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ables/table5.xml" ContentType="application/vnd.openxmlformats-officedocument.spreadsheetml.tab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8.xml" ContentType="application/vnd.openxmlformats-officedocument.drawing+xml"/>
  <Override PartName="/xl/charts/chartEx3.xml" ContentType="application/vnd.ms-office.chartex+xml"/>
  <Override PartName="/xl/charts/style18.xml" ContentType="application/vnd.ms-office.chartstyle+xml"/>
  <Override PartName="/xl/charts/colors18.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809FB0ED-BD93-42C0-82CF-318CE9B1C82F}" xr6:coauthVersionLast="47" xr6:coauthVersionMax="47" xr10:uidLastSave="{00000000-0000-0000-0000-000000000000}"/>
  <bookViews>
    <workbookView xWindow="-108" yWindow="-108" windowWidth="23256" windowHeight="12456" firstSheet="7" activeTab="8" xr2:uid="{573733DC-ECBD-43E4-91B6-FD76FDAACDBA}"/>
  </bookViews>
  <sheets>
    <sheet name="Sheet3" sheetId="10" r:id="rId1"/>
    <sheet name="Sheet9" sheetId="16" r:id="rId2"/>
    <sheet name="Sheet11" sheetId="18" r:id="rId3"/>
    <sheet name="KPIS" sheetId="17" r:id="rId4"/>
    <sheet name="Sheet8" sheetId="27" r:id="rId5"/>
    <sheet name="Sheet7" sheetId="26" r:id="rId6"/>
    <sheet name="Sheet2" sheetId="28" r:id="rId7"/>
    <sheet name="Data Models" sheetId="30" r:id="rId8"/>
    <sheet name="Shipments" sheetId="1" r:id="rId9"/>
    <sheet name="Sheet1" sheetId="8" r:id="rId10"/>
    <sheet name="Dimension Data" sheetId="7" r:id="rId11"/>
    <sheet name="Pivot Tables" sheetId="9" r:id="rId12"/>
    <sheet name="Dashboard,report,KPIS" sheetId="19" r:id="rId13"/>
    <sheet name="Calendar" sheetId="6" r:id="rId14"/>
    <sheet name="DASHBOARD" sheetId="20" r:id="rId15"/>
    <sheet name="Sheet5" sheetId="24" r:id="rId16"/>
    <sheet name="Sheet6" sheetId="25" r:id="rId17"/>
    <sheet name="Pivot Charts" sheetId="23" r:id="rId18"/>
    <sheet name="KPI" sheetId="21" r:id="rId19"/>
  </sheets>
  <definedNames>
    <definedName name="_xlnm._FilterDatabase" localSheetId="8" hidden="1">Shipments!$A$1:$H$7907</definedName>
    <definedName name="_xlchart.v1.3" hidden="1">Sheet8!$D$4:$D$25</definedName>
    <definedName name="_xlchart.v1.4" hidden="1">Sheet8!$E$3</definedName>
    <definedName name="_xlchart.v1.5" hidden="1">Sheet8!$E$4:$E$25</definedName>
    <definedName name="_xlchart.v1.6" hidden="1">Shipments!$F$2:$F$7907</definedName>
    <definedName name="_xlchart.v2.0" hidden="1">Sheet8!$D$4:$D$25</definedName>
    <definedName name="_xlchart.v2.1" hidden="1">Sheet8!$E$3</definedName>
    <definedName name="_xlchart.v2.2" hidden="1">Sheet8!$E$4:$E$25</definedName>
    <definedName name="_xlcn.WorksheetConnection_samplechocolatesalesdataall2.xlsxlocations1" hidden="1">locations[]</definedName>
    <definedName name="_xlcn.WorksheetConnection_samplechocolatesalesdataall2.xlsxpeople1" hidden="1">people[]</definedName>
    <definedName name="_xlcn.WorksheetConnection_samplechocolatesalesdataall2.xlsxshipments1" hidden="1">shipments[]</definedName>
    <definedName name="_xlcn.WorksheetConnection_samplechocolatesalesdataall2Copy.xlsxproducts1" hidden="1">products[]</definedName>
    <definedName name="Slicer_Months__Shipdate">#N/A</definedName>
    <definedName name="Slicer_Sales_person">#N/A</definedName>
    <definedName name="Slicer_Shipdate__Month">#N/A</definedName>
    <definedName name="Slicer_Team">#N/A</definedName>
    <definedName name="Slicer_Years__Shipdate">#N/A</definedName>
  </definedNames>
  <calcPr calcId="191029"/>
  <pivotCaches>
    <pivotCache cacheId="7" r:id="rId20"/>
    <pivotCache cacheId="11" r:id="rId21"/>
    <pivotCache cacheId="558" r:id="rId22"/>
    <pivotCache cacheId="1492" r:id="rId23"/>
    <pivotCache cacheId="1495" r:id="rId24"/>
    <pivotCache cacheId="1498" r:id="rId25"/>
    <pivotCache cacheId="1501" r:id="rId26"/>
    <pivotCache cacheId="1573" r:id="rId27"/>
    <pivotCache cacheId="1576" r:id="rId28"/>
    <pivotCache cacheId="1579" r:id="rId29"/>
    <pivotCache cacheId="1582" r:id="rId30"/>
    <pivotCache cacheId="1585" r:id="rId31"/>
  </pivotCaches>
  <extLst>
    <ext xmlns:x14="http://schemas.microsoft.com/office/spreadsheetml/2009/9/main" uri="{876F7934-8845-4945-9796-88D515C7AA90}">
      <x14:pivotCaches>
        <pivotCache cacheId="97" r:id="rId32"/>
      </x14:pivotCaches>
    </ext>
    <ext xmlns:x14="http://schemas.microsoft.com/office/spreadsheetml/2009/9/main" uri="{BBE1A952-AA13-448e-AADC-164F8A28A991}">
      <x14:slicerCaches>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ments" name="shipments" connection="WorksheetConnection_sample-chocolate-sales-data-all (2).xlsx!shipments"/>
          <x15:modelTable id="people" name="people" connection="WorksheetConnection_sample-chocolate-sales-data-all (2).xlsx!people"/>
          <x15:modelTable id="locations" name="locations" connection="WorksheetConnection_sample-chocolate-sales-data-all (2).xlsx!locations"/>
          <x15:modelTable id="products" name="products" connection="WorksheetConnection_sample-chocolate-sales-data-all (2) - Copy.xlsx!products"/>
        </x15:modelTables>
        <x15:modelRelationships>
          <x15:modelRelationship fromTable="shipments" fromColumn="GID" toTable="locations" toColumn="GID"/>
          <x15:modelRelationship fromTable="shipments" fromColumn="SPID" toTable="people" toColumn="SPID"/>
          <x15:modelRelationship fromTable="shipments" fromColumn="PID" toTable="products" toColumn="PID"/>
        </x15:modelRelationships>
        <x15:extLst>
          <ext xmlns:x16="http://schemas.microsoft.com/office/spreadsheetml/2014/11/main" uri="{9835A34E-60A6-4A7C-AAB8-D5F71C897F49}">
            <x16:modelTimeGroupings>
              <x16:modelTimeGrouping tableName="shipments" columnName="Shipdate" columnId="Shipdate">
                <x16:calculatedTimeColumn columnName="Shipdate (Year)" columnId="Shipdate (Year)" contentType="years" isSelected="1"/>
                <x16:calculatedTimeColumn columnName="Shipdate (Quarter)" columnId="Shipdate (Quarter)" contentType="quarters" isSelected="1"/>
                <x16:calculatedTimeColumn columnName="Shipdate (Month Index)" columnId="Shipdate (Month Index)" contentType="monthsindex" isSelected="1"/>
                <x16:calculatedTimeColumn columnName="Shipdate (Month)" columnId="Ship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 i="30" l="1"/>
  <c r="C11" i="28"/>
  <c r="F12" i="28" s="1"/>
  <c r="C5" i="28"/>
  <c r="E11" i="28"/>
  <c r="E12" i="28"/>
  <c r="E13" i="28"/>
  <c r="E14" i="28"/>
  <c r="E15" i="28"/>
  <c r="E16" i="28"/>
  <c r="E17" i="28"/>
  <c r="E18" i="28"/>
  <c r="E19" i="28"/>
  <c r="E108" i="23"/>
  <c r="C14" i="28"/>
  <c r="F15" i="28" s="1"/>
  <c r="C12" i="28"/>
  <c r="F13" i="28" s="1"/>
  <c r="C13" i="28"/>
  <c r="F14" i="28" s="1"/>
  <c r="C15" i="28"/>
  <c r="F16" i="28" s="1"/>
  <c r="C16" i="28"/>
  <c r="F17" i="28" s="1"/>
  <c r="C17" i="28"/>
  <c r="F18" i="28" s="1"/>
  <c r="C18" i="28"/>
  <c r="F19" i="28" s="1"/>
  <c r="C19" i="28"/>
  <c r="E110" i="23"/>
  <c r="E109" i="23"/>
  <c r="E5" i="27"/>
  <c r="E6" i="27"/>
  <c r="E7" i="27"/>
  <c r="E8" i="27"/>
  <c r="E9" i="27"/>
  <c r="E10" i="27"/>
  <c r="E11" i="27"/>
  <c r="E12" i="27"/>
  <c r="E13" i="27"/>
  <c r="E14" i="27"/>
  <c r="E15" i="27"/>
  <c r="E16" i="27"/>
  <c r="E17" i="27"/>
  <c r="E18" i="27"/>
  <c r="E19" i="27"/>
  <c r="E20" i="27"/>
  <c r="E21" i="27"/>
  <c r="E22" i="27"/>
  <c r="E23" i="27"/>
  <c r="E24" i="27"/>
  <c r="E25" i="27"/>
  <c r="E4" i="27"/>
  <c r="D25" i="27"/>
  <c r="D5" i="27"/>
  <c r="D6" i="27"/>
  <c r="D7" i="27"/>
  <c r="D8" i="27"/>
  <c r="D9" i="27"/>
  <c r="D10" i="27"/>
  <c r="D11" i="27"/>
  <c r="D12" i="27"/>
  <c r="D13" i="27"/>
  <c r="D14" i="27"/>
  <c r="D15" i="27"/>
  <c r="D16" i="27"/>
  <c r="D17" i="27"/>
  <c r="D18" i="27"/>
  <c r="D19" i="27"/>
  <c r="D20" i="27"/>
  <c r="D21" i="27"/>
  <c r="D22" i="27"/>
  <c r="D23" i="27"/>
  <c r="D24" i="27"/>
  <c r="D4" i="27"/>
  <c r="L7907" i="1"/>
  <c r="M7907" i="1" s="1"/>
  <c r="N7907" i="1" s="1"/>
  <c r="J7907" i="1"/>
  <c r="I7907" i="1"/>
  <c r="G6" i="20"/>
  <c r="C36" i="21"/>
  <c r="L2" i="1"/>
  <c r="M2" i="1" s="1"/>
  <c r="N2" i="1" s="1"/>
  <c r="L3" i="1"/>
  <c r="M3" i="1" s="1"/>
  <c r="N3" i="1" s="1"/>
  <c r="L4" i="1"/>
  <c r="M4" i="1" s="1"/>
  <c r="N4" i="1" s="1"/>
  <c r="L5" i="1"/>
  <c r="M5" i="1" s="1"/>
  <c r="N5" i="1" s="1"/>
  <c r="L6" i="1"/>
  <c r="M6" i="1" s="1"/>
  <c r="N6" i="1" s="1"/>
  <c r="L7" i="1"/>
  <c r="M7" i="1" s="1"/>
  <c r="N7" i="1" s="1"/>
  <c r="L8" i="1"/>
  <c r="M8" i="1" s="1"/>
  <c r="N8" i="1" s="1"/>
  <c r="L9" i="1"/>
  <c r="M9" i="1" s="1"/>
  <c r="N9" i="1" s="1"/>
  <c r="L10" i="1"/>
  <c r="M10" i="1" s="1"/>
  <c r="N10" i="1" s="1"/>
  <c r="L11" i="1"/>
  <c r="M11" i="1" s="1"/>
  <c r="N11" i="1" s="1"/>
  <c r="L12" i="1"/>
  <c r="M12" i="1" s="1"/>
  <c r="N12" i="1" s="1"/>
  <c r="L13" i="1"/>
  <c r="M13" i="1" s="1"/>
  <c r="N13" i="1" s="1"/>
  <c r="L14" i="1"/>
  <c r="M14" i="1" s="1"/>
  <c r="N14" i="1" s="1"/>
  <c r="L15" i="1"/>
  <c r="M15" i="1" s="1"/>
  <c r="N15" i="1" s="1"/>
  <c r="L16" i="1"/>
  <c r="M16" i="1" s="1"/>
  <c r="N16" i="1" s="1"/>
  <c r="L17" i="1"/>
  <c r="M17" i="1" s="1"/>
  <c r="N17" i="1" s="1"/>
  <c r="L18" i="1"/>
  <c r="M18" i="1" s="1"/>
  <c r="N18" i="1" s="1"/>
  <c r="L19" i="1"/>
  <c r="M19" i="1" s="1"/>
  <c r="N19" i="1" s="1"/>
  <c r="L20" i="1"/>
  <c r="M20" i="1" s="1"/>
  <c r="N20" i="1" s="1"/>
  <c r="L21" i="1"/>
  <c r="M21" i="1" s="1"/>
  <c r="N21" i="1" s="1"/>
  <c r="L22" i="1"/>
  <c r="M22" i="1" s="1"/>
  <c r="N22" i="1" s="1"/>
  <c r="L23" i="1"/>
  <c r="M23" i="1" s="1"/>
  <c r="N23" i="1" s="1"/>
  <c r="L24" i="1"/>
  <c r="M24" i="1" s="1"/>
  <c r="N24" i="1" s="1"/>
  <c r="L25" i="1"/>
  <c r="M25" i="1" s="1"/>
  <c r="N25" i="1" s="1"/>
  <c r="L26" i="1"/>
  <c r="M26" i="1" s="1"/>
  <c r="N26" i="1" s="1"/>
  <c r="L27" i="1"/>
  <c r="M27" i="1" s="1"/>
  <c r="N27" i="1" s="1"/>
  <c r="L28" i="1"/>
  <c r="M28" i="1" s="1"/>
  <c r="N28" i="1" s="1"/>
  <c r="L29" i="1"/>
  <c r="M29" i="1" s="1"/>
  <c r="N29" i="1" s="1"/>
  <c r="L30" i="1"/>
  <c r="M30" i="1" s="1"/>
  <c r="N30" i="1" s="1"/>
  <c r="L31" i="1"/>
  <c r="M31" i="1" s="1"/>
  <c r="N31" i="1" s="1"/>
  <c r="L32" i="1"/>
  <c r="M32" i="1" s="1"/>
  <c r="N32" i="1" s="1"/>
  <c r="L33" i="1"/>
  <c r="M33" i="1" s="1"/>
  <c r="N33" i="1" s="1"/>
  <c r="L34" i="1"/>
  <c r="M34" i="1" s="1"/>
  <c r="N34" i="1" s="1"/>
  <c r="L35" i="1"/>
  <c r="M35" i="1" s="1"/>
  <c r="N35" i="1" s="1"/>
  <c r="L36" i="1"/>
  <c r="M36" i="1" s="1"/>
  <c r="N36" i="1" s="1"/>
  <c r="L37" i="1"/>
  <c r="M37" i="1" s="1"/>
  <c r="N37" i="1" s="1"/>
  <c r="L38" i="1"/>
  <c r="M38" i="1" s="1"/>
  <c r="N38" i="1" s="1"/>
  <c r="L39" i="1"/>
  <c r="M39" i="1" s="1"/>
  <c r="N39" i="1" s="1"/>
  <c r="L40" i="1"/>
  <c r="M40" i="1" s="1"/>
  <c r="N40" i="1" s="1"/>
  <c r="L41" i="1"/>
  <c r="M41" i="1" s="1"/>
  <c r="N41" i="1" s="1"/>
  <c r="L42" i="1"/>
  <c r="M42" i="1" s="1"/>
  <c r="N42" i="1" s="1"/>
  <c r="L43" i="1"/>
  <c r="M43" i="1" s="1"/>
  <c r="N43" i="1" s="1"/>
  <c r="L44" i="1"/>
  <c r="M44" i="1" s="1"/>
  <c r="N44" i="1" s="1"/>
  <c r="L45" i="1"/>
  <c r="M45" i="1" s="1"/>
  <c r="N45" i="1" s="1"/>
  <c r="L46" i="1"/>
  <c r="M46" i="1" s="1"/>
  <c r="N46" i="1" s="1"/>
  <c r="L47" i="1"/>
  <c r="M47" i="1" s="1"/>
  <c r="N47" i="1" s="1"/>
  <c r="L48" i="1"/>
  <c r="M48" i="1" s="1"/>
  <c r="N48" i="1" s="1"/>
  <c r="L49" i="1"/>
  <c r="M49" i="1" s="1"/>
  <c r="N49" i="1" s="1"/>
  <c r="L50" i="1"/>
  <c r="M50" i="1" s="1"/>
  <c r="N50" i="1" s="1"/>
  <c r="L51" i="1"/>
  <c r="M51" i="1" s="1"/>
  <c r="N51" i="1" s="1"/>
  <c r="L52" i="1"/>
  <c r="M52" i="1" s="1"/>
  <c r="N52" i="1" s="1"/>
  <c r="L53" i="1"/>
  <c r="M53" i="1" s="1"/>
  <c r="N53" i="1" s="1"/>
  <c r="L54" i="1"/>
  <c r="M54" i="1" s="1"/>
  <c r="N54" i="1" s="1"/>
  <c r="L55" i="1"/>
  <c r="M55" i="1" s="1"/>
  <c r="N55" i="1" s="1"/>
  <c r="L56" i="1"/>
  <c r="M56" i="1" s="1"/>
  <c r="N56" i="1" s="1"/>
  <c r="L57" i="1"/>
  <c r="M57" i="1" s="1"/>
  <c r="N57" i="1" s="1"/>
  <c r="L58" i="1"/>
  <c r="M58" i="1" s="1"/>
  <c r="N58" i="1" s="1"/>
  <c r="L59" i="1"/>
  <c r="M59" i="1" s="1"/>
  <c r="N59" i="1" s="1"/>
  <c r="L60" i="1"/>
  <c r="M60" i="1" s="1"/>
  <c r="N60" i="1" s="1"/>
  <c r="L61" i="1"/>
  <c r="M61" i="1" s="1"/>
  <c r="N61" i="1" s="1"/>
  <c r="L62" i="1"/>
  <c r="M62" i="1" s="1"/>
  <c r="N62" i="1" s="1"/>
  <c r="L63" i="1"/>
  <c r="M63" i="1" s="1"/>
  <c r="N63" i="1" s="1"/>
  <c r="L64" i="1"/>
  <c r="M64" i="1" s="1"/>
  <c r="N64" i="1" s="1"/>
  <c r="L65" i="1"/>
  <c r="M65" i="1" s="1"/>
  <c r="N65" i="1" s="1"/>
  <c r="L66" i="1"/>
  <c r="M66" i="1" s="1"/>
  <c r="N66" i="1" s="1"/>
  <c r="L67" i="1"/>
  <c r="M67" i="1" s="1"/>
  <c r="N67" i="1" s="1"/>
  <c r="L68" i="1"/>
  <c r="M68" i="1" s="1"/>
  <c r="N68" i="1" s="1"/>
  <c r="L69" i="1"/>
  <c r="M69" i="1" s="1"/>
  <c r="N69" i="1" s="1"/>
  <c r="L70" i="1"/>
  <c r="M70" i="1" s="1"/>
  <c r="N70" i="1" s="1"/>
  <c r="L71" i="1"/>
  <c r="M71" i="1" s="1"/>
  <c r="N71" i="1" s="1"/>
  <c r="L72" i="1"/>
  <c r="M72" i="1" s="1"/>
  <c r="N72" i="1" s="1"/>
  <c r="L73" i="1"/>
  <c r="M73" i="1" s="1"/>
  <c r="N73" i="1" s="1"/>
  <c r="L74" i="1"/>
  <c r="M74" i="1" s="1"/>
  <c r="N74" i="1" s="1"/>
  <c r="L75" i="1"/>
  <c r="M75" i="1" s="1"/>
  <c r="N75" i="1" s="1"/>
  <c r="L76" i="1"/>
  <c r="M76" i="1" s="1"/>
  <c r="N76" i="1" s="1"/>
  <c r="L77" i="1"/>
  <c r="M77" i="1" s="1"/>
  <c r="N77" i="1" s="1"/>
  <c r="L78" i="1"/>
  <c r="M78" i="1" s="1"/>
  <c r="N78" i="1" s="1"/>
  <c r="L79" i="1"/>
  <c r="M79" i="1" s="1"/>
  <c r="N79" i="1" s="1"/>
  <c r="L80" i="1"/>
  <c r="M80" i="1" s="1"/>
  <c r="N80" i="1" s="1"/>
  <c r="L81" i="1"/>
  <c r="M81" i="1" s="1"/>
  <c r="N81" i="1" s="1"/>
  <c r="L82" i="1"/>
  <c r="M82" i="1" s="1"/>
  <c r="N82" i="1" s="1"/>
  <c r="L83" i="1"/>
  <c r="M83" i="1" s="1"/>
  <c r="N83" i="1" s="1"/>
  <c r="L84" i="1"/>
  <c r="M84" i="1" s="1"/>
  <c r="N84" i="1" s="1"/>
  <c r="L85" i="1"/>
  <c r="M85" i="1" s="1"/>
  <c r="N85" i="1" s="1"/>
  <c r="L86" i="1"/>
  <c r="M86" i="1" s="1"/>
  <c r="N86" i="1" s="1"/>
  <c r="L87" i="1"/>
  <c r="M87" i="1" s="1"/>
  <c r="N87" i="1" s="1"/>
  <c r="L88" i="1"/>
  <c r="M88" i="1" s="1"/>
  <c r="N88" i="1" s="1"/>
  <c r="L89" i="1"/>
  <c r="M89" i="1" s="1"/>
  <c r="N89" i="1" s="1"/>
  <c r="L90" i="1"/>
  <c r="M90" i="1" s="1"/>
  <c r="N90" i="1" s="1"/>
  <c r="L91" i="1"/>
  <c r="M91" i="1" s="1"/>
  <c r="N91" i="1" s="1"/>
  <c r="L92" i="1"/>
  <c r="M92" i="1" s="1"/>
  <c r="N92" i="1" s="1"/>
  <c r="L93" i="1"/>
  <c r="M93" i="1" s="1"/>
  <c r="N93" i="1" s="1"/>
  <c r="L94" i="1"/>
  <c r="M94" i="1" s="1"/>
  <c r="N94" i="1" s="1"/>
  <c r="L95" i="1"/>
  <c r="M95" i="1" s="1"/>
  <c r="N95" i="1" s="1"/>
  <c r="L96" i="1"/>
  <c r="M96" i="1" s="1"/>
  <c r="N96" i="1" s="1"/>
  <c r="L97" i="1"/>
  <c r="M97" i="1" s="1"/>
  <c r="N97" i="1" s="1"/>
  <c r="L98" i="1"/>
  <c r="M98" i="1" s="1"/>
  <c r="N98" i="1" s="1"/>
  <c r="L99" i="1"/>
  <c r="M99" i="1" s="1"/>
  <c r="N99" i="1" s="1"/>
  <c r="L100" i="1"/>
  <c r="M100" i="1" s="1"/>
  <c r="N100" i="1" s="1"/>
  <c r="L101" i="1"/>
  <c r="M101" i="1" s="1"/>
  <c r="N101" i="1" s="1"/>
  <c r="L102" i="1"/>
  <c r="M102" i="1" s="1"/>
  <c r="N102" i="1" s="1"/>
  <c r="L103" i="1"/>
  <c r="M103" i="1" s="1"/>
  <c r="N103" i="1" s="1"/>
  <c r="L104" i="1"/>
  <c r="M104" i="1" s="1"/>
  <c r="N104" i="1" s="1"/>
  <c r="L105" i="1"/>
  <c r="M105" i="1" s="1"/>
  <c r="N105" i="1" s="1"/>
  <c r="L106" i="1"/>
  <c r="M106" i="1" s="1"/>
  <c r="N106" i="1" s="1"/>
  <c r="L107" i="1"/>
  <c r="M107" i="1" s="1"/>
  <c r="N107" i="1" s="1"/>
  <c r="L108" i="1"/>
  <c r="M108" i="1" s="1"/>
  <c r="N108" i="1" s="1"/>
  <c r="L109" i="1"/>
  <c r="M109" i="1" s="1"/>
  <c r="N109" i="1" s="1"/>
  <c r="L110" i="1"/>
  <c r="M110" i="1" s="1"/>
  <c r="N110" i="1" s="1"/>
  <c r="L111" i="1"/>
  <c r="M111" i="1" s="1"/>
  <c r="N111" i="1" s="1"/>
  <c r="L112" i="1"/>
  <c r="M112" i="1" s="1"/>
  <c r="N112" i="1" s="1"/>
  <c r="L113" i="1"/>
  <c r="M113" i="1" s="1"/>
  <c r="N113" i="1" s="1"/>
  <c r="L114" i="1"/>
  <c r="M114" i="1" s="1"/>
  <c r="N114" i="1" s="1"/>
  <c r="L115" i="1"/>
  <c r="M115" i="1" s="1"/>
  <c r="N115" i="1" s="1"/>
  <c r="L116" i="1"/>
  <c r="M116" i="1" s="1"/>
  <c r="N116" i="1" s="1"/>
  <c r="L117" i="1"/>
  <c r="M117" i="1" s="1"/>
  <c r="N117" i="1" s="1"/>
  <c r="L118" i="1"/>
  <c r="M118" i="1" s="1"/>
  <c r="N118" i="1" s="1"/>
  <c r="L119" i="1"/>
  <c r="M119" i="1" s="1"/>
  <c r="N119" i="1" s="1"/>
  <c r="L120" i="1"/>
  <c r="M120" i="1" s="1"/>
  <c r="N120" i="1" s="1"/>
  <c r="L121" i="1"/>
  <c r="M121" i="1" s="1"/>
  <c r="N121" i="1" s="1"/>
  <c r="L122" i="1"/>
  <c r="M122" i="1" s="1"/>
  <c r="N122" i="1" s="1"/>
  <c r="L123" i="1"/>
  <c r="M123" i="1" s="1"/>
  <c r="N123" i="1" s="1"/>
  <c r="L124" i="1"/>
  <c r="M124" i="1" s="1"/>
  <c r="N124" i="1" s="1"/>
  <c r="L125" i="1"/>
  <c r="M125" i="1" s="1"/>
  <c r="N125" i="1" s="1"/>
  <c r="L126" i="1"/>
  <c r="M126" i="1" s="1"/>
  <c r="N126" i="1" s="1"/>
  <c r="L127" i="1"/>
  <c r="M127" i="1" s="1"/>
  <c r="N127" i="1" s="1"/>
  <c r="L128" i="1"/>
  <c r="M128" i="1" s="1"/>
  <c r="N128" i="1" s="1"/>
  <c r="L129" i="1"/>
  <c r="M129" i="1" s="1"/>
  <c r="N129" i="1" s="1"/>
  <c r="L130" i="1"/>
  <c r="M130" i="1" s="1"/>
  <c r="N130" i="1" s="1"/>
  <c r="L131" i="1"/>
  <c r="M131" i="1" s="1"/>
  <c r="N131" i="1" s="1"/>
  <c r="L132" i="1"/>
  <c r="M132" i="1" s="1"/>
  <c r="N132" i="1" s="1"/>
  <c r="L133" i="1"/>
  <c r="M133" i="1" s="1"/>
  <c r="N133" i="1" s="1"/>
  <c r="L134" i="1"/>
  <c r="M134" i="1" s="1"/>
  <c r="N134" i="1" s="1"/>
  <c r="L135" i="1"/>
  <c r="M135" i="1" s="1"/>
  <c r="N135" i="1" s="1"/>
  <c r="L136" i="1"/>
  <c r="M136" i="1" s="1"/>
  <c r="N136" i="1" s="1"/>
  <c r="L137" i="1"/>
  <c r="M137" i="1" s="1"/>
  <c r="N137" i="1" s="1"/>
  <c r="L138" i="1"/>
  <c r="M138" i="1" s="1"/>
  <c r="N138" i="1" s="1"/>
  <c r="L139" i="1"/>
  <c r="M139" i="1" s="1"/>
  <c r="N139" i="1" s="1"/>
  <c r="L140" i="1"/>
  <c r="M140" i="1" s="1"/>
  <c r="N140" i="1" s="1"/>
  <c r="L141" i="1"/>
  <c r="M141" i="1" s="1"/>
  <c r="N141" i="1" s="1"/>
  <c r="L142" i="1"/>
  <c r="M142" i="1" s="1"/>
  <c r="N142" i="1" s="1"/>
  <c r="L143" i="1"/>
  <c r="M143" i="1" s="1"/>
  <c r="N143" i="1" s="1"/>
  <c r="L144" i="1"/>
  <c r="M144" i="1" s="1"/>
  <c r="N144" i="1" s="1"/>
  <c r="L145" i="1"/>
  <c r="M145" i="1" s="1"/>
  <c r="N145" i="1" s="1"/>
  <c r="L146" i="1"/>
  <c r="M146" i="1" s="1"/>
  <c r="N146" i="1" s="1"/>
  <c r="L147" i="1"/>
  <c r="M147" i="1" s="1"/>
  <c r="N147" i="1" s="1"/>
  <c r="L148" i="1"/>
  <c r="M148" i="1" s="1"/>
  <c r="N148" i="1" s="1"/>
  <c r="L149" i="1"/>
  <c r="M149" i="1" s="1"/>
  <c r="N149" i="1" s="1"/>
  <c r="L150" i="1"/>
  <c r="M150" i="1" s="1"/>
  <c r="N150" i="1" s="1"/>
  <c r="L151" i="1"/>
  <c r="M151" i="1" s="1"/>
  <c r="N151" i="1" s="1"/>
  <c r="L152" i="1"/>
  <c r="M152" i="1" s="1"/>
  <c r="N152" i="1" s="1"/>
  <c r="L153" i="1"/>
  <c r="M153" i="1" s="1"/>
  <c r="N153" i="1" s="1"/>
  <c r="L154" i="1"/>
  <c r="M154" i="1" s="1"/>
  <c r="N154" i="1" s="1"/>
  <c r="L155" i="1"/>
  <c r="M155" i="1" s="1"/>
  <c r="N155" i="1" s="1"/>
  <c r="L156" i="1"/>
  <c r="M156" i="1" s="1"/>
  <c r="N156" i="1" s="1"/>
  <c r="L157" i="1"/>
  <c r="M157" i="1" s="1"/>
  <c r="N157" i="1" s="1"/>
  <c r="L158" i="1"/>
  <c r="M158" i="1" s="1"/>
  <c r="N158" i="1" s="1"/>
  <c r="L159" i="1"/>
  <c r="M159" i="1" s="1"/>
  <c r="N159" i="1" s="1"/>
  <c r="L160" i="1"/>
  <c r="M160" i="1" s="1"/>
  <c r="N160" i="1" s="1"/>
  <c r="L161" i="1"/>
  <c r="M161" i="1" s="1"/>
  <c r="N161" i="1" s="1"/>
  <c r="L162" i="1"/>
  <c r="M162" i="1" s="1"/>
  <c r="N162" i="1" s="1"/>
  <c r="L163" i="1"/>
  <c r="M163" i="1" s="1"/>
  <c r="N163" i="1" s="1"/>
  <c r="L164" i="1"/>
  <c r="M164" i="1" s="1"/>
  <c r="N164" i="1" s="1"/>
  <c r="L165" i="1"/>
  <c r="M165" i="1" s="1"/>
  <c r="N165" i="1" s="1"/>
  <c r="L166" i="1"/>
  <c r="M166" i="1" s="1"/>
  <c r="N166" i="1" s="1"/>
  <c r="L167" i="1"/>
  <c r="M167" i="1" s="1"/>
  <c r="N167" i="1" s="1"/>
  <c r="L168" i="1"/>
  <c r="M168" i="1" s="1"/>
  <c r="N168" i="1" s="1"/>
  <c r="L169" i="1"/>
  <c r="M169" i="1" s="1"/>
  <c r="N169" i="1" s="1"/>
  <c r="L170" i="1"/>
  <c r="M170" i="1" s="1"/>
  <c r="N170" i="1" s="1"/>
  <c r="L171" i="1"/>
  <c r="M171" i="1" s="1"/>
  <c r="N171" i="1" s="1"/>
  <c r="L172" i="1"/>
  <c r="M172" i="1" s="1"/>
  <c r="N172" i="1" s="1"/>
  <c r="L173" i="1"/>
  <c r="M173" i="1" s="1"/>
  <c r="N173" i="1" s="1"/>
  <c r="L174" i="1"/>
  <c r="M174" i="1" s="1"/>
  <c r="N174" i="1" s="1"/>
  <c r="L175" i="1"/>
  <c r="M175" i="1" s="1"/>
  <c r="N175" i="1" s="1"/>
  <c r="L176" i="1"/>
  <c r="M176" i="1" s="1"/>
  <c r="N176" i="1" s="1"/>
  <c r="L177" i="1"/>
  <c r="M177" i="1" s="1"/>
  <c r="N177" i="1" s="1"/>
  <c r="L178" i="1"/>
  <c r="M178" i="1" s="1"/>
  <c r="N178" i="1" s="1"/>
  <c r="L179" i="1"/>
  <c r="M179" i="1" s="1"/>
  <c r="N179" i="1" s="1"/>
  <c r="L180" i="1"/>
  <c r="M180" i="1" s="1"/>
  <c r="N180" i="1" s="1"/>
  <c r="L181" i="1"/>
  <c r="M181" i="1" s="1"/>
  <c r="N181" i="1" s="1"/>
  <c r="L182" i="1"/>
  <c r="M182" i="1" s="1"/>
  <c r="N182" i="1" s="1"/>
  <c r="L183" i="1"/>
  <c r="M183" i="1" s="1"/>
  <c r="N183" i="1" s="1"/>
  <c r="L184" i="1"/>
  <c r="M184" i="1" s="1"/>
  <c r="N184" i="1" s="1"/>
  <c r="L185" i="1"/>
  <c r="M185" i="1" s="1"/>
  <c r="N185" i="1" s="1"/>
  <c r="L186" i="1"/>
  <c r="M186" i="1" s="1"/>
  <c r="N186" i="1" s="1"/>
  <c r="L187" i="1"/>
  <c r="M187" i="1" s="1"/>
  <c r="N187" i="1" s="1"/>
  <c r="L188" i="1"/>
  <c r="M188" i="1" s="1"/>
  <c r="N188" i="1" s="1"/>
  <c r="L189" i="1"/>
  <c r="M189" i="1" s="1"/>
  <c r="N189" i="1" s="1"/>
  <c r="L190" i="1"/>
  <c r="M190" i="1" s="1"/>
  <c r="N190" i="1" s="1"/>
  <c r="L191" i="1"/>
  <c r="M191" i="1" s="1"/>
  <c r="N191" i="1" s="1"/>
  <c r="L192" i="1"/>
  <c r="M192" i="1" s="1"/>
  <c r="N192" i="1" s="1"/>
  <c r="L193" i="1"/>
  <c r="M193" i="1" s="1"/>
  <c r="N193" i="1" s="1"/>
  <c r="L194" i="1"/>
  <c r="M194" i="1" s="1"/>
  <c r="N194" i="1" s="1"/>
  <c r="L195" i="1"/>
  <c r="M195" i="1" s="1"/>
  <c r="N195" i="1" s="1"/>
  <c r="L196" i="1"/>
  <c r="M196" i="1" s="1"/>
  <c r="N196" i="1" s="1"/>
  <c r="L197" i="1"/>
  <c r="M197" i="1" s="1"/>
  <c r="N197" i="1" s="1"/>
  <c r="L198" i="1"/>
  <c r="M198" i="1" s="1"/>
  <c r="N198" i="1" s="1"/>
  <c r="L199" i="1"/>
  <c r="M199" i="1" s="1"/>
  <c r="N199" i="1" s="1"/>
  <c r="L200" i="1"/>
  <c r="M200" i="1" s="1"/>
  <c r="N200" i="1" s="1"/>
  <c r="L201" i="1"/>
  <c r="M201" i="1" s="1"/>
  <c r="N201" i="1" s="1"/>
  <c r="L202" i="1"/>
  <c r="M202" i="1" s="1"/>
  <c r="N202" i="1" s="1"/>
  <c r="L203" i="1"/>
  <c r="M203" i="1" s="1"/>
  <c r="N203" i="1" s="1"/>
  <c r="L204" i="1"/>
  <c r="M204" i="1" s="1"/>
  <c r="N204" i="1" s="1"/>
  <c r="L205" i="1"/>
  <c r="M205" i="1" s="1"/>
  <c r="N205" i="1" s="1"/>
  <c r="L206" i="1"/>
  <c r="M206" i="1" s="1"/>
  <c r="N206" i="1" s="1"/>
  <c r="L207" i="1"/>
  <c r="M207" i="1" s="1"/>
  <c r="N207" i="1" s="1"/>
  <c r="L208" i="1"/>
  <c r="M208" i="1" s="1"/>
  <c r="N208" i="1" s="1"/>
  <c r="L209" i="1"/>
  <c r="M209" i="1" s="1"/>
  <c r="N209" i="1" s="1"/>
  <c r="L210" i="1"/>
  <c r="M210" i="1" s="1"/>
  <c r="N210" i="1" s="1"/>
  <c r="L211" i="1"/>
  <c r="M211" i="1" s="1"/>
  <c r="N211" i="1" s="1"/>
  <c r="L212" i="1"/>
  <c r="M212" i="1" s="1"/>
  <c r="N212" i="1" s="1"/>
  <c r="L213" i="1"/>
  <c r="M213" i="1" s="1"/>
  <c r="N213" i="1" s="1"/>
  <c r="L214" i="1"/>
  <c r="M214" i="1" s="1"/>
  <c r="N214" i="1" s="1"/>
  <c r="L215" i="1"/>
  <c r="M215" i="1" s="1"/>
  <c r="N215" i="1" s="1"/>
  <c r="L216" i="1"/>
  <c r="M216" i="1" s="1"/>
  <c r="N216" i="1" s="1"/>
  <c r="L217" i="1"/>
  <c r="M217" i="1" s="1"/>
  <c r="N217" i="1" s="1"/>
  <c r="L218" i="1"/>
  <c r="M218" i="1" s="1"/>
  <c r="N218" i="1" s="1"/>
  <c r="L219" i="1"/>
  <c r="M219" i="1" s="1"/>
  <c r="N219" i="1" s="1"/>
  <c r="L220" i="1"/>
  <c r="M220" i="1" s="1"/>
  <c r="N220" i="1" s="1"/>
  <c r="L221" i="1"/>
  <c r="M221" i="1" s="1"/>
  <c r="N221" i="1" s="1"/>
  <c r="L222" i="1"/>
  <c r="M222" i="1" s="1"/>
  <c r="N222" i="1" s="1"/>
  <c r="L223" i="1"/>
  <c r="M223" i="1" s="1"/>
  <c r="N223" i="1" s="1"/>
  <c r="L224" i="1"/>
  <c r="M224" i="1" s="1"/>
  <c r="N224" i="1" s="1"/>
  <c r="L225" i="1"/>
  <c r="M225" i="1" s="1"/>
  <c r="N225" i="1" s="1"/>
  <c r="L226" i="1"/>
  <c r="M226" i="1" s="1"/>
  <c r="N226" i="1" s="1"/>
  <c r="L227" i="1"/>
  <c r="M227" i="1" s="1"/>
  <c r="N227" i="1" s="1"/>
  <c r="L228" i="1"/>
  <c r="M228" i="1" s="1"/>
  <c r="N228" i="1" s="1"/>
  <c r="L229" i="1"/>
  <c r="M229" i="1" s="1"/>
  <c r="N229" i="1" s="1"/>
  <c r="L230" i="1"/>
  <c r="M230" i="1" s="1"/>
  <c r="N230" i="1" s="1"/>
  <c r="L231" i="1"/>
  <c r="M231" i="1" s="1"/>
  <c r="N231" i="1" s="1"/>
  <c r="L232" i="1"/>
  <c r="M232" i="1" s="1"/>
  <c r="N232" i="1" s="1"/>
  <c r="L233" i="1"/>
  <c r="M233" i="1" s="1"/>
  <c r="N233" i="1" s="1"/>
  <c r="L234" i="1"/>
  <c r="M234" i="1" s="1"/>
  <c r="N234" i="1" s="1"/>
  <c r="L235" i="1"/>
  <c r="M235" i="1" s="1"/>
  <c r="N235" i="1" s="1"/>
  <c r="L236" i="1"/>
  <c r="M236" i="1" s="1"/>
  <c r="N236" i="1" s="1"/>
  <c r="L237" i="1"/>
  <c r="M237" i="1" s="1"/>
  <c r="N237" i="1" s="1"/>
  <c r="L238" i="1"/>
  <c r="M238" i="1" s="1"/>
  <c r="N238" i="1" s="1"/>
  <c r="L239" i="1"/>
  <c r="M239" i="1" s="1"/>
  <c r="N239" i="1" s="1"/>
  <c r="L240" i="1"/>
  <c r="M240" i="1" s="1"/>
  <c r="N240" i="1" s="1"/>
  <c r="L241" i="1"/>
  <c r="M241" i="1" s="1"/>
  <c r="N241" i="1" s="1"/>
  <c r="L242" i="1"/>
  <c r="M242" i="1" s="1"/>
  <c r="N242" i="1" s="1"/>
  <c r="L243" i="1"/>
  <c r="M243" i="1" s="1"/>
  <c r="N243" i="1" s="1"/>
  <c r="L244" i="1"/>
  <c r="M244" i="1" s="1"/>
  <c r="N244" i="1" s="1"/>
  <c r="L245" i="1"/>
  <c r="M245" i="1" s="1"/>
  <c r="N245" i="1" s="1"/>
  <c r="L246" i="1"/>
  <c r="M246" i="1" s="1"/>
  <c r="N246" i="1" s="1"/>
  <c r="L247" i="1"/>
  <c r="M247" i="1" s="1"/>
  <c r="N247" i="1" s="1"/>
  <c r="L248" i="1"/>
  <c r="M248" i="1" s="1"/>
  <c r="N248" i="1" s="1"/>
  <c r="L249" i="1"/>
  <c r="M249" i="1" s="1"/>
  <c r="N249" i="1" s="1"/>
  <c r="L250" i="1"/>
  <c r="M250" i="1" s="1"/>
  <c r="N250" i="1" s="1"/>
  <c r="L251" i="1"/>
  <c r="M251" i="1" s="1"/>
  <c r="N251" i="1" s="1"/>
  <c r="L252" i="1"/>
  <c r="M252" i="1" s="1"/>
  <c r="N252" i="1" s="1"/>
  <c r="L253" i="1"/>
  <c r="M253" i="1" s="1"/>
  <c r="N253" i="1" s="1"/>
  <c r="L254" i="1"/>
  <c r="M254" i="1" s="1"/>
  <c r="N254" i="1" s="1"/>
  <c r="L255" i="1"/>
  <c r="M255" i="1" s="1"/>
  <c r="N255" i="1" s="1"/>
  <c r="L256" i="1"/>
  <c r="M256" i="1" s="1"/>
  <c r="N256" i="1" s="1"/>
  <c r="L257" i="1"/>
  <c r="M257" i="1" s="1"/>
  <c r="N257" i="1" s="1"/>
  <c r="L258" i="1"/>
  <c r="M258" i="1" s="1"/>
  <c r="N258" i="1" s="1"/>
  <c r="L259" i="1"/>
  <c r="M259" i="1" s="1"/>
  <c r="N259" i="1" s="1"/>
  <c r="L260" i="1"/>
  <c r="M260" i="1" s="1"/>
  <c r="N260" i="1" s="1"/>
  <c r="L261" i="1"/>
  <c r="M261" i="1" s="1"/>
  <c r="N261" i="1" s="1"/>
  <c r="L262" i="1"/>
  <c r="M262" i="1" s="1"/>
  <c r="N262" i="1" s="1"/>
  <c r="L263" i="1"/>
  <c r="M263" i="1" s="1"/>
  <c r="N263" i="1" s="1"/>
  <c r="L264" i="1"/>
  <c r="M264" i="1" s="1"/>
  <c r="N264" i="1" s="1"/>
  <c r="L265" i="1"/>
  <c r="M265" i="1" s="1"/>
  <c r="N265" i="1" s="1"/>
  <c r="L266" i="1"/>
  <c r="M266" i="1" s="1"/>
  <c r="N266" i="1" s="1"/>
  <c r="L267" i="1"/>
  <c r="M267" i="1" s="1"/>
  <c r="N267" i="1" s="1"/>
  <c r="L268" i="1"/>
  <c r="M268" i="1" s="1"/>
  <c r="N268" i="1" s="1"/>
  <c r="L269" i="1"/>
  <c r="M269" i="1" s="1"/>
  <c r="N269" i="1" s="1"/>
  <c r="L270" i="1"/>
  <c r="M270" i="1" s="1"/>
  <c r="N270" i="1" s="1"/>
  <c r="L271" i="1"/>
  <c r="M271" i="1" s="1"/>
  <c r="N271" i="1" s="1"/>
  <c r="L272" i="1"/>
  <c r="M272" i="1" s="1"/>
  <c r="N272" i="1" s="1"/>
  <c r="L273" i="1"/>
  <c r="M273" i="1" s="1"/>
  <c r="N273" i="1" s="1"/>
  <c r="L274" i="1"/>
  <c r="M274" i="1" s="1"/>
  <c r="N274" i="1" s="1"/>
  <c r="L275" i="1"/>
  <c r="M275" i="1" s="1"/>
  <c r="N275" i="1" s="1"/>
  <c r="L276" i="1"/>
  <c r="M276" i="1" s="1"/>
  <c r="N276" i="1" s="1"/>
  <c r="L277" i="1"/>
  <c r="M277" i="1" s="1"/>
  <c r="N277" i="1" s="1"/>
  <c r="L278" i="1"/>
  <c r="M278" i="1" s="1"/>
  <c r="N278" i="1" s="1"/>
  <c r="L279" i="1"/>
  <c r="M279" i="1" s="1"/>
  <c r="N279" i="1" s="1"/>
  <c r="L280" i="1"/>
  <c r="M280" i="1" s="1"/>
  <c r="N280" i="1" s="1"/>
  <c r="L281" i="1"/>
  <c r="M281" i="1" s="1"/>
  <c r="N281" i="1" s="1"/>
  <c r="L282" i="1"/>
  <c r="M282" i="1" s="1"/>
  <c r="N282" i="1" s="1"/>
  <c r="L283" i="1"/>
  <c r="M283" i="1" s="1"/>
  <c r="N283" i="1" s="1"/>
  <c r="L284" i="1"/>
  <c r="M284" i="1" s="1"/>
  <c r="N284" i="1" s="1"/>
  <c r="L285" i="1"/>
  <c r="M285" i="1" s="1"/>
  <c r="N285" i="1" s="1"/>
  <c r="L286" i="1"/>
  <c r="M286" i="1" s="1"/>
  <c r="N286" i="1" s="1"/>
  <c r="L287" i="1"/>
  <c r="M287" i="1" s="1"/>
  <c r="N287" i="1" s="1"/>
  <c r="L288" i="1"/>
  <c r="M288" i="1" s="1"/>
  <c r="N288" i="1" s="1"/>
  <c r="L289" i="1"/>
  <c r="M289" i="1" s="1"/>
  <c r="N289" i="1" s="1"/>
  <c r="L290" i="1"/>
  <c r="M290" i="1" s="1"/>
  <c r="N290" i="1" s="1"/>
  <c r="L291" i="1"/>
  <c r="M291" i="1" s="1"/>
  <c r="N291" i="1" s="1"/>
  <c r="L292" i="1"/>
  <c r="M292" i="1" s="1"/>
  <c r="N292" i="1" s="1"/>
  <c r="L293" i="1"/>
  <c r="M293" i="1" s="1"/>
  <c r="N293" i="1" s="1"/>
  <c r="L294" i="1"/>
  <c r="M294" i="1" s="1"/>
  <c r="N294" i="1" s="1"/>
  <c r="L295" i="1"/>
  <c r="M295" i="1" s="1"/>
  <c r="N295" i="1" s="1"/>
  <c r="L296" i="1"/>
  <c r="M296" i="1" s="1"/>
  <c r="N296" i="1" s="1"/>
  <c r="L297" i="1"/>
  <c r="M297" i="1" s="1"/>
  <c r="N297" i="1" s="1"/>
  <c r="L298" i="1"/>
  <c r="M298" i="1" s="1"/>
  <c r="N298" i="1" s="1"/>
  <c r="L299" i="1"/>
  <c r="M299" i="1" s="1"/>
  <c r="N299" i="1" s="1"/>
  <c r="L300" i="1"/>
  <c r="M300" i="1" s="1"/>
  <c r="N300" i="1" s="1"/>
  <c r="L301" i="1"/>
  <c r="M301" i="1" s="1"/>
  <c r="N301" i="1" s="1"/>
  <c r="L302" i="1"/>
  <c r="M302" i="1" s="1"/>
  <c r="N302" i="1" s="1"/>
  <c r="L303" i="1"/>
  <c r="M303" i="1" s="1"/>
  <c r="N303" i="1" s="1"/>
  <c r="L304" i="1"/>
  <c r="M304" i="1" s="1"/>
  <c r="N304" i="1" s="1"/>
  <c r="L305" i="1"/>
  <c r="M305" i="1" s="1"/>
  <c r="N305" i="1" s="1"/>
  <c r="L306" i="1"/>
  <c r="M306" i="1" s="1"/>
  <c r="N306" i="1" s="1"/>
  <c r="L307" i="1"/>
  <c r="M307" i="1" s="1"/>
  <c r="N307" i="1" s="1"/>
  <c r="L308" i="1"/>
  <c r="M308" i="1" s="1"/>
  <c r="N308" i="1" s="1"/>
  <c r="L309" i="1"/>
  <c r="M309" i="1" s="1"/>
  <c r="N309" i="1" s="1"/>
  <c r="L310" i="1"/>
  <c r="M310" i="1" s="1"/>
  <c r="N310" i="1" s="1"/>
  <c r="L311" i="1"/>
  <c r="M311" i="1" s="1"/>
  <c r="N311" i="1" s="1"/>
  <c r="L312" i="1"/>
  <c r="M312" i="1" s="1"/>
  <c r="N312" i="1" s="1"/>
  <c r="L313" i="1"/>
  <c r="M313" i="1" s="1"/>
  <c r="N313" i="1" s="1"/>
  <c r="L314" i="1"/>
  <c r="M314" i="1" s="1"/>
  <c r="N314" i="1" s="1"/>
  <c r="L315" i="1"/>
  <c r="M315" i="1" s="1"/>
  <c r="N315" i="1" s="1"/>
  <c r="L316" i="1"/>
  <c r="M316" i="1" s="1"/>
  <c r="N316" i="1" s="1"/>
  <c r="L317" i="1"/>
  <c r="M317" i="1" s="1"/>
  <c r="N317" i="1" s="1"/>
  <c r="L318" i="1"/>
  <c r="M318" i="1" s="1"/>
  <c r="N318" i="1" s="1"/>
  <c r="L319" i="1"/>
  <c r="M319" i="1" s="1"/>
  <c r="N319" i="1" s="1"/>
  <c r="L320" i="1"/>
  <c r="M320" i="1" s="1"/>
  <c r="N320" i="1" s="1"/>
  <c r="L321" i="1"/>
  <c r="M321" i="1" s="1"/>
  <c r="N321" i="1" s="1"/>
  <c r="L322" i="1"/>
  <c r="M322" i="1" s="1"/>
  <c r="N322" i="1" s="1"/>
  <c r="L323" i="1"/>
  <c r="M323" i="1" s="1"/>
  <c r="N323" i="1" s="1"/>
  <c r="L324" i="1"/>
  <c r="M324" i="1" s="1"/>
  <c r="N324" i="1" s="1"/>
  <c r="L325" i="1"/>
  <c r="M325" i="1" s="1"/>
  <c r="N325" i="1" s="1"/>
  <c r="L326" i="1"/>
  <c r="M326" i="1" s="1"/>
  <c r="N326" i="1" s="1"/>
  <c r="L327" i="1"/>
  <c r="M327" i="1" s="1"/>
  <c r="N327" i="1" s="1"/>
  <c r="L328" i="1"/>
  <c r="M328" i="1" s="1"/>
  <c r="N328" i="1" s="1"/>
  <c r="L329" i="1"/>
  <c r="M329" i="1" s="1"/>
  <c r="N329" i="1" s="1"/>
  <c r="L330" i="1"/>
  <c r="M330" i="1" s="1"/>
  <c r="N330" i="1" s="1"/>
  <c r="L331" i="1"/>
  <c r="M331" i="1" s="1"/>
  <c r="N331" i="1" s="1"/>
  <c r="L332" i="1"/>
  <c r="M332" i="1" s="1"/>
  <c r="N332" i="1" s="1"/>
  <c r="L333" i="1"/>
  <c r="M333" i="1" s="1"/>
  <c r="N333" i="1" s="1"/>
  <c r="L334" i="1"/>
  <c r="M334" i="1" s="1"/>
  <c r="N334" i="1" s="1"/>
  <c r="L335" i="1"/>
  <c r="M335" i="1" s="1"/>
  <c r="N335" i="1" s="1"/>
  <c r="L336" i="1"/>
  <c r="M336" i="1" s="1"/>
  <c r="N336" i="1" s="1"/>
  <c r="L337" i="1"/>
  <c r="M337" i="1" s="1"/>
  <c r="N337" i="1" s="1"/>
  <c r="L338" i="1"/>
  <c r="M338" i="1" s="1"/>
  <c r="N338" i="1" s="1"/>
  <c r="L339" i="1"/>
  <c r="M339" i="1" s="1"/>
  <c r="N339" i="1" s="1"/>
  <c r="L340" i="1"/>
  <c r="M340" i="1" s="1"/>
  <c r="N340" i="1" s="1"/>
  <c r="L341" i="1"/>
  <c r="M341" i="1" s="1"/>
  <c r="N341" i="1" s="1"/>
  <c r="L342" i="1"/>
  <c r="M342" i="1" s="1"/>
  <c r="N342" i="1" s="1"/>
  <c r="L343" i="1"/>
  <c r="M343" i="1" s="1"/>
  <c r="N343" i="1" s="1"/>
  <c r="L344" i="1"/>
  <c r="M344" i="1" s="1"/>
  <c r="N344" i="1" s="1"/>
  <c r="L345" i="1"/>
  <c r="M345" i="1" s="1"/>
  <c r="N345" i="1" s="1"/>
  <c r="L346" i="1"/>
  <c r="M346" i="1" s="1"/>
  <c r="N346" i="1" s="1"/>
  <c r="L347" i="1"/>
  <c r="M347" i="1" s="1"/>
  <c r="N347" i="1" s="1"/>
  <c r="L348" i="1"/>
  <c r="M348" i="1" s="1"/>
  <c r="N348" i="1" s="1"/>
  <c r="L349" i="1"/>
  <c r="M349" i="1" s="1"/>
  <c r="N349" i="1" s="1"/>
  <c r="L350" i="1"/>
  <c r="M350" i="1" s="1"/>
  <c r="N350" i="1" s="1"/>
  <c r="L351" i="1"/>
  <c r="M351" i="1" s="1"/>
  <c r="N351" i="1" s="1"/>
  <c r="L352" i="1"/>
  <c r="M352" i="1" s="1"/>
  <c r="N352" i="1" s="1"/>
  <c r="L353" i="1"/>
  <c r="M353" i="1" s="1"/>
  <c r="N353" i="1" s="1"/>
  <c r="L354" i="1"/>
  <c r="M354" i="1" s="1"/>
  <c r="N354" i="1" s="1"/>
  <c r="L355" i="1"/>
  <c r="M355" i="1" s="1"/>
  <c r="N355" i="1" s="1"/>
  <c r="L356" i="1"/>
  <c r="M356" i="1" s="1"/>
  <c r="N356" i="1" s="1"/>
  <c r="L357" i="1"/>
  <c r="M357" i="1" s="1"/>
  <c r="N357" i="1" s="1"/>
  <c r="L358" i="1"/>
  <c r="M358" i="1" s="1"/>
  <c r="N358" i="1" s="1"/>
  <c r="L359" i="1"/>
  <c r="M359" i="1" s="1"/>
  <c r="N359" i="1" s="1"/>
  <c r="L360" i="1"/>
  <c r="M360" i="1" s="1"/>
  <c r="N360" i="1" s="1"/>
  <c r="L361" i="1"/>
  <c r="M361" i="1" s="1"/>
  <c r="N361" i="1" s="1"/>
  <c r="L362" i="1"/>
  <c r="M362" i="1" s="1"/>
  <c r="N362" i="1" s="1"/>
  <c r="L363" i="1"/>
  <c r="M363" i="1" s="1"/>
  <c r="N363" i="1" s="1"/>
  <c r="L364" i="1"/>
  <c r="M364" i="1" s="1"/>
  <c r="N364" i="1" s="1"/>
  <c r="L365" i="1"/>
  <c r="M365" i="1" s="1"/>
  <c r="N365" i="1" s="1"/>
  <c r="L366" i="1"/>
  <c r="M366" i="1" s="1"/>
  <c r="N366" i="1" s="1"/>
  <c r="L367" i="1"/>
  <c r="M367" i="1" s="1"/>
  <c r="N367" i="1" s="1"/>
  <c r="L368" i="1"/>
  <c r="M368" i="1" s="1"/>
  <c r="N368" i="1" s="1"/>
  <c r="L369" i="1"/>
  <c r="M369" i="1" s="1"/>
  <c r="N369" i="1" s="1"/>
  <c r="L370" i="1"/>
  <c r="M370" i="1" s="1"/>
  <c r="N370" i="1" s="1"/>
  <c r="L371" i="1"/>
  <c r="M371" i="1" s="1"/>
  <c r="N371" i="1" s="1"/>
  <c r="L372" i="1"/>
  <c r="M372" i="1" s="1"/>
  <c r="N372" i="1" s="1"/>
  <c r="L373" i="1"/>
  <c r="M373" i="1" s="1"/>
  <c r="N373" i="1" s="1"/>
  <c r="L374" i="1"/>
  <c r="M374" i="1" s="1"/>
  <c r="N374" i="1" s="1"/>
  <c r="L375" i="1"/>
  <c r="M375" i="1" s="1"/>
  <c r="N375" i="1" s="1"/>
  <c r="L376" i="1"/>
  <c r="M376" i="1" s="1"/>
  <c r="N376" i="1" s="1"/>
  <c r="L377" i="1"/>
  <c r="M377" i="1" s="1"/>
  <c r="N377" i="1" s="1"/>
  <c r="L378" i="1"/>
  <c r="M378" i="1" s="1"/>
  <c r="N378" i="1" s="1"/>
  <c r="L379" i="1"/>
  <c r="M379" i="1" s="1"/>
  <c r="N379" i="1" s="1"/>
  <c r="L380" i="1"/>
  <c r="M380" i="1" s="1"/>
  <c r="N380" i="1" s="1"/>
  <c r="L381" i="1"/>
  <c r="M381" i="1" s="1"/>
  <c r="N381" i="1" s="1"/>
  <c r="L382" i="1"/>
  <c r="M382" i="1" s="1"/>
  <c r="N382" i="1" s="1"/>
  <c r="L383" i="1"/>
  <c r="M383" i="1" s="1"/>
  <c r="N383" i="1" s="1"/>
  <c r="L384" i="1"/>
  <c r="M384" i="1" s="1"/>
  <c r="N384" i="1" s="1"/>
  <c r="L385" i="1"/>
  <c r="M385" i="1" s="1"/>
  <c r="N385" i="1" s="1"/>
  <c r="L386" i="1"/>
  <c r="M386" i="1" s="1"/>
  <c r="N386" i="1" s="1"/>
  <c r="L387" i="1"/>
  <c r="M387" i="1" s="1"/>
  <c r="N387" i="1" s="1"/>
  <c r="L388" i="1"/>
  <c r="M388" i="1" s="1"/>
  <c r="N388" i="1" s="1"/>
  <c r="L389" i="1"/>
  <c r="M389" i="1" s="1"/>
  <c r="N389" i="1" s="1"/>
  <c r="L390" i="1"/>
  <c r="M390" i="1" s="1"/>
  <c r="N390" i="1" s="1"/>
  <c r="L391" i="1"/>
  <c r="M391" i="1" s="1"/>
  <c r="N391" i="1" s="1"/>
  <c r="L392" i="1"/>
  <c r="M392" i="1" s="1"/>
  <c r="N392" i="1" s="1"/>
  <c r="L393" i="1"/>
  <c r="M393" i="1" s="1"/>
  <c r="N393" i="1" s="1"/>
  <c r="L394" i="1"/>
  <c r="M394" i="1" s="1"/>
  <c r="N394" i="1" s="1"/>
  <c r="L395" i="1"/>
  <c r="M395" i="1" s="1"/>
  <c r="N395" i="1" s="1"/>
  <c r="L396" i="1"/>
  <c r="M396" i="1" s="1"/>
  <c r="N396" i="1" s="1"/>
  <c r="L397" i="1"/>
  <c r="M397" i="1" s="1"/>
  <c r="N397" i="1" s="1"/>
  <c r="L398" i="1"/>
  <c r="M398" i="1" s="1"/>
  <c r="N398" i="1" s="1"/>
  <c r="L399" i="1"/>
  <c r="M399" i="1" s="1"/>
  <c r="N399" i="1" s="1"/>
  <c r="L400" i="1"/>
  <c r="M400" i="1" s="1"/>
  <c r="N400" i="1" s="1"/>
  <c r="L401" i="1"/>
  <c r="M401" i="1" s="1"/>
  <c r="N401" i="1" s="1"/>
  <c r="L402" i="1"/>
  <c r="M402" i="1" s="1"/>
  <c r="N402" i="1" s="1"/>
  <c r="L403" i="1"/>
  <c r="M403" i="1" s="1"/>
  <c r="N403" i="1" s="1"/>
  <c r="L404" i="1"/>
  <c r="M404" i="1" s="1"/>
  <c r="N404" i="1" s="1"/>
  <c r="L405" i="1"/>
  <c r="M405" i="1" s="1"/>
  <c r="N405" i="1" s="1"/>
  <c r="L406" i="1"/>
  <c r="M406" i="1" s="1"/>
  <c r="N406" i="1" s="1"/>
  <c r="L407" i="1"/>
  <c r="M407" i="1" s="1"/>
  <c r="N407" i="1" s="1"/>
  <c r="L408" i="1"/>
  <c r="M408" i="1" s="1"/>
  <c r="N408" i="1" s="1"/>
  <c r="L409" i="1"/>
  <c r="M409" i="1" s="1"/>
  <c r="N409" i="1" s="1"/>
  <c r="L410" i="1"/>
  <c r="M410" i="1" s="1"/>
  <c r="N410" i="1" s="1"/>
  <c r="L411" i="1"/>
  <c r="M411" i="1" s="1"/>
  <c r="N411" i="1" s="1"/>
  <c r="L412" i="1"/>
  <c r="M412" i="1" s="1"/>
  <c r="N412" i="1" s="1"/>
  <c r="L413" i="1"/>
  <c r="M413" i="1" s="1"/>
  <c r="N413" i="1" s="1"/>
  <c r="L414" i="1"/>
  <c r="M414" i="1" s="1"/>
  <c r="N414" i="1" s="1"/>
  <c r="L415" i="1"/>
  <c r="M415" i="1" s="1"/>
  <c r="N415" i="1" s="1"/>
  <c r="L416" i="1"/>
  <c r="M416" i="1" s="1"/>
  <c r="N416" i="1" s="1"/>
  <c r="L417" i="1"/>
  <c r="M417" i="1" s="1"/>
  <c r="N417" i="1" s="1"/>
  <c r="L418" i="1"/>
  <c r="M418" i="1" s="1"/>
  <c r="N418" i="1" s="1"/>
  <c r="L419" i="1"/>
  <c r="M419" i="1" s="1"/>
  <c r="N419" i="1" s="1"/>
  <c r="L420" i="1"/>
  <c r="M420" i="1" s="1"/>
  <c r="N420" i="1" s="1"/>
  <c r="L421" i="1"/>
  <c r="M421" i="1" s="1"/>
  <c r="N421" i="1" s="1"/>
  <c r="L422" i="1"/>
  <c r="M422" i="1" s="1"/>
  <c r="N422" i="1" s="1"/>
  <c r="L423" i="1"/>
  <c r="M423" i="1" s="1"/>
  <c r="N423" i="1" s="1"/>
  <c r="L424" i="1"/>
  <c r="M424" i="1" s="1"/>
  <c r="N424" i="1" s="1"/>
  <c r="L425" i="1"/>
  <c r="M425" i="1" s="1"/>
  <c r="N425" i="1" s="1"/>
  <c r="L426" i="1"/>
  <c r="M426" i="1" s="1"/>
  <c r="N426" i="1" s="1"/>
  <c r="L427" i="1"/>
  <c r="M427" i="1" s="1"/>
  <c r="N427" i="1" s="1"/>
  <c r="L428" i="1"/>
  <c r="M428" i="1" s="1"/>
  <c r="N428" i="1" s="1"/>
  <c r="L429" i="1"/>
  <c r="M429" i="1" s="1"/>
  <c r="N429" i="1" s="1"/>
  <c r="L430" i="1"/>
  <c r="M430" i="1" s="1"/>
  <c r="N430" i="1" s="1"/>
  <c r="L431" i="1"/>
  <c r="M431" i="1" s="1"/>
  <c r="N431" i="1" s="1"/>
  <c r="L432" i="1"/>
  <c r="M432" i="1" s="1"/>
  <c r="N432" i="1" s="1"/>
  <c r="L433" i="1"/>
  <c r="M433" i="1" s="1"/>
  <c r="N433" i="1" s="1"/>
  <c r="L434" i="1"/>
  <c r="M434" i="1" s="1"/>
  <c r="N434" i="1" s="1"/>
  <c r="L435" i="1"/>
  <c r="M435" i="1" s="1"/>
  <c r="N435" i="1" s="1"/>
  <c r="L436" i="1"/>
  <c r="M436" i="1" s="1"/>
  <c r="N436" i="1" s="1"/>
  <c r="L437" i="1"/>
  <c r="M437" i="1" s="1"/>
  <c r="N437" i="1" s="1"/>
  <c r="L438" i="1"/>
  <c r="M438" i="1" s="1"/>
  <c r="N438" i="1" s="1"/>
  <c r="L439" i="1"/>
  <c r="M439" i="1" s="1"/>
  <c r="N439" i="1" s="1"/>
  <c r="L440" i="1"/>
  <c r="M440" i="1" s="1"/>
  <c r="N440" i="1" s="1"/>
  <c r="L441" i="1"/>
  <c r="M441" i="1" s="1"/>
  <c r="N441" i="1" s="1"/>
  <c r="L442" i="1"/>
  <c r="M442" i="1" s="1"/>
  <c r="N442" i="1" s="1"/>
  <c r="L443" i="1"/>
  <c r="M443" i="1" s="1"/>
  <c r="N443" i="1" s="1"/>
  <c r="L444" i="1"/>
  <c r="M444" i="1" s="1"/>
  <c r="N444" i="1" s="1"/>
  <c r="L445" i="1"/>
  <c r="M445" i="1" s="1"/>
  <c r="N445" i="1" s="1"/>
  <c r="L446" i="1"/>
  <c r="M446" i="1" s="1"/>
  <c r="N446" i="1" s="1"/>
  <c r="L447" i="1"/>
  <c r="M447" i="1" s="1"/>
  <c r="N447" i="1" s="1"/>
  <c r="L448" i="1"/>
  <c r="M448" i="1" s="1"/>
  <c r="N448" i="1" s="1"/>
  <c r="L449" i="1"/>
  <c r="M449" i="1" s="1"/>
  <c r="N449" i="1" s="1"/>
  <c r="L450" i="1"/>
  <c r="M450" i="1" s="1"/>
  <c r="N450" i="1" s="1"/>
  <c r="L451" i="1"/>
  <c r="M451" i="1" s="1"/>
  <c r="N451" i="1" s="1"/>
  <c r="L452" i="1"/>
  <c r="M452" i="1" s="1"/>
  <c r="N452" i="1" s="1"/>
  <c r="L453" i="1"/>
  <c r="M453" i="1" s="1"/>
  <c r="N453" i="1" s="1"/>
  <c r="L454" i="1"/>
  <c r="M454" i="1" s="1"/>
  <c r="N454" i="1" s="1"/>
  <c r="L455" i="1"/>
  <c r="M455" i="1" s="1"/>
  <c r="N455" i="1" s="1"/>
  <c r="L456" i="1"/>
  <c r="M456" i="1" s="1"/>
  <c r="N456" i="1" s="1"/>
  <c r="L457" i="1"/>
  <c r="M457" i="1" s="1"/>
  <c r="N457" i="1" s="1"/>
  <c r="L458" i="1"/>
  <c r="M458" i="1" s="1"/>
  <c r="N458" i="1" s="1"/>
  <c r="L459" i="1"/>
  <c r="M459" i="1" s="1"/>
  <c r="N459" i="1" s="1"/>
  <c r="L460" i="1"/>
  <c r="M460" i="1" s="1"/>
  <c r="N460" i="1" s="1"/>
  <c r="L461" i="1"/>
  <c r="M461" i="1" s="1"/>
  <c r="N461" i="1" s="1"/>
  <c r="L462" i="1"/>
  <c r="M462" i="1" s="1"/>
  <c r="N462" i="1" s="1"/>
  <c r="L463" i="1"/>
  <c r="M463" i="1" s="1"/>
  <c r="N463" i="1" s="1"/>
  <c r="L464" i="1"/>
  <c r="M464" i="1" s="1"/>
  <c r="N464" i="1" s="1"/>
  <c r="L465" i="1"/>
  <c r="M465" i="1" s="1"/>
  <c r="N465" i="1" s="1"/>
  <c r="L466" i="1"/>
  <c r="M466" i="1" s="1"/>
  <c r="N466" i="1" s="1"/>
  <c r="L467" i="1"/>
  <c r="M467" i="1" s="1"/>
  <c r="N467" i="1" s="1"/>
  <c r="L468" i="1"/>
  <c r="M468" i="1" s="1"/>
  <c r="N468" i="1" s="1"/>
  <c r="L469" i="1"/>
  <c r="M469" i="1" s="1"/>
  <c r="N469" i="1" s="1"/>
  <c r="L470" i="1"/>
  <c r="M470" i="1" s="1"/>
  <c r="N470" i="1" s="1"/>
  <c r="L471" i="1"/>
  <c r="M471" i="1" s="1"/>
  <c r="N471" i="1" s="1"/>
  <c r="L472" i="1"/>
  <c r="M472" i="1" s="1"/>
  <c r="N472" i="1" s="1"/>
  <c r="L473" i="1"/>
  <c r="M473" i="1" s="1"/>
  <c r="N473" i="1" s="1"/>
  <c r="L474" i="1"/>
  <c r="M474" i="1" s="1"/>
  <c r="N474" i="1" s="1"/>
  <c r="L475" i="1"/>
  <c r="M475" i="1" s="1"/>
  <c r="N475" i="1" s="1"/>
  <c r="L476" i="1"/>
  <c r="M476" i="1" s="1"/>
  <c r="N476" i="1" s="1"/>
  <c r="L477" i="1"/>
  <c r="M477" i="1" s="1"/>
  <c r="N477" i="1" s="1"/>
  <c r="L478" i="1"/>
  <c r="M478" i="1" s="1"/>
  <c r="N478" i="1" s="1"/>
  <c r="L479" i="1"/>
  <c r="M479" i="1" s="1"/>
  <c r="N479" i="1" s="1"/>
  <c r="L480" i="1"/>
  <c r="M480" i="1" s="1"/>
  <c r="N480" i="1" s="1"/>
  <c r="L481" i="1"/>
  <c r="M481" i="1" s="1"/>
  <c r="N481" i="1" s="1"/>
  <c r="L482" i="1"/>
  <c r="M482" i="1" s="1"/>
  <c r="N482" i="1" s="1"/>
  <c r="L483" i="1"/>
  <c r="M483" i="1" s="1"/>
  <c r="N483" i="1" s="1"/>
  <c r="L484" i="1"/>
  <c r="M484" i="1" s="1"/>
  <c r="N484" i="1" s="1"/>
  <c r="L485" i="1"/>
  <c r="M485" i="1" s="1"/>
  <c r="N485" i="1" s="1"/>
  <c r="L486" i="1"/>
  <c r="M486" i="1" s="1"/>
  <c r="N486" i="1" s="1"/>
  <c r="L487" i="1"/>
  <c r="M487" i="1" s="1"/>
  <c r="N487" i="1" s="1"/>
  <c r="L488" i="1"/>
  <c r="M488" i="1" s="1"/>
  <c r="N488" i="1" s="1"/>
  <c r="L489" i="1"/>
  <c r="M489" i="1" s="1"/>
  <c r="N489" i="1" s="1"/>
  <c r="L490" i="1"/>
  <c r="M490" i="1" s="1"/>
  <c r="N490" i="1" s="1"/>
  <c r="L491" i="1"/>
  <c r="M491" i="1" s="1"/>
  <c r="N491" i="1" s="1"/>
  <c r="L492" i="1"/>
  <c r="M492" i="1" s="1"/>
  <c r="N492" i="1" s="1"/>
  <c r="L493" i="1"/>
  <c r="M493" i="1" s="1"/>
  <c r="N493" i="1" s="1"/>
  <c r="L494" i="1"/>
  <c r="M494" i="1" s="1"/>
  <c r="N494" i="1" s="1"/>
  <c r="L495" i="1"/>
  <c r="M495" i="1" s="1"/>
  <c r="N495" i="1" s="1"/>
  <c r="L496" i="1"/>
  <c r="M496" i="1" s="1"/>
  <c r="N496" i="1" s="1"/>
  <c r="L497" i="1"/>
  <c r="M497" i="1" s="1"/>
  <c r="N497" i="1" s="1"/>
  <c r="L498" i="1"/>
  <c r="M498" i="1" s="1"/>
  <c r="N498" i="1" s="1"/>
  <c r="L499" i="1"/>
  <c r="M499" i="1" s="1"/>
  <c r="N499" i="1" s="1"/>
  <c r="L500" i="1"/>
  <c r="M500" i="1" s="1"/>
  <c r="N500" i="1" s="1"/>
  <c r="L501" i="1"/>
  <c r="M501" i="1" s="1"/>
  <c r="N501" i="1" s="1"/>
  <c r="L502" i="1"/>
  <c r="M502" i="1" s="1"/>
  <c r="N502" i="1" s="1"/>
  <c r="L503" i="1"/>
  <c r="M503" i="1" s="1"/>
  <c r="N503" i="1" s="1"/>
  <c r="L504" i="1"/>
  <c r="M504" i="1" s="1"/>
  <c r="N504" i="1" s="1"/>
  <c r="L505" i="1"/>
  <c r="M505" i="1" s="1"/>
  <c r="N505" i="1" s="1"/>
  <c r="L506" i="1"/>
  <c r="M506" i="1" s="1"/>
  <c r="N506" i="1" s="1"/>
  <c r="L507" i="1"/>
  <c r="M507" i="1" s="1"/>
  <c r="N507" i="1" s="1"/>
  <c r="L508" i="1"/>
  <c r="M508" i="1" s="1"/>
  <c r="N508" i="1" s="1"/>
  <c r="L509" i="1"/>
  <c r="M509" i="1" s="1"/>
  <c r="N509" i="1" s="1"/>
  <c r="L510" i="1"/>
  <c r="M510" i="1" s="1"/>
  <c r="N510" i="1" s="1"/>
  <c r="L511" i="1"/>
  <c r="M511" i="1" s="1"/>
  <c r="N511" i="1" s="1"/>
  <c r="L512" i="1"/>
  <c r="M512" i="1" s="1"/>
  <c r="N512" i="1" s="1"/>
  <c r="L513" i="1"/>
  <c r="M513" i="1" s="1"/>
  <c r="N513" i="1" s="1"/>
  <c r="L514" i="1"/>
  <c r="M514" i="1" s="1"/>
  <c r="N514" i="1" s="1"/>
  <c r="L515" i="1"/>
  <c r="M515" i="1" s="1"/>
  <c r="N515" i="1" s="1"/>
  <c r="L516" i="1"/>
  <c r="M516" i="1" s="1"/>
  <c r="N516" i="1" s="1"/>
  <c r="L517" i="1"/>
  <c r="M517" i="1" s="1"/>
  <c r="N517" i="1" s="1"/>
  <c r="L518" i="1"/>
  <c r="M518" i="1" s="1"/>
  <c r="N518" i="1" s="1"/>
  <c r="L519" i="1"/>
  <c r="M519" i="1" s="1"/>
  <c r="N519" i="1" s="1"/>
  <c r="L520" i="1"/>
  <c r="M520" i="1" s="1"/>
  <c r="N520" i="1" s="1"/>
  <c r="L521" i="1"/>
  <c r="M521" i="1" s="1"/>
  <c r="N521" i="1" s="1"/>
  <c r="L522" i="1"/>
  <c r="M522" i="1" s="1"/>
  <c r="N522" i="1" s="1"/>
  <c r="L523" i="1"/>
  <c r="M523" i="1" s="1"/>
  <c r="N523" i="1" s="1"/>
  <c r="L524" i="1"/>
  <c r="M524" i="1" s="1"/>
  <c r="N524" i="1" s="1"/>
  <c r="L525" i="1"/>
  <c r="M525" i="1" s="1"/>
  <c r="N525" i="1" s="1"/>
  <c r="L526" i="1"/>
  <c r="M526" i="1" s="1"/>
  <c r="N526" i="1" s="1"/>
  <c r="L527" i="1"/>
  <c r="M527" i="1" s="1"/>
  <c r="N527" i="1" s="1"/>
  <c r="L528" i="1"/>
  <c r="M528" i="1" s="1"/>
  <c r="N528" i="1" s="1"/>
  <c r="L529" i="1"/>
  <c r="M529" i="1" s="1"/>
  <c r="N529" i="1" s="1"/>
  <c r="L530" i="1"/>
  <c r="M530" i="1" s="1"/>
  <c r="N530" i="1" s="1"/>
  <c r="L531" i="1"/>
  <c r="M531" i="1" s="1"/>
  <c r="N531" i="1" s="1"/>
  <c r="L532" i="1"/>
  <c r="M532" i="1" s="1"/>
  <c r="N532" i="1" s="1"/>
  <c r="L533" i="1"/>
  <c r="M533" i="1" s="1"/>
  <c r="N533" i="1" s="1"/>
  <c r="L534" i="1"/>
  <c r="M534" i="1" s="1"/>
  <c r="N534" i="1" s="1"/>
  <c r="L535" i="1"/>
  <c r="M535" i="1" s="1"/>
  <c r="N535" i="1" s="1"/>
  <c r="L536" i="1"/>
  <c r="M536" i="1" s="1"/>
  <c r="N536" i="1" s="1"/>
  <c r="L537" i="1"/>
  <c r="M537" i="1" s="1"/>
  <c r="N537" i="1" s="1"/>
  <c r="L538" i="1"/>
  <c r="M538" i="1" s="1"/>
  <c r="N538" i="1" s="1"/>
  <c r="L539" i="1"/>
  <c r="M539" i="1" s="1"/>
  <c r="N539" i="1" s="1"/>
  <c r="L540" i="1"/>
  <c r="M540" i="1" s="1"/>
  <c r="N540" i="1" s="1"/>
  <c r="L541" i="1"/>
  <c r="M541" i="1" s="1"/>
  <c r="N541" i="1" s="1"/>
  <c r="L542" i="1"/>
  <c r="M542" i="1" s="1"/>
  <c r="N542" i="1" s="1"/>
  <c r="L543" i="1"/>
  <c r="M543" i="1" s="1"/>
  <c r="N543" i="1" s="1"/>
  <c r="L544" i="1"/>
  <c r="M544" i="1" s="1"/>
  <c r="N544" i="1" s="1"/>
  <c r="L545" i="1"/>
  <c r="M545" i="1" s="1"/>
  <c r="N545" i="1" s="1"/>
  <c r="L546" i="1"/>
  <c r="M546" i="1" s="1"/>
  <c r="N546" i="1" s="1"/>
  <c r="L547" i="1"/>
  <c r="M547" i="1" s="1"/>
  <c r="N547" i="1" s="1"/>
  <c r="L548" i="1"/>
  <c r="M548" i="1" s="1"/>
  <c r="N548" i="1" s="1"/>
  <c r="L549" i="1"/>
  <c r="M549" i="1" s="1"/>
  <c r="N549" i="1" s="1"/>
  <c r="L550" i="1"/>
  <c r="M550" i="1" s="1"/>
  <c r="N550" i="1" s="1"/>
  <c r="L551" i="1"/>
  <c r="M551" i="1" s="1"/>
  <c r="N551" i="1" s="1"/>
  <c r="L552" i="1"/>
  <c r="M552" i="1" s="1"/>
  <c r="N552" i="1" s="1"/>
  <c r="L553" i="1"/>
  <c r="M553" i="1" s="1"/>
  <c r="N553" i="1" s="1"/>
  <c r="L554" i="1"/>
  <c r="M554" i="1" s="1"/>
  <c r="N554" i="1" s="1"/>
  <c r="L555" i="1"/>
  <c r="M555" i="1" s="1"/>
  <c r="N555" i="1" s="1"/>
  <c r="L556" i="1"/>
  <c r="M556" i="1" s="1"/>
  <c r="N556" i="1" s="1"/>
  <c r="L557" i="1"/>
  <c r="M557" i="1" s="1"/>
  <c r="N557" i="1" s="1"/>
  <c r="L558" i="1"/>
  <c r="M558" i="1" s="1"/>
  <c r="N558" i="1" s="1"/>
  <c r="L559" i="1"/>
  <c r="M559" i="1" s="1"/>
  <c r="N559" i="1" s="1"/>
  <c r="L560" i="1"/>
  <c r="M560" i="1" s="1"/>
  <c r="N560" i="1" s="1"/>
  <c r="L561" i="1"/>
  <c r="M561" i="1" s="1"/>
  <c r="N561" i="1" s="1"/>
  <c r="L562" i="1"/>
  <c r="M562" i="1" s="1"/>
  <c r="N562" i="1" s="1"/>
  <c r="L563" i="1"/>
  <c r="M563" i="1" s="1"/>
  <c r="N563" i="1" s="1"/>
  <c r="L564" i="1"/>
  <c r="M564" i="1" s="1"/>
  <c r="N564" i="1" s="1"/>
  <c r="L565" i="1"/>
  <c r="M565" i="1" s="1"/>
  <c r="N565" i="1" s="1"/>
  <c r="L566" i="1"/>
  <c r="M566" i="1" s="1"/>
  <c r="N566" i="1" s="1"/>
  <c r="L567" i="1"/>
  <c r="M567" i="1" s="1"/>
  <c r="N567" i="1" s="1"/>
  <c r="L568" i="1"/>
  <c r="M568" i="1" s="1"/>
  <c r="N568" i="1" s="1"/>
  <c r="L569" i="1"/>
  <c r="M569" i="1" s="1"/>
  <c r="N569" i="1" s="1"/>
  <c r="L570" i="1"/>
  <c r="M570" i="1" s="1"/>
  <c r="N570" i="1" s="1"/>
  <c r="L571" i="1"/>
  <c r="M571" i="1" s="1"/>
  <c r="N571" i="1" s="1"/>
  <c r="L572" i="1"/>
  <c r="M572" i="1" s="1"/>
  <c r="N572" i="1" s="1"/>
  <c r="L573" i="1"/>
  <c r="M573" i="1" s="1"/>
  <c r="N573" i="1" s="1"/>
  <c r="L574" i="1"/>
  <c r="M574" i="1" s="1"/>
  <c r="N574" i="1" s="1"/>
  <c r="L575" i="1"/>
  <c r="M575" i="1" s="1"/>
  <c r="N575" i="1" s="1"/>
  <c r="L576" i="1"/>
  <c r="M576" i="1" s="1"/>
  <c r="N576" i="1" s="1"/>
  <c r="L577" i="1"/>
  <c r="M577" i="1" s="1"/>
  <c r="N577" i="1" s="1"/>
  <c r="L578" i="1"/>
  <c r="M578" i="1" s="1"/>
  <c r="N578" i="1" s="1"/>
  <c r="L579" i="1"/>
  <c r="M579" i="1" s="1"/>
  <c r="N579" i="1" s="1"/>
  <c r="L580" i="1"/>
  <c r="M580" i="1" s="1"/>
  <c r="N580" i="1" s="1"/>
  <c r="L581" i="1"/>
  <c r="M581" i="1" s="1"/>
  <c r="N581" i="1" s="1"/>
  <c r="L582" i="1"/>
  <c r="M582" i="1" s="1"/>
  <c r="N582" i="1" s="1"/>
  <c r="L583" i="1"/>
  <c r="M583" i="1" s="1"/>
  <c r="N583" i="1" s="1"/>
  <c r="L584" i="1"/>
  <c r="M584" i="1" s="1"/>
  <c r="N584" i="1" s="1"/>
  <c r="L585" i="1"/>
  <c r="M585" i="1" s="1"/>
  <c r="N585" i="1" s="1"/>
  <c r="L586" i="1"/>
  <c r="M586" i="1" s="1"/>
  <c r="N586" i="1" s="1"/>
  <c r="L587" i="1"/>
  <c r="M587" i="1" s="1"/>
  <c r="N587" i="1" s="1"/>
  <c r="L588" i="1"/>
  <c r="M588" i="1" s="1"/>
  <c r="N588" i="1" s="1"/>
  <c r="L589" i="1"/>
  <c r="M589" i="1" s="1"/>
  <c r="N589" i="1" s="1"/>
  <c r="L590" i="1"/>
  <c r="M590" i="1" s="1"/>
  <c r="N590" i="1" s="1"/>
  <c r="L591" i="1"/>
  <c r="M591" i="1" s="1"/>
  <c r="N591" i="1" s="1"/>
  <c r="L592" i="1"/>
  <c r="M592" i="1" s="1"/>
  <c r="N592" i="1" s="1"/>
  <c r="L593" i="1"/>
  <c r="M593" i="1" s="1"/>
  <c r="N593" i="1" s="1"/>
  <c r="L594" i="1"/>
  <c r="M594" i="1" s="1"/>
  <c r="N594" i="1" s="1"/>
  <c r="L595" i="1"/>
  <c r="M595" i="1" s="1"/>
  <c r="N595" i="1" s="1"/>
  <c r="L596" i="1"/>
  <c r="M596" i="1" s="1"/>
  <c r="N596" i="1" s="1"/>
  <c r="L597" i="1"/>
  <c r="M597" i="1" s="1"/>
  <c r="N597" i="1" s="1"/>
  <c r="L598" i="1"/>
  <c r="M598" i="1" s="1"/>
  <c r="N598" i="1" s="1"/>
  <c r="L599" i="1"/>
  <c r="M599" i="1" s="1"/>
  <c r="N599" i="1" s="1"/>
  <c r="L600" i="1"/>
  <c r="M600" i="1" s="1"/>
  <c r="N600" i="1" s="1"/>
  <c r="L601" i="1"/>
  <c r="M601" i="1" s="1"/>
  <c r="N601" i="1" s="1"/>
  <c r="L602" i="1"/>
  <c r="M602" i="1" s="1"/>
  <c r="N602" i="1" s="1"/>
  <c r="L603" i="1"/>
  <c r="M603" i="1" s="1"/>
  <c r="N603" i="1" s="1"/>
  <c r="L604" i="1"/>
  <c r="M604" i="1" s="1"/>
  <c r="N604" i="1" s="1"/>
  <c r="L605" i="1"/>
  <c r="M605" i="1" s="1"/>
  <c r="N605" i="1" s="1"/>
  <c r="L606" i="1"/>
  <c r="M606" i="1" s="1"/>
  <c r="N606" i="1" s="1"/>
  <c r="L607" i="1"/>
  <c r="M607" i="1" s="1"/>
  <c r="N607" i="1" s="1"/>
  <c r="L608" i="1"/>
  <c r="M608" i="1" s="1"/>
  <c r="N608" i="1" s="1"/>
  <c r="L609" i="1"/>
  <c r="M609" i="1" s="1"/>
  <c r="N609" i="1" s="1"/>
  <c r="L610" i="1"/>
  <c r="M610" i="1" s="1"/>
  <c r="N610" i="1" s="1"/>
  <c r="L611" i="1"/>
  <c r="M611" i="1" s="1"/>
  <c r="N611" i="1" s="1"/>
  <c r="L612" i="1"/>
  <c r="M612" i="1" s="1"/>
  <c r="N612" i="1" s="1"/>
  <c r="L613" i="1"/>
  <c r="M613" i="1" s="1"/>
  <c r="N613" i="1" s="1"/>
  <c r="L614" i="1"/>
  <c r="M614" i="1" s="1"/>
  <c r="N614" i="1" s="1"/>
  <c r="L615" i="1"/>
  <c r="M615" i="1" s="1"/>
  <c r="N615" i="1" s="1"/>
  <c r="L616" i="1"/>
  <c r="M616" i="1" s="1"/>
  <c r="N616" i="1" s="1"/>
  <c r="L617" i="1"/>
  <c r="M617" i="1" s="1"/>
  <c r="N617" i="1" s="1"/>
  <c r="L618" i="1"/>
  <c r="M618" i="1" s="1"/>
  <c r="N618" i="1" s="1"/>
  <c r="L619" i="1"/>
  <c r="M619" i="1" s="1"/>
  <c r="N619" i="1" s="1"/>
  <c r="L620" i="1"/>
  <c r="M620" i="1" s="1"/>
  <c r="N620" i="1" s="1"/>
  <c r="L621" i="1"/>
  <c r="M621" i="1" s="1"/>
  <c r="N621" i="1" s="1"/>
  <c r="L622" i="1"/>
  <c r="M622" i="1" s="1"/>
  <c r="N622" i="1" s="1"/>
  <c r="L623" i="1"/>
  <c r="M623" i="1" s="1"/>
  <c r="N623" i="1" s="1"/>
  <c r="L624" i="1"/>
  <c r="M624" i="1" s="1"/>
  <c r="N624" i="1" s="1"/>
  <c r="L625" i="1"/>
  <c r="M625" i="1" s="1"/>
  <c r="N625" i="1" s="1"/>
  <c r="L626" i="1"/>
  <c r="M626" i="1" s="1"/>
  <c r="N626" i="1" s="1"/>
  <c r="L627" i="1"/>
  <c r="M627" i="1" s="1"/>
  <c r="N627" i="1" s="1"/>
  <c r="L628" i="1"/>
  <c r="M628" i="1" s="1"/>
  <c r="N628" i="1" s="1"/>
  <c r="L629" i="1"/>
  <c r="M629" i="1" s="1"/>
  <c r="N629" i="1" s="1"/>
  <c r="L630" i="1"/>
  <c r="M630" i="1" s="1"/>
  <c r="N630" i="1" s="1"/>
  <c r="L631" i="1"/>
  <c r="M631" i="1" s="1"/>
  <c r="N631" i="1" s="1"/>
  <c r="L632" i="1"/>
  <c r="M632" i="1" s="1"/>
  <c r="N632" i="1" s="1"/>
  <c r="L633" i="1"/>
  <c r="M633" i="1" s="1"/>
  <c r="N633" i="1" s="1"/>
  <c r="L634" i="1"/>
  <c r="M634" i="1" s="1"/>
  <c r="N634" i="1" s="1"/>
  <c r="L635" i="1"/>
  <c r="M635" i="1" s="1"/>
  <c r="N635" i="1" s="1"/>
  <c r="L636" i="1"/>
  <c r="M636" i="1" s="1"/>
  <c r="N636" i="1" s="1"/>
  <c r="L637" i="1"/>
  <c r="M637" i="1" s="1"/>
  <c r="N637" i="1" s="1"/>
  <c r="L638" i="1"/>
  <c r="M638" i="1" s="1"/>
  <c r="N638" i="1" s="1"/>
  <c r="L639" i="1"/>
  <c r="M639" i="1" s="1"/>
  <c r="N639" i="1" s="1"/>
  <c r="L640" i="1"/>
  <c r="M640" i="1" s="1"/>
  <c r="N640" i="1" s="1"/>
  <c r="L641" i="1"/>
  <c r="M641" i="1" s="1"/>
  <c r="N641" i="1" s="1"/>
  <c r="L642" i="1"/>
  <c r="M642" i="1" s="1"/>
  <c r="N642" i="1" s="1"/>
  <c r="L643" i="1"/>
  <c r="M643" i="1" s="1"/>
  <c r="N643" i="1" s="1"/>
  <c r="L644" i="1"/>
  <c r="M644" i="1" s="1"/>
  <c r="N644" i="1" s="1"/>
  <c r="L645" i="1"/>
  <c r="M645" i="1" s="1"/>
  <c r="N645" i="1" s="1"/>
  <c r="L646" i="1"/>
  <c r="M646" i="1" s="1"/>
  <c r="N646" i="1" s="1"/>
  <c r="L647" i="1"/>
  <c r="M647" i="1" s="1"/>
  <c r="N647" i="1" s="1"/>
  <c r="L648" i="1"/>
  <c r="M648" i="1" s="1"/>
  <c r="N648" i="1" s="1"/>
  <c r="L649" i="1"/>
  <c r="M649" i="1" s="1"/>
  <c r="N649" i="1" s="1"/>
  <c r="L650" i="1"/>
  <c r="M650" i="1" s="1"/>
  <c r="N650" i="1" s="1"/>
  <c r="L651" i="1"/>
  <c r="M651" i="1" s="1"/>
  <c r="N651" i="1" s="1"/>
  <c r="L652" i="1"/>
  <c r="M652" i="1" s="1"/>
  <c r="N652" i="1" s="1"/>
  <c r="L653" i="1"/>
  <c r="M653" i="1" s="1"/>
  <c r="N653" i="1" s="1"/>
  <c r="L654" i="1"/>
  <c r="M654" i="1" s="1"/>
  <c r="N654" i="1" s="1"/>
  <c r="L655" i="1"/>
  <c r="M655" i="1" s="1"/>
  <c r="N655" i="1" s="1"/>
  <c r="L656" i="1"/>
  <c r="M656" i="1" s="1"/>
  <c r="N656" i="1" s="1"/>
  <c r="L657" i="1"/>
  <c r="M657" i="1" s="1"/>
  <c r="N657" i="1" s="1"/>
  <c r="L658" i="1"/>
  <c r="M658" i="1" s="1"/>
  <c r="N658" i="1" s="1"/>
  <c r="L659" i="1"/>
  <c r="M659" i="1" s="1"/>
  <c r="N659" i="1" s="1"/>
  <c r="L660" i="1"/>
  <c r="M660" i="1" s="1"/>
  <c r="N660" i="1" s="1"/>
  <c r="L661" i="1"/>
  <c r="M661" i="1" s="1"/>
  <c r="N661" i="1" s="1"/>
  <c r="L662" i="1"/>
  <c r="M662" i="1" s="1"/>
  <c r="N662" i="1" s="1"/>
  <c r="L663" i="1"/>
  <c r="M663" i="1" s="1"/>
  <c r="N663" i="1" s="1"/>
  <c r="L664" i="1"/>
  <c r="M664" i="1" s="1"/>
  <c r="N664" i="1" s="1"/>
  <c r="L665" i="1"/>
  <c r="M665" i="1" s="1"/>
  <c r="N665" i="1" s="1"/>
  <c r="L666" i="1"/>
  <c r="M666" i="1" s="1"/>
  <c r="N666" i="1" s="1"/>
  <c r="L667" i="1"/>
  <c r="M667" i="1" s="1"/>
  <c r="N667" i="1" s="1"/>
  <c r="L668" i="1"/>
  <c r="M668" i="1" s="1"/>
  <c r="N668" i="1" s="1"/>
  <c r="L669" i="1"/>
  <c r="M669" i="1" s="1"/>
  <c r="N669" i="1" s="1"/>
  <c r="L670" i="1"/>
  <c r="M670" i="1" s="1"/>
  <c r="N670" i="1" s="1"/>
  <c r="L671" i="1"/>
  <c r="M671" i="1" s="1"/>
  <c r="N671" i="1" s="1"/>
  <c r="L672" i="1"/>
  <c r="M672" i="1" s="1"/>
  <c r="N672" i="1" s="1"/>
  <c r="L673" i="1"/>
  <c r="M673" i="1" s="1"/>
  <c r="N673" i="1" s="1"/>
  <c r="L674" i="1"/>
  <c r="M674" i="1" s="1"/>
  <c r="N674" i="1" s="1"/>
  <c r="L675" i="1"/>
  <c r="M675" i="1" s="1"/>
  <c r="N675" i="1" s="1"/>
  <c r="L676" i="1"/>
  <c r="M676" i="1" s="1"/>
  <c r="N676" i="1" s="1"/>
  <c r="L677" i="1"/>
  <c r="M677" i="1" s="1"/>
  <c r="N677" i="1" s="1"/>
  <c r="L678" i="1"/>
  <c r="M678" i="1" s="1"/>
  <c r="N678" i="1" s="1"/>
  <c r="L679" i="1"/>
  <c r="M679" i="1" s="1"/>
  <c r="N679" i="1" s="1"/>
  <c r="L680" i="1"/>
  <c r="M680" i="1" s="1"/>
  <c r="N680" i="1" s="1"/>
  <c r="L681" i="1"/>
  <c r="M681" i="1" s="1"/>
  <c r="N681" i="1" s="1"/>
  <c r="L682" i="1"/>
  <c r="M682" i="1" s="1"/>
  <c r="N682" i="1" s="1"/>
  <c r="L683" i="1"/>
  <c r="M683" i="1" s="1"/>
  <c r="N683" i="1" s="1"/>
  <c r="L684" i="1"/>
  <c r="M684" i="1" s="1"/>
  <c r="N684" i="1" s="1"/>
  <c r="L685" i="1"/>
  <c r="M685" i="1" s="1"/>
  <c r="N685" i="1" s="1"/>
  <c r="L686" i="1"/>
  <c r="M686" i="1" s="1"/>
  <c r="N686" i="1" s="1"/>
  <c r="L687" i="1"/>
  <c r="M687" i="1" s="1"/>
  <c r="N687" i="1" s="1"/>
  <c r="L688" i="1"/>
  <c r="M688" i="1" s="1"/>
  <c r="N688" i="1" s="1"/>
  <c r="L689" i="1"/>
  <c r="M689" i="1" s="1"/>
  <c r="N689" i="1" s="1"/>
  <c r="L690" i="1"/>
  <c r="M690" i="1" s="1"/>
  <c r="N690" i="1" s="1"/>
  <c r="L691" i="1"/>
  <c r="M691" i="1" s="1"/>
  <c r="N691" i="1" s="1"/>
  <c r="L692" i="1"/>
  <c r="M692" i="1" s="1"/>
  <c r="N692" i="1" s="1"/>
  <c r="L693" i="1"/>
  <c r="M693" i="1" s="1"/>
  <c r="N693" i="1" s="1"/>
  <c r="L694" i="1"/>
  <c r="M694" i="1" s="1"/>
  <c r="N694" i="1" s="1"/>
  <c r="L695" i="1"/>
  <c r="M695" i="1" s="1"/>
  <c r="N695" i="1" s="1"/>
  <c r="L696" i="1"/>
  <c r="M696" i="1" s="1"/>
  <c r="N696" i="1" s="1"/>
  <c r="L697" i="1"/>
  <c r="M697" i="1" s="1"/>
  <c r="N697" i="1" s="1"/>
  <c r="L698" i="1"/>
  <c r="M698" i="1" s="1"/>
  <c r="N698" i="1" s="1"/>
  <c r="L699" i="1"/>
  <c r="M699" i="1" s="1"/>
  <c r="N699" i="1" s="1"/>
  <c r="L700" i="1"/>
  <c r="M700" i="1" s="1"/>
  <c r="N700" i="1" s="1"/>
  <c r="L701" i="1"/>
  <c r="M701" i="1" s="1"/>
  <c r="N701" i="1" s="1"/>
  <c r="L702" i="1"/>
  <c r="M702" i="1" s="1"/>
  <c r="N702" i="1" s="1"/>
  <c r="L703" i="1"/>
  <c r="M703" i="1" s="1"/>
  <c r="N703" i="1" s="1"/>
  <c r="L704" i="1"/>
  <c r="M704" i="1" s="1"/>
  <c r="N704" i="1" s="1"/>
  <c r="L705" i="1"/>
  <c r="M705" i="1" s="1"/>
  <c r="N705" i="1" s="1"/>
  <c r="L706" i="1"/>
  <c r="M706" i="1" s="1"/>
  <c r="N706" i="1" s="1"/>
  <c r="L707" i="1"/>
  <c r="M707" i="1" s="1"/>
  <c r="N707" i="1" s="1"/>
  <c r="L708" i="1"/>
  <c r="M708" i="1" s="1"/>
  <c r="N708" i="1" s="1"/>
  <c r="L709" i="1"/>
  <c r="M709" i="1" s="1"/>
  <c r="N709" i="1" s="1"/>
  <c r="L710" i="1"/>
  <c r="M710" i="1" s="1"/>
  <c r="N710" i="1" s="1"/>
  <c r="L711" i="1"/>
  <c r="M711" i="1" s="1"/>
  <c r="N711" i="1" s="1"/>
  <c r="L712" i="1"/>
  <c r="M712" i="1" s="1"/>
  <c r="N712" i="1" s="1"/>
  <c r="L713" i="1"/>
  <c r="M713" i="1" s="1"/>
  <c r="N713" i="1" s="1"/>
  <c r="L714" i="1"/>
  <c r="M714" i="1" s="1"/>
  <c r="N714" i="1" s="1"/>
  <c r="L715" i="1"/>
  <c r="M715" i="1" s="1"/>
  <c r="N715" i="1" s="1"/>
  <c r="L716" i="1"/>
  <c r="M716" i="1" s="1"/>
  <c r="N716" i="1" s="1"/>
  <c r="L717" i="1"/>
  <c r="M717" i="1" s="1"/>
  <c r="N717" i="1" s="1"/>
  <c r="L718" i="1"/>
  <c r="M718" i="1" s="1"/>
  <c r="N718" i="1" s="1"/>
  <c r="L719" i="1"/>
  <c r="M719" i="1" s="1"/>
  <c r="N719" i="1" s="1"/>
  <c r="L720" i="1"/>
  <c r="M720" i="1" s="1"/>
  <c r="N720" i="1" s="1"/>
  <c r="L721" i="1"/>
  <c r="M721" i="1" s="1"/>
  <c r="N721" i="1" s="1"/>
  <c r="L722" i="1"/>
  <c r="M722" i="1" s="1"/>
  <c r="N722" i="1" s="1"/>
  <c r="L723" i="1"/>
  <c r="M723" i="1" s="1"/>
  <c r="N723" i="1" s="1"/>
  <c r="L724" i="1"/>
  <c r="M724" i="1" s="1"/>
  <c r="N724" i="1" s="1"/>
  <c r="L725" i="1"/>
  <c r="M725" i="1" s="1"/>
  <c r="N725" i="1" s="1"/>
  <c r="L726" i="1"/>
  <c r="M726" i="1" s="1"/>
  <c r="N726" i="1" s="1"/>
  <c r="L727" i="1"/>
  <c r="M727" i="1" s="1"/>
  <c r="N727" i="1" s="1"/>
  <c r="L728" i="1"/>
  <c r="M728" i="1" s="1"/>
  <c r="N728" i="1" s="1"/>
  <c r="L729" i="1"/>
  <c r="M729" i="1" s="1"/>
  <c r="N729" i="1" s="1"/>
  <c r="L730" i="1"/>
  <c r="M730" i="1" s="1"/>
  <c r="N730" i="1" s="1"/>
  <c r="L731" i="1"/>
  <c r="M731" i="1" s="1"/>
  <c r="N731" i="1" s="1"/>
  <c r="L732" i="1"/>
  <c r="M732" i="1" s="1"/>
  <c r="N732" i="1" s="1"/>
  <c r="L733" i="1"/>
  <c r="M733" i="1" s="1"/>
  <c r="N733" i="1" s="1"/>
  <c r="L734" i="1"/>
  <c r="M734" i="1" s="1"/>
  <c r="N734" i="1" s="1"/>
  <c r="L735" i="1"/>
  <c r="M735" i="1" s="1"/>
  <c r="N735" i="1" s="1"/>
  <c r="L736" i="1"/>
  <c r="M736" i="1" s="1"/>
  <c r="N736" i="1" s="1"/>
  <c r="L737" i="1"/>
  <c r="M737" i="1" s="1"/>
  <c r="N737" i="1" s="1"/>
  <c r="L738" i="1"/>
  <c r="M738" i="1" s="1"/>
  <c r="N738" i="1" s="1"/>
  <c r="L739" i="1"/>
  <c r="M739" i="1" s="1"/>
  <c r="N739" i="1" s="1"/>
  <c r="L740" i="1"/>
  <c r="M740" i="1" s="1"/>
  <c r="N740" i="1" s="1"/>
  <c r="L741" i="1"/>
  <c r="M741" i="1" s="1"/>
  <c r="N741" i="1" s="1"/>
  <c r="L742" i="1"/>
  <c r="M742" i="1" s="1"/>
  <c r="N742" i="1" s="1"/>
  <c r="L743" i="1"/>
  <c r="M743" i="1" s="1"/>
  <c r="N743" i="1" s="1"/>
  <c r="L744" i="1"/>
  <c r="M744" i="1" s="1"/>
  <c r="N744" i="1" s="1"/>
  <c r="L745" i="1"/>
  <c r="M745" i="1" s="1"/>
  <c r="N745" i="1" s="1"/>
  <c r="L746" i="1"/>
  <c r="M746" i="1" s="1"/>
  <c r="N746" i="1" s="1"/>
  <c r="L747" i="1"/>
  <c r="M747" i="1" s="1"/>
  <c r="N747" i="1" s="1"/>
  <c r="L748" i="1"/>
  <c r="M748" i="1" s="1"/>
  <c r="N748" i="1" s="1"/>
  <c r="L749" i="1"/>
  <c r="M749" i="1" s="1"/>
  <c r="N749" i="1" s="1"/>
  <c r="L750" i="1"/>
  <c r="M750" i="1" s="1"/>
  <c r="N750" i="1" s="1"/>
  <c r="L751" i="1"/>
  <c r="M751" i="1" s="1"/>
  <c r="N751" i="1" s="1"/>
  <c r="L752" i="1"/>
  <c r="M752" i="1" s="1"/>
  <c r="N752" i="1" s="1"/>
  <c r="L753" i="1"/>
  <c r="M753" i="1" s="1"/>
  <c r="N753" i="1" s="1"/>
  <c r="L754" i="1"/>
  <c r="M754" i="1" s="1"/>
  <c r="N754" i="1" s="1"/>
  <c r="L755" i="1"/>
  <c r="M755" i="1" s="1"/>
  <c r="N755" i="1" s="1"/>
  <c r="L756" i="1"/>
  <c r="M756" i="1" s="1"/>
  <c r="N756" i="1" s="1"/>
  <c r="L757" i="1"/>
  <c r="M757" i="1" s="1"/>
  <c r="N757" i="1" s="1"/>
  <c r="L758" i="1"/>
  <c r="M758" i="1" s="1"/>
  <c r="N758" i="1" s="1"/>
  <c r="L759" i="1"/>
  <c r="M759" i="1" s="1"/>
  <c r="N759" i="1" s="1"/>
  <c r="L760" i="1"/>
  <c r="M760" i="1" s="1"/>
  <c r="N760" i="1" s="1"/>
  <c r="L761" i="1"/>
  <c r="M761" i="1" s="1"/>
  <c r="N761" i="1" s="1"/>
  <c r="L762" i="1"/>
  <c r="M762" i="1" s="1"/>
  <c r="N762" i="1" s="1"/>
  <c r="L763" i="1"/>
  <c r="M763" i="1" s="1"/>
  <c r="N763" i="1" s="1"/>
  <c r="L764" i="1"/>
  <c r="M764" i="1" s="1"/>
  <c r="N764" i="1" s="1"/>
  <c r="L765" i="1"/>
  <c r="M765" i="1" s="1"/>
  <c r="N765" i="1" s="1"/>
  <c r="L766" i="1"/>
  <c r="M766" i="1" s="1"/>
  <c r="N766" i="1" s="1"/>
  <c r="L767" i="1"/>
  <c r="M767" i="1" s="1"/>
  <c r="N767" i="1" s="1"/>
  <c r="L768" i="1"/>
  <c r="M768" i="1" s="1"/>
  <c r="N768" i="1" s="1"/>
  <c r="L769" i="1"/>
  <c r="M769" i="1" s="1"/>
  <c r="N769" i="1" s="1"/>
  <c r="L770" i="1"/>
  <c r="M770" i="1" s="1"/>
  <c r="N770" i="1" s="1"/>
  <c r="L771" i="1"/>
  <c r="M771" i="1" s="1"/>
  <c r="N771" i="1" s="1"/>
  <c r="L772" i="1"/>
  <c r="M772" i="1" s="1"/>
  <c r="N772" i="1" s="1"/>
  <c r="L773" i="1"/>
  <c r="M773" i="1" s="1"/>
  <c r="N773" i="1" s="1"/>
  <c r="L774" i="1"/>
  <c r="M774" i="1" s="1"/>
  <c r="N774" i="1" s="1"/>
  <c r="L775" i="1"/>
  <c r="M775" i="1" s="1"/>
  <c r="N775" i="1" s="1"/>
  <c r="L776" i="1"/>
  <c r="M776" i="1" s="1"/>
  <c r="N776" i="1" s="1"/>
  <c r="L777" i="1"/>
  <c r="M777" i="1" s="1"/>
  <c r="N777" i="1" s="1"/>
  <c r="L778" i="1"/>
  <c r="M778" i="1" s="1"/>
  <c r="N778" i="1" s="1"/>
  <c r="L779" i="1"/>
  <c r="M779" i="1" s="1"/>
  <c r="N779" i="1" s="1"/>
  <c r="L780" i="1"/>
  <c r="M780" i="1" s="1"/>
  <c r="N780" i="1" s="1"/>
  <c r="L781" i="1"/>
  <c r="M781" i="1" s="1"/>
  <c r="N781" i="1" s="1"/>
  <c r="L782" i="1"/>
  <c r="M782" i="1" s="1"/>
  <c r="N782" i="1" s="1"/>
  <c r="L783" i="1"/>
  <c r="M783" i="1" s="1"/>
  <c r="N783" i="1" s="1"/>
  <c r="L784" i="1"/>
  <c r="M784" i="1" s="1"/>
  <c r="N784" i="1" s="1"/>
  <c r="L785" i="1"/>
  <c r="M785" i="1" s="1"/>
  <c r="N785" i="1" s="1"/>
  <c r="L786" i="1"/>
  <c r="M786" i="1" s="1"/>
  <c r="N786" i="1" s="1"/>
  <c r="L787" i="1"/>
  <c r="M787" i="1" s="1"/>
  <c r="N787" i="1" s="1"/>
  <c r="L788" i="1"/>
  <c r="M788" i="1" s="1"/>
  <c r="N788" i="1" s="1"/>
  <c r="L789" i="1"/>
  <c r="M789" i="1" s="1"/>
  <c r="N789" i="1" s="1"/>
  <c r="L790" i="1"/>
  <c r="M790" i="1" s="1"/>
  <c r="N790" i="1" s="1"/>
  <c r="L791" i="1"/>
  <c r="M791" i="1" s="1"/>
  <c r="N791" i="1" s="1"/>
  <c r="L792" i="1"/>
  <c r="M792" i="1" s="1"/>
  <c r="N792" i="1" s="1"/>
  <c r="L793" i="1"/>
  <c r="M793" i="1" s="1"/>
  <c r="N793" i="1" s="1"/>
  <c r="L794" i="1"/>
  <c r="M794" i="1" s="1"/>
  <c r="N794" i="1" s="1"/>
  <c r="L795" i="1"/>
  <c r="M795" i="1" s="1"/>
  <c r="N795" i="1" s="1"/>
  <c r="L796" i="1"/>
  <c r="M796" i="1" s="1"/>
  <c r="N796" i="1" s="1"/>
  <c r="L797" i="1"/>
  <c r="M797" i="1" s="1"/>
  <c r="N797" i="1" s="1"/>
  <c r="L798" i="1"/>
  <c r="M798" i="1" s="1"/>
  <c r="N798" i="1" s="1"/>
  <c r="L799" i="1"/>
  <c r="M799" i="1" s="1"/>
  <c r="N799" i="1" s="1"/>
  <c r="L800" i="1"/>
  <c r="M800" i="1" s="1"/>
  <c r="N800" i="1" s="1"/>
  <c r="L801" i="1"/>
  <c r="M801" i="1" s="1"/>
  <c r="N801" i="1" s="1"/>
  <c r="L802" i="1"/>
  <c r="M802" i="1" s="1"/>
  <c r="N802" i="1" s="1"/>
  <c r="L803" i="1"/>
  <c r="M803" i="1" s="1"/>
  <c r="N803" i="1" s="1"/>
  <c r="L804" i="1"/>
  <c r="M804" i="1" s="1"/>
  <c r="N804" i="1" s="1"/>
  <c r="L805" i="1"/>
  <c r="M805" i="1" s="1"/>
  <c r="N805" i="1" s="1"/>
  <c r="L806" i="1"/>
  <c r="M806" i="1" s="1"/>
  <c r="N806" i="1" s="1"/>
  <c r="L807" i="1"/>
  <c r="M807" i="1" s="1"/>
  <c r="N807" i="1" s="1"/>
  <c r="L808" i="1"/>
  <c r="M808" i="1" s="1"/>
  <c r="N808" i="1" s="1"/>
  <c r="L809" i="1"/>
  <c r="M809" i="1" s="1"/>
  <c r="N809" i="1" s="1"/>
  <c r="L810" i="1"/>
  <c r="M810" i="1" s="1"/>
  <c r="N810" i="1" s="1"/>
  <c r="L811" i="1"/>
  <c r="M811" i="1" s="1"/>
  <c r="N811" i="1" s="1"/>
  <c r="L812" i="1"/>
  <c r="M812" i="1" s="1"/>
  <c r="N812" i="1" s="1"/>
  <c r="L813" i="1"/>
  <c r="M813" i="1" s="1"/>
  <c r="N813" i="1" s="1"/>
  <c r="L814" i="1"/>
  <c r="M814" i="1" s="1"/>
  <c r="N814" i="1" s="1"/>
  <c r="L815" i="1"/>
  <c r="M815" i="1" s="1"/>
  <c r="N815" i="1" s="1"/>
  <c r="L816" i="1"/>
  <c r="M816" i="1" s="1"/>
  <c r="N816" i="1" s="1"/>
  <c r="L817" i="1"/>
  <c r="M817" i="1" s="1"/>
  <c r="N817" i="1" s="1"/>
  <c r="L818" i="1"/>
  <c r="M818" i="1" s="1"/>
  <c r="N818" i="1" s="1"/>
  <c r="L819" i="1"/>
  <c r="M819" i="1" s="1"/>
  <c r="N819" i="1" s="1"/>
  <c r="L820" i="1"/>
  <c r="M820" i="1" s="1"/>
  <c r="N820" i="1" s="1"/>
  <c r="L821" i="1"/>
  <c r="M821" i="1" s="1"/>
  <c r="N821" i="1" s="1"/>
  <c r="L822" i="1"/>
  <c r="M822" i="1" s="1"/>
  <c r="N822" i="1" s="1"/>
  <c r="L823" i="1"/>
  <c r="M823" i="1" s="1"/>
  <c r="N823" i="1" s="1"/>
  <c r="L824" i="1"/>
  <c r="M824" i="1" s="1"/>
  <c r="N824" i="1" s="1"/>
  <c r="L825" i="1"/>
  <c r="M825" i="1" s="1"/>
  <c r="N825" i="1" s="1"/>
  <c r="L826" i="1"/>
  <c r="M826" i="1" s="1"/>
  <c r="N826" i="1" s="1"/>
  <c r="L827" i="1"/>
  <c r="M827" i="1" s="1"/>
  <c r="N827" i="1" s="1"/>
  <c r="L828" i="1"/>
  <c r="M828" i="1" s="1"/>
  <c r="N828" i="1" s="1"/>
  <c r="L829" i="1"/>
  <c r="M829" i="1" s="1"/>
  <c r="N829" i="1" s="1"/>
  <c r="L830" i="1"/>
  <c r="M830" i="1" s="1"/>
  <c r="N830" i="1" s="1"/>
  <c r="L831" i="1"/>
  <c r="M831" i="1" s="1"/>
  <c r="N831" i="1" s="1"/>
  <c r="L832" i="1"/>
  <c r="M832" i="1" s="1"/>
  <c r="N832" i="1" s="1"/>
  <c r="L833" i="1"/>
  <c r="M833" i="1" s="1"/>
  <c r="N833" i="1" s="1"/>
  <c r="L834" i="1"/>
  <c r="M834" i="1" s="1"/>
  <c r="N834" i="1" s="1"/>
  <c r="L835" i="1"/>
  <c r="M835" i="1" s="1"/>
  <c r="N835" i="1" s="1"/>
  <c r="L836" i="1"/>
  <c r="M836" i="1" s="1"/>
  <c r="N836" i="1" s="1"/>
  <c r="L837" i="1"/>
  <c r="M837" i="1" s="1"/>
  <c r="N837" i="1" s="1"/>
  <c r="L838" i="1"/>
  <c r="M838" i="1" s="1"/>
  <c r="N838" i="1" s="1"/>
  <c r="L839" i="1"/>
  <c r="M839" i="1" s="1"/>
  <c r="N839" i="1" s="1"/>
  <c r="L840" i="1"/>
  <c r="M840" i="1" s="1"/>
  <c r="N840" i="1" s="1"/>
  <c r="L841" i="1"/>
  <c r="M841" i="1" s="1"/>
  <c r="N841" i="1" s="1"/>
  <c r="L842" i="1"/>
  <c r="M842" i="1" s="1"/>
  <c r="N842" i="1" s="1"/>
  <c r="L843" i="1"/>
  <c r="M843" i="1" s="1"/>
  <c r="N843" i="1" s="1"/>
  <c r="L844" i="1"/>
  <c r="M844" i="1" s="1"/>
  <c r="N844" i="1" s="1"/>
  <c r="L845" i="1"/>
  <c r="M845" i="1" s="1"/>
  <c r="N845" i="1" s="1"/>
  <c r="L846" i="1"/>
  <c r="M846" i="1" s="1"/>
  <c r="N846" i="1" s="1"/>
  <c r="L847" i="1"/>
  <c r="M847" i="1" s="1"/>
  <c r="N847" i="1" s="1"/>
  <c r="L848" i="1"/>
  <c r="M848" i="1" s="1"/>
  <c r="N848" i="1" s="1"/>
  <c r="L849" i="1"/>
  <c r="M849" i="1" s="1"/>
  <c r="N849" i="1" s="1"/>
  <c r="L850" i="1"/>
  <c r="M850" i="1" s="1"/>
  <c r="N850" i="1" s="1"/>
  <c r="L851" i="1"/>
  <c r="M851" i="1" s="1"/>
  <c r="N851" i="1" s="1"/>
  <c r="L852" i="1"/>
  <c r="M852" i="1" s="1"/>
  <c r="N852" i="1" s="1"/>
  <c r="L853" i="1"/>
  <c r="M853" i="1" s="1"/>
  <c r="N853" i="1" s="1"/>
  <c r="L854" i="1"/>
  <c r="M854" i="1" s="1"/>
  <c r="N854" i="1" s="1"/>
  <c r="L855" i="1"/>
  <c r="M855" i="1" s="1"/>
  <c r="N855" i="1" s="1"/>
  <c r="L856" i="1"/>
  <c r="M856" i="1" s="1"/>
  <c r="N856" i="1" s="1"/>
  <c r="L857" i="1"/>
  <c r="M857" i="1" s="1"/>
  <c r="N857" i="1" s="1"/>
  <c r="L858" i="1"/>
  <c r="M858" i="1" s="1"/>
  <c r="N858" i="1" s="1"/>
  <c r="L859" i="1"/>
  <c r="M859" i="1" s="1"/>
  <c r="N859" i="1" s="1"/>
  <c r="L860" i="1"/>
  <c r="M860" i="1" s="1"/>
  <c r="N860" i="1" s="1"/>
  <c r="L861" i="1"/>
  <c r="M861" i="1" s="1"/>
  <c r="N861" i="1" s="1"/>
  <c r="L862" i="1"/>
  <c r="M862" i="1" s="1"/>
  <c r="N862" i="1" s="1"/>
  <c r="L863" i="1"/>
  <c r="M863" i="1" s="1"/>
  <c r="N863" i="1" s="1"/>
  <c r="L864" i="1"/>
  <c r="M864" i="1" s="1"/>
  <c r="N864" i="1" s="1"/>
  <c r="L865" i="1"/>
  <c r="M865" i="1" s="1"/>
  <c r="N865" i="1" s="1"/>
  <c r="L866" i="1"/>
  <c r="M866" i="1" s="1"/>
  <c r="N866" i="1" s="1"/>
  <c r="L867" i="1"/>
  <c r="M867" i="1" s="1"/>
  <c r="N867" i="1" s="1"/>
  <c r="L868" i="1"/>
  <c r="M868" i="1" s="1"/>
  <c r="N868" i="1" s="1"/>
  <c r="L869" i="1"/>
  <c r="M869" i="1" s="1"/>
  <c r="N869" i="1" s="1"/>
  <c r="L870" i="1"/>
  <c r="M870" i="1" s="1"/>
  <c r="N870" i="1" s="1"/>
  <c r="L871" i="1"/>
  <c r="M871" i="1" s="1"/>
  <c r="N871" i="1" s="1"/>
  <c r="L872" i="1"/>
  <c r="M872" i="1" s="1"/>
  <c r="N872" i="1" s="1"/>
  <c r="L873" i="1"/>
  <c r="M873" i="1" s="1"/>
  <c r="N873" i="1" s="1"/>
  <c r="L874" i="1"/>
  <c r="M874" i="1" s="1"/>
  <c r="N874" i="1" s="1"/>
  <c r="L875" i="1"/>
  <c r="M875" i="1" s="1"/>
  <c r="N875" i="1" s="1"/>
  <c r="L876" i="1"/>
  <c r="M876" i="1" s="1"/>
  <c r="N876" i="1" s="1"/>
  <c r="L877" i="1"/>
  <c r="M877" i="1" s="1"/>
  <c r="N877" i="1" s="1"/>
  <c r="L878" i="1"/>
  <c r="M878" i="1" s="1"/>
  <c r="N878" i="1" s="1"/>
  <c r="L879" i="1"/>
  <c r="M879" i="1" s="1"/>
  <c r="N879" i="1" s="1"/>
  <c r="L880" i="1"/>
  <c r="M880" i="1" s="1"/>
  <c r="N880" i="1" s="1"/>
  <c r="L881" i="1"/>
  <c r="M881" i="1" s="1"/>
  <c r="N881" i="1" s="1"/>
  <c r="L882" i="1"/>
  <c r="M882" i="1" s="1"/>
  <c r="N882" i="1" s="1"/>
  <c r="L883" i="1"/>
  <c r="M883" i="1" s="1"/>
  <c r="N883" i="1" s="1"/>
  <c r="L884" i="1"/>
  <c r="M884" i="1" s="1"/>
  <c r="N884" i="1" s="1"/>
  <c r="L885" i="1"/>
  <c r="M885" i="1" s="1"/>
  <c r="N885" i="1" s="1"/>
  <c r="L886" i="1"/>
  <c r="M886" i="1" s="1"/>
  <c r="N886" i="1" s="1"/>
  <c r="L887" i="1"/>
  <c r="M887" i="1" s="1"/>
  <c r="N887" i="1" s="1"/>
  <c r="L888" i="1"/>
  <c r="M888" i="1" s="1"/>
  <c r="N888" i="1" s="1"/>
  <c r="L889" i="1"/>
  <c r="M889" i="1" s="1"/>
  <c r="N889" i="1" s="1"/>
  <c r="L890" i="1"/>
  <c r="M890" i="1" s="1"/>
  <c r="N890" i="1" s="1"/>
  <c r="L891" i="1"/>
  <c r="M891" i="1" s="1"/>
  <c r="N891" i="1" s="1"/>
  <c r="L892" i="1"/>
  <c r="M892" i="1" s="1"/>
  <c r="N892" i="1" s="1"/>
  <c r="L893" i="1"/>
  <c r="M893" i="1" s="1"/>
  <c r="N893" i="1" s="1"/>
  <c r="L894" i="1"/>
  <c r="M894" i="1" s="1"/>
  <c r="N894" i="1" s="1"/>
  <c r="L895" i="1"/>
  <c r="M895" i="1" s="1"/>
  <c r="N895" i="1" s="1"/>
  <c r="L896" i="1"/>
  <c r="M896" i="1" s="1"/>
  <c r="N896" i="1" s="1"/>
  <c r="L897" i="1"/>
  <c r="M897" i="1" s="1"/>
  <c r="N897" i="1" s="1"/>
  <c r="L898" i="1"/>
  <c r="M898" i="1" s="1"/>
  <c r="N898" i="1" s="1"/>
  <c r="L899" i="1"/>
  <c r="M899" i="1" s="1"/>
  <c r="N899" i="1" s="1"/>
  <c r="L900" i="1"/>
  <c r="M900" i="1" s="1"/>
  <c r="N900" i="1" s="1"/>
  <c r="L901" i="1"/>
  <c r="M901" i="1" s="1"/>
  <c r="N901" i="1" s="1"/>
  <c r="L902" i="1"/>
  <c r="M902" i="1" s="1"/>
  <c r="N902" i="1" s="1"/>
  <c r="L903" i="1"/>
  <c r="M903" i="1" s="1"/>
  <c r="N903" i="1" s="1"/>
  <c r="L904" i="1"/>
  <c r="M904" i="1" s="1"/>
  <c r="N904" i="1" s="1"/>
  <c r="L905" i="1"/>
  <c r="M905" i="1" s="1"/>
  <c r="N905" i="1" s="1"/>
  <c r="L906" i="1"/>
  <c r="M906" i="1" s="1"/>
  <c r="N906" i="1" s="1"/>
  <c r="L907" i="1"/>
  <c r="M907" i="1" s="1"/>
  <c r="N907" i="1" s="1"/>
  <c r="L908" i="1"/>
  <c r="M908" i="1" s="1"/>
  <c r="N908" i="1" s="1"/>
  <c r="L909" i="1"/>
  <c r="M909" i="1" s="1"/>
  <c r="N909" i="1" s="1"/>
  <c r="L910" i="1"/>
  <c r="M910" i="1" s="1"/>
  <c r="N910" i="1" s="1"/>
  <c r="L911" i="1"/>
  <c r="M911" i="1" s="1"/>
  <c r="N911" i="1" s="1"/>
  <c r="L912" i="1"/>
  <c r="M912" i="1" s="1"/>
  <c r="N912" i="1" s="1"/>
  <c r="L913" i="1"/>
  <c r="M913" i="1" s="1"/>
  <c r="N913" i="1" s="1"/>
  <c r="L914" i="1"/>
  <c r="M914" i="1" s="1"/>
  <c r="N914" i="1" s="1"/>
  <c r="L915" i="1"/>
  <c r="M915" i="1" s="1"/>
  <c r="N915" i="1" s="1"/>
  <c r="L916" i="1"/>
  <c r="M916" i="1" s="1"/>
  <c r="N916" i="1" s="1"/>
  <c r="L917" i="1"/>
  <c r="M917" i="1" s="1"/>
  <c r="N917" i="1" s="1"/>
  <c r="L918" i="1"/>
  <c r="M918" i="1" s="1"/>
  <c r="N918" i="1" s="1"/>
  <c r="L919" i="1"/>
  <c r="M919" i="1" s="1"/>
  <c r="N919" i="1" s="1"/>
  <c r="L920" i="1"/>
  <c r="M920" i="1" s="1"/>
  <c r="N920" i="1" s="1"/>
  <c r="L921" i="1"/>
  <c r="M921" i="1" s="1"/>
  <c r="N921" i="1" s="1"/>
  <c r="L922" i="1"/>
  <c r="M922" i="1" s="1"/>
  <c r="N922" i="1" s="1"/>
  <c r="L923" i="1"/>
  <c r="M923" i="1" s="1"/>
  <c r="N923" i="1" s="1"/>
  <c r="L924" i="1"/>
  <c r="M924" i="1" s="1"/>
  <c r="N924" i="1" s="1"/>
  <c r="L925" i="1"/>
  <c r="M925" i="1" s="1"/>
  <c r="N925" i="1" s="1"/>
  <c r="L926" i="1"/>
  <c r="M926" i="1" s="1"/>
  <c r="N926" i="1" s="1"/>
  <c r="L927" i="1"/>
  <c r="M927" i="1" s="1"/>
  <c r="N927" i="1" s="1"/>
  <c r="L928" i="1"/>
  <c r="M928" i="1" s="1"/>
  <c r="N928" i="1" s="1"/>
  <c r="L929" i="1"/>
  <c r="M929" i="1" s="1"/>
  <c r="N929" i="1" s="1"/>
  <c r="L930" i="1"/>
  <c r="M930" i="1" s="1"/>
  <c r="N930" i="1" s="1"/>
  <c r="L931" i="1"/>
  <c r="M931" i="1" s="1"/>
  <c r="N931" i="1" s="1"/>
  <c r="L932" i="1"/>
  <c r="M932" i="1" s="1"/>
  <c r="N932" i="1" s="1"/>
  <c r="L933" i="1"/>
  <c r="M933" i="1" s="1"/>
  <c r="N933" i="1" s="1"/>
  <c r="L934" i="1"/>
  <c r="M934" i="1" s="1"/>
  <c r="N934" i="1" s="1"/>
  <c r="L935" i="1"/>
  <c r="M935" i="1" s="1"/>
  <c r="N935" i="1" s="1"/>
  <c r="L936" i="1"/>
  <c r="M936" i="1" s="1"/>
  <c r="N936" i="1" s="1"/>
  <c r="L937" i="1"/>
  <c r="M937" i="1" s="1"/>
  <c r="N937" i="1" s="1"/>
  <c r="L938" i="1"/>
  <c r="M938" i="1" s="1"/>
  <c r="N938" i="1" s="1"/>
  <c r="L939" i="1"/>
  <c r="M939" i="1" s="1"/>
  <c r="N939" i="1" s="1"/>
  <c r="L940" i="1"/>
  <c r="M940" i="1" s="1"/>
  <c r="N940" i="1" s="1"/>
  <c r="L941" i="1"/>
  <c r="M941" i="1" s="1"/>
  <c r="N941" i="1" s="1"/>
  <c r="L942" i="1"/>
  <c r="M942" i="1" s="1"/>
  <c r="N942" i="1" s="1"/>
  <c r="L943" i="1"/>
  <c r="M943" i="1" s="1"/>
  <c r="N943" i="1" s="1"/>
  <c r="L944" i="1"/>
  <c r="M944" i="1" s="1"/>
  <c r="N944" i="1" s="1"/>
  <c r="L945" i="1"/>
  <c r="M945" i="1" s="1"/>
  <c r="N945" i="1" s="1"/>
  <c r="L946" i="1"/>
  <c r="M946" i="1" s="1"/>
  <c r="N946" i="1" s="1"/>
  <c r="L947" i="1"/>
  <c r="M947" i="1" s="1"/>
  <c r="N947" i="1" s="1"/>
  <c r="L948" i="1"/>
  <c r="M948" i="1" s="1"/>
  <c r="N948" i="1" s="1"/>
  <c r="L949" i="1"/>
  <c r="M949" i="1" s="1"/>
  <c r="N949" i="1" s="1"/>
  <c r="L950" i="1"/>
  <c r="M950" i="1" s="1"/>
  <c r="N950" i="1" s="1"/>
  <c r="L951" i="1"/>
  <c r="M951" i="1" s="1"/>
  <c r="N951" i="1" s="1"/>
  <c r="L952" i="1"/>
  <c r="M952" i="1" s="1"/>
  <c r="N952" i="1" s="1"/>
  <c r="L953" i="1"/>
  <c r="M953" i="1" s="1"/>
  <c r="N953" i="1" s="1"/>
  <c r="L954" i="1"/>
  <c r="M954" i="1" s="1"/>
  <c r="N954" i="1" s="1"/>
  <c r="L955" i="1"/>
  <c r="M955" i="1" s="1"/>
  <c r="N955" i="1" s="1"/>
  <c r="L956" i="1"/>
  <c r="M956" i="1" s="1"/>
  <c r="N956" i="1" s="1"/>
  <c r="L957" i="1"/>
  <c r="M957" i="1" s="1"/>
  <c r="N957" i="1" s="1"/>
  <c r="L958" i="1"/>
  <c r="M958" i="1" s="1"/>
  <c r="N958" i="1" s="1"/>
  <c r="L959" i="1"/>
  <c r="M959" i="1" s="1"/>
  <c r="N959" i="1" s="1"/>
  <c r="L960" i="1"/>
  <c r="M960" i="1" s="1"/>
  <c r="N960" i="1" s="1"/>
  <c r="L961" i="1"/>
  <c r="M961" i="1" s="1"/>
  <c r="N961" i="1" s="1"/>
  <c r="L962" i="1"/>
  <c r="M962" i="1" s="1"/>
  <c r="N962" i="1" s="1"/>
  <c r="L963" i="1"/>
  <c r="M963" i="1" s="1"/>
  <c r="N963" i="1" s="1"/>
  <c r="L964" i="1"/>
  <c r="M964" i="1" s="1"/>
  <c r="N964" i="1" s="1"/>
  <c r="L965" i="1"/>
  <c r="M965" i="1" s="1"/>
  <c r="N965" i="1" s="1"/>
  <c r="L966" i="1"/>
  <c r="M966" i="1" s="1"/>
  <c r="N966" i="1" s="1"/>
  <c r="L967" i="1"/>
  <c r="M967" i="1" s="1"/>
  <c r="N967" i="1" s="1"/>
  <c r="L968" i="1"/>
  <c r="M968" i="1" s="1"/>
  <c r="N968" i="1" s="1"/>
  <c r="L969" i="1"/>
  <c r="M969" i="1" s="1"/>
  <c r="N969" i="1" s="1"/>
  <c r="L970" i="1"/>
  <c r="M970" i="1" s="1"/>
  <c r="N970" i="1" s="1"/>
  <c r="L971" i="1"/>
  <c r="M971" i="1" s="1"/>
  <c r="N971" i="1" s="1"/>
  <c r="L972" i="1"/>
  <c r="M972" i="1" s="1"/>
  <c r="N972" i="1" s="1"/>
  <c r="L973" i="1"/>
  <c r="M973" i="1" s="1"/>
  <c r="N973" i="1" s="1"/>
  <c r="L974" i="1"/>
  <c r="M974" i="1" s="1"/>
  <c r="N974" i="1" s="1"/>
  <c r="L975" i="1"/>
  <c r="M975" i="1" s="1"/>
  <c r="N975" i="1" s="1"/>
  <c r="L976" i="1"/>
  <c r="M976" i="1" s="1"/>
  <c r="N976" i="1" s="1"/>
  <c r="L977" i="1"/>
  <c r="M977" i="1" s="1"/>
  <c r="N977" i="1" s="1"/>
  <c r="L978" i="1"/>
  <c r="M978" i="1" s="1"/>
  <c r="N978" i="1" s="1"/>
  <c r="L979" i="1"/>
  <c r="M979" i="1" s="1"/>
  <c r="N979" i="1" s="1"/>
  <c r="L980" i="1"/>
  <c r="M980" i="1" s="1"/>
  <c r="N980" i="1" s="1"/>
  <c r="L981" i="1"/>
  <c r="M981" i="1" s="1"/>
  <c r="N981" i="1" s="1"/>
  <c r="L982" i="1"/>
  <c r="M982" i="1" s="1"/>
  <c r="N982" i="1" s="1"/>
  <c r="L983" i="1"/>
  <c r="M983" i="1" s="1"/>
  <c r="N983" i="1" s="1"/>
  <c r="L984" i="1"/>
  <c r="M984" i="1" s="1"/>
  <c r="N984" i="1" s="1"/>
  <c r="L985" i="1"/>
  <c r="M985" i="1" s="1"/>
  <c r="N985" i="1" s="1"/>
  <c r="L986" i="1"/>
  <c r="M986" i="1" s="1"/>
  <c r="N986" i="1" s="1"/>
  <c r="L987" i="1"/>
  <c r="M987" i="1" s="1"/>
  <c r="N987" i="1" s="1"/>
  <c r="L988" i="1"/>
  <c r="M988" i="1" s="1"/>
  <c r="N988" i="1" s="1"/>
  <c r="L989" i="1"/>
  <c r="M989" i="1" s="1"/>
  <c r="N989" i="1" s="1"/>
  <c r="L990" i="1"/>
  <c r="M990" i="1" s="1"/>
  <c r="N990" i="1" s="1"/>
  <c r="L991" i="1"/>
  <c r="M991" i="1" s="1"/>
  <c r="N991" i="1" s="1"/>
  <c r="L992" i="1"/>
  <c r="M992" i="1" s="1"/>
  <c r="N992" i="1" s="1"/>
  <c r="L993" i="1"/>
  <c r="M993" i="1" s="1"/>
  <c r="N993" i="1" s="1"/>
  <c r="L994" i="1"/>
  <c r="M994" i="1" s="1"/>
  <c r="N994" i="1" s="1"/>
  <c r="L995" i="1"/>
  <c r="M995" i="1" s="1"/>
  <c r="N995" i="1" s="1"/>
  <c r="L996" i="1"/>
  <c r="M996" i="1" s="1"/>
  <c r="N996" i="1" s="1"/>
  <c r="L997" i="1"/>
  <c r="M997" i="1" s="1"/>
  <c r="N997" i="1" s="1"/>
  <c r="L998" i="1"/>
  <c r="M998" i="1" s="1"/>
  <c r="N998" i="1" s="1"/>
  <c r="L999" i="1"/>
  <c r="M999" i="1" s="1"/>
  <c r="N999" i="1" s="1"/>
  <c r="L1000" i="1"/>
  <c r="M1000" i="1" s="1"/>
  <c r="N1000" i="1" s="1"/>
  <c r="L1001" i="1"/>
  <c r="M1001" i="1" s="1"/>
  <c r="N1001" i="1" s="1"/>
  <c r="L1002" i="1"/>
  <c r="M1002" i="1" s="1"/>
  <c r="N1002" i="1" s="1"/>
  <c r="L1003" i="1"/>
  <c r="M1003" i="1" s="1"/>
  <c r="N1003" i="1" s="1"/>
  <c r="L1004" i="1"/>
  <c r="M1004" i="1" s="1"/>
  <c r="N1004" i="1" s="1"/>
  <c r="L1005" i="1"/>
  <c r="M1005" i="1" s="1"/>
  <c r="N1005" i="1" s="1"/>
  <c r="L1006" i="1"/>
  <c r="M1006" i="1" s="1"/>
  <c r="N1006" i="1" s="1"/>
  <c r="L1007" i="1"/>
  <c r="M1007" i="1" s="1"/>
  <c r="N1007" i="1" s="1"/>
  <c r="L1008" i="1"/>
  <c r="M1008" i="1" s="1"/>
  <c r="N1008" i="1" s="1"/>
  <c r="L1009" i="1"/>
  <c r="M1009" i="1" s="1"/>
  <c r="N1009" i="1" s="1"/>
  <c r="L1010" i="1"/>
  <c r="M1010" i="1" s="1"/>
  <c r="N1010" i="1" s="1"/>
  <c r="L1011" i="1"/>
  <c r="M1011" i="1" s="1"/>
  <c r="N1011" i="1" s="1"/>
  <c r="L1012" i="1"/>
  <c r="M1012" i="1" s="1"/>
  <c r="N1012" i="1" s="1"/>
  <c r="L1013" i="1"/>
  <c r="M1013" i="1" s="1"/>
  <c r="N1013" i="1" s="1"/>
  <c r="L1014" i="1"/>
  <c r="M1014" i="1" s="1"/>
  <c r="N1014" i="1" s="1"/>
  <c r="L1015" i="1"/>
  <c r="M1015" i="1" s="1"/>
  <c r="N1015" i="1" s="1"/>
  <c r="L1016" i="1"/>
  <c r="M1016" i="1" s="1"/>
  <c r="N1016" i="1" s="1"/>
  <c r="L1017" i="1"/>
  <c r="M1017" i="1" s="1"/>
  <c r="N1017" i="1" s="1"/>
  <c r="L1018" i="1"/>
  <c r="M1018" i="1" s="1"/>
  <c r="N1018" i="1" s="1"/>
  <c r="L1019" i="1"/>
  <c r="M1019" i="1" s="1"/>
  <c r="N1019" i="1" s="1"/>
  <c r="L1020" i="1"/>
  <c r="M1020" i="1" s="1"/>
  <c r="N1020" i="1" s="1"/>
  <c r="L1021" i="1"/>
  <c r="M1021" i="1" s="1"/>
  <c r="N1021" i="1" s="1"/>
  <c r="L1022" i="1"/>
  <c r="M1022" i="1" s="1"/>
  <c r="N1022" i="1" s="1"/>
  <c r="L1023" i="1"/>
  <c r="M1023" i="1" s="1"/>
  <c r="N1023" i="1" s="1"/>
  <c r="L1024" i="1"/>
  <c r="M1024" i="1" s="1"/>
  <c r="N1024" i="1" s="1"/>
  <c r="L1025" i="1"/>
  <c r="M1025" i="1" s="1"/>
  <c r="N1025" i="1" s="1"/>
  <c r="L1026" i="1"/>
  <c r="M1026" i="1" s="1"/>
  <c r="N1026" i="1" s="1"/>
  <c r="L1027" i="1"/>
  <c r="M1027" i="1" s="1"/>
  <c r="N1027" i="1" s="1"/>
  <c r="L1028" i="1"/>
  <c r="M1028" i="1" s="1"/>
  <c r="N1028" i="1" s="1"/>
  <c r="L1029" i="1"/>
  <c r="M1029" i="1" s="1"/>
  <c r="N1029" i="1" s="1"/>
  <c r="L1030" i="1"/>
  <c r="M1030" i="1" s="1"/>
  <c r="N1030" i="1" s="1"/>
  <c r="L1031" i="1"/>
  <c r="M1031" i="1" s="1"/>
  <c r="N1031" i="1" s="1"/>
  <c r="L1032" i="1"/>
  <c r="M1032" i="1" s="1"/>
  <c r="N1032" i="1" s="1"/>
  <c r="L1033" i="1"/>
  <c r="M1033" i="1" s="1"/>
  <c r="N1033" i="1" s="1"/>
  <c r="L1034" i="1"/>
  <c r="M1034" i="1" s="1"/>
  <c r="N1034" i="1" s="1"/>
  <c r="L1035" i="1"/>
  <c r="M1035" i="1" s="1"/>
  <c r="N1035" i="1" s="1"/>
  <c r="L1036" i="1"/>
  <c r="M1036" i="1" s="1"/>
  <c r="N1036" i="1" s="1"/>
  <c r="L1037" i="1"/>
  <c r="M1037" i="1" s="1"/>
  <c r="N1037" i="1" s="1"/>
  <c r="L1038" i="1"/>
  <c r="M1038" i="1" s="1"/>
  <c r="N1038" i="1" s="1"/>
  <c r="L1039" i="1"/>
  <c r="M1039" i="1" s="1"/>
  <c r="N1039" i="1" s="1"/>
  <c r="L1040" i="1"/>
  <c r="M1040" i="1" s="1"/>
  <c r="N1040" i="1" s="1"/>
  <c r="L1041" i="1"/>
  <c r="M1041" i="1" s="1"/>
  <c r="N1041" i="1" s="1"/>
  <c r="L1042" i="1"/>
  <c r="M1042" i="1" s="1"/>
  <c r="N1042" i="1" s="1"/>
  <c r="L1043" i="1"/>
  <c r="M1043" i="1" s="1"/>
  <c r="N1043" i="1" s="1"/>
  <c r="L1044" i="1"/>
  <c r="M1044" i="1" s="1"/>
  <c r="N1044" i="1" s="1"/>
  <c r="L1045" i="1"/>
  <c r="M1045" i="1" s="1"/>
  <c r="N1045" i="1" s="1"/>
  <c r="L1046" i="1"/>
  <c r="M1046" i="1" s="1"/>
  <c r="N1046" i="1" s="1"/>
  <c r="L1047" i="1"/>
  <c r="M1047" i="1" s="1"/>
  <c r="N1047" i="1" s="1"/>
  <c r="L1048" i="1"/>
  <c r="M1048" i="1" s="1"/>
  <c r="N1048" i="1" s="1"/>
  <c r="L1049" i="1"/>
  <c r="M1049" i="1" s="1"/>
  <c r="N1049" i="1" s="1"/>
  <c r="L1050" i="1"/>
  <c r="M1050" i="1" s="1"/>
  <c r="N1050" i="1" s="1"/>
  <c r="L1051" i="1"/>
  <c r="M1051" i="1" s="1"/>
  <c r="N1051" i="1" s="1"/>
  <c r="L1052" i="1"/>
  <c r="M1052" i="1" s="1"/>
  <c r="N1052" i="1" s="1"/>
  <c r="L1053" i="1"/>
  <c r="M1053" i="1" s="1"/>
  <c r="N1053" i="1" s="1"/>
  <c r="L1054" i="1"/>
  <c r="M1054" i="1" s="1"/>
  <c r="N1054" i="1" s="1"/>
  <c r="L1055" i="1"/>
  <c r="M1055" i="1" s="1"/>
  <c r="N1055" i="1" s="1"/>
  <c r="L1056" i="1"/>
  <c r="M1056" i="1" s="1"/>
  <c r="N1056" i="1" s="1"/>
  <c r="L1057" i="1"/>
  <c r="M1057" i="1" s="1"/>
  <c r="N1057" i="1" s="1"/>
  <c r="L1058" i="1"/>
  <c r="M1058" i="1" s="1"/>
  <c r="N1058" i="1" s="1"/>
  <c r="L1059" i="1"/>
  <c r="M1059" i="1" s="1"/>
  <c r="N1059" i="1" s="1"/>
  <c r="L1060" i="1"/>
  <c r="M1060" i="1" s="1"/>
  <c r="N1060" i="1" s="1"/>
  <c r="L1061" i="1"/>
  <c r="M1061" i="1" s="1"/>
  <c r="N1061" i="1" s="1"/>
  <c r="L1062" i="1"/>
  <c r="M1062" i="1" s="1"/>
  <c r="N1062" i="1" s="1"/>
  <c r="L1063" i="1"/>
  <c r="M1063" i="1" s="1"/>
  <c r="N1063" i="1" s="1"/>
  <c r="L1064" i="1"/>
  <c r="M1064" i="1" s="1"/>
  <c r="N1064" i="1" s="1"/>
  <c r="L1065" i="1"/>
  <c r="M1065" i="1" s="1"/>
  <c r="N1065" i="1" s="1"/>
  <c r="L1066" i="1"/>
  <c r="M1066" i="1" s="1"/>
  <c r="N1066" i="1" s="1"/>
  <c r="L1067" i="1"/>
  <c r="M1067" i="1" s="1"/>
  <c r="N1067" i="1" s="1"/>
  <c r="L1068" i="1"/>
  <c r="M1068" i="1" s="1"/>
  <c r="N1068" i="1" s="1"/>
  <c r="L1069" i="1"/>
  <c r="M1069" i="1" s="1"/>
  <c r="N1069" i="1" s="1"/>
  <c r="L1070" i="1"/>
  <c r="M1070" i="1" s="1"/>
  <c r="N1070" i="1" s="1"/>
  <c r="L1071" i="1"/>
  <c r="M1071" i="1" s="1"/>
  <c r="N1071" i="1" s="1"/>
  <c r="L1072" i="1"/>
  <c r="M1072" i="1" s="1"/>
  <c r="N1072" i="1" s="1"/>
  <c r="L1073" i="1"/>
  <c r="M1073" i="1" s="1"/>
  <c r="N1073" i="1" s="1"/>
  <c r="L1074" i="1"/>
  <c r="M1074" i="1" s="1"/>
  <c r="N1074" i="1" s="1"/>
  <c r="L1075" i="1"/>
  <c r="M1075" i="1" s="1"/>
  <c r="N1075" i="1" s="1"/>
  <c r="L1076" i="1"/>
  <c r="M1076" i="1" s="1"/>
  <c r="N1076" i="1" s="1"/>
  <c r="L1077" i="1"/>
  <c r="M1077" i="1" s="1"/>
  <c r="N1077" i="1" s="1"/>
  <c r="L1078" i="1"/>
  <c r="M1078" i="1" s="1"/>
  <c r="N1078" i="1" s="1"/>
  <c r="L1079" i="1"/>
  <c r="M1079" i="1" s="1"/>
  <c r="N1079" i="1" s="1"/>
  <c r="L1080" i="1"/>
  <c r="M1080" i="1" s="1"/>
  <c r="N1080" i="1" s="1"/>
  <c r="L1081" i="1"/>
  <c r="M1081" i="1" s="1"/>
  <c r="N1081" i="1" s="1"/>
  <c r="L1082" i="1"/>
  <c r="M1082" i="1" s="1"/>
  <c r="N1082" i="1" s="1"/>
  <c r="L1083" i="1"/>
  <c r="M1083" i="1" s="1"/>
  <c r="N1083" i="1" s="1"/>
  <c r="L1084" i="1"/>
  <c r="M1084" i="1" s="1"/>
  <c r="N1084" i="1" s="1"/>
  <c r="L1085" i="1"/>
  <c r="M1085" i="1" s="1"/>
  <c r="N1085" i="1" s="1"/>
  <c r="L1086" i="1"/>
  <c r="M1086" i="1" s="1"/>
  <c r="N1086" i="1" s="1"/>
  <c r="L1087" i="1"/>
  <c r="M1087" i="1" s="1"/>
  <c r="N1087" i="1" s="1"/>
  <c r="L1088" i="1"/>
  <c r="M1088" i="1" s="1"/>
  <c r="N1088" i="1" s="1"/>
  <c r="L1089" i="1"/>
  <c r="M1089" i="1" s="1"/>
  <c r="N1089" i="1" s="1"/>
  <c r="L1090" i="1"/>
  <c r="M1090" i="1" s="1"/>
  <c r="N1090" i="1" s="1"/>
  <c r="L1091" i="1"/>
  <c r="M1091" i="1" s="1"/>
  <c r="N1091" i="1" s="1"/>
  <c r="L1092" i="1"/>
  <c r="M1092" i="1" s="1"/>
  <c r="N1092" i="1" s="1"/>
  <c r="L1093" i="1"/>
  <c r="M1093" i="1" s="1"/>
  <c r="N1093" i="1" s="1"/>
  <c r="L1094" i="1"/>
  <c r="M1094" i="1" s="1"/>
  <c r="N1094" i="1" s="1"/>
  <c r="L1095" i="1"/>
  <c r="M1095" i="1" s="1"/>
  <c r="N1095" i="1" s="1"/>
  <c r="L1096" i="1"/>
  <c r="M1096" i="1" s="1"/>
  <c r="N1096" i="1" s="1"/>
  <c r="L1097" i="1"/>
  <c r="M1097" i="1" s="1"/>
  <c r="N1097" i="1" s="1"/>
  <c r="L1098" i="1"/>
  <c r="M1098" i="1" s="1"/>
  <c r="N1098" i="1" s="1"/>
  <c r="L1099" i="1"/>
  <c r="M1099" i="1" s="1"/>
  <c r="N1099" i="1" s="1"/>
  <c r="L1100" i="1"/>
  <c r="M1100" i="1" s="1"/>
  <c r="N1100" i="1" s="1"/>
  <c r="L1101" i="1"/>
  <c r="M1101" i="1" s="1"/>
  <c r="N1101" i="1" s="1"/>
  <c r="L1102" i="1"/>
  <c r="M1102" i="1" s="1"/>
  <c r="N1102" i="1" s="1"/>
  <c r="L1103" i="1"/>
  <c r="M1103" i="1" s="1"/>
  <c r="N1103" i="1" s="1"/>
  <c r="L1104" i="1"/>
  <c r="M1104" i="1" s="1"/>
  <c r="N1104" i="1" s="1"/>
  <c r="L1105" i="1"/>
  <c r="M1105" i="1" s="1"/>
  <c r="N1105" i="1" s="1"/>
  <c r="L1106" i="1"/>
  <c r="M1106" i="1" s="1"/>
  <c r="N1106" i="1" s="1"/>
  <c r="L1107" i="1"/>
  <c r="M1107" i="1" s="1"/>
  <c r="N1107" i="1" s="1"/>
  <c r="L1108" i="1"/>
  <c r="M1108" i="1" s="1"/>
  <c r="N1108" i="1" s="1"/>
  <c r="L1109" i="1"/>
  <c r="M1109" i="1" s="1"/>
  <c r="N1109" i="1" s="1"/>
  <c r="L1110" i="1"/>
  <c r="M1110" i="1" s="1"/>
  <c r="N1110" i="1" s="1"/>
  <c r="L1111" i="1"/>
  <c r="M1111" i="1" s="1"/>
  <c r="N1111" i="1" s="1"/>
  <c r="L1112" i="1"/>
  <c r="M1112" i="1" s="1"/>
  <c r="N1112" i="1" s="1"/>
  <c r="L1113" i="1"/>
  <c r="M1113" i="1" s="1"/>
  <c r="N1113" i="1" s="1"/>
  <c r="L1114" i="1"/>
  <c r="M1114" i="1" s="1"/>
  <c r="N1114" i="1" s="1"/>
  <c r="L1115" i="1"/>
  <c r="M1115" i="1" s="1"/>
  <c r="N1115" i="1" s="1"/>
  <c r="L1116" i="1"/>
  <c r="M1116" i="1" s="1"/>
  <c r="N1116" i="1" s="1"/>
  <c r="L1117" i="1"/>
  <c r="M1117" i="1" s="1"/>
  <c r="N1117" i="1" s="1"/>
  <c r="L1118" i="1"/>
  <c r="M1118" i="1" s="1"/>
  <c r="N1118" i="1" s="1"/>
  <c r="L1119" i="1"/>
  <c r="M1119" i="1" s="1"/>
  <c r="N1119" i="1" s="1"/>
  <c r="L1120" i="1"/>
  <c r="M1120" i="1" s="1"/>
  <c r="N1120" i="1" s="1"/>
  <c r="L1121" i="1"/>
  <c r="M1121" i="1" s="1"/>
  <c r="N1121" i="1" s="1"/>
  <c r="L1122" i="1"/>
  <c r="M1122" i="1" s="1"/>
  <c r="N1122" i="1" s="1"/>
  <c r="L1123" i="1"/>
  <c r="M1123" i="1" s="1"/>
  <c r="N1123" i="1" s="1"/>
  <c r="L1124" i="1"/>
  <c r="M1124" i="1" s="1"/>
  <c r="N1124" i="1" s="1"/>
  <c r="L1125" i="1"/>
  <c r="M1125" i="1" s="1"/>
  <c r="N1125" i="1" s="1"/>
  <c r="L1126" i="1"/>
  <c r="M1126" i="1" s="1"/>
  <c r="N1126" i="1" s="1"/>
  <c r="L1127" i="1"/>
  <c r="M1127" i="1" s="1"/>
  <c r="N1127" i="1" s="1"/>
  <c r="L1128" i="1"/>
  <c r="M1128" i="1" s="1"/>
  <c r="N1128" i="1" s="1"/>
  <c r="L1129" i="1"/>
  <c r="M1129" i="1" s="1"/>
  <c r="N1129" i="1" s="1"/>
  <c r="L1130" i="1"/>
  <c r="M1130" i="1" s="1"/>
  <c r="N1130" i="1" s="1"/>
  <c r="L1131" i="1"/>
  <c r="M1131" i="1" s="1"/>
  <c r="N1131" i="1" s="1"/>
  <c r="L1132" i="1"/>
  <c r="M1132" i="1" s="1"/>
  <c r="N1132" i="1" s="1"/>
  <c r="L1133" i="1"/>
  <c r="M1133" i="1" s="1"/>
  <c r="N1133" i="1" s="1"/>
  <c r="L1134" i="1"/>
  <c r="M1134" i="1" s="1"/>
  <c r="N1134" i="1" s="1"/>
  <c r="L1135" i="1"/>
  <c r="M1135" i="1" s="1"/>
  <c r="N1135" i="1" s="1"/>
  <c r="L1136" i="1"/>
  <c r="M1136" i="1" s="1"/>
  <c r="N1136" i="1" s="1"/>
  <c r="L1137" i="1"/>
  <c r="M1137" i="1" s="1"/>
  <c r="N1137" i="1" s="1"/>
  <c r="L1138" i="1"/>
  <c r="M1138" i="1" s="1"/>
  <c r="N1138" i="1" s="1"/>
  <c r="L1139" i="1"/>
  <c r="M1139" i="1" s="1"/>
  <c r="N1139" i="1" s="1"/>
  <c r="L1140" i="1"/>
  <c r="M1140" i="1" s="1"/>
  <c r="N1140" i="1" s="1"/>
  <c r="L1141" i="1"/>
  <c r="M1141" i="1" s="1"/>
  <c r="N1141" i="1" s="1"/>
  <c r="L1142" i="1"/>
  <c r="M1142" i="1" s="1"/>
  <c r="N1142" i="1" s="1"/>
  <c r="L1143" i="1"/>
  <c r="M1143" i="1" s="1"/>
  <c r="N1143" i="1" s="1"/>
  <c r="L1144" i="1"/>
  <c r="M1144" i="1" s="1"/>
  <c r="N1144" i="1" s="1"/>
  <c r="L1145" i="1"/>
  <c r="M1145" i="1" s="1"/>
  <c r="N1145" i="1" s="1"/>
  <c r="L1146" i="1"/>
  <c r="M1146" i="1" s="1"/>
  <c r="N1146" i="1" s="1"/>
  <c r="L1147" i="1"/>
  <c r="M1147" i="1" s="1"/>
  <c r="N1147" i="1" s="1"/>
  <c r="L1148" i="1"/>
  <c r="M1148" i="1" s="1"/>
  <c r="N1148" i="1" s="1"/>
  <c r="L1149" i="1"/>
  <c r="M1149" i="1" s="1"/>
  <c r="N1149" i="1" s="1"/>
  <c r="L1150" i="1"/>
  <c r="M1150" i="1" s="1"/>
  <c r="N1150" i="1" s="1"/>
  <c r="L1151" i="1"/>
  <c r="M1151" i="1" s="1"/>
  <c r="N1151" i="1" s="1"/>
  <c r="L1152" i="1"/>
  <c r="M1152" i="1" s="1"/>
  <c r="N1152" i="1" s="1"/>
  <c r="L1153" i="1"/>
  <c r="M1153" i="1" s="1"/>
  <c r="N1153" i="1" s="1"/>
  <c r="L1154" i="1"/>
  <c r="M1154" i="1" s="1"/>
  <c r="N1154" i="1" s="1"/>
  <c r="L1155" i="1"/>
  <c r="M1155" i="1" s="1"/>
  <c r="N1155" i="1" s="1"/>
  <c r="L1156" i="1"/>
  <c r="M1156" i="1" s="1"/>
  <c r="N1156" i="1" s="1"/>
  <c r="L1157" i="1"/>
  <c r="M1157" i="1" s="1"/>
  <c r="N1157" i="1" s="1"/>
  <c r="L1158" i="1"/>
  <c r="M1158" i="1" s="1"/>
  <c r="N1158" i="1" s="1"/>
  <c r="L1159" i="1"/>
  <c r="M1159" i="1" s="1"/>
  <c r="N1159" i="1" s="1"/>
  <c r="L1160" i="1"/>
  <c r="M1160" i="1" s="1"/>
  <c r="N1160" i="1" s="1"/>
  <c r="L1161" i="1"/>
  <c r="M1161" i="1" s="1"/>
  <c r="N1161" i="1" s="1"/>
  <c r="L1162" i="1"/>
  <c r="M1162" i="1" s="1"/>
  <c r="N1162" i="1" s="1"/>
  <c r="L1163" i="1"/>
  <c r="M1163" i="1" s="1"/>
  <c r="N1163" i="1" s="1"/>
  <c r="L1164" i="1"/>
  <c r="M1164" i="1" s="1"/>
  <c r="N1164" i="1" s="1"/>
  <c r="L1165" i="1"/>
  <c r="M1165" i="1" s="1"/>
  <c r="N1165" i="1" s="1"/>
  <c r="L1166" i="1"/>
  <c r="M1166" i="1" s="1"/>
  <c r="N1166" i="1" s="1"/>
  <c r="L1167" i="1"/>
  <c r="M1167" i="1" s="1"/>
  <c r="N1167" i="1" s="1"/>
  <c r="L1168" i="1"/>
  <c r="M1168" i="1" s="1"/>
  <c r="N1168" i="1" s="1"/>
  <c r="L1169" i="1"/>
  <c r="M1169" i="1" s="1"/>
  <c r="N1169" i="1" s="1"/>
  <c r="L1170" i="1"/>
  <c r="M1170" i="1" s="1"/>
  <c r="N1170" i="1" s="1"/>
  <c r="L1171" i="1"/>
  <c r="M1171" i="1" s="1"/>
  <c r="N1171" i="1" s="1"/>
  <c r="L1172" i="1"/>
  <c r="M1172" i="1" s="1"/>
  <c r="N1172" i="1" s="1"/>
  <c r="L1173" i="1"/>
  <c r="M1173" i="1" s="1"/>
  <c r="N1173" i="1" s="1"/>
  <c r="L1174" i="1"/>
  <c r="M1174" i="1" s="1"/>
  <c r="N1174" i="1" s="1"/>
  <c r="L1175" i="1"/>
  <c r="M1175" i="1" s="1"/>
  <c r="N1175" i="1" s="1"/>
  <c r="L1176" i="1"/>
  <c r="M1176" i="1" s="1"/>
  <c r="N1176" i="1" s="1"/>
  <c r="L1177" i="1"/>
  <c r="M1177" i="1" s="1"/>
  <c r="N1177" i="1" s="1"/>
  <c r="L1178" i="1"/>
  <c r="M1178" i="1" s="1"/>
  <c r="N1178" i="1" s="1"/>
  <c r="L1179" i="1"/>
  <c r="M1179" i="1" s="1"/>
  <c r="N1179" i="1" s="1"/>
  <c r="L1180" i="1"/>
  <c r="M1180" i="1" s="1"/>
  <c r="N1180" i="1" s="1"/>
  <c r="L1181" i="1"/>
  <c r="M1181" i="1" s="1"/>
  <c r="N1181" i="1" s="1"/>
  <c r="L1182" i="1"/>
  <c r="M1182" i="1" s="1"/>
  <c r="N1182" i="1" s="1"/>
  <c r="L1183" i="1"/>
  <c r="M1183" i="1" s="1"/>
  <c r="N1183" i="1" s="1"/>
  <c r="L1184" i="1"/>
  <c r="M1184" i="1" s="1"/>
  <c r="N1184" i="1" s="1"/>
  <c r="L1185" i="1"/>
  <c r="M1185" i="1" s="1"/>
  <c r="N1185" i="1" s="1"/>
  <c r="L1186" i="1"/>
  <c r="M1186" i="1" s="1"/>
  <c r="N1186" i="1" s="1"/>
  <c r="L1187" i="1"/>
  <c r="M1187" i="1" s="1"/>
  <c r="N1187" i="1" s="1"/>
  <c r="L1188" i="1"/>
  <c r="M1188" i="1" s="1"/>
  <c r="N1188" i="1" s="1"/>
  <c r="L1189" i="1"/>
  <c r="M1189" i="1" s="1"/>
  <c r="N1189" i="1" s="1"/>
  <c r="L1190" i="1"/>
  <c r="M1190" i="1" s="1"/>
  <c r="N1190" i="1" s="1"/>
  <c r="L1191" i="1"/>
  <c r="M1191" i="1" s="1"/>
  <c r="N1191" i="1" s="1"/>
  <c r="L1192" i="1"/>
  <c r="M1192" i="1" s="1"/>
  <c r="N1192" i="1" s="1"/>
  <c r="L1193" i="1"/>
  <c r="M1193" i="1" s="1"/>
  <c r="N1193" i="1" s="1"/>
  <c r="L1194" i="1"/>
  <c r="M1194" i="1" s="1"/>
  <c r="N1194" i="1" s="1"/>
  <c r="L1195" i="1"/>
  <c r="M1195" i="1" s="1"/>
  <c r="N1195" i="1" s="1"/>
  <c r="L1196" i="1"/>
  <c r="M1196" i="1" s="1"/>
  <c r="N1196" i="1" s="1"/>
  <c r="L1197" i="1"/>
  <c r="M1197" i="1" s="1"/>
  <c r="N1197" i="1" s="1"/>
  <c r="L1198" i="1"/>
  <c r="M1198" i="1" s="1"/>
  <c r="N1198" i="1" s="1"/>
  <c r="L1199" i="1"/>
  <c r="M1199" i="1" s="1"/>
  <c r="N1199" i="1" s="1"/>
  <c r="L1200" i="1"/>
  <c r="M1200" i="1" s="1"/>
  <c r="N1200" i="1" s="1"/>
  <c r="L1201" i="1"/>
  <c r="M1201" i="1" s="1"/>
  <c r="N1201" i="1" s="1"/>
  <c r="L1202" i="1"/>
  <c r="M1202" i="1" s="1"/>
  <c r="N1202" i="1" s="1"/>
  <c r="L1203" i="1"/>
  <c r="M1203" i="1" s="1"/>
  <c r="N1203" i="1" s="1"/>
  <c r="L1204" i="1"/>
  <c r="M1204" i="1" s="1"/>
  <c r="N1204" i="1" s="1"/>
  <c r="L1205" i="1"/>
  <c r="M1205" i="1" s="1"/>
  <c r="N1205" i="1" s="1"/>
  <c r="L1206" i="1"/>
  <c r="M1206" i="1" s="1"/>
  <c r="N1206" i="1" s="1"/>
  <c r="L1207" i="1"/>
  <c r="M1207" i="1" s="1"/>
  <c r="N1207" i="1" s="1"/>
  <c r="L1208" i="1"/>
  <c r="M1208" i="1" s="1"/>
  <c r="N1208" i="1" s="1"/>
  <c r="L1209" i="1"/>
  <c r="M1209" i="1" s="1"/>
  <c r="N1209" i="1" s="1"/>
  <c r="L1210" i="1"/>
  <c r="M1210" i="1" s="1"/>
  <c r="N1210" i="1" s="1"/>
  <c r="L1211" i="1"/>
  <c r="M1211" i="1" s="1"/>
  <c r="N1211" i="1" s="1"/>
  <c r="L1212" i="1"/>
  <c r="M1212" i="1" s="1"/>
  <c r="N1212" i="1" s="1"/>
  <c r="L1213" i="1"/>
  <c r="M1213" i="1" s="1"/>
  <c r="N1213" i="1" s="1"/>
  <c r="L1214" i="1"/>
  <c r="M1214" i="1" s="1"/>
  <c r="N1214" i="1" s="1"/>
  <c r="L1215" i="1"/>
  <c r="M1215" i="1" s="1"/>
  <c r="N1215" i="1" s="1"/>
  <c r="L1216" i="1"/>
  <c r="M1216" i="1" s="1"/>
  <c r="N1216" i="1" s="1"/>
  <c r="L1217" i="1"/>
  <c r="M1217" i="1" s="1"/>
  <c r="N1217" i="1" s="1"/>
  <c r="L1218" i="1"/>
  <c r="M1218" i="1" s="1"/>
  <c r="N1218" i="1" s="1"/>
  <c r="L1219" i="1"/>
  <c r="M1219" i="1" s="1"/>
  <c r="N1219" i="1" s="1"/>
  <c r="L1220" i="1"/>
  <c r="M1220" i="1" s="1"/>
  <c r="N1220" i="1" s="1"/>
  <c r="L1221" i="1"/>
  <c r="M1221" i="1" s="1"/>
  <c r="N1221" i="1" s="1"/>
  <c r="L1222" i="1"/>
  <c r="M1222" i="1" s="1"/>
  <c r="N1222" i="1" s="1"/>
  <c r="L1223" i="1"/>
  <c r="M1223" i="1" s="1"/>
  <c r="N1223" i="1" s="1"/>
  <c r="L1224" i="1"/>
  <c r="M1224" i="1" s="1"/>
  <c r="N1224" i="1" s="1"/>
  <c r="L1225" i="1"/>
  <c r="M1225" i="1" s="1"/>
  <c r="N1225" i="1" s="1"/>
  <c r="L1226" i="1"/>
  <c r="M1226" i="1" s="1"/>
  <c r="N1226" i="1" s="1"/>
  <c r="L1227" i="1"/>
  <c r="M1227" i="1" s="1"/>
  <c r="N1227" i="1" s="1"/>
  <c r="L1228" i="1"/>
  <c r="M1228" i="1" s="1"/>
  <c r="N1228" i="1" s="1"/>
  <c r="L1229" i="1"/>
  <c r="M1229" i="1" s="1"/>
  <c r="N1229" i="1" s="1"/>
  <c r="L1230" i="1"/>
  <c r="M1230" i="1" s="1"/>
  <c r="N1230" i="1" s="1"/>
  <c r="L1231" i="1"/>
  <c r="M1231" i="1" s="1"/>
  <c r="N1231" i="1" s="1"/>
  <c r="L1232" i="1"/>
  <c r="M1232" i="1" s="1"/>
  <c r="N1232" i="1" s="1"/>
  <c r="L1233" i="1"/>
  <c r="M1233" i="1" s="1"/>
  <c r="N1233" i="1" s="1"/>
  <c r="L1234" i="1"/>
  <c r="M1234" i="1" s="1"/>
  <c r="N1234" i="1" s="1"/>
  <c r="L1235" i="1"/>
  <c r="M1235" i="1" s="1"/>
  <c r="N1235" i="1" s="1"/>
  <c r="L1236" i="1"/>
  <c r="M1236" i="1" s="1"/>
  <c r="N1236" i="1" s="1"/>
  <c r="L1237" i="1"/>
  <c r="M1237" i="1" s="1"/>
  <c r="N1237" i="1" s="1"/>
  <c r="L1238" i="1"/>
  <c r="M1238" i="1" s="1"/>
  <c r="N1238" i="1" s="1"/>
  <c r="L1239" i="1"/>
  <c r="M1239" i="1" s="1"/>
  <c r="N1239" i="1" s="1"/>
  <c r="L1240" i="1"/>
  <c r="M1240" i="1" s="1"/>
  <c r="N1240" i="1" s="1"/>
  <c r="L1241" i="1"/>
  <c r="M1241" i="1" s="1"/>
  <c r="N1241" i="1" s="1"/>
  <c r="L1242" i="1"/>
  <c r="M1242" i="1" s="1"/>
  <c r="N1242" i="1" s="1"/>
  <c r="L1243" i="1"/>
  <c r="M1243" i="1" s="1"/>
  <c r="N1243" i="1" s="1"/>
  <c r="L1244" i="1"/>
  <c r="M1244" i="1" s="1"/>
  <c r="N1244" i="1" s="1"/>
  <c r="L1245" i="1"/>
  <c r="M1245" i="1" s="1"/>
  <c r="N1245" i="1" s="1"/>
  <c r="L1246" i="1"/>
  <c r="M1246" i="1" s="1"/>
  <c r="N1246" i="1" s="1"/>
  <c r="L1247" i="1"/>
  <c r="M1247" i="1" s="1"/>
  <c r="N1247" i="1" s="1"/>
  <c r="L1248" i="1"/>
  <c r="M1248" i="1" s="1"/>
  <c r="N1248" i="1" s="1"/>
  <c r="L1249" i="1"/>
  <c r="M1249" i="1" s="1"/>
  <c r="N1249" i="1" s="1"/>
  <c r="L1250" i="1"/>
  <c r="M1250" i="1" s="1"/>
  <c r="N1250" i="1" s="1"/>
  <c r="L1251" i="1"/>
  <c r="M1251" i="1" s="1"/>
  <c r="N1251" i="1" s="1"/>
  <c r="L1252" i="1"/>
  <c r="M1252" i="1" s="1"/>
  <c r="N1252" i="1" s="1"/>
  <c r="L1253" i="1"/>
  <c r="M1253" i="1" s="1"/>
  <c r="N1253" i="1" s="1"/>
  <c r="L1254" i="1"/>
  <c r="M1254" i="1" s="1"/>
  <c r="N1254" i="1" s="1"/>
  <c r="L1255" i="1"/>
  <c r="M1255" i="1" s="1"/>
  <c r="N1255" i="1" s="1"/>
  <c r="L1256" i="1"/>
  <c r="M1256" i="1" s="1"/>
  <c r="N1256" i="1" s="1"/>
  <c r="L1257" i="1"/>
  <c r="M1257" i="1" s="1"/>
  <c r="N1257" i="1" s="1"/>
  <c r="L1258" i="1"/>
  <c r="M1258" i="1" s="1"/>
  <c r="N1258" i="1" s="1"/>
  <c r="L1259" i="1"/>
  <c r="M1259" i="1" s="1"/>
  <c r="N1259" i="1" s="1"/>
  <c r="L1260" i="1"/>
  <c r="M1260" i="1" s="1"/>
  <c r="N1260" i="1" s="1"/>
  <c r="L1261" i="1"/>
  <c r="M1261" i="1" s="1"/>
  <c r="N1261" i="1" s="1"/>
  <c r="L1262" i="1"/>
  <c r="M1262" i="1" s="1"/>
  <c r="N1262" i="1" s="1"/>
  <c r="L1263" i="1"/>
  <c r="M1263" i="1" s="1"/>
  <c r="N1263" i="1" s="1"/>
  <c r="L1264" i="1"/>
  <c r="M1264" i="1" s="1"/>
  <c r="N1264" i="1" s="1"/>
  <c r="L1265" i="1"/>
  <c r="M1265" i="1" s="1"/>
  <c r="N1265" i="1" s="1"/>
  <c r="L1266" i="1"/>
  <c r="M1266" i="1" s="1"/>
  <c r="N1266" i="1" s="1"/>
  <c r="L1267" i="1"/>
  <c r="M1267" i="1" s="1"/>
  <c r="N1267" i="1" s="1"/>
  <c r="L1268" i="1"/>
  <c r="M1268" i="1" s="1"/>
  <c r="N1268" i="1" s="1"/>
  <c r="L1269" i="1"/>
  <c r="M1269" i="1" s="1"/>
  <c r="N1269" i="1" s="1"/>
  <c r="L1270" i="1"/>
  <c r="M1270" i="1" s="1"/>
  <c r="N1270" i="1" s="1"/>
  <c r="L1271" i="1"/>
  <c r="M1271" i="1" s="1"/>
  <c r="N1271" i="1" s="1"/>
  <c r="L1272" i="1"/>
  <c r="M1272" i="1" s="1"/>
  <c r="N1272" i="1" s="1"/>
  <c r="L1273" i="1"/>
  <c r="M1273" i="1" s="1"/>
  <c r="N1273" i="1" s="1"/>
  <c r="L1274" i="1"/>
  <c r="M1274" i="1" s="1"/>
  <c r="N1274" i="1" s="1"/>
  <c r="L1275" i="1"/>
  <c r="M1275" i="1" s="1"/>
  <c r="N1275" i="1" s="1"/>
  <c r="L1276" i="1"/>
  <c r="M1276" i="1" s="1"/>
  <c r="N1276" i="1" s="1"/>
  <c r="L1277" i="1"/>
  <c r="M1277" i="1" s="1"/>
  <c r="N1277" i="1" s="1"/>
  <c r="L1278" i="1"/>
  <c r="M1278" i="1" s="1"/>
  <c r="N1278" i="1" s="1"/>
  <c r="L1279" i="1"/>
  <c r="M1279" i="1" s="1"/>
  <c r="N1279" i="1" s="1"/>
  <c r="L1280" i="1"/>
  <c r="M1280" i="1" s="1"/>
  <c r="N1280" i="1" s="1"/>
  <c r="L1281" i="1"/>
  <c r="M1281" i="1" s="1"/>
  <c r="N1281" i="1" s="1"/>
  <c r="L1282" i="1"/>
  <c r="M1282" i="1" s="1"/>
  <c r="N1282" i="1" s="1"/>
  <c r="L1283" i="1"/>
  <c r="M1283" i="1" s="1"/>
  <c r="N1283" i="1" s="1"/>
  <c r="L1284" i="1"/>
  <c r="M1284" i="1" s="1"/>
  <c r="N1284" i="1" s="1"/>
  <c r="L1285" i="1"/>
  <c r="M1285" i="1" s="1"/>
  <c r="N1285" i="1" s="1"/>
  <c r="L1286" i="1"/>
  <c r="M1286" i="1" s="1"/>
  <c r="N1286" i="1" s="1"/>
  <c r="L1287" i="1"/>
  <c r="M1287" i="1" s="1"/>
  <c r="N1287" i="1" s="1"/>
  <c r="L1288" i="1"/>
  <c r="M1288" i="1" s="1"/>
  <c r="N1288" i="1" s="1"/>
  <c r="L1289" i="1"/>
  <c r="M1289" i="1" s="1"/>
  <c r="N1289" i="1" s="1"/>
  <c r="L1290" i="1"/>
  <c r="M1290" i="1" s="1"/>
  <c r="N1290" i="1" s="1"/>
  <c r="L1291" i="1"/>
  <c r="M1291" i="1" s="1"/>
  <c r="N1291" i="1" s="1"/>
  <c r="L1292" i="1"/>
  <c r="M1292" i="1" s="1"/>
  <c r="N1292" i="1" s="1"/>
  <c r="L1293" i="1"/>
  <c r="M1293" i="1" s="1"/>
  <c r="N1293" i="1" s="1"/>
  <c r="L1294" i="1"/>
  <c r="M1294" i="1" s="1"/>
  <c r="N1294" i="1" s="1"/>
  <c r="L1295" i="1"/>
  <c r="M1295" i="1" s="1"/>
  <c r="N1295" i="1" s="1"/>
  <c r="L1296" i="1"/>
  <c r="M1296" i="1" s="1"/>
  <c r="N1296" i="1" s="1"/>
  <c r="L1297" i="1"/>
  <c r="M1297" i="1" s="1"/>
  <c r="N1297" i="1" s="1"/>
  <c r="L1298" i="1"/>
  <c r="M1298" i="1" s="1"/>
  <c r="N1298" i="1" s="1"/>
  <c r="L1299" i="1"/>
  <c r="M1299" i="1" s="1"/>
  <c r="N1299" i="1" s="1"/>
  <c r="L1300" i="1"/>
  <c r="M1300" i="1" s="1"/>
  <c r="N1300" i="1" s="1"/>
  <c r="L1301" i="1"/>
  <c r="M1301" i="1" s="1"/>
  <c r="N1301" i="1" s="1"/>
  <c r="L1302" i="1"/>
  <c r="M1302" i="1" s="1"/>
  <c r="N1302" i="1" s="1"/>
  <c r="L1303" i="1"/>
  <c r="M1303" i="1" s="1"/>
  <c r="N1303" i="1" s="1"/>
  <c r="L1304" i="1"/>
  <c r="M1304" i="1" s="1"/>
  <c r="N1304" i="1" s="1"/>
  <c r="L1305" i="1"/>
  <c r="M1305" i="1" s="1"/>
  <c r="N1305" i="1" s="1"/>
  <c r="L1306" i="1"/>
  <c r="M1306" i="1" s="1"/>
  <c r="N1306" i="1" s="1"/>
  <c r="L1307" i="1"/>
  <c r="M1307" i="1" s="1"/>
  <c r="N1307" i="1" s="1"/>
  <c r="L1308" i="1"/>
  <c r="M1308" i="1" s="1"/>
  <c r="N1308" i="1" s="1"/>
  <c r="L1309" i="1"/>
  <c r="M1309" i="1" s="1"/>
  <c r="N1309" i="1" s="1"/>
  <c r="L1310" i="1"/>
  <c r="M1310" i="1" s="1"/>
  <c r="N1310" i="1" s="1"/>
  <c r="L1311" i="1"/>
  <c r="M1311" i="1" s="1"/>
  <c r="N1311" i="1" s="1"/>
  <c r="L1312" i="1"/>
  <c r="M1312" i="1" s="1"/>
  <c r="N1312" i="1" s="1"/>
  <c r="L1313" i="1"/>
  <c r="M1313" i="1" s="1"/>
  <c r="N1313" i="1" s="1"/>
  <c r="L1314" i="1"/>
  <c r="M1314" i="1" s="1"/>
  <c r="N1314" i="1" s="1"/>
  <c r="L1315" i="1"/>
  <c r="M1315" i="1" s="1"/>
  <c r="N1315" i="1" s="1"/>
  <c r="L1316" i="1"/>
  <c r="M1316" i="1" s="1"/>
  <c r="N1316" i="1" s="1"/>
  <c r="L1317" i="1"/>
  <c r="M1317" i="1" s="1"/>
  <c r="N1317" i="1" s="1"/>
  <c r="L1318" i="1"/>
  <c r="M1318" i="1" s="1"/>
  <c r="N1318" i="1" s="1"/>
  <c r="L1319" i="1"/>
  <c r="M1319" i="1" s="1"/>
  <c r="N1319" i="1" s="1"/>
  <c r="L1320" i="1"/>
  <c r="M1320" i="1" s="1"/>
  <c r="N1320" i="1" s="1"/>
  <c r="L1321" i="1"/>
  <c r="M1321" i="1" s="1"/>
  <c r="N1321" i="1" s="1"/>
  <c r="L1322" i="1"/>
  <c r="M1322" i="1" s="1"/>
  <c r="N1322" i="1" s="1"/>
  <c r="L1323" i="1"/>
  <c r="M1323" i="1" s="1"/>
  <c r="N1323" i="1" s="1"/>
  <c r="L1324" i="1"/>
  <c r="M1324" i="1" s="1"/>
  <c r="N1324" i="1" s="1"/>
  <c r="L1325" i="1"/>
  <c r="M1325" i="1" s="1"/>
  <c r="N1325" i="1" s="1"/>
  <c r="L1326" i="1"/>
  <c r="M1326" i="1" s="1"/>
  <c r="N1326" i="1" s="1"/>
  <c r="L1327" i="1"/>
  <c r="M1327" i="1" s="1"/>
  <c r="N1327" i="1" s="1"/>
  <c r="L1328" i="1"/>
  <c r="M1328" i="1" s="1"/>
  <c r="N1328" i="1" s="1"/>
  <c r="L1329" i="1"/>
  <c r="M1329" i="1" s="1"/>
  <c r="N1329" i="1" s="1"/>
  <c r="L1330" i="1"/>
  <c r="M1330" i="1" s="1"/>
  <c r="N1330" i="1" s="1"/>
  <c r="L1331" i="1"/>
  <c r="M1331" i="1" s="1"/>
  <c r="N1331" i="1" s="1"/>
  <c r="L1332" i="1"/>
  <c r="M1332" i="1" s="1"/>
  <c r="N1332" i="1" s="1"/>
  <c r="L1333" i="1"/>
  <c r="M1333" i="1" s="1"/>
  <c r="N1333" i="1" s="1"/>
  <c r="L1334" i="1"/>
  <c r="M1334" i="1" s="1"/>
  <c r="N1334" i="1" s="1"/>
  <c r="L1335" i="1"/>
  <c r="M1335" i="1" s="1"/>
  <c r="N1335" i="1" s="1"/>
  <c r="L1336" i="1"/>
  <c r="M1336" i="1" s="1"/>
  <c r="N1336" i="1" s="1"/>
  <c r="L1337" i="1"/>
  <c r="M1337" i="1" s="1"/>
  <c r="N1337" i="1" s="1"/>
  <c r="L1338" i="1"/>
  <c r="M1338" i="1" s="1"/>
  <c r="N1338" i="1" s="1"/>
  <c r="L1339" i="1"/>
  <c r="M1339" i="1" s="1"/>
  <c r="N1339" i="1" s="1"/>
  <c r="L1340" i="1"/>
  <c r="M1340" i="1" s="1"/>
  <c r="N1340" i="1" s="1"/>
  <c r="L1341" i="1"/>
  <c r="M1341" i="1" s="1"/>
  <c r="N1341" i="1" s="1"/>
  <c r="L1342" i="1"/>
  <c r="M1342" i="1" s="1"/>
  <c r="N1342" i="1" s="1"/>
  <c r="L1343" i="1"/>
  <c r="M1343" i="1" s="1"/>
  <c r="N1343" i="1" s="1"/>
  <c r="L1344" i="1"/>
  <c r="M1344" i="1" s="1"/>
  <c r="N1344" i="1" s="1"/>
  <c r="L1345" i="1"/>
  <c r="M1345" i="1" s="1"/>
  <c r="N1345" i="1" s="1"/>
  <c r="L1346" i="1"/>
  <c r="M1346" i="1" s="1"/>
  <c r="N1346" i="1" s="1"/>
  <c r="L1347" i="1"/>
  <c r="M1347" i="1" s="1"/>
  <c r="N1347" i="1" s="1"/>
  <c r="L1348" i="1"/>
  <c r="M1348" i="1" s="1"/>
  <c r="N1348" i="1" s="1"/>
  <c r="L1349" i="1"/>
  <c r="M1349" i="1" s="1"/>
  <c r="N1349" i="1" s="1"/>
  <c r="L1350" i="1"/>
  <c r="M1350" i="1" s="1"/>
  <c r="N1350" i="1" s="1"/>
  <c r="L1351" i="1"/>
  <c r="M1351" i="1" s="1"/>
  <c r="N1351" i="1" s="1"/>
  <c r="L1352" i="1"/>
  <c r="M1352" i="1" s="1"/>
  <c r="N1352" i="1" s="1"/>
  <c r="L1353" i="1"/>
  <c r="M1353" i="1" s="1"/>
  <c r="N1353" i="1" s="1"/>
  <c r="L1354" i="1"/>
  <c r="M1354" i="1" s="1"/>
  <c r="N1354" i="1" s="1"/>
  <c r="L1355" i="1"/>
  <c r="M1355" i="1" s="1"/>
  <c r="N1355" i="1" s="1"/>
  <c r="L1356" i="1"/>
  <c r="M1356" i="1" s="1"/>
  <c r="N1356" i="1" s="1"/>
  <c r="L1357" i="1"/>
  <c r="M1357" i="1" s="1"/>
  <c r="N1357" i="1" s="1"/>
  <c r="L1358" i="1"/>
  <c r="M1358" i="1" s="1"/>
  <c r="N1358" i="1" s="1"/>
  <c r="L1359" i="1"/>
  <c r="M1359" i="1" s="1"/>
  <c r="N1359" i="1" s="1"/>
  <c r="L1360" i="1"/>
  <c r="M1360" i="1" s="1"/>
  <c r="N1360" i="1" s="1"/>
  <c r="L1361" i="1"/>
  <c r="M1361" i="1" s="1"/>
  <c r="N1361" i="1" s="1"/>
  <c r="L1362" i="1"/>
  <c r="M1362" i="1" s="1"/>
  <c r="N1362" i="1" s="1"/>
  <c r="L1363" i="1"/>
  <c r="M1363" i="1" s="1"/>
  <c r="N1363" i="1" s="1"/>
  <c r="L1364" i="1"/>
  <c r="M1364" i="1" s="1"/>
  <c r="N1364" i="1" s="1"/>
  <c r="L1365" i="1"/>
  <c r="M1365" i="1" s="1"/>
  <c r="N1365" i="1" s="1"/>
  <c r="L1366" i="1"/>
  <c r="M1366" i="1" s="1"/>
  <c r="N1366" i="1" s="1"/>
  <c r="L1367" i="1"/>
  <c r="M1367" i="1" s="1"/>
  <c r="N1367" i="1" s="1"/>
  <c r="L1368" i="1"/>
  <c r="M1368" i="1" s="1"/>
  <c r="N1368" i="1" s="1"/>
  <c r="L1369" i="1"/>
  <c r="M1369" i="1" s="1"/>
  <c r="N1369" i="1" s="1"/>
  <c r="L1370" i="1"/>
  <c r="M1370" i="1" s="1"/>
  <c r="N1370" i="1" s="1"/>
  <c r="L1371" i="1"/>
  <c r="M1371" i="1" s="1"/>
  <c r="N1371" i="1" s="1"/>
  <c r="L1372" i="1"/>
  <c r="M1372" i="1" s="1"/>
  <c r="N1372" i="1" s="1"/>
  <c r="L1373" i="1"/>
  <c r="M1373" i="1" s="1"/>
  <c r="N1373" i="1" s="1"/>
  <c r="L1374" i="1"/>
  <c r="M1374" i="1" s="1"/>
  <c r="N1374" i="1" s="1"/>
  <c r="L1375" i="1"/>
  <c r="M1375" i="1" s="1"/>
  <c r="N1375" i="1" s="1"/>
  <c r="L1376" i="1"/>
  <c r="M1376" i="1" s="1"/>
  <c r="N1376" i="1" s="1"/>
  <c r="L1377" i="1"/>
  <c r="M1377" i="1" s="1"/>
  <c r="N1377" i="1" s="1"/>
  <c r="L1378" i="1"/>
  <c r="M1378" i="1" s="1"/>
  <c r="N1378" i="1" s="1"/>
  <c r="L1379" i="1"/>
  <c r="M1379" i="1" s="1"/>
  <c r="N1379" i="1" s="1"/>
  <c r="L1380" i="1"/>
  <c r="M1380" i="1" s="1"/>
  <c r="N1380" i="1" s="1"/>
  <c r="L1381" i="1"/>
  <c r="M1381" i="1" s="1"/>
  <c r="N1381" i="1" s="1"/>
  <c r="L1382" i="1"/>
  <c r="M1382" i="1" s="1"/>
  <c r="N1382" i="1" s="1"/>
  <c r="L1383" i="1"/>
  <c r="M1383" i="1" s="1"/>
  <c r="N1383" i="1" s="1"/>
  <c r="L1384" i="1"/>
  <c r="M1384" i="1" s="1"/>
  <c r="N1384" i="1" s="1"/>
  <c r="L1385" i="1"/>
  <c r="M1385" i="1" s="1"/>
  <c r="N1385" i="1" s="1"/>
  <c r="L1386" i="1"/>
  <c r="M1386" i="1" s="1"/>
  <c r="N1386" i="1" s="1"/>
  <c r="L1387" i="1"/>
  <c r="M1387" i="1" s="1"/>
  <c r="N1387" i="1" s="1"/>
  <c r="L1388" i="1"/>
  <c r="M1388" i="1" s="1"/>
  <c r="N1388" i="1" s="1"/>
  <c r="L1389" i="1"/>
  <c r="M1389" i="1" s="1"/>
  <c r="N1389" i="1" s="1"/>
  <c r="L1390" i="1"/>
  <c r="M1390" i="1" s="1"/>
  <c r="N1390" i="1" s="1"/>
  <c r="L1391" i="1"/>
  <c r="M1391" i="1" s="1"/>
  <c r="N1391" i="1" s="1"/>
  <c r="L1392" i="1"/>
  <c r="M1392" i="1" s="1"/>
  <c r="N1392" i="1" s="1"/>
  <c r="L1393" i="1"/>
  <c r="M1393" i="1" s="1"/>
  <c r="N1393" i="1" s="1"/>
  <c r="L1394" i="1"/>
  <c r="M1394" i="1" s="1"/>
  <c r="N1394" i="1" s="1"/>
  <c r="L1395" i="1"/>
  <c r="M1395" i="1" s="1"/>
  <c r="N1395" i="1" s="1"/>
  <c r="L1396" i="1"/>
  <c r="M1396" i="1" s="1"/>
  <c r="N1396" i="1" s="1"/>
  <c r="L1397" i="1"/>
  <c r="M1397" i="1" s="1"/>
  <c r="N1397" i="1" s="1"/>
  <c r="L1398" i="1"/>
  <c r="M1398" i="1" s="1"/>
  <c r="N1398" i="1" s="1"/>
  <c r="L1399" i="1"/>
  <c r="M1399" i="1" s="1"/>
  <c r="N1399" i="1" s="1"/>
  <c r="L1400" i="1"/>
  <c r="M1400" i="1" s="1"/>
  <c r="N1400" i="1" s="1"/>
  <c r="L1401" i="1"/>
  <c r="M1401" i="1" s="1"/>
  <c r="N1401" i="1" s="1"/>
  <c r="L1402" i="1"/>
  <c r="M1402" i="1" s="1"/>
  <c r="N1402" i="1" s="1"/>
  <c r="L1403" i="1"/>
  <c r="M1403" i="1" s="1"/>
  <c r="N1403" i="1" s="1"/>
  <c r="L1404" i="1"/>
  <c r="M1404" i="1" s="1"/>
  <c r="N1404" i="1" s="1"/>
  <c r="L1405" i="1"/>
  <c r="M1405" i="1" s="1"/>
  <c r="N1405" i="1" s="1"/>
  <c r="L1406" i="1"/>
  <c r="M1406" i="1" s="1"/>
  <c r="N1406" i="1" s="1"/>
  <c r="L1407" i="1"/>
  <c r="M1407" i="1" s="1"/>
  <c r="N1407" i="1" s="1"/>
  <c r="L1408" i="1"/>
  <c r="M1408" i="1" s="1"/>
  <c r="N1408" i="1" s="1"/>
  <c r="L1409" i="1"/>
  <c r="M1409" i="1" s="1"/>
  <c r="N1409" i="1" s="1"/>
  <c r="L1410" i="1"/>
  <c r="M1410" i="1" s="1"/>
  <c r="N1410" i="1" s="1"/>
  <c r="L1411" i="1"/>
  <c r="M1411" i="1" s="1"/>
  <c r="N1411" i="1" s="1"/>
  <c r="L1412" i="1"/>
  <c r="M1412" i="1" s="1"/>
  <c r="N1412" i="1" s="1"/>
  <c r="L1413" i="1"/>
  <c r="M1413" i="1" s="1"/>
  <c r="N1413" i="1" s="1"/>
  <c r="L1414" i="1"/>
  <c r="M1414" i="1" s="1"/>
  <c r="N1414" i="1" s="1"/>
  <c r="L1415" i="1"/>
  <c r="M1415" i="1" s="1"/>
  <c r="N1415" i="1" s="1"/>
  <c r="L1416" i="1"/>
  <c r="M1416" i="1" s="1"/>
  <c r="N1416" i="1" s="1"/>
  <c r="L1417" i="1"/>
  <c r="M1417" i="1" s="1"/>
  <c r="N1417" i="1" s="1"/>
  <c r="L1418" i="1"/>
  <c r="M1418" i="1" s="1"/>
  <c r="N1418" i="1" s="1"/>
  <c r="L1419" i="1"/>
  <c r="M1419" i="1" s="1"/>
  <c r="N1419" i="1" s="1"/>
  <c r="L1420" i="1"/>
  <c r="M1420" i="1" s="1"/>
  <c r="N1420" i="1" s="1"/>
  <c r="L1421" i="1"/>
  <c r="M1421" i="1" s="1"/>
  <c r="N1421" i="1" s="1"/>
  <c r="L1422" i="1"/>
  <c r="M1422" i="1" s="1"/>
  <c r="N1422" i="1" s="1"/>
  <c r="L1423" i="1"/>
  <c r="M1423" i="1" s="1"/>
  <c r="N1423" i="1" s="1"/>
  <c r="L1424" i="1"/>
  <c r="M1424" i="1" s="1"/>
  <c r="N1424" i="1" s="1"/>
  <c r="L1425" i="1"/>
  <c r="M1425" i="1" s="1"/>
  <c r="N1425" i="1" s="1"/>
  <c r="L1426" i="1"/>
  <c r="M1426" i="1" s="1"/>
  <c r="N1426" i="1" s="1"/>
  <c r="L1427" i="1"/>
  <c r="M1427" i="1" s="1"/>
  <c r="N1427" i="1" s="1"/>
  <c r="L1428" i="1"/>
  <c r="M1428" i="1" s="1"/>
  <c r="N1428" i="1" s="1"/>
  <c r="L1429" i="1"/>
  <c r="M1429" i="1" s="1"/>
  <c r="N1429" i="1" s="1"/>
  <c r="L1430" i="1"/>
  <c r="M1430" i="1" s="1"/>
  <c r="N1430" i="1" s="1"/>
  <c r="L1431" i="1"/>
  <c r="M1431" i="1" s="1"/>
  <c r="N1431" i="1" s="1"/>
  <c r="L1432" i="1"/>
  <c r="M1432" i="1" s="1"/>
  <c r="N1432" i="1" s="1"/>
  <c r="L1433" i="1"/>
  <c r="M1433" i="1" s="1"/>
  <c r="N1433" i="1" s="1"/>
  <c r="L1434" i="1"/>
  <c r="M1434" i="1" s="1"/>
  <c r="N1434" i="1" s="1"/>
  <c r="L1435" i="1"/>
  <c r="M1435" i="1" s="1"/>
  <c r="N1435" i="1" s="1"/>
  <c r="L1436" i="1"/>
  <c r="M1436" i="1" s="1"/>
  <c r="N1436" i="1" s="1"/>
  <c r="L1437" i="1"/>
  <c r="M1437" i="1" s="1"/>
  <c r="N1437" i="1" s="1"/>
  <c r="L1438" i="1"/>
  <c r="M1438" i="1" s="1"/>
  <c r="N1438" i="1" s="1"/>
  <c r="L1439" i="1"/>
  <c r="M1439" i="1" s="1"/>
  <c r="N1439" i="1" s="1"/>
  <c r="L1440" i="1"/>
  <c r="M1440" i="1" s="1"/>
  <c r="N1440" i="1" s="1"/>
  <c r="L1441" i="1"/>
  <c r="M1441" i="1" s="1"/>
  <c r="N1441" i="1" s="1"/>
  <c r="L1442" i="1"/>
  <c r="M1442" i="1" s="1"/>
  <c r="N1442" i="1" s="1"/>
  <c r="L1443" i="1"/>
  <c r="M1443" i="1" s="1"/>
  <c r="N1443" i="1" s="1"/>
  <c r="L1444" i="1"/>
  <c r="M1444" i="1" s="1"/>
  <c r="N1444" i="1" s="1"/>
  <c r="L1445" i="1"/>
  <c r="M1445" i="1" s="1"/>
  <c r="N1445" i="1" s="1"/>
  <c r="L1446" i="1"/>
  <c r="M1446" i="1" s="1"/>
  <c r="N1446" i="1" s="1"/>
  <c r="L1447" i="1"/>
  <c r="M1447" i="1" s="1"/>
  <c r="N1447" i="1" s="1"/>
  <c r="L1448" i="1"/>
  <c r="M1448" i="1" s="1"/>
  <c r="N1448" i="1" s="1"/>
  <c r="L1449" i="1"/>
  <c r="M1449" i="1" s="1"/>
  <c r="N1449" i="1" s="1"/>
  <c r="L1450" i="1"/>
  <c r="M1450" i="1" s="1"/>
  <c r="N1450" i="1" s="1"/>
  <c r="L1451" i="1"/>
  <c r="M1451" i="1" s="1"/>
  <c r="N1451" i="1" s="1"/>
  <c r="L1452" i="1"/>
  <c r="M1452" i="1" s="1"/>
  <c r="N1452" i="1" s="1"/>
  <c r="L1453" i="1"/>
  <c r="M1453" i="1" s="1"/>
  <c r="N1453" i="1" s="1"/>
  <c r="L1454" i="1"/>
  <c r="M1454" i="1" s="1"/>
  <c r="N1454" i="1" s="1"/>
  <c r="L1455" i="1"/>
  <c r="M1455" i="1" s="1"/>
  <c r="N1455" i="1" s="1"/>
  <c r="L1456" i="1"/>
  <c r="M1456" i="1" s="1"/>
  <c r="N1456" i="1" s="1"/>
  <c r="L1457" i="1"/>
  <c r="M1457" i="1" s="1"/>
  <c r="N1457" i="1" s="1"/>
  <c r="L1458" i="1"/>
  <c r="M1458" i="1" s="1"/>
  <c r="N1458" i="1" s="1"/>
  <c r="L1459" i="1"/>
  <c r="M1459" i="1" s="1"/>
  <c r="N1459" i="1" s="1"/>
  <c r="L1460" i="1"/>
  <c r="M1460" i="1" s="1"/>
  <c r="N1460" i="1" s="1"/>
  <c r="L1461" i="1"/>
  <c r="M1461" i="1" s="1"/>
  <c r="N1461" i="1" s="1"/>
  <c r="L1462" i="1"/>
  <c r="M1462" i="1" s="1"/>
  <c r="N1462" i="1" s="1"/>
  <c r="L1463" i="1"/>
  <c r="M1463" i="1" s="1"/>
  <c r="N1463" i="1" s="1"/>
  <c r="L1464" i="1"/>
  <c r="M1464" i="1" s="1"/>
  <c r="N1464" i="1" s="1"/>
  <c r="L1465" i="1"/>
  <c r="M1465" i="1" s="1"/>
  <c r="N1465" i="1" s="1"/>
  <c r="L1466" i="1"/>
  <c r="M1466" i="1" s="1"/>
  <c r="N1466" i="1" s="1"/>
  <c r="L1467" i="1"/>
  <c r="M1467" i="1" s="1"/>
  <c r="N1467" i="1" s="1"/>
  <c r="L1468" i="1"/>
  <c r="M1468" i="1" s="1"/>
  <c r="N1468" i="1" s="1"/>
  <c r="L1469" i="1"/>
  <c r="M1469" i="1" s="1"/>
  <c r="N1469" i="1" s="1"/>
  <c r="L1470" i="1"/>
  <c r="M1470" i="1" s="1"/>
  <c r="N1470" i="1" s="1"/>
  <c r="L1471" i="1"/>
  <c r="M1471" i="1" s="1"/>
  <c r="N1471" i="1" s="1"/>
  <c r="L1472" i="1"/>
  <c r="M1472" i="1" s="1"/>
  <c r="N1472" i="1" s="1"/>
  <c r="L1473" i="1"/>
  <c r="M1473" i="1" s="1"/>
  <c r="N1473" i="1" s="1"/>
  <c r="L1474" i="1"/>
  <c r="M1474" i="1" s="1"/>
  <c r="N1474" i="1" s="1"/>
  <c r="L1475" i="1"/>
  <c r="M1475" i="1" s="1"/>
  <c r="N1475" i="1" s="1"/>
  <c r="L1476" i="1"/>
  <c r="M1476" i="1" s="1"/>
  <c r="N1476" i="1" s="1"/>
  <c r="L1477" i="1"/>
  <c r="M1477" i="1" s="1"/>
  <c r="N1477" i="1" s="1"/>
  <c r="L1478" i="1"/>
  <c r="M1478" i="1" s="1"/>
  <c r="N1478" i="1" s="1"/>
  <c r="L1479" i="1"/>
  <c r="M1479" i="1" s="1"/>
  <c r="N1479" i="1" s="1"/>
  <c r="L1480" i="1"/>
  <c r="M1480" i="1" s="1"/>
  <c r="N1480" i="1" s="1"/>
  <c r="L1481" i="1"/>
  <c r="M1481" i="1" s="1"/>
  <c r="N1481" i="1" s="1"/>
  <c r="L1482" i="1"/>
  <c r="M1482" i="1" s="1"/>
  <c r="N1482" i="1" s="1"/>
  <c r="L1483" i="1"/>
  <c r="M1483" i="1" s="1"/>
  <c r="N1483" i="1" s="1"/>
  <c r="L1484" i="1"/>
  <c r="M1484" i="1" s="1"/>
  <c r="N1484" i="1" s="1"/>
  <c r="L1485" i="1"/>
  <c r="M1485" i="1" s="1"/>
  <c r="N1485" i="1" s="1"/>
  <c r="L1486" i="1"/>
  <c r="M1486" i="1" s="1"/>
  <c r="N1486" i="1" s="1"/>
  <c r="L1487" i="1"/>
  <c r="M1487" i="1" s="1"/>
  <c r="N1487" i="1" s="1"/>
  <c r="L1488" i="1"/>
  <c r="M1488" i="1" s="1"/>
  <c r="N1488" i="1" s="1"/>
  <c r="L1489" i="1"/>
  <c r="M1489" i="1" s="1"/>
  <c r="N1489" i="1" s="1"/>
  <c r="L1490" i="1"/>
  <c r="M1490" i="1" s="1"/>
  <c r="N1490" i="1" s="1"/>
  <c r="L1491" i="1"/>
  <c r="M1491" i="1" s="1"/>
  <c r="N1491" i="1" s="1"/>
  <c r="L1492" i="1"/>
  <c r="M1492" i="1" s="1"/>
  <c r="N1492" i="1" s="1"/>
  <c r="L1493" i="1"/>
  <c r="M1493" i="1" s="1"/>
  <c r="N1493" i="1" s="1"/>
  <c r="L1494" i="1"/>
  <c r="M1494" i="1" s="1"/>
  <c r="N1494" i="1" s="1"/>
  <c r="L1495" i="1"/>
  <c r="M1495" i="1" s="1"/>
  <c r="N1495" i="1" s="1"/>
  <c r="L1496" i="1"/>
  <c r="M1496" i="1" s="1"/>
  <c r="N1496" i="1" s="1"/>
  <c r="L1497" i="1"/>
  <c r="M1497" i="1" s="1"/>
  <c r="N1497" i="1" s="1"/>
  <c r="L1498" i="1"/>
  <c r="M1498" i="1" s="1"/>
  <c r="N1498" i="1" s="1"/>
  <c r="L1499" i="1"/>
  <c r="M1499" i="1" s="1"/>
  <c r="N1499" i="1" s="1"/>
  <c r="L1500" i="1"/>
  <c r="M1500" i="1" s="1"/>
  <c r="N1500" i="1" s="1"/>
  <c r="L1501" i="1"/>
  <c r="M1501" i="1" s="1"/>
  <c r="N1501" i="1" s="1"/>
  <c r="L1502" i="1"/>
  <c r="M1502" i="1" s="1"/>
  <c r="N1502" i="1" s="1"/>
  <c r="L1503" i="1"/>
  <c r="M1503" i="1" s="1"/>
  <c r="N1503" i="1" s="1"/>
  <c r="L1504" i="1"/>
  <c r="M1504" i="1" s="1"/>
  <c r="N1504" i="1" s="1"/>
  <c r="L1505" i="1"/>
  <c r="M1505" i="1" s="1"/>
  <c r="N1505" i="1" s="1"/>
  <c r="L1506" i="1"/>
  <c r="M1506" i="1" s="1"/>
  <c r="N1506" i="1" s="1"/>
  <c r="L1507" i="1"/>
  <c r="M1507" i="1" s="1"/>
  <c r="N1507" i="1" s="1"/>
  <c r="L1508" i="1"/>
  <c r="M1508" i="1" s="1"/>
  <c r="N1508" i="1" s="1"/>
  <c r="L1509" i="1"/>
  <c r="M1509" i="1" s="1"/>
  <c r="N1509" i="1" s="1"/>
  <c r="L1510" i="1"/>
  <c r="M1510" i="1" s="1"/>
  <c r="N1510" i="1" s="1"/>
  <c r="L1511" i="1"/>
  <c r="M1511" i="1" s="1"/>
  <c r="N1511" i="1" s="1"/>
  <c r="L1512" i="1"/>
  <c r="M1512" i="1" s="1"/>
  <c r="N1512" i="1" s="1"/>
  <c r="L1513" i="1"/>
  <c r="M1513" i="1" s="1"/>
  <c r="N1513" i="1" s="1"/>
  <c r="L1514" i="1"/>
  <c r="M1514" i="1" s="1"/>
  <c r="N1514" i="1" s="1"/>
  <c r="L1515" i="1"/>
  <c r="M1515" i="1" s="1"/>
  <c r="N1515" i="1" s="1"/>
  <c r="L1516" i="1"/>
  <c r="M1516" i="1" s="1"/>
  <c r="N1516" i="1" s="1"/>
  <c r="L1517" i="1"/>
  <c r="M1517" i="1" s="1"/>
  <c r="N1517" i="1" s="1"/>
  <c r="L1518" i="1"/>
  <c r="M1518" i="1" s="1"/>
  <c r="N1518" i="1" s="1"/>
  <c r="L1519" i="1"/>
  <c r="M1519" i="1" s="1"/>
  <c r="N1519" i="1" s="1"/>
  <c r="L1520" i="1"/>
  <c r="M1520" i="1" s="1"/>
  <c r="N1520" i="1" s="1"/>
  <c r="L1521" i="1"/>
  <c r="M1521" i="1" s="1"/>
  <c r="N1521" i="1" s="1"/>
  <c r="L1522" i="1"/>
  <c r="M1522" i="1" s="1"/>
  <c r="N1522" i="1" s="1"/>
  <c r="L1523" i="1"/>
  <c r="M1523" i="1" s="1"/>
  <c r="N1523" i="1" s="1"/>
  <c r="L1524" i="1"/>
  <c r="M1524" i="1" s="1"/>
  <c r="N1524" i="1" s="1"/>
  <c r="L1525" i="1"/>
  <c r="M1525" i="1" s="1"/>
  <c r="N1525" i="1" s="1"/>
  <c r="L1526" i="1"/>
  <c r="M1526" i="1" s="1"/>
  <c r="N1526" i="1" s="1"/>
  <c r="L1527" i="1"/>
  <c r="M1527" i="1" s="1"/>
  <c r="N1527" i="1" s="1"/>
  <c r="L1528" i="1"/>
  <c r="M1528" i="1" s="1"/>
  <c r="N1528" i="1" s="1"/>
  <c r="L1529" i="1"/>
  <c r="M1529" i="1" s="1"/>
  <c r="N1529" i="1" s="1"/>
  <c r="L1530" i="1"/>
  <c r="M1530" i="1" s="1"/>
  <c r="N1530" i="1" s="1"/>
  <c r="L1531" i="1"/>
  <c r="M1531" i="1" s="1"/>
  <c r="N1531" i="1" s="1"/>
  <c r="L1532" i="1"/>
  <c r="M1532" i="1" s="1"/>
  <c r="N1532" i="1" s="1"/>
  <c r="L1533" i="1"/>
  <c r="M1533" i="1" s="1"/>
  <c r="N1533" i="1" s="1"/>
  <c r="L1534" i="1"/>
  <c r="M1534" i="1" s="1"/>
  <c r="N1534" i="1" s="1"/>
  <c r="L1535" i="1"/>
  <c r="M1535" i="1" s="1"/>
  <c r="N1535" i="1" s="1"/>
  <c r="L1536" i="1"/>
  <c r="M1536" i="1" s="1"/>
  <c r="N1536" i="1" s="1"/>
  <c r="L1537" i="1"/>
  <c r="M1537" i="1" s="1"/>
  <c r="N1537" i="1" s="1"/>
  <c r="L1538" i="1"/>
  <c r="M1538" i="1" s="1"/>
  <c r="N1538" i="1" s="1"/>
  <c r="L1539" i="1"/>
  <c r="M1539" i="1" s="1"/>
  <c r="N1539" i="1" s="1"/>
  <c r="L1540" i="1"/>
  <c r="M1540" i="1" s="1"/>
  <c r="N1540" i="1" s="1"/>
  <c r="L1541" i="1"/>
  <c r="M1541" i="1" s="1"/>
  <c r="N1541" i="1" s="1"/>
  <c r="L1542" i="1"/>
  <c r="M1542" i="1" s="1"/>
  <c r="N1542" i="1" s="1"/>
  <c r="L1543" i="1"/>
  <c r="M1543" i="1" s="1"/>
  <c r="N1543" i="1" s="1"/>
  <c r="L1544" i="1"/>
  <c r="M1544" i="1" s="1"/>
  <c r="N1544" i="1" s="1"/>
  <c r="L1545" i="1"/>
  <c r="M1545" i="1" s="1"/>
  <c r="N1545" i="1" s="1"/>
  <c r="L1546" i="1"/>
  <c r="M1546" i="1" s="1"/>
  <c r="N1546" i="1" s="1"/>
  <c r="L1547" i="1"/>
  <c r="M1547" i="1" s="1"/>
  <c r="N1547" i="1" s="1"/>
  <c r="L1548" i="1"/>
  <c r="M1548" i="1" s="1"/>
  <c r="N1548" i="1" s="1"/>
  <c r="L1549" i="1"/>
  <c r="M1549" i="1" s="1"/>
  <c r="N1549" i="1" s="1"/>
  <c r="L1550" i="1"/>
  <c r="M1550" i="1" s="1"/>
  <c r="N1550" i="1" s="1"/>
  <c r="L1551" i="1"/>
  <c r="M1551" i="1" s="1"/>
  <c r="N1551" i="1" s="1"/>
  <c r="L1552" i="1"/>
  <c r="M1552" i="1" s="1"/>
  <c r="N1552" i="1" s="1"/>
  <c r="L1553" i="1"/>
  <c r="M1553" i="1" s="1"/>
  <c r="N1553" i="1" s="1"/>
  <c r="L1554" i="1"/>
  <c r="M1554" i="1" s="1"/>
  <c r="N1554" i="1" s="1"/>
  <c r="L1555" i="1"/>
  <c r="M1555" i="1" s="1"/>
  <c r="N1555" i="1" s="1"/>
  <c r="L1556" i="1"/>
  <c r="M1556" i="1" s="1"/>
  <c r="N1556" i="1" s="1"/>
  <c r="L1557" i="1"/>
  <c r="M1557" i="1" s="1"/>
  <c r="N1557" i="1" s="1"/>
  <c r="L1558" i="1"/>
  <c r="M1558" i="1" s="1"/>
  <c r="N1558" i="1" s="1"/>
  <c r="L1559" i="1"/>
  <c r="M1559" i="1" s="1"/>
  <c r="N1559" i="1" s="1"/>
  <c r="L1560" i="1"/>
  <c r="M1560" i="1" s="1"/>
  <c r="N1560" i="1" s="1"/>
  <c r="L1561" i="1"/>
  <c r="M1561" i="1" s="1"/>
  <c r="N1561" i="1" s="1"/>
  <c r="L1562" i="1"/>
  <c r="M1562" i="1" s="1"/>
  <c r="N1562" i="1" s="1"/>
  <c r="L1563" i="1"/>
  <c r="M1563" i="1" s="1"/>
  <c r="N1563" i="1" s="1"/>
  <c r="L1564" i="1"/>
  <c r="M1564" i="1" s="1"/>
  <c r="N1564" i="1" s="1"/>
  <c r="L1565" i="1"/>
  <c r="M1565" i="1" s="1"/>
  <c r="N1565" i="1" s="1"/>
  <c r="L1566" i="1"/>
  <c r="M1566" i="1" s="1"/>
  <c r="N1566" i="1" s="1"/>
  <c r="L1567" i="1"/>
  <c r="M1567" i="1" s="1"/>
  <c r="N1567" i="1" s="1"/>
  <c r="L1568" i="1"/>
  <c r="M1568" i="1" s="1"/>
  <c r="N1568" i="1" s="1"/>
  <c r="L1569" i="1"/>
  <c r="M1569" i="1" s="1"/>
  <c r="N1569" i="1" s="1"/>
  <c r="L1570" i="1"/>
  <c r="M1570" i="1" s="1"/>
  <c r="N1570" i="1" s="1"/>
  <c r="L1571" i="1"/>
  <c r="M1571" i="1" s="1"/>
  <c r="N1571" i="1" s="1"/>
  <c r="L1572" i="1"/>
  <c r="M1572" i="1" s="1"/>
  <c r="N1572" i="1" s="1"/>
  <c r="L1573" i="1"/>
  <c r="M1573" i="1" s="1"/>
  <c r="N1573" i="1" s="1"/>
  <c r="L1574" i="1"/>
  <c r="M1574" i="1" s="1"/>
  <c r="N1574" i="1" s="1"/>
  <c r="L1575" i="1"/>
  <c r="M1575" i="1" s="1"/>
  <c r="N1575" i="1" s="1"/>
  <c r="L1576" i="1"/>
  <c r="M1576" i="1" s="1"/>
  <c r="N1576" i="1" s="1"/>
  <c r="L1577" i="1"/>
  <c r="M1577" i="1" s="1"/>
  <c r="N1577" i="1" s="1"/>
  <c r="L1578" i="1"/>
  <c r="M1578" i="1" s="1"/>
  <c r="N1578" i="1" s="1"/>
  <c r="L1579" i="1"/>
  <c r="M1579" i="1" s="1"/>
  <c r="N1579" i="1" s="1"/>
  <c r="L1580" i="1"/>
  <c r="M1580" i="1" s="1"/>
  <c r="N1580" i="1" s="1"/>
  <c r="L1581" i="1"/>
  <c r="M1581" i="1" s="1"/>
  <c r="N1581" i="1" s="1"/>
  <c r="L1582" i="1"/>
  <c r="M1582" i="1" s="1"/>
  <c r="N1582" i="1" s="1"/>
  <c r="L1583" i="1"/>
  <c r="M1583" i="1" s="1"/>
  <c r="N1583" i="1" s="1"/>
  <c r="L1584" i="1"/>
  <c r="M1584" i="1" s="1"/>
  <c r="N1584" i="1" s="1"/>
  <c r="L1585" i="1"/>
  <c r="M1585" i="1" s="1"/>
  <c r="N1585" i="1" s="1"/>
  <c r="L1586" i="1"/>
  <c r="M1586" i="1" s="1"/>
  <c r="N1586" i="1" s="1"/>
  <c r="L1587" i="1"/>
  <c r="M1587" i="1" s="1"/>
  <c r="N1587" i="1" s="1"/>
  <c r="L1588" i="1"/>
  <c r="M1588" i="1" s="1"/>
  <c r="N1588" i="1" s="1"/>
  <c r="L1589" i="1"/>
  <c r="M1589" i="1" s="1"/>
  <c r="N1589" i="1" s="1"/>
  <c r="L1590" i="1"/>
  <c r="M1590" i="1" s="1"/>
  <c r="N1590" i="1" s="1"/>
  <c r="L1591" i="1"/>
  <c r="M1591" i="1" s="1"/>
  <c r="N1591" i="1" s="1"/>
  <c r="L1592" i="1"/>
  <c r="M1592" i="1" s="1"/>
  <c r="N1592" i="1" s="1"/>
  <c r="L1593" i="1"/>
  <c r="M1593" i="1" s="1"/>
  <c r="N1593" i="1" s="1"/>
  <c r="L1594" i="1"/>
  <c r="M1594" i="1" s="1"/>
  <c r="N1594" i="1" s="1"/>
  <c r="L1595" i="1"/>
  <c r="M1595" i="1" s="1"/>
  <c r="N1595" i="1" s="1"/>
  <c r="L1596" i="1"/>
  <c r="M1596" i="1" s="1"/>
  <c r="N1596" i="1" s="1"/>
  <c r="L1597" i="1"/>
  <c r="M1597" i="1" s="1"/>
  <c r="N1597" i="1" s="1"/>
  <c r="L1598" i="1"/>
  <c r="M1598" i="1" s="1"/>
  <c r="N1598" i="1" s="1"/>
  <c r="L1599" i="1"/>
  <c r="M1599" i="1" s="1"/>
  <c r="N1599" i="1" s="1"/>
  <c r="L1600" i="1"/>
  <c r="M1600" i="1" s="1"/>
  <c r="N1600" i="1" s="1"/>
  <c r="L1601" i="1"/>
  <c r="M1601" i="1" s="1"/>
  <c r="N1601" i="1" s="1"/>
  <c r="L1602" i="1"/>
  <c r="M1602" i="1" s="1"/>
  <c r="N1602" i="1" s="1"/>
  <c r="L1603" i="1"/>
  <c r="M1603" i="1" s="1"/>
  <c r="N1603" i="1" s="1"/>
  <c r="L1604" i="1"/>
  <c r="M1604" i="1" s="1"/>
  <c r="N1604" i="1" s="1"/>
  <c r="L1605" i="1"/>
  <c r="M1605" i="1" s="1"/>
  <c r="N1605" i="1" s="1"/>
  <c r="L1606" i="1"/>
  <c r="M1606" i="1" s="1"/>
  <c r="N1606" i="1" s="1"/>
  <c r="L1607" i="1"/>
  <c r="M1607" i="1" s="1"/>
  <c r="N1607" i="1" s="1"/>
  <c r="L1608" i="1"/>
  <c r="M1608" i="1" s="1"/>
  <c r="N1608" i="1" s="1"/>
  <c r="L1609" i="1"/>
  <c r="M1609" i="1" s="1"/>
  <c r="N1609" i="1" s="1"/>
  <c r="L1610" i="1"/>
  <c r="M1610" i="1" s="1"/>
  <c r="N1610" i="1" s="1"/>
  <c r="L1611" i="1"/>
  <c r="M1611" i="1" s="1"/>
  <c r="N1611" i="1" s="1"/>
  <c r="L1612" i="1"/>
  <c r="M1612" i="1" s="1"/>
  <c r="N1612" i="1" s="1"/>
  <c r="L1613" i="1"/>
  <c r="M1613" i="1" s="1"/>
  <c r="N1613" i="1" s="1"/>
  <c r="L1614" i="1"/>
  <c r="M1614" i="1" s="1"/>
  <c r="N1614" i="1" s="1"/>
  <c r="L1615" i="1"/>
  <c r="M1615" i="1" s="1"/>
  <c r="N1615" i="1" s="1"/>
  <c r="L1616" i="1"/>
  <c r="M1616" i="1" s="1"/>
  <c r="N1616" i="1" s="1"/>
  <c r="L1617" i="1"/>
  <c r="M1617" i="1" s="1"/>
  <c r="N1617" i="1" s="1"/>
  <c r="L1618" i="1"/>
  <c r="M1618" i="1" s="1"/>
  <c r="N1618" i="1" s="1"/>
  <c r="L1619" i="1"/>
  <c r="M1619" i="1" s="1"/>
  <c r="N1619" i="1" s="1"/>
  <c r="L1620" i="1"/>
  <c r="M1620" i="1" s="1"/>
  <c r="N1620" i="1" s="1"/>
  <c r="L1621" i="1"/>
  <c r="M1621" i="1" s="1"/>
  <c r="N1621" i="1" s="1"/>
  <c r="L1622" i="1"/>
  <c r="M1622" i="1" s="1"/>
  <c r="N1622" i="1" s="1"/>
  <c r="L1623" i="1"/>
  <c r="M1623" i="1" s="1"/>
  <c r="N1623" i="1" s="1"/>
  <c r="L1624" i="1"/>
  <c r="M1624" i="1" s="1"/>
  <c r="N1624" i="1" s="1"/>
  <c r="L1625" i="1"/>
  <c r="M1625" i="1" s="1"/>
  <c r="N1625" i="1" s="1"/>
  <c r="L1626" i="1"/>
  <c r="M1626" i="1" s="1"/>
  <c r="N1626" i="1" s="1"/>
  <c r="L1627" i="1"/>
  <c r="M1627" i="1" s="1"/>
  <c r="N1627" i="1" s="1"/>
  <c r="L1628" i="1"/>
  <c r="M1628" i="1" s="1"/>
  <c r="N1628" i="1" s="1"/>
  <c r="L1629" i="1"/>
  <c r="M1629" i="1" s="1"/>
  <c r="N1629" i="1" s="1"/>
  <c r="L1630" i="1"/>
  <c r="M1630" i="1" s="1"/>
  <c r="N1630" i="1" s="1"/>
  <c r="L1631" i="1"/>
  <c r="M1631" i="1" s="1"/>
  <c r="N1631" i="1" s="1"/>
  <c r="L1632" i="1"/>
  <c r="M1632" i="1" s="1"/>
  <c r="N1632" i="1" s="1"/>
  <c r="L1633" i="1"/>
  <c r="M1633" i="1" s="1"/>
  <c r="N1633" i="1" s="1"/>
  <c r="L1634" i="1"/>
  <c r="M1634" i="1" s="1"/>
  <c r="N1634" i="1" s="1"/>
  <c r="L1635" i="1"/>
  <c r="M1635" i="1" s="1"/>
  <c r="N1635" i="1" s="1"/>
  <c r="L1636" i="1"/>
  <c r="M1636" i="1" s="1"/>
  <c r="N1636" i="1" s="1"/>
  <c r="L1637" i="1"/>
  <c r="M1637" i="1" s="1"/>
  <c r="N1637" i="1" s="1"/>
  <c r="L1638" i="1"/>
  <c r="M1638" i="1" s="1"/>
  <c r="N1638" i="1" s="1"/>
  <c r="L1639" i="1"/>
  <c r="M1639" i="1" s="1"/>
  <c r="N1639" i="1" s="1"/>
  <c r="L1640" i="1"/>
  <c r="M1640" i="1" s="1"/>
  <c r="N1640" i="1" s="1"/>
  <c r="L1641" i="1"/>
  <c r="M1641" i="1" s="1"/>
  <c r="N1641" i="1" s="1"/>
  <c r="L1642" i="1"/>
  <c r="M1642" i="1" s="1"/>
  <c r="N1642" i="1" s="1"/>
  <c r="L1643" i="1"/>
  <c r="M1643" i="1" s="1"/>
  <c r="N1643" i="1" s="1"/>
  <c r="L1644" i="1"/>
  <c r="M1644" i="1" s="1"/>
  <c r="N1644" i="1" s="1"/>
  <c r="L1645" i="1"/>
  <c r="M1645" i="1" s="1"/>
  <c r="N1645" i="1" s="1"/>
  <c r="L1646" i="1"/>
  <c r="M1646" i="1" s="1"/>
  <c r="N1646" i="1" s="1"/>
  <c r="L1647" i="1"/>
  <c r="M1647" i="1" s="1"/>
  <c r="N1647" i="1" s="1"/>
  <c r="L1648" i="1"/>
  <c r="M1648" i="1" s="1"/>
  <c r="N1648" i="1" s="1"/>
  <c r="L1649" i="1"/>
  <c r="M1649" i="1" s="1"/>
  <c r="N1649" i="1" s="1"/>
  <c r="L1650" i="1"/>
  <c r="M1650" i="1" s="1"/>
  <c r="N1650" i="1" s="1"/>
  <c r="L1651" i="1"/>
  <c r="M1651" i="1" s="1"/>
  <c r="N1651" i="1" s="1"/>
  <c r="L1652" i="1"/>
  <c r="M1652" i="1" s="1"/>
  <c r="N1652" i="1" s="1"/>
  <c r="L1653" i="1"/>
  <c r="M1653" i="1" s="1"/>
  <c r="N1653" i="1" s="1"/>
  <c r="L1654" i="1"/>
  <c r="M1654" i="1" s="1"/>
  <c r="N1654" i="1" s="1"/>
  <c r="L1655" i="1"/>
  <c r="M1655" i="1" s="1"/>
  <c r="N1655" i="1" s="1"/>
  <c r="L1656" i="1"/>
  <c r="M1656" i="1" s="1"/>
  <c r="N1656" i="1" s="1"/>
  <c r="L1657" i="1"/>
  <c r="M1657" i="1" s="1"/>
  <c r="N1657" i="1" s="1"/>
  <c r="L1658" i="1"/>
  <c r="M1658" i="1" s="1"/>
  <c r="N1658" i="1" s="1"/>
  <c r="L1659" i="1"/>
  <c r="M1659" i="1" s="1"/>
  <c r="N1659" i="1" s="1"/>
  <c r="L1660" i="1"/>
  <c r="M1660" i="1" s="1"/>
  <c r="N1660" i="1" s="1"/>
  <c r="L1661" i="1"/>
  <c r="M1661" i="1" s="1"/>
  <c r="N1661" i="1" s="1"/>
  <c r="L1662" i="1"/>
  <c r="M1662" i="1" s="1"/>
  <c r="N1662" i="1" s="1"/>
  <c r="L1663" i="1"/>
  <c r="M1663" i="1" s="1"/>
  <c r="N1663" i="1" s="1"/>
  <c r="L1664" i="1"/>
  <c r="M1664" i="1" s="1"/>
  <c r="N1664" i="1" s="1"/>
  <c r="L1665" i="1"/>
  <c r="M1665" i="1" s="1"/>
  <c r="N1665" i="1" s="1"/>
  <c r="L1666" i="1"/>
  <c r="M1666" i="1" s="1"/>
  <c r="N1666" i="1" s="1"/>
  <c r="L1667" i="1"/>
  <c r="M1667" i="1" s="1"/>
  <c r="N1667" i="1" s="1"/>
  <c r="L1668" i="1"/>
  <c r="M1668" i="1" s="1"/>
  <c r="N1668" i="1" s="1"/>
  <c r="L1669" i="1"/>
  <c r="M1669" i="1" s="1"/>
  <c r="N1669" i="1" s="1"/>
  <c r="L1670" i="1"/>
  <c r="M1670" i="1" s="1"/>
  <c r="N1670" i="1" s="1"/>
  <c r="L1671" i="1"/>
  <c r="M1671" i="1" s="1"/>
  <c r="N1671" i="1" s="1"/>
  <c r="L1672" i="1"/>
  <c r="M1672" i="1" s="1"/>
  <c r="N1672" i="1" s="1"/>
  <c r="L1673" i="1"/>
  <c r="M1673" i="1" s="1"/>
  <c r="N1673" i="1" s="1"/>
  <c r="L1674" i="1"/>
  <c r="M1674" i="1" s="1"/>
  <c r="N1674" i="1" s="1"/>
  <c r="L1675" i="1"/>
  <c r="M1675" i="1" s="1"/>
  <c r="N1675" i="1" s="1"/>
  <c r="L1676" i="1"/>
  <c r="M1676" i="1" s="1"/>
  <c r="N1676" i="1" s="1"/>
  <c r="L1677" i="1"/>
  <c r="M1677" i="1" s="1"/>
  <c r="N1677" i="1" s="1"/>
  <c r="L1678" i="1"/>
  <c r="M1678" i="1" s="1"/>
  <c r="N1678" i="1" s="1"/>
  <c r="L1679" i="1"/>
  <c r="M1679" i="1" s="1"/>
  <c r="N1679" i="1" s="1"/>
  <c r="L1680" i="1"/>
  <c r="M1680" i="1" s="1"/>
  <c r="N1680" i="1" s="1"/>
  <c r="L1681" i="1"/>
  <c r="M1681" i="1" s="1"/>
  <c r="N1681" i="1" s="1"/>
  <c r="L1682" i="1"/>
  <c r="M1682" i="1" s="1"/>
  <c r="N1682" i="1" s="1"/>
  <c r="L1683" i="1"/>
  <c r="M1683" i="1" s="1"/>
  <c r="N1683" i="1" s="1"/>
  <c r="L1684" i="1"/>
  <c r="M1684" i="1" s="1"/>
  <c r="N1684" i="1" s="1"/>
  <c r="L1685" i="1"/>
  <c r="M1685" i="1" s="1"/>
  <c r="N1685" i="1" s="1"/>
  <c r="L1686" i="1"/>
  <c r="M1686" i="1" s="1"/>
  <c r="N1686" i="1" s="1"/>
  <c r="L1687" i="1"/>
  <c r="M1687" i="1" s="1"/>
  <c r="N1687" i="1" s="1"/>
  <c r="L1688" i="1"/>
  <c r="M1688" i="1" s="1"/>
  <c r="N1688" i="1" s="1"/>
  <c r="L1689" i="1"/>
  <c r="M1689" i="1" s="1"/>
  <c r="N1689" i="1" s="1"/>
  <c r="L1690" i="1"/>
  <c r="M1690" i="1" s="1"/>
  <c r="N1690" i="1" s="1"/>
  <c r="L1691" i="1"/>
  <c r="M1691" i="1" s="1"/>
  <c r="N1691" i="1" s="1"/>
  <c r="L1692" i="1"/>
  <c r="M1692" i="1" s="1"/>
  <c r="N1692" i="1" s="1"/>
  <c r="L1693" i="1"/>
  <c r="M1693" i="1" s="1"/>
  <c r="N1693" i="1" s="1"/>
  <c r="L1694" i="1"/>
  <c r="M1694" i="1" s="1"/>
  <c r="N1694" i="1" s="1"/>
  <c r="L1695" i="1"/>
  <c r="M1695" i="1" s="1"/>
  <c r="N1695" i="1" s="1"/>
  <c r="L1696" i="1"/>
  <c r="M1696" i="1" s="1"/>
  <c r="N1696" i="1" s="1"/>
  <c r="L1697" i="1"/>
  <c r="M1697" i="1" s="1"/>
  <c r="N1697" i="1" s="1"/>
  <c r="L1698" i="1"/>
  <c r="M1698" i="1" s="1"/>
  <c r="N1698" i="1" s="1"/>
  <c r="L1699" i="1"/>
  <c r="M1699" i="1" s="1"/>
  <c r="N1699" i="1" s="1"/>
  <c r="L1700" i="1"/>
  <c r="M1700" i="1" s="1"/>
  <c r="N1700" i="1" s="1"/>
  <c r="L1701" i="1"/>
  <c r="M1701" i="1" s="1"/>
  <c r="N1701" i="1" s="1"/>
  <c r="L1702" i="1"/>
  <c r="M1702" i="1" s="1"/>
  <c r="N1702" i="1" s="1"/>
  <c r="L1703" i="1"/>
  <c r="M1703" i="1" s="1"/>
  <c r="N1703" i="1" s="1"/>
  <c r="L1704" i="1"/>
  <c r="M1704" i="1" s="1"/>
  <c r="N1704" i="1" s="1"/>
  <c r="L1705" i="1"/>
  <c r="M1705" i="1" s="1"/>
  <c r="N1705" i="1" s="1"/>
  <c r="L1706" i="1"/>
  <c r="M1706" i="1" s="1"/>
  <c r="N1706" i="1" s="1"/>
  <c r="L1707" i="1"/>
  <c r="M1707" i="1" s="1"/>
  <c r="N1707" i="1" s="1"/>
  <c r="L1708" i="1"/>
  <c r="M1708" i="1" s="1"/>
  <c r="N1708" i="1" s="1"/>
  <c r="L1709" i="1"/>
  <c r="M1709" i="1" s="1"/>
  <c r="N1709" i="1" s="1"/>
  <c r="L1710" i="1"/>
  <c r="M1710" i="1" s="1"/>
  <c r="N1710" i="1" s="1"/>
  <c r="L1711" i="1"/>
  <c r="M1711" i="1" s="1"/>
  <c r="N1711" i="1" s="1"/>
  <c r="L1712" i="1"/>
  <c r="M1712" i="1" s="1"/>
  <c r="N1712" i="1" s="1"/>
  <c r="L1713" i="1"/>
  <c r="M1713" i="1" s="1"/>
  <c r="N1713" i="1" s="1"/>
  <c r="L1714" i="1"/>
  <c r="M1714" i="1" s="1"/>
  <c r="N1714" i="1" s="1"/>
  <c r="L1715" i="1"/>
  <c r="M1715" i="1" s="1"/>
  <c r="N1715" i="1" s="1"/>
  <c r="L1716" i="1"/>
  <c r="M1716" i="1" s="1"/>
  <c r="N1716" i="1" s="1"/>
  <c r="L1717" i="1"/>
  <c r="M1717" i="1" s="1"/>
  <c r="N1717" i="1" s="1"/>
  <c r="L1718" i="1"/>
  <c r="M1718" i="1" s="1"/>
  <c r="N1718" i="1" s="1"/>
  <c r="L1719" i="1"/>
  <c r="M1719" i="1" s="1"/>
  <c r="N1719" i="1" s="1"/>
  <c r="L1720" i="1"/>
  <c r="M1720" i="1" s="1"/>
  <c r="N1720" i="1" s="1"/>
  <c r="L1721" i="1"/>
  <c r="M1721" i="1" s="1"/>
  <c r="N1721" i="1" s="1"/>
  <c r="L1722" i="1"/>
  <c r="M1722" i="1" s="1"/>
  <c r="N1722" i="1" s="1"/>
  <c r="L1723" i="1"/>
  <c r="M1723" i="1" s="1"/>
  <c r="N1723" i="1" s="1"/>
  <c r="L1724" i="1"/>
  <c r="M1724" i="1" s="1"/>
  <c r="N1724" i="1" s="1"/>
  <c r="L1725" i="1"/>
  <c r="M1725" i="1" s="1"/>
  <c r="N1725" i="1" s="1"/>
  <c r="L1726" i="1"/>
  <c r="M1726" i="1" s="1"/>
  <c r="N1726" i="1" s="1"/>
  <c r="L1727" i="1"/>
  <c r="M1727" i="1" s="1"/>
  <c r="N1727" i="1" s="1"/>
  <c r="L1728" i="1"/>
  <c r="M1728" i="1" s="1"/>
  <c r="N1728" i="1" s="1"/>
  <c r="L1729" i="1"/>
  <c r="M1729" i="1" s="1"/>
  <c r="N1729" i="1" s="1"/>
  <c r="L1730" i="1"/>
  <c r="M1730" i="1" s="1"/>
  <c r="N1730" i="1" s="1"/>
  <c r="L1731" i="1"/>
  <c r="M1731" i="1" s="1"/>
  <c r="N1731" i="1" s="1"/>
  <c r="L1732" i="1"/>
  <c r="M1732" i="1" s="1"/>
  <c r="N1732" i="1" s="1"/>
  <c r="L1733" i="1"/>
  <c r="M1733" i="1" s="1"/>
  <c r="N1733" i="1" s="1"/>
  <c r="L1734" i="1"/>
  <c r="M1734" i="1" s="1"/>
  <c r="N1734" i="1" s="1"/>
  <c r="L1735" i="1"/>
  <c r="M1735" i="1" s="1"/>
  <c r="N1735" i="1" s="1"/>
  <c r="L1736" i="1"/>
  <c r="M1736" i="1" s="1"/>
  <c r="N1736" i="1" s="1"/>
  <c r="L1737" i="1"/>
  <c r="M1737" i="1" s="1"/>
  <c r="N1737" i="1" s="1"/>
  <c r="L1738" i="1"/>
  <c r="M1738" i="1" s="1"/>
  <c r="N1738" i="1" s="1"/>
  <c r="L1739" i="1"/>
  <c r="M1739" i="1" s="1"/>
  <c r="N1739" i="1" s="1"/>
  <c r="L1740" i="1"/>
  <c r="M1740" i="1" s="1"/>
  <c r="N1740" i="1" s="1"/>
  <c r="L1741" i="1"/>
  <c r="M1741" i="1" s="1"/>
  <c r="N1741" i="1" s="1"/>
  <c r="L1742" i="1"/>
  <c r="M1742" i="1" s="1"/>
  <c r="N1742" i="1" s="1"/>
  <c r="L1743" i="1"/>
  <c r="M1743" i="1" s="1"/>
  <c r="N1743" i="1" s="1"/>
  <c r="L1744" i="1"/>
  <c r="M1744" i="1" s="1"/>
  <c r="N1744" i="1" s="1"/>
  <c r="L1745" i="1"/>
  <c r="M1745" i="1" s="1"/>
  <c r="N1745" i="1" s="1"/>
  <c r="L1746" i="1"/>
  <c r="M1746" i="1" s="1"/>
  <c r="N1746" i="1" s="1"/>
  <c r="L1747" i="1"/>
  <c r="M1747" i="1" s="1"/>
  <c r="N1747" i="1" s="1"/>
  <c r="L1748" i="1"/>
  <c r="M1748" i="1" s="1"/>
  <c r="N1748" i="1" s="1"/>
  <c r="L1749" i="1"/>
  <c r="M1749" i="1" s="1"/>
  <c r="N1749" i="1" s="1"/>
  <c r="L1750" i="1"/>
  <c r="M1750" i="1" s="1"/>
  <c r="N1750" i="1" s="1"/>
  <c r="L1751" i="1"/>
  <c r="M1751" i="1" s="1"/>
  <c r="N1751" i="1" s="1"/>
  <c r="L1752" i="1"/>
  <c r="M1752" i="1" s="1"/>
  <c r="N1752" i="1" s="1"/>
  <c r="L1753" i="1"/>
  <c r="M1753" i="1" s="1"/>
  <c r="N1753" i="1" s="1"/>
  <c r="L1754" i="1"/>
  <c r="M1754" i="1" s="1"/>
  <c r="N1754" i="1" s="1"/>
  <c r="L1755" i="1"/>
  <c r="M1755" i="1" s="1"/>
  <c r="N1755" i="1" s="1"/>
  <c r="L1756" i="1"/>
  <c r="M1756" i="1" s="1"/>
  <c r="N1756" i="1" s="1"/>
  <c r="L1757" i="1"/>
  <c r="M1757" i="1" s="1"/>
  <c r="N1757" i="1" s="1"/>
  <c r="L1758" i="1"/>
  <c r="M1758" i="1" s="1"/>
  <c r="N1758" i="1" s="1"/>
  <c r="L1759" i="1"/>
  <c r="M1759" i="1" s="1"/>
  <c r="N1759" i="1" s="1"/>
  <c r="L1760" i="1"/>
  <c r="M1760" i="1" s="1"/>
  <c r="N1760" i="1" s="1"/>
  <c r="L1761" i="1"/>
  <c r="M1761" i="1" s="1"/>
  <c r="N1761" i="1" s="1"/>
  <c r="L1762" i="1"/>
  <c r="M1762" i="1" s="1"/>
  <c r="N1762" i="1" s="1"/>
  <c r="L1763" i="1"/>
  <c r="M1763" i="1" s="1"/>
  <c r="N1763" i="1" s="1"/>
  <c r="L1764" i="1"/>
  <c r="M1764" i="1" s="1"/>
  <c r="N1764" i="1" s="1"/>
  <c r="L1765" i="1"/>
  <c r="M1765" i="1" s="1"/>
  <c r="N1765" i="1" s="1"/>
  <c r="L1766" i="1"/>
  <c r="M1766" i="1" s="1"/>
  <c r="N1766" i="1" s="1"/>
  <c r="L1767" i="1"/>
  <c r="M1767" i="1" s="1"/>
  <c r="N1767" i="1" s="1"/>
  <c r="L1768" i="1"/>
  <c r="M1768" i="1" s="1"/>
  <c r="N1768" i="1" s="1"/>
  <c r="L1769" i="1"/>
  <c r="M1769" i="1" s="1"/>
  <c r="N1769" i="1" s="1"/>
  <c r="L1770" i="1"/>
  <c r="M1770" i="1" s="1"/>
  <c r="N1770" i="1" s="1"/>
  <c r="L1771" i="1"/>
  <c r="M1771" i="1" s="1"/>
  <c r="N1771" i="1" s="1"/>
  <c r="L1772" i="1"/>
  <c r="M1772" i="1" s="1"/>
  <c r="N1772" i="1" s="1"/>
  <c r="L1773" i="1"/>
  <c r="M1773" i="1" s="1"/>
  <c r="N1773" i="1" s="1"/>
  <c r="L1774" i="1"/>
  <c r="M1774" i="1" s="1"/>
  <c r="N1774" i="1" s="1"/>
  <c r="L1775" i="1"/>
  <c r="M1775" i="1" s="1"/>
  <c r="N1775" i="1" s="1"/>
  <c r="L1776" i="1"/>
  <c r="M1776" i="1" s="1"/>
  <c r="N1776" i="1" s="1"/>
  <c r="L1777" i="1"/>
  <c r="M1777" i="1" s="1"/>
  <c r="N1777" i="1" s="1"/>
  <c r="L1778" i="1"/>
  <c r="M1778" i="1" s="1"/>
  <c r="N1778" i="1" s="1"/>
  <c r="L1779" i="1"/>
  <c r="M1779" i="1" s="1"/>
  <c r="N1779" i="1" s="1"/>
  <c r="L1780" i="1"/>
  <c r="M1780" i="1" s="1"/>
  <c r="N1780" i="1" s="1"/>
  <c r="L1781" i="1"/>
  <c r="M1781" i="1" s="1"/>
  <c r="N1781" i="1" s="1"/>
  <c r="L1782" i="1"/>
  <c r="M1782" i="1" s="1"/>
  <c r="N1782" i="1" s="1"/>
  <c r="L1783" i="1"/>
  <c r="M1783" i="1" s="1"/>
  <c r="N1783" i="1" s="1"/>
  <c r="L1784" i="1"/>
  <c r="M1784" i="1" s="1"/>
  <c r="N1784" i="1" s="1"/>
  <c r="L1785" i="1"/>
  <c r="M1785" i="1" s="1"/>
  <c r="N1785" i="1" s="1"/>
  <c r="L1786" i="1"/>
  <c r="M1786" i="1" s="1"/>
  <c r="N1786" i="1" s="1"/>
  <c r="L1787" i="1"/>
  <c r="M1787" i="1" s="1"/>
  <c r="N1787" i="1" s="1"/>
  <c r="L1788" i="1"/>
  <c r="M1788" i="1" s="1"/>
  <c r="N1788" i="1" s="1"/>
  <c r="L1789" i="1"/>
  <c r="M1789" i="1" s="1"/>
  <c r="N1789" i="1" s="1"/>
  <c r="L1790" i="1"/>
  <c r="M1790" i="1" s="1"/>
  <c r="N1790" i="1" s="1"/>
  <c r="L1791" i="1"/>
  <c r="M1791" i="1" s="1"/>
  <c r="N1791" i="1" s="1"/>
  <c r="L1792" i="1"/>
  <c r="M1792" i="1" s="1"/>
  <c r="N1792" i="1" s="1"/>
  <c r="L1793" i="1"/>
  <c r="M1793" i="1" s="1"/>
  <c r="N1793" i="1" s="1"/>
  <c r="L1794" i="1"/>
  <c r="M1794" i="1" s="1"/>
  <c r="N1794" i="1" s="1"/>
  <c r="L1795" i="1"/>
  <c r="M1795" i="1" s="1"/>
  <c r="N1795" i="1" s="1"/>
  <c r="L1796" i="1"/>
  <c r="M1796" i="1" s="1"/>
  <c r="N1796" i="1" s="1"/>
  <c r="L1797" i="1"/>
  <c r="M1797" i="1" s="1"/>
  <c r="N1797" i="1" s="1"/>
  <c r="L1798" i="1"/>
  <c r="M1798" i="1" s="1"/>
  <c r="N1798" i="1" s="1"/>
  <c r="L1799" i="1"/>
  <c r="M1799" i="1" s="1"/>
  <c r="N1799" i="1" s="1"/>
  <c r="L1800" i="1"/>
  <c r="M1800" i="1" s="1"/>
  <c r="N1800" i="1" s="1"/>
  <c r="L1801" i="1"/>
  <c r="M1801" i="1" s="1"/>
  <c r="N1801" i="1" s="1"/>
  <c r="L1802" i="1"/>
  <c r="M1802" i="1" s="1"/>
  <c r="N1802" i="1" s="1"/>
  <c r="L1803" i="1"/>
  <c r="M1803" i="1" s="1"/>
  <c r="N1803" i="1" s="1"/>
  <c r="L1804" i="1"/>
  <c r="M1804" i="1" s="1"/>
  <c r="N1804" i="1" s="1"/>
  <c r="L1805" i="1"/>
  <c r="M1805" i="1" s="1"/>
  <c r="N1805" i="1" s="1"/>
  <c r="L1806" i="1"/>
  <c r="M1806" i="1" s="1"/>
  <c r="N1806" i="1" s="1"/>
  <c r="L1807" i="1"/>
  <c r="M1807" i="1" s="1"/>
  <c r="N1807" i="1" s="1"/>
  <c r="L1808" i="1"/>
  <c r="M1808" i="1" s="1"/>
  <c r="N1808" i="1" s="1"/>
  <c r="L1809" i="1"/>
  <c r="M1809" i="1" s="1"/>
  <c r="N1809" i="1" s="1"/>
  <c r="L1810" i="1"/>
  <c r="M1810" i="1" s="1"/>
  <c r="N1810" i="1" s="1"/>
  <c r="L1811" i="1"/>
  <c r="M1811" i="1" s="1"/>
  <c r="N1811" i="1" s="1"/>
  <c r="L1812" i="1"/>
  <c r="M1812" i="1" s="1"/>
  <c r="N1812" i="1" s="1"/>
  <c r="L1813" i="1"/>
  <c r="M1813" i="1" s="1"/>
  <c r="N1813" i="1" s="1"/>
  <c r="L1814" i="1"/>
  <c r="M1814" i="1" s="1"/>
  <c r="N1814" i="1" s="1"/>
  <c r="L1815" i="1"/>
  <c r="M1815" i="1" s="1"/>
  <c r="N1815" i="1" s="1"/>
  <c r="L1816" i="1"/>
  <c r="M1816" i="1" s="1"/>
  <c r="N1816" i="1" s="1"/>
  <c r="L1817" i="1"/>
  <c r="M1817" i="1" s="1"/>
  <c r="N1817" i="1" s="1"/>
  <c r="L1818" i="1"/>
  <c r="M1818" i="1" s="1"/>
  <c r="N1818" i="1" s="1"/>
  <c r="L1819" i="1"/>
  <c r="M1819" i="1" s="1"/>
  <c r="N1819" i="1" s="1"/>
  <c r="L1820" i="1"/>
  <c r="M1820" i="1" s="1"/>
  <c r="N1820" i="1" s="1"/>
  <c r="L1821" i="1"/>
  <c r="M1821" i="1" s="1"/>
  <c r="N1821" i="1" s="1"/>
  <c r="L1822" i="1"/>
  <c r="M1822" i="1" s="1"/>
  <c r="N1822" i="1" s="1"/>
  <c r="L1823" i="1"/>
  <c r="M1823" i="1" s="1"/>
  <c r="N1823" i="1" s="1"/>
  <c r="L1824" i="1"/>
  <c r="M1824" i="1" s="1"/>
  <c r="N1824" i="1" s="1"/>
  <c r="L1825" i="1"/>
  <c r="M1825" i="1" s="1"/>
  <c r="N1825" i="1" s="1"/>
  <c r="L1826" i="1"/>
  <c r="M1826" i="1" s="1"/>
  <c r="N1826" i="1" s="1"/>
  <c r="L1827" i="1"/>
  <c r="M1827" i="1" s="1"/>
  <c r="N1827" i="1" s="1"/>
  <c r="L1828" i="1"/>
  <c r="M1828" i="1" s="1"/>
  <c r="N1828" i="1" s="1"/>
  <c r="L1829" i="1"/>
  <c r="M1829" i="1" s="1"/>
  <c r="N1829" i="1" s="1"/>
  <c r="L1830" i="1"/>
  <c r="M1830" i="1" s="1"/>
  <c r="N1830" i="1" s="1"/>
  <c r="L1831" i="1"/>
  <c r="M1831" i="1" s="1"/>
  <c r="N1831" i="1" s="1"/>
  <c r="L1832" i="1"/>
  <c r="M1832" i="1" s="1"/>
  <c r="N1832" i="1" s="1"/>
  <c r="L1833" i="1"/>
  <c r="M1833" i="1" s="1"/>
  <c r="N1833" i="1" s="1"/>
  <c r="L1834" i="1"/>
  <c r="M1834" i="1" s="1"/>
  <c r="N1834" i="1" s="1"/>
  <c r="L1835" i="1"/>
  <c r="M1835" i="1" s="1"/>
  <c r="N1835" i="1" s="1"/>
  <c r="L1836" i="1"/>
  <c r="M1836" i="1" s="1"/>
  <c r="N1836" i="1" s="1"/>
  <c r="L1837" i="1"/>
  <c r="M1837" i="1" s="1"/>
  <c r="N1837" i="1" s="1"/>
  <c r="L1838" i="1"/>
  <c r="M1838" i="1" s="1"/>
  <c r="N1838" i="1" s="1"/>
  <c r="L1839" i="1"/>
  <c r="M1839" i="1" s="1"/>
  <c r="N1839" i="1" s="1"/>
  <c r="L1840" i="1"/>
  <c r="M1840" i="1" s="1"/>
  <c r="N1840" i="1" s="1"/>
  <c r="L1841" i="1"/>
  <c r="M1841" i="1" s="1"/>
  <c r="N1841" i="1" s="1"/>
  <c r="L1842" i="1"/>
  <c r="M1842" i="1" s="1"/>
  <c r="N1842" i="1" s="1"/>
  <c r="L1843" i="1"/>
  <c r="M1843" i="1" s="1"/>
  <c r="N1843" i="1" s="1"/>
  <c r="L1844" i="1"/>
  <c r="M1844" i="1" s="1"/>
  <c r="N1844" i="1" s="1"/>
  <c r="L1845" i="1"/>
  <c r="M1845" i="1" s="1"/>
  <c r="N1845" i="1" s="1"/>
  <c r="L1846" i="1"/>
  <c r="M1846" i="1" s="1"/>
  <c r="N1846" i="1" s="1"/>
  <c r="L1847" i="1"/>
  <c r="M1847" i="1" s="1"/>
  <c r="N1847" i="1" s="1"/>
  <c r="L1848" i="1"/>
  <c r="M1848" i="1" s="1"/>
  <c r="N1848" i="1" s="1"/>
  <c r="L1849" i="1"/>
  <c r="M1849" i="1" s="1"/>
  <c r="N1849" i="1" s="1"/>
  <c r="L1850" i="1"/>
  <c r="M1850" i="1" s="1"/>
  <c r="N1850" i="1" s="1"/>
  <c r="L1851" i="1"/>
  <c r="M1851" i="1" s="1"/>
  <c r="N1851" i="1" s="1"/>
  <c r="L1852" i="1"/>
  <c r="M1852" i="1" s="1"/>
  <c r="N1852" i="1" s="1"/>
  <c r="L1853" i="1"/>
  <c r="M1853" i="1" s="1"/>
  <c r="N1853" i="1" s="1"/>
  <c r="L1854" i="1"/>
  <c r="M1854" i="1" s="1"/>
  <c r="N1854" i="1" s="1"/>
  <c r="L1855" i="1"/>
  <c r="M1855" i="1" s="1"/>
  <c r="N1855" i="1" s="1"/>
  <c r="L1856" i="1"/>
  <c r="M1856" i="1" s="1"/>
  <c r="N1856" i="1" s="1"/>
  <c r="L1857" i="1"/>
  <c r="M1857" i="1" s="1"/>
  <c r="N1857" i="1" s="1"/>
  <c r="L1858" i="1"/>
  <c r="M1858" i="1" s="1"/>
  <c r="N1858" i="1" s="1"/>
  <c r="L1859" i="1"/>
  <c r="M1859" i="1" s="1"/>
  <c r="N1859" i="1" s="1"/>
  <c r="L1860" i="1"/>
  <c r="M1860" i="1" s="1"/>
  <c r="N1860" i="1" s="1"/>
  <c r="L1861" i="1"/>
  <c r="M1861" i="1" s="1"/>
  <c r="N1861" i="1" s="1"/>
  <c r="L1862" i="1"/>
  <c r="M1862" i="1" s="1"/>
  <c r="N1862" i="1" s="1"/>
  <c r="L1863" i="1"/>
  <c r="M1863" i="1" s="1"/>
  <c r="N1863" i="1" s="1"/>
  <c r="L1864" i="1"/>
  <c r="M1864" i="1" s="1"/>
  <c r="N1864" i="1" s="1"/>
  <c r="L1865" i="1"/>
  <c r="M1865" i="1" s="1"/>
  <c r="N1865" i="1" s="1"/>
  <c r="L1866" i="1"/>
  <c r="M1866" i="1" s="1"/>
  <c r="N1866" i="1" s="1"/>
  <c r="L1867" i="1"/>
  <c r="M1867" i="1" s="1"/>
  <c r="N1867" i="1" s="1"/>
  <c r="L1868" i="1"/>
  <c r="M1868" i="1" s="1"/>
  <c r="N1868" i="1" s="1"/>
  <c r="L1869" i="1"/>
  <c r="M1869" i="1" s="1"/>
  <c r="N1869" i="1" s="1"/>
  <c r="L1870" i="1"/>
  <c r="M1870" i="1" s="1"/>
  <c r="N1870" i="1" s="1"/>
  <c r="L1871" i="1"/>
  <c r="M1871" i="1" s="1"/>
  <c r="N1871" i="1" s="1"/>
  <c r="L1872" i="1"/>
  <c r="M1872" i="1" s="1"/>
  <c r="N1872" i="1" s="1"/>
  <c r="L1873" i="1"/>
  <c r="M1873" i="1" s="1"/>
  <c r="N1873" i="1" s="1"/>
  <c r="L1874" i="1"/>
  <c r="M1874" i="1" s="1"/>
  <c r="N1874" i="1" s="1"/>
  <c r="L1875" i="1"/>
  <c r="M1875" i="1" s="1"/>
  <c r="N1875" i="1" s="1"/>
  <c r="L1876" i="1"/>
  <c r="M1876" i="1" s="1"/>
  <c r="N1876" i="1" s="1"/>
  <c r="L1877" i="1"/>
  <c r="M1877" i="1" s="1"/>
  <c r="N1877" i="1" s="1"/>
  <c r="L1878" i="1"/>
  <c r="M1878" i="1" s="1"/>
  <c r="N1878" i="1" s="1"/>
  <c r="L1879" i="1"/>
  <c r="M1879" i="1" s="1"/>
  <c r="N1879" i="1" s="1"/>
  <c r="L1880" i="1"/>
  <c r="M1880" i="1" s="1"/>
  <c r="N1880" i="1" s="1"/>
  <c r="L1881" i="1"/>
  <c r="M1881" i="1" s="1"/>
  <c r="N1881" i="1" s="1"/>
  <c r="L1882" i="1"/>
  <c r="M1882" i="1" s="1"/>
  <c r="N1882" i="1" s="1"/>
  <c r="L1883" i="1"/>
  <c r="M1883" i="1" s="1"/>
  <c r="N1883" i="1" s="1"/>
  <c r="L1884" i="1"/>
  <c r="M1884" i="1" s="1"/>
  <c r="N1884" i="1" s="1"/>
  <c r="L1885" i="1"/>
  <c r="M1885" i="1" s="1"/>
  <c r="N1885" i="1" s="1"/>
  <c r="L1886" i="1"/>
  <c r="M1886" i="1" s="1"/>
  <c r="N1886" i="1" s="1"/>
  <c r="L1887" i="1"/>
  <c r="M1887" i="1" s="1"/>
  <c r="N1887" i="1" s="1"/>
  <c r="L1888" i="1"/>
  <c r="M1888" i="1" s="1"/>
  <c r="N1888" i="1" s="1"/>
  <c r="L1889" i="1"/>
  <c r="M1889" i="1" s="1"/>
  <c r="N1889" i="1" s="1"/>
  <c r="L1890" i="1"/>
  <c r="M1890" i="1" s="1"/>
  <c r="N1890" i="1" s="1"/>
  <c r="L1891" i="1"/>
  <c r="M1891" i="1" s="1"/>
  <c r="N1891" i="1" s="1"/>
  <c r="L1892" i="1"/>
  <c r="M1892" i="1" s="1"/>
  <c r="N1892" i="1" s="1"/>
  <c r="L1893" i="1"/>
  <c r="M1893" i="1" s="1"/>
  <c r="N1893" i="1" s="1"/>
  <c r="L1894" i="1"/>
  <c r="M1894" i="1" s="1"/>
  <c r="N1894" i="1" s="1"/>
  <c r="L1895" i="1"/>
  <c r="M1895" i="1" s="1"/>
  <c r="N1895" i="1" s="1"/>
  <c r="L1896" i="1"/>
  <c r="M1896" i="1" s="1"/>
  <c r="N1896" i="1" s="1"/>
  <c r="L1897" i="1"/>
  <c r="M1897" i="1" s="1"/>
  <c r="N1897" i="1" s="1"/>
  <c r="L1898" i="1"/>
  <c r="M1898" i="1" s="1"/>
  <c r="N1898" i="1" s="1"/>
  <c r="L1899" i="1"/>
  <c r="M1899" i="1" s="1"/>
  <c r="N1899" i="1" s="1"/>
  <c r="L1900" i="1"/>
  <c r="M1900" i="1" s="1"/>
  <c r="N1900" i="1" s="1"/>
  <c r="L1901" i="1"/>
  <c r="M1901" i="1" s="1"/>
  <c r="N1901" i="1" s="1"/>
  <c r="L1902" i="1"/>
  <c r="M1902" i="1" s="1"/>
  <c r="N1902" i="1" s="1"/>
  <c r="L1903" i="1"/>
  <c r="M1903" i="1" s="1"/>
  <c r="N1903" i="1" s="1"/>
  <c r="L1904" i="1"/>
  <c r="M1904" i="1" s="1"/>
  <c r="N1904" i="1" s="1"/>
  <c r="L1905" i="1"/>
  <c r="M1905" i="1" s="1"/>
  <c r="N1905" i="1" s="1"/>
  <c r="L1906" i="1"/>
  <c r="M1906" i="1" s="1"/>
  <c r="N1906" i="1" s="1"/>
  <c r="L1907" i="1"/>
  <c r="M1907" i="1" s="1"/>
  <c r="N1907" i="1" s="1"/>
  <c r="L1908" i="1"/>
  <c r="M1908" i="1" s="1"/>
  <c r="N1908" i="1" s="1"/>
  <c r="L1909" i="1"/>
  <c r="M1909" i="1" s="1"/>
  <c r="N1909" i="1" s="1"/>
  <c r="L1910" i="1"/>
  <c r="M1910" i="1" s="1"/>
  <c r="N1910" i="1" s="1"/>
  <c r="L1911" i="1"/>
  <c r="M1911" i="1" s="1"/>
  <c r="N1911" i="1" s="1"/>
  <c r="L1912" i="1"/>
  <c r="M1912" i="1" s="1"/>
  <c r="N1912" i="1" s="1"/>
  <c r="L1913" i="1"/>
  <c r="M1913" i="1" s="1"/>
  <c r="N1913" i="1" s="1"/>
  <c r="L1914" i="1"/>
  <c r="M1914" i="1" s="1"/>
  <c r="N1914" i="1" s="1"/>
  <c r="L1915" i="1"/>
  <c r="M1915" i="1" s="1"/>
  <c r="N1915" i="1" s="1"/>
  <c r="L1916" i="1"/>
  <c r="M1916" i="1" s="1"/>
  <c r="N1916" i="1" s="1"/>
  <c r="L1917" i="1"/>
  <c r="M1917" i="1" s="1"/>
  <c r="N1917" i="1" s="1"/>
  <c r="L1918" i="1"/>
  <c r="M1918" i="1" s="1"/>
  <c r="N1918" i="1" s="1"/>
  <c r="L1919" i="1"/>
  <c r="M1919" i="1" s="1"/>
  <c r="N1919" i="1" s="1"/>
  <c r="L1920" i="1"/>
  <c r="M1920" i="1" s="1"/>
  <c r="N1920" i="1" s="1"/>
  <c r="L1921" i="1"/>
  <c r="M1921" i="1" s="1"/>
  <c r="N1921" i="1" s="1"/>
  <c r="L1922" i="1"/>
  <c r="M1922" i="1" s="1"/>
  <c r="N1922" i="1" s="1"/>
  <c r="L1923" i="1"/>
  <c r="M1923" i="1" s="1"/>
  <c r="N1923" i="1" s="1"/>
  <c r="L1924" i="1"/>
  <c r="M1924" i="1" s="1"/>
  <c r="N1924" i="1" s="1"/>
  <c r="L1925" i="1"/>
  <c r="M1925" i="1" s="1"/>
  <c r="N1925" i="1" s="1"/>
  <c r="L1926" i="1"/>
  <c r="M1926" i="1" s="1"/>
  <c r="N1926" i="1" s="1"/>
  <c r="L1927" i="1"/>
  <c r="M1927" i="1" s="1"/>
  <c r="N1927" i="1" s="1"/>
  <c r="L1928" i="1"/>
  <c r="M1928" i="1" s="1"/>
  <c r="N1928" i="1" s="1"/>
  <c r="L1929" i="1"/>
  <c r="M1929" i="1" s="1"/>
  <c r="N1929" i="1" s="1"/>
  <c r="L1930" i="1"/>
  <c r="M1930" i="1" s="1"/>
  <c r="N1930" i="1" s="1"/>
  <c r="L1931" i="1"/>
  <c r="M1931" i="1" s="1"/>
  <c r="N1931" i="1" s="1"/>
  <c r="L1932" i="1"/>
  <c r="M1932" i="1" s="1"/>
  <c r="N1932" i="1" s="1"/>
  <c r="L1933" i="1"/>
  <c r="M1933" i="1" s="1"/>
  <c r="N1933" i="1" s="1"/>
  <c r="L1934" i="1"/>
  <c r="M1934" i="1" s="1"/>
  <c r="N1934" i="1" s="1"/>
  <c r="L1935" i="1"/>
  <c r="M1935" i="1" s="1"/>
  <c r="N1935" i="1" s="1"/>
  <c r="L1936" i="1"/>
  <c r="M1936" i="1" s="1"/>
  <c r="N1936" i="1" s="1"/>
  <c r="L1937" i="1"/>
  <c r="M1937" i="1" s="1"/>
  <c r="N1937" i="1" s="1"/>
  <c r="L1938" i="1"/>
  <c r="M1938" i="1" s="1"/>
  <c r="N1938" i="1" s="1"/>
  <c r="L1939" i="1"/>
  <c r="M1939" i="1" s="1"/>
  <c r="N1939" i="1" s="1"/>
  <c r="L1940" i="1"/>
  <c r="M1940" i="1" s="1"/>
  <c r="N1940" i="1" s="1"/>
  <c r="L1941" i="1"/>
  <c r="M1941" i="1" s="1"/>
  <c r="N1941" i="1" s="1"/>
  <c r="L1942" i="1"/>
  <c r="M1942" i="1" s="1"/>
  <c r="N1942" i="1" s="1"/>
  <c r="L1943" i="1"/>
  <c r="M1943" i="1" s="1"/>
  <c r="N1943" i="1" s="1"/>
  <c r="L1944" i="1"/>
  <c r="M1944" i="1" s="1"/>
  <c r="N1944" i="1" s="1"/>
  <c r="L1945" i="1"/>
  <c r="M1945" i="1" s="1"/>
  <c r="N1945" i="1" s="1"/>
  <c r="L1946" i="1"/>
  <c r="M1946" i="1" s="1"/>
  <c r="N1946" i="1" s="1"/>
  <c r="L1947" i="1"/>
  <c r="M1947" i="1" s="1"/>
  <c r="N1947" i="1" s="1"/>
  <c r="L1948" i="1"/>
  <c r="M1948" i="1" s="1"/>
  <c r="N1948" i="1" s="1"/>
  <c r="L1949" i="1"/>
  <c r="M1949" i="1" s="1"/>
  <c r="N1949" i="1" s="1"/>
  <c r="L1950" i="1"/>
  <c r="M1950" i="1" s="1"/>
  <c r="N1950" i="1" s="1"/>
  <c r="L1951" i="1"/>
  <c r="M1951" i="1" s="1"/>
  <c r="N1951" i="1" s="1"/>
  <c r="L1952" i="1"/>
  <c r="M1952" i="1" s="1"/>
  <c r="N1952" i="1" s="1"/>
  <c r="L1953" i="1"/>
  <c r="M1953" i="1" s="1"/>
  <c r="N1953" i="1" s="1"/>
  <c r="L1954" i="1"/>
  <c r="M1954" i="1" s="1"/>
  <c r="N1954" i="1" s="1"/>
  <c r="L1955" i="1"/>
  <c r="M1955" i="1" s="1"/>
  <c r="N1955" i="1" s="1"/>
  <c r="L1956" i="1"/>
  <c r="M1956" i="1" s="1"/>
  <c r="N1956" i="1" s="1"/>
  <c r="L1957" i="1"/>
  <c r="M1957" i="1" s="1"/>
  <c r="N1957" i="1" s="1"/>
  <c r="L1958" i="1"/>
  <c r="M1958" i="1" s="1"/>
  <c r="N1958" i="1" s="1"/>
  <c r="L1959" i="1"/>
  <c r="M1959" i="1" s="1"/>
  <c r="N1959" i="1" s="1"/>
  <c r="L1960" i="1"/>
  <c r="M1960" i="1" s="1"/>
  <c r="N1960" i="1" s="1"/>
  <c r="L1961" i="1"/>
  <c r="M1961" i="1" s="1"/>
  <c r="N1961" i="1" s="1"/>
  <c r="L1962" i="1"/>
  <c r="M1962" i="1" s="1"/>
  <c r="N1962" i="1" s="1"/>
  <c r="L1963" i="1"/>
  <c r="M1963" i="1" s="1"/>
  <c r="N1963" i="1" s="1"/>
  <c r="L1964" i="1"/>
  <c r="M1964" i="1" s="1"/>
  <c r="N1964" i="1" s="1"/>
  <c r="L1965" i="1"/>
  <c r="M1965" i="1" s="1"/>
  <c r="N1965" i="1" s="1"/>
  <c r="L1966" i="1"/>
  <c r="M1966" i="1" s="1"/>
  <c r="N1966" i="1" s="1"/>
  <c r="L1967" i="1"/>
  <c r="M1967" i="1" s="1"/>
  <c r="N1967" i="1" s="1"/>
  <c r="L1968" i="1"/>
  <c r="M1968" i="1" s="1"/>
  <c r="N1968" i="1" s="1"/>
  <c r="L1969" i="1"/>
  <c r="M1969" i="1" s="1"/>
  <c r="N1969" i="1" s="1"/>
  <c r="L1970" i="1"/>
  <c r="M1970" i="1" s="1"/>
  <c r="N1970" i="1" s="1"/>
  <c r="L1971" i="1"/>
  <c r="M1971" i="1" s="1"/>
  <c r="N1971" i="1" s="1"/>
  <c r="L1972" i="1"/>
  <c r="M1972" i="1" s="1"/>
  <c r="N1972" i="1" s="1"/>
  <c r="L1973" i="1"/>
  <c r="M1973" i="1" s="1"/>
  <c r="N1973" i="1" s="1"/>
  <c r="L1974" i="1"/>
  <c r="M1974" i="1" s="1"/>
  <c r="N1974" i="1" s="1"/>
  <c r="L1975" i="1"/>
  <c r="M1975" i="1" s="1"/>
  <c r="N1975" i="1" s="1"/>
  <c r="L1976" i="1"/>
  <c r="M1976" i="1" s="1"/>
  <c r="N1976" i="1" s="1"/>
  <c r="L1977" i="1"/>
  <c r="M1977" i="1" s="1"/>
  <c r="N1977" i="1" s="1"/>
  <c r="L1978" i="1"/>
  <c r="M1978" i="1" s="1"/>
  <c r="N1978" i="1" s="1"/>
  <c r="L1979" i="1"/>
  <c r="M1979" i="1" s="1"/>
  <c r="N1979" i="1" s="1"/>
  <c r="L1980" i="1"/>
  <c r="M1980" i="1" s="1"/>
  <c r="N1980" i="1" s="1"/>
  <c r="L1981" i="1"/>
  <c r="M1981" i="1" s="1"/>
  <c r="N1981" i="1" s="1"/>
  <c r="L1982" i="1"/>
  <c r="M1982" i="1" s="1"/>
  <c r="N1982" i="1" s="1"/>
  <c r="L1983" i="1"/>
  <c r="M1983" i="1" s="1"/>
  <c r="N1983" i="1" s="1"/>
  <c r="L1984" i="1"/>
  <c r="M1984" i="1" s="1"/>
  <c r="N1984" i="1" s="1"/>
  <c r="L1985" i="1"/>
  <c r="M1985" i="1" s="1"/>
  <c r="N1985" i="1" s="1"/>
  <c r="L1986" i="1"/>
  <c r="M1986" i="1" s="1"/>
  <c r="N1986" i="1" s="1"/>
  <c r="L1987" i="1"/>
  <c r="M1987" i="1" s="1"/>
  <c r="N1987" i="1" s="1"/>
  <c r="L1988" i="1"/>
  <c r="M1988" i="1" s="1"/>
  <c r="N1988" i="1" s="1"/>
  <c r="L1989" i="1"/>
  <c r="M1989" i="1" s="1"/>
  <c r="N1989" i="1" s="1"/>
  <c r="L1990" i="1"/>
  <c r="M1990" i="1" s="1"/>
  <c r="N1990" i="1" s="1"/>
  <c r="L1991" i="1"/>
  <c r="M1991" i="1" s="1"/>
  <c r="N1991" i="1" s="1"/>
  <c r="L1992" i="1"/>
  <c r="M1992" i="1" s="1"/>
  <c r="N1992" i="1" s="1"/>
  <c r="L1993" i="1"/>
  <c r="M1993" i="1" s="1"/>
  <c r="N1993" i="1" s="1"/>
  <c r="L1994" i="1"/>
  <c r="M1994" i="1" s="1"/>
  <c r="N1994" i="1" s="1"/>
  <c r="L1995" i="1"/>
  <c r="M1995" i="1" s="1"/>
  <c r="N1995" i="1" s="1"/>
  <c r="L1996" i="1"/>
  <c r="M1996" i="1" s="1"/>
  <c r="N1996" i="1" s="1"/>
  <c r="L1997" i="1"/>
  <c r="M1997" i="1" s="1"/>
  <c r="N1997" i="1" s="1"/>
  <c r="L1998" i="1"/>
  <c r="M1998" i="1" s="1"/>
  <c r="N1998" i="1" s="1"/>
  <c r="L1999" i="1"/>
  <c r="M1999" i="1" s="1"/>
  <c r="N1999" i="1" s="1"/>
  <c r="L2000" i="1"/>
  <c r="M2000" i="1" s="1"/>
  <c r="N2000" i="1" s="1"/>
  <c r="L2001" i="1"/>
  <c r="M2001" i="1" s="1"/>
  <c r="N2001" i="1" s="1"/>
  <c r="L2002" i="1"/>
  <c r="M2002" i="1" s="1"/>
  <c r="N2002" i="1" s="1"/>
  <c r="L2003" i="1"/>
  <c r="M2003" i="1" s="1"/>
  <c r="N2003" i="1" s="1"/>
  <c r="L2004" i="1"/>
  <c r="M2004" i="1" s="1"/>
  <c r="N2004" i="1" s="1"/>
  <c r="L2005" i="1"/>
  <c r="M2005" i="1" s="1"/>
  <c r="N2005" i="1" s="1"/>
  <c r="L2006" i="1"/>
  <c r="M2006" i="1" s="1"/>
  <c r="N2006" i="1" s="1"/>
  <c r="L2007" i="1"/>
  <c r="M2007" i="1" s="1"/>
  <c r="N2007" i="1" s="1"/>
  <c r="L2008" i="1"/>
  <c r="M2008" i="1" s="1"/>
  <c r="N2008" i="1" s="1"/>
  <c r="L2009" i="1"/>
  <c r="M2009" i="1" s="1"/>
  <c r="N2009" i="1" s="1"/>
  <c r="L2010" i="1"/>
  <c r="M2010" i="1" s="1"/>
  <c r="N2010" i="1" s="1"/>
  <c r="L2011" i="1"/>
  <c r="M2011" i="1" s="1"/>
  <c r="N2011" i="1" s="1"/>
  <c r="L2012" i="1"/>
  <c r="M2012" i="1" s="1"/>
  <c r="N2012" i="1" s="1"/>
  <c r="L2013" i="1"/>
  <c r="M2013" i="1" s="1"/>
  <c r="N2013" i="1" s="1"/>
  <c r="L2014" i="1"/>
  <c r="M2014" i="1" s="1"/>
  <c r="N2014" i="1" s="1"/>
  <c r="L2015" i="1"/>
  <c r="M2015" i="1" s="1"/>
  <c r="N2015" i="1" s="1"/>
  <c r="L2016" i="1"/>
  <c r="M2016" i="1" s="1"/>
  <c r="N2016" i="1" s="1"/>
  <c r="L2017" i="1"/>
  <c r="M2017" i="1" s="1"/>
  <c r="N2017" i="1" s="1"/>
  <c r="L2018" i="1"/>
  <c r="M2018" i="1" s="1"/>
  <c r="N2018" i="1" s="1"/>
  <c r="L2019" i="1"/>
  <c r="M2019" i="1" s="1"/>
  <c r="N2019" i="1" s="1"/>
  <c r="L2020" i="1"/>
  <c r="M2020" i="1" s="1"/>
  <c r="N2020" i="1" s="1"/>
  <c r="L2021" i="1"/>
  <c r="M2021" i="1" s="1"/>
  <c r="N2021" i="1" s="1"/>
  <c r="L2022" i="1"/>
  <c r="M2022" i="1" s="1"/>
  <c r="N2022" i="1" s="1"/>
  <c r="L2023" i="1"/>
  <c r="M2023" i="1" s="1"/>
  <c r="N2023" i="1" s="1"/>
  <c r="L2024" i="1"/>
  <c r="M2024" i="1" s="1"/>
  <c r="N2024" i="1" s="1"/>
  <c r="L2025" i="1"/>
  <c r="M2025" i="1" s="1"/>
  <c r="N2025" i="1" s="1"/>
  <c r="L2026" i="1"/>
  <c r="M2026" i="1" s="1"/>
  <c r="N2026" i="1" s="1"/>
  <c r="L2027" i="1"/>
  <c r="M2027" i="1" s="1"/>
  <c r="N2027" i="1" s="1"/>
  <c r="L2028" i="1"/>
  <c r="M2028" i="1" s="1"/>
  <c r="N2028" i="1" s="1"/>
  <c r="L2029" i="1"/>
  <c r="M2029" i="1" s="1"/>
  <c r="N2029" i="1" s="1"/>
  <c r="L2030" i="1"/>
  <c r="M2030" i="1" s="1"/>
  <c r="N2030" i="1" s="1"/>
  <c r="L2031" i="1"/>
  <c r="M2031" i="1" s="1"/>
  <c r="N2031" i="1" s="1"/>
  <c r="L2032" i="1"/>
  <c r="M2032" i="1" s="1"/>
  <c r="N2032" i="1" s="1"/>
  <c r="L2033" i="1"/>
  <c r="M2033" i="1" s="1"/>
  <c r="N2033" i="1" s="1"/>
  <c r="L2034" i="1"/>
  <c r="M2034" i="1" s="1"/>
  <c r="N2034" i="1" s="1"/>
  <c r="L2035" i="1"/>
  <c r="M2035" i="1" s="1"/>
  <c r="N2035" i="1" s="1"/>
  <c r="L2036" i="1"/>
  <c r="M2036" i="1" s="1"/>
  <c r="N2036" i="1" s="1"/>
  <c r="L2037" i="1"/>
  <c r="M2037" i="1" s="1"/>
  <c r="N2037" i="1" s="1"/>
  <c r="L2038" i="1"/>
  <c r="M2038" i="1" s="1"/>
  <c r="N2038" i="1" s="1"/>
  <c r="L2039" i="1"/>
  <c r="M2039" i="1" s="1"/>
  <c r="N2039" i="1" s="1"/>
  <c r="L2040" i="1"/>
  <c r="M2040" i="1" s="1"/>
  <c r="N2040" i="1" s="1"/>
  <c r="L2041" i="1"/>
  <c r="M2041" i="1" s="1"/>
  <c r="N2041" i="1" s="1"/>
  <c r="L2042" i="1"/>
  <c r="M2042" i="1" s="1"/>
  <c r="N2042" i="1" s="1"/>
  <c r="L2043" i="1"/>
  <c r="M2043" i="1" s="1"/>
  <c r="N2043" i="1" s="1"/>
  <c r="L2044" i="1"/>
  <c r="M2044" i="1" s="1"/>
  <c r="N2044" i="1" s="1"/>
  <c r="L2045" i="1"/>
  <c r="M2045" i="1" s="1"/>
  <c r="N2045" i="1" s="1"/>
  <c r="L2046" i="1"/>
  <c r="M2046" i="1" s="1"/>
  <c r="N2046" i="1" s="1"/>
  <c r="L2047" i="1"/>
  <c r="M2047" i="1" s="1"/>
  <c r="N2047" i="1" s="1"/>
  <c r="L2048" i="1"/>
  <c r="M2048" i="1" s="1"/>
  <c r="N2048" i="1" s="1"/>
  <c r="L2049" i="1"/>
  <c r="M2049" i="1" s="1"/>
  <c r="N2049" i="1" s="1"/>
  <c r="L2050" i="1"/>
  <c r="M2050" i="1" s="1"/>
  <c r="N2050" i="1" s="1"/>
  <c r="L2051" i="1"/>
  <c r="M2051" i="1" s="1"/>
  <c r="N2051" i="1" s="1"/>
  <c r="L2052" i="1"/>
  <c r="M2052" i="1" s="1"/>
  <c r="N2052" i="1" s="1"/>
  <c r="L2053" i="1"/>
  <c r="M2053" i="1" s="1"/>
  <c r="N2053" i="1" s="1"/>
  <c r="L2054" i="1"/>
  <c r="M2054" i="1" s="1"/>
  <c r="N2054" i="1" s="1"/>
  <c r="L2055" i="1"/>
  <c r="M2055" i="1" s="1"/>
  <c r="N2055" i="1" s="1"/>
  <c r="L2056" i="1"/>
  <c r="M2056" i="1" s="1"/>
  <c r="N2056" i="1" s="1"/>
  <c r="L2057" i="1"/>
  <c r="M2057" i="1" s="1"/>
  <c r="N2057" i="1" s="1"/>
  <c r="L2058" i="1"/>
  <c r="M2058" i="1" s="1"/>
  <c r="N2058" i="1" s="1"/>
  <c r="L2059" i="1"/>
  <c r="M2059" i="1" s="1"/>
  <c r="N2059" i="1" s="1"/>
  <c r="L2060" i="1"/>
  <c r="M2060" i="1" s="1"/>
  <c r="N2060" i="1" s="1"/>
  <c r="L2061" i="1"/>
  <c r="M2061" i="1" s="1"/>
  <c r="N2061" i="1" s="1"/>
  <c r="L2062" i="1"/>
  <c r="M2062" i="1" s="1"/>
  <c r="N2062" i="1" s="1"/>
  <c r="L2063" i="1"/>
  <c r="M2063" i="1" s="1"/>
  <c r="N2063" i="1" s="1"/>
  <c r="L2064" i="1"/>
  <c r="M2064" i="1" s="1"/>
  <c r="N2064" i="1" s="1"/>
  <c r="L2065" i="1"/>
  <c r="M2065" i="1" s="1"/>
  <c r="N2065" i="1" s="1"/>
  <c r="L2066" i="1"/>
  <c r="M2066" i="1" s="1"/>
  <c r="N2066" i="1" s="1"/>
  <c r="L2067" i="1"/>
  <c r="M2067" i="1" s="1"/>
  <c r="N2067" i="1" s="1"/>
  <c r="L2068" i="1"/>
  <c r="M2068" i="1" s="1"/>
  <c r="N2068" i="1" s="1"/>
  <c r="L2069" i="1"/>
  <c r="M2069" i="1" s="1"/>
  <c r="N2069" i="1" s="1"/>
  <c r="L2070" i="1"/>
  <c r="M2070" i="1" s="1"/>
  <c r="N2070" i="1" s="1"/>
  <c r="L2071" i="1"/>
  <c r="M2071" i="1" s="1"/>
  <c r="N2071" i="1" s="1"/>
  <c r="L2072" i="1"/>
  <c r="M2072" i="1" s="1"/>
  <c r="N2072" i="1" s="1"/>
  <c r="L2073" i="1"/>
  <c r="M2073" i="1" s="1"/>
  <c r="N2073" i="1" s="1"/>
  <c r="L2074" i="1"/>
  <c r="M2074" i="1" s="1"/>
  <c r="N2074" i="1" s="1"/>
  <c r="L2075" i="1"/>
  <c r="M2075" i="1" s="1"/>
  <c r="N2075" i="1" s="1"/>
  <c r="L2076" i="1"/>
  <c r="M2076" i="1" s="1"/>
  <c r="N2076" i="1" s="1"/>
  <c r="L2077" i="1"/>
  <c r="M2077" i="1" s="1"/>
  <c r="N2077" i="1" s="1"/>
  <c r="L2078" i="1"/>
  <c r="M2078" i="1" s="1"/>
  <c r="N2078" i="1" s="1"/>
  <c r="L2079" i="1"/>
  <c r="M2079" i="1" s="1"/>
  <c r="N2079" i="1" s="1"/>
  <c r="L2080" i="1"/>
  <c r="M2080" i="1" s="1"/>
  <c r="N2080" i="1" s="1"/>
  <c r="L2081" i="1"/>
  <c r="M2081" i="1" s="1"/>
  <c r="N2081" i="1" s="1"/>
  <c r="L2082" i="1"/>
  <c r="M2082" i="1" s="1"/>
  <c r="N2082" i="1" s="1"/>
  <c r="L2083" i="1"/>
  <c r="M2083" i="1" s="1"/>
  <c r="N2083" i="1" s="1"/>
  <c r="L2084" i="1"/>
  <c r="M2084" i="1" s="1"/>
  <c r="N2084" i="1" s="1"/>
  <c r="L2085" i="1"/>
  <c r="M2085" i="1" s="1"/>
  <c r="N2085" i="1" s="1"/>
  <c r="L2086" i="1"/>
  <c r="M2086" i="1" s="1"/>
  <c r="N2086" i="1" s="1"/>
  <c r="L2087" i="1"/>
  <c r="M2087" i="1" s="1"/>
  <c r="N2087" i="1" s="1"/>
  <c r="L2088" i="1"/>
  <c r="M2088" i="1" s="1"/>
  <c r="N2088" i="1" s="1"/>
  <c r="L2089" i="1"/>
  <c r="M2089" i="1" s="1"/>
  <c r="N2089" i="1" s="1"/>
  <c r="L2090" i="1"/>
  <c r="M2090" i="1" s="1"/>
  <c r="N2090" i="1" s="1"/>
  <c r="L2091" i="1"/>
  <c r="M2091" i="1" s="1"/>
  <c r="N2091" i="1" s="1"/>
  <c r="L2092" i="1"/>
  <c r="M2092" i="1" s="1"/>
  <c r="N2092" i="1" s="1"/>
  <c r="L2093" i="1"/>
  <c r="M2093" i="1" s="1"/>
  <c r="N2093" i="1" s="1"/>
  <c r="L2094" i="1"/>
  <c r="M2094" i="1" s="1"/>
  <c r="N2094" i="1" s="1"/>
  <c r="L2095" i="1"/>
  <c r="M2095" i="1" s="1"/>
  <c r="N2095" i="1" s="1"/>
  <c r="L2096" i="1"/>
  <c r="M2096" i="1" s="1"/>
  <c r="N2096" i="1" s="1"/>
  <c r="L2097" i="1"/>
  <c r="M2097" i="1" s="1"/>
  <c r="N2097" i="1" s="1"/>
  <c r="L2098" i="1"/>
  <c r="M2098" i="1" s="1"/>
  <c r="N2098" i="1" s="1"/>
  <c r="L2099" i="1"/>
  <c r="M2099" i="1" s="1"/>
  <c r="N2099" i="1" s="1"/>
  <c r="L2100" i="1"/>
  <c r="M2100" i="1" s="1"/>
  <c r="N2100" i="1" s="1"/>
  <c r="L2101" i="1"/>
  <c r="M2101" i="1" s="1"/>
  <c r="N2101" i="1" s="1"/>
  <c r="L2102" i="1"/>
  <c r="M2102" i="1" s="1"/>
  <c r="N2102" i="1" s="1"/>
  <c r="L2103" i="1"/>
  <c r="M2103" i="1" s="1"/>
  <c r="N2103" i="1" s="1"/>
  <c r="L2104" i="1"/>
  <c r="M2104" i="1" s="1"/>
  <c r="N2104" i="1" s="1"/>
  <c r="L2105" i="1"/>
  <c r="M2105" i="1" s="1"/>
  <c r="N2105" i="1" s="1"/>
  <c r="L2106" i="1"/>
  <c r="M2106" i="1" s="1"/>
  <c r="N2106" i="1" s="1"/>
  <c r="L2107" i="1"/>
  <c r="M2107" i="1" s="1"/>
  <c r="N2107" i="1" s="1"/>
  <c r="L2108" i="1"/>
  <c r="M2108" i="1" s="1"/>
  <c r="N2108" i="1" s="1"/>
  <c r="L2109" i="1"/>
  <c r="M2109" i="1" s="1"/>
  <c r="N2109" i="1" s="1"/>
  <c r="L2110" i="1"/>
  <c r="M2110" i="1" s="1"/>
  <c r="N2110" i="1" s="1"/>
  <c r="L2111" i="1"/>
  <c r="M2111" i="1" s="1"/>
  <c r="N2111" i="1" s="1"/>
  <c r="L2112" i="1"/>
  <c r="M2112" i="1" s="1"/>
  <c r="N2112" i="1" s="1"/>
  <c r="L2113" i="1"/>
  <c r="M2113" i="1" s="1"/>
  <c r="N2113" i="1" s="1"/>
  <c r="L2114" i="1"/>
  <c r="M2114" i="1" s="1"/>
  <c r="N2114" i="1" s="1"/>
  <c r="L2115" i="1"/>
  <c r="M2115" i="1" s="1"/>
  <c r="N2115" i="1" s="1"/>
  <c r="L2116" i="1"/>
  <c r="M2116" i="1" s="1"/>
  <c r="N2116" i="1" s="1"/>
  <c r="L2117" i="1"/>
  <c r="M2117" i="1" s="1"/>
  <c r="N2117" i="1" s="1"/>
  <c r="L2118" i="1"/>
  <c r="M2118" i="1" s="1"/>
  <c r="N2118" i="1" s="1"/>
  <c r="L2119" i="1"/>
  <c r="M2119" i="1" s="1"/>
  <c r="N2119" i="1" s="1"/>
  <c r="L2120" i="1"/>
  <c r="M2120" i="1" s="1"/>
  <c r="N2120" i="1" s="1"/>
  <c r="L2121" i="1"/>
  <c r="M2121" i="1" s="1"/>
  <c r="N2121" i="1" s="1"/>
  <c r="L2122" i="1"/>
  <c r="M2122" i="1" s="1"/>
  <c r="N2122" i="1" s="1"/>
  <c r="L2123" i="1"/>
  <c r="M2123" i="1" s="1"/>
  <c r="N2123" i="1" s="1"/>
  <c r="L2124" i="1"/>
  <c r="M2124" i="1" s="1"/>
  <c r="N2124" i="1" s="1"/>
  <c r="L2125" i="1"/>
  <c r="M2125" i="1" s="1"/>
  <c r="N2125" i="1" s="1"/>
  <c r="L2126" i="1"/>
  <c r="M2126" i="1" s="1"/>
  <c r="N2126" i="1" s="1"/>
  <c r="L2127" i="1"/>
  <c r="M2127" i="1" s="1"/>
  <c r="N2127" i="1" s="1"/>
  <c r="L2128" i="1"/>
  <c r="M2128" i="1" s="1"/>
  <c r="N2128" i="1" s="1"/>
  <c r="L2129" i="1"/>
  <c r="M2129" i="1" s="1"/>
  <c r="N2129" i="1" s="1"/>
  <c r="L2130" i="1"/>
  <c r="M2130" i="1" s="1"/>
  <c r="N2130" i="1" s="1"/>
  <c r="L2131" i="1"/>
  <c r="M2131" i="1" s="1"/>
  <c r="N2131" i="1" s="1"/>
  <c r="L2132" i="1"/>
  <c r="M2132" i="1" s="1"/>
  <c r="N2132" i="1" s="1"/>
  <c r="L2133" i="1"/>
  <c r="M2133" i="1" s="1"/>
  <c r="N2133" i="1" s="1"/>
  <c r="L2134" i="1"/>
  <c r="M2134" i="1" s="1"/>
  <c r="N2134" i="1" s="1"/>
  <c r="L2135" i="1"/>
  <c r="M2135" i="1" s="1"/>
  <c r="N2135" i="1" s="1"/>
  <c r="L2136" i="1"/>
  <c r="M2136" i="1" s="1"/>
  <c r="N2136" i="1" s="1"/>
  <c r="L2137" i="1"/>
  <c r="M2137" i="1" s="1"/>
  <c r="N2137" i="1" s="1"/>
  <c r="L2138" i="1"/>
  <c r="M2138" i="1" s="1"/>
  <c r="N2138" i="1" s="1"/>
  <c r="L2139" i="1"/>
  <c r="M2139" i="1" s="1"/>
  <c r="N2139" i="1" s="1"/>
  <c r="L2140" i="1"/>
  <c r="M2140" i="1" s="1"/>
  <c r="N2140" i="1" s="1"/>
  <c r="L2141" i="1"/>
  <c r="M2141" i="1" s="1"/>
  <c r="N2141" i="1" s="1"/>
  <c r="L2142" i="1"/>
  <c r="M2142" i="1" s="1"/>
  <c r="N2142" i="1" s="1"/>
  <c r="L2143" i="1"/>
  <c r="M2143" i="1" s="1"/>
  <c r="N2143" i="1" s="1"/>
  <c r="L2144" i="1"/>
  <c r="M2144" i="1" s="1"/>
  <c r="N2144" i="1" s="1"/>
  <c r="L2145" i="1"/>
  <c r="M2145" i="1" s="1"/>
  <c r="N2145" i="1" s="1"/>
  <c r="L2146" i="1"/>
  <c r="M2146" i="1" s="1"/>
  <c r="N2146" i="1" s="1"/>
  <c r="L2147" i="1"/>
  <c r="M2147" i="1" s="1"/>
  <c r="N2147" i="1" s="1"/>
  <c r="L2148" i="1"/>
  <c r="M2148" i="1" s="1"/>
  <c r="N2148" i="1" s="1"/>
  <c r="L2149" i="1"/>
  <c r="M2149" i="1" s="1"/>
  <c r="N2149" i="1" s="1"/>
  <c r="L2150" i="1"/>
  <c r="M2150" i="1" s="1"/>
  <c r="N2150" i="1" s="1"/>
  <c r="L2151" i="1"/>
  <c r="M2151" i="1" s="1"/>
  <c r="N2151" i="1" s="1"/>
  <c r="L2152" i="1"/>
  <c r="M2152" i="1" s="1"/>
  <c r="N2152" i="1" s="1"/>
  <c r="L2153" i="1"/>
  <c r="M2153" i="1" s="1"/>
  <c r="N2153" i="1" s="1"/>
  <c r="L2154" i="1"/>
  <c r="M2154" i="1" s="1"/>
  <c r="N2154" i="1" s="1"/>
  <c r="L2155" i="1"/>
  <c r="M2155" i="1" s="1"/>
  <c r="N2155" i="1" s="1"/>
  <c r="L2156" i="1"/>
  <c r="M2156" i="1" s="1"/>
  <c r="N2156" i="1" s="1"/>
  <c r="L2157" i="1"/>
  <c r="M2157" i="1" s="1"/>
  <c r="N2157" i="1" s="1"/>
  <c r="L2158" i="1"/>
  <c r="M2158" i="1" s="1"/>
  <c r="N2158" i="1" s="1"/>
  <c r="L2159" i="1"/>
  <c r="M2159" i="1" s="1"/>
  <c r="N2159" i="1" s="1"/>
  <c r="L2160" i="1"/>
  <c r="M2160" i="1" s="1"/>
  <c r="N2160" i="1" s="1"/>
  <c r="L2161" i="1"/>
  <c r="M2161" i="1" s="1"/>
  <c r="N2161" i="1" s="1"/>
  <c r="L2162" i="1"/>
  <c r="M2162" i="1" s="1"/>
  <c r="N2162" i="1" s="1"/>
  <c r="L2163" i="1"/>
  <c r="M2163" i="1" s="1"/>
  <c r="N2163" i="1" s="1"/>
  <c r="L2164" i="1"/>
  <c r="M2164" i="1" s="1"/>
  <c r="N2164" i="1" s="1"/>
  <c r="L2165" i="1"/>
  <c r="M2165" i="1" s="1"/>
  <c r="N2165" i="1" s="1"/>
  <c r="L2166" i="1"/>
  <c r="M2166" i="1" s="1"/>
  <c r="N2166" i="1" s="1"/>
  <c r="L2167" i="1"/>
  <c r="M2167" i="1" s="1"/>
  <c r="N2167" i="1" s="1"/>
  <c r="L2168" i="1"/>
  <c r="M2168" i="1" s="1"/>
  <c r="N2168" i="1" s="1"/>
  <c r="L2169" i="1"/>
  <c r="M2169" i="1" s="1"/>
  <c r="N2169" i="1" s="1"/>
  <c r="L2170" i="1"/>
  <c r="M2170" i="1" s="1"/>
  <c r="N2170" i="1" s="1"/>
  <c r="L2171" i="1"/>
  <c r="M2171" i="1" s="1"/>
  <c r="N2171" i="1" s="1"/>
  <c r="L2172" i="1"/>
  <c r="M2172" i="1" s="1"/>
  <c r="N2172" i="1" s="1"/>
  <c r="L2173" i="1"/>
  <c r="M2173" i="1" s="1"/>
  <c r="N2173" i="1" s="1"/>
  <c r="L2174" i="1"/>
  <c r="M2174" i="1" s="1"/>
  <c r="N2174" i="1" s="1"/>
  <c r="L2175" i="1"/>
  <c r="M2175" i="1" s="1"/>
  <c r="N2175" i="1" s="1"/>
  <c r="L2176" i="1"/>
  <c r="M2176" i="1" s="1"/>
  <c r="N2176" i="1" s="1"/>
  <c r="L2177" i="1"/>
  <c r="M2177" i="1" s="1"/>
  <c r="N2177" i="1" s="1"/>
  <c r="L2178" i="1"/>
  <c r="M2178" i="1" s="1"/>
  <c r="N2178" i="1" s="1"/>
  <c r="L2179" i="1"/>
  <c r="M2179" i="1" s="1"/>
  <c r="N2179" i="1" s="1"/>
  <c r="L2180" i="1"/>
  <c r="M2180" i="1" s="1"/>
  <c r="N2180" i="1" s="1"/>
  <c r="L2181" i="1"/>
  <c r="M2181" i="1" s="1"/>
  <c r="N2181" i="1" s="1"/>
  <c r="L2182" i="1"/>
  <c r="M2182" i="1" s="1"/>
  <c r="N2182" i="1" s="1"/>
  <c r="L2183" i="1"/>
  <c r="M2183" i="1" s="1"/>
  <c r="N2183" i="1" s="1"/>
  <c r="L2184" i="1"/>
  <c r="M2184" i="1" s="1"/>
  <c r="N2184" i="1" s="1"/>
  <c r="L2185" i="1"/>
  <c r="M2185" i="1" s="1"/>
  <c r="N2185" i="1" s="1"/>
  <c r="L2186" i="1"/>
  <c r="M2186" i="1" s="1"/>
  <c r="N2186" i="1" s="1"/>
  <c r="L2187" i="1"/>
  <c r="M2187" i="1" s="1"/>
  <c r="N2187" i="1" s="1"/>
  <c r="L2188" i="1"/>
  <c r="M2188" i="1" s="1"/>
  <c r="N2188" i="1" s="1"/>
  <c r="L2189" i="1"/>
  <c r="M2189" i="1" s="1"/>
  <c r="N2189" i="1" s="1"/>
  <c r="L2190" i="1"/>
  <c r="M2190" i="1" s="1"/>
  <c r="N2190" i="1" s="1"/>
  <c r="L2191" i="1"/>
  <c r="M2191" i="1" s="1"/>
  <c r="N2191" i="1" s="1"/>
  <c r="L2192" i="1"/>
  <c r="M2192" i="1" s="1"/>
  <c r="N2192" i="1" s="1"/>
  <c r="L2193" i="1"/>
  <c r="M2193" i="1" s="1"/>
  <c r="N2193" i="1" s="1"/>
  <c r="L2194" i="1"/>
  <c r="M2194" i="1" s="1"/>
  <c r="N2194" i="1" s="1"/>
  <c r="L2195" i="1"/>
  <c r="M2195" i="1" s="1"/>
  <c r="N2195" i="1" s="1"/>
  <c r="L2196" i="1"/>
  <c r="M2196" i="1" s="1"/>
  <c r="N2196" i="1" s="1"/>
  <c r="L2197" i="1"/>
  <c r="M2197" i="1" s="1"/>
  <c r="N2197" i="1" s="1"/>
  <c r="L2198" i="1"/>
  <c r="M2198" i="1" s="1"/>
  <c r="N2198" i="1" s="1"/>
  <c r="L2199" i="1"/>
  <c r="M2199" i="1" s="1"/>
  <c r="N2199" i="1" s="1"/>
  <c r="L2200" i="1"/>
  <c r="M2200" i="1" s="1"/>
  <c r="N2200" i="1" s="1"/>
  <c r="L2201" i="1"/>
  <c r="M2201" i="1" s="1"/>
  <c r="N2201" i="1" s="1"/>
  <c r="L2202" i="1"/>
  <c r="M2202" i="1" s="1"/>
  <c r="N2202" i="1" s="1"/>
  <c r="L2203" i="1"/>
  <c r="M2203" i="1" s="1"/>
  <c r="N2203" i="1" s="1"/>
  <c r="L2204" i="1"/>
  <c r="M2204" i="1" s="1"/>
  <c r="N2204" i="1" s="1"/>
  <c r="L2205" i="1"/>
  <c r="M2205" i="1" s="1"/>
  <c r="N2205" i="1" s="1"/>
  <c r="L2206" i="1"/>
  <c r="M2206" i="1" s="1"/>
  <c r="N2206" i="1" s="1"/>
  <c r="L2207" i="1"/>
  <c r="M2207" i="1" s="1"/>
  <c r="N2207" i="1" s="1"/>
  <c r="L2208" i="1"/>
  <c r="M2208" i="1" s="1"/>
  <c r="N2208" i="1" s="1"/>
  <c r="L2209" i="1"/>
  <c r="M2209" i="1" s="1"/>
  <c r="N2209" i="1" s="1"/>
  <c r="L2210" i="1"/>
  <c r="M2210" i="1" s="1"/>
  <c r="N2210" i="1" s="1"/>
  <c r="L2211" i="1"/>
  <c r="M2211" i="1" s="1"/>
  <c r="N2211" i="1" s="1"/>
  <c r="L2212" i="1"/>
  <c r="M2212" i="1" s="1"/>
  <c r="N2212" i="1" s="1"/>
  <c r="L2213" i="1"/>
  <c r="M2213" i="1" s="1"/>
  <c r="N2213" i="1" s="1"/>
  <c r="L2214" i="1"/>
  <c r="M2214" i="1" s="1"/>
  <c r="N2214" i="1" s="1"/>
  <c r="L2215" i="1"/>
  <c r="M2215" i="1" s="1"/>
  <c r="N2215" i="1" s="1"/>
  <c r="L2216" i="1"/>
  <c r="M2216" i="1" s="1"/>
  <c r="N2216" i="1" s="1"/>
  <c r="L2217" i="1"/>
  <c r="M2217" i="1" s="1"/>
  <c r="N2217" i="1" s="1"/>
  <c r="L2218" i="1"/>
  <c r="M2218" i="1" s="1"/>
  <c r="N2218" i="1" s="1"/>
  <c r="L2219" i="1"/>
  <c r="M2219" i="1" s="1"/>
  <c r="N2219" i="1" s="1"/>
  <c r="L2220" i="1"/>
  <c r="M2220" i="1" s="1"/>
  <c r="N2220" i="1" s="1"/>
  <c r="L2221" i="1"/>
  <c r="M2221" i="1" s="1"/>
  <c r="N2221" i="1" s="1"/>
  <c r="L2222" i="1"/>
  <c r="M2222" i="1" s="1"/>
  <c r="N2222" i="1" s="1"/>
  <c r="L2223" i="1"/>
  <c r="M2223" i="1" s="1"/>
  <c r="N2223" i="1" s="1"/>
  <c r="L2224" i="1"/>
  <c r="M2224" i="1" s="1"/>
  <c r="N2224" i="1" s="1"/>
  <c r="L2225" i="1"/>
  <c r="M2225" i="1" s="1"/>
  <c r="N2225" i="1" s="1"/>
  <c r="L2226" i="1"/>
  <c r="M2226" i="1" s="1"/>
  <c r="N2226" i="1" s="1"/>
  <c r="L2227" i="1"/>
  <c r="M2227" i="1" s="1"/>
  <c r="N2227" i="1" s="1"/>
  <c r="L2228" i="1"/>
  <c r="M2228" i="1" s="1"/>
  <c r="N2228" i="1" s="1"/>
  <c r="L2229" i="1"/>
  <c r="M2229" i="1" s="1"/>
  <c r="N2229" i="1" s="1"/>
  <c r="L2230" i="1"/>
  <c r="M2230" i="1" s="1"/>
  <c r="N2230" i="1" s="1"/>
  <c r="L2231" i="1"/>
  <c r="M2231" i="1" s="1"/>
  <c r="N2231" i="1" s="1"/>
  <c r="L2232" i="1"/>
  <c r="M2232" i="1" s="1"/>
  <c r="N2232" i="1" s="1"/>
  <c r="L2233" i="1"/>
  <c r="M2233" i="1" s="1"/>
  <c r="N2233" i="1" s="1"/>
  <c r="L2234" i="1"/>
  <c r="M2234" i="1" s="1"/>
  <c r="N2234" i="1" s="1"/>
  <c r="L2235" i="1"/>
  <c r="M2235" i="1" s="1"/>
  <c r="N2235" i="1" s="1"/>
  <c r="L2236" i="1"/>
  <c r="M2236" i="1" s="1"/>
  <c r="N2236" i="1" s="1"/>
  <c r="L2237" i="1"/>
  <c r="M2237" i="1" s="1"/>
  <c r="N2237" i="1" s="1"/>
  <c r="L2238" i="1"/>
  <c r="M2238" i="1" s="1"/>
  <c r="N2238" i="1" s="1"/>
  <c r="L2239" i="1"/>
  <c r="M2239" i="1" s="1"/>
  <c r="N2239" i="1" s="1"/>
  <c r="L2240" i="1"/>
  <c r="M2240" i="1" s="1"/>
  <c r="N2240" i="1" s="1"/>
  <c r="L2241" i="1"/>
  <c r="M2241" i="1" s="1"/>
  <c r="N2241" i="1" s="1"/>
  <c r="L2242" i="1"/>
  <c r="M2242" i="1" s="1"/>
  <c r="N2242" i="1" s="1"/>
  <c r="L2243" i="1"/>
  <c r="M2243" i="1" s="1"/>
  <c r="N2243" i="1" s="1"/>
  <c r="L2244" i="1"/>
  <c r="M2244" i="1" s="1"/>
  <c r="N2244" i="1" s="1"/>
  <c r="L2245" i="1"/>
  <c r="M2245" i="1" s="1"/>
  <c r="N2245" i="1" s="1"/>
  <c r="L2246" i="1"/>
  <c r="M2246" i="1" s="1"/>
  <c r="N2246" i="1" s="1"/>
  <c r="L2247" i="1"/>
  <c r="M2247" i="1" s="1"/>
  <c r="N2247" i="1" s="1"/>
  <c r="L2248" i="1"/>
  <c r="M2248" i="1" s="1"/>
  <c r="N2248" i="1" s="1"/>
  <c r="L2249" i="1"/>
  <c r="M2249" i="1" s="1"/>
  <c r="N2249" i="1" s="1"/>
  <c r="L2250" i="1"/>
  <c r="M2250" i="1" s="1"/>
  <c r="N2250" i="1" s="1"/>
  <c r="L2251" i="1"/>
  <c r="M2251" i="1" s="1"/>
  <c r="N2251" i="1" s="1"/>
  <c r="L2252" i="1"/>
  <c r="M2252" i="1" s="1"/>
  <c r="N2252" i="1" s="1"/>
  <c r="L2253" i="1"/>
  <c r="M2253" i="1" s="1"/>
  <c r="N2253" i="1" s="1"/>
  <c r="L2254" i="1"/>
  <c r="M2254" i="1" s="1"/>
  <c r="N2254" i="1" s="1"/>
  <c r="L2255" i="1"/>
  <c r="M2255" i="1" s="1"/>
  <c r="N2255" i="1" s="1"/>
  <c r="L2256" i="1"/>
  <c r="M2256" i="1" s="1"/>
  <c r="N2256" i="1" s="1"/>
  <c r="L2257" i="1"/>
  <c r="M2257" i="1" s="1"/>
  <c r="N2257" i="1" s="1"/>
  <c r="L2258" i="1"/>
  <c r="M2258" i="1" s="1"/>
  <c r="N2258" i="1" s="1"/>
  <c r="L2259" i="1"/>
  <c r="M2259" i="1" s="1"/>
  <c r="N2259" i="1" s="1"/>
  <c r="L2260" i="1"/>
  <c r="M2260" i="1" s="1"/>
  <c r="N2260" i="1" s="1"/>
  <c r="L2261" i="1"/>
  <c r="M2261" i="1" s="1"/>
  <c r="N2261" i="1" s="1"/>
  <c r="L2262" i="1"/>
  <c r="M2262" i="1" s="1"/>
  <c r="N2262" i="1" s="1"/>
  <c r="L2263" i="1"/>
  <c r="M2263" i="1" s="1"/>
  <c r="N2263" i="1" s="1"/>
  <c r="L2264" i="1"/>
  <c r="M2264" i="1" s="1"/>
  <c r="N2264" i="1" s="1"/>
  <c r="L2265" i="1"/>
  <c r="M2265" i="1" s="1"/>
  <c r="N2265" i="1" s="1"/>
  <c r="L2266" i="1"/>
  <c r="M2266" i="1" s="1"/>
  <c r="N2266" i="1" s="1"/>
  <c r="L2267" i="1"/>
  <c r="M2267" i="1" s="1"/>
  <c r="N2267" i="1" s="1"/>
  <c r="L2268" i="1"/>
  <c r="M2268" i="1" s="1"/>
  <c r="N2268" i="1" s="1"/>
  <c r="L2269" i="1"/>
  <c r="M2269" i="1" s="1"/>
  <c r="N2269" i="1" s="1"/>
  <c r="L2270" i="1"/>
  <c r="M2270" i="1" s="1"/>
  <c r="N2270" i="1" s="1"/>
  <c r="L2271" i="1"/>
  <c r="M2271" i="1" s="1"/>
  <c r="N2271" i="1" s="1"/>
  <c r="L2272" i="1"/>
  <c r="M2272" i="1" s="1"/>
  <c r="N2272" i="1" s="1"/>
  <c r="L2273" i="1"/>
  <c r="M2273" i="1" s="1"/>
  <c r="N2273" i="1" s="1"/>
  <c r="L2274" i="1"/>
  <c r="M2274" i="1" s="1"/>
  <c r="N2274" i="1" s="1"/>
  <c r="L2275" i="1"/>
  <c r="M2275" i="1" s="1"/>
  <c r="N2275" i="1" s="1"/>
  <c r="L2276" i="1"/>
  <c r="M2276" i="1" s="1"/>
  <c r="N2276" i="1" s="1"/>
  <c r="L2277" i="1"/>
  <c r="M2277" i="1" s="1"/>
  <c r="N2277" i="1" s="1"/>
  <c r="L2278" i="1"/>
  <c r="M2278" i="1" s="1"/>
  <c r="N2278" i="1" s="1"/>
  <c r="L2279" i="1"/>
  <c r="M2279" i="1" s="1"/>
  <c r="N2279" i="1" s="1"/>
  <c r="L2280" i="1"/>
  <c r="M2280" i="1" s="1"/>
  <c r="N2280" i="1" s="1"/>
  <c r="L2281" i="1"/>
  <c r="M2281" i="1" s="1"/>
  <c r="N2281" i="1" s="1"/>
  <c r="L2282" i="1"/>
  <c r="M2282" i="1" s="1"/>
  <c r="N2282" i="1" s="1"/>
  <c r="L2283" i="1"/>
  <c r="M2283" i="1" s="1"/>
  <c r="N2283" i="1" s="1"/>
  <c r="L2284" i="1"/>
  <c r="M2284" i="1" s="1"/>
  <c r="N2284" i="1" s="1"/>
  <c r="L2285" i="1"/>
  <c r="M2285" i="1" s="1"/>
  <c r="N2285" i="1" s="1"/>
  <c r="L2286" i="1"/>
  <c r="M2286" i="1" s="1"/>
  <c r="N2286" i="1" s="1"/>
  <c r="L2287" i="1"/>
  <c r="M2287" i="1" s="1"/>
  <c r="N2287" i="1" s="1"/>
  <c r="L2288" i="1"/>
  <c r="M2288" i="1" s="1"/>
  <c r="N2288" i="1" s="1"/>
  <c r="L2289" i="1"/>
  <c r="M2289" i="1" s="1"/>
  <c r="N2289" i="1" s="1"/>
  <c r="L2290" i="1"/>
  <c r="M2290" i="1" s="1"/>
  <c r="N2290" i="1" s="1"/>
  <c r="L2291" i="1"/>
  <c r="M2291" i="1" s="1"/>
  <c r="N2291" i="1" s="1"/>
  <c r="L2292" i="1"/>
  <c r="M2292" i="1" s="1"/>
  <c r="N2292" i="1" s="1"/>
  <c r="L2293" i="1"/>
  <c r="M2293" i="1" s="1"/>
  <c r="N2293" i="1" s="1"/>
  <c r="L2294" i="1"/>
  <c r="M2294" i="1" s="1"/>
  <c r="N2294" i="1" s="1"/>
  <c r="L2295" i="1"/>
  <c r="M2295" i="1" s="1"/>
  <c r="N2295" i="1" s="1"/>
  <c r="L2296" i="1"/>
  <c r="M2296" i="1" s="1"/>
  <c r="N2296" i="1" s="1"/>
  <c r="L2297" i="1"/>
  <c r="M2297" i="1" s="1"/>
  <c r="N2297" i="1" s="1"/>
  <c r="L2298" i="1"/>
  <c r="M2298" i="1" s="1"/>
  <c r="N2298" i="1" s="1"/>
  <c r="L2299" i="1"/>
  <c r="M2299" i="1" s="1"/>
  <c r="N2299" i="1" s="1"/>
  <c r="L2300" i="1"/>
  <c r="M2300" i="1" s="1"/>
  <c r="N2300" i="1" s="1"/>
  <c r="L2301" i="1"/>
  <c r="M2301" i="1" s="1"/>
  <c r="N2301" i="1" s="1"/>
  <c r="L2302" i="1"/>
  <c r="M2302" i="1" s="1"/>
  <c r="N2302" i="1" s="1"/>
  <c r="L2303" i="1"/>
  <c r="M2303" i="1" s="1"/>
  <c r="N2303" i="1" s="1"/>
  <c r="L2304" i="1"/>
  <c r="M2304" i="1" s="1"/>
  <c r="N2304" i="1" s="1"/>
  <c r="L2305" i="1"/>
  <c r="M2305" i="1" s="1"/>
  <c r="N2305" i="1" s="1"/>
  <c r="L2306" i="1"/>
  <c r="M2306" i="1" s="1"/>
  <c r="N2306" i="1" s="1"/>
  <c r="L2307" i="1"/>
  <c r="M2307" i="1" s="1"/>
  <c r="N2307" i="1" s="1"/>
  <c r="L2308" i="1"/>
  <c r="M2308" i="1" s="1"/>
  <c r="N2308" i="1" s="1"/>
  <c r="L2309" i="1"/>
  <c r="M2309" i="1" s="1"/>
  <c r="N2309" i="1" s="1"/>
  <c r="L2310" i="1"/>
  <c r="M2310" i="1" s="1"/>
  <c r="N2310" i="1" s="1"/>
  <c r="L2311" i="1"/>
  <c r="M2311" i="1" s="1"/>
  <c r="N2311" i="1" s="1"/>
  <c r="L2312" i="1"/>
  <c r="M2312" i="1" s="1"/>
  <c r="N2312" i="1" s="1"/>
  <c r="L2313" i="1"/>
  <c r="M2313" i="1" s="1"/>
  <c r="N2313" i="1" s="1"/>
  <c r="L2314" i="1"/>
  <c r="M2314" i="1" s="1"/>
  <c r="N2314" i="1" s="1"/>
  <c r="L2315" i="1"/>
  <c r="M2315" i="1" s="1"/>
  <c r="N2315" i="1" s="1"/>
  <c r="L2316" i="1"/>
  <c r="M2316" i="1" s="1"/>
  <c r="N2316" i="1" s="1"/>
  <c r="L2317" i="1"/>
  <c r="M2317" i="1" s="1"/>
  <c r="N2317" i="1" s="1"/>
  <c r="L2318" i="1"/>
  <c r="M2318" i="1" s="1"/>
  <c r="N2318" i="1" s="1"/>
  <c r="L2319" i="1"/>
  <c r="M2319" i="1" s="1"/>
  <c r="N2319" i="1" s="1"/>
  <c r="L2320" i="1"/>
  <c r="M2320" i="1" s="1"/>
  <c r="N2320" i="1" s="1"/>
  <c r="L2321" i="1"/>
  <c r="M2321" i="1" s="1"/>
  <c r="N2321" i="1" s="1"/>
  <c r="L2322" i="1"/>
  <c r="M2322" i="1" s="1"/>
  <c r="N2322" i="1" s="1"/>
  <c r="L2323" i="1"/>
  <c r="M2323" i="1" s="1"/>
  <c r="N2323" i="1" s="1"/>
  <c r="L2324" i="1"/>
  <c r="M2324" i="1" s="1"/>
  <c r="N2324" i="1" s="1"/>
  <c r="L2325" i="1"/>
  <c r="M2325" i="1" s="1"/>
  <c r="N2325" i="1" s="1"/>
  <c r="L2326" i="1"/>
  <c r="M2326" i="1" s="1"/>
  <c r="N2326" i="1" s="1"/>
  <c r="L2327" i="1"/>
  <c r="M2327" i="1" s="1"/>
  <c r="N2327" i="1" s="1"/>
  <c r="L2328" i="1"/>
  <c r="M2328" i="1" s="1"/>
  <c r="N2328" i="1" s="1"/>
  <c r="L2329" i="1"/>
  <c r="M2329" i="1" s="1"/>
  <c r="N2329" i="1" s="1"/>
  <c r="L2330" i="1"/>
  <c r="M2330" i="1" s="1"/>
  <c r="N2330" i="1" s="1"/>
  <c r="L2331" i="1"/>
  <c r="M2331" i="1" s="1"/>
  <c r="N2331" i="1" s="1"/>
  <c r="L2332" i="1"/>
  <c r="M2332" i="1" s="1"/>
  <c r="N2332" i="1" s="1"/>
  <c r="L2333" i="1"/>
  <c r="M2333" i="1" s="1"/>
  <c r="N2333" i="1" s="1"/>
  <c r="L2334" i="1"/>
  <c r="M2334" i="1" s="1"/>
  <c r="N2334" i="1" s="1"/>
  <c r="L2335" i="1"/>
  <c r="M2335" i="1" s="1"/>
  <c r="N2335" i="1" s="1"/>
  <c r="L2336" i="1"/>
  <c r="M2336" i="1" s="1"/>
  <c r="N2336" i="1" s="1"/>
  <c r="L2337" i="1"/>
  <c r="M2337" i="1" s="1"/>
  <c r="N2337" i="1" s="1"/>
  <c r="L2338" i="1"/>
  <c r="M2338" i="1" s="1"/>
  <c r="N2338" i="1" s="1"/>
  <c r="L2339" i="1"/>
  <c r="M2339" i="1" s="1"/>
  <c r="N2339" i="1" s="1"/>
  <c r="L2340" i="1"/>
  <c r="M2340" i="1" s="1"/>
  <c r="N2340" i="1" s="1"/>
  <c r="L2341" i="1"/>
  <c r="M2341" i="1" s="1"/>
  <c r="N2341" i="1" s="1"/>
  <c r="L2342" i="1"/>
  <c r="M2342" i="1" s="1"/>
  <c r="N2342" i="1" s="1"/>
  <c r="L2343" i="1"/>
  <c r="M2343" i="1" s="1"/>
  <c r="N2343" i="1" s="1"/>
  <c r="L2344" i="1"/>
  <c r="M2344" i="1" s="1"/>
  <c r="N2344" i="1" s="1"/>
  <c r="L2345" i="1"/>
  <c r="M2345" i="1" s="1"/>
  <c r="N2345" i="1" s="1"/>
  <c r="L2346" i="1"/>
  <c r="M2346" i="1" s="1"/>
  <c r="N2346" i="1" s="1"/>
  <c r="L2347" i="1"/>
  <c r="M2347" i="1" s="1"/>
  <c r="N2347" i="1" s="1"/>
  <c r="L2348" i="1"/>
  <c r="M2348" i="1" s="1"/>
  <c r="N2348" i="1" s="1"/>
  <c r="L2349" i="1"/>
  <c r="M2349" i="1" s="1"/>
  <c r="N2349" i="1" s="1"/>
  <c r="L2350" i="1"/>
  <c r="M2350" i="1" s="1"/>
  <c r="N2350" i="1" s="1"/>
  <c r="L2351" i="1"/>
  <c r="M2351" i="1" s="1"/>
  <c r="N2351" i="1" s="1"/>
  <c r="L2352" i="1"/>
  <c r="M2352" i="1" s="1"/>
  <c r="N2352" i="1" s="1"/>
  <c r="L2353" i="1"/>
  <c r="M2353" i="1" s="1"/>
  <c r="N2353" i="1" s="1"/>
  <c r="L2354" i="1"/>
  <c r="M2354" i="1" s="1"/>
  <c r="N2354" i="1" s="1"/>
  <c r="L2355" i="1"/>
  <c r="M2355" i="1" s="1"/>
  <c r="N2355" i="1" s="1"/>
  <c r="L2356" i="1"/>
  <c r="M2356" i="1" s="1"/>
  <c r="N2356" i="1" s="1"/>
  <c r="L2357" i="1"/>
  <c r="M2357" i="1" s="1"/>
  <c r="N2357" i="1" s="1"/>
  <c r="L2358" i="1"/>
  <c r="M2358" i="1" s="1"/>
  <c r="N2358" i="1" s="1"/>
  <c r="L2359" i="1"/>
  <c r="M2359" i="1" s="1"/>
  <c r="N2359" i="1" s="1"/>
  <c r="L2360" i="1"/>
  <c r="M2360" i="1" s="1"/>
  <c r="N2360" i="1" s="1"/>
  <c r="L2361" i="1"/>
  <c r="M2361" i="1" s="1"/>
  <c r="N2361" i="1" s="1"/>
  <c r="L2362" i="1"/>
  <c r="M2362" i="1" s="1"/>
  <c r="N2362" i="1" s="1"/>
  <c r="L2363" i="1"/>
  <c r="M2363" i="1" s="1"/>
  <c r="N2363" i="1" s="1"/>
  <c r="L2364" i="1"/>
  <c r="M2364" i="1" s="1"/>
  <c r="N2364" i="1" s="1"/>
  <c r="L2365" i="1"/>
  <c r="M2365" i="1" s="1"/>
  <c r="N2365" i="1" s="1"/>
  <c r="L2366" i="1"/>
  <c r="M2366" i="1" s="1"/>
  <c r="N2366" i="1" s="1"/>
  <c r="L2367" i="1"/>
  <c r="M2367" i="1" s="1"/>
  <c r="N2367" i="1" s="1"/>
  <c r="L2368" i="1"/>
  <c r="M2368" i="1" s="1"/>
  <c r="N2368" i="1" s="1"/>
  <c r="L2369" i="1"/>
  <c r="M2369" i="1" s="1"/>
  <c r="N2369" i="1" s="1"/>
  <c r="L2370" i="1"/>
  <c r="M2370" i="1" s="1"/>
  <c r="N2370" i="1" s="1"/>
  <c r="L2371" i="1"/>
  <c r="M2371" i="1" s="1"/>
  <c r="N2371" i="1" s="1"/>
  <c r="L2372" i="1"/>
  <c r="M2372" i="1" s="1"/>
  <c r="N2372" i="1" s="1"/>
  <c r="L2373" i="1"/>
  <c r="M2373" i="1" s="1"/>
  <c r="N2373" i="1" s="1"/>
  <c r="L2374" i="1"/>
  <c r="M2374" i="1" s="1"/>
  <c r="N2374" i="1" s="1"/>
  <c r="L2375" i="1"/>
  <c r="M2375" i="1" s="1"/>
  <c r="N2375" i="1" s="1"/>
  <c r="L2376" i="1"/>
  <c r="M2376" i="1" s="1"/>
  <c r="N2376" i="1" s="1"/>
  <c r="L2377" i="1"/>
  <c r="M2377" i="1" s="1"/>
  <c r="N2377" i="1" s="1"/>
  <c r="L2378" i="1"/>
  <c r="M2378" i="1" s="1"/>
  <c r="N2378" i="1" s="1"/>
  <c r="L2379" i="1"/>
  <c r="M2379" i="1" s="1"/>
  <c r="N2379" i="1" s="1"/>
  <c r="L2380" i="1"/>
  <c r="M2380" i="1" s="1"/>
  <c r="N2380" i="1" s="1"/>
  <c r="L2381" i="1"/>
  <c r="M2381" i="1" s="1"/>
  <c r="N2381" i="1" s="1"/>
  <c r="L2382" i="1"/>
  <c r="M2382" i="1" s="1"/>
  <c r="N2382" i="1" s="1"/>
  <c r="L2383" i="1"/>
  <c r="M2383" i="1" s="1"/>
  <c r="N2383" i="1" s="1"/>
  <c r="L2384" i="1"/>
  <c r="M2384" i="1" s="1"/>
  <c r="N2384" i="1" s="1"/>
  <c r="L2385" i="1"/>
  <c r="M2385" i="1" s="1"/>
  <c r="N2385" i="1" s="1"/>
  <c r="L2386" i="1"/>
  <c r="M2386" i="1" s="1"/>
  <c r="N2386" i="1" s="1"/>
  <c r="L2387" i="1"/>
  <c r="M2387" i="1" s="1"/>
  <c r="N2387" i="1" s="1"/>
  <c r="L2388" i="1"/>
  <c r="M2388" i="1" s="1"/>
  <c r="N2388" i="1" s="1"/>
  <c r="L2389" i="1"/>
  <c r="M2389" i="1" s="1"/>
  <c r="N2389" i="1" s="1"/>
  <c r="L2390" i="1"/>
  <c r="M2390" i="1" s="1"/>
  <c r="N2390" i="1" s="1"/>
  <c r="L2391" i="1"/>
  <c r="M2391" i="1" s="1"/>
  <c r="N2391" i="1" s="1"/>
  <c r="L2392" i="1"/>
  <c r="M2392" i="1" s="1"/>
  <c r="N2392" i="1" s="1"/>
  <c r="L2393" i="1"/>
  <c r="M2393" i="1" s="1"/>
  <c r="N2393" i="1" s="1"/>
  <c r="L2394" i="1"/>
  <c r="M2394" i="1" s="1"/>
  <c r="N2394" i="1" s="1"/>
  <c r="L2395" i="1"/>
  <c r="M2395" i="1" s="1"/>
  <c r="N2395" i="1" s="1"/>
  <c r="L2396" i="1"/>
  <c r="M2396" i="1" s="1"/>
  <c r="N2396" i="1" s="1"/>
  <c r="L2397" i="1"/>
  <c r="M2397" i="1" s="1"/>
  <c r="N2397" i="1" s="1"/>
  <c r="L2398" i="1"/>
  <c r="M2398" i="1" s="1"/>
  <c r="N2398" i="1" s="1"/>
  <c r="L2399" i="1"/>
  <c r="M2399" i="1" s="1"/>
  <c r="N2399" i="1" s="1"/>
  <c r="L2400" i="1"/>
  <c r="M2400" i="1" s="1"/>
  <c r="N2400" i="1" s="1"/>
  <c r="L2401" i="1"/>
  <c r="M2401" i="1" s="1"/>
  <c r="N2401" i="1" s="1"/>
  <c r="L2402" i="1"/>
  <c r="M2402" i="1" s="1"/>
  <c r="N2402" i="1" s="1"/>
  <c r="L2403" i="1"/>
  <c r="M2403" i="1" s="1"/>
  <c r="N2403" i="1" s="1"/>
  <c r="L2404" i="1"/>
  <c r="M2404" i="1" s="1"/>
  <c r="N2404" i="1" s="1"/>
  <c r="L2405" i="1"/>
  <c r="M2405" i="1" s="1"/>
  <c r="N2405" i="1" s="1"/>
  <c r="L2406" i="1"/>
  <c r="M2406" i="1" s="1"/>
  <c r="N2406" i="1" s="1"/>
  <c r="L2407" i="1"/>
  <c r="M2407" i="1" s="1"/>
  <c r="N2407" i="1" s="1"/>
  <c r="L2408" i="1"/>
  <c r="M2408" i="1" s="1"/>
  <c r="N2408" i="1" s="1"/>
  <c r="L2409" i="1"/>
  <c r="M2409" i="1" s="1"/>
  <c r="N2409" i="1" s="1"/>
  <c r="L2410" i="1"/>
  <c r="M2410" i="1" s="1"/>
  <c r="N2410" i="1" s="1"/>
  <c r="L2411" i="1"/>
  <c r="M2411" i="1" s="1"/>
  <c r="N2411" i="1" s="1"/>
  <c r="L2412" i="1"/>
  <c r="M2412" i="1" s="1"/>
  <c r="N2412" i="1" s="1"/>
  <c r="L2413" i="1"/>
  <c r="M2413" i="1" s="1"/>
  <c r="N2413" i="1" s="1"/>
  <c r="L2414" i="1"/>
  <c r="M2414" i="1" s="1"/>
  <c r="N2414" i="1" s="1"/>
  <c r="L2415" i="1"/>
  <c r="M2415" i="1" s="1"/>
  <c r="N2415" i="1" s="1"/>
  <c r="L2416" i="1"/>
  <c r="M2416" i="1" s="1"/>
  <c r="N2416" i="1" s="1"/>
  <c r="L2417" i="1"/>
  <c r="M2417" i="1" s="1"/>
  <c r="N2417" i="1" s="1"/>
  <c r="L2418" i="1"/>
  <c r="M2418" i="1" s="1"/>
  <c r="N2418" i="1" s="1"/>
  <c r="L2419" i="1"/>
  <c r="M2419" i="1" s="1"/>
  <c r="N2419" i="1" s="1"/>
  <c r="L2420" i="1"/>
  <c r="M2420" i="1" s="1"/>
  <c r="N2420" i="1" s="1"/>
  <c r="L2421" i="1"/>
  <c r="M2421" i="1" s="1"/>
  <c r="N2421" i="1" s="1"/>
  <c r="L2422" i="1"/>
  <c r="M2422" i="1" s="1"/>
  <c r="N2422" i="1" s="1"/>
  <c r="L2423" i="1"/>
  <c r="M2423" i="1" s="1"/>
  <c r="N2423" i="1" s="1"/>
  <c r="L2424" i="1"/>
  <c r="M2424" i="1" s="1"/>
  <c r="N2424" i="1" s="1"/>
  <c r="L2425" i="1"/>
  <c r="M2425" i="1" s="1"/>
  <c r="N2425" i="1" s="1"/>
  <c r="L2426" i="1"/>
  <c r="M2426" i="1" s="1"/>
  <c r="N2426" i="1" s="1"/>
  <c r="L2427" i="1"/>
  <c r="M2427" i="1" s="1"/>
  <c r="N2427" i="1" s="1"/>
  <c r="L2428" i="1"/>
  <c r="M2428" i="1" s="1"/>
  <c r="N2428" i="1" s="1"/>
  <c r="L2429" i="1"/>
  <c r="M2429" i="1" s="1"/>
  <c r="N2429" i="1" s="1"/>
  <c r="L2430" i="1"/>
  <c r="M2430" i="1" s="1"/>
  <c r="N2430" i="1" s="1"/>
  <c r="L2431" i="1"/>
  <c r="M2431" i="1" s="1"/>
  <c r="N2431" i="1" s="1"/>
  <c r="L2432" i="1"/>
  <c r="M2432" i="1" s="1"/>
  <c r="N2432" i="1" s="1"/>
  <c r="L2433" i="1"/>
  <c r="M2433" i="1" s="1"/>
  <c r="N2433" i="1" s="1"/>
  <c r="L2434" i="1"/>
  <c r="M2434" i="1" s="1"/>
  <c r="N2434" i="1" s="1"/>
  <c r="L2435" i="1"/>
  <c r="M2435" i="1" s="1"/>
  <c r="N2435" i="1" s="1"/>
  <c r="L2436" i="1"/>
  <c r="M2436" i="1" s="1"/>
  <c r="N2436" i="1" s="1"/>
  <c r="L2437" i="1"/>
  <c r="M2437" i="1" s="1"/>
  <c r="N2437" i="1" s="1"/>
  <c r="L2438" i="1"/>
  <c r="M2438" i="1" s="1"/>
  <c r="N2438" i="1" s="1"/>
  <c r="L2439" i="1"/>
  <c r="M2439" i="1" s="1"/>
  <c r="N2439" i="1" s="1"/>
  <c r="L2440" i="1"/>
  <c r="M2440" i="1" s="1"/>
  <c r="N2440" i="1" s="1"/>
  <c r="L2441" i="1"/>
  <c r="M2441" i="1" s="1"/>
  <c r="N2441" i="1" s="1"/>
  <c r="L2442" i="1"/>
  <c r="M2442" i="1" s="1"/>
  <c r="N2442" i="1" s="1"/>
  <c r="L2443" i="1"/>
  <c r="M2443" i="1" s="1"/>
  <c r="N2443" i="1" s="1"/>
  <c r="L2444" i="1"/>
  <c r="M2444" i="1" s="1"/>
  <c r="N2444" i="1" s="1"/>
  <c r="L2445" i="1"/>
  <c r="M2445" i="1" s="1"/>
  <c r="N2445" i="1" s="1"/>
  <c r="L2446" i="1"/>
  <c r="M2446" i="1" s="1"/>
  <c r="N2446" i="1" s="1"/>
  <c r="L2447" i="1"/>
  <c r="M2447" i="1" s="1"/>
  <c r="N2447" i="1" s="1"/>
  <c r="L2448" i="1"/>
  <c r="M2448" i="1" s="1"/>
  <c r="N2448" i="1" s="1"/>
  <c r="L2449" i="1"/>
  <c r="M2449" i="1" s="1"/>
  <c r="N2449" i="1" s="1"/>
  <c r="L2450" i="1"/>
  <c r="M2450" i="1" s="1"/>
  <c r="N2450" i="1" s="1"/>
  <c r="L2451" i="1"/>
  <c r="M2451" i="1" s="1"/>
  <c r="N2451" i="1" s="1"/>
  <c r="L2452" i="1"/>
  <c r="M2452" i="1" s="1"/>
  <c r="N2452" i="1" s="1"/>
  <c r="L2453" i="1"/>
  <c r="M2453" i="1" s="1"/>
  <c r="N2453" i="1" s="1"/>
  <c r="L2454" i="1"/>
  <c r="M2454" i="1" s="1"/>
  <c r="N2454" i="1" s="1"/>
  <c r="L2455" i="1"/>
  <c r="M2455" i="1" s="1"/>
  <c r="N2455" i="1" s="1"/>
  <c r="L2456" i="1"/>
  <c r="M2456" i="1" s="1"/>
  <c r="N2456" i="1" s="1"/>
  <c r="L2457" i="1"/>
  <c r="M2457" i="1" s="1"/>
  <c r="N2457" i="1" s="1"/>
  <c r="L2458" i="1"/>
  <c r="M2458" i="1" s="1"/>
  <c r="N2458" i="1" s="1"/>
  <c r="L2459" i="1"/>
  <c r="M2459" i="1" s="1"/>
  <c r="N2459" i="1" s="1"/>
  <c r="L2460" i="1"/>
  <c r="M2460" i="1" s="1"/>
  <c r="N2460" i="1" s="1"/>
  <c r="L2461" i="1"/>
  <c r="M2461" i="1" s="1"/>
  <c r="N2461" i="1" s="1"/>
  <c r="L2462" i="1"/>
  <c r="M2462" i="1" s="1"/>
  <c r="N2462" i="1" s="1"/>
  <c r="L2463" i="1"/>
  <c r="M2463" i="1" s="1"/>
  <c r="N2463" i="1" s="1"/>
  <c r="L2464" i="1"/>
  <c r="M2464" i="1" s="1"/>
  <c r="N2464" i="1" s="1"/>
  <c r="L2465" i="1"/>
  <c r="M2465" i="1" s="1"/>
  <c r="N2465" i="1" s="1"/>
  <c r="L2466" i="1"/>
  <c r="M2466" i="1" s="1"/>
  <c r="N2466" i="1" s="1"/>
  <c r="L2467" i="1"/>
  <c r="M2467" i="1" s="1"/>
  <c r="N2467" i="1" s="1"/>
  <c r="L2468" i="1"/>
  <c r="M2468" i="1" s="1"/>
  <c r="N2468" i="1" s="1"/>
  <c r="L2469" i="1"/>
  <c r="M2469" i="1" s="1"/>
  <c r="N2469" i="1" s="1"/>
  <c r="L2470" i="1"/>
  <c r="M2470" i="1" s="1"/>
  <c r="N2470" i="1" s="1"/>
  <c r="L2471" i="1"/>
  <c r="M2471" i="1" s="1"/>
  <c r="N2471" i="1" s="1"/>
  <c r="L2472" i="1"/>
  <c r="M2472" i="1" s="1"/>
  <c r="N2472" i="1" s="1"/>
  <c r="L2473" i="1"/>
  <c r="M2473" i="1" s="1"/>
  <c r="N2473" i="1" s="1"/>
  <c r="L2474" i="1"/>
  <c r="M2474" i="1" s="1"/>
  <c r="N2474" i="1" s="1"/>
  <c r="L2475" i="1"/>
  <c r="M2475" i="1" s="1"/>
  <c r="N2475" i="1" s="1"/>
  <c r="L2476" i="1"/>
  <c r="M2476" i="1" s="1"/>
  <c r="N2476" i="1" s="1"/>
  <c r="L2477" i="1"/>
  <c r="M2477" i="1" s="1"/>
  <c r="N2477" i="1" s="1"/>
  <c r="L2478" i="1"/>
  <c r="M2478" i="1" s="1"/>
  <c r="N2478" i="1" s="1"/>
  <c r="L2479" i="1"/>
  <c r="M2479" i="1" s="1"/>
  <c r="N2479" i="1" s="1"/>
  <c r="L2480" i="1"/>
  <c r="M2480" i="1" s="1"/>
  <c r="N2480" i="1" s="1"/>
  <c r="L2481" i="1"/>
  <c r="M2481" i="1" s="1"/>
  <c r="N2481" i="1" s="1"/>
  <c r="L2482" i="1"/>
  <c r="M2482" i="1" s="1"/>
  <c r="N2482" i="1" s="1"/>
  <c r="L2483" i="1"/>
  <c r="M2483" i="1" s="1"/>
  <c r="N2483" i="1" s="1"/>
  <c r="L2484" i="1"/>
  <c r="M2484" i="1" s="1"/>
  <c r="N2484" i="1" s="1"/>
  <c r="L2485" i="1"/>
  <c r="M2485" i="1" s="1"/>
  <c r="N2485" i="1" s="1"/>
  <c r="L2486" i="1"/>
  <c r="M2486" i="1" s="1"/>
  <c r="N2486" i="1" s="1"/>
  <c r="L2487" i="1"/>
  <c r="M2487" i="1" s="1"/>
  <c r="N2487" i="1" s="1"/>
  <c r="L2488" i="1"/>
  <c r="M2488" i="1" s="1"/>
  <c r="N2488" i="1" s="1"/>
  <c r="L2489" i="1"/>
  <c r="M2489" i="1" s="1"/>
  <c r="N2489" i="1" s="1"/>
  <c r="L2490" i="1"/>
  <c r="M2490" i="1" s="1"/>
  <c r="N2490" i="1" s="1"/>
  <c r="L2491" i="1"/>
  <c r="M2491" i="1" s="1"/>
  <c r="N2491" i="1" s="1"/>
  <c r="L2492" i="1"/>
  <c r="M2492" i="1" s="1"/>
  <c r="N2492" i="1" s="1"/>
  <c r="L2493" i="1"/>
  <c r="M2493" i="1" s="1"/>
  <c r="N2493" i="1" s="1"/>
  <c r="L2494" i="1"/>
  <c r="M2494" i="1" s="1"/>
  <c r="N2494" i="1" s="1"/>
  <c r="L2495" i="1"/>
  <c r="M2495" i="1" s="1"/>
  <c r="N2495" i="1" s="1"/>
  <c r="L2496" i="1"/>
  <c r="M2496" i="1" s="1"/>
  <c r="N2496" i="1" s="1"/>
  <c r="L2497" i="1"/>
  <c r="M2497" i="1" s="1"/>
  <c r="N2497" i="1" s="1"/>
  <c r="L2498" i="1"/>
  <c r="M2498" i="1" s="1"/>
  <c r="N2498" i="1" s="1"/>
  <c r="L2499" i="1"/>
  <c r="M2499" i="1" s="1"/>
  <c r="N2499" i="1" s="1"/>
  <c r="L2500" i="1"/>
  <c r="M2500" i="1" s="1"/>
  <c r="N2500" i="1" s="1"/>
  <c r="L2501" i="1"/>
  <c r="M2501" i="1" s="1"/>
  <c r="N2501" i="1" s="1"/>
  <c r="L2502" i="1"/>
  <c r="M2502" i="1" s="1"/>
  <c r="N2502" i="1" s="1"/>
  <c r="L2503" i="1"/>
  <c r="M2503" i="1" s="1"/>
  <c r="N2503" i="1" s="1"/>
  <c r="L2504" i="1"/>
  <c r="M2504" i="1" s="1"/>
  <c r="N2504" i="1" s="1"/>
  <c r="L2505" i="1"/>
  <c r="M2505" i="1" s="1"/>
  <c r="N2505" i="1" s="1"/>
  <c r="L2506" i="1"/>
  <c r="M2506" i="1" s="1"/>
  <c r="N2506" i="1" s="1"/>
  <c r="L2507" i="1"/>
  <c r="M2507" i="1" s="1"/>
  <c r="N2507" i="1" s="1"/>
  <c r="L2508" i="1"/>
  <c r="M2508" i="1" s="1"/>
  <c r="N2508" i="1" s="1"/>
  <c r="L2509" i="1"/>
  <c r="M2509" i="1" s="1"/>
  <c r="N2509" i="1" s="1"/>
  <c r="L2510" i="1"/>
  <c r="M2510" i="1" s="1"/>
  <c r="N2510" i="1" s="1"/>
  <c r="L2511" i="1"/>
  <c r="M2511" i="1" s="1"/>
  <c r="N2511" i="1" s="1"/>
  <c r="L2512" i="1"/>
  <c r="M2512" i="1" s="1"/>
  <c r="N2512" i="1" s="1"/>
  <c r="L2513" i="1"/>
  <c r="M2513" i="1" s="1"/>
  <c r="N2513" i="1" s="1"/>
  <c r="L2514" i="1"/>
  <c r="M2514" i="1" s="1"/>
  <c r="N2514" i="1" s="1"/>
  <c r="L2515" i="1"/>
  <c r="M2515" i="1" s="1"/>
  <c r="N2515" i="1" s="1"/>
  <c r="L2516" i="1"/>
  <c r="M2516" i="1" s="1"/>
  <c r="N2516" i="1" s="1"/>
  <c r="L2517" i="1"/>
  <c r="M2517" i="1" s="1"/>
  <c r="N2517" i="1" s="1"/>
  <c r="L2518" i="1"/>
  <c r="M2518" i="1" s="1"/>
  <c r="N2518" i="1" s="1"/>
  <c r="L2519" i="1"/>
  <c r="M2519" i="1" s="1"/>
  <c r="N2519" i="1" s="1"/>
  <c r="L2520" i="1"/>
  <c r="M2520" i="1" s="1"/>
  <c r="N2520" i="1" s="1"/>
  <c r="L2521" i="1"/>
  <c r="M2521" i="1" s="1"/>
  <c r="N2521" i="1" s="1"/>
  <c r="L2522" i="1"/>
  <c r="M2522" i="1" s="1"/>
  <c r="N2522" i="1" s="1"/>
  <c r="L2523" i="1"/>
  <c r="M2523" i="1" s="1"/>
  <c r="N2523" i="1" s="1"/>
  <c r="L2524" i="1"/>
  <c r="M2524" i="1" s="1"/>
  <c r="N2524" i="1" s="1"/>
  <c r="L2525" i="1"/>
  <c r="M2525" i="1" s="1"/>
  <c r="N2525" i="1" s="1"/>
  <c r="L2526" i="1"/>
  <c r="M2526" i="1" s="1"/>
  <c r="N2526" i="1" s="1"/>
  <c r="L2527" i="1"/>
  <c r="M2527" i="1" s="1"/>
  <c r="N2527" i="1" s="1"/>
  <c r="L2528" i="1"/>
  <c r="M2528" i="1" s="1"/>
  <c r="N2528" i="1" s="1"/>
  <c r="L2529" i="1"/>
  <c r="M2529" i="1" s="1"/>
  <c r="N2529" i="1" s="1"/>
  <c r="L2530" i="1"/>
  <c r="M2530" i="1" s="1"/>
  <c r="N2530" i="1" s="1"/>
  <c r="L2531" i="1"/>
  <c r="M2531" i="1" s="1"/>
  <c r="N2531" i="1" s="1"/>
  <c r="L2532" i="1"/>
  <c r="M2532" i="1" s="1"/>
  <c r="N2532" i="1" s="1"/>
  <c r="L2533" i="1"/>
  <c r="M2533" i="1" s="1"/>
  <c r="N2533" i="1" s="1"/>
  <c r="L2534" i="1"/>
  <c r="M2534" i="1" s="1"/>
  <c r="N2534" i="1" s="1"/>
  <c r="L2535" i="1"/>
  <c r="M2535" i="1" s="1"/>
  <c r="N2535" i="1" s="1"/>
  <c r="L2536" i="1"/>
  <c r="M2536" i="1" s="1"/>
  <c r="N2536" i="1" s="1"/>
  <c r="L2537" i="1"/>
  <c r="M2537" i="1" s="1"/>
  <c r="N2537" i="1" s="1"/>
  <c r="L2538" i="1"/>
  <c r="M2538" i="1" s="1"/>
  <c r="N2538" i="1" s="1"/>
  <c r="L2539" i="1"/>
  <c r="M2539" i="1" s="1"/>
  <c r="N2539" i="1" s="1"/>
  <c r="L2540" i="1"/>
  <c r="M2540" i="1" s="1"/>
  <c r="N2540" i="1" s="1"/>
  <c r="L2541" i="1"/>
  <c r="M2541" i="1" s="1"/>
  <c r="N2541" i="1" s="1"/>
  <c r="L2542" i="1"/>
  <c r="M2542" i="1" s="1"/>
  <c r="N2542" i="1" s="1"/>
  <c r="L2543" i="1"/>
  <c r="M2543" i="1" s="1"/>
  <c r="N2543" i="1" s="1"/>
  <c r="L2544" i="1"/>
  <c r="M2544" i="1" s="1"/>
  <c r="N2544" i="1" s="1"/>
  <c r="L2545" i="1"/>
  <c r="M2545" i="1" s="1"/>
  <c r="N2545" i="1" s="1"/>
  <c r="L2546" i="1"/>
  <c r="M2546" i="1" s="1"/>
  <c r="N2546" i="1" s="1"/>
  <c r="L2547" i="1"/>
  <c r="M2547" i="1" s="1"/>
  <c r="N2547" i="1" s="1"/>
  <c r="L2548" i="1"/>
  <c r="M2548" i="1" s="1"/>
  <c r="N2548" i="1" s="1"/>
  <c r="L2549" i="1"/>
  <c r="M2549" i="1" s="1"/>
  <c r="N2549" i="1" s="1"/>
  <c r="L2550" i="1"/>
  <c r="M2550" i="1" s="1"/>
  <c r="N2550" i="1" s="1"/>
  <c r="L2551" i="1"/>
  <c r="M2551" i="1" s="1"/>
  <c r="N2551" i="1" s="1"/>
  <c r="L2552" i="1"/>
  <c r="M2552" i="1" s="1"/>
  <c r="N2552" i="1" s="1"/>
  <c r="L2553" i="1"/>
  <c r="M2553" i="1" s="1"/>
  <c r="N2553" i="1" s="1"/>
  <c r="L2554" i="1"/>
  <c r="M2554" i="1" s="1"/>
  <c r="N2554" i="1" s="1"/>
  <c r="L2555" i="1"/>
  <c r="M2555" i="1" s="1"/>
  <c r="N2555" i="1" s="1"/>
  <c r="L2556" i="1"/>
  <c r="M2556" i="1" s="1"/>
  <c r="N2556" i="1" s="1"/>
  <c r="L2557" i="1"/>
  <c r="M2557" i="1" s="1"/>
  <c r="N2557" i="1" s="1"/>
  <c r="L2558" i="1"/>
  <c r="M2558" i="1" s="1"/>
  <c r="N2558" i="1" s="1"/>
  <c r="L2559" i="1"/>
  <c r="M2559" i="1" s="1"/>
  <c r="N2559" i="1" s="1"/>
  <c r="L2560" i="1"/>
  <c r="M2560" i="1" s="1"/>
  <c r="N2560" i="1" s="1"/>
  <c r="L2561" i="1"/>
  <c r="M2561" i="1" s="1"/>
  <c r="N2561" i="1" s="1"/>
  <c r="L2562" i="1"/>
  <c r="M2562" i="1" s="1"/>
  <c r="N2562" i="1" s="1"/>
  <c r="L2563" i="1"/>
  <c r="M2563" i="1" s="1"/>
  <c r="N2563" i="1" s="1"/>
  <c r="L2564" i="1"/>
  <c r="M2564" i="1" s="1"/>
  <c r="N2564" i="1" s="1"/>
  <c r="L2565" i="1"/>
  <c r="M2565" i="1" s="1"/>
  <c r="N2565" i="1" s="1"/>
  <c r="L2566" i="1"/>
  <c r="M2566" i="1" s="1"/>
  <c r="N2566" i="1" s="1"/>
  <c r="L2567" i="1"/>
  <c r="M2567" i="1" s="1"/>
  <c r="N2567" i="1" s="1"/>
  <c r="L2568" i="1"/>
  <c r="M2568" i="1" s="1"/>
  <c r="N2568" i="1" s="1"/>
  <c r="L2569" i="1"/>
  <c r="M2569" i="1" s="1"/>
  <c r="N2569" i="1" s="1"/>
  <c r="L2570" i="1"/>
  <c r="M2570" i="1" s="1"/>
  <c r="N2570" i="1" s="1"/>
  <c r="L2571" i="1"/>
  <c r="M2571" i="1" s="1"/>
  <c r="N2571" i="1" s="1"/>
  <c r="L2572" i="1"/>
  <c r="M2572" i="1" s="1"/>
  <c r="N2572" i="1" s="1"/>
  <c r="L2573" i="1"/>
  <c r="M2573" i="1" s="1"/>
  <c r="N2573" i="1" s="1"/>
  <c r="L2574" i="1"/>
  <c r="M2574" i="1" s="1"/>
  <c r="N2574" i="1" s="1"/>
  <c r="L2575" i="1"/>
  <c r="M2575" i="1" s="1"/>
  <c r="N2575" i="1" s="1"/>
  <c r="L2576" i="1"/>
  <c r="M2576" i="1" s="1"/>
  <c r="N2576" i="1" s="1"/>
  <c r="L2577" i="1"/>
  <c r="M2577" i="1" s="1"/>
  <c r="N2577" i="1" s="1"/>
  <c r="L2578" i="1"/>
  <c r="M2578" i="1" s="1"/>
  <c r="N2578" i="1" s="1"/>
  <c r="L2579" i="1"/>
  <c r="M2579" i="1" s="1"/>
  <c r="N2579" i="1" s="1"/>
  <c r="L2580" i="1"/>
  <c r="M2580" i="1" s="1"/>
  <c r="N2580" i="1" s="1"/>
  <c r="L2581" i="1"/>
  <c r="M2581" i="1" s="1"/>
  <c r="N2581" i="1" s="1"/>
  <c r="L2582" i="1"/>
  <c r="M2582" i="1" s="1"/>
  <c r="N2582" i="1" s="1"/>
  <c r="L2583" i="1"/>
  <c r="M2583" i="1" s="1"/>
  <c r="N2583" i="1" s="1"/>
  <c r="L2584" i="1"/>
  <c r="M2584" i="1" s="1"/>
  <c r="N2584" i="1" s="1"/>
  <c r="L2585" i="1"/>
  <c r="M2585" i="1" s="1"/>
  <c r="N2585" i="1" s="1"/>
  <c r="L2586" i="1"/>
  <c r="M2586" i="1" s="1"/>
  <c r="N2586" i="1" s="1"/>
  <c r="L2587" i="1"/>
  <c r="M2587" i="1" s="1"/>
  <c r="N2587" i="1" s="1"/>
  <c r="L2588" i="1"/>
  <c r="M2588" i="1" s="1"/>
  <c r="N2588" i="1" s="1"/>
  <c r="L2589" i="1"/>
  <c r="M2589" i="1" s="1"/>
  <c r="N2589" i="1" s="1"/>
  <c r="L2590" i="1"/>
  <c r="M2590" i="1" s="1"/>
  <c r="N2590" i="1" s="1"/>
  <c r="L2591" i="1"/>
  <c r="M2591" i="1" s="1"/>
  <c r="N2591" i="1" s="1"/>
  <c r="L2592" i="1"/>
  <c r="M2592" i="1" s="1"/>
  <c r="N2592" i="1" s="1"/>
  <c r="L2593" i="1"/>
  <c r="M2593" i="1" s="1"/>
  <c r="N2593" i="1" s="1"/>
  <c r="L2594" i="1"/>
  <c r="M2594" i="1" s="1"/>
  <c r="N2594" i="1" s="1"/>
  <c r="L2595" i="1"/>
  <c r="M2595" i="1" s="1"/>
  <c r="N2595" i="1" s="1"/>
  <c r="L2596" i="1"/>
  <c r="M2596" i="1" s="1"/>
  <c r="N2596" i="1" s="1"/>
  <c r="L2597" i="1"/>
  <c r="M2597" i="1" s="1"/>
  <c r="N2597" i="1" s="1"/>
  <c r="L2598" i="1"/>
  <c r="M2598" i="1" s="1"/>
  <c r="N2598" i="1" s="1"/>
  <c r="L2599" i="1"/>
  <c r="M2599" i="1" s="1"/>
  <c r="N2599" i="1" s="1"/>
  <c r="L2600" i="1"/>
  <c r="M2600" i="1" s="1"/>
  <c r="N2600" i="1" s="1"/>
  <c r="L2601" i="1"/>
  <c r="M2601" i="1" s="1"/>
  <c r="N2601" i="1" s="1"/>
  <c r="L2602" i="1"/>
  <c r="M2602" i="1" s="1"/>
  <c r="N2602" i="1" s="1"/>
  <c r="L2603" i="1"/>
  <c r="M2603" i="1" s="1"/>
  <c r="N2603" i="1" s="1"/>
  <c r="L2604" i="1"/>
  <c r="M2604" i="1" s="1"/>
  <c r="N2604" i="1" s="1"/>
  <c r="L2605" i="1"/>
  <c r="M2605" i="1" s="1"/>
  <c r="N2605" i="1" s="1"/>
  <c r="L2606" i="1"/>
  <c r="M2606" i="1" s="1"/>
  <c r="N2606" i="1" s="1"/>
  <c r="L2607" i="1"/>
  <c r="M2607" i="1" s="1"/>
  <c r="N2607" i="1" s="1"/>
  <c r="L2608" i="1"/>
  <c r="M2608" i="1" s="1"/>
  <c r="N2608" i="1" s="1"/>
  <c r="L2609" i="1"/>
  <c r="M2609" i="1" s="1"/>
  <c r="N2609" i="1" s="1"/>
  <c r="L2610" i="1"/>
  <c r="M2610" i="1" s="1"/>
  <c r="N2610" i="1" s="1"/>
  <c r="L2611" i="1"/>
  <c r="M2611" i="1" s="1"/>
  <c r="N2611" i="1" s="1"/>
  <c r="L2612" i="1"/>
  <c r="M2612" i="1" s="1"/>
  <c r="N2612" i="1" s="1"/>
  <c r="L2613" i="1"/>
  <c r="M2613" i="1" s="1"/>
  <c r="N2613" i="1" s="1"/>
  <c r="L2614" i="1"/>
  <c r="M2614" i="1" s="1"/>
  <c r="N2614" i="1" s="1"/>
  <c r="L2615" i="1"/>
  <c r="M2615" i="1" s="1"/>
  <c r="N2615" i="1" s="1"/>
  <c r="L2616" i="1"/>
  <c r="M2616" i="1" s="1"/>
  <c r="N2616" i="1" s="1"/>
  <c r="L2617" i="1"/>
  <c r="M2617" i="1" s="1"/>
  <c r="N2617" i="1" s="1"/>
  <c r="L2618" i="1"/>
  <c r="M2618" i="1" s="1"/>
  <c r="N2618" i="1" s="1"/>
  <c r="L2619" i="1"/>
  <c r="M2619" i="1" s="1"/>
  <c r="N2619" i="1" s="1"/>
  <c r="L2620" i="1"/>
  <c r="M2620" i="1" s="1"/>
  <c r="N2620" i="1" s="1"/>
  <c r="L2621" i="1"/>
  <c r="M2621" i="1" s="1"/>
  <c r="N2621" i="1" s="1"/>
  <c r="L2622" i="1"/>
  <c r="M2622" i="1" s="1"/>
  <c r="N2622" i="1" s="1"/>
  <c r="L2623" i="1"/>
  <c r="M2623" i="1" s="1"/>
  <c r="N2623" i="1" s="1"/>
  <c r="L2624" i="1"/>
  <c r="M2624" i="1" s="1"/>
  <c r="N2624" i="1" s="1"/>
  <c r="L2625" i="1"/>
  <c r="M2625" i="1" s="1"/>
  <c r="N2625" i="1" s="1"/>
  <c r="L2626" i="1"/>
  <c r="M2626" i="1" s="1"/>
  <c r="N2626" i="1" s="1"/>
  <c r="L2627" i="1"/>
  <c r="M2627" i="1" s="1"/>
  <c r="N2627" i="1" s="1"/>
  <c r="L2628" i="1"/>
  <c r="M2628" i="1" s="1"/>
  <c r="N2628" i="1" s="1"/>
  <c r="L2629" i="1"/>
  <c r="M2629" i="1" s="1"/>
  <c r="N2629" i="1" s="1"/>
  <c r="L2630" i="1"/>
  <c r="M2630" i="1" s="1"/>
  <c r="N2630" i="1" s="1"/>
  <c r="L2631" i="1"/>
  <c r="M2631" i="1" s="1"/>
  <c r="N2631" i="1" s="1"/>
  <c r="L2632" i="1"/>
  <c r="M2632" i="1" s="1"/>
  <c r="N2632" i="1" s="1"/>
  <c r="L2633" i="1"/>
  <c r="M2633" i="1" s="1"/>
  <c r="N2633" i="1" s="1"/>
  <c r="L2634" i="1"/>
  <c r="M2634" i="1" s="1"/>
  <c r="N2634" i="1" s="1"/>
  <c r="L2635" i="1"/>
  <c r="M2635" i="1" s="1"/>
  <c r="N2635" i="1" s="1"/>
  <c r="L2636" i="1"/>
  <c r="M2636" i="1" s="1"/>
  <c r="N2636" i="1" s="1"/>
  <c r="L2637" i="1"/>
  <c r="M2637" i="1" s="1"/>
  <c r="N2637" i="1" s="1"/>
  <c r="L2638" i="1"/>
  <c r="M2638" i="1" s="1"/>
  <c r="N2638" i="1" s="1"/>
  <c r="L2639" i="1"/>
  <c r="M2639" i="1" s="1"/>
  <c r="N2639" i="1" s="1"/>
  <c r="L2640" i="1"/>
  <c r="M2640" i="1" s="1"/>
  <c r="N2640" i="1" s="1"/>
  <c r="L2641" i="1"/>
  <c r="M2641" i="1" s="1"/>
  <c r="N2641" i="1" s="1"/>
  <c r="L2642" i="1"/>
  <c r="M2642" i="1" s="1"/>
  <c r="N2642" i="1" s="1"/>
  <c r="L2643" i="1"/>
  <c r="M2643" i="1" s="1"/>
  <c r="N2643" i="1" s="1"/>
  <c r="L2644" i="1"/>
  <c r="M2644" i="1" s="1"/>
  <c r="N2644" i="1" s="1"/>
  <c r="L2645" i="1"/>
  <c r="M2645" i="1" s="1"/>
  <c r="N2645" i="1" s="1"/>
  <c r="L2646" i="1"/>
  <c r="M2646" i="1" s="1"/>
  <c r="N2646" i="1" s="1"/>
  <c r="L2647" i="1"/>
  <c r="M2647" i="1" s="1"/>
  <c r="N2647" i="1" s="1"/>
  <c r="L2648" i="1"/>
  <c r="M2648" i="1" s="1"/>
  <c r="N2648" i="1" s="1"/>
  <c r="L2649" i="1"/>
  <c r="M2649" i="1" s="1"/>
  <c r="N2649" i="1" s="1"/>
  <c r="L2650" i="1"/>
  <c r="M2650" i="1" s="1"/>
  <c r="N2650" i="1" s="1"/>
  <c r="L2651" i="1"/>
  <c r="M2651" i="1" s="1"/>
  <c r="N2651" i="1" s="1"/>
  <c r="L2652" i="1"/>
  <c r="M2652" i="1" s="1"/>
  <c r="N2652" i="1" s="1"/>
  <c r="L2653" i="1"/>
  <c r="M2653" i="1" s="1"/>
  <c r="N2653" i="1" s="1"/>
  <c r="L2654" i="1"/>
  <c r="M2654" i="1" s="1"/>
  <c r="N2654" i="1" s="1"/>
  <c r="L2655" i="1"/>
  <c r="M2655" i="1" s="1"/>
  <c r="N2655" i="1" s="1"/>
  <c r="L2656" i="1"/>
  <c r="M2656" i="1" s="1"/>
  <c r="N2656" i="1" s="1"/>
  <c r="L2657" i="1"/>
  <c r="M2657" i="1" s="1"/>
  <c r="N2657" i="1" s="1"/>
  <c r="L2658" i="1"/>
  <c r="M2658" i="1" s="1"/>
  <c r="N2658" i="1" s="1"/>
  <c r="L2659" i="1"/>
  <c r="M2659" i="1" s="1"/>
  <c r="N2659" i="1" s="1"/>
  <c r="L2660" i="1"/>
  <c r="M2660" i="1" s="1"/>
  <c r="N2660" i="1" s="1"/>
  <c r="L2661" i="1"/>
  <c r="M2661" i="1" s="1"/>
  <c r="N2661" i="1" s="1"/>
  <c r="L2662" i="1"/>
  <c r="M2662" i="1" s="1"/>
  <c r="N2662" i="1" s="1"/>
  <c r="L2663" i="1"/>
  <c r="M2663" i="1" s="1"/>
  <c r="N2663" i="1" s="1"/>
  <c r="L2664" i="1"/>
  <c r="M2664" i="1" s="1"/>
  <c r="N2664" i="1" s="1"/>
  <c r="L2665" i="1"/>
  <c r="M2665" i="1" s="1"/>
  <c r="N2665" i="1" s="1"/>
  <c r="L2666" i="1"/>
  <c r="M2666" i="1" s="1"/>
  <c r="N2666" i="1" s="1"/>
  <c r="L2667" i="1"/>
  <c r="M2667" i="1" s="1"/>
  <c r="N2667" i="1" s="1"/>
  <c r="L2668" i="1"/>
  <c r="M2668" i="1" s="1"/>
  <c r="N2668" i="1" s="1"/>
  <c r="L2669" i="1"/>
  <c r="M2669" i="1" s="1"/>
  <c r="N2669" i="1" s="1"/>
  <c r="L2670" i="1"/>
  <c r="M2670" i="1" s="1"/>
  <c r="N2670" i="1" s="1"/>
  <c r="L2671" i="1"/>
  <c r="M2671" i="1" s="1"/>
  <c r="N2671" i="1" s="1"/>
  <c r="L2672" i="1"/>
  <c r="M2672" i="1" s="1"/>
  <c r="N2672" i="1" s="1"/>
  <c r="L2673" i="1"/>
  <c r="M2673" i="1" s="1"/>
  <c r="N2673" i="1" s="1"/>
  <c r="L2674" i="1"/>
  <c r="M2674" i="1" s="1"/>
  <c r="N2674" i="1" s="1"/>
  <c r="L2675" i="1"/>
  <c r="M2675" i="1" s="1"/>
  <c r="N2675" i="1" s="1"/>
  <c r="L2676" i="1"/>
  <c r="M2676" i="1" s="1"/>
  <c r="N2676" i="1" s="1"/>
  <c r="L2677" i="1"/>
  <c r="M2677" i="1" s="1"/>
  <c r="N2677" i="1" s="1"/>
  <c r="L2678" i="1"/>
  <c r="M2678" i="1" s="1"/>
  <c r="N2678" i="1" s="1"/>
  <c r="L2679" i="1"/>
  <c r="M2679" i="1" s="1"/>
  <c r="N2679" i="1" s="1"/>
  <c r="L2680" i="1"/>
  <c r="M2680" i="1" s="1"/>
  <c r="N2680" i="1" s="1"/>
  <c r="L2681" i="1"/>
  <c r="M2681" i="1" s="1"/>
  <c r="N2681" i="1" s="1"/>
  <c r="L2682" i="1"/>
  <c r="M2682" i="1" s="1"/>
  <c r="N2682" i="1" s="1"/>
  <c r="L2683" i="1"/>
  <c r="M2683" i="1" s="1"/>
  <c r="N2683" i="1" s="1"/>
  <c r="L2684" i="1"/>
  <c r="M2684" i="1" s="1"/>
  <c r="N2684" i="1" s="1"/>
  <c r="L2685" i="1"/>
  <c r="M2685" i="1" s="1"/>
  <c r="N2685" i="1" s="1"/>
  <c r="L2686" i="1"/>
  <c r="M2686" i="1" s="1"/>
  <c r="N2686" i="1" s="1"/>
  <c r="L2687" i="1"/>
  <c r="M2687" i="1" s="1"/>
  <c r="N2687" i="1" s="1"/>
  <c r="L2688" i="1"/>
  <c r="M2688" i="1" s="1"/>
  <c r="N2688" i="1" s="1"/>
  <c r="L2689" i="1"/>
  <c r="M2689" i="1" s="1"/>
  <c r="N2689" i="1" s="1"/>
  <c r="L2690" i="1"/>
  <c r="M2690" i="1" s="1"/>
  <c r="N2690" i="1" s="1"/>
  <c r="L2691" i="1"/>
  <c r="M2691" i="1" s="1"/>
  <c r="N2691" i="1" s="1"/>
  <c r="L2692" i="1"/>
  <c r="M2692" i="1" s="1"/>
  <c r="N2692" i="1" s="1"/>
  <c r="L2693" i="1"/>
  <c r="M2693" i="1" s="1"/>
  <c r="N2693" i="1" s="1"/>
  <c r="L2694" i="1"/>
  <c r="M2694" i="1" s="1"/>
  <c r="N2694" i="1" s="1"/>
  <c r="L2695" i="1"/>
  <c r="M2695" i="1" s="1"/>
  <c r="N2695" i="1" s="1"/>
  <c r="L2696" i="1"/>
  <c r="M2696" i="1" s="1"/>
  <c r="N2696" i="1" s="1"/>
  <c r="L2697" i="1"/>
  <c r="M2697" i="1" s="1"/>
  <c r="N2697" i="1" s="1"/>
  <c r="L2698" i="1"/>
  <c r="M2698" i="1" s="1"/>
  <c r="N2698" i="1" s="1"/>
  <c r="L2699" i="1"/>
  <c r="M2699" i="1" s="1"/>
  <c r="N2699" i="1" s="1"/>
  <c r="L2700" i="1"/>
  <c r="M2700" i="1" s="1"/>
  <c r="N2700" i="1" s="1"/>
  <c r="L2701" i="1"/>
  <c r="M2701" i="1" s="1"/>
  <c r="N2701" i="1" s="1"/>
  <c r="L2702" i="1"/>
  <c r="M2702" i="1" s="1"/>
  <c r="N2702" i="1" s="1"/>
  <c r="L2703" i="1"/>
  <c r="M2703" i="1" s="1"/>
  <c r="N2703" i="1" s="1"/>
  <c r="L2704" i="1"/>
  <c r="M2704" i="1" s="1"/>
  <c r="N2704" i="1" s="1"/>
  <c r="L2705" i="1"/>
  <c r="M2705" i="1" s="1"/>
  <c r="N2705" i="1" s="1"/>
  <c r="L2706" i="1"/>
  <c r="M2706" i="1" s="1"/>
  <c r="N2706" i="1" s="1"/>
  <c r="L2707" i="1"/>
  <c r="M2707" i="1" s="1"/>
  <c r="N2707" i="1" s="1"/>
  <c r="L2708" i="1"/>
  <c r="M2708" i="1" s="1"/>
  <c r="N2708" i="1" s="1"/>
  <c r="L2709" i="1"/>
  <c r="M2709" i="1" s="1"/>
  <c r="N2709" i="1" s="1"/>
  <c r="L2710" i="1"/>
  <c r="M2710" i="1" s="1"/>
  <c r="N2710" i="1" s="1"/>
  <c r="L2711" i="1"/>
  <c r="M2711" i="1" s="1"/>
  <c r="N2711" i="1" s="1"/>
  <c r="L2712" i="1"/>
  <c r="M2712" i="1" s="1"/>
  <c r="N2712" i="1" s="1"/>
  <c r="L2713" i="1"/>
  <c r="M2713" i="1" s="1"/>
  <c r="N2713" i="1" s="1"/>
  <c r="L2714" i="1"/>
  <c r="M2714" i="1" s="1"/>
  <c r="N2714" i="1" s="1"/>
  <c r="L2715" i="1"/>
  <c r="M2715" i="1" s="1"/>
  <c r="N2715" i="1" s="1"/>
  <c r="L2716" i="1"/>
  <c r="M2716" i="1" s="1"/>
  <c r="N2716" i="1" s="1"/>
  <c r="L2717" i="1"/>
  <c r="M2717" i="1" s="1"/>
  <c r="N2717" i="1" s="1"/>
  <c r="L2718" i="1"/>
  <c r="M2718" i="1" s="1"/>
  <c r="N2718" i="1" s="1"/>
  <c r="L2719" i="1"/>
  <c r="M2719" i="1" s="1"/>
  <c r="N2719" i="1" s="1"/>
  <c r="L2720" i="1"/>
  <c r="M2720" i="1" s="1"/>
  <c r="N2720" i="1" s="1"/>
  <c r="L2721" i="1"/>
  <c r="M2721" i="1" s="1"/>
  <c r="N2721" i="1" s="1"/>
  <c r="L2722" i="1"/>
  <c r="M2722" i="1" s="1"/>
  <c r="N2722" i="1" s="1"/>
  <c r="L2723" i="1"/>
  <c r="M2723" i="1" s="1"/>
  <c r="N2723" i="1" s="1"/>
  <c r="L2724" i="1"/>
  <c r="M2724" i="1" s="1"/>
  <c r="N2724" i="1" s="1"/>
  <c r="L2725" i="1"/>
  <c r="M2725" i="1" s="1"/>
  <c r="N2725" i="1" s="1"/>
  <c r="L2726" i="1"/>
  <c r="M2726" i="1" s="1"/>
  <c r="N2726" i="1" s="1"/>
  <c r="L2727" i="1"/>
  <c r="M2727" i="1" s="1"/>
  <c r="N2727" i="1" s="1"/>
  <c r="L2728" i="1"/>
  <c r="M2728" i="1" s="1"/>
  <c r="N2728" i="1" s="1"/>
  <c r="L2729" i="1"/>
  <c r="M2729" i="1" s="1"/>
  <c r="N2729" i="1" s="1"/>
  <c r="L2730" i="1"/>
  <c r="M2730" i="1" s="1"/>
  <c r="N2730" i="1" s="1"/>
  <c r="L2731" i="1"/>
  <c r="M2731" i="1" s="1"/>
  <c r="N2731" i="1" s="1"/>
  <c r="L2732" i="1"/>
  <c r="M2732" i="1" s="1"/>
  <c r="N2732" i="1" s="1"/>
  <c r="L2733" i="1"/>
  <c r="M2733" i="1" s="1"/>
  <c r="N2733" i="1" s="1"/>
  <c r="L2734" i="1"/>
  <c r="M2734" i="1" s="1"/>
  <c r="N2734" i="1" s="1"/>
  <c r="L2735" i="1"/>
  <c r="M2735" i="1" s="1"/>
  <c r="N2735" i="1" s="1"/>
  <c r="L2736" i="1"/>
  <c r="M2736" i="1" s="1"/>
  <c r="N2736" i="1" s="1"/>
  <c r="L2737" i="1"/>
  <c r="M2737" i="1" s="1"/>
  <c r="N2737" i="1" s="1"/>
  <c r="L2738" i="1"/>
  <c r="M2738" i="1" s="1"/>
  <c r="N2738" i="1" s="1"/>
  <c r="L2739" i="1"/>
  <c r="M2739" i="1" s="1"/>
  <c r="N2739" i="1" s="1"/>
  <c r="L2740" i="1"/>
  <c r="M2740" i="1" s="1"/>
  <c r="N2740" i="1" s="1"/>
  <c r="L2741" i="1"/>
  <c r="M2741" i="1" s="1"/>
  <c r="N2741" i="1" s="1"/>
  <c r="L2742" i="1"/>
  <c r="M2742" i="1" s="1"/>
  <c r="N2742" i="1" s="1"/>
  <c r="L2743" i="1"/>
  <c r="M2743" i="1" s="1"/>
  <c r="N2743" i="1" s="1"/>
  <c r="L2744" i="1"/>
  <c r="M2744" i="1" s="1"/>
  <c r="N2744" i="1" s="1"/>
  <c r="L2745" i="1"/>
  <c r="M2745" i="1" s="1"/>
  <c r="N2745" i="1" s="1"/>
  <c r="L2746" i="1"/>
  <c r="M2746" i="1" s="1"/>
  <c r="N2746" i="1" s="1"/>
  <c r="L2747" i="1"/>
  <c r="M2747" i="1" s="1"/>
  <c r="N2747" i="1" s="1"/>
  <c r="L2748" i="1"/>
  <c r="M2748" i="1" s="1"/>
  <c r="N2748" i="1" s="1"/>
  <c r="L2749" i="1"/>
  <c r="M2749" i="1" s="1"/>
  <c r="N2749" i="1" s="1"/>
  <c r="L2750" i="1"/>
  <c r="M2750" i="1" s="1"/>
  <c r="N2750" i="1" s="1"/>
  <c r="L2751" i="1"/>
  <c r="M2751" i="1" s="1"/>
  <c r="N2751" i="1" s="1"/>
  <c r="L2752" i="1"/>
  <c r="M2752" i="1" s="1"/>
  <c r="N2752" i="1" s="1"/>
  <c r="L2753" i="1"/>
  <c r="M2753" i="1" s="1"/>
  <c r="N2753" i="1" s="1"/>
  <c r="L2754" i="1"/>
  <c r="M2754" i="1" s="1"/>
  <c r="N2754" i="1" s="1"/>
  <c r="L2755" i="1"/>
  <c r="M2755" i="1" s="1"/>
  <c r="N2755" i="1" s="1"/>
  <c r="L2756" i="1"/>
  <c r="M2756" i="1" s="1"/>
  <c r="N2756" i="1" s="1"/>
  <c r="L2757" i="1"/>
  <c r="M2757" i="1" s="1"/>
  <c r="N2757" i="1" s="1"/>
  <c r="L2758" i="1"/>
  <c r="M2758" i="1" s="1"/>
  <c r="N2758" i="1" s="1"/>
  <c r="L2759" i="1"/>
  <c r="M2759" i="1" s="1"/>
  <c r="N2759" i="1" s="1"/>
  <c r="L2760" i="1"/>
  <c r="M2760" i="1" s="1"/>
  <c r="N2760" i="1" s="1"/>
  <c r="L2761" i="1"/>
  <c r="M2761" i="1" s="1"/>
  <c r="N2761" i="1" s="1"/>
  <c r="L2762" i="1"/>
  <c r="M2762" i="1" s="1"/>
  <c r="N2762" i="1" s="1"/>
  <c r="L2763" i="1"/>
  <c r="M2763" i="1" s="1"/>
  <c r="N2763" i="1" s="1"/>
  <c r="L2764" i="1"/>
  <c r="M2764" i="1" s="1"/>
  <c r="N2764" i="1" s="1"/>
  <c r="L2765" i="1"/>
  <c r="M2765" i="1" s="1"/>
  <c r="N2765" i="1" s="1"/>
  <c r="L2766" i="1"/>
  <c r="M2766" i="1" s="1"/>
  <c r="N2766" i="1" s="1"/>
  <c r="L2767" i="1"/>
  <c r="M2767" i="1" s="1"/>
  <c r="N2767" i="1" s="1"/>
  <c r="L2768" i="1"/>
  <c r="M2768" i="1" s="1"/>
  <c r="N2768" i="1" s="1"/>
  <c r="L2769" i="1"/>
  <c r="M2769" i="1" s="1"/>
  <c r="N2769" i="1" s="1"/>
  <c r="L2770" i="1"/>
  <c r="M2770" i="1" s="1"/>
  <c r="N2770" i="1" s="1"/>
  <c r="L2771" i="1"/>
  <c r="M2771" i="1" s="1"/>
  <c r="N2771" i="1" s="1"/>
  <c r="L2772" i="1"/>
  <c r="M2772" i="1" s="1"/>
  <c r="N2772" i="1" s="1"/>
  <c r="L2773" i="1"/>
  <c r="M2773" i="1" s="1"/>
  <c r="N2773" i="1" s="1"/>
  <c r="L2774" i="1"/>
  <c r="M2774" i="1" s="1"/>
  <c r="N2774" i="1" s="1"/>
  <c r="L2775" i="1"/>
  <c r="M2775" i="1" s="1"/>
  <c r="N2775" i="1" s="1"/>
  <c r="L2776" i="1"/>
  <c r="M2776" i="1" s="1"/>
  <c r="N2776" i="1" s="1"/>
  <c r="L2777" i="1"/>
  <c r="M2777" i="1" s="1"/>
  <c r="N2777" i="1" s="1"/>
  <c r="L2778" i="1"/>
  <c r="M2778" i="1" s="1"/>
  <c r="N2778" i="1" s="1"/>
  <c r="L2779" i="1"/>
  <c r="M2779" i="1" s="1"/>
  <c r="N2779" i="1" s="1"/>
  <c r="L2780" i="1"/>
  <c r="M2780" i="1" s="1"/>
  <c r="N2780" i="1" s="1"/>
  <c r="L2781" i="1"/>
  <c r="M2781" i="1" s="1"/>
  <c r="N2781" i="1" s="1"/>
  <c r="L2782" i="1"/>
  <c r="M2782" i="1" s="1"/>
  <c r="N2782" i="1" s="1"/>
  <c r="L2783" i="1"/>
  <c r="M2783" i="1" s="1"/>
  <c r="N2783" i="1" s="1"/>
  <c r="L2784" i="1"/>
  <c r="M2784" i="1" s="1"/>
  <c r="N2784" i="1" s="1"/>
  <c r="L2785" i="1"/>
  <c r="M2785" i="1" s="1"/>
  <c r="N2785" i="1" s="1"/>
  <c r="L2786" i="1"/>
  <c r="M2786" i="1" s="1"/>
  <c r="N2786" i="1" s="1"/>
  <c r="L2787" i="1"/>
  <c r="M2787" i="1" s="1"/>
  <c r="N2787" i="1" s="1"/>
  <c r="L2788" i="1"/>
  <c r="M2788" i="1" s="1"/>
  <c r="N2788" i="1" s="1"/>
  <c r="L2789" i="1"/>
  <c r="M2789" i="1" s="1"/>
  <c r="N2789" i="1" s="1"/>
  <c r="L2790" i="1"/>
  <c r="M2790" i="1" s="1"/>
  <c r="N2790" i="1" s="1"/>
  <c r="L2791" i="1"/>
  <c r="M2791" i="1" s="1"/>
  <c r="N2791" i="1" s="1"/>
  <c r="L2792" i="1"/>
  <c r="M2792" i="1" s="1"/>
  <c r="N2792" i="1" s="1"/>
  <c r="L2793" i="1"/>
  <c r="M2793" i="1" s="1"/>
  <c r="N2793" i="1" s="1"/>
  <c r="L2794" i="1"/>
  <c r="M2794" i="1" s="1"/>
  <c r="N2794" i="1" s="1"/>
  <c r="L2795" i="1"/>
  <c r="M2795" i="1" s="1"/>
  <c r="N2795" i="1" s="1"/>
  <c r="L2796" i="1"/>
  <c r="M2796" i="1" s="1"/>
  <c r="N2796" i="1" s="1"/>
  <c r="L2797" i="1"/>
  <c r="M2797" i="1" s="1"/>
  <c r="N2797" i="1" s="1"/>
  <c r="L2798" i="1"/>
  <c r="M2798" i="1" s="1"/>
  <c r="N2798" i="1" s="1"/>
  <c r="L2799" i="1"/>
  <c r="M2799" i="1" s="1"/>
  <c r="N2799" i="1" s="1"/>
  <c r="L2800" i="1"/>
  <c r="M2800" i="1" s="1"/>
  <c r="N2800" i="1" s="1"/>
  <c r="L2801" i="1"/>
  <c r="M2801" i="1" s="1"/>
  <c r="N2801" i="1" s="1"/>
  <c r="L2802" i="1"/>
  <c r="M2802" i="1" s="1"/>
  <c r="N2802" i="1" s="1"/>
  <c r="L2803" i="1"/>
  <c r="M2803" i="1" s="1"/>
  <c r="N2803" i="1" s="1"/>
  <c r="L2804" i="1"/>
  <c r="M2804" i="1" s="1"/>
  <c r="N2804" i="1" s="1"/>
  <c r="L2805" i="1"/>
  <c r="M2805" i="1" s="1"/>
  <c r="N2805" i="1" s="1"/>
  <c r="L2806" i="1"/>
  <c r="M2806" i="1" s="1"/>
  <c r="N2806" i="1" s="1"/>
  <c r="L2807" i="1"/>
  <c r="M2807" i="1" s="1"/>
  <c r="N2807" i="1" s="1"/>
  <c r="L2808" i="1"/>
  <c r="M2808" i="1" s="1"/>
  <c r="N2808" i="1" s="1"/>
  <c r="L2809" i="1"/>
  <c r="M2809" i="1" s="1"/>
  <c r="N2809" i="1" s="1"/>
  <c r="L2810" i="1"/>
  <c r="M2810" i="1" s="1"/>
  <c r="N2810" i="1" s="1"/>
  <c r="L2811" i="1"/>
  <c r="M2811" i="1" s="1"/>
  <c r="N2811" i="1" s="1"/>
  <c r="L2812" i="1"/>
  <c r="M2812" i="1" s="1"/>
  <c r="N2812" i="1" s="1"/>
  <c r="L2813" i="1"/>
  <c r="M2813" i="1" s="1"/>
  <c r="N2813" i="1" s="1"/>
  <c r="L2814" i="1"/>
  <c r="M2814" i="1" s="1"/>
  <c r="N2814" i="1" s="1"/>
  <c r="L2815" i="1"/>
  <c r="M2815" i="1" s="1"/>
  <c r="N2815" i="1" s="1"/>
  <c r="L2816" i="1"/>
  <c r="M2816" i="1" s="1"/>
  <c r="N2816" i="1" s="1"/>
  <c r="L2817" i="1"/>
  <c r="M2817" i="1" s="1"/>
  <c r="N2817" i="1" s="1"/>
  <c r="L2818" i="1"/>
  <c r="M2818" i="1" s="1"/>
  <c r="N2818" i="1" s="1"/>
  <c r="L2819" i="1"/>
  <c r="M2819" i="1" s="1"/>
  <c r="N2819" i="1" s="1"/>
  <c r="L2820" i="1"/>
  <c r="M2820" i="1" s="1"/>
  <c r="N2820" i="1" s="1"/>
  <c r="L2821" i="1"/>
  <c r="M2821" i="1" s="1"/>
  <c r="N2821" i="1" s="1"/>
  <c r="L2822" i="1"/>
  <c r="M2822" i="1" s="1"/>
  <c r="N2822" i="1" s="1"/>
  <c r="L2823" i="1"/>
  <c r="M2823" i="1" s="1"/>
  <c r="N2823" i="1" s="1"/>
  <c r="L2824" i="1"/>
  <c r="M2824" i="1" s="1"/>
  <c r="N2824" i="1" s="1"/>
  <c r="L2825" i="1"/>
  <c r="M2825" i="1" s="1"/>
  <c r="N2825" i="1" s="1"/>
  <c r="L2826" i="1"/>
  <c r="M2826" i="1" s="1"/>
  <c r="N2826" i="1" s="1"/>
  <c r="L2827" i="1"/>
  <c r="M2827" i="1" s="1"/>
  <c r="N2827" i="1" s="1"/>
  <c r="L2828" i="1"/>
  <c r="M2828" i="1" s="1"/>
  <c r="N2828" i="1" s="1"/>
  <c r="L2829" i="1"/>
  <c r="M2829" i="1" s="1"/>
  <c r="N2829" i="1" s="1"/>
  <c r="L2830" i="1"/>
  <c r="M2830" i="1" s="1"/>
  <c r="N2830" i="1" s="1"/>
  <c r="L2831" i="1"/>
  <c r="M2831" i="1" s="1"/>
  <c r="N2831" i="1" s="1"/>
  <c r="L2832" i="1"/>
  <c r="M2832" i="1" s="1"/>
  <c r="N2832" i="1" s="1"/>
  <c r="L2833" i="1"/>
  <c r="M2833" i="1" s="1"/>
  <c r="N2833" i="1" s="1"/>
  <c r="L2834" i="1"/>
  <c r="M2834" i="1" s="1"/>
  <c r="N2834" i="1" s="1"/>
  <c r="L2835" i="1"/>
  <c r="M2835" i="1" s="1"/>
  <c r="N2835" i="1" s="1"/>
  <c r="L2836" i="1"/>
  <c r="M2836" i="1" s="1"/>
  <c r="N2836" i="1" s="1"/>
  <c r="L2837" i="1"/>
  <c r="M2837" i="1" s="1"/>
  <c r="N2837" i="1" s="1"/>
  <c r="L2838" i="1"/>
  <c r="M2838" i="1" s="1"/>
  <c r="N2838" i="1" s="1"/>
  <c r="L2839" i="1"/>
  <c r="M2839" i="1" s="1"/>
  <c r="N2839" i="1" s="1"/>
  <c r="L2840" i="1"/>
  <c r="M2840" i="1" s="1"/>
  <c r="N2840" i="1" s="1"/>
  <c r="L2841" i="1"/>
  <c r="M2841" i="1" s="1"/>
  <c r="N2841" i="1" s="1"/>
  <c r="L2842" i="1"/>
  <c r="M2842" i="1" s="1"/>
  <c r="N2842" i="1" s="1"/>
  <c r="L2843" i="1"/>
  <c r="M2843" i="1" s="1"/>
  <c r="N2843" i="1" s="1"/>
  <c r="L2844" i="1"/>
  <c r="M2844" i="1" s="1"/>
  <c r="N2844" i="1" s="1"/>
  <c r="L2845" i="1"/>
  <c r="M2845" i="1" s="1"/>
  <c r="N2845" i="1" s="1"/>
  <c r="L2846" i="1"/>
  <c r="M2846" i="1" s="1"/>
  <c r="N2846" i="1" s="1"/>
  <c r="L2847" i="1"/>
  <c r="M2847" i="1" s="1"/>
  <c r="N2847" i="1" s="1"/>
  <c r="L2848" i="1"/>
  <c r="M2848" i="1" s="1"/>
  <c r="N2848" i="1" s="1"/>
  <c r="L2849" i="1"/>
  <c r="M2849" i="1" s="1"/>
  <c r="N2849" i="1" s="1"/>
  <c r="L2850" i="1"/>
  <c r="M2850" i="1" s="1"/>
  <c r="N2850" i="1" s="1"/>
  <c r="L2851" i="1"/>
  <c r="M2851" i="1" s="1"/>
  <c r="N2851" i="1" s="1"/>
  <c r="L2852" i="1"/>
  <c r="M2852" i="1" s="1"/>
  <c r="N2852" i="1" s="1"/>
  <c r="L2853" i="1"/>
  <c r="M2853" i="1" s="1"/>
  <c r="N2853" i="1" s="1"/>
  <c r="L2854" i="1"/>
  <c r="M2854" i="1" s="1"/>
  <c r="N2854" i="1" s="1"/>
  <c r="L2855" i="1"/>
  <c r="M2855" i="1" s="1"/>
  <c r="N2855" i="1" s="1"/>
  <c r="L2856" i="1"/>
  <c r="M2856" i="1" s="1"/>
  <c r="N2856" i="1" s="1"/>
  <c r="L2857" i="1"/>
  <c r="M2857" i="1" s="1"/>
  <c r="N2857" i="1" s="1"/>
  <c r="L2858" i="1"/>
  <c r="M2858" i="1" s="1"/>
  <c r="N2858" i="1" s="1"/>
  <c r="L2859" i="1"/>
  <c r="M2859" i="1" s="1"/>
  <c r="N2859" i="1" s="1"/>
  <c r="L2860" i="1"/>
  <c r="M2860" i="1" s="1"/>
  <c r="N2860" i="1" s="1"/>
  <c r="L2861" i="1"/>
  <c r="M2861" i="1" s="1"/>
  <c r="N2861" i="1" s="1"/>
  <c r="L2862" i="1"/>
  <c r="M2862" i="1" s="1"/>
  <c r="N2862" i="1" s="1"/>
  <c r="L2863" i="1"/>
  <c r="M2863" i="1" s="1"/>
  <c r="N2863" i="1" s="1"/>
  <c r="L2864" i="1"/>
  <c r="M2864" i="1" s="1"/>
  <c r="N2864" i="1" s="1"/>
  <c r="L2865" i="1"/>
  <c r="M2865" i="1" s="1"/>
  <c r="N2865" i="1" s="1"/>
  <c r="L2866" i="1"/>
  <c r="M2866" i="1" s="1"/>
  <c r="N2866" i="1" s="1"/>
  <c r="L2867" i="1"/>
  <c r="M2867" i="1" s="1"/>
  <c r="N2867" i="1" s="1"/>
  <c r="L2868" i="1"/>
  <c r="M2868" i="1" s="1"/>
  <c r="N2868" i="1" s="1"/>
  <c r="L2869" i="1"/>
  <c r="M2869" i="1" s="1"/>
  <c r="N2869" i="1" s="1"/>
  <c r="L2870" i="1"/>
  <c r="M2870" i="1" s="1"/>
  <c r="N2870" i="1" s="1"/>
  <c r="L2871" i="1"/>
  <c r="M2871" i="1" s="1"/>
  <c r="N2871" i="1" s="1"/>
  <c r="L2872" i="1"/>
  <c r="M2872" i="1" s="1"/>
  <c r="N2872" i="1" s="1"/>
  <c r="L2873" i="1"/>
  <c r="M2873" i="1" s="1"/>
  <c r="N2873" i="1" s="1"/>
  <c r="L2874" i="1"/>
  <c r="M2874" i="1" s="1"/>
  <c r="N2874" i="1" s="1"/>
  <c r="L2875" i="1"/>
  <c r="M2875" i="1" s="1"/>
  <c r="N2875" i="1" s="1"/>
  <c r="L2876" i="1"/>
  <c r="M2876" i="1" s="1"/>
  <c r="N2876" i="1" s="1"/>
  <c r="L2877" i="1"/>
  <c r="M2877" i="1" s="1"/>
  <c r="N2877" i="1" s="1"/>
  <c r="L2878" i="1"/>
  <c r="M2878" i="1" s="1"/>
  <c r="N2878" i="1" s="1"/>
  <c r="L2879" i="1"/>
  <c r="M2879" i="1" s="1"/>
  <c r="N2879" i="1" s="1"/>
  <c r="L2880" i="1"/>
  <c r="M2880" i="1" s="1"/>
  <c r="N2880" i="1" s="1"/>
  <c r="L2881" i="1"/>
  <c r="M2881" i="1" s="1"/>
  <c r="N2881" i="1" s="1"/>
  <c r="L2882" i="1"/>
  <c r="M2882" i="1" s="1"/>
  <c r="N2882" i="1" s="1"/>
  <c r="L2883" i="1"/>
  <c r="M2883" i="1" s="1"/>
  <c r="N2883" i="1" s="1"/>
  <c r="L2884" i="1"/>
  <c r="M2884" i="1" s="1"/>
  <c r="N2884" i="1" s="1"/>
  <c r="L2885" i="1"/>
  <c r="M2885" i="1" s="1"/>
  <c r="N2885" i="1" s="1"/>
  <c r="L2886" i="1"/>
  <c r="M2886" i="1" s="1"/>
  <c r="N2886" i="1" s="1"/>
  <c r="L2887" i="1"/>
  <c r="M2887" i="1" s="1"/>
  <c r="N2887" i="1" s="1"/>
  <c r="L2888" i="1"/>
  <c r="M2888" i="1" s="1"/>
  <c r="N2888" i="1" s="1"/>
  <c r="L2889" i="1"/>
  <c r="M2889" i="1" s="1"/>
  <c r="N2889" i="1" s="1"/>
  <c r="L2890" i="1"/>
  <c r="M2890" i="1" s="1"/>
  <c r="N2890" i="1" s="1"/>
  <c r="L2891" i="1"/>
  <c r="M2891" i="1" s="1"/>
  <c r="N2891" i="1" s="1"/>
  <c r="L2892" i="1"/>
  <c r="M2892" i="1" s="1"/>
  <c r="N2892" i="1" s="1"/>
  <c r="L2893" i="1"/>
  <c r="M2893" i="1" s="1"/>
  <c r="N2893" i="1" s="1"/>
  <c r="L2894" i="1"/>
  <c r="M2894" i="1" s="1"/>
  <c r="N2894" i="1" s="1"/>
  <c r="L2895" i="1"/>
  <c r="M2895" i="1" s="1"/>
  <c r="N2895" i="1" s="1"/>
  <c r="L2896" i="1"/>
  <c r="M2896" i="1" s="1"/>
  <c r="N2896" i="1" s="1"/>
  <c r="L2897" i="1"/>
  <c r="M2897" i="1" s="1"/>
  <c r="N2897" i="1" s="1"/>
  <c r="L2898" i="1"/>
  <c r="M2898" i="1" s="1"/>
  <c r="N2898" i="1" s="1"/>
  <c r="L2899" i="1"/>
  <c r="M2899" i="1" s="1"/>
  <c r="N2899" i="1" s="1"/>
  <c r="L2900" i="1"/>
  <c r="M2900" i="1" s="1"/>
  <c r="N2900" i="1" s="1"/>
  <c r="L2901" i="1"/>
  <c r="M2901" i="1" s="1"/>
  <c r="N2901" i="1" s="1"/>
  <c r="L2902" i="1"/>
  <c r="M2902" i="1" s="1"/>
  <c r="N2902" i="1" s="1"/>
  <c r="L2903" i="1"/>
  <c r="M2903" i="1" s="1"/>
  <c r="N2903" i="1" s="1"/>
  <c r="L2904" i="1"/>
  <c r="M2904" i="1" s="1"/>
  <c r="N2904" i="1" s="1"/>
  <c r="L2905" i="1"/>
  <c r="M2905" i="1" s="1"/>
  <c r="N2905" i="1" s="1"/>
  <c r="L2906" i="1"/>
  <c r="M2906" i="1" s="1"/>
  <c r="N2906" i="1" s="1"/>
  <c r="L2907" i="1"/>
  <c r="M2907" i="1" s="1"/>
  <c r="N2907" i="1" s="1"/>
  <c r="L2908" i="1"/>
  <c r="M2908" i="1" s="1"/>
  <c r="N2908" i="1" s="1"/>
  <c r="L2909" i="1"/>
  <c r="M2909" i="1" s="1"/>
  <c r="N2909" i="1" s="1"/>
  <c r="L2910" i="1"/>
  <c r="M2910" i="1" s="1"/>
  <c r="N2910" i="1" s="1"/>
  <c r="L2911" i="1"/>
  <c r="M2911" i="1" s="1"/>
  <c r="N2911" i="1" s="1"/>
  <c r="L2912" i="1"/>
  <c r="M2912" i="1" s="1"/>
  <c r="N2912" i="1" s="1"/>
  <c r="L2913" i="1"/>
  <c r="M2913" i="1" s="1"/>
  <c r="N2913" i="1" s="1"/>
  <c r="L2914" i="1"/>
  <c r="M2914" i="1" s="1"/>
  <c r="N2914" i="1" s="1"/>
  <c r="L2915" i="1"/>
  <c r="M2915" i="1" s="1"/>
  <c r="N2915" i="1" s="1"/>
  <c r="L2916" i="1"/>
  <c r="M2916" i="1" s="1"/>
  <c r="N2916" i="1" s="1"/>
  <c r="L2917" i="1"/>
  <c r="M2917" i="1" s="1"/>
  <c r="N2917" i="1" s="1"/>
  <c r="L2918" i="1"/>
  <c r="M2918" i="1" s="1"/>
  <c r="N2918" i="1" s="1"/>
  <c r="L2919" i="1"/>
  <c r="M2919" i="1" s="1"/>
  <c r="N2919" i="1" s="1"/>
  <c r="L2920" i="1"/>
  <c r="M2920" i="1" s="1"/>
  <c r="N2920" i="1" s="1"/>
  <c r="L2921" i="1"/>
  <c r="M2921" i="1" s="1"/>
  <c r="N2921" i="1" s="1"/>
  <c r="L2922" i="1"/>
  <c r="M2922" i="1" s="1"/>
  <c r="N2922" i="1" s="1"/>
  <c r="L2923" i="1"/>
  <c r="M2923" i="1" s="1"/>
  <c r="N2923" i="1" s="1"/>
  <c r="L2924" i="1"/>
  <c r="M2924" i="1" s="1"/>
  <c r="N2924" i="1" s="1"/>
  <c r="L2925" i="1"/>
  <c r="M2925" i="1" s="1"/>
  <c r="N2925" i="1" s="1"/>
  <c r="L2926" i="1"/>
  <c r="M2926" i="1" s="1"/>
  <c r="N2926" i="1" s="1"/>
  <c r="L2927" i="1"/>
  <c r="M2927" i="1" s="1"/>
  <c r="N2927" i="1" s="1"/>
  <c r="L2928" i="1"/>
  <c r="M2928" i="1" s="1"/>
  <c r="N2928" i="1" s="1"/>
  <c r="L2929" i="1"/>
  <c r="M2929" i="1" s="1"/>
  <c r="N2929" i="1" s="1"/>
  <c r="L2930" i="1"/>
  <c r="M2930" i="1" s="1"/>
  <c r="N2930" i="1" s="1"/>
  <c r="L2931" i="1"/>
  <c r="M2931" i="1" s="1"/>
  <c r="N2931" i="1" s="1"/>
  <c r="L2932" i="1"/>
  <c r="M2932" i="1" s="1"/>
  <c r="N2932" i="1" s="1"/>
  <c r="L2933" i="1"/>
  <c r="M2933" i="1" s="1"/>
  <c r="N2933" i="1" s="1"/>
  <c r="L2934" i="1"/>
  <c r="M2934" i="1" s="1"/>
  <c r="N2934" i="1" s="1"/>
  <c r="L2935" i="1"/>
  <c r="M2935" i="1" s="1"/>
  <c r="N2935" i="1" s="1"/>
  <c r="L2936" i="1"/>
  <c r="M2936" i="1" s="1"/>
  <c r="N2936" i="1" s="1"/>
  <c r="L2937" i="1"/>
  <c r="M2937" i="1" s="1"/>
  <c r="N2937" i="1" s="1"/>
  <c r="L2938" i="1"/>
  <c r="M2938" i="1" s="1"/>
  <c r="N2938" i="1" s="1"/>
  <c r="L2939" i="1"/>
  <c r="M2939" i="1" s="1"/>
  <c r="N2939" i="1" s="1"/>
  <c r="L2940" i="1"/>
  <c r="M2940" i="1" s="1"/>
  <c r="N2940" i="1" s="1"/>
  <c r="L2941" i="1"/>
  <c r="M2941" i="1" s="1"/>
  <c r="N2941" i="1" s="1"/>
  <c r="L2942" i="1"/>
  <c r="M2942" i="1" s="1"/>
  <c r="N2942" i="1" s="1"/>
  <c r="L2943" i="1"/>
  <c r="M2943" i="1" s="1"/>
  <c r="N2943" i="1" s="1"/>
  <c r="L2944" i="1"/>
  <c r="M2944" i="1" s="1"/>
  <c r="N2944" i="1" s="1"/>
  <c r="L2945" i="1"/>
  <c r="M2945" i="1" s="1"/>
  <c r="N2945" i="1" s="1"/>
  <c r="L2946" i="1"/>
  <c r="M2946" i="1" s="1"/>
  <c r="N2946" i="1" s="1"/>
  <c r="L2947" i="1"/>
  <c r="M2947" i="1" s="1"/>
  <c r="N2947" i="1" s="1"/>
  <c r="L2948" i="1"/>
  <c r="M2948" i="1" s="1"/>
  <c r="N2948" i="1" s="1"/>
  <c r="L2949" i="1"/>
  <c r="M2949" i="1" s="1"/>
  <c r="N2949" i="1" s="1"/>
  <c r="L2950" i="1"/>
  <c r="M2950" i="1" s="1"/>
  <c r="N2950" i="1" s="1"/>
  <c r="L2951" i="1"/>
  <c r="M2951" i="1" s="1"/>
  <c r="N2951" i="1" s="1"/>
  <c r="L2952" i="1"/>
  <c r="M2952" i="1" s="1"/>
  <c r="N2952" i="1" s="1"/>
  <c r="L2953" i="1"/>
  <c r="M2953" i="1" s="1"/>
  <c r="N2953" i="1" s="1"/>
  <c r="L2954" i="1"/>
  <c r="M2954" i="1" s="1"/>
  <c r="N2954" i="1" s="1"/>
  <c r="L2955" i="1"/>
  <c r="M2955" i="1" s="1"/>
  <c r="N2955" i="1" s="1"/>
  <c r="L2956" i="1"/>
  <c r="M2956" i="1" s="1"/>
  <c r="N2956" i="1" s="1"/>
  <c r="L2957" i="1"/>
  <c r="M2957" i="1" s="1"/>
  <c r="N2957" i="1" s="1"/>
  <c r="L2958" i="1"/>
  <c r="M2958" i="1" s="1"/>
  <c r="N2958" i="1" s="1"/>
  <c r="L2959" i="1"/>
  <c r="M2959" i="1" s="1"/>
  <c r="N2959" i="1" s="1"/>
  <c r="L2960" i="1"/>
  <c r="M2960" i="1" s="1"/>
  <c r="N2960" i="1" s="1"/>
  <c r="L2961" i="1"/>
  <c r="M2961" i="1" s="1"/>
  <c r="N2961" i="1" s="1"/>
  <c r="L2962" i="1"/>
  <c r="M2962" i="1" s="1"/>
  <c r="N2962" i="1" s="1"/>
  <c r="L2963" i="1"/>
  <c r="M2963" i="1" s="1"/>
  <c r="N2963" i="1" s="1"/>
  <c r="L2964" i="1"/>
  <c r="M2964" i="1" s="1"/>
  <c r="N2964" i="1" s="1"/>
  <c r="L2965" i="1"/>
  <c r="M2965" i="1" s="1"/>
  <c r="N2965" i="1" s="1"/>
  <c r="L2966" i="1"/>
  <c r="M2966" i="1" s="1"/>
  <c r="N2966" i="1" s="1"/>
  <c r="L2967" i="1"/>
  <c r="M2967" i="1" s="1"/>
  <c r="N2967" i="1" s="1"/>
  <c r="L2968" i="1"/>
  <c r="M2968" i="1" s="1"/>
  <c r="N2968" i="1" s="1"/>
  <c r="L2969" i="1"/>
  <c r="M2969" i="1" s="1"/>
  <c r="N2969" i="1" s="1"/>
  <c r="L2970" i="1"/>
  <c r="M2970" i="1" s="1"/>
  <c r="N2970" i="1" s="1"/>
  <c r="L2971" i="1"/>
  <c r="M2971" i="1" s="1"/>
  <c r="N2971" i="1" s="1"/>
  <c r="L2972" i="1"/>
  <c r="M2972" i="1" s="1"/>
  <c r="N2972" i="1" s="1"/>
  <c r="L2973" i="1"/>
  <c r="M2973" i="1" s="1"/>
  <c r="N2973" i="1" s="1"/>
  <c r="L2974" i="1"/>
  <c r="M2974" i="1" s="1"/>
  <c r="N2974" i="1" s="1"/>
  <c r="L2975" i="1"/>
  <c r="M2975" i="1" s="1"/>
  <c r="N2975" i="1" s="1"/>
  <c r="L2976" i="1"/>
  <c r="M2976" i="1" s="1"/>
  <c r="N2976" i="1" s="1"/>
  <c r="L2977" i="1"/>
  <c r="M2977" i="1" s="1"/>
  <c r="N2977" i="1" s="1"/>
  <c r="L2978" i="1"/>
  <c r="M2978" i="1" s="1"/>
  <c r="N2978" i="1" s="1"/>
  <c r="L2979" i="1"/>
  <c r="M2979" i="1" s="1"/>
  <c r="N2979" i="1" s="1"/>
  <c r="L2980" i="1"/>
  <c r="M2980" i="1" s="1"/>
  <c r="N2980" i="1" s="1"/>
  <c r="L2981" i="1"/>
  <c r="M2981" i="1" s="1"/>
  <c r="N2981" i="1" s="1"/>
  <c r="L2982" i="1"/>
  <c r="M2982" i="1" s="1"/>
  <c r="N2982" i="1" s="1"/>
  <c r="L2983" i="1"/>
  <c r="M2983" i="1" s="1"/>
  <c r="N2983" i="1" s="1"/>
  <c r="L2984" i="1"/>
  <c r="M2984" i="1" s="1"/>
  <c r="N2984" i="1" s="1"/>
  <c r="L2985" i="1"/>
  <c r="M2985" i="1" s="1"/>
  <c r="N2985" i="1" s="1"/>
  <c r="L2986" i="1"/>
  <c r="M2986" i="1" s="1"/>
  <c r="N2986" i="1" s="1"/>
  <c r="L2987" i="1"/>
  <c r="M2987" i="1" s="1"/>
  <c r="N2987" i="1" s="1"/>
  <c r="L2988" i="1"/>
  <c r="M2988" i="1" s="1"/>
  <c r="N2988" i="1" s="1"/>
  <c r="L2989" i="1"/>
  <c r="M2989" i="1" s="1"/>
  <c r="N2989" i="1" s="1"/>
  <c r="L2990" i="1"/>
  <c r="M2990" i="1" s="1"/>
  <c r="N2990" i="1" s="1"/>
  <c r="L2991" i="1"/>
  <c r="M2991" i="1" s="1"/>
  <c r="N2991" i="1" s="1"/>
  <c r="L2992" i="1"/>
  <c r="M2992" i="1" s="1"/>
  <c r="N2992" i="1" s="1"/>
  <c r="L2993" i="1"/>
  <c r="M2993" i="1" s="1"/>
  <c r="N2993" i="1" s="1"/>
  <c r="L2994" i="1"/>
  <c r="M2994" i="1" s="1"/>
  <c r="N2994" i="1" s="1"/>
  <c r="L2995" i="1"/>
  <c r="M2995" i="1" s="1"/>
  <c r="N2995" i="1" s="1"/>
  <c r="L2996" i="1"/>
  <c r="M2996" i="1" s="1"/>
  <c r="N2996" i="1" s="1"/>
  <c r="L2997" i="1"/>
  <c r="M2997" i="1" s="1"/>
  <c r="N2997" i="1" s="1"/>
  <c r="L2998" i="1"/>
  <c r="M2998" i="1" s="1"/>
  <c r="N2998" i="1" s="1"/>
  <c r="L2999" i="1"/>
  <c r="M2999" i="1" s="1"/>
  <c r="N2999" i="1" s="1"/>
  <c r="L3000" i="1"/>
  <c r="M3000" i="1" s="1"/>
  <c r="N3000" i="1" s="1"/>
  <c r="L3001" i="1"/>
  <c r="M3001" i="1" s="1"/>
  <c r="N3001" i="1" s="1"/>
  <c r="L3002" i="1"/>
  <c r="M3002" i="1" s="1"/>
  <c r="N3002" i="1" s="1"/>
  <c r="L3003" i="1"/>
  <c r="M3003" i="1" s="1"/>
  <c r="N3003" i="1" s="1"/>
  <c r="L3004" i="1"/>
  <c r="M3004" i="1" s="1"/>
  <c r="N3004" i="1" s="1"/>
  <c r="L3005" i="1"/>
  <c r="M3005" i="1" s="1"/>
  <c r="N3005" i="1" s="1"/>
  <c r="L3006" i="1"/>
  <c r="M3006" i="1" s="1"/>
  <c r="N3006" i="1" s="1"/>
  <c r="L3007" i="1"/>
  <c r="M3007" i="1" s="1"/>
  <c r="N3007" i="1" s="1"/>
  <c r="L3008" i="1"/>
  <c r="M3008" i="1" s="1"/>
  <c r="N3008" i="1" s="1"/>
  <c r="L3009" i="1"/>
  <c r="M3009" i="1" s="1"/>
  <c r="N3009" i="1" s="1"/>
  <c r="L3010" i="1"/>
  <c r="M3010" i="1" s="1"/>
  <c r="N3010" i="1" s="1"/>
  <c r="L3011" i="1"/>
  <c r="M3011" i="1" s="1"/>
  <c r="N3011" i="1" s="1"/>
  <c r="L3012" i="1"/>
  <c r="M3012" i="1" s="1"/>
  <c r="N3012" i="1" s="1"/>
  <c r="L3013" i="1"/>
  <c r="M3013" i="1" s="1"/>
  <c r="N3013" i="1" s="1"/>
  <c r="L3014" i="1"/>
  <c r="M3014" i="1" s="1"/>
  <c r="N3014" i="1" s="1"/>
  <c r="L3015" i="1"/>
  <c r="M3015" i="1" s="1"/>
  <c r="N3015" i="1" s="1"/>
  <c r="L3016" i="1"/>
  <c r="M3016" i="1" s="1"/>
  <c r="N3016" i="1" s="1"/>
  <c r="L3017" i="1"/>
  <c r="M3017" i="1" s="1"/>
  <c r="N3017" i="1" s="1"/>
  <c r="L3018" i="1"/>
  <c r="M3018" i="1" s="1"/>
  <c r="N3018" i="1" s="1"/>
  <c r="L3019" i="1"/>
  <c r="M3019" i="1" s="1"/>
  <c r="N3019" i="1" s="1"/>
  <c r="L3020" i="1"/>
  <c r="M3020" i="1" s="1"/>
  <c r="N3020" i="1" s="1"/>
  <c r="L3021" i="1"/>
  <c r="M3021" i="1" s="1"/>
  <c r="N3021" i="1" s="1"/>
  <c r="L3022" i="1"/>
  <c r="M3022" i="1" s="1"/>
  <c r="N3022" i="1" s="1"/>
  <c r="L3023" i="1"/>
  <c r="M3023" i="1" s="1"/>
  <c r="N3023" i="1" s="1"/>
  <c r="L3024" i="1"/>
  <c r="M3024" i="1" s="1"/>
  <c r="N3024" i="1" s="1"/>
  <c r="L3025" i="1"/>
  <c r="M3025" i="1" s="1"/>
  <c r="N3025" i="1" s="1"/>
  <c r="L3026" i="1"/>
  <c r="M3026" i="1" s="1"/>
  <c r="N3026" i="1" s="1"/>
  <c r="L3027" i="1"/>
  <c r="M3027" i="1" s="1"/>
  <c r="N3027" i="1" s="1"/>
  <c r="L3028" i="1"/>
  <c r="M3028" i="1" s="1"/>
  <c r="N3028" i="1" s="1"/>
  <c r="L3029" i="1"/>
  <c r="M3029" i="1" s="1"/>
  <c r="N3029" i="1" s="1"/>
  <c r="L3030" i="1"/>
  <c r="M3030" i="1" s="1"/>
  <c r="N3030" i="1" s="1"/>
  <c r="L3031" i="1"/>
  <c r="M3031" i="1" s="1"/>
  <c r="N3031" i="1" s="1"/>
  <c r="L3032" i="1"/>
  <c r="M3032" i="1" s="1"/>
  <c r="N3032" i="1" s="1"/>
  <c r="L3033" i="1"/>
  <c r="M3033" i="1" s="1"/>
  <c r="N3033" i="1" s="1"/>
  <c r="L3034" i="1"/>
  <c r="M3034" i="1" s="1"/>
  <c r="N3034" i="1" s="1"/>
  <c r="L3035" i="1"/>
  <c r="M3035" i="1" s="1"/>
  <c r="N3035" i="1" s="1"/>
  <c r="L3036" i="1"/>
  <c r="M3036" i="1" s="1"/>
  <c r="N3036" i="1" s="1"/>
  <c r="L3037" i="1"/>
  <c r="M3037" i="1" s="1"/>
  <c r="N3037" i="1" s="1"/>
  <c r="L3038" i="1"/>
  <c r="M3038" i="1" s="1"/>
  <c r="N3038" i="1" s="1"/>
  <c r="L3039" i="1"/>
  <c r="M3039" i="1" s="1"/>
  <c r="N3039" i="1" s="1"/>
  <c r="L3040" i="1"/>
  <c r="M3040" i="1" s="1"/>
  <c r="N3040" i="1" s="1"/>
  <c r="L3041" i="1"/>
  <c r="M3041" i="1" s="1"/>
  <c r="N3041" i="1" s="1"/>
  <c r="L3042" i="1"/>
  <c r="M3042" i="1" s="1"/>
  <c r="N3042" i="1" s="1"/>
  <c r="L3043" i="1"/>
  <c r="M3043" i="1" s="1"/>
  <c r="N3043" i="1" s="1"/>
  <c r="L3044" i="1"/>
  <c r="M3044" i="1" s="1"/>
  <c r="N3044" i="1" s="1"/>
  <c r="L3045" i="1"/>
  <c r="M3045" i="1" s="1"/>
  <c r="N3045" i="1" s="1"/>
  <c r="L3046" i="1"/>
  <c r="M3046" i="1" s="1"/>
  <c r="N3046" i="1" s="1"/>
  <c r="L3047" i="1"/>
  <c r="M3047" i="1" s="1"/>
  <c r="N3047" i="1" s="1"/>
  <c r="L3048" i="1"/>
  <c r="M3048" i="1" s="1"/>
  <c r="N3048" i="1" s="1"/>
  <c r="L3049" i="1"/>
  <c r="M3049" i="1" s="1"/>
  <c r="N3049" i="1" s="1"/>
  <c r="L3050" i="1"/>
  <c r="M3050" i="1" s="1"/>
  <c r="N3050" i="1" s="1"/>
  <c r="L3051" i="1"/>
  <c r="M3051" i="1" s="1"/>
  <c r="N3051" i="1" s="1"/>
  <c r="L3052" i="1"/>
  <c r="M3052" i="1" s="1"/>
  <c r="N3052" i="1" s="1"/>
  <c r="L3053" i="1"/>
  <c r="M3053" i="1" s="1"/>
  <c r="N3053" i="1" s="1"/>
  <c r="L3054" i="1"/>
  <c r="M3054" i="1" s="1"/>
  <c r="N3054" i="1" s="1"/>
  <c r="L3055" i="1"/>
  <c r="M3055" i="1" s="1"/>
  <c r="N3055" i="1" s="1"/>
  <c r="L3056" i="1"/>
  <c r="M3056" i="1" s="1"/>
  <c r="N3056" i="1" s="1"/>
  <c r="L3057" i="1"/>
  <c r="M3057" i="1" s="1"/>
  <c r="N3057" i="1" s="1"/>
  <c r="L3058" i="1"/>
  <c r="M3058" i="1" s="1"/>
  <c r="N3058" i="1" s="1"/>
  <c r="L3059" i="1"/>
  <c r="M3059" i="1" s="1"/>
  <c r="N3059" i="1" s="1"/>
  <c r="L3060" i="1"/>
  <c r="M3060" i="1" s="1"/>
  <c r="N3060" i="1" s="1"/>
  <c r="L3061" i="1"/>
  <c r="M3061" i="1" s="1"/>
  <c r="N3061" i="1" s="1"/>
  <c r="L3062" i="1"/>
  <c r="M3062" i="1" s="1"/>
  <c r="N3062" i="1" s="1"/>
  <c r="L3063" i="1"/>
  <c r="M3063" i="1" s="1"/>
  <c r="N3063" i="1" s="1"/>
  <c r="L3064" i="1"/>
  <c r="M3064" i="1" s="1"/>
  <c r="N3064" i="1" s="1"/>
  <c r="L3065" i="1"/>
  <c r="M3065" i="1" s="1"/>
  <c r="N3065" i="1" s="1"/>
  <c r="L3066" i="1"/>
  <c r="M3066" i="1" s="1"/>
  <c r="N3066" i="1" s="1"/>
  <c r="L3067" i="1"/>
  <c r="M3067" i="1" s="1"/>
  <c r="N3067" i="1" s="1"/>
  <c r="L3068" i="1"/>
  <c r="M3068" i="1" s="1"/>
  <c r="N3068" i="1" s="1"/>
  <c r="L3069" i="1"/>
  <c r="M3069" i="1" s="1"/>
  <c r="N3069" i="1" s="1"/>
  <c r="L3070" i="1"/>
  <c r="M3070" i="1" s="1"/>
  <c r="N3070" i="1" s="1"/>
  <c r="L3071" i="1"/>
  <c r="M3071" i="1" s="1"/>
  <c r="N3071" i="1" s="1"/>
  <c r="L3072" i="1"/>
  <c r="M3072" i="1" s="1"/>
  <c r="N3072" i="1" s="1"/>
  <c r="L3073" i="1"/>
  <c r="M3073" i="1" s="1"/>
  <c r="N3073" i="1" s="1"/>
  <c r="L3074" i="1"/>
  <c r="M3074" i="1" s="1"/>
  <c r="N3074" i="1" s="1"/>
  <c r="L3075" i="1"/>
  <c r="M3075" i="1" s="1"/>
  <c r="N3075" i="1" s="1"/>
  <c r="L3076" i="1"/>
  <c r="M3076" i="1" s="1"/>
  <c r="N3076" i="1" s="1"/>
  <c r="L3077" i="1"/>
  <c r="M3077" i="1" s="1"/>
  <c r="N3077" i="1" s="1"/>
  <c r="L3078" i="1"/>
  <c r="M3078" i="1" s="1"/>
  <c r="N3078" i="1" s="1"/>
  <c r="L3079" i="1"/>
  <c r="M3079" i="1" s="1"/>
  <c r="N3079" i="1" s="1"/>
  <c r="L3080" i="1"/>
  <c r="M3080" i="1" s="1"/>
  <c r="N3080" i="1" s="1"/>
  <c r="L3081" i="1"/>
  <c r="M3081" i="1" s="1"/>
  <c r="N3081" i="1" s="1"/>
  <c r="L3082" i="1"/>
  <c r="M3082" i="1" s="1"/>
  <c r="N3082" i="1" s="1"/>
  <c r="L3083" i="1"/>
  <c r="M3083" i="1" s="1"/>
  <c r="N3083" i="1" s="1"/>
  <c r="L3084" i="1"/>
  <c r="M3084" i="1" s="1"/>
  <c r="N3084" i="1" s="1"/>
  <c r="L3085" i="1"/>
  <c r="M3085" i="1" s="1"/>
  <c r="N3085" i="1" s="1"/>
  <c r="L3086" i="1"/>
  <c r="M3086" i="1" s="1"/>
  <c r="N3086" i="1" s="1"/>
  <c r="L3087" i="1"/>
  <c r="M3087" i="1" s="1"/>
  <c r="N3087" i="1" s="1"/>
  <c r="L3088" i="1"/>
  <c r="M3088" i="1" s="1"/>
  <c r="N3088" i="1" s="1"/>
  <c r="L3089" i="1"/>
  <c r="M3089" i="1" s="1"/>
  <c r="N3089" i="1" s="1"/>
  <c r="L3090" i="1"/>
  <c r="M3090" i="1" s="1"/>
  <c r="N3090" i="1" s="1"/>
  <c r="L3091" i="1"/>
  <c r="M3091" i="1" s="1"/>
  <c r="N3091" i="1" s="1"/>
  <c r="L3092" i="1"/>
  <c r="M3092" i="1" s="1"/>
  <c r="N3092" i="1" s="1"/>
  <c r="L3093" i="1"/>
  <c r="M3093" i="1" s="1"/>
  <c r="N3093" i="1" s="1"/>
  <c r="L3094" i="1"/>
  <c r="M3094" i="1" s="1"/>
  <c r="N3094" i="1" s="1"/>
  <c r="L3095" i="1"/>
  <c r="M3095" i="1" s="1"/>
  <c r="N3095" i="1" s="1"/>
  <c r="L3096" i="1"/>
  <c r="M3096" i="1" s="1"/>
  <c r="N3096" i="1" s="1"/>
  <c r="L3097" i="1"/>
  <c r="M3097" i="1" s="1"/>
  <c r="N3097" i="1" s="1"/>
  <c r="L3098" i="1"/>
  <c r="M3098" i="1" s="1"/>
  <c r="N3098" i="1" s="1"/>
  <c r="L3099" i="1"/>
  <c r="M3099" i="1" s="1"/>
  <c r="N3099" i="1" s="1"/>
  <c r="L3100" i="1"/>
  <c r="M3100" i="1" s="1"/>
  <c r="N3100" i="1" s="1"/>
  <c r="L3101" i="1"/>
  <c r="M3101" i="1" s="1"/>
  <c r="N3101" i="1" s="1"/>
  <c r="L3102" i="1"/>
  <c r="M3102" i="1" s="1"/>
  <c r="N3102" i="1" s="1"/>
  <c r="L3103" i="1"/>
  <c r="M3103" i="1" s="1"/>
  <c r="N3103" i="1" s="1"/>
  <c r="L3104" i="1"/>
  <c r="M3104" i="1" s="1"/>
  <c r="N3104" i="1" s="1"/>
  <c r="L3105" i="1"/>
  <c r="M3105" i="1" s="1"/>
  <c r="N3105" i="1" s="1"/>
  <c r="L3106" i="1"/>
  <c r="M3106" i="1" s="1"/>
  <c r="N3106" i="1" s="1"/>
  <c r="L3107" i="1"/>
  <c r="M3107" i="1" s="1"/>
  <c r="N3107" i="1" s="1"/>
  <c r="L3108" i="1"/>
  <c r="M3108" i="1" s="1"/>
  <c r="N3108" i="1" s="1"/>
  <c r="L3109" i="1"/>
  <c r="M3109" i="1" s="1"/>
  <c r="N3109" i="1" s="1"/>
  <c r="L3110" i="1"/>
  <c r="M3110" i="1" s="1"/>
  <c r="N3110" i="1" s="1"/>
  <c r="L3111" i="1"/>
  <c r="M3111" i="1" s="1"/>
  <c r="N3111" i="1" s="1"/>
  <c r="L3112" i="1"/>
  <c r="M3112" i="1" s="1"/>
  <c r="N3112" i="1" s="1"/>
  <c r="L3113" i="1"/>
  <c r="M3113" i="1" s="1"/>
  <c r="N3113" i="1" s="1"/>
  <c r="L3114" i="1"/>
  <c r="M3114" i="1" s="1"/>
  <c r="N3114" i="1" s="1"/>
  <c r="L3115" i="1"/>
  <c r="M3115" i="1" s="1"/>
  <c r="N3115" i="1" s="1"/>
  <c r="L3116" i="1"/>
  <c r="M3116" i="1" s="1"/>
  <c r="N3116" i="1" s="1"/>
  <c r="L3117" i="1"/>
  <c r="M3117" i="1" s="1"/>
  <c r="N3117" i="1" s="1"/>
  <c r="L3118" i="1"/>
  <c r="M3118" i="1" s="1"/>
  <c r="N3118" i="1" s="1"/>
  <c r="L3119" i="1"/>
  <c r="M3119" i="1" s="1"/>
  <c r="N3119" i="1" s="1"/>
  <c r="L3120" i="1"/>
  <c r="M3120" i="1" s="1"/>
  <c r="N3120" i="1" s="1"/>
  <c r="L3121" i="1"/>
  <c r="M3121" i="1" s="1"/>
  <c r="N3121" i="1" s="1"/>
  <c r="L3122" i="1"/>
  <c r="M3122" i="1" s="1"/>
  <c r="N3122" i="1" s="1"/>
  <c r="L3123" i="1"/>
  <c r="M3123" i="1" s="1"/>
  <c r="N3123" i="1" s="1"/>
  <c r="L3124" i="1"/>
  <c r="M3124" i="1" s="1"/>
  <c r="N3124" i="1" s="1"/>
  <c r="L3125" i="1"/>
  <c r="M3125" i="1" s="1"/>
  <c r="N3125" i="1" s="1"/>
  <c r="L3126" i="1"/>
  <c r="M3126" i="1" s="1"/>
  <c r="N3126" i="1" s="1"/>
  <c r="L3127" i="1"/>
  <c r="M3127" i="1" s="1"/>
  <c r="N3127" i="1" s="1"/>
  <c r="L3128" i="1"/>
  <c r="M3128" i="1" s="1"/>
  <c r="N3128" i="1" s="1"/>
  <c r="L3129" i="1"/>
  <c r="M3129" i="1" s="1"/>
  <c r="N3129" i="1" s="1"/>
  <c r="L3130" i="1"/>
  <c r="M3130" i="1" s="1"/>
  <c r="N3130" i="1" s="1"/>
  <c r="L3131" i="1"/>
  <c r="M3131" i="1" s="1"/>
  <c r="N3131" i="1" s="1"/>
  <c r="L3132" i="1"/>
  <c r="M3132" i="1" s="1"/>
  <c r="N3132" i="1" s="1"/>
  <c r="L3133" i="1"/>
  <c r="M3133" i="1" s="1"/>
  <c r="N3133" i="1" s="1"/>
  <c r="L3134" i="1"/>
  <c r="M3134" i="1" s="1"/>
  <c r="N3134" i="1" s="1"/>
  <c r="L3135" i="1"/>
  <c r="M3135" i="1" s="1"/>
  <c r="N3135" i="1" s="1"/>
  <c r="L3136" i="1"/>
  <c r="M3136" i="1" s="1"/>
  <c r="N3136" i="1" s="1"/>
  <c r="L3137" i="1"/>
  <c r="M3137" i="1" s="1"/>
  <c r="N3137" i="1" s="1"/>
  <c r="L3138" i="1"/>
  <c r="M3138" i="1" s="1"/>
  <c r="N3138" i="1" s="1"/>
  <c r="L3139" i="1"/>
  <c r="M3139" i="1" s="1"/>
  <c r="N3139" i="1" s="1"/>
  <c r="L3140" i="1"/>
  <c r="M3140" i="1" s="1"/>
  <c r="N3140" i="1" s="1"/>
  <c r="L3141" i="1"/>
  <c r="M3141" i="1" s="1"/>
  <c r="N3141" i="1" s="1"/>
  <c r="L3142" i="1"/>
  <c r="M3142" i="1" s="1"/>
  <c r="N3142" i="1" s="1"/>
  <c r="L3143" i="1"/>
  <c r="M3143" i="1" s="1"/>
  <c r="N3143" i="1" s="1"/>
  <c r="L3144" i="1"/>
  <c r="M3144" i="1" s="1"/>
  <c r="N3144" i="1" s="1"/>
  <c r="L3145" i="1"/>
  <c r="M3145" i="1" s="1"/>
  <c r="N3145" i="1" s="1"/>
  <c r="L3146" i="1"/>
  <c r="M3146" i="1" s="1"/>
  <c r="N3146" i="1" s="1"/>
  <c r="L3147" i="1"/>
  <c r="M3147" i="1" s="1"/>
  <c r="N3147" i="1" s="1"/>
  <c r="L3148" i="1"/>
  <c r="M3148" i="1" s="1"/>
  <c r="N3148" i="1" s="1"/>
  <c r="L3149" i="1"/>
  <c r="M3149" i="1" s="1"/>
  <c r="N3149" i="1" s="1"/>
  <c r="L3150" i="1"/>
  <c r="M3150" i="1" s="1"/>
  <c r="N3150" i="1" s="1"/>
  <c r="L3151" i="1"/>
  <c r="M3151" i="1" s="1"/>
  <c r="N3151" i="1" s="1"/>
  <c r="L3152" i="1"/>
  <c r="M3152" i="1" s="1"/>
  <c r="N3152" i="1" s="1"/>
  <c r="L3153" i="1"/>
  <c r="M3153" i="1" s="1"/>
  <c r="N3153" i="1" s="1"/>
  <c r="L3154" i="1"/>
  <c r="M3154" i="1" s="1"/>
  <c r="N3154" i="1" s="1"/>
  <c r="L3155" i="1"/>
  <c r="M3155" i="1" s="1"/>
  <c r="N3155" i="1" s="1"/>
  <c r="L3156" i="1"/>
  <c r="M3156" i="1" s="1"/>
  <c r="N3156" i="1" s="1"/>
  <c r="L3157" i="1"/>
  <c r="M3157" i="1" s="1"/>
  <c r="N3157" i="1" s="1"/>
  <c r="L3158" i="1"/>
  <c r="M3158" i="1" s="1"/>
  <c r="N3158" i="1" s="1"/>
  <c r="L3159" i="1"/>
  <c r="M3159" i="1" s="1"/>
  <c r="N3159" i="1" s="1"/>
  <c r="L3160" i="1"/>
  <c r="M3160" i="1" s="1"/>
  <c r="N3160" i="1" s="1"/>
  <c r="L3161" i="1"/>
  <c r="M3161" i="1" s="1"/>
  <c r="N3161" i="1" s="1"/>
  <c r="L3162" i="1"/>
  <c r="M3162" i="1" s="1"/>
  <c r="N3162" i="1" s="1"/>
  <c r="L3163" i="1"/>
  <c r="M3163" i="1" s="1"/>
  <c r="N3163" i="1" s="1"/>
  <c r="L3164" i="1"/>
  <c r="M3164" i="1" s="1"/>
  <c r="N3164" i="1" s="1"/>
  <c r="L3165" i="1"/>
  <c r="M3165" i="1" s="1"/>
  <c r="N3165" i="1" s="1"/>
  <c r="L3166" i="1"/>
  <c r="M3166" i="1" s="1"/>
  <c r="N3166" i="1" s="1"/>
  <c r="L3167" i="1"/>
  <c r="M3167" i="1" s="1"/>
  <c r="N3167" i="1" s="1"/>
  <c r="L3168" i="1"/>
  <c r="M3168" i="1" s="1"/>
  <c r="N3168" i="1" s="1"/>
  <c r="L3169" i="1"/>
  <c r="M3169" i="1" s="1"/>
  <c r="N3169" i="1" s="1"/>
  <c r="L3170" i="1"/>
  <c r="M3170" i="1" s="1"/>
  <c r="N3170" i="1" s="1"/>
  <c r="L3171" i="1"/>
  <c r="M3171" i="1" s="1"/>
  <c r="N3171" i="1" s="1"/>
  <c r="L3172" i="1"/>
  <c r="M3172" i="1" s="1"/>
  <c r="N3172" i="1" s="1"/>
  <c r="L3173" i="1"/>
  <c r="M3173" i="1" s="1"/>
  <c r="N3173" i="1" s="1"/>
  <c r="L3174" i="1"/>
  <c r="M3174" i="1" s="1"/>
  <c r="N3174" i="1" s="1"/>
  <c r="L3175" i="1"/>
  <c r="M3175" i="1" s="1"/>
  <c r="N3175" i="1" s="1"/>
  <c r="L3176" i="1"/>
  <c r="M3176" i="1" s="1"/>
  <c r="N3176" i="1" s="1"/>
  <c r="L3177" i="1"/>
  <c r="M3177" i="1" s="1"/>
  <c r="N3177" i="1" s="1"/>
  <c r="L3178" i="1"/>
  <c r="M3178" i="1" s="1"/>
  <c r="N3178" i="1" s="1"/>
  <c r="L3179" i="1"/>
  <c r="M3179" i="1" s="1"/>
  <c r="N3179" i="1" s="1"/>
  <c r="L3180" i="1"/>
  <c r="M3180" i="1" s="1"/>
  <c r="N3180" i="1" s="1"/>
  <c r="L3181" i="1"/>
  <c r="M3181" i="1" s="1"/>
  <c r="N3181" i="1" s="1"/>
  <c r="L3182" i="1"/>
  <c r="M3182" i="1" s="1"/>
  <c r="N3182" i="1" s="1"/>
  <c r="L3183" i="1"/>
  <c r="M3183" i="1" s="1"/>
  <c r="N3183" i="1" s="1"/>
  <c r="L3184" i="1"/>
  <c r="M3184" i="1" s="1"/>
  <c r="N3184" i="1" s="1"/>
  <c r="L3185" i="1"/>
  <c r="M3185" i="1" s="1"/>
  <c r="N3185" i="1" s="1"/>
  <c r="L3186" i="1"/>
  <c r="M3186" i="1" s="1"/>
  <c r="N3186" i="1" s="1"/>
  <c r="L3187" i="1"/>
  <c r="M3187" i="1" s="1"/>
  <c r="N3187" i="1" s="1"/>
  <c r="L3188" i="1"/>
  <c r="M3188" i="1" s="1"/>
  <c r="N3188" i="1" s="1"/>
  <c r="L3189" i="1"/>
  <c r="M3189" i="1" s="1"/>
  <c r="N3189" i="1" s="1"/>
  <c r="L3190" i="1"/>
  <c r="M3190" i="1" s="1"/>
  <c r="N3190" i="1" s="1"/>
  <c r="L3191" i="1"/>
  <c r="M3191" i="1" s="1"/>
  <c r="N3191" i="1" s="1"/>
  <c r="L3192" i="1"/>
  <c r="M3192" i="1" s="1"/>
  <c r="N3192" i="1" s="1"/>
  <c r="L3193" i="1"/>
  <c r="M3193" i="1" s="1"/>
  <c r="N3193" i="1" s="1"/>
  <c r="L3194" i="1"/>
  <c r="M3194" i="1" s="1"/>
  <c r="N3194" i="1" s="1"/>
  <c r="L3195" i="1"/>
  <c r="M3195" i="1" s="1"/>
  <c r="N3195" i="1" s="1"/>
  <c r="L3196" i="1"/>
  <c r="M3196" i="1" s="1"/>
  <c r="N3196" i="1" s="1"/>
  <c r="L3197" i="1"/>
  <c r="M3197" i="1" s="1"/>
  <c r="N3197" i="1" s="1"/>
  <c r="L3198" i="1"/>
  <c r="M3198" i="1" s="1"/>
  <c r="N3198" i="1" s="1"/>
  <c r="L3199" i="1"/>
  <c r="M3199" i="1" s="1"/>
  <c r="N3199" i="1" s="1"/>
  <c r="L3200" i="1"/>
  <c r="M3200" i="1" s="1"/>
  <c r="N3200" i="1" s="1"/>
  <c r="L3201" i="1"/>
  <c r="M3201" i="1" s="1"/>
  <c r="N3201" i="1" s="1"/>
  <c r="L3202" i="1"/>
  <c r="M3202" i="1" s="1"/>
  <c r="N3202" i="1" s="1"/>
  <c r="L3203" i="1"/>
  <c r="M3203" i="1" s="1"/>
  <c r="N3203" i="1" s="1"/>
  <c r="L3204" i="1"/>
  <c r="M3204" i="1" s="1"/>
  <c r="N3204" i="1" s="1"/>
  <c r="L3205" i="1"/>
  <c r="M3205" i="1" s="1"/>
  <c r="N3205" i="1" s="1"/>
  <c r="L3206" i="1"/>
  <c r="M3206" i="1" s="1"/>
  <c r="N3206" i="1" s="1"/>
  <c r="L3207" i="1"/>
  <c r="M3207" i="1" s="1"/>
  <c r="N3207" i="1" s="1"/>
  <c r="L3208" i="1"/>
  <c r="M3208" i="1" s="1"/>
  <c r="N3208" i="1" s="1"/>
  <c r="L3209" i="1"/>
  <c r="M3209" i="1" s="1"/>
  <c r="N3209" i="1" s="1"/>
  <c r="L3210" i="1"/>
  <c r="M3210" i="1" s="1"/>
  <c r="N3210" i="1" s="1"/>
  <c r="L3211" i="1"/>
  <c r="M3211" i="1" s="1"/>
  <c r="N3211" i="1" s="1"/>
  <c r="L3212" i="1"/>
  <c r="M3212" i="1" s="1"/>
  <c r="N3212" i="1" s="1"/>
  <c r="L3213" i="1"/>
  <c r="M3213" i="1" s="1"/>
  <c r="N3213" i="1" s="1"/>
  <c r="L3214" i="1"/>
  <c r="M3214" i="1" s="1"/>
  <c r="N3214" i="1" s="1"/>
  <c r="L3215" i="1"/>
  <c r="M3215" i="1" s="1"/>
  <c r="N3215" i="1" s="1"/>
  <c r="L3216" i="1"/>
  <c r="M3216" i="1" s="1"/>
  <c r="N3216" i="1" s="1"/>
  <c r="L3217" i="1"/>
  <c r="M3217" i="1" s="1"/>
  <c r="N3217" i="1" s="1"/>
  <c r="L3218" i="1"/>
  <c r="M3218" i="1" s="1"/>
  <c r="N3218" i="1" s="1"/>
  <c r="L3219" i="1"/>
  <c r="M3219" i="1" s="1"/>
  <c r="N3219" i="1" s="1"/>
  <c r="L3220" i="1"/>
  <c r="M3220" i="1" s="1"/>
  <c r="N3220" i="1" s="1"/>
  <c r="L3221" i="1"/>
  <c r="M3221" i="1" s="1"/>
  <c r="N3221" i="1" s="1"/>
  <c r="L3222" i="1"/>
  <c r="M3222" i="1" s="1"/>
  <c r="N3222" i="1" s="1"/>
  <c r="L3223" i="1"/>
  <c r="M3223" i="1" s="1"/>
  <c r="N3223" i="1" s="1"/>
  <c r="L3224" i="1"/>
  <c r="M3224" i="1" s="1"/>
  <c r="N3224" i="1" s="1"/>
  <c r="L3225" i="1"/>
  <c r="M3225" i="1" s="1"/>
  <c r="N3225" i="1" s="1"/>
  <c r="L3226" i="1"/>
  <c r="M3226" i="1" s="1"/>
  <c r="N3226" i="1" s="1"/>
  <c r="L3227" i="1"/>
  <c r="M3227" i="1" s="1"/>
  <c r="N3227" i="1" s="1"/>
  <c r="L3228" i="1"/>
  <c r="M3228" i="1" s="1"/>
  <c r="N3228" i="1" s="1"/>
  <c r="L3229" i="1"/>
  <c r="M3229" i="1" s="1"/>
  <c r="N3229" i="1" s="1"/>
  <c r="L3230" i="1"/>
  <c r="M3230" i="1" s="1"/>
  <c r="N3230" i="1" s="1"/>
  <c r="L3231" i="1"/>
  <c r="M3231" i="1" s="1"/>
  <c r="N3231" i="1" s="1"/>
  <c r="L3232" i="1"/>
  <c r="M3232" i="1" s="1"/>
  <c r="N3232" i="1" s="1"/>
  <c r="L3233" i="1"/>
  <c r="M3233" i="1" s="1"/>
  <c r="N3233" i="1" s="1"/>
  <c r="L3234" i="1"/>
  <c r="M3234" i="1" s="1"/>
  <c r="N3234" i="1" s="1"/>
  <c r="L3235" i="1"/>
  <c r="M3235" i="1" s="1"/>
  <c r="N3235" i="1" s="1"/>
  <c r="L3236" i="1"/>
  <c r="M3236" i="1" s="1"/>
  <c r="N3236" i="1" s="1"/>
  <c r="L3237" i="1"/>
  <c r="M3237" i="1" s="1"/>
  <c r="N3237" i="1" s="1"/>
  <c r="L3238" i="1"/>
  <c r="M3238" i="1" s="1"/>
  <c r="N3238" i="1" s="1"/>
  <c r="L3239" i="1"/>
  <c r="M3239" i="1" s="1"/>
  <c r="N3239" i="1" s="1"/>
  <c r="L3240" i="1"/>
  <c r="M3240" i="1" s="1"/>
  <c r="N3240" i="1" s="1"/>
  <c r="L3241" i="1"/>
  <c r="M3241" i="1" s="1"/>
  <c r="N3241" i="1" s="1"/>
  <c r="L3242" i="1"/>
  <c r="M3242" i="1" s="1"/>
  <c r="N3242" i="1" s="1"/>
  <c r="L3243" i="1"/>
  <c r="M3243" i="1" s="1"/>
  <c r="N3243" i="1" s="1"/>
  <c r="L3244" i="1"/>
  <c r="M3244" i="1" s="1"/>
  <c r="N3244" i="1" s="1"/>
  <c r="L3245" i="1"/>
  <c r="M3245" i="1" s="1"/>
  <c r="N3245" i="1" s="1"/>
  <c r="L3246" i="1"/>
  <c r="M3246" i="1" s="1"/>
  <c r="N3246" i="1" s="1"/>
  <c r="L3247" i="1"/>
  <c r="M3247" i="1" s="1"/>
  <c r="N3247" i="1" s="1"/>
  <c r="L3248" i="1"/>
  <c r="M3248" i="1" s="1"/>
  <c r="N3248" i="1" s="1"/>
  <c r="L3249" i="1"/>
  <c r="M3249" i="1" s="1"/>
  <c r="N3249" i="1" s="1"/>
  <c r="L3250" i="1"/>
  <c r="M3250" i="1" s="1"/>
  <c r="N3250" i="1" s="1"/>
  <c r="L3251" i="1"/>
  <c r="M3251" i="1" s="1"/>
  <c r="N3251" i="1" s="1"/>
  <c r="L3252" i="1"/>
  <c r="M3252" i="1" s="1"/>
  <c r="N3252" i="1" s="1"/>
  <c r="L3253" i="1"/>
  <c r="M3253" i="1" s="1"/>
  <c r="N3253" i="1" s="1"/>
  <c r="L3254" i="1"/>
  <c r="M3254" i="1" s="1"/>
  <c r="N3254" i="1" s="1"/>
  <c r="L3255" i="1"/>
  <c r="M3255" i="1" s="1"/>
  <c r="N3255" i="1" s="1"/>
  <c r="L3256" i="1"/>
  <c r="M3256" i="1" s="1"/>
  <c r="N3256" i="1" s="1"/>
  <c r="L3257" i="1"/>
  <c r="M3257" i="1" s="1"/>
  <c r="N3257" i="1" s="1"/>
  <c r="L3258" i="1"/>
  <c r="M3258" i="1" s="1"/>
  <c r="N3258" i="1" s="1"/>
  <c r="L3259" i="1"/>
  <c r="M3259" i="1" s="1"/>
  <c r="N3259" i="1" s="1"/>
  <c r="L3260" i="1"/>
  <c r="M3260" i="1" s="1"/>
  <c r="N3260" i="1" s="1"/>
  <c r="L3261" i="1"/>
  <c r="M3261" i="1" s="1"/>
  <c r="N3261" i="1" s="1"/>
  <c r="L3262" i="1"/>
  <c r="M3262" i="1" s="1"/>
  <c r="N3262" i="1" s="1"/>
  <c r="L3263" i="1"/>
  <c r="M3263" i="1" s="1"/>
  <c r="N3263" i="1" s="1"/>
  <c r="L3264" i="1"/>
  <c r="M3264" i="1" s="1"/>
  <c r="N3264" i="1" s="1"/>
  <c r="L3265" i="1"/>
  <c r="M3265" i="1" s="1"/>
  <c r="N3265" i="1" s="1"/>
  <c r="L3266" i="1"/>
  <c r="M3266" i="1" s="1"/>
  <c r="N3266" i="1" s="1"/>
  <c r="L3267" i="1"/>
  <c r="M3267" i="1" s="1"/>
  <c r="N3267" i="1" s="1"/>
  <c r="L3268" i="1"/>
  <c r="M3268" i="1" s="1"/>
  <c r="N3268" i="1" s="1"/>
  <c r="L3269" i="1"/>
  <c r="M3269" i="1" s="1"/>
  <c r="N3269" i="1" s="1"/>
  <c r="L3270" i="1"/>
  <c r="M3270" i="1" s="1"/>
  <c r="N3270" i="1" s="1"/>
  <c r="L3271" i="1"/>
  <c r="M3271" i="1" s="1"/>
  <c r="N3271" i="1" s="1"/>
  <c r="L3272" i="1"/>
  <c r="M3272" i="1" s="1"/>
  <c r="N3272" i="1" s="1"/>
  <c r="L3273" i="1"/>
  <c r="M3273" i="1" s="1"/>
  <c r="N3273" i="1" s="1"/>
  <c r="L3274" i="1"/>
  <c r="M3274" i="1" s="1"/>
  <c r="N3274" i="1" s="1"/>
  <c r="L3275" i="1"/>
  <c r="M3275" i="1" s="1"/>
  <c r="N3275" i="1" s="1"/>
  <c r="L3276" i="1"/>
  <c r="M3276" i="1" s="1"/>
  <c r="N3276" i="1" s="1"/>
  <c r="L3277" i="1"/>
  <c r="M3277" i="1" s="1"/>
  <c r="N3277" i="1" s="1"/>
  <c r="L3278" i="1"/>
  <c r="M3278" i="1" s="1"/>
  <c r="N3278" i="1" s="1"/>
  <c r="L3279" i="1"/>
  <c r="M3279" i="1" s="1"/>
  <c r="N3279" i="1" s="1"/>
  <c r="L3280" i="1"/>
  <c r="M3280" i="1" s="1"/>
  <c r="N3280" i="1" s="1"/>
  <c r="L3281" i="1"/>
  <c r="M3281" i="1" s="1"/>
  <c r="N3281" i="1" s="1"/>
  <c r="L3282" i="1"/>
  <c r="M3282" i="1" s="1"/>
  <c r="N3282" i="1" s="1"/>
  <c r="L3283" i="1"/>
  <c r="M3283" i="1" s="1"/>
  <c r="N3283" i="1" s="1"/>
  <c r="L3284" i="1"/>
  <c r="M3284" i="1" s="1"/>
  <c r="N3284" i="1" s="1"/>
  <c r="L3285" i="1"/>
  <c r="M3285" i="1" s="1"/>
  <c r="N3285" i="1" s="1"/>
  <c r="L3286" i="1"/>
  <c r="M3286" i="1" s="1"/>
  <c r="N3286" i="1" s="1"/>
  <c r="L3287" i="1"/>
  <c r="M3287" i="1" s="1"/>
  <c r="N3287" i="1" s="1"/>
  <c r="L3288" i="1"/>
  <c r="M3288" i="1" s="1"/>
  <c r="N3288" i="1" s="1"/>
  <c r="L3289" i="1"/>
  <c r="M3289" i="1" s="1"/>
  <c r="N3289" i="1" s="1"/>
  <c r="L3290" i="1"/>
  <c r="M3290" i="1" s="1"/>
  <c r="N3290" i="1" s="1"/>
  <c r="L3291" i="1"/>
  <c r="M3291" i="1" s="1"/>
  <c r="N3291" i="1" s="1"/>
  <c r="L3292" i="1"/>
  <c r="M3292" i="1" s="1"/>
  <c r="N3292" i="1" s="1"/>
  <c r="L3293" i="1"/>
  <c r="M3293" i="1" s="1"/>
  <c r="N3293" i="1" s="1"/>
  <c r="L3294" i="1"/>
  <c r="M3294" i="1" s="1"/>
  <c r="N3294" i="1" s="1"/>
  <c r="L3295" i="1"/>
  <c r="M3295" i="1" s="1"/>
  <c r="N3295" i="1" s="1"/>
  <c r="L3296" i="1"/>
  <c r="M3296" i="1" s="1"/>
  <c r="N3296" i="1" s="1"/>
  <c r="L3297" i="1"/>
  <c r="M3297" i="1" s="1"/>
  <c r="N3297" i="1" s="1"/>
  <c r="L3298" i="1"/>
  <c r="M3298" i="1" s="1"/>
  <c r="N3298" i="1" s="1"/>
  <c r="L3299" i="1"/>
  <c r="M3299" i="1" s="1"/>
  <c r="N3299" i="1" s="1"/>
  <c r="L3300" i="1"/>
  <c r="M3300" i="1" s="1"/>
  <c r="N3300" i="1" s="1"/>
  <c r="L3301" i="1"/>
  <c r="M3301" i="1" s="1"/>
  <c r="N3301" i="1" s="1"/>
  <c r="L3302" i="1"/>
  <c r="M3302" i="1" s="1"/>
  <c r="N3302" i="1" s="1"/>
  <c r="L3303" i="1"/>
  <c r="M3303" i="1" s="1"/>
  <c r="N3303" i="1" s="1"/>
  <c r="L3304" i="1"/>
  <c r="M3304" i="1" s="1"/>
  <c r="N3304" i="1" s="1"/>
  <c r="L3305" i="1"/>
  <c r="M3305" i="1" s="1"/>
  <c r="N3305" i="1" s="1"/>
  <c r="L3306" i="1"/>
  <c r="M3306" i="1" s="1"/>
  <c r="N3306" i="1" s="1"/>
  <c r="L3307" i="1"/>
  <c r="M3307" i="1" s="1"/>
  <c r="N3307" i="1" s="1"/>
  <c r="L3308" i="1"/>
  <c r="M3308" i="1" s="1"/>
  <c r="N3308" i="1" s="1"/>
  <c r="L3309" i="1"/>
  <c r="M3309" i="1" s="1"/>
  <c r="N3309" i="1" s="1"/>
  <c r="L3310" i="1"/>
  <c r="M3310" i="1" s="1"/>
  <c r="N3310" i="1" s="1"/>
  <c r="L3311" i="1"/>
  <c r="M3311" i="1" s="1"/>
  <c r="N3311" i="1" s="1"/>
  <c r="L3312" i="1"/>
  <c r="M3312" i="1" s="1"/>
  <c r="N3312" i="1" s="1"/>
  <c r="L3313" i="1"/>
  <c r="M3313" i="1" s="1"/>
  <c r="N3313" i="1" s="1"/>
  <c r="L3314" i="1"/>
  <c r="M3314" i="1" s="1"/>
  <c r="N3314" i="1" s="1"/>
  <c r="L3315" i="1"/>
  <c r="M3315" i="1" s="1"/>
  <c r="N3315" i="1" s="1"/>
  <c r="L3316" i="1"/>
  <c r="M3316" i="1" s="1"/>
  <c r="N3316" i="1" s="1"/>
  <c r="L3317" i="1"/>
  <c r="M3317" i="1" s="1"/>
  <c r="N3317" i="1" s="1"/>
  <c r="L3318" i="1"/>
  <c r="M3318" i="1" s="1"/>
  <c r="N3318" i="1" s="1"/>
  <c r="L3319" i="1"/>
  <c r="M3319" i="1" s="1"/>
  <c r="N3319" i="1" s="1"/>
  <c r="L3320" i="1"/>
  <c r="M3320" i="1" s="1"/>
  <c r="N3320" i="1" s="1"/>
  <c r="L3321" i="1"/>
  <c r="M3321" i="1" s="1"/>
  <c r="N3321" i="1" s="1"/>
  <c r="L3322" i="1"/>
  <c r="M3322" i="1" s="1"/>
  <c r="N3322" i="1" s="1"/>
  <c r="L3323" i="1"/>
  <c r="M3323" i="1" s="1"/>
  <c r="N3323" i="1" s="1"/>
  <c r="L3324" i="1"/>
  <c r="M3324" i="1" s="1"/>
  <c r="N3324" i="1" s="1"/>
  <c r="L3325" i="1"/>
  <c r="M3325" i="1" s="1"/>
  <c r="N3325" i="1" s="1"/>
  <c r="L3326" i="1"/>
  <c r="M3326" i="1" s="1"/>
  <c r="N3326" i="1" s="1"/>
  <c r="L3327" i="1"/>
  <c r="M3327" i="1" s="1"/>
  <c r="N3327" i="1" s="1"/>
  <c r="L3328" i="1"/>
  <c r="M3328" i="1" s="1"/>
  <c r="N3328" i="1" s="1"/>
  <c r="L3329" i="1"/>
  <c r="M3329" i="1" s="1"/>
  <c r="N3329" i="1" s="1"/>
  <c r="L3330" i="1"/>
  <c r="M3330" i="1" s="1"/>
  <c r="N3330" i="1" s="1"/>
  <c r="L3331" i="1"/>
  <c r="M3331" i="1" s="1"/>
  <c r="N3331" i="1" s="1"/>
  <c r="L3332" i="1"/>
  <c r="M3332" i="1" s="1"/>
  <c r="N3332" i="1" s="1"/>
  <c r="L3333" i="1"/>
  <c r="M3333" i="1" s="1"/>
  <c r="N3333" i="1" s="1"/>
  <c r="L3334" i="1"/>
  <c r="M3334" i="1" s="1"/>
  <c r="N3334" i="1" s="1"/>
  <c r="L3335" i="1"/>
  <c r="M3335" i="1" s="1"/>
  <c r="N3335" i="1" s="1"/>
  <c r="L3336" i="1"/>
  <c r="M3336" i="1" s="1"/>
  <c r="N3336" i="1" s="1"/>
  <c r="L3337" i="1"/>
  <c r="M3337" i="1" s="1"/>
  <c r="N3337" i="1" s="1"/>
  <c r="L3338" i="1"/>
  <c r="M3338" i="1" s="1"/>
  <c r="N3338" i="1" s="1"/>
  <c r="L3339" i="1"/>
  <c r="M3339" i="1" s="1"/>
  <c r="N3339" i="1" s="1"/>
  <c r="L3340" i="1"/>
  <c r="M3340" i="1" s="1"/>
  <c r="N3340" i="1" s="1"/>
  <c r="L3341" i="1"/>
  <c r="M3341" i="1" s="1"/>
  <c r="N3341" i="1" s="1"/>
  <c r="L3342" i="1"/>
  <c r="M3342" i="1" s="1"/>
  <c r="N3342" i="1" s="1"/>
  <c r="L3343" i="1"/>
  <c r="M3343" i="1" s="1"/>
  <c r="N3343" i="1" s="1"/>
  <c r="L3344" i="1"/>
  <c r="M3344" i="1" s="1"/>
  <c r="N3344" i="1" s="1"/>
  <c r="L3345" i="1"/>
  <c r="M3345" i="1" s="1"/>
  <c r="N3345" i="1" s="1"/>
  <c r="L3346" i="1"/>
  <c r="M3346" i="1" s="1"/>
  <c r="N3346" i="1" s="1"/>
  <c r="L3347" i="1"/>
  <c r="M3347" i="1" s="1"/>
  <c r="N3347" i="1" s="1"/>
  <c r="L3348" i="1"/>
  <c r="M3348" i="1" s="1"/>
  <c r="N3348" i="1" s="1"/>
  <c r="L3349" i="1"/>
  <c r="M3349" i="1" s="1"/>
  <c r="N3349" i="1" s="1"/>
  <c r="L3350" i="1"/>
  <c r="M3350" i="1" s="1"/>
  <c r="N3350" i="1" s="1"/>
  <c r="L3351" i="1"/>
  <c r="M3351" i="1" s="1"/>
  <c r="N3351" i="1" s="1"/>
  <c r="L3352" i="1"/>
  <c r="M3352" i="1" s="1"/>
  <c r="N3352" i="1" s="1"/>
  <c r="L3353" i="1"/>
  <c r="M3353" i="1" s="1"/>
  <c r="N3353" i="1" s="1"/>
  <c r="L3354" i="1"/>
  <c r="M3354" i="1" s="1"/>
  <c r="N3354" i="1" s="1"/>
  <c r="L3355" i="1"/>
  <c r="M3355" i="1" s="1"/>
  <c r="N3355" i="1" s="1"/>
  <c r="L3356" i="1"/>
  <c r="M3356" i="1" s="1"/>
  <c r="N3356" i="1" s="1"/>
  <c r="L3357" i="1"/>
  <c r="M3357" i="1" s="1"/>
  <c r="N3357" i="1" s="1"/>
  <c r="L3358" i="1"/>
  <c r="M3358" i="1" s="1"/>
  <c r="N3358" i="1" s="1"/>
  <c r="L3359" i="1"/>
  <c r="M3359" i="1" s="1"/>
  <c r="N3359" i="1" s="1"/>
  <c r="L3360" i="1"/>
  <c r="M3360" i="1" s="1"/>
  <c r="N3360" i="1" s="1"/>
  <c r="L3361" i="1"/>
  <c r="M3361" i="1" s="1"/>
  <c r="N3361" i="1" s="1"/>
  <c r="L3362" i="1"/>
  <c r="M3362" i="1" s="1"/>
  <c r="N3362" i="1" s="1"/>
  <c r="L3363" i="1"/>
  <c r="M3363" i="1" s="1"/>
  <c r="N3363" i="1" s="1"/>
  <c r="L3364" i="1"/>
  <c r="M3364" i="1" s="1"/>
  <c r="N3364" i="1" s="1"/>
  <c r="L3365" i="1"/>
  <c r="M3365" i="1" s="1"/>
  <c r="N3365" i="1" s="1"/>
  <c r="L3366" i="1"/>
  <c r="M3366" i="1" s="1"/>
  <c r="N3366" i="1" s="1"/>
  <c r="L3367" i="1"/>
  <c r="M3367" i="1" s="1"/>
  <c r="N3367" i="1" s="1"/>
  <c r="L3368" i="1"/>
  <c r="M3368" i="1" s="1"/>
  <c r="N3368" i="1" s="1"/>
  <c r="L3369" i="1"/>
  <c r="M3369" i="1" s="1"/>
  <c r="N3369" i="1" s="1"/>
  <c r="L3370" i="1"/>
  <c r="M3370" i="1" s="1"/>
  <c r="N3370" i="1" s="1"/>
  <c r="L3371" i="1"/>
  <c r="M3371" i="1" s="1"/>
  <c r="N3371" i="1" s="1"/>
  <c r="L3372" i="1"/>
  <c r="M3372" i="1" s="1"/>
  <c r="N3372" i="1" s="1"/>
  <c r="L3373" i="1"/>
  <c r="M3373" i="1" s="1"/>
  <c r="N3373" i="1" s="1"/>
  <c r="L3374" i="1"/>
  <c r="M3374" i="1" s="1"/>
  <c r="N3374" i="1" s="1"/>
  <c r="L3375" i="1"/>
  <c r="M3375" i="1" s="1"/>
  <c r="N3375" i="1" s="1"/>
  <c r="L3376" i="1"/>
  <c r="M3376" i="1" s="1"/>
  <c r="N3376" i="1" s="1"/>
  <c r="L3377" i="1"/>
  <c r="M3377" i="1" s="1"/>
  <c r="N3377" i="1" s="1"/>
  <c r="L3378" i="1"/>
  <c r="M3378" i="1" s="1"/>
  <c r="N3378" i="1" s="1"/>
  <c r="L3379" i="1"/>
  <c r="M3379" i="1" s="1"/>
  <c r="N3379" i="1" s="1"/>
  <c r="L3380" i="1"/>
  <c r="M3380" i="1" s="1"/>
  <c r="N3380" i="1" s="1"/>
  <c r="L3381" i="1"/>
  <c r="M3381" i="1" s="1"/>
  <c r="N3381" i="1" s="1"/>
  <c r="L3382" i="1"/>
  <c r="M3382" i="1" s="1"/>
  <c r="N3382" i="1" s="1"/>
  <c r="L3383" i="1"/>
  <c r="M3383" i="1" s="1"/>
  <c r="N3383" i="1" s="1"/>
  <c r="L3384" i="1"/>
  <c r="M3384" i="1" s="1"/>
  <c r="N3384" i="1" s="1"/>
  <c r="L3385" i="1"/>
  <c r="M3385" i="1" s="1"/>
  <c r="N3385" i="1" s="1"/>
  <c r="L3386" i="1"/>
  <c r="M3386" i="1" s="1"/>
  <c r="N3386" i="1" s="1"/>
  <c r="L3387" i="1"/>
  <c r="M3387" i="1" s="1"/>
  <c r="N3387" i="1" s="1"/>
  <c r="L3388" i="1"/>
  <c r="M3388" i="1" s="1"/>
  <c r="N3388" i="1" s="1"/>
  <c r="L3389" i="1"/>
  <c r="M3389" i="1" s="1"/>
  <c r="N3389" i="1" s="1"/>
  <c r="L3390" i="1"/>
  <c r="M3390" i="1" s="1"/>
  <c r="N3390" i="1" s="1"/>
  <c r="L3391" i="1"/>
  <c r="M3391" i="1" s="1"/>
  <c r="N3391" i="1" s="1"/>
  <c r="L3392" i="1"/>
  <c r="M3392" i="1" s="1"/>
  <c r="N3392" i="1" s="1"/>
  <c r="L3393" i="1"/>
  <c r="M3393" i="1" s="1"/>
  <c r="N3393" i="1" s="1"/>
  <c r="L3394" i="1"/>
  <c r="M3394" i="1" s="1"/>
  <c r="N3394" i="1" s="1"/>
  <c r="L3395" i="1"/>
  <c r="M3395" i="1" s="1"/>
  <c r="N3395" i="1" s="1"/>
  <c r="L3396" i="1"/>
  <c r="M3396" i="1" s="1"/>
  <c r="N3396" i="1" s="1"/>
  <c r="L3397" i="1"/>
  <c r="M3397" i="1" s="1"/>
  <c r="N3397" i="1" s="1"/>
  <c r="L3398" i="1"/>
  <c r="M3398" i="1" s="1"/>
  <c r="N3398" i="1" s="1"/>
  <c r="L3399" i="1"/>
  <c r="M3399" i="1" s="1"/>
  <c r="N3399" i="1" s="1"/>
  <c r="L3400" i="1"/>
  <c r="M3400" i="1" s="1"/>
  <c r="N3400" i="1" s="1"/>
  <c r="L3401" i="1"/>
  <c r="M3401" i="1" s="1"/>
  <c r="N3401" i="1" s="1"/>
  <c r="L3402" i="1"/>
  <c r="M3402" i="1" s="1"/>
  <c r="N3402" i="1" s="1"/>
  <c r="L3403" i="1"/>
  <c r="M3403" i="1" s="1"/>
  <c r="N3403" i="1" s="1"/>
  <c r="L3404" i="1"/>
  <c r="M3404" i="1" s="1"/>
  <c r="N3404" i="1" s="1"/>
  <c r="L3405" i="1"/>
  <c r="M3405" i="1" s="1"/>
  <c r="N3405" i="1" s="1"/>
  <c r="L3406" i="1"/>
  <c r="M3406" i="1" s="1"/>
  <c r="N3406" i="1" s="1"/>
  <c r="L3407" i="1"/>
  <c r="M3407" i="1" s="1"/>
  <c r="N3407" i="1" s="1"/>
  <c r="L3408" i="1"/>
  <c r="M3408" i="1" s="1"/>
  <c r="N3408" i="1" s="1"/>
  <c r="L3409" i="1"/>
  <c r="M3409" i="1" s="1"/>
  <c r="N3409" i="1" s="1"/>
  <c r="L3410" i="1"/>
  <c r="M3410" i="1" s="1"/>
  <c r="N3410" i="1" s="1"/>
  <c r="L3411" i="1"/>
  <c r="M3411" i="1" s="1"/>
  <c r="N3411" i="1" s="1"/>
  <c r="L3412" i="1"/>
  <c r="M3412" i="1" s="1"/>
  <c r="N3412" i="1" s="1"/>
  <c r="L3413" i="1"/>
  <c r="M3413" i="1" s="1"/>
  <c r="N3413" i="1" s="1"/>
  <c r="L3414" i="1"/>
  <c r="M3414" i="1" s="1"/>
  <c r="N3414" i="1" s="1"/>
  <c r="L3415" i="1"/>
  <c r="M3415" i="1" s="1"/>
  <c r="N3415" i="1" s="1"/>
  <c r="L3416" i="1"/>
  <c r="M3416" i="1" s="1"/>
  <c r="N3416" i="1" s="1"/>
  <c r="L3417" i="1"/>
  <c r="M3417" i="1" s="1"/>
  <c r="N3417" i="1" s="1"/>
  <c r="L3418" i="1"/>
  <c r="M3418" i="1" s="1"/>
  <c r="N3418" i="1" s="1"/>
  <c r="L3419" i="1"/>
  <c r="M3419" i="1" s="1"/>
  <c r="N3419" i="1" s="1"/>
  <c r="L3420" i="1"/>
  <c r="M3420" i="1" s="1"/>
  <c r="N3420" i="1" s="1"/>
  <c r="L3421" i="1"/>
  <c r="M3421" i="1" s="1"/>
  <c r="N3421" i="1" s="1"/>
  <c r="L3422" i="1"/>
  <c r="M3422" i="1" s="1"/>
  <c r="N3422" i="1" s="1"/>
  <c r="L3423" i="1"/>
  <c r="M3423" i="1" s="1"/>
  <c r="N3423" i="1" s="1"/>
  <c r="L3424" i="1"/>
  <c r="M3424" i="1" s="1"/>
  <c r="N3424" i="1" s="1"/>
  <c r="L3425" i="1"/>
  <c r="M3425" i="1" s="1"/>
  <c r="N3425" i="1" s="1"/>
  <c r="L3426" i="1"/>
  <c r="M3426" i="1" s="1"/>
  <c r="N3426" i="1" s="1"/>
  <c r="L3427" i="1"/>
  <c r="M3427" i="1" s="1"/>
  <c r="N3427" i="1" s="1"/>
  <c r="L3428" i="1"/>
  <c r="M3428" i="1" s="1"/>
  <c r="N3428" i="1" s="1"/>
  <c r="L3429" i="1"/>
  <c r="M3429" i="1" s="1"/>
  <c r="N3429" i="1" s="1"/>
  <c r="L3430" i="1"/>
  <c r="M3430" i="1" s="1"/>
  <c r="N3430" i="1" s="1"/>
  <c r="L3431" i="1"/>
  <c r="M3431" i="1" s="1"/>
  <c r="N3431" i="1" s="1"/>
  <c r="L3432" i="1"/>
  <c r="M3432" i="1" s="1"/>
  <c r="N3432" i="1" s="1"/>
  <c r="L3433" i="1"/>
  <c r="M3433" i="1" s="1"/>
  <c r="N3433" i="1" s="1"/>
  <c r="L3434" i="1"/>
  <c r="M3434" i="1" s="1"/>
  <c r="N3434" i="1" s="1"/>
  <c r="L3435" i="1"/>
  <c r="M3435" i="1" s="1"/>
  <c r="N3435" i="1" s="1"/>
  <c r="L3436" i="1"/>
  <c r="M3436" i="1" s="1"/>
  <c r="N3436" i="1" s="1"/>
  <c r="L3437" i="1"/>
  <c r="M3437" i="1" s="1"/>
  <c r="N3437" i="1" s="1"/>
  <c r="L3438" i="1"/>
  <c r="M3438" i="1" s="1"/>
  <c r="N3438" i="1" s="1"/>
  <c r="L3439" i="1"/>
  <c r="M3439" i="1" s="1"/>
  <c r="N3439" i="1" s="1"/>
  <c r="L3440" i="1"/>
  <c r="M3440" i="1" s="1"/>
  <c r="N3440" i="1" s="1"/>
  <c r="L3441" i="1"/>
  <c r="M3441" i="1" s="1"/>
  <c r="N3441" i="1" s="1"/>
  <c r="L3442" i="1"/>
  <c r="M3442" i="1" s="1"/>
  <c r="N3442" i="1" s="1"/>
  <c r="L3443" i="1"/>
  <c r="M3443" i="1" s="1"/>
  <c r="N3443" i="1" s="1"/>
  <c r="L3444" i="1"/>
  <c r="M3444" i="1" s="1"/>
  <c r="N3444" i="1" s="1"/>
  <c r="L3445" i="1"/>
  <c r="M3445" i="1" s="1"/>
  <c r="N3445" i="1" s="1"/>
  <c r="L3446" i="1"/>
  <c r="M3446" i="1" s="1"/>
  <c r="N3446" i="1" s="1"/>
  <c r="L3447" i="1"/>
  <c r="M3447" i="1" s="1"/>
  <c r="N3447" i="1" s="1"/>
  <c r="L3448" i="1"/>
  <c r="M3448" i="1" s="1"/>
  <c r="N3448" i="1" s="1"/>
  <c r="L3449" i="1"/>
  <c r="M3449" i="1" s="1"/>
  <c r="N3449" i="1" s="1"/>
  <c r="L3450" i="1"/>
  <c r="M3450" i="1" s="1"/>
  <c r="N3450" i="1" s="1"/>
  <c r="L3451" i="1"/>
  <c r="M3451" i="1" s="1"/>
  <c r="N3451" i="1" s="1"/>
  <c r="L3452" i="1"/>
  <c r="M3452" i="1" s="1"/>
  <c r="N3452" i="1" s="1"/>
  <c r="L3453" i="1"/>
  <c r="M3453" i="1" s="1"/>
  <c r="N3453" i="1" s="1"/>
  <c r="L3454" i="1"/>
  <c r="M3454" i="1" s="1"/>
  <c r="N3454" i="1" s="1"/>
  <c r="L3455" i="1"/>
  <c r="M3455" i="1" s="1"/>
  <c r="N3455" i="1" s="1"/>
  <c r="L3456" i="1"/>
  <c r="M3456" i="1" s="1"/>
  <c r="N3456" i="1" s="1"/>
  <c r="L3457" i="1"/>
  <c r="M3457" i="1" s="1"/>
  <c r="N3457" i="1" s="1"/>
  <c r="L3458" i="1"/>
  <c r="M3458" i="1" s="1"/>
  <c r="N3458" i="1" s="1"/>
  <c r="L3459" i="1"/>
  <c r="M3459" i="1" s="1"/>
  <c r="N3459" i="1" s="1"/>
  <c r="L3460" i="1"/>
  <c r="M3460" i="1" s="1"/>
  <c r="N3460" i="1" s="1"/>
  <c r="L3461" i="1"/>
  <c r="M3461" i="1" s="1"/>
  <c r="N3461" i="1" s="1"/>
  <c r="L3462" i="1"/>
  <c r="M3462" i="1" s="1"/>
  <c r="N3462" i="1" s="1"/>
  <c r="L3463" i="1"/>
  <c r="M3463" i="1" s="1"/>
  <c r="N3463" i="1" s="1"/>
  <c r="L3464" i="1"/>
  <c r="M3464" i="1" s="1"/>
  <c r="N3464" i="1" s="1"/>
  <c r="L3465" i="1"/>
  <c r="M3465" i="1" s="1"/>
  <c r="N3465" i="1" s="1"/>
  <c r="L3466" i="1"/>
  <c r="M3466" i="1" s="1"/>
  <c r="N3466" i="1" s="1"/>
  <c r="L3467" i="1"/>
  <c r="M3467" i="1" s="1"/>
  <c r="N3467" i="1" s="1"/>
  <c r="L3468" i="1"/>
  <c r="M3468" i="1" s="1"/>
  <c r="N3468" i="1" s="1"/>
  <c r="L3469" i="1"/>
  <c r="M3469" i="1" s="1"/>
  <c r="N3469" i="1" s="1"/>
  <c r="L3470" i="1"/>
  <c r="M3470" i="1" s="1"/>
  <c r="N3470" i="1" s="1"/>
  <c r="L3471" i="1"/>
  <c r="M3471" i="1" s="1"/>
  <c r="N3471" i="1" s="1"/>
  <c r="L3472" i="1"/>
  <c r="M3472" i="1" s="1"/>
  <c r="N3472" i="1" s="1"/>
  <c r="L3473" i="1"/>
  <c r="M3473" i="1" s="1"/>
  <c r="N3473" i="1" s="1"/>
  <c r="L3474" i="1"/>
  <c r="M3474" i="1" s="1"/>
  <c r="N3474" i="1" s="1"/>
  <c r="L3475" i="1"/>
  <c r="M3475" i="1" s="1"/>
  <c r="N3475" i="1" s="1"/>
  <c r="L3476" i="1"/>
  <c r="M3476" i="1" s="1"/>
  <c r="N3476" i="1" s="1"/>
  <c r="L3477" i="1"/>
  <c r="M3477" i="1" s="1"/>
  <c r="N3477" i="1" s="1"/>
  <c r="L3478" i="1"/>
  <c r="M3478" i="1" s="1"/>
  <c r="N3478" i="1" s="1"/>
  <c r="L3479" i="1"/>
  <c r="M3479" i="1" s="1"/>
  <c r="N3479" i="1" s="1"/>
  <c r="L3480" i="1"/>
  <c r="M3480" i="1" s="1"/>
  <c r="N3480" i="1" s="1"/>
  <c r="L3481" i="1"/>
  <c r="M3481" i="1" s="1"/>
  <c r="N3481" i="1" s="1"/>
  <c r="L3482" i="1"/>
  <c r="M3482" i="1" s="1"/>
  <c r="N3482" i="1" s="1"/>
  <c r="L3483" i="1"/>
  <c r="M3483" i="1" s="1"/>
  <c r="N3483" i="1" s="1"/>
  <c r="L3484" i="1"/>
  <c r="M3484" i="1" s="1"/>
  <c r="N3484" i="1" s="1"/>
  <c r="L3485" i="1"/>
  <c r="M3485" i="1" s="1"/>
  <c r="N3485" i="1" s="1"/>
  <c r="L3486" i="1"/>
  <c r="M3486" i="1" s="1"/>
  <c r="N3486" i="1" s="1"/>
  <c r="L3487" i="1"/>
  <c r="M3487" i="1" s="1"/>
  <c r="N3487" i="1" s="1"/>
  <c r="L3488" i="1"/>
  <c r="M3488" i="1" s="1"/>
  <c r="N3488" i="1" s="1"/>
  <c r="L3489" i="1"/>
  <c r="M3489" i="1" s="1"/>
  <c r="N3489" i="1" s="1"/>
  <c r="L3490" i="1"/>
  <c r="M3490" i="1" s="1"/>
  <c r="N3490" i="1" s="1"/>
  <c r="L3491" i="1"/>
  <c r="M3491" i="1" s="1"/>
  <c r="N3491" i="1" s="1"/>
  <c r="L3492" i="1"/>
  <c r="M3492" i="1" s="1"/>
  <c r="N3492" i="1" s="1"/>
  <c r="L3493" i="1"/>
  <c r="M3493" i="1" s="1"/>
  <c r="N3493" i="1" s="1"/>
  <c r="L3494" i="1"/>
  <c r="M3494" i="1" s="1"/>
  <c r="N3494" i="1" s="1"/>
  <c r="L3495" i="1"/>
  <c r="M3495" i="1" s="1"/>
  <c r="N3495" i="1" s="1"/>
  <c r="L3496" i="1"/>
  <c r="M3496" i="1" s="1"/>
  <c r="N3496" i="1" s="1"/>
  <c r="L3497" i="1"/>
  <c r="M3497" i="1" s="1"/>
  <c r="N3497" i="1" s="1"/>
  <c r="L3498" i="1"/>
  <c r="M3498" i="1" s="1"/>
  <c r="N3498" i="1" s="1"/>
  <c r="L3499" i="1"/>
  <c r="M3499" i="1" s="1"/>
  <c r="N3499" i="1" s="1"/>
  <c r="L3500" i="1"/>
  <c r="M3500" i="1" s="1"/>
  <c r="N3500" i="1" s="1"/>
  <c r="L3501" i="1"/>
  <c r="M3501" i="1" s="1"/>
  <c r="N3501" i="1" s="1"/>
  <c r="L3502" i="1"/>
  <c r="M3502" i="1" s="1"/>
  <c r="N3502" i="1" s="1"/>
  <c r="L3503" i="1"/>
  <c r="M3503" i="1" s="1"/>
  <c r="N3503" i="1" s="1"/>
  <c r="L3504" i="1"/>
  <c r="M3504" i="1" s="1"/>
  <c r="N3504" i="1" s="1"/>
  <c r="L3505" i="1"/>
  <c r="M3505" i="1" s="1"/>
  <c r="N3505" i="1" s="1"/>
  <c r="L3506" i="1"/>
  <c r="M3506" i="1" s="1"/>
  <c r="N3506" i="1" s="1"/>
  <c r="L3507" i="1"/>
  <c r="M3507" i="1" s="1"/>
  <c r="N3507" i="1" s="1"/>
  <c r="L3508" i="1"/>
  <c r="M3508" i="1" s="1"/>
  <c r="N3508" i="1" s="1"/>
  <c r="L3509" i="1"/>
  <c r="M3509" i="1" s="1"/>
  <c r="N3509" i="1" s="1"/>
  <c r="L3510" i="1"/>
  <c r="M3510" i="1" s="1"/>
  <c r="N3510" i="1" s="1"/>
  <c r="L3511" i="1"/>
  <c r="M3511" i="1" s="1"/>
  <c r="N3511" i="1" s="1"/>
  <c r="L3512" i="1"/>
  <c r="M3512" i="1" s="1"/>
  <c r="N3512" i="1" s="1"/>
  <c r="L3513" i="1"/>
  <c r="M3513" i="1" s="1"/>
  <c r="N3513" i="1" s="1"/>
  <c r="L3514" i="1"/>
  <c r="M3514" i="1" s="1"/>
  <c r="N3514" i="1" s="1"/>
  <c r="L3515" i="1"/>
  <c r="M3515" i="1" s="1"/>
  <c r="N3515" i="1" s="1"/>
  <c r="L3516" i="1"/>
  <c r="M3516" i="1" s="1"/>
  <c r="N3516" i="1" s="1"/>
  <c r="L3517" i="1"/>
  <c r="M3517" i="1" s="1"/>
  <c r="N3517" i="1" s="1"/>
  <c r="L3518" i="1"/>
  <c r="M3518" i="1" s="1"/>
  <c r="N3518" i="1" s="1"/>
  <c r="L3519" i="1"/>
  <c r="M3519" i="1" s="1"/>
  <c r="N3519" i="1" s="1"/>
  <c r="L3520" i="1"/>
  <c r="M3520" i="1" s="1"/>
  <c r="N3520" i="1" s="1"/>
  <c r="L3521" i="1"/>
  <c r="M3521" i="1" s="1"/>
  <c r="N3521" i="1" s="1"/>
  <c r="L3522" i="1"/>
  <c r="M3522" i="1" s="1"/>
  <c r="N3522" i="1" s="1"/>
  <c r="L3523" i="1"/>
  <c r="M3523" i="1" s="1"/>
  <c r="N3523" i="1" s="1"/>
  <c r="L3524" i="1"/>
  <c r="M3524" i="1" s="1"/>
  <c r="N3524" i="1" s="1"/>
  <c r="L3525" i="1"/>
  <c r="M3525" i="1" s="1"/>
  <c r="N3525" i="1" s="1"/>
  <c r="L3526" i="1"/>
  <c r="M3526" i="1" s="1"/>
  <c r="N3526" i="1" s="1"/>
  <c r="L3527" i="1"/>
  <c r="M3527" i="1" s="1"/>
  <c r="N3527" i="1" s="1"/>
  <c r="L3528" i="1"/>
  <c r="M3528" i="1" s="1"/>
  <c r="N3528" i="1" s="1"/>
  <c r="L3529" i="1"/>
  <c r="M3529" i="1" s="1"/>
  <c r="N3529" i="1" s="1"/>
  <c r="L3530" i="1"/>
  <c r="M3530" i="1" s="1"/>
  <c r="N3530" i="1" s="1"/>
  <c r="L3531" i="1"/>
  <c r="M3531" i="1" s="1"/>
  <c r="N3531" i="1" s="1"/>
  <c r="L3532" i="1"/>
  <c r="M3532" i="1" s="1"/>
  <c r="N3532" i="1" s="1"/>
  <c r="L3533" i="1"/>
  <c r="M3533" i="1" s="1"/>
  <c r="N3533" i="1" s="1"/>
  <c r="L3534" i="1"/>
  <c r="M3534" i="1" s="1"/>
  <c r="N3534" i="1" s="1"/>
  <c r="L3535" i="1"/>
  <c r="M3535" i="1" s="1"/>
  <c r="N3535" i="1" s="1"/>
  <c r="L3536" i="1"/>
  <c r="M3536" i="1" s="1"/>
  <c r="N3536" i="1" s="1"/>
  <c r="L3537" i="1"/>
  <c r="M3537" i="1" s="1"/>
  <c r="N3537" i="1" s="1"/>
  <c r="L3538" i="1"/>
  <c r="M3538" i="1" s="1"/>
  <c r="N3538" i="1" s="1"/>
  <c r="L3539" i="1"/>
  <c r="M3539" i="1" s="1"/>
  <c r="N3539" i="1" s="1"/>
  <c r="L3540" i="1"/>
  <c r="M3540" i="1" s="1"/>
  <c r="N3540" i="1" s="1"/>
  <c r="L3541" i="1"/>
  <c r="M3541" i="1" s="1"/>
  <c r="N3541" i="1" s="1"/>
  <c r="L3542" i="1"/>
  <c r="M3542" i="1" s="1"/>
  <c r="N3542" i="1" s="1"/>
  <c r="L3543" i="1"/>
  <c r="M3543" i="1" s="1"/>
  <c r="N3543" i="1" s="1"/>
  <c r="L3544" i="1"/>
  <c r="M3544" i="1" s="1"/>
  <c r="N3544" i="1" s="1"/>
  <c r="L3545" i="1"/>
  <c r="M3545" i="1" s="1"/>
  <c r="N3545" i="1" s="1"/>
  <c r="L3546" i="1"/>
  <c r="M3546" i="1" s="1"/>
  <c r="N3546" i="1" s="1"/>
  <c r="L3547" i="1"/>
  <c r="M3547" i="1" s="1"/>
  <c r="N3547" i="1" s="1"/>
  <c r="L3548" i="1"/>
  <c r="M3548" i="1" s="1"/>
  <c r="N3548" i="1" s="1"/>
  <c r="L3549" i="1"/>
  <c r="M3549" i="1" s="1"/>
  <c r="N3549" i="1" s="1"/>
  <c r="L3550" i="1"/>
  <c r="M3550" i="1" s="1"/>
  <c r="N3550" i="1" s="1"/>
  <c r="L3551" i="1"/>
  <c r="M3551" i="1" s="1"/>
  <c r="N3551" i="1" s="1"/>
  <c r="L3552" i="1"/>
  <c r="M3552" i="1" s="1"/>
  <c r="N3552" i="1" s="1"/>
  <c r="L3553" i="1"/>
  <c r="M3553" i="1" s="1"/>
  <c r="N3553" i="1" s="1"/>
  <c r="L3554" i="1"/>
  <c r="M3554" i="1" s="1"/>
  <c r="N3554" i="1" s="1"/>
  <c r="L3555" i="1"/>
  <c r="M3555" i="1" s="1"/>
  <c r="N3555" i="1" s="1"/>
  <c r="L3556" i="1"/>
  <c r="M3556" i="1" s="1"/>
  <c r="N3556" i="1" s="1"/>
  <c r="L3557" i="1"/>
  <c r="M3557" i="1" s="1"/>
  <c r="N3557" i="1" s="1"/>
  <c r="L3558" i="1"/>
  <c r="M3558" i="1" s="1"/>
  <c r="N3558" i="1" s="1"/>
  <c r="L3559" i="1"/>
  <c r="M3559" i="1" s="1"/>
  <c r="N3559" i="1" s="1"/>
  <c r="L3560" i="1"/>
  <c r="M3560" i="1" s="1"/>
  <c r="N3560" i="1" s="1"/>
  <c r="L3561" i="1"/>
  <c r="M3561" i="1" s="1"/>
  <c r="N3561" i="1" s="1"/>
  <c r="L3562" i="1"/>
  <c r="M3562" i="1" s="1"/>
  <c r="N3562" i="1" s="1"/>
  <c r="L3563" i="1"/>
  <c r="M3563" i="1" s="1"/>
  <c r="N3563" i="1" s="1"/>
  <c r="L3564" i="1"/>
  <c r="M3564" i="1" s="1"/>
  <c r="N3564" i="1" s="1"/>
  <c r="L3565" i="1"/>
  <c r="M3565" i="1" s="1"/>
  <c r="N3565" i="1" s="1"/>
  <c r="L3566" i="1"/>
  <c r="M3566" i="1" s="1"/>
  <c r="N3566" i="1" s="1"/>
  <c r="L3567" i="1"/>
  <c r="M3567" i="1" s="1"/>
  <c r="N3567" i="1" s="1"/>
  <c r="L3568" i="1"/>
  <c r="M3568" i="1" s="1"/>
  <c r="N3568" i="1" s="1"/>
  <c r="L3569" i="1"/>
  <c r="M3569" i="1" s="1"/>
  <c r="N3569" i="1" s="1"/>
  <c r="L3570" i="1"/>
  <c r="M3570" i="1" s="1"/>
  <c r="N3570" i="1" s="1"/>
  <c r="L3571" i="1"/>
  <c r="M3571" i="1" s="1"/>
  <c r="N3571" i="1" s="1"/>
  <c r="L3572" i="1"/>
  <c r="M3572" i="1" s="1"/>
  <c r="N3572" i="1" s="1"/>
  <c r="L3573" i="1"/>
  <c r="M3573" i="1" s="1"/>
  <c r="N3573" i="1" s="1"/>
  <c r="L3574" i="1"/>
  <c r="M3574" i="1" s="1"/>
  <c r="N3574" i="1" s="1"/>
  <c r="L3575" i="1"/>
  <c r="M3575" i="1" s="1"/>
  <c r="N3575" i="1" s="1"/>
  <c r="L3576" i="1"/>
  <c r="M3576" i="1" s="1"/>
  <c r="N3576" i="1" s="1"/>
  <c r="L3577" i="1"/>
  <c r="M3577" i="1" s="1"/>
  <c r="N3577" i="1" s="1"/>
  <c r="L3578" i="1"/>
  <c r="M3578" i="1" s="1"/>
  <c r="N3578" i="1" s="1"/>
  <c r="L3579" i="1"/>
  <c r="M3579" i="1" s="1"/>
  <c r="N3579" i="1" s="1"/>
  <c r="L3580" i="1"/>
  <c r="M3580" i="1" s="1"/>
  <c r="N3580" i="1" s="1"/>
  <c r="L3581" i="1"/>
  <c r="M3581" i="1" s="1"/>
  <c r="N3581" i="1" s="1"/>
  <c r="L3582" i="1"/>
  <c r="M3582" i="1" s="1"/>
  <c r="N3582" i="1" s="1"/>
  <c r="L3583" i="1"/>
  <c r="M3583" i="1" s="1"/>
  <c r="N3583" i="1" s="1"/>
  <c r="L3584" i="1"/>
  <c r="M3584" i="1" s="1"/>
  <c r="N3584" i="1" s="1"/>
  <c r="L3585" i="1"/>
  <c r="M3585" i="1" s="1"/>
  <c r="N3585" i="1" s="1"/>
  <c r="L3586" i="1"/>
  <c r="M3586" i="1" s="1"/>
  <c r="N3586" i="1" s="1"/>
  <c r="L3587" i="1"/>
  <c r="M3587" i="1" s="1"/>
  <c r="N3587" i="1" s="1"/>
  <c r="L3588" i="1"/>
  <c r="M3588" i="1" s="1"/>
  <c r="N3588" i="1" s="1"/>
  <c r="L3589" i="1"/>
  <c r="M3589" i="1" s="1"/>
  <c r="N3589" i="1" s="1"/>
  <c r="L3590" i="1"/>
  <c r="M3590" i="1" s="1"/>
  <c r="N3590" i="1" s="1"/>
  <c r="L3591" i="1"/>
  <c r="M3591" i="1" s="1"/>
  <c r="N3591" i="1" s="1"/>
  <c r="L3592" i="1"/>
  <c r="M3592" i="1" s="1"/>
  <c r="N3592" i="1" s="1"/>
  <c r="L3593" i="1"/>
  <c r="M3593" i="1" s="1"/>
  <c r="N3593" i="1" s="1"/>
  <c r="L3594" i="1"/>
  <c r="M3594" i="1" s="1"/>
  <c r="N3594" i="1" s="1"/>
  <c r="L3595" i="1"/>
  <c r="M3595" i="1" s="1"/>
  <c r="N3595" i="1" s="1"/>
  <c r="L3596" i="1"/>
  <c r="M3596" i="1" s="1"/>
  <c r="N3596" i="1" s="1"/>
  <c r="L3597" i="1"/>
  <c r="M3597" i="1" s="1"/>
  <c r="N3597" i="1" s="1"/>
  <c r="L3598" i="1"/>
  <c r="M3598" i="1" s="1"/>
  <c r="N3598" i="1" s="1"/>
  <c r="L3599" i="1"/>
  <c r="M3599" i="1" s="1"/>
  <c r="N3599" i="1" s="1"/>
  <c r="L3600" i="1"/>
  <c r="M3600" i="1" s="1"/>
  <c r="N3600" i="1" s="1"/>
  <c r="L3601" i="1"/>
  <c r="M3601" i="1" s="1"/>
  <c r="N3601" i="1" s="1"/>
  <c r="L3602" i="1"/>
  <c r="M3602" i="1" s="1"/>
  <c r="N3602" i="1" s="1"/>
  <c r="L3603" i="1"/>
  <c r="M3603" i="1" s="1"/>
  <c r="N3603" i="1" s="1"/>
  <c r="L3604" i="1"/>
  <c r="M3604" i="1" s="1"/>
  <c r="N3604" i="1" s="1"/>
  <c r="L3605" i="1"/>
  <c r="M3605" i="1" s="1"/>
  <c r="N3605" i="1" s="1"/>
  <c r="L3606" i="1"/>
  <c r="M3606" i="1" s="1"/>
  <c r="N3606" i="1" s="1"/>
  <c r="L3607" i="1"/>
  <c r="M3607" i="1" s="1"/>
  <c r="N3607" i="1" s="1"/>
  <c r="L3608" i="1"/>
  <c r="M3608" i="1" s="1"/>
  <c r="N3608" i="1" s="1"/>
  <c r="L3609" i="1"/>
  <c r="M3609" i="1" s="1"/>
  <c r="N3609" i="1" s="1"/>
  <c r="L3610" i="1"/>
  <c r="M3610" i="1" s="1"/>
  <c r="N3610" i="1" s="1"/>
  <c r="L3611" i="1"/>
  <c r="M3611" i="1" s="1"/>
  <c r="N3611" i="1" s="1"/>
  <c r="L3612" i="1"/>
  <c r="M3612" i="1" s="1"/>
  <c r="N3612" i="1" s="1"/>
  <c r="L3613" i="1"/>
  <c r="M3613" i="1" s="1"/>
  <c r="N3613" i="1" s="1"/>
  <c r="L3614" i="1"/>
  <c r="M3614" i="1" s="1"/>
  <c r="N3614" i="1" s="1"/>
  <c r="L3615" i="1"/>
  <c r="M3615" i="1" s="1"/>
  <c r="N3615" i="1" s="1"/>
  <c r="L3616" i="1"/>
  <c r="M3616" i="1" s="1"/>
  <c r="N3616" i="1" s="1"/>
  <c r="L3617" i="1"/>
  <c r="M3617" i="1" s="1"/>
  <c r="N3617" i="1" s="1"/>
  <c r="L3618" i="1"/>
  <c r="M3618" i="1" s="1"/>
  <c r="N3618" i="1" s="1"/>
  <c r="L3619" i="1"/>
  <c r="M3619" i="1" s="1"/>
  <c r="N3619" i="1" s="1"/>
  <c r="L3620" i="1"/>
  <c r="M3620" i="1" s="1"/>
  <c r="N3620" i="1" s="1"/>
  <c r="L3621" i="1"/>
  <c r="M3621" i="1" s="1"/>
  <c r="N3621" i="1" s="1"/>
  <c r="L3622" i="1"/>
  <c r="M3622" i="1" s="1"/>
  <c r="N3622" i="1" s="1"/>
  <c r="L3623" i="1"/>
  <c r="M3623" i="1" s="1"/>
  <c r="N3623" i="1" s="1"/>
  <c r="L3624" i="1"/>
  <c r="M3624" i="1" s="1"/>
  <c r="N3624" i="1" s="1"/>
  <c r="L3625" i="1"/>
  <c r="M3625" i="1" s="1"/>
  <c r="N3625" i="1" s="1"/>
  <c r="L3626" i="1"/>
  <c r="M3626" i="1" s="1"/>
  <c r="N3626" i="1" s="1"/>
  <c r="L3627" i="1"/>
  <c r="M3627" i="1" s="1"/>
  <c r="N3627" i="1" s="1"/>
  <c r="L3628" i="1"/>
  <c r="M3628" i="1" s="1"/>
  <c r="N3628" i="1" s="1"/>
  <c r="L3629" i="1"/>
  <c r="M3629" i="1" s="1"/>
  <c r="N3629" i="1" s="1"/>
  <c r="L3630" i="1"/>
  <c r="M3630" i="1" s="1"/>
  <c r="N3630" i="1" s="1"/>
  <c r="L3631" i="1"/>
  <c r="M3631" i="1" s="1"/>
  <c r="N3631" i="1" s="1"/>
  <c r="L3632" i="1"/>
  <c r="M3632" i="1" s="1"/>
  <c r="N3632" i="1" s="1"/>
  <c r="L3633" i="1"/>
  <c r="M3633" i="1" s="1"/>
  <c r="N3633" i="1" s="1"/>
  <c r="L3634" i="1"/>
  <c r="M3634" i="1" s="1"/>
  <c r="N3634" i="1" s="1"/>
  <c r="L3635" i="1"/>
  <c r="M3635" i="1" s="1"/>
  <c r="N3635" i="1" s="1"/>
  <c r="L3636" i="1"/>
  <c r="M3636" i="1" s="1"/>
  <c r="N3636" i="1" s="1"/>
  <c r="L3637" i="1"/>
  <c r="M3637" i="1" s="1"/>
  <c r="N3637" i="1" s="1"/>
  <c r="L3638" i="1"/>
  <c r="M3638" i="1" s="1"/>
  <c r="N3638" i="1" s="1"/>
  <c r="L3639" i="1"/>
  <c r="M3639" i="1" s="1"/>
  <c r="N3639" i="1" s="1"/>
  <c r="L3640" i="1"/>
  <c r="M3640" i="1" s="1"/>
  <c r="N3640" i="1" s="1"/>
  <c r="L3641" i="1"/>
  <c r="M3641" i="1" s="1"/>
  <c r="N3641" i="1" s="1"/>
  <c r="L3642" i="1"/>
  <c r="M3642" i="1" s="1"/>
  <c r="N3642" i="1" s="1"/>
  <c r="L3643" i="1"/>
  <c r="M3643" i="1" s="1"/>
  <c r="N3643" i="1" s="1"/>
  <c r="L3644" i="1"/>
  <c r="M3644" i="1" s="1"/>
  <c r="N3644" i="1" s="1"/>
  <c r="L3645" i="1"/>
  <c r="M3645" i="1" s="1"/>
  <c r="N3645" i="1" s="1"/>
  <c r="L3646" i="1"/>
  <c r="M3646" i="1" s="1"/>
  <c r="N3646" i="1" s="1"/>
  <c r="L3647" i="1"/>
  <c r="M3647" i="1" s="1"/>
  <c r="N3647" i="1" s="1"/>
  <c r="L3648" i="1"/>
  <c r="M3648" i="1" s="1"/>
  <c r="N3648" i="1" s="1"/>
  <c r="L3649" i="1"/>
  <c r="M3649" i="1" s="1"/>
  <c r="N3649" i="1" s="1"/>
  <c r="L3650" i="1"/>
  <c r="M3650" i="1" s="1"/>
  <c r="N3650" i="1" s="1"/>
  <c r="L3651" i="1"/>
  <c r="M3651" i="1" s="1"/>
  <c r="N3651" i="1" s="1"/>
  <c r="L3652" i="1"/>
  <c r="M3652" i="1" s="1"/>
  <c r="N3652" i="1" s="1"/>
  <c r="L3653" i="1"/>
  <c r="M3653" i="1" s="1"/>
  <c r="N3653" i="1" s="1"/>
  <c r="L3654" i="1"/>
  <c r="M3654" i="1" s="1"/>
  <c r="N3654" i="1" s="1"/>
  <c r="L3655" i="1"/>
  <c r="M3655" i="1" s="1"/>
  <c r="N3655" i="1" s="1"/>
  <c r="L3656" i="1"/>
  <c r="M3656" i="1" s="1"/>
  <c r="N3656" i="1" s="1"/>
  <c r="L3657" i="1"/>
  <c r="M3657" i="1" s="1"/>
  <c r="N3657" i="1" s="1"/>
  <c r="L3658" i="1"/>
  <c r="M3658" i="1" s="1"/>
  <c r="N3658" i="1" s="1"/>
  <c r="L3659" i="1"/>
  <c r="M3659" i="1" s="1"/>
  <c r="N3659" i="1" s="1"/>
  <c r="L3660" i="1"/>
  <c r="M3660" i="1" s="1"/>
  <c r="N3660" i="1" s="1"/>
  <c r="L3661" i="1"/>
  <c r="M3661" i="1" s="1"/>
  <c r="N3661" i="1" s="1"/>
  <c r="L3662" i="1"/>
  <c r="M3662" i="1" s="1"/>
  <c r="N3662" i="1" s="1"/>
  <c r="L3663" i="1"/>
  <c r="M3663" i="1" s="1"/>
  <c r="N3663" i="1" s="1"/>
  <c r="L3664" i="1"/>
  <c r="M3664" i="1" s="1"/>
  <c r="N3664" i="1" s="1"/>
  <c r="L3665" i="1"/>
  <c r="M3665" i="1" s="1"/>
  <c r="N3665" i="1" s="1"/>
  <c r="L3666" i="1"/>
  <c r="M3666" i="1" s="1"/>
  <c r="N3666" i="1" s="1"/>
  <c r="L3667" i="1"/>
  <c r="M3667" i="1" s="1"/>
  <c r="N3667" i="1" s="1"/>
  <c r="L3668" i="1"/>
  <c r="M3668" i="1" s="1"/>
  <c r="N3668" i="1" s="1"/>
  <c r="L3669" i="1"/>
  <c r="M3669" i="1" s="1"/>
  <c r="N3669" i="1" s="1"/>
  <c r="L3670" i="1"/>
  <c r="M3670" i="1" s="1"/>
  <c r="N3670" i="1" s="1"/>
  <c r="L3671" i="1"/>
  <c r="M3671" i="1" s="1"/>
  <c r="N3671" i="1" s="1"/>
  <c r="L3672" i="1"/>
  <c r="M3672" i="1" s="1"/>
  <c r="N3672" i="1" s="1"/>
  <c r="L3673" i="1"/>
  <c r="M3673" i="1" s="1"/>
  <c r="N3673" i="1" s="1"/>
  <c r="L3674" i="1"/>
  <c r="M3674" i="1" s="1"/>
  <c r="N3674" i="1" s="1"/>
  <c r="L3675" i="1"/>
  <c r="M3675" i="1" s="1"/>
  <c r="N3675" i="1" s="1"/>
  <c r="L3676" i="1"/>
  <c r="M3676" i="1" s="1"/>
  <c r="N3676" i="1" s="1"/>
  <c r="L3677" i="1"/>
  <c r="M3677" i="1" s="1"/>
  <c r="N3677" i="1" s="1"/>
  <c r="L3678" i="1"/>
  <c r="M3678" i="1" s="1"/>
  <c r="N3678" i="1" s="1"/>
  <c r="L3679" i="1"/>
  <c r="M3679" i="1" s="1"/>
  <c r="N3679" i="1" s="1"/>
  <c r="L3680" i="1"/>
  <c r="M3680" i="1" s="1"/>
  <c r="N3680" i="1" s="1"/>
  <c r="L3681" i="1"/>
  <c r="M3681" i="1" s="1"/>
  <c r="N3681" i="1" s="1"/>
  <c r="L3682" i="1"/>
  <c r="M3682" i="1" s="1"/>
  <c r="N3682" i="1" s="1"/>
  <c r="L3683" i="1"/>
  <c r="M3683" i="1" s="1"/>
  <c r="N3683" i="1" s="1"/>
  <c r="L3684" i="1"/>
  <c r="M3684" i="1" s="1"/>
  <c r="N3684" i="1" s="1"/>
  <c r="L3685" i="1"/>
  <c r="M3685" i="1" s="1"/>
  <c r="N3685" i="1" s="1"/>
  <c r="L3686" i="1"/>
  <c r="M3686" i="1" s="1"/>
  <c r="N3686" i="1" s="1"/>
  <c r="L3687" i="1"/>
  <c r="M3687" i="1" s="1"/>
  <c r="N3687" i="1" s="1"/>
  <c r="L3688" i="1"/>
  <c r="M3688" i="1" s="1"/>
  <c r="N3688" i="1" s="1"/>
  <c r="L3689" i="1"/>
  <c r="M3689" i="1" s="1"/>
  <c r="N3689" i="1" s="1"/>
  <c r="L3690" i="1"/>
  <c r="M3690" i="1" s="1"/>
  <c r="N3690" i="1" s="1"/>
  <c r="L3691" i="1"/>
  <c r="M3691" i="1" s="1"/>
  <c r="N3691" i="1" s="1"/>
  <c r="L3692" i="1"/>
  <c r="M3692" i="1" s="1"/>
  <c r="N3692" i="1" s="1"/>
  <c r="L3693" i="1"/>
  <c r="M3693" i="1" s="1"/>
  <c r="N3693" i="1" s="1"/>
  <c r="L3694" i="1"/>
  <c r="M3694" i="1" s="1"/>
  <c r="N3694" i="1" s="1"/>
  <c r="L3695" i="1"/>
  <c r="M3695" i="1" s="1"/>
  <c r="N3695" i="1" s="1"/>
  <c r="L3696" i="1"/>
  <c r="M3696" i="1" s="1"/>
  <c r="N3696" i="1" s="1"/>
  <c r="L3697" i="1"/>
  <c r="M3697" i="1" s="1"/>
  <c r="N3697" i="1" s="1"/>
  <c r="L3698" i="1"/>
  <c r="M3698" i="1" s="1"/>
  <c r="N3698" i="1" s="1"/>
  <c r="L3699" i="1"/>
  <c r="M3699" i="1" s="1"/>
  <c r="N3699" i="1" s="1"/>
  <c r="L3700" i="1"/>
  <c r="M3700" i="1" s="1"/>
  <c r="N3700" i="1" s="1"/>
  <c r="L3701" i="1"/>
  <c r="M3701" i="1" s="1"/>
  <c r="N3701" i="1" s="1"/>
  <c r="L3702" i="1"/>
  <c r="M3702" i="1" s="1"/>
  <c r="N3702" i="1" s="1"/>
  <c r="L3703" i="1"/>
  <c r="M3703" i="1" s="1"/>
  <c r="N3703" i="1" s="1"/>
  <c r="L3704" i="1"/>
  <c r="M3704" i="1" s="1"/>
  <c r="N3704" i="1" s="1"/>
  <c r="L3705" i="1"/>
  <c r="M3705" i="1" s="1"/>
  <c r="N3705" i="1" s="1"/>
  <c r="L3706" i="1"/>
  <c r="M3706" i="1" s="1"/>
  <c r="N3706" i="1" s="1"/>
  <c r="L3707" i="1"/>
  <c r="M3707" i="1" s="1"/>
  <c r="N3707" i="1" s="1"/>
  <c r="L3708" i="1"/>
  <c r="M3708" i="1" s="1"/>
  <c r="N3708" i="1" s="1"/>
  <c r="L3709" i="1"/>
  <c r="M3709" i="1" s="1"/>
  <c r="N3709" i="1" s="1"/>
  <c r="L3710" i="1"/>
  <c r="M3710" i="1" s="1"/>
  <c r="N3710" i="1" s="1"/>
  <c r="L3711" i="1"/>
  <c r="M3711" i="1" s="1"/>
  <c r="N3711" i="1" s="1"/>
  <c r="L3712" i="1"/>
  <c r="M3712" i="1" s="1"/>
  <c r="N3712" i="1" s="1"/>
  <c r="L3713" i="1"/>
  <c r="M3713" i="1" s="1"/>
  <c r="N3713" i="1" s="1"/>
  <c r="L3714" i="1"/>
  <c r="M3714" i="1" s="1"/>
  <c r="N3714" i="1" s="1"/>
  <c r="L3715" i="1"/>
  <c r="M3715" i="1" s="1"/>
  <c r="N3715" i="1" s="1"/>
  <c r="L3716" i="1"/>
  <c r="M3716" i="1" s="1"/>
  <c r="N3716" i="1" s="1"/>
  <c r="L3717" i="1"/>
  <c r="M3717" i="1" s="1"/>
  <c r="N3717" i="1" s="1"/>
  <c r="L3718" i="1"/>
  <c r="M3718" i="1" s="1"/>
  <c r="N3718" i="1" s="1"/>
  <c r="L3719" i="1"/>
  <c r="M3719" i="1" s="1"/>
  <c r="N3719" i="1" s="1"/>
  <c r="L3720" i="1"/>
  <c r="M3720" i="1" s="1"/>
  <c r="N3720" i="1" s="1"/>
  <c r="L3721" i="1"/>
  <c r="M3721" i="1" s="1"/>
  <c r="N3721" i="1" s="1"/>
  <c r="L3722" i="1"/>
  <c r="M3722" i="1" s="1"/>
  <c r="N3722" i="1" s="1"/>
  <c r="L3723" i="1"/>
  <c r="M3723" i="1" s="1"/>
  <c r="N3723" i="1" s="1"/>
  <c r="L3724" i="1"/>
  <c r="M3724" i="1" s="1"/>
  <c r="N3724" i="1" s="1"/>
  <c r="L3725" i="1"/>
  <c r="M3725" i="1" s="1"/>
  <c r="N3725" i="1" s="1"/>
  <c r="L3726" i="1"/>
  <c r="M3726" i="1" s="1"/>
  <c r="N3726" i="1" s="1"/>
  <c r="L3727" i="1"/>
  <c r="M3727" i="1" s="1"/>
  <c r="N3727" i="1" s="1"/>
  <c r="L3728" i="1"/>
  <c r="M3728" i="1" s="1"/>
  <c r="N3728" i="1" s="1"/>
  <c r="L3729" i="1"/>
  <c r="M3729" i="1" s="1"/>
  <c r="N3729" i="1" s="1"/>
  <c r="L3730" i="1"/>
  <c r="M3730" i="1" s="1"/>
  <c r="N3730" i="1" s="1"/>
  <c r="L3731" i="1"/>
  <c r="M3731" i="1" s="1"/>
  <c r="N3731" i="1" s="1"/>
  <c r="L3732" i="1"/>
  <c r="M3732" i="1" s="1"/>
  <c r="N3732" i="1" s="1"/>
  <c r="L3733" i="1"/>
  <c r="M3733" i="1" s="1"/>
  <c r="N3733" i="1" s="1"/>
  <c r="L3734" i="1"/>
  <c r="M3734" i="1" s="1"/>
  <c r="N3734" i="1" s="1"/>
  <c r="L3735" i="1"/>
  <c r="M3735" i="1" s="1"/>
  <c r="N3735" i="1" s="1"/>
  <c r="L3736" i="1"/>
  <c r="M3736" i="1" s="1"/>
  <c r="N3736" i="1" s="1"/>
  <c r="L3737" i="1"/>
  <c r="M3737" i="1" s="1"/>
  <c r="N3737" i="1" s="1"/>
  <c r="L3738" i="1"/>
  <c r="M3738" i="1" s="1"/>
  <c r="N3738" i="1" s="1"/>
  <c r="L3739" i="1"/>
  <c r="M3739" i="1" s="1"/>
  <c r="N3739" i="1" s="1"/>
  <c r="L3740" i="1"/>
  <c r="M3740" i="1" s="1"/>
  <c r="N3740" i="1" s="1"/>
  <c r="L3741" i="1"/>
  <c r="M3741" i="1" s="1"/>
  <c r="N3741" i="1" s="1"/>
  <c r="L3742" i="1"/>
  <c r="M3742" i="1" s="1"/>
  <c r="N3742" i="1" s="1"/>
  <c r="L3743" i="1"/>
  <c r="M3743" i="1" s="1"/>
  <c r="N3743" i="1" s="1"/>
  <c r="L3744" i="1"/>
  <c r="M3744" i="1" s="1"/>
  <c r="N3744" i="1" s="1"/>
  <c r="L3745" i="1"/>
  <c r="M3745" i="1" s="1"/>
  <c r="N3745" i="1" s="1"/>
  <c r="L3746" i="1"/>
  <c r="M3746" i="1" s="1"/>
  <c r="N3746" i="1" s="1"/>
  <c r="L3747" i="1"/>
  <c r="M3747" i="1" s="1"/>
  <c r="N3747" i="1" s="1"/>
  <c r="L3748" i="1"/>
  <c r="M3748" i="1" s="1"/>
  <c r="N3748" i="1" s="1"/>
  <c r="L3749" i="1"/>
  <c r="M3749" i="1" s="1"/>
  <c r="N3749" i="1" s="1"/>
  <c r="L3750" i="1"/>
  <c r="M3750" i="1" s="1"/>
  <c r="N3750" i="1" s="1"/>
  <c r="L3751" i="1"/>
  <c r="M3751" i="1" s="1"/>
  <c r="N3751" i="1" s="1"/>
  <c r="L3752" i="1"/>
  <c r="M3752" i="1" s="1"/>
  <c r="N3752" i="1" s="1"/>
  <c r="L3753" i="1"/>
  <c r="M3753" i="1" s="1"/>
  <c r="N3753" i="1" s="1"/>
  <c r="L3754" i="1"/>
  <c r="M3754" i="1" s="1"/>
  <c r="N3754" i="1" s="1"/>
  <c r="L3755" i="1"/>
  <c r="M3755" i="1" s="1"/>
  <c r="N3755" i="1" s="1"/>
  <c r="L3756" i="1"/>
  <c r="M3756" i="1" s="1"/>
  <c r="N3756" i="1" s="1"/>
  <c r="L3757" i="1"/>
  <c r="M3757" i="1" s="1"/>
  <c r="N3757" i="1" s="1"/>
  <c r="L3758" i="1"/>
  <c r="M3758" i="1" s="1"/>
  <c r="N3758" i="1" s="1"/>
  <c r="L3759" i="1"/>
  <c r="M3759" i="1" s="1"/>
  <c r="N3759" i="1" s="1"/>
  <c r="L3760" i="1"/>
  <c r="M3760" i="1" s="1"/>
  <c r="N3760" i="1" s="1"/>
  <c r="L3761" i="1"/>
  <c r="M3761" i="1" s="1"/>
  <c r="N3761" i="1" s="1"/>
  <c r="L3762" i="1"/>
  <c r="M3762" i="1" s="1"/>
  <c r="N3762" i="1" s="1"/>
  <c r="L3763" i="1"/>
  <c r="M3763" i="1" s="1"/>
  <c r="N3763" i="1" s="1"/>
  <c r="L3764" i="1"/>
  <c r="M3764" i="1" s="1"/>
  <c r="N3764" i="1" s="1"/>
  <c r="L3765" i="1"/>
  <c r="M3765" i="1" s="1"/>
  <c r="N3765" i="1" s="1"/>
  <c r="L3766" i="1"/>
  <c r="M3766" i="1" s="1"/>
  <c r="N3766" i="1" s="1"/>
  <c r="L3767" i="1"/>
  <c r="M3767" i="1" s="1"/>
  <c r="N3767" i="1" s="1"/>
  <c r="L3768" i="1"/>
  <c r="M3768" i="1" s="1"/>
  <c r="N3768" i="1" s="1"/>
  <c r="L3769" i="1"/>
  <c r="M3769" i="1" s="1"/>
  <c r="N3769" i="1" s="1"/>
  <c r="L3770" i="1"/>
  <c r="M3770" i="1" s="1"/>
  <c r="N3770" i="1" s="1"/>
  <c r="L3771" i="1"/>
  <c r="M3771" i="1" s="1"/>
  <c r="N3771" i="1" s="1"/>
  <c r="L3772" i="1"/>
  <c r="M3772" i="1" s="1"/>
  <c r="N3772" i="1" s="1"/>
  <c r="L3773" i="1"/>
  <c r="M3773" i="1" s="1"/>
  <c r="N3773" i="1" s="1"/>
  <c r="L3774" i="1"/>
  <c r="M3774" i="1" s="1"/>
  <c r="N3774" i="1" s="1"/>
  <c r="L3775" i="1"/>
  <c r="M3775" i="1" s="1"/>
  <c r="N3775" i="1" s="1"/>
  <c r="L3776" i="1"/>
  <c r="M3776" i="1" s="1"/>
  <c r="N3776" i="1" s="1"/>
  <c r="L3777" i="1"/>
  <c r="M3777" i="1" s="1"/>
  <c r="N3777" i="1" s="1"/>
  <c r="L3778" i="1"/>
  <c r="M3778" i="1" s="1"/>
  <c r="N3778" i="1" s="1"/>
  <c r="L3779" i="1"/>
  <c r="M3779" i="1" s="1"/>
  <c r="N3779" i="1" s="1"/>
  <c r="L3780" i="1"/>
  <c r="M3780" i="1" s="1"/>
  <c r="N3780" i="1" s="1"/>
  <c r="L3781" i="1"/>
  <c r="M3781" i="1" s="1"/>
  <c r="N3781" i="1" s="1"/>
  <c r="L3782" i="1"/>
  <c r="M3782" i="1" s="1"/>
  <c r="N3782" i="1" s="1"/>
  <c r="L3783" i="1"/>
  <c r="M3783" i="1" s="1"/>
  <c r="N3783" i="1" s="1"/>
  <c r="L3784" i="1"/>
  <c r="M3784" i="1" s="1"/>
  <c r="N3784" i="1" s="1"/>
  <c r="L3785" i="1"/>
  <c r="M3785" i="1" s="1"/>
  <c r="N3785" i="1" s="1"/>
  <c r="L3786" i="1"/>
  <c r="M3786" i="1" s="1"/>
  <c r="N3786" i="1" s="1"/>
  <c r="L3787" i="1"/>
  <c r="M3787" i="1" s="1"/>
  <c r="N3787" i="1" s="1"/>
  <c r="L3788" i="1"/>
  <c r="M3788" i="1" s="1"/>
  <c r="N3788" i="1" s="1"/>
  <c r="L3789" i="1"/>
  <c r="M3789" i="1" s="1"/>
  <c r="N3789" i="1" s="1"/>
  <c r="L3790" i="1"/>
  <c r="M3790" i="1" s="1"/>
  <c r="N3790" i="1" s="1"/>
  <c r="L3791" i="1"/>
  <c r="M3791" i="1" s="1"/>
  <c r="N3791" i="1" s="1"/>
  <c r="L3792" i="1"/>
  <c r="M3792" i="1" s="1"/>
  <c r="N3792" i="1" s="1"/>
  <c r="L3793" i="1"/>
  <c r="M3793" i="1" s="1"/>
  <c r="N3793" i="1" s="1"/>
  <c r="L3794" i="1"/>
  <c r="M3794" i="1" s="1"/>
  <c r="N3794" i="1" s="1"/>
  <c r="L3795" i="1"/>
  <c r="M3795" i="1" s="1"/>
  <c r="N3795" i="1" s="1"/>
  <c r="L3796" i="1"/>
  <c r="M3796" i="1" s="1"/>
  <c r="N3796" i="1" s="1"/>
  <c r="L3797" i="1"/>
  <c r="M3797" i="1" s="1"/>
  <c r="N3797" i="1" s="1"/>
  <c r="L3798" i="1"/>
  <c r="M3798" i="1" s="1"/>
  <c r="N3798" i="1" s="1"/>
  <c r="L3799" i="1"/>
  <c r="M3799" i="1" s="1"/>
  <c r="N3799" i="1" s="1"/>
  <c r="L3800" i="1"/>
  <c r="M3800" i="1" s="1"/>
  <c r="N3800" i="1" s="1"/>
  <c r="L3801" i="1"/>
  <c r="M3801" i="1" s="1"/>
  <c r="N3801" i="1" s="1"/>
  <c r="L3802" i="1"/>
  <c r="M3802" i="1" s="1"/>
  <c r="N3802" i="1" s="1"/>
  <c r="L3803" i="1"/>
  <c r="M3803" i="1" s="1"/>
  <c r="N3803" i="1" s="1"/>
  <c r="L3804" i="1"/>
  <c r="M3804" i="1" s="1"/>
  <c r="N3804" i="1" s="1"/>
  <c r="L3805" i="1"/>
  <c r="M3805" i="1" s="1"/>
  <c r="N3805" i="1" s="1"/>
  <c r="L3806" i="1"/>
  <c r="M3806" i="1" s="1"/>
  <c r="N3806" i="1" s="1"/>
  <c r="L3807" i="1"/>
  <c r="M3807" i="1" s="1"/>
  <c r="N3807" i="1" s="1"/>
  <c r="L3808" i="1"/>
  <c r="M3808" i="1" s="1"/>
  <c r="N3808" i="1" s="1"/>
  <c r="L3809" i="1"/>
  <c r="M3809" i="1" s="1"/>
  <c r="N3809" i="1" s="1"/>
  <c r="L3810" i="1"/>
  <c r="M3810" i="1" s="1"/>
  <c r="N3810" i="1" s="1"/>
  <c r="L3811" i="1"/>
  <c r="M3811" i="1" s="1"/>
  <c r="N3811" i="1" s="1"/>
  <c r="L3812" i="1"/>
  <c r="M3812" i="1" s="1"/>
  <c r="N3812" i="1" s="1"/>
  <c r="L3813" i="1"/>
  <c r="M3813" i="1" s="1"/>
  <c r="N3813" i="1" s="1"/>
  <c r="L3814" i="1"/>
  <c r="M3814" i="1" s="1"/>
  <c r="N3814" i="1" s="1"/>
  <c r="L3815" i="1"/>
  <c r="M3815" i="1" s="1"/>
  <c r="N3815" i="1" s="1"/>
  <c r="L3816" i="1"/>
  <c r="M3816" i="1" s="1"/>
  <c r="N3816" i="1" s="1"/>
  <c r="L3817" i="1"/>
  <c r="M3817" i="1" s="1"/>
  <c r="N3817" i="1" s="1"/>
  <c r="L3818" i="1"/>
  <c r="M3818" i="1" s="1"/>
  <c r="N3818" i="1" s="1"/>
  <c r="L3819" i="1"/>
  <c r="M3819" i="1" s="1"/>
  <c r="N3819" i="1" s="1"/>
  <c r="L3820" i="1"/>
  <c r="M3820" i="1" s="1"/>
  <c r="N3820" i="1" s="1"/>
  <c r="L3821" i="1"/>
  <c r="M3821" i="1" s="1"/>
  <c r="N3821" i="1" s="1"/>
  <c r="L3822" i="1"/>
  <c r="M3822" i="1" s="1"/>
  <c r="N3822" i="1" s="1"/>
  <c r="L3823" i="1"/>
  <c r="M3823" i="1" s="1"/>
  <c r="N3823" i="1" s="1"/>
  <c r="L3824" i="1"/>
  <c r="M3824" i="1" s="1"/>
  <c r="N3824" i="1" s="1"/>
  <c r="L3825" i="1"/>
  <c r="M3825" i="1" s="1"/>
  <c r="N3825" i="1" s="1"/>
  <c r="L3826" i="1"/>
  <c r="M3826" i="1" s="1"/>
  <c r="N3826" i="1" s="1"/>
  <c r="L3827" i="1"/>
  <c r="M3827" i="1" s="1"/>
  <c r="N3827" i="1" s="1"/>
  <c r="L3828" i="1"/>
  <c r="M3828" i="1" s="1"/>
  <c r="N3828" i="1" s="1"/>
  <c r="L3829" i="1"/>
  <c r="M3829" i="1" s="1"/>
  <c r="N3829" i="1" s="1"/>
  <c r="L3830" i="1"/>
  <c r="M3830" i="1" s="1"/>
  <c r="N3830" i="1" s="1"/>
  <c r="L3831" i="1"/>
  <c r="M3831" i="1" s="1"/>
  <c r="N3831" i="1" s="1"/>
  <c r="L3832" i="1"/>
  <c r="M3832" i="1" s="1"/>
  <c r="N3832" i="1" s="1"/>
  <c r="L3833" i="1"/>
  <c r="M3833" i="1" s="1"/>
  <c r="N3833" i="1" s="1"/>
  <c r="L3834" i="1"/>
  <c r="M3834" i="1" s="1"/>
  <c r="N3834" i="1" s="1"/>
  <c r="L3835" i="1"/>
  <c r="M3835" i="1" s="1"/>
  <c r="N3835" i="1" s="1"/>
  <c r="L3836" i="1"/>
  <c r="M3836" i="1" s="1"/>
  <c r="N3836" i="1" s="1"/>
  <c r="L3837" i="1"/>
  <c r="M3837" i="1" s="1"/>
  <c r="N3837" i="1" s="1"/>
  <c r="L3838" i="1"/>
  <c r="M3838" i="1" s="1"/>
  <c r="N3838" i="1" s="1"/>
  <c r="L3839" i="1"/>
  <c r="M3839" i="1" s="1"/>
  <c r="N3839" i="1" s="1"/>
  <c r="L3840" i="1"/>
  <c r="M3840" i="1" s="1"/>
  <c r="N3840" i="1" s="1"/>
  <c r="L3841" i="1"/>
  <c r="M3841" i="1" s="1"/>
  <c r="N3841" i="1" s="1"/>
  <c r="L3842" i="1"/>
  <c r="M3842" i="1" s="1"/>
  <c r="N3842" i="1" s="1"/>
  <c r="L3843" i="1"/>
  <c r="M3843" i="1" s="1"/>
  <c r="N3843" i="1" s="1"/>
  <c r="L3844" i="1"/>
  <c r="M3844" i="1" s="1"/>
  <c r="N3844" i="1" s="1"/>
  <c r="L3845" i="1"/>
  <c r="M3845" i="1" s="1"/>
  <c r="N3845" i="1" s="1"/>
  <c r="L3846" i="1"/>
  <c r="M3846" i="1" s="1"/>
  <c r="N3846" i="1" s="1"/>
  <c r="L3847" i="1"/>
  <c r="M3847" i="1" s="1"/>
  <c r="N3847" i="1" s="1"/>
  <c r="L3848" i="1"/>
  <c r="M3848" i="1" s="1"/>
  <c r="N3848" i="1" s="1"/>
  <c r="L3849" i="1"/>
  <c r="M3849" i="1" s="1"/>
  <c r="N3849" i="1" s="1"/>
  <c r="L3850" i="1"/>
  <c r="M3850" i="1" s="1"/>
  <c r="N3850" i="1" s="1"/>
  <c r="L3851" i="1"/>
  <c r="M3851" i="1" s="1"/>
  <c r="N3851" i="1" s="1"/>
  <c r="L3852" i="1"/>
  <c r="M3852" i="1" s="1"/>
  <c r="N3852" i="1" s="1"/>
  <c r="L3853" i="1"/>
  <c r="M3853" i="1" s="1"/>
  <c r="N3853" i="1" s="1"/>
  <c r="L3854" i="1"/>
  <c r="M3854" i="1" s="1"/>
  <c r="N3854" i="1" s="1"/>
  <c r="L3855" i="1"/>
  <c r="M3855" i="1" s="1"/>
  <c r="N3855" i="1" s="1"/>
  <c r="L3856" i="1"/>
  <c r="M3856" i="1" s="1"/>
  <c r="N3856" i="1" s="1"/>
  <c r="L3857" i="1"/>
  <c r="M3857" i="1" s="1"/>
  <c r="N3857" i="1" s="1"/>
  <c r="L3858" i="1"/>
  <c r="M3858" i="1" s="1"/>
  <c r="N3858" i="1" s="1"/>
  <c r="L3859" i="1"/>
  <c r="M3859" i="1" s="1"/>
  <c r="N3859" i="1" s="1"/>
  <c r="L3860" i="1"/>
  <c r="M3860" i="1" s="1"/>
  <c r="N3860" i="1" s="1"/>
  <c r="L3861" i="1"/>
  <c r="M3861" i="1" s="1"/>
  <c r="N3861" i="1" s="1"/>
  <c r="L3862" i="1"/>
  <c r="M3862" i="1" s="1"/>
  <c r="N3862" i="1" s="1"/>
  <c r="L3863" i="1"/>
  <c r="M3863" i="1" s="1"/>
  <c r="N3863" i="1" s="1"/>
  <c r="L3864" i="1"/>
  <c r="M3864" i="1" s="1"/>
  <c r="N3864" i="1" s="1"/>
  <c r="L3865" i="1"/>
  <c r="M3865" i="1" s="1"/>
  <c r="N3865" i="1" s="1"/>
  <c r="L3866" i="1"/>
  <c r="M3866" i="1" s="1"/>
  <c r="N3866" i="1" s="1"/>
  <c r="L3867" i="1"/>
  <c r="M3867" i="1" s="1"/>
  <c r="N3867" i="1" s="1"/>
  <c r="L3868" i="1"/>
  <c r="M3868" i="1" s="1"/>
  <c r="N3868" i="1" s="1"/>
  <c r="L3869" i="1"/>
  <c r="M3869" i="1" s="1"/>
  <c r="N3869" i="1" s="1"/>
  <c r="L3870" i="1"/>
  <c r="M3870" i="1" s="1"/>
  <c r="N3870" i="1" s="1"/>
  <c r="L3871" i="1"/>
  <c r="M3871" i="1" s="1"/>
  <c r="N3871" i="1" s="1"/>
  <c r="L3872" i="1"/>
  <c r="M3872" i="1" s="1"/>
  <c r="N3872" i="1" s="1"/>
  <c r="L3873" i="1"/>
  <c r="M3873" i="1" s="1"/>
  <c r="N3873" i="1" s="1"/>
  <c r="L3874" i="1"/>
  <c r="M3874" i="1" s="1"/>
  <c r="N3874" i="1" s="1"/>
  <c r="L3875" i="1"/>
  <c r="M3875" i="1" s="1"/>
  <c r="N3875" i="1" s="1"/>
  <c r="L3876" i="1"/>
  <c r="M3876" i="1" s="1"/>
  <c r="N3876" i="1" s="1"/>
  <c r="L3877" i="1"/>
  <c r="M3877" i="1" s="1"/>
  <c r="N3877" i="1" s="1"/>
  <c r="L3878" i="1"/>
  <c r="M3878" i="1" s="1"/>
  <c r="N3878" i="1" s="1"/>
  <c r="L3879" i="1"/>
  <c r="M3879" i="1" s="1"/>
  <c r="N3879" i="1" s="1"/>
  <c r="L3880" i="1"/>
  <c r="M3880" i="1" s="1"/>
  <c r="N3880" i="1" s="1"/>
  <c r="L3881" i="1"/>
  <c r="M3881" i="1" s="1"/>
  <c r="N3881" i="1" s="1"/>
  <c r="L3882" i="1"/>
  <c r="M3882" i="1" s="1"/>
  <c r="N3882" i="1" s="1"/>
  <c r="L3883" i="1"/>
  <c r="M3883" i="1" s="1"/>
  <c r="N3883" i="1" s="1"/>
  <c r="L3884" i="1"/>
  <c r="M3884" i="1" s="1"/>
  <c r="N3884" i="1" s="1"/>
  <c r="L3885" i="1"/>
  <c r="M3885" i="1" s="1"/>
  <c r="N3885" i="1" s="1"/>
  <c r="L3886" i="1"/>
  <c r="M3886" i="1" s="1"/>
  <c r="N3886" i="1" s="1"/>
  <c r="L3887" i="1"/>
  <c r="M3887" i="1" s="1"/>
  <c r="N3887" i="1" s="1"/>
  <c r="L3888" i="1"/>
  <c r="M3888" i="1" s="1"/>
  <c r="N3888" i="1" s="1"/>
  <c r="L3889" i="1"/>
  <c r="M3889" i="1" s="1"/>
  <c r="N3889" i="1" s="1"/>
  <c r="L3890" i="1"/>
  <c r="M3890" i="1" s="1"/>
  <c r="N3890" i="1" s="1"/>
  <c r="L3891" i="1"/>
  <c r="M3891" i="1" s="1"/>
  <c r="N3891" i="1" s="1"/>
  <c r="L3892" i="1"/>
  <c r="M3892" i="1" s="1"/>
  <c r="N3892" i="1" s="1"/>
  <c r="L3893" i="1"/>
  <c r="M3893" i="1" s="1"/>
  <c r="N3893" i="1" s="1"/>
  <c r="L3894" i="1"/>
  <c r="M3894" i="1" s="1"/>
  <c r="N3894" i="1" s="1"/>
  <c r="L3895" i="1"/>
  <c r="M3895" i="1" s="1"/>
  <c r="N3895" i="1" s="1"/>
  <c r="L3896" i="1"/>
  <c r="M3896" i="1" s="1"/>
  <c r="N3896" i="1" s="1"/>
  <c r="L3897" i="1"/>
  <c r="M3897" i="1" s="1"/>
  <c r="N3897" i="1" s="1"/>
  <c r="L3898" i="1"/>
  <c r="M3898" i="1" s="1"/>
  <c r="N3898" i="1" s="1"/>
  <c r="L3899" i="1"/>
  <c r="M3899" i="1" s="1"/>
  <c r="N3899" i="1" s="1"/>
  <c r="L3900" i="1"/>
  <c r="M3900" i="1" s="1"/>
  <c r="N3900" i="1" s="1"/>
  <c r="L3901" i="1"/>
  <c r="M3901" i="1" s="1"/>
  <c r="N3901" i="1" s="1"/>
  <c r="L3902" i="1"/>
  <c r="M3902" i="1" s="1"/>
  <c r="N3902" i="1" s="1"/>
  <c r="L3903" i="1"/>
  <c r="M3903" i="1" s="1"/>
  <c r="N3903" i="1" s="1"/>
  <c r="L3904" i="1"/>
  <c r="M3904" i="1" s="1"/>
  <c r="N3904" i="1" s="1"/>
  <c r="L3905" i="1"/>
  <c r="M3905" i="1" s="1"/>
  <c r="N3905" i="1" s="1"/>
  <c r="L3906" i="1"/>
  <c r="M3906" i="1" s="1"/>
  <c r="N3906" i="1" s="1"/>
  <c r="L3907" i="1"/>
  <c r="M3907" i="1" s="1"/>
  <c r="N3907" i="1" s="1"/>
  <c r="L3908" i="1"/>
  <c r="M3908" i="1" s="1"/>
  <c r="N3908" i="1" s="1"/>
  <c r="L3909" i="1"/>
  <c r="M3909" i="1" s="1"/>
  <c r="N3909" i="1" s="1"/>
  <c r="L3910" i="1"/>
  <c r="M3910" i="1" s="1"/>
  <c r="N3910" i="1" s="1"/>
  <c r="L3911" i="1"/>
  <c r="M3911" i="1" s="1"/>
  <c r="N3911" i="1" s="1"/>
  <c r="L3912" i="1"/>
  <c r="M3912" i="1" s="1"/>
  <c r="N3912" i="1" s="1"/>
  <c r="L3913" i="1"/>
  <c r="M3913" i="1" s="1"/>
  <c r="N3913" i="1" s="1"/>
  <c r="L3914" i="1"/>
  <c r="M3914" i="1" s="1"/>
  <c r="N3914" i="1" s="1"/>
  <c r="L3915" i="1"/>
  <c r="M3915" i="1" s="1"/>
  <c r="N3915" i="1" s="1"/>
  <c r="L3916" i="1"/>
  <c r="M3916" i="1" s="1"/>
  <c r="N3916" i="1" s="1"/>
  <c r="L3917" i="1"/>
  <c r="M3917" i="1" s="1"/>
  <c r="N3917" i="1" s="1"/>
  <c r="L3918" i="1"/>
  <c r="M3918" i="1" s="1"/>
  <c r="N3918" i="1" s="1"/>
  <c r="L3919" i="1"/>
  <c r="M3919" i="1" s="1"/>
  <c r="N3919" i="1" s="1"/>
  <c r="L3920" i="1"/>
  <c r="M3920" i="1" s="1"/>
  <c r="N3920" i="1" s="1"/>
  <c r="L3921" i="1"/>
  <c r="M3921" i="1" s="1"/>
  <c r="N3921" i="1" s="1"/>
  <c r="L3922" i="1"/>
  <c r="M3922" i="1" s="1"/>
  <c r="N3922" i="1" s="1"/>
  <c r="L3923" i="1"/>
  <c r="M3923" i="1" s="1"/>
  <c r="N3923" i="1" s="1"/>
  <c r="L3924" i="1"/>
  <c r="M3924" i="1" s="1"/>
  <c r="N3924" i="1" s="1"/>
  <c r="L3925" i="1"/>
  <c r="M3925" i="1" s="1"/>
  <c r="N3925" i="1" s="1"/>
  <c r="L3926" i="1"/>
  <c r="M3926" i="1" s="1"/>
  <c r="N3926" i="1" s="1"/>
  <c r="L3927" i="1"/>
  <c r="M3927" i="1" s="1"/>
  <c r="N3927" i="1" s="1"/>
  <c r="L3928" i="1"/>
  <c r="M3928" i="1" s="1"/>
  <c r="N3928" i="1" s="1"/>
  <c r="L3929" i="1"/>
  <c r="M3929" i="1" s="1"/>
  <c r="N3929" i="1" s="1"/>
  <c r="L3930" i="1"/>
  <c r="M3930" i="1" s="1"/>
  <c r="N3930" i="1" s="1"/>
  <c r="L3931" i="1"/>
  <c r="M3931" i="1" s="1"/>
  <c r="N3931" i="1" s="1"/>
  <c r="L3932" i="1"/>
  <c r="M3932" i="1" s="1"/>
  <c r="N3932" i="1" s="1"/>
  <c r="L3933" i="1"/>
  <c r="M3933" i="1" s="1"/>
  <c r="N3933" i="1" s="1"/>
  <c r="L3934" i="1"/>
  <c r="M3934" i="1" s="1"/>
  <c r="N3934" i="1" s="1"/>
  <c r="L3935" i="1"/>
  <c r="M3935" i="1" s="1"/>
  <c r="N3935" i="1" s="1"/>
  <c r="L3936" i="1"/>
  <c r="M3936" i="1" s="1"/>
  <c r="N3936" i="1" s="1"/>
  <c r="L3937" i="1"/>
  <c r="M3937" i="1" s="1"/>
  <c r="N3937" i="1" s="1"/>
  <c r="L3938" i="1"/>
  <c r="M3938" i="1" s="1"/>
  <c r="N3938" i="1" s="1"/>
  <c r="L3939" i="1"/>
  <c r="M3939" i="1" s="1"/>
  <c r="N3939" i="1" s="1"/>
  <c r="L3940" i="1"/>
  <c r="M3940" i="1" s="1"/>
  <c r="N3940" i="1" s="1"/>
  <c r="L3941" i="1"/>
  <c r="M3941" i="1" s="1"/>
  <c r="N3941" i="1" s="1"/>
  <c r="L3942" i="1"/>
  <c r="M3942" i="1" s="1"/>
  <c r="N3942" i="1" s="1"/>
  <c r="L3943" i="1"/>
  <c r="M3943" i="1" s="1"/>
  <c r="N3943" i="1" s="1"/>
  <c r="L3944" i="1"/>
  <c r="M3944" i="1" s="1"/>
  <c r="N3944" i="1" s="1"/>
  <c r="L3945" i="1"/>
  <c r="M3945" i="1" s="1"/>
  <c r="N3945" i="1" s="1"/>
  <c r="L3946" i="1"/>
  <c r="M3946" i="1" s="1"/>
  <c r="N3946" i="1" s="1"/>
  <c r="L3947" i="1"/>
  <c r="M3947" i="1" s="1"/>
  <c r="N3947" i="1" s="1"/>
  <c r="L3948" i="1"/>
  <c r="M3948" i="1" s="1"/>
  <c r="N3948" i="1" s="1"/>
  <c r="L3949" i="1"/>
  <c r="M3949" i="1" s="1"/>
  <c r="N3949" i="1" s="1"/>
  <c r="L3950" i="1"/>
  <c r="M3950" i="1" s="1"/>
  <c r="N3950" i="1" s="1"/>
  <c r="L3951" i="1"/>
  <c r="M3951" i="1" s="1"/>
  <c r="N3951" i="1" s="1"/>
  <c r="L3952" i="1"/>
  <c r="M3952" i="1" s="1"/>
  <c r="N3952" i="1" s="1"/>
  <c r="L3953" i="1"/>
  <c r="M3953" i="1" s="1"/>
  <c r="N3953" i="1" s="1"/>
  <c r="L3954" i="1"/>
  <c r="M3954" i="1" s="1"/>
  <c r="N3954" i="1" s="1"/>
  <c r="L3955" i="1"/>
  <c r="M3955" i="1" s="1"/>
  <c r="N3955" i="1" s="1"/>
  <c r="L3956" i="1"/>
  <c r="M3956" i="1" s="1"/>
  <c r="N3956" i="1" s="1"/>
  <c r="L3957" i="1"/>
  <c r="M3957" i="1" s="1"/>
  <c r="N3957" i="1" s="1"/>
  <c r="L3958" i="1"/>
  <c r="M3958" i="1" s="1"/>
  <c r="N3958" i="1" s="1"/>
  <c r="L3959" i="1"/>
  <c r="M3959" i="1" s="1"/>
  <c r="N3959" i="1" s="1"/>
  <c r="L3960" i="1"/>
  <c r="M3960" i="1" s="1"/>
  <c r="N3960" i="1" s="1"/>
  <c r="L3961" i="1"/>
  <c r="M3961" i="1" s="1"/>
  <c r="N3961" i="1" s="1"/>
  <c r="L3962" i="1"/>
  <c r="M3962" i="1" s="1"/>
  <c r="N3962" i="1" s="1"/>
  <c r="L3963" i="1"/>
  <c r="M3963" i="1" s="1"/>
  <c r="N3963" i="1" s="1"/>
  <c r="L3964" i="1"/>
  <c r="M3964" i="1" s="1"/>
  <c r="N3964" i="1" s="1"/>
  <c r="L3965" i="1"/>
  <c r="M3965" i="1" s="1"/>
  <c r="N3965" i="1" s="1"/>
  <c r="L3966" i="1"/>
  <c r="M3966" i="1" s="1"/>
  <c r="N3966" i="1" s="1"/>
  <c r="L3967" i="1"/>
  <c r="M3967" i="1" s="1"/>
  <c r="N3967" i="1" s="1"/>
  <c r="L3968" i="1"/>
  <c r="M3968" i="1" s="1"/>
  <c r="N3968" i="1" s="1"/>
  <c r="L3969" i="1"/>
  <c r="M3969" i="1" s="1"/>
  <c r="N3969" i="1" s="1"/>
  <c r="L3970" i="1"/>
  <c r="M3970" i="1" s="1"/>
  <c r="N3970" i="1" s="1"/>
  <c r="L3971" i="1"/>
  <c r="M3971" i="1" s="1"/>
  <c r="N3971" i="1" s="1"/>
  <c r="L3972" i="1"/>
  <c r="M3972" i="1" s="1"/>
  <c r="N3972" i="1" s="1"/>
  <c r="L3973" i="1"/>
  <c r="M3973" i="1" s="1"/>
  <c r="N3973" i="1" s="1"/>
  <c r="L3974" i="1"/>
  <c r="M3974" i="1" s="1"/>
  <c r="N3974" i="1" s="1"/>
  <c r="L3975" i="1"/>
  <c r="M3975" i="1" s="1"/>
  <c r="N3975" i="1" s="1"/>
  <c r="L3976" i="1"/>
  <c r="M3976" i="1" s="1"/>
  <c r="N3976" i="1" s="1"/>
  <c r="L3977" i="1"/>
  <c r="M3977" i="1" s="1"/>
  <c r="N3977" i="1" s="1"/>
  <c r="L3978" i="1"/>
  <c r="M3978" i="1" s="1"/>
  <c r="N3978" i="1" s="1"/>
  <c r="L3979" i="1"/>
  <c r="M3979" i="1" s="1"/>
  <c r="N3979" i="1" s="1"/>
  <c r="L3980" i="1"/>
  <c r="M3980" i="1" s="1"/>
  <c r="N3980" i="1" s="1"/>
  <c r="L3981" i="1"/>
  <c r="M3981" i="1" s="1"/>
  <c r="N3981" i="1" s="1"/>
  <c r="L3982" i="1"/>
  <c r="M3982" i="1" s="1"/>
  <c r="N3982" i="1" s="1"/>
  <c r="L3983" i="1"/>
  <c r="M3983" i="1" s="1"/>
  <c r="N3983" i="1" s="1"/>
  <c r="L3984" i="1"/>
  <c r="M3984" i="1" s="1"/>
  <c r="N3984" i="1" s="1"/>
  <c r="L3985" i="1"/>
  <c r="M3985" i="1" s="1"/>
  <c r="N3985" i="1" s="1"/>
  <c r="L3986" i="1"/>
  <c r="M3986" i="1" s="1"/>
  <c r="N3986" i="1" s="1"/>
  <c r="L3987" i="1"/>
  <c r="M3987" i="1" s="1"/>
  <c r="N3987" i="1" s="1"/>
  <c r="L3988" i="1"/>
  <c r="M3988" i="1" s="1"/>
  <c r="N3988" i="1" s="1"/>
  <c r="L3989" i="1"/>
  <c r="M3989" i="1" s="1"/>
  <c r="N3989" i="1" s="1"/>
  <c r="L3990" i="1"/>
  <c r="M3990" i="1" s="1"/>
  <c r="N3990" i="1" s="1"/>
  <c r="L3991" i="1"/>
  <c r="M3991" i="1" s="1"/>
  <c r="N3991" i="1" s="1"/>
  <c r="L3992" i="1"/>
  <c r="M3992" i="1" s="1"/>
  <c r="N3992" i="1" s="1"/>
  <c r="L3993" i="1"/>
  <c r="M3993" i="1" s="1"/>
  <c r="N3993" i="1" s="1"/>
  <c r="L3994" i="1"/>
  <c r="M3994" i="1" s="1"/>
  <c r="N3994" i="1" s="1"/>
  <c r="L3995" i="1"/>
  <c r="M3995" i="1" s="1"/>
  <c r="N3995" i="1" s="1"/>
  <c r="L3996" i="1"/>
  <c r="M3996" i="1" s="1"/>
  <c r="N3996" i="1" s="1"/>
  <c r="L3997" i="1"/>
  <c r="M3997" i="1" s="1"/>
  <c r="N3997" i="1" s="1"/>
  <c r="L3998" i="1"/>
  <c r="M3998" i="1" s="1"/>
  <c r="N3998" i="1" s="1"/>
  <c r="L3999" i="1"/>
  <c r="M3999" i="1" s="1"/>
  <c r="N3999" i="1" s="1"/>
  <c r="L4000" i="1"/>
  <c r="M4000" i="1" s="1"/>
  <c r="N4000" i="1" s="1"/>
  <c r="L4001" i="1"/>
  <c r="M4001" i="1" s="1"/>
  <c r="N4001" i="1" s="1"/>
  <c r="L4002" i="1"/>
  <c r="M4002" i="1" s="1"/>
  <c r="N4002" i="1" s="1"/>
  <c r="L4003" i="1"/>
  <c r="M4003" i="1" s="1"/>
  <c r="N4003" i="1" s="1"/>
  <c r="L4004" i="1"/>
  <c r="M4004" i="1" s="1"/>
  <c r="N4004" i="1" s="1"/>
  <c r="L4005" i="1"/>
  <c r="M4005" i="1" s="1"/>
  <c r="N4005" i="1" s="1"/>
  <c r="L4006" i="1"/>
  <c r="M4006" i="1" s="1"/>
  <c r="N4006" i="1" s="1"/>
  <c r="L4007" i="1"/>
  <c r="M4007" i="1" s="1"/>
  <c r="N4007" i="1" s="1"/>
  <c r="L4008" i="1"/>
  <c r="M4008" i="1" s="1"/>
  <c r="N4008" i="1" s="1"/>
  <c r="L4009" i="1"/>
  <c r="M4009" i="1" s="1"/>
  <c r="N4009" i="1" s="1"/>
  <c r="L4010" i="1"/>
  <c r="M4010" i="1" s="1"/>
  <c r="N4010" i="1" s="1"/>
  <c r="L4011" i="1"/>
  <c r="M4011" i="1" s="1"/>
  <c r="N4011" i="1" s="1"/>
  <c r="L4012" i="1"/>
  <c r="M4012" i="1" s="1"/>
  <c r="N4012" i="1" s="1"/>
  <c r="L4013" i="1"/>
  <c r="M4013" i="1" s="1"/>
  <c r="N4013" i="1" s="1"/>
  <c r="L4014" i="1"/>
  <c r="M4014" i="1" s="1"/>
  <c r="N4014" i="1" s="1"/>
  <c r="L4015" i="1"/>
  <c r="M4015" i="1" s="1"/>
  <c r="N4015" i="1" s="1"/>
  <c r="L4016" i="1"/>
  <c r="M4016" i="1" s="1"/>
  <c r="N4016" i="1" s="1"/>
  <c r="L4017" i="1"/>
  <c r="M4017" i="1" s="1"/>
  <c r="N4017" i="1" s="1"/>
  <c r="L4018" i="1"/>
  <c r="M4018" i="1" s="1"/>
  <c r="N4018" i="1" s="1"/>
  <c r="L4019" i="1"/>
  <c r="M4019" i="1" s="1"/>
  <c r="N4019" i="1" s="1"/>
  <c r="L4020" i="1"/>
  <c r="M4020" i="1" s="1"/>
  <c r="N4020" i="1" s="1"/>
  <c r="L4021" i="1"/>
  <c r="M4021" i="1" s="1"/>
  <c r="N4021" i="1" s="1"/>
  <c r="L4022" i="1"/>
  <c r="M4022" i="1" s="1"/>
  <c r="N4022" i="1" s="1"/>
  <c r="L4023" i="1"/>
  <c r="M4023" i="1" s="1"/>
  <c r="N4023" i="1" s="1"/>
  <c r="L4024" i="1"/>
  <c r="M4024" i="1" s="1"/>
  <c r="N4024" i="1" s="1"/>
  <c r="L4025" i="1"/>
  <c r="M4025" i="1" s="1"/>
  <c r="N4025" i="1" s="1"/>
  <c r="L4026" i="1"/>
  <c r="M4026" i="1" s="1"/>
  <c r="N4026" i="1" s="1"/>
  <c r="L4027" i="1"/>
  <c r="M4027" i="1" s="1"/>
  <c r="N4027" i="1" s="1"/>
  <c r="L4028" i="1"/>
  <c r="M4028" i="1" s="1"/>
  <c r="N4028" i="1" s="1"/>
  <c r="L4029" i="1"/>
  <c r="M4029" i="1" s="1"/>
  <c r="N4029" i="1" s="1"/>
  <c r="L4030" i="1"/>
  <c r="M4030" i="1" s="1"/>
  <c r="N4030" i="1" s="1"/>
  <c r="L4031" i="1"/>
  <c r="M4031" i="1" s="1"/>
  <c r="N4031" i="1" s="1"/>
  <c r="L4032" i="1"/>
  <c r="M4032" i="1" s="1"/>
  <c r="N4032" i="1" s="1"/>
  <c r="L4033" i="1"/>
  <c r="M4033" i="1" s="1"/>
  <c r="N4033" i="1" s="1"/>
  <c r="L4034" i="1"/>
  <c r="M4034" i="1" s="1"/>
  <c r="N4034" i="1" s="1"/>
  <c r="L4035" i="1"/>
  <c r="M4035" i="1" s="1"/>
  <c r="N4035" i="1" s="1"/>
  <c r="L4036" i="1"/>
  <c r="M4036" i="1" s="1"/>
  <c r="N4036" i="1" s="1"/>
  <c r="L4037" i="1"/>
  <c r="M4037" i="1" s="1"/>
  <c r="N4037" i="1" s="1"/>
  <c r="L4038" i="1"/>
  <c r="M4038" i="1" s="1"/>
  <c r="N4038" i="1" s="1"/>
  <c r="L4039" i="1"/>
  <c r="M4039" i="1" s="1"/>
  <c r="N4039" i="1" s="1"/>
  <c r="L4040" i="1"/>
  <c r="M4040" i="1" s="1"/>
  <c r="N4040" i="1" s="1"/>
  <c r="L4041" i="1"/>
  <c r="M4041" i="1" s="1"/>
  <c r="N4041" i="1" s="1"/>
  <c r="L4042" i="1"/>
  <c r="M4042" i="1" s="1"/>
  <c r="N4042" i="1" s="1"/>
  <c r="L4043" i="1"/>
  <c r="M4043" i="1" s="1"/>
  <c r="N4043" i="1" s="1"/>
  <c r="L4044" i="1"/>
  <c r="M4044" i="1" s="1"/>
  <c r="N4044" i="1" s="1"/>
  <c r="L4045" i="1"/>
  <c r="M4045" i="1" s="1"/>
  <c r="N4045" i="1" s="1"/>
  <c r="L4046" i="1"/>
  <c r="M4046" i="1" s="1"/>
  <c r="N4046" i="1" s="1"/>
  <c r="L4047" i="1"/>
  <c r="M4047" i="1" s="1"/>
  <c r="N4047" i="1" s="1"/>
  <c r="L4048" i="1"/>
  <c r="M4048" i="1" s="1"/>
  <c r="N4048" i="1" s="1"/>
  <c r="L4049" i="1"/>
  <c r="M4049" i="1" s="1"/>
  <c r="N4049" i="1" s="1"/>
  <c r="L4050" i="1"/>
  <c r="M4050" i="1" s="1"/>
  <c r="N4050" i="1" s="1"/>
  <c r="L4051" i="1"/>
  <c r="M4051" i="1" s="1"/>
  <c r="N4051" i="1" s="1"/>
  <c r="L4052" i="1"/>
  <c r="M4052" i="1" s="1"/>
  <c r="N4052" i="1" s="1"/>
  <c r="L4053" i="1"/>
  <c r="M4053" i="1" s="1"/>
  <c r="N4053" i="1" s="1"/>
  <c r="L4054" i="1"/>
  <c r="M4054" i="1" s="1"/>
  <c r="N4054" i="1" s="1"/>
  <c r="L4055" i="1"/>
  <c r="M4055" i="1" s="1"/>
  <c r="N4055" i="1" s="1"/>
  <c r="L4056" i="1"/>
  <c r="M4056" i="1" s="1"/>
  <c r="N4056" i="1" s="1"/>
  <c r="L4057" i="1"/>
  <c r="M4057" i="1" s="1"/>
  <c r="N4057" i="1" s="1"/>
  <c r="L4058" i="1"/>
  <c r="M4058" i="1" s="1"/>
  <c r="N4058" i="1" s="1"/>
  <c r="L4059" i="1"/>
  <c r="M4059" i="1" s="1"/>
  <c r="N4059" i="1" s="1"/>
  <c r="L4060" i="1"/>
  <c r="M4060" i="1" s="1"/>
  <c r="N4060" i="1" s="1"/>
  <c r="L4061" i="1"/>
  <c r="M4061" i="1" s="1"/>
  <c r="N4061" i="1" s="1"/>
  <c r="L4062" i="1"/>
  <c r="M4062" i="1" s="1"/>
  <c r="N4062" i="1" s="1"/>
  <c r="L4063" i="1"/>
  <c r="M4063" i="1" s="1"/>
  <c r="N4063" i="1" s="1"/>
  <c r="L4064" i="1"/>
  <c r="M4064" i="1" s="1"/>
  <c r="N4064" i="1" s="1"/>
  <c r="L4065" i="1"/>
  <c r="M4065" i="1" s="1"/>
  <c r="N4065" i="1" s="1"/>
  <c r="L4066" i="1"/>
  <c r="M4066" i="1" s="1"/>
  <c r="N4066" i="1" s="1"/>
  <c r="L4067" i="1"/>
  <c r="M4067" i="1" s="1"/>
  <c r="N4067" i="1" s="1"/>
  <c r="L4068" i="1"/>
  <c r="M4068" i="1" s="1"/>
  <c r="N4068" i="1" s="1"/>
  <c r="L4069" i="1"/>
  <c r="M4069" i="1" s="1"/>
  <c r="N4069" i="1" s="1"/>
  <c r="L4070" i="1"/>
  <c r="M4070" i="1" s="1"/>
  <c r="N4070" i="1" s="1"/>
  <c r="L4071" i="1"/>
  <c r="M4071" i="1" s="1"/>
  <c r="N4071" i="1" s="1"/>
  <c r="L4072" i="1"/>
  <c r="M4072" i="1" s="1"/>
  <c r="N4072" i="1" s="1"/>
  <c r="L4073" i="1"/>
  <c r="M4073" i="1" s="1"/>
  <c r="N4073" i="1" s="1"/>
  <c r="L4074" i="1"/>
  <c r="M4074" i="1" s="1"/>
  <c r="N4074" i="1" s="1"/>
  <c r="L4075" i="1"/>
  <c r="M4075" i="1" s="1"/>
  <c r="N4075" i="1" s="1"/>
  <c r="L4076" i="1"/>
  <c r="M4076" i="1" s="1"/>
  <c r="N4076" i="1" s="1"/>
  <c r="L4077" i="1"/>
  <c r="M4077" i="1" s="1"/>
  <c r="N4077" i="1" s="1"/>
  <c r="L4078" i="1"/>
  <c r="M4078" i="1" s="1"/>
  <c r="N4078" i="1" s="1"/>
  <c r="L4079" i="1"/>
  <c r="M4079" i="1" s="1"/>
  <c r="N4079" i="1" s="1"/>
  <c r="L4080" i="1"/>
  <c r="M4080" i="1" s="1"/>
  <c r="N4080" i="1" s="1"/>
  <c r="L4081" i="1"/>
  <c r="M4081" i="1" s="1"/>
  <c r="N4081" i="1" s="1"/>
  <c r="L4082" i="1"/>
  <c r="M4082" i="1" s="1"/>
  <c r="N4082" i="1" s="1"/>
  <c r="L4083" i="1"/>
  <c r="M4083" i="1" s="1"/>
  <c r="N4083" i="1" s="1"/>
  <c r="L4084" i="1"/>
  <c r="M4084" i="1" s="1"/>
  <c r="N4084" i="1" s="1"/>
  <c r="L4085" i="1"/>
  <c r="M4085" i="1" s="1"/>
  <c r="N4085" i="1" s="1"/>
  <c r="L4086" i="1"/>
  <c r="M4086" i="1" s="1"/>
  <c r="N4086" i="1" s="1"/>
  <c r="L4087" i="1"/>
  <c r="M4087" i="1" s="1"/>
  <c r="N4087" i="1" s="1"/>
  <c r="L4088" i="1"/>
  <c r="M4088" i="1" s="1"/>
  <c r="N4088" i="1" s="1"/>
  <c r="L4089" i="1"/>
  <c r="M4089" i="1" s="1"/>
  <c r="N4089" i="1" s="1"/>
  <c r="L4090" i="1"/>
  <c r="M4090" i="1" s="1"/>
  <c r="N4090" i="1" s="1"/>
  <c r="L4091" i="1"/>
  <c r="M4091" i="1" s="1"/>
  <c r="N4091" i="1" s="1"/>
  <c r="L4092" i="1"/>
  <c r="M4092" i="1" s="1"/>
  <c r="N4092" i="1" s="1"/>
  <c r="L4093" i="1"/>
  <c r="M4093" i="1" s="1"/>
  <c r="N4093" i="1" s="1"/>
  <c r="L4094" i="1"/>
  <c r="M4094" i="1" s="1"/>
  <c r="N4094" i="1" s="1"/>
  <c r="L4095" i="1"/>
  <c r="M4095" i="1" s="1"/>
  <c r="N4095" i="1" s="1"/>
  <c r="L4096" i="1"/>
  <c r="M4096" i="1" s="1"/>
  <c r="N4096" i="1" s="1"/>
  <c r="L4097" i="1"/>
  <c r="M4097" i="1" s="1"/>
  <c r="N4097" i="1" s="1"/>
  <c r="L4098" i="1"/>
  <c r="M4098" i="1" s="1"/>
  <c r="N4098" i="1" s="1"/>
  <c r="L4099" i="1"/>
  <c r="M4099" i="1" s="1"/>
  <c r="N4099" i="1" s="1"/>
  <c r="L4100" i="1"/>
  <c r="M4100" i="1" s="1"/>
  <c r="N4100" i="1" s="1"/>
  <c r="L4101" i="1"/>
  <c r="M4101" i="1" s="1"/>
  <c r="N4101" i="1" s="1"/>
  <c r="L4102" i="1"/>
  <c r="M4102" i="1" s="1"/>
  <c r="N4102" i="1" s="1"/>
  <c r="L4103" i="1"/>
  <c r="M4103" i="1" s="1"/>
  <c r="N4103" i="1" s="1"/>
  <c r="L4104" i="1"/>
  <c r="M4104" i="1" s="1"/>
  <c r="N4104" i="1" s="1"/>
  <c r="L4105" i="1"/>
  <c r="M4105" i="1" s="1"/>
  <c r="N4105" i="1" s="1"/>
  <c r="L4106" i="1"/>
  <c r="M4106" i="1" s="1"/>
  <c r="N4106" i="1" s="1"/>
  <c r="L4107" i="1"/>
  <c r="M4107" i="1" s="1"/>
  <c r="N4107" i="1" s="1"/>
  <c r="L4108" i="1"/>
  <c r="M4108" i="1" s="1"/>
  <c r="N4108" i="1" s="1"/>
  <c r="L4109" i="1"/>
  <c r="M4109" i="1" s="1"/>
  <c r="N4109" i="1" s="1"/>
  <c r="L4110" i="1"/>
  <c r="M4110" i="1" s="1"/>
  <c r="N4110" i="1" s="1"/>
  <c r="L4111" i="1"/>
  <c r="M4111" i="1" s="1"/>
  <c r="N4111" i="1" s="1"/>
  <c r="L4112" i="1"/>
  <c r="M4112" i="1" s="1"/>
  <c r="N4112" i="1" s="1"/>
  <c r="L4113" i="1"/>
  <c r="M4113" i="1" s="1"/>
  <c r="N4113" i="1" s="1"/>
  <c r="L4114" i="1"/>
  <c r="M4114" i="1" s="1"/>
  <c r="N4114" i="1" s="1"/>
  <c r="L4115" i="1"/>
  <c r="M4115" i="1" s="1"/>
  <c r="N4115" i="1" s="1"/>
  <c r="L4116" i="1"/>
  <c r="M4116" i="1" s="1"/>
  <c r="N4116" i="1" s="1"/>
  <c r="L4117" i="1"/>
  <c r="M4117" i="1" s="1"/>
  <c r="N4117" i="1" s="1"/>
  <c r="L4118" i="1"/>
  <c r="M4118" i="1" s="1"/>
  <c r="N4118" i="1" s="1"/>
  <c r="L4119" i="1"/>
  <c r="M4119" i="1" s="1"/>
  <c r="N4119" i="1" s="1"/>
  <c r="L4120" i="1"/>
  <c r="M4120" i="1" s="1"/>
  <c r="N4120" i="1" s="1"/>
  <c r="L4121" i="1"/>
  <c r="M4121" i="1" s="1"/>
  <c r="N4121" i="1" s="1"/>
  <c r="L4122" i="1"/>
  <c r="M4122" i="1" s="1"/>
  <c r="N4122" i="1" s="1"/>
  <c r="L4123" i="1"/>
  <c r="M4123" i="1" s="1"/>
  <c r="N4123" i="1" s="1"/>
  <c r="L4124" i="1"/>
  <c r="M4124" i="1" s="1"/>
  <c r="N4124" i="1" s="1"/>
  <c r="L4125" i="1"/>
  <c r="M4125" i="1" s="1"/>
  <c r="N4125" i="1" s="1"/>
  <c r="L4126" i="1"/>
  <c r="M4126" i="1" s="1"/>
  <c r="N4126" i="1" s="1"/>
  <c r="L4127" i="1"/>
  <c r="M4127" i="1" s="1"/>
  <c r="N4127" i="1" s="1"/>
  <c r="L4128" i="1"/>
  <c r="M4128" i="1" s="1"/>
  <c r="N4128" i="1" s="1"/>
  <c r="L4129" i="1"/>
  <c r="M4129" i="1" s="1"/>
  <c r="N4129" i="1" s="1"/>
  <c r="L4130" i="1"/>
  <c r="M4130" i="1" s="1"/>
  <c r="N4130" i="1" s="1"/>
  <c r="L4131" i="1"/>
  <c r="M4131" i="1" s="1"/>
  <c r="N4131" i="1" s="1"/>
  <c r="L4132" i="1"/>
  <c r="M4132" i="1" s="1"/>
  <c r="N4132" i="1" s="1"/>
  <c r="L4133" i="1"/>
  <c r="M4133" i="1" s="1"/>
  <c r="N4133" i="1" s="1"/>
  <c r="L4134" i="1"/>
  <c r="M4134" i="1" s="1"/>
  <c r="N4134" i="1" s="1"/>
  <c r="L4135" i="1"/>
  <c r="M4135" i="1" s="1"/>
  <c r="N4135" i="1" s="1"/>
  <c r="L4136" i="1"/>
  <c r="M4136" i="1" s="1"/>
  <c r="N4136" i="1" s="1"/>
  <c r="L4137" i="1"/>
  <c r="M4137" i="1" s="1"/>
  <c r="N4137" i="1" s="1"/>
  <c r="L4138" i="1"/>
  <c r="M4138" i="1" s="1"/>
  <c r="N4138" i="1" s="1"/>
  <c r="L4139" i="1"/>
  <c r="M4139" i="1" s="1"/>
  <c r="N4139" i="1" s="1"/>
  <c r="L4140" i="1"/>
  <c r="M4140" i="1" s="1"/>
  <c r="N4140" i="1" s="1"/>
  <c r="L4141" i="1"/>
  <c r="M4141" i="1" s="1"/>
  <c r="N4141" i="1" s="1"/>
  <c r="L4142" i="1"/>
  <c r="M4142" i="1" s="1"/>
  <c r="N4142" i="1" s="1"/>
  <c r="L4143" i="1"/>
  <c r="M4143" i="1" s="1"/>
  <c r="N4143" i="1" s="1"/>
  <c r="L4144" i="1"/>
  <c r="M4144" i="1" s="1"/>
  <c r="N4144" i="1" s="1"/>
  <c r="L4145" i="1"/>
  <c r="M4145" i="1" s="1"/>
  <c r="N4145" i="1" s="1"/>
  <c r="L4146" i="1"/>
  <c r="M4146" i="1" s="1"/>
  <c r="N4146" i="1" s="1"/>
  <c r="L4147" i="1"/>
  <c r="M4147" i="1" s="1"/>
  <c r="N4147" i="1" s="1"/>
  <c r="L4148" i="1"/>
  <c r="M4148" i="1" s="1"/>
  <c r="N4148" i="1" s="1"/>
  <c r="L4149" i="1"/>
  <c r="M4149" i="1" s="1"/>
  <c r="N4149" i="1" s="1"/>
  <c r="L4150" i="1"/>
  <c r="M4150" i="1" s="1"/>
  <c r="N4150" i="1" s="1"/>
  <c r="L4151" i="1"/>
  <c r="M4151" i="1" s="1"/>
  <c r="N4151" i="1" s="1"/>
  <c r="L4152" i="1"/>
  <c r="M4152" i="1" s="1"/>
  <c r="N4152" i="1" s="1"/>
  <c r="L4153" i="1"/>
  <c r="M4153" i="1" s="1"/>
  <c r="N4153" i="1" s="1"/>
  <c r="L4154" i="1"/>
  <c r="M4154" i="1" s="1"/>
  <c r="N4154" i="1" s="1"/>
  <c r="L4155" i="1"/>
  <c r="M4155" i="1" s="1"/>
  <c r="N4155" i="1" s="1"/>
  <c r="L4156" i="1"/>
  <c r="M4156" i="1" s="1"/>
  <c r="N4156" i="1" s="1"/>
  <c r="L4157" i="1"/>
  <c r="M4157" i="1" s="1"/>
  <c r="N4157" i="1" s="1"/>
  <c r="L4158" i="1"/>
  <c r="M4158" i="1" s="1"/>
  <c r="N4158" i="1" s="1"/>
  <c r="L4159" i="1"/>
  <c r="M4159" i="1" s="1"/>
  <c r="N4159" i="1" s="1"/>
  <c r="L4160" i="1"/>
  <c r="M4160" i="1" s="1"/>
  <c r="N4160" i="1" s="1"/>
  <c r="L4161" i="1"/>
  <c r="M4161" i="1" s="1"/>
  <c r="N4161" i="1" s="1"/>
  <c r="L4162" i="1"/>
  <c r="M4162" i="1" s="1"/>
  <c r="N4162" i="1" s="1"/>
  <c r="L4163" i="1"/>
  <c r="M4163" i="1" s="1"/>
  <c r="N4163" i="1" s="1"/>
  <c r="L4164" i="1"/>
  <c r="M4164" i="1" s="1"/>
  <c r="N4164" i="1" s="1"/>
  <c r="L4165" i="1"/>
  <c r="M4165" i="1" s="1"/>
  <c r="N4165" i="1" s="1"/>
  <c r="L4166" i="1"/>
  <c r="M4166" i="1" s="1"/>
  <c r="N4166" i="1" s="1"/>
  <c r="L4167" i="1"/>
  <c r="M4167" i="1" s="1"/>
  <c r="N4167" i="1" s="1"/>
  <c r="L4168" i="1"/>
  <c r="M4168" i="1" s="1"/>
  <c r="N4168" i="1" s="1"/>
  <c r="L4169" i="1"/>
  <c r="M4169" i="1" s="1"/>
  <c r="N4169" i="1" s="1"/>
  <c r="L4170" i="1"/>
  <c r="M4170" i="1" s="1"/>
  <c r="N4170" i="1" s="1"/>
  <c r="L4171" i="1"/>
  <c r="M4171" i="1" s="1"/>
  <c r="N4171" i="1" s="1"/>
  <c r="L4172" i="1"/>
  <c r="M4172" i="1" s="1"/>
  <c r="N4172" i="1" s="1"/>
  <c r="L4173" i="1"/>
  <c r="M4173" i="1" s="1"/>
  <c r="N4173" i="1" s="1"/>
  <c r="L4174" i="1"/>
  <c r="M4174" i="1" s="1"/>
  <c r="N4174" i="1" s="1"/>
  <c r="L4175" i="1"/>
  <c r="M4175" i="1" s="1"/>
  <c r="N4175" i="1" s="1"/>
  <c r="L4176" i="1"/>
  <c r="M4176" i="1" s="1"/>
  <c r="N4176" i="1" s="1"/>
  <c r="L4177" i="1"/>
  <c r="M4177" i="1" s="1"/>
  <c r="N4177" i="1" s="1"/>
  <c r="L4178" i="1"/>
  <c r="M4178" i="1" s="1"/>
  <c r="N4178" i="1" s="1"/>
  <c r="L4179" i="1"/>
  <c r="M4179" i="1" s="1"/>
  <c r="N4179" i="1" s="1"/>
  <c r="L4180" i="1"/>
  <c r="M4180" i="1" s="1"/>
  <c r="N4180" i="1" s="1"/>
  <c r="L4181" i="1"/>
  <c r="M4181" i="1" s="1"/>
  <c r="N4181" i="1" s="1"/>
  <c r="L4182" i="1"/>
  <c r="M4182" i="1" s="1"/>
  <c r="N4182" i="1" s="1"/>
  <c r="L4183" i="1"/>
  <c r="M4183" i="1" s="1"/>
  <c r="N4183" i="1" s="1"/>
  <c r="L4184" i="1"/>
  <c r="M4184" i="1" s="1"/>
  <c r="N4184" i="1" s="1"/>
  <c r="L4185" i="1"/>
  <c r="M4185" i="1" s="1"/>
  <c r="N4185" i="1" s="1"/>
  <c r="L4186" i="1"/>
  <c r="M4186" i="1" s="1"/>
  <c r="N4186" i="1" s="1"/>
  <c r="L4187" i="1"/>
  <c r="M4187" i="1" s="1"/>
  <c r="N4187" i="1" s="1"/>
  <c r="L4188" i="1"/>
  <c r="M4188" i="1" s="1"/>
  <c r="N4188" i="1" s="1"/>
  <c r="L4189" i="1"/>
  <c r="M4189" i="1" s="1"/>
  <c r="N4189" i="1" s="1"/>
  <c r="L4190" i="1"/>
  <c r="M4190" i="1" s="1"/>
  <c r="N4190" i="1" s="1"/>
  <c r="L4191" i="1"/>
  <c r="M4191" i="1" s="1"/>
  <c r="N4191" i="1" s="1"/>
  <c r="L4192" i="1"/>
  <c r="M4192" i="1" s="1"/>
  <c r="N4192" i="1" s="1"/>
  <c r="L4193" i="1"/>
  <c r="M4193" i="1" s="1"/>
  <c r="N4193" i="1" s="1"/>
  <c r="L4194" i="1"/>
  <c r="M4194" i="1" s="1"/>
  <c r="N4194" i="1" s="1"/>
  <c r="L4195" i="1"/>
  <c r="M4195" i="1" s="1"/>
  <c r="N4195" i="1" s="1"/>
  <c r="L4196" i="1"/>
  <c r="M4196" i="1" s="1"/>
  <c r="N4196" i="1" s="1"/>
  <c r="L4197" i="1"/>
  <c r="M4197" i="1" s="1"/>
  <c r="N4197" i="1" s="1"/>
  <c r="L4198" i="1"/>
  <c r="M4198" i="1" s="1"/>
  <c r="N4198" i="1" s="1"/>
  <c r="L4199" i="1"/>
  <c r="M4199" i="1" s="1"/>
  <c r="N4199" i="1" s="1"/>
  <c r="L4200" i="1"/>
  <c r="M4200" i="1" s="1"/>
  <c r="N4200" i="1" s="1"/>
  <c r="L4201" i="1"/>
  <c r="M4201" i="1" s="1"/>
  <c r="N4201" i="1" s="1"/>
  <c r="L4202" i="1"/>
  <c r="M4202" i="1" s="1"/>
  <c r="N4202" i="1" s="1"/>
  <c r="L4203" i="1"/>
  <c r="M4203" i="1" s="1"/>
  <c r="N4203" i="1" s="1"/>
  <c r="L4204" i="1"/>
  <c r="M4204" i="1" s="1"/>
  <c r="N4204" i="1" s="1"/>
  <c r="L4205" i="1"/>
  <c r="M4205" i="1" s="1"/>
  <c r="N4205" i="1" s="1"/>
  <c r="L4206" i="1"/>
  <c r="M4206" i="1" s="1"/>
  <c r="N4206" i="1" s="1"/>
  <c r="L4207" i="1"/>
  <c r="M4207" i="1" s="1"/>
  <c r="N4207" i="1" s="1"/>
  <c r="L4208" i="1"/>
  <c r="M4208" i="1" s="1"/>
  <c r="N4208" i="1" s="1"/>
  <c r="L4209" i="1"/>
  <c r="M4209" i="1" s="1"/>
  <c r="N4209" i="1" s="1"/>
  <c r="L4210" i="1"/>
  <c r="M4210" i="1" s="1"/>
  <c r="N4210" i="1" s="1"/>
  <c r="L4211" i="1"/>
  <c r="M4211" i="1" s="1"/>
  <c r="N4211" i="1" s="1"/>
  <c r="L4212" i="1"/>
  <c r="M4212" i="1" s="1"/>
  <c r="N4212" i="1" s="1"/>
  <c r="L4213" i="1"/>
  <c r="M4213" i="1" s="1"/>
  <c r="N4213" i="1" s="1"/>
  <c r="L4214" i="1"/>
  <c r="M4214" i="1" s="1"/>
  <c r="N4214" i="1" s="1"/>
  <c r="L4215" i="1"/>
  <c r="M4215" i="1" s="1"/>
  <c r="N4215" i="1" s="1"/>
  <c r="L4216" i="1"/>
  <c r="M4216" i="1" s="1"/>
  <c r="N4216" i="1" s="1"/>
  <c r="L4217" i="1"/>
  <c r="M4217" i="1" s="1"/>
  <c r="N4217" i="1" s="1"/>
  <c r="L4218" i="1"/>
  <c r="M4218" i="1" s="1"/>
  <c r="N4218" i="1" s="1"/>
  <c r="L4219" i="1"/>
  <c r="M4219" i="1" s="1"/>
  <c r="N4219" i="1" s="1"/>
  <c r="L4220" i="1"/>
  <c r="M4220" i="1" s="1"/>
  <c r="N4220" i="1" s="1"/>
  <c r="L4221" i="1"/>
  <c r="M4221" i="1" s="1"/>
  <c r="N4221" i="1" s="1"/>
  <c r="L4222" i="1"/>
  <c r="M4222" i="1" s="1"/>
  <c r="N4222" i="1" s="1"/>
  <c r="L4223" i="1"/>
  <c r="M4223" i="1" s="1"/>
  <c r="N4223" i="1" s="1"/>
  <c r="L4224" i="1"/>
  <c r="M4224" i="1" s="1"/>
  <c r="N4224" i="1" s="1"/>
  <c r="L4225" i="1"/>
  <c r="M4225" i="1" s="1"/>
  <c r="N4225" i="1" s="1"/>
  <c r="L4226" i="1"/>
  <c r="M4226" i="1" s="1"/>
  <c r="N4226" i="1" s="1"/>
  <c r="L4227" i="1"/>
  <c r="M4227" i="1" s="1"/>
  <c r="N4227" i="1" s="1"/>
  <c r="L4228" i="1"/>
  <c r="M4228" i="1" s="1"/>
  <c r="N4228" i="1" s="1"/>
  <c r="L4229" i="1"/>
  <c r="M4229" i="1" s="1"/>
  <c r="N4229" i="1" s="1"/>
  <c r="L4230" i="1"/>
  <c r="M4230" i="1" s="1"/>
  <c r="N4230" i="1" s="1"/>
  <c r="L4231" i="1"/>
  <c r="M4231" i="1" s="1"/>
  <c r="N4231" i="1" s="1"/>
  <c r="L4232" i="1"/>
  <c r="M4232" i="1" s="1"/>
  <c r="N4232" i="1" s="1"/>
  <c r="L4233" i="1"/>
  <c r="M4233" i="1" s="1"/>
  <c r="N4233" i="1" s="1"/>
  <c r="L4234" i="1"/>
  <c r="M4234" i="1" s="1"/>
  <c r="N4234" i="1" s="1"/>
  <c r="L4235" i="1"/>
  <c r="M4235" i="1" s="1"/>
  <c r="N4235" i="1" s="1"/>
  <c r="L4236" i="1"/>
  <c r="M4236" i="1" s="1"/>
  <c r="N4236" i="1" s="1"/>
  <c r="L4237" i="1"/>
  <c r="M4237" i="1" s="1"/>
  <c r="N4237" i="1" s="1"/>
  <c r="L4238" i="1"/>
  <c r="M4238" i="1" s="1"/>
  <c r="N4238" i="1" s="1"/>
  <c r="L4239" i="1"/>
  <c r="M4239" i="1" s="1"/>
  <c r="N4239" i="1" s="1"/>
  <c r="L4240" i="1"/>
  <c r="M4240" i="1" s="1"/>
  <c r="N4240" i="1" s="1"/>
  <c r="L4241" i="1"/>
  <c r="M4241" i="1" s="1"/>
  <c r="N4241" i="1" s="1"/>
  <c r="L4242" i="1"/>
  <c r="M4242" i="1" s="1"/>
  <c r="N4242" i="1" s="1"/>
  <c r="L4243" i="1"/>
  <c r="M4243" i="1" s="1"/>
  <c r="N4243" i="1" s="1"/>
  <c r="L4244" i="1"/>
  <c r="M4244" i="1" s="1"/>
  <c r="N4244" i="1" s="1"/>
  <c r="L4245" i="1"/>
  <c r="M4245" i="1" s="1"/>
  <c r="N4245" i="1" s="1"/>
  <c r="L4246" i="1"/>
  <c r="M4246" i="1" s="1"/>
  <c r="N4246" i="1" s="1"/>
  <c r="L4247" i="1"/>
  <c r="M4247" i="1" s="1"/>
  <c r="N4247" i="1" s="1"/>
  <c r="L4248" i="1"/>
  <c r="M4248" i="1" s="1"/>
  <c r="N4248" i="1" s="1"/>
  <c r="L4249" i="1"/>
  <c r="M4249" i="1" s="1"/>
  <c r="N4249" i="1" s="1"/>
  <c r="L4250" i="1"/>
  <c r="M4250" i="1" s="1"/>
  <c r="N4250" i="1" s="1"/>
  <c r="L4251" i="1"/>
  <c r="M4251" i="1" s="1"/>
  <c r="N4251" i="1" s="1"/>
  <c r="L4252" i="1"/>
  <c r="M4252" i="1" s="1"/>
  <c r="N4252" i="1" s="1"/>
  <c r="L4253" i="1"/>
  <c r="M4253" i="1" s="1"/>
  <c r="N4253" i="1" s="1"/>
  <c r="L4254" i="1"/>
  <c r="M4254" i="1" s="1"/>
  <c r="N4254" i="1" s="1"/>
  <c r="L4255" i="1"/>
  <c r="M4255" i="1" s="1"/>
  <c r="N4255" i="1" s="1"/>
  <c r="L4256" i="1"/>
  <c r="M4256" i="1" s="1"/>
  <c r="N4256" i="1" s="1"/>
  <c r="L4257" i="1"/>
  <c r="M4257" i="1" s="1"/>
  <c r="N4257" i="1" s="1"/>
  <c r="L4258" i="1"/>
  <c r="M4258" i="1" s="1"/>
  <c r="N4258" i="1" s="1"/>
  <c r="L4259" i="1"/>
  <c r="M4259" i="1" s="1"/>
  <c r="N4259" i="1" s="1"/>
  <c r="L4260" i="1"/>
  <c r="M4260" i="1" s="1"/>
  <c r="N4260" i="1" s="1"/>
  <c r="L4261" i="1"/>
  <c r="M4261" i="1" s="1"/>
  <c r="N4261" i="1" s="1"/>
  <c r="L4262" i="1"/>
  <c r="M4262" i="1" s="1"/>
  <c r="N4262" i="1" s="1"/>
  <c r="L4263" i="1"/>
  <c r="M4263" i="1" s="1"/>
  <c r="N4263" i="1" s="1"/>
  <c r="L4264" i="1"/>
  <c r="M4264" i="1" s="1"/>
  <c r="N4264" i="1" s="1"/>
  <c r="L4265" i="1"/>
  <c r="M4265" i="1" s="1"/>
  <c r="N4265" i="1" s="1"/>
  <c r="L4266" i="1"/>
  <c r="M4266" i="1" s="1"/>
  <c r="N4266" i="1" s="1"/>
  <c r="L4267" i="1"/>
  <c r="M4267" i="1" s="1"/>
  <c r="N4267" i="1" s="1"/>
  <c r="L4268" i="1"/>
  <c r="M4268" i="1" s="1"/>
  <c r="N4268" i="1" s="1"/>
  <c r="L4269" i="1"/>
  <c r="M4269" i="1" s="1"/>
  <c r="N4269" i="1" s="1"/>
  <c r="L4270" i="1"/>
  <c r="M4270" i="1" s="1"/>
  <c r="N4270" i="1" s="1"/>
  <c r="L4271" i="1"/>
  <c r="M4271" i="1" s="1"/>
  <c r="N4271" i="1" s="1"/>
  <c r="L4272" i="1"/>
  <c r="M4272" i="1" s="1"/>
  <c r="N4272" i="1" s="1"/>
  <c r="L4273" i="1"/>
  <c r="M4273" i="1" s="1"/>
  <c r="N4273" i="1" s="1"/>
  <c r="L4274" i="1"/>
  <c r="M4274" i="1" s="1"/>
  <c r="N4274" i="1" s="1"/>
  <c r="L4275" i="1"/>
  <c r="M4275" i="1" s="1"/>
  <c r="N4275" i="1" s="1"/>
  <c r="L4276" i="1"/>
  <c r="M4276" i="1" s="1"/>
  <c r="N4276" i="1" s="1"/>
  <c r="L4277" i="1"/>
  <c r="M4277" i="1" s="1"/>
  <c r="N4277" i="1" s="1"/>
  <c r="L4278" i="1"/>
  <c r="M4278" i="1" s="1"/>
  <c r="N4278" i="1" s="1"/>
  <c r="L4279" i="1"/>
  <c r="M4279" i="1" s="1"/>
  <c r="N4279" i="1" s="1"/>
  <c r="L4280" i="1"/>
  <c r="M4280" i="1" s="1"/>
  <c r="N4280" i="1" s="1"/>
  <c r="L4281" i="1"/>
  <c r="M4281" i="1" s="1"/>
  <c r="N4281" i="1" s="1"/>
  <c r="L4282" i="1"/>
  <c r="M4282" i="1" s="1"/>
  <c r="N4282" i="1" s="1"/>
  <c r="L4283" i="1"/>
  <c r="M4283" i="1" s="1"/>
  <c r="N4283" i="1" s="1"/>
  <c r="L4284" i="1"/>
  <c r="M4284" i="1" s="1"/>
  <c r="N4284" i="1" s="1"/>
  <c r="L4285" i="1"/>
  <c r="M4285" i="1" s="1"/>
  <c r="N4285" i="1" s="1"/>
  <c r="L4286" i="1"/>
  <c r="M4286" i="1" s="1"/>
  <c r="N4286" i="1" s="1"/>
  <c r="L4287" i="1"/>
  <c r="M4287" i="1" s="1"/>
  <c r="N4287" i="1" s="1"/>
  <c r="L4288" i="1"/>
  <c r="M4288" i="1" s="1"/>
  <c r="N4288" i="1" s="1"/>
  <c r="L4289" i="1"/>
  <c r="M4289" i="1" s="1"/>
  <c r="N4289" i="1" s="1"/>
  <c r="L4290" i="1"/>
  <c r="M4290" i="1" s="1"/>
  <c r="N4290" i="1" s="1"/>
  <c r="L4291" i="1"/>
  <c r="M4291" i="1" s="1"/>
  <c r="N4291" i="1" s="1"/>
  <c r="L4292" i="1"/>
  <c r="M4292" i="1" s="1"/>
  <c r="N4292" i="1" s="1"/>
  <c r="L4293" i="1"/>
  <c r="M4293" i="1" s="1"/>
  <c r="N4293" i="1" s="1"/>
  <c r="L4294" i="1"/>
  <c r="M4294" i="1" s="1"/>
  <c r="N4294" i="1" s="1"/>
  <c r="L4295" i="1"/>
  <c r="M4295" i="1" s="1"/>
  <c r="N4295" i="1" s="1"/>
  <c r="L4296" i="1"/>
  <c r="M4296" i="1" s="1"/>
  <c r="N4296" i="1" s="1"/>
  <c r="L4297" i="1"/>
  <c r="M4297" i="1" s="1"/>
  <c r="N4297" i="1" s="1"/>
  <c r="L4298" i="1"/>
  <c r="M4298" i="1" s="1"/>
  <c r="N4298" i="1" s="1"/>
  <c r="L4299" i="1"/>
  <c r="M4299" i="1" s="1"/>
  <c r="N4299" i="1" s="1"/>
  <c r="L4300" i="1"/>
  <c r="M4300" i="1" s="1"/>
  <c r="N4300" i="1" s="1"/>
  <c r="L4301" i="1"/>
  <c r="M4301" i="1" s="1"/>
  <c r="N4301" i="1" s="1"/>
  <c r="L4302" i="1"/>
  <c r="M4302" i="1" s="1"/>
  <c r="N4302" i="1" s="1"/>
  <c r="L4303" i="1"/>
  <c r="M4303" i="1" s="1"/>
  <c r="N4303" i="1" s="1"/>
  <c r="L4304" i="1"/>
  <c r="M4304" i="1" s="1"/>
  <c r="N4304" i="1" s="1"/>
  <c r="L4305" i="1"/>
  <c r="M4305" i="1" s="1"/>
  <c r="N4305" i="1" s="1"/>
  <c r="L4306" i="1"/>
  <c r="M4306" i="1" s="1"/>
  <c r="N4306" i="1" s="1"/>
  <c r="L4307" i="1"/>
  <c r="M4307" i="1" s="1"/>
  <c r="N4307" i="1" s="1"/>
  <c r="L4308" i="1"/>
  <c r="M4308" i="1" s="1"/>
  <c r="N4308" i="1" s="1"/>
  <c r="L4309" i="1"/>
  <c r="M4309" i="1" s="1"/>
  <c r="N4309" i="1" s="1"/>
  <c r="L4310" i="1"/>
  <c r="M4310" i="1" s="1"/>
  <c r="N4310" i="1" s="1"/>
  <c r="L4311" i="1"/>
  <c r="M4311" i="1" s="1"/>
  <c r="N4311" i="1" s="1"/>
  <c r="L4312" i="1"/>
  <c r="M4312" i="1" s="1"/>
  <c r="N4312" i="1" s="1"/>
  <c r="L4313" i="1"/>
  <c r="M4313" i="1" s="1"/>
  <c r="N4313" i="1" s="1"/>
  <c r="L4314" i="1"/>
  <c r="M4314" i="1" s="1"/>
  <c r="N4314" i="1" s="1"/>
  <c r="L4315" i="1"/>
  <c r="M4315" i="1" s="1"/>
  <c r="N4315" i="1" s="1"/>
  <c r="L4316" i="1"/>
  <c r="M4316" i="1" s="1"/>
  <c r="N4316" i="1" s="1"/>
  <c r="L4317" i="1"/>
  <c r="M4317" i="1" s="1"/>
  <c r="N4317" i="1" s="1"/>
  <c r="L4318" i="1"/>
  <c r="M4318" i="1" s="1"/>
  <c r="N4318" i="1" s="1"/>
  <c r="L4319" i="1"/>
  <c r="M4319" i="1" s="1"/>
  <c r="N4319" i="1" s="1"/>
  <c r="L4320" i="1"/>
  <c r="M4320" i="1" s="1"/>
  <c r="N4320" i="1" s="1"/>
  <c r="L4321" i="1"/>
  <c r="M4321" i="1" s="1"/>
  <c r="N4321" i="1" s="1"/>
  <c r="L4322" i="1"/>
  <c r="M4322" i="1" s="1"/>
  <c r="N4322" i="1" s="1"/>
  <c r="L4323" i="1"/>
  <c r="M4323" i="1" s="1"/>
  <c r="N4323" i="1" s="1"/>
  <c r="L4324" i="1"/>
  <c r="M4324" i="1" s="1"/>
  <c r="N4324" i="1" s="1"/>
  <c r="L4325" i="1"/>
  <c r="M4325" i="1" s="1"/>
  <c r="N4325" i="1" s="1"/>
  <c r="L4326" i="1"/>
  <c r="M4326" i="1" s="1"/>
  <c r="N4326" i="1" s="1"/>
  <c r="L4327" i="1"/>
  <c r="M4327" i="1" s="1"/>
  <c r="N4327" i="1" s="1"/>
  <c r="L4328" i="1"/>
  <c r="M4328" i="1" s="1"/>
  <c r="N4328" i="1" s="1"/>
  <c r="L4329" i="1"/>
  <c r="M4329" i="1" s="1"/>
  <c r="N4329" i="1" s="1"/>
  <c r="L4330" i="1"/>
  <c r="M4330" i="1" s="1"/>
  <c r="N4330" i="1" s="1"/>
  <c r="L4331" i="1"/>
  <c r="M4331" i="1" s="1"/>
  <c r="N4331" i="1" s="1"/>
  <c r="L4332" i="1"/>
  <c r="M4332" i="1" s="1"/>
  <c r="N4332" i="1" s="1"/>
  <c r="L4333" i="1"/>
  <c r="M4333" i="1" s="1"/>
  <c r="N4333" i="1" s="1"/>
  <c r="L4334" i="1"/>
  <c r="M4334" i="1" s="1"/>
  <c r="N4334" i="1" s="1"/>
  <c r="L4335" i="1"/>
  <c r="M4335" i="1" s="1"/>
  <c r="N4335" i="1" s="1"/>
  <c r="L4336" i="1"/>
  <c r="M4336" i="1" s="1"/>
  <c r="N4336" i="1" s="1"/>
  <c r="L4337" i="1"/>
  <c r="M4337" i="1" s="1"/>
  <c r="N4337" i="1" s="1"/>
  <c r="L4338" i="1"/>
  <c r="M4338" i="1" s="1"/>
  <c r="N4338" i="1" s="1"/>
  <c r="L4339" i="1"/>
  <c r="M4339" i="1" s="1"/>
  <c r="N4339" i="1" s="1"/>
  <c r="L4340" i="1"/>
  <c r="M4340" i="1" s="1"/>
  <c r="N4340" i="1" s="1"/>
  <c r="L4341" i="1"/>
  <c r="M4341" i="1" s="1"/>
  <c r="N4341" i="1" s="1"/>
  <c r="L4342" i="1"/>
  <c r="M4342" i="1" s="1"/>
  <c r="N4342" i="1" s="1"/>
  <c r="L4343" i="1"/>
  <c r="M4343" i="1" s="1"/>
  <c r="N4343" i="1" s="1"/>
  <c r="L4344" i="1"/>
  <c r="M4344" i="1" s="1"/>
  <c r="N4344" i="1" s="1"/>
  <c r="L4345" i="1"/>
  <c r="M4345" i="1" s="1"/>
  <c r="N4345" i="1" s="1"/>
  <c r="L4346" i="1"/>
  <c r="M4346" i="1" s="1"/>
  <c r="N4346" i="1" s="1"/>
  <c r="L4347" i="1"/>
  <c r="M4347" i="1" s="1"/>
  <c r="N4347" i="1" s="1"/>
  <c r="L4348" i="1"/>
  <c r="M4348" i="1" s="1"/>
  <c r="N4348" i="1" s="1"/>
  <c r="L4349" i="1"/>
  <c r="M4349" i="1" s="1"/>
  <c r="N4349" i="1" s="1"/>
  <c r="L4350" i="1"/>
  <c r="M4350" i="1" s="1"/>
  <c r="N4350" i="1" s="1"/>
  <c r="L4351" i="1"/>
  <c r="M4351" i="1" s="1"/>
  <c r="N4351" i="1" s="1"/>
  <c r="L4352" i="1"/>
  <c r="M4352" i="1" s="1"/>
  <c r="N4352" i="1" s="1"/>
  <c r="L4353" i="1"/>
  <c r="M4353" i="1" s="1"/>
  <c r="N4353" i="1" s="1"/>
  <c r="L4354" i="1"/>
  <c r="M4354" i="1" s="1"/>
  <c r="N4354" i="1" s="1"/>
  <c r="L4355" i="1"/>
  <c r="M4355" i="1" s="1"/>
  <c r="N4355" i="1" s="1"/>
  <c r="L4356" i="1"/>
  <c r="M4356" i="1" s="1"/>
  <c r="N4356" i="1" s="1"/>
  <c r="L4357" i="1"/>
  <c r="M4357" i="1" s="1"/>
  <c r="N4357" i="1" s="1"/>
  <c r="L4358" i="1"/>
  <c r="M4358" i="1" s="1"/>
  <c r="N4358" i="1" s="1"/>
  <c r="L4359" i="1"/>
  <c r="M4359" i="1" s="1"/>
  <c r="N4359" i="1" s="1"/>
  <c r="L4360" i="1"/>
  <c r="M4360" i="1" s="1"/>
  <c r="N4360" i="1" s="1"/>
  <c r="L4361" i="1"/>
  <c r="M4361" i="1" s="1"/>
  <c r="N4361" i="1" s="1"/>
  <c r="L4362" i="1"/>
  <c r="M4362" i="1" s="1"/>
  <c r="N4362" i="1" s="1"/>
  <c r="L4363" i="1"/>
  <c r="M4363" i="1" s="1"/>
  <c r="N4363" i="1" s="1"/>
  <c r="L4364" i="1"/>
  <c r="M4364" i="1" s="1"/>
  <c r="N4364" i="1" s="1"/>
  <c r="L4365" i="1"/>
  <c r="M4365" i="1" s="1"/>
  <c r="N4365" i="1" s="1"/>
  <c r="L4366" i="1"/>
  <c r="M4366" i="1" s="1"/>
  <c r="N4366" i="1" s="1"/>
  <c r="L4367" i="1"/>
  <c r="M4367" i="1" s="1"/>
  <c r="N4367" i="1" s="1"/>
  <c r="L4368" i="1"/>
  <c r="M4368" i="1" s="1"/>
  <c r="N4368" i="1" s="1"/>
  <c r="L4369" i="1"/>
  <c r="M4369" i="1" s="1"/>
  <c r="N4369" i="1" s="1"/>
  <c r="L4370" i="1"/>
  <c r="M4370" i="1" s="1"/>
  <c r="N4370" i="1" s="1"/>
  <c r="L4371" i="1"/>
  <c r="M4371" i="1" s="1"/>
  <c r="N4371" i="1" s="1"/>
  <c r="L4372" i="1"/>
  <c r="M4372" i="1" s="1"/>
  <c r="N4372" i="1" s="1"/>
  <c r="L4373" i="1"/>
  <c r="M4373" i="1" s="1"/>
  <c r="N4373" i="1" s="1"/>
  <c r="L4374" i="1"/>
  <c r="M4374" i="1" s="1"/>
  <c r="N4374" i="1" s="1"/>
  <c r="L4375" i="1"/>
  <c r="M4375" i="1" s="1"/>
  <c r="N4375" i="1" s="1"/>
  <c r="L4376" i="1"/>
  <c r="M4376" i="1" s="1"/>
  <c r="N4376" i="1" s="1"/>
  <c r="L4377" i="1"/>
  <c r="M4377" i="1" s="1"/>
  <c r="N4377" i="1" s="1"/>
  <c r="L4378" i="1"/>
  <c r="M4378" i="1" s="1"/>
  <c r="N4378" i="1" s="1"/>
  <c r="L4379" i="1"/>
  <c r="M4379" i="1" s="1"/>
  <c r="N4379" i="1" s="1"/>
  <c r="L4380" i="1"/>
  <c r="M4380" i="1" s="1"/>
  <c r="N4380" i="1" s="1"/>
  <c r="L4381" i="1"/>
  <c r="M4381" i="1" s="1"/>
  <c r="N4381" i="1" s="1"/>
  <c r="L4382" i="1"/>
  <c r="M4382" i="1" s="1"/>
  <c r="N4382" i="1" s="1"/>
  <c r="L4383" i="1"/>
  <c r="M4383" i="1" s="1"/>
  <c r="N4383" i="1" s="1"/>
  <c r="L4384" i="1"/>
  <c r="M4384" i="1" s="1"/>
  <c r="N4384" i="1" s="1"/>
  <c r="L4385" i="1"/>
  <c r="M4385" i="1" s="1"/>
  <c r="N4385" i="1" s="1"/>
  <c r="L4386" i="1"/>
  <c r="M4386" i="1" s="1"/>
  <c r="N4386" i="1" s="1"/>
  <c r="L4387" i="1"/>
  <c r="M4387" i="1" s="1"/>
  <c r="N4387" i="1" s="1"/>
  <c r="L4388" i="1"/>
  <c r="M4388" i="1" s="1"/>
  <c r="N4388" i="1" s="1"/>
  <c r="L4389" i="1"/>
  <c r="M4389" i="1" s="1"/>
  <c r="N4389" i="1" s="1"/>
  <c r="L4390" i="1"/>
  <c r="M4390" i="1" s="1"/>
  <c r="N4390" i="1" s="1"/>
  <c r="L4391" i="1"/>
  <c r="M4391" i="1" s="1"/>
  <c r="N4391" i="1" s="1"/>
  <c r="L4392" i="1"/>
  <c r="M4392" i="1" s="1"/>
  <c r="N4392" i="1" s="1"/>
  <c r="L4393" i="1"/>
  <c r="M4393" i="1" s="1"/>
  <c r="N4393" i="1" s="1"/>
  <c r="L4394" i="1"/>
  <c r="M4394" i="1" s="1"/>
  <c r="N4394" i="1" s="1"/>
  <c r="L4395" i="1"/>
  <c r="M4395" i="1" s="1"/>
  <c r="N4395" i="1" s="1"/>
  <c r="L4396" i="1"/>
  <c r="M4396" i="1" s="1"/>
  <c r="N4396" i="1" s="1"/>
  <c r="L4397" i="1"/>
  <c r="M4397" i="1" s="1"/>
  <c r="N4397" i="1" s="1"/>
  <c r="L4398" i="1"/>
  <c r="M4398" i="1" s="1"/>
  <c r="N4398" i="1" s="1"/>
  <c r="L4399" i="1"/>
  <c r="M4399" i="1" s="1"/>
  <c r="N4399" i="1" s="1"/>
  <c r="L4400" i="1"/>
  <c r="M4400" i="1" s="1"/>
  <c r="N4400" i="1" s="1"/>
  <c r="L4401" i="1"/>
  <c r="M4401" i="1" s="1"/>
  <c r="N4401" i="1" s="1"/>
  <c r="L4402" i="1"/>
  <c r="M4402" i="1" s="1"/>
  <c r="N4402" i="1" s="1"/>
  <c r="L4403" i="1"/>
  <c r="M4403" i="1" s="1"/>
  <c r="N4403" i="1" s="1"/>
  <c r="L4404" i="1"/>
  <c r="M4404" i="1" s="1"/>
  <c r="N4404" i="1" s="1"/>
  <c r="L4405" i="1"/>
  <c r="M4405" i="1" s="1"/>
  <c r="N4405" i="1" s="1"/>
  <c r="L4406" i="1"/>
  <c r="M4406" i="1" s="1"/>
  <c r="N4406" i="1" s="1"/>
  <c r="L4407" i="1"/>
  <c r="M4407" i="1" s="1"/>
  <c r="N4407" i="1" s="1"/>
  <c r="L4408" i="1"/>
  <c r="M4408" i="1" s="1"/>
  <c r="N4408" i="1" s="1"/>
  <c r="L4409" i="1"/>
  <c r="M4409" i="1" s="1"/>
  <c r="N4409" i="1" s="1"/>
  <c r="L4410" i="1"/>
  <c r="M4410" i="1" s="1"/>
  <c r="N4410" i="1" s="1"/>
  <c r="L4411" i="1"/>
  <c r="M4411" i="1" s="1"/>
  <c r="N4411" i="1" s="1"/>
  <c r="L4412" i="1"/>
  <c r="M4412" i="1" s="1"/>
  <c r="N4412" i="1" s="1"/>
  <c r="L4413" i="1"/>
  <c r="M4413" i="1" s="1"/>
  <c r="N4413" i="1" s="1"/>
  <c r="L4414" i="1"/>
  <c r="M4414" i="1" s="1"/>
  <c r="N4414" i="1" s="1"/>
  <c r="L4415" i="1"/>
  <c r="M4415" i="1" s="1"/>
  <c r="N4415" i="1" s="1"/>
  <c r="L4416" i="1"/>
  <c r="M4416" i="1" s="1"/>
  <c r="N4416" i="1" s="1"/>
  <c r="L4417" i="1"/>
  <c r="M4417" i="1" s="1"/>
  <c r="N4417" i="1" s="1"/>
  <c r="L4418" i="1"/>
  <c r="M4418" i="1" s="1"/>
  <c r="N4418" i="1" s="1"/>
  <c r="L4419" i="1"/>
  <c r="M4419" i="1" s="1"/>
  <c r="N4419" i="1" s="1"/>
  <c r="L4420" i="1"/>
  <c r="M4420" i="1" s="1"/>
  <c r="N4420" i="1" s="1"/>
  <c r="L4421" i="1"/>
  <c r="M4421" i="1" s="1"/>
  <c r="N4421" i="1" s="1"/>
  <c r="L4422" i="1"/>
  <c r="M4422" i="1" s="1"/>
  <c r="N4422" i="1" s="1"/>
  <c r="L4423" i="1"/>
  <c r="M4423" i="1" s="1"/>
  <c r="N4423" i="1" s="1"/>
  <c r="L4424" i="1"/>
  <c r="M4424" i="1" s="1"/>
  <c r="N4424" i="1" s="1"/>
  <c r="L4425" i="1"/>
  <c r="M4425" i="1" s="1"/>
  <c r="N4425" i="1" s="1"/>
  <c r="L4426" i="1"/>
  <c r="M4426" i="1" s="1"/>
  <c r="N4426" i="1" s="1"/>
  <c r="L4427" i="1"/>
  <c r="M4427" i="1" s="1"/>
  <c r="N4427" i="1" s="1"/>
  <c r="L4428" i="1"/>
  <c r="M4428" i="1" s="1"/>
  <c r="N4428" i="1" s="1"/>
  <c r="L4429" i="1"/>
  <c r="M4429" i="1" s="1"/>
  <c r="N4429" i="1" s="1"/>
  <c r="L4430" i="1"/>
  <c r="M4430" i="1" s="1"/>
  <c r="N4430" i="1" s="1"/>
  <c r="L4431" i="1"/>
  <c r="M4431" i="1" s="1"/>
  <c r="N4431" i="1" s="1"/>
  <c r="L4432" i="1"/>
  <c r="M4432" i="1" s="1"/>
  <c r="N4432" i="1" s="1"/>
  <c r="L4433" i="1"/>
  <c r="M4433" i="1" s="1"/>
  <c r="N4433" i="1" s="1"/>
  <c r="L4434" i="1"/>
  <c r="M4434" i="1" s="1"/>
  <c r="N4434" i="1" s="1"/>
  <c r="L4435" i="1"/>
  <c r="M4435" i="1" s="1"/>
  <c r="N4435" i="1" s="1"/>
  <c r="L4436" i="1"/>
  <c r="M4436" i="1" s="1"/>
  <c r="N4436" i="1" s="1"/>
  <c r="L4437" i="1"/>
  <c r="M4437" i="1" s="1"/>
  <c r="N4437" i="1" s="1"/>
  <c r="L4438" i="1"/>
  <c r="M4438" i="1" s="1"/>
  <c r="N4438" i="1" s="1"/>
  <c r="L4439" i="1"/>
  <c r="M4439" i="1" s="1"/>
  <c r="N4439" i="1" s="1"/>
  <c r="L4440" i="1"/>
  <c r="M4440" i="1" s="1"/>
  <c r="N4440" i="1" s="1"/>
  <c r="L4441" i="1"/>
  <c r="M4441" i="1" s="1"/>
  <c r="N4441" i="1" s="1"/>
  <c r="L4442" i="1"/>
  <c r="M4442" i="1" s="1"/>
  <c r="N4442" i="1" s="1"/>
  <c r="L4443" i="1"/>
  <c r="M4443" i="1" s="1"/>
  <c r="N4443" i="1" s="1"/>
  <c r="L4444" i="1"/>
  <c r="M4444" i="1" s="1"/>
  <c r="N4444" i="1" s="1"/>
  <c r="L4445" i="1"/>
  <c r="M4445" i="1" s="1"/>
  <c r="N4445" i="1" s="1"/>
  <c r="L4446" i="1"/>
  <c r="M4446" i="1" s="1"/>
  <c r="N4446" i="1" s="1"/>
  <c r="L4447" i="1"/>
  <c r="M4447" i="1" s="1"/>
  <c r="N4447" i="1" s="1"/>
  <c r="L4448" i="1"/>
  <c r="M4448" i="1" s="1"/>
  <c r="N4448" i="1" s="1"/>
  <c r="L4449" i="1"/>
  <c r="M4449" i="1" s="1"/>
  <c r="N4449" i="1" s="1"/>
  <c r="L4450" i="1"/>
  <c r="M4450" i="1" s="1"/>
  <c r="N4450" i="1" s="1"/>
  <c r="L4451" i="1"/>
  <c r="M4451" i="1" s="1"/>
  <c r="N4451" i="1" s="1"/>
  <c r="L4452" i="1"/>
  <c r="M4452" i="1" s="1"/>
  <c r="N4452" i="1" s="1"/>
  <c r="L4453" i="1"/>
  <c r="M4453" i="1" s="1"/>
  <c r="N4453" i="1" s="1"/>
  <c r="L4454" i="1"/>
  <c r="M4454" i="1" s="1"/>
  <c r="N4454" i="1" s="1"/>
  <c r="L4455" i="1"/>
  <c r="M4455" i="1" s="1"/>
  <c r="N4455" i="1" s="1"/>
  <c r="L4456" i="1"/>
  <c r="M4456" i="1" s="1"/>
  <c r="N4456" i="1" s="1"/>
  <c r="L4457" i="1"/>
  <c r="M4457" i="1" s="1"/>
  <c r="N4457" i="1" s="1"/>
  <c r="L4458" i="1"/>
  <c r="M4458" i="1" s="1"/>
  <c r="N4458" i="1" s="1"/>
  <c r="L4459" i="1"/>
  <c r="M4459" i="1" s="1"/>
  <c r="N4459" i="1" s="1"/>
  <c r="L4460" i="1"/>
  <c r="M4460" i="1" s="1"/>
  <c r="N4460" i="1" s="1"/>
  <c r="L4461" i="1"/>
  <c r="M4461" i="1" s="1"/>
  <c r="N4461" i="1" s="1"/>
  <c r="L4462" i="1"/>
  <c r="M4462" i="1" s="1"/>
  <c r="N4462" i="1" s="1"/>
  <c r="L4463" i="1"/>
  <c r="M4463" i="1" s="1"/>
  <c r="N4463" i="1" s="1"/>
  <c r="L4464" i="1"/>
  <c r="M4464" i="1" s="1"/>
  <c r="N4464" i="1" s="1"/>
  <c r="L4465" i="1"/>
  <c r="M4465" i="1" s="1"/>
  <c r="N4465" i="1" s="1"/>
  <c r="L4466" i="1"/>
  <c r="M4466" i="1" s="1"/>
  <c r="N4466" i="1" s="1"/>
  <c r="L4467" i="1"/>
  <c r="M4467" i="1" s="1"/>
  <c r="N4467" i="1" s="1"/>
  <c r="L4468" i="1"/>
  <c r="M4468" i="1" s="1"/>
  <c r="N4468" i="1" s="1"/>
  <c r="L4469" i="1"/>
  <c r="M4469" i="1" s="1"/>
  <c r="N4469" i="1" s="1"/>
  <c r="L4470" i="1"/>
  <c r="M4470" i="1" s="1"/>
  <c r="N4470" i="1" s="1"/>
  <c r="L4471" i="1"/>
  <c r="M4471" i="1" s="1"/>
  <c r="N4471" i="1" s="1"/>
  <c r="L4472" i="1"/>
  <c r="M4472" i="1" s="1"/>
  <c r="N4472" i="1" s="1"/>
  <c r="L4473" i="1"/>
  <c r="M4473" i="1" s="1"/>
  <c r="N4473" i="1" s="1"/>
  <c r="L4474" i="1"/>
  <c r="M4474" i="1" s="1"/>
  <c r="N4474" i="1" s="1"/>
  <c r="L4475" i="1"/>
  <c r="M4475" i="1" s="1"/>
  <c r="N4475" i="1" s="1"/>
  <c r="L4476" i="1"/>
  <c r="M4476" i="1" s="1"/>
  <c r="N4476" i="1" s="1"/>
  <c r="L4477" i="1"/>
  <c r="M4477" i="1" s="1"/>
  <c r="N4477" i="1" s="1"/>
  <c r="L4478" i="1"/>
  <c r="M4478" i="1" s="1"/>
  <c r="N4478" i="1" s="1"/>
  <c r="L4479" i="1"/>
  <c r="M4479" i="1" s="1"/>
  <c r="N4479" i="1" s="1"/>
  <c r="L4480" i="1"/>
  <c r="M4480" i="1" s="1"/>
  <c r="N4480" i="1" s="1"/>
  <c r="L4481" i="1"/>
  <c r="M4481" i="1" s="1"/>
  <c r="N4481" i="1" s="1"/>
  <c r="L4482" i="1"/>
  <c r="M4482" i="1" s="1"/>
  <c r="N4482" i="1" s="1"/>
  <c r="L4483" i="1"/>
  <c r="M4483" i="1" s="1"/>
  <c r="N4483" i="1" s="1"/>
  <c r="L4484" i="1"/>
  <c r="M4484" i="1" s="1"/>
  <c r="N4484" i="1" s="1"/>
  <c r="L4485" i="1"/>
  <c r="M4485" i="1" s="1"/>
  <c r="N4485" i="1" s="1"/>
  <c r="L4486" i="1"/>
  <c r="M4486" i="1" s="1"/>
  <c r="N4486" i="1" s="1"/>
  <c r="L4487" i="1"/>
  <c r="M4487" i="1" s="1"/>
  <c r="N4487" i="1" s="1"/>
  <c r="L4488" i="1"/>
  <c r="M4488" i="1" s="1"/>
  <c r="N4488" i="1" s="1"/>
  <c r="L4489" i="1"/>
  <c r="M4489" i="1" s="1"/>
  <c r="N4489" i="1" s="1"/>
  <c r="L4490" i="1"/>
  <c r="M4490" i="1" s="1"/>
  <c r="N4490" i="1" s="1"/>
  <c r="L4491" i="1"/>
  <c r="M4491" i="1" s="1"/>
  <c r="N4491" i="1" s="1"/>
  <c r="L4492" i="1"/>
  <c r="M4492" i="1" s="1"/>
  <c r="N4492" i="1" s="1"/>
  <c r="L4493" i="1"/>
  <c r="M4493" i="1" s="1"/>
  <c r="N4493" i="1" s="1"/>
  <c r="L4494" i="1"/>
  <c r="M4494" i="1" s="1"/>
  <c r="N4494" i="1" s="1"/>
  <c r="L4495" i="1"/>
  <c r="M4495" i="1" s="1"/>
  <c r="N4495" i="1" s="1"/>
  <c r="L4496" i="1"/>
  <c r="M4496" i="1" s="1"/>
  <c r="N4496" i="1" s="1"/>
  <c r="L4497" i="1"/>
  <c r="M4497" i="1" s="1"/>
  <c r="N4497" i="1" s="1"/>
  <c r="L4498" i="1"/>
  <c r="M4498" i="1" s="1"/>
  <c r="N4498" i="1" s="1"/>
  <c r="L4499" i="1"/>
  <c r="M4499" i="1" s="1"/>
  <c r="N4499" i="1" s="1"/>
  <c r="L4500" i="1"/>
  <c r="M4500" i="1" s="1"/>
  <c r="N4500" i="1" s="1"/>
  <c r="L4501" i="1"/>
  <c r="M4501" i="1" s="1"/>
  <c r="N4501" i="1" s="1"/>
  <c r="L4502" i="1"/>
  <c r="M4502" i="1" s="1"/>
  <c r="N4502" i="1" s="1"/>
  <c r="L4503" i="1"/>
  <c r="M4503" i="1" s="1"/>
  <c r="N4503" i="1" s="1"/>
  <c r="L4504" i="1"/>
  <c r="M4504" i="1" s="1"/>
  <c r="N4504" i="1" s="1"/>
  <c r="L4505" i="1"/>
  <c r="M4505" i="1" s="1"/>
  <c r="N4505" i="1" s="1"/>
  <c r="L4506" i="1"/>
  <c r="M4506" i="1" s="1"/>
  <c r="N4506" i="1" s="1"/>
  <c r="L4507" i="1"/>
  <c r="M4507" i="1" s="1"/>
  <c r="N4507" i="1" s="1"/>
  <c r="L4508" i="1"/>
  <c r="M4508" i="1" s="1"/>
  <c r="N4508" i="1" s="1"/>
  <c r="L4509" i="1"/>
  <c r="M4509" i="1" s="1"/>
  <c r="N4509" i="1" s="1"/>
  <c r="L4510" i="1"/>
  <c r="M4510" i="1" s="1"/>
  <c r="N4510" i="1" s="1"/>
  <c r="L4511" i="1"/>
  <c r="M4511" i="1" s="1"/>
  <c r="N4511" i="1" s="1"/>
  <c r="L4512" i="1"/>
  <c r="M4512" i="1" s="1"/>
  <c r="N4512" i="1" s="1"/>
  <c r="L4513" i="1"/>
  <c r="M4513" i="1" s="1"/>
  <c r="N4513" i="1" s="1"/>
  <c r="L4514" i="1"/>
  <c r="M4514" i="1" s="1"/>
  <c r="N4514" i="1" s="1"/>
  <c r="L4515" i="1"/>
  <c r="M4515" i="1" s="1"/>
  <c r="N4515" i="1" s="1"/>
  <c r="L4516" i="1"/>
  <c r="M4516" i="1" s="1"/>
  <c r="N4516" i="1" s="1"/>
  <c r="L4517" i="1"/>
  <c r="M4517" i="1" s="1"/>
  <c r="N4517" i="1" s="1"/>
  <c r="L4518" i="1"/>
  <c r="M4518" i="1" s="1"/>
  <c r="N4518" i="1" s="1"/>
  <c r="L4519" i="1"/>
  <c r="M4519" i="1" s="1"/>
  <c r="N4519" i="1" s="1"/>
  <c r="L4520" i="1"/>
  <c r="M4520" i="1" s="1"/>
  <c r="N4520" i="1" s="1"/>
  <c r="L4521" i="1"/>
  <c r="M4521" i="1" s="1"/>
  <c r="N4521" i="1" s="1"/>
  <c r="L4522" i="1"/>
  <c r="M4522" i="1" s="1"/>
  <c r="N4522" i="1" s="1"/>
  <c r="L4523" i="1"/>
  <c r="M4523" i="1" s="1"/>
  <c r="N4523" i="1" s="1"/>
  <c r="L4524" i="1"/>
  <c r="M4524" i="1" s="1"/>
  <c r="N4524" i="1" s="1"/>
  <c r="L4525" i="1"/>
  <c r="M4525" i="1" s="1"/>
  <c r="N4525" i="1" s="1"/>
  <c r="L4526" i="1"/>
  <c r="M4526" i="1" s="1"/>
  <c r="N4526" i="1" s="1"/>
  <c r="L4527" i="1"/>
  <c r="M4527" i="1" s="1"/>
  <c r="N4527" i="1" s="1"/>
  <c r="L4528" i="1"/>
  <c r="M4528" i="1" s="1"/>
  <c r="N4528" i="1" s="1"/>
  <c r="L4529" i="1"/>
  <c r="M4529" i="1" s="1"/>
  <c r="N4529" i="1" s="1"/>
  <c r="L4530" i="1"/>
  <c r="M4530" i="1" s="1"/>
  <c r="N4530" i="1" s="1"/>
  <c r="L4531" i="1"/>
  <c r="M4531" i="1" s="1"/>
  <c r="N4531" i="1" s="1"/>
  <c r="L4532" i="1"/>
  <c r="M4532" i="1" s="1"/>
  <c r="N4532" i="1" s="1"/>
  <c r="L4533" i="1"/>
  <c r="M4533" i="1" s="1"/>
  <c r="N4533" i="1" s="1"/>
  <c r="L4534" i="1"/>
  <c r="M4534" i="1" s="1"/>
  <c r="N4534" i="1" s="1"/>
  <c r="L4535" i="1"/>
  <c r="M4535" i="1" s="1"/>
  <c r="N4535" i="1" s="1"/>
  <c r="L4536" i="1"/>
  <c r="M4536" i="1" s="1"/>
  <c r="N4536" i="1" s="1"/>
  <c r="L4537" i="1"/>
  <c r="M4537" i="1" s="1"/>
  <c r="N4537" i="1" s="1"/>
  <c r="L4538" i="1"/>
  <c r="M4538" i="1" s="1"/>
  <c r="N4538" i="1" s="1"/>
  <c r="L4539" i="1"/>
  <c r="M4539" i="1" s="1"/>
  <c r="N4539" i="1" s="1"/>
  <c r="L4540" i="1"/>
  <c r="M4540" i="1" s="1"/>
  <c r="N4540" i="1" s="1"/>
  <c r="L4541" i="1"/>
  <c r="M4541" i="1" s="1"/>
  <c r="N4541" i="1" s="1"/>
  <c r="L4542" i="1"/>
  <c r="M4542" i="1" s="1"/>
  <c r="N4542" i="1" s="1"/>
  <c r="L4543" i="1"/>
  <c r="M4543" i="1" s="1"/>
  <c r="N4543" i="1" s="1"/>
  <c r="L4544" i="1"/>
  <c r="M4544" i="1" s="1"/>
  <c r="N4544" i="1" s="1"/>
  <c r="L4545" i="1"/>
  <c r="M4545" i="1" s="1"/>
  <c r="N4545" i="1" s="1"/>
  <c r="L4546" i="1"/>
  <c r="M4546" i="1" s="1"/>
  <c r="N4546" i="1" s="1"/>
  <c r="L4547" i="1"/>
  <c r="M4547" i="1" s="1"/>
  <c r="N4547" i="1" s="1"/>
  <c r="L4548" i="1"/>
  <c r="M4548" i="1" s="1"/>
  <c r="N4548" i="1" s="1"/>
  <c r="L4549" i="1"/>
  <c r="M4549" i="1" s="1"/>
  <c r="N4549" i="1" s="1"/>
  <c r="L4550" i="1"/>
  <c r="M4550" i="1" s="1"/>
  <c r="N4550" i="1" s="1"/>
  <c r="L4551" i="1"/>
  <c r="M4551" i="1" s="1"/>
  <c r="N4551" i="1" s="1"/>
  <c r="L4552" i="1"/>
  <c r="M4552" i="1" s="1"/>
  <c r="N4552" i="1" s="1"/>
  <c r="L4553" i="1"/>
  <c r="M4553" i="1" s="1"/>
  <c r="N4553" i="1" s="1"/>
  <c r="L4554" i="1"/>
  <c r="M4554" i="1" s="1"/>
  <c r="N4554" i="1" s="1"/>
  <c r="L4555" i="1"/>
  <c r="M4555" i="1" s="1"/>
  <c r="N4555" i="1" s="1"/>
  <c r="L4556" i="1"/>
  <c r="M4556" i="1" s="1"/>
  <c r="N4556" i="1" s="1"/>
  <c r="L4557" i="1"/>
  <c r="M4557" i="1" s="1"/>
  <c r="N4557" i="1" s="1"/>
  <c r="L4558" i="1"/>
  <c r="M4558" i="1" s="1"/>
  <c r="N4558" i="1" s="1"/>
  <c r="L4559" i="1"/>
  <c r="M4559" i="1" s="1"/>
  <c r="N4559" i="1" s="1"/>
  <c r="L4560" i="1"/>
  <c r="M4560" i="1" s="1"/>
  <c r="N4560" i="1" s="1"/>
  <c r="L4561" i="1"/>
  <c r="M4561" i="1" s="1"/>
  <c r="N4561" i="1" s="1"/>
  <c r="L4562" i="1"/>
  <c r="M4562" i="1" s="1"/>
  <c r="N4562" i="1" s="1"/>
  <c r="L4563" i="1"/>
  <c r="M4563" i="1" s="1"/>
  <c r="N4563" i="1" s="1"/>
  <c r="L4564" i="1"/>
  <c r="M4564" i="1" s="1"/>
  <c r="N4564" i="1" s="1"/>
  <c r="L4565" i="1"/>
  <c r="M4565" i="1" s="1"/>
  <c r="N4565" i="1" s="1"/>
  <c r="L4566" i="1"/>
  <c r="M4566" i="1" s="1"/>
  <c r="N4566" i="1" s="1"/>
  <c r="L4567" i="1"/>
  <c r="M4567" i="1" s="1"/>
  <c r="N4567" i="1" s="1"/>
  <c r="L4568" i="1"/>
  <c r="M4568" i="1" s="1"/>
  <c r="N4568" i="1" s="1"/>
  <c r="L4569" i="1"/>
  <c r="M4569" i="1" s="1"/>
  <c r="N4569" i="1" s="1"/>
  <c r="L4570" i="1"/>
  <c r="M4570" i="1" s="1"/>
  <c r="N4570" i="1" s="1"/>
  <c r="L4571" i="1"/>
  <c r="M4571" i="1" s="1"/>
  <c r="N4571" i="1" s="1"/>
  <c r="L4572" i="1"/>
  <c r="M4572" i="1" s="1"/>
  <c r="N4572" i="1" s="1"/>
  <c r="L4573" i="1"/>
  <c r="M4573" i="1" s="1"/>
  <c r="N4573" i="1" s="1"/>
  <c r="L4574" i="1"/>
  <c r="M4574" i="1" s="1"/>
  <c r="N4574" i="1" s="1"/>
  <c r="L4575" i="1"/>
  <c r="M4575" i="1" s="1"/>
  <c r="N4575" i="1" s="1"/>
  <c r="L4576" i="1"/>
  <c r="M4576" i="1" s="1"/>
  <c r="N4576" i="1" s="1"/>
  <c r="L4577" i="1"/>
  <c r="M4577" i="1" s="1"/>
  <c r="N4577" i="1" s="1"/>
  <c r="L4578" i="1"/>
  <c r="M4578" i="1" s="1"/>
  <c r="N4578" i="1" s="1"/>
  <c r="L4579" i="1"/>
  <c r="M4579" i="1" s="1"/>
  <c r="N4579" i="1" s="1"/>
  <c r="L4580" i="1"/>
  <c r="M4580" i="1" s="1"/>
  <c r="N4580" i="1" s="1"/>
  <c r="L4581" i="1"/>
  <c r="M4581" i="1" s="1"/>
  <c r="N4581" i="1" s="1"/>
  <c r="L4582" i="1"/>
  <c r="M4582" i="1" s="1"/>
  <c r="N4582" i="1" s="1"/>
  <c r="L4583" i="1"/>
  <c r="M4583" i="1" s="1"/>
  <c r="N4583" i="1" s="1"/>
  <c r="L4584" i="1"/>
  <c r="M4584" i="1" s="1"/>
  <c r="N4584" i="1" s="1"/>
  <c r="L4585" i="1"/>
  <c r="M4585" i="1" s="1"/>
  <c r="N4585" i="1" s="1"/>
  <c r="L4586" i="1"/>
  <c r="M4586" i="1" s="1"/>
  <c r="N4586" i="1" s="1"/>
  <c r="L4587" i="1"/>
  <c r="M4587" i="1" s="1"/>
  <c r="N4587" i="1" s="1"/>
  <c r="L4588" i="1"/>
  <c r="M4588" i="1" s="1"/>
  <c r="N4588" i="1" s="1"/>
  <c r="L4589" i="1"/>
  <c r="M4589" i="1" s="1"/>
  <c r="N4589" i="1" s="1"/>
  <c r="L4590" i="1"/>
  <c r="M4590" i="1" s="1"/>
  <c r="N4590" i="1" s="1"/>
  <c r="L4591" i="1"/>
  <c r="M4591" i="1" s="1"/>
  <c r="N4591" i="1" s="1"/>
  <c r="L4592" i="1"/>
  <c r="M4592" i="1" s="1"/>
  <c r="N4592" i="1" s="1"/>
  <c r="L4593" i="1"/>
  <c r="M4593" i="1" s="1"/>
  <c r="N4593" i="1" s="1"/>
  <c r="L4594" i="1"/>
  <c r="M4594" i="1" s="1"/>
  <c r="N4594" i="1" s="1"/>
  <c r="L4595" i="1"/>
  <c r="M4595" i="1" s="1"/>
  <c r="N4595" i="1" s="1"/>
  <c r="L4596" i="1"/>
  <c r="M4596" i="1" s="1"/>
  <c r="N4596" i="1" s="1"/>
  <c r="L4597" i="1"/>
  <c r="M4597" i="1" s="1"/>
  <c r="N4597" i="1" s="1"/>
  <c r="L4598" i="1"/>
  <c r="M4598" i="1" s="1"/>
  <c r="N4598" i="1" s="1"/>
  <c r="L4599" i="1"/>
  <c r="M4599" i="1" s="1"/>
  <c r="N4599" i="1" s="1"/>
  <c r="L4600" i="1"/>
  <c r="M4600" i="1" s="1"/>
  <c r="N4600" i="1" s="1"/>
  <c r="L4601" i="1"/>
  <c r="M4601" i="1" s="1"/>
  <c r="N4601" i="1" s="1"/>
  <c r="L4602" i="1"/>
  <c r="M4602" i="1" s="1"/>
  <c r="N4602" i="1" s="1"/>
  <c r="L4603" i="1"/>
  <c r="M4603" i="1" s="1"/>
  <c r="N4603" i="1" s="1"/>
  <c r="L4604" i="1"/>
  <c r="M4604" i="1" s="1"/>
  <c r="N4604" i="1" s="1"/>
  <c r="L4605" i="1"/>
  <c r="M4605" i="1" s="1"/>
  <c r="N4605" i="1" s="1"/>
  <c r="L4606" i="1"/>
  <c r="M4606" i="1" s="1"/>
  <c r="N4606" i="1" s="1"/>
  <c r="L4607" i="1"/>
  <c r="M4607" i="1" s="1"/>
  <c r="N4607" i="1" s="1"/>
  <c r="L4608" i="1"/>
  <c r="M4608" i="1" s="1"/>
  <c r="N4608" i="1" s="1"/>
  <c r="L4609" i="1"/>
  <c r="M4609" i="1" s="1"/>
  <c r="N4609" i="1" s="1"/>
  <c r="L4610" i="1"/>
  <c r="M4610" i="1" s="1"/>
  <c r="N4610" i="1" s="1"/>
  <c r="L4611" i="1"/>
  <c r="M4611" i="1" s="1"/>
  <c r="N4611" i="1" s="1"/>
  <c r="L4612" i="1"/>
  <c r="M4612" i="1" s="1"/>
  <c r="N4612" i="1" s="1"/>
  <c r="L4613" i="1"/>
  <c r="M4613" i="1" s="1"/>
  <c r="N4613" i="1" s="1"/>
  <c r="L4614" i="1"/>
  <c r="M4614" i="1" s="1"/>
  <c r="N4614" i="1" s="1"/>
  <c r="L4615" i="1"/>
  <c r="M4615" i="1" s="1"/>
  <c r="N4615" i="1" s="1"/>
  <c r="L4616" i="1"/>
  <c r="M4616" i="1" s="1"/>
  <c r="N4616" i="1" s="1"/>
  <c r="L4617" i="1"/>
  <c r="M4617" i="1" s="1"/>
  <c r="N4617" i="1" s="1"/>
  <c r="L4618" i="1"/>
  <c r="M4618" i="1" s="1"/>
  <c r="N4618" i="1" s="1"/>
  <c r="L4619" i="1"/>
  <c r="M4619" i="1" s="1"/>
  <c r="N4619" i="1" s="1"/>
  <c r="L4620" i="1"/>
  <c r="M4620" i="1" s="1"/>
  <c r="N4620" i="1" s="1"/>
  <c r="L4621" i="1"/>
  <c r="M4621" i="1" s="1"/>
  <c r="N4621" i="1" s="1"/>
  <c r="L4622" i="1"/>
  <c r="M4622" i="1" s="1"/>
  <c r="N4622" i="1" s="1"/>
  <c r="L4623" i="1"/>
  <c r="M4623" i="1" s="1"/>
  <c r="N4623" i="1" s="1"/>
  <c r="L4624" i="1"/>
  <c r="M4624" i="1" s="1"/>
  <c r="N4624" i="1" s="1"/>
  <c r="L4625" i="1"/>
  <c r="M4625" i="1" s="1"/>
  <c r="N4625" i="1" s="1"/>
  <c r="L4626" i="1"/>
  <c r="M4626" i="1" s="1"/>
  <c r="N4626" i="1" s="1"/>
  <c r="L4627" i="1"/>
  <c r="M4627" i="1" s="1"/>
  <c r="N4627" i="1" s="1"/>
  <c r="L4628" i="1"/>
  <c r="M4628" i="1" s="1"/>
  <c r="N4628" i="1" s="1"/>
  <c r="L4629" i="1"/>
  <c r="M4629" i="1" s="1"/>
  <c r="N4629" i="1" s="1"/>
  <c r="L4630" i="1"/>
  <c r="M4630" i="1" s="1"/>
  <c r="N4630" i="1" s="1"/>
  <c r="L4631" i="1"/>
  <c r="M4631" i="1" s="1"/>
  <c r="N4631" i="1" s="1"/>
  <c r="L4632" i="1"/>
  <c r="M4632" i="1" s="1"/>
  <c r="N4632" i="1" s="1"/>
  <c r="L4633" i="1"/>
  <c r="M4633" i="1" s="1"/>
  <c r="N4633" i="1" s="1"/>
  <c r="L4634" i="1"/>
  <c r="M4634" i="1" s="1"/>
  <c r="N4634" i="1" s="1"/>
  <c r="L4635" i="1"/>
  <c r="M4635" i="1" s="1"/>
  <c r="N4635" i="1" s="1"/>
  <c r="L4636" i="1"/>
  <c r="M4636" i="1" s="1"/>
  <c r="N4636" i="1" s="1"/>
  <c r="L4637" i="1"/>
  <c r="M4637" i="1" s="1"/>
  <c r="N4637" i="1" s="1"/>
  <c r="L4638" i="1"/>
  <c r="M4638" i="1" s="1"/>
  <c r="N4638" i="1" s="1"/>
  <c r="L4639" i="1"/>
  <c r="M4639" i="1" s="1"/>
  <c r="N4639" i="1" s="1"/>
  <c r="L4640" i="1"/>
  <c r="M4640" i="1" s="1"/>
  <c r="N4640" i="1" s="1"/>
  <c r="L4641" i="1"/>
  <c r="M4641" i="1" s="1"/>
  <c r="N4641" i="1" s="1"/>
  <c r="L4642" i="1"/>
  <c r="M4642" i="1" s="1"/>
  <c r="N4642" i="1" s="1"/>
  <c r="L4643" i="1"/>
  <c r="M4643" i="1" s="1"/>
  <c r="N4643" i="1" s="1"/>
  <c r="L4644" i="1"/>
  <c r="M4644" i="1" s="1"/>
  <c r="N4644" i="1" s="1"/>
  <c r="L4645" i="1"/>
  <c r="M4645" i="1" s="1"/>
  <c r="N4645" i="1" s="1"/>
  <c r="L4646" i="1"/>
  <c r="M4646" i="1" s="1"/>
  <c r="N4646" i="1" s="1"/>
  <c r="L4647" i="1"/>
  <c r="M4647" i="1" s="1"/>
  <c r="N4647" i="1" s="1"/>
  <c r="L4648" i="1"/>
  <c r="M4648" i="1" s="1"/>
  <c r="N4648" i="1" s="1"/>
  <c r="L4649" i="1"/>
  <c r="M4649" i="1" s="1"/>
  <c r="N4649" i="1" s="1"/>
  <c r="L4650" i="1"/>
  <c r="M4650" i="1" s="1"/>
  <c r="N4650" i="1" s="1"/>
  <c r="L4651" i="1"/>
  <c r="M4651" i="1" s="1"/>
  <c r="N4651" i="1" s="1"/>
  <c r="L4652" i="1"/>
  <c r="M4652" i="1" s="1"/>
  <c r="N4652" i="1" s="1"/>
  <c r="L4653" i="1"/>
  <c r="M4653" i="1" s="1"/>
  <c r="N4653" i="1" s="1"/>
  <c r="L4654" i="1"/>
  <c r="M4654" i="1" s="1"/>
  <c r="N4654" i="1" s="1"/>
  <c r="L4655" i="1"/>
  <c r="M4655" i="1" s="1"/>
  <c r="N4655" i="1" s="1"/>
  <c r="L4656" i="1"/>
  <c r="M4656" i="1" s="1"/>
  <c r="N4656" i="1" s="1"/>
  <c r="L4657" i="1"/>
  <c r="M4657" i="1" s="1"/>
  <c r="N4657" i="1" s="1"/>
  <c r="L4658" i="1"/>
  <c r="M4658" i="1" s="1"/>
  <c r="N4658" i="1" s="1"/>
  <c r="L4659" i="1"/>
  <c r="M4659" i="1" s="1"/>
  <c r="N4659" i="1" s="1"/>
  <c r="L4660" i="1"/>
  <c r="M4660" i="1" s="1"/>
  <c r="N4660" i="1" s="1"/>
  <c r="L4661" i="1"/>
  <c r="M4661" i="1" s="1"/>
  <c r="N4661" i="1" s="1"/>
  <c r="L4662" i="1"/>
  <c r="M4662" i="1" s="1"/>
  <c r="N4662" i="1" s="1"/>
  <c r="L4663" i="1"/>
  <c r="M4663" i="1" s="1"/>
  <c r="N4663" i="1" s="1"/>
  <c r="L4664" i="1"/>
  <c r="M4664" i="1" s="1"/>
  <c r="N4664" i="1" s="1"/>
  <c r="L4665" i="1"/>
  <c r="M4665" i="1" s="1"/>
  <c r="N4665" i="1" s="1"/>
  <c r="L4666" i="1"/>
  <c r="M4666" i="1" s="1"/>
  <c r="N4666" i="1" s="1"/>
  <c r="L4667" i="1"/>
  <c r="M4667" i="1" s="1"/>
  <c r="N4667" i="1" s="1"/>
  <c r="L4668" i="1"/>
  <c r="M4668" i="1" s="1"/>
  <c r="N4668" i="1" s="1"/>
  <c r="L4669" i="1"/>
  <c r="M4669" i="1" s="1"/>
  <c r="N4669" i="1" s="1"/>
  <c r="L4670" i="1"/>
  <c r="M4670" i="1" s="1"/>
  <c r="N4670" i="1" s="1"/>
  <c r="L4671" i="1"/>
  <c r="M4671" i="1" s="1"/>
  <c r="N4671" i="1" s="1"/>
  <c r="L4672" i="1"/>
  <c r="M4672" i="1" s="1"/>
  <c r="N4672" i="1" s="1"/>
  <c r="L4673" i="1"/>
  <c r="M4673" i="1" s="1"/>
  <c r="N4673" i="1" s="1"/>
  <c r="L4674" i="1"/>
  <c r="M4674" i="1" s="1"/>
  <c r="N4674" i="1" s="1"/>
  <c r="L4675" i="1"/>
  <c r="M4675" i="1" s="1"/>
  <c r="N4675" i="1" s="1"/>
  <c r="L4676" i="1"/>
  <c r="M4676" i="1" s="1"/>
  <c r="N4676" i="1" s="1"/>
  <c r="L4677" i="1"/>
  <c r="M4677" i="1" s="1"/>
  <c r="N4677" i="1" s="1"/>
  <c r="L4678" i="1"/>
  <c r="M4678" i="1" s="1"/>
  <c r="N4678" i="1" s="1"/>
  <c r="L4679" i="1"/>
  <c r="M4679" i="1" s="1"/>
  <c r="N4679" i="1" s="1"/>
  <c r="L4680" i="1"/>
  <c r="M4680" i="1" s="1"/>
  <c r="N4680" i="1" s="1"/>
  <c r="L4681" i="1"/>
  <c r="M4681" i="1" s="1"/>
  <c r="N4681" i="1" s="1"/>
  <c r="L4682" i="1"/>
  <c r="M4682" i="1" s="1"/>
  <c r="N4682" i="1" s="1"/>
  <c r="L4683" i="1"/>
  <c r="M4683" i="1" s="1"/>
  <c r="N4683" i="1" s="1"/>
  <c r="L4684" i="1"/>
  <c r="M4684" i="1" s="1"/>
  <c r="N4684" i="1" s="1"/>
  <c r="L4685" i="1"/>
  <c r="M4685" i="1" s="1"/>
  <c r="N4685" i="1" s="1"/>
  <c r="L4686" i="1"/>
  <c r="M4686" i="1" s="1"/>
  <c r="N4686" i="1" s="1"/>
  <c r="L4687" i="1"/>
  <c r="M4687" i="1" s="1"/>
  <c r="N4687" i="1" s="1"/>
  <c r="L4688" i="1"/>
  <c r="M4688" i="1" s="1"/>
  <c r="N4688" i="1" s="1"/>
  <c r="L4689" i="1"/>
  <c r="M4689" i="1" s="1"/>
  <c r="N4689" i="1" s="1"/>
  <c r="L4690" i="1"/>
  <c r="M4690" i="1" s="1"/>
  <c r="N4690" i="1" s="1"/>
  <c r="L4691" i="1"/>
  <c r="M4691" i="1" s="1"/>
  <c r="N4691" i="1" s="1"/>
  <c r="L4692" i="1"/>
  <c r="M4692" i="1" s="1"/>
  <c r="N4692" i="1" s="1"/>
  <c r="L4693" i="1"/>
  <c r="M4693" i="1" s="1"/>
  <c r="N4693" i="1" s="1"/>
  <c r="L4694" i="1"/>
  <c r="M4694" i="1" s="1"/>
  <c r="N4694" i="1" s="1"/>
  <c r="L4695" i="1"/>
  <c r="M4695" i="1" s="1"/>
  <c r="N4695" i="1" s="1"/>
  <c r="L4696" i="1"/>
  <c r="M4696" i="1" s="1"/>
  <c r="N4696" i="1" s="1"/>
  <c r="L4697" i="1"/>
  <c r="M4697" i="1" s="1"/>
  <c r="N4697" i="1" s="1"/>
  <c r="L4698" i="1"/>
  <c r="M4698" i="1" s="1"/>
  <c r="N4698" i="1" s="1"/>
  <c r="L4699" i="1"/>
  <c r="M4699" i="1" s="1"/>
  <c r="N4699" i="1" s="1"/>
  <c r="L4700" i="1"/>
  <c r="M4700" i="1" s="1"/>
  <c r="N4700" i="1" s="1"/>
  <c r="L4701" i="1"/>
  <c r="M4701" i="1" s="1"/>
  <c r="N4701" i="1" s="1"/>
  <c r="L4702" i="1"/>
  <c r="M4702" i="1" s="1"/>
  <c r="N4702" i="1" s="1"/>
  <c r="L4703" i="1"/>
  <c r="M4703" i="1" s="1"/>
  <c r="N4703" i="1" s="1"/>
  <c r="L4704" i="1"/>
  <c r="M4704" i="1" s="1"/>
  <c r="N4704" i="1" s="1"/>
  <c r="L4705" i="1"/>
  <c r="M4705" i="1" s="1"/>
  <c r="N4705" i="1" s="1"/>
  <c r="L4706" i="1"/>
  <c r="M4706" i="1" s="1"/>
  <c r="N4706" i="1" s="1"/>
  <c r="L4707" i="1"/>
  <c r="M4707" i="1" s="1"/>
  <c r="N4707" i="1" s="1"/>
  <c r="L4708" i="1"/>
  <c r="M4708" i="1" s="1"/>
  <c r="N4708" i="1" s="1"/>
  <c r="L4709" i="1"/>
  <c r="M4709" i="1" s="1"/>
  <c r="N4709" i="1" s="1"/>
  <c r="L4710" i="1"/>
  <c r="M4710" i="1" s="1"/>
  <c r="N4710" i="1" s="1"/>
  <c r="L4711" i="1"/>
  <c r="M4711" i="1" s="1"/>
  <c r="N4711" i="1" s="1"/>
  <c r="L4712" i="1"/>
  <c r="M4712" i="1" s="1"/>
  <c r="N4712" i="1" s="1"/>
  <c r="L4713" i="1"/>
  <c r="M4713" i="1" s="1"/>
  <c r="N4713" i="1" s="1"/>
  <c r="L4714" i="1"/>
  <c r="M4714" i="1" s="1"/>
  <c r="N4714" i="1" s="1"/>
  <c r="L4715" i="1"/>
  <c r="M4715" i="1" s="1"/>
  <c r="N4715" i="1" s="1"/>
  <c r="L4716" i="1"/>
  <c r="M4716" i="1" s="1"/>
  <c r="N4716" i="1" s="1"/>
  <c r="L4717" i="1"/>
  <c r="M4717" i="1" s="1"/>
  <c r="N4717" i="1" s="1"/>
  <c r="L4718" i="1"/>
  <c r="M4718" i="1" s="1"/>
  <c r="N4718" i="1" s="1"/>
  <c r="L4719" i="1"/>
  <c r="M4719" i="1" s="1"/>
  <c r="N4719" i="1" s="1"/>
  <c r="L4720" i="1"/>
  <c r="M4720" i="1" s="1"/>
  <c r="N4720" i="1" s="1"/>
  <c r="L4721" i="1"/>
  <c r="M4721" i="1" s="1"/>
  <c r="N4721" i="1" s="1"/>
  <c r="L4722" i="1"/>
  <c r="M4722" i="1" s="1"/>
  <c r="N4722" i="1" s="1"/>
  <c r="L4723" i="1"/>
  <c r="M4723" i="1" s="1"/>
  <c r="N4723" i="1" s="1"/>
  <c r="L4724" i="1"/>
  <c r="M4724" i="1" s="1"/>
  <c r="N4724" i="1" s="1"/>
  <c r="L4725" i="1"/>
  <c r="M4725" i="1" s="1"/>
  <c r="N4725" i="1" s="1"/>
  <c r="L4726" i="1"/>
  <c r="M4726" i="1" s="1"/>
  <c r="N4726" i="1" s="1"/>
  <c r="L4727" i="1"/>
  <c r="M4727" i="1" s="1"/>
  <c r="N4727" i="1" s="1"/>
  <c r="L4728" i="1"/>
  <c r="M4728" i="1" s="1"/>
  <c r="N4728" i="1" s="1"/>
  <c r="L4729" i="1"/>
  <c r="M4729" i="1" s="1"/>
  <c r="N4729" i="1" s="1"/>
  <c r="L4730" i="1"/>
  <c r="M4730" i="1" s="1"/>
  <c r="N4730" i="1" s="1"/>
  <c r="L4731" i="1"/>
  <c r="M4731" i="1" s="1"/>
  <c r="N4731" i="1" s="1"/>
  <c r="L4732" i="1"/>
  <c r="M4732" i="1" s="1"/>
  <c r="N4732" i="1" s="1"/>
  <c r="L4733" i="1"/>
  <c r="M4733" i="1" s="1"/>
  <c r="N4733" i="1" s="1"/>
  <c r="L4734" i="1"/>
  <c r="M4734" i="1" s="1"/>
  <c r="N4734" i="1" s="1"/>
  <c r="L4735" i="1"/>
  <c r="M4735" i="1" s="1"/>
  <c r="N4735" i="1" s="1"/>
  <c r="L4736" i="1"/>
  <c r="M4736" i="1" s="1"/>
  <c r="N4736" i="1" s="1"/>
  <c r="L4737" i="1"/>
  <c r="M4737" i="1" s="1"/>
  <c r="N4737" i="1" s="1"/>
  <c r="L4738" i="1"/>
  <c r="M4738" i="1" s="1"/>
  <c r="N4738" i="1" s="1"/>
  <c r="L4739" i="1"/>
  <c r="M4739" i="1" s="1"/>
  <c r="N4739" i="1" s="1"/>
  <c r="L4740" i="1"/>
  <c r="M4740" i="1" s="1"/>
  <c r="N4740" i="1" s="1"/>
  <c r="L4741" i="1"/>
  <c r="M4741" i="1" s="1"/>
  <c r="N4741" i="1" s="1"/>
  <c r="L4742" i="1"/>
  <c r="M4742" i="1" s="1"/>
  <c r="N4742" i="1" s="1"/>
  <c r="L4743" i="1"/>
  <c r="M4743" i="1" s="1"/>
  <c r="N4743" i="1" s="1"/>
  <c r="L4744" i="1"/>
  <c r="M4744" i="1" s="1"/>
  <c r="N4744" i="1" s="1"/>
  <c r="L4745" i="1"/>
  <c r="M4745" i="1" s="1"/>
  <c r="N4745" i="1" s="1"/>
  <c r="L4746" i="1"/>
  <c r="M4746" i="1" s="1"/>
  <c r="N4746" i="1" s="1"/>
  <c r="L4747" i="1"/>
  <c r="M4747" i="1" s="1"/>
  <c r="N4747" i="1" s="1"/>
  <c r="L4748" i="1"/>
  <c r="M4748" i="1" s="1"/>
  <c r="N4748" i="1" s="1"/>
  <c r="L4749" i="1"/>
  <c r="M4749" i="1" s="1"/>
  <c r="N4749" i="1" s="1"/>
  <c r="L4750" i="1"/>
  <c r="M4750" i="1" s="1"/>
  <c r="N4750" i="1" s="1"/>
  <c r="L4751" i="1"/>
  <c r="M4751" i="1" s="1"/>
  <c r="N4751" i="1" s="1"/>
  <c r="L4752" i="1"/>
  <c r="M4752" i="1" s="1"/>
  <c r="N4752" i="1" s="1"/>
  <c r="L4753" i="1"/>
  <c r="M4753" i="1" s="1"/>
  <c r="N4753" i="1" s="1"/>
  <c r="L4754" i="1"/>
  <c r="M4754" i="1" s="1"/>
  <c r="N4754" i="1" s="1"/>
  <c r="L4755" i="1"/>
  <c r="M4755" i="1" s="1"/>
  <c r="N4755" i="1" s="1"/>
  <c r="L4756" i="1"/>
  <c r="M4756" i="1" s="1"/>
  <c r="N4756" i="1" s="1"/>
  <c r="L4757" i="1"/>
  <c r="M4757" i="1" s="1"/>
  <c r="N4757" i="1" s="1"/>
  <c r="L4758" i="1"/>
  <c r="M4758" i="1" s="1"/>
  <c r="N4758" i="1" s="1"/>
  <c r="L4759" i="1"/>
  <c r="M4759" i="1" s="1"/>
  <c r="N4759" i="1" s="1"/>
  <c r="L4760" i="1"/>
  <c r="M4760" i="1" s="1"/>
  <c r="N4760" i="1" s="1"/>
  <c r="L4761" i="1"/>
  <c r="M4761" i="1" s="1"/>
  <c r="N4761" i="1" s="1"/>
  <c r="L4762" i="1"/>
  <c r="M4762" i="1" s="1"/>
  <c r="N4762" i="1" s="1"/>
  <c r="L4763" i="1"/>
  <c r="M4763" i="1" s="1"/>
  <c r="N4763" i="1" s="1"/>
  <c r="L4764" i="1"/>
  <c r="M4764" i="1" s="1"/>
  <c r="N4764" i="1" s="1"/>
  <c r="L4765" i="1"/>
  <c r="M4765" i="1" s="1"/>
  <c r="N4765" i="1" s="1"/>
  <c r="L4766" i="1"/>
  <c r="M4766" i="1" s="1"/>
  <c r="N4766" i="1" s="1"/>
  <c r="L4767" i="1"/>
  <c r="M4767" i="1" s="1"/>
  <c r="N4767" i="1" s="1"/>
  <c r="L4768" i="1"/>
  <c r="M4768" i="1" s="1"/>
  <c r="N4768" i="1" s="1"/>
  <c r="L4769" i="1"/>
  <c r="M4769" i="1" s="1"/>
  <c r="N4769" i="1" s="1"/>
  <c r="L4770" i="1"/>
  <c r="M4770" i="1" s="1"/>
  <c r="N4770" i="1" s="1"/>
  <c r="L4771" i="1"/>
  <c r="M4771" i="1" s="1"/>
  <c r="N4771" i="1" s="1"/>
  <c r="L4772" i="1"/>
  <c r="M4772" i="1" s="1"/>
  <c r="N4772" i="1" s="1"/>
  <c r="L4773" i="1"/>
  <c r="M4773" i="1" s="1"/>
  <c r="N4773" i="1" s="1"/>
  <c r="L4774" i="1"/>
  <c r="M4774" i="1" s="1"/>
  <c r="N4774" i="1" s="1"/>
  <c r="L4775" i="1"/>
  <c r="M4775" i="1" s="1"/>
  <c r="N4775" i="1" s="1"/>
  <c r="L4776" i="1"/>
  <c r="M4776" i="1" s="1"/>
  <c r="N4776" i="1" s="1"/>
  <c r="L4777" i="1"/>
  <c r="M4777" i="1" s="1"/>
  <c r="N4777" i="1" s="1"/>
  <c r="L4778" i="1"/>
  <c r="M4778" i="1" s="1"/>
  <c r="N4778" i="1" s="1"/>
  <c r="L4779" i="1"/>
  <c r="M4779" i="1" s="1"/>
  <c r="N4779" i="1" s="1"/>
  <c r="L4780" i="1"/>
  <c r="M4780" i="1" s="1"/>
  <c r="N4780" i="1" s="1"/>
  <c r="L4781" i="1"/>
  <c r="M4781" i="1" s="1"/>
  <c r="N4781" i="1" s="1"/>
  <c r="L4782" i="1"/>
  <c r="M4782" i="1" s="1"/>
  <c r="N4782" i="1" s="1"/>
  <c r="L4783" i="1"/>
  <c r="M4783" i="1" s="1"/>
  <c r="N4783" i="1" s="1"/>
  <c r="L4784" i="1"/>
  <c r="M4784" i="1" s="1"/>
  <c r="N4784" i="1" s="1"/>
  <c r="L4785" i="1"/>
  <c r="M4785" i="1" s="1"/>
  <c r="N4785" i="1" s="1"/>
  <c r="L4786" i="1"/>
  <c r="M4786" i="1" s="1"/>
  <c r="N4786" i="1" s="1"/>
  <c r="L4787" i="1"/>
  <c r="M4787" i="1" s="1"/>
  <c r="N4787" i="1" s="1"/>
  <c r="L4788" i="1"/>
  <c r="M4788" i="1" s="1"/>
  <c r="N4788" i="1" s="1"/>
  <c r="L4789" i="1"/>
  <c r="M4789" i="1" s="1"/>
  <c r="N4789" i="1" s="1"/>
  <c r="L4790" i="1"/>
  <c r="M4790" i="1" s="1"/>
  <c r="N4790" i="1" s="1"/>
  <c r="L4791" i="1"/>
  <c r="M4791" i="1" s="1"/>
  <c r="N4791" i="1" s="1"/>
  <c r="L4792" i="1"/>
  <c r="M4792" i="1" s="1"/>
  <c r="N4792" i="1" s="1"/>
  <c r="L4793" i="1"/>
  <c r="M4793" i="1" s="1"/>
  <c r="N4793" i="1" s="1"/>
  <c r="L4794" i="1"/>
  <c r="M4794" i="1" s="1"/>
  <c r="N4794" i="1" s="1"/>
  <c r="L4795" i="1"/>
  <c r="M4795" i="1" s="1"/>
  <c r="N4795" i="1" s="1"/>
  <c r="L4796" i="1"/>
  <c r="M4796" i="1" s="1"/>
  <c r="N4796" i="1" s="1"/>
  <c r="L4797" i="1"/>
  <c r="M4797" i="1" s="1"/>
  <c r="N4797" i="1" s="1"/>
  <c r="L4798" i="1"/>
  <c r="M4798" i="1" s="1"/>
  <c r="N4798" i="1" s="1"/>
  <c r="L4799" i="1"/>
  <c r="M4799" i="1" s="1"/>
  <c r="N4799" i="1" s="1"/>
  <c r="L4800" i="1"/>
  <c r="M4800" i="1" s="1"/>
  <c r="N4800" i="1" s="1"/>
  <c r="L4801" i="1"/>
  <c r="M4801" i="1" s="1"/>
  <c r="N4801" i="1" s="1"/>
  <c r="L4802" i="1"/>
  <c r="M4802" i="1" s="1"/>
  <c r="N4802" i="1" s="1"/>
  <c r="L4803" i="1"/>
  <c r="M4803" i="1" s="1"/>
  <c r="N4803" i="1" s="1"/>
  <c r="L4804" i="1"/>
  <c r="M4804" i="1" s="1"/>
  <c r="N4804" i="1" s="1"/>
  <c r="L4805" i="1"/>
  <c r="M4805" i="1" s="1"/>
  <c r="N4805" i="1" s="1"/>
  <c r="L4806" i="1"/>
  <c r="M4806" i="1" s="1"/>
  <c r="N4806" i="1" s="1"/>
  <c r="L4807" i="1"/>
  <c r="M4807" i="1" s="1"/>
  <c r="N4807" i="1" s="1"/>
  <c r="L4808" i="1"/>
  <c r="M4808" i="1" s="1"/>
  <c r="N4808" i="1" s="1"/>
  <c r="L4809" i="1"/>
  <c r="M4809" i="1" s="1"/>
  <c r="N4809" i="1" s="1"/>
  <c r="L4810" i="1"/>
  <c r="M4810" i="1" s="1"/>
  <c r="N4810" i="1" s="1"/>
  <c r="L4811" i="1"/>
  <c r="M4811" i="1" s="1"/>
  <c r="N4811" i="1" s="1"/>
  <c r="L4812" i="1"/>
  <c r="M4812" i="1" s="1"/>
  <c r="N4812" i="1" s="1"/>
  <c r="L4813" i="1"/>
  <c r="M4813" i="1" s="1"/>
  <c r="N4813" i="1" s="1"/>
  <c r="L4814" i="1"/>
  <c r="M4814" i="1" s="1"/>
  <c r="N4814" i="1" s="1"/>
  <c r="L4815" i="1"/>
  <c r="M4815" i="1" s="1"/>
  <c r="N4815" i="1" s="1"/>
  <c r="L4816" i="1"/>
  <c r="M4816" i="1" s="1"/>
  <c r="N4816" i="1" s="1"/>
  <c r="L4817" i="1"/>
  <c r="M4817" i="1" s="1"/>
  <c r="N4817" i="1" s="1"/>
  <c r="L4818" i="1"/>
  <c r="M4818" i="1" s="1"/>
  <c r="N4818" i="1" s="1"/>
  <c r="L4819" i="1"/>
  <c r="M4819" i="1" s="1"/>
  <c r="N4819" i="1" s="1"/>
  <c r="L4820" i="1"/>
  <c r="M4820" i="1" s="1"/>
  <c r="N4820" i="1" s="1"/>
  <c r="L4821" i="1"/>
  <c r="M4821" i="1" s="1"/>
  <c r="N4821" i="1" s="1"/>
  <c r="L4822" i="1"/>
  <c r="M4822" i="1" s="1"/>
  <c r="N4822" i="1" s="1"/>
  <c r="L4823" i="1"/>
  <c r="M4823" i="1" s="1"/>
  <c r="N4823" i="1" s="1"/>
  <c r="L4824" i="1"/>
  <c r="M4824" i="1" s="1"/>
  <c r="N4824" i="1" s="1"/>
  <c r="L4825" i="1"/>
  <c r="M4825" i="1" s="1"/>
  <c r="N4825" i="1" s="1"/>
  <c r="L4826" i="1"/>
  <c r="M4826" i="1" s="1"/>
  <c r="N4826" i="1" s="1"/>
  <c r="L4827" i="1"/>
  <c r="M4827" i="1" s="1"/>
  <c r="N4827" i="1" s="1"/>
  <c r="L4828" i="1"/>
  <c r="M4828" i="1" s="1"/>
  <c r="N4828" i="1" s="1"/>
  <c r="L4829" i="1"/>
  <c r="M4829" i="1" s="1"/>
  <c r="N4829" i="1" s="1"/>
  <c r="L4830" i="1"/>
  <c r="M4830" i="1" s="1"/>
  <c r="N4830" i="1" s="1"/>
  <c r="L4831" i="1"/>
  <c r="M4831" i="1" s="1"/>
  <c r="N4831" i="1" s="1"/>
  <c r="L4832" i="1"/>
  <c r="M4832" i="1" s="1"/>
  <c r="N4832" i="1" s="1"/>
  <c r="L4833" i="1"/>
  <c r="M4833" i="1" s="1"/>
  <c r="N4833" i="1" s="1"/>
  <c r="L4834" i="1"/>
  <c r="M4834" i="1" s="1"/>
  <c r="N4834" i="1" s="1"/>
  <c r="L4835" i="1"/>
  <c r="M4835" i="1" s="1"/>
  <c r="N4835" i="1" s="1"/>
  <c r="L4836" i="1"/>
  <c r="M4836" i="1" s="1"/>
  <c r="N4836" i="1" s="1"/>
  <c r="L4837" i="1"/>
  <c r="M4837" i="1" s="1"/>
  <c r="N4837" i="1" s="1"/>
  <c r="L4838" i="1"/>
  <c r="M4838" i="1" s="1"/>
  <c r="N4838" i="1" s="1"/>
  <c r="L4839" i="1"/>
  <c r="M4839" i="1" s="1"/>
  <c r="N4839" i="1" s="1"/>
  <c r="L4840" i="1"/>
  <c r="M4840" i="1" s="1"/>
  <c r="N4840" i="1" s="1"/>
  <c r="L4841" i="1"/>
  <c r="M4841" i="1" s="1"/>
  <c r="N4841" i="1" s="1"/>
  <c r="L4842" i="1"/>
  <c r="M4842" i="1" s="1"/>
  <c r="N4842" i="1" s="1"/>
  <c r="L4843" i="1"/>
  <c r="M4843" i="1" s="1"/>
  <c r="N4843" i="1" s="1"/>
  <c r="L4844" i="1"/>
  <c r="M4844" i="1" s="1"/>
  <c r="N4844" i="1" s="1"/>
  <c r="L4845" i="1"/>
  <c r="M4845" i="1" s="1"/>
  <c r="N4845" i="1" s="1"/>
  <c r="L4846" i="1"/>
  <c r="M4846" i="1" s="1"/>
  <c r="N4846" i="1" s="1"/>
  <c r="L4847" i="1"/>
  <c r="M4847" i="1" s="1"/>
  <c r="N4847" i="1" s="1"/>
  <c r="L4848" i="1"/>
  <c r="M4848" i="1" s="1"/>
  <c r="N4848" i="1" s="1"/>
  <c r="L4849" i="1"/>
  <c r="M4849" i="1" s="1"/>
  <c r="N4849" i="1" s="1"/>
  <c r="L4850" i="1"/>
  <c r="M4850" i="1" s="1"/>
  <c r="N4850" i="1" s="1"/>
  <c r="L4851" i="1"/>
  <c r="M4851" i="1" s="1"/>
  <c r="N4851" i="1" s="1"/>
  <c r="L4852" i="1"/>
  <c r="M4852" i="1" s="1"/>
  <c r="N4852" i="1" s="1"/>
  <c r="L4853" i="1"/>
  <c r="M4853" i="1" s="1"/>
  <c r="N4853" i="1" s="1"/>
  <c r="L4854" i="1"/>
  <c r="M4854" i="1" s="1"/>
  <c r="N4854" i="1" s="1"/>
  <c r="L4855" i="1"/>
  <c r="M4855" i="1" s="1"/>
  <c r="N4855" i="1" s="1"/>
  <c r="L4856" i="1"/>
  <c r="M4856" i="1" s="1"/>
  <c r="N4856" i="1" s="1"/>
  <c r="L4857" i="1"/>
  <c r="M4857" i="1" s="1"/>
  <c r="N4857" i="1" s="1"/>
  <c r="L4858" i="1"/>
  <c r="M4858" i="1" s="1"/>
  <c r="N4858" i="1" s="1"/>
  <c r="L4859" i="1"/>
  <c r="M4859" i="1" s="1"/>
  <c r="N4859" i="1" s="1"/>
  <c r="L4860" i="1"/>
  <c r="M4860" i="1" s="1"/>
  <c r="N4860" i="1" s="1"/>
  <c r="L4861" i="1"/>
  <c r="M4861" i="1" s="1"/>
  <c r="N4861" i="1" s="1"/>
  <c r="L4862" i="1"/>
  <c r="M4862" i="1" s="1"/>
  <c r="N4862" i="1" s="1"/>
  <c r="L4863" i="1"/>
  <c r="M4863" i="1" s="1"/>
  <c r="N4863" i="1" s="1"/>
  <c r="L4864" i="1"/>
  <c r="M4864" i="1" s="1"/>
  <c r="N4864" i="1" s="1"/>
  <c r="L4865" i="1"/>
  <c r="M4865" i="1" s="1"/>
  <c r="N4865" i="1" s="1"/>
  <c r="L4866" i="1"/>
  <c r="M4866" i="1" s="1"/>
  <c r="N4866" i="1" s="1"/>
  <c r="L4867" i="1"/>
  <c r="M4867" i="1" s="1"/>
  <c r="N4867" i="1" s="1"/>
  <c r="L4868" i="1"/>
  <c r="M4868" i="1" s="1"/>
  <c r="N4868" i="1" s="1"/>
  <c r="L4869" i="1"/>
  <c r="M4869" i="1" s="1"/>
  <c r="N4869" i="1" s="1"/>
  <c r="L4870" i="1"/>
  <c r="M4870" i="1" s="1"/>
  <c r="N4870" i="1" s="1"/>
  <c r="L4871" i="1"/>
  <c r="M4871" i="1" s="1"/>
  <c r="N4871" i="1" s="1"/>
  <c r="L4872" i="1"/>
  <c r="M4872" i="1" s="1"/>
  <c r="N4872" i="1" s="1"/>
  <c r="L4873" i="1"/>
  <c r="M4873" i="1" s="1"/>
  <c r="N4873" i="1" s="1"/>
  <c r="L4874" i="1"/>
  <c r="M4874" i="1" s="1"/>
  <c r="N4874" i="1" s="1"/>
  <c r="L4875" i="1"/>
  <c r="M4875" i="1" s="1"/>
  <c r="N4875" i="1" s="1"/>
  <c r="L4876" i="1"/>
  <c r="M4876" i="1" s="1"/>
  <c r="N4876" i="1" s="1"/>
  <c r="L4877" i="1"/>
  <c r="M4877" i="1" s="1"/>
  <c r="N4877" i="1" s="1"/>
  <c r="L4878" i="1"/>
  <c r="M4878" i="1" s="1"/>
  <c r="N4878" i="1" s="1"/>
  <c r="L4879" i="1"/>
  <c r="M4879" i="1" s="1"/>
  <c r="N4879" i="1" s="1"/>
  <c r="L4880" i="1"/>
  <c r="M4880" i="1" s="1"/>
  <c r="N4880" i="1" s="1"/>
  <c r="L4881" i="1"/>
  <c r="M4881" i="1" s="1"/>
  <c r="N4881" i="1" s="1"/>
  <c r="L4882" i="1"/>
  <c r="M4882" i="1" s="1"/>
  <c r="N4882" i="1" s="1"/>
  <c r="L4883" i="1"/>
  <c r="M4883" i="1" s="1"/>
  <c r="N4883" i="1" s="1"/>
  <c r="L4884" i="1"/>
  <c r="M4884" i="1" s="1"/>
  <c r="N4884" i="1" s="1"/>
  <c r="L4885" i="1"/>
  <c r="M4885" i="1" s="1"/>
  <c r="N4885" i="1" s="1"/>
  <c r="L4886" i="1"/>
  <c r="M4886" i="1" s="1"/>
  <c r="N4886" i="1" s="1"/>
  <c r="L4887" i="1"/>
  <c r="M4887" i="1" s="1"/>
  <c r="N4887" i="1" s="1"/>
  <c r="L4888" i="1"/>
  <c r="M4888" i="1" s="1"/>
  <c r="N4888" i="1" s="1"/>
  <c r="L4889" i="1"/>
  <c r="M4889" i="1" s="1"/>
  <c r="N4889" i="1" s="1"/>
  <c r="L4890" i="1"/>
  <c r="M4890" i="1" s="1"/>
  <c r="N4890" i="1" s="1"/>
  <c r="L4891" i="1"/>
  <c r="M4891" i="1" s="1"/>
  <c r="N4891" i="1" s="1"/>
  <c r="L4892" i="1"/>
  <c r="M4892" i="1" s="1"/>
  <c r="N4892" i="1" s="1"/>
  <c r="L4893" i="1"/>
  <c r="M4893" i="1" s="1"/>
  <c r="N4893" i="1" s="1"/>
  <c r="L4894" i="1"/>
  <c r="M4894" i="1" s="1"/>
  <c r="N4894" i="1" s="1"/>
  <c r="L4895" i="1"/>
  <c r="M4895" i="1" s="1"/>
  <c r="N4895" i="1" s="1"/>
  <c r="L4896" i="1"/>
  <c r="M4896" i="1" s="1"/>
  <c r="N4896" i="1" s="1"/>
  <c r="L4897" i="1"/>
  <c r="M4897" i="1" s="1"/>
  <c r="N4897" i="1" s="1"/>
  <c r="L4898" i="1"/>
  <c r="M4898" i="1" s="1"/>
  <c r="N4898" i="1" s="1"/>
  <c r="L4899" i="1"/>
  <c r="M4899" i="1" s="1"/>
  <c r="N4899" i="1" s="1"/>
  <c r="L4900" i="1"/>
  <c r="M4900" i="1" s="1"/>
  <c r="N4900" i="1" s="1"/>
  <c r="L4901" i="1"/>
  <c r="M4901" i="1" s="1"/>
  <c r="N4901" i="1" s="1"/>
  <c r="L4902" i="1"/>
  <c r="M4902" i="1" s="1"/>
  <c r="N4902" i="1" s="1"/>
  <c r="L4903" i="1"/>
  <c r="M4903" i="1" s="1"/>
  <c r="N4903" i="1" s="1"/>
  <c r="L4904" i="1"/>
  <c r="M4904" i="1" s="1"/>
  <c r="N4904" i="1" s="1"/>
  <c r="L4905" i="1"/>
  <c r="M4905" i="1" s="1"/>
  <c r="N4905" i="1" s="1"/>
  <c r="L4906" i="1"/>
  <c r="M4906" i="1" s="1"/>
  <c r="N4906" i="1" s="1"/>
  <c r="L4907" i="1"/>
  <c r="M4907" i="1" s="1"/>
  <c r="N4907" i="1" s="1"/>
  <c r="L4908" i="1"/>
  <c r="M4908" i="1" s="1"/>
  <c r="N4908" i="1" s="1"/>
  <c r="L4909" i="1"/>
  <c r="M4909" i="1" s="1"/>
  <c r="N4909" i="1" s="1"/>
  <c r="L4910" i="1"/>
  <c r="M4910" i="1" s="1"/>
  <c r="N4910" i="1" s="1"/>
  <c r="L4911" i="1"/>
  <c r="M4911" i="1" s="1"/>
  <c r="N4911" i="1" s="1"/>
  <c r="L4912" i="1"/>
  <c r="M4912" i="1" s="1"/>
  <c r="N4912" i="1" s="1"/>
  <c r="L4913" i="1"/>
  <c r="M4913" i="1" s="1"/>
  <c r="N4913" i="1" s="1"/>
  <c r="L4914" i="1"/>
  <c r="M4914" i="1" s="1"/>
  <c r="N4914" i="1" s="1"/>
  <c r="L4915" i="1"/>
  <c r="M4915" i="1" s="1"/>
  <c r="N4915" i="1" s="1"/>
  <c r="L4916" i="1"/>
  <c r="M4916" i="1" s="1"/>
  <c r="N4916" i="1" s="1"/>
  <c r="L4917" i="1"/>
  <c r="M4917" i="1" s="1"/>
  <c r="N4917" i="1" s="1"/>
  <c r="L4918" i="1"/>
  <c r="M4918" i="1" s="1"/>
  <c r="N4918" i="1" s="1"/>
  <c r="L4919" i="1"/>
  <c r="M4919" i="1" s="1"/>
  <c r="N4919" i="1" s="1"/>
  <c r="L4920" i="1"/>
  <c r="M4920" i="1" s="1"/>
  <c r="N4920" i="1" s="1"/>
  <c r="L4921" i="1"/>
  <c r="M4921" i="1" s="1"/>
  <c r="N4921" i="1" s="1"/>
  <c r="L4922" i="1"/>
  <c r="M4922" i="1" s="1"/>
  <c r="N4922" i="1" s="1"/>
  <c r="L4923" i="1"/>
  <c r="M4923" i="1" s="1"/>
  <c r="N4923" i="1" s="1"/>
  <c r="L4924" i="1"/>
  <c r="M4924" i="1" s="1"/>
  <c r="N4924" i="1" s="1"/>
  <c r="L4925" i="1"/>
  <c r="M4925" i="1" s="1"/>
  <c r="N4925" i="1" s="1"/>
  <c r="L4926" i="1"/>
  <c r="M4926" i="1" s="1"/>
  <c r="N4926" i="1" s="1"/>
  <c r="L4927" i="1"/>
  <c r="M4927" i="1" s="1"/>
  <c r="N4927" i="1" s="1"/>
  <c r="L4928" i="1"/>
  <c r="M4928" i="1" s="1"/>
  <c r="N4928" i="1" s="1"/>
  <c r="L4929" i="1"/>
  <c r="M4929" i="1" s="1"/>
  <c r="N4929" i="1" s="1"/>
  <c r="L4930" i="1"/>
  <c r="M4930" i="1" s="1"/>
  <c r="N4930" i="1" s="1"/>
  <c r="L4931" i="1"/>
  <c r="M4931" i="1" s="1"/>
  <c r="N4931" i="1" s="1"/>
  <c r="L4932" i="1"/>
  <c r="M4932" i="1" s="1"/>
  <c r="N4932" i="1" s="1"/>
  <c r="L4933" i="1"/>
  <c r="M4933" i="1" s="1"/>
  <c r="N4933" i="1" s="1"/>
  <c r="L4934" i="1"/>
  <c r="M4934" i="1" s="1"/>
  <c r="N4934" i="1" s="1"/>
  <c r="L4935" i="1"/>
  <c r="M4935" i="1" s="1"/>
  <c r="N4935" i="1" s="1"/>
  <c r="L4936" i="1"/>
  <c r="M4936" i="1" s="1"/>
  <c r="N4936" i="1" s="1"/>
  <c r="L4937" i="1"/>
  <c r="M4937" i="1" s="1"/>
  <c r="N4937" i="1" s="1"/>
  <c r="L4938" i="1"/>
  <c r="M4938" i="1" s="1"/>
  <c r="N4938" i="1" s="1"/>
  <c r="L4939" i="1"/>
  <c r="M4939" i="1" s="1"/>
  <c r="N4939" i="1" s="1"/>
  <c r="L4940" i="1"/>
  <c r="M4940" i="1" s="1"/>
  <c r="N4940" i="1" s="1"/>
  <c r="L4941" i="1"/>
  <c r="M4941" i="1" s="1"/>
  <c r="N4941" i="1" s="1"/>
  <c r="L4942" i="1"/>
  <c r="M4942" i="1" s="1"/>
  <c r="N4942" i="1" s="1"/>
  <c r="L4943" i="1"/>
  <c r="M4943" i="1" s="1"/>
  <c r="N4943" i="1" s="1"/>
  <c r="L4944" i="1"/>
  <c r="M4944" i="1" s="1"/>
  <c r="N4944" i="1" s="1"/>
  <c r="L4945" i="1"/>
  <c r="M4945" i="1" s="1"/>
  <c r="N4945" i="1" s="1"/>
  <c r="L4946" i="1"/>
  <c r="M4946" i="1" s="1"/>
  <c r="N4946" i="1" s="1"/>
  <c r="L4947" i="1"/>
  <c r="M4947" i="1" s="1"/>
  <c r="N4947" i="1" s="1"/>
  <c r="L4948" i="1"/>
  <c r="M4948" i="1" s="1"/>
  <c r="N4948" i="1" s="1"/>
  <c r="L4949" i="1"/>
  <c r="M4949" i="1" s="1"/>
  <c r="N4949" i="1" s="1"/>
  <c r="L4950" i="1"/>
  <c r="M4950" i="1" s="1"/>
  <c r="N4950" i="1" s="1"/>
  <c r="L4951" i="1"/>
  <c r="M4951" i="1" s="1"/>
  <c r="N4951" i="1" s="1"/>
  <c r="L4952" i="1"/>
  <c r="M4952" i="1" s="1"/>
  <c r="N4952" i="1" s="1"/>
  <c r="L4953" i="1"/>
  <c r="M4953" i="1" s="1"/>
  <c r="N4953" i="1" s="1"/>
  <c r="L4954" i="1"/>
  <c r="M4954" i="1" s="1"/>
  <c r="N4954" i="1" s="1"/>
  <c r="L4955" i="1"/>
  <c r="M4955" i="1" s="1"/>
  <c r="N4955" i="1" s="1"/>
  <c r="L4956" i="1"/>
  <c r="M4956" i="1" s="1"/>
  <c r="N4956" i="1" s="1"/>
  <c r="L4957" i="1"/>
  <c r="M4957" i="1" s="1"/>
  <c r="N4957" i="1" s="1"/>
  <c r="L4958" i="1"/>
  <c r="M4958" i="1" s="1"/>
  <c r="N4958" i="1" s="1"/>
  <c r="L4959" i="1"/>
  <c r="M4959" i="1" s="1"/>
  <c r="N4959" i="1" s="1"/>
  <c r="L4960" i="1"/>
  <c r="M4960" i="1" s="1"/>
  <c r="N4960" i="1" s="1"/>
  <c r="L4961" i="1"/>
  <c r="M4961" i="1" s="1"/>
  <c r="N4961" i="1" s="1"/>
  <c r="L4962" i="1"/>
  <c r="M4962" i="1" s="1"/>
  <c r="N4962" i="1" s="1"/>
  <c r="L4963" i="1"/>
  <c r="M4963" i="1" s="1"/>
  <c r="N4963" i="1" s="1"/>
  <c r="L4964" i="1"/>
  <c r="M4964" i="1" s="1"/>
  <c r="N4964" i="1" s="1"/>
  <c r="L4965" i="1"/>
  <c r="M4965" i="1" s="1"/>
  <c r="N4965" i="1" s="1"/>
  <c r="L4966" i="1"/>
  <c r="M4966" i="1" s="1"/>
  <c r="N4966" i="1" s="1"/>
  <c r="L4967" i="1"/>
  <c r="M4967" i="1" s="1"/>
  <c r="N4967" i="1" s="1"/>
  <c r="L4968" i="1"/>
  <c r="M4968" i="1" s="1"/>
  <c r="N4968" i="1" s="1"/>
  <c r="L4969" i="1"/>
  <c r="M4969" i="1" s="1"/>
  <c r="N4969" i="1" s="1"/>
  <c r="L4970" i="1"/>
  <c r="M4970" i="1" s="1"/>
  <c r="N4970" i="1" s="1"/>
  <c r="L4971" i="1"/>
  <c r="M4971" i="1" s="1"/>
  <c r="N4971" i="1" s="1"/>
  <c r="L4972" i="1"/>
  <c r="M4972" i="1" s="1"/>
  <c r="N4972" i="1" s="1"/>
  <c r="L4973" i="1"/>
  <c r="M4973" i="1" s="1"/>
  <c r="N4973" i="1" s="1"/>
  <c r="L4974" i="1"/>
  <c r="M4974" i="1" s="1"/>
  <c r="N4974" i="1" s="1"/>
  <c r="L4975" i="1"/>
  <c r="M4975" i="1" s="1"/>
  <c r="N4975" i="1" s="1"/>
  <c r="L4976" i="1"/>
  <c r="M4976" i="1" s="1"/>
  <c r="N4976" i="1" s="1"/>
  <c r="L4977" i="1"/>
  <c r="M4977" i="1" s="1"/>
  <c r="N4977" i="1" s="1"/>
  <c r="L4978" i="1"/>
  <c r="M4978" i="1" s="1"/>
  <c r="N4978" i="1" s="1"/>
  <c r="L4979" i="1"/>
  <c r="M4979" i="1" s="1"/>
  <c r="N4979" i="1" s="1"/>
  <c r="L4980" i="1"/>
  <c r="M4980" i="1" s="1"/>
  <c r="N4980" i="1" s="1"/>
  <c r="L4981" i="1"/>
  <c r="M4981" i="1" s="1"/>
  <c r="N4981" i="1" s="1"/>
  <c r="L4982" i="1"/>
  <c r="M4982" i="1" s="1"/>
  <c r="N4982" i="1" s="1"/>
  <c r="L4983" i="1"/>
  <c r="M4983" i="1" s="1"/>
  <c r="N4983" i="1" s="1"/>
  <c r="L4984" i="1"/>
  <c r="M4984" i="1" s="1"/>
  <c r="N4984" i="1" s="1"/>
  <c r="L4985" i="1"/>
  <c r="M4985" i="1" s="1"/>
  <c r="N4985" i="1" s="1"/>
  <c r="L4986" i="1"/>
  <c r="M4986" i="1" s="1"/>
  <c r="N4986" i="1" s="1"/>
  <c r="L4987" i="1"/>
  <c r="M4987" i="1" s="1"/>
  <c r="N4987" i="1" s="1"/>
  <c r="L4988" i="1"/>
  <c r="M4988" i="1" s="1"/>
  <c r="N4988" i="1" s="1"/>
  <c r="L4989" i="1"/>
  <c r="M4989" i="1" s="1"/>
  <c r="N4989" i="1" s="1"/>
  <c r="L4990" i="1"/>
  <c r="M4990" i="1" s="1"/>
  <c r="N4990" i="1" s="1"/>
  <c r="L4991" i="1"/>
  <c r="M4991" i="1" s="1"/>
  <c r="N4991" i="1" s="1"/>
  <c r="L4992" i="1"/>
  <c r="M4992" i="1" s="1"/>
  <c r="N4992" i="1" s="1"/>
  <c r="L4993" i="1"/>
  <c r="M4993" i="1" s="1"/>
  <c r="N4993" i="1" s="1"/>
  <c r="L4994" i="1"/>
  <c r="M4994" i="1" s="1"/>
  <c r="N4994" i="1" s="1"/>
  <c r="L4995" i="1"/>
  <c r="M4995" i="1" s="1"/>
  <c r="N4995" i="1" s="1"/>
  <c r="L4996" i="1"/>
  <c r="M4996" i="1" s="1"/>
  <c r="N4996" i="1" s="1"/>
  <c r="L4997" i="1"/>
  <c r="M4997" i="1" s="1"/>
  <c r="N4997" i="1" s="1"/>
  <c r="L4998" i="1"/>
  <c r="M4998" i="1" s="1"/>
  <c r="N4998" i="1" s="1"/>
  <c r="L4999" i="1"/>
  <c r="M4999" i="1" s="1"/>
  <c r="N4999" i="1" s="1"/>
  <c r="L5000" i="1"/>
  <c r="M5000" i="1" s="1"/>
  <c r="N5000" i="1" s="1"/>
  <c r="L5001" i="1"/>
  <c r="M5001" i="1" s="1"/>
  <c r="N5001" i="1" s="1"/>
  <c r="L5002" i="1"/>
  <c r="M5002" i="1" s="1"/>
  <c r="N5002" i="1" s="1"/>
  <c r="L5003" i="1"/>
  <c r="M5003" i="1" s="1"/>
  <c r="N5003" i="1" s="1"/>
  <c r="L5004" i="1"/>
  <c r="M5004" i="1" s="1"/>
  <c r="N5004" i="1" s="1"/>
  <c r="L5005" i="1"/>
  <c r="M5005" i="1" s="1"/>
  <c r="N5005" i="1" s="1"/>
  <c r="L5006" i="1"/>
  <c r="M5006" i="1" s="1"/>
  <c r="N5006" i="1" s="1"/>
  <c r="L5007" i="1"/>
  <c r="M5007" i="1" s="1"/>
  <c r="N5007" i="1" s="1"/>
  <c r="L5008" i="1"/>
  <c r="M5008" i="1" s="1"/>
  <c r="N5008" i="1" s="1"/>
  <c r="L5009" i="1"/>
  <c r="M5009" i="1" s="1"/>
  <c r="N5009" i="1" s="1"/>
  <c r="L5010" i="1"/>
  <c r="M5010" i="1" s="1"/>
  <c r="N5010" i="1" s="1"/>
  <c r="L5011" i="1"/>
  <c r="M5011" i="1" s="1"/>
  <c r="N5011" i="1" s="1"/>
  <c r="L5012" i="1"/>
  <c r="M5012" i="1" s="1"/>
  <c r="N5012" i="1" s="1"/>
  <c r="L5013" i="1"/>
  <c r="M5013" i="1" s="1"/>
  <c r="N5013" i="1" s="1"/>
  <c r="L5014" i="1"/>
  <c r="M5014" i="1" s="1"/>
  <c r="N5014" i="1" s="1"/>
  <c r="L5015" i="1"/>
  <c r="M5015" i="1" s="1"/>
  <c r="N5015" i="1" s="1"/>
  <c r="L5016" i="1"/>
  <c r="M5016" i="1" s="1"/>
  <c r="N5016" i="1" s="1"/>
  <c r="L5017" i="1"/>
  <c r="M5017" i="1" s="1"/>
  <c r="N5017" i="1" s="1"/>
  <c r="L5018" i="1"/>
  <c r="M5018" i="1" s="1"/>
  <c r="N5018" i="1" s="1"/>
  <c r="L5019" i="1"/>
  <c r="M5019" i="1" s="1"/>
  <c r="N5019" i="1" s="1"/>
  <c r="L5020" i="1"/>
  <c r="M5020" i="1" s="1"/>
  <c r="N5020" i="1" s="1"/>
  <c r="L5021" i="1"/>
  <c r="M5021" i="1" s="1"/>
  <c r="N5021" i="1" s="1"/>
  <c r="L5022" i="1"/>
  <c r="M5022" i="1" s="1"/>
  <c r="N5022" i="1" s="1"/>
  <c r="L5023" i="1"/>
  <c r="M5023" i="1" s="1"/>
  <c r="N5023" i="1" s="1"/>
  <c r="L5024" i="1"/>
  <c r="M5024" i="1" s="1"/>
  <c r="N5024" i="1" s="1"/>
  <c r="L5025" i="1"/>
  <c r="M5025" i="1" s="1"/>
  <c r="N5025" i="1" s="1"/>
  <c r="L5026" i="1"/>
  <c r="M5026" i="1" s="1"/>
  <c r="N5026" i="1" s="1"/>
  <c r="L5027" i="1"/>
  <c r="M5027" i="1" s="1"/>
  <c r="N5027" i="1" s="1"/>
  <c r="L5028" i="1"/>
  <c r="M5028" i="1" s="1"/>
  <c r="N5028" i="1" s="1"/>
  <c r="L5029" i="1"/>
  <c r="M5029" i="1" s="1"/>
  <c r="N5029" i="1" s="1"/>
  <c r="L5030" i="1"/>
  <c r="M5030" i="1" s="1"/>
  <c r="N5030" i="1" s="1"/>
  <c r="L5031" i="1"/>
  <c r="M5031" i="1" s="1"/>
  <c r="N5031" i="1" s="1"/>
  <c r="L5032" i="1"/>
  <c r="M5032" i="1" s="1"/>
  <c r="N5032" i="1" s="1"/>
  <c r="L5033" i="1"/>
  <c r="M5033" i="1" s="1"/>
  <c r="N5033" i="1" s="1"/>
  <c r="L5034" i="1"/>
  <c r="M5034" i="1" s="1"/>
  <c r="N5034" i="1" s="1"/>
  <c r="L5035" i="1"/>
  <c r="M5035" i="1" s="1"/>
  <c r="N5035" i="1" s="1"/>
  <c r="L5036" i="1"/>
  <c r="M5036" i="1" s="1"/>
  <c r="N5036" i="1" s="1"/>
  <c r="L5037" i="1"/>
  <c r="M5037" i="1" s="1"/>
  <c r="N5037" i="1" s="1"/>
  <c r="L5038" i="1"/>
  <c r="M5038" i="1" s="1"/>
  <c r="N5038" i="1" s="1"/>
  <c r="L5039" i="1"/>
  <c r="M5039" i="1" s="1"/>
  <c r="N5039" i="1" s="1"/>
  <c r="L5040" i="1"/>
  <c r="M5040" i="1" s="1"/>
  <c r="N5040" i="1" s="1"/>
  <c r="L5041" i="1"/>
  <c r="M5041" i="1" s="1"/>
  <c r="N5041" i="1" s="1"/>
  <c r="L5042" i="1"/>
  <c r="M5042" i="1" s="1"/>
  <c r="N5042" i="1" s="1"/>
  <c r="L5043" i="1"/>
  <c r="M5043" i="1" s="1"/>
  <c r="N5043" i="1" s="1"/>
  <c r="L5044" i="1"/>
  <c r="M5044" i="1" s="1"/>
  <c r="N5044" i="1" s="1"/>
  <c r="L5045" i="1"/>
  <c r="M5045" i="1" s="1"/>
  <c r="N5045" i="1" s="1"/>
  <c r="L5046" i="1"/>
  <c r="M5046" i="1" s="1"/>
  <c r="N5046" i="1" s="1"/>
  <c r="L5047" i="1"/>
  <c r="M5047" i="1" s="1"/>
  <c r="N5047" i="1" s="1"/>
  <c r="L5048" i="1"/>
  <c r="M5048" i="1" s="1"/>
  <c r="N5048" i="1" s="1"/>
  <c r="L5049" i="1"/>
  <c r="M5049" i="1" s="1"/>
  <c r="N5049" i="1" s="1"/>
  <c r="L5050" i="1"/>
  <c r="M5050" i="1" s="1"/>
  <c r="N5050" i="1" s="1"/>
  <c r="L5051" i="1"/>
  <c r="M5051" i="1" s="1"/>
  <c r="N5051" i="1" s="1"/>
  <c r="L5052" i="1"/>
  <c r="M5052" i="1" s="1"/>
  <c r="N5052" i="1" s="1"/>
  <c r="L5053" i="1"/>
  <c r="M5053" i="1" s="1"/>
  <c r="N5053" i="1" s="1"/>
  <c r="L5054" i="1"/>
  <c r="M5054" i="1" s="1"/>
  <c r="N5054" i="1" s="1"/>
  <c r="L5055" i="1"/>
  <c r="M5055" i="1" s="1"/>
  <c r="N5055" i="1" s="1"/>
  <c r="L5056" i="1"/>
  <c r="M5056" i="1" s="1"/>
  <c r="N5056" i="1" s="1"/>
  <c r="L5057" i="1"/>
  <c r="M5057" i="1" s="1"/>
  <c r="N5057" i="1" s="1"/>
  <c r="L5058" i="1"/>
  <c r="M5058" i="1" s="1"/>
  <c r="N5058" i="1" s="1"/>
  <c r="L5059" i="1"/>
  <c r="M5059" i="1" s="1"/>
  <c r="N5059" i="1" s="1"/>
  <c r="L5060" i="1"/>
  <c r="M5060" i="1" s="1"/>
  <c r="N5060" i="1" s="1"/>
  <c r="L5061" i="1"/>
  <c r="M5061" i="1" s="1"/>
  <c r="N5061" i="1" s="1"/>
  <c r="L5062" i="1"/>
  <c r="M5062" i="1" s="1"/>
  <c r="N5062" i="1" s="1"/>
  <c r="L5063" i="1"/>
  <c r="M5063" i="1" s="1"/>
  <c r="N5063" i="1" s="1"/>
  <c r="L5064" i="1"/>
  <c r="M5064" i="1" s="1"/>
  <c r="N5064" i="1" s="1"/>
  <c r="L5065" i="1"/>
  <c r="M5065" i="1" s="1"/>
  <c r="N5065" i="1" s="1"/>
  <c r="L5066" i="1"/>
  <c r="M5066" i="1" s="1"/>
  <c r="N5066" i="1" s="1"/>
  <c r="L5067" i="1"/>
  <c r="M5067" i="1" s="1"/>
  <c r="N5067" i="1" s="1"/>
  <c r="L5068" i="1"/>
  <c r="M5068" i="1" s="1"/>
  <c r="N5068" i="1" s="1"/>
  <c r="L5069" i="1"/>
  <c r="M5069" i="1" s="1"/>
  <c r="N5069" i="1" s="1"/>
  <c r="L5070" i="1"/>
  <c r="M5070" i="1" s="1"/>
  <c r="N5070" i="1" s="1"/>
  <c r="L5071" i="1"/>
  <c r="M5071" i="1" s="1"/>
  <c r="N5071" i="1" s="1"/>
  <c r="L5072" i="1"/>
  <c r="M5072" i="1" s="1"/>
  <c r="N5072" i="1" s="1"/>
  <c r="L5073" i="1"/>
  <c r="M5073" i="1" s="1"/>
  <c r="N5073" i="1" s="1"/>
  <c r="L5074" i="1"/>
  <c r="M5074" i="1" s="1"/>
  <c r="N5074" i="1" s="1"/>
  <c r="L5075" i="1"/>
  <c r="M5075" i="1" s="1"/>
  <c r="N5075" i="1" s="1"/>
  <c r="L5076" i="1"/>
  <c r="M5076" i="1" s="1"/>
  <c r="N5076" i="1" s="1"/>
  <c r="L5077" i="1"/>
  <c r="M5077" i="1" s="1"/>
  <c r="N5077" i="1" s="1"/>
  <c r="L5078" i="1"/>
  <c r="M5078" i="1" s="1"/>
  <c r="N5078" i="1" s="1"/>
  <c r="L5079" i="1"/>
  <c r="M5079" i="1" s="1"/>
  <c r="N5079" i="1" s="1"/>
  <c r="L5080" i="1"/>
  <c r="M5080" i="1" s="1"/>
  <c r="N5080" i="1" s="1"/>
  <c r="L5081" i="1"/>
  <c r="M5081" i="1" s="1"/>
  <c r="N5081" i="1" s="1"/>
  <c r="L5082" i="1"/>
  <c r="M5082" i="1" s="1"/>
  <c r="N5082" i="1" s="1"/>
  <c r="L5083" i="1"/>
  <c r="M5083" i="1" s="1"/>
  <c r="N5083" i="1" s="1"/>
  <c r="L5084" i="1"/>
  <c r="M5084" i="1" s="1"/>
  <c r="N5084" i="1" s="1"/>
  <c r="L5085" i="1"/>
  <c r="M5085" i="1" s="1"/>
  <c r="N5085" i="1" s="1"/>
  <c r="L5086" i="1"/>
  <c r="M5086" i="1" s="1"/>
  <c r="N5086" i="1" s="1"/>
  <c r="L5087" i="1"/>
  <c r="M5087" i="1" s="1"/>
  <c r="N5087" i="1" s="1"/>
  <c r="L5088" i="1"/>
  <c r="M5088" i="1" s="1"/>
  <c r="N5088" i="1" s="1"/>
  <c r="L5089" i="1"/>
  <c r="M5089" i="1" s="1"/>
  <c r="N5089" i="1" s="1"/>
  <c r="L5090" i="1"/>
  <c r="M5090" i="1" s="1"/>
  <c r="N5090" i="1" s="1"/>
  <c r="L5091" i="1"/>
  <c r="M5091" i="1" s="1"/>
  <c r="N5091" i="1" s="1"/>
  <c r="L5092" i="1"/>
  <c r="M5092" i="1" s="1"/>
  <c r="N5092" i="1" s="1"/>
  <c r="L5093" i="1"/>
  <c r="M5093" i="1" s="1"/>
  <c r="N5093" i="1" s="1"/>
  <c r="L5094" i="1"/>
  <c r="M5094" i="1" s="1"/>
  <c r="N5094" i="1" s="1"/>
  <c r="L5095" i="1"/>
  <c r="M5095" i="1" s="1"/>
  <c r="N5095" i="1" s="1"/>
  <c r="L5096" i="1"/>
  <c r="M5096" i="1" s="1"/>
  <c r="N5096" i="1" s="1"/>
  <c r="L5097" i="1"/>
  <c r="M5097" i="1" s="1"/>
  <c r="N5097" i="1" s="1"/>
  <c r="L5098" i="1"/>
  <c r="M5098" i="1" s="1"/>
  <c r="N5098" i="1" s="1"/>
  <c r="L5099" i="1"/>
  <c r="M5099" i="1" s="1"/>
  <c r="N5099" i="1" s="1"/>
  <c r="L5100" i="1"/>
  <c r="M5100" i="1" s="1"/>
  <c r="N5100" i="1" s="1"/>
  <c r="L5101" i="1"/>
  <c r="M5101" i="1" s="1"/>
  <c r="N5101" i="1" s="1"/>
  <c r="L5102" i="1"/>
  <c r="M5102" i="1" s="1"/>
  <c r="N5102" i="1" s="1"/>
  <c r="L5103" i="1"/>
  <c r="M5103" i="1" s="1"/>
  <c r="N5103" i="1" s="1"/>
  <c r="L5104" i="1"/>
  <c r="M5104" i="1" s="1"/>
  <c r="N5104" i="1" s="1"/>
  <c r="L5105" i="1"/>
  <c r="M5105" i="1" s="1"/>
  <c r="N5105" i="1" s="1"/>
  <c r="L5106" i="1"/>
  <c r="M5106" i="1" s="1"/>
  <c r="N5106" i="1" s="1"/>
  <c r="L5107" i="1"/>
  <c r="M5107" i="1" s="1"/>
  <c r="N5107" i="1" s="1"/>
  <c r="L5108" i="1"/>
  <c r="M5108" i="1" s="1"/>
  <c r="N5108" i="1" s="1"/>
  <c r="L5109" i="1"/>
  <c r="M5109" i="1" s="1"/>
  <c r="N5109" i="1" s="1"/>
  <c r="L5110" i="1"/>
  <c r="M5110" i="1" s="1"/>
  <c r="N5110" i="1" s="1"/>
  <c r="L5111" i="1"/>
  <c r="M5111" i="1" s="1"/>
  <c r="N5111" i="1" s="1"/>
  <c r="L5112" i="1"/>
  <c r="M5112" i="1" s="1"/>
  <c r="N5112" i="1" s="1"/>
  <c r="L5113" i="1"/>
  <c r="M5113" i="1" s="1"/>
  <c r="N5113" i="1" s="1"/>
  <c r="L5114" i="1"/>
  <c r="M5114" i="1" s="1"/>
  <c r="N5114" i="1" s="1"/>
  <c r="L5115" i="1"/>
  <c r="M5115" i="1" s="1"/>
  <c r="N5115" i="1" s="1"/>
  <c r="L5116" i="1"/>
  <c r="M5116" i="1" s="1"/>
  <c r="N5116" i="1" s="1"/>
  <c r="L5117" i="1"/>
  <c r="M5117" i="1" s="1"/>
  <c r="N5117" i="1" s="1"/>
  <c r="L5118" i="1"/>
  <c r="M5118" i="1" s="1"/>
  <c r="N5118" i="1" s="1"/>
  <c r="L5119" i="1"/>
  <c r="M5119" i="1" s="1"/>
  <c r="N5119" i="1" s="1"/>
  <c r="L5120" i="1"/>
  <c r="M5120" i="1" s="1"/>
  <c r="N5120" i="1" s="1"/>
  <c r="L5121" i="1"/>
  <c r="M5121" i="1" s="1"/>
  <c r="N5121" i="1" s="1"/>
  <c r="L5122" i="1"/>
  <c r="M5122" i="1" s="1"/>
  <c r="N5122" i="1" s="1"/>
  <c r="L5123" i="1"/>
  <c r="M5123" i="1" s="1"/>
  <c r="N5123" i="1" s="1"/>
  <c r="L5124" i="1"/>
  <c r="M5124" i="1" s="1"/>
  <c r="N5124" i="1" s="1"/>
  <c r="L5125" i="1"/>
  <c r="M5125" i="1" s="1"/>
  <c r="N5125" i="1" s="1"/>
  <c r="L5126" i="1"/>
  <c r="M5126" i="1" s="1"/>
  <c r="N5126" i="1" s="1"/>
  <c r="L5127" i="1"/>
  <c r="M5127" i="1" s="1"/>
  <c r="N5127" i="1" s="1"/>
  <c r="L5128" i="1"/>
  <c r="M5128" i="1" s="1"/>
  <c r="N5128" i="1" s="1"/>
  <c r="L5129" i="1"/>
  <c r="M5129" i="1" s="1"/>
  <c r="N5129" i="1" s="1"/>
  <c r="L5130" i="1"/>
  <c r="M5130" i="1" s="1"/>
  <c r="N5130" i="1" s="1"/>
  <c r="L5131" i="1"/>
  <c r="M5131" i="1" s="1"/>
  <c r="N5131" i="1" s="1"/>
  <c r="L5132" i="1"/>
  <c r="M5132" i="1" s="1"/>
  <c r="N5132" i="1" s="1"/>
  <c r="L5133" i="1"/>
  <c r="M5133" i="1" s="1"/>
  <c r="N5133" i="1" s="1"/>
  <c r="L5134" i="1"/>
  <c r="M5134" i="1" s="1"/>
  <c r="N5134" i="1" s="1"/>
  <c r="L5135" i="1"/>
  <c r="M5135" i="1" s="1"/>
  <c r="N5135" i="1" s="1"/>
  <c r="L5136" i="1"/>
  <c r="M5136" i="1" s="1"/>
  <c r="N5136" i="1" s="1"/>
  <c r="L5137" i="1"/>
  <c r="M5137" i="1" s="1"/>
  <c r="N5137" i="1" s="1"/>
  <c r="L5138" i="1"/>
  <c r="M5138" i="1" s="1"/>
  <c r="N5138" i="1" s="1"/>
  <c r="L5139" i="1"/>
  <c r="M5139" i="1" s="1"/>
  <c r="N5139" i="1" s="1"/>
  <c r="L5140" i="1"/>
  <c r="M5140" i="1" s="1"/>
  <c r="N5140" i="1" s="1"/>
  <c r="L5141" i="1"/>
  <c r="M5141" i="1" s="1"/>
  <c r="N5141" i="1" s="1"/>
  <c r="L5142" i="1"/>
  <c r="M5142" i="1" s="1"/>
  <c r="N5142" i="1" s="1"/>
  <c r="L5143" i="1"/>
  <c r="M5143" i="1" s="1"/>
  <c r="N5143" i="1" s="1"/>
  <c r="L5144" i="1"/>
  <c r="M5144" i="1" s="1"/>
  <c r="N5144" i="1" s="1"/>
  <c r="L5145" i="1"/>
  <c r="M5145" i="1" s="1"/>
  <c r="N5145" i="1" s="1"/>
  <c r="L5146" i="1"/>
  <c r="M5146" i="1" s="1"/>
  <c r="N5146" i="1" s="1"/>
  <c r="L5147" i="1"/>
  <c r="M5147" i="1" s="1"/>
  <c r="N5147" i="1" s="1"/>
  <c r="L5148" i="1"/>
  <c r="M5148" i="1" s="1"/>
  <c r="N5148" i="1" s="1"/>
  <c r="L5149" i="1"/>
  <c r="M5149" i="1" s="1"/>
  <c r="N5149" i="1" s="1"/>
  <c r="L5150" i="1"/>
  <c r="M5150" i="1" s="1"/>
  <c r="N5150" i="1" s="1"/>
  <c r="L5151" i="1"/>
  <c r="M5151" i="1" s="1"/>
  <c r="N5151" i="1" s="1"/>
  <c r="L5152" i="1"/>
  <c r="M5152" i="1" s="1"/>
  <c r="N5152" i="1" s="1"/>
  <c r="L5153" i="1"/>
  <c r="M5153" i="1" s="1"/>
  <c r="N5153" i="1" s="1"/>
  <c r="L5154" i="1"/>
  <c r="M5154" i="1" s="1"/>
  <c r="N5154" i="1" s="1"/>
  <c r="L5155" i="1"/>
  <c r="M5155" i="1" s="1"/>
  <c r="N5155" i="1" s="1"/>
  <c r="L5156" i="1"/>
  <c r="M5156" i="1" s="1"/>
  <c r="N5156" i="1" s="1"/>
  <c r="L5157" i="1"/>
  <c r="M5157" i="1" s="1"/>
  <c r="N5157" i="1" s="1"/>
  <c r="L5158" i="1"/>
  <c r="M5158" i="1" s="1"/>
  <c r="N5158" i="1" s="1"/>
  <c r="L5159" i="1"/>
  <c r="M5159" i="1" s="1"/>
  <c r="N5159" i="1" s="1"/>
  <c r="L5160" i="1"/>
  <c r="M5160" i="1" s="1"/>
  <c r="N5160" i="1" s="1"/>
  <c r="L5161" i="1"/>
  <c r="M5161" i="1" s="1"/>
  <c r="N5161" i="1" s="1"/>
  <c r="L5162" i="1"/>
  <c r="M5162" i="1" s="1"/>
  <c r="N5162" i="1" s="1"/>
  <c r="L5163" i="1"/>
  <c r="M5163" i="1" s="1"/>
  <c r="N5163" i="1" s="1"/>
  <c r="L5164" i="1"/>
  <c r="M5164" i="1" s="1"/>
  <c r="N5164" i="1" s="1"/>
  <c r="L5165" i="1"/>
  <c r="M5165" i="1" s="1"/>
  <c r="N5165" i="1" s="1"/>
  <c r="L5166" i="1"/>
  <c r="M5166" i="1" s="1"/>
  <c r="N5166" i="1" s="1"/>
  <c r="L5167" i="1"/>
  <c r="M5167" i="1" s="1"/>
  <c r="N5167" i="1" s="1"/>
  <c r="L5168" i="1"/>
  <c r="M5168" i="1" s="1"/>
  <c r="N5168" i="1" s="1"/>
  <c r="L5169" i="1"/>
  <c r="M5169" i="1" s="1"/>
  <c r="N5169" i="1" s="1"/>
  <c r="L5170" i="1"/>
  <c r="M5170" i="1" s="1"/>
  <c r="N5170" i="1" s="1"/>
  <c r="L5171" i="1"/>
  <c r="M5171" i="1" s="1"/>
  <c r="N5171" i="1" s="1"/>
  <c r="L5172" i="1"/>
  <c r="M5172" i="1" s="1"/>
  <c r="N5172" i="1" s="1"/>
  <c r="L5173" i="1"/>
  <c r="M5173" i="1" s="1"/>
  <c r="N5173" i="1" s="1"/>
  <c r="L5174" i="1"/>
  <c r="M5174" i="1" s="1"/>
  <c r="N5174" i="1" s="1"/>
  <c r="L5175" i="1"/>
  <c r="M5175" i="1" s="1"/>
  <c r="N5175" i="1" s="1"/>
  <c r="L5176" i="1"/>
  <c r="M5176" i="1" s="1"/>
  <c r="N5176" i="1" s="1"/>
  <c r="L5177" i="1"/>
  <c r="M5177" i="1" s="1"/>
  <c r="N5177" i="1" s="1"/>
  <c r="L5178" i="1"/>
  <c r="M5178" i="1" s="1"/>
  <c r="N5178" i="1" s="1"/>
  <c r="L5179" i="1"/>
  <c r="M5179" i="1" s="1"/>
  <c r="N5179" i="1" s="1"/>
  <c r="L5180" i="1"/>
  <c r="M5180" i="1" s="1"/>
  <c r="N5180" i="1" s="1"/>
  <c r="L5181" i="1"/>
  <c r="M5181" i="1" s="1"/>
  <c r="N5181" i="1" s="1"/>
  <c r="L5182" i="1"/>
  <c r="M5182" i="1" s="1"/>
  <c r="N5182" i="1" s="1"/>
  <c r="L5183" i="1"/>
  <c r="M5183" i="1" s="1"/>
  <c r="N5183" i="1" s="1"/>
  <c r="L5184" i="1"/>
  <c r="M5184" i="1" s="1"/>
  <c r="N5184" i="1" s="1"/>
  <c r="L5185" i="1"/>
  <c r="M5185" i="1" s="1"/>
  <c r="N5185" i="1" s="1"/>
  <c r="L5186" i="1"/>
  <c r="M5186" i="1" s="1"/>
  <c r="N5186" i="1" s="1"/>
  <c r="L5187" i="1"/>
  <c r="M5187" i="1" s="1"/>
  <c r="N5187" i="1" s="1"/>
  <c r="L5188" i="1"/>
  <c r="M5188" i="1" s="1"/>
  <c r="N5188" i="1" s="1"/>
  <c r="L5189" i="1"/>
  <c r="M5189" i="1" s="1"/>
  <c r="N5189" i="1" s="1"/>
  <c r="L5190" i="1"/>
  <c r="M5190" i="1" s="1"/>
  <c r="N5190" i="1" s="1"/>
  <c r="L5191" i="1"/>
  <c r="M5191" i="1" s="1"/>
  <c r="N5191" i="1" s="1"/>
  <c r="L5192" i="1"/>
  <c r="M5192" i="1" s="1"/>
  <c r="N5192" i="1" s="1"/>
  <c r="L5193" i="1"/>
  <c r="M5193" i="1" s="1"/>
  <c r="N5193" i="1" s="1"/>
  <c r="L5194" i="1"/>
  <c r="M5194" i="1" s="1"/>
  <c r="N5194" i="1" s="1"/>
  <c r="L5195" i="1"/>
  <c r="M5195" i="1" s="1"/>
  <c r="N5195" i="1" s="1"/>
  <c r="L5196" i="1"/>
  <c r="M5196" i="1" s="1"/>
  <c r="N5196" i="1" s="1"/>
  <c r="L5197" i="1"/>
  <c r="M5197" i="1" s="1"/>
  <c r="N5197" i="1" s="1"/>
  <c r="L5198" i="1"/>
  <c r="M5198" i="1" s="1"/>
  <c r="N5198" i="1" s="1"/>
  <c r="L5199" i="1"/>
  <c r="M5199" i="1" s="1"/>
  <c r="N5199" i="1" s="1"/>
  <c r="L5200" i="1"/>
  <c r="M5200" i="1" s="1"/>
  <c r="N5200" i="1" s="1"/>
  <c r="L5201" i="1"/>
  <c r="M5201" i="1" s="1"/>
  <c r="N5201" i="1" s="1"/>
  <c r="L5202" i="1"/>
  <c r="M5202" i="1" s="1"/>
  <c r="N5202" i="1" s="1"/>
  <c r="L5203" i="1"/>
  <c r="M5203" i="1" s="1"/>
  <c r="N5203" i="1" s="1"/>
  <c r="L5204" i="1"/>
  <c r="M5204" i="1" s="1"/>
  <c r="N5204" i="1" s="1"/>
  <c r="L5205" i="1"/>
  <c r="M5205" i="1" s="1"/>
  <c r="N5205" i="1" s="1"/>
  <c r="L5206" i="1"/>
  <c r="M5206" i="1" s="1"/>
  <c r="N5206" i="1" s="1"/>
  <c r="L5207" i="1"/>
  <c r="M5207" i="1" s="1"/>
  <c r="N5207" i="1" s="1"/>
  <c r="L5208" i="1"/>
  <c r="M5208" i="1" s="1"/>
  <c r="N5208" i="1" s="1"/>
  <c r="L5209" i="1"/>
  <c r="M5209" i="1" s="1"/>
  <c r="N5209" i="1" s="1"/>
  <c r="L5210" i="1"/>
  <c r="M5210" i="1" s="1"/>
  <c r="N5210" i="1" s="1"/>
  <c r="L5211" i="1"/>
  <c r="M5211" i="1" s="1"/>
  <c r="N5211" i="1" s="1"/>
  <c r="L5212" i="1"/>
  <c r="M5212" i="1" s="1"/>
  <c r="N5212" i="1" s="1"/>
  <c r="L5213" i="1"/>
  <c r="M5213" i="1" s="1"/>
  <c r="N5213" i="1" s="1"/>
  <c r="L5214" i="1"/>
  <c r="M5214" i="1" s="1"/>
  <c r="N5214" i="1" s="1"/>
  <c r="L5215" i="1"/>
  <c r="M5215" i="1" s="1"/>
  <c r="N5215" i="1" s="1"/>
  <c r="L5216" i="1"/>
  <c r="M5216" i="1" s="1"/>
  <c r="N5216" i="1" s="1"/>
  <c r="L5217" i="1"/>
  <c r="M5217" i="1" s="1"/>
  <c r="N5217" i="1" s="1"/>
  <c r="L5218" i="1"/>
  <c r="M5218" i="1" s="1"/>
  <c r="N5218" i="1" s="1"/>
  <c r="L5219" i="1"/>
  <c r="M5219" i="1" s="1"/>
  <c r="N5219" i="1" s="1"/>
  <c r="L5220" i="1"/>
  <c r="M5220" i="1" s="1"/>
  <c r="N5220" i="1" s="1"/>
  <c r="L5221" i="1"/>
  <c r="M5221" i="1" s="1"/>
  <c r="N5221" i="1" s="1"/>
  <c r="L5222" i="1"/>
  <c r="M5222" i="1" s="1"/>
  <c r="N5222" i="1" s="1"/>
  <c r="L5223" i="1"/>
  <c r="M5223" i="1" s="1"/>
  <c r="N5223" i="1" s="1"/>
  <c r="L5224" i="1"/>
  <c r="M5224" i="1" s="1"/>
  <c r="N5224" i="1" s="1"/>
  <c r="L5225" i="1"/>
  <c r="M5225" i="1" s="1"/>
  <c r="N5225" i="1" s="1"/>
  <c r="L5226" i="1"/>
  <c r="M5226" i="1" s="1"/>
  <c r="N5226" i="1" s="1"/>
  <c r="L5227" i="1"/>
  <c r="M5227" i="1" s="1"/>
  <c r="N5227" i="1" s="1"/>
  <c r="L5228" i="1"/>
  <c r="M5228" i="1" s="1"/>
  <c r="N5228" i="1" s="1"/>
  <c r="L5229" i="1"/>
  <c r="M5229" i="1" s="1"/>
  <c r="N5229" i="1" s="1"/>
  <c r="L5230" i="1"/>
  <c r="M5230" i="1" s="1"/>
  <c r="N5230" i="1" s="1"/>
  <c r="L5231" i="1"/>
  <c r="M5231" i="1" s="1"/>
  <c r="N5231" i="1" s="1"/>
  <c r="L5232" i="1"/>
  <c r="M5232" i="1" s="1"/>
  <c r="N5232" i="1" s="1"/>
  <c r="L5233" i="1"/>
  <c r="M5233" i="1" s="1"/>
  <c r="N5233" i="1" s="1"/>
  <c r="L5234" i="1"/>
  <c r="M5234" i="1" s="1"/>
  <c r="N5234" i="1" s="1"/>
  <c r="L5235" i="1"/>
  <c r="M5235" i="1" s="1"/>
  <c r="N5235" i="1" s="1"/>
  <c r="L5236" i="1"/>
  <c r="M5236" i="1" s="1"/>
  <c r="N5236" i="1" s="1"/>
  <c r="L5237" i="1"/>
  <c r="M5237" i="1" s="1"/>
  <c r="N5237" i="1" s="1"/>
  <c r="L5238" i="1"/>
  <c r="M5238" i="1" s="1"/>
  <c r="N5238" i="1" s="1"/>
  <c r="L5239" i="1"/>
  <c r="M5239" i="1" s="1"/>
  <c r="N5239" i="1" s="1"/>
  <c r="L5240" i="1"/>
  <c r="M5240" i="1" s="1"/>
  <c r="N5240" i="1" s="1"/>
  <c r="L5241" i="1"/>
  <c r="M5241" i="1" s="1"/>
  <c r="N5241" i="1" s="1"/>
  <c r="L5242" i="1"/>
  <c r="M5242" i="1" s="1"/>
  <c r="N5242" i="1" s="1"/>
  <c r="L5243" i="1"/>
  <c r="M5243" i="1" s="1"/>
  <c r="N5243" i="1" s="1"/>
  <c r="L5244" i="1"/>
  <c r="M5244" i="1" s="1"/>
  <c r="N5244" i="1" s="1"/>
  <c r="L5245" i="1"/>
  <c r="M5245" i="1" s="1"/>
  <c r="N5245" i="1" s="1"/>
  <c r="L5246" i="1"/>
  <c r="M5246" i="1" s="1"/>
  <c r="N5246" i="1" s="1"/>
  <c r="L5247" i="1"/>
  <c r="M5247" i="1" s="1"/>
  <c r="N5247" i="1" s="1"/>
  <c r="L5248" i="1"/>
  <c r="M5248" i="1" s="1"/>
  <c r="N5248" i="1" s="1"/>
  <c r="L5249" i="1"/>
  <c r="M5249" i="1" s="1"/>
  <c r="N5249" i="1" s="1"/>
  <c r="L5250" i="1"/>
  <c r="M5250" i="1" s="1"/>
  <c r="N5250" i="1" s="1"/>
  <c r="L5251" i="1"/>
  <c r="M5251" i="1" s="1"/>
  <c r="N5251" i="1" s="1"/>
  <c r="L5252" i="1"/>
  <c r="M5252" i="1" s="1"/>
  <c r="N5252" i="1" s="1"/>
  <c r="L5253" i="1"/>
  <c r="M5253" i="1" s="1"/>
  <c r="N5253" i="1" s="1"/>
  <c r="L5254" i="1"/>
  <c r="M5254" i="1" s="1"/>
  <c r="N5254" i="1" s="1"/>
  <c r="L5255" i="1"/>
  <c r="M5255" i="1" s="1"/>
  <c r="N5255" i="1" s="1"/>
  <c r="L5256" i="1"/>
  <c r="M5256" i="1" s="1"/>
  <c r="N5256" i="1" s="1"/>
  <c r="L5257" i="1"/>
  <c r="M5257" i="1" s="1"/>
  <c r="N5257" i="1" s="1"/>
  <c r="L5258" i="1"/>
  <c r="M5258" i="1" s="1"/>
  <c r="N5258" i="1" s="1"/>
  <c r="L5259" i="1"/>
  <c r="M5259" i="1" s="1"/>
  <c r="N5259" i="1" s="1"/>
  <c r="L5260" i="1"/>
  <c r="M5260" i="1" s="1"/>
  <c r="N5260" i="1" s="1"/>
  <c r="L5261" i="1"/>
  <c r="M5261" i="1" s="1"/>
  <c r="N5261" i="1" s="1"/>
  <c r="L5262" i="1"/>
  <c r="M5262" i="1" s="1"/>
  <c r="N5262" i="1" s="1"/>
  <c r="L5263" i="1"/>
  <c r="M5263" i="1" s="1"/>
  <c r="N5263" i="1" s="1"/>
  <c r="L5264" i="1"/>
  <c r="M5264" i="1" s="1"/>
  <c r="N5264" i="1" s="1"/>
  <c r="L5265" i="1"/>
  <c r="M5265" i="1" s="1"/>
  <c r="N5265" i="1" s="1"/>
  <c r="L5266" i="1"/>
  <c r="M5266" i="1" s="1"/>
  <c r="N5266" i="1" s="1"/>
  <c r="L5267" i="1"/>
  <c r="M5267" i="1" s="1"/>
  <c r="N5267" i="1" s="1"/>
  <c r="L5268" i="1"/>
  <c r="M5268" i="1" s="1"/>
  <c r="N5268" i="1" s="1"/>
  <c r="L5269" i="1"/>
  <c r="M5269" i="1" s="1"/>
  <c r="N5269" i="1" s="1"/>
  <c r="L5270" i="1"/>
  <c r="M5270" i="1" s="1"/>
  <c r="N5270" i="1" s="1"/>
  <c r="L5271" i="1"/>
  <c r="M5271" i="1" s="1"/>
  <c r="N5271" i="1" s="1"/>
  <c r="L5272" i="1"/>
  <c r="M5272" i="1" s="1"/>
  <c r="N5272" i="1" s="1"/>
  <c r="L5273" i="1"/>
  <c r="M5273" i="1" s="1"/>
  <c r="N5273" i="1" s="1"/>
  <c r="L5274" i="1"/>
  <c r="M5274" i="1" s="1"/>
  <c r="N5274" i="1" s="1"/>
  <c r="L5275" i="1"/>
  <c r="M5275" i="1" s="1"/>
  <c r="N5275" i="1" s="1"/>
  <c r="L5276" i="1"/>
  <c r="M5276" i="1" s="1"/>
  <c r="N5276" i="1" s="1"/>
  <c r="L5277" i="1"/>
  <c r="M5277" i="1" s="1"/>
  <c r="N5277" i="1" s="1"/>
  <c r="L5278" i="1"/>
  <c r="M5278" i="1" s="1"/>
  <c r="N5278" i="1" s="1"/>
  <c r="L5279" i="1"/>
  <c r="M5279" i="1" s="1"/>
  <c r="N5279" i="1" s="1"/>
  <c r="L5280" i="1"/>
  <c r="M5280" i="1" s="1"/>
  <c r="N5280" i="1" s="1"/>
  <c r="L5281" i="1"/>
  <c r="M5281" i="1" s="1"/>
  <c r="N5281" i="1" s="1"/>
  <c r="L5282" i="1"/>
  <c r="M5282" i="1" s="1"/>
  <c r="N5282" i="1" s="1"/>
  <c r="L5283" i="1"/>
  <c r="M5283" i="1" s="1"/>
  <c r="N5283" i="1" s="1"/>
  <c r="L5284" i="1"/>
  <c r="M5284" i="1" s="1"/>
  <c r="N5284" i="1" s="1"/>
  <c r="L5285" i="1"/>
  <c r="M5285" i="1" s="1"/>
  <c r="N5285" i="1" s="1"/>
  <c r="L5286" i="1"/>
  <c r="M5286" i="1" s="1"/>
  <c r="N5286" i="1" s="1"/>
  <c r="L5287" i="1"/>
  <c r="M5287" i="1" s="1"/>
  <c r="N5287" i="1" s="1"/>
  <c r="L5288" i="1"/>
  <c r="M5288" i="1" s="1"/>
  <c r="N5288" i="1" s="1"/>
  <c r="L5289" i="1"/>
  <c r="M5289" i="1" s="1"/>
  <c r="N5289" i="1" s="1"/>
  <c r="L5290" i="1"/>
  <c r="M5290" i="1" s="1"/>
  <c r="N5290" i="1" s="1"/>
  <c r="L5291" i="1"/>
  <c r="M5291" i="1" s="1"/>
  <c r="N5291" i="1" s="1"/>
  <c r="L5292" i="1"/>
  <c r="M5292" i="1" s="1"/>
  <c r="N5292" i="1" s="1"/>
  <c r="L5293" i="1"/>
  <c r="M5293" i="1" s="1"/>
  <c r="N5293" i="1" s="1"/>
  <c r="L5294" i="1"/>
  <c r="M5294" i="1" s="1"/>
  <c r="N5294" i="1" s="1"/>
  <c r="L5295" i="1"/>
  <c r="M5295" i="1" s="1"/>
  <c r="N5295" i="1" s="1"/>
  <c r="L5296" i="1"/>
  <c r="M5296" i="1" s="1"/>
  <c r="N5296" i="1" s="1"/>
  <c r="L5297" i="1"/>
  <c r="M5297" i="1" s="1"/>
  <c r="N5297" i="1" s="1"/>
  <c r="L5298" i="1"/>
  <c r="M5298" i="1" s="1"/>
  <c r="N5298" i="1" s="1"/>
  <c r="L5299" i="1"/>
  <c r="M5299" i="1" s="1"/>
  <c r="N5299" i="1" s="1"/>
  <c r="L5300" i="1"/>
  <c r="M5300" i="1" s="1"/>
  <c r="N5300" i="1" s="1"/>
  <c r="L5301" i="1"/>
  <c r="M5301" i="1" s="1"/>
  <c r="N5301" i="1" s="1"/>
  <c r="L5302" i="1"/>
  <c r="M5302" i="1" s="1"/>
  <c r="N5302" i="1" s="1"/>
  <c r="L5303" i="1"/>
  <c r="M5303" i="1" s="1"/>
  <c r="N5303" i="1" s="1"/>
  <c r="L5304" i="1"/>
  <c r="M5304" i="1" s="1"/>
  <c r="N5304" i="1" s="1"/>
  <c r="L5305" i="1"/>
  <c r="M5305" i="1" s="1"/>
  <c r="N5305" i="1" s="1"/>
  <c r="L5306" i="1"/>
  <c r="M5306" i="1" s="1"/>
  <c r="N5306" i="1" s="1"/>
  <c r="L5307" i="1"/>
  <c r="M5307" i="1" s="1"/>
  <c r="N5307" i="1" s="1"/>
  <c r="L5308" i="1"/>
  <c r="M5308" i="1" s="1"/>
  <c r="N5308" i="1" s="1"/>
  <c r="L5309" i="1"/>
  <c r="M5309" i="1" s="1"/>
  <c r="N5309" i="1" s="1"/>
  <c r="L5310" i="1"/>
  <c r="M5310" i="1" s="1"/>
  <c r="N5310" i="1" s="1"/>
  <c r="L5311" i="1"/>
  <c r="M5311" i="1" s="1"/>
  <c r="N5311" i="1" s="1"/>
  <c r="L5312" i="1"/>
  <c r="M5312" i="1" s="1"/>
  <c r="N5312" i="1" s="1"/>
  <c r="L5313" i="1"/>
  <c r="M5313" i="1" s="1"/>
  <c r="N5313" i="1" s="1"/>
  <c r="L5314" i="1"/>
  <c r="M5314" i="1" s="1"/>
  <c r="N5314" i="1" s="1"/>
  <c r="L5315" i="1"/>
  <c r="M5315" i="1" s="1"/>
  <c r="N5315" i="1" s="1"/>
  <c r="L5316" i="1"/>
  <c r="M5316" i="1" s="1"/>
  <c r="N5316" i="1" s="1"/>
  <c r="L5317" i="1"/>
  <c r="M5317" i="1" s="1"/>
  <c r="N5317" i="1" s="1"/>
  <c r="L5318" i="1"/>
  <c r="M5318" i="1" s="1"/>
  <c r="N5318" i="1" s="1"/>
  <c r="L5319" i="1"/>
  <c r="M5319" i="1" s="1"/>
  <c r="N5319" i="1" s="1"/>
  <c r="L5320" i="1"/>
  <c r="M5320" i="1" s="1"/>
  <c r="N5320" i="1" s="1"/>
  <c r="L5321" i="1"/>
  <c r="M5321" i="1" s="1"/>
  <c r="N5321" i="1" s="1"/>
  <c r="L5322" i="1"/>
  <c r="M5322" i="1" s="1"/>
  <c r="N5322" i="1" s="1"/>
  <c r="L5323" i="1"/>
  <c r="M5323" i="1" s="1"/>
  <c r="N5323" i="1" s="1"/>
  <c r="L5324" i="1"/>
  <c r="M5324" i="1" s="1"/>
  <c r="N5324" i="1" s="1"/>
  <c r="L5325" i="1"/>
  <c r="M5325" i="1" s="1"/>
  <c r="N5325" i="1" s="1"/>
  <c r="L5326" i="1"/>
  <c r="M5326" i="1" s="1"/>
  <c r="N5326" i="1" s="1"/>
  <c r="L5327" i="1"/>
  <c r="M5327" i="1" s="1"/>
  <c r="N5327" i="1" s="1"/>
  <c r="L5328" i="1"/>
  <c r="M5328" i="1" s="1"/>
  <c r="N5328" i="1" s="1"/>
  <c r="L5329" i="1"/>
  <c r="M5329" i="1" s="1"/>
  <c r="N5329" i="1" s="1"/>
  <c r="L5330" i="1"/>
  <c r="M5330" i="1" s="1"/>
  <c r="N5330" i="1" s="1"/>
  <c r="L5331" i="1"/>
  <c r="M5331" i="1" s="1"/>
  <c r="N5331" i="1" s="1"/>
  <c r="L5332" i="1"/>
  <c r="M5332" i="1" s="1"/>
  <c r="N5332" i="1" s="1"/>
  <c r="L5333" i="1"/>
  <c r="M5333" i="1" s="1"/>
  <c r="N5333" i="1" s="1"/>
  <c r="L5334" i="1"/>
  <c r="M5334" i="1" s="1"/>
  <c r="N5334" i="1" s="1"/>
  <c r="L5335" i="1"/>
  <c r="M5335" i="1" s="1"/>
  <c r="N5335" i="1" s="1"/>
  <c r="L5336" i="1"/>
  <c r="M5336" i="1" s="1"/>
  <c r="N5336" i="1" s="1"/>
  <c r="L5337" i="1"/>
  <c r="M5337" i="1" s="1"/>
  <c r="N5337" i="1" s="1"/>
  <c r="L5338" i="1"/>
  <c r="M5338" i="1" s="1"/>
  <c r="N5338" i="1" s="1"/>
  <c r="L5339" i="1"/>
  <c r="M5339" i="1" s="1"/>
  <c r="N5339" i="1" s="1"/>
  <c r="L5340" i="1"/>
  <c r="M5340" i="1" s="1"/>
  <c r="N5340" i="1" s="1"/>
  <c r="L5341" i="1"/>
  <c r="M5341" i="1" s="1"/>
  <c r="N5341" i="1" s="1"/>
  <c r="L5342" i="1"/>
  <c r="M5342" i="1" s="1"/>
  <c r="N5342" i="1" s="1"/>
  <c r="L5343" i="1"/>
  <c r="M5343" i="1" s="1"/>
  <c r="N5343" i="1" s="1"/>
  <c r="L5344" i="1"/>
  <c r="M5344" i="1" s="1"/>
  <c r="N5344" i="1" s="1"/>
  <c r="L5345" i="1"/>
  <c r="M5345" i="1" s="1"/>
  <c r="N5345" i="1" s="1"/>
  <c r="L5346" i="1"/>
  <c r="M5346" i="1" s="1"/>
  <c r="N5346" i="1" s="1"/>
  <c r="L5347" i="1"/>
  <c r="M5347" i="1" s="1"/>
  <c r="N5347" i="1" s="1"/>
  <c r="L5348" i="1"/>
  <c r="M5348" i="1" s="1"/>
  <c r="N5348" i="1" s="1"/>
  <c r="L5349" i="1"/>
  <c r="M5349" i="1" s="1"/>
  <c r="N5349" i="1" s="1"/>
  <c r="L5350" i="1"/>
  <c r="M5350" i="1" s="1"/>
  <c r="N5350" i="1" s="1"/>
  <c r="L5351" i="1"/>
  <c r="M5351" i="1" s="1"/>
  <c r="N5351" i="1" s="1"/>
  <c r="L5352" i="1"/>
  <c r="M5352" i="1" s="1"/>
  <c r="N5352" i="1" s="1"/>
  <c r="L5353" i="1"/>
  <c r="M5353" i="1" s="1"/>
  <c r="N5353" i="1" s="1"/>
  <c r="L5354" i="1"/>
  <c r="M5354" i="1" s="1"/>
  <c r="N5354" i="1" s="1"/>
  <c r="L5355" i="1"/>
  <c r="M5355" i="1" s="1"/>
  <c r="N5355" i="1" s="1"/>
  <c r="L5356" i="1"/>
  <c r="M5356" i="1" s="1"/>
  <c r="N5356" i="1" s="1"/>
  <c r="L5357" i="1"/>
  <c r="M5357" i="1" s="1"/>
  <c r="N5357" i="1" s="1"/>
  <c r="L5358" i="1"/>
  <c r="M5358" i="1" s="1"/>
  <c r="N5358" i="1" s="1"/>
  <c r="L5359" i="1"/>
  <c r="M5359" i="1" s="1"/>
  <c r="N5359" i="1" s="1"/>
  <c r="L5360" i="1"/>
  <c r="M5360" i="1" s="1"/>
  <c r="N5360" i="1" s="1"/>
  <c r="L5361" i="1"/>
  <c r="M5361" i="1" s="1"/>
  <c r="N5361" i="1" s="1"/>
  <c r="L5362" i="1"/>
  <c r="M5362" i="1" s="1"/>
  <c r="N5362" i="1" s="1"/>
  <c r="L5363" i="1"/>
  <c r="M5363" i="1" s="1"/>
  <c r="N5363" i="1" s="1"/>
  <c r="L5364" i="1"/>
  <c r="M5364" i="1" s="1"/>
  <c r="N5364" i="1" s="1"/>
  <c r="L5365" i="1"/>
  <c r="M5365" i="1" s="1"/>
  <c r="N5365" i="1" s="1"/>
  <c r="L5366" i="1"/>
  <c r="M5366" i="1" s="1"/>
  <c r="N5366" i="1" s="1"/>
  <c r="L5367" i="1"/>
  <c r="M5367" i="1" s="1"/>
  <c r="N5367" i="1" s="1"/>
  <c r="L5368" i="1"/>
  <c r="M5368" i="1" s="1"/>
  <c r="N5368" i="1" s="1"/>
  <c r="L5369" i="1"/>
  <c r="M5369" i="1" s="1"/>
  <c r="N5369" i="1" s="1"/>
  <c r="L5370" i="1"/>
  <c r="M5370" i="1" s="1"/>
  <c r="N5370" i="1" s="1"/>
  <c r="L5371" i="1"/>
  <c r="M5371" i="1" s="1"/>
  <c r="N5371" i="1" s="1"/>
  <c r="L5372" i="1"/>
  <c r="M5372" i="1" s="1"/>
  <c r="N5372" i="1" s="1"/>
  <c r="L5373" i="1"/>
  <c r="M5373" i="1" s="1"/>
  <c r="N5373" i="1" s="1"/>
  <c r="L5374" i="1"/>
  <c r="M5374" i="1" s="1"/>
  <c r="N5374" i="1" s="1"/>
  <c r="L5375" i="1"/>
  <c r="M5375" i="1" s="1"/>
  <c r="N5375" i="1" s="1"/>
  <c r="L5376" i="1"/>
  <c r="M5376" i="1" s="1"/>
  <c r="N5376" i="1" s="1"/>
  <c r="L5377" i="1"/>
  <c r="M5377" i="1" s="1"/>
  <c r="N5377" i="1" s="1"/>
  <c r="L5378" i="1"/>
  <c r="M5378" i="1" s="1"/>
  <c r="N5378" i="1" s="1"/>
  <c r="L5379" i="1"/>
  <c r="M5379" i="1" s="1"/>
  <c r="N5379" i="1" s="1"/>
  <c r="L5380" i="1"/>
  <c r="M5380" i="1" s="1"/>
  <c r="N5380" i="1" s="1"/>
  <c r="L5381" i="1"/>
  <c r="M5381" i="1" s="1"/>
  <c r="N5381" i="1" s="1"/>
  <c r="L5382" i="1"/>
  <c r="M5382" i="1" s="1"/>
  <c r="N5382" i="1" s="1"/>
  <c r="L5383" i="1"/>
  <c r="M5383" i="1" s="1"/>
  <c r="N5383" i="1" s="1"/>
  <c r="L5384" i="1"/>
  <c r="M5384" i="1" s="1"/>
  <c r="N5384" i="1" s="1"/>
  <c r="L5385" i="1"/>
  <c r="M5385" i="1" s="1"/>
  <c r="N5385" i="1" s="1"/>
  <c r="L5386" i="1"/>
  <c r="M5386" i="1" s="1"/>
  <c r="N5386" i="1" s="1"/>
  <c r="L5387" i="1"/>
  <c r="M5387" i="1" s="1"/>
  <c r="N5387" i="1" s="1"/>
  <c r="L5388" i="1"/>
  <c r="M5388" i="1" s="1"/>
  <c r="N5388" i="1" s="1"/>
  <c r="L5389" i="1"/>
  <c r="M5389" i="1" s="1"/>
  <c r="N5389" i="1" s="1"/>
  <c r="L5390" i="1"/>
  <c r="M5390" i="1" s="1"/>
  <c r="N5390" i="1" s="1"/>
  <c r="L5391" i="1"/>
  <c r="M5391" i="1" s="1"/>
  <c r="N5391" i="1" s="1"/>
  <c r="L5392" i="1"/>
  <c r="M5392" i="1" s="1"/>
  <c r="N5392" i="1" s="1"/>
  <c r="L5393" i="1"/>
  <c r="M5393" i="1" s="1"/>
  <c r="N5393" i="1" s="1"/>
  <c r="L5394" i="1"/>
  <c r="M5394" i="1" s="1"/>
  <c r="N5394" i="1" s="1"/>
  <c r="L5395" i="1"/>
  <c r="M5395" i="1" s="1"/>
  <c r="N5395" i="1" s="1"/>
  <c r="L5396" i="1"/>
  <c r="M5396" i="1" s="1"/>
  <c r="N5396" i="1" s="1"/>
  <c r="L5397" i="1"/>
  <c r="M5397" i="1" s="1"/>
  <c r="N5397" i="1" s="1"/>
  <c r="L5398" i="1"/>
  <c r="M5398" i="1" s="1"/>
  <c r="N5398" i="1" s="1"/>
  <c r="L5399" i="1"/>
  <c r="M5399" i="1" s="1"/>
  <c r="N5399" i="1" s="1"/>
  <c r="L5400" i="1"/>
  <c r="M5400" i="1" s="1"/>
  <c r="N5400" i="1" s="1"/>
  <c r="L5401" i="1"/>
  <c r="M5401" i="1" s="1"/>
  <c r="N5401" i="1" s="1"/>
  <c r="L5402" i="1"/>
  <c r="M5402" i="1" s="1"/>
  <c r="N5402" i="1" s="1"/>
  <c r="L5403" i="1"/>
  <c r="M5403" i="1" s="1"/>
  <c r="N5403" i="1" s="1"/>
  <c r="L5404" i="1"/>
  <c r="M5404" i="1" s="1"/>
  <c r="N5404" i="1" s="1"/>
  <c r="L5405" i="1"/>
  <c r="M5405" i="1" s="1"/>
  <c r="N5405" i="1" s="1"/>
  <c r="L5406" i="1"/>
  <c r="M5406" i="1" s="1"/>
  <c r="N5406" i="1" s="1"/>
  <c r="L5407" i="1"/>
  <c r="M5407" i="1" s="1"/>
  <c r="N5407" i="1" s="1"/>
  <c r="L5408" i="1"/>
  <c r="M5408" i="1" s="1"/>
  <c r="N5408" i="1" s="1"/>
  <c r="L5409" i="1"/>
  <c r="M5409" i="1" s="1"/>
  <c r="N5409" i="1" s="1"/>
  <c r="L5410" i="1"/>
  <c r="M5410" i="1" s="1"/>
  <c r="N5410" i="1" s="1"/>
  <c r="L5411" i="1"/>
  <c r="M5411" i="1" s="1"/>
  <c r="N5411" i="1" s="1"/>
  <c r="L5412" i="1"/>
  <c r="M5412" i="1" s="1"/>
  <c r="N5412" i="1" s="1"/>
  <c r="L5413" i="1"/>
  <c r="M5413" i="1" s="1"/>
  <c r="N5413" i="1" s="1"/>
  <c r="L5414" i="1"/>
  <c r="M5414" i="1" s="1"/>
  <c r="N5414" i="1" s="1"/>
  <c r="L5415" i="1"/>
  <c r="M5415" i="1" s="1"/>
  <c r="N5415" i="1" s="1"/>
  <c r="L5416" i="1"/>
  <c r="M5416" i="1" s="1"/>
  <c r="N5416" i="1" s="1"/>
  <c r="L5417" i="1"/>
  <c r="M5417" i="1" s="1"/>
  <c r="N5417" i="1" s="1"/>
  <c r="L5418" i="1"/>
  <c r="M5418" i="1" s="1"/>
  <c r="N5418" i="1" s="1"/>
  <c r="L5419" i="1"/>
  <c r="M5419" i="1" s="1"/>
  <c r="N5419" i="1" s="1"/>
  <c r="L5420" i="1"/>
  <c r="M5420" i="1" s="1"/>
  <c r="N5420" i="1" s="1"/>
  <c r="L5421" i="1"/>
  <c r="M5421" i="1" s="1"/>
  <c r="N5421" i="1" s="1"/>
  <c r="L5422" i="1"/>
  <c r="M5422" i="1" s="1"/>
  <c r="N5422" i="1" s="1"/>
  <c r="L5423" i="1"/>
  <c r="M5423" i="1" s="1"/>
  <c r="N5423" i="1" s="1"/>
  <c r="L5424" i="1"/>
  <c r="M5424" i="1" s="1"/>
  <c r="N5424" i="1" s="1"/>
  <c r="L5425" i="1"/>
  <c r="M5425" i="1" s="1"/>
  <c r="N5425" i="1" s="1"/>
  <c r="L5426" i="1"/>
  <c r="M5426" i="1" s="1"/>
  <c r="N5426" i="1" s="1"/>
  <c r="L5427" i="1"/>
  <c r="M5427" i="1" s="1"/>
  <c r="N5427" i="1" s="1"/>
  <c r="L5428" i="1"/>
  <c r="M5428" i="1" s="1"/>
  <c r="N5428" i="1" s="1"/>
  <c r="L5429" i="1"/>
  <c r="M5429" i="1" s="1"/>
  <c r="N5429" i="1" s="1"/>
  <c r="L5430" i="1"/>
  <c r="M5430" i="1" s="1"/>
  <c r="N5430" i="1" s="1"/>
  <c r="L5431" i="1"/>
  <c r="M5431" i="1" s="1"/>
  <c r="N5431" i="1" s="1"/>
  <c r="L5432" i="1"/>
  <c r="M5432" i="1" s="1"/>
  <c r="N5432" i="1" s="1"/>
  <c r="L5433" i="1"/>
  <c r="M5433" i="1" s="1"/>
  <c r="N5433" i="1" s="1"/>
  <c r="L5434" i="1"/>
  <c r="M5434" i="1" s="1"/>
  <c r="N5434" i="1" s="1"/>
  <c r="L5435" i="1"/>
  <c r="M5435" i="1" s="1"/>
  <c r="N5435" i="1" s="1"/>
  <c r="L5436" i="1"/>
  <c r="M5436" i="1" s="1"/>
  <c r="N5436" i="1" s="1"/>
  <c r="L5437" i="1"/>
  <c r="M5437" i="1" s="1"/>
  <c r="N5437" i="1" s="1"/>
  <c r="L5438" i="1"/>
  <c r="M5438" i="1" s="1"/>
  <c r="N5438" i="1" s="1"/>
  <c r="L5439" i="1"/>
  <c r="M5439" i="1" s="1"/>
  <c r="N5439" i="1" s="1"/>
  <c r="L5440" i="1"/>
  <c r="M5440" i="1" s="1"/>
  <c r="N5440" i="1" s="1"/>
  <c r="L5441" i="1"/>
  <c r="M5441" i="1" s="1"/>
  <c r="N5441" i="1" s="1"/>
  <c r="L5442" i="1"/>
  <c r="M5442" i="1" s="1"/>
  <c r="N5442" i="1" s="1"/>
  <c r="L5443" i="1"/>
  <c r="M5443" i="1" s="1"/>
  <c r="N5443" i="1" s="1"/>
  <c r="L5444" i="1"/>
  <c r="M5444" i="1" s="1"/>
  <c r="N5444" i="1" s="1"/>
  <c r="L5445" i="1"/>
  <c r="M5445" i="1" s="1"/>
  <c r="N5445" i="1" s="1"/>
  <c r="L5446" i="1"/>
  <c r="M5446" i="1" s="1"/>
  <c r="N5446" i="1" s="1"/>
  <c r="L5447" i="1"/>
  <c r="M5447" i="1" s="1"/>
  <c r="N5447" i="1" s="1"/>
  <c r="L5448" i="1"/>
  <c r="M5448" i="1" s="1"/>
  <c r="N5448" i="1" s="1"/>
  <c r="L5449" i="1"/>
  <c r="M5449" i="1" s="1"/>
  <c r="N5449" i="1" s="1"/>
  <c r="L5450" i="1"/>
  <c r="M5450" i="1" s="1"/>
  <c r="N5450" i="1" s="1"/>
  <c r="L5451" i="1"/>
  <c r="M5451" i="1" s="1"/>
  <c r="N5451" i="1" s="1"/>
  <c r="L5452" i="1"/>
  <c r="M5452" i="1" s="1"/>
  <c r="N5452" i="1" s="1"/>
  <c r="L5453" i="1"/>
  <c r="M5453" i="1" s="1"/>
  <c r="N5453" i="1" s="1"/>
  <c r="L5454" i="1"/>
  <c r="M5454" i="1" s="1"/>
  <c r="N5454" i="1" s="1"/>
  <c r="L5455" i="1"/>
  <c r="M5455" i="1" s="1"/>
  <c r="N5455" i="1" s="1"/>
  <c r="L5456" i="1"/>
  <c r="M5456" i="1" s="1"/>
  <c r="N5456" i="1" s="1"/>
  <c r="L5457" i="1"/>
  <c r="M5457" i="1" s="1"/>
  <c r="N5457" i="1" s="1"/>
  <c r="L5458" i="1"/>
  <c r="M5458" i="1" s="1"/>
  <c r="N5458" i="1" s="1"/>
  <c r="L5459" i="1"/>
  <c r="M5459" i="1" s="1"/>
  <c r="N5459" i="1" s="1"/>
  <c r="L5460" i="1"/>
  <c r="M5460" i="1" s="1"/>
  <c r="N5460" i="1" s="1"/>
  <c r="L5461" i="1"/>
  <c r="M5461" i="1" s="1"/>
  <c r="N5461" i="1" s="1"/>
  <c r="L5462" i="1"/>
  <c r="M5462" i="1" s="1"/>
  <c r="N5462" i="1" s="1"/>
  <c r="L5463" i="1"/>
  <c r="M5463" i="1" s="1"/>
  <c r="N5463" i="1" s="1"/>
  <c r="L5464" i="1"/>
  <c r="M5464" i="1" s="1"/>
  <c r="N5464" i="1" s="1"/>
  <c r="L5465" i="1"/>
  <c r="M5465" i="1" s="1"/>
  <c r="N5465" i="1" s="1"/>
  <c r="L5466" i="1"/>
  <c r="M5466" i="1" s="1"/>
  <c r="N5466" i="1" s="1"/>
  <c r="L5467" i="1"/>
  <c r="M5467" i="1" s="1"/>
  <c r="N5467" i="1" s="1"/>
  <c r="L5468" i="1"/>
  <c r="M5468" i="1" s="1"/>
  <c r="N5468" i="1" s="1"/>
  <c r="L5469" i="1"/>
  <c r="M5469" i="1" s="1"/>
  <c r="N5469" i="1" s="1"/>
  <c r="L5470" i="1"/>
  <c r="M5470" i="1" s="1"/>
  <c r="N5470" i="1" s="1"/>
  <c r="L5471" i="1"/>
  <c r="M5471" i="1" s="1"/>
  <c r="N5471" i="1" s="1"/>
  <c r="L5472" i="1"/>
  <c r="M5472" i="1" s="1"/>
  <c r="N5472" i="1" s="1"/>
  <c r="L5473" i="1"/>
  <c r="M5473" i="1" s="1"/>
  <c r="N5473" i="1" s="1"/>
  <c r="L5474" i="1"/>
  <c r="M5474" i="1" s="1"/>
  <c r="N5474" i="1" s="1"/>
  <c r="L5475" i="1"/>
  <c r="M5475" i="1" s="1"/>
  <c r="N5475" i="1" s="1"/>
  <c r="L5476" i="1"/>
  <c r="M5476" i="1" s="1"/>
  <c r="N5476" i="1" s="1"/>
  <c r="L5477" i="1"/>
  <c r="M5477" i="1" s="1"/>
  <c r="N5477" i="1" s="1"/>
  <c r="L5478" i="1"/>
  <c r="M5478" i="1" s="1"/>
  <c r="N5478" i="1" s="1"/>
  <c r="L5479" i="1"/>
  <c r="M5479" i="1" s="1"/>
  <c r="N5479" i="1" s="1"/>
  <c r="L5480" i="1"/>
  <c r="M5480" i="1" s="1"/>
  <c r="N5480" i="1" s="1"/>
  <c r="L5481" i="1"/>
  <c r="M5481" i="1" s="1"/>
  <c r="N5481" i="1" s="1"/>
  <c r="L5482" i="1"/>
  <c r="M5482" i="1" s="1"/>
  <c r="N5482" i="1" s="1"/>
  <c r="L5483" i="1"/>
  <c r="M5483" i="1" s="1"/>
  <c r="N5483" i="1" s="1"/>
  <c r="L5484" i="1"/>
  <c r="M5484" i="1" s="1"/>
  <c r="N5484" i="1" s="1"/>
  <c r="L5485" i="1"/>
  <c r="M5485" i="1" s="1"/>
  <c r="N5485" i="1" s="1"/>
  <c r="L5486" i="1"/>
  <c r="M5486" i="1" s="1"/>
  <c r="N5486" i="1" s="1"/>
  <c r="L5487" i="1"/>
  <c r="M5487" i="1" s="1"/>
  <c r="N5487" i="1" s="1"/>
  <c r="L5488" i="1"/>
  <c r="M5488" i="1" s="1"/>
  <c r="N5488" i="1" s="1"/>
  <c r="L5489" i="1"/>
  <c r="M5489" i="1" s="1"/>
  <c r="N5489" i="1" s="1"/>
  <c r="L5490" i="1"/>
  <c r="M5490" i="1" s="1"/>
  <c r="N5490" i="1" s="1"/>
  <c r="L5491" i="1"/>
  <c r="M5491" i="1" s="1"/>
  <c r="N5491" i="1" s="1"/>
  <c r="L5492" i="1"/>
  <c r="M5492" i="1" s="1"/>
  <c r="N5492" i="1" s="1"/>
  <c r="L5493" i="1"/>
  <c r="M5493" i="1" s="1"/>
  <c r="N5493" i="1" s="1"/>
  <c r="L5494" i="1"/>
  <c r="M5494" i="1" s="1"/>
  <c r="N5494" i="1" s="1"/>
  <c r="L5495" i="1"/>
  <c r="M5495" i="1" s="1"/>
  <c r="N5495" i="1" s="1"/>
  <c r="L5496" i="1"/>
  <c r="M5496" i="1" s="1"/>
  <c r="N5496" i="1" s="1"/>
  <c r="L5497" i="1"/>
  <c r="M5497" i="1" s="1"/>
  <c r="N5497" i="1" s="1"/>
  <c r="L5498" i="1"/>
  <c r="M5498" i="1" s="1"/>
  <c r="N5498" i="1" s="1"/>
  <c r="L5499" i="1"/>
  <c r="M5499" i="1" s="1"/>
  <c r="N5499" i="1" s="1"/>
  <c r="L5500" i="1"/>
  <c r="M5500" i="1" s="1"/>
  <c r="N5500" i="1" s="1"/>
  <c r="L5501" i="1"/>
  <c r="M5501" i="1" s="1"/>
  <c r="N5501" i="1" s="1"/>
  <c r="L5502" i="1"/>
  <c r="M5502" i="1" s="1"/>
  <c r="N5502" i="1" s="1"/>
  <c r="L5503" i="1"/>
  <c r="M5503" i="1" s="1"/>
  <c r="N5503" i="1" s="1"/>
  <c r="L5504" i="1"/>
  <c r="M5504" i="1" s="1"/>
  <c r="N5504" i="1" s="1"/>
  <c r="L5505" i="1"/>
  <c r="M5505" i="1" s="1"/>
  <c r="N5505" i="1" s="1"/>
  <c r="L5506" i="1"/>
  <c r="M5506" i="1" s="1"/>
  <c r="N5506" i="1" s="1"/>
  <c r="L5507" i="1"/>
  <c r="M5507" i="1" s="1"/>
  <c r="N5507" i="1" s="1"/>
  <c r="L5508" i="1"/>
  <c r="M5508" i="1" s="1"/>
  <c r="N5508" i="1" s="1"/>
  <c r="L5509" i="1"/>
  <c r="M5509" i="1" s="1"/>
  <c r="N5509" i="1" s="1"/>
  <c r="L5510" i="1"/>
  <c r="M5510" i="1" s="1"/>
  <c r="N5510" i="1" s="1"/>
  <c r="L5511" i="1"/>
  <c r="M5511" i="1" s="1"/>
  <c r="N5511" i="1" s="1"/>
  <c r="L5512" i="1"/>
  <c r="M5512" i="1" s="1"/>
  <c r="N5512" i="1" s="1"/>
  <c r="L5513" i="1"/>
  <c r="M5513" i="1" s="1"/>
  <c r="N5513" i="1" s="1"/>
  <c r="L5514" i="1"/>
  <c r="M5514" i="1" s="1"/>
  <c r="N5514" i="1" s="1"/>
  <c r="L5515" i="1"/>
  <c r="M5515" i="1" s="1"/>
  <c r="N5515" i="1" s="1"/>
  <c r="L5516" i="1"/>
  <c r="M5516" i="1" s="1"/>
  <c r="N5516" i="1" s="1"/>
  <c r="L5517" i="1"/>
  <c r="M5517" i="1" s="1"/>
  <c r="N5517" i="1" s="1"/>
  <c r="L5518" i="1"/>
  <c r="M5518" i="1" s="1"/>
  <c r="N5518" i="1" s="1"/>
  <c r="L5519" i="1"/>
  <c r="M5519" i="1" s="1"/>
  <c r="N5519" i="1" s="1"/>
  <c r="L5520" i="1"/>
  <c r="M5520" i="1" s="1"/>
  <c r="N5520" i="1" s="1"/>
  <c r="L5521" i="1"/>
  <c r="M5521" i="1" s="1"/>
  <c r="N5521" i="1" s="1"/>
  <c r="L5522" i="1"/>
  <c r="M5522" i="1" s="1"/>
  <c r="N5522" i="1" s="1"/>
  <c r="L5523" i="1"/>
  <c r="M5523" i="1" s="1"/>
  <c r="N5523" i="1" s="1"/>
  <c r="L5524" i="1"/>
  <c r="M5524" i="1" s="1"/>
  <c r="N5524" i="1" s="1"/>
  <c r="L5525" i="1"/>
  <c r="M5525" i="1" s="1"/>
  <c r="N5525" i="1" s="1"/>
  <c r="L5526" i="1"/>
  <c r="M5526" i="1" s="1"/>
  <c r="N5526" i="1" s="1"/>
  <c r="L5527" i="1"/>
  <c r="M5527" i="1" s="1"/>
  <c r="N5527" i="1" s="1"/>
  <c r="L5528" i="1"/>
  <c r="M5528" i="1" s="1"/>
  <c r="N5528" i="1" s="1"/>
  <c r="L5529" i="1"/>
  <c r="M5529" i="1" s="1"/>
  <c r="N5529" i="1" s="1"/>
  <c r="L5530" i="1"/>
  <c r="M5530" i="1" s="1"/>
  <c r="N5530" i="1" s="1"/>
  <c r="L5531" i="1"/>
  <c r="M5531" i="1" s="1"/>
  <c r="N5531" i="1" s="1"/>
  <c r="L5532" i="1"/>
  <c r="M5532" i="1" s="1"/>
  <c r="N5532" i="1" s="1"/>
  <c r="L5533" i="1"/>
  <c r="M5533" i="1" s="1"/>
  <c r="N5533" i="1" s="1"/>
  <c r="L5534" i="1"/>
  <c r="M5534" i="1" s="1"/>
  <c r="N5534" i="1" s="1"/>
  <c r="L5535" i="1"/>
  <c r="M5535" i="1" s="1"/>
  <c r="N5535" i="1" s="1"/>
  <c r="L5536" i="1"/>
  <c r="M5536" i="1" s="1"/>
  <c r="N5536" i="1" s="1"/>
  <c r="L5537" i="1"/>
  <c r="M5537" i="1" s="1"/>
  <c r="N5537" i="1" s="1"/>
  <c r="L5538" i="1"/>
  <c r="M5538" i="1" s="1"/>
  <c r="N5538" i="1" s="1"/>
  <c r="L5539" i="1"/>
  <c r="M5539" i="1" s="1"/>
  <c r="N5539" i="1" s="1"/>
  <c r="L5540" i="1"/>
  <c r="M5540" i="1" s="1"/>
  <c r="N5540" i="1" s="1"/>
  <c r="L5541" i="1"/>
  <c r="M5541" i="1" s="1"/>
  <c r="N5541" i="1" s="1"/>
  <c r="L5542" i="1"/>
  <c r="M5542" i="1" s="1"/>
  <c r="N5542" i="1" s="1"/>
  <c r="L5543" i="1"/>
  <c r="M5543" i="1" s="1"/>
  <c r="N5543" i="1" s="1"/>
  <c r="L5544" i="1"/>
  <c r="M5544" i="1" s="1"/>
  <c r="N5544" i="1" s="1"/>
  <c r="L5545" i="1"/>
  <c r="M5545" i="1" s="1"/>
  <c r="N5545" i="1" s="1"/>
  <c r="L5546" i="1"/>
  <c r="M5546" i="1" s="1"/>
  <c r="N5546" i="1" s="1"/>
  <c r="L5547" i="1"/>
  <c r="M5547" i="1" s="1"/>
  <c r="N5547" i="1" s="1"/>
  <c r="L5548" i="1"/>
  <c r="M5548" i="1" s="1"/>
  <c r="N5548" i="1" s="1"/>
  <c r="L5549" i="1"/>
  <c r="M5549" i="1" s="1"/>
  <c r="N5549" i="1" s="1"/>
  <c r="L5550" i="1"/>
  <c r="M5550" i="1" s="1"/>
  <c r="N5550" i="1" s="1"/>
  <c r="L5551" i="1"/>
  <c r="M5551" i="1" s="1"/>
  <c r="N5551" i="1" s="1"/>
  <c r="L5552" i="1"/>
  <c r="M5552" i="1" s="1"/>
  <c r="N5552" i="1" s="1"/>
  <c r="L5553" i="1"/>
  <c r="M5553" i="1" s="1"/>
  <c r="N5553" i="1" s="1"/>
  <c r="L5554" i="1"/>
  <c r="M5554" i="1" s="1"/>
  <c r="N5554" i="1" s="1"/>
  <c r="L5555" i="1"/>
  <c r="M5555" i="1" s="1"/>
  <c r="N5555" i="1" s="1"/>
  <c r="L5556" i="1"/>
  <c r="M5556" i="1" s="1"/>
  <c r="N5556" i="1" s="1"/>
  <c r="L5557" i="1"/>
  <c r="M5557" i="1" s="1"/>
  <c r="N5557" i="1" s="1"/>
  <c r="L5558" i="1"/>
  <c r="M5558" i="1" s="1"/>
  <c r="N5558" i="1" s="1"/>
  <c r="L5559" i="1"/>
  <c r="M5559" i="1" s="1"/>
  <c r="N5559" i="1" s="1"/>
  <c r="L5560" i="1"/>
  <c r="M5560" i="1" s="1"/>
  <c r="N5560" i="1" s="1"/>
  <c r="L5561" i="1"/>
  <c r="M5561" i="1" s="1"/>
  <c r="N5561" i="1" s="1"/>
  <c r="L5562" i="1"/>
  <c r="M5562" i="1" s="1"/>
  <c r="N5562" i="1" s="1"/>
  <c r="L5563" i="1"/>
  <c r="M5563" i="1" s="1"/>
  <c r="N5563" i="1" s="1"/>
  <c r="L5564" i="1"/>
  <c r="M5564" i="1" s="1"/>
  <c r="N5564" i="1" s="1"/>
  <c r="L5565" i="1"/>
  <c r="M5565" i="1" s="1"/>
  <c r="N5565" i="1" s="1"/>
  <c r="L5566" i="1"/>
  <c r="M5566" i="1" s="1"/>
  <c r="N5566" i="1" s="1"/>
  <c r="L5567" i="1"/>
  <c r="M5567" i="1" s="1"/>
  <c r="N5567" i="1" s="1"/>
  <c r="L5568" i="1"/>
  <c r="M5568" i="1" s="1"/>
  <c r="N5568" i="1" s="1"/>
  <c r="L5569" i="1"/>
  <c r="M5569" i="1" s="1"/>
  <c r="N5569" i="1" s="1"/>
  <c r="L5570" i="1"/>
  <c r="M5570" i="1" s="1"/>
  <c r="N5570" i="1" s="1"/>
  <c r="L5571" i="1"/>
  <c r="M5571" i="1" s="1"/>
  <c r="N5571" i="1" s="1"/>
  <c r="L5572" i="1"/>
  <c r="M5572" i="1" s="1"/>
  <c r="N5572" i="1" s="1"/>
  <c r="L5573" i="1"/>
  <c r="M5573" i="1" s="1"/>
  <c r="N5573" i="1" s="1"/>
  <c r="L5574" i="1"/>
  <c r="M5574" i="1" s="1"/>
  <c r="N5574" i="1" s="1"/>
  <c r="L5575" i="1"/>
  <c r="M5575" i="1" s="1"/>
  <c r="N5575" i="1" s="1"/>
  <c r="L5576" i="1"/>
  <c r="M5576" i="1" s="1"/>
  <c r="N5576" i="1" s="1"/>
  <c r="L5577" i="1"/>
  <c r="M5577" i="1" s="1"/>
  <c r="N5577" i="1" s="1"/>
  <c r="L5578" i="1"/>
  <c r="M5578" i="1" s="1"/>
  <c r="N5578" i="1" s="1"/>
  <c r="L5579" i="1"/>
  <c r="M5579" i="1" s="1"/>
  <c r="N5579" i="1" s="1"/>
  <c r="L5580" i="1"/>
  <c r="M5580" i="1" s="1"/>
  <c r="N5580" i="1" s="1"/>
  <c r="L5581" i="1"/>
  <c r="M5581" i="1" s="1"/>
  <c r="N5581" i="1" s="1"/>
  <c r="L5582" i="1"/>
  <c r="M5582" i="1" s="1"/>
  <c r="N5582" i="1" s="1"/>
  <c r="L5583" i="1"/>
  <c r="M5583" i="1" s="1"/>
  <c r="N5583" i="1" s="1"/>
  <c r="L5584" i="1"/>
  <c r="M5584" i="1" s="1"/>
  <c r="N5584" i="1" s="1"/>
  <c r="L5585" i="1"/>
  <c r="M5585" i="1" s="1"/>
  <c r="N5585" i="1" s="1"/>
  <c r="L5586" i="1"/>
  <c r="M5586" i="1" s="1"/>
  <c r="N5586" i="1" s="1"/>
  <c r="L5587" i="1"/>
  <c r="M5587" i="1" s="1"/>
  <c r="N5587" i="1" s="1"/>
  <c r="L5588" i="1"/>
  <c r="M5588" i="1" s="1"/>
  <c r="N5588" i="1" s="1"/>
  <c r="L5589" i="1"/>
  <c r="M5589" i="1" s="1"/>
  <c r="N5589" i="1" s="1"/>
  <c r="L5590" i="1"/>
  <c r="M5590" i="1" s="1"/>
  <c r="N5590" i="1" s="1"/>
  <c r="L5591" i="1"/>
  <c r="M5591" i="1" s="1"/>
  <c r="N5591" i="1" s="1"/>
  <c r="L5592" i="1"/>
  <c r="M5592" i="1" s="1"/>
  <c r="N5592" i="1" s="1"/>
  <c r="L5593" i="1"/>
  <c r="M5593" i="1" s="1"/>
  <c r="N5593" i="1" s="1"/>
  <c r="L5594" i="1"/>
  <c r="M5594" i="1" s="1"/>
  <c r="N5594" i="1" s="1"/>
  <c r="L5595" i="1"/>
  <c r="M5595" i="1" s="1"/>
  <c r="N5595" i="1" s="1"/>
  <c r="L5596" i="1"/>
  <c r="M5596" i="1" s="1"/>
  <c r="N5596" i="1" s="1"/>
  <c r="L5597" i="1"/>
  <c r="M5597" i="1" s="1"/>
  <c r="N5597" i="1" s="1"/>
  <c r="L5598" i="1"/>
  <c r="M5598" i="1" s="1"/>
  <c r="N5598" i="1" s="1"/>
  <c r="L5599" i="1"/>
  <c r="M5599" i="1" s="1"/>
  <c r="N5599" i="1" s="1"/>
  <c r="L5600" i="1"/>
  <c r="M5600" i="1" s="1"/>
  <c r="N5600" i="1" s="1"/>
  <c r="L5601" i="1"/>
  <c r="M5601" i="1" s="1"/>
  <c r="N5601" i="1" s="1"/>
  <c r="L5602" i="1"/>
  <c r="M5602" i="1" s="1"/>
  <c r="N5602" i="1" s="1"/>
  <c r="L5603" i="1"/>
  <c r="M5603" i="1" s="1"/>
  <c r="N5603" i="1" s="1"/>
  <c r="L5604" i="1"/>
  <c r="M5604" i="1" s="1"/>
  <c r="N5604" i="1" s="1"/>
  <c r="L5605" i="1"/>
  <c r="M5605" i="1" s="1"/>
  <c r="N5605" i="1" s="1"/>
  <c r="L5606" i="1"/>
  <c r="M5606" i="1" s="1"/>
  <c r="N5606" i="1" s="1"/>
  <c r="L5607" i="1"/>
  <c r="M5607" i="1" s="1"/>
  <c r="N5607" i="1" s="1"/>
  <c r="L5608" i="1"/>
  <c r="M5608" i="1" s="1"/>
  <c r="N5608" i="1" s="1"/>
  <c r="L5609" i="1"/>
  <c r="M5609" i="1" s="1"/>
  <c r="N5609" i="1" s="1"/>
  <c r="L5610" i="1"/>
  <c r="M5610" i="1" s="1"/>
  <c r="N5610" i="1" s="1"/>
  <c r="L5611" i="1"/>
  <c r="M5611" i="1" s="1"/>
  <c r="N5611" i="1" s="1"/>
  <c r="L5612" i="1"/>
  <c r="M5612" i="1" s="1"/>
  <c r="N5612" i="1" s="1"/>
  <c r="L5613" i="1"/>
  <c r="M5613" i="1" s="1"/>
  <c r="N5613" i="1" s="1"/>
  <c r="L5614" i="1"/>
  <c r="M5614" i="1" s="1"/>
  <c r="N5614" i="1" s="1"/>
  <c r="L5615" i="1"/>
  <c r="M5615" i="1" s="1"/>
  <c r="N5615" i="1" s="1"/>
  <c r="L5616" i="1"/>
  <c r="M5616" i="1" s="1"/>
  <c r="N5616" i="1" s="1"/>
  <c r="L5617" i="1"/>
  <c r="M5617" i="1" s="1"/>
  <c r="N5617" i="1" s="1"/>
  <c r="L5618" i="1"/>
  <c r="M5618" i="1" s="1"/>
  <c r="N5618" i="1" s="1"/>
  <c r="L5619" i="1"/>
  <c r="M5619" i="1" s="1"/>
  <c r="N5619" i="1" s="1"/>
  <c r="L5620" i="1"/>
  <c r="M5620" i="1" s="1"/>
  <c r="N5620" i="1" s="1"/>
  <c r="L5621" i="1"/>
  <c r="M5621" i="1" s="1"/>
  <c r="N5621" i="1" s="1"/>
  <c r="L5622" i="1"/>
  <c r="M5622" i="1" s="1"/>
  <c r="N5622" i="1" s="1"/>
  <c r="L5623" i="1"/>
  <c r="M5623" i="1" s="1"/>
  <c r="N5623" i="1" s="1"/>
  <c r="L5624" i="1"/>
  <c r="M5624" i="1" s="1"/>
  <c r="N5624" i="1" s="1"/>
  <c r="L5625" i="1"/>
  <c r="M5625" i="1" s="1"/>
  <c r="N5625" i="1" s="1"/>
  <c r="L5626" i="1"/>
  <c r="M5626" i="1" s="1"/>
  <c r="N5626" i="1" s="1"/>
  <c r="L5627" i="1"/>
  <c r="M5627" i="1" s="1"/>
  <c r="N5627" i="1" s="1"/>
  <c r="L5628" i="1"/>
  <c r="M5628" i="1" s="1"/>
  <c r="N5628" i="1" s="1"/>
  <c r="L5629" i="1"/>
  <c r="M5629" i="1" s="1"/>
  <c r="N5629" i="1" s="1"/>
  <c r="L5630" i="1"/>
  <c r="M5630" i="1" s="1"/>
  <c r="N5630" i="1" s="1"/>
  <c r="L5631" i="1"/>
  <c r="M5631" i="1" s="1"/>
  <c r="N5631" i="1" s="1"/>
  <c r="L5632" i="1"/>
  <c r="M5632" i="1" s="1"/>
  <c r="N5632" i="1" s="1"/>
  <c r="L5633" i="1"/>
  <c r="M5633" i="1" s="1"/>
  <c r="N5633" i="1" s="1"/>
  <c r="L5634" i="1"/>
  <c r="M5634" i="1" s="1"/>
  <c r="N5634" i="1" s="1"/>
  <c r="L5635" i="1"/>
  <c r="M5635" i="1" s="1"/>
  <c r="N5635" i="1" s="1"/>
  <c r="L5636" i="1"/>
  <c r="M5636" i="1" s="1"/>
  <c r="N5636" i="1" s="1"/>
  <c r="L5637" i="1"/>
  <c r="M5637" i="1" s="1"/>
  <c r="N5637" i="1" s="1"/>
  <c r="L5638" i="1"/>
  <c r="M5638" i="1" s="1"/>
  <c r="N5638" i="1" s="1"/>
  <c r="L5639" i="1"/>
  <c r="M5639" i="1" s="1"/>
  <c r="N5639" i="1" s="1"/>
  <c r="L5640" i="1"/>
  <c r="M5640" i="1" s="1"/>
  <c r="N5640" i="1" s="1"/>
  <c r="L5641" i="1"/>
  <c r="M5641" i="1" s="1"/>
  <c r="N5641" i="1" s="1"/>
  <c r="L5642" i="1"/>
  <c r="M5642" i="1" s="1"/>
  <c r="N5642" i="1" s="1"/>
  <c r="L5643" i="1"/>
  <c r="M5643" i="1" s="1"/>
  <c r="N5643" i="1" s="1"/>
  <c r="L5644" i="1"/>
  <c r="M5644" i="1" s="1"/>
  <c r="N5644" i="1" s="1"/>
  <c r="L5645" i="1"/>
  <c r="M5645" i="1" s="1"/>
  <c r="N5645" i="1" s="1"/>
  <c r="L5646" i="1"/>
  <c r="M5646" i="1" s="1"/>
  <c r="N5646" i="1" s="1"/>
  <c r="L5647" i="1"/>
  <c r="M5647" i="1" s="1"/>
  <c r="N5647" i="1" s="1"/>
  <c r="L5648" i="1"/>
  <c r="M5648" i="1" s="1"/>
  <c r="N5648" i="1" s="1"/>
  <c r="L5649" i="1"/>
  <c r="M5649" i="1" s="1"/>
  <c r="N5649" i="1" s="1"/>
  <c r="L5650" i="1"/>
  <c r="M5650" i="1" s="1"/>
  <c r="N5650" i="1" s="1"/>
  <c r="L5651" i="1"/>
  <c r="M5651" i="1" s="1"/>
  <c r="N5651" i="1" s="1"/>
  <c r="L5652" i="1"/>
  <c r="M5652" i="1" s="1"/>
  <c r="N5652" i="1" s="1"/>
  <c r="L5653" i="1"/>
  <c r="M5653" i="1" s="1"/>
  <c r="N5653" i="1" s="1"/>
  <c r="L5654" i="1"/>
  <c r="M5654" i="1" s="1"/>
  <c r="N5654" i="1" s="1"/>
  <c r="L5655" i="1"/>
  <c r="M5655" i="1" s="1"/>
  <c r="N5655" i="1" s="1"/>
  <c r="L5656" i="1"/>
  <c r="M5656" i="1" s="1"/>
  <c r="N5656" i="1" s="1"/>
  <c r="L5657" i="1"/>
  <c r="M5657" i="1" s="1"/>
  <c r="N5657" i="1" s="1"/>
  <c r="L5658" i="1"/>
  <c r="M5658" i="1" s="1"/>
  <c r="N5658" i="1" s="1"/>
  <c r="L5659" i="1"/>
  <c r="M5659" i="1" s="1"/>
  <c r="N5659" i="1" s="1"/>
  <c r="L5660" i="1"/>
  <c r="M5660" i="1" s="1"/>
  <c r="N5660" i="1" s="1"/>
  <c r="L5661" i="1"/>
  <c r="M5661" i="1" s="1"/>
  <c r="N5661" i="1" s="1"/>
  <c r="L5662" i="1"/>
  <c r="M5662" i="1" s="1"/>
  <c r="N5662" i="1" s="1"/>
  <c r="L5663" i="1"/>
  <c r="M5663" i="1" s="1"/>
  <c r="N5663" i="1" s="1"/>
  <c r="L5664" i="1"/>
  <c r="M5664" i="1" s="1"/>
  <c r="N5664" i="1" s="1"/>
  <c r="L5665" i="1"/>
  <c r="M5665" i="1" s="1"/>
  <c r="N5665" i="1" s="1"/>
  <c r="L5666" i="1"/>
  <c r="M5666" i="1" s="1"/>
  <c r="N5666" i="1" s="1"/>
  <c r="L5667" i="1"/>
  <c r="M5667" i="1" s="1"/>
  <c r="N5667" i="1" s="1"/>
  <c r="L5668" i="1"/>
  <c r="M5668" i="1" s="1"/>
  <c r="N5668" i="1" s="1"/>
  <c r="L5669" i="1"/>
  <c r="M5669" i="1" s="1"/>
  <c r="N5669" i="1" s="1"/>
  <c r="L5670" i="1"/>
  <c r="M5670" i="1" s="1"/>
  <c r="N5670" i="1" s="1"/>
  <c r="L5671" i="1"/>
  <c r="M5671" i="1" s="1"/>
  <c r="N5671" i="1" s="1"/>
  <c r="L5672" i="1"/>
  <c r="M5672" i="1" s="1"/>
  <c r="N5672" i="1" s="1"/>
  <c r="L5673" i="1"/>
  <c r="M5673" i="1" s="1"/>
  <c r="N5673" i="1" s="1"/>
  <c r="L5674" i="1"/>
  <c r="M5674" i="1" s="1"/>
  <c r="N5674" i="1" s="1"/>
  <c r="L5675" i="1"/>
  <c r="M5675" i="1" s="1"/>
  <c r="N5675" i="1" s="1"/>
  <c r="L5676" i="1"/>
  <c r="M5676" i="1" s="1"/>
  <c r="N5676" i="1" s="1"/>
  <c r="L5677" i="1"/>
  <c r="M5677" i="1" s="1"/>
  <c r="N5677" i="1" s="1"/>
  <c r="L5678" i="1"/>
  <c r="M5678" i="1" s="1"/>
  <c r="N5678" i="1" s="1"/>
  <c r="L5679" i="1"/>
  <c r="M5679" i="1" s="1"/>
  <c r="N5679" i="1" s="1"/>
  <c r="L5680" i="1"/>
  <c r="M5680" i="1" s="1"/>
  <c r="N5680" i="1" s="1"/>
  <c r="L5681" i="1"/>
  <c r="M5681" i="1" s="1"/>
  <c r="N5681" i="1" s="1"/>
  <c r="L5682" i="1"/>
  <c r="M5682" i="1" s="1"/>
  <c r="N5682" i="1" s="1"/>
  <c r="L5683" i="1"/>
  <c r="M5683" i="1" s="1"/>
  <c r="N5683" i="1" s="1"/>
  <c r="L5684" i="1"/>
  <c r="M5684" i="1" s="1"/>
  <c r="N5684" i="1" s="1"/>
  <c r="L5685" i="1"/>
  <c r="M5685" i="1" s="1"/>
  <c r="N5685" i="1" s="1"/>
  <c r="L5686" i="1"/>
  <c r="M5686" i="1" s="1"/>
  <c r="N5686" i="1" s="1"/>
  <c r="L5687" i="1"/>
  <c r="M5687" i="1" s="1"/>
  <c r="N5687" i="1" s="1"/>
  <c r="L5688" i="1"/>
  <c r="M5688" i="1" s="1"/>
  <c r="N5688" i="1" s="1"/>
  <c r="L5689" i="1"/>
  <c r="M5689" i="1" s="1"/>
  <c r="N5689" i="1" s="1"/>
  <c r="L5690" i="1"/>
  <c r="M5690" i="1" s="1"/>
  <c r="N5690" i="1" s="1"/>
  <c r="L5691" i="1"/>
  <c r="M5691" i="1" s="1"/>
  <c r="N5691" i="1" s="1"/>
  <c r="L5692" i="1"/>
  <c r="M5692" i="1" s="1"/>
  <c r="N5692" i="1" s="1"/>
  <c r="L5693" i="1"/>
  <c r="M5693" i="1" s="1"/>
  <c r="N5693" i="1" s="1"/>
  <c r="L5694" i="1"/>
  <c r="M5694" i="1" s="1"/>
  <c r="N5694" i="1" s="1"/>
  <c r="L5695" i="1"/>
  <c r="M5695" i="1" s="1"/>
  <c r="N5695" i="1" s="1"/>
  <c r="L5696" i="1"/>
  <c r="M5696" i="1" s="1"/>
  <c r="N5696" i="1" s="1"/>
  <c r="L5697" i="1"/>
  <c r="M5697" i="1" s="1"/>
  <c r="N5697" i="1" s="1"/>
  <c r="L5698" i="1"/>
  <c r="M5698" i="1" s="1"/>
  <c r="N5698" i="1" s="1"/>
  <c r="L5699" i="1"/>
  <c r="M5699" i="1" s="1"/>
  <c r="N5699" i="1" s="1"/>
  <c r="L5700" i="1"/>
  <c r="M5700" i="1" s="1"/>
  <c r="N5700" i="1" s="1"/>
  <c r="L5701" i="1"/>
  <c r="M5701" i="1" s="1"/>
  <c r="N5701" i="1" s="1"/>
  <c r="L5702" i="1"/>
  <c r="M5702" i="1" s="1"/>
  <c r="N5702" i="1" s="1"/>
  <c r="L5703" i="1"/>
  <c r="M5703" i="1" s="1"/>
  <c r="N5703" i="1" s="1"/>
  <c r="L5704" i="1"/>
  <c r="M5704" i="1" s="1"/>
  <c r="N5704" i="1" s="1"/>
  <c r="L5705" i="1"/>
  <c r="M5705" i="1" s="1"/>
  <c r="N5705" i="1" s="1"/>
  <c r="L5706" i="1"/>
  <c r="M5706" i="1" s="1"/>
  <c r="N5706" i="1" s="1"/>
  <c r="L5707" i="1"/>
  <c r="M5707" i="1" s="1"/>
  <c r="N5707" i="1" s="1"/>
  <c r="L5708" i="1"/>
  <c r="M5708" i="1" s="1"/>
  <c r="N5708" i="1" s="1"/>
  <c r="L5709" i="1"/>
  <c r="M5709" i="1" s="1"/>
  <c r="N5709" i="1" s="1"/>
  <c r="L5710" i="1"/>
  <c r="M5710" i="1" s="1"/>
  <c r="N5710" i="1" s="1"/>
  <c r="L5711" i="1"/>
  <c r="M5711" i="1" s="1"/>
  <c r="N5711" i="1" s="1"/>
  <c r="L5712" i="1"/>
  <c r="M5712" i="1" s="1"/>
  <c r="N5712" i="1" s="1"/>
  <c r="L5713" i="1"/>
  <c r="M5713" i="1" s="1"/>
  <c r="N5713" i="1" s="1"/>
  <c r="L5714" i="1"/>
  <c r="M5714" i="1" s="1"/>
  <c r="N5714" i="1" s="1"/>
  <c r="L5715" i="1"/>
  <c r="M5715" i="1" s="1"/>
  <c r="N5715" i="1" s="1"/>
  <c r="L5716" i="1"/>
  <c r="M5716" i="1" s="1"/>
  <c r="N5716" i="1" s="1"/>
  <c r="L5717" i="1"/>
  <c r="M5717" i="1" s="1"/>
  <c r="N5717" i="1" s="1"/>
  <c r="L5718" i="1"/>
  <c r="M5718" i="1" s="1"/>
  <c r="N5718" i="1" s="1"/>
  <c r="L5719" i="1"/>
  <c r="M5719" i="1" s="1"/>
  <c r="N5719" i="1" s="1"/>
  <c r="L5720" i="1"/>
  <c r="M5720" i="1" s="1"/>
  <c r="N5720" i="1" s="1"/>
  <c r="L5721" i="1"/>
  <c r="M5721" i="1" s="1"/>
  <c r="N5721" i="1" s="1"/>
  <c r="L5722" i="1"/>
  <c r="M5722" i="1" s="1"/>
  <c r="N5722" i="1" s="1"/>
  <c r="L5723" i="1"/>
  <c r="M5723" i="1" s="1"/>
  <c r="N5723" i="1" s="1"/>
  <c r="L5724" i="1"/>
  <c r="M5724" i="1" s="1"/>
  <c r="N5724" i="1" s="1"/>
  <c r="L5725" i="1"/>
  <c r="M5725" i="1" s="1"/>
  <c r="N5725" i="1" s="1"/>
  <c r="L5726" i="1"/>
  <c r="M5726" i="1" s="1"/>
  <c r="N5726" i="1" s="1"/>
  <c r="L5727" i="1"/>
  <c r="M5727" i="1" s="1"/>
  <c r="N5727" i="1" s="1"/>
  <c r="L5728" i="1"/>
  <c r="M5728" i="1" s="1"/>
  <c r="N5728" i="1" s="1"/>
  <c r="L5729" i="1"/>
  <c r="M5729" i="1" s="1"/>
  <c r="N5729" i="1" s="1"/>
  <c r="L5730" i="1"/>
  <c r="M5730" i="1" s="1"/>
  <c r="N5730" i="1" s="1"/>
  <c r="L5731" i="1"/>
  <c r="M5731" i="1" s="1"/>
  <c r="N5731" i="1" s="1"/>
  <c r="L5732" i="1"/>
  <c r="M5732" i="1" s="1"/>
  <c r="N5732" i="1" s="1"/>
  <c r="L5733" i="1"/>
  <c r="M5733" i="1" s="1"/>
  <c r="N5733" i="1" s="1"/>
  <c r="L5734" i="1"/>
  <c r="M5734" i="1" s="1"/>
  <c r="N5734" i="1" s="1"/>
  <c r="L5735" i="1"/>
  <c r="M5735" i="1" s="1"/>
  <c r="N5735" i="1" s="1"/>
  <c r="L5736" i="1"/>
  <c r="M5736" i="1" s="1"/>
  <c r="N5736" i="1" s="1"/>
  <c r="L5737" i="1"/>
  <c r="M5737" i="1" s="1"/>
  <c r="N5737" i="1" s="1"/>
  <c r="L5738" i="1"/>
  <c r="M5738" i="1" s="1"/>
  <c r="N5738" i="1" s="1"/>
  <c r="L5739" i="1"/>
  <c r="M5739" i="1" s="1"/>
  <c r="N5739" i="1" s="1"/>
  <c r="L5740" i="1"/>
  <c r="M5740" i="1" s="1"/>
  <c r="N5740" i="1" s="1"/>
  <c r="L5741" i="1"/>
  <c r="M5741" i="1" s="1"/>
  <c r="N5741" i="1" s="1"/>
  <c r="L5742" i="1"/>
  <c r="M5742" i="1" s="1"/>
  <c r="N5742" i="1" s="1"/>
  <c r="L5743" i="1"/>
  <c r="M5743" i="1" s="1"/>
  <c r="N5743" i="1" s="1"/>
  <c r="L5744" i="1"/>
  <c r="M5744" i="1" s="1"/>
  <c r="N5744" i="1" s="1"/>
  <c r="L5745" i="1"/>
  <c r="M5745" i="1" s="1"/>
  <c r="N5745" i="1" s="1"/>
  <c r="L5746" i="1"/>
  <c r="M5746" i="1" s="1"/>
  <c r="N5746" i="1" s="1"/>
  <c r="L5747" i="1"/>
  <c r="M5747" i="1" s="1"/>
  <c r="N5747" i="1" s="1"/>
  <c r="L5748" i="1"/>
  <c r="M5748" i="1" s="1"/>
  <c r="N5748" i="1" s="1"/>
  <c r="L5749" i="1"/>
  <c r="M5749" i="1" s="1"/>
  <c r="N5749" i="1" s="1"/>
  <c r="L5750" i="1"/>
  <c r="M5750" i="1" s="1"/>
  <c r="N5750" i="1" s="1"/>
  <c r="L5751" i="1"/>
  <c r="M5751" i="1" s="1"/>
  <c r="N5751" i="1" s="1"/>
  <c r="L5752" i="1"/>
  <c r="M5752" i="1" s="1"/>
  <c r="N5752" i="1" s="1"/>
  <c r="L5753" i="1"/>
  <c r="M5753" i="1" s="1"/>
  <c r="N5753" i="1" s="1"/>
  <c r="L5754" i="1"/>
  <c r="M5754" i="1" s="1"/>
  <c r="N5754" i="1" s="1"/>
  <c r="L5755" i="1"/>
  <c r="M5755" i="1" s="1"/>
  <c r="N5755" i="1" s="1"/>
  <c r="L5756" i="1"/>
  <c r="M5756" i="1" s="1"/>
  <c r="N5756" i="1" s="1"/>
  <c r="L5757" i="1"/>
  <c r="M5757" i="1" s="1"/>
  <c r="N5757" i="1" s="1"/>
  <c r="L5758" i="1"/>
  <c r="M5758" i="1" s="1"/>
  <c r="N5758" i="1" s="1"/>
  <c r="L5759" i="1"/>
  <c r="M5759" i="1" s="1"/>
  <c r="N5759" i="1" s="1"/>
  <c r="L5760" i="1"/>
  <c r="M5760" i="1" s="1"/>
  <c r="N5760" i="1" s="1"/>
  <c r="L5761" i="1"/>
  <c r="M5761" i="1" s="1"/>
  <c r="N5761" i="1" s="1"/>
  <c r="L5762" i="1"/>
  <c r="M5762" i="1" s="1"/>
  <c r="N5762" i="1" s="1"/>
  <c r="L5763" i="1"/>
  <c r="M5763" i="1" s="1"/>
  <c r="N5763" i="1" s="1"/>
  <c r="L5764" i="1"/>
  <c r="M5764" i="1" s="1"/>
  <c r="N5764" i="1" s="1"/>
  <c r="L5765" i="1"/>
  <c r="M5765" i="1" s="1"/>
  <c r="N5765" i="1" s="1"/>
  <c r="L5766" i="1"/>
  <c r="M5766" i="1" s="1"/>
  <c r="N5766" i="1" s="1"/>
  <c r="L5767" i="1"/>
  <c r="M5767" i="1" s="1"/>
  <c r="N5767" i="1" s="1"/>
  <c r="L5768" i="1"/>
  <c r="M5768" i="1" s="1"/>
  <c r="N5768" i="1" s="1"/>
  <c r="L5769" i="1"/>
  <c r="M5769" i="1" s="1"/>
  <c r="N5769" i="1" s="1"/>
  <c r="L5770" i="1"/>
  <c r="M5770" i="1" s="1"/>
  <c r="N5770" i="1" s="1"/>
  <c r="L5771" i="1"/>
  <c r="M5771" i="1" s="1"/>
  <c r="N5771" i="1" s="1"/>
  <c r="L5772" i="1"/>
  <c r="M5772" i="1" s="1"/>
  <c r="N5772" i="1" s="1"/>
  <c r="L5773" i="1"/>
  <c r="M5773" i="1" s="1"/>
  <c r="N5773" i="1" s="1"/>
  <c r="L5774" i="1"/>
  <c r="M5774" i="1" s="1"/>
  <c r="N5774" i="1" s="1"/>
  <c r="L5775" i="1"/>
  <c r="M5775" i="1" s="1"/>
  <c r="N5775" i="1" s="1"/>
  <c r="L5776" i="1"/>
  <c r="M5776" i="1" s="1"/>
  <c r="N5776" i="1" s="1"/>
  <c r="L5777" i="1"/>
  <c r="M5777" i="1" s="1"/>
  <c r="N5777" i="1" s="1"/>
  <c r="L5778" i="1"/>
  <c r="M5778" i="1" s="1"/>
  <c r="N5778" i="1" s="1"/>
  <c r="L5779" i="1"/>
  <c r="M5779" i="1" s="1"/>
  <c r="N5779" i="1" s="1"/>
  <c r="L5780" i="1"/>
  <c r="M5780" i="1" s="1"/>
  <c r="N5780" i="1" s="1"/>
  <c r="L5781" i="1"/>
  <c r="M5781" i="1" s="1"/>
  <c r="N5781" i="1" s="1"/>
  <c r="L5782" i="1"/>
  <c r="M5782" i="1" s="1"/>
  <c r="N5782" i="1" s="1"/>
  <c r="L5783" i="1"/>
  <c r="M5783" i="1" s="1"/>
  <c r="N5783" i="1" s="1"/>
  <c r="L5784" i="1"/>
  <c r="M5784" i="1" s="1"/>
  <c r="N5784" i="1" s="1"/>
  <c r="L5785" i="1"/>
  <c r="M5785" i="1" s="1"/>
  <c r="N5785" i="1" s="1"/>
  <c r="L5786" i="1"/>
  <c r="M5786" i="1" s="1"/>
  <c r="N5786" i="1" s="1"/>
  <c r="L5787" i="1"/>
  <c r="M5787" i="1" s="1"/>
  <c r="N5787" i="1" s="1"/>
  <c r="L5788" i="1"/>
  <c r="M5788" i="1" s="1"/>
  <c r="N5788" i="1" s="1"/>
  <c r="L5789" i="1"/>
  <c r="M5789" i="1" s="1"/>
  <c r="N5789" i="1" s="1"/>
  <c r="L5790" i="1"/>
  <c r="M5790" i="1" s="1"/>
  <c r="N5790" i="1" s="1"/>
  <c r="L5791" i="1"/>
  <c r="M5791" i="1" s="1"/>
  <c r="N5791" i="1" s="1"/>
  <c r="L5792" i="1"/>
  <c r="M5792" i="1" s="1"/>
  <c r="N5792" i="1" s="1"/>
  <c r="L5793" i="1"/>
  <c r="M5793" i="1" s="1"/>
  <c r="N5793" i="1" s="1"/>
  <c r="L5794" i="1"/>
  <c r="M5794" i="1" s="1"/>
  <c r="N5794" i="1" s="1"/>
  <c r="L5795" i="1"/>
  <c r="M5795" i="1" s="1"/>
  <c r="N5795" i="1" s="1"/>
  <c r="L5796" i="1"/>
  <c r="M5796" i="1" s="1"/>
  <c r="N5796" i="1" s="1"/>
  <c r="L5797" i="1"/>
  <c r="M5797" i="1" s="1"/>
  <c r="N5797" i="1" s="1"/>
  <c r="L5798" i="1"/>
  <c r="M5798" i="1" s="1"/>
  <c r="N5798" i="1" s="1"/>
  <c r="L5799" i="1"/>
  <c r="M5799" i="1" s="1"/>
  <c r="N5799" i="1" s="1"/>
  <c r="L5800" i="1"/>
  <c r="M5800" i="1" s="1"/>
  <c r="N5800" i="1" s="1"/>
  <c r="L5801" i="1"/>
  <c r="M5801" i="1" s="1"/>
  <c r="N5801" i="1" s="1"/>
  <c r="L5802" i="1"/>
  <c r="M5802" i="1" s="1"/>
  <c r="N5802" i="1" s="1"/>
  <c r="L5803" i="1"/>
  <c r="M5803" i="1" s="1"/>
  <c r="N5803" i="1" s="1"/>
  <c r="L5804" i="1"/>
  <c r="M5804" i="1" s="1"/>
  <c r="N5804" i="1" s="1"/>
  <c r="L5805" i="1"/>
  <c r="M5805" i="1" s="1"/>
  <c r="N5805" i="1" s="1"/>
  <c r="L5806" i="1"/>
  <c r="M5806" i="1" s="1"/>
  <c r="N5806" i="1" s="1"/>
  <c r="L5807" i="1"/>
  <c r="M5807" i="1" s="1"/>
  <c r="N5807" i="1" s="1"/>
  <c r="L5808" i="1"/>
  <c r="M5808" i="1" s="1"/>
  <c r="N5808" i="1" s="1"/>
  <c r="L5809" i="1"/>
  <c r="M5809" i="1" s="1"/>
  <c r="N5809" i="1" s="1"/>
  <c r="L5810" i="1"/>
  <c r="M5810" i="1" s="1"/>
  <c r="N5810" i="1" s="1"/>
  <c r="L5811" i="1"/>
  <c r="M5811" i="1" s="1"/>
  <c r="N5811" i="1" s="1"/>
  <c r="L5812" i="1"/>
  <c r="M5812" i="1" s="1"/>
  <c r="N5812" i="1" s="1"/>
  <c r="L5813" i="1"/>
  <c r="M5813" i="1" s="1"/>
  <c r="N5813" i="1" s="1"/>
  <c r="L5814" i="1"/>
  <c r="M5814" i="1" s="1"/>
  <c r="N5814" i="1" s="1"/>
  <c r="L5815" i="1"/>
  <c r="M5815" i="1" s="1"/>
  <c r="N5815" i="1" s="1"/>
  <c r="L5816" i="1"/>
  <c r="M5816" i="1" s="1"/>
  <c r="N5816" i="1" s="1"/>
  <c r="L5817" i="1"/>
  <c r="M5817" i="1" s="1"/>
  <c r="N5817" i="1" s="1"/>
  <c r="L5818" i="1"/>
  <c r="M5818" i="1" s="1"/>
  <c r="N5818" i="1" s="1"/>
  <c r="L5819" i="1"/>
  <c r="M5819" i="1" s="1"/>
  <c r="N5819" i="1" s="1"/>
  <c r="L5820" i="1"/>
  <c r="M5820" i="1" s="1"/>
  <c r="N5820" i="1" s="1"/>
  <c r="L5821" i="1"/>
  <c r="M5821" i="1" s="1"/>
  <c r="N5821" i="1" s="1"/>
  <c r="L5822" i="1"/>
  <c r="M5822" i="1" s="1"/>
  <c r="N5822" i="1" s="1"/>
  <c r="L5823" i="1"/>
  <c r="M5823" i="1" s="1"/>
  <c r="N5823" i="1" s="1"/>
  <c r="L5824" i="1"/>
  <c r="M5824" i="1" s="1"/>
  <c r="N5824" i="1" s="1"/>
  <c r="L5825" i="1"/>
  <c r="M5825" i="1" s="1"/>
  <c r="N5825" i="1" s="1"/>
  <c r="L5826" i="1"/>
  <c r="M5826" i="1" s="1"/>
  <c r="N5826" i="1" s="1"/>
  <c r="L5827" i="1"/>
  <c r="M5827" i="1" s="1"/>
  <c r="N5827" i="1" s="1"/>
  <c r="L5828" i="1"/>
  <c r="M5828" i="1" s="1"/>
  <c r="N5828" i="1" s="1"/>
  <c r="L5829" i="1"/>
  <c r="M5829" i="1" s="1"/>
  <c r="N5829" i="1" s="1"/>
  <c r="L5830" i="1"/>
  <c r="M5830" i="1" s="1"/>
  <c r="N5830" i="1" s="1"/>
  <c r="L5831" i="1"/>
  <c r="M5831" i="1" s="1"/>
  <c r="N5831" i="1" s="1"/>
  <c r="L5832" i="1"/>
  <c r="M5832" i="1" s="1"/>
  <c r="N5832" i="1" s="1"/>
  <c r="L5833" i="1"/>
  <c r="M5833" i="1" s="1"/>
  <c r="N5833" i="1" s="1"/>
  <c r="L5834" i="1"/>
  <c r="M5834" i="1" s="1"/>
  <c r="N5834" i="1" s="1"/>
  <c r="L5835" i="1"/>
  <c r="M5835" i="1" s="1"/>
  <c r="N5835" i="1" s="1"/>
  <c r="L5836" i="1"/>
  <c r="M5836" i="1" s="1"/>
  <c r="N5836" i="1" s="1"/>
  <c r="L5837" i="1"/>
  <c r="M5837" i="1" s="1"/>
  <c r="N5837" i="1" s="1"/>
  <c r="L5838" i="1"/>
  <c r="M5838" i="1" s="1"/>
  <c r="N5838" i="1" s="1"/>
  <c r="L5839" i="1"/>
  <c r="M5839" i="1" s="1"/>
  <c r="N5839" i="1" s="1"/>
  <c r="L5840" i="1"/>
  <c r="M5840" i="1" s="1"/>
  <c r="N5840" i="1" s="1"/>
  <c r="L5841" i="1"/>
  <c r="M5841" i="1" s="1"/>
  <c r="N5841" i="1" s="1"/>
  <c r="L5842" i="1"/>
  <c r="M5842" i="1" s="1"/>
  <c r="N5842" i="1" s="1"/>
  <c r="L5843" i="1"/>
  <c r="M5843" i="1" s="1"/>
  <c r="N5843" i="1" s="1"/>
  <c r="L5844" i="1"/>
  <c r="M5844" i="1" s="1"/>
  <c r="N5844" i="1" s="1"/>
  <c r="L5845" i="1"/>
  <c r="M5845" i="1" s="1"/>
  <c r="N5845" i="1" s="1"/>
  <c r="L5846" i="1"/>
  <c r="M5846" i="1" s="1"/>
  <c r="N5846" i="1" s="1"/>
  <c r="L5847" i="1"/>
  <c r="M5847" i="1" s="1"/>
  <c r="N5847" i="1" s="1"/>
  <c r="L5848" i="1"/>
  <c r="M5848" i="1" s="1"/>
  <c r="N5848" i="1" s="1"/>
  <c r="L5849" i="1"/>
  <c r="M5849" i="1" s="1"/>
  <c r="N5849" i="1" s="1"/>
  <c r="L5850" i="1"/>
  <c r="M5850" i="1" s="1"/>
  <c r="N5850" i="1" s="1"/>
  <c r="L5851" i="1"/>
  <c r="M5851" i="1" s="1"/>
  <c r="N5851" i="1" s="1"/>
  <c r="L5852" i="1"/>
  <c r="M5852" i="1" s="1"/>
  <c r="N5852" i="1" s="1"/>
  <c r="L5853" i="1"/>
  <c r="M5853" i="1" s="1"/>
  <c r="N5853" i="1" s="1"/>
  <c r="L5854" i="1"/>
  <c r="M5854" i="1" s="1"/>
  <c r="N5854" i="1" s="1"/>
  <c r="L5855" i="1"/>
  <c r="M5855" i="1" s="1"/>
  <c r="N5855" i="1" s="1"/>
  <c r="L5856" i="1"/>
  <c r="M5856" i="1" s="1"/>
  <c r="N5856" i="1" s="1"/>
  <c r="L5857" i="1"/>
  <c r="M5857" i="1" s="1"/>
  <c r="N5857" i="1" s="1"/>
  <c r="L5858" i="1"/>
  <c r="M5858" i="1" s="1"/>
  <c r="N5858" i="1" s="1"/>
  <c r="L5859" i="1"/>
  <c r="M5859" i="1" s="1"/>
  <c r="N5859" i="1" s="1"/>
  <c r="L5860" i="1"/>
  <c r="M5860" i="1" s="1"/>
  <c r="N5860" i="1" s="1"/>
  <c r="L5861" i="1"/>
  <c r="M5861" i="1" s="1"/>
  <c r="N5861" i="1" s="1"/>
  <c r="L5862" i="1"/>
  <c r="M5862" i="1" s="1"/>
  <c r="N5862" i="1" s="1"/>
  <c r="L5863" i="1"/>
  <c r="M5863" i="1" s="1"/>
  <c r="N5863" i="1" s="1"/>
  <c r="L5864" i="1"/>
  <c r="M5864" i="1" s="1"/>
  <c r="N5864" i="1" s="1"/>
  <c r="L5865" i="1"/>
  <c r="M5865" i="1" s="1"/>
  <c r="N5865" i="1" s="1"/>
  <c r="L5866" i="1"/>
  <c r="M5866" i="1" s="1"/>
  <c r="N5866" i="1" s="1"/>
  <c r="L5867" i="1"/>
  <c r="M5867" i="1" s="1"/>
  <c r="N5867" i="1" s="1"/>
  <c r="L5868" i="1"/>
  <c r="M5868" i="1" s="1"/>
  <c r="N5868" i="1" s="1"/>
  <c r="L5869" i="1"/>
  <c r="M5869" i="1" s="1"/>
  <c r="N5869" i="1" s="1"/>
  <c r="L5870" i="1"/>
  <c r="M5870" i="1" s="1"/>
  <c r="N5870" i="1" s="1"/>
  <c r="L5871" i="1"/>
  <c r="M5871" i="1" s="1"/>
  <c r="N5871" i="1" s="1"/>
  <c r="L5872" i="1"/>
  <c r="M5872" i="1" s="1"/>
  <c r="N5872" i="1" s="1"/>
  <c r="L5873" i="1"/>
  <c r="M5873" i="1" s="1"/>
  <c r="N5873" i="1" s="1"/>
  <c r="L5874" i="1"/>
  <c r="M5874" i="1" s="1"/>
  <c r="N5874" i="1" s="1"/>
  <c r="L5875" i="1"/>
  <c r="M5875" i="1" s="1"/>
  <c r="N5875" i="1" s="1"/>
  <c r="L5876" i="1"/>
  <c r="M5876" i="1" s="1"/>
  <c r="N5876" i="1" s="1"/>
  <c r="L5877" i="1"/>
  <c r="M5877" i="1" s="1"/>
  <c r="N5877" i="1" s="1"/>
  <c r="L5878" i="1"/>
  <c r="M5878" i="1" s="1"/>
  <c r="N5878" i="1" s="1"/>
  <c r="L5879" i="1"/>
  <c r="M5879" i="1" s="1"/>
  <c r="N5879" i="1" s="1"/>
  <c r="L5880" i="1"/>
  <c r="M5880" i="1" s="1"/>
  <c r="N5880" i="1" s="1"/>
  <c r="L5881" i="1"/>
  <c r="M5881" i="1" s="1"/>
  <c r="N5881" i="1" s="1"/>
  <c r="L5882" i="1"/>
  <c r="M5882" i="1" s="1"/>
  <c r="N5882" i="1" s="1"/>
  <c r="L5883" i="1"/>
  <c r="M5883" i="1" s="1"/>
  <c r="N5883" i="1" s="1"/>
  <c r="L5884" i="1"/>
  <c r="M5884" i="1" s="1"/>
  <c r="N5884" i="1" s="1"/>
  <c r="L5885" i="1"/>
  <c r="M5885" i="1" s="1"/>
  <c r="N5885" i="1" s="1"/>
  <c r="L5886" i="1"/>
  <c r="M5886" i="1" s="1"/>
  <c r="N5886" i="1" s="1"/>
  <c r="L5887" i="1"/>
  <c r="M5887" i="1" s="1"/>
  <c r="N5887" i="1" s="1"/>
  <c r="L5888" i="1"/>
  <c r="M5888" i="1" s="1"/>
  <c r="N5888" i="1" s="1"/>
  <c r="L5889" i="1"/>
  <c r="M5889" i="1" s="1"/>
  <c r="N5889" i="1" s="1"/>
  <c r="L5890" i="1"/>
  <c r="M5890" i="1" s="1"/>
  <c r="N5890" i="1" s="1"/>
  <c r="L5891" i="1"/>
  <c r="M5891" i="1" s="1"/>
  <c r="N5891" i="1" s="1"/>
  <c r="L5892" i="1"/>
  <c r="M5892" i="1" s="1"/>
  <c r="N5892" i="1" s="1"/>
  <c r="L5893" i="1"/>
  <c r="M5893" i="1" s="1"/>
  <c r="N5893" i="1" s="1"/>
  <c r="L5894" i="1"/>
  <c r="M5894" i="1" s="1"/>
  <c r="N5894" i="1" s="1"/>
  <c r="L5895" i="1"/>
  <c r="M5895" i="1" s="1"/>
  <c r="N5895" i="1" s="1"/>
  <c r="L5896" i="1"/>
  <c r="M5896" i="1" s="1"/>
  <c r="N5896" i="1" s="1"/>
  <c r="L5897" i="1"/>
  <c r="M5897" i="1" s="1"/>
  <c r="N5897" i="1" s="1"/>
  <c r="L5898" i="1"/>
  <c r="M5898" i="1" s="1"/>
  <c r="N5898" i="1" s="1"/>
  <c r="L5899" i="1"/>
  <c r="M5899" i="1" s="1"/>
  <c r="N5899" i="1" s="1"/>
  <c r="L5900" i="1"/>
  <c r="M5900" i="1" s="1"/>
  <c r="N5900" i="1" s="1"/>
  <c r="L5901" i="1"/>
  <c r="M5901" i="1" s="1"/>
  <c r="N5901" i="1" s="1"/>
  <c r="L5902" i="1"/>
  <c r="M5902" i="1" s="1"/>
  <c r="N5902" i="1" s="1"/>
  <c r="L5903" i="1"/>
  <c r="M5903" i="1" s="1"/>
  <c r="N5903" i="1" s="1"/>
  <c r="L5904" i="1"/>
  <c r="M5904" i="1" s="1"/>
  <c r="N5904" i="1" s="1"/>
  <c r="L5905" i="1"/>
  <c r="M5905" i="1" s="1"/>
  <c r="N5905" i="1" s="1"/>
  <c r="L5906" i="1"/>
  <c r="M5906" i="1" s="1"/>
  <c r="N5906" i="1" s="1"/>
  <c r="L5907" i="1"/>
  <c r="M5907" i="1" s="1"/>
  <c r="N5907" i="1" s="1"/>
  <c r="L5908" i="1"/>
  <c r="M5908" i="1" s="1"/>
  <c r="N5908" i="1" s="1"/>
  <c r="L5909" i="1"/>
  <c r="M5909" i="1" s="1"/>
  <c r="N5909" i="1" s="1"/>
  <c r="L5910" i="1"/>
  <c r="M5910" i="1" s="1"/>
  <c r="N5910" i="1" s="1"/>
  <c r="L5911" i="1"/>
  <c r="M5911" i="1" s="1"/>
  <c r="N5911" i="1" s="1"/>
  <c r="L5912" i="1"/>
  <c r="M5912" i="1" s="1"/>
  <c r="N5912" i="1" s="1"/>
  <c r="L5913" i="1"/>
  <c r="M5913" i="1" s="1"/>
  <c r="N5913" i="1" s="1"/>
  <c r="L5914" i="1"/>
  <c r="M5914" i="1" s="1"/>
  <c r="N5914" i="1" s="1"/>
  <c r="L5915" i="1"/>
  <c r="M5915" i="1" s="1"/>
  <c r="N5915" i="1" s="1"/>
  <c r="L5916" i="1"/>
  <c r="M5916" i="1" s="1"/>
  <c r="N5916" i="1" s="1"/>
  <c r="L5917" i="1"/>
  <c r="M5917" i="1" s="1"/>
  <c r="N5917" i="1" s="1"/>
  <c r="L5918" i="1"/>
  <c r="M5918" i="1" s="1"/>
  <c r="N5918" i="1" s="1"/>
  <c r="L5919" i="1"/>
  <c r="M5919" i="1" s="1"/>
  <c r="N5919" i="1" s="1"/>
  <c r="L5920" i="1"/>
  <c r="M5920" i="1" s="1"/>
  <c r="N5920" i="1" s="1"/>
  <c r="L5921" i="1"/>
  <c r="M5921" i="1" s="1"/>
  <c r="N5921" i="1" s="1"/>
  <c r="L5922" i="1"/>
  <c r="M5922" i="1" s="1"/>
  <c r="N5922" i="1" s="1"/>
  <c r="L5923" i="1"/>
  <c r="M5923" i="1" s="1"/>
  <c r="N5923" i="1" s="1"/>
  <c r="L5924" i="1"/>
  <c r="M5924" i="1" s="1"/>
  <c r="N5924" i="1" s="1"/>
  <c r="L5925" i="1"/>
  <c r="M5925" i="1" s="1"/>
  <c r="N5925" i="1" s="1"/>
  <c r="L5926" i="1"/>
  <c r="M5926" i="1" s="1"/>
  <c r="N5926" i="1" s="1"/>
  <c r="L5927" i="1"/>
  <c r="M5927" i="1" s="1"/>
  <c r="N5927" i="1" s="1"/>
  <c r="L5928" i="1"/>
  <c r="M5928" i="1" s="1"/>
  <c r="N5928" i="1" s="1"/>
  <c r="L5929" i="1"/>
  <c r="M5929" i="1" s="1"/>
  <c r="N5929" i="1" s="1"/>
  <c r="L5930" i="1"/>
  <c r="M5930" i="1" s="1"/>
  <c r="N5930" i="1" s="1"/>
  <c r="L5931" i="1"/>
  <c r="M5931" i="1" s="1"/>
  <c r="N5931" i="1" s="1"/>
  <c r="L5932" i="1"/>
  <c r="M5932" i="1" s="1"/>
  <c r="N5932" i="1" s="1"/>
  <c r="L5933" i="1"/>
  <c r="M5933" i="1" s="1"/>
  <c r="N5933" i="1" s="1"/>
  <c r="L5934" i="1"/>
  <c r="M5934" i="1" s="1"/>
  <c r="N5934" i="1" s="1"/>
  <c r="L5935" i="1"/>
  <c r="M5935" i="1" s="1"/>
  <c r="N5935" i="1" s="1"/>
  <c r="L5936" i="1"/>
  <c r="M5936" i="1" s="1"/>
  <c r="N5936" i="1" s="1"/>
  <c r="L5937" i="1"/>
  <c r="M5937" i="1" s="1"/>
  <c r="N5937" i="1" s="1"/>
  <c r="L5938" i="1"/>
  <c r="M5938" i="1" s="1"/>
  <c r="N5938" i="1" s="1"/>
  <c r="L5939" i="1"/>
  <c r="M5939" i="1" s="1"/>
  <c r="N5939" i="1" s="1"/>
  <c r="L5940" i="1"/>
  <c r="M5940" i="1" s="1"/>
  <c r="N5940" i="1" s="1"/>
  <c r="L5941" i="1"/>
  <c r="M5941" i="1" s="1"/>
  <c r="N5941" i="1" s="1"/>
  <c r="L5942" i="1"/>
  <c r="M5942" i="1" s="1"/>
  <c r="N5942" i="1" s="1"/>
  <c r="L5943" i="1"/>
  <c r="M5943" i="1" s="1"/>
  <c r="N5943" i="1" s="1"/>
  <c r="L5944" i="1"/>
  <c r="M5944" i="1" s="1"/>
  <c r="N5944" i="1" s="1"/>
  <c r="L5945" i="1"/>
  <c r="M5945" i="1" s="1"/>
  <c r="N5945" i="1" s="1"/>
  <c r="L5946" i="1"/>
  <c r="M5946" i="1" s="1"/>
  <c r="N5946" i="1" s="1"/>
  <c r="L5947" i="1"/>
  <c r="M5947" i="1" s="1"/>
  <c r="N5947" i="1" s="1"/>
  <c r="L5948" i="1"/>
  <c r="M5948" i="1" s="1"/>
  <c r="N5948" i="1" s="1"/>
  <c r="L5949" i="1"/>
  <c r="M5949" i="1" s="1"/>
  <c r="N5949" i="1" s="1"/>
  <c r="L5950" i="1"/>
  <c r="M5950" i="1" s="1"/>
  <c r="N5950" i="1" s="1"/>
  <c r="L5951" i="1"/>
  <c r="M5951" i="1" s="1"/>
  <c r="N5951" i="1" s="1"/>
  <c r="L5952" i="1"/>
  <c r="M5952" i="1" s="1"/>
  <c r="N5952" i="1" s="1"/>
  <c r="L5953" i="1"/>
  <c r="M5953" i="1" s="1"/>
  <c r="N5953" i="1" s="1"/>
  <c r="L5954" i="1"/>
  <c r="M5954" i="1" s="1"/>
  <c r="N5954" i="1" s="1"/>
  <c r="L5955" i="1"/>
  <c r="M5955" i="1" s="1"/>
  <c r="N5955" i="1" s="1"/>
  <c r="L5956" i="1"/>
  <c r="M5956" i="1" s="1"/>
  <c r="N5956" i="1" s="1"/>
  <c r="L5957" i="1"/>
  <c r="M5957" i="1" s="1"/>
  <c r="N5957" i="1" s="1"/>
  <c r="L5958" i="1"/>
  <c r="M5958" i="1" s="1"/>
  <c r="N5958" i="1" s="1"/>
  <c r="L5959" i="1"/>
  <c r="M5959" i="1" s="1"/>
  <c r="N5959" i="1" s="1"/>
  <c r="L5960" i="1"/>
  <c r="M5960" i="1" s="1"/>
  <c r="N5960" i="1" s="1"/>
  <c r="L5961" i="1"/>
  <c r="M5961" i="1" s="1"/>
  <c r="N5961" i="1" s="1"/>
  <c r="L5962" i="1"/>
  <c r="M5962" i="1" s="1"/>
  <c r="N5962" i="1" s="1"/>
  <c r="L5963" i="1"/>
  <c r="M5963" i="1" s="1"/>
  <c r="N5963" i="1" s="1"/>
  <c r="L5964" i="1"/>
  <c r="M5964" i="1" s="1"/>
  <c r="N5964" i="1" s="1"/>
  <c r="L5965" i="1"/>
  <c r="M5965" i="1" s="1"/>
  <c r="N5965" i="1" s="1"/>
  <c r="L5966" i="1"/>
  <c r="M5966" i="1" s="1"/>
  <c r="N5966" i="1" s="1"/>
  <c r="L5967" i="1"/>
  <c r="M5967" i="1" s="1"/>
  <c r="N5967" i="1" s="1"/>
  <c r="L5968" i="1"/>
  <c r="M5968" i="1" s="1"/>
  <c r="N5968" i="1" s="1"/>
  <c r="L5969" i="1"/>
  <c r="M5969" i="1" s="1"/>
  <c r="N5969" i="1" s="1"/>
  <c r="L5970" i="1"/>
  <c r="M5970" i="1" s="1"/>
  <c r="N5970" i="1" s="1"/>
  <c r="L5971" i="1"/>
  <c r="M5971" i="1" s="1"/>
  <c r="N5971" i="1" s="1"/>
  <c r="L5972" i="1"/>
  <c r="M5972" i="1" s="1"/>
  <c r="N5972" i="1" s="1"/>
  <c r="L5973" i="1"/>
  <c r="M5973" i="1" s="1"/>
  <c r="N5973" i="1" s="1"/>
  <c r="L5974" i="1"/>
  <c r="M5974" i="1" s="1"/>
  <c r="N5974" i="1" s="1"/>
  <c r="L5975" i="1"/>
  <c r="M5975" i="1" s="1"/>
  <c r="N5975" i="1" s="1"/>
  <c r="L5976" i="1"/>
  <c r="M5976" i="1" s="1"/>
  <c r="N5976" i="1" s="1"/>
  <c r="L5977" i="1"/>
  <c r="M5977" i="1" s="1"/>
  <c r="N5977" i="1" s="1"/>
  <c r="L5978" i="1"/>
  <c r="M5978" i="1" s="1"/>
  <c r="N5978" i="1" s="1"/>
  <c r="L5979" i="1"/>
  <c r="M5979" i="1" s="1"/>
  <c r="N5979" i="1" s="1"/>
  <c r="L5980" i="1"/>
  <c r="M5980" i="1" s="1"/>
  <c r="N5980" i="1" s="1"/>
  <c r="L5981" i="1"/>
  <c r="M5981" i="1" s="1"/>
  <c r="N5981" i="1" s="1"/>
  <c r="L5982" i="1"/>
  <c r="M5982" i="1" s="1"/>
  <c r="N5982" i="1" s="1"/>
  <c r="L5983" i="1"/>
  <c r="M5983" i="1" s="1"/>
  <c r="N5983" i="1" s="1"/>
  <c r="L5984" i="1"/>
  <c r="M5984" i="1" s="1"/>
  <c r="N5984" i="1" s="1"/>
  <c r="L5985" i="1"/>
  <c r="M5985" i="1" s="1"/>
  <c r="N5985" i="1" s="1"/>
  <c r="L5986" i="1"/>
  <c r="M5986" i="1" s="1"/>
  <c r="N5986" i="1" s="1"/>
  <c r="L5987" i="1"/>
  <c r="M5987" i="1" s="1"/>
  <c r="N5987" i="1" s="1"/>
  <c r="L5988" i="1"/>
  <c r="M5988" i="1" s="1"/>
  <c r="N5988" i="1" s="1"/>
  <c r="L5989" i="1"/>
  <c r="M5989" i="1" s="1"/>
  <c r="N5989" i="1" s="1"/>
  <c r="L5990" i="1"/>
  <c r="M5990" i="1" s="1"/>
  <c r="N5990" i="1" s="1"/>
  <c r="L5991" i="1"/>
  <c r="M5991" i="1" s="1"/>
  <c r="N5991" i="1" s="1"/>
  <c r="L5992" i="1"/>
  <c r="M5992" i="1" s="1"/>
  <c r="N5992" i="1" s="1"/>
  <c r="L5993" i="1"/>
  <c r="M5993" i="1" s="1"/>
  <c r="N5993" i="1" s="1"/>
  <c r="L5994" i="1"/>
  <c r="M5994" i="1" s="1"/>
  <c r="N5994" i="1" s="1"/>
  <c r="L5995" i="1"/>
  <c r="M5995" i="1" s="1"/>
  <c r="N5995" i="1" s="1"/>
  <c r="L5996" i="1"/>
  <c r="M5996" i="1" s="1"/>
  <c r="N5996" i="1" s="1"/>
  <c r="L5997" i="1"/>
  <c r="M5997" i="1" s="1"/>
  <c r="N5997" i="1" s="1"/>
  <c r="L5998" i="1"/>
  <c r="M5998" i="1" s="1"/>
  <c r="N5998" i="1" s="1"/>
  <c r="L5999" i="1"/>
  <c r="M5999" i="1" s="1"/>
  <c r="N5999" i="1" s="1"/>
  <c r="L6000" i="1"/>
  <c r="M6000" i="1" s="1"/>
  <c r="N6000" i="1" s="1"/>
  <c r="L6001" i="1"/>
  <c r="M6001" i="1" s="1"/>
  <c r="N6001" i="1" s="1"/>
  <c r="L6002" i="1"/>
  <c r="M6002" i="1" s="1"/>
  <c r="N6002" i="1" s="1"/>
  <c r="L6003" i="1"/>
  <c r="M6003" i="1" s="1"/>
  <c r="N6003" i="1" s="1"/>
  <c r="L6004" i="1"/>
  <c r="M6004" i="1" s="1"/>
  <c r="N6004" i="1" s="1"/>
  <c r="L6005" i="1"/>
  <c r="M6005" i="1" s="1"/>
  <c r="N6005" i="1" s="1"/>
  <c r="L6006" i="1"/>
  <c r="M6006" i="1" s="1"/>
  <c r="N6006" i="1" s="1"/>
  <c r="L6007" i="1"/>
  <c r="M6007" i="1" s="1"/>
  <c r="N6007" i="1" s="1"/>
  <c r="L6008" i="1"/>
  <c r="M6008" i="1" s="1"/>
  <c r="N6008" i="1" s="1"/>
  <c r="L6009" i="1"/>
  <c r="M6009" i="1" s="1"/>
  <c r="N6009" i="1" s="1"/>
  <c r="L6010" i="1"/>
  <c r="M6010" i="1" s="1"/>
  <c r="N6010" i="1" s="1"/>
  <c r="L6011" i="1"/>
  <c r="M6011" i="1" s="1"/>
  <c r="N6011" i="1" s="1"/>
  <c r="L6012" i="1"/>
  <c r="M6012" i="1" s="1"/>
  <c r="N6012" i="1" s="1"/>
  <c r="L6013" i="1"/>
  <c r="M6013" i="1" s="1"/>
  <c r="N6013" i="1" s="1"/>
  <c r="L6014" i="1"/>
  <c r="M6014" i="1" s="1"/>
  <c r="N6014" i="1" s="1"/>
  <c r="L6015" i="1"/>
  <c r="M6015" i="1" s="1"/>
  <c r="N6015" i="1" s="1"/>
  <c r="L6016" i="1"/>
  <c r="M6016" i="1" s="1"/>
  <c r="N6016" i="1" s="1"/>
  <c r="L6017" i="1"/>
  <c r="M6017" i="1" s="1"/>
  <c r="N6017" i="1" s="1"/>
  <c r="L6018" i="1"/>
  <c r="M6018" i="1" s="1"/>
  <c r="N6018" i="1" s="1"/>
  <c r="L6019" i="1"/>
  <c r="M6019" i="1" s="1"/>
  <c r="N6019" i="1" s="1"/>
  <c r="L6020" i="1"/>
  <c r="M6020" i="1" s="1"/>
  <c r="N6020" i="1" s="1"/>
  <c r="L6021" i="1"/>
  <c r="M6021" i="1" s="1"/>
  <c r="N6021" i="1" s="1"/>
  <c r="L6022" i="1"/>
  <c r="M6022" i="1" s="1"/>
  <c r="N6022" i="1" s="1"/>
  <c r="L6023" i="1"/>
  <c r="M6023" i="1" s="1"/>
  <c r="N6023" i="1" s="1"/>
  <c r="L6024" i="1"/>
  <c r="M6024" i="1" s="1"/>
  <c r="N6024" i="1" s="1"/>
  <c r="L6025" i="1"/>
  <c r="M6025" i="1" s="1"/>
  <c r="N6025" i="1" s="1"/>
  <c r="L6026" i="1"/>
  <c r="M6026" i="1" s="1"/>
  <c r="N6026" i="1" s="1"/>
  <c r="L6027" i="1"/>
  <c r="M6027" i="1" s="1"/>
  <c r="N6027" i="1" s="1"/>
  <c r="L6028" i="1"/>
  <c r="M6028" i="1" s="1"/>
  <c r="N6028" i="1" s="1"/>
  <c r="L6029" i="1"/>
  <c r="M6029" i="1" s="1"/>
  <c r="N6029" i="1" s="1"/>
  <c r="L6030" i="1"/>
  <c r="M6030" i="1" s="1"/>
  <c r="N6030" i="1" s="1"/>
  <c r="L6031" i="1"/>
  <c r="M6031" i="1" s="1"/>
  <c r="N6031" i="1" s="1"/>
  <c r="L6032" i="1"/>
  <c r="M6032" i="1" s="1"/>
  <c r="N6032" i="1" s="1"/>
  <c r="L6033" i="1"/>
  <c r="M6033" i="1" s="1"/>
  <c r="N6033" i="1" s="1"/>
  <c r="L6034" i="1"/>
  <c r="M6034" i="1" s="1"/>
  <c r="N6034" i="1" s="1"/>
  <c r="L6035" i="1"/>
  <c r="M6035" i="1" s="1"/>
  <c r="N6035" i="1" s="1"/>
  <c r="L6036" i="1"/>
  <c r="M6036" i="1" s="1"/>
  <c r="N6036" i="1" s="1"/>
  <c r="L6037" i="1"/>
  <c r="M6037" i="1" s="1"/>
  <c r="N6037" i="1" s="1"/>
  <c r="L6038" i="1"/>
  <c r="M6038" i="1" s="1"/>
  <c r="N6038" i="1" s="1"/>
  <c r="L6039" i="1"/>
  <c r="M6039" i="1" s="1"/>
  <c r="N6039" i="1" s="1"/>
  <c r="L6040" i="1"/>
  <c r="M6040" i="1" s="1"/>
  <c r="N6040" i="1" s="1"/>
  <c r="L6041" i="1"/>
  <c r="M6041" i="1" s="1"/>
  <c r="N6041" i="1" s="1"/>
  <c r="L6042" i="1"/>
  <c r="M6042" i="1" s="1"/>
  <c r="N6042" i="1" s="1"/>
  <c r="L6043" i="1"/>
  <c r="M6043" i="1" s="1"/>
  <c r="N6043" i="1" s="1"/>
  <c r="L6044" i="1"/>
  <c r="M6044" i="1" s="1"/>
  <c r="N6044" i="1" s="1"/>
  <c r="L6045" i="1"/>
  <c r="M6045" i="1" s="1"/>
  <c r="N6045" i="1" s="1"/>
  <c r="L6046" i="1"/>
  <c r="M6046" i="1" s="1"/>
  <c r="N6046" i="1" s="1"/>
  <c r="L6047" i="1"/>
  <c r="M6047" i="1" s="1"/>
  <c r="N6047" i="1" s="1"/>
  <c r="L6048" i="1"/>
  <c r="M6048" i="1" s="1"/>
  <c r="N6048" i="1" s="1"/>
  <c r="L6049" i="1"/>
  <c r="M6049" i="1" s="1"/>
  <c r="N6049" i="1" s="1"/>
  <c r="L6050" i="1"/>
  <c r="M6050" i="1" s="1"/>
  <c r="N6050" i="1" s="1"/>
  <c r="L6051" i="1"/>
  <c r="M6051" i="1" s="1"/>
  <c r="N6051" i="1" s="1"/>
  <c r="L6052" i="1"/>
  <c r="M6052" i="1" s="1"/>
  <c r="N6052" i="1" s="1"/>
  <c r="L6053" i="1"/>
  <c r="M6053" i="1" s="1"/>
  <c r="N6053" i="1" s="1"/>
  <c r="L6054" i="1"/>
  <c r="M6054" i="1" s="1"/>
  <c r="N6054" i="1" s="1"/>
  <c r="L6055" i="1"/>
  <c r="M6055" i="1" s="1"/>
  <c r="N6055" i="1" s="1"/>
  <c r="L6056" i="1"/>
  <c r="M6056" i="1" s="1"/>
  <c r="N6056" i="1" s="1"/>
  <c r="L6057" i="1"/>
  <c r="M6057" i="1" s="1"/>
  <c r="N6057" i="1" s="1"/>
  <c r="L6058" i="1"/>
  <c r="M6058" i="1" s="1"/>
  <c r="N6058" i="1" s="1"/>
  <c r="L6059" i="1"/>
  <c r="M6059" i="1" s="1"/>
  <c r="N6059" i="1" s="1"/>
  <c r="L6060" i="1"/>
  <c r="M6060" i="1" s="1"/>
  <c r="N6060" i="1" s="1"/>
  <c r="L6061" i="1"/>
  <c r="M6061" i="1" s="1"/>
  <c r="N6061" i="1" s="1"/>
  <c r="L6062" i="1"/>
  <c r="M6062" i="1" s="1"/>
  <c r="N6062" i="1" s="1"/>
  <c r="L6063" i="1"/>
  <c r="M6063" i="1" s="1"/>
  <c r="N6063" i="1" s="1"/>
  <c r="L6064" i="1"/>
  <c r="M6064" i="1" s="1"/>
  <c r="N6064" i="1" s="1"/>
  <c r="L6065" i="1"/>
  <c r="M6065" i="1" s="1"/>
  <c r="N6065" i="1" s="1"/>
  <c r="L6066" i="1"/>
  <c r="M6066" i="1" s="1"/>
  <c r="N6066" i="1" s="1"/>
  <c r="L6067" i="1"/>
  <c r="M6067" i="1" s="1"/>
  <c r="N6067" i="1" s="1"/>
  <c r="L6068" i="1"/>
  <c r="M6068" i="1" s="1"/>
  <c r="N6068" i="1" s="1"/>
  <c r="L6069" i="1"/>
  <c r="M6069" i="1" s="1"/>
  <c r="N6069" i="1" s="1"/>
  <c r="L6070" i="1"/>
  <c r="M6070" i="1" s="1"/>
  <c r="N6070" i="1" s="1"/>
  <c r="L6071" i="1"/>
  <c r="M6071" i="1" s="1"/>
  <c r="N6071" i="1" s="1"/>
  <c r="L6072" i="1"/>
  <c r="M6072" i="1" s="1"/>
  <c r="N6072" i="1" s="1"/>
  <c r="L6073" i="1"/>
  <c r="M6073" i="1" s="1"/>
  <c r="N6073" i="1" s="1"/>
  <c r="L6074" i="1"/>
  <c r="M6074" i="1" s="1"/>
  <c r="N6074" i="1" s="1"/>
  <c r="L6075" i="1"/>
  <c r="M6075" i="1" s="1"/>
  <c r="N6075" i="1" s="1"/>
  <c r="L6076" i="1"/>
  <c r="M6076" i="1" s="1"/>
  <c r="N6076" i="1" s="1"/>
  <c r="L6077" i="1"/>
  <c r="M6077" i="1" s="1"/>
  <c r="N6077" i="1" s="1"/>
  <c r="L6078" i="1"/>
  <c r="M6078" i="1" s="1"/>
  <c r="N6078" i="1" s="1"/>
  <c r="L6079" i="1"/>
  <c r="M6079" i="1" s="1"/>
  <c r="N6079" i="1" s="1"/>
  <c r="L6080" i="1"/>
  <c r="M6080" i="1" s="1"/>
  <c r="N6080" i="1" s="1"/>
  <c r="L6081" i="1"/>
  <c r="M6081" i="1" s="1"/>
  <c r="N6081" i="1" s="1"/>
  <c r="L6082" i="1"/>
  <c r="M6082" i="1" s="1"/>
  <c r="N6082" i="1" s="1"/>
  <c r="L6083" i="1"/>
  <c r="M6083" i="1" s="1"/>
  <c r="N6083" i="1" s="1"/>
  <c r="L6084" i="1"/>
  <c r="M6084" i="1" s="1"/>
  <c r="N6084" i="1" s="1"/>
  <c r="L6085" i="1"/>
  <c r="M6085" i="1" s="1"/>
  <c r="N6085" i="1" s="1"/>
  <c r="L6086" i="1"/>
  <c r="M6086" i="1" s="1"/>
  <c r="N6086" i="1" s="1"/>
  <c r="L6087" i="1"/>
  <c r="M6087" i="1" s="1"/>
  <c r="N6087" i="1" s="1"/>
  <c r="L6088" i="1"/>
  <c r="M6088" i="1" s="1"/>
  <c r="N6088" i="1" s="1"/>
  <c r="L6089" i="1"/>
  <c r="M6089" i="1" s="1"/>
  <c r="N6089" i="1" s="1"/>
  <c r="L6090" i="1"/>
  <c r="M6090" i="1" s="1"/>
  <c r="N6090" i="1" s="1"/>
  <c r="L6091" i="1"/>
  <c r="M6091" i="1" s="1"/>
  <c r="N6091" i="1" s="1"/>
  <c r="L6092" i="1"/>
  <c r="M6092" i="1" s="1"/>
  <c r="N6092" i="1" s="1"/>
  <c r="L6093" i="1"/>
  <c r="M6093" i="1" s="1"/>
  <c r="N6093" i="1" s="1"/>
  <c r="L6094" i="1"/>
  <c r="M6094" i="1" s="1"/>
  <c r="N6094" i="1" s="1"/>
  <c r="L6095" i="1"/>
  <c r="M6095" i="1" s="1"/>
  <c r="N6095" i="1" s="1"/>
  <c r="L6096" i="1"/>
  <c r="M6096" i="1" s="1"/>
  <c r="N6096" i="1" s="1"/>
  <c r="L6097" i="1"/>
  <c r="M6097" i="1" s="1"/>
  <c r="N6097" i="1" s="1"/>
  <c r="L6098" i="1"/>
  <c r="M6098" i="1" s="1"/>
  <c r="N6098" i="1" s="1"/>
  <c r="L6099" i="1"/>
  <c r="M6099" i="1" s="1"/>
  <c r="N6099" i="1" s="1"/>
  <c r="L6100" i="1"/>
  <c r="M6100" i="1" s="1"/>
  <c r="N6100" i="1" s="1"/>
  <c r="L6101" i="1"/>
  <c r="M6101" i="1" s="1"/>
  <c r="N6101" i="1" s="1"/>
  <c r="L6102" i="1"/>
  <c r="M6102" i="1" s="1"/>
  <c r="N6102" i="1" s="1"/>
  <c r="L6103" i="1"/>
  <c r="M6103" i="1" s="1"/>
  <c r="N6103" i="1" s="1"/>
  <c r="L6104" i="1"/>
  <c r="M6104" i="1" s="1"/>
  <c r="N6104" i="1" s="1"/>
  <c r="L6105" i="1"/>
  <c r="M6105" i="1" s="1"/>
  <c r="N6105" i="1" s="1"/>
  <c r="L6106" i="1"/>
  <c r="M6106" i="1" s="1"/>
  <c r="N6106" i="1" s="1"/>
  <c r="L6107" i="1"/>
  <c r="M6107" i="1" s="1"/>
  <c r="N6107" i="1" s="1"/>
  <c r="L6108" i="1"/>
  <c r="M6108" i="1" s="1"/>
  <c r="N6108" i="1" s="1"/>
  <c r="L6109" i="1"/>
  <c r="M6109" i="1" s="1"/>
  <c r="N6109" i="1" s="1"/>
  <c r="L6110" i="1"/>
  <c r="M6110" i="1" s="1"/>
  <c r="N6110" i="1" s="1"/>
  <c r="L6111" i="1"/>
  <c r="M6111" i="1" s="1"/>
  <c r="N6111" i="1" s="1"/>
  <c r="L6112" i="1"/>
  <c r="M6112" i="1" s="1"/>
  <c r="N6112" i="1" s="1"/>
  <c r="L6113" i="1"/>
  <c r="M6113" i="1" s="1"/>
  <c r="N6113" i="1" s="1"/>
  <c r="L6114" i="1"/>
  <c r="M6114" i="1" s="1"/>
  <c r="N6114" i="1" s="1"/>
  <c r="L6115" i="1"/>
  <c r="M6115" i="1" s="1"/>
  <c r="N6115" i="1" s="1"/>
  <c r="L6116" i="1"/>
  <c r="M6116" i="1" s="1"/>
  <c r="N6116" i="1" s="1"/>
  <c r="L6117" i="1"/>
  <c r="M6117" i="1" s="1"/>
  <c r="N6117" i="1" s="1"/>
  <c r="L6118" i="1"/>
  <c r="M6118" i="1" s="1"/>
  <c r="N6118" i="1" s="1"/>
  <c r="L6119" i="1"/>
  <c r="M6119" i="1" s="1"/>
  <c r="N6119" i="1" s="1"/>
  <c r="L6120" i="1"/>
  <c r="M6120" i="1" s="1"/>
  <c r="N6120" i="1" s="1"/>
  <c r="L6121" i="1"/>
  <c r="M6121" i="1" s="1"/>
  <c r="N6121" i="1" s="1"/>
  <c r="L6122" i="1"/>
  <c r="M6122" i="1" s="1"/>
  <c r="N6122" i="1" s="1"/>
  <c r="L6123" i="1"/>
  <c r="M6123" i="1" s="1"/>
  <c r="N6123" i="1" s="1"/>
  <c r="L6124" i="1"/>
  <c r="M6124" i="1" s="1"/>
  <c r="N6124" i="1" s="1"/>
  <c r="L6125" i="1"/>
  <c r="M6125" i="1" s="1"/>
  <c r="N6125" i="1" s="1"/>
  <c r="L6126" i="1"/>
  <c r="M6126" i="1" s="1"/>
  <c r="N6126" i="1" s="1"/>
  <c r="L6127" i="1"/>
  <c r="M6127" i="1" s="1"/>
  <c r="N6127" i="1" s="1"/>
  <c r="L6128" i="1"/>
  <c r="M6128" i="1" s="1"/>
  <c r="N6128" i="1" s="1"/>
  <c r="L6129" i="1"/>
  <c r="M6129" i="1" s="1"/>
  <c r="N6129" i="1" s="1"/>
  <c r="L6130" i="1"/>
  <c r="M6130" i="1" s="1"/>
  <c r="N6130" i="1" s="1"/>
  <c r="L6131" i="1"/>
  <c r="M6131" i="1" s="1"/>
  <c r="N6131" i="1" s="1"/>
  <c r="L6132" i="1"/>
  <c r="M6132" i="1" s="1"/>
  <c r="N6132" i="1" s="1"/>
  <c r="L6133" i="1"/>
  <c r="M6133" i="1" s="1"/>
  <c r="N6133" i="1" s="1"/>
  <c r="L6134" i="1"/>
  <c r="M6134" i="1" s="1"/>
  <c r="N6134" i="1" s="1"/>
  <c r="L6135" i="1"/>
  <c r="M6135" i="1" s="1"/>
  <c r="N6135" i="1" s="1"/>
  <c r="L6136" i="1"/>
  <c r="M6136" i="1" s="1"/>
  <c r="N6136" i="1" s="1"/>
  <c r="L6137" i="1"/>
  <c r="M6137" i="1" s="1"/>
  <c r="N6137" i="1" s="1"/>
  <c r="L6138" i="1"/>
  <c r="M6138" i="1" s="1"/>
  <c r="N6138" i="1" s="1"/>
  <c r="L6139" i="1"/>
  <c r="M6139" i="1" s="1"/>
  <c r="N6139" i="1" s="1"/>
  <c r="L6140" i="1"/>
  <c r="M6140" i="1" s="1"/>
  <c r="N6140" i="1" s="1"/>
  <c r="L6141" i="1"/>
  <c r="M6141" i="1" s="1"/>
  <c r="N6141" i="1" s="1"/>
  <c r="L6142" i="1"/>
  <c r="M6142" i="1" s="1"/>
  <c r="N6142" i="1" s="1"/>
  <c r="L6143" i="1"/>
  <c r="M6143" i="1" s="1"/>
  <c r="N6143" i="1" s="1"/>
  <c r="L6144" i="1"/>
  <c r="M6144" i="1" s="1"/>
  <c r="N6144" i="1" s="1"/>
  <c r="L6145" i="1"/>
  <c r="M6145" i="1" s="1"/>
  <c r="N6145" i="1" s="1"/>
  <c r="L6146" i="1"/>
  <c r="M6146" i="1" s="1"/>
  <c r="N6146" i="1" s="1"/>
  <c r="L6147" i="1"/>
  <c r="M6147" i="1" s="1"/>
  <c r="N6147" i="1" s="1"/>
  <c r="L6148" i="1"/>
  <c r="M6148" i="1" s="1"/>
  <c r="N6148" i="1" s="1"/>
  <c r="L6149" i="1"/>
  <c r="M6149" i="1" s="1"/>
  <c r="N6149" i="1" s="1"/>
  <c r="L6150" i="1"/>
  <c r="M6150" i="1" s="1"/>
  <c r="N6150" i="1" s="1"/>
  <c r="L6151" i="1"/>
  <c r="M6151" i="1" s="1"/>
  <c r="N6151" i="1" s="1"/>
  <c r="L6152" i="1"/>
  <c r="M6152" i="1" s="1"/>
  <c r="N6152" i="1" s="1"/>
  <c r="L6153" i="1"/>
  <c r="M6153" i="1" s="1"/>
  <c r="N6153" i="1" s="1"/>
  <c r="L6154" i="1"/>
  <c r="M6154" i="1" s="1"/>
  <c r="N6154" i="1" s="1"/>
  <c r="L6155" i="1"/>
  <c r="M6155" i="1" s="1"/>
  <c r="N6155" i="1" s="1"/>
  <c r="L6156" i="1"/>
  <c r="M6156" i="1" s="1"/>
  <c r="N6156" i="1" s="1"/>
  <c r="L6157" i="1"/>
  <c r="M6157" i="1" s="1"/>
  <c r="N6157" i="1" s="1"/>
  <c r="L6158" i="1"/>
  <c r="M6158" i="1" s="1"/>
  <c r="N6158" i="1" s="1"/>
  <c r="L6159" i="1"/>
  <c r="M6159" i="1" s="1"/>
  <c r="N6159" i="1" s="1"/>
  <c r="L6160" i="1"/>
  <c r="M6160" i="1" s="1"/>
  <c r="N6160" i="1" s="1"/>
  <c r="L6161" i="1"/>
  <c r="M6161" i="1" s="1"/>
  <c r="N6161" i="1" s="1"/>
  <c r="L6162" i="1"/>
  <c r="M6162" i="1" s="1"/>
  <c r="N6162" i="1" s="1"/>
  <c r="L6163" i="1"/>
  <c r="M6163" i="1" s="1"/>
  <c r="N6163" i="1" s="1"/>
  <c r="L6164" i="1"/>
  <c r="M6164" i="1" s="1"/>
  <c r="N6164" i="1" s="1"/>
  <c r="L6165" i="1"/>
  <c r="M6165" i="1" s="1"/>
  <c r="N6165" i="1" s="1"/>
  <c r="L6166" i="1"/>
  <c r="M6166" i="1" s="1"/>
  <c r="N6166" i="1" s="1"/>
  <c r="L6167" i="1"/>
  <c r="M6167" i="1" s="1"/>
  <c r="N6167" i="1" s="1"/>
  <c r="L6168" i="1"/>
  <c r="M6168" i="1" s="1"/>
  <c r="N6168" i="1" s="1"/>
  <c r="L6169" i="1"/>
  <c r="M6169" i="1" s="1"/>
  <c r="N6169" i="1" s="1"/>
  <c r="L6170" i="1"/>
  <c r="M6170" i="1" s="1"/>
  <c r="N6170" i="1" s="1"/>
  <c r="L6171" i="1"/>
  <c r="M6171" i="1" s="1"/>
  <c r="N6171" i="1" s="1"/>
  <c r="L6172" i="1"/>
  <c r="M6172" i="1" s="1"/>
  <c r="N6172" i="1" s="1"/>
  <c r="L6173" i="1"/>
  <c r="M6173" i="1" s="1"/>
  <c r="N6173" i="1" s="1"/>
  <c r="L6174" i="1"/>
  <c r="M6174" i="1" s="1"/>
  <c r="N6174" i="1" s="1"/>
  <c r="L6175" i="1"/>
  <c r="M6175" i="1" s="1"/>
  <c r="N6175" i="1" s="1"/>
  <c r="L6176" i="1"/>
  <c r="M6176" i="1" s="1"/>
  <c r="N6176" i="1" s="1"/>
  <c r="L6177" i="1"/>
  <c r="M6177" i="1" s="1"/>
  <c r="N6177" i="1" s="1"/>
  <c r="L6178" i="1"/>
  <c r="M6178" i="1" s="1"/>
  <c r="N6178" i="1" s="1"/>
  <c r="L6179" i="1"/>
  <c r="M6179" i="1" s="1"/>
  <c r="N6179" i="1" s="1"/>
  <c r="L6180" i="1"/>
  <c r="M6180" i="1" s="1"/>
  <c r="N6180" i="1" s="1"/>
  <c r="L6181" i="1"/>
  <c r="M6181" i="1" s="1"/>
  <c r="N6181" i="1" s="1"/>
  <c r="L6182" i="1"/>
  <c r="M6182" i="1" s="1"/>
  <c r="N6182" i="1" s="1"/>
  <c r="L6183" i="1"/>
  <c r="M6183" i="1" s="1"/>
  <c r="N6183" i="1" s="1"/>
  <c r="L6184" i="1"/>
  <c r="M6184" i="1" s="1"/>
  <c r="N6184" i="1" s="1"/>
  <c r="L6185" i="1"/>
  <c r="M6185" i="1" s="1"/>
  <c r="N6185" i="1" s="1"/>
  <c r="L6186" i="1"/>
  <c r="M6186" i="1" s="1"/>
  <c r="N6186" i="1" s="1"/>
  <c r="L6187" i="1"/>
  <c r="M6187" i="1" s="1"/>
  <c r="N6187" i="1" s="1"/>
  <c r="L6188" i="1"/>
  <c r="M6188" i="1" s="1"/>
  <c r="N6188" i="1" s="1"/>
  <c r="L6189" i="1"/>
  <c r="M6189" i="1" s="1"/>
  <c r="N6189" i="1" s="1"/>
  <c r="L6190" i="1"/>
  <c r="M6190" i="1" s="1"/>
  <c r="N6190" i="1" s="1"/>
  <c r="L6191" i="1"/>
  <c r="M6191" i="1" s="1"/>
  <c r="N6191" i="1" s="1"/>
  <c r="L6192" i="1"/>
  <c r="M6192" i="1" s="1"/>
  <c r="N6192" i="1" s="1"/>
  <c r="L6193" i="1"/>
  <c r="M6193" i="1" s="1"/>
  <c r="N6193" i="1" s="1"/>
  <c r="L6194" i="1"/>
  <c r="M6194" i="1" s="1"/>
  <c r="N6194" i="1" s="1"/>
  <c r="L6195" i="1"/>
  <c r="M6195" i="1" s="1"/>
  <c r="N6195" i="1" s="1"/>
  <c r="L6196" i="1"/>
  <c r="M6196" i="1" s="1"/>
  <c r="N6196" i="1" s="1"/>
  <c r="L6197" i="1"/>
  <c r="M6197" i="1" s="1"/>
  <c r="N6197" i="1" s="1"/>
  <c r="L6198" i="1"/>
  <c r="M6198" i="1" s="1"/>
  <c r="N6198" i="1" s="1"/>
  <c r="L6199" i="1"/>
  <c r="M6199" i="1" s="1"/>
  <c r="N6199" i="1" s="1"/>
  <c r="L6200" i="1"/>
  <c r="M6200" i="1" s="1"/>
  <c r="N6200" i="1" s="1"/>
  <c r="L6201" i="1"/>
  <c r="M6201" i="1" s="1"/>
  <c r="N6201" i="1" s="1"/>
  <c r="L6202" i="1"/>
  <c r="M6202" i="1" s="1"/>
  <c r="N6202" i="1" s="1"/>
  <c r="L6203" i="1"/>
  <c r="M6203" i="1" s="1"/>
  <c r="N6203" i="1" s="1"/>
  <c r="L6204" i="1"/>
  <c r="M6204" i="1" s="1"/>
  <c r="N6204" i="1" s="1"/>
  <c r="L6205" i="1"/>
  <c r="M6205" i="1" s="1"/>
  <c r="N6205" i="1" s="1"/>
  <c r="L6206" i="1"/>
  <c r="M6206" i="1" s="1"/>
  <c r="N6206" i="1" s="1"/>
  <c r="L6207" i="1"/>
  <c r="M6207" i="1" s="1"/>
  <c r="N6207" i="1" s="1"/>
  <c r="L6208" i="1"/>
  <c r="M6208" i="1" s="1"/>
  <c r="N6208" i="1" s="1"/>
  <c r="L6209" i="1"/>
  <c r="M6209" i="1" s="1"/>
  <c r="N6209" i="1" s="1"/>
  <c r="L6210" i="1"/>
  <c r="M6210" i="1" s="1"/>
  <c r="N6210" i="1" s="1"/>
  <c r="L6211" i="1"/>
  <c r="M6211" i="1" s="1"/>
  <c r="N6211" i="1" s="1"/>
  <c r="L6212" i="1"/>
  <c r="M6212" i="1" s="1"/>
  <c r="N6212" i="1" s="1"/>
  <c r="L6213" i="1"/>
  <c r="M6213" i="1" s="1"/>
  <c r="N6213" i="1" s="1"/>
  <c r="L6214" i="1"/>
  <c r="M6214" i="1" s="1"/>
  <c r="N6214" i="1" s="1"/>
  <c r="L6215" i="1"/>
  <c r="M6215" i="1" s="1"/>
  <c r="N6215" i="1" s="1"/>
  <c r="L6216" i="1"/>
  <c r="M6216" i="1" s="1"/>
  <c r="N6216" i="1" s="1"/>
  <c r="L6217" i="1"/>
  <c r="M6217" i="1" s="1"/>
  <c r="N6217" i="1" s="1"/>
  <c r="L6218" i="1"/>
  <c r="M6218" i="1" s="1"/>
  <c r="N6218" i="1" s="1"/>
  <c r="L6219" i="1"/>
  <c r="M6219" i="1" s="1"/>
  <c r="N6219" i="1" s="1"/>
  <c r="L6220" i="1"/>
  <c r="M6220" i="1" s="1"/>
  <c r="N6220" i="1" s="1"/>
  <c r="L6221" i="1"/>
  <c r="M6221" i="1" s="1"/>
  <c r="N6221" i="1" s="1"/>
  <c r="L6222" i="1"/>
  <c r="M6222" i="1" s="1"/>
  <c r="N6222" i="1" s="1"/>
  <c r="L6223" i="1"/>
  <c r="M6223" i="1" s="1"/>
  <c r="N6223" i="1" s="1"/>
  <c r="L6224" i="1"/>
  <c r="M6224" i="1" s="1"/>
  <c r="N6224" i="1" s="1"/>
  <c r="L6225" i="1"/>
  <c r="M6225" i="1" s="1"/>
  <c r="N6225" i="1" s="1"/>
  <c r="L6226" i="1"/>
  <c r="M6226" i="1" s="1"/>
  <c r="N6226" i="1" s="1"/>
  <c r="L6227" i="1"/>
  <c r="M6227" i="1" s="1"/>
  <c r="N6227" i="1" s="1"/>
  <c r="L6228" i="1"/>
  <c r="M6228" i="1" s="1"/>
  <c r="N6228" i="1" s="1"/>
  <c r="L6229" i="1"/>
  <c r="M6229" i="1" s="1"/>
  <c r="N6229" i="1" s="1"/>
  <c r="L6230" i="1"/>
  <c r="M6230" i="1" s="1"/>
  <c r="N6230" i="1" s="1"/>
  <c r="L6231" i="1"/>
  <c r="M6231" i="1" s="1"/>
  <c r="N6231" i="1" s="1"/>
  <c r="L6232" i="1"/>
  <c r="M6232" i="1" s="1"/>
  <c r="N6232" i="1" s="1"/>
  <c r="L6233" i="1"/>
  <c r="M6233" i="1" s="1"/>
  <c r="N6233" i="1" s="1"/>
  <c r="L6234" i="1"/>
  <c r="M6234" i="1" s="1"/>
  <c r="N6234" i="1" s="1"/>
  <c r="L6235" i="1"/>
  <c r="M6235" i="1" s="1"/>
  <c r="N6235" i="1" s="1"/>
  <c r="L6236" i="1"/>
  <c r="M6236" i="1" s="1"/>
  <c r="N6236" i="1" s="1"/>
  <c r="L6237" i="1"/>
  <c r="M6237" i="1" s="1"/>
  <c r="N6237" i="1" s="1"/>
  <c r="L6238" i="1"/>
  <c r="M6238" i="1" s="1"/>
  <c r="N6238" i="1" s="1"/>
  <c r="L6239" i="1"/>
  <c r="M6239" i="1" s="1"/>
  <c r="N6239" i="1" s="1"/>
  <c r="L6240" i="1"/>
  <c r="M6240" i="1" s="1"/>
  <c r="N6240" i="1" s="1"/>
  <c r="L6241" i="1"/>
  <c r="M6241" i="1" s="1"/>
  <c r="N6241" i="1" s="1"/>
  <c r="L6242" i="1"/>
  <c r="M6242" i="1" s="1"/>
  <c r="N6242" i="1" s="1"/>
  <c r="L6243" i="1"/>
  <c r="M6243" i="1" s="1"/>
  <c r="N6243" i="1" s="1"/>
  <c r="L6244" i="1"/>
  <c r="M6244" i="1" s="1"/>
  <c r="N6244" i="1" s="1"/>
  <c r="L6245" i="1"/>
  <c r="M6245" i="1" s="1"/>
  <c r="N6245" i="1" s="1"/>
  <c r="L6246" i="1"/>
  <c r="M6246" i="1" s="1"/>
  <c r="N6246" i="1" s="1"/>
  <c r="L6247" i="1"/>
  <c r="M6247" i="1" s="1"/>
  <c r="N6247" i="1" s="1"/>
  <c r="L6248" i="1"/>
  <c r="M6248" i="1" s="1"/>
  <c r="N6248" i="1" s="1"/>
  <c r="L6249" i="1"/>
  <c r="M6249" i="1" s="1"/>
  <c r="N6249" i="1" s="1"/>
  <c r="L6250" i="1"/>
  <c r="M6250" i="1" s="1"/>
  <c r="N6250" i="1" s="1"/>
  <c r="L6251" i="1"/>
  <c r="M6251" i="1" s="1"/>
  <c r="N6251" i="1" s="1"/>
  <c r="L6252" i="1"/>
  <c r="M6252" i="1" s="1"/>
  <c r="N6252" i="1" s="1"/>
  <c r="L6253" i="1"/>
  <c r="M6253" i="1" s="1"/>
  <c r="N6253" i="1" s="1"/>
  <c r="L6254" i="1"/>
  <c r="M6254" i="1" s="1"/>
  <c r="N6254" i="1" s="1"/>
  <c r="L6255" i="1"/>
  <c r="M6255" i="1" s="1"/>
  <c r="N6255" i="1" s="1"/>
  <c r="L6256" i="1"/>
  <c r="M6256" i="1" s="1"/>
  <c r="N6256" i="1" s="1"/>
  <c r="L6257" i="1"/>
  <c r="M6257" i="1" s="1"/>
  <c r="N6257" i="1" s="1"/>
  <c r="L6258" i="1"/>
  <c r="M6258" i="1" s="1"/>
  <c r="N6258" i="1" s="1"/>
  <c r="L6259" i="1"/>
  <c r="M6259" i="1" s="1"/>
  <c r="N6259" i="1" s="1"/>
  <c r="L6260" i="1"/>
  <c r="M6260" i="1" s="1"/>
  <c r="N6260" i="1" s="1"/>
  <c r="L6261" i="1"/>
  <c r="M6261" i="1" s="1"/>
  <c r="N6261" i="1" s="1"/>
  <c r="L6262" i="1"/>
  <c r="M6262" i="1" s="1"/>
  <c r="N6262" i="1" s="1"/>
  <c r="L6263" i="1"/>
  <c r="M6263" i="1" s="1"/>
  <c r="N6263" i="1" s="1"/>
  <c r="L6264" i="1"/>
  <c r="M6264" i="1" s="1"/>
  <c r="N6264" i="1" s="1"/>
  <c r="L6265" i="1"/>
  <c r="M6265" i="1" s="1"/>
  <c r="N6265" i="1" s="1"/>
  <c r="L6266" i="1"/>
  <c r="M6266" i="1" s="1"/>
  <c r="N6266" i="1" s="1"/>
  <c r="L6267" i="1"/>
  <c r="M6267" i="1" s="1"/>
  <c r="N6267" i="1" s="1"/>
  <c r="L6268" i="1"/>
  <c r="M6268" i="1" s="1"/>
  <c r="N6268" i="1" s="1"/>
  <c r="L6269" i="1"/>
  <c r="M6269" i="1" s="1"/>
  <c r="N6269" i="1" s="1"/>
  <c r="L6270" i="1"/>
  <c r="M6270" i="1" s="1"/>
  <c r="N6270" i="1" s="1"/>
  <c r="L6271" i="1"/>
  <c r="M6271" i="1" s="1"/>
  <c r="N6271" i="1" s="1"/>
  <c r="L6272" i="1"/>
  <c r="M6272" i="1" s="1"/>
  <c r="N6272" i="1" s="1"/>
  <c r="L6273" i="1"/>
  <c r="M6273" i="1" s="1"/>
  <c r="N6273" i="1" s="1"/>
  <c r="L6274" i="1"/>
  <c r="M6274" i="1" s="1"/>
  <c r="N6274" i="1" s="1"/>
  <c r="L6275" i="1"/>
  <c r="M6275" i="1" s="1"/>
  <c r="N6275" i="1" s="1"/>
  <c r="L6276" i="1"/>
  <c r="M6276" i="1" s="1"/>
  <c r="N6276" i="1" s="1"/>
  <c r="L6277" i="1"/>
  <c r="M6277" i="1" s="1"/>
  <c r="N6277" i="1" s="1"/>
  <c r="L6278" i="1"/>
  <c r="M6278" i="1" s="1"/>
  <c r="N6278" i="1" s="1"/>
  <c r="L6279" i="1"/>
  <c r="M6279" i="1" s="1"/>
  <c r="N6279" i="1" s="1"/>
  <c r="L6280" i="1"/>
  <c r="M6280" i="1" s="1"/>
  <c r="N6280" i="1" s="1"/>
  <c r="L6281" i="1"/>
  <c r="M6281" i="1" s="1"/>
  <c r="N6281" i="1" s="1"/>
  <c r="L6282" i="1"/>
  <c r="M6282" i="1" s="1"/>
  <c r="N6282" i="1" s="1"/>
  <c r="L6283" i="1"/>
  <c r="M6283" i="1" s="1"/>
  <c r="N6283" i="1" s="1"/>
  <c r="L6284" i="1"/>
  <c r="M6284" i="1" s="1"/>
  <c r="N6284" i="1" s="1"/>
  <c r="L6285" i="1"/>
  <c r="M6285" i="1" s="1"/>
  <c r="N6285" i="1" s="1"/>
  <c r="L6286" i="1"/>
  <c r="M6286" i="1" s="1"/>
  <c r="N6286" i="1" s="1"/>
  <c r="L6287" i="1"/>
  <c r="M6287" i="1" s="1"/>
  <c r="N6287" i="1" s="1"/>
  <c r="L6288" i="1"/>
  <c r="M6288" i="1" s="1"/>
  <c r="N6288" i="1" s="1"/>
  <c r="L6289" i="1"/>
  <c r="M6289" i="1" s="1"/>
  <c r="N6289" i="1" s="1"/>
  <c r="L6290" i="1"/>
  <c r="M6290" i="1" s="1"/>
  <c r="N6290" i="1" s="1"/>
  <c r="L6291" i="1"/>
  <c r="M6291" i="1" s="1"/>
  <c r="N6291" i="1" s="1"/>
  <c r="L6292" i="1"/>
  <c r="M6292" i="1" s="1"/>
  <c r="N6292" i="1" s="1"/>
  <c r="L6293" i="1"/>
  <c r="M6293" i="1" s="1"/>
  <c r="N6293" i="1" s="1"/>
  <c r="L6294" i="1"/>
  <c r="M6294" i="1" s="1"/>
  <c r="N6294" i="1" s="1"/>
  <c r="L6295" i="1"/>
  <c r="M6295" i="1" s="1"/>
  <c r="N6295" i="1" s="1"/>
  <c r="L6296" i="1"/>
  <c r="M6296" i="1" s="1"/>
  <c r="N6296" i="1" s="1"/>
  <c r="L6297" i="1"/>
  <c r="M6297" i="1" s="1"/>
  <c r="N6297" i="1" s="1"/>
  <c r="L6298" i="1"/>
  <c r="M6298" i="1" s="1"/>
  <c r="N6298" i="1" s="1"/>
  <c r="L6299" i="1"/>
  <c r="M6299" i="1" s="1"/>
  <c r="N6299" i="1" s="1"/>
  <c r="L6300" i="1"/>
  <c r="M6300" i="1" s="1"/>
  <c r="N6300" i="1" s="1"/>
  <c r="L6301" i="1"/>
  <c r="M6301" i="1" s="1"/>
  <c r="N6301" i="1" s="1"/>
  <c r="L6302" i="1"/>
  <c r="M6302" i="1" s="1"/>
  <c r="N6302" i="1" s="1"/>
  <c r="L6303" i="1"/>
  <c r="M6303" i="1" s="1"/>
  <c r="N6303" i="1" s="1"/>
  <c r="L6304" i="1"/>
  <c r="M6304" i="1" s="1"/>
  <c r="N6304" i="1" s="1"/>
  <c r="L6305" i="1"/>
  <c r="M6305" i="1" s="1"/>
  <c r="N6305" i="1" s="1"/>
  <c r="L6306" i="1"/>
  <c r="M6306" i="1" s="1"/>
  <c r="N6306" i="1" s="1"/>
  <c r="L6307" i="1"/>
  <c r="M6307" i="1" s="1"/>
  <c r="N6307" i="1" s="1"/>
  <c r="L6308" i="1"/>
  <c r="M6308" i="1" s="1"/>
  <c r="N6308" i="1" s="1"/>
  <c r="L6309" i="1"/>
  <c r="M6309" i="1" s="1"/>
  <c r="N6309" i="1" s="1"/>
  <c r="L6310" i="1"/>
  <c r="M6310" i="1" s="1"/>
  <c r="N6310" i="1" s="1"/>
  <c r="L6311" i="1"/>
  <c r="M6311" i="1" s="1"/>
  <c r="N6311" i="1" s="1"/>
  <c r="L6312" i="1"/>
  <c r="M6312" i="1" s="1"/>
  <c r="N6312" i="1" s="1"/>
  <c r="L6313" i="1"/>
  <c r="M6313" i="1" s="1"/>
  <c r="N6313" i="1" s="1"/>
  <c r="L6314" i="1"/>
  <c r="M6314" i="1" s="1"/>
  <c r="N6314" i="1" s="1"/>
  <c r="L6315" i="1"/>
  <c r="M6315" i="1" s="1"/>
  <c r="N6315" i="1" s="1"/>
  <c r="L6316" i="1"/>
  <c r="M6316" i="1" s="1"/>
  <c r="N6316" i="1" s="1"/>
  <c r="L6317" i="1"/>
  <c r="M6317" i="1" s="1"/>
  <c r="N6317" i="1" s="1"/>
  <c r="L6318" i="1"/>
  <c r="M6318" i="1" s="1"/>
  <c r="N6318" i="1" s="1"/>
  <c r="L6319" i="1"/>
  <c r="M6319" i="1" s="1"/>
  <c r="N6319" i="1" s="1"/>
  <c r="L6320" i="1"/>
  <c r="M6320" i="1" s="1"/>
  <c r="N6320" i="1" s="1"/>
  <c r="L6321" i="1"/>
  <c r="M6321" i="1" s="1"/>
  <c r="N6321" i="1" s="1"/>
  <c r="L6322" i="1"/>
  <c r="M6322" i="1" s="1"/>
  <c r="N6322" i="1" s="1"/>
  <c r="L6323" i="1"/>
  <c r="M6323" i="1" s="1"/>
  <c r="N6323" i="1" s="1"/>
  <c r="L6324" i="1"/>
  <c r="M6324" i="1" s="1"/>
  <c r="N6324" i="1" s="1"/>
  <c r="L6325" i="1"/>
  <c r="M6325" i="1" s="1"/>
  <c r="N6325" i="1" s="1"/>
  <c r="L6326" i="1"/>
  <c r="M6326" i="1" s="1"/>
  <c r="N6326" i="1" s="1"/>
  <c r="L6327" i="1"/>
  <c r="M6327" i="1" s="1"/>
  <c r="N6327" i="1" s="1"/>
  <c r="L6328" i="1"/>
  <c r="M6328" i="1" s="1"/>
  <c r="N6328" i="1" s="1"/>
  <c r="L6329" i="1"/>
  <c r="M6329" i="1" s="1"/>
  <c r="N6329" i="1" s="1"/>
  <c r="L6330" i="1"/>
  <c r="M6330" i="1" s="1"/>
  <c r="N6330" i="1" s="1"/>
  <c r="L6331" i="1"/>
  <c r="M6331" i="1" s="1"/>
  <c r="N6331" i="1" s="1"/>
  <c r="L6332" i="1"/>
  <c r="M6332" i="1" s="1"/>
  <c r="N6332" i="1" s="1"/>
  <c r="L6333" i="1"/>
  <c r="M6333" i="1" s="1"/>
  <c r="N6333" i="1" s="1"/>
  <c r="L6334" i="1"/>
  <c r="M6334" i="1" s="1"/>
  <c r="N6334" i="1" s="1"/>
  <c r="L6335" i="1"/>
  <c r="M6335" i="1" s="1"/>
  <c r="N6335" i="1" s="1"/>
  <c r="L6336" i="1"/>
  <c r="M6336" i="1" s="1"/>
  <c r="N6336" i="1" s="1"/>
  <c r="L6337" i="1"/>
  <c r="M6337" i="1" s="1"/>
  <c r="N6337" i="1" s="1"/>
  <c r="L6338" i="1"/>
  <c r="M6338" i="1" s="1"/>
  <c r="N6338" i="1" s="1"/>
  <c r="L6339" i="1"/>
  <c r="M6339" i="1" s="1"/>
  <c r="N6339" i="1" s="1"/>
  <c r="L6340" i="1"/>
  <c r="M6340" i="1" s="1"/>
  <c r="N6340" i="1" s="1"/>
  <c r="L6341" i="1"/>
  <c r="M6341" i="1" s="1"/>
  <c r="N6341" i="1" s="1"/>
  <c r="L6342" i="1"/>
  <c r="M6342" i="1" s="1"/>
  <c r="N6342" i="1" s="1"/>
  <c r="L6343" i="1"/>
  <c r="M6343" i="1" s="1"/>
  <c r="N6343" i="1" s="1"/>
  <c r="L6344" i="1"/>
  <c r="M6344" i="1" s="1"/>
  <c r="N6344" i="1" s="1"/>
  <c r="L6345" i="1"/>
  <c r="M6345" i="1" s="1"/>
  <c r="N6345" i="1" s="1"/>
  <c r="L6346" i="1"/>
  <c r="M6346" i="1" s="1"/>
  <c r="N6346" i="1" s="1"/>
  <c r="L6347" i="1"/>
  <c r="M6347" i="1" s="1"/>
  <c r="N6347" i="1" s="1"/>
  <c r="L6348" i="1"/>
  <c r="M6348" i="1" s="1"/>
  <c r="N6348" i="1" s="1"/>
  <c r="L6349" i="1"/>
  <c r="M6349" i="1" s="1"/>
  <c r="N6349" i="1" s="1"/>
  <c r="L6350" i="1"/>
  <c r="M6350" i="1" s="1"/>
  <c r="N6350" i="1" s="1"/>
  <c r="L6351" i="1"/>
  <c r="M6351" i="1" s="1"/>
  <c r="N6351" i="1" s="1"/>
  <c r="L6352" i="1"/>
  <c r="M6352" i="1" s="1"/>
  <c r="N6352" i="1" s="1"/>
  <c r="L6353" i="1"/>
  <c r="M6353" i="1" s="1"/>
  <c r="N6353" i="1" s="1"/>
  <c r="L6354" i="1"/>
  <c r="M6354" i="1" s="1"/>
  <c r="N6354" i="1" s="1"/>
  <c r="L6355" i="1"/>
  <c r="M6355" i="1" s="1"/>
  <c r="N6355" i="1" s="1"/>
  <c r="L6356" i="1"/>
  <c r="M6356" i="1" s="1"/>
  <c r="N6356" i="1" s="1"/>
  <c r="L6357" i="1"/>
  <c r="M6357" i="1" s="1"/>
  <c r="N6357" i="1" s="1"/>
  <c r="L6358" i="1"/>
  <c r="M6358" i="1" s="1"/>
  <c r="N6358" i="1" s="1"/>
  <c r="L6359" i="1"/>
  <c r="M6359" i="1" s="1"/>
  <c r="N6359" i="1" s="1"/>
  <c r="L6360" i="1"/>
  <c r="M6360" i="1" s="1"/>
  <c r="N6360" i="1" s="1"/>
  <c r="L6361" i="1"/>
  <c r="M6361" i="1" s="1"/>
  <c r="N6361" i="1" s="1"/>
  <c r="L6362" i="1"/>
  <c r="M6362" i="1" s="1"/>
  <c r="N6362" i="1" s="1"/>
  <c r="L6363" i="1"/>
  <c r="M6363" i="1" s="1"/>
  <c r="N6363" i="1" s="1"/>
  <c r="L6364" i="1"/>
  <c r="M6364" i="1" s="1"/>
  <c r="N6364" i="1" s="1"/>
  <c r="L6365" i="1"/>
  <c r="M6365" i="1" s="1"/>
  <c r="N6365" i="1" s="1"/>
  <c r="L6366" i="1"/>
  <c r="M6366" i="1" s="1"/>
  <c r="N6366" i="1" s="1"/>
  <c r="L6367" i="1"/>
  <c r="M6367" i="1" s="1"/>
  <c r="N6367" i="1" s="1"/>
  <c r="L6368" i="1"/>
  <c r="M6368" i="1" s="1"/>
  <c r="N6368" i="1" s="1"/>
  <c r="L6369" i="1"/>
  <c r="M6369" i="1" s="1"/>
  <c r="N6369" i="1" s="1"/>
  <c r="L6370" i="1"/>
  <c r="M6370" i="1" s="1"/>
  <c r="N6370" i="1" s="1"/>
  <c r="L6371" i="1"/>
  <c r="M6371" i="1" s="1"/>
  <c r="N6371" i="1" s="1"/>
  <c r="L6372" i="1"/>
  <c r="M6372" i="1" s="1"/>
  <c r="N6372" i="1" s="1"/>
  <c r="L6373" i="1"/>
  <c r="M6373" i="1" s="1"/>
  <c r="N6373" i="1" s="1"/>
  <c r="L6374" i="1"/>
  <c r="M6374" i="1" s="1"/>
  <c r="N6374" i="1" s="1"/>
  <c r="L6375" i="1"/>
  <c r="M6375" i="1" s="1"/>
  <c r="N6375" i="1" s="1"/>
  <c r="L6376" i="1"/>
  <c r="M6376" i="1" s="1"/>
  <c r="N6376" i="1" s="1"/>
  <c r="L6377" i="1"/>
  <c r="M6377" i="1" s="1"/>
  <c r="N6377" i="1" s="1"/>
  <c r="L6378" i="1"/>
  <c r="M6378" i="1" s="1"/>
  <c r="N6378" i="1" s="1"/>
  <c r="L6379" i="1"/>
  <c r="M6379" i="1" s="1"/>
  <c r="N6379" i="1" s="1"/>
  <c r="L6380" i="1"/>
  <c r="M6380" i="1" s="1"/>
  <c r="N6380" i="1" s="1"/>
  <c r="L6381" i="1"/>
  <c r="M6381" i="1" s="1"/>
  <c r="N6381" i="1" s="1"/>
  <c r="L6382" i="1"/>
  <c r="M6382" i="1" s="1"/>
  <c r="N6382" i="1" s="1"/>
  <c r="L6383" i="1"/>
  <c r="M6383" i="1" s="1"/>
  <c r="N6383" i="1" s="1"/>
  <c r="L6384" i="1"/>
  <c r="M6384" i="1" s="1"/>
  <c r="N6384" i="1" s="1"/>
  <c r="L6385" i="1"/>
  <c r="M6385" i="1" s="1"/>
  <c r="N6385" i="1" s="1"/>
  <c r="L6386" i="1"/>
  <c r="M6386" i="1" s="1"/>
  <c r="N6386" i="1" s="1"/>
  <c r="L6387" i="1"/>
  <c r="M6387" i="1" s="1"/>
  <c r="N6387" i="1" s="1"/>
  <c r="L6388" i="1"/>
  <c r="M6388" i="1" s="1"/>
  <c r="N6388" i="1" s="1"/>
  <c r="L6389" i="1"/>
  <c r="M6389" i="1" s="1"/>
  <c r="N6389" i="1" s="1"/>
  <c r="L6390" i="1"/>
  <c r="M6390" i="1" s="1"/>
  <c r="N6390" i="1" s="1"/>
  <c r="L6391" i="1"/>
  <c r="M6391" i="1" s="1"/>
  <c r="N6391" i="1" s="1"/>
  <c r="L6392" i="1"/>
  <c r="M6392" i="1" s="1"/>
  <c r="N6392" i="1" s="1"/>
  <c r="L6393" i="1"/>
  <c r="M6393" i="1" s="1"/>
  <c r="N6393" i="1" s="1"/>
  <c r="L6394" i="1"/>
  <c r="M6394" i="1" s="1"/>
  <c r="N6394" i="1" s="1"/>
  <c r="L6395" i="1"/>
  <c r="M6395" i="1" s="1"/>
  <c r="N6395" i="1" s="1"/>
  <c r="L6396" i="1"/>
  <c r="M6396" i="1" s="1"/>
  <c r="N6396" i="1" s="1"/>
  <c r="L6397" i="1"/>
  <c r="M6397" i="1" s="1"/>
  <c r="N6397" i="1" s="1"/>
  <c r="L6398" i="1"/>
  <c r="M6398" i="1" s="1"/>
  <c r="N6398" i="1" s="1"/>
  <c r="L6399" i="1"/>
  <c r="M6399" i="1" s="1"/>
  <c r="N6399" i="1" s="1"/>
  <c r="L6400" i="1"/>
  <c r="M6400" i="1" s="1"/>
  <c r="N6400" i="1" s="1"/>
  <c r="L6401" i="1"/>
  <c r="M6401" i="1" s="1"/>
  <c r="N6401" i="1" s="1"/>
  <c r="L6402" i="1"/>
  <c r="M6402" i="1" s="1"/>
  <c r="N6402" i="1" s="1"/>
  <c r="L6403" i="1"/>
  <c r="M6403" i="1" s="1"/>
  <c r="N6403" i="1" s="1"/>
  <c r="L6404" i="1"/>
  <c r="M6404" i="1" s="1"/>
  <c r="N6404" i="1" s="1"/>
  <c r="L6405" i="1"/>
  <c r="M6405" i="1" s="1"/>
  <c r="N6405" i="1" s="1"/>
  <c r="L6406" i="1"/>
  <c r="M6406" i="1" s="1"/>
  <c r="N6406" i="1" s="1"/>
  <c r="L6407" i="1"/>
  <c r="M6407" i="1" s="1"/>
  <c r="N6407" i="1" s="1"/>
  <c r="L6408" i="1"/>
  <c r="M6408" i="1" s="1"/>
  <c r="N6408" i="1" s="1"/>
  <c r="L6409" i="1"/>
  <c r="M6409" i="1" s="1"/>
  <c r="N6409" i="1" s="1"/>
  <c r="L6410" i="1"/>
  <c r="M6410" i="1" s="1"/>
  <c r="N6410" i="1" s="1"/>
  <c r="L6411" i="1"/>
  <c r="M6411" i="1" s="1"/>
  <c r="N6411" i="1" s="1"/>
  <c r="L6412" i="1"/>
  <c r="M6412" i="1" s="1"/>
  <c r="N6412" i="1" s="1"/>
  <c r="L6413" i="1"/>
  <c r="M6413" i="1" s="1"/>
  <c r="N6413" i="1" s="1"/>
  <c r="L6414" i="1"/>
  <c r="M6414" i="1" s="1"/>
  <c r="N6414" i="1" s="1"/>
  <c r="L6415" i="1"/>
  <c r="M6415" i="1" s="1"/>
  <c r="N6415" i="1" s="1"/>
  <c r="L6416" i="1"/>
  <c r="M6416" i="1" s="1"/>
  <c r="N6416" i="1" s="1"/>
  <c r="L6417" i="1"/>
  <c r="M6417" i="1" s="1"/>
  <c r="N6417" i="1" s="1"/>
  <c r="L6418" i="1"/>
  <c r="M6418" i="1" s="1"/>
  <c r="N6418" i="1" s="1"/>
  <c r="L6419" i="1"/>
  <c r="M6419" i="1" s="1"/>
  <c r="N6419" i="1" s="1"/>
  <c r="L6420" i="1"/>
  <c r="M6420" i="1" s="1"/>
  <c r="N6420" i="1" s="1"/>
  <c r="L6421" i="1"/>
  <c r="M6421" i="1" s="1"/>
  <c r="N6421" i="1" s="1"/>
  <c r="L6422" i="1"/>
  <c r="M6422" i="1" s="1"/>
  <c r="N6422" i="1" s="1"/>
  <c r="L6423" i="1"/>
  <c r="M6423" i="1" s="1"/>
  <c r="N6423" i="1" s="1"/>
  <c r="L6424" i="1"/>
  <c r="M6424" i="1" s="1"/>
  <c r="N6424" i="1" s="1"/>
  <c r="L6425" i="1"/>
  <c r="M6425" i="1" s="1"/>
  <c r="N6425" i="1" s="1"/>
  <c r="L6426" i="1"/>
  <c r="M6426" i="1" s="1"/>
  <c r="N6426" i="1" s="1"/>
  <c r="L6427" i="1"/>
  <c r="M6427" i="1" s="1"/>
  <c r="N6427" i="1" s="1"/>
  <c r="L6428" i="1"/>
  <c r="M6428" i="1" s="1"/>
  <c r="N6428" i="1" s="1"/>
  <c r="L6429" i="1"/>
  <c r="M6429" i="1" s="1"/>
  <c r="N6429" i="1" s="1"/>
  <c r="L6430" i="1"/>
  <c r="M6430" i="1" s="1"/>
  <c r="N6430" i="1" s="1"/>
  <c r="L6431" i="1"/>
  <c r="M6431" i="1" s="1"/>
  <c r="N6431" i="1" s="1"/>
  <c r="L6432" i="1"/>
  <c r="M6432" i="1" s="1"/>
  <c r="N6432" i="1" s="1"/>
  <c r="L6433" i="1"/>
  <c r="M6433" i="1" s="1"/>
  <c r="N6433" i="1" s="1"/>
  <c r="L6434" i="1"/>
  <c r="M6434" i="1" s="1"/>
  <c r="N6434" i="1" s="1"/>
  <c r="L6435" i="1"/>
  <c r="M6435" i="1" s="1"/>
  <c r="N6435" i="1" s="1"/>
  <c r="L6436" i="1"/>
  <c r="M6436" i="1" s="1"/>
  <c r="N6436" i="1" s="1"/>
  <c r="L6437" i="1"/>
  <c r="M6437" i="1" s="1"/>
  <c r="N6437" i="1" s="1"/>
  <c r="L6438" i="1"/>
  <c r="M6438" i="1" s="1"/>
  <c r="N6438" i="1" s="1"/>
  <c r="L6439" i="1"/>
  <c r="M6439" i="1" s="1"/>
  <c r="N6439" i="1" s="1"/>
  <c r="L6440" i="1"/>
  <c r="M6440" i="1" s="1"/>
  <c r="N6440" i="1" s="1"/>
  <c r="L6441" i="1"/>
  <c r="M6441" i="1" s="1"/>
  <c r="N6441" i="1" s="1"/>
  <c r="L6442" i="1"/>
  <c r="M6442" i="1" s="1"/>
  <c r="N6442" i="1" s="1"/>
  <c r="L6443" i="1"/>
  <c r="M6443" i="1" s="1"/>
  <c r="N6443" i="1" s="1"/>
  <c r="L6444" i="1"/>
  <c r="M6444" i="1" s="1"/>
  <c r="N6444" i="1" s="1"/>
  <c r="L6445" i="1"/>
  <c r="M6445" i="1" s="1"/>
  <c r="N6445" i="1" s="1"/>
  <c r="L6446" i="1"/>
  <c r="M6446" i="1" s="1"/>
  <c r="N6446" i="1" s="1"/>
  <c r="L6447" i="1"/>
  <c r="M6447" i="1" s="1"/>
  <c r="N6447" i="1" s="1"/>
  <c r="L6448" i="1"/>
  <c r="M6448" i="1" s="1"/>
  <c r="N6448" i="1" s="1"/>
  <c r="L6449" i="1"/>
  <c r="M6449" i="1" s="1"/>
  <c r="N6449" i="1" s="1"/>
  <c r="L6450" i="1"/>
  <c r="M6450" i="1" s="1"/>
  <c r="N6450" i="1" s="1"/>
  <c r="L6451" i="1"/>
  <c r="M6451" i="1" s="1"/>
  <c r="N6451" i="1" s="1"/>
  <c r="L6452" i="1"/>
  <c r="M6452" i="1" s="1"/>
  <c r="N6452" i="1" s="1"/>
  <c r="L6453" i="1"/>
  <c r="M6453" i="1" s="1"/>
  <c r="N6453" i="1" s="1"/>
  <c r="L6454" i="1"/>
  <c r="M6454" i="1" s="1"/>
  <c r="N6454" i="1" s="1"/>
  <c r="L6455" i="1"/>
  <c r="M6455" i="1" s="1"/>
  <c r="N6455" i="1" s="1"/>
  <c r="L6456" i="1"/>
  <c r="M6456" i="1" s="1"/>
  <c r="N6456" i="1" s="1"/>
  <c r="L6457" i="1"/>
  <c r="M6457" i="1" s="1"/>
  <c r="N6457" i="1" s="1"/>
  <c r="L6458" i="1"/>
  <c r="M6458" i="1" s="1"/>
  <c r="N6458" i="1" s="1"/>
  <c r="L6459" i="1"/>
  <c r="M6459" i="1" s="1"/>
  <c r="N6459" i="1" s="1"/>
  <c r="L6460" i="1"/>
  <c r="M6460" i="1" s="1"/>
  <c r="N6460" i="1" s="1"/>
  <c r="L6461" i="1"/>
  <c r="M6461" i="1" s="1"/>
  <c r="N6461" i="1" s="1"/>
  <c r="L6462" i="1"/>
  <c r="M6462" i="1" s="1"/>
  <c r="N6462" i="1" s="1"/>
  <c r="L6463" i="1"/>
  <c r="M6463" i="1" s="1"/>
  <c r="N6463" i="1" s="1"/>
  <c r="L6464" i="1"/>
  <c r="M6464" i="1" s="1"/>
  <c r="N6464" i="1" s="1"/>
  <c r="L6465" i="1"/>
  <c r="M6465" i="1" s="1"/>
  <c r="N6465" i="1" s="1"/>
  <c r="L6466" i="1"/>
  <c r="M6466" i="1" s="1"/>
  <c r="N6466" i="1" s="1"/>
  <c r="L6467" i="1"/>
  <c r="M6467" i="1" s="1"/>
  <c r="N6467" i="1" s="1"/>
  <c r="L6468" i="1"/>
  <c r="M6468" i="1" s="1"/>
  <c r="N6468" i="1" s="1"/>
  <c r="L6469" i="1"/>
  <c r="M6469" i="1" s="1"/>
  <c r="N6469" i="1" s="1"/>
  <c r="L6470" i="1"/>
  <c r="M6470" i="1" s="1"/>
  <c r="N6470" i="1" s="1"/>
  <c r="L6471" i="1"/>
  <c r="M6471" i="1" s="1"/>
  <c r="N6471" i="1" s="1"/>
  <c r="L6472" i="1"/>
  <c r="M6472" i="1" s="1"/>
  <c r="N6472" i="1" s="1"/>
  <c r="L6473" i="1"/>
  <c r="M6473" i="1" s="1"/>
  <c r="N6473" i="1" s="1"/>
  <c r="L6474" i="1"/>
  <c r="M6474" i="1" s="1"/>
  <c r="N6474" i="1" s="1"/>
  <c r="L6475" i="1"/>
  <c r="M6475" i="1" s="1"/>
  <c r="N6475" i="1" s="1"/>
  <c r="L6476" i="1"/>
  <c r="M6476" i="1" s="1"/>
  <c r="N6476" i="1" s="1"/>
  <c r="L6477" i="1"/>
  <c r="M6477" i="1" s="1"/>
  <c r="N6477" i="1" s="1"/>
  <c r="L6478" i="1"/>
  <c r="M6478" i="1" s="1"/>
  <c r="N6478" i="1" s="1"/>
  <c r="L6479" i="1"/>
  <c r="M6479" i="1" s="1"/>
  <c r="N6479" i="1" s="1"/>
  <c r="L6480" i="1"/>
  <c r="M6480" i="1" s="1"/>
  <c r="N6480" i="1" s="1"/>
  <c r="L6481" i="1"/>
  <c r="M6481" i="1" s="1"/>
  <c r="N6481" i="1" s="1"/>
  <c r="L6482" i="1"/>
  <c r="M6482" i="1" s="1"/>
  <c r="N6482" i="1" s="1"/>
  <c r="L6483" i="1"/>
  <c r="M6483" i="1" s="1"/>
  <c r="N6483" i="1" s="1"/>
  <c r="L6484" i="1"/>
  <c r="M6484" i="1" s="1"/>
  <c r="N6484" i="1" s="1"/>
  <c r="L6485" i="1"/>
  <c r="M6485" i="1" s="1"/>
  <c r="N6485" i="1" s="1"/>
  <c r="L6486" i="1"/>
  <c r="M6486" i="1" s="1"/>
  <c r="N6486" i="1" s="1"/>
  <c r="L6487" i="1"/>
  <c r="M6487" i="1" s="1"/>
  <c r="N6487" i="1" s="1"/>
  <c r="L6488" i="1"/>
  <c r="M6488" i="1" s="1"/>
  <c r="N6488" i="1" s="1"/>
  <c r="L6489" i="1"/>
  <c r="M6489" i="1" s="1"/>
  <c r="N6489" i="1" s="1"/>
  <c r="L6490" i="1"/>
  <c r="M6490" i="1" s="1"/>
  <c r="N6490" i="1" s="1"/>
  <c r="L6491" i="1"/>
  <c r="M6491" i="1" s="1"/>
  <c r="N6491" i="1" s="1"/>
  <c r="L6492" i="1"/>
  <c r="M6492" i="1" s="1"/>
  <c r="N6492" i="1" s="1"/>
  <c r="L6493" i="1"/>
  <c r="M6493" i="1" s="1"/>
  <c r="N6493" i="1" s="1"/>
  <c r="L6494" i="1"/>
  <c r="M6494" i="1" s="1"/>
  <c r="N6494" i="1" s="1"/>
  <c r="L6495" i="1"/>
  <c r="M6495" i="1" s="1"/>
  <c r="N6495" i="1" s="1"/>
  <c r="L6496" i="1"/>
  <c r="M6496" i="1" s="1"/>
  <c r="N6496" i="1" s="1"/>
  <c r="L6497" i="1"/>
  <c r="M6497" i="1" s="1"/>
  <c r="N6497" i="1" s="1"/>
  <c r="L6498" i="1"/>
  <c r="M6498" i="1" s="1"/>
  <c r="N6498" i="1" s="1"/>
  <c r="L6499" i="1"/>
  <c r="M6499" i="1" s="1"/>
  <c r="N6499" i="1" s="1"/>
  <c r="L6500" i="1"/>
  <c r="M6500" i="1" s="1"/>
  <c r="N6500" i="1" s="1"/>
  <c r="L6501" i="1"/>
  <c r="M6501" i="1" s="1"/>
  <c r="N6501" i="1" s="1"/>
  <c r="L6502" i="1"/>
  <c r="M6502" i="1" s="1"/>
  <c r="N6502" i="1" s="1"/>
  <c r="L6503" i="1"/>
  <c r="M6503" i="1" s="1"/>
  <c r="N6503" i="1" s="1"/>
  <c r="L6504" i="1"/>
  <c r="M6504" i="1" s="1"/>
  <c r="N6504" i="1" s="1"/>
  <c r="L6505" i="1"/>
  <c r="M6505" i="1" s="1"/>
  <c r="N6505" i="1" s="1"/>
  <c r="L6506" i="1"/>
  <c r="M6506" i="1" s="1"/>
  <c r="N6506" i="1" s="1"/>
  <c r="L6507" i="1"/>
  <c r="M6507" i="1" s="1"/>
  <c r="N6507" i="1" s="1"/>
  <c r="L6508" i="1"/>
  <c r="M6508" i="1" s="1"/>
  <c r="N6508" i="1" s="1"/>
  <c r="L6509" i="1"/>
  <c r="M6509" i="1" s="1"/>
  <c r="N6509" i="1" s="1"/>
  <c r="L6510" i="1"/>
  <c r="M6510" i="1" s="1"/>
  <c r="N6510" i="1" s="1"/>
  <c r="L6511" i="1"/>
  <c r="M6511" i="1" s="1"/>
  <c r="N6511" i="1" s="1"/>
  <c r="L6512" i="1"/>
  <c r="M6512" i="1" s="1"/>
  <c r="N6512" i="1" s="1"/>
  <c r="L6513" i="1"/>
  <c r="M6513" i="1" s="1"/>
  <c r="N6513" i="1" s="1"/>
  <c r="L6514" i="1"/>
  <c r="M6514" i="1" s="1"/>
  <c r="N6514" i="1" s="1"/>
  <c r="L6515" i="1"/>
  <c r="M6515" i="1" s="1"/>
  <c r="N6515" i="1" s="1"/>
  <c r="L6516" i="1"/>
  <c r="M6516" i="1" s="1"/>
  <c r="N6516" i="1" s="1"/>
  <c r="L6517" i="1"/>
  <c r="M6517" i="1" s="1"/>
  <c r="N6517" i="1" s="1"/>
  <c r="L6518" i="1"/>
  <c r="M6518" i="1" s="1"/>
  <c r="N6518" i="1" s="1"/>
  <c r="L6519" i="1"/>
  <c r="M6519" i="1" s="1"/>
  <c r="N6519" i="1" s="1"/>
  <c r="L6520" i="1"/>
  <c r="M6520" i="1" s="1"/>
  <c r="N6520" i="1" s="1"/>
  <c r="L6521" i="1"/>
  <c r="M6521" i="1" s="1"/>
  <c r="N6521" i="1" s="1"/>
  <c r="L6522" i="1"/>
  <c r="M6522" i="1" s="1"/>
  <c r="N6522" i="1" s="1"/>
  <c r="L6523" i="1"/>
  <c r="M6523" i="1" s="1"/>
  <c r="N6523" i="1" s="1"/>
  <c r="L6524" i="1"/>
  <c r="M6524" i="1" s="1"/>
  <c r="N6524" i="1" s="1"/>
  <c r="L6525" i="1"/>
  <c r="M6525" i="1" s="1"/>
  <c r="N6525" i="1" s="1"/>
  <c r="L6526" i="1"/>
  <c r="M6526" i="1" s="1"/>
  <c r="N6526" i="1" s="1"/>
  <c r="L6527" i="1"/>
  <c r="M6527" i="1" s="1"/>
  <c r="N6527" i="1" s="1"/>
  <c r="L6528" i="1"/>
  <c r="M6528" i="1" s="1"/>
  <c r="N6528" i="1" s="1"/>
  <c r="L6529" i="1"/>
  <c r="M6529" i="1" s="1"/>
  <c r="N6529" i="1" s="1"/>
  <c r="L6530" i="1"/>
  <c r="M6530" i="1" s="1"/>
  <c r="N6530" i="1" s="1"/>
  <c r="L6531" i="1"/>
  <c r="M6531" i="1" s="1"/>
  <c r="N6531" i="1" s="1"/>
  <c r="L6532" i="1"/>
  <c r="M6532" i="1" s="1"/>
  <c r="N6532" i="1" s="1"/>
  <c r="L6533" i="1"/>
  <c r="M6533" i="1" s="1"/>
  <c r="N6533" i="1" s="1"/>
  <c r="L6534" i="1"/>
  <c r="M6534" i="1" s="1"/>
  <c r="N6534" i="1" s="1"/>
  <c r="L6535" i="1"/>
  <c r="M6535" i="1" s="1"/>
  <c r="N6535" i="1" s="1"/>
  <c r="L6536" i="1"/>
  <c r="M6536" i="1" s="1"/>
  <c r="N6536" i="1" s="1"/>
  <c r="L6537" i="1"/>
  <c r="M6537" i="1" s="1"/>
  <c r="N6537" i="1" s="1"/>
  <c r="L6538" i="1"/>
  <c r="M6538" i="1" s="1"/>
  <c r="N6538" i="1" s="1"/>
  <c r="L6539" i="1"/>
  <c r="M6539" i="1" s="1"/>
  <c r="N6539" i="1" s="1"/>
  <c r="L6540" i="1"/>
  <c r="M6540" i="1" s="1"/>
  <c r="N6540" i="1" s="1"/>
  <c r="L6541" i="1"/>
  <c r="M6541" i="1" s="1"/>
  <c r="N6541" i="1" s="1"/>
  <c r="L6542" i="1"/>
  <c r="M6542" i="1" s="1"/>
  <c r="N6542" i="1" s="1"/>
  <c r="L6543" i="1"/>
  <c r="M6543" i="1" s="1"/>
  <c r="N6543" i="1" s="1"/>
  <c r="L6544" i="1"/>
  <c r="M6544" i="1" s="1"/>
  <c r="N6544" i="1" s="1"/>
  <c r="L6545" i="1"/>
  <c r="M6545" i="1" s="1"/>
  <c r="N6545" i="1" s="1"/>
  <c r="L6546" i="1"/>
  <c r="M6546" i="1" s="1"/>
  <c r="N6546" i="1" s="1"/>
  <c r="L6547" i="1"/>
  <c r="M6547" i="1" s="1"/>
  <c r="N6547" i="1" s="1"/>
  <c r="L6548" i="1"/>
  <c r="M6548" i="1" s="1"/>
  <c r="N6548" i="1" s="1"/>
  <c r="L6549" i="1"/>
  <c r="M6549" i="1" s="1"/>
  <c r="N6549" i="1" s="1"/>
  <c r="L6550" i="1"/>
  <c r="M6550" i="1" s="1"/>
  <c r="N6550" i="1" s="1"/>
  <c r="L6551" i="1"/>
  <c r="M6551" i="1" s="1"/>
  <c r="N6551" i="1" s="1"/>
  <c r="L6552" i="1"/>
  <c r="M6552" i="1" s="1"/>
  <c r="N6552" i="1" s="1"/>
  <c r="L6553" i="1"/>
  <c r="M6553" i="1" s="1"/>
  <c r="N6553" i="1" s="1"/>
  <c r="L6554" i="1"/>
  <c r="M6554" i="1" s="1"/>
  <c r="N6554" i="1" s="1"/>
  <c r="L6555" i="1"/>
  <c r="M6555" i="1" s="1"/>
  <c r="N6555" i="1" s="1"/>
  <c r="L6556" i="1"/>
  <c r="M6556" i="1" s="1"/>
  <c r="N6556" i="1" s="1"/>
  <c r="L6557" i="1"/>
  <c r="M6557" i="1" s="1"/>
  <c r="N6557" i="1" s="1"/>
  <c r="L6558" i="1"/>
  <c r="M6558" i="1" s="1"/>
  <c r="N6558" i="1" s="1"/>
  <c r="L6559" i="1"/>
  <c r="M6559" i="1" s="1"/>
  <c r="N6559" i="1" s="1"/>
  <c r="L6560" i="1"/>
  <c r="M6560" i="1" s="1"/>
  <c r="N6560" i="1" s="1"/>
  <c r="L6561" i="1"/>
  <c r="M6561" i="1" s="1"/>
  <c r="N6561" i="1" s="1"/>
  <c r="L6562" i="1"/>
  <c r="M6562" i="1" s="1"/>
  <c r="N6562" i="1" s="1"/>
  <c r="L6563" i="1"/>
  <c r="M6563" i="1" s="1"/>
  <c r="N6563" i="1" s="1"/>
  <c r="L6564" i="1"/>
  <c r="M6564" i="1" s="1"/>
  <c r="N6564" i="1" s="1"/>
  <c r="L6565" i="1"/>
  <c r="M6565" i="1" s="1"/>
  <c r="N6565" i="1" s="1"/>
  <c r="L6566" i="1"/>
  <c r="M6566" i="1" s="1"/>
  <c r="N6566" i="1" s="1"/>
  <c r="L6567" i="1"/>
  <c r="M6567" i="1" s="1"/>
  <c r="N6567" i="1" s="1"/>
  <c r="L6568" i="1"/>
  <c r="M6568" i="1" s="1"/>
  <c r="N6568" i="1" s="1"/>
  <c r="L6569" i="1"/>
  <c r="M6569" i="1" s="1"/>
  <c r="N6569" i="1" s="1"/>
  <c r="L6570" i="1"/>
  <c r="M6570" i="1" s="1"/>
  <c r="N6570" i="1" s="1"/>
  <c r="L6571" i="1"/>
  <c r="M6571" i="1" s="1"/>
  <c r="N6571" i="1" s="1"/>
  <c r="L6572" i="1"/>
  <c r="M6572" i="1" s="1"/>
  <c r="N6572" i="1" s="1"/>
  <c r="L6573" i="1"/>
  <c r="M6573" i="1" s="1"/>
  <c r="N6573" i="1" s="1"/>
  <c r="L6574" i="1"/>
  <c r="M6574" i="1" s="1"/>
  <c r="N6574" i="1" s="1"/>
  <c r="L6575" i="1"/>
  <c r="M6575" i="1" s="1"/>
  <c r="N6575" i="1" s="1"/>
  <c r="L6576" i="1"/>
  <c r="M6576" i="1" s="1"/>
  <c r="N6576" i="1" s="1"/>
  <c r="L6577" i="1"/>
  <c r="M6577" i="1" s="1"/>
  <c r="N6577" i="1" s="1"/>
  <c r="L6578" i="1"/>
  <c r="M6578" i="1" s="1"/>
  <c r="N6578" i="1" s="1"/>
  <c r="L6579" i="1"/>
  <c r="M6579" i="1" s="1"/>
  <c r="N6579" i="1" s="1"/>
  <c r="L6580" i="1"/>
  <c r="M6580" i="1" s="1"/>
  <c r="N6580" i="1" s="1"/>
  <c r="L6581" i="1"/>
  <c r="M6581" i="1" s="1"/>
  <c r="N6581" i="1" s="1"/>
  <c r="L6582" i="1"/>
  <c r="M6582" i="1" s="1"/>
  <c r="N6582" i="1" s="1"/>
  <c r="L6583" i="1"/>
  <c r="M6583" i="1" s="1"/>
  <c r="N6583" i="1" s="1"/>
  <c r="L6584" i="1"/>
  <c r="M6584" i="1" s="1"/>
  <c r="N6584" i="1" s="1"/>
  <c r="L6585" i="1"/>
  <c r="M6585" i="1" s="1"/>
  <c r="N6585" i="1" s="1"/>
  <c r="L6586" i="1"/>
  <c r="M6586" i="1" s="1"/>
  <c r="N6586" i="1" s="1"/>
  <c r="L6587" i="1"/>
  <c r="M6587" i="1" s="1"/>
  <c r="N6587" i="1" s="1"/>
  <c r="L6588" i="1"/>
  <c r="M6588" i="1" s="1"/>
  <c r="N6588" i="1" s="1"/>
  <c r="L6589" i="1"/>
  <c r="M6589" i="1" s="1"/>
  <c r="N6589" i="1" s="1"/>
  <c r="L6590" i="1"/>
  <c r="M6590" i="1" s="1"/>
  <c r="N6590" i="1" s="1"/>
  <c r="L6591" i="1"/>
  <c r="M6591" i="1" s="1"/>
  <c r="N6591" i="1" s="1"/>
  <c r="L6592" i="1"/>
  <c r="M6592" i="1" s="1"/>
  <c r="N6592" i="1" s="1"/>
  <c r="L6593" i="1"/>
  <c r="M6593" i="1" s="1"/>
  <c r="N6593" i="1" s="1"/>
  <c r="L6594" i="1"/>
  <c r="M6594" i="1" s="1"/>
  <c r="N6594" i="1" s="1"/>
  <c r="L6595" i="1"/>
  <c r="M6595" i="1" s="1"/>
  <c r="N6595" i="1" s="1"/>
  <c r="L6596" i="1"/>
  <c r="M6596" i="1" s="1"/>
  <c r="N6596" i="1" s="1"/>
  <c r="L6597" i="1"/>
  <c r="M6597" i="1" s="1"/>
  <c r="N6597" i="1" s="1"/>
  <c r="L6598" i="1"/>
  <c r="M6598" i="1" s="1"/>
  <c r="N6598" i="1" s="1"/>
  <c r="L6599" i="1"/>
  <c r="M6599" i="1" s="1"/>
  <c r="N6599" i="1" s="1"/>
  <c r="L6600" i="1"/>
  <c r="M6600" i="1" s="1"/>
  <c r="N6600" i="1" s="1"/>
  <c r="L6601" i="1"/>
  <c r="M6601" i="1" s="1"/>
  <c r="N6601" i="1" s="1"/>
  <c r="L6602" i="1"/>
  <c r="M6602" i="1" s="1"/>
  <c r="N6602" i="1" s="1"/>
  <c r="L6603" i="1"/>
  <c r="M6603" i="1" s="1"/>
  <c r="N6603" i="1" s="1"/>
  <c r="L6604" i="1"/>
  <c r="M6604" i="1" s="1"/>
  <c r="N6604" i="1" s="1"/>
  <c r="L6605" i="1"/>
  <c r="M6605" i="1" s="1"/>
  <c r="N6605" i="1" s="1"/>
  <c r="L6606" i="1"/>
  <c r="M6606" i="1" s="1"/>
  <c r="N6606" i="1" s="1"/>
  <c r="L6607" i="1"/>
  <c r="M6607" i="1" s="1"/>
  <c r="N6607" i="1" s="1"/>
  <c r="L6608" i="1"/>
  <c r="M6608" i="1" s="1"/>
  <c r="N6608" i="1" s="1"/>
  <c r="L6609" i="1"/>
  <c r="M6609" i="1" s="1"/>
  <c r="N6609" i="1" s="1"/>
  <c r="L6610" i="1"/>
  <c r="M6610" i="1" s="1"/>
  <c r="N6610" i="1" s="1"/>
  <c r="L6611" i="1"/>
  <c r="M6611" i="1" s="1"/>
  <c r="N6611" i="1" s="1"/>
  <c r="L6612" i="1"/>
  <c r="M6612" i="1" s="1"/>
  <c r="N6612" i="1" s="1"/>
  <c r="L6613" i="1"/>
  <c r="M6613" i="1" s="1"/>
  <c r="N6613" i="1" s="1"/>
  <c r="L6614" i="1"/>
  <c r="M6614" i="1" s="1"/>
  <c r="N6614" i="1" s="1"/>
  <c r="L6615" i="1"/>
  <c r="M6615" i="1" s="1"/>
  <c r="N6615" i="1" s="1"/>
  <c r="L6616" i="1"/>
  <c r="M6616" i="1" s="1"/>
  <c r="N6616" i="1" s="1"/>
  <c r="L6617" i="1"/>
  <c r="M6617" i="1" s="1"/>
  <c r="N6617" i="1" s="1"/>
  <c r="L6618" i="1"/>
  <c r="M6618" i="1" s="1"/>
  <c r="N6618" i="1" s="1"/>
  <c r="L6619" i="1"/>
  <c r="M6619" i="1" s="1"/>
  <c r="N6619" i="1" s="1"/>
  <c r="L6620" i="1"/>
  <c r="M6620" i="1" s="1"/>
  <c r="N6620" i="1" s="1"/>
  <c r="L6621" i="1"/>
  <c r="M6621" i="1" s="1"/>
  <c r="N6621" i="1" s="1"/>
  <c r="L6622" i="1"/>
  <c r="M6622" i="1" s="1"/>
  <c r="N6622" i="1" s="1"/>
  <c r="L6623" i="1"/>
  <c r="M6623" i="1" s="1"/>
  <c r="N6623" i="1" s="1"/>
  <c r="L6624" i="1"/>
  <c r="M6624" i="1" s="1"/>
  <c r="N6624" i="1" s="1"/>
  <c r="L6625" i="1"/>
  <c r="M6625" i="1" s="1"/>
  <c r="N6625" i="1" s="1"/>
  <c r="L6626" i="1"/>
  <c r="M6626" i="1" s="1"/>
  <c r="N6626" i="1" s="1"/>
  <c r="L6627" i="1"/>
  <c r="M6627" i="1" s="1"/>
  <c r="N6627" i="1" s="1"/>
  <c r="L6628" i="1"/>
  <c r="M6628" i="1" s="1"/>
  <c r="N6628" i="1" s="1"/>
  <c r="L6629" i="1"/>
  <c r="M6629" i="1" s="1"/>
  <c r="N6629" i="1" s="1"/>
  <c r="L6630" i="1"/>
  <c r="M6630" i="1" s="1"/>
  <c r="N6630" i="1" s="1"/>
  <c r="L6631" i="1"/>
  <c r="M6631" i="1" s="1"/>
  <c r="N6631" i="1" s="1"/>
  <c r="L6632" i="1"/>
  <c r="M6632" i="1" s="1"/>
  <c r="N6632" i="1" s="1"/>
  <c r="L6633" i="1"/>
  <c r="M6633" i="1" s="1"/>
  <c r="N6633" i="1" s="1"/>
  <c r="L6634" i="1"/>
  <c r="M6634" i="1" s="1"/>
  <c r="N6634" i="1" s="1"/>
  <c r="L6635" i="1"/>
  <c r="M6635" i="1" s="1"/>
  <c r="N6635" i="1" s="1"/>
  <c r="L6636" i="1"/>
  <c r="M6636" i="1" s="1"/>
  <c r="N6636" i="1" s="1"/>
  <c r="L6637" i="1"/>
  <c r="M6637" i="1" s="1"/>
  <c r="N6637" i="1" s="1"/>
  <c r="L6638" i="1"/>
  <c r="M6638" i="1" s="1"/>
  <c r="N6638" i="1" s="1"/>
  <c r="L6639" i="1"/>
  <c r="M6639" i="1" s="1"/>
  <c r="N6639" i="1" s="1"/>
  <c r="L6640" i="1"/>
  <c r="M6640" i="1" s="1"/>
  <c r="N6640" i="1" s="1"/>
  <c r="L6641" i="1"/>
  <c r="M6641" i="1" s="1"/>
  <c r="N6641" i="1" s="1"/>
  <c r="L6642" i="1"/>
  <c r="M6642" i="1" s="1"/>
  <c r="N6642" i="1" s="1"/>
  <c r="L6643" i="1"/>
  <c r="M6643" i="1" s="1"/>
  <c r="N6643" i="1" s="1"/>
  <c r="L6644" i="1"/>
  <c r="M6644" i="1" s="1"/>
  <c r="N6644" i="1" s="1"/>
  <c r="L6645" i="1"/>
  <c r="M6645" i="1" s="1"/>
  <c r="N6645" i="1" s="1"/>
  <c r="L6646" i="1"/>
  <c r="M6646" i="1" s="1"/>
  <c r="N6646" i="1" s="1"/>
  <c r="L6647" i="1"/>
  <c r="M6647" i="1" s="1"/>
  <c r="N6647" i="1" s="1"/>
  <c r="L6648" i="1"/>
  <c r="M6648" i="1" s="1"/>
  <c r="N6648" i="1" s="1"/>
  <c r="L6649" i="1"/>
  <c r="M6649" i="1" s="1"/>
  <c r="N6649" i="1" s="1"/>
  <c r="L6650" i="1"/>
  <c r="M6650" i="1" s="1"/>
  <c r="N6650" i="1" s="1"/>
  <c r="L6651" i="1"/>
  <c r="M6651" i="1" s="1"/>
  <c r="N6651" i="1" s="1"/>
  <c r="L6652" i="1"/>
  <c r="M6652" i="1" s="1"/>
  <c r="N6652" i="1" s="1"/>
  <c r="L6653" i="1"/>
  <c r="M6653" i="1" s="1"/>
  <c r="N6653" i="1" s="1"/>
  <c r="L6654" i="1"/>
  <c r="M6654" i="1" s="1"/>
  <c r="N6654" i="1" s="1"/>
  <c r="L6655" i="1"/>
  <c r="M6655" i="1" s="1"/>
  <c r="N6655" i="1" s="1"/>
  <c r="L6656" i="1"/>
  <c r="M6656" i="1" s="1"/>
  <c r="N6656" i="1" s="1"/>
  <c r="L6657" i="1"/>
  <c r="M6657" i="1" s="1"/>
  <c r="N6657" i="1" s="1"/>
  <c r="L6658" i="1"/>
  <c r="M6658" i="1" s="1"/>
  <c r="N6658" i="1" s="1"/>
  <c r="L6659" i="1"/>
  <c r="M6659" i="1" s="1"/>
  <c r="N6659" i="1" s="1"/>
  <c r="L6660" i="1"/>
  <c r="M6660" i="1" s="1"/>
  <c r="N6660" i="1" s="1"/>
  <c r="L6661" i="1"/>
  <c r="M6661" i="1" s="1"/>
  <c r="N6661" i="1" s="1"/>
  <c r="L6662" i="1"/>
  <c r="M6662" i="1" s="1"/>
  <c r="N6662" i="1" s="1"/>
  <c r="L6663" i="1"/>
  <c r="M6663" i="1" s="1"/>
  <c r="N6663" i="1" s="1"/>
  <c r="L6664" i="1"/>
  <c r="M6664" i="1" s="1"/>
  <c r="N6664" i="1" s="1"/>
  <c r="L6665" i="1"/>
  <c r="M6665" i="1" s="1"/>
  <c r="N6665" i="1" s="1"/>
  <c r="L6666" i="1"/>
  <c r="M6666" i="1" s="1"/>
  <c r="N6666" i="1" s="1"/>
  <c r="L6667" i="1"/>
  <c r="M6667" i="1" s="1"/>
  <c r="N6667" i="1" s="1"/>
  <c r="L6668" i="1"/>
  <c r="M6668" i="1" s="1"/>
  <c r="N6668" i="1" s="1"/>
  <c r="L6669" i="1"/>
  <c r="M6669" i="1" s="1"/>
  <c r="N6669" i="1" s="1"/>
  <c r="L6670" i="1"/>
  <c r="M6670" i="1" s="1"/>
  <c r="N6670" i="1" s="1"/>
  <c r="L6671" i="1"/>
  <c r="M6671" i="1" s="1"/>
  <c r="N6671" i="1" s="1"/>
  <c r="L6672" i="1"/>
  <c r="M6672" i="1" s="1"/>
  <c r="N6672" i="1" s="1"/>
  <c r="L6673" i="1"/>
  <c r="M6673" i="1" s="1"/>
  <c r="N6673" i="1" s="1"/>
  <c r="L6674" i="1"/>
  <c r="M6674" i="1" s="1"/>
  <c r="N6674" i="1" s="1"/>
  <c r="L6675" i="1"/>
  <c r="M6675" i="1" s="1"/>
  <c r="N6675" i="1" s="1"/>
  <c r="L6676" i="1"/>
  <c r="M6676" i="1" s="1"/>
  <c r="N6676" i="1" s="1"/>
  <c r="L6677" i="1"/>
  <c r="M6677" i="1" s="1"/>
  <c r="N6677" i="1" s="1"/>
  <c r="L6678" i="1"/>
  <c r="M6678" i="1" s="1"/>
  <c r="N6678" i="1" s="1"/>
  <c r="L6679" i="1"/>
  <c r="M6679" i="1" s="1"/>
  <c r="N6679" i="1" s="1"/>
  <c r="L6680" i="1"/>
  <c r="M6680" i="1" s="1"/>
  <c r="N6680" i="1" s="1"/>
  <c r="L6681" i="1"/>
  <c r="M6681" i="1" s="1"/>
  <c r="N6681" i="1" s="1"/>
  <c r="L6682" i="1"/>
  <c r="M6682" i="1" s="1"/>
  <c r="N6682" i="1" s="1"/>
  <c r="L6683" i="1"/>
  <c r="M6683" i="1" s="1"/>
  <c r="N6683" i="1" s="1"/>
  <c r="L6684" i="1"/>
  <c r="M6684" i="1" s="1"/>
  <c r="N6684" i="1" s="1"/>
  <c r="L6685" i="1"/>
  <c r="M6685" i="1" s="1"/>
  <c r="N6685" i="1" s="1"/>
  <c r="L6686" i="1"/>
  <c r="M6686" i="1" s="1"/>
  <c r="N6686" i="1" s="1"/>
  <c r="L6687" i="1"/>
  <c r="M6687" i="1" s="1"/>
  <c r="N6687" i="1" s="1"/>
  <c r="L6688" i="1"/>
  <c r="M6688" i="1" s="1"/>
  <c r="N6688" i="1" s="1"/>
  <c r="L6689" i="1"/>
  <c r="M6689" i="1" s="1"/>
  <c r="N6689" i="1" s="1"/>
  <c r="L6690" i="1"/>
  <c r="M6690" i="1" s="1"/>
  <c r="N6690" i="1" s="1"/>
  <c r="L6691" i="1"/>
  <c r="M6691" i="1" s="1"/>
  <c r="N6691" i="1" s="1"/>
  <c r="L6692" i="1"/>
  <c r="M6692" i="1" s="1"/>
  <c r="N6692" i="1" s="1"/>
  <c r="L6693" i="1"/>
  <c r="M6693" i="1" s="1"/>
  <c r="N6693" i="1" s="1"/>
  <c r="L6694" i="1"/>
  <c r="M6694" i="1" s="1"/>
  <c r="N6694" i="1" s="1"/>
  <c r="L6695" i="1"/>
  <c r="M6695" i="1" s="1"/>
  <c r="N6695" i="1" s="1"/>
  <c r="L6696" i="1"/>
  <c r="M6696" i="1" s="1"/>
  <c r="N6696" i="1" s="1"/>
  <c r="L6697" i="1"/>
  <c r="M6697" i="1" s="1"/>
  <c r="N6697" i="1" s="1"/>
  <c r="L6698" i="1"/>
  <c r="M6698" i="1" s="1"/>
  <c r="N6698" i="1" s="1"/>
  <c r="L6699" i="1"/>
  <c r="M6699" i="1" s="1"/>
  <c r="N6699" i="1" s="1"/>
  <c r="L6700" i="1"/>
  <c r="M6700" i="1" s="1"/>
  <c r="N6700" i="1" s="1"/>
  <c r="L6701" i="1"/>
  <c r="M6701" i="1" s="1"/>
  <c r="N6701" i="1" s="1"/>
  <c r="L6702" i="1"/>
  <c r="M6702" i="1" s="1"/>
  <c r="N6702" i="1" s="1"/>
  <c r="L6703" i="1"/>
  <c r="M6703" i="1" s="1"/>
  <c r="N6703" i="1" s="1"/>
  <c r="L6704" i="1"/>
  <c r="M6704" i="1" s="1"/>
  <c r="N6704" i="1" s="1"/>
  <c r="L6705" i="1"/>
  <c r="M6705" i="1" s="1"/>
  <c r="N6705" i="1" s="1"/>
  <c r="L6706" i="1"/>
  <c r="M6706" i="1" s="1"/>
  <c r="N6706" i="1" s="1"/>
  <c r="L6707" i="1"/>
  <c r="M6707" i="1" s="1"/>
  <c r="N6707" i="1" s="1"/>
  <c r="L6708" i="1"/>
  <c r="M6708" i="1" s="1"/>
  <c r="N6708" i="1" s="1"/>
  <c r="L6709" i="1"/>
  <c r="M6709" i="1" s="1"/>
  <c r="N6709" i="1" s="1"/>
  <c r="L6710" i="1"/>
  <c r="M6710" i="1" s="1"/>
  <c r="N6710" i="1" s="1"/>
  <c r="L6711" i="1"/>
  <c r="M6711" i="1" s="1"/>
  <c r="N6711" i="1" s="1"/>
  <c r="L6712" i="1"/>
  <c r="M6712" i="1" s="1"/>
  <c r="N6712" i="1" s="1"/>
  <c r="L6713" i="1"/>
  <c r="M6713" i="1" s="1"/>
  <c r="N6713" i="1" s="1"/>
  <c r="L6714" i="1"/>
  <c r="M6714" i="1" s="1"/>
  <c r="N6714" i="1" s="1"/>
  <c r="L6715" i="1"/>
  <c r="M6715" i="1" s="1"/>
  <c r="N6715" i="1" s="1"/>
  <c r="L6716" i="1"/>
  <c r="M6716" i="1" s="1"/>
  <c r="N6716" i="1" s="1"/>
  <c r="L6717" i="1"/>
  <c r="M6717" i="1" s="1"/>
  <c r="N6717" i="1" s="1"/>
  <c r="L6718" i="1"/>
  <c r="M6718" i="1" s="1"/>
  <c r="N6718" i="1" s="1"/>
  <c r="L6719" i="1"/>
  <c r="M6719" i="1" s="1"/>
  <c r="N6719" i="1" s="1"/>
  <c r="L6720" i="1"/>
  <c r="M6720" i="1" s="1"/>
  <c r="N6720" i="1" s="1"/>
  <c r="L6721" i="1"/>
  <c r="M6721" i="1" s="1"/>
  <c r="N6721" i="1" s="1"/>
  <c r="L6722" i="1"/>
  <c r="M6722" i="1" s="1"/>
  <c r="N6722" i="1" s="1"/>
  <c r="L6723" i="1"/>
  <c r="M6723" i="1" s="1"/>
  <c r="N6723" i="1" s="1"/>
  <c r="L6724" i="1"/>
  <c r="M6724" i="1" s="1"/>
  <c r="N6724" i="1" s="1"/>
  <c r="L6725" i="1"/>
  <c r="M6725" i="1" s="1"/>
  <c r="N6725" i="1" s="1"/>
  <c r="L6726" i="1"/>
  <c r="M6726" i="1" s="1"/>
  <c r="N6726" i="1" s="1"/>
  <c r="L6727" i="1"/>
  <c r="M6727" i="1" s="1"/>
  <c r="N6727" i="1" s="1"/>
  <c r="L6728" i="1"/>
  <c r="M6728" i="1" s="1"/>
  <c r="N6728" i="1" s="1"/>
  <c r="L6729" i="1"/>
  <c r="M6729" i="1" s="1"/>
  <c r="N6729" i="1" s="1"/>
  <c r="L6730" i="1"/>
  <c r="M6730" i="1" s="1"/>
  <c r="N6730" i="1" s="1"/>
  <c r="L6731" i="1"/>
  <c r="M6731" i="1" s="1"/>
  <c r="N6731" i="1" s="1"/>
  <c r="L6732" i="1"/>
  <c r="M6732" i="1" s="1"/>
  <c r="N6732" i="1" s="1"/>
  <c r="L6733" i="1"/>
  <c r="M6733" i="1" s="1"/>
  <c r="N6733" i="1" s="1"/>
  <c r="L6734" i="1"/>
  <c r="M6734" i="1" s="1"/>
  <c r="N6734" i="1" s="1"/>
  <c r="L6735" i="1"/>
  <c r="M6735" i="1" s="1"/>
  <c r="N6735" i="1" s="1"/>
  <c r="L6736" i="1"/>
  <c r="M6736" i="1" s="1"/>
  <c r="N6736" i="1" s="1"/>
  <c r="L6737" i="1"/>
  <c r="M6737" i="1" s="1"/>
  <c r="N6737" i="1" s="1"/>
  <c r="L6738" i="1"/>
  <c r="M6738" i="1" s="1"/>
  <c r="N6738" i="1" s="1"/>
  <c r="L6739" i="1"/>
  <c r="M6739" i="1" s="1"/>
  <c r="N6739" i="1" s="1"/>
  <c r="L6740" i="1"/>
  <c r="M6740" i="1" s="1"/>
  <c r="N6740" i="1" s="1"/>
  <c r="L6741" i="1"/>
  <c r="M6741" i="1" s="1"/>
  <c r="N6741" i="1" s="1"/>
  <c r="L6742" i="1"/>
  <c r="M6742" i="1" s="1"/>
  <c r="N6742" i="1" s="1"/>
  <c r="L6743" i="1"/>
  <c r="M6743" i="1" s="1"/>
  <c r="N6743" i="1" s="1"/>
  <c r="L6744" i="1"/>
  <c r="M6744" i="1" s="1"/>
  <c r="N6744" i="1" s="1"/>
  <c r="L6745" i="1"/>
  <c r="M6745" i="1" s="1"/>
  <c r="N6745" i="1" s="1"/>
  <c r="L6746" i="1"/>
  <c r="M6746" i="1" s="1"/>
  <c r="N6746" i="1" s="1"/>
  <c r="L6747" i="1"/>
  <c r="M6747" i="1" s="1"/>
  <c r="N6747" i="1" s="1"/>
  <c r="L6748" i="1"/>
  <c r="M6748" i="1" s="1"/>
  <c r="N6748" i="1" s="1"/>
  <c r="L6749" i="1"/>
  <c r="M6749" i="1" s="1"/>
  <c r="N6749" i="1" s="1"/>
  <c r="L6750" i="1"/>
  <c r="M6750" i="1" s="1"/>
  <c r="N6750" i="1" s="1"/>
  <c r="L6751" i="1"/>
  <c r="M6751" i="1" s="1"/>
  <c r="N6751" i="1" s="1"/>
  <c r="L6752" i="1"/>
  <c r="M6752" i="1" s="1"/>
  <c r="N6752" i="1" s="1"/>
  <c r="L6753" i="1"/>
  <c r="M6753" i="1" s="1"/>
  <c r="N6753" i="1" s="1"/>
  <c r="L6754" i="1"/>
  <c r="M6754" i="1" s="1"/>
  <c r="N6754" i="1" s="1"/>
  <c r="L6755" i="1"/>
  <c r="M6755" i="1" s="1"/>
  <c r="N6755" i="1" s="1"/>
  <c r="L6756" i="1"/>
  <c r="M6756" i="1" s="1"/>
  <c r="N6756" i="1" s="1"/>
  <c r="L6757" i="1"/>
  <c r="M6757" i="1" s="1"/>
  <c r="N6757" i="1" s="1"/>
  <c r="L6758" i="1"/>
  <c r="M6758" i="1" s="1"/>
  <c r="N6758" i="1" s="1"/>
  <c r="L6759" i="1"/>
  <c r="M6759" i="1" s="1"/>
  <c r="N6759" i="1" s="1"/>
  <c r="L6760" i="1"/>
  <c r="M6760" i="1" s="1"/>
  <c r="N6760" i="1" s="1"/>
  <c r="L6761" i="1"/>
  <c r="M6761" i="1" s="1"/>
  <c r="N6761" i="1" s="1"/>
  <c r="L6762" i="1"/>
  <c r="M6762" i="1" s="1"/>
  <c r="N6762" i="1" s="1"/>
  <c r="L6763" i="1"/>
  <c r="M6763" i="1" s="1"/>
  <c r="N6763" i="1" s="1"/>
  <c r="L6764" i="1"/>
  <c r="M6764" i="1" s="1"/>
  <c r="N6764" i="1" s="1"/>
  <c r="L6765" i="1"/>
  <c r="M6765" i="1" s="1"/>
  <c r="N6765" i="1" s="1"/>
  <c r="L6766" i="1"/>
  <c r="M6766" i="1" s="1"/>
  <c r="N6766" i="1" s="1"/>
  <c r="L6767" i="1"/>
  <c r="M6767" i="1" s="1"/>
  <c r="N6767" i="1" s="1"/>
  <c r="L6768" i="1"/>
  <c r="M6768" i="1" s="1"/>
  <c r="N6768" i="1" s="1"/>
  <c r="L6769" i="1"/>
  <c r="M6769" i="1" s="1"/>
  <c r="N6769" i="1" s="1"/>
  <c r="L6770" i="1"/>
  <c r="M6770" i="1" s="1"/>
  <c r="N6770" i="1" s="1"/>
  <c r="L6771" i="1"/>
  <c r="M6771" i="1" s="1"/>
  <c r="N6771" i="1" s="1"/>
  <c r="L6772" i="1"/>
  <c r="M6772" i="1" s="1"/>
  <c r="N6772" i="1" s="1"/>
  <c r="L6773" i="1"/>
  <c r="M6773" i="1" s="1"/>
  <c r="N6773" i="1" s="1"/>
  <c r="L6774" i="1"/>
  <c r="M6774" i="1" s="1"/>
  <c r="N6774" i="1" s="1"/>
  <c r="L6775" i="1"/>
  <c r="M6775" i="1" s="1"/>
  <c r="N6775" i="1" s="1"/>
  <c r="L6776" i="1"/>
  <c r="M6776" i="1" s="1"/>
  <c r="N6776" i="1" s="1"/>
  <c r="L6777" i="1"/>
  <c r="M6777" i="1" s="1"/>
  <c r="N6777" i="1" s="1"/>
  <c r="L6778" i="1"/>
  <c r="M6778" i="1" s="1"/>
  <c r="N6778" i="1" s="1"/>
  <c r="L6779" i="1"/>
  <c r="M6779" i="1" s="1"/>
  <c r="N6779" i="1" s="1"/>
  <c r="L6780" i="1"/>
  <c r="M6780" i="1" s="1"/>
  <c r="N6780" i="1" s="1"/>
  <c r="L6781" i="1"/>
  <c r="M6781" i="1" s="1"/>
  <c r="N6781" i="1" s="1"/>
  <c r="L6782" i="1"/>
  <c r="M6782" i="1" s="1"/>
  <c r="N6782" i="1" s="1"/>
  <c r="L6783" i="1"/>
  <c r="M6783" i="1" s="1"/>
  <c r="N6783" i="1" s="1"/>
  <c r="L6784" i="1"/>
  <c r="M6784" i="1" s="1"/>
  <c r="N6784" i="1" s="1"/>
  <c r="L6785" i="1"/>
  <c r="M6785" i="1" s="1"/>
  <c r="N6785" i="1" s="1"/>
  <c r="L6786" i="1"/>
  <c r="M6786" i="1" s="1"/>
  <c r="N6786" i="1" s="1"/>
  <c r="L6787" i="1"/>
  <c r="M6787" i="1" s="1"/>
  <c r="N6787" i="1" s="1"/>
  <c r="L6788" i="1"/>
  <c r="M6788" i="1" s="1"/>
  <c r="N6788" i="1" s="1"/>
  <c r="L6789" i="1"/>
  <c r="M6789" i="1" s="1"/>
  <c r="N6789" i="1" s="1"/>
  <c r="L6790" i="1"/>
  <c r="M6790" i="1" s="1"/>
  <c r="N6790" i="1" s="1"/>
  <c r="L6791" i="1"/>
  <c r="M6791" i="1" s="1"/>
  <c r="N6791" i="1" s="1"/>
  <c r="L6792" i="1"/>
  <c r="M6792" i="1" s="1"/>
  <c r="N6792" i="1" s="1"/>
  <c r="L6793" i="1"/>
  <c r="M6793" i="1" s="1"/>
  <c r="N6793" i="1" s="1"/>
  <c r="L6794" i="1"/>
  <c r="M6794" i="1" s="1"/>
  <c r="N6794" i="1" s="1"/>
  <c r="L6795" i="1"/>
  <c r="M6795" i="1" s="1"/>
  <c r="N6795" i="1" s="1"/>
  <c r="L6796" i="1"/>
  <c r="M6796" i="1" s="1"/>
  <c r="N6796" i="1" s="1"/>
  <c r="L6797" i="1"/>
  <c r="M6797" i="1" s="1"/>
  <c r="N6797" i="1" s="1"/>
  <c r="L6798" i="1"/>
  <c r="M6798" i="1" s="1"/>
  <c r="N6798" i="1" s="1"/>
  <c r="L6799" i="1"/>
  <c r="M6799" i="1" s="1"/>
  <c r="N6799" i="1" s="1"/>
  <c r="L6800" i="1"/>
  <c r="M6800" i="1" s="1"/>
  <c r="N6800" i="1" s="1"/>
  <c r="L6801" i="1"/>
  <c r="M6801" i="1" s="1"/>
  <c r="N6801" i="1" s="1"/>
  <c r="L6802" i="1"/>
  <c r="M6802" i="1" s="1"/>
  <c r="N6802" i="1" s="1"/>
  <c r="L6803" i="1"/>
  <c r="M6803" i="1" s="1"/>
  <c r="N6803" i="1" s="1"/>
  <c r="L6804" i="1"/>
  <c r="M6804" i="1" s="1"/>
  <c r="N6804" i="1" s="1"/>
  <c r="L6805" i="1"/>
  <c r="M6805" i="1" s="1"/>
  <c r="N6805" i="1" s="1"/>
  <c r="L6806" i="1"/>
  <c r="M6806" i="1" s="1"/>
  <c r="N6806" i="1" s="1"/>
  <c r="L6807" i="1"/>
  <c r="M6807" i="1" s="1"/>
  <c r="N6807" i="1" s="1"/>
  <c r="L6808" i="1"/>
  <c r="M6808" i="1" s="1"/>
  <c r="N6808" i="1" s="1"/>
  <c r="L6809" i="1"/>
  <c r="M6809" i="1" s="1"/>
  <c r="N6809" i="1" s="1"/>
  <c r="L6810" i="1"/>
  <c r="M6810" i="1" s="1"/>
  <c r="N6810" i="1" s="1"/>
  <c r="L6811" i="1"/>
  <c r="M6811" i="1" s="1"/>
  <c r="N6811" i="1" s="1"/>
  <c r="L6812" i="1"/>
  <c r="M6812" i="1" s="1"/>
  <c r="N6812" i="1" s="1"/>
  <c r="L6813" i="1"/>
  <c r="M6813" i="1" s="1"/>
  <c r="N6813" i="1" s="1"/>
  <c r="L6814" i="1"/>
  <c r="M6814" i="1" s="1"/>
  <c r="N6814" i="1" s="1"/>
  <c r="L6815" i="1"/>
  <c r="M6815" i="1" s="1"/>
  <c r="N6815" i="1" s="1"/>
  <c r="L6816" i="1"/>
  <c r="M6816" i="1" s="1"/>
  <c r="N6816" i="1" s="1"/>
  <c r="L6817" i="1"/>
  <c r="M6817" i="1" s="1"/>
  <c r="N6817" i="1" s="1"/>
  <c r="L6818" i="1"/>
  <c r="M6818" i="1" s="1"/>
  <c r="N6818" i="1" s="1"/>
  <c r="L6819" i="1"/>
  <c r="M6819" i="1" s="1"/>
  <c r="N6819" i="1" s="1"/>
  <c r="L6820" i="1"/>
  <c r="M6820" i="1" s="1"/>
  <c r="N6820" i="1" s="1"/>
  <c r="L6821" i="1"/>
  <c r="M6821" i="1" s="1"/>
  <c r="N6821" i="1" s="1"/>
  <c r="L6822" i="1"/>
  <c r="M6822" i="1" s="1"/>
  <c r="N6822" i="1" s="1"/>
  <c r="L6823" i="1"/>
  <c r="M6823" i="1" s="1"/>
  <c r="N6823" i="1" s="1"/>
  <c r="L6824" i="1"/>
  <c r="M6824" i="1" s="1"/>
  <c r="N6824" i="1" s="1"/>
  <c r="L6825" i="1"/>
  <c r="M6825" i="1" s="1"/>
  <c r="N6825" i="1" s="1"/>
  <c r="L6826" i="1"/>
  <c r="M6826" i="1" s="1"/>
  <c r="N6826" i="1" s="1"/>
  <c r="L6827" i="1"/>
  <c r="M6827" i="1" s="1"/>
  <c r="N6827" i="1" s="1"/>
  <c r="L6828" i="1"/>
  <c r="M6828" i="1" s="1"/>
  <c r="N6828" i="1" s="1"/>
  <c r="L6829" i="1"/>
  <c r="M6829" i="1" s="1"/>
  <c r="N6829" i="1" s="1"/>
  <c r="L6830" i="1"/>
  <c r="M6830" i="1" s="1"/>
  <c r="N6830" i="1" s="1"/>
  <c r="L6831" i="1"/>
  <c r="M6831" i="1" s="1"/>
  <c r="N6831" i="1" s="1"/>
  <c r="L6832" i="1"/>
  <c r="M6832" i="1" s="1"/>
  <c r="N6832" i="1" s="1"/>
  <c r="L6833" i="1"/>
  <c r="M6833" i="1" s="1"/>
  <c r="N6833" i="1" s="1"/>
  <c r="L6834" i="1"/>
  <c r="M6834" i="1" s="1"/>
  <c r="N6834" i="1" s="1"/>
  <c r="L6835" i="1"/>
  <c r="M6835" i="1" s="1"/>
  <c r="N6835" i="1" s="1"/>
  <c r="L6836" i="1"/>
  <c r="M6836" i="1" s="1"/>
  <c r="N6836" i="1" s="1"/>
  <c r="L6837" i="1"/>
  <c r="M6837" i="1" s="1"/>
  <c r="N6837" i="1" s="1"/>
  <c r="L6838" i="1"/>
  <c r="M6838" i="1" s="1"/>
  <c r="N6838" i="1" s="1"/>
  <c r="L6839" i="1"/>
  <c r="M6839" i="1" s="1"/>
  <c r="N6839" i="1" s="1"/>
  <c r="L6840" i="1"/>
  <c r="M6840" i="1" s="1"/>
  <c r="N6840" i="1" s="1"/>
  <c r="L6841" i="1"/>
  <c r="M6841" i="1" s="1"/>
  <c r="N6841" i="1" s="1"/>
  <c r="L6842" i="1"/>
  <c r="M6842" i="1" s="1"/>
  <c r="N6842" i="1" s="1"/>
  <c r="L6843" i="1"/>
  <c r="M6843" i="1" s="1"/>
  <c r="N6843" i="1" s="1"/>
  <c r="L6844" i="1"/>
  <c r="M6844" i="1" s="1"/>
  <c r="N6844" i="1" s="1"/>
  <c r="L6845" i="1"/>
  <c r="M6845" i="1" s="1"/>
  <c r="N6845" i="1" s="1"/>
  <c r="L6846" i="1"/>
  <c r="M6846" i="1" s="1"/>
  <c r="N6846" i="1" s="1"/>
  <c r="L6847" i="1"/>
  <c r="M6847" i="1" s="1"/>
  <c r="N6847" i="1" s="1"/>
  <c r="L6848" i="1"/>
  <c r="M6848" i="1" s="1"/>
  <c r="N6848" i="1" s="1"/>
  <c r="L6849" i="1"/>
  <c r="M6849" i="1" s="1"/>
  <c r="N6849" i="1" s="1"/>
  <c r="L6850" i="1"/>
  <c r="M6850" i="1" s="1"/>
  <c r="N6850" i="1" s="1"/>
  <c r="L6851" i="1"/>
  <c r="M6851" i="1" s="1"/>
  <c r="N6851" i="1" s="1"/>
  <c r="L6852" i="1"/>
  <c r="M6852" i="1" s="1"/>
  <c r="N6852" i="1" s="1"/>
  <c r="L6853" i="1"/>
  <c r="M6853" i="1" s="1"/>
  <c r="N6853" i="1" s="1"/>
  <c r="L6854" i="1"/>
  <c r="M6854" i="1" s="1"/>
  <c r="N6854" i="1" s="1"/>
  <c r="L6855" i="1"/>
  <c r="M6855" i="1" s="1"/>
  <c r="N6855" i="1" s="1"/>
  <c r="L6856" i="1"/>
  <c r="M6856" i="1" s="1"/>
  <c r="N6856" i="1" s="1"/>
  <c r="L6857" i="1"/>
  <c r="M6857" i="1" s="1"/>
  <c r="N6857" i="1" s="1"/>
  <c r="L6858" i="1"/>
  <c r="M6858" i="1" s="1"/>
  <c r="N6858" i="1" s="1"/>
  <c r="L6859" i="1"/>
  <c r="M6859" i="1" s="1"/>
  <c r="N6859" i="1" s="1"/>
  <c r="L6860" i="1"/>
  <c r="M6860" i="1" s="1"/>
  <c r="N6860" i="1" s="1"/>
  <c r="L6861" i="1"/>
  <c r="M6861" i="1" s="1"/>
  <c r="N6861" i="1" s="1"/>
  <c r="L6862" i="1"/>
  <c r="M6862" i="1" s="1"/>
  <c r="N6862" i="1" s="1"/>
  <c r="L6863" i="1"/>
  <c r="M6863" i="1" s="1"/>
  <c r="N6863" i="1" s="1"/>
  <c r="L6864" i="1"/>
  <c r="M6864" i="1" s="1"/>
  <c r="N6864" i="1" s="1"/>
  <c r="L6865" i="1"/>
  <c r="M6865" i="1" s="1"/>
  <c r="N6865" i="1" s="1"/>
  <c r="L6866" i="1"/>
  <c r="M6866" i="1" s="1"/>
  <c r="N6866" i="1" s="1"/>
  <c r="L6867" i="1"/>
  <c r="M6867" i="1" s="1"/>
  <c r="N6867" i="1" s="1"/>
  <c r="L6868" i="1"/>
  <c r="M6868" i="1" s="1"/>
  <c r="N6868" i="1" s="1"/>
  <c r="L6869" i="1"/>
  <c r="M6869" i="1" s="1"/>
  <c r="N6869" i="1" s="1"/>
  <c r="L6870" i="1"/>
  <c r="M6870" i="1" s="1"/>
  <c r="N6870" i="1" s="1"/>
  <c r="L6871" i="1"/>
  <c r="M6871" i="1" s="1"/>
  <c r="N6871" i="1" s="1"/>
  <c r="L6872" i="1"/>
  <c r="M6872" i="1" s="1"/>
  <c r="N6872" i="1" s="1"/>
  <c r="L6873" i="1"/>
  <c r="M6873" i="1" s="1"/>
  <c r="N6873" i="1" s="1"/>
  <c r="L6874" i="1"/>
  <c r="M6874" i="1" s="1"/>
  <c r="N6874" i="1" s="1"/>
  <c r="L6875" i="1"/>
  <c r="M6875" i="1" s="1"/>
  <c r="N6875" i="1" s="1"/>
  <c r="L6876" i="1"/>
  <c r="M6876" i="1" s="1"/>
  <c r="N6876" i="1" s="1"/>
  <c r="L6877" i="1"/>
  <c r="M6877" i="1" s="1"/>
  <c r="N6877" i="1" s="1"/>
  <c r="L6878" i="1"/>
  <c r="M6878" i="1" s="1"/>
  <c r="N6878" i="1" s="1"/>
  <c r="L6879" i="1"/>
  <c r="M6879" i="1" s="1"/>
  <c r="N6879" i="1" s="1"/>
  <c r="L6880" i="1"/>
  <c r="M6880" i="1" s="1"/>
  <c r="N6880" i="1" s="1"/>
  <c r="L6881" i="1"/>
  <c r="M6881" i="1" s="1"/>
  <c r="N6881" i="1" s="1"/>
  <c r="L6882" i="1"/>
  <c r="M6882" i="1" s="1"/>
  <c r="N6882" i="1" s="1"/>
  <c r="L6883" i="1"/>
  <c r="M6883" i="1" s="1"/>
  <c r="N6883" i="1" s="1"/>
  <c r="L6884" i="1"/>
  <c r="M6884" i="1" s="1"/>
  <c r="N6884" i="1" s="1"/>
  <c r="L6885" i="1"/>
  <c r="M6885" i="1" s="1"/>
  <c r="N6885" i="1" s="1"/>
  <c r="L6886" i="1"/>
  <c r="M6886" i="1" s="1"/>
  <c r="N6886" i="1" s="1"/>
  <c r="L6887" i="1"/>
  <c r="M6887" i="1" s="1"/>
  <c r="N6887" i="1" s="1"/>
  <c r="L6888" i="1"/>
  <c r="M6888" i="1" s="1"/>
  <c r="N6888" i="1" s="1"/>
  <c r="L6889" i="1"/>
  <c r="M6889" i="1" s="1"/>
  <c r="N6889" i="1" s="1"/>
  <c r="L6890" i="1"/>
  <c r="M6890" i="1" s="1"/>
  <c r="N6890" i="1" s="1"/>
  <c r="L6891" i="1"/>
  <c r="M6891" i="1" s="1"/>
  <c r="N6891" i="1" s="1"/>
  <c r="L6892" i="1"/>
  <c r="M6892" i="1" s="1"/>
  <c r="N6892" i="1" s="1"/>
  <c r="L6893" i="1"/>
  <c r="M6893" i="1" s="1"/>
  <c r="N6893" i="1" s="1"/>
  <c r="L6894" i="1"/>
  <c r="M6894" i="1" s="1"/>
  <c r="N6894" i="1" s="1"/>
  <c r="L6895" i="1"/>
  <c r="M6895" i="1" s="1"/>
  <c r="N6895" i="1" s="1"/>
  <c r="L6896" i="1"/>
  <c r="M6896" i="1" s="1"/>
  <c r="N6896" i="1" s="1"/>
  <c r="L6897" i="1"/>
  <c r="M6897" i="1" s="1"/>
  <c r="N6897" i="1" s="1"/>
  <c r="L6898" i="1"/>
  <c r="M6898" i="1" s="1"/>
  <c r="N6898" i="1" s="1"/>
  <c r="L6899" i="1"/>
  <c r="M6899" i="1" s="1"/>
  <c r="N6899" i="1" s="1"/>
  <c r="L6900" i="1"/>
  <c r="M6900" i="1" s="1"/>
  <c r="N6900" i="1" s="1"/>
  <c r="L6901" i="1"/>
  <c r="M6901" i="1" s="1"/>
  <c r="N6901" i="1" s="1"/>
  <c r="L6902" i="1"/>
  <c r="M6902" i="1" s="1"/>
  <c r="N6902" i="1" s="1"/>
  <c r="L6903" i="1"/>
  <c r="M6903" i="1" s="1"/>
  <c r="N6903" i="1" s="1"/>
  <c r="L6904" i="1"/>
  <c r="M6904" i="1" s="1"/>
  <c r="N6904" i="1" s="1"/>
  <c r="L6905" i="1"/>
  <c r="M6905" i="1" s="1"/>
  <c r="N6905" i="1" s="1"/>
  <c r="L6906" i="1"/>
  <c r="M6906" i="1" s="1"/>
  <c r="N6906" i="1" s="1"/>
  <c r="L6907" i="1"/>
  <c r="M6907" i="1" s="1"/>
  <c r="N6907" i="1" s="1"/>
  <c r="L6908" i="1"/>
  <c r="M6908" i="1" s="1"/>
  <c r="N6908" i="1" s="1"/>
  <c r="L6909" i="1"/>
  <c r="M6909" i="1" s="1"/>
  <c r="N6909" i="1" s="1"/>
  <c r="L6910" i="1"/>
  <c r="M6910" i="1" s="1"/>
  <c r="N6910" i="1" s="1"/>
  <c r="L6911" i="1"/>
  <c r="M6911" i="1" s="1"/>
  <c r="N6911" i="1" s="1"/>
  <c r="L6912" i="1"/>
  <c r="M6912" i="1" s="1"/>
  <c r="N6912" i="1" s="1"/>
  <c r="L6913" i="1"/>
  <c r="M6913" i="1" s="1"/>
  <c r="N6913" i="1" s="1"/>
  <c r="L6914" i="1"/>
  <c r="M6914" i="1" s="1"/>
  <c r="N6914" i="1" s="1"/>
  <c r="L6915" i="1"/>
  <c r="M6915" i="1" s="1"/>
  <c r="N6915" i="1" s="1"/>
  <c r="L6916" i="1"/>
  <c r="M6916" i="1" s="1"/>
  <c r="N6916" i="1" s="1"/>
  <c r="L6917" i="1"/>
  <c r="M6917" i="1" s="1"/>
  <c r="N6917" i="1" s="1"/>
  <c r="L6918" i="1"/>
  <c r="M6918" i="1" s="1"/>
  <c r="N6918" i="1" s="1"/>
  <c r="L6919" i="1"/>
  <c r="M6919" i="1" s="1"/>
  <c r="N6919" i="1" s="1"/>
  <c r="L6920" i="1"/>
  <c r="M6920" i="1" s="1"/>
  <c r="N6920" i="1" s="1"/>
  <c r="L6921" i="1"/>
  <c r="M6921" i="1" s="1"/>
  <c r="N6921" i="1" s="1"/>
  <c r="L6922" i="1"/>
  <c r="M6922" i="1" s="1"/>
  <c r="N6922" i="1" s="1"/>
  <c r="L6923" i="1"/>
  <c r="M6923" i="1" s="1"/>
  <c r="N6923" i="1" s="1"/>
  <c r="L6924" i="1"/>
  <c r="M6924" i="1" s="1"/>
  <c r="N6924" i="1" s="1"/>
  <c r="L6925" i="1"/>
  <c r="M6925" i="1" s="1"/>
  <c r="N6925" i="1" s="1"/>
  <c r="L6926" i="1"/>
  <c r="M6926" i="1" s="1"/>
  <c r="N6926" i="1" s="1"/>
  <c r="L6927" i="1"/>
  <c r="M6927" i="1" s="1"/>
  <c r="N6927" i="1" s="1"/>
  <c r="L6928" i="1"/>
  <c r="M6928" i="1" s="1"/>
  <c r="N6928" i="1" s="1"/>
  <c r="L6929" i="1"/>
  <c r="M6929" i="1" s="1"/>
  <c r="N6929" i="1" s="1"/>
  <c r="L6930" i="1"/>
  <c r="M6930" i="1" s="1"/>
  <c r="N6930" i="1" s="1"/>
  <c r="L6931" i="1"/>
  <c r="M6931" i="1" s="1"/>
  <c r="N6931" i="1" s="1"/>
  <c r="L6932" i="1"/>
  <c r="M6932" i="1" s="1"/>
  <c r="N6932" i="1" s="1"/>
  <c r="L6933" i="1"/>
  <c r="M6933" i="1" s="1"/>
  <c r="N6933" i="1" s="1"/>
  <c r="L6934" i="1"/>
  <c r="M6934" i="1" s="1"/>
  <c r="N6934" i="1" s="1"/>
  <c r="L6935" i="1"/>
  <c r="M6935" i="1" s="1"/>
  <c r="N6935" i="1" s="1"/>
  <c r="L6936" i="1"/>
  <c r="M6936" i="1" s="1"/>
  <c r="N6936" i="1" s="1"/>
  <c r="L6937" i="1"/>
  <c r="M6937" i="1" s="1"/>
  <c r="N6937" i="1" s="1"/>
  <c r="L6938" i="1"/>
  <c r="M6938" i="1" s="1"/>
  <c r="N6938" i="1" s="1"/>
  <c r="L6939" i="1"/>
  <c r="M6939" i="1" s="1"/>
  <c r="N6939" i="1" s="1"/>
  <c r="L6940" i="1"/>
  <c r="M6940" i="1" s="1"/>
  <c r="N6940" i="1" s="1"/>
  <c r="L6941" i="1"/>
  <c r="M6941" i="1" s="1"/>
  <c r="N6941" i="1" s="1"/>
  <c r="L6942" i="1"/>
  <c r="M6942" i="1" s="1"/>
  <c r="N6942" i="1" s="1"/>
  <c r="L6943" i="1"/>
  <c r="M6943" i="1" s="1"/>
  <c r="N6943" i="1" s="1"/>
  <c r="L6944" i="1"/>
  <c r="M6944" i="1" s="1"/>
  <c r="N6944" i="1" s="1"/>
  <c r="L6945" i="1"/>
  <c r="M6945" i="1" s="1"/>
  <c r="N6945" i="1" s="1"/>
  <c r="L6946" i="1"/>
  <c r="M6946" i="1" s="1"/>
  <c r="N6946" i="1" s="1"/>
  <c r="L6947" i="1"/>
  <c r="M6947" i="1" s="1"/>
  <c r="N6947" i="1" s="1"/>
  <c r="L6948" i="1"/>
  <c r="M6948" i="1" s="1"/>
  <c r="N6948" i="1" s="1"/>
  <c r="L6949" i="1"/>
  <c r="M6949" i="1" s="1"/>
  <c r="N6949" i="1" s="1"/>
  <c r="L6950" i="1"/>
  <c r="M6950" i="1" s="1"/>
  <c r="N6950" i="1" s="1"/>
  <c r="L6951" i="1"/>
  <c r="M6951" i="1" s="1"/>
  <c r="N6951" i="1" s="1"/>
  <c r="L6952" i="1"/>
  <c r="M6952" i="1" s="1"/>
  <c r="N6952" i="1" s="1"/>
  <c r="L6953" i="1"/>
  <c r="M6953" i="1" s="1"/>
  <c r="N6953" i="1" s="1"/>
  <c r="L6954" i="1"/>
  <c r="M6954" i="1" s="1"/>
  <c r="N6954" i="1" s="1"/>
  <c r="L6955" i="1"/>
  <c r="M6955" i="1" s="1"/>
  <c r="N6955" i="1" s="1"/>
  <c r="L6956" i="1"/>
  <c r="M6956" i="1" s="1"/>
  <c r="N6956" i="1" s="1"/>
  <c r="L6957" i="1"/>
  <c r="M6957" i="1" s="1"/>
  <c r="N6957" i="1" s="1"/>
  <c r="L6958" i="1"/>
  <c r="M6958" i="1" s="1"/>
  <c r="N6958" i="1" s="1"/>
  <c r="L6959" i="1"/>
  <c r="M6959" i="1" s="1"/>
  <c r="N6959" i="1" s="1"/>
  <c r="L6960" i="1"/>
  <c r="M6960" i="1" s="1"/>
  <c r="N6960" i="1" s="1"/>
  <c r="L6961" i="1"/>
  <c r="M6961" i="1" s="1"/>
  <c r="N6961" i="1" s="1"/>
  <c r="L6962" i="1"/>
  <c r="M6962" i="1" s="1"/>
  <c r="N6962" i="1" s="1"/>
  <c r="L6963" i="1"/>
  <c r="M6963" i="1" s="1"/>
  <c r="N6963" i="1" s="1"/>
  <c r="L6964" i="1"/>
  <c r="M6964" i="1" s="1"/>
  <c r="N6964" i="1" s="1"/>
  <c r="L6965" i="1"/>
  <c r="M6965" i="1" s="1"/>
  <c r="N6965" i="1" s="1"/>
  <c r="L6966" i="1"/>
  <c r="M6966" i="1" s="1"/>
  <c r="N6966" i="1" s="1"/>
  <c r="L6967" i="1"/>
  <c r="M6967" i="1" s="1"/>
  <c r="N6967" i="1" s="1"/>
  <c r="L6968" i="1"/>
  <c r="M6968" i="1" s="1"/>
  <c r="N6968" i="1" s="1"/>
  <c r="L6969" i="1"/>
  <c r="M6969" i="1" s="1"/>
  <c r="N6969" i="1" s="1"/>
  <c r="L6970" i="1"/>
  <c r="M6970" i="1" s="1"/>
  <c r="N6970" i="1" s="1"/>
  <c r="L6971" i="1"/>
  <c r="M6971" i="1" s="1"/>
  <c r="N6971" i="1" s="1"/>
  <c r="L6972" i="1"/>
  <c r="M6972" i="1" s="1"/>
  <c r="N6972" i="1" s="1"/>
  <c r="L6973" i="1"/>
  <c r="M6973" i="1" s="1"/>
  <c r="N6973" i="1" s="1"/>
  <c r="L6974" i="1"/>
  <c r="M6974" i="1" s="1"/>
  <c r="N6974" i="1" s="1"/>
  <c r="L6975" i="1"/>
  <c r="M6975" i="1" s="1"/>
  <c r="N6975" i="1" s="1"/>
  <c r="L6976" i="1"/>
  <c r="M6976" i="1" s="1"/>
  <c r="N6976" i="1" s="1"/>
  <c r="L6977" i="1"/>
  <c r="M6977" i="1" s="1"/>
  <c r="N6977" i="1" s="1"/>
  <c r="L6978" i="1"/>
  <c r="M6978" i="1" s="1"/>
  <c r="N6978" i="1" s="1"/>
  <c r="L6979" i="1"/>
  <c r="M6979" i="1" s="1"/>
  <c r="N6979" i="1" s="1"/>
  <c r="L6980" i="1"/>
  <c r="M6980" i="1" s="1"/>
  <c r="N6980" i="1" s="1"/>
  <c r="L6981" i="1"/>
  <c r="M6981" i="1" s="1"/>
  <c r="N6981" i="1" s="1"/>
  <c r="L6982" i="1"/>
  <c r="M6982" i="1" s="1"/>
  <c r="N6982" i="1" s="1"/>
  <c r="L6983" i="1"/>
  <c r="M6983" i="1" s="1"/>
  <c r="N6983" i="1" s="1"/>
  <c r="L6984" i="1"/>
  <c r="M6984" i="1" s="1"/>
  <c r="N6984" i="1" s="1"/>
  <c r="L6985" i="1"/>
  <c r="M6985" i="1" s="1"/>
  <c r="N6985" i="1" s="1"/>
  <c r="L6986" i="1"/>
  <c r="M6986" i="1" s="1"/>
  <c r="N6986" i="1" s="1"/>
  <c r="L6987" i="1"/>
  <c r="M6987" i="1" s="1"/>
  <c r="N6987" i="1" s="1"/>
  <c r="L6988" i="1"/>
  <c r="M6988" i="1" s="1"/>
  <c r="N6988" i="1" s="1"/>
  <c r="L6989" i="1"/>
  <c r="M6989" i="1" s="1"/>
  <c r="N6989" i="1" s="1"/>
  <c r="L6990" i="1"/>
  <c r="M6990" i="1" s="1"/>
  <c r="N6990" i="1" s="1"/>
  <c r="L6991" i="1"/>
  <c r="M6991" i="1" s="1"/>
  <c r="N6991" i="1" s="1"/>
  <c r="L6992" i="1"/>
  <c r="M6992" i="1" s="1"/>
  <c r="N6992" i="1" s="1"/>
  <c r="L6993" i="1"/>
  <c r="M6993" i="1" s="1"/>
  <c r="N6993" i="1" s="1"/>
  <c r="L6994" i="1"/>
  <c r="M6994" i="1" s="1"/>
  <c r="N6994" i="1" s="1"/>
  <c r="L6995" i="1"/>
  <c r="M6995" i="1" s="1"/>
  <c r="N6995" i="1" s="1"/>
  <c r="L6996" i="1"/>
  <c r="M6996" i="1" s="1"/>
  <c r="N6996" i="1" s="1"/>
  <c r="L6997" i="1"/>
  <c r="M6997" i="1" s="1"/>
  <c r="N6997" i="1" s="1"/>
  <c r="L6998" i="1"/>
  <c r="M6998" i="1" s="1"/>
  <c r="N6998" i="1" s="1"/>
  <c r="L6999" i="1"/>
  <c r="M6999" i="1" s="1"/>
  <c r="N6999" i="1" s="1"/>
  <c r="L7000" i="1"/>
  <c r="M7000" i="1" s="1"/>
  <c r="N7000" i="1" s="1"/>
  <c r="L7001" i="1"/>
  <c r="M7001" i="1" s="1"/>
  <c r="N7001" i="1" s="1"/>
  <c r="L7002" i="1"/>
  <c r="M7002" i="1" s="1"/>
  <c r="N7002" i="1" s="1"/>
  <c r="L7003" i="1"/>
  <c r="M7003" i="1" s="1"/>
  <c r="N7003" i="1" s="1"/>
  <c r="L7004" i="1"/>
  <c r="M7004" i="1" s="1"/>
  <c r="N7004" i="1" s="1"/>
  <c r="L7005" i="1"/>
  <c r="M7005" i="1" s="1"/>
  <c r="N7005" i="1" s="1"/>
  <c r="L7006" i="1"/>
  <c r="M7006" i="1" s="1"/>
  <c r="N7006" i="1" s="1"/>
  <c r="L7007" i="1"/>
  <c r="M7007" i="1" s="1"/>
  <c r="N7007" i="1" s="1"/>
  <c r="L7008" i="1"/>
  <c r="M7008" i="1" s="1"/>
  <c r="N7008" i="1" s="1"/>
  <c r="L7009" i="1"/>
  <c r="M7009" i="1" s="1"/>
  <c r="N7009" i="1" s="1"/>
  <c r="L7010" i="1"/>
  <c r="M7010" i="1" s="1"/>
  <c r="N7010" i="1" s="1"/>
  <c r="L7011" i="1"/>
  <c r="M7011" i="1" s="1"/>
  <c r="N7011" i="1" s="1"/>
  <c r="L7012" i="1"/>
  <c r="M7012" i="1" s="1"/>
  <c r="N7012" i="1" s="1"/>
  <c r="L7013" i="1"/>
  <c r="M7013" i="1" s="1"/>
  <c r="N7013" i="1" s="1"/>
  <c r="L7014" i="1"/>
  <c r="M7014" i="1" s="1"/>
  <c r="N7014" i="1" s="1"/>
  <c r="L7015" i="1"/>
  <c r="M7015" i="1" s="1"/>
  <c r="N7015" i="1" s="1"/>
  <c r="L7016" i="1"/>
  <c r="M7016" i="1" s="1"/>
  <c r="N7016" i="1" s="1"/>
  <c r="L7017" i="1"/>
  <c r="M7017" i="1" s="1"/>
  <c r="N7017" i="1" s="1"/>
  <c r="L7018" i="1"/>
  <c r="M7018" i="1" s="1"/>
  <c r="N7018" i="1" s="1"/>
  <c r="L7019" i="1"/>
  <c r="M7019" i="1" s="1"/>
  <c r="N7019" i="1" s="1"/>
  <c r="L7020" i="1"/>
  <c r="M7020" i="1" s="1"/>
  <c r="N7020" i="1" s="1"/>
  <c r="L7021" i="1"/>
  <c r="M7021" i="1" s="1"/>
  <c r="N7021" i="1" s="1"/>
  <c r="L7022" i="1"/>
  <c r="M7022" i="1" s="1"/>
  <c r="N7022" i="1" s="1"/>
  <c r="L7023" i="1"/>
  <c r="M7023" i="1" s="1"/>
  <c r="N7023" i="1" s="1"/>
  <c r="L7024" i="1"/>
  <c r="M7024" i="1" s="1"/>
  <c r="N7024" i="1" s="1"/>
  <c r="L7025" i="1"/>
  <c r="M7025" i="1" s="1"/>
  <c r="N7025" i="1" s="1"/>
  <c r="L7026" i="1"/>
  <c r="M7026" i="1" s="1"/>
  <c r="N7026" i="1" s="1"/>
  <c r="L7027" i="1"/>
  <c r="M7027" i="1" s="1"/>
  <c r="N7027" i="1" s="1"/>
  <c r="L7028" i="1"/>
  <c r="M7028" i="1" s="1"/>
  <c r="N7028" i="1" s="1"/>
  <c r="L7029" i="1"/>
  <c r="M7029" i="1" s="1"/>
  <c r="N7029" i="1" s="1"/>
  <c r="L7030" i="1"/>
  <c r="M7030" i="1" s="1"/>
  <c r="N7030" i="1" s="1"/>
  <c r="L7031" i="1"/>
  <c r="M7031" i="1" s="1"/>
  <c r="N7031" i="1" s="1"/>
  <c r="L7032" i="1"/>
  <c r="M7032" i="1" s="1"/>
  <c r="N7032" i="1" s="1"/>
  <c r="L7033" i="1"/>
  <c r="M7033" i="1" s="1"/>
  <c r="N7033" i="1" s="1"/>
  <c r="L7034" i="1"/>
  <c r="M7034" i="1" s="1"/>
  <c r="N7034" i="1" s="1"/>
  <c r="L7035" i="1"/>
  <c r="M7035" i="1" s="1"/>
  <c r="N7035" i="1" s="1"/>
  <c r="L7036" i="1"/>
  <c r="M7036" i="1" s="1"/>
  <c r="N7036" i="1" s="1"/>
  <c r="L7037" i="1"/>
  <c r="M7037" i="1" s="1"/>
  <c r="N7037" i="1" s="1"/>
  <c r="L7038" i="1"/>
  <c r="M7038" i="1" s="1"/>
  <c r="N7038" i="1" s="1"/>
  <c r="L7039" i="1"/>
  <c r="M7039" i="1" s="1"/>
  <c r="N7039" i="1" s="1"/>
  <c r="L7040" i="1"/>
  <c r="M7040" i="1" s="1"/>
  <c r="N7040" i="1" s="1"/>
  <c r="L7041" i="1"/>
  <c r="M7041" i="1" s="1"/>
  <c r="N7041" i="1" s="1"/>
  <c r="L7042" i="1"/>
  <c r="M7042" i="1" s="1"/>
  <c r="N7042" i="1" s="1"/>
  <c r="L7043" i="1"/>
  <c r="M7043" i="1" s="1"/>
  <c r="N7043" i="1" s="1"/>
  <c r="L7044" i="1"/>
  <c r="M7044" i="1" s="1"/>
  <c r="N7044" i="1" s="1"/>
  <c r="L7045" i="1"/>
  <c r="M7045" i="1" s="1"/>
  <c r="N7045" i="1" s="1"/>
  <c r="L7046" i="1"/>
  <c r="M7046" i="1" s="1"/>
  <c r="N7046" i="1" s="1"/>
  <c r="L7047" i="1"/>
  <c r="M7047" i="1" s="1"/>
  <c r="N7047" i="1" s="1"/>
  <c r="L7048" i="1"/>
  <c r="M7048" i="1" s="1"/>
  <c r="N7048" i="1" s="1"/>
  <c r="L7049" i="1"/>
  <c r="M7049" i="1" s="1"/>
  <c r="N7049" i="1" s="1"/>
  <c r="L7050" i="1"/>
  <c r="M7050" i="1" s="1"/>
  <c r="N7050" i="1" s="1"/>
  <c r="L7051" i="1"/>
  <c r="M7051" i="1" s="1"/>
  <c r="N7051" i="1" s="1"/>
  <c r="L7052" i="1"/>
  <c r="M7052" i="1" s="1"/>
  <c r="N7052" i="1" s="1"/>
  <c r="L7053" i="1"/>
  <c r="M7053" i="1" s="1"/>
  <c r="N7053" i="1" s="1"/>
  <c r="L7054" i="1"/>
  <c r="M7054" i="1" s="1"/>
  <c r="N7054" i="1" s="1"/>
  <c r="L7055" i="1"/>
  <c r="M7055" i="1" s="1"/>
  <c r="N7055" i="1" s="1"/>
  <c r="L7056" i="1"/>
  <c r="M7056" i="1" s="1"/>
  <c r="N7056" i="1" s="1"/>
  <c r="L7057" i="1"/>
  <c r="M7057" i="1" s="1"/>
  <c r="N7057" i="1" s="1"/>
  <c r="L7058" i="1"/>
  <c r="M7058" i="1" s="1"/>
  <c r="N7058" i="1" s="1"/>
  <c r="L7059" i="1"/>
  <c r="M7059" i="1" s="1"/>
  <c r="N7059" i="1" s="1"/>
  <c r="L7060" i="1"/>
  <c r="M7060" i="1" s="1"/>
  <c r="N7060" i="1" s="1"/>
  <c r="L7061" i="1"/>
  <c r="M7061" i="1" s="1"/>
  <c r="N7061" i="1" s="1"/>
  <c r="L7062" i="1"/>
  <c r="M7062" i="1" s="1"/>
  <c r="N7062" i="1" s="1"/>
  <c r="L7063" i="1"/>
  <c r="M7063" i="1" s="1"/>
  <c r="N7063" i="1" s="1"/>
  <c r="L7064" i="1"/>
  <c r="M7064" i="1" s="1"/>
  <c r="N7064" i="1" s="1"/>
  <c r="L7065" i="1"/>
  <c r="M7065" i="1" s="1"/>
  <c r="N7065" i="1" s="1"/>
  <c r="L7066" i="1"/>
  <c r="M7066" i="1" s="1"/>
  <c r="N7066" i="1" s="1"/>
  <c r="L7067" i="1"/>
  <c r="M7067" i="1" s="1"/>
  <c r="N7067" i="1" s="1"/>
  <c r="L7068" i="1"/>
  <c r="M7068" i="1" s="1"/>
  <c r="N7068" i="1" s="1"/>
  <c r="L7069" i="1"/>
  <c r="M7069" i="1" s="1"/>
  <c r="N7069" i="1" s="1"/>
  <c r="L7070" i="1"/>
  <c r="M7070" i="1" s="1"/>
  <c r="N7070" i="1" s="1"/>
  <c r="L7071" i="1"/>
  <c r="M7071" i="1" s="1"/>
  <c r="N7071" i="1" s="1"/>
  <c r="L7072" i="1"/>
  <c r="M7072" i="1" s="1"/>
  <c r="N7072" i="1" s="1"/>
  <c r="L7073" i="1"/>
  <c r="M7073" i="1" s="1"/>
  <c r="N7073" i="1" s="1"/>
  <c r="L7074" i="1"/>
  <c r="M7074" i="1" s="1"/>
  <c r="N7074" i="1" s="1"/>
  <c r="L7075" i="1"/>
  <c r="M7075" i="1" s="1"/>
  <c r="N7075" i="1" s="1"/>
  <c r="L7076" i="1"/>
  <c r="M7076" i="1" s="1"/>
  <c r="N7076" i="1" s="1"/>
  <c r="L7077" i="1"/>
  <c r="M7077" i="1" s="1"/>
  <c r="N7077" i="1" s="1"/>
  <c r="L7078" i="1"/>
  <c r="M7078" i="1" s="1"/>
  <c r="N7078" i="1" s="1"/>
  <c r="L7079" i="1"/>
  <c r="M7079" i="1" s="1"/>
  <c r="N7079" i="1" s="1"/>
  <c r="L7080" i="1"/>
  <c r="M7080" i="1" s="1"/>
  <c r="N7080" i="1" s="1"/>
  <c r="L7081" i="1"/>
  <c r="M7081" i="1" s="1"/>
  <c r="N7081" i="1" s="1"/>
  <c r="L7082" i="1"/>
  <c r="M7082" i="1" s="1"/>
  <c r="N7082" i="1" s="1"/>
  <c r="L7083" i="1"/>
  <c r="M7083" i="1" s="1"/>
  <c r="N7083" i="1" s="1"/>
  <c r="L7084" i="1"/>
  <c r="M7084" i="1" s="1"/>
  <c r="N7084" i="1" s="1"/>
  <c r="L7085" i="1"/>
  <c r="M7085" i="1" s="1"/>
  <c r="N7085" i="1" s="1"/>
  <c r="L7086" i="1"/>
  <c r="M7086" i="1" s="1"/>
  <c r="N7086" i="1" s="1"/>
  <c r="L7087" i="1"/>
  <c r="M7087" i="1" s="1"/>
  <c r="N7087" i="1" s="1"/>
  <c r="L7088" i="1"/>
  <c r="M7088" i="1" s="1"/>
  <c r="N7088" i="1" s="1"/>
  <c r="L7089" i="1"/>
  <c r="M7089" i="1" s="1"/>
  <c r="N7089" i="1" s="1"/>
  <c r="L7090" i="1"/>
  <c r="M7090" i="1" s="1"/>
  <c r="N7090" i="1" s="1"/>
  <c r="L7091" i="1"/>
  <c r="M7091" i="1" s="1"/>
  <c r="N7091" i="1" s="1"/>
  <c r="L7092" i="1"/>
  <c r="M7092" i="1" s="1"/>
  <c r="N7092" i="1" s="1"/>
  <c r="L7093" i="1"/>
  <c r="M7093" i="1" s="1"/>
  <c r="N7093" i="1" s="1"/>
  <c r="L7094" i="1"/>
  <c r="M7094" i="1" s="1"/>
  <c r="N7094" i="1" s="1"/>
  <c r="L7095" i="1"/>
  <c r="M7095" i="1" s="1"/>
  <c r="N7095" i="1" s="1"/>
  <c r="L7096" i="1"/>
  <c r="M7096" i="1" s="1"/>
  <c r="N7096" i="1" s="1"/>
  <c r="L7097" i="1"/>
  <c r="M7097" i="1" s="1"/>
  <c r="N7097" i="1" s="1"/>
  <c r="L7098" i="1"/>
  <c r="M7098" i="1" s="1"/>
  <c r="N7098" i="1" s="1"/>
  <c r="L7099" i="1"/>
  <c r="M7099" i="1" s="1"/>
  <c r="N7099" i="1" s="1"/>
  <c r="L7100" i="1"/>
  <c r="M7100" i="1" s="1"/>
  <c r="N7100" i="1" s="1"/>
  <c r="L7101" i="1"/>
  <c r="M7101" i="1" s="1"/>
  <c r="N7101" i="1" s="1"/>
  <c r="L7102" i="1"/>
  <c r="M7102" i="1" s="1"/>
  <c r="N7102" i="1" s="1"/>
  <c r="L7103" i="1"/>
  <c r="M7103" i="1" s="1"/>
  <c r="N7103" i="1" s="1"/>
  <c r="L7104" i="1"/>
  <c r="M7104" i="1" s="1"/>
  <c r="N7104" i="1" s="1"/>
  <c r="L7105" i="1"/>
  <c r="M7105" i="1" s="1"/>
  <c r="N7105" i="1" s="1"/>
  <c r="L7106" i="1"/>
  <c r="M7106" i="1" s="1"/>
  <c r="N7106" i="1" s="1"/>
  <c r="L7107" i="1"/>
  <c r="M7107" i="1" s="1"/>
  <c r="N7107" i="1" s="1"/>
  <c r="L7108" i="1"/>
  <c r="M7108" i="1" s="1"/>
  <c r="N7108" i="1" s="1"/>
  <c r="L7109" i="1"/>
  <c r="M7109" i="1" s="1"/>
  <c r="N7109" i="1" s="1"/>
  <c r="L7110" i="1"/>
  <c r="M7110" i="1" s="1"/>
  <c r="N7110" i="1" s="1"/>
  <c r="L7111" i="1"/>
  <c r="M7111" i="1" s="1"/>
  <c r="N7111" i="1" s="1"/>
  <c r="L7112" i="1"/>
  <c r="M7112" i="1" s="1"/>
  <c r="N7112" i="1" s="1"/>
  <c r="L7113" i="1"/>
  <c r="M7113" i="1" s="1"/>
  <c r="N7113" i="1" s="1"/>
  <c r="L7114" i="1"/>
  <c r="M7114" i="1" s="1"/>
  <c r="N7114" i="1" s="1"/>
  <c r="L7115" i="1"/>
  <c r="M7115" i="1" s="1"/>
  <c r="N7115" i="1" s="1"/>
  <c r="L7116" i="1"/>
  <c r="M7116" i="1" s="1"/>
  <c r="N7116" i="1" s="1"/>
  <c r="L7117" i="1"/>
  <c r="M7117" i="1" s="1"/>
  <c r="N7117" i="1" s="1"/>
  <c r="L7118" i="1"/>
  <c r="M7118" i="1" s="1"/>
  <c r="N7118" i="1" s="1"/>
  <c r="L7119" i="1"/>
  <c r="M7119" i="1" s="1"/>
  <c r="N7119" i="1" s="1"/>
  <c r="L7120" i="1"/>
  <c r="M7120" i="1" s="1"/>
  <c r="N7120" i="1" s="1"/>
  <c r="L7121" i="1"/>
  <c r="M7121" i="1" s="1"/>
  <c r="N7121" i="1" s="1"/>
  <c r="L7122" i="1"/>
  <c r="M7122" i="1" s="1"/>
  <c r="N7122" i="1" s="1"/>
  <c r="L7123" i="1"/>
  <c r="M7123" i="1" s="1"/>
  <c r="N7123" i="1" s="1"/>
  <c r="L7124" i="1"/>
  <c r="M7124" i="1" s="1"/>
  <c r="N7124" i="1" s="1"/>
  <c r="L7125" i="1"/>
  <c r="M7125" i="1" s="1"/>
  <c r="N7125" i="1" s="1"/>
  <c r="L7126" i="1"/>
  <c r="M7126" i="1" s="1"/>
  <c r="N7126" i="1" s="1"/>
  <c r="L7127" i="1"/>
  <c r="M7127" i="1" s="1"/>
  <c r="N7127" i="1" s="1"/>
  <c r="L7128" i="1"/>
  <c r="M7128" i="1" s="1"/>
  <c r="N7128" i="1" s="1"/>
  <c r="L7129" i="1"/>
  <c r="M7129" i="1" s="1"/>
  <c r="N7129" i="1" s="1"/>
  <c r="L7130" i="1"/>
  <c r="M7130" i="1" s="1"/>
  <c r="N7130" i="1" s="1"/>
  <c r="L7131" i="1"/>
  <c r="M7131" i="1" s="1"/>
  <c r="N7131" i="1" s="1"/>
  <c r="L7132" i="1"/>
  <c r="M7132" i="1" s="1"/>
  <c r="N7132" i="1" s="1"/>
  <c r="L7133" i="1"/>
  <c r="M7133" i="1" s="1"/>
  <c r="N7133" i="1" s="1"/>
  <c r="L7134" i="1"/>
  <c r="M7134" i="1" s="1"/>
  <c r="N7134" i="1" s="1"/>
  <c r="L7135" i="1"/>
  <c r="M7135" i="1" s="1"/>
  <c r="N7135" i="1" s="1"/>
  <c r="L7136" i="1"/>
  <c r="M7136" i="1" s="1"/>
  <c r="N7136" i="1" s="1"/>
  <c r="L7137" i="1"/>
  <c r="M7137" i="1" s="1"/>
  <c r="N7137" i="1" s="1"/>
  <c r="L7138" i="1"/>
  <c r="M7138" i="1" s="1"/>
  <c r="N7138" i="1" s="1"/>
  <c r="L7139" i="1"/>
  <c r="M7139" i="1" s="1"/>
  <c r="N7139" i="1" s="1"/>
  <c r="L7140" i="1"/>
  <c r="M7140" i="1" s="1"/>
  <c r="N7140" i="1" s="1"/>
  <c r="L7141" i="1"/>
  <c r="M7141" i="1" s="1"/>
  <c r="N7141" i="1" s="1"/>
  <c r="L7142" i="1"/>
  <c r="M7142" i="1" s="1"/>
  <c r="N7142" i="1" s="1"/>
  <c r="L7143" i="1"/>
  <c r="M7143" i="1" s="1"/>
  <c r="N7143" i="1" s="1"/>
  <c r="L7144" i="1"/>
  <c r="M7144" i="1" s="1"/>
  <c r="N7144" i="1" s="1"/>
  <c r="L7145" i="1"/>
  <c r="M7145" i="1" s="1"/>
  <c r="N7145" i="1" s="1"/>
  <c r="L7146" i="1"/>
  <c r="M7146" i="1" s="1"/>
  <c r="N7146" i="1" s="1"/>
  <c r="L7147" i="1"/>
  <c r="M7147" i="1" s="1"/>
  <c r="N7147" i="1" s="1"/>
  <c r="L7148" i="1"/>
  <c r="M7148" i="1" s="1"/>
  <c r="N7148" i="1" s="1"/>
  <c r="L7149" i="1"/>
  <c r="M7149" i="1" s="1"/>
  <c r="N7149" i="1" s="1"/>
  <c r="L7150" i="1"/>
  <c r="M7150" i="1" s="1"/>
  <c r="N7150" i="1" s="1"/>
  <c r="L7151" i="1"/>
  <c r="M7151" i="1" s="1"/>
  <c r="N7151" i="1" s="1"/>
  <c r="L7152" i="1"/>
  <c r="M7152" i="1" s="1"/>
  <c r="N7152" i="1" s="1"/>
  <c r="L7153" i="1"/>
  <c r="M7153" i="1" s="1"/>
  <c r="N7153" i="1" s="1"/>
  <c r="L7154" i="1"/>
  <c r="M7154" i="1" s="1"/>
  <c r="N7154" i="1" s="1"/>
  <c r="L7155" i="1"/>
  <c r="M7155" i="1" s="1"/>
  <c r="N7155" i="1" s="1"/>
  <c r="L7156" i="1"/>
  <c r="M7156" i="1" s="1"/>
  <c r="N7156" i="1" s="1"/>
  <c r="L7157" i="1"/>
  <c r="M7157" i="1" s="1"/>
  <c r="N7157" i="1" s="1"/>
  <c r="L7158" i="1"/>
  <c r="M7158" i="1" s="1"/>
  <c r="N7158" i="1" s="1"/>
  <c r="L7159" i="1"/>
  <c r="M7159" i="1" s="1"/>
  <c r="N7159" i="1" s="1"/>
  <c r="L7160" i="1"/>
  <c r="M7160" i="1" s="1"/>
  <c r="N7160" i="1" s="1"/>
  <c r="L7161" i="1"/>
  <c r="M7161" i="1" s="1"/>
  <c r="N7161" i="1" s="1"/>
  <c r="L7162" i="1"/>
  <c r="M7162" i="1" s="1"/>
  <c r="N7162" i="1" s="1"/>
  <c r="L7163" i="1"/>
  <c r="M7163" i="1" s="1"/>
  <c r="N7163" i="1" s="1"/>
  <c r="L7164" i="1"/>
  <c r="M7164" i="1" s="1"/>
  <c r="N7164" i="1" s="1"/>
  <c r="L7165" i="1"/>
  <c r="M7165" i="1" s="1"/>
  <c r="N7165" i="1" s="1"/>
  <c r="L7166" i="1"/>
  <c r="M7166" i="1" s="1"/>
  <c r="N7166" i="1" s="1"/>
  <c r="L7167" i="1"/>
  <c r="M7167" i="1" s="1"/>
  <c r="N7167" i="1" s="1"/>
  <c r="L7168" i="1"/>
  <c r="M7168" i="1" s="1"/>
  <c r="N7168" i="1" s="1"/>
  <c r="L7169" i="1"/>
  <c r="M7169" i="1" s="1"/>
  <c r="N7169" i="1" s="1"/>
  <c r="L7170" i="1"/>
  <c r="M7170" i="1" s="1"/>
  <c r="N7170" i="1" s="1"/>
  <c r="L7171" i="1"/>
  <c r="M7171" i="1" s="1"/>
  <c r="N7171" i="1" s="1"/>
  <c r="L7172" i="1"/>
  <c r="M7172" i="1" s="1"/>
  <c r="N7172" i="1" s="1"/>
  <c r="L7173" i="1"/>
  <c r="M7173" i="1" s="1"/>
  <c r="N7173" i="1" s="1"/>
  <c r="L7174" i="1"/>
  <c r="M7174" i="1" s="1"/>
  <c r="N7174" i="1" s="1"/>
  <c r="L7175" i="1"/>
  <c r="M7175" i="1" s="1"/>
  <c r="N7175" i="1" s="1"/>
  <c r="L7176" i="1"/>
  <c r="M7176" i="1" s="1"/>
  <c r="N7176" i="1" s="1"/>
  <c r="L7177" i="1"/>
  <c r="M7177" i="1" s="1"/>
  <c r="N7177" i="1" s="1"/>
  <c r="L7178" i="1"/>
  <c r="M7178" i="1" s="1"/>
  <c r="N7178" i="1" s="1"/>
  <c r="L7179" i="1"/>
  <c r="M7179" i="1" s="1"/>
  <c r="N7179" i="1" s="1"/>
  <c r="L7180" i="1"/>
  <c r="M7180" i="1" s="1"/>
  <c r="N7180" i="1" s="1"/>
  <c r="L7181" i="1"/>
  <c r="M7181" i="1" s="1"/>
  <c r="N7181" i="1" s="1"/>
  <c r="L7182" i="1"/>
  <c r="M7182" i="1" s="1"/>
  <c r="N7182" i="1" s="1"/>
  <c r="L7183" i="1"/>
  <c r="M7183" i="1" s="1"/>
  <c r="N7183" i="1" s="1"/>
  <c r="L7184" i="1"/>
  <c r="M7184" i="1" s="1"/>
  <c r="N7184" i="1" s="1"/>
  <c r="L7185" i="1"/>
  <c r="M7185" i="1" s="1"/>
  <c r="N7185" i="1" s="1"/>
  <c r="L7186" i="1"/>
  <c r="M7186" i="1" s="1"/>
  <c r="N7186" i="1" s="1"/>
  <c r="L7187" i="1"/>
  <c r="M7187" i="1" s="1"/>
  <c r="N7187" i="1" s="1"/>
  <c r="L7188" i="1"/>
  <c r="M7188" i="1" s="1"/>
  <c r="N7188" i="1" s="1"/>
  <c r="L7189" i="1"/>
  <c r="M7189" i="1" s="1"/>
  <c r="N7189" i="1" s="1"/>
  <c r="L7190" i="1"/>
  <c r="M7190" i="1" s="1"/>
  <c r="N7190" i="1" s="1"/>
  <c r="L7191" i="1"/>
  <c r="M7191" i="1" s="1"/>
  <c r="N7191" i="1" s="1"/>
  <c r="L7192" i="1"/>
  <c r="M7192" i="1" s="1"/>
  <c r="N7192" i="1" s="1"/>
  <c r="L7193" i="1"/>
  <c r="M7193" i="1" s="1"/>
  <c r="N7193" i="1" s="1"/>
  <c r="L7194" i="1"/>
  <c r="M7194" i="1" s="1"/>
  <c r="N7194" i="1" s="1"/>
  <c r="L7195" i="1"/>
  <c r="M7195" i="1" s="1"/>
  <c r="N7195" i="1" s="1"/>
  <c r="L7196" i="1"/>
  <c r="M7196" i="1" s="1"/>
  <c r="N7196" i="1" s="1"/>
  <c r="L7197" i="1"/>
  <c r="M7197" i="1" s="1"/>
  <c r="N7197" i="1" s="1"/>
  <c r="L7198" i="1"/>
  <c r="M7198" i="1" s="1"/>
  <c r="N7198" i="1" s="1"/>
  <c r="L7199" i="1"/>
  <c r="M7199" i="1" s="1"/>
  <c r="N7199" i="1" s="1"/>
  <c r="L7200" i="1"/>
  <c r="M7200" i="1" s="1"/>
  <c r="N7200" i="1" s="1"/>
  <c r="L7201" i="1"/>
  <c r="M7201" i="1" s="1"/>
  <c r="N7201" i="1" s="1"/>
  <c r="L7202" i="1"/>
  <c r="M7202" i="1" s="1"/>
  <c r="N7202" i="1" s="1"/>
  <c r="L7203" i="1"/>
  <c r="M7203" i="1" s="1"/>
  <c r="N7203" i="1" s="1"/>
  <c r="L7204" i="1"/>
  <c r="M7204" i="1" s="1"/>
  <c r="N7204" i="1" s="1"/>
  <c r="L7205" i="1"/>
  <c r="M7205" i="1" s="1"/>
  <c r="N7205" i="1" s="1"/>
  <c r="L7206" i="1"/>
  <c r="M7206" i="1" s="1"/>
  <c r="N7206" i="1" s="1"/>
  <c r="L7207" i="1"/>
  <c r="M7207" i="1" s="1"/>
  <c r="N7207" i="1" s="1"/>
  <c r="L7208" i="1"/>
  <c r="M7208" i="1" s="1"/>
  <c r="N7208" i="1" s="1"/>
  <c r="L7209" i="1"/>
  <c r="M7209" i="1" s="1"/>
  <c r="N7209" i="1" s="1"/>
  <c r="L7210" i="1"/>
  <c r="M7210" i="1" s="1"/>
  <c r="N7210" i="1" s="1"/>
  <c r="L7211" i="1"/>
  <c r="M7211" i="1" s="1"/>
  <c r="N7211" i="1" s="1"/>
  <c r="L7212" i="1"/>
  <c r="M7212" i="1" s="1"/>
  <c r="N7212" i="1" s="1"/>
  <c r="L7213" i="1"/>
  <c r="M7213" i="1" s="1"/>
  <c r="N7213" i="1" s="1"/>
  <c r="L7214" i="1"/>
  <c r="M7214" i="1" s="1"/>
  <c r="N7214" i="1" s="1"/>
  <c r="L7215" i="1"/>
  <c r="M7215" i="1" s="1"/>
  <c r="N7215" i="1" s="1"/>
  <c r="L7216" i="1"/>
  <c r="M7216" i="1" s="1"/>
  <c r="N7216" i="1" s="1"/>
  <c r="L7217" i="1"/>
  <c r="M7217" i="1" s="1"/>
  <c r="N7217" i="1" s="1"/>
  <c r="L7218" i="1"/>
  <c r="M7218" i="1" s="1"/>
  <c r="N7218" i="1" s="1"/>
  <c r="L7219" i="1"/>
  <c r="M7219" i="1" s="1"/>
  <c r="N7219" i="1" s="1"/>
  <c r="L7220" i="1"/>
  <c r="M7220" i="1" s="1"/>
  <c r="N7220" i="1" s="1"/>
  <c r="L7221" i="1"/>
  <c r="M7221" i="1" s="1"/>
  <c r="N7221" i="1" s="1"/>
  <c r="L7222" i="1"/>
  <c r="M7222" i="1" s="1"/>
  <c r="N7222" i="1" s="1"/>
  <c r="L7223" i="1"/>
  <c r="M7223" i="1" s="1"/>
  <c r="N7223" i="1" s="1"/>
  <c r="L7224" i="1"/>
  <c r="M7224" i="1" s="1"/>
  <c r="N7224" i="1" s="1"/>
  <c r="L7225" i="1"/>
  <c r="M7225" i="1" s="1"/>
  <c r="N7225" i="1" s="1"/>
  <c r="L7226" i="1"/>
  <c r="M7226" i="1" s="1"/>
  <c r="N7226" i="1" s="1"/>
  <c r="L7227" i="1"/>
  <c r="M7227" i="1" s="1"/>
  <c r="N7227" i="1" s="1"/>
  <c r="L7228" i="1"/>
  <c r="M7228" i="1" s="1"/>
  <c r="N7228" i="1" s="1"/>
  <c r="L7229" i="1"/>
  <c r="M7229" i="1" s="1"/>
  <c r="N7229" i="1" s="1"/>
  <c r="L7230" i="1"/>
  <c r="M7230" i="1" s="1"/>
  <c r="N7230" i="1" s="1"/>
  <c r="L7231" i="1"/>
  <c r="M7231" i="1" s="1"/>
  <c r="N7231" i="1" s="1"/>
  <c r="L7232" i="1"/>
  <c r="M7232" i="1" s="1"/>
  <c r="N7232" i="1" s="1"/>
  <c r="L7233" i="1"/>
  <c r="M7233" i="1" s="1"/>
  <c r="N7233" i="1" s="1"/>
  <c r="L7234" i="1"/>
  <c r="M7234" i="1" s="1"/>
  <c r="N7234" i="1" s="1"/>
  <c r="L7235" i="1"/>
  <c r="M7235" i="1" s="1"/>
  <c r="N7235" i="1" s="1"/>
  <c r="L7236" i="1"/>
  <c r="M7236" i="1" s="1"/>
  <c r="N7236" i="1" s="1"/>
  <c r="L7237" i="1"/>
  <c r="M7237" i="1" s="1"/>
  <c r="N7237" i="1" s="1"/>
  <c r="L7238" i="1"/>
  <c r="M7238" i="1" s="1"/>
  <c r="N7238" i="1" s="1"/>
  <c r="L7239" i="1"/>
  <c r="M7239" i="1" s="1"/>
  <c r="N7239" i="1" s="1"/>
  <c r="L7240" i="1"/>
  <c r="M7240" i="1" s="1"/>
  <c r="N7240" i="1" s="1"/>
  <c r="L7241" i="1"/>
  <c r="M7241" i="1" s="1"/>
  <c r="N7241" i="1" s="1"/>
  <c r="L7242" i="1"/>
  <c r="M7242" i="1" s="1"/>
  <c r="N7242" i="1" s="1"/>
  <c r="L7243" i="1"/>
  <c r="M7243" i="1" s="1"/>
  <c r="N7243" i="1" s="1"/>
  <c r="L7244" i="1"/>
  <c r="M7244" i="1" s="1"/>
  <c r="N7244" i="1" s="1"/>
  <c r="L7245" i="1"/>
  <c r="M7245" i="1" s="1"/>
  <c r="N7245" i="1" s="1"/>
  <c r="L7246" i="1"/>
  <c r="M7246" i="1" s="1"/>
  <c r="N7246" i="1" s="1"/>
  <c r="L7247" i="1"/>
  <c r="M7247" i="1" s="1"/>
  <c r="N7247" i="1" s="1"/>
  <c r="L7248" i="1"/>
  <c r="M7248" i="1" s="1"/>
  <c r="N7248" i="1" s="1"/>
  <c r="L7249" i="1"/>
  <c r="M7249" i="1" s="1"/>
  <c r="N7249" i="1" s="1"/>
  <c r="L7250" i="1"/>
  <c r="M7250" i="1" s="1"/>
  <c r="N7250" i="1" s="1"/>
  <c r="L7251" i="1"/>
  <c r="M7251" i="1" s="1"/>
  <c r="N7251" i="1" s="1"/>
  <c r="L7252" i="1"/>
  <c r="M7252" i="1" s="1"/>
  <c r="N7252" i="1" s="1"/>
  <c r="L7253" i="1"/>
  <c r="M7253" i="1" s="1"/>
  <c r="N7253" i="1" s="1"/>
  <c r="L7254" i="1"/>
  <c r="M7254" i="1" s="1"/>
  <c r="N7254" i="1" s="1"/>
  <c r="L7255" i="1"/>
  <c r="M7255" i="1" s="1"/>
  <c r="N7255" i="1" s="1"/>
  <c r="L7256" i="1"/>
  <c r="M7256" i="1" s="1"/>
  <c r="N7256" i="1" s="1"/>
  <c r="L7257" i="1"/>
  <c r="M7257" i="1" s="1"/>
  <c r="N7257" i="1" s="1"/>
  <c r="L7258" i="1"/>
  <c r="M7258" i="1" s="1"/>
  <c r="N7258" i="1" s="1"/>
  <c r="L7259" i="1"/>
  <c r="M7259" i="1" s="1"/>
  <c r="N7259" i="1" s="1"/>
  <c r="L7260" i="1"/>
  <c r="M7260" i="1" s="1"/>
  <c r="N7260" i="1" s="1"/>
  <c r="L7261" i="1"/>
  <c r="M7261" i="1" s="1"/>
  <c r="N7261" i="1" s="1"/>
  <c r="L7262" i="1"/>
  <c r="M7262" i="1" s="1"/>
  <c r="N7262" i="1" s="1"/>
  <c r="L7263" i="1"/>
  <c r="M7263" i="1" s="1"/>
  <c r="N7263" i="1" s="1"/>
  <c r="L7264" i="1"/>
  <c r="M7264" i="1" s="1"/>
  <c r="N7264" i="1" s="1"/>
  <c r="L7265" i="1"/>
  <c r="M7265" i="1" s="1"/>
  <c r="N7265" i="1" s="1"/>
  <c r="L7266" i="1"/>
  <c r="M7266" i="1" s="1"/>
  <c r="N7266" i="1" s="1"/>
  <c r="L7267" i="1"/>
  <c r="M7267" i="1" s="1"/>
  <c r="N7267" i="1" s="1"/>
  <c r="L7268" i="1"/>
  <c r="M7268" i="1" s="1"/>
  <c r="N7268" i="1" s="1"/>
  <c r="L7269" i="1"/>
  <c r="M7269" i="1" s="1"/>
  <c r="N7269" i="1" s="1"/>
  <c r="L7270" i="1"/>
  <c r="M7270" i="1" s="1"/>
  <c r="N7270" i="1" s="1"/>
  <c r="L7271" i="1"/>
  <c r="M7271" i="1" s="1"/>
  <c r="N7271" i="1" s="1"/>
  <c r="L7272" i="1"/>
  <c r="M7272" i="1" s="1"/>
  <c r="N7272" i="1" s="1"/>
  <c r="L7273" i="1"/>
  <c r="M7273" i="1" s="1"/>
  <c r="N7273" i="1" s="1"/>
  <c r="L7274" i="1"/>
  <c r="M7274" i="1" s="1"/>
  <c r="N7274" i="1" s="1"/>
  <c r="L7275" i="1"/>
  <c r="M7275" i="1" s="1"/>
  <c r="N7275" i="1" s="1"/>
  <c r="L7276" i="1"/>
  <c r="M7276" i="1" s="1"/>
  <c r="N7276" i="1" s="1"/>
  <c r="L7277" i="1"/>
  <c r="M7277" i="1" s="1"/>
  <c r="N7277" i="1" s="1"/>
  <c r="L7278" i="1"/>
  <c r="M7278" i="1" s="1"/>
  <c r="N7278" i="1" s="1"/>
  <c r="L7279" i="1"/>
  <c r="M7279" i="1" s="1"/>
  <c r="N7279" i="1" s="1"/>
  <c r="L7280" i="1"/>
  <c r="M7280" i="1" s="1"/>
  <c r="N7280" i="1" s="1"/>
  <c r="L7281" i="1"/>
  <c r="M7281" i="1" s="1"/>
  <c r="N7281" i="1" s="1"/>
  <c r="L7282" i="1"/>
  <c r="M7282" i="1" s="1"/>
  <c r="N7282" i="1" s="1"/>
  <c r="L7283" i="1"/>
  <c r="M7283" i="1" s="1"/>
  <c r="N7283" i="1" s="1"/>
  <c r="L7284" i="1"/>
  <c r="M7284" i="1" s="1"/>
  <c r="N7284" i="1" s="1"/>
  <c r="L7285" i="1"/>
  <c r="M7285" i="1" s="1"/>
  <c r="N7285" i="1" s="1"/>
  <c r="L7286" i="1"/>
  <c r="M7286" i="1" s="1"/>
  <c r="N7286" i="1" s="1"/>
  <c r="L7287" i="1"/>
  <c r="M7287" i="1" s="1"/>
  <c r="N7287" i="1" s="1"/>
  <c r="L7288" i="1"/>
  <c r="M7288" i="1" s="1"/>
  <c r="N7288" i="1" s="1"/>
  <c r="L7289" i="1"/>
  <c r="M7289" i="1" s="1"/>
  <c r="N7289" i="1" s="1"/>
  <c r="L7290" i="1"/>
  <c r="M7290" i="1" s="1"/>
  <c r="N7290" i="1" s="1"/>
  <c r="L7291" i="1"/>
  <c r="M7291" i="1" s="1"/>
  <c r="N7291" i="1" s="1"/>
  <c r="L7292" i="1"/>
  <c r="M7292" i="1" s="1"/>
  <c r="N7292" i="1" s="1"/>
  <c r="L7293" i="1"/>
  <c r="M7293" i="1" s="1"/>
  <c r="N7293" i="1" s="1"/>
  <c r="L7294" i="1"/>
  <c r="M7294" i="1" s="1"/>
  <c r="N7294" i="1" s="1"/>
  <c r="L7295" i="1"/>
  <c r="M7295" i="1" s="1"/>
  <c r="N7295" i="1" s="1"/>
  <c r="L7296" i="1"/>
  <c r="M7296" i="1" s="1"/>
  <c r="N7296" i="1" s="1"/>
  <c r="L7297" i="1"/>
  <c r="M7297" i="1" s="1"/>
  <c r="N7297" i="1" s="1"/>
  <c r="L7298" i="1"/>
  <c r="M7298" i="1" s="1"/>
  <c r="N7298" i="1" s="1"/>
  <c r="L7299" i="1"/>
  <c r="M7299" i="1" s="1"/>
  <c r="N7299" i="1" s="1"/>
  <c r="L7300" i="1"/>
  <c r="M7300" i="1" s="1"/>
  <c r="N7300" i="1" s="1"/>
  <c r="L7301" i="1"/>
  <c r="M7301" i="1" s="1"/>
  <c r="N7301" i="1" s="1"/>
  <c r="L7302" i="1"/>
  <c r="M7302" i="1" s="1"/>
  <c r="N7302" i="1" s="1"/>
  <c r="L7303" i="1"/>
  <c r="M7303" i="1" s="1"/>
  <c r="N7303" i="1" s="1"/>
  <c r="L7304" i="1"/>
  <c r="M7304" i="1" s="1"/>
  <c r="N7304" i="1" s="1"/>
  <c r="L7305" i="1"/>
  <c r="M7305" i="1" s="1"/>
  <c r="N7305" i="1" s="1"/>
  <c r="L7306" i="1"/>
  <c r="M7306" i="1" s="1"/>
  <c r="N7306" i="1" s="1"/>
  <c r="L7307" i="1"/>
  <c r="M7307" i="1" s="1"/>
  <c r="N7307" i="1" s="1"/>
  <c r="L7308" i="1"/>
  <c r="M7308" i="1" s="1"/>
  <c r="N7308" i="1" s="1"/>
  <c r="L7309" i="1"/>
  <c r="M7309" i="1" s="1"/>
  <c r="N7309" i="1" s="1"/>
  <c r="L7310" i="1"/>
  <c r="M7310" i="1" s="1"/>
  <c r="N7310" i="1" s="1"/>
  <c r="L7311" i="1"/>
  <c r="M7311" i="1" s="1"/>
  <c r="N7311" i="1" s="1"/>
  <c r="L7312" i="1"/>
  <c r="M7312" i="1" s="1"/>
  <c r="N7312" i="1" s="1"/>
  <c r="L7313" i="1"/>
  <c r="M7313" i="1" s="1"/>
  <c r="N7313" i="1" s="1"/>
  <c r="L7314" i="1"/>
  <c r="M7314" i="1" s="1"/>
  <c r="N7314" i="1" s="1"/>
  <c r="L7315" i="1"/>
  <c r="M7315" i="1" s="1"/>
  <c r="N7315" i="1" s="1"/>
  <c r="L7316" i="1"/>
  <c r="M7316" i="1" s="1"/>
  <c r="N7316" i="1" s="1"/>
  <c r="L7317" i="1"/>
  <c r="M7317" i="1" s="1"/>
  <c r="N7317" i="1" s="1"/>
  <c r="L7318" i="1"/>
  <c r="M7318" i="1" s="1"/>
  <c r="N7318" i="1" s="1"/>
  <c r="L7319" i="1"/>
  <c r="M7319" i="1" s="1"/>
  <c r="N7319" i="1" s="1"/>
  <c r="L7320" i="1"/>
  <c r="M7320" i="1" s="1"/>
  <c r="N7320" i="1" s="1"/>
  <c r="L7321" i="1"/>
  <c r="M7321" i="1" s="1"/>
  <c r="N7321" i="1" s="1"/>
  <c r="L7322" i="1"/>
  <c r="M7322" i="1" s="1"/>
  <c r="N7322" i="1" s="1"/>
  <c r="L7323" i="1"/>
  <c r="M7323" i="1" s="1"/>
  <c r="N7323" i="1" s="1"/>
  <c r="L7324" i="1"/>
  <c r="M7324" i="1" s="1"/>
  <c r="N7324" i="1" s="1"/>
  <c r="L7325" i="1"/>
  <c r="M7325" i="1" s="1"/>
  <c r="N7325" i="1" s="1"/>
  <c r="L7326" i="1"/>
  <c r="M7326" i="1" s="1"/>
  <c r="N7326" i="1" s="1"/>
  <c r="L7327" i="1"/>
  <c r="M7327" i="1" s="1"/>
  <c r="N7327" i="1" s="1"/>
  <c r="L7328" i="1"/>
  <c r="M7328" i="1" s="1"/>
  <c r="N7328" i="1" s="1"/>
  <c r="L7329" i="1"/>
  <c r="M7329" i="1" s="1"/>
  <c r="N7329" i="1" s="1"/>
  <c r="L7330" i="1"/>
  <c r="M7330" i="1" s="1"/>
  <c r="N7330" i="1" s="1"/>
  <c r="L7331" i="1"/>
  <c r="M7331" i="1" s="1"/>
  <c r="N7331" i="1" s="1"/>
  <c r="L7332" i="1"/>
  <c r="M7332" i="1" s="1"/>
  <c r="N7332" i="1" s="1"/>
  <c r="L7333" i="1"/>
  <c r="M7333" i="1" s="1"/>
  <c r="N7333" i="1" s="1"/>
  <c r="L7334" i="1"/>
  <c r="M7334" i="1" s="1"/>
  <c r="N7334" i="1" s="1"/>
  <c r="L7335" i="1"/>
  <c r="M7335" i="1" s="1"/>
  <c r="N7335" i="1" s="1"/>
  <c r="L7336" i="1"/>
  <c r="M7336" i="1" s="1"/>
  <c r="N7336" i="1" s="1"/>
  <c r="L7337" i="1"/>
  <c r="M7337" i="1" s="1"/>
  <c r="N7337" i="1" s="1"/>
  <c r="L7338" i="1"/>
  <c r="M7338" i="1" s="1"/>
  <c r="N7338" i="1" s="1"/>
  <c r="L7339" i="1"/>
  <c r="M7339" i="1" s="1"/>
  <c r="N7339" i="1" s="1"/>
  <c r="L7340" i="1"/>
  <c r="M7340" i="1" s="1"/>
  <c r="N7340" i="1" s="1"/>
  <c r="L7341" i="1"/>
  <c r="M7341" i="1" s="1"/>
  <c r="N7341" i="1" s="1"/>
  <c r="L7342" i="1"/>
  <c r="M7342" i="1" s="1"/>
  <c r="N7342" i="1" s="1"/>
  <c r="L7343" i="1"/>
  <c r="M7343" i="1" s="1"/>
  <c r="N7343" i="1" s="1"/>
  <c r="L7344" i="1"/>
  <c r="M7344" i="1" s="1"/>
  <c r="N7344" i="1" s="1"/>
  <c r="L7345" i="1"/>
  <c r="M7345" i="1" s="1"/>
  <c r="N7345" i="1" s="1"/>
  <c r="L7346" i="1"/>
  <c r="M7346" i="1" s="1"/>
  <c r="N7346" i="1" s="1"/>
  <c r="L7347" i="1"/>
  <c r="M7347" i="1" s="1"/>
  <c r="N7347" i="1" s="1"/>
  <c r="L7348" i="1"/>
  <c r="M7348" i="1" s="1"/>
  <c r="N7348" i="1" s="1"/>
  <c r="L7349" i="1"/>
  <c r="M7349" i="1" s="1"/>
  <c r="N7349" i="1" s="1"/>
  <c r="L7350" i="1"/>
  <c r="M7350" i="1" s="1"/>
  <c r="N7350" i="1" s="1"/>
  <c r="L7351" i="1"/>
  <c r="M7351" i="1" s="1"/>
  <c r="N7351" i="1" s="1"/>
  <c r="L7352" i="1"/>
  <c r="M7352" i="1" s="1"/>
  <c r="N7352" i="1" s="1"/>
  <c r="L7353" i="1"/>
  <c r="M7353" i="1" s="1"/>
  <c r="N7353" i="1" s="1"/>
  <c r="L7354" i="1"/>
  <c r="M7354" i="1" s="1"/>
  <c r="N7354" i="1" s="1"/>
  <c r="L7355" i="1"/>
  <c r="M7355" i="1" s="1"/>
  <c r="N7355" i="1" s="1"/>
  <c r="L7356" i="1"/>
  <c r="M7356" i="1" s="1"/>
  <c r="N7356" i="1" s="1"/>
  <c r="L7357" i="1"/>
  <c r="M7357" i="1" s="1"/>
  <c r="N7357" i="1" s="1"/>
  <c r="L7358" i="1"/>
  <c r="M7358" i="1" s="1"/>
  <c r="N7358" i="1" s="1"/>
  <c r="L7359" i="1"/>
  <c r="M7359" i="1" s="1"/>
  <c r="N7359" i="1" s="1"/>
  <c r="L7360" i="1"/>
  <c r="M7360" i="1" s="1"/>
  <c r="N7360" i="1" s="1"/>
  <c r="L7361" i="1"/>
  <c r="M7361" i="1" s="1"/>
  <c r="N7361" i="1" s="1"/>
  <c r="L7362" i="1"/>
  <c r="M7362" i="1" s="1"/>
  <c r="N7362" i="1" s="1"/>
  <c r="L7363" i="1"/>
  <c r="M7363" i="1" s="1"/>
  <c r="N7363" i="1" s="1"/>
  <c r="L7364" i="1"/>
  <c r="M7364" i="1" s="1"/>
  <c r="N7364" i="1" s="1"/>
  <c r="L7365" i="1"/>
  <c r="M7365" i="1" s="1"/>
  <c r="N7365" i="1" s="1"/>
  <c r="L7366" i="1"/>
  <c r="M7366" i="1" s="1"/>
  <c r="N7366" i="1" s="1"/>
  <c r="L7367" i="1"/>
  <c r="M7367" i="1" s="1"/>
  <c r="N7367" i="1" s="1"/>
  <c r="L7368" i="1"/>
  <c r="M7368" i="1" s="1"/>
  <c r="N7368" i="1" s="1"/>
  <c r="L7369" i="1"/>
  <c r="M7369" i="1" s="1"/>
  <c r="N7369" i="1" s="1"/>
  <c r="L7370" i="1"/>
  <c r="M7370" i="1" s="1"/>
  <c r="N7370" i="1" s="1"/>
  <c r="L7371" i="1"/>
  <c r="M7371" i="1" s="1"/>
  <c r="N7371" i="1" s="1"/>
  <c r="L7372" i="1"/>
  <c r="M7372" i="1" s="1"/>
  <c r="N7372" i="1" s="1"/>
  <c r="L7373" i="1"/>
  <c r="M7373" i="1" s="1"/>
  <c r="N7373" i="1" s="1"/>
  <c r="L7374" i="1"/>
  <c r="M7374" i="1" s="1"/>
  <c r="N7374" i="1" s="1"/>
  <c r="L7375" i="1"/>
  <c r="M7375" i="1" s="1"/>
  <c r="N7375" i="1" s="1"/>
  <c r="L7376" i="1"/>
  <c r="M7376" i="1" s="1"/>
  <c r="N7376" i="1" s="1"/>
  <c r="L7377" i="1"/>
  <c r="M7377" i="1" s="1"/>
  <c r="N7377" i="1" s="1"/>
  <c r="L7378" i="1"/>
  <c r="M7378" i="1" s="1"/>
  <c r="N7378" i="1" s="1"/>
  <c r="L7379" i="1"/>
  <c r="M7379" i="1" s="1"/>
  <c r="N7379" i="1" s="1"/>
  <c r="L7380" i="1"/>
  <c r="M7380" i="1" s="1"/>
  <c r="N7380" i="1" s="1"/>
  <c r="L7381" i="1"/>
  <c r="M7381" i="1" s="1"/>
  <c r="N7381" i="1" s="1"/>
  <c r="L7382" i="1"/>
  <c r="M7382" i="1" s="1"/>
  <c r="N7382" i="1" s="1"/>
  <c r="L7383" i="1"/>
  <c r="M7383" i="1" s="1"/>
  <c r="N7383" i="1" s="1"/>
  <c r="L7384" i="1"/>
  <c r="M7384" i="1" s="1"/>
  <c r="N7384" i="1" s="1"/>
  <c r="L7385" i="1"/>
  <c r="M7385" i="1" s="1"/>
  <c r="N7385" i="1" s="1"/>
  <c r="L7386" i="1"/>
  <c r="M7386" i="1" s="1"/>
  <c r="N7386" i="1" s="1"/>
  <c r="L7387" i="1"/>
  <c r="M7387" i="1" s="1"/>
  <c r="N7387" i="1" s="1"/>
  <c r="L7388" i="1"/>
  <c r="M7388" i="1" s="1"/>
  <c r="N7388" i="1" s="1"/>
  <c r="L7389" i="1"/>
  <c r="M7389" i="1" s="1"/>
  <c r="N7389" i="1" s="1"/>
  <c r="L7390" i="1"/>
  <c r="M7390" i="1" s="1"/>
  <c r="N7390" i="1" s="1"/>
  <c r="L7391" i="1"/>
  <c r="M7391" i="1" s="1"/>
  <c r="N7391" i="1" s="1"/>
  <c r="L7392" i="1"/>
  <c r="M7392" i="1" s="1"/>
  <c r="N7392" i="1" s="1"/>
  <c r="L7393" i="1"/>
  <c r="M7393" i="1" s="1"/>
  <c r="N7393" i="1" s="1"/>
  <c r="L7394" i="1"/>
  <c r="M7394" i="1" s="1"/>
  <c r="N7394" i="1" s="1"/>
  <c r="L7395" i="1"/>
  <c r="M7395" i="1" s="1"/>
  <c r="N7395" i="1" s="1"/>
  <c r="L7396" i="1"/>
  <c r="M7396" i="1" s="1"/>
  <c r="N7396" i="1" s="1"/>
  <c r="L7397" i="1"/>
  <c r="M7397" i="1" s="1"/>
  <c r="N7397" i="1" s="1"/>
  <c r="L7398" i="1"/>
  <c r="M7398" i="1" s="1"/>
  <c r="N7398" i="1" s="1"/>
  <c r="L7399" i="1"/>
  <c r="M7399" i="1" s="1"/>
  <c r="N7399" i="1" s="1"/>
  <c r="L7400" i="1"/>
  <c r="M7400" i="1" s="1"/>
  <c r="N7400" i="1" s="1"/>
  <c r="L7401" i="1"/>
  <c r="M7401" i="1" s="1"/>
  <c r="N7401" i="1" s="1"/>
  <c r="L7402" i="1"/>
  <c r="M7402" i="1" s="1"/>
  <c r="N7402" i="1" s="1"/>
  <c r="L7403" i="1"/>
  <c r="M7403" i="1" s="1"/>
  <c r="N7403" i="1" s="1"/>
  <c r="L7404" i="1"/>
  <c r="M7404" i="1" s="1"/>
  <c r="N7404" i="1" s="1"/>
  <c r="L7405" i="1"/>
  <c r="M7405" i="1" s="1"/>
  <c r="N7405" i="1" s="1"/>
  <c r="L7406" i="1"/>
  <c r="M7406" i="1" s="1"/>
  <c r="N7406" i="1" s="1"/>
  <c r="L7407" i="1"/>
  <c r="M7407" i="1" s="1"/>
  <c r="N7407" i="1" s="1"/>
  <c r="L7408" i="1"/>
  <c r="M7408" i="1" s="1"/>
  <c r="N7408" i="1" s="1"/>
  <c r="L7409" i="1"/>
  <c r="M7409" i="1" s="1"/>
  <c r="N7409" i="1" s="1"/>
  <c r="L7410" i="1"/>
  <c r="M7410" i="1" s="1"/>
  <c r="N7410" i="1" s="1"/>
  <c r="L7411" i="1"/>
  <c r="M7411" i="1" s="1"/>
  <c r="N7411" i="1" s="1"/>
  <c r="L7412" i="1"/>
  <c r="M7412" i="1" s="1"/>
  <c r="N7412" i="1" s="1"/>
  <c r="L7413" i="1"/>
  <c r="M7413" i="1" s="1"/>
  <c r="N7413" i="1" s="1"/>
  <c r="L7414" i="1"/>
  <c r="M7414" i="1" s="1"/>
  <c r="N7414" i="1" s="1"/>
  <c r="L7415" i="1"/>
  <c r="M7415" i="1" s="1"/>
  <c r="N7415" i="1" s="1"/>
  <c r="L7416" i="1"/>
  <c r="M7416" i="1" s="1"/>
  <c r="N7416" i="1" s="1"/>
  <c r="L7417" i="1"/>
  <c r="M7417" i="1" s="1"/>
  <c r="N7417" i="1" s="1"/>
  <c r="L7418" i="1"/>
  <c r="M7418" i="1" s="1"/>
  <c r="N7418" i="1" s="1"/>
  <c r="L7419" i="1"/>
  <c r="M7419" i="1" s="1"/>
  <c r="N7419" i="1" s="1"/>
  <c r="L7420" i="1"/>
  <c r="M7420" i="1" s="1"/>
  <c r="N7420" i="1" s="1"/>
  <c r="L7421" i="1"/>
  <c r="M7421" i="1" s="1"/>
  <c r="N7421" i="1" s="1"/>
  <c r="L7422" i="1"/>
  <c r="M7422" i="1" s="1"/>
  <c r="N7422" i="1" s="1"/>
  <c r="L7423" i="1"/>
  <c r="M7423" i="1" s="1"/>
  <c r="N7423" i="1" s="1"/>
  <c r="L7424" i="1"/>
  <c r="M7424" i="1" s="1"/>
  <c r="N7424" i="1" s="1"/>
  <c r="L7425" i="1"/>
  <c r="M7425" i="1" s="1"/>
  <c r="N7425" i="1" s="1"/>
  <c r="L7426" i="1"/>
  <c r="M7426" i="1" s="1"/>
  <c r="N7426" i="1" s="1"/>
  <c r="L7427" i="1"/>
  <c r="M7427" i="1" s="1"/>
  <c r="N7427" i="1" s="1"/>
  <c r="L7428" i="1"/>
  <c r="M7428" i="1" s="1"/>
  <c r="N7428" i="1" s="1"/>
  <c r="L7429" i="1"/>
  <c r="M7429" i="1" s="1"/>
  <c r="N7429" i="1" s="1"/>
  <c r="L7430" i="1"/>
  <c r="M7430" i="1" s="1"/>
  <c r="N7430" i="1" s="1"/>
  <c r="L7431" i="1"/>
  <c r="M7431" i="1" s="1"/>
  <c r="N7431" i="1" s="1"/>
  <c r="L7432" i="1"/>
  <c r="M7432" i="1" s="1"/>
  <c r="N7432" i="1" s="1"/>
  <c r="L7433" i="1"/>
  <c r="M7433" i="1" s="1"/>
  <c r="N7433" i="1" s="1"/>
  <c r="L7434" i="1"/>
  <c r="M7434" i="1" s="1"/>
  <c r="N7434" i="1" s="1"/>
  <c r="L7435" i="1"/>
  <c r="M7435" i="1" s="1"/>
  <c r="N7435" i="1" s="1"/>
  <c r="L7436" i="1"/>
  <c r="M7436" i="1" s="1"/>
  <c r="N7436" i="1" s="1"/>
  <c r="L7437" i="1"/>
  <c r="M7437" i="1" s="1"/>
  <c r="N7437" i="1" s="1"/>
  <c r="L7438" i="1"/>
  <c r="M7438" i="1" s="1"/>
  <c r="N7438" i="1" s="1"/>
  <c r="L7439" i="1"/>
  <c r="M7439" i="1" s="1"/>
  <c r="N7439" i="1" s="1"/>
  <c r="L7440" i="1"/>
  <c r="M7440" i="1" s="1"/>
  <c r="N7440" i="1" s="1"/>
  <c r="L7441" i="1"/>
  <c r="M7441" i="1" s="1"/>
  <c r="N7441" i="1" s="1"/>
  <c r="L7442" i="1"/>
  <c r="M7442" i="1" s="1"/>
  <c r="N7442" i="1" s="1"/>
  <c r="L7443" i="1"/>
  <c r="M7443" i="1" s="1"/>
  <c r="N7443" i="1" s="1"/>
  <c r="L7444" i="1"/>
  <c r="M7444" i="1" s="1"/>
  <c r="N7444" i="1" s="1"/>
  <c r="L7445" i="1"/>
  <c r="M7445" i="1" s="1"/>
  <c r="N7445" i="1" s="1"/>
  <c r="L7446" i="1"/>
  <c r="M7446" i="1" s="1"/>
  <c r="N7446" i="1" s="1"/>
  <c r="L7447" i="1"/>
  <c r="M7447" i="1" s="1"/>
  <c r="N7447" i="1" s="1"/>
  <c r="L7448" i="1"/>
  <c r="M7448" i="1" s="1"/>
  <c r="N7448" i="1" s="1"/>
  <c r="L7449" i="1"/>
  <c r="M7449" i="1" s="1"/>
  <c r="N7449" i="1" s="1"/>
  <c r="L7450" i="1"/>
  <c r="M7450" i="1" s="1"/>
  <c r="N7450" i="1" s="1"/>
  <c r="L7451" i="1"/>
  <c r="M7451" i="1" s="1"/>
  <c r="N7451" i="1" s="1"/>
  <c r="L7452" i="1"/>
  <c r="M7452" i="1" s="1"/>
  <c r="N7452" i="1" s="1"/>
  <c r="L7453" i="1"/>
  <c r="M7453" i="1" s="1"/>
  <c r="N7453" i="1" s="1"/>
  <c r="L7454" i="1"/>
  <c r="M7454" i="1" s="1"/>
  <c r="N7454" i="1" s="1"/>
  <c r="L7455" i="1"/>
  <c r="M7455" i="1" s="1"/>
  <c r="N7455" i="1" s="1"/>
  <c r="L7456" i="1"/>
  <c r="M7456" i="1" s="1"/>
  <c r="N7456" i="1" s="1"/>
  <c r="L7457" i="1"/>
  <c r="M7457" i="1" s="1"/>
  <c r="N7457" i="1" s="1"/>
  <c r="L7458" i="1"/>
  <c r="M7458" i="1" s="1"/>
  <c r="N7458" i="1" s="1"/>
  <c r="L7459" i="1"/>
  <c r="M7459" i="1" s="1"/>
  <c r="N7459" i="1" s="1"/>
  <c r="L7460" i="1"/>
  <c r="M7460" i="1" s="1"/>
  <c r="N7460" i="1" s="1"/>
  <c r="L7461" i="1"/>
  <c r="M7461" i="1" s="1"/>
  <c r="N7461" i="1" s="1"/>
  <c r="L7462" i="1"/>
  <c r="M7462" i="1" s="1"/>
  <c r="N7462" i="1" s="1"/>
  <c r="L7463" i="1"/>
  <c r="M7463" i="1" s="1"/>
  <c r="N7463" i="1" s="1"/>
  <c r="L7464" i="1"/>
  <c r="M7464" i="1" s="1"/>
  <c r="N7464" i="1" s="1"/>
  <c r="L7465" i="1"/>
  <c r="M7465" i="1" s="1"/>
  <c r="N7465" i="1" s="1"/>
  <c r="L7466" i="1"/>
  <c r="M7466" i="1" s="1"/>
  <c r="N7466" i="1" s="1"/>
  <c r="L7467" i="1"/>
  <c r="M7467" i="1" s="1"/>
  <c r="N7467" i="1" s="1"/>
  <c r="L7468" i="1"/>
  <c r="M7468" i="1" s="1"/>
  <c r="N7468" i="1" s="1"/>
  <c r="L7469" i="1"/>
  <c r="M7469" i="1" s="1"/>
  <c r="N7469" i="1" s="1"/>
  <c r="L7470" i="1"/>
  <c r="M7470" i="1" s="1"/>
  <c r="N7470" i="1" s="1"/>
  <c r="L7471" i="1"/>
  <c r="M7471" i="1" s="1"/>
  <c r="N7471" i="1" s="1"/>
  <c r="L7472" i="1"/>
  <c r="M7472" i="1" s="1"/>
  <c r="N7472" i="1" s="1"/>
  <c r="L7473" i="1"/>
  <c r="M7473" i="1" s="1"/>
  <c r="N7473" i="1" s="1"/>
  <c r="L7474" i="1"/>
  <c r="M7474" i="1" s="1"/>
  <c r="N7474" i="1" s="1"/>
  <c r="L7475" i="1"/>
  <c r="M7475" i="1" s="1"/>
  <c r="N7475" i="1" s="1"/>
  <c r="L7476" i="1"/>
  <c r="M7476" i="1" s="1"/>
  <c r="N7476" i="1" s="1"/>
  <c r="L7477" i="1"/>
  <c r="M7477" i="1" s="1"/>
  <c r="N7477" i="1" s="1"/>
  <c r="L7478" i="1"/>
  <c r="M7478" i="1" s="1"/>
  <c r="N7478" i="1" s="1"/>
  <c r="L7479" i="1"/>
  <c r="M7479" i="1" s="1"/>
  <c r="N7479" i="1" s="1"/>
  <c r="L7480" i="1"/>
  <c r="M7480" i="1" s="1"/>
  <c r="N7480" i="1" s="1"/>
  <c r="L7481" i="1"/>
  <c r="M7481" i="1" s="1"/>
  <c r="N7481" i="1" s="1"/>
  <c r="L7482" i="1"/>
  <c r="M7482" i="1" s="1"/>
  <c r="N7482" i="1" s="1"/>
  <c r="L7483" i="1"/>
  <c r="M7483" i="1" s="1"/>
  <c r="N7483" i="1" s="1"/>
  <c r="L7484" i="1"/>
  <c r="M7484" i="1" s="1"/>
  <c r="N7484" i="1" s="1"/>
  <c r="L7485" i="1"/>
  <c r="M7485" i="1" s="1"/>
  <c r="N7485" i="1" s="1"/>
  <c r="L7486" i="1"/>
  <c r="M7486" i="1" s="1"/>
  <c r="N7486" i="1" s="1"/>
  <c r="L7487" i="1"/>
  <c r="M7487" i="1" s="1"/>
  <c r="N7487" i="1" s="1"/>
  <c r="L7488" i="1"/>
  <c r="M7488" i="1" s="1"/>
  <c r="N7488" i="1" s="1"/>
  <c r="L7489" i="1"/>
  <c r="M7489" i="1" s="1"/>
  <c r="N7489" i="1" s="1"/>
  <c r="L7490" i="1"/>
  <c r="M7490" i="1" s="1"/>
  <c r="N7490" i="1" s="1"/>
  <c r="L7491" i="1"/>
  <c r="M7491" i="1" s="1"/>
  <c r="N7491" i="1" s="1"/>
  <c r="L7492" i="1"/>
  <c r="M7492" i="1" s="1"/>
  <c r="N7492" i="1" s="1"/>
  <c r="L7493" i="1"/>
  <c r="M7493" i="1" s="1"/>
  <c r="N7493" i="1" s="1"/>
  <c r="L7494" i="1"/>
  <c r="M7494" i="1" s="1"/>
  <c r="N7494" i="1" s="1"/>
  <c r="L7495" i="1"/>
  <c r="M7495" i="1" s="1"/>
  <c r="N7495" i="1" s="1"/>
  <c r="L7496" i="1"/>
  <c r="M7496" i="1" s="1"/>
  <c r="N7496" i="1" s="1"/>
  <c r="L7497" i="1"/>
  <c r="M7497" i="1" s="1"/>
  <c r="N7497" i="1" s="1"/>
  <c r="L7498" i="1"/>
  <c r="M7498" i="1" s="1"/>
  <c r="N7498" i="1" s="1"/>
  <c r="L7499" i="1"/>
  <c r="M7499" i="1" s="1"/>
  <c r="N7499" i="1" s="1"/>
  <c r="L7500" i="1"/>
  <c r="M7500" i="1" s="1"/>
  <c r="N7500" i="1" s="1"/>
  <c r="L7501" i="1"/>
  <c r="M7501" i="1" s="1"/>
  <c r="N7501" i="1" s="1"/>
  <c r="L7502" i="1"/>
  <c r="M7502" i="1" s="1"/>
  <c r="N7502" i="1" s="1"/>
  <c r="L7503" i="1"/>
  <c r="M7503" i="1" s="1"/>
  <c r="N7503" i="1" s="1"/>
  <c r="L7504" i="1"/>
  <c r="M7504" i="1" s="1"/>
  <c r="N7504" i="1" s="1"/>
  <c r="L7505" i="1"/>
  <c r="M7505" i="1" s="1"/>
  <c r="N7505" i="1" s="1"/>
  <c r="L7506" i="1"/>
  <c r="M7506" i="1" s="1"/>
  <c r="N7506" i="1" s="1"/>
  <c r="L7507" i="1"/>
  <c r="M7507" i="1" s="1"/>
  <c r="N7507" i="1" s="1"/>
  <c r="L7508" i="1"/>
  <c r="M7508" i="1" s="1"/>
  <c r="N7508" i="1" s="1"/>
  <c r="L7509" i="1"/>
  <c r="M7509" i="1" s="1"/>
  <c r="N7509" i="1" s="1"/>
  <c r="L7510" i="1"/>
  <c r="M7510" i="1" s="1"/>
  <c r="N7510" i="1" s="1"/>
  <c r="L7511" i="1"/>
  <c r="M7511" i="1" s="1"/>
  <c r="N7511" i="1" s="1"/>
  <c r="L7512" i="1"/>
  <c r="M7512" i="1" s="1"/>
  <c r="N7512" i="1" s="1"/>
  <c r="L7513" i="1"/>
  <c r="M7513" i="1" s="1"/>
  <c r="N7513" i="1" s="1"/>
  <c r="L7514" i="1"/>
  <c r="M7514" i="1" s="1"/>
  <c r="N7514" i="1" s="1"/>
  <c r="L7515" i="1"/>
  <c r="M7515" i="1" s="1"/>
  <c r="N7515" i="1" s="1"/>
  <c r="L7516" i="1"/>
  <c r="M7516" i="1" s="1"/>
  <c r="N7516" i="1" s="1"/>
  <c r="L7517" i="1"/>
  <c r="M7517" i="1" s="1"/>
  <c r="N7517" i="1" s="1"/>
  <c r="L7518" i="1"/>
  <c r="M7518" i="1" s="1"/>
  <c r="N7518" i="1" s="1"/>
  <c r="L7519" i="1"/>
  <c r="M7519" i="1" s="1"/>
  <c r="N7519" i="1" s="1"/>
  <c r="L7520" i="1"/>
  <c r="M7520" i="1" s="1"/>
  <c r="N7520" i="1" s="1"/>
  <c r="L7521" i="1"/>
  <c r="M7521" i="1" s="1"/>
  <c r="N7521" i="1" s="1"/>
  <c r="L7522" i="1"/>
  <c r="M7522" i="1" s="1"/>
  <c r="N7522" i="1" s="1"/>
  <c r="L7523" i="1"/>
  <c r="M7523" i="1" s="1"/>
  <c r="N7523" i="1" s="1"/>
  <c r="L7524" i="1"/>
  <c r="M7524" i="1" s="1"/>
  <c r="N7524" i="1" s="1"/>
  <c r="L7525" i="1"/>
  <c r="M7525" i="1" s="1"/>
  <c r="N7525" i="1" s="1"/>
  <c r="L7526" i="1"/>
  <c r="M7526" i="1" s="1"/>
  <c r="N7526" i="1" s="1"/>
  <c r="L7527" i="1"/>
  <c r="M7527" i="1" s="1"/>
  <c r="N7527" i="1" s="1"/>
  <c r="L7528" i="1"/>
  <c r="M7528" i="1" s="1"/>
  <c r="N7528" i="1" s="1"/>
  <c r="L7529" i="1"/>
  <c r="M7529" i="1" s="1"/>
  <c r="N7529" i="1" s="1"/>
  <c r="L7530" i="1"/>
  <c r="M7530" i="1" s="1"/>
  <c r="N7530" i="1" s="1"/>
  <c r="L7531" i="1"/>
  <c r="M7531" i="1" s="1"/>
  <c r="N7531" i="1" s="1"/>
  <c r="L7532" i="1"/>
  <c r="M7532" i="1" s="1"/>
  <c r="N7532" i="1" s="1"/>
  <c r="L7533" i="1"/>
  <c r="M7533" i="1" s="1"/>
  <c r="N7533" i="1" s="1"/>
  <c r="L7534" i="1"/>
  <c r="M7534" i="1" s="1"/>
  <c r="N7534" i="1" s="1"/>
  <c r="L7535" i="1"/>
  <c r="M7535" i="1" s="1"/>
  <c r="N7535" i="1" s="1"/>
  <c r="L7536" i="1"/>
  <c r="M7536" i="1" s="1"/>
  <c r="N7536" i="1" s="1"/>
  <c r="L7537" i="1"/>
  <c r="M7537" i="1" s="1"/>
  <c r="N7537" i="1" s="1"/>
  <c r="L7538" i="1"/>
  <c r="M7538" i="1" s="1"/>
  <c r="N7538" i="1" s="1"/>
  <c r="L7539" i="1"/>
  <c r="M7539" i="1" s="1"/>
  <c r="N7539" i="1" s="1"/>
  <c r="L7540" i="1"/>
  <c r="M7540" i="1" s="1"/>
  <c r="N7540" i="1" s="1"/>
  <c r="L7541" i="1"/>
  <c r="M7541" i="1" s="1"/>
  <c r="N7541" i="1" s="1"/>
  <c r="L7542" i="1"/>
  <c r="M7542" i="1" s="1"/>
  <c r="N7542" i="1" s="1"/>
  <c r="L7543" i="1"/>
  <c r="M7543" i="1" s="1"/>
  <c r="N7543" i="1" s="1"/>
  <c r="L7544" i="1"/>
  <c r="M7544" i="1" s="1"/>
  <c r="N7544" i="1" s="1"/>
  <c r="L7545" i="1"/>
  <c r="M7545" i="1" s="1"/>
  <c r="N7545" i="1" s="1"/>
  <c r="L7546" i="1"/>
  <c r="M7546" i="1" s="1"/>
  <c r="N7546" i="1" s="1"/>
  <c r="L7547" i="1"/>
  <c r="M7547" i="1" s="1"/>
  <c r="N7547" i="1" s="1"/>
  <c r="L7548" i="1"/>
  <c r="M7548" i="1" s="1"/>
  <c r="N7548" i="1" s="1"/>
  <c r="L7549" i="1"/>
  <c r="M7549" i="1" s="1"/>
  <c r="N7549" i="1" s="1"/>
  <c r="L7550" i="1"/>
  <c r="M7550" i="1" s="1"/>
  <c r="N7550" i="1" s="1"/>
  <c r="L7551" i="1"/>
  <c r="M7551" i="1" s="1"/>
  <c r="N7551" i="1" s="1"/>
  <c r="L7552" i="1"/>
  <c r="M7552" i="1" s="1"/>
  <c r="N7552" i="1" s="1"/>
  <c r="L7553" i="1"/>
  <c r="M7553" i="1" s="1"/>
  <c r="N7553" i="1" s="1"/>
  <c r="L7554" i="1"/>
  <c r="M7554" i="1" s="1"/>
  <c r="N7554" i="1" s="1"/>
  <c r="L7555" i="1"/>
  <c r="M7555" i="1" s="1"/>
  <c r="N7555" i="1" s="1"/>
  <c r="L7556" i="1"/>
  <c r="M7556" i="1" s="1"/>
  <c r="N7556" i="1" s="1"/>
  <c r="L7557" i="1"/>
  <c r="M7557" i="1" s="1"/>
  <c r="N7557" i="1" s="1"/>
  <c r="L7558" i="1"/>
  <c r="M7558" i="1" s="1"/>
  <c r="N7558" i="1" s="1"/>
  <c r="L7559" i="1"/>
  <c r="M7559" i="1" s="1"/>
  <c r="N7559" i="1" s="1"/>
  <c r="L7560" i="1"/>
  <c r="M7560" i="1" s="1"/>
  <c r="N7560" i="1" s="1"/>
  <c r="L7561" i="1"/>
  <c r="M7561" i="1" s="1"/>
  <c r="N7561" i="1" s="1"/>
  <c r="L7562" i="1"/>
  <c r="M7562" i="1" s="1"/>
  <c r="N7562" i="1" s="1"/>
  <c r="L7563" i="1"/>
  <c r="M7563" i="1" s="1"/>
  <c r="N7563" i="1" s="1"/>
  <c r="L7564" i="1"/>
  <c r="M7564" i="1" s="1"/>
  <c r="N7564" i="1" s="1"/>
  <c r="L7565" i="1"/>
  <c r="M7565" i="1" s="1"/>
  <c r="N7565" i="1" s="1"/>
  <c r="L7566" i="1"/>
  <c r="M7566" i="1" s="1"/>
  <c r="N7566" i="1" s="1"/>
  <c r="L7567" i="1"/>
  <c r="M7567" i="1" s="1"/>
  <c r="N7567" i="1" s="1"/>
  <c r="L7568" i="1"/>
  <c r="M7568" i="1" s="1"/>
  <c r="N7568" i="1" s="1"/>
  <c r="L7569" i="1"/>
  <c r="M7569" i="1" s="1"/>
  <c r="N7569" i="1" s="1"/>
  <c r="L7570" i="1"/>
  <c r="M7570" i="1" s="1"/>
  <c r="N7570" i="1" s="1"/>
  <c r="L7571" i="1"/>
  <c r="M7571" i="1" s="1"/>
  <c r="N7571" i="1" s="1"/>
  <c r="L7572" i="1"/>
  <c r="M7572" i="1" s="1"/>
  <c r="N7572" i="1" s="1"/>
  <c r="L7573" i="1"/>
  <c r="M7573" i="1" s="1"/>
  <c r="N7573" i="1" s="1"/>
  <c r="L7574" i="1"/>
  <c r="M7574" i="1" s="1"/>
  <c r="N7574" i="1" s="1"/>
  <c r="L7575" i="1"/>
  <c r="M7575" i="1" s="1"/>
  <c r="N7575" i="1" s="1"/>
  <c r="L7576" i="1"/>
  <c r="M7576" i="1" s="1"/>
  <c r="N7576" i="1" s="1"/>
  <c r="L7577" i="1"/>
  <c r="M7577" i="1" s="1"/>
  <c r="N7577" i="1" s="1"/>
  <c r="L7578" i="1"/>
  <c r="M7578" i="1" s="1"/>
  <c r="N7578" i="1" s="1"/>
  <c r="L7579" i="1"/>
  <c r="M7579" i="1" s="1"/>
  <c r="N7579" i="1" s="1"/>
  <c r="L7580" i="1"/>
  <c r="M7580" i="1" s="1"/>
  <c r="N7580" i="1" s="1"/>
  <c r="L7581" i="1"/>
  <c r="M7581" i="1" s="1"/>
  <c r="N7581" i="1" s="1"/>
  <c r="L7582" i="1"/>
  <c r="M7582" i="1" s="1"/>
  <c r="N7582" i="1" s="1"/>
  <c r="L7583" i="1"/>
  <c r="M7583" i="1" s="1"/>
  <c r="N7583" i="1" s="1"/>
  <c r="L7584" i="1"/>
  <c r="M7584" i="1" s="1"/>
  <c r="N7584" i="1" s="1"/>
  <c r="L7585" i="1"/>
  <c r="M7585" i="1" s="1"/>
  <c r="N7585" i="1" s="1"/>
  <c r="L7586" i="1"/>
  <c r="M7586" i="1" s="1"/>
  <c r="N7586" i="1" s="1"/>
  <c r="L7587" i="1"/>
  <c r="M7587" i="1" s="1"/>
  <c r="N7587" i="1" s="1"/>
  <c r="L7588" i="1"/>
  <c r="M7588" i="1" s="1"/>
  <c r="N7588" i="1" s="1"/>
  <c r="L7589" i="1"/>
  <c r="M7589" i="1" s="1"/>
  <c r="N7589" i="1" s="1"/>
  <c r="L7590" i="1"/>
  <c r="M7590" i="1" s="1"/>
  <c r="N7590" i="1" s="1"/>
  <c r="L7591" i="1"/>
  <c r="M7591" i="1" s="1"/>
  <c r="N7591" i="1" s="1"/>
  <c r="L7592" i="1"/>
  <c r="M7592" i="1" s="1"/>
  <c r="N7592" i="1" s="1"/>
  <c r="L7593" i="1"/>
  <c r="M7593" i="1" s="1"/>
  <c r="N7593" i="1" s="1"/>
  <c r="L7594" i="1"/>
  <c r="M7594" i="1" s="1"/>
  <c r="N7594" i="1" s="1"/>
  <c r="L7595" i="1"/>
  <c r="M7595" i="1" s="1"/>
  <c r="N7595" i="1" s="1"/>
  <c r="L7596" i="1"/>
  <c r="M7596" i="1" s="1"/>
  <c r="N7596" i="1" s="1"/>
  <c r="L7597" i="1"/>
  <c r="M7597" i="1" s="1"/>
  <c r="N7597" i="1" s="1"/>
  <c r="L7598" i="1"/>
  <c r="M7598" i="1" s="1"/>
  <c r="N7598" i="1" s="1"/>
  <c r="L7599" i="1"/>
  <c r="M7599" i="1" s="1"/>
  <c r="N7599" i="1" s="1"/>
  <c r="L7600" i="1"/>
  <c r="M7600" i="1" s="1"/>
  <c r="N7600" i="1" s="1"/>
  <c r="L7601" i="1"/>
  <c r="M7601" i="1" s="1"/>
  <c r="N7601" i="1" s="1"/>
  <c r="L7602" i="1"/>
  <c r="M7602" i="1" s="1"/>
  <c r="N7602" i="1" s="1"/>
  <c r="L7603" i="1"/>
  <c r="M7603" i="1" s="1"/>
  <c r="N7603" i="1" s="1"/>
  <c r="L7604" i="1"/>
  <c r="M7604" i="1" s="1"/>
  <c r="N7604" i="1" s="1"/>
  <c r="L7605" i="1"/>
  <c r="M7605" i="1" s="1"/>
  <c r="N7605" i="1" s="1"/>
  <c r="L7606" i="1"/>
  <c r="M7606" i="1" s="1"/>
  <c r="N7606" i="1" s="1"/>
  <c r="L7607" i="1"/>
  <c r="M7607" i="1" s="1"/>
  <c r="N7607" i="1" s="1"/>
  <c r="L7608" i="1"/>
  <c r="M7608" i="1" s="1"/>
  <c r="N7608" i="1" s="1"/>
  <c r="L7609" i="1"/>
  <c r="M7609" i="1" s="1"/>
  <c r="N7609" i="1" s="1"/>
  <c r="L7610" i="1"/>
  <c r="M7610" i="1" s="1"/>
  <c r="N7610" i="1" s="1"/>
  <c r="L7611" i="1"/>
  <c r="M7611" i="1" s="1"/>
  <c r="N7611" i="1" s="1"/>
  <c r="L7612" i="1"/>
  <c r="M7612" i="1" s="1"/>
  <c r="N7612" i="1" s="1"/>
  <c r="L7613" i="1"/>
  <c r="M7613" i="1" s="1"/>
  <c r="N7613" i="1" s="1"/>
  <c r="L7614" i="1"/>
  <c r="M7614" i="1" s="1"/>
  <c r="N7614" i="1" s="1"/>
  <c r="L7615" i="1"/>
  <c r="M7615" i="1" s="1"/>
  <c r="N7615" i="1" s="1"/>
  <c r="L7616" i="1"/>
  <c r="M7616" i="1" s="1"/>
  <c r="N7616" i="1" s="1"/>
  <c r="L7617" i="1"/>
  <c r="M7617" i="1" s="1"/>
  <c r="N7617" i="1" s="1"/>
  <c r="L7618" i="1"/>
  <c r="M7618" i="1" s="1"/>
  <c r="N7618" i="1" s="1"/>
  <c r="L7619" i="1"/>
  <c r="M7619" i="1" s="1"/>
  <c r="N7619" i="1" s="1"/>
  <c r="L7620" i="1"/>
  <c r="M7620" i="1" s="1"/>
  <c r="N7620" i="1" s="1"/>
  <c r="L7621" i="1"/>
  <c r="M7621" i="1" s="1"/>
  <c r="N7621" i="1" s="1"/>
  <c r="L7622" i="1"/>
  <c r="M7622" i="1" s="1"/>
  <c r="N7622" i="1" s="1"/>
  <c r="L7623" i="1"/>
  <c r="M7623" i="1" s="1"/>
  <c r="N7623" i="1" s="1"/>
  <c r="L7624" i="1"/>
  <c r="M7624" i="1" s="1"/>
  <c r="N7624" i="1" s="1"/>
  <c r="L7625" i="1"/>
  <c r="M7625" i="1" s="1"/>
  <c r="N7625" i="1" s="1"/>
  <c r="L7626" i="1"/>
  <c r="M7626" i="1" s="1"/>
  <c r="N7626" i="1" s="1"/>
  <c r="L7627" i="1"/>
  <c r="M7627" i="1" s="1"/>
  <c r="N7627" i="1" s="1"/>
  <c r="L7628" i="1"/>
  <c r="M7628" i="1" s="1"/>
  <c r="N7628" i="1" s="1"/>
  <c r="L7629" i="1"/>
  <c r="M7629" i="1" s="1"/>
  <c r="N7629" i="1" s="1"/>
  <c r="L7630" i="1"/>
  <c r="M7630" i="1" s="1"/>
  <c r="N7630" i="1" s="1"/>
  <c r="L7631" i="1"/>
  <c r="M7631" i="1" s="1"/>
  <c r="N7631" i="1" s="1"/>
  <c r="L7632" i="1"/>
  <c r="M7632" i="1" s="1"/>
  <c r="N7632" i="1" s="1"/>
  <c r="L7633" i="1"/>
  <c r="M7633" i="1" s="1"/>
  <c r="N7633" i="1" s="1"/>
  <c r="L7634" i="1"/>
  <c r="M7634" i="1" s="1"/>
  <c r="N7634" i="1" s="1"/>
  <c r="L7635" i="1"/>
  <c r="M7635" i="1" s="1"/>
  <c r="N7635" i="1" s="1"/>
  <c r="L7636" i="1"/>
  <c r="M7636" i="1" s="1"/>
  <c r="N7636" i="1" s="1"/>
  <c r="L7637" i="1"/>
  <c r="M7637" i="1" s="1"/>
  <c r="N7637" i="1" s="1"/>
  <c r="L7638" i="1"/>
  <c r="M7638" i="1" s="1"/>
  <c r="N7638" i="1" s="1"/>
  <c r="L7639" i="1"/>
  <c r="M7639" i="1" s="1"/>
  <c r="N7639" i="1" s="1"/>
  <c r="L7640" i="1"/>
  <c r="M7640" i="1" s="1"/>
  <c r="N7640" i="1" s="1"/>
  <c r="L7641" i="1"/>
  <c r="M7641" i="1" s="1"/>
  <c r="N7641" i="1" s="1"/>
  <c r="L7642" i="1"/>
  <c r="M7642" i="1" s="1"/>
  <c r="N7642" i="1" s="1"/>
  <c r="L7643" i="1"/>
  <c r="M7643" i="1" s="1"/>
  <c r="N7643" i="1" s="1"/>
  <c r="L7644" i="1"/>
  <c r="M7644" i="1" s="1"/>
  <c r="N7644" i="1" s="1"/>
  <c r="L7645" i="1"/>
  <c r="M7645" i="1" s="1"/>
  <c r="N7645" i="1" s="1"/>
  <c r="L7646" i="1"/>
  <c r="M7646" i="1" s="1"/>
  <c r="N7646" i="1" s="1"/>
  <c r="L7647" i="1"/>
  <c r="M7647" i="1" s="1"/>
  <c r="N7647" i="1" s="1"/>
  <c r="L7648" i="1"/>
  <c r="M7648" i="1" s="1"/>
  <c r="N7648" i="1" s="1"/>
  <c r="L7649" i="1"/>
  <c r="M7649" i="1" s="1"/>
  <c r="N7649" i="1" s="1"/>
  <c r="L7650" i="1"/>
  <c r="M7650" i="1" s="1"/>
  <c r="N7650" i="1" s="1"/>
  <c r="L7651" i="1"/>
  <c r="M7651" i="1" s="1"/>
  <c r="N7651" i="1" s="1"/>
  <c r="L7652" i="1"/>
  <c r="M7652" i="1" s="1"/>
  <c r="N7652" i="1" s="1"/>
  <c r="L7653" i="1"/>
  <c r="M7653" i="1" s="1"/>
  <c r="N7653" i="1" s="1"/>
  <c r="L7654" i="1"/>
  <c r="M7654" i="1" s="1"/>
  <c r="N7654" i="1" s="1"/>
  <c r="L7655" i="1"/>
  <c r="M7655" i="1" s="1"/>
  <c r="N7655" i="1" s="1"/>
  <c r="L7656" i="1"/>
  <c r="M7656" i="1" s="1"/>
  <c r="N7656" i="1" s="1"/>
  <c r="L7657" i="1"/>
  <c r="M7657" i="1" s="1"/>
  <c r="N7657" i="1" s="1"/>
  <c r="L7658" i="1"/>
  <c r="M7658" i="1" s="1"/>
  <c r="N7658" i="1" s="1"/>
  <c r="L7659" i="1"/>
  <c r="M7659" i="1" s="1"/>
  <c r="N7659" i="1" s="1"/>
  <c r="L7660" i="1"/>
  <c r="M7660" i="1" s="1"/>
  <c r="N7660" i="1" s="1"/>
  <c r="L7661" i="1"/>
  <c r="M7661" i="1" s="1"/>
  <c r="N7661" i="1" s="1"/>
  <c r="L7662" i="1"/>
  <c r="M7662" i="1" s="1"/>
  <c r="N7662" i="1" s="1"/>
  <c r="L7663" i="1"/>
  <c r="M7663" i="1" s="1"/>
  <c r="N7663" i="1" s="1"/>
  <c r="L7664" i="1"/>
  <c r="M7664" i="1" s="1"/>
  <c r="N7664" i="1" s="1"/>
  <c r="L7665" i="1"/>
  <c r="M7665" i="1" s="1"/>
  <c r="N7665" i="1" s="1"/>
  <c r="L7666" i="1"/>
  <c r="M7666" i="1" s="1"/>
  <c r="N7666" i="1" s="1"/>
  <c r="L7667" i="1"/>
  <c r="M7667" i="1" s="1"/>
  <c r="N7667" i="1" s="1"/>
  <c r="L7668" i="1"/>
  <c r="M7668" i="1" s="1"/>
  <c r="N7668" i="1" s="1"/>
  <c r="L7669" i="1"/>
  <c r="M7669" i="1" s="1"/>
  <c r="N7669" i="1" s="1"/>
  <c r="L7670" i="1"/>
  <c r="M7670" i="1" s="1"/>
  <c r="N7670" i="1" s="1"/>
  <c r="L7671" i="1"/>
  <c r="M7671" i="1" s="1"/>
  <c r="N7671" i="1" s="1"/>
  <c r="L7672" i="1"/>
  <c r="M7672" i="1" s="1"/>
  <c r="N7672" i="1" s="1"/>
  <c r="L7673" i="1"/>
  <c r="M7673" i="1" s="1"/>
  <c r="N7673" i="1" s="1"/>
  <c r="L7674" i="1"/>
  <c r="M7674" i="1" s="1"/>
  <c r="N7674" i="1" s="1"/>
  <c r="L7675" i="1"/>
  <c r="M7675" i="1" s="1"/>
  <c r="N7675" i="1" s="1"/>
  <c r="L7676" i="1"/>
  <c r="M7676" i="1" s="1"/>
  <c r="N7676" i="1" s="1"/>
  <c r="L7677" i="1"/>
  <c r="M7677" i="1" s="1"/>
  <c r="N7677" i="1" s="1"/>
  <c r="L7678" i="1"/>
  <c r="M7678" i="1" s="1"/>
  <c r="N7678" i="1" s="1"/>
  <c r="L7679" i="1"/>
  <c r="M7679" i="1" s="1"/>
  <c r="N7679" i="1" s="1"/>
  <c r="L7680" i="1"/>
  <c r="M7680" i="1" s="1"/>
  <c r="N7680" i="1" s="1"/>
  <c r="L7681" i="1"/>
  <c r="M7681" i="1" s="1"/>
  <c r="N7681" i="1" s="1"/>
  <c r="L7682" i="1"/>
  <c r="M7682" i="1" s="1"/>
  <c r="N7682" i="1" s="1"/>
  <c r="L7683" i="1"/>
  <c r="M7683" i="1" s="1"/>
  <c r="N7683" i="1" s="1"/>
  <c r="L7684" i="1"/>
  <c r="M7684" i="1" s="1"/>
  <c r="N7684" i="1" s="1"/>
  <c r="L7685" i="1"/>
  <c r="M7685" i="1" s="1"/>
  <c r="N7685" i="1" s="1"/>
  <c r="L7686" i="1"/>
  <c r="M7686" i="1" s="1"/>
  <c r="N7686" i="1" s="1"/>
  <c r="L7687" i="1"/>
  <c r="M7687" i="1" s="1"/>
  <c r="N7687" i="1" s="1"/>
  <c r="L7688" i="1"/>
  <c r="M7688" i="1" s="1"/>
  <c r="N7688" i="1" s="1"/>
  <c r="L7689" i="1"/>
  <c r="M7689" i="1" s="1"/>
  <c r="N7689" i="1" s="1"/>
  <c r="L7690" i="1"/>
  <c r="M7690" i="1" s="1"/>
  <c r="N7690" i="1" s="1"/>
  <c r="L7691" i="1"/>
  <c r="M7691" i="1" s="1"/>
  <c r="N7691" i="1" s="1"/>
  <c r="L7692" i="1"/>
  <c r="M7692" i="1" s="1"/>
  <c r="N7692" i="1" s="1"/>
  <c r="L7693" i="1"/>
  <c r="M7693" i="1" s="1"/>
  <c r="N7693" i="1" s="1"/>
  <c r="L7694" i="1"/>
  <c r="M7694" i="1" s="1"/>
  <c r="N7694" i="1" s="1"/>
  <c r="L7695" i="1"/>
  <c r="M7695" i="1" s="1"/>
  <c r="N7695" i="1" s="1"/>
  <c r="L7696" i="1"/>
  <c r="M7696" i="1" s="1"/>
  <c r="N7696" i="1" s="1"/>
  <c r="L7697" i="1"/>
  <c r="M7697" i="1" s="1"/>
  <c r="N7697" i="1" s="1"/>
  <c r="L7698" i="1"/>
  <c r="M7698" i="1" s="1"/>
  <c r="N7698" i="1" s="1"/>
  <c r="L7699" i="1"/>
  <c r="M7699" i="1" s="1"/>
  <c r="N7699" i="1" s="1"/>
  <c r="L7700" i="1"/>
  <c r="M7700" i="1" s="1"/>
  <c r="N7700" i="1" s="1"/>
  <c r="L7701" i="1"/>
  <c r="M7701" i="1" s="1"/>
  <c r="N7701" i="1" s="1"/>
  <c r="L7702" i="1"/>
  <c r="M7702" i="1" s="1"/>
  <c r="N7702" i="1" s="1"/>
  <c r="L7703" i="1"/>
  <c r="M7703" i="1" s="1"/>
  <c r="N7703" i="1" s="1"/>
  <c r="L7704" i="1"/>
  <c r="M7704" i="1" s="1"/>
  <c r="N7704" i="1" s="1"/>
  <c r="L7705" i="1"/>
  <c r="M7705" i="1" s="1"/>
  <c r="N7705" i="1" s="1"/>
  <c r="L7706" i="1"/>
  <c r="M7706" i="1" s="1"/>
  <c r="N7706" i="1" s="1"/>
  <c r="L7707" i="1"/>
  <c r="M7707" i="1" s="1"/>
  <c r="N7707" i="1" s="1"/>
  <c r="L7708" i="1"/>
  <c r="M7708" i="1" s="1"/>
  <c r="N7708" i="1" s="1"/>
  <c r="L7709" i="1"/>
  <c r="M7709" i="1" s="1"/>
  <c r="N7709" i="1" s="1"/>
  <c r="L7710" i="1"/>
  <c r="M7710" i="1" s="1"/>
  <c r="N7710" i="1" s="1"/>
  <c r="L7711" i="1"/>
  <c r="M7711" i="1" s="1"/>
  <c r="N7711" i="1" s="1"/>
  <c r="L7712" i="1"/>
  <c r="M7712" i="1" s="1"/>
  <c r="N7712" i="1" s="1"/>
  <c r="L7713" i="1"/>
  <c r="M7713" i="1" s="1"/>
  <c r="N7713" i="1" s="1"/>
  <c r="L7714" i="1"/>
  <c r="M7714" i="1" s="1"/>
  <c r="N7714" i="1" s="1"/>
  <c r="L7715" i="1"/>
  <c r="M7715" i="1" s="1"/>
  <c r="N7715" i="1" s="1"/>
  <c r="L7716" i="1"/>
  <c r="M7716" i="1" s="1"/>
  <c r="N7716" i="1" s="1"/>
  <c r="L7717" i="1"/>
  <c r="M7717" i="1" s="1"/>
  <c r="N7717" i="1" s="1"/>
  <c r="L7718" i="1"/>
  <c r="M7718" i="1" s="1"/>
  <c r="N7718" i="1" s="1"/>
  <c r="L7719" i="1"/>
  <c r="M7719" i="1" s="1"/>
  <c r="N7719" i="1" s="1"/>
  <c r="L7720" i="1"/>
  <c r="M7720" i="1" s="1"/>
  <c r="N7720" i="1" s="1"/>
  <c r="L7721" i="1"/>
  <c r="M7721" i="1" s="1"/>
  <c r="N7721" i="1" s="1"/>
  <c r="L7722" i="1"/>
  <c r="M7722" i="1" s="1"/>
  <c r="N7722" i="1" s="1"/>
  <c r="L7723" i="1"/>
  <c r="M7723" i="1" s="1"/>
  <c r="N7723" i="1" s="1"/>
  <c r="L7724" i="1"/>
  <c r="M7724" i="1" s="1"/>
  <c r="N7724" i="1" s="1"/>
  <c r="L7725" i="1"/>
  <c r="M7725" i="1" s="1"/>
  <c r="N7725" i="1" s="1"/>
  <c r="L7726" i="1"/>
  <c r="M7726" i="1" s="1"/>
  <c r="N7726" i="1" s="1"/>
  <c r="L7727" i="1"/>
  <c r="M7727" i="1" s="1"/>
  <c r="N7727" i="1" s="1"/>
  <c r="L7728" i="1"/>
  <c r="M7728" i="1" s="1"/>
  <c r="N7728" i="1" s="1"/>
  <c r="L7729" i="1"/>
  <c r="M7729" i="1" s="1"/>
  <c r="N7729" i="1" s="1"/>
  <c r="L7730" i="1"/>
  <c r="M7730" i="1" s="1"/>
  <c r="N7730" i="1" s="1"/>
  <c r="L7731" i="1"/>
  <c r="M7731" i="1" s="1"/>
  <c r="N7731" i="1" s="1"/>
  <c r="L7732" i="1"/>
  <c r="M7732" i="1" s="1"/>
  <c r="N7732" i="1" s="1"/>
  <c r="L7733" i="1"/>
  <c r="M7733" i="1" s="1"/>
  <c r="N7733" i="1" s="1"/>
  <c r="L7734" i="1"/>
  <c r="M7734" i="1" s="1"/>
  <c r="N7734" i="1" s="1"/>
  <c r="L7735" i="1"/>
  <c r="M7735" i="1" s="1"/>
  <c r="N7735" i="1" s="1"/>
  <c r="L7736" i="1"/>
  <c r="M7736" i="1" s="1"/>
  <c r="N7736" i="1" s="1"/>
  <c r="L7737" i="1"/>
  <c r="M7737" i="1" s="1"/>
  <c r="N7737" i="1" s="1"/>
  <c r="L7738" i="1"/>
  <c r="M7738" i="1" s="1"/>
  <c r="N7738" i="1" s="1"/>
  <c r="L7739" i="1"/>
  <c r="M7739" i="1" s="1"/>
  <c r="N7739" i="1" s="1"/>
  <c r="L7740" i="1"/>
  <c r="M7740" i="1" s="1"/>
  <c r="N7740" i="1" s="1"/>
  <c r="L7741" i="1"/>
  <c r="M7741" i="1" s="1"/>
  <c r="N7741" i="1" s="1"/>
  <c r="L7742" i="1"/>
  <c r="M7742" i="1" s="1"/>
  <c r="N7742" i="1" s="1"/>
  <c r="L7743" i="1"/>
  <c r="M7743" i="1" s="1"/>
  <c r="N7743" i="1" s="1"/>
  <c r="L7744" i="1"/>
  <c r="M7744" i="1" s="1"/>
  <c r="N7744" i="1" s="1"/>
  <c r="L7745" i="1"/>
  <c r="M7745" i="1" s="1"/>
  <c r="N7745" i="1" s="1"/>
  <c r="L7746" i="1"/>
  <c r="M7746" i="1" s="1"/>
  <c r="N7746" i="1" s="1"/>
  <c r="L7747" i="1"/>
  <c r="M7747" i="1" s="1"/>
  <c r="N7747" i="1" s="1"/>
  <c r="L7748" i="1"/>
  <c r="M7748" i="1" s="1"/>
  <c r="N7748" i="1" s="1"/>
  <c r="L7749" i="1"/>
  <c r="M7749" i="1" s="1"/>
  <c r="N7749" i="1" s="1"/>
  <c r="L7750" i="1"/>
  <c r="M7750" i="1" s="1"/>
  <c r="N7750" i="1" s="1"/>
  <c r="L7751" i="1"/>
  <c r="M7751" i="1" s="1"/>
  <c r="N7751" i="1" s="1"/>
  <c r="L7752" i="1"/>
  <c r="M7752" i="1" s="1"/>
  <c r="N7752" i="1" s="1"/>
  <c r="L7753" i="1"/>
  <c r="M7753" i="1" s="1"/>
  <c r="N7753" i="1" s="1"/>
  <c r="L7754" i="1"/>
  <c r="M7754" i="1" s="1"/>
  <c r="N7754" i="1" s="1"/>
  <c r="L7755" i="1"/>
  <c r="M7755" i="1" s="1"/>
  <c r="N7755" i="1" s="1"/>
  <c r="L7756" i="1"/>
  <c r="M7756" i="1" s="1"/>
  <c r="N7756" i="1" s="1"/>
  <c r="L7757" i="1"/>
  <c r="M7757" i="1" s="1"/>
  <c r="N7757" i="1" s="1"/>
  <c r="L7758" i="1"/>
  <c r="M7758" i="1" s="1"/>
  <c r="N7758" i="1" s="1"/>
  <c r="L7759" i="1"/>
  <c r="M7759" i="1" s="1"/>
  <c r="N7759" i="1" s="1"/>
  <c r="L7760" i="1"/>
  <c r="M7760" i="1" s="1"/>
  <c r="N7760" i="1" s="1"/>
  <c r="L7761" i="1"/>
  <c r="M7761" i="1" s="1"/>
  <c r="N7761" i="1" s="1"/>
  <c r="L7762" i="1"/>
  <c r="M7762" i="1" s="1"/>
  <c r="N7762" i="1" s="1"/>
  <c r="L7763" i="1"/>
  <c r="M7763" i="1" s="1"/>
  <c r="N7763" i="1" s="1"/>
  <c r="L7764" i="1"/>
  <c r="M7764" i="1" s="1"/>
  <c r="N7764" i="1" s="1"/>
  <c r="L7765" i="1"/>
  <c r="M7765" i="1" s="1"/>
  <c r="N7765" i="1" s="1"/>
  <c r="L7766" i="1"/>
  <c r="M7766" i="1" s="1"/>
  <c r="N7766" i="1" s="1"/>
  <c r="L7767" i="1"/>
  <c r="M7767" i="1" s="1"/>
  <c r="N7767" i="1" s="1"/>
  <c r="L7768" i="1"/>
  <c r="M7768" i="1" s="1"/>
  <c r="N7768" i="1" s="1"/>
  <c r="L7769" i="1"/>
  <c r="M7769" i="1" s="1"/>
  <c r="N7769" i="1" s="1"/>
  <c r="L7770" i="1"/>
  <c r="M7770" i="1" s="1"/>
  <c r="N7770" i="1" s="1"/>
  <c r="L7771" i="1"/>
  <c r="M7771" i="1" s="1"/>
  <c r="N7771" i="1" s="1"/>
  <c r="L7772" i="1"/>
  <c r="M7772" i="1" s="1"/>
  <c r="N7772" i="1" s="1"/>
  <c r="L7773" i="1"/>
  <c r="M7773" i="1" s="1"/>
  <c r="N7773" i="1" s="1"/>
  <c r="L7774" i="1"/>
  <c r="M7774" i="1" s="1"/>
  <c r="N7774" i="1" s="1"/>
  <c r="L7775" i="1"/>
  <c r="M7775" i="1" s="1"/>
  <c r="N7775" i="1" s="1"/>
  <c r="L7776" i="1"/>
  <c r="M7776" i="1" s="1"/>
  <c r="N7776" i="1" s="1"/>
  <c r="L7777" i="1"/>
  <c r="M7777" i="1" s="1"/>
  <c r="N7777" i="1" s="1"/>
  <c r="L7778" i="1"/>
  <c r="M7778" i="1" s="1"/>
  <c r="N7778" i="1" s="1"/>
  <c r="L7779" i="1"/>
  <c r="M7779" i="1" s="1"/>
  <c r="N7779" i="1" s="1"/>
  <c r="L7780" i="1"/>
  <c r="M7780" i="1" s="1"/>
  <c r="N7780" i="1" s="1"/>
  <c r="L7781" i="1"/>
  <c r="M7781" i="1" s="1"/>
  <c r="N7781" i="1" s="1"/>
  <c r="L7782" i="1"/>
  <c r="M7782" i="1" s="1"/>
  <c r="N7782" i="1" s="1"/>
  <c r="L7783" i="1"/>
  <c r="M7783" i="1" s="1"/>
  <c r="N7783" i="1" s="1"/>
  <c r="L7784" i="1"/>
  <c r="M7784" i="1" s="1"/>
  <c r="N7784" i="1" s="1"/>
  <c r="L7785" i="1"/>
  <c r="M7785" i="1" s="1"/>
  <c r="N7785" i="1" s="1"/>
  <c r="L7786" i="1"/>
  <c r="M7786" i="1" s="1"/>
  <c r="N7786" i="1" s="1"/>
  <c r="L7787" i="1"/>
  <c r="M7787" i="1" s="1"/>
  <c r="N7787" i="1" s="1"/>
  <c r="L7788" i="1"/>
  <c r="M7788" i="1" s="1"/>
  <c r="N7788" i="1" s="1"/>
  <c r="L7789" i="1"/>
  <c r="M7789" i="1" s="1"/>
  <c r="N7789" i="1" s="1"/>
  <c r="L7790" i="1"/>
  <c r="M7790" i="1" s="1"/>
  <c r="N7790" i="1" s="1"/>
  <c r="L7791" i="1"/>
  <c r="M7791" i="1" s="1"/>
  <c r="N7791" i="1" s="1"/>
  <c r="L7792" i="1"/>
  <c r="M7792" i="1" s="1"/>
  <c r="N7792" i="1" s="1"/>
  <c r="L7793" i="1"/>
  <c r="M7793" i="1" s="1"/>
  <c r="N7793" i="1" s="1"/>
  <c r="L7794" i="1"/>
  <c r="M7794" i="1" s="1"/>
  <c r="N7794" i="1" s="1"/>
  <c r="L7795" i="1"/>
  <c r="M7795" i="1" s="1"/>
  <c r="N7795" i="1" s="1"/>
  <c r="L7796" i="1"/>
  <c r="M7796" i="1" s="1"/>
  <c r="N7796" i="1" s="1"/>
  <c r="L7797" i="1"/>
  <c r="M7797" i="1" s="1"/>
  <c r="N7797" i="1" s="1"/>
  <c r="L7798" i="1"/>
  <c r="M7798" i="1" s="1"/>
  <c r="N7798" i="1" s="1"/>
  <c r="L7799" i="1"/>
  <c r="M7799" i="1" s="1"/>
  <c r="N7799" i="1" s="1"/>
  <c r="L7800" i="1"/>
  <c r="M7800" i="1" s="1"/>
  <c r="N7800" i="1" s="1"/>
  <c r="L7801" i="1"/>
  <c r="M7801" i="1" s="1"/>
  <c r="N7801" i="1" s="1"/>
  <c r="L7802" i="1"/>
  <c r="M7802" i="1" s="1"/>
  <c r="N7802" i="1" s="1"/>
  <c r="L7803" i="1"/>
  <c r="M7803" i="1" s="1"/>
  <c r="N7803" i="1" s="1"/>
  <c r="L7804" i="1"/>
  <c r="M7804" i="1" s="1"/>
  <c r="N7804" i="1" s="1"/>
  <c r="L7805" i="1"/>
  <c r="M7805" i="1" s="1"/>
  <c r="N7805" i="1" s="1"/>
  <c r="L7806" i="1"/>
  <c r="M7806" i="1" s="1"/>
  <c r="N7806" i="1" s="1"/>
  <c r="L7807" i="1"/>
  <c r="M7807" i="1" s="1"/>
  <c r="N7807" i="1" s="1"/>
  <c r="L7808" i="1"/>
  <c r="M7808" i="1" s="1"/>
  <c r="N7808" i="1" s="1"/>
  <c r="L7809" i="1"/>
  <c r="M7809" i="1" s="1"/>
  <c r="N7809" i="1" s="1"/>
  <c r="L7810" i="1"/>
  <c r="M7810" i="1" s="1"/>
  <c r="N7810" i="1" s="1"/>
  <c r="L7811" i="1"/>
  <c r="M7811" i="1" s="1"/>
  <c r="N7811" i="1" s="1"/>
  <c r="L7812" i="1"/>
  <c r="M7812" i="1" s="1"/>
  <c r="N7812" i="1" s="1"/>
  <c r="L7813" i="1"/>
  <c r="M7813" i="1" s="1"/>
  <c r="N7813" i="1" s="1"/>
  <c r="L7814" i="1"/>
  <c r="M7814" i="1" s="1"/>
  <c r="N7814" i="1" s="1"/>
  <c r="L7815" i="1"/>
  <c r="M7815" i="1" s="1"/>
  <c r="N7815" i="1" s="1"/>
  <c r="L7816" i="1"/>
  <c r="M7816" i="1" s="1"/>
  <c r="N7816" i="1" s="1"/>
  <c r="L7817" i="1"/>
  <c r="M7817" i="1" s="1"/>
  <c r="N7817" i="1" s="1"/>
  <c r="L7818" i="1"/>
  <c r="M7818" i="1" s="1"/>
  <c r="N7818" i="1" s="1"/>
  <c r="L7819" i="1"/>
  <c r="M7819" i="1" s="1"/>
  <c r="N7819" i="1" s="1"/>
  <c r="L7820" i="1"/>
  <c r="M7820" i="1" s="1"/>
  <c r="N7820" i="1" s="1"/>
  <c r="L7821" i="1"/>
  <c r="M7821" i="1" s="1"/>
  <c r="N7821" i="1" s="1"/>
  <c r="L7822" i="1"/>
  <c r="M7822" i="1" s="1"/>
  <c r="N7822" i="1" s="1"/>
  <c r="L7823" i="1"/>
  <c r="M7823" i="1" s="1"/>
  <c r="N7823" i="1" s="1"/>
  <c r="L7824" i="1"/>
  <c r="M7824" i="1" s="1"/>
  <c r="N7824" i="1" s="1"/>
  <c r="L7825" i="1"/>
  <c r="M7825" i="1" s="1"/>
  <c r="N7825" i="1" s="1"/>
  <c r="L7826" i="1"/>
  <c r="M7826" i="1" s="1"/>
  <c r="N7826" i="1" s="1"/>
  <c r="L7827" i="1"/>
  <c r="M7827" i="1" s="1"/>
  <c r="N7827" i="1" s="1"/>
  <c r="L7828" i="1"/>
  <c r="M7828" i="1" s="1"/>
  <c r="N7828" i="1" s="1"/>
  <c r="L7829" i="1"/>
  <c r="M7829" i="1" s="1"/>
  <c r="N7829" i="1" s="1"/>
  <c r="L7830" i="1"/>
  <c r="M7830" i="1" s="1"/>
  <c r="N7830" i="1" s="1"/>
  <c r="L7831" i="1"/>
  <c r="M7831" i="1" s="1"/>
  <c r="N7831" i="1" s="1"/>
  <c r="L7832" i="1"/>
  <c r="M7832" i="1" s="1"/>
  <c r="N7832" i="1" s="1"/>
  <c r="L7833" i="1"/>
  <c r="M7833" i="1" s="1"/>
  <c r="N7833" i="1" s="1"/>
  <c r="L7834" i="1"/>
  <c r="M7834" i="1" s="1"/>
  <c r="N7834" i="1" s="1"/>
  <c r="L7835" i="1"/>
  <c r="M7835" i="1" s="1"/>
  <c r="N7835" i="1" s="1"/>
  <c r="L7836" i="1"/>
  <c r="M7836" i="1" s="1"/>
  <c r="N7836" i="1" s="1"/>
  <c r="L7837" i="1"/>
  <c r="M7837" i="1" s="1"/>
  <c r="N7837" i="1" s="1"/>
  <c r="L7838" i="1"/>
  <c r="M7838" i="1" s="1"/>
  <c r="N7838" i="1" s="1"/>
  <c r="L7839" i="1"/>
  <c r="M7839" i="1" s="1"/>
  <c r="N7839" i="1" s="1"/>
  <c r="L7840" i="1"/>
  <c r="M7840" i="1" s="1"/>
  <c r="N7840" i="1" s="1"/>
  <c r="L7841" i="1"/>
  <c r="M7841" i="1" s="1"/>
  <c r="N7841" i="1" s="1"/>
  <c r="L7842" i="1"/>
  <c r="M7842" i="1" s="1"/>
  <c r="N7842" i="1" s="1"/>
  <c r="L7843" i="1"/>
  <c r="M7843" i="1" s="1"/>
  <c r="N7843" i="1" s="1"/>
  <c r="L7844" i="1"/>
  <c r="M7844" i="1" s="1"/>
  <c r="N7844" i="1" s="1"/>
  <c r="L7845" i="1"/>
  <c r="M7845" i="1" s="1"/>
  <c r="N7845" i="1" s="1"/>
  <c r="L7846" i="1"/>
  <c r="M7846" i="1" s="1"/>
  <c r="N7846" i="1" s="1"/>
  <c r="L7847" i="1"/>
  <c r="M7847" i="1" s="1"/>
  <c r="N7847" i="1" s="1"/>
  <c r="L7848" i="1"/>
  <c r="M7848" i="1" s="1"/>
  <c r="N7848" i="1" s="1"/>
  <c r="L7849" i="1"/>
  <c r="M7849" i="1" s="1"/>
  <c r="N7849" i="1" s="1"/>
  <c r="L7850" i="1"/>
  <c r="M7850" i="1" s="1"/>
  <c r="N7850" i="1" s="1"/>
  <c r="L7851" i="1"/>
  <c r="M7851" i="1" s="1"/>
  <c r="N7851" i="1" s="1"/>
  <c r="L7852" i="1"/>
  <c r="M7852" i="1" s="1"/>
  <c r="N7852" i="1" s="1"/>
  <c r="L7853" i="1"/>
  <c r="M7853" i="1" s="1"/>
  <c r="N7853" i="1" s="1"/>
  <c r="L7854" i="1"/>
  <c r="M7854" i="1" s="1"/>
  <c r="N7854" i="1" s="1"/>
  <c r="L7855" i="1"/>
  <c r="M7855" i="1" s="1"/>
  <c r="N7855" i="1" s="1"/>
  <c r="L7856" i="1"/>
  <c r="M7856" i="1" s="1"/>
  <c r="N7856" i="1" s="1"/>
  <c r="L7857" i="1"/>
  <c r="M7857" i="1" s="1"/>
  <c r="N7857" i="1" s="1"/>
  <c r="L7858" i="1"/>
  <c r="M7858" i="1" s="1"/>
  <c r="N7858" i="1" s="1"/>
  <c r="L7859" i="1"/>
  <c r="M7859" i="1" s="1"/>
  <c r="N7859" i="1" s="1"/>
  <c r="L7860" i="1"/>
  <c r="M7860" i="1" s="1"/>
  <c r="N7860" i="1" s="1"/>
  <c r="L7861" i="1"/>
  <c r="M7861" i="1" s="1"/>
  <c r="N7861" i="1" s="1"/>
  <c r="L7862" i="1"/>
  <c r="M7862" i="1" s="1"/>
  <c r="N7862" i="1" s="1"/>
  <c r="L7863" i="1"/>
  <c r="M7863" i="1" s="1"/>
  <c r="N7863" i="1" s="1"/>
  <c r="L7864" i="1"/>
  <c r="M7864" i="1" s="1"/>
  <c r="N7864" i="1" s="1"/>
  <c r="L7865" i="1"/>
  <c r="M7865" i="1" s="1"/>
  <c r="N7865" i="1" s="1"/>
  <c r="L7866" i="1"/>
  <c r="M7866" i="1" s="1"/>
  <c r="N7866" i="1" s="1"/>
  <c r="L7867" i="1"/>
  <c r="M7867" i="1" s="1"/>
  <c r="N7867" i="1" s="1"/>
  <c r="L7868" i="1"/>
  <c r="M7868" i="1" s="1"/>
  <c r="N7868" i="1" s="1"/>
  <c r="L7869" i="1"/>
  <c r="M7869" i="1" s="1"/>
  <c r="N7869" i="1" s="1"/>
  <c r="L7870" i="1"/>
  <c r="M7870" i="1" s="1"/>
  <c r="N7870" i="1" s="1"/>
  <c r="L7871" i="1"/>
  <c r="M7871" i="1" s="1"/>
  <c r="N7871" i="1" s="1"/>
  <c r="L7872" i="1"/>
  <c r="M7872" i="1" s="1"/>
  <c r="N7872" i="1" s="1"/>
  <c r="L7873" i="1"/>
  <c r="M7873" i="1" s="1"/>
  <c r="N7873" i="1" s="1"/>
  <c r="L7874" i="1"/>
  <c r="M7874" i="1" s="1"/>
  <c r="N7874" i="1" s="1"/>
  <c r="L7875" i="1"/>
  <c r="M7875" i="1" s="1"/>
  <c r="N7875" i="1" s="1"/>
  <c r="L7876" i="1"/>
  <c r="M7876" i="1" s="1"/>
  <c r="N7876" i="1" s="1"/>
  <c r="L7877" i="1"/>
  <c r="M7877" i="1" s="1"/>
  <c r="N7877" i="1" s="1"/>
  <c r="L7878" i="1"/>
  <c r="M7878" i="1" s="1"/>
  <c r="N7878" i="1" s="1"/>
  <c r="L7879" i="1"/>
  <c r="M7879" i="1" s="1"/>
  <c r="N7879" i="1" s="1"/>
  <c r="L7880" i="1"/>
  <c r="M7880" i="1" s="1"/>
  <c r="N7880" i="1" s="1"/>
  <c r="L7881" i="1"/>
  <c r="M7881" i="1" s="1"/>
  <c r="N7881" i="1" s="1"/>
  <c r="L7882" i="1"/>
  <c r="M7882" i="1" s="1"/>
  <c r="N7882" i="1" s="1"/>
  <c r="L7883" i="1"/>
  <c r="M7883" i="1" s="1"/>
  <c r="N7883" i="1" s="1"/>
  <c r="L7884" i="1"/>
  <c r="M7884" i="1" s="1"/>
  <c r="N7884" i="1" s="1"/>
  <c r="L7885" i="1"/>
  <c r="M7885" i="1" s="1"/>
  <c r="N7885" i="1" s="1"/>
  <c r="L7886" i="1"/>
  <c r="M7886" i="1" s="1"/>
  <c r="N7886" i="1" s="1"/>
  <c r="L7887" i="1"/>
  <c r="M7887" i="1" s="1"/>
  <c r="N7887" i="1" s="1"/>
  <c r="L7888" i="1"/>
  <c r="M7888" i="1" s="1"/>
  <c r="N7888" i="1" s="1"/>
  <c r="L7889" i="1"/>
  <c r="M7889" i="1" s="1"/>
  <c r="N7889" i="1" s="1"/>
  <c r="L7890" i="1"/>
  <c r="M7890" i="1" s="1"/>
  <c r="N7890" i="1" s="1"/>
  <c r="L7891" i="1"/>
  <c r="M7891" i="1" s="1"/>
  <c r="N7891" i="1" s="1"/>
  <c r="L7892" i="1"/>
  <c r="M7892" i="1" s="1"/>
  <c r="N7892" i="1" s="1"/>
  <c r="L7893" i="1"/>
  <c r="M7893" i="1" s="1"/>
  <c r="N7893" i="1" s="1"/>
  <c r="L7894" i="1"/>
  <c r="M7894" i="1" s="1"/>
  <c r="N7894" i="1" s="1"/>
  <c r="L7895" i="1"/>
  <c r="M7895" i="1" s="1"/>
  <c r="N7895" i="1" s="1"/>
  <c r="L7896" i="1"/>
  <c r="M7896" i="1" s="1"/>
  <c r="N7896" i="1" s="1"/>
  <c r="L7897" i="1"/>
  <c r="M7897" i="1" s="1"/>
  <c r="N7897" i="1" s="1"/>
  <c r="L7898" i="1"/>
  <c r="M7898" i="1" s="1"/>
  <c r="N7898" i="1" s="1"/>
  <c r="L7899" i="1"/>
  <c r="M7899" i="1" s="1"/>
  <c r="N7899" i="1" s="1"/>
  <c r="L7900" i="1"/>
  <c r="M7900" i="1" s="1"/>
  <c r="N7900" i="1" s="1"/>
  <c r="L7901" i="1"/>
  <c r="M7901" i="1" s="1"/>
  <c r="N7901" i="1" s="1"/>
  <c r="L7902" i="1"/>
  <c r="M7902" i="1" s="1"/>
  <c r="N7902" i="1" s="1"/>
  <c r="L7903" i="1"/>
  <c r="M7903" i="1" s="1"/>
  <c r="N7903" i="1" s="1"/>
  <c r="L7904" i="1"/>
  <c r="M7904" i="1" s="1"/>
  <c r="N7904" i="1" s="1"/>
  <c r="L7905" i="1"/>
  <c r="M7905" i="1" s="1"/>
  <c r="N7905" i="1" s="1"/>
  <c r="L7906" i="1"/>
  <c r="M7906" i="1" s="1"/>
  <c r="N7906" i="1" s="1"/>
  <c r="C28" i="21"/>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I2" i="1"/>
  <c r="C6" i="9" a="1"/>
  <c r="C6" i="9" s="1"/>
  <c r="D6" i="9" s="1"/>
  <c r="K4" i="8"/>
  <c r="K5" i="8"/>
  <c r="K6" i="8"/>
  <c r="K7" i="8"/>
  <c r="K8" i="8"/>
  <c r="K9" i="8"/>
  <c r="K10" i="8"/>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C3"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21" i="9" l="1"/>
  <c r="C20" i="9"/>
  <c r="D9" i="9"/>
  <c r="D8" i="9"/>
  <c r="D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5494C1-AD45-4F13-9CE6-469D4D33735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88FC815-320A-487E-89EF-3C71538A6D66}" name="WorksheetConnection_sample-chocolate-sales-data-all (2) - Copy.xlsx!products" type="102" refreshedVersion="8" minRefreshableVersion="5">
    <extLst>
      <ext xmlns:x15="http://schemas.microsoft.com/office/spreadsheetml/2010/11/main" uri="{DE250136-89BD-433C-8126-D09CA5730AF9}">
        <x15:connection id="products">
          <x15:rangePr sourceName="_xlcn.WorksheetConnection_samplechocolatesalesdataall2Copy.xlsxproducts1"/>
        </x15:connection>
      </ext>
    </extLst>
  </connection>
  <connection id="3" xr16:uid="{F473FCF8-ADFA-45EF-9AB7-18A5EEBFAEF8}" name="WorksheetConnection_sample-chocolate-sales-data-all (2).xlsx!locations" type="102" refreshedVersion="8" minRefreshableVersion="5">
    <extLst>
      <ext xmlns:x15="http://schemas.microsoft.com/office/spreadsheetml/2010/11/main" uri="{DE250136-89BD-433C-8126-D09CA5730AF9}">
        <x15:connection id="locations">
          <x15:rangePr sourceName="_xlcn.WorksheetConnection_samplechocolatesalesdataall2.xlsxlocations1"/>
        </x15:connection>
      </ext>
    </extLst>
  </connection>
  <connection id="4" xr16:uid="{749C18D9-ED00-4645-AE7B-ABF1FFEB7016}" name="WorksheetConnection_sample-chocolate-sales-data-all (2).xlsx!people" type="102" refreshedVersion="8" minRefreshableVersion="5">
    <extLst>
      <ext xmlns:x15="http://schemas.microsoft.com/office/spreadsheetml/2010/11/main" uri="{DE250136-89BD-433C-8126-D09CA5730AF9}">
        <x15:connection id="people">
          <x15:rangePr sourceName="_xlcn.WorksheetConnection_samplechocolatesalesdataall2.xlsxpeople1"/>
        </x15:connection>
      </ext>
    </extLst>
  </connection>
  <connection id="5" xr16:uid="{CDE983A4-D7DA-4951-B5B9-1B97C125DDE6}" name="WorksheetConnection_sample-chocolate-sales-data-all (2).xlsx!shipments" type="102" refreshedVersion="8" minRefreshableVersion="5">
    <extLst>
      <ext xmlns:x15="http://schemas.microsoft.com/office/spreadsheetml/2010/11/main" uri="{DE250136-89BD-433C-8126-D09CA5730AF9}">
        <x15:connection id="shipments" autoDelete="1">
          <x15:rangePr sourceName="_xlcn.WorksheetConnection_samplechocolatesalesdataall2.xlsxshipment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<sst xmlns="http://schemas.openxmlformats.org/spreadsheetml/2006/main" count="40065" uniqueCount="8221">
  <si>
    <t>Product</t>
  </si>
  <si>
    <t>Amount</t>
  </si>
  <si>
    <t>Boxes</t>
  </si>
  <si>
    <t>S00000012</t>
  </si>
  <si>
    <t>Barr Faughny</t>
  </si>
  <si>
    <t>Milk Bars</t>
  </si>
  <si>
    <t>Australia</t>
  </si>
  <si>
    <t>Delivered</t>
  </si>
  <si>
    <t>S00000042</t>
  </si>
  <si>
    <t>New Zealand</t>
  </si>
  <si>
    <t>S00000058</t>
  </si>
  <si>
    <t>Canada</t>
  </si>
  <si>
    <t>S00000088</t>
  </si>
  <si>
    <t>50% Dark Bites</t>
  </si>
  <si>
    <t>India</t>
  </si>
  <si>
    <t>S00000095</t>
  </si>
  <si>
    <t>S00000120</t>
  </si>
  <si>
    <t>Raspberry Choco</t>
  </si>
  <si>
    <t>Shipped</t>
  </si>
  <si>
    <t>S00000132</t>
  </si>
  <si>
    <t>UK</t>
  </si>
  <si>
    <t>S00000138</t>
  </si>
  <si>
    <t>S00000150</t>
  </si>
  <si>
    <t>S00000153</t>
  </si>
  <si>
    <t>S00000167</t>
  </si>
  <si>
    <t>S00000231</t>
  </si>
  <si>
    <t>Placed</t>
  </si>
  <si>
    <t>S00000237</t>
  </si>
  <si>
    <t>S00000250</t>
  </si>
  <si>
    <t>Mint Chip Choco</t>
  </si>
  <si>
    <t>S00000344</t>
  </si>
  <si>
    <t>Eclairs</t>
  </si>
  <si>
    <t>USA</t>
  </si>
  <si>
    <t>S00000385</t>
  </si>
  <si>
    <t>Drinking Coco</t>
  </si>
  <si>
    <t>S00000430</t>
  </si>
  <si>
    <t>S00000462</t>
  </si>
  <si>
    <t>99% Dark &amp; Pure</t>
  </si>
  <si>
    <t>S00000501</t>
  </si>
  <si>
    <t>S00000515</t>
  </si>
  <si>
    <t>Cancelled</t>
  </si>
  <si>
    <t>S00000516</t>
  </si>
  <si>
    <t>S00000551</t>
  </si>
  <si>
    <t>Orange Choco</t>
  </si>
  <si>
    <t>S00000593</t>
  </si>
  <si>
    <t>Spicy Special Slims</t>
  </si>
  <si>
    <t>S00000594</t>
  </si>
  <si>
    <t>S00000596</t>
  </si>
  <si>
    <t>S00000619</t>
  </si>
  <si>
    <t>S00000622</t>
  </si>
  <si>
    <t>S00000741</t>
  </si>
  <si>
    <t>Fruit &amp; Nut Bars</t>
  </si>
  <si>
    <t>S00000758</t>
  </si>
  <si>
    <t>S00000766</t>
  </si>
  <si>
    <t>S00000812</t>
  </si>
  <si>
    <t>85% Dark Bars</t>
  </si>
  <si>
    <t>S00000862</t>
  </si>
  <si>
    <t>S00000865</t>
  </si>
  <si>
    <t>S00000895</t>
  </si>
  <si>
    <t>S00000906</t>
  </si>
  <si>
    <t>White Choc</t>
  </si>
  <si>
    <t>S00000921</t>
  </si>
  <si>
    <t>S00000922</t>
  </si>
  <si>
    <t>S00000954</t>
  </si>
  <si>
    <t>S00000957</t>
  </si>
  <si>
    <t>S00000966</t>
  </si>
  <si>
    <t>S00001047</t>
  </si>
  <si>
    <t>Organic Choco Syrup</t>
  </si>
  <si>
    <t>S00001110</t>
  </si>
  <si>
    <t>Caramel Stuffed Bars</t>
  </si>
  <si>
    <t>S00001118</t>
  </si>
  <si>
    <t>S00001125</t>
  </si>
  <si>
    <t>S00001129</t>
  </si>
  <si>
    <t>S00001152</t>
  </si>
  <si>
    <t>S00001187</t>
  </si>
  <si>
    <t>Manuka Honey Choco</t>
  </si>
  <si>
    <t>S00001227</t>
  </si>
  <si>
    <t>S00001233</t>
  </si>
  <si>
    <t>S00001274</t>
  </si>
  <si>
    <t>70% Dark Bites</t>
  </si>
  <si>
    <t>S00001332</t>
  </si>
  <si>
    <t>Smooth Silky Salty</t>
  </si>
  <si>
    <t>S00001445</t>
  </si>
  <si>
    <t>Peanut Butter Cubes</t>
  </si>
  <si>
    <t>S00001451</t>
  </si>
  <si>
    <t>S00001466</t>
  </si>
  <si>
    <t>S00001486</t>
  </si>
  <si>
    <t>S00001511</t>
  </si>
  <si>
    <t>S00001514</t>
  </si>
  <si>
    <t>S00001550</t>
  </si>
  <si>
    <t>S00001565</t>
  </si>
  <si>
    <t>S00001580</t>
  </si>
  <si>
    <t>S00001619</t>
  </si>
  <si>
    <t>S00001632</t>
  </si>
  <si>
    <t>Almond Choco</t>
  </si>
  <si>
    <t>S00001657</t>
  </si>
  <si>
    <t>S00001678</t>
  </si>
  <si>
    <t>S00001679</t>
  </si>
  <si>
    <t>S00001731</t>
  </si>
  <si>
    <t>S00001748</t>
  </si>
  <si>
    <t>S00001762</t>
  </si>
  <si>
    <t>S00001811</t>
  </si>
  <si>
    <t>S00001817</t>
  </si>
  <si>
    <t>S00001849</t>
  </si>
  <si>
    <t>S00001859</t>
  </si>
  <si>
    <t>S00001866</t>
  </si>
  <si>
    <t>S00001872</t>
  </si>
  <si>
    <t>S00001878</t>
  </si>
  <si>
    <t>S00001887</t>
  </si>
  <si>
    <t>S00001932</t>
  </si>
  <si>
    <t>S00001951</t>
  </si>
  <si>
    <t>S00001955</t>
  </si>
  <si>
    <t>S00001983</t>
  </si>
  <si>
    <t>S00002055</t>
  </si>
  <si>
    <t>S00002088</t>
  </si>
  <si>
    <t>S00002124</t>
  </si>
  <si>
    <t>S00002132</t>
  </si>
  <si>
    <t>S00002201</t>
  </si>
  <si>
    <t>S00002226</t>
  </si>
  <si>
    <t>After Nines</t>
  </si>
  <si>
    <t>S00002256</t>
  </si>
  <si>
    <t>S00002297</t>
  </si>
  <si>
    <t>S00002298</t>
  </si>
  <si>
    <t>S00002329</t>
  </si>
  <si>
    <t>S00002338</t>
  </si>
  <si>
    <t>S00002341</t>
  </si>
  <si>
    <t>S00002412</t>
  </si>
  <si>
    <t>S00002418</t>
  </si>
  <si>
    <t>S00002442</t>
  </si>
  <si>
    <t>S00002444</t>
  </si>
  <si>
    <t>S00002446</t>
  </si>
  <si>
    <t>S00002522</t>
  </si>
  <si>
    <t>Baker's Choco Chips</t>
  </si>
  <si>
    <t>S00002534</t>
  </si>
  <si>
    <t>S00002575</t>
  </si>
  <si>
    <t>S00002579</t>
  </si>
  <si>
    <t>S00002613</t>
  </si>
  <si>
    <t>S00002620</t>
  </si>
  <si>
    <t>S00002650</t>
  </si>
  <si>
    <t>S00002674</t>
  </si>
  <si>
    <t>S00002739</t>
  </si>
  <si>
    <t>S00002743</t>
  </si>
  <si>
    <t>S00002757</t>
  </si>
  <si>
    <t>S00002773</t>
  </si>
  <si>
    <t>S00002826</t>
  </si>
  <si>
    <t>S00002831</t>
  </si>
  <si>
    <t>S00002855</t>
  </si>
  <si>
    <t>S00002913</t>
  </si>
  <si>
    <t>Choco Coated Almonds</t>
  </si>
  <si>
    <t>S00002924</t>
  </si>
  <si>
    <t>S00002933</t>
  </si>
  <si>
    <t>S00002946</t>
  </si>
  <si>
    <t>S00002958</t>
  </si>
  <si>
    <t>S00002967</t>
  </si>
  <si>
    <t>S00002993</t>
  </si>
  <si>
    <t>S00003016</t>
  </si>
  <si>
    <t>S00003020</t>
  </si>
  <si>
    <t>S00003052</t>
  </si>
  <si>
    <t>S00003074</t>
  </si>
  <si>
    <t>S00003076</t>
  </si>
  <si>
    <t>S00003084</t>
  </si>
  <si>
    <t>S00003102</t>
  </si>
  <si>
    <t>S00003103</t>
  </si>
  <si>
    <t>S00003108</t>
  </si>
  <si>
    <t>S00003130</t>
  </si>
  <si>
    <t>S00003136</t>
  </si>
  <si>
    <t>S00003175</t>
  </si>
  <si>
    <t>S00003196</t>
  </si>
  <si>
    <t>S00003264</t>
  </si>
  <si>
    <t>S00003271</t>
  </si>
  <si>
    <t>S00003309</t>
  </si>
  <si>
    <t>S00003362</t>
  </si>
  <si>
    <t>S00003394</t>
  </si>
  <si>
    <t>S00003422</t>
  </si>
  <si>
    <t>S00003439</t>
  </si>
  <si>
    <t>S00003444</t>
  </si>
  <si>
    <t>S00003469</t>
  </si>
  <si>
    <t>S00003491</t>
  </si>
  <si>
    <t>S00003494</t>
  </si>
  <si>
    <t>S00003513</t>
  </si>
  <si>
    <t>S00003560</t>
  </si>
  <si>
    <t>S00003564</t>
  </si>
  <si>
    <t>S00003579</t>
  </si>
  <si>
    <t>S00003628</t>
  </si>
  <si>
    <t>S00003637</t>
  </si>
  <si>
    <t>S00003642</t>
  </si>
  <si>
    <t>S00003646</t>
  </si>
  <si>
    <t>S00003650</t>
  </si>
  <si>
    <t>S00003715</t>
  </si>
  <si>
    <t>S00003717</t>
  </si>
  <si>
    <t>S00003722</t>
  </si>
  <si>
    <t>S00003725</t>
  </si>
  <si>
    <t>S00003740</t>
  </si>
  <si>
    <t>S00003762</t>
  </si>
  <si>
    <t>S00003791</t>
  </si>
  <si>
    <t>S00003802</t>
  </si>
  <si>
    <t>S00003814</t>
  </si>
  <si>
    <t>S00003828</t>
  </si>
  <si>
    <t>S00003834</t>
  </si>
  <si>
    <t>S00003849</t>
  </si>
  <si>
    <t>S00003884</t>
  </si>
  <si>
    <t>S00003920</t>
  </si>
  <si>
    <t>S00003939</t>
  </si>
  <si>
    <t>S00003948</t>
  </si>
  <si>
    <t>S00003962</t>
  </si>
  <si>
    <t>S00003963</t>
  </si>
  <si>
    <t>S00003972</t>
  </si>
  <si>
    <t>S00003983</t>
  </si>
  <si>
    <t>S00004050</t>
  </si>
  <si>
    <t>S00004090</t>
  </si>
  <si>
    <t>S00004141</t>
  </si>
  <si>
    <t>S00004158</t>
  </si>
  <si>
    <t>S00004221</t>
  </si>
  <si>
    <t>S00004223</t>
  </si>
  <si>
    <t>S00004234</t>
  </si>
  <si>
    <t>S00004242</t>
  </si>
  <si>
    <t>S00004249</t>
  </si>
  <si>
    <t>S00004284</t>
  </si>
  <si>
    <t>S00004287</t>
  </si>
  <si>
    <t>S00004297</t>
  </si>
  <si>
    <t>S00004309</t>
  </si>
  <si>
    <t>S00004357</t>
  </si>
  <si>
    <t>S00004375</t>
  </si>
  <si>
    <t>S00004398</t>
  </si>
  <si>
    <t>S00004431</t>
  </si>
  <si>
    <t>S00004453</t>
  </si>
  <si>
    <t>S00004555</t>
  </si>
  <si>
    <t>S00004558</t>
  </si>
  <si>
    <t>S00004572</t>
  </si>
  <si>
    <t>S00004581</t>
  </si>
  <si>
    <t>S00004584</t>
  </si>
  <si>
    <t>S00004618</t>
  </si>
  <si>
    <t>S00004620</t>
  </si>
  <si>
    <t>S00004685</t>
  </si>
  <si>
    <t>S00004715</t>
  </si>
  <si>
    <t>S00004718</t>
  </si>
  <si>
    <t>S00004750</t>
  </si>
  <si>
    <t>S00004832</t>
  </si>
  <si>
    <t>S00004869</t>
  </si>
  <si>
    <t>S00004900</t>
  </si>
  <si>
    <t>S00004929</t>
  </si>
  <si>
    <t>S00004935</t>
  </si>
  <si>
    <t>S00004944</t>
  </si>
  <si>
    <t>S00004959</t>
  </si>
  <si>
    <t>S00004974</t>
  </si>
  <si>
    <t>S00004986</t>
  </si>
  <si>
    <t>S00004988</t>
  </si>
  <si>
    <t>S00005036</t>
  </si>
  <si>
    <t>S00005051</t>
  </si>
  <si>
    <t>S00005068</t>
  </si>
  <si>
    <t>S00005106</t>
  </si>
  <si>
    <t>S00005126</t>
  </si>
  <si>
    <t>S00005183</t>
  </si>
  <si>
    <t>S00005208</t>
  </si>
  <si>
    <t>S00005226</t>
  </si>
  <si>
    <t>S00005256</t>
  </si>
  <si>
    <t>S00005337</t>
  </si>
  <si>
    <t>S00005357</t>
  </si>
  <si>
    <t>S00005376</t>
  </si>
  <si>
    <t>S00005393</t>
  </si>
  <si>
    <t>S00005394</t>
  </si>
  <si>
    <t>S00005446</t>
  </si>
  <si>
    <t>S00005462</t>
  </si>
  <si>
    <t>S00005483</t>
  </si>
  <si>
    <t>S00005495</t>
  </si>
  <si>
    <t>S00005523</t>
  </si>
  <si>
    <t>S00005534</t>
  </si>
  <si>
    <t>S00005535</t>
  </si>
  <si>
    <t>S00005583</t>
  </si>
  <si>
    <t>S00005585</t>
  </si>
  <si>
    <t>S00005606</t>
  </si>
  <si>
    <t>S00005678</t>
  </si>
  <si>
    <t>S00005716</t>
  </si>
  <si>
    <t>S00005721</t>
  </si>
  <si>
    <t>S00005753</t>
  </si>
  <si>
    <t>S00005754</t>
  </si>
  <si>
    <t>S00005755</t>
  </si>
  <si>
    <t>S00005780</t>
  </si>
  <si>
    <t>S00005865</t>
  </si>
  <si>
    <t>S00005885</t>
  </si>
  <si>
    <t>S00005889</t>
  </si>
  <si>
    <t>S00005898</t>
  </si>
  <si>
    <t>S00005904</t>
  </si>
  <si>
    <t>S00005940</t>
  </si>
  <si>
    <t>S00005994</t>
  </si>
  <si>
    <t>S00006015</t>
  </si>
  <si>
    <t>S00006022</t>
  </si>
  <si>
    <t>S00006108</t>
  </si>
  <si>
    <t>S00006160</t>
  </si>
  <si>
    <t>S00006179</t>
  </si>
  <si>
    <t>S00006200</t>
  </si>
  <si>
    <t>S00006206</t>
  </si>
  <si>
    <t>S00006214</t>
  </si>
  <si>
    <t>S00006241</t>
  </si>
  <si>
    <t>S00006254</t>
  </si>
  <si>
    <t>S00006255</t>
  </si>
  <si>
    <t>S00006263</t>
  </si>
  <si>
    <t>S00006297</t>
  </si>
  <si>
    <t>S00006308</t>
  </si>
  <si>
    <t>S00006324</t>
  </si>
  <si>
    <t>S00006360</t>
  </si>
  <si>
    <t>S00006386</t>
  </si>
  <si>
    <t>S00006398</t>
  </si>
  <si>
    <t>S00006406</t>
  </si>
  <si>
    <t>S00006407</t>
  </si>
  <si>
    <t>S00006421</t>
  </si>
  <si>
    <t>S00006472</t>
  </si>
  <si>
    <t>S00006474</t>
  </si>
  <si>
    <t>S00006492</t>
  </si>
  <si>
    <t>S00006554</t>
  </si>
  <si>
    <t>S00006562</t>
  </si>
  <si>
    <t>S00006571</t>
  </si>
  <si>
    <t>S00006583</t>
  </si>
  <si>
    <t>S00006586</t>
  </si>
  <si>
    <t>S00006609</t>
  </si>
  <si>
    <t>S00006620</t>
  </si>
  <si>
    <t>S00006631</t>
  </si>
  <si>
    <t>S00006638</t>
  </si>
  <si>
    <t>S00006646</t>
  </si>
  <si>
    <t>S00006648</t>
  </si>
  <si>
    <t>S00006650</t>
  </si>
  <si>
    <t>S00006664</t>
  </si>
  <si>
    <t>S00006668</t>
  </si>
  <si>
    <t>S00006727</t>
  </si>
  <si>
    <t>S00006739</t>
  </si>
  <si>
    <t>S00006744</t>
  </si>
  <si>
    <t>S00006750</t>
  </si>
  <si>
    <t>S00006767</t>
  </si>
  <si>
    <t>S00006790</t>
  </si>
  <si>
    <t>S00006794</t>
  </si>
  <si>
    <t>S00006801</t>
  </si>
  <si>
    <t>S00006810</t>
  </si>
  <si>
    <t>S00006822</t>
  </si>
  <si>
    <t>S00006864</t>
  </si>
  <si>
    <t>S00006866</t>
  </si>
  <si>
    <t>S00006867</t>
  </si>
  <si>
    <t>S00006868</t>
  </si>
  <si>
    <t>S00006897</t>
  </si>
  <si>
    <t>S00006898</t>
  </si>
  <si>
    <t>S00006916</t>
  </si>
  <si>
    <t>S00006923</t>
  </si>
  <si>
    <t>S00006951</t>
  </si>
  <si>
    <t>S00006997</t>
  </si>
  <si>
    <t>S00007040</t>
  </si>
  <si>
    <t>S00007051</t>
  </si>
  <si>
    <t>S00007073</t>
  </si>
  <si>
    <t>S00007094</t>
  </si>
  <si>
    <t>S00007105</t>
  </si>
  <si>
    <t>S00007121</t>
  </si>
  <si>
    <t>S00007128</t>
  </si>
  <si>
    <t>S00007130</t>
  </si>
  <si>
    <t>S00007136</t>
  </si>
  <si>
    <t>S00007153</t>
  </si>
  <si>
    <t>S00007161</t>
  </si>
  <si>
    <t>S00007174</t>
  </si>
  <si>
    <t>S00007190</t>
  </si>
  <si>
    <t>S00007236</t>
  </si>
  <si>
    <t>S00007262</t>
  </si>
  <si>
    <t>S00007265</t>
  </si>
  <si>
    <t>S00007289</t>
  </si>
  <si>
    <t>S00007292</t>
  </si>
  <si>
    <t>S00007301</t>
  </si>
  <si>
    <t>S00007333</t>
  </si>
  <si>
    <t>S00007342</t>
  </si>
  <si>
    <t>S00007418</t>
  </si>
  <si>
    <t>S00007452</t>
  </si>
  <si>
    <t>S00007487</t>
  </si>
  <si>
    <t>S00007503</t>
  </si>
  <si>
    <t>S00007507</t>
  </si>
  <si>
    <t>S00007510</t>
  </si>
  <si>
    <t>S00007529</t>
  </si>
  <si>
    <t>S00007551</t>
  </si>
  <si>
    <t>S00007582</t>
  </si>
  <si>
    <t>S00007605</t>
  </si>
  <si>
    <t>S00007631</t>
  </si>
  <si>
    <t>S00007670</t>
  </si>
  <si>
    <t>S00007710</t>
  </si>
  <si>
    <t>S00007717</t>
  </si>
  <si>
    <t>S00007718</t>
  </si>
  <si>
    <t>S00007720</t>
  </si>
  <si>
    <t>S00007768</t>
  </si>
  <si>
    <t>S00007807</t>
  </si>
  <si>
    <t>S00007822</t>
  </si>
  <si>
    <t>S00007831</t>
  </si>
  <si>
    <t>S00007851</t>
  </si>
  <si>
    <t>S00007868</t>
  </si>
  <si>
    <t>S00007873</t>
  </si>
  <si>
    <t>S00007875</t>
  </si>
  <si>
    <t>S00007886</t>
  </si>
  <si>
    <t>S00007907</t>
  </si>
  <si>
    <t>S00007928</t>
  </si>
  <si>
    <t>S00007937</t>
  </si>
  <si>
    <t>S00007985</t>
  </si>
  <si>
    <t>S00008068</t>
  </si>
  <si>
    <t>S00008081</t>
  </si>
  <si>
    <t>S00008084</t>
  </si>
  <si>
    <t>S00008157</t>
  </si>
  <si>
    <t>S00008201</t>
  </si>
  <si>
    <t>S00008204</t>
  </si>
  <si>
    <t>S00008276</t>
  </si>
  <si>
    <t>S00008292</t>
  </si>
  <si>
    <t>S00008323</t>
  </si>
  <si>
    <t>S00008332</t>
  </si>
  <si>
    <t>S00008377</t>
  </si>
  <si>
    <t>S00008460</t>
  </si>
  <si>
    <t>S00008477</t>
  </si>
  <si>
    <t>S00008486</t>
  </si>
  <si>
    <t>S00008525</t>
  </si>
  <si>
    <t>S00008528</t>
  </si>
  <si>
    <t>S00008534</t>
  </si>
  <si>
    <t>S00008576</t>
  </si>
  <si>
    <t>S00008587</t>
  </si>
  <si>
    <t>S00008603</t>
  </si>
  <si>
    <t>S00008648</t>
  </si>
  <si>
    <t>S00008658</t>
  </si>
  <si>
    <t>S00008688</t>
  </si>
  <si>
    <t>S00008708</t>
  </si>
  <si>
    <t>S00008781</t>
  </si>
  <si>
    <t>S00008794</t>
  </si>
  <si>
    <t>S00008813</t>
  </si>
  <si>
    <t>S00008842</t>
  </si>
  <si>
    <t>S00008844</t>
  </si>
  <si>
    <t>S00008870</t>
  </si>
  <si>
    <t>S00008892</t>
  </si>
  <si>
    <t>S00008897</t>
  </si>
  <si>
    <t>S00008912</t>
  </si>
  <si>
    <t>S00008937</t>
  </si>
  <si>
    <t>S00008942</t>
  </si>
  <si>
    <t>S00008959</t>
  </si>
  <si>
    <t>S00008960</t>
  </si>
  <si>
    <t>S00008971</t>
  </si>
  <si>
    <t>S00008978</t>
  </si>
  <si>
    <t>S00009003</t>
  </si>
  <si>
    <t>S00009042</t>
  </si>
  <si>
    <t>S00009060</t>
  </si>
  <si>
    <t>S00009085</t>
  </si>
  <si>
    <t>S00009108</t>
  </si>
  <si>
    <t>S00009123</t>
  </si>
  <si>
    <t>S00009165</t>
  </si>
  <si>
    <t>S00009188</t>
  </si>
  <si>
    <t>S00009257</t>
  </si>
  <si>
    <t>S00009291</t>
  </si>
  <si>
    <t>S00009292</t>
  </si>
  <si>
    <t>S00009302</t>
  </si>
  <si>
    <t>S00009322</t>
  </si>
  <si>
    <t>S00009326</t>
  </si>
  <si>
    <t>S00009331</t>
  </si>
  <si>
    <t>S00009404</t>
  </si>
  <si>
    <t>S00009421</t>
  </si>
  <si>
    <t>S00009428</t>
  </si>
  <si>
    <t>S00009431</t>
  </si>
  <si>
    <t>S00009514</t>
  </si>
  <si>
    <t>S00009604</t>
  </si>
  <si>
    <t>S00009606</t>
  </si>
  <si>
    <t>S00009638</t>
  </si>
  <si>
    <t>S00009652</t>
  </si>
  <si>
    <t>S00009673</t>
  </si>
  <si>
    <t>S00009690</t>
  </si>
  <si>
    <t>S00009712</t>
  </si>
  <si>
    <t>S00009733</t>
  </si>
  <si>
    <t>S00009735</t>
  </si>
  <si>
    <t>S00009770</t>
  </si>
  <si>
    <t>S00009805</t>
  </si>
  <si>
    <t>S00009808</t>
  </si>
  <si>
    <t>S00009817</t>
  </si>
  <si>
    <t>S00009823</t>
  </si>
  <si>
    <t>S00009826</t>
  </si>
  <si>
    <t>S00009830</t>
  </si>
  <si>
    <t>S00009855</t>
  </si>
  <si>
    <t>S00009861</t>
  </si>
  <si>
    <t>S00009863</t>
  </si>
  <si>
    <t>S00009872</t>
  </si>
  <si>
    <t>S00009877</t>
  </si>
  <si>
    <t>S00009878</t>
  </si>
  <si>
    <t>S00009894</t>
  </si>
  <si>
    <t>S00009939</t>
  </si>
  <si>
    <t>S00009962</t>
  </si>
  <si>
    <t>S00009975</t>
  </si>
  <si>
    <t>S00009980</t>
  </si>
  <si>
    <t>S00009989</t>
  </si>
  <si>
    <t>S00010000</t>
  </si>
  <si>
    <t>S00010027</t>
  </si>
  <si>
    <t>S00010033</t>
  </si>
  <si>
    <t>S00010034</t>
  </si>
  <si>
    <t>S00010075</t>
  </si>
  <si>
    <t>S00010138</t>
  </si>
  <si>
    <t>S00010172</t>
  </si>
  <si>
    <t>S00010226</t>
  </si>
  <si>
    <t>S00010246</t>
  </si>
  <si>
    <t>S00010291</t>
  </si>
  <si>
    <t>S00010333</t>
  </si>
  <si>
    <t>S00010342</t>
  </si>
  <si>
    <t>S00010346</t>
  </si>
  <si>
    <t>S00010401</t>
  </si>
  <si>
    <t>S00010421</t>
  </si>
  <si>
    <t>S00010442</t>
  </si>
  <si>
    <t>S00010448</t>
  </si>
  <si>
    <t>S00010450</t>
  </si>
  <si>
    <t>S00010480</t>
  </si>
  <si>
    <t>S00010594</t>
  </si>
  <si>
    <t>S00010617</t>
  </si>
  <si>
    <t>S00010674</t>
  </si>
  <si>
    <t>S00010719</t>
  </si>
  <si>
    <t>S00010776</t>
  </si>
  <si>
    <t>S00010787</t>
  </si>
  <si>
    <t>S00010797</t>
  </si>
  <si>
    <t>S00010835</t>
  </si>
  <si>
    <t>S00010862</t>
  </si>
  <si>
    <t>S00010870</t>
  </si>
  <si>
    <t>S00010887</t>
  </si>
  <si>
    <t>S00010936</t>
  </si>
  <si>
    <t>S00010957</t>
  </si>
  <si>
    <t>S00010970</t>
  </si>
  <si>
    <t>S00010996</t>
  </si>
  <si>
    <t>S00011002</t>
  </si>
  <si>
    <t>S00011007</t>
  </si>
  <si>
    <t>S00011047</t>
  </si>
  <si>
    <t>S00011080</t>
  </si>
  <si>
    <t>S00011081</t>
  </si>
  <si>
    <t>S00011097</t>
  </si>
  <si>
    <t>S00011113</t>
  </si>
  <si>
    <t>S00011119</t>
  </si>
  <si>
    <t>S00011157</t>
  </si>
  <si>
    <t>S00011167</t>
  </si>
  <si>
    <t>S00011170</t>
  </si>
  <si>
    <t>S00011173</t>
  </si>
  <si>
    <t>S00011179</t>
  </si>
  <si>
    <t>S00011268</t>
  </si>
  <si>
    <t>S00011282</t>
  </si>
  <si>
    <t>S00011288</t>
  </si>
  <si>
    <t>S00011299</t>
  </si>
  <si>
    <t>S00011328</t>
  </si>
  <si>
    <t>S00011338</t>
  </si>
  <si>
    <t>S00011354</t>
  </si>
  <si>
    <t>S00011360</t>
  </si>
  <si>
    <t>S00011419</t>
  </si>
  <si>
    <t>S00011486</t>
  </si>
  <si>
    <t>S00011490</t>
  </si>
  <si>
    <t>S00011514</t>
  </si>
  <si>
    <t>S00011556</t>
  </si>
  <si>
    <t>S00011582</t>
  </si>
  <si>
    <t>S00011608</t>
  </si>
  <si>
    <t>S00011623</t>
  </si>
  <si>
    <t>S00011638</t>
  </si>
  <si>
    <t>S00011707</t>
  </si>
  <si>
    <t>S00011715</t>
  </si>
  <si>
    <t>S00011725</t>
  </si>
  <si>
    <t>S00011795</t>
  </si>
  <si>
    <t>S00011803</t>
  </si>
  <si>
    <t>S00011818</t>
  </si>
  <si>
    <t>S00011821</t>
  </si>
  <si>
    <t>S00011838</t>
  </si>
  <si>
    <t>S00011897</t>
  </si>
  <si>
    <t>S00011923</t>
  </si>
  <si>
    <t>S00011944</t>
  </si>
  <si>
    <t>S00011954</t>
  </si>
  <si>
    <t>S00011995</t>
  </si>
  <si>
    <t>S00011997</t>
  </si>
  <si>
    <t>S00012005</t>
  </si>
  <si>
    <t>S00012015</t>
  </si>
  <si>
    <t>S00012061</t>
  </si>
  <si>
    <t>S00012123</t>
  </si>
  <si>
    <t>S00012169</t>
  </si>
  <si>
    <t>S00012217</t>
  </si>
  <si>
    <t>S00012218</t>
  </si>
  <si>
    <t>S00012252</t>
  </si>
  <si>
    <t>S00012287</t>
  </si>
  <si>
    <t>S00012291</t>
  </si>
  <si>
    <t>S00012318</t>
  </si>
  <si>
    <t>S00012339</t>
  </si>
  <si>
    <t>S00012347</t>
  </si>
  <si>
    <t>S00012384</t>
  </si>
  <si>
    <t>S00012438</t>
  </si>
  <si>
    <t>S00012439</t>
  </si>
  <si>
    <t>S00012440</t>
  </si>
  <si>
    <t>S00012498</t>
  </si>
  <si>
    <t>S00012517</t>
  </si>
  <si>
    <t>S00012520</t>
  </si>
  <si>
    <t>S00012592</t>
  </si>
  <si>
    <t>S00012598</t>
  </si>
  <si>
    <t>S00012687</t>
  </si>
  <si>
    <t>S00012734</t>
  </si>
  <si>
    <t>S00012779</t>
  </si>
  <si>
    <t>S00012827</t>
  </si>
  <si>
    <t>S00012849</t>
  </si>
  <si>
    <t>S00012931</t>
  </si>
  <si>
    <t>S00012956</t>
  </si>
  <si>
    <t>S00012966</t>
  </si>
  <si>
    <t>S00012997</t>
  </si>
  <si>
    <t>S00013002</t>
  </si>
  <si>
    <t>S00013018</t>
  </si>
  <si>
    <t>S00013028</t>
  </si>
  <si>
    <t>S00013075</t>
  </si>
  <si>
    <t>S00013086</t>
  </si>
  <si>
    <t>S00013135</t>
  </si>
  <si>
    <t>S00013164</t>
  </si>
  <si>
    <t>S00013272</t>
  </si>
  <si>
    <t>S00013285</t>
  </si>
  <si>
    <t>S00013298</t>
  </si>
  <si>
    <t>S00013311</t>
  </si>
  <si>
    <t>S00013316</t>
  </si>
  <si>
    <t>S00013318</t>
  </si>
  <si>
    <t>S00013334</t>
  </si>
  <si>
    <t>S00013348</t>
  </si>
  <si>
    <t>S00013352</t>
  </si>
  <si>
    <t>S00013356</t>
  </si>
  <si>
    <t>S00013437</t>
  </si>
  <si>
    <t>S00013502</t>
  </si>
  <si>
    <t>S00013518</t>
  </si>
  <si>
    <t>S00013561</t>
  </si>
  <si>
    <t>S00013572</t>
  </si>
  <si>
    <t>S00013639</t>
  </si>
  <si>
    <t>S00013648</t>
  </si>
  <si>
    <t>S00013686</t>
  </si>
  <si>
    <t>S00013714</t>
  </si>
  <si>
    <t>S00013722</t>
  </si>
  <si>
    <t>S00013753</t>
  </si>
  <si>
    <t>S00013809</t>
  </si>
  <si>
    <t>S00013903</t>
  </si>
  <si>
    <t>S00013938</t>
  </si>
  <si>
    <t>S00013941</t>
  </si>
  <si>
    <t>S00013951</t>
  </si>
  <si>
    <t>S00013978</t>
  </si>
  <si>
    <t>S00014038</t>
  </si>
  <si>
    <t>S00014044</t>
  </si>
  <si>
    <t>S00014048</t>
  </si>
  <si>
    <t>S00014076</t>
  </si>
  <si>
    <t>S00014078</t>
  </si>
  <si>
    <t>S00014084</t>
  </si>
  <si>
    <t>S00014100</t>
  </si>
  <si>
    <t>S00014111</t>
  </si>
  <si>
    <t>S00014139</t>
  </si>
  <si>
    <t>S00014149</t>
  </si>
  <si>
    <t>S00014179</t>
  </si>
  <si>
    <t>S00014182</t>
  </si>
  <si>
    <t>S00014192</t>
  </si>
  <si>
    <t>S00014217</t>
  </si>
  <si>
    <t>S00014233</t>
  </si>
  <si>
    <t>S00014249</t>
  </si>
  <si>
    <t>S00014278</t>
  </si>
  <si>
    <t>S00014293</t>
  </si>
  <si>
    <t>S00014303</t>
  </si>
  <si>
    <t>S00014304</t>
  </si>
  <si>
    <t>S00014305</t>
  </si>
  <si>
    <t>S00014326</t>
  </si>
  <si>
    <t>S00014346</t>
  </si>
  <si>
    <t>S00014477</t>
  </si>
  <si>
    <t>S00014486</t>
  </si>
  <si>
    <t>S00014542</t>
  </si>
  <si>
    <t>S00014545</t>
  </si>
  <si>
    <t>S00014586</t>
  </si>
  <si>
    <t>S00014636</t>
  </si>
  <si>
    <t>S00014669</t>
  </si>
  <si>
    <t>S00014680</t>
  </si>
  <si>
    <t>S00014702</t>
  </si>
  <si>
    <t>S00014719</t>
  </si>
  <si>
    <t>S00014730</t>
  </si>
  <si>
    <t>S00014761</t>
  </si>
  <si>
    <t>S00014806</t>
  </si>
  <si>
    <t>S00014865</t>
  </si>
  <si>
    <t>S00014867</t>
  </si>
  <si>
    <t>S00014880</t>
  </si>
  <si>
    <t>S00014903</t>
  </si>
  <si>
    <t>S00014904</t>
  </si>
  <si>
    <t>S00014905</t>
  </si>
  <si>
    <t>S00014926</t>
  </si>
  <si>
    <t>S00014956</t>
  </si>
  <si>
    <t>S00014982</t>
  </si>
  <si>
    <t>S00014999</t>
  </si>
  <si>
    <t>S00015054</t>
  </si>
  <si>
    <t>S00015063</t>
  </si>
  <si>
    <t>S00015068</t>
  </si>
  <si>
    <t>S00015114</t>
  </si>
  <si>
    <t>S00015127</t>
  </si>
  <si>
    <t>S00015129</t>
  </si>
  <si>
    <t>S00015158</t>
  </si>
  <si>
    <t>S00015160</t>
  </si>
  <si>
    <t>S00015161</t>
  </si>
  <si>
    <t>S00015211</t>
  </si>
  <si>
    <t>S00015213</t>
  </si>
  <si>
    <t>S00015268</t>
  </si>
  <si>
    <t>S00015300</t>
  </si>
  <si>
    <t>Dennison Crosswaite</t>
  </si>
  <si>
    <t>S00015410</t>
  </si>
  <si>
    <t>S00015458</t>
  </si>
  <si>
    <t>S00015487</t>
  </si>
  <si>
    <t>S00015499</t>
  </si>
  <si>
    <t>S00015509</t>
  </si>
  <si>
    <t>S00015512</t>
  </si>
  <si>
    <t>S00015531</t>
  </si>
  <si>
    <t>S00015533</t>
  </si>
  <si>
    <t>S00015584</t>
  </si>
  <si>
    <t>S00015613</t>
  </si>
  <si>
    <t>S00015620</t>
  </si>
  <si>
    <t>S00015627</t>
  </si>
  <si>
    <t>S00015646</t>
  </si>
  <si>
    <t>S00015700</t>
  </si>
  <si>
    <t>S00015706</t>
  </si>
  <si>
    <t>S00015794</t>
  </si>
  <si>
    <t>S00015811</t>
  </si>
  <si>
    <t>S00015843</t>
  </si>
  <si>
    <t>S00015929</t>
  </si>
  <si>
    <t>S00015956</t>
  </si>
  <si>
    <t>S00015973</t>
  </si>
  <si>
    <t>S00015977</t>
  </si>
  <si>
    <t>S00015987</t>
  </si>
  <si>
    <t>S00016000</t>
  </si>
  <si>
    <t>S00016001</t>
  </si>
  <si>
    <t>S00016021</t>
  </si>
  <si>
    <t>S00016032</t>
  </si>
  <si>
    <t>S00016061</t>
  </si>
  <si>
    <t>S00016107</t>
  </si>
  <si>
    <t>S00016116</t>
  </si>
  <si>
    <t>S00016120</t>
  </si>
  <si>
    <t>S00016142</t>
  </si>
  <si>
    <t>S00016180</t>
  </si>
  <si>
    <t>S00016188</t>
  </si>
  <si>
    <t>S00016191</t>
  </si>
  <si>
    <t>S00016220</t>
  </si>
  <si>
    <t>S00016222</t>
  </si>
  <si>
    <t>S00016241</t>
  </si>
  <si>
    <t>S00016242</t>
  </si>
  <si>
    <t>S00016243</t>
  </si>
  <si>
    <t>S00016291</t>
  </si>
  <si>
    <t>S00016310</t>
  </si>
  <si>
    <t>S00016329</t>
  </si>
  <si>
    <t>S00016398</t>
  </si>
  <si>
    <t>S00016407</t>
  </si>
  <si>
    <t>S00016411</t>
  </si>
  <si>
    <t>S00016444</t>
  </si>
  <si>
    <t>S00016474</t>
  </si>
  <si>
    <t>S00016497</t>
  </si>
  <si>
    <t>S00016498</t>
  </si>
  <si>
    <t>S00016507</t>
  </si>
  <si>
    <t>S00016510</t>
  </si>
  <si>
    <t>S00016518</t>
  </si>
  <si>
    <t>S00016566</t>
  </si>
  <si>
    <t>S00016584</t>
  </si>
  <si>
    <t>S00016586</t>
  </si>
  <si>
    <t>S00016592</t>
  </si>
  <si>
    <t>S00016631</t>
  </si>
  <si>
    <t>S00016633</t>
  </si>
  <si>
    <t>S00016654</t>
  </si>
  <si>
    <t>S00016705</t>
  </si>
  <si>
    <t>S00016710</t>
  </si>
  <si>
    <t>S00016734</t>
  </si>
  <si>
    <t>S00016744</t>
  </si>
  <si>
    <t>S00016745</t>
  </si>
  <si>
    <t>S00016748</t>
  </si>
  <si>
    <t>S00016760</t>
  </si>
  <si>
    <t>S00016848</t>
  </si>
  <si>
    <t>S00016853</t>
  </si>
  <si>
    <t>S00016913</t>
  </si>
  <si>
    <t>S00016956</t>
  </si>
  <si>
    <t>S00016990</t>
  </si>
  <si>
    <t>S00017097</t>
  </si>
  <si>
    <t>S00017133</t>
  </si>
  <si>
    <t>S00017172</t>
  </si>
  <si>
    <t>S00017181</t>
  </si>
  <si>
    <t>S00017184</t>
  </si>
  <si>
    <t>S00017189</t>
  </si>
  <si>
    <t>S00017219</t>
  </si>
  <si>
    <t>S00017246</t>
  </si>
  <si>
    <t>S00017288</t>
  </si>
  <si>
    <t>S00017293</t>
  </si>
  <si>
    <t>S00017329</t>
  </si>
  <si>
    <t>S00017336</t>
  </si>
  <si>
    <t>S00017359</t>
  </si>
  <si>
    <t>S00017374</t>
  </si>
  <si>
    <t>S00017416</t>
  </si>
  <si>
    <t>S00017449</t>
  </si>
  <si>
    <t>S00017458</t>
  </si>
  <si>
    <t>S00017493</t>
  </si>
  <si>
    <t>S00017497</t>
  </si>
  <si>
    <t>S00017498</t>
  </si>
  <si>
    <t>S00017515</t>
  </si>
  <si>
    <t>S00017538</t>
  </si>
  <si>
    <t>S00017607</t>
  </si>
  <si>
    <t>S00017616</t>
  </si>
  <si>
    <t>S00017629</t>
  </si>
  <si>
    <t>S00017682</t>
  </si>
  <si>
    <t>S00017757</t>
  </si>
  <si>
    <t>S00017802</t>
  </si>
  <si>
    <t>S00017813</t>
  </si>
  <si>
    <t>S00017845</t>
  </si>
  <si>
    <t>S00017848</t>
  </si>
  <si>
    <t>S00017853</t>
  </si>
  <si>
    <t>S00017858</t>
  </si>
  <si>
    <t>S00017878</t>
  </si>
  <si>
    <t>S00017888</t>
  </si>
  <si>
    <t>S00017921</t>
  </si>
  <si>
    <t>S00017929</t>
  </si>
  <si>
    <t>S00017954</t>
  </si>
  <si>
    <t>S00017965</t>
  </si>
  <si>
    <t>S00017985</t>
  </si>
  <si>
    <t>S00017986</t>
  </si>
  <si>
    <t>S00017991</t>
  </si>
  <si>
    <t>S00018011</t>
  </si>
  <si>
    <t>S00018048</t>
  </si>
  <si>
    <t>S00018050</t>
  </si>
  <si>
    <t>S00018054</t>
  </si>
  <si>
    <t>S00018065</t>
  </si>
  <si>
    <t>S00018076</t>
  </si>
  <si>
    <t>S00018079</t>
  </si>
  <si>
    <t>S00018080</t>
  </si>
  <si>
    <t>S00018083</t>
  </si>
  <si>
    <t>S00018103</t>
  </si>
  <si>
    <t>S00018104</t>
  </si>
  <si>
    <t>S00018110</t>
  </si>
  <si>
    <t>S00018145</t>
  </si>
  <si>
    <t>S00018159</t>
  </si>
  <si>
    <t>S00018167</t>
  </si>
  <si>
    <t>S00018174</t>
  </si>
  <si>
    <t>S00018211</t>
  </si>
  <si>
    <t>S00018281</t>
  </si>
  <si>
    <t>S00018282</t>
  </si>
  <si>
    <t>S00018365</t>
  </si>
  <si>
    <t>S00018376</t>
  </si>
  <si>
    <t>S00018384</t>
  </si>
  <si>
    <t>S00018388</t>
  </si>
  <si>
    <t>S00018395</t>
  </si>
  <si>
    <t>S00018398</t>
  </si>
  <si>
    <t>S00018435</t>
  </si>
  <si>
    <t>S00018484</t>
  </si>
  <si>
    <t>S00018544</t>
  </si>
  <si>
    <t>S00018547</t>
  </si>
  <si>
    <t>S00018562</t>
  </si>
  <si>
    <t>S00018567</t>
  </si>
  <si>
    <t>S00018602</t>
  </si>
  <si>
    <t>S00018639</t>
  </si>
  <si>
    <t>S00018649</t>
  </si>
  <si>
    <t>S00018666</t>
  </si>
  <si>
    <t>S00018681</t>
  </si>
  <si>
    <t>S00018689</t>
  </si>
  <si>
    <t>S00018693</t>
  </si>
  <si>
    <t>S00018707</t>
  </si>
  <si>
    <t>S00018716</t>
  </si>
  <si>
    <t>S00018781</t>
  </si>
  <si>
    <t>S00018818</t>
  </si>
  <si>
    <t>S00018883</t>
  </si>
  <si>
    <t>S00018897</t>
  </si>
  <si>
    <t>S00018943</t>
  </si>
  <si>
    <t>S00018953</t>
  </si>
  <si>
    <t>S00018968</t>
  </si>
  <si>
    <t>S00018988</t>
  </si>
  <si>
    <t>S00018992</t>
  </si>
  <si>
    <t>S00019013</t>
  </si>
  <si>
    <t>S00019019</t>
  </si>
  <si>
    <t>S00019056</t>
  </si>
  <si>
    <t>S00019068</t>
  </si>
  <si>
    <t>S00019071</t>
  </si>
  <si>
    <t>S00019148</t>
  </si>
  <si>
    <t>S00019187</t>
  </si>
  <si>
    <t>S00019227</t>
  </si>
  <si>
    <t>S00019252</t>
  </si>
  <si>
    <t>S00019269</t>
  </si>
  <si>
    <t>S00019290</t>
  </si>
  <si>
    <t>S00019305</t>
  </si>
  <si>
    <t>S00019311</t>
  </si>
  <si>
    <t>S00019346</t>
  </si>
  <si>
    <t>S00019381</t>
  </si>
  <si>
    <t>S00019399</t>
  </si>
  <si>
    <t>S00019410</t>
  </si>
  <si>
    <t>S00019428</t>
  </si>
  <si>
    <t>S00019429</t>
  </si>
  <si>
    <t>S00019498</t>
  </si>
  <si>
    <t>S00019535</t>
  </si>
  <si>
    <t>S00019541</t>
  </si>
  <si>
    <t>S00019544</t>
  </si>
  <si>
    <t>S00019575</t>
  </si>
  <si>
    <t>S00019598</t>
  </si>
  <si>
    <t>S00019623</t>
  </si>
  <si>
    <t>S00019709</t>
  </si>
  <si>
    <t>S00019724</t>
  </si>
  <si>
    <t>S00019736</t>
  </si>
  <si>
    <t>S00019751</t>
  </si>
  <si>
    <t>S00019775</t>
  </si>
  <si>
    <t>S00019794</t>
  </si>
  <si>
    <t>S00019811</t>
  </si>
  <si>
    <t>S00019825</t>
  </si>
  <si>
    <t>S00019900</t>
  </si>
  <si>
    <t>S00019918</t>
  </si>
  <si>
    <t>S00019957</t>
  </si>
  <si>
    <t>S00019961</t>
  </si>
  <si>
    <t>S00019998</t>
  </si>
  <si>
    <t>S00020023</t>
  </si>
  <si>
    <t>S00020050</t>
  </si>
  <si>
    <t>S00020119</t>
  </si>
  <si>
    <t>S00020135</t>
  </si>
  <si>
    <t>S00020144</t>
  </si>
  <si>
    <t>S00020261</t>
  </si>
  <si>
    <t>S00020283</t>
  </si>
  <si>
    <t>S00020301</t>
  </si>
  <si>
    <t>S00020352</t>
  </si>
  <si>
    <t>S00020363</t>
  </si>
  <si>
    <t>S00020396</t>
  </si>
  <si>
    <t>S00020433</t>
  </si>
  <si>
    <t>S00020440</t>
  </si>
  <si>
    <t>S00020444</t>
  </si>
  <si>
    <t>S00020445</t>
  </si>
  <si>
    <t>S00020463</t>
  </si>
  <si>
    <t>S00020479</t>
  </si>
  <si>
    <t>S00020523</t>
  </si>
  <si>
    <t>S00020532</t>
  </si>
  <si>
    <t>S00020599</t>
  </si>
  <si>
    <t>S00020625</t>
  </si>
  <si>
    <t>S00020638</t>
  </si>
  <si>
    <t>S00020663</t>
  </si>
  <si>
    <t>S00020679</t>
  </si>
  <si>
    <t>S00020731</t>
  </si>
  <si>
    <t>S00020762</t>
  </si>
  <si>
    <t>S00020773</t>
  </si>
  <si>
    <t>S00020806</t>
  </si>
  <si>
    <t>S00020817</t>
  </si>
  <si>
    <t>S00020868</t>
  </si>
  <si>
    <t>S00020882</t>
  </si>
  <si>
    <t>S00020924</t>
  </si>
  <si>
    <t>S00020926</t>
  </si>
  <si>
    <t>S00020948</t>
  </si>
  <si>
    <t>S00021037</t>
  </si>
  <si>
    <t>S00021052</t>
  </si>
  <si>
    <t>S00021073</t>
  </si>
  <si>
    <t>S00021078</t>
  </si>
  <si>
    <t>S00021094</t>
  </si>
  <si>
    <t>S00021098</t>
  </si>
  <si>
    <t>S00021108</t>
  </si>
  <si>
    <t>S00021133</t>
  </si>
  <si>
    <t>S00021152</t>
  </si>
  <si>
    <t>S00021155</t>
  </si>
  <si>
    <t>S00021157</t>
  </si>
  <si>
    <t>S00021164</t>
  </si>
  <si>
    <t>S00021167</t>
  </si>
  <si>
    <t>S00021192</t>
  </si>
  <si>
    <t>S00021203</t>
  </si>
  <si>
    <t>S00021206</t>
  </si>
  <si>
    <t>S00021265</t>
  </si>
  <si>
    <t>S00021285</t>
  </si>
  <si>
    <t>S00021338</t>
  </si>
  <si>
    <t>S00021362</t>
  </si>
  <si>
    <t>S00021386</t>
  </si>
  <si>
    <t>S00021394</t>
  </si>
  <si>
    <t>S00021405</t>
  </si>
  <si>
    <t>S00021410</t>
  </si>
  <si>
    <t>S00021415</t>
  </si>
  <si>
    <t>S00021474</t>
  </si>
  <si>
    <t>S00021489</t>
  </si>
  <si>
    <t>S00021491</t>
  </si>
  <si>
    <t>S00021501</t>
  </si>
  <si>
    <t>S00021514</t>
  </si>
  <si>
    <t>S00021537</t>
  </si>
  <si>
    <t>S00021605</t>
  </si>
  <si>
    <t>S00021613</t>
  </si>
  <si>
    <t>S00021664</t>
  </si>
  <si>
    <t>S00021690</t>
  </si>
  <si>
    <t>S00021754</t>
  </si>
  <si>
    <t>S00021795</t>
  </si>
  <si>
    <t>S00021798</t>
  </si>
  <si>
    <t>S00021825</t>
  </si>
  <si>
    <t>S00021833</t>
  </si>
  <si>
    <t>S00021858</t>
  </si>
  <si>
    <t>S00021875</t>
  </si>
  <si>
    <t>S00021879</t>
  </si>
  <si>
    <t>S00021954</t>
  </si>
  <si>
    <t>S00021969</t>
  </si>
  <si>
    <t>S00021981</t>
  </si>
  <si>
    <t>S00022116</t>
  </si>
  <si>
    <t>S00022120</t>
  </si>
  <si>
    <t>S00022157</t>
  </si>
  <si>
    <t>S00022194</t>
  </si>
  <si>
    <t>S00022263</t>
  </si>
  <si>
    <t>S00022289</t>
  </si>
  <si>
    <t>S00022332</t>
  </si>
  <si>
    <t>S00022354</t>
  </si>
  <si>
    <t>S00022359</t>
  </si>
  <si>
    <t>S00022360</t>
  </si>
  <si>
    <t>S00022367</t>
  </si>
  <si>
    <t>S00022369</t>
  </si>
  <si>
    <t>S00022392</t>
  </si>
  <si>
    <t>S00022396</t>
  </si>
  <si>
    <t>S00022405</t>
  </si>
  <si>
    <t>S00022407</t>
  </si>
  <si>
    <t>S00022425</t>
  </si>
  <si>
    <t>S00022439</t>
  </si>
  <si>
    <t>S00022514</t>
  </si>
  <si>
    <t>S00022526</t>
  </si>
  <si>
    <t>S00022562</t>
  </si>
  <si>
    <t>S00022579</t>
  </si>
  <si>
    <t>S00022603</t>
  </si>
  <si>
    <t>S00022613</t>
  </si>
  <si>
    <t>S00022625</t>
  </si>
  <si>
    <t>S00022632</t>
  </si>
  <si>
    <t>S00022643</t>
  </si>
  <si>
    <t>S00022654</t>
  </si>
  <si>
    <t>S00022656</t>
  </si>
  <si>
    <t>S00022669</t>
  </si>
  <si>
    <t>S00022684</t>
  </si>
  <si>
    <t>S00022687</t>
  </si>
  <si>
    <t>S00022753</t>
  </si>
  <si>
    <t>S00022759</t>
  </si>
  <si>
    <t>S00022760</t>
  </si>
  <si>
    <t>S00022800</t>
  </si>
  <si>
    <t>S00022835</t>
  </si>
  <si>
    <t>S00022912</t>
  </si>
  <si>
    <t>S00022928</t>
  </si>
  <si>
    <t>S00022949</t>
  </si>
  <si>
    <t>S00022950</t>
  </si>
  <si>
    <t>S00022960</t>
  </si>
  <si>
    <t>S00022969</t>
  </si>
  <si>
    <t>S00022993</t>
  </si>
  <si>
    <t>S00023002</t>
  </si>
  <si>
    <t>S00023017</t>
  </si>
  <si>
    <t>S00023021</t>
  </si>
  <si>
    <t>S00023040</t>
  </si>
  <si>
    <t>S00023094</t>
  </si>
  <si>
    <t>S00023115</t>
  </si>
  <si>
    <t>S00023120</t>
  </si>
  <si>
    <t>S00023127</t>
  </si>
  <si>
    <t>S00023128</t>
  </si>
  <si>
    <t>S00023172</t>
  </si>
  <si>
    <t>S00023276</t>
  </si>
  <si>
    <t>S00023291</t>
  </si>
  <si>
    <t>S00023307</t>
  </si>
  <si>
    <t>S00023322</t>
  </si>
  <si>
    <t>S00023331</t>
  </si>
  <si>
    <t>S00023355</t>
  </si>
  <si>
    <t>S00023358</t>
  </si>
  <si>
    <t>S00023364</t>
  </si>
  <si>
    <t>S00023411</t>
  </si>
  <si>
    <t>S00023441</t>
  </si>
  <si>
    <t>S00023470</t>
  </si>
  <si>
    <t>S00023486</t>
  </si>
  <si>
    <t>S00023496</t>
  </si>
  <si>
    <t>S00023497</t>
  </si>
  <si>
    <t>S00023525</t>
  </si>
  <si>
    <t>S00023533</t>
  </si>
  <si>
    <t>S00023566</t>
  </si>
  <si>
    <t>S00023597</t>
  </si>
  <si>
    <t>S00023599</t>
  </si>
  <si>
    <t>S00023622</t>
  </si>
  <si>
    <t>S00023647</t>
  </si>
  <si>
    <t>S00023663</t>
  </si>
  <si>
    <t>S00023664</t>
  </si>
  <si>
    <t>S00023668</t>
  </si>
  <si>
    <t>S00023688</t>
  </si>
  <si>
    <t>S00023692</t>
  </si>
  <si>
    <t>S00023702</t>
  </si>
  <si>
    <t>S00023732</t>
  </si>
  <si>
    <t>S00023752</t>
  </si>
  <si>
    <t>S00023788</t>
  </si>
  <si>
    <t>S00023858</t>
  </si>
  <si>
    <t>S00023894</t>
  </si>
  <si>
    <t>S00023921</t>
  </si>
  <si>
    <t>S00023939</t>
  </si>
  <si>
    <t>S00023993</t>
  </si>
  <si>
    <t>S00024028</t>
  </si>
  <si>
    <t>S00024057</t>
  </si>
  <si>
    <t>S00024071</t>
  </si>
  <si>
    <t>S00024075</t>
  </si>
  <si>
    <t>S00024076</t>
  </si>
  <si>
    <t>S00024136</t>
  </si>
  <si>
    <t>S00024145</t>
  </si>
  <si>
    <t>S00024160</t>
  </si>
  <si>
    <t>S00024174</t>
  </si>
  <si>
    <t>S00024216</t>
  </si>
  <si>
    <t>S00024234</t>
  </si>
  <si>
    <t>S00024272</t>
  </si>
  <si>
    <t>S00024280</t>
  </si>
  <si>
    <t>S00024286</t>
  </si>
  <si>
    <t>S00024328</t>
  </si>
  <si>
    <t>S00024350</t>
  </si>
  <si>
    <t>S00024355</t>
  </si>
  <si>
    <t>S00024370</t>
  </si>
  <si>
    <t>S00024390</t>
  </si>
  <si>
    <t>S00024430</t>
  </si>
  <si>
    <t>S00024447</t>
  </si>
  <si>
    <t>S00024450</t>
  </si>
  <si>
    <t>S00024460</t>
  </si>
  <si>
    <t>S00024471</t>
  </si>
  <si>
    <t>S00024495</t>
  </si>
  <si>
    <t>S00024507</t>
  </si>
  <si>
    <t>S00024596</t>
  </si>
  <si>
    <t>S00024598</t>
  </si>
  <si>
    <t>S00024606</t>
  </si>
  <si>
    <t>S00024628</t>
  </si>
  <si>
    <t>S00024637</t>
  </si>
  <si>
    <t>S00024645</t>
  </si>
  <si>
    <t>S00024663</t>
  </si>
  <si>
    <t>S00024667</t>
  </si>
  <si>
    <t>S00024682</t>
  </si>
  <si>
    <t>S00024712</t>
  </si>
  <si>
    <t>S00024743</t>
  </si>
  <si>
    <t>S00024757</t>
  </si>
  <si>
    <t>S00024774</t>
  </si>
  <si>
    <t>S00024796</t>
  </si>
  <si>
    <t>S00024843</t>
  </si>
  <si>
    <t>S00024867</t>
  </si>
  <si>
    <t>S00024875</t>
  </si>
  <si>
    <t>S00024912</t>
  </si>
  <si>
    <t>S00024943</t>
  </si>
  <si>
    <t>S00024949</t>
  </si>
  <si>
    <t>S00024965</t>
  </si>
  <si>
    <t>S00024992</t>
  </si>
  <si>
    <t>S00025003</t>
  </si>
  <si>
    <t>S00025052</t>
  </si>
  <si>
    <t>S00025058</t>
  </si>
  <si>
    <t>S00025068</t>
  </si>
  <si>
    <t>S00025093</t>
  </si>
  <si>
    <t>S00025098</t>
  </si>
  <si>
    <t>S00025256</t>
  </si>
  <si>
    <t>S00025267</t>
  </si>
  <si>
    <t>S00025303</t>
  </si>
  <si>
    <t>S00025310</t>
  </si>
  <si>
    <t>S00025323</t>
  </si>
  <si>
    <t>S00025337</t>
  </si>
  <si>
    <t>S00025342</t>
  </si>
  <si>
    <t>S00025378</t>
  </si>
  <si>
    <t>S00025395</t>
  </si>
  <si>
    <t>S00025434</t>
  </si>
  <si>
    <t>S00025485</t>
  </si>
  <si>
    <t>S00025528</t>
  </si>
  <si>
    <t>S00025530</t>
  </si>
  <si>
    <t>S00025541</t>
  </si>
  <si>
    <t>S00025570</t>
  </si>
  <si>
    <t>S00025589</t>
  </si>
  <si>
    <t>S00025591</t>
  </si>
  <si>
    <t>S00025658</t>
  </si>
  <si>
    <t>S00025705</t>
  </si>
  <si>
    <t>S00025726</t>
  </si>
  <si>
    <t>S00025731</t>
  </si>
  <si>
    <t>S00025760</t>
  </si>
  <si>
    <t>S00025762</t>
  </si>
  <si>
    <t>S00025783</t>
  </si>
  <si>
    <t>S00025787</t>
  </si>
  <si>
    <t>S00025824</t>
  </si>
  <si>
    <t>S00025826</t>
  </si>
  <si>
    <t>S00025828</t>
  </si>
  <si>
    <t>S00025861</t>
  </si>
  <si>
    <t>S00025883</t>
  </si>
  <si>
    <t>S00025886</t>
  </si>
  <si>
    <t>S00025906</t>
  </si>
  <si>
    <t>S00025993</t>
  </si>
  <si>
    <t>S00026026</t>
  </si>
  <si>
    <t>Gunar Cockshoot</t>
  </si>
  <si>
    <t>S00026052</t>
  </si>
  <si>
    <t>S00026082</t>
  </si>
  <si>
    <t>S00026083</t>
  </si>
  <si>
    <t>S00026096</t>
  </si>
  <si>
    <t>S00026117</t>
  </si>
  <si>
    <t>S00026124</t>
  </si>
  <si>
    <t>S00026146</t>
  </si>
  <si>
    <t>S00026147</t>
  </si>
  <si>
    <t>S00026199</t>
  </si>
  <si>
    <t>S00026203</t>
  </si>
  <si>
    <t>S00026215</t>
  </si>
  <si>
    <t>S00026236</t>
  </si>
  <si>
    <t>S00026240</t>
  </si>
  <si>
    <t>S00026244</t>
  </si>
  <si>
    <t>S00026283</t>
  </si>
  <si>
    <t>S00026287</t>
  </si>
  <si>
    <t>S00026314</t>
  </si>
  <si>
    <t>S00026322</t>
  </si>
  <si>
    <t>S00026330</t>
  </si>
  <si>
    <t>S00026363</t>
  </si>
  <si>
    <t>S00026379</t>
  </si>
  <si>
    <t>S00026401</t>
  </si>
  <si>
    <t>S00026414</t>
  </si>
  <si>
    <t>S00026424</t>
  </si>
  <si>
    <t>S00026458</t>
  </si>
  <si>
    <t>S00026516</t>
  </si>
  <si>
    <t>S00026520</t>
  </si>
  <si>
    <t>S00026554</t>
  </si>
  <si>
    <t>S00026567</t>
  </si>
  <si>
    <t>S00026622</t>
  </si>
  <si>
    <t>S00026657</t>
  </si>
  <si>
    <t>S00026709</t>
  </si>
  <si>
    <t>S00026717</t>
  </si>
  <si>
    <t>S00026741</t>
  </si>
  <si>
    <t>S00026742</t>
  </si>
  <si>
    <t>S00026799</t>
  </si>
  <si>
    <t>S00026817</t>
  </si>
  <si>
    <t>S00026819</t>
  </si>
  <si>
    <t>S00026849</t>
  </si>
  <si>
    <t>S00026852</t>
  </si>
  <si>
    <t>S00026878</t>
  </si>
  <si>
    <t>S00026879</t>
  </si>
  <si>
    <t>S00026889</t>
  </si>
  <si>
    <t>S00026909</t>
  </si>
  <si>
    <t>S00026925</t>
  </si>
  <si>
    <t>S00026933</t>
  </si>
  <si>
    <t>S00026934</t>
  </si>
  <si>
    <t>S00026935</t>
  </si>
  <si>
    <t>S00026961</t>
  </si>
  <si>
    <t>S00027005</t>
  </si>
  <si>
    <t>S00027008</t>
  </si>
  <si>
    <t>S00027009</t>
  </si>
  <si>
    <t>S00027054</t>
  </si>
  <si>
    <t>S00027079</t>
  </si>
  <si>
    <t>S00027086</t>
  </si>
  <si>
    <t>S00027093</t>
  </si>
  <si>
    <t>S00027103</t>
  </si>
  <si>
    <t>S00027116</t>
  </si>
  <si>
    <t>S00027168</t>
  </si>
  <si>
    <t>S00027216</t>
  </si>
  <si>
    <t>S00027268</t>
  </si>
  <si>
    <t>S00027325</t>
  </si>
  <si>
    <t>S00027359</t>
  </si>
  <si>
    <t>S00027364</t>
  </si>
  <si>
    <t>S00027401</t>
  </si>
  <si>
    <t>S00027403</t>
  </si>
  <si>
    <t>S00027475</t>
  </si>
  <si>
    <t>S00027478</t>
  </si>
  <si>
    <t>S00027496</t>
  </si>
  <si>
    <t>S00027506</t>
  </si>
  <si>
    <t>S00027515</t>
  </si>
  <si>
    <t>S00027551</t>
  </si>
  <si>
    <t>S00027605</t>
  </si>
  <si>
    <t>S00027620</t>
  </si>
  <si>
    <t>S00027629</t>
  </si>
  <si>
    <t>S00027634</t>
  </si>
  <si>
    <t>S00027645</t>
  </si>
  <si>
    <t>S00027655</t>
  </si>
  <si>
    <t>S00027657</t>
  </si>
  <si>
    <t>S00027693</t>
  </si>
  <si>
    <t>S00027702</t>
  </si>
  <si>
    <t>S00027716</t>
  </si>
  <si>
    <t>S00027718</t>
  </si>
  <si>
    <t>S00027724</t>
  </si>
  <si>
    <t>S00027725</t>
  </si>
  <si>
    <t>S00027726</t>
  </si>
  <si>
    <t>S00027792</t>
  </si>
  <si>
    <t>S00027857</t>
  </si>
  <si>
    <t>S00027863</t>
  </si>
  <si>
    <t>S00027865</t>
  </si>
  <si>
    <t>S00027914</t>
  </si>
  <si>
    <t>S00027952</t>
  </si>
  <si>
    <t>S00027964</t>
  </si>
  <si>
    <t>S00027969</t>
  </si>
  <si>
    <t>S00027970</t>
  </si>
  <si>
    <t>S00027972</t>
  </si>
  <si>
    <t>S00027973</t>
  </si>
  <si>
    <t>S00027978</t>
  </si>
  <si>
    <t>S00027994</t>
  </si>
  <si>
    <t>S00028023</t>
  </si>
  <si>
    <t>S00028047</t>
  </si>
  <si>
    <t>S00028057</t>
  </si>
  <si>
    <t>S00028121</t>
  </si>
  <si>
    <t>S00028127</t>
  </si>
  <si>
    <t>S00028134</t>
  </si>
  <si>
    <t>S00028161</t>
  </si>
  <si>
    <t>S00028206</t>
  </si>
  <si>
    <t>S00028212</t>
  </si>
  <si>
    <t>S00028293</t>
  </si>
  <si>
    <t>S00028347</t>
  </si>
  <si>
    <t>S00028371</t>
  </si>
  <si>
    <t>S00028387</t>
  </si>
  <si>
    <t>S00028411</t>
  </si>
  <si>
    <t>S00028456</t>
  </si>
  <si>
    <t>S00028468</t>
  </si>
  <si>
    <t>S00028471</t>
  </si>
  <si>
    <t>S00028497</t>
  </si>
  <si>
    <t>S00028511</t>
  </si>
  <si>
    <t>S00028512</t>
  </si>
  <si>
    <t>S00028524</t>
  </si>
  <si>
    <t>S00028535</t>
  </si>
  <si>
    <t>S00028577</t>
  </si>
  <si>
    <t>S00028592</t>
  </si>
  <si>
    <t>S00028604</t>
  </si>
  <si>
    <t>S00028631</t>
  </si>
  <si>
    <t>S00028683</t>
  </si>
  <si>
    <t>S00028726</t>
  </si>
  <si>
    <t>S00028730</t>
  </si>
  <si>
    <t>S00028776</t>
  </si>
  <si>
    <t>S00028858</t>
  </si>
  <si>
    <t>S00028888</t>
  </si>
  <si>
    <t>S00028914</t>
  </si>
  <si>
    <t>S00028927</t>
  </si>
  <si>
    <t>S00029012</t>
  </si>
  <si>
    <t>S00029020</t>
  </si>
  <si>
    <t>S00029063</t>
  </si>
  <si>
    <t>S00029073</t>
  </si>
  <si>
    <t>S00029110</t>
  </si>
  <si>
    <t>S00029127</t>
  </si>
  <si>
    <t>S00029140</t>
  </si>
  <si>
    <t>S00029147</t>
  </si>
  <si>
    <t>S00029151</t>
  </si>
  <si>
    <t>S00029159</t>
  </si>
  <si>
    <t>S00029216</t>
  </si>
  <si>
    <t>S00029233</t>
  </si>
  <si>
    <t>S00029295</t>
  </si>
  <si>
    <t>S00029319</t>
  </si>
  <si>
    <t>S00029321</t>
  </si>
  <si>
    <t>S00029368</t>
  </si>
  <si>
    <t>S00029369</t>
  </si>
  <si>
    <t>S00029373</t>
  </si>
  <si>
    <t>S00029381</t>
  </si>
  <si>
    <t>S00029399</t>
  </si>
  <si>
    <t>S00029438</t>
  </si>
  <si>
    <t>S00029444</t>
  </si>
  <si>
    <t>S00029469</t>
  </si>
  <si>
    <t>S00029492</t>
  </si>
  <si>
    <t>S00029538</t>
  </si>
  <si>
    <t>S00029541</t>
  </si>
  <si>
    <t>S00029617</t>
  </si>
  <si>
    <t>S00029643</t>
  </si>
  <si>
    <t>S00029715</t>
  </si>
  <si>
    <t>S00029734</t>
  </si>
  <si>
    <t>S00029739</t>
  </si>
  <si>
    <t>S00029746</t>
  </si>
  <si>
    <t>S00029756</t>
  </si>
  <si>
    <t>S00029759</t>
  </si>
  <si>
    <t>S00029765</t>
  </si>
  <si>
    <t>S00029767</t>
  </si>
  <si>
    <t>S00029792</t>
  </si>
  <si>
    <t>S00029797</t>
  </si>
  <si>
    <t>S00029844</t>
  </si>
  <si>
    <t>S00029870</t>
  </si>
  <si>
    <t>S00029909</t>
  </si>
  <si>
    <t>S00029944</t>
  </si>
  <si>
    <t>S00029953</t>
  </si>
  <si>
    <t>S00029979</t>
  </si>
  <si>
    <t>S00029986</t>
  </si>
  <si>
    <t>S00029990</t>
  </si>
  <si>
    <t>S00030000</t>
  </si>
  <si>
    <t>S00030007</t>
  </si>
  <si>
    <t>S00030075</t>
  </si>
  <si>
    <t>S00030081</t>
  </si>
  <si>
    <t>S00030082</t>
  </si>
  <si>
    <t>S00030117</t>
  </si>
  <si>
    <t>S00030183</t>
  </si>
  <si>
    <t>S00030196</t>
  </si>
  <si>
    <t>S00030208</t>
  </si>
  <si>
    <t>S00030242</t>
  </si>
  <si>
    <t>S00030249</t>
  </si>
  <si>
    <t>S00030290</t>
  </si>
  <si>
    <t>S00030331</t>
  </si>
  <si>
    <t>S00030361</t>
  </si>
  <si>
    <t>S00030365</t>
  </si>
  <si>
    <t>S00030370</t>
  </si>
  <si>
    <t>S00030404</t>
  </si>
  <si>
    <t>S00030440</t>
  </si>
  <si>
    <t>S00030475</t>
  </si>
  <si>
    <t>S00030479</t>
  </si>
  <si>
    <t>S00030526</t>
  </si>
  <si>
    <t>S00030538</t>
  </si>
  <si>
    <t>S00030550</t>
  </si>
  <si>
    <t>S00030592</t>
  </si>
  <si>
    <t>S00030627</t>
  </si>
  <si>
    <t>S00030632</t>
  </si>
  <si>
    <t>S00030655</t>
  </si>
  <si>
    <t>S00030661</t>
  </si>
  <si>
    <t>S00030676</t>
  </si>
  <si>
    <t>S00030683</t>
  </si>
  <si>
    <t>S00030695</t>
  </si>
  <si>
    <t>S00030740</t>
  </si>
  <si>
    <t>S00030746</t>
  </si>
  <si>
    <t>S00030841</t>
  </si>
  <si>
    <t>S00030848</t>
  </si>
  <si>
    <t>S00030853</t>
  </si>
  <si>
    <t>S00030897</t>
  </si>
  <si>
    <t>S00030911</t>
  </si>
  <si>
    <t>S00030931</t>
  </si>
  <si>
    <t>S00030950</t>
  </si>
  <si>
    <t>S00030952</t>
  </si>
  <si>
    <t>S00030958</t>
  </si>
  <si>
    <t>S00031023</t>
  </si>
  <si>
    <t>S00031032</t>
  </si>
  <si>
    <t>S00031072</t>
  </si>
  <si>
    <t>S00031080</t>
  </si>
  <si>
    <t>S00031116</t>
  </si>
  <si>
    <t>S00031117</t>
  </si>
  <si>
    <t>S00031143</t>
  </si>
  <si>
    <t>S00031219</t>
  </si>
  <si>
    <t>S00031236</t>
  </si>
  <si>
    <t>S00031246</t>
  </si>
  <si>
    <t>S00031247</t>
  </si>
  <si>
    <t>S00031250</t>
  </si>
  <si>
    <t>S00031277</t>
  </si>
  <si>
    <t>S00031288</t>
  </si>
  <si>
    <t>S00031291</t>
  </si>
  <si>
    <t>S00031340</t>
  </si>
  <si>
    <t>S00031364</t>
  </si>
  <si>
    <t>S00031390</t>
  </si>
  <si>
    <t>S00031403</t>
  </si>
  <si>
    <t>S00031435</t>
  </si>
  <si>
    <t>S00031446</t>
  </si>
  <si>
    <t>S00031453</t>
  </si>
  <si>
    <t>S00031460</t>
  </si>
  <si>
    <t>S00031487</t>
  </si>
  <si>
    <t>S00031598</t>
  </si>
  <si>
    <t>S00031606</t>
  </si>
  <si>
    <t>S00031617</t>
  </si>
  <si>
    <t>S00031628</t>
  </si>
  <si>
    <t>S00031630</t>
  </si>
  <si>
    <t>S00031643</t>
  </si>
  <si>
    <t>S00031691</t>
  </si>
  <si>
    <t>S00031705</t>
  </si>
  <si>
    <t>S00031717</t>
  </si>
  <si>
    <t>S00031747</t>
  </si>
  <si>
    <t>S00031783</t>
  </si>
  <si>
    <t>S00031798</t>
  </si>
  <si>
    <t>S00031802</t>
  </si>
  <si>
    <t>S00031806</t>
  </si>
  <si>
    <t>S00031807</t>
  </si>
  <si>
    <t>S00031883</t>
  </si>
  <si>
    <t>S00031901</t>
  </si>
  <si>
    <t>S00031918</t>
  </si>
  <si>
    <t>S00031920</t>
  </si>
  <si>
    <t>S00031929</t>
  </si>
  <si>
    <t>S00031975</t>
  </si>
  <si>
    <t>S00031983</t>
  </si>
  <si>
    <t>S00031990</t>
  </si>
  <si>
    <t>S00032006</t>
  </si>
  <si>
    <t>S00032014</t>
  </si>
  <si>
    <t>S00032060</t>
  </si>
  <si>
    <t>S00032073</t>
  </si>
  <si>
    <t>S00032074</t>
  </si>
  <si>
    <t>S00032077</t>
  </si>
  <si>
    <t>S00032194</t>
  </si>
  <si>
    <t>S00032219</t>
  </si>
  <si>
    <t>S00032227</t>
  </si>
  <si>
    <t>S00032265</t>
  </si>
  <si>
    <t>S00032303</t>
  </si>
  <si>
    <t>S00032308</t>
  </si>
  <si>
    <t>S00032316</t>
  </si>
  <si>
    <t>S00032401</t>
  </si>
  <si>
    <t>S00032423</t>
  </si>
  <si>
    <t>S00032427</t>
  </si>
  <si>
    <t>S00032477</t>
  </si>
  <si>
    <t>S00032506</t>
  </si>
  <si>
    <t>S00032549</t>
  </si>
  <si>
    <t>S00032577</t>
  </si>
  <si>
    <t>S00032608</t>
  </si>
  <si>
    <t>S00032621</t>
  </si>
  <si>
    <t>S00032649</t>
  </si>
  <si>
    <t>S00032665</t>
  </si>
  <si>
    <t>S00032680</t>
  </si>
  <si>
    <t>S00032760</t>
  </si>
  <si>
    <t>S00032822</t>
  </si>
  <si>
    <t>S00032836</t>
  </si>
  <si>
    <t>S00032838</t>
  </si>
  <si>
    <t>S00032851</t>
  </si>
  <si>
    <t>S00032852</t>
  </si>
  <si>
    <t>S00032866</t>
  </si>
  <si>
    <t>S00032871</t>
  </si>
  <si>
    <t>S00032885</t>
  </si>
  <si>
    <t>S00032907</t>
  </si>
  <si>
    <t>S00032959</t>
  </si>
  <si>
    <t>S00032961</t>
  </si>
  <si>
    <t>S00032988</t>
  </si>
  <si>
    <t>S00032997</t>
  </si>
  <si>
    <t>S00033026</t>
  </si>
  <si>
    <t>S00033028</t>
  </si>
  <si>
    <t>S00033047</t>
  </si>
  <si>
    <t>S00033079</t>
  </si>
  <si>
    <t>S00033108</t>
  </si>
  <si>
    <t>S00033136</t>
  </si>
  <si>
    <t>S00033147</t>
  </si>
  <si>
    <t>S00033154</t>
  </si>
  <si>
    <t>S00033166</t>
  </si>
  <si>
    <t>S00033210</t>
  </si>
  <si>
    <t>S00033230</t>
  </si>
  <si>
    <t>S00033248</t>
  </si>
  <si>
    <t>S00033250</t>
  </si>
  <si>
    <t>S00033266</t>
  </si>
  <si>
    <t>S00033298</t>
  </si>
  <si>
    <t>S00033303</t>
  </si>
  <si>
    <t>S00033304</t>
  </si>
  <si>
    <t>S00033357</t>
  </si>
  <si>
    <t>S00033361</t>
  </si>
  <si>
    <t>S00033364</t>
  </si>
  <si>
    <t>S00033370</t>
  </si>
  <si>
    <t>S00033385</t>
  </si>
  <si>
    <t>S00033389</t>
  </si>
  <si>
    <t>S00033468</t>
  </si>
  <si>
    <t>S00033470</t>
  </si>
  <si>
    <t>S00033479</t>
  </si>
  <si>
    <t>S00033481</t>
  </si>
  <si>
    <t>S00033505</t>
  </si>
  <si>
    <t>S00033522</t>
  </si>
  <si>
    <t>S00033544</t>
  </si>
  <si>
    <t>S00033580</t>
  </si>
  <si>
    <t>S00033599</t>
  </si>
  <si>
    <t>S00033670</t>
  </si>
  <si>
    <t>S00033678</t>
  </si>
  <si>
    <t>S00033748</t>
  </si>
  <si>
    <t>S00033798</t>
  </si>
  <si>
    <t>S00033803</t>
  </si>
  <si>
    <t>S00033816</t>
  </si>
  <si>
    <t>S00033820</t>
  </si>
  <si>
    <t>S00033842</t>
  </si>
  <si>
    <t>S00033850</t>
  </si>
  <si>
    <t>S00033862</t>
  </si>
  <si>
    <t>S00033893</t>
  </si>
  <si>
    <t>S00033935</t>
  </si>
  <si>
    <t>S00033966</t>
  </si>
  <si>
    <t>S00033970</t>
  </si>
  <si>
    <t>S00033984</t>
  </si>
  <si>
    <t>S00034034</t>
  </si>
  <si>
    <t>S00034088</t>
  </si>
  <si>
    <t>S00034111</t>
  </si>
  <si>
    <t>S00034139</t>
  </si>
  <si>
    <t>S00034179</t>
  </si>
  <si>
    <t>S00034199</t>
  </si>
  <si>
    <t>S00034255</t>
  </si>
  <si>
    <t>S00034265</t>
  </si>
  <si>
    <t>S00034285</t>
  </si>
  <si>
    <t>S00034288</t>
  </si>
  <si>
    <t>S00034314</t>
  </si>
  <si>
    <t>S00034326</t>
  </si>
  <si>
    <t>S00034376</t>
  </si>
  <si>
    <t>S00034415</t>
  </si>
  <si>
    <t>S00034479</t>
  </si>
  <si>
    <t>S00034492</t>
  </si>
  <si>
    <t>S00034516</t>
  </si>
  <si>
    <t>S00034544</t>
  </si>
  <si>
    <t>S00034625</t>
  </si>
  <si>
    <t>S00034632</t>
  </si>
  <si>
    <t>S00034643</t>
  </si>
  <si>
    <t>S00034649</t>
  </si>
  <si>
    <t>S00034670</t>
  </si>
  <si>
    <t>S00034717</t>
  </si>
  <si>
    <t>S00034791</t>
  </si>
  <si>
    <t>S00034806</t>
  </si>
  <si>
    <t>S00034844</t>
  </si>
  <si>
    <t>S00034853</t>
  </si>
  <si>
    <t>S00034876</t>
  </si>
  <si>
    <t>S00034881</t>
  </si>
  <si>
    <t>S00034921</t>
  </si>
  <si>
    <t>S00034958</t>
  </si>
  <si>
    <t>S00034977</t>
  </si>
  <si>
    <t>S00035001</t>
  </si>
  <si>
    <t>S00035002</t>
  </si>
  <si>
    <t>S00035050</t>
  </si>
  <si>
    <t>S00035058</t>
  </si>
  <si>
    <t>S00035119</t>
  </si>
  <si>
    <t>S00035165</t>
  </si>
  <si>
    <t>S00035182</t>
  </si>
  <si>
    <t>S00035209</t>
  </si>
  <si>
    <t>Wilone O'Kielt</t>
  </si>
  <si>
    <t>S00035262</t>
  </si>
  <si>
    <t>S00035263</t>
  </si>
  <si>
    <t>S00035312</t>
  </si>
  <si>
    <t>S00035333</t>
  </si>
  <si>
    <t>S00035345</t>
  </si>
  <si>
    <t>S00035358</t>
  </si>
  <si>
    <t>S00035383</t>
  </si>
  <si>
    <t>S00035390</t>
  </si>
  <si>
    <t>S00035548</t>
  </si>
  <si>
    <t>S00035560</t>
  </si>
  <si>
    <t>S00035573</t>
  </si>
  <si>
    <t>S00035630</t>
  </si>
  <si>
    <t>S00035632</t>
  </si>
  <si>
    <t>S00035643</t>
  </si>
  <si>
    <t>S00035650</t>
  </si>
  <si>
    <t>S00035662</t>
  </si>
  <si>
    <t>S00035667</t>
  </si>
  <si>
    <t>S00035731</t>
  </si>
  <si>
    <t>S00035738</t>
  </si>
  <si>
    <t>S00035766</t>
  </si>
  <si>
    <t>S00035784</t>
  </si>
  <si>
    <t>S00035892</t>
  </si>
  <si>
    <t>S00035907</t>
  </si>
  <si>
    <t>S00035958</t>
  </si>
  <si>
    <t>S00035965</t>
  </si>
  <si>
    <t>S00035982</t>
  </si>
  <si>
    <t>S00035992</t>
  </si>
  <si>
    <t>S00035998</t>
  </si>
  <si>
    <t>S00036011</t>
  </si>
  <si>
    <t>S00036068</t>
  </si>
  <si>
    <t>S00036072</t>
  </si>
  <si>
    <t>S00036093</t>
  </si>
  <si>
    <t>S00036108</t>
  </si>
  <si>
    <t>S00036116</t>
  </si>
  <si>
    <t>S00036149</t>
  </si>
  <si>
    <t>S00036157</t>
  </si>
  <si>
    <t>S00036159</t>
  </si>
  <si>
    <t>S00036165</t>
  </si>
  <si>
    <t>S00036203</t>
  </si>
  <si>
    <t>S00036229</t>
  </si>
  <si>
    <t>S00036241</t>
  </si>
  <si>
    <t>S00036313</t>
  </si>
  <si>
    <t>S00036314</t>
  </si>
  <si>
    <t>S00036327</t>
  </si>
  <si>
    <t>S00036331</t>
  </si>
  <si>
    <t>S00036360</t>
  </si>
  <si>
    <t>S00036388</t>
  </si>
  <si>
    <t>S00036398</t>
  </si>
  <si>
    <t>S00036402</t>
  </si>
  <si>
    <t>S00036411</t>
  </si>
  <si>
    <t>S00036413</t>
  </si>
  <si>
    <t>S00036458</t>
  </si>
  <si>
    <t>S00036495</t>
  </si>
  <si>
    <t>S00036614</t>
  </si>
  <si>
    <t>S00036644</t>
  </si>
  <si>
    <t>S00036647</t>
  </si>
  <si>
    <t>S00036669</t>
  </si>
  <si>
    <t>S00036681</t>
  </si>
  <si>
    <t>S00036707</t>
  </si>
  <si>
    <t>S00036715</t>
  </si>
  <si>
    <t>S00036812</t>
  </si>
  <si>
    <t>S00036859</t>
  </si>
  <si>
    <t>S00036860</t>
  </si>
  <si>
    <t>S00036868</t>
  </si>
  <si>
    <t>S00036908</t>
  </si>
  <si>
    <t>S00036921</t>
  </si>
  <si>
    <t>S00036932</t>
  </si>
  <si>
    <t>S00036934</t>
  </si>
  <si>
    <t>S00036982</t>
  </si>
  <si>
    <t>S00036987</t>
  </si>
  <si>
    <t>S00036997</t>
  </si>
  <si>
    <t>S00037017</t>
  </si>
  <si>
    <t>S00037027</t>
  </si>
  <si>
    <t>S00037139</t>
  </si>
  <si>
    <t>S00037141</t>
  </si>
  <si>
    <t>S00037158</t>
  </si>
  <si>
    <t>S00037180</t>
  </si>
  <si>
    <t>S00037189</t>
  </si>
  <si>
    <t>S00037223</t>
  </si>
  <si>
    <t>S00037231</t>
  </si>
  <si>
    <t>S00037232</t>
  </si>
  <si>
    <t>S00037252</t>
  </si>
  <si>
    <t>S00037258</t>
  </si>
  <si>
    <t>S00037280</t>
  </si>
  <si>
    <t>S00037284</t>
  </si>
  <si>
    <t>S00037285</t>
  </si>
  <si>
    <t>S00037287</t>
  </si>
  <si>
    <t>S00037321</t>
  </si>
  <si>
    <t>S00037358</t>
  </si>
  <si>
    <t>S00037372</t>
  </si>
  <si>
    <t>S00037391</t>
  </si>
  <si>
    <t>S00037406</t>
  </si>
  <si>
    <t>S00037432</t>
  </si>
  <si>
    <t>S00037434</t>
  </si>
  <si>
    <t>S00037439</t>
  </si>
  <si>
    <t>S00037446</t>
  </si>
  <si>
    <t>S00037490</t>
  </si>
  <si>
    <t>S00037516</t>
  </si>
  <si>
    <t>S00037608</t>
  </si>
  <si>
    <t>S00037629</t>
  </si>
  <si>
    <t>S00037656</t>
  </si>
  <si>
    <t>S00037658</t>
  </si>
  <si>
    <t>S00037695</t>
  </si>
  <si>
    <t>S00037712</t>
  </si>
  <si>
    <t>S00037722</t>
  </si>
  <si>
    <t>S00037727</t>
  </si>
  <si>
    <t>S00037730</t>
  </si>
  <si>
    <t>S00037758</t>
  </si>
  <si>
    <t>S00037767</t>
  </si>
  <si>
    <t>S00037824</t>
  </si>
  <si>
    <t>S00037843</t>
  </si>
  <si>
    <t>S00037847</t>
  </si>
  <si>
    <t>S00037886</t>
  </si>
  <si>
    <t>S00037920</t>
  </si>
  <si>
    <t>S00037921</t>
  </si>
  <si>
    <t>S00037925</t>
  </si>
  <si>
    <t>S00037929</t>
  </si>
  <si>
    <t>S00037944</t>
  </si>
  <si>
    <t>S00037955</t>
  </si>
  <si>
    <t>S00037983</t>
  </si>
  <si>
    <t>S00037985</t>
  </si>
  <si>
    <t>S00038044</t>
  </si>
  <si>
    <t>S00038048</t>
  </si>
  <si>
    <t>S00038063</t>
  </si>
  <si>
    <t>S00038076</t>
  </si>
  <si>
    <t>S00038078</t>
  </si>
  <si>
    <t>S00038080</t>
  </si>
  <si>
    <t>S00038124</t>
  </si>
  <si>
    <t>S00038136</t>
  </si>
  <si>
    <t>S00038196</t>
  </si>
  <si>
    <t>S00038198</t>
  </si>
  <si>
    <t>S00038200</t>
  </si>
  <si>
    <t>S00038216</t>
  </si>
  <si>
    <t>S00038227</t>
  </si>
  <si>
    <t>S00038287</t>
  </si>
  <si>
    <t>S00038303</t>
  </si>
  <si>
    <t>S00038323</t>
  </si>
  <si>
    <t>S00038336</t>
  </si>
  <si>
    <t>S00038342</t>
  </si>
  <si>
    <t>S00038382</t>
  </si>
  <si>
    <t>S00038420</t>
  </si>
  <si>
    <t>S00038447</t>
  </si>
  <si>
    <t>S00038452</t>
  </si>
  <si>
    <t>S00038485</t>
  </si>
  <si>
    <t>S00038510</t>
  </si>
  <si>
    <t>S00038520</t>
  </si>
  <si>
    <t>S00038525</t>
  </si>
  <si>
    <t>S00038530</t>
  </si>
  <si>
    <t>S00038534</t>
  </si>
  <si>
    <t>S00038589</t>
  </si>
  <si>
    <t>S00038590</t>
  </si>
  <si>
    <t>S00038608</t>
  </si>
  <si>
    <t>S00038629</t>
  </si>
  <si>
    <t>S00038632</t>
  </si>
  <si>
    <t>S00038658</t>
  </si>
  <si>
    <t>S00038661</t>
  </si>
  <si>
    <t>S00038680</t>
  </si>
  <si>
    <t>S00038686</t>
  </si>
  <si>
    <t>S00038698</t>
  </si>
  <si>
    <t>S00038699</t>
  </si>
  <si>
    <t>S00038735</t>
  </si>
  <si>
    <t>S00038766</t>
  </si>
  <si>
    <t>S00038792</t>
  </si>
  <si>
    <t>S00038827</t>
  </si>
  <si>
    <t>S00038829</t>
  </si>
  <si>
    <t>S00038831</t>
  </si>
  <si>
    <t>S00038841</t>
  </si>
  <si>
    <t>S00038881</t>
  </si>
  <si>
    <t>S00038920</t>
  </si>
  <si>
    <t>S00038933</t>
  </si>
  <si>
    <t>S00038986</t>
  </si>
  <si>
    <t>S00039000</t>
  </si>
  <si>
    <t>S00039009</t>
  </si>
  <si>
    <t>S00039056</t>
  </si>
  <si>
    <t>S00039059</t>
  </si>
  <si>
    <t>S00039141</t>
  </si>
  <si>
    <t>S00039190</t>
  </si>
  <si>
    <t>S00039272</t>
  </si>
  <si>
    <t>S00039301</t>
  </si>
  <si>
    <t>S00039322</t>
  </si>
  <si>
    <t>S00039328</t>
  </si>
  <si>
    <t>S00039368</t>
  </si>
  <si>
    <t>S00039384</t>
  </si>
  <si>
    <t>S00039385</t>
  </si>
  <si>
    <t>S00039393</t>
  </si>
  <si>
    <t>S00039419</t>
  </si>
  <si>
    <t>S00039432</t>
  </si>
  <si>
    <t>S00039437</t>
  </si>
  <si>
    <t>S00039443</t>
  </si>
  <si>
    <t>S00039450</t>
  </si>
  <si>
    <t>S00039459</t>
  </si>
  <si>
    <t>S00039473</t>
  </si>
  <si>
    <t>S00039492</t>
  </si>
  <si>
    <t>S00039496</t>
  </si>
  <si>
    <t>S00039507</t>
  </si>
  <si>
    <t>S00039519</t>
  </si>
  <si>
    <t>S00039548</t>
  </si>
  <si>
    <t>S00039565</t>
  </si>
  <si>
    <t>S00039576</t>
  </si>
  <si>
    <t>S00039593</t>
  </si>
  <si>
    <t>S00039615</t>
  </si>
  <si>
    <t>S00039624</t>
  </si>
  <si>
    <t>S00039668</t>
  </si>
  <si>
    <t>S00039671</t>
  </si>
  <si>
    <t>S00039701</t>
  </si>
  <si>
    <t>S00039708</t>
  </si>
  <si>
    <t>S00039821</t>
  </si>
  <si>
    <t>S00039866</t>
  </si>
  <si>
    <t>S00039880</t>
  </si>
  <si>
    <t>S00039900</t>
  </si>
  <si>
    <t>S00039911</t>
  </si>
  <si>
    <t>S00039913</t>
  </si>
  <si>
    <t>S00040003</t>
  </si>
  <si>
    <t>S00040029</t>
  </si>
  <si>
    <t>S00040038</t>
  </si>
  <si>
    <t>S00040082</t>
  </si>
  <si>
    <t>S00040084</t>
  </si>
  <si>
    <t>S00040109</t>
  </si>
  <si>
    <t>S00040110</t>
  </si>
  <si>
    <t>S00040132</t>
  </si>
  <si>
    <t>S00040144</t>
  </si>
  <si>
    <t>S00040194</t>
  </si>
  <si>
    <t>S00040195</t>
  </si>
  <si>
    <t>S00040294</t>
  </si>
  <si>
    <t>S00040304</t>
  </si>
  <si>
    <t>S00040310</t>
  </si>
  <si>
    <t>S00040334</t>
  </si>
  <si>
    <t>S00040361</t>
  </si>
  <si>
    <t>S00040375</t>
  </si>
  <si>
    <t>S00040385</t>
  </si>
  <si>
    <t>S00040390</t>
  </si>
  <si>
    <t>S00040405</t>
  </si>
  <si>
    <t>S00040418</t>
  </si>
  <si>
    <t>S00040426</t>
  </si>
  <si>
    <t>S00040434</t>
  </si>
  <si>
    <t>S00040458</t>
  </si>
  <si>
    <t>S00040461</t>
  </si>
  <si>
    <t>S00040474</t>
  </si>
  <si>
    <t>S00040498</t>
  </si>
  <si>
    <t>S00040520</t>
  </si>
  <si>
    <t>S00040533</t>
  </si>
  <si>
    <t>S00040557</t>
  </si>
  <si>
    <t>S00040610</t>
  </si>
  <si>
    <t>S00040617</t>
  </si>
  <si>
    <t>S00040621</t>
  </si>
  <si>
    <t>S00040634</t>
  </si>
  <si>
    <t>S00040664</t>
  </si>
  <si>
    <t>S00040672</t>
  </si>
  <si>
    <t>S00040680</t>
  </si>
  <si>
    <t>S00040688</t>
  </si>
  <si>
    <t>S00040701</t>
  </si>
  <si>
    <t>S00040723</t>
  </si>
  <si>
    <t>S00040757</t>
  </si>
  <si>
    <t>S00040762</t>
  </si>
  <si>
    <t>S00040777</t>
  </si>
  <si>
    <t>S00040779</t>
  </si>
  <si>
    <t>S00040843</t>
  </si>
  <si>
    <t>S00040854</t>
  </si>
  <si>
    <t>S00040889</t>
  </si>
  <si>
    <t>S00040914</t>
  </si>
  <si>
    <t>S00040955</t>
  </si>
  <si>
    <t>S00040965</t>
  </si>
  <si>
    <t>S00040971</t>
  </si>
  <si>
    <t>S00041027</t>
  </si>
  <si>
    <t>S00041035</t>
  </si>
  <si>
    <t>S00041082</t>
  </si>
  <si>
    <t>S00041106</t>
  </si>
  <si>
    <t>S00041118</t>
  </si>
  <si>
    <t>S00041120</t>
  </si>
  <si>
    <t>S00041122</t>
  </si>
  <si>
    <t>S00041159</t>
  </si>
  <si>
    <t>S00041191</t>
  </si>
  <si>
    <t>S00041204</t>
  </si>
  <si>
    <t>S00041235</t>
  </si>
  <si>
    <t>S00041236</t>
  </si>
  <si>
    <t>S00041253</t>
  </si>
  <si>
    <t>S00041272</t>
  </si>
  <si>
    <t>S00041319</t>
  </si>
  <si>
    <t>Gigi Bohling</t>
  </si>
  <si>
    <t>S00041328</t>
  </si>
  <si>
    <t>S00041367</t>
  </si>
  <si>
    <t>S00041391</t>
  </si>
  <si>
    <t>S00041467</t>
  </si>
  <si>
    <t>S00041565</t>
  </si>
  <si>
    <t>S00041645</t>
  </si>
  <si>
    <t>S00041710</t>
  </si>
  <si>
    <t>S00041744</t>
  </si>
  <si>
    <t>S00041747</t>
  </si>
  <si>
    <t>S00041771</t>
  </si>
  <si>
    <t>S00041786</t>
  </si>
  <si>
    <t>S00041940</t>
  </si>
  <si>
    <t>S00041946</t>
  </si>
  <si>
    <t>S00041995</t>
  </si>
  <si>
    <t>S00042025</t>
  </si>
  <si>
    <t>S00042079</t>
  </si>
  <si>
    <t>S00042142</t>
  </si>
  <si>
    <t>S00042178</t>
  </si>
  <si>
    <t>S00042194</t>
  </si>
  <si>
    <t>S00042217</t>
  </si>
  <si>
    <t>S00042219</t>
  </si>
  <si>
    <t>S00042323</t>
  </si>
  <si>
    <t>S00042333</t>
  </si>
  <si>
    <t>S00042388</t>
  </si>
  <si>
    <t>S00042413</t>
  </si>
  <si>
    <t>S00042423</t>
  </si>
  <si>
    <t>S00042424</t>
  </si>
  <si>
    <t>S00042512</t>
  </si>
  <si>
    <t>S00042542</t>
  </si>
  <si>
    <t>S00042551</t>
  </si>
  <si>
    <t>S00042563</t>
  </si>
  <si>
    <t>S00042588</t>
  </si>
  <si>
    <t>S00042589</t>
  </si>
  <si>
    <t>S00042594</t>
  </si>
  <si>
    <t>S00042609</t>
  </si>
  <si>
    <t>S00042627</t>
  </si>
  <si>
    <t>S00042650</t>
  </si>
  <si>
    <t>S00042671</t>
  </si>
  <si>
    <t>S00042700</t>
  </si>
  <si>
    <t>S00042715</t>
  </si>
  <si>
    <t>S00042740</t>
  </si>
  <si>
    <t>S00042755</t>
  </si>
  <si>
    <t>S00042756</t>
  </si>
  <si>
    <t>S00042792</t>
  </si>
  <si>
    <t>S00042796</t>
  </si>
  <si>
    <t>S00042804</t>
  </si>
  <si>
    <t>S00042805</t>
  </si>
  <si>
    <t>S00042845</t>
  </si>
  <si>
    <t>S00042858</t>
  </si>
  <si>
    <t>S00042866</t>
  </si>
  <si>
    <t>S00042894</t>
  </si>
  <si>
    <t>S00042902</t>
  </si>
  <si>
    <t>S00042924</t>
  </si>
  <si>
    <t>S00042968</t>
  </si>
  <si>
    <t>S00042977</t>
  </si>
  <si>
    <t>S00043000</t>
  </si>
  <si>
    <t>S00043036</t>
  </si>
  <si>
    <t>S00043040</t>
  </si>
  <si>
    <t>S00043048</t>
  </si>
  <si>
    <t>S00043061</t>
  </si>
  <si>
    <t>S00043147</t>
  </si>
  <si>
    <t>S00043174</t>
  </si>
  <si>
    <t>S00043178</t>
  </si>
  <si>
    <t>S00043186</t>
  </si>
  <si>
    <t>S00043243</t>
  </si>
  <si>
    <t>S00043254</t>
  </si>
  <si>
    <t>S00043265</t>
  </si>
  <si>
    <t>S00043356</t>
  </si>
  <si>
    <t>S00043357</t>
  </si>
  <si>
    <t>S00043407</t>
  </si>
  <si>
    <t>S00043409</t>
  </si>
  <si>
    <t>S00043418</t>
  </si>
  <si>
    <t>S00043423</t>
  </si>
  <si>
    <t>S00043436</t>
  </si>
  <si>
    <t>S00043490</t>
  </si>
  <si>
    <t>S00043518</t>
  </si>
  <si>
    <t>S00043560</t>
  </si>
  <si>
    <t>S00043572</t>
  </si>
  <si>
    <t>S00043573</t>
  </si>
  <si>
    <t>S00043577</t>
  </si>
  <si>
    <t>S00043587</t>
  </si>
  <si>
    <t>S00043605</t>
  </si>
  <si>
    <t>S00043610</t>
  </si>
  <si>
    <t>S00043663</t>
  </si>
  <si>
    <t>S00043681</t>
  </si>
  <si>
    <t>S00043691</t>
  </si>
  <si>
    <t>S00043700</t>
  </si>
  <si>
    <t>S00043724</t>
  </si>
  <si>
    <t>S00043735</t>
  </si>
  <si>
    <t>S00043746</t>
  </si>
  <si>
    <t>S00043749</t>
  </si>
  <si>
    <t>S00043780</t>
  </si>
  <si>
    <t>S00043825</t>
  </si>
  <si>
    <t>S00043834</t>
  </si>
  <si>
    <t>S00043851</t>
  </si>
  <si>
    <t>S00043855</t>
  </si>
  <si>
    <t>S00043947</t>
  </si>
  <si>
    <t>S00043958</t>
  </si>
  <si>
    <t>S00043966</t>
  </si>
  <si>
    <t>S00043991</t>
  </si>
  <si>
    <t>S00043993</t>
  </si>
  <si>
    <t>S00044081</t>
  </si>
  <si>
    <t>S00044084</t>
  </si>
  <si>
    <t>S00044096</t>
  </si>
  <si>
    <t>S00044104</t>
  </si>
  <si>
    <t>S00044115</t>
  </si>
  <si>
    <t>S00044139</t>
  </si>
  <si>
    <t>S00044166</t>
  </si>
  <si>
    <t>S00044201</t>
  </si>
  <si>
    <t>S00044216</t>
  </si>
  <si>
    <t>S00044234</t>
  </si>
  <si>
    <t>S00044239</t>
  </si>
  <si>
    <t>S00044295</t>
  </si>
  <si>
    <t>S00044332</t>
  </si>
  <si>
    <t>S00044380</t>
  </si>
  <si>
    <t>S00044418</t>
  </si>
  <si>
    <t>S00044419</t>
  </si>
  <si>
    <t>S00044423</t>
  </si>
  <si>
    <t>S00044457</t>
  </si>
  <si>
    <t>S00044458</t>
  </si>
  <si>
    <t>S00044519</t>
  </si>
  <si>
    <t>S00044532</t>
  </si>
  <si>
    <t>S00044559</t>
  </si>
  <si>
    <t>S00044628</t>
  </si>
  <si>
    <t>S00044683</t>
  </si>
  <si>
    <t>S00044688</t>
  </si>
  <si>
    <t>S00044712</t>
  </si>
  <si>
    <t>S00044728</t>
  </si>
  <si>
    <t>S00044754</t>
  </si>
  <si>
    <t>S00044761</t>
  </si>
  <si>
    <t>S00044822</t>
  </si>
  <si>
    <t>S00044835</t>
  </si>
  <si>
    <t>S00044845</t>
  </si>
  <si>
    <t>S00044854</t>
  </si>
  <si>
    <t>S00044866</t>
  </si>
  <si>
    <t>S00044909</t>
  </si>
  <si>
    <t>S00044927</t>
  </si>
  <si>
    <t>S00044997</t>
  </si>
  <si>
    <t>S00045005</t>
  </si>
  <si>
    <t>S00045027</t>
  </si>
  <si>
    <t>S00045085</t>
  </si>
  <si>
    <t>S00045091</t>
  </si>
  <si>
    <t>S00045110</t>
  </si>
  <si>
    <t>S00045143</t>
  </si>
  <si>
    <t>S00045196</t>
  </si>
  <si>
    <t>S00045199</t>
  </si>
  <si>
    <t>S00045220</t>
  </si>
  <si>
    <t>S00045223</t>
  </si>
  <si>
    <t>S00045236</t>
  </si>
  <si>
    <t>S00045265</t>
  </si>
  <si>
    <t>S00045297</t>
  </si>
  <si>
    <t>S00045319</t>
  </si>
  <si>
    <t>S00045370</t>
  </si>
  <si>
    <t>S00045443</t>
  </si>
  <si>
    <t>S00045467</t>
  </si>
  <si>
    <t>S00045507</t>
  </si>
  <si>
    <t>S00045509</t>
  </si>
  <si>
    <t>S00045521</t>
  </si>
  <si>
    <t>S00045525</t>
  </si>
  <si>
    <t>S00045554</t>
  </si>
  <si>
    <t>S00045591</t>
  </si>
  <si>
    <t>S00045604</t>
  </si>
  <si>
    <t>S00045605</t>
  </si>
  <si>
    <t>S00045618</t>
  </si>
  <si>
    <t>S00045629</t>
  </si>
  <si>
    <t>S00045651</t>
  </si>
  <si>
    <t>S00045691</t>
  </si>
  <si>
    <t>S00045715</t>
  </si>
  <si>
    <t>S00045724</t>
  </si>
  <si>
    <t>S00045739</t>
  </si>
  <si>
    <t>S00045753</t>
  </si>
  <si>
    <t>S00045804</t>
  </si>
  <si>
    <t>S00045816</t>
  </si>
  <si>
    <t>S00045824</t>
  </si>
  <si>
    <t>S00045837</t>
  </si>
  <si>
    <t>S00045838</t>
  </si>
  <si>
    <t>S00045841</t>
  </si>
  <si>
    <t>S00045884</t>
  </si>
  <si>
    <t>S00045887</t>
  </si>
  <si>
    <t>S00045892</t>
  </si>
  <si>
    <t>S00045895</t>
  </si>
  <si>
    <t>S00045908</t>
  </si>
  <si>
    <t>S00045913</t>
  </si>
  <si>
    <t>S00045940</t>
  </si>
  <si>
    <t>S00046014</t>
  </si>
  <si>
    <t>S00046026</t>
  </si>
  <si>
    <t>S00046062</t>
  </si>
  <si>
    <t>S00046078</t>
  </si>
  <si>
    <t>S00046093</t>
  </si>
  <si>
    <t>S00046137</t>
  </si>
  <si>
    <t>S00046232</t>
  </si>
  <si>
    <t>S00046237</t>
  </si>
  <si>
    <t>S00046284</t>
  </si>
  <si>
    <t>S00046310</t>
  </si>
  <si>
    <t>S00046316</t>
  </si>
  <si>
    <t>S00046323</t>
  </si>
  <si>
    <t>S00046368</t>
  </si>
  <si>
    <t>S00046416</t>
  </si>
  <si>
    <t>S00046436</t>
  </si>
  <si>
    <t>S00046443</t>
  </si>
  <si>
    <t>S00046451</t>
  </si>
  <si>
    <t>S00046468</t>
  </si>
  <si>
    <t>S00046469</t>
  </si>
  <si>
    <t>S00046500</t>
  </si>
  <si>
    <t>S00046541</t>
  </si>
  <si>
    <t>S00046542</t>
  </si>
  <si>
    <t>S00046546</t>
  </si>
  <si>
    <t>S00046613</t>
  </si>
  <si>
    <t>S00046618</t>
  </si>
  <si>
    <t>S00046619</t>
  </si>
  <si>
    <t>S00046624</t>
  </si>
  <si>
    <t>S00046632</t>
  </si>
  <si>
    <t>S00046659</t>
  </si>
  <si>
    <t>S00046760</t>
  </si>
  <si>
    <t>S00046788</t>
  </si>
  <si>
    <t>S00046796</t>
  </si>
  <si>
    <t>S00046857</t>
  </si>
  <si>
    <t>S00046858</t>
  </si>
  <si>
    <t>S00046887</t>
  </si>
  <si>
    <t>S00046926</t>
  </si>
  <si>
    <t>S00046929</t>
  </si>
  <si>
    <t>S00046946</t>
  </si>
  <si>
    <t>S00046970</t>
  </si>
  <si>
    <t>S00047022</t>
  </si>
  <si>
    <t>S00047023</t>
  </si>
  <si>
    <t>S00047070</t>
  </si>
  <si>
    <t>S00047081</t>
  </si>
  <si>
    <t>S00047138</t>
  </si>
  <si>
    <t>S00047145</t>
  </si>
  <si>
    <t>S00047192</t>
  </si>
  <si>
    <t>S00047213</t>
  </si>
  <si>
    <t>S00047217</t>
  </si>
  <si>
    <t>S00047240</t>
  </si>
  <si>
    <t>S00047287</t>
  </si>
  <si>
    <t>S00047328</t>
  </si>
  <si>
    <t>S00047395</t>
  </si>
  <si>
    <t>S00047423</t>
  </si>
  <si>
    <t>S00047439</t>
  </si>
  <si>
    <t>Curtice Advani</t>
  </si>
  <si>
    <t>S00047444</t>
  </si>
  <si>
    <t>S00047472</t>
  </si>
  <si>
    <t>S00047488</t>
  </si>
  <si>
    <t>S00047519</t>
  </si>
  <si>
    <t>S00047520</t>
  </si>
  <si>
    <t>S00047548</t>
  </si>
  <si>
    <t>S00047570</t>
  </si>
  <si>
    <t>S00047572</t>
  </si>
  <si>
    <t>S00047647</t>
  </si>
  <si>
    <t>S00047655</t>
  </si>
  <si>
    <t>S00047662</t>
  </si>
  <si>
    <t>S00047682</t>
  </si>
  <si>
    <t>S00047686</t>
  </si>
  <si>
    <t>S00047690</t>
  </si>
  <si>
    <t>S00047716</t>
  </si>
  <si>
    <t>S00047723</t>
  </si>
  <si>
    <t>S00047782</t>
  </si>
  <si>
    <t>S00047814</t>
  </si>
  <si>
    <t>S00047845</t>
  </si>
  <si>
    <t>S00047852</t>
  </si>
  <si>
    <t>S00047873</t>
  </si>
  <si>
    <t>S00047889</t>
  </si>
  <si>
    <t>S00047894</t>
  </si>
  <si>
    <t>S00047921</t>
  </si>
  <si>
    <t>S00047930</t>
  </si>
  <si>
    <t>S00047943</t>
  </si>
  <si>
    <t>S00047949</t>
  </si>
  <si>
    <t>S00047999</t>
  </si>
  <si>
    <t>S00048010</t>
  </si>
  <si>
    <t>S00048047</t>
  </si>
  <si>
    <t>S00048070</t>
  </si>
  <si>
    <t>S00048091</t>
  </si>
  <si>
    <t>S00048117</t>
  </si>
  <si>
    <t>S00048124</t>
  </si>
  <si>
    <t>S00048126</t>
  </si>
  <si>
    <t>S00048130</t>
  </si>
  <si>
    <t>S00048208</t>
  </si>
  <si>
    <t>S00048216</t>
  </si>
  <si>
    <t>S00048232</t>
  </si>
  <si>
    <t>S00048314</t>
  </si>
  <si>
    <t>S00048324</t>
  </si>
  <si>
    <t>S00048368</t>
  </si>
  <si>
    <t>S00048371</t>
  </si>
  <si>
    <t>S00048374</t>
  </si>
  <si>
    <t>S00048414</t>
  </si>
  <si>
    <t>S00048420</t>
  </si>
  <si>
    <t>S00048423</t>
  </si>
  <si>
    <t>S00048425</t>
  </si>
  <si>
    <t>S00048454</t>
  </si>
  <si>
    <t>S00048459</t>
  </si>
  <si>
    <t>S00048499</t>
  </si>
  <si>
    <t>S00048570</t>
  </si>
  <si>
    <t>S00048578</t>
  </si>
  <si>
    <t>S00048607</t>
  </si>
  <si>
    <t>S00048624</t>
  </si>
  <si>
    <t>S00048664</t>
  </si>
  <si>
    <t>S00048692</t>
  </si>
  <si>
    <t>S00048718</t>
  </si>
  <si>
    <t>S00048722</t>
  </si>
  <si>
    <t>S00048728</t>
  </si>
  <si>
    <t>S00048765</t>
  </si>
  <si>
    <t>S00048770</t>
  </si>
  <si>
    <t>S00048781</t>
  </si>
  <si>
    <t>S00048830</t>
  </si>
  <si>
    <t>S00048877</t>
  </si>
  <si>
    <t>S00048896</t>
  </si>
  <si>
    <t>S00048898</t>
  </si>
  <si>
    <t>S00049085</t>
  </si>
  <si>
    <t>S00049120</t>
  </si>
  <si>
    <t>S00049157</t>
  </si>
  <si>
    <t>S00049181</t>
  </si>
  <si>
    <t>S00049197</t>
  </si>
  <si>
    <t>S00049235</t>
  </si>
  <si>
    <t>S00049246</t>
  </si>
  <si>
    <t>S00049281</t>
  </si>
  <si>
    <t>S00049300</t>
  </si>
  <si>
    <t>S00049313</t>
  </si>
  <si>
    <t>S00049322</t>
  </si>
  <si>
    <t>S00049328</t>
  </si>
  <si>
    <t>S00049329</t>
  </si>
  <si>
    <t>S00049332</t>
  </si>
  <si>
    <t>S00049341</t>
  </si>
  <si>
    <t>S00049379</t>
  </si>
  <si>
    <t>S00049383</t>
  </si>
  <si>
    <t>S00049409</t>
  </si>
  <si>
    <t>S00049410</t>
  </si>
  <si>
    <t>S00049418</t>
  </si>
  <si>
    <t>S00049430</t>
  </si>
  <si>
    <t>S00049437</t>
  </si>
  <si>
    <t>S00049438</t>
  </si>
  <si>
    <t>S00049449</t>
  </si>
  <si>
    <t>S00049478</t>
  </si>
  <si>
    <t>S00049504</t>
  </si>
  <si>
    <t>S00049531</t>
  </si>
  <si>
    <t>S00049538</t>
  </si>
  <si>
    <t>S00049568</t>
  </si>
  <si>
    <t>S00049592</t>
  </si>
  <si>
    <t>S00049607</t>
  </si>
  <si>
    <t>S00049646</t>
  </si>
  <si>
    <t>S00049647</t>
  </si>
  <si>
    <t>S00049667</t>
  </si>
  <si>
    <t>S00049672</t>
  </si>
  <si>
    <t>S00049702</t>
  </si>
  <si>
    <t>S00049788</t>
  </si>
  <si>
    <t>S00049794</t>
  </si>
  <si>
    <t>S00049808</t>
  </si>
  <si>
    <t>S00049857</t>
  </si>
  <si>
    <t>S00049862</t>
  </si>
  <si>
    <t>S00049882</t>
  </si>
  <si>
    <t>S00049910</t>
  </si>
  <si>
    <t>S00049943</t>
  </si>
  <si>
    <t>S00050030</t>
  </si>
  <si>
    <t>S00050127</t>
  </si>
  <si>
    <t>S00050132</t>
  </si>
  <si>
    <t>S00050138</t>
  </si>
  <si>
    <t>S00050200</t>
  </si>
  <si>
    <t>S00050232</t>
  </si>
  <si>
    <t>S00050234</t>
  </si>
  <si>
    <t>S00050276</t>
  </si>
  <si>
    <t>S00050291</t>
  </si>
  <si>
    <t>S00050349</t>
  </si>
  <si>
    <t>S00050355</t>
  </si>
  <si>
    <t>S00050420</t>
  </si>
  <si>
    <t>S00050487</t>
  </si>
  <si>
    <t>S00050516</t>
  </si>
  <si>
    <t>S00050566</t>
  </si>
  <si>
    <t>S00050587</t>
  </si>
  <si>
    <t>S00050621</t>
  </si>
  <si>
    <t>S00050633</t>
  </si>
  <si>
    <t>S00050651</t>
  </si>
  <si>
    <t>S00050667</t>
  </si>
  <si>
    <t>S00050704</t>
  </si>
  <si>
    <t>S00050705</t>
  </si>
  <si>
    <t>S00050708</t>
  </si>
  <si>
    <t>S00050723</t>
  </si>
  <si>
    <t>S00050739</t>
  </si>
  <si>
    <t>S00050772</t>
  </si>
  <si>
    <t>S00050786</t>
  </si>
  <si>
    <t>S00050787</t>
  </si>
  <si>
    <t>S00050789</t>
  </si>
  <si>
    <t>S00050792</t>
  </si>
  <si>
    <t>S00050795</t>
  </si>
  <si>
    <t>S00050821</t>
  </si>
  <si>
    <t>S00050867</t>
  </si>
  <si>
    <t>S00050886</t>
  </si>
  <si>
    <t>S00050949</t>
  </si>
  <si>
    <t>S00050991</t>
  </si>
  <si>
    <t>S00051000</t>
  </si>
  <si>
    <t>S00051009</t>
  </si>
  <si>
    <t>S00051013</t>
  </si>
  <si>
    <t>S00051042</t>
  </si>
  <si>
    <t>S00051078</t>
  </si>
  <si>
    <t>S00051109</t>
  </si>
  <si>
    <t>S00051141</t>
  </si>
  <si>
    <t>S00051159</t>
  </si>
  <si>
    <t>S00051184</t>
  </si>
  <si>
    <t>S00051228</t>
  </si>
  <si>
    <t>S00051256</t>
  </si>
  <si>
    <t>S00051262</t>
  </si>
  <si>
    <t>S00051270</t>
  </si>
  <si>
    <t>S00051290</t>
  </si>
  <si>
    <t>S00051297</t>
  </si>
  <si>
    <t>S00051303</t>
  </si>
  <si>
    <t>S00051313</t>
  </si>
  <si>
    <t>S00051370</t>
  </si>
  <si>
    <t>S00051371</t>
  </si>
  <si>
    <t>S00051388</t>
  </si>
  <si>
    <t>S00051409</t>
  </si>
  <si>
    <t>S00051427</t>
  </si>
  <si>
    <t>S00051430</t>
  </si>
  <si>
    <t>S00051442</t>
  </si>
  <si>
    <t>S00051446</t>
  </si>
  <si>
    <t>S00051448</t>
  </si>
  <si>
    <t>S00051456</t>
  </si>
  <si>
    <t>S00051463</t>
  </si>
  <si>
    <t>S00051473</t>
  </si>
  <si>
    <t>S00051476</t>
  </si>
  <si>
    <t>S00051490</t>
  </si>
  <si>
    <t>S00051503</t>
  </si>
  <si>
    <t>S00051508</t>
  </si>
  <si>
    <t>S00051521</t>
  </si>
  <si>
    <t>S00051557</t>
  </si>
  <si>
    <t>S00051607</t>
  </si>
  <si>
    <t>S00051643</t>
  </si>
  <si>
    <t>S00051690</t>
  </si>
  <si>
    <t>S00051714</t>
  </si>
  <si>
    <t>S00051784</t>
  </si>
  <si>
    <t>S00051801</t>
  </si>
  <si>
    <t>S00051802</t>
  </si>
  <si>
    <t>S00051818</t>
  </si>
  <si>
    <t>S00051843</t>
  </si>
  <si>
    <t>S00051853</t>
  </si>
  <si>
    <t>S00051855</t>
  </si>
  <si>
    <t>S00051871</t>
  </si>
  <si>
    <t>S00051918</t>
  </si>
  <si>
    <t>S00051920</t>
  </si>
  <si>
    <t>S00052010</t>
  </si>
  <si>
    <t>S00052012</t>
  </si>
  <si>
    <t>S00052021</t>
  </si>
  <si>
    <t>S00052034</t>
  </si>
  <si>
    <t>S00052157</t>
  </si>
  <si>
    <t>S00052178</t>
  </si>
  <si>
    <t>S00052179</t>
  </si>
  <si>
    <t>S00052210</t>
  </si>
  <si>
    <t>S00052215</t>
  </si>
  <si>
    <t>S00052221</t>
  </si>
  <si>
    <t>S00052245</t>
  </si>
  <si>
    <t>S00052253</t>
  </si>
  <si>
    <t>S00052306</t>
  </si>
  <si>
    <t>S00052331</t>
  </si>
  <si>
    <t>S00052351</t>
  </si>
  <si>
    <t>S00052354</t>
  </si>
  <si>
    <t>S00052357</t>
  </si>
  <si>
    <t>S00052368</t>
  </si>
  <si>
    <t>S00052389</t>
  </si>
  <si>
    <t>S00052394</t>
  </si>
  <si>
    <t>S00052426</t>
  </si>
  <si>
    <t>S00052462</t>
  </si>
  <si>
    <t>S00052468</t>
  </si>
  <si>
    <t>S00052478</t>
  </si>
  <si>
    <t>S00052534</t>
  </si>
  <si>
    <t>S00052572</t>
  </si>
  <si>
    <t>S00052581</t>
  </si>
  <si>
    <t>S00052617</t>
  </si>
  <si>
    <t>S00052665</t>
  </si>
  <si>
    <t>S00052674</t>
  </si>
  <si>
    <t>S00052678</t>
  </si>
  <si>
    <t>S00052701</t>
  </si>
  <si>
    <t>S00052703</t>
  </si>
  <si>
    <t>S00052731</t>
  </si>
  <si>
    <t>S00052746</t>
  </si>
  <si>
    <t>S00052753</t>
  </si>
  <si>
    <t>S00052775</t>
  </si>
  <si>
    <t>S00052831</t>
  </si>
  <si>
    <t>S00052835</t>
  </si>
  <si>
    <t>S00052848</t>
  </si>
  <si>
    <t>S00052862</t>
  </si>
  <si>
    <t>S00052877</t>
  </si>
  <si>
    <t>S00052890</t>
  </si>
  <si>
    <t>S00052918</t>
  </si>
  <si>
    <t>S00052930</t>
  </si>
  <si>
    <t>S00052950</t>
  </si>
  <si>
    <t>S00052960</t>
  </si>
  <si>
    <t>S00052962</t>
  </si>
  <si>
    <t>S00052967</t>
  </si>
  <si>
    <t>S00052987</t>
  </si>
  <si>
    <t>S00053044</t>
  </si>
  <si>
    <t>S00053108</t>
  </si>
  <si>
    <t>S00053129</t>
  </si>
  <si>
    <t>S00053156</t>
  </si>
  <si>
    <t>S00053157</t>
  </si>
  <si>
    <t>S00053175</t>
  </si>
  <si>
    <t>S00053186</t>
  </si>
  <si>
    <t>S00053204</t>
  </si>
  <si>
    <t>S00053207</t>
  </si>
  <si>
    <t>S00053210</t>
  </si>
  <si>
    <t>S00053279</t>
  </si>
  <si>
    <t>S00053283</t>
  </si>
  <si>
    <t>S00053296</t>
  </si>
  <si>
    <t>S00053299</t>
  </si>
  <si>
    <t>S00053318</t>
  </si>
  <si>
    <t>S00053359</t>
  </si>
  <si>
    <t>S00053361</t>
  </si>
  <si>
    <t>S00053540</t>
  </si>
  <si>
    <t>S00053558</t>
  </si>
  <si>
    <t>Kaine Padly</t>
  </si>
  <si>
    <t>S00053581</t>
  </si>
  <si>
    <t>S00053607</t>
  </si>
  <si>
    <t>S00053653</t>
  </si>
  <si>
    <t>S00053665</t>
  </si>
  <si>
    <t>S00053675</t>
  </si>
  <si>
    <t>S00053702</t>
  </si>
  <si>
    <t>S00053721</t>
  </si>
  <si>
    <t>S00053730</t>
  </si>
  <si>
    <t>S00053732</t>
  </si>
  <si>
    <t>S00053739</t>
  </si>
  <si>
    <t>S00053777</t>
  </si>
  <si>
    <t>S00053782</t>
  </si>
  <si>
    <t>S00053790</t>
  </si>
  <si>
    <t>S00053811</t>
  </si>
  <si>
    <t>S00053823</t>
  </si>
  <si>
    <t>S00053833</t>
  </si>
  <si>
    <t>S00053845</t>
  </si>
  <si>
    <t>S00053891</t>
  </si>
  <si>
    <t>S00053988</t>
  </si>
  <si>
    <t>S00053995</t>
  </si>
  <si>
    <t>S00054008</t>
  </si>
  <si>
    <t>S00054017</t>
  </si>
  <si>
    <t>S00054038</t>
  </si>
  <si>
    <t>S00054039</t>
  </si>
  <si>
    <t>S00054094</t>
  </si>
  <si>
    <t>S00054099</t>
  </si>
  <si>
    <t>S00054109</t>
  </si>
  <si>
    <t>S00054118</t>
  </si>
  <si>
    <t>S00054144</t>
  </si>
  <si>
    <t>S00054162</t>
  </si>
  <si>
    <t>S00054174</t>
  </si>
  <si>
    <t>S00054191</t>
  </si>
  <si>
    <t>S00054227</t>
  </si>
  <si>
    <t>S00054234</t>
  </si>
  <si>
    <t>S00054237</t>
  </si>
  <si>
    <t>S00054284</t>
  </si>
  <si>
    <t>S00054339</t>
  </si>
  <si>
    <t>S00054347</t>
  </si>
  <si>
    <t>S00054349</t>
  </si>
  <si>
    <t>S00054369</t>
  </si>
  <si>
    <t>S00054391</t>
  </si>
  <si>
    <t>S00054404</t>
  </si>
  <si>
    <t>S00054480</t>
  </si>
  <si>
    <t>S00054485</t>
  </si>
  <si>
    <t>S00054535</t>
  </si>
  <si>
    <t>S00054571</t>
  </si>
  <si>
    <t>S00054573</t>
  </si>
  <si>
    <t>S00054600</t>
  </si>
  <si>
    <t>S00054613</t>
  </si>
  <si>
    <t>S00054620</t>
  </si>
  <si>
    <t>S00054629</t>
  </si>
  <si>
    <t>S00054637</t>
  </si>
  <si>
    <t>S00054666</t>
  </si>
  <si>
    <t>S00054673</t>
  </si>
  <si>
    <t>S00054682</t>
  </si>
  <si>
    <t>S00054716</t>
  </si>
  <si>
    <t>S00054744</t>
  </si>
  <si>
    <t>S00054766</t>
  </si>
  <si>
    <t>S00054802</t>
  </si>
  <si>
    <t>S00054813</t>
  </si>
  <si>
    <t>S00054832</t>
  </si>
  <si>
    <t>S00054909</t>
  </si>
  <si>
    <t>S00054940</t>
  </si>
  <si>
    <t>S00054942</t>
  </si>
  <si>
    <t>S00054960</t>
  </si>
  <si>
    <t>S00054964</t>
  </si>
  <si>
    <t>S00054977</t>
  </si>
  <si>
    <t>S00054980</t>
  </si>
  <si>
    <t>S00055008</t>
  </si>
  <si>
    <t>S00055021</t>
  </si>
  <si>
    <t>S00055023</t>
  </si>
  <si>
    <t>S00055056</t>
  </si>
  <si>
    <t>S00055063</t>
  </si>
  <si>
    <t>S00055070</t>
  </si>
  <si>
    <t>S00055106</t>
  </si>
  <si>
    <t>S00055156</t>
  </si>
  <si>
    <t>S00055161</t>
  </si>
  <si>
    <t>S00055183</t>
  </si>
  <si>
    <t>S00055220</t>
  </si>
  <si>
    <t>S00055231</t>
  </si>
  <si>
    <t>S00055246</t>
  </si>
  <si>
    <t>S00055254</t>
  </si>
  <si>
    <t>S00055275</t>
  </si>
  <si>
    <t>S00055293</t>
  </si>
  <si>
    <t>S00055299</t>
  </si>
  <si>
    <t>S00055340</t>
  </si>
  <si>
    <t>S00055379</t>
  </si>
  <si>
    <t>S00055382</t>
  </si>
  <si>
    <t>S00055397</t>
  </si>
  <si>
    <t>S00055415</t>
  </si>
  <si>
    <t>S00055423</t>
  </si>
  <si>
    <t>S00055432</t>
  </si>
  <si>
    <t>S00055450</t>
  </si>
  <si>
    <t>S00055470</t>
  </si>
  <si>
    <t>S00055514</t>
  </si>
  <si>
    <t>S00055526</t>
  </si>
  <si>
    <t>S00055582</t>
  </si>
  <si>
    <t>S00055618</t>
  </si>
  <si>
    <t>S00055621</t>
  </si>
  <si>
    <t>S00055625</t>
  </si>
  <si>
    <t>S00055626</t>
  </si>
  <si>
    <t>S00055634</t>
  </si>
  <si>
    <t>S00055663</t>
  </si>
  <si>
    <t>S00055756</t>
  </si>
  <si>
    <t>S00055761</t>
  </si>
  <si>
    <t>S00055829</t>
  </si>
  <si>
    <t>S00055843</t>
  </si>
  <si>
    <t>S00055886</t>
  </si>
  <si>
    <t>S00055933</t>
  </si>
  <si>
    <t>S00055952</t>
  </si>
  <si>
    <t>S00055953</t>
  </si>
  <si>
    <t>S00055969</t>
  </si>
  <si>
    <t>S00055985</t>
  </si>
  <si>
    <t>S00056087</t>
  </si>
  <si>
    <t>S00056099</t>
  </si>
  <si>
    <t>S00056101</t>
  </si>
  <si>
    <t>S00056106</t>
  </si>
  <si>
    <t>S00056145</t>
  </si>
  <si>
    <t>S00056161</t>
  </si>
  <si>
    <t>S00056174</t>
  </si>
  <si>
    <t>S00056184</t>
  </si>
  <si>
    <t>S00056206</t>
  </si>
  <si>
    <t>S00056218</t>
  </si>
  <si>
    <t>S00056221</t>
  </si>
  <si>
    <t>S00056230</t>
  </si>
  <si>
    <t>S00056267</t>
  </si>
  <si>
    <t>S00056307</t>
  </si>
  <si>
    <t>S00056329</t>
  </si>
  <si>
    <t>S00056375</t>
  </si>
  <si>
    <t>S00056384</t>
  </si>
  <si>
    <t>S00056391</t>
  </si>
  <si>
    <t>S00056440</t>
  </si>
  <si>
    <t>S00056458</t>
  </si>
  <si>
    <t>S00056527</t>
  </si>
  <si>
    <t>S00056538</t>
  </si>
  <si>
    <t>S00056565</t>
  </si>
  <si>
    <t>S00056571</t>
  </si>
  <si>
    <t>S00056573</t>
  </si>
  <si>
    <t>S00056576</t>
  </si>
  <si>
    <t>S00056602</t>
  </si>
  <si>
    <t>S00056604</t>
  </si>
  <si>
    <t>S00056623</t>
  </si>
  <si>
    <t>S00056649</t>
  </si>
  <si>
    <t>S00056655</t>
  </si>
  <si>
    <t>S00056673</t>
  </si>
  <si>
    <t>S00056716</t>
  </si>
  <si>
    <t>S00056717</t>
  </si>
  <si>
    <t>S00056732</t>
  </si>
  <si>
    <t>S00056745</t>
  </si>
  <si>
    <t>S00056752</t>
  </si>
  <si>
    <t>S00056769</t>
  </si>
  <si>
    <t>S00056822</t>
  </si>
  <si>
    <t>S00056840</t>
  </si>
  <si>
    <t>S00056858</t>
  </si>
  <si>
    <t>S00056893</t>
  </si>
  <si>
    <t>S00056897</t>
  </si>
  <si>
    <t>S00056910</t>
  </si>
  <si>
    <t>S00056943</t>
  </si>
  <si>
    <t>S00056955</t>
  </si>
  <si>
    <t>S00056992</t>
  </si>
  <si>
    <t>S00057003</t>
  </si>
  <si>
    <t>S00057028</t>
  </si>
  <si>
    <t>S00057040</t>
  </si>
  <si>
    <t>S00057101</t>
  </si>
  <si>
    <t>S00057104</t>
  </si>
  <si>
    <t>S00057108</t>
  </si>
  <si>
    <t>S00057126</t>
  </si>
  <si>
    <t>S00057208</t>
  </si>
  <si>
    <t>S00057256</t>
  </si>
  <si>
    <t>S00057258</t>
  </si>
  <si>
    <t>S00057275</t>
  </si>
  <si>
    <t>S00057353</t>
  </si>
  <si>
    <t>S00057374</t>
  </si>
  <si>
    <t>S00057379</t>
  </si>
  <si>
    <t>S00057383</t>
  </si>
  <si>
    <t>S00057386</t>
  </si>
  <si>
    <t>S00057389</t>
  </si>
  <si>
    <t>S00057404</t>
  </si>
  <si>
    <t>S00057413</t>
  </si>
  <si>
    <t>S00057449</t>
  </si>
  <si>
    <t>S00057456</t>
  </si>
  <si>
    <t>S00057505</t>
  </si>
  <si>
    <t>S00057514</t>
  </si>
  <si>
    <t>S00057571</t>
  </si>
  <si>
    <t>S00057587</t>
  </si>
  <si>
    <t>S00057595</t>
  </si>
  <si>
    <t>S00057602</t>
  </si>
  <si>
    <t>S00057645</t>
  </si>
  <si>
    <t>S00057706</t>
  </si>
  <si>
    <t>S00057716</t>
  </si>
  <si>
    <t>S00057717</t>
  </si>
  <si>
    <t>S00057725</t>
  </si>
  <si>
    <t>S00057733</t>
  </si>
  <si>
    <t>S00057762</t>
  </si>
  <si>
    <t>S00057765</t>
  </si>
  <si>
    <t>S00057784</t>
  </si>
  <si>
    <t>S00057785</t>
  </si>
  <si>
    <t>S00057861</t>
  </si>
  <si>
    <t>S00057956</t>
  </si>
  <si>
    <t>S00058085</t>
  </si>
  <si>
    <t>S00058108</t>
  </si>
  <si>
    <t>S00058116</t>
  </si>
  <si>
    <t>S00058138</t>
  </si>
  <si>
    <t>S00058201</t>
  </si>
  <si>
    <t>Ches Bonnell</t>
  </si>
  <si>
    <t>S00058266</t>
  </si>
  <si>
    <t>S00058302</t>
  </si>
  <si>
    <t>S00058316</t>
  </si>
  <si>
    <t>S00058343</t>
  </si>
  <si>
    <t>S00058372</t>
  </si>
  <si>
    <t>S00058392</t>
  </si>
  <si>
    <t>S00058397</t>
  </si>
  <si>
    <t>S00058401</t>
  </si>
  <si>
    <t>S00058406</t>
  </si>
  <si>
    <t>S00058433</t>
  </si>
  <si>
    <t>S00058446</t>
  </si>
  <si>
    <t>S00058475</t>
  </si>
  <si>
    <t>S00058505</t>
  </si>
  <si>
    <t>S00058510</t>
  </si>
  <si>
    <t>S00058634</t>
  </si>
  <si>
    <t>S00058691</t>
  </si>
  <si>
    <t>S00058700</t>
  </si>
  <si>
    <t>S00058701</t>
  </si>
  <si>
    <t>S00058702</t>
  </si>
  <si>
    <t>S00058785</t>
  </si>
  <si>
    <t>S00058790</t>
  </si>
  <si>
    <t>S00058823</t>
  </si>
  <si>
    <t>S00058839</t>
  </si>
  <si>
    <t>S00058840</t>
  </si>
  <si>
    <t>S00058851</t>
  </si>
  <si>
    <t>S00058864</t>
  </si>
  <si>
    <t>S00058866</t>
  </si>
  <si>
    <t>S00058871</t>
  </si>
  <si>
    <t>S00058896</t>
  </si>
  <si>
    <t>S00058903</t>
  </si>
  <si>
    <t>S00058909</t>
  </si>
  <si>
    <t>S00058912</t>
  </si>
  <si>
    <t>S00058983</t>
  </si>
  <si>
    <t>S00059019</t>
  </si>
  <si>
    <t>S00059095</t>
  </si>
  <si>
    <t>S00059116</t>
  </si>
  <si>
    <t>S00059149</t>
  </si>
  <si>
    <t>S00059201</t>
  </si>
  <si>
    <t>S00059226</t>
  </si>
  <si>
    <t>S00059253</t>
  </si>
  <si>
    <t>S00059255</t>
  </si>
  <si>
    <t>S00059346</t>
  </si>
  <si>
    <t>S00059366</t>
  </si>
  <si>
    <t>S00059383</t>
  </si>
  <si>
    <t>S00059397</t>
  </si>
  <si>
    <t>S00059399</t>
  </si>
  <si>
    <t>S00059443</t>
  </si>
  <si>
    <t>S00059446</t>
  </si>
  <si>
    <t>S00059478</t>
  </si>
  <si>
    <t>S00059496</t>
  </si>
  <si>
    <t>S00059498</t>
  </si>
  <si>
    <t>S00059516</t>
  </si>
  <si>
    <t>S00059521</t>
  </si>
  <si>
    <t>S00059547</t>
  </si>
  <si>
    <t>S00059574</t>
  </si>
  <si>
    <t>S00059595</t>
  </si>
  <si>
    <t>S00059614</t>
  </si>
  <si>
    <t>S00059639</t>
  </si>
  <si>
    <t>S00059643</t>
  </si>
  <si>
    <t>S00059648</t>
  </si>
  <si>
    <t>S00059753</t>
  </si>
  <si>
    <t>S00059760</t>
  </si>
  <si>
    <t>S00059811</t>
  </si>
  <si>
    <t>S00059815</t>
  </si>
  <si>
    <t>S00059827</t>
  </si>
  <si>
    <t>S00059859</t>
  </si>
  <si>
    <t>S00059917</t>
  </si>
  <si>
    <t>S00059935</t>
  </si>
  <si>
    <t>S00059937</t>
  </si>
  <si>
    <t>S00059960</t>
  </si>
  <si>
    <t>S00059961</t>
  </si>
  <si>
    <t>S00059965</t>
  </si>
  <si>
    <t>S00059979</t>
  </si>
  <si>
    <t>S00060019</t>
  </si>
  <si>
    <t>S00060028</t>
  </si>
  <si>
    <t>S00060046</t>
  </si>
  <si>
    <t>S00060049</t>
  </si>
  <si>
    <t>S00060062</t>
  </si>
  <si>
    <t>S00060076</t>
  </si>
  <si>
    <t>S00060096</t>
  </si>
  <si>
    <t>S00060103</t>
  </si>
  <si>
    <t>S00060108</t>
  </si>
  <si>
    <t>S00060129</t>
  </si>
  <si>
    <t>S00060208</t>
  </si>
  <si>
    <t>S00060213</t>
  </si>
  <si>
    <t>S00060236</t>
  </si>
  <si>
    <t>S00060239</t>
  </si>
  <si>
    <t>S00060272</t>
  </si>
  <si>
    <t>S00060301</t>
  </si>
  <si>
    <t>S00060328</t>
  </si>
  <si>
    <t>S00060341</t>
  </si>
  <si>
    <t>S00060454</t>
  </si>
  <si>
    <t>S00060476</t>
  </si>
  <si>
    <t>S00060488</t>
  </si>
  <si>
    <t>S00060531</t>
  </si>
  <si>
    <t>S00060558</t>
  </si>
  <si>
    <t>S00060561</t>
  </si>
  <si>
    <t>S00060620</t>
  </si>
  <si>
    <t>S00060651</t>
  </si>
  <si>
    <t>S00060659</t>
  </si>
  <si>
    <t>S00060666</t>
  </si>
  <si>
    <t>S00060672</t>
  </si>
  <si>
    <t>S00060708</t>
  </si>
  <si>
    <t>S00060709</t>
  </si>
  <si>
    <t>S00060735</t>
  </si>
  <si>
    <t>S00060778</t>
  </si>
  <si>
    <t>S00060808</t>
  </si>
  <si>
    <t>S00060818</t>
  </si>
  <si>
    <t>S00060847</t>
  </si>
  <si>
    <t>S00060862</t>
  </si>
  <si>
    <t>S00060873</t>
  </si>
  <si>
    <t>S00060893</t>
  </si>
  <si>
    <t>S00060898</t>
  </si>
  <si>
    <t>S00060924</t>
  </si>
  <si>
    <t>S00060937</t>
  </si>
  <si>
    <t>S00060939</t>
  </si>
  <si>
    <t>S00060953</t>
  </si>
  <si>
    <t>S00060972</t>
  </si>
  <si>
    <t>S00060978</t>
  </si>
  <si>
    <t>S00060980</t>
  </si>
  <si>
    <t>S00060988</t>
  </si>
  <si>
    <t>S00061017</t>
  </si>
  <si>
    <t>S00061033</t>
  </si>
  <si>
    <t>S00061117</t>
  </si>
  <si>
    <t>S00061122</t>
  </si>
  <si>
    <t>S00061153</t>
  </si>
  <si>
    <t>S00061190</t>
  </si>
  <si>
    <t>S00061218</t>
  </si>
  <si>
    <t>S00061238</t>
  </si>
  <si>
    <t>S00061258</t>
  </si>
  <si>
    <t>S00061282</t>
  </si>
  <si>
    <t>S00061287</t>
  </si>
  <si>
    <t>S00061313</t>
  </si>
  <si>
    <t>S00061320</t>
  </si>
  <si>
    <t>S00061327</t>
  </si>
  <si>
    <t>S00061364</t>
  </si>
  <si>
    <t>S00061420</t>
  </si>
  <si>
    <t>S00061461</t>
  </si>
  <si>
    <t>S00061474</t>
  </si>
  <si>
    <t>S00061491</t>
  </si>
  <si>
    <t>S00061501</t>
  </si>
  <si>
    <t>S00061507</t>
  </si>
  <si>
    <t>S00061549</t>
  </si>
  <si>
    <t>S00061571</t>
  </si>
  <si>
    <t>S00061588</t>
  </si>
  <si>
    <t>S00061663</t>
  </si>
  <si>
    <t>S00061674</t>
  </si>
  <si>
    <t>S00061679</t>
  </si>
  <si>
    <t>S00061717</t>
  </si>
  <si>
    <t>S00061729</t>
  </si>
  <si>
    <t>S00061773</t>
  </si>
  <si>
    <t>S00061776</t>
  </si>
  <si>
    <t>S00061780</t>
  </si>
  <si>
    <t>S00061793</t>
  </si>
  <si>
    <t>S00061802</t>
  </si>
  <si>
    <t>S00061842</t>
  </si>
  <si>
    <t>S00061883</t>
  </si>
  <si>
    <t>S00061898</t>
  </si>
  <si>
    <t>S00061967</t>
  </si>
  <si>
    <t>S00061976</t>
  </si>
  <si>
    <t>S00061990</t>
  </si>
  <si>
    <t>S00061994</t>
  </si>
  <si>
    <t>S00062019</t>
  </si>
  <si>
    <t>S00062029</t>
  </si>
  <si>
    <t>S00062035</t>
  </si>
  <si>
    <t>S00062094</t>
  </si>
  <si>
    <t>S00062114</t>
  </si>
  <si>
    <t>S00062121</t>
  </si>
  <si>
    <t>S00062126</t>
  </si>
  <si>
    <t>S00062150</t>
  </si>
  <si>
    <t>S00062152</t>
  </si>
  <si>
    <t>S00062162</t>
  </si>
  <si>
    <t>S00062168</t>
  </si>
  <si>
    <t>S00062172</t>
  </si>
  <si>
    <t>S00062189</t>
  </si>
  <si>
    <t>S00062205</t>
  </si>
  <si>
    <t>S00062206</t>
  </si>
  <si>
    <t>S00062213</t>
  </si>
  <si>
    <t>S00062222</t>
  </si>
  <si>
    <t>S00062232</t>
  </si>
  <si>
    <t>S00062238</t>
  </si>
  <si>
    <t>S00062250</t>
  </si>
  <si>
    <t>S00062307</t>
  </si>
  <si>
    <t>S00062313</t>
  </si>
  <si>
    <t>S00062316</t>
  </si>
  <si>
    <t>S00062322</t>
  </si>
  <si>
    <t>S00062364</t>
  </si>
  <si>
    <t>S00062365</t>
  </si>
  <si>
    <t>S00062381</t>
  </si>
  <si>
    <t>S00062390</t>
  </si>
  <si>
    <t>S00062412</t>
  </si>
  <si>
    <t>S00062478</t>
  </si>
  <si>
    <t>S00062498</t>
  </si>
  <si>
    <t>S00062519</t>
  </si>
  <si>
    <t>S00062520</t>
  </si>
  <si>
    <t>S00062540</t>
  </si>
  <si>
    <t>S00062561</t>
  </si>
  <si>
    <t>S00062579</t>
  </si>
  <si>
    <t>S00062582</t>
  </si>
  <si>
    <t>S00062589</t>
  </si>
  <si>
    <t>S00062601</t>
  </si>
  <si>
    <t>S00062616</t>
  </si>
  <si>
    <t>S00062656</t>
  </si>
  <si>
    <t>S00062671</t>
  </si>
  <si>
    <t>S00062709</t>
  </si>
  <si>
    <t>S00062725</t>
  </si>
  <si>
    <t>S00062760</t>
  </si>
  <si>
    <t>S00062776</t>
  </si>
  <si>
    <t>S00062798</t>
  </si>
  <si>
    <t>S00062814</t>
  </si>
  <si>
    <t>S00062823</t>
  </si>
  <si>
    <t>S00062874</t>
  </si>
  <si>
    <t>S00062881</t>
  </si>
  <si>
    <t>S00062884</t>
  </si>
  <si>
    <t>S00062890</t>
  </si>
  <si>
    <t>S00062926</t>
  </si>
  <si>
    <t>S00062928</t>
  </si>
  <si>
    <t>S00062940</t>
  </si>
  <si>
    <t>S00062962</t>
  </si>
  <si>
    <t>S00062989</t>
  </si>
  <si>
    <t>S00063051</t>
  </si>
  <si>
    <t>S00063073</t>
  </si>
  <si>
    <t>S00063076</t>
  </si>
  <si>
    <t>S00063077</t>
  </si>
  <si>
    <t>S00063080</t>
  </si>
  <si>
    <t>S00063082</t>
  </si>
  <si>
    <t>S00063097</t>
  </si>
  <si>
    <t>S00063126</t>
  </si>
  <si>
    <t>S00063127</t>
  </si>
  <si>
    <t>S00063141</t>
  </si>
  <si>
    <t>S00063184</t>
  </si>
  <si>
    <t>S00063185</t>
  </si>
  <si>
    <t>S00063189</t>
  </si>
  <si>
    <t>S00063200</t>
  </si>
  <si>
    <t>S00063201</t>
  </si>
  <si>
    <t>S00063211</t>
  </si>
  <si>
    <t>S00063232</t>
  </si>
  <si>
    <t>S00063247</t>
  </si>
  <si>
    <t>S00063249</t>
  </si>
  <si>
    <t>S00063273</t>
  </si>
  <si>
    <t>S00063304</t>
  </si>
  <si>
    <t>S00063314</t>
  </si>
  <si>
    <t>S00063319</t>
  </si>
  <si>
    <t>S00063334</t>
  </si>
  <si>
    <t>S00063335</t>
  </si>
  <si>
    <t>S00063393</t>
  </si>
  <si>
    <t>S00063429</t>
  </si>
  <si>
    <t>S00063448</t>
  </si>
  <si>
    <t>S00063454</t>
  </si>
  <si>
    <t>S00063470</t>
  </si>
  <si>
    <t>S00063529</t>
  </si>
  <si>
    <t>S00063612</t>
  </si>
  <si>
    <t>S00063649</t>
  </si>
  <si>
    <t>S00063665</t>
  </si>
  <si>
    <t>S00063684</t>
  </si>
  <si>
    <t>S00063691</t>
  </si>
  <si>
    <t>S00063700</t>
  </si>
  <si>
    <t>S00063710</t>
  </si>
  <si>
    <t>S00063721</t>
  </si>
  <si>
    <t>S00063723</t>
  </si>
  <si>
    <t>S00063730</t>
  </si>
  <si>
    <t>S00063772</t>
  </si>
  <si>
    <t>S00063874</t>
  </si>
  <si>
    <t>S00063877</t>
  </si>
  <si>
    <t>S00063919</t>
  </si>
  <si>
    <t>S00063928</t>
  </si>
  <si>
    <t>S00063929</t>
  </si>
  <si>
    <t>S00063945</t>
  </si>
  <si>
    <t>S00063981</t>
  </si>
  <si>
    <t>S00063982</t>
  </si>
  <si>
    <t>S00064027</t>
  </si>
  <si>
    <t>S00064050</t>
  </si>
  <si>
    <t>S00064064</t>
  </si>
  <si>
    <t>S00064071</t>
  </si>
  <si>
    <t>S00064074</t>
  </si>
  <si>
    <t>S00064094</t>
  </si>
  <si>
    <t>S00064192</t>
  </si>
  <si>
    <t>S00064216</t>
  </si>
  <si>
    <t>S00064228</t>
  </si>
  <si>
    <t>S00064255</t>
  </si>
  <si>
    <t>S00064264</t>
  </si>
  <si>
    <t>S00064277</t>
  </si>
  <si>
    <t>S00064293</t>
  </si>
  <si>
    <t>S00064329</t>
  </si>
  <si>
    <t>S00064391</t>
  </si>
  <si>
    <t>S00064403</t>
  </si>
  <si>
    <t>S00064424</t>
  </si>
  <si>
    <t>S00064465</t>
  </si>
  <si>
    <t>S00064489</t>
  </si>
  <si>
    <t>S00064495</t>
  </si>
  <si>
    <t>S00064502</t>
  </si>
  <si>
    <t>S00064542</t>
  </si>
  <si>
    <t>S00064552</t>
  </si>
  <si>
    <t>S00064578</t>
  </si>
  <si>
    <t>S00064583</t>
  </si>
  <si>
    <t>S00064598</t>
  </si>
  <si>
    <t>S00064625</t>
  </si>
  <si>
    <t>S00064648</t>
  </si>
  <si>
    <t>S00064650</t>
  </si>
  <si>
    <t>S00064675</t>
  </si>
  <si>
    <t>S00064742</t>
  </si>
  <si>
    <t>S00064761</t>
  </si>
  <si>
    <t>S00064774</t>
  </si>
  <si>
    <t>S00064849</t>
  </si>
  <si>
    <t>S00064875</t>
  </si>
  <si>
    <t>S00064903</t>
  </si>
  <si>
    <t>S00064966</t>
  </si>
  <si>
    <t>S00064982</t>
  </si>
  <si>
    <t>S00064987</t>
  </si>
  <si>
    <t>S00064993</t>
  </si>
  <si>
    <t>S00065001</t>
  </si>
  <si>
    <t>S00065041</t>
  </si>
  <si>
    <t>S00065044</t>
  </si>
  <si>
    <t>S00065045</t>
  </si>
  <si>
    <t>S00065047</t>
  </si>
  <si>
    <t>S00065117</t>
  </si>
  <si>
    <t>S00065137</t>
  </si>
  <si>
    <t>S00065191</t>
  </si>
  <si>
    <t>S00065218</t>
  </si>
  <si>
    <t>S00065302</t>
  </si>
  <si>
    <t>S00065315</t>
  </si>
  <si>
    <t>S00065328</t>
  </si>
  <si>
    <t>S00065348</t>
  </si>
  <si>
    <t>S00065452</t>
  </si>
  <si>
    <t>S00065469</t>
  </si>
  <si>
    <t>S00065471</t>
  </si>
  <si>
    <t>S00065478</t>
  </si>
  <si>
    <t>S00065488</t>
  </si>
  <si>
    <t>S00065491</t>
  </si>
  <si>
    <t>S00065492</t>
  </si>
  <si>
    <t>S00065557</t>
  </si>
  <si>
    <t>S00065595</t>
  </si>
  <si>
    <t>S00065629</t>
  </si>
  <si>
    <t>S00065642</t>
  </si>
  <si>
    <t>S00065651</t>
  </si>
  <si>
    <t>S00065658</t>
  </si>
  <si>
    <t>S00065693</t>
  </si>
  <si>
    <t>S00065698</t>
  </si>
  <si>
    <t>S00065709</t>
  </si>
  <si>
    <t>S00065727</t>
  </si>
  <si>
    <t>S00065745</t>
  </si>
  <si>
    <t>S00065779</t>
  </si>
  <si>
    <t>S00065781</t>
  </si>
  <si>
    <t>S00065842</t>
  </si>
  <si>
    <t>S00065853</t>
  </si>
  <si>
    <t>S00065861</t>
  </si>
  <si>
    <t>S00065965</t>
  </si>
  <si>
    <t>S00065977</t>
  </si>
  <si>
    <t>S00066027</t>
  </si>
  <si>
    <t>S00066040</t>
  </si>
  <si>
    <t>S00066092</t>
  </si>
  <si>
    <t>S00066105</t>
  </si>
  <si>
    <t>S00066126</t>
  </si>
  <si>
    <t>S00066147</t>
  </si>
  <si>
    <t>S00066207</t>
  </si>
  <si>
    <t>S00066218</t>
  </si>
  <si>
    <t>S00066310</t>
  </si>
  <si>
    <t>S00066311</t>
  </si>
  <si>
    <t>S00066341</t>
  </si>
  <si>
    <t>S00066350</t>
  </si>
  <si>
    <t>S00066352</t>
  </si>
  <si>
    <t>S00066356</t>
  </si>
  <si>
    <t>S00066380</t>
  </si>
  <si>
    <t>S00066425</t>
  </si>
  <si>
    <t>S00066426</t>
  </si>
  <si>
    <t>S00066459</t>
  </si>
  <si>
    <t>S00066464</t>
  </si>
  <si>
    <t>S00066496</t>
  </si>
  <si>
    <t>S00066498</t>
  </si>
  <si>
    <t>S00066545</t>
  </si>
  <si>
    <t>S00066557</t>
  </si>
  <si>
    <t>S00066567</t>
  </si>
  <si>
    <t>S00066570</t>
  </si>
  <si>
    <t>S00066593</t>
  </si>
  <si>
    <t>S00066612</t>
  </si>
  <si>
    <t>S00066633</t>
  </si>
  <si>
    <t>S00066661</t>
  </si>
  <si>
    <t>S00066711</t>
  </si>
  <si>
    <t>S00066748</t>
  </si>
  <si>
    <t>S00066759</t>
  </si>
  <si>
    <t>S00066791</t>
  </si>
  <si>
    <t>S00066800</t>
  </si>
  <si>
    <t>S00066824</t>
  </si>
  <si>
    <t>S00066829</t>
  </si>
  <si>
    <t>S00066848</t>
  </si>
  <si>
    <t>S00066851</t>
  </si>
  <si>
    <t>S00066861</t>
  </si>
  <si>
    <t>S00066876</t>
  </si>
  <si>
    <t>S00066903</t>
  </si>
  <si>
    <t>S00066967</t>
  </si>
  <si>
    <t>S00066971</t>
  </si>
  <si>
    <t>S00066974</t>
  </si>
  <si>
    <t>S00067019</t>
  </si>
  <si>
    <t>S00067021</t>
  </si>
  <si>
    <t>S00067061</t>
  </si>
  <si>
    <t>S00067085</t>
  </si>
  <si>
    <t>S00067092</t>
  </si>
  <si>
    <t>S00067139</t>
  </si>
  <si>
    <t>S00067145</t>
  </si>
  <si>
    <t>S00067215</t>
  </si>
  <si>
    <t>S00067239</t>
  </si>
  <si>
    <t>S00067243</t>
  </si>
  <si>
    <t>S00067255</t>
  </si>
  <si>
    <t>S00067292</t>
  </si>
  <si>
    <t>S00067333</t>
  </si>
  <si>
    <t>S00067344</t>
  </si>
  <si>
    <t>S00067368</t>
  </si>
  <si>
    <t>S00067373</t>
  </si>
  <si>
    <t>S00067394</t>
  </si>
  <si>
    <t>S00067400</t>
  </si>
  <si>
    <t>S00067499</t>
  </si>
  <si>
    <t>S00067513</t>
  </si>
  <si>
    <t>S00067551</t>
  </si>
  <si>
    <t>S00067554</t>
  </si>
  <si>
    <t>S00067559</t>
  </si>
  <si>
    <t>S00067578</t>
  </si>
  <si>
    <t>S00067590</t>
  </si>
  <si>
    <t>S00067610</t>
  </si>
  <si>
    <t>S00067681</t>
  </si>
  <si>
    <t>S00067685</t>
  </si>
  <si>
    <t>S00067696</t>
  </si>
  <si>
    <t>S00067706</t>
  </si>
  <si>
    <t>S00067717</t>
  </si>
  <si>
    <t>S00067743</t>
  </si>
  <si>
    <t>S00067744</t>
  </si>
  <si>
    <t>S00067747</t>
  </si>
  <si>
    <t>S00067758</t>
  </si>
  <si>
    <t>S00067767</t>
  </si>
  <si>
    <t>S00067768</t>
  </si>
  <si>
    <t>S00067787</t>
  </si>
  <si>
    <t>S00067800</t>
  </si>
  <si>
    <t>S00067849</t>
  </si>
  <si>
    <t>S00067868</t>
  </si>
  <si>
    <t>S00067877</t>
  </si>
  <si>
    <t>S00067885</t>
  </si>
  <si>
    <t>S00067911</t>
  </si>
  <si>
    <t>S00067972</t>
  </si>
  <si>
    <t>S00067977</t>
  </si>
  <si>
    <t>S00067996</t>
  </si>
  <si>
    <t>S00068031</t>
  </si>
  <si>
    <t>S00068110</t>
  </si>
  <si>
    <t>S00068156</t>
  </si>
  <si>
    <t>S00068170</t>
  </si>
  <si>
    <t>S00068187</t>
  </si>
  <si>
    <t>S00068197</t>
  </si>
  <si>
    <t>S00068314</t>
  </si>
  <si>
    <t>S00068334</t>
  </si>
  <si>
    <t>S00068347</t>
  </si>
  <si>
    <t>S00068358</t>
  </si>
  <si>
    <t>S00068382</t>
  </si>
  <si>
    <t>S00068417</t>
  </si>
  <si>
    <t>S00068434</t>
  </si>
  <si>
    <t>S00068441</t>
  </si>
  <si>
    <t>S00068446</t>
  </si>
  <si>
    <t>S00068454</t>
  </si>
  <si>
    <t>S00068495</t>
  </si>
  <si>
    <t>S00068541</t>
  </si>
  <si>
    <t>S00068551</t>
  </si>
  <si>
    <t>S00068555</t>
  </si>
  <si>
    <t>S00068569</t>
  </si>
  <si>
    <t>S00068639</t>
  </si>
  <si>
    <t>S00068656</t>
  </si>
  <si>
    <t>S00068666</t>
  </si>
  <si>
    <t>S00068667</t>
  </si>
  <si>
    <t>S00068677</t>
  </si>
  <si>
    <t>S00068734</t>
  </si>
  <si>
    <t>S00068770</t>
  </si>
  <si>
    <t>S00068777</t>
  </si>
  <si>
    <t>S00068803</t>
  </si>
  <si>
    <t>S00068808</t>
  </si>
  <si>
    <t>S00068823</t>
  </si>
  <si>
    <t>S00068843</t>
  </si>
  <si>
    <t>S00068869</t>
  </si>
  <si>
    <t>S00068882</t>
  </si>
  <si>
    <t>S00068905</t>
  </si>
  <si>
    <t>S00068911</t>
  </si>
  <si>
    <t>S00068968</t>
  </si>
  <si>
    <t>S00068977</t>
  </si>
  <si>
    <t>S00068998</t>
  </si>
  <si>
    <t>S00069002</t>
  </si>
  <si>
    <t>S00069004</t>
  </si>
  <si>
    <t>S00069032</t>
  </si>
  <si>
    <t>S00069036</t>
  </si>
  <si>
    <t>S00069109</t>
  </si>
  <si>
    <t>S00069110</t>
  </si>
  <si>
    <t>S00069156</t>
  </si>
  <si>
    <t>S00069168</t>
  </si>
  <si>
    <t>S00069202</t>
  </si>
  <si>
    <t>S00069274</t>
  </si>
  <si>
    <t>S00069284</t>
  </si>
  <si>
    <t>S00069286</t>
  </si>
  <si>
    <t>S00069291</t>
  </si>
  <si>
    <t>S00069334</t>
  </si>
  <si>
    <t>S00069346</t>
  </si>
  <si>
    <t>S00069373</t>
  </si>
  <si>
    <t>S00069387</t>
  </si>
  <si>
    <t>S00069389</t>
  </si>
  <si>
    <t>S00069412</t>
  </si>
  <si>
    <t>S00069426</t>
  </si>
  <si>
    <t>S00069433</t>
  </si>
  <si>
    <t>S00069474</t>
  </si>
  <si>
    <t>S00069475</t>
  </si>
  <si>
    <t>S00069487</t>
  </si>
  <si>
    <t>S00069504</t>
  </si>
  <si>
    <t>S00069509</t>
  </si>
  <si>
    <t>S00069512</t>
  </si>
  <si>
    <t>S00069522</t>
  </si>
  <si>
    <t>S00069539</t>
  </si>
  <si>
    <t>S00069552</t>
  </si>
  <si>
    <t>S00069562</t>
  </si>
  <si>
    <t>S00069576</t>
  </si>
  <si>
    <t>S00069577</t>
  </si>
  <si>
    <t>S00069593</t>
  </si>
  <si>
    <t>S00069595</t>
  </si>
  <si>
    <t>S00069669</t>
  </si>
  <si>
    <t>S00069706</t>
  </si>
  <si>
    <t>S00069718</t>
  </si>
  <si>
    <t>S00069854</t>
  </si>
  <si>
    <t>S00069864</t>
  </si>
  <si>
    <t>S00069900</t>
  </si>
  <si>
    <t>S00069902</t>
  </si>
  <si>
    <t>S00069970</t>
  </si>
  <si>
    <t>S00069972</t>
  </si>
  <si>
    <t>S00069985</t>
  </si>
  <si>
    <t>S00069997</t>
  </si>
  <si>
    <t>S00070016</t>
  </si>
  <si>
    <t>S00070042</t>
  </si>
  <si>
    <t>S00070043</t>
  </si>
  <si>
    <t>S00070071</t>
  </si>
  <si>
    <t>S00070118</t>
  </si>
  <si>
    <t>S00070126</t>
  </si>
  <si>
    <t>S00070129</t>
  </si>
  <si>
    <t>S00070142</t>
  </si>
  <si>
    <t>S00070150</t>
  </si>
  <si>
    <t>S00070156</t>
  </si>
  <si>
    <t>S00070169</t>
  </si>
  <si>
    <t>S00070199</t>
  </si>
  <si>
    <t>S00070205</t>
  </si>
  <si>
    <t>S00070260</t>
  </si>
  <si>
    <t>S00070263</t>
  </si>
  <si>
    <t>S00070285</t>
  </si>
  <si>
    <t>S00070299</t>
  </si>
  <si>
    <t>S00070328</t>
  </si>
  <si>
    <t>S00070337</t>
  </si>
  <si>
    <t>S00070390</t>
  </si>
  <si>
    <t>Andria Kimpton</t>
  </si>
  <si>
    <t>S00070477</t>
  </si>
  <si>
    <t>S00070479</t>
  </si>
  <si>
    <t>S00070485</t>
  </si>
  <si>
    <t>S00070569</t>
  </si>
  <si>
    <t>S00070589</t>
  </si>
  <si>
    <t>S00070596</t>
  </si>
  <si>
    <t>S00070598</t>
  </si>
  <si>
    <t>S00070612</t>
  </si>
  <si>
    <t>S00070613</t>
  </si>
  <si>
    <t>S00070675</t>
  </si>
  <si>
    <t>S00070689</t>
  </si>
  <si>
    <t>S00070725</t>
  </si>
  <si>
    <t>S00070752</t>
  </si>
  <si>
    <t>S00070789</t>
  </si>
  <si>
    <t>S00070817</t>
  </si>
  <si>
    <t>S00070842</t>
  </si>
  <si>
    <t>S00070847</t>
  </si>
  <si>
    <t>S00070855</t>
  </si>
  <si>
    <t>S00070873</t>
  </si>
  <si>
    <t>S00070888</t>
  </si>
  <si>
    <t>S00070946</t>
  </si>
  <si>
    <t>S00070961</t>
  </si>
  <si>
    <t>S00070968</t>
  </si>
  <si>
    <t>S00070996</t>
  </si>
  <si>
    <t>S00071010</t>
  </si>
  <si>
    <t>S00071019</t>
  </si>
  <si>
    <t>S00071070</t>
  </si>
  <si>
    <t>S00071099</t>
  </si>
  <si>
    <t>S00071118</t>
  </si>
  <si>
    <t>S00071123</t>
  </si>
  <si>
    <t>S00071130</t>
  </si>
  <si>
    <t>S00071138</t>
  </si>
  <si>
    <t>S00071150</t>
  </si>
  <si>
    <t>S00071179</t>
  </si>
  <si>
    <t>S00071196</t>
  </si>
  <si>
    <t>S00071206</t>
  </si>
  <si>
    <t>S00071242</t>
  </si>
  <si>
    <t>S00071252</t>
  </si>
  <si>
    <t>S00071268</t>
  </si>
  <si>
    <t>S00071295</t>
  </si>
  <si>
    <t>S00071306</t>
  </si>
  <si>
    <t>S00071317</t>
  </si>
  <si>
    <t>S00071335</t>
  </si>
  <si>
    <t>S00071365</t>
  </si>
  <si>
    <t>S00071379</t>
  </si>
  <si>
    <t>S00071449</t>
  </si>
  <si>
    <t>S00071457</t>
  </si>
  <si>
    <t>S00071498</t>
  </si>
  <si>
    <t>S00071514</t>
  </si>
  <si>
    <t>S00071556</t>
  </si>
  <si>
    <t>S00071557</t>
  </si>
  <si>
    <t>S00071570</t>
  </si>
  <si>
    <t>S00071580</t>
  </si>
  <si>
    <t>S00071665</t>
  </si>
  <si>
    <t>S00071685</t>
  </si>
  <si>
    <t>S00071733</t>
  </si>
  <si>
    <t>S00071754</t>
  </si>
  <si>
    <t>S00071775</t>
  </si>
  <si>
    <t>S00071777</t>
  </si>
  <si>
    <t>S00071780</t>
  </si>
  <si>
    <t>S00071784</t>
  </si>
  <si>
    <t>S00071822</t>
  </si>
  <si>
    <t>S00071826</t>
  </si>
  <si>
    <t>S00071862</t>
  </si>
  <si>
    <t>S00071867</t>
  </si>
  <si>
    <t>S00071947</t>
  </si>
  <si>
    <t>S00071965</t>
  </si>
  <si>
    <t>S00071967</t>
  </si>
  <si>
    <t>S00071983</t>
  </si>
  <si>
    <t>S00072000</t>
  </si>
  <si>
    <t>S00072022</t>
  </si>
  <si>
    <t>S00072050</t>
  </si>
  <si>
    <t>S00072069</t>
  </si>
  <si>
    <t>S00072075</t>
  </si>
  <si>
    <t>S00072130</t>
  </si>
  <si>
    <t>S00072151</t>
  </si>
  <si>
    <t>S00072158</t>
  </si>
  <si>
    <t>S00072209</t>
  </si>
  <si>
    <t>S00072230</t>
  </si>
  <si>
    <t>S00072307</t>
  </si>
  <si>
    <t>S00072333</t>
  </si>
  <si>
    <t>S00072487</t>
  </si>
  <si>
    <t>S00072546</t>
  </si>
  <si>
    <t>S00072589</t>
  </si>
  <si>
    <t>S00072604</t>
  </si>
  <si>
    <t>S00072645</t>
  </si>
  <si>
    <t>S00072662</t>
  </si>
  <si>
    <t>S00072676</t>
  </si>
  <si>
    <t>S00072708</t>
  </si>
  <si>
    <t>S00072722</t>
  </si>
  <si>
    <t>S00072732</t>
  </si>
  <si>
    <t>S00072734</t>
  </si>
  <si>
    <t>S00072757</t>
  </si>
  <si>
    <t>S00072760</t>
  </si>
  <si>
    <t>S00072763</t>
  </si>
  <si>
    <t>S00072794</t>
  </si>
  <si>
    <t>S00072828</t>
  </si>
  <si>
    <t>S00072831</t>
  </si>
  <si>
    <t>S00072837</t>
  </si>
  <si>
    <t>S00072841</t>
  </si>
  <si>
    <t>S00072906</t>
  </si>
  <si>
    <t>S00072945</t>
  </si>
  <si>
    <t>S00072975</t>
  </si>
  <si>
    <t>S00072994</t>
  </si>
  <si>
    <t>S00073006</t>
  </si>
  <si>
    <t>S00073025</t>
  </si>
  <si>
    <t>S00073033</t>
  </si>
  <si>
    <t>S00073061</t>
  </si>
  <si>
    <t>S00073062</t>
  </si>
  <si>
    <t>S00073072</t>
  </si>
  <si>
    <t>S00073093</t>
  </si>
  <si>
    <t>S00073121</t>
  </si>
  <si>
    <t>S00073172</t>
  </si>
  <si>
    <t>S00073177</t>
  </si>
  <si>
    <t>S00073182</t>
  </si>
  <si>
    <t>S00073185</t>
  </si>
  <si>
    <t>S00073349</t>
  </si>
  <si>
    <t>S00073365</t>
  </si>
  <si>
    <t>S00073370</t>
  </si>
  <si>
    <t>S00073425</t>
  </si>
  <si>
    <t>S00073451</t>
  </si>
  <si>
    <t>S00073491</t>
  </si>
  <si>
    <t>S00073498</t>
  </si>
  <si>
    <t>S00073511</t>
  </si>
  <si>
    <t>S00073592</t>
  </si>
  <si>
    <t>S00073651</t>
  </si>
  <si>
    <t>S00073683</t>
  </si>
  <si>
    <t>S00073723</t>
  </si>
  <si>
    <t>S00073738</t>
  </si>
  <si>
    <t>S00073750</t>
  </si>
  <si>
    <t>S00073776</t>
  </si>
  <si>
    <t>S00073801</t>
  </si>
  <si>
    <t>S00073820</t>
  </si>
  <si>
    <t>S00073861</t>
  </si>
  <si>
    <t>S00073893</t>
  </si>
  <si>
    <t>S00073936</t>
  </si>
  <si>
    <t>S00073944</t>
  </si>
  <si>
    <t>S00073945</t>
  </si>
  <si>
    <t>S00073973</t>
  </si>
  <si>
    <t>S00074024</t>
  </si>
  <si>
    <t>S00074050</t>
  </si>
  <si>
    <t>S00074061</t>
  </si>
  <si>
    <t>S00074235</t>
  </si>
  <si>
    <t>S00074245</t>
  </si>
  <si>
    <t>S00074256</t>
  </si>
  <si>
    <t>S00074259</t>
  </si>
  <si>
    <t>S00074280</t>
  </si>
  <si>
    <t>S00074308</t>
  </si>
  <si>
    <t>S00074311</t>
  </si>
  <si>
    <t>S00074318</t>
  </si>
  <si>
    <t>S00074354</t>
  </si>
  <si>
    <t>S00074363</t>
  </si>
  <si>
    <t>S00074391</t>
  </si>
  <si>
    <t>S00074396</t>
  </si>
  <si>
    <t>S00074419</t>
  </si>
  <si>
    <t>S00074449</t>
  </si>
  <si>
    <t>S00074454</t>
  </si>
  <si>
    <t>S00074467</t>
  </si>
  <si>
    <t>S00074500</t>
  </si>
  <si>
    <t>S00074551</t>
  </si>
  <si>
    <t>S00074560</t>
  </si>
  <si>
    <t>S00074572</t>
  </si>
  <si>
    <t>S00074574</t>
  </si>
  <si>
    <t>S00074576</t>
  </si>
  <si>
    <t>S00074579</t>
  </si>
  <si>
    <t>S00074586</t>
  </si>
  <si>
    <t>S00074614</t>
  </si>
  <si>
    <t>S00074618</t>
  </si>
  <si>
    <t>S00074621</t>
  </si>
  <si>
    <t>S00074622</t>
  </si>
  <si>
    <t>S00074636</t>
  </si>
  <si>
    <t>S00074637</t>
  </si>
  <si>
    <t>S00074779</t>
  </si>
  <si>
    <t>S00074792</t>
  </si>
  <si>
    <t>S00074808</t>
  </si>
  <si>
    <t>S00074818</t>
  </si>
  <si>
    <t>S00074830</t>
  </si>
  <si>
    <t>S00074884</t>
  </si>
  <si>
    <t>S00074915</t>
  </si>
  <si>
    <t>S00074990</t>
  </si>
  <si>
    <t>S00075029</t>
  </si>
  <si>
    <t>S00075088</t>
  </si>
  <si>
    <t>S00075093</t>
  </si>
  <si>
    <t>S00075097</t>
  </si>
  <si>
    <t>S00075118</t>
  </si>
  <si>
    <t>S00075182</t>
  </si>
  <si>
    <t>S00075183</t>
  </si>
  <si>
    <t>S00075194</t>
  </si>
  <si>
    <t>S00075214</t>
  </si>
  <si>
    <t>S00075311</t>
  </si>
  <si>
    <t>S00075395</t>
  </si>
  <si>
    <t>S00075404</t>
  </si>
  <si>
    <t>S00075413</t>
  </si>
  <si>
    <t>S00075415</t>
  </si>
  <si>
    <t>S00075465</t>
  </si>
  <si>
    <t>S00075468</t>
  </si>
  <si>
    <t>S00075474</t>
  </si>
  <si>
    <t>S00075483</t>
  </si>
  <si>
    <t>S00075509</t>
  </si>
  <si>
    <t>S00075517</t>
  </si>
  <si>
    <t>S00075537</t>
  </si>
  <si>
    <t>S00075553</t>
  </si>
  <si>
    <t>S00075562</t>
  </si>
  <si>
    <t>S00075564</t>
  </si>
  <si>
    <t>S00075568</t>
  </si>
  <si>
    <t>S00075602</t>
  </si>
  <si>
    <t>S00075618</t>
  </si>
  <si>
    <t>S00075635</t>
  </si>
  <si>
    <t>S00075636</t>
  </si>
  <si>
    <t>S00075651</t>
  </si>
  <si>
    <t>S00075660</t>
  </si>
  <si>
    <t>S00075701</t>
  </si>
  <si>
    <t>S00075709</t>
  </si>
  <si>
    <t>S00075740</t>
  </si>
  <si>
    <t>S00075749</t>
  </si>
  <si>
    <t>S00075766</t>
  </si>
  <si>
    <t>S00075791</t>
  </si>
  <si>
    <t>S00075889</t>
  </si>
  <si>
    <t>S00075963</t>
  </si>
  <si>
    <t>S00075969</t>
  </si>
  <si>
    <t>S00075976</t>
  </si>
  <si>
    <t>S00075985</t>
  </si>
  <si>
    <t>S00076010</t>
  </si>
  <si>
    <t>S00076045</t>
  </si>
  <si>
    <t>S00076100</t>
  </si>
  <si>
    <t>S00076104</t>
  </si>
  <si>
    <t>S00076124</t>
  </si>
  <si>
    <t>S00076156</t>
  </si>
  <si>
    <t>S00076189</t>
  </si>
  <si>
    <t>S00076190</t>
  </si>
  <si>
    <t>S00076225</t>
  </si>
  <si>
    <t>S00076284</t>
  </si>
  <si>
    <t>S00076286</t>
  </si>
  <si>
    <t>S00076329</t>
  </si>
  <si>
    <t>S00076338</t>
  </si>
  <si>
    <t>S00076369</t>
  </si>
  <si>
    <t>S00076397</t>
  </si>
  <si>
    <t>S00076407</t>
  </si>
  <si>
    <t>S00076421</t>
  </si>
  <si>
    <t>S00076432</t>
  </si>
  <si>
    <t>S00076462</t>
  </si>
  <si>
    <t>S00076535</t>
  </si>
  <si>
    <t>S00076554</t>
  </si>
  <si>
    <t>S00076564</t>
  </si>
  <si>
    <t>S00076567</t>
  </si>
  <si>
    <t>S00076585</t>
  </si>
  <si>
    <t>S00076602</t>
  </si>
  <si>
    <t>S00076691</t>
  </si>
  <si>
    <t>S00076692</t>
  </si>
  <si>
    <t>S00076745</t>
  </si>
  <si>
    <t>S00076759</t>
  </si>
  <si>
    <t>S00076761</t>
  </si>
  <si>
    <t>S00076768</t>
  </si>
  <si>
    <t>S00076789</t>
  </si>
  <si>
    <t>S00076885</t>
  </si>
  <si>
    <t>S00076925</t>
  </si>
  <si>
    <t>S00077009</t>
  </si>
  <si>
    <t>S00077076</t>
  </si>
  <si>
    <t>S00077106</t>
  </si>
  <si>
    <t>S00077146</t>
  </si>
  <si>
    <t>S00077152</t>
  </si>
  <si>
    <t>S00077153</t>
  </si>
  <si>
    <t>S00077155</t>
  </si>
  <si>
    <t>S00077169</t>
  </si>
  <si>
    <t>S00077222</t>
  </si>
  <si>
    <t>S00077233</t>
  </si>
  <si>
    <t>S00077243</t>
  </si>
  <si>
    <t>S00077256</t>
  </si>
  <si>
    <t>S00077276</t>
  </si>
  <si>
    <t>S00077304</t>
  </si>
  <si>
    <t>S00077371</t>
  </si>
  <si>
    <t>S00077410</t>
  </si>
  <si>
    <t>S00077438</t>
  </si>
  <si>
    <t>S00077453</t>
  </si>
  <si>
    <t>S00077489</t>
  </si>
  <si>
    <t>S00077495</t>
  </si>
  <si>
    <t>S00077527</t>
  </si>
  <si>
    <t>S00077539</t>
  </si>
  <si>
    <t>S00077559</t>
  </si>
  <si>
    <t>S00077579</t>
  </si>
  <si>
    <t>S00077619</t>
  </si>
  <si>
    <t>S00077633</t>
  </si>
  <si>
    <t>S00077638</t>
  </si>
  <si>
    <t>S00077648</t>
  </si>
  <si>
    <t>S00077654</t>
  </si>
  <si>
    <t>S00077660</t>
  </si>
  <si>
    <t>S00077664</t>
  </si>
  <si>
    <t>S00077667</t>
  </si>
  <si>
    <t>S00077681</t>
  </si>
  <si>
    <t>S00077690</t>
  </si>
  <si>
    <t>S00077693</t>
  </si>
  <si>
    <t>S00077719</t>
  </si>
  <si>
    <t>S00077730</t>
  </si>
  <si>
    <t>S00077744</t>
  </si>
  <si>
    <t>S00077761</t>
  </si>
  <si>
    <t>S00077780</t>
  </si>
  <si>
    <t>S00077824</t>
  </si>
  <si>
    <t>S00077864</t>
  </si>
  <si>
    <t>S00077875</t>
  </si>
  <si>
    <t>S00077877</t>
  </si>
  <si>
    <t>S00077885</t>
  </si>
  <si>
    <t>S00077891</t>
  </si>
  <si>
    <t>S00077899</t>
  </si>
  <si>
    <t>S00077905</t>
  </si>
  <si>
    <t>S00077913</t>
  </si>
  <si>
    <t>S00077918</t>
  </si>
  <si>
    <t>S00077925</t>
  </si>
  <si>
    <t>S00077926</t>
  </si>
  <si>
    <t>S00077933</t>
  </si>
  <si>
    <t>S00077938</t>
  </si>
  <si>
    <t>S00077971</t>
  </si>
  <si>
    <t>S00078008</t>
  </si>
  <si>
    <t>S00078033</t>
  </si>
  <si>
    <t>S00078061</t>
  </si>
  <si>
    <t>S00078062</t>
  </si>
  <si>
    <t>S00078067</t>
  </si>
  <si>
    <t>S00078143</t>
  </si>
  <si>
    <t>S00078145</t>
  </si>
  <si>
    <t>S00078168</t>
  </si>
  <si>
    <t>S00078194</t>
  </si>
  <si>
    <t>S00078217</t>
  </si>
  <si>
    <t>S00078226</t>
  </si>
  <si>
    <t>S00078252</t>
  </si>
  <si>
    <t>S00078268</t>
  </si>
  <si>
    <t>S00078273</t>
  </si>
  <si>
    <t>S00078284</t>
  </si>
  <si>
    <t>S00078334</t>
  </si>
  <si>
    <t>S00078447</t>
  </si>
  <si>
    <t>S00078463</t>
  </si>
  <si>
    <t>S00078469</t>
  </si>
  <si>
    <t>S00078484</t>
  </si>
  <si>
    <t>S00078520</t>
  </si>
  <si>
    <t>S00078578</t>
  </si>
  <si>
    <t>S00078583</t>
  </si>
  <si>
    <t>S00078601</t>
  </si>
  <si>
    <t>S00078621</t>
  </si>
  <si>
    <t>S00078633</t>
  </si>
  <si>
    <t>S00078653</t>
  </si>
  <si>
    <t>S00078654</t>
  </si>
  <si>
    <t>S00078667</t>
  </si>
  <si>
    <t>S00078694</t>
  </si>
  <si>
    <t>S00078738</t>
  </si>
  <si>
    <t>S00078743</t>
  </si>
  <si>
    <t>S00078763</t>
  </si>
  <si>
    <t>S00078780</t>
  </si>
  <si>
    <t>S00078788</t>
  </si>
  <si>
    <t>S00078794</t>
  </si>
  <si>
    <t>S00078816</t>
  </si>
  <si>
    <t>S00078843</t>
  </si>
  <si>
    <t>S00078850</t>
  </si>
  <si>
    <t>S00078883</t>
  </si>
  <si>
    <t>S00078891</t>
  </si>
  <si>
    <t>S00078933</t>
  </si>
  <si>
    <t>S00078946</t>
  </si>
  <si>
    <t>S00078949</t>
  </si>
  <si>
    <t>S00078965</t>
  </si>
  <si>
    <t>S00078968</t>
  </si>
  <si>
    <t>S00078997</t>
  </si>
  <si>
    <t>S00079026</t>
  </si>
  <si>
    <t>S00079029</t>
  </si>
  <si>
    <t>S00079041</t>
  </si>
  <si>
    <t>S00079056</t>
  </si>
  <si>
    <t>S00079059</t>
  </si>
  <si>
    <t>S00079061</t>
  </si>
  <si>
    <t>S00079070</t>
  </si>
  <si>
    <t>S00079082</t>
  </si>
  <si>
    <t>S00079127</t>
  </si>
  <si>
    <t>S00079137</t>
  </si>
  <si>
    <t>S00079157</t>
  </si>
  <si>
    <t>S00079159</t>
  </si>
  <si>
    <t>S00079189</t>
  </si>
  <si>
    <t>S00079216</t>
  </si>
  <si>
    <t>S00079240</t>
  </si>
  <si>
    <t>S00079339</t>
  </si>
  <si>
    <t>S00079347</t>
  </si>
  <si>
    <t>S00079366</t>
  </si>
  <si>
    <t>S00079407</t>
  </si>
  <si>
    <t>S00079436</t>
  </si>
  <si>
    <t>S00079487</t>
  </si>
  <si>
    <t>S00079513</t>
  </si>
  <si>
    <t>S00079528</t>
  </si>
  <si>
    <t>S00079594</t>
  </si>
  <si>
    <t>Brien Boise</t>
  </si>
  <si>
    <t>S00079682</t>
  </si>
  <si>
    <t>S00079707</t>
  </si>
  <si>
    <t>S00079714</t>
  </si>
  <si>
    <t>S00079731</t>
  </si>
  <si>
    <t>S00079741</t>
  </si>
  <si>
    <t>S00079742</t>
  </si>
  <si>
    <t>S00079744</t>
  </si>
  <si>
    <t>S00079754</t>
  </si>
  <si>
    <t>S00079758</t>
  </si>
  <si>
    <t>S00079761</t>
  </si>
  <si>
    <t>S00079772</t>
  </si>
  <si>
    <t>S00079778</t>
  </si>
  <si>
    <t>S00079788</t>
  </si>
  <si>
    <t>S00079805</t>
  </si>
  <si>
    <t>S00079829</t>
  </si>
  <si>
    <t>S00079847</t>
  </si>
  <si>
    <t>S00079856</t>
  </si>
  <si>
    <t>S00079865</t>
  </si>
  <si>
    <t>S00079866</t>
  </si>
  <si>
    <t>S00079885</t>
  </si>
  <si>
    <t>S00079900</t>
  </si>
  <si>
    <t>S00079908</t>
  </si>
  <si>
    <t>S00079920</t>
  </si>
  <si>
    <t>S00079963</t>
  </si>
  <si>
    <t>S00079994</t>
  </si>
  <si>
    <t>S00080001</t>
  </si>
  <si>
    <t>S00080028</t>
  </si>
  <si>
    <t>S00080036</t>
  </si>
  <si>
    <t>S00080056</t>
  </si>
  <si>
    <t>S00080059</t>
  </si>
  <si>
    <t>S00080120</t>
  </si>
  <si>
    <t>S00080162</t>
  </si>
  <si>
    <t>S00080169</t>
  </si>
  <si>
    <t>S00080208</t>
  </si>
  <si>
    <t>S00080226</t>
  </si>
  <si>
    <t>S00080239</t>
  </si>
  <si>
    <t>S00080280</t>
  </si>
  <si>
    <t>S00080298</t>
  </si>
  <si>
    <t>S00080299</t>
  </si>
  <si>
    <t>S00080303</t>
  </si>
  <si>
    <t>S00080317</t>
  </si>
  <si>
    <t>S00080362</t>
  </si>
  <si>
    <t>S00080387</t>
  </si>
  <si>
    <t>S00080392</t>
  </si>
  <si>
    <t>S00080400</t>
  </si>
  <si>
    <t>S00080414</t>
  </si>
  <si>
    <t>S00080436</t>
  </si>
  <si>
    <t>S00080474</t>
  </si>
  <si>
    <t>S00080480</t>
  </si>
  <si>
    <t>S00080496</t>
  </si>
  <si>
    <t>S00080566</t>
  </si>
  <si>
    <t>S00080601</t>
  </si>
  <si>
    <t>S00080653</t>
  </si>
  <si>
    <t>S00080667</t>
  </si>
  <si>
    <t>S00080678</t>
  </si>
  <si>
    <t>S00080706</t>
  </si>
  <si>
    <t>S00080740</t>
  </si>
  <si>
    <t>S00080755</t>
  </si>
  <si>
    <t>S00080763</t>
  </si>
  <si>
    <t>S00080784</t>
  </si>
  <si>
    <t>S00080824</t>
  </si>
  <si>
    <t>S00080878</t>
  </si>
  <si>
    <t>S00080906</t>
  </si>
  <si>
    <t>S00080918</t>
  </si>
  <si>
    <t>S00080921</t>
  </si>
  <si>
    <t>S00080995</t>
  </si>
  <si>
    <t>S00081012</t>
  </si>
  <si>
    <t>S00081023</t>
  </si>
  <si>
    <t>S00081093</t>
  </si>
  <si>
    <t>S00081103</t>
  </si>
  <si>
    <t>S00081111</t>
  </si>
  <si>
    <t>S00081135</t>
  </si>
  <si>
    <t>S00081137</t>
  </si>
  <si>
    <t>S00081151</t>
  </si>
  <si>
    <t>S00081204</t>
  </si>
  <si>
    <t>S00081245</t>
  </si>
  <si>
    <t>S00081282</t>
  </si>
  <si>
    <t>S00081296</t>
  </si>
  <si>
    <t>S00081304</t>
  </si>
  <si>
    <t>S00081344</t>
  </si>
  <si>
    <t>S00081361</t>
  </si>
  <si>
    <t>S00081376</t>
  </si>
  <si>
    <t>S00081412</t>
  </si>
  <si>
    <t>S00081451</t>
  </si>
  <si>
    <t>S00081568</t>
  </si>
  <si>
    <t>S00081593</t>
  </si>
  <si>
    <t>S00081620</t>
  </si>
  <si>
    <t>S00081631</t>
  </si>
  <si>
    <t>S00081677</t>
  </si>
  <si>
    <t>S00081689</t>
  </si>
  <si>
    <t>S00081719</t>
  </si>
  <si>
    <t>S00081724</t>
  </si>
  <si>
    <t>S00081796</t>
  </si>
  <si>
    <t>S00081862</t>
  </si>
  <si>
    <t>S00081871</t>
  </si>
  <si>
    <t>S00081881</t>
  </si>
  <si>
    <t>S00081912</t>
  </si>
  <si>
    <t>S00081916</t>
  </si>
  <si>
    <t>S00081930</t>
  </si>
  <si>
    <t>S00081940</t>
  </si>
  <si>
    <t>S00081961</t>
  </si>
  <si>
    <t>S00081986</t>
  </si>
  <si>
    <t>S00082038</t>
  </si>
  <si>
    <t>S00082059</t>
  </si>
  <si>
    <t>S00082097</t>
  </si>
  <si>
    <t>S00082115</t>
  </si>
  <si>
    <t>S00082117</t>
  </si>
  <si>
    <t>S00082154</t>
  </si>
  <si>
    <t>S00082167</t>
  </si>
  <si>
    <t>S00082186</t>
  </si>
  <si>
    <t>S00082187</t>
  </si>
  <si>
    <t>S00082211</t>
  </si>
  <si>
    <t>S00082243</t>
  </si>
  <si>
    <t>S00082288</t>
  </si>
  <si>
    <t>S00082320</t>
  </si>
  <si>
    <t>S00082381</t>
  </si>
  <si>
    <t>S00082401</t>
  </si>
  <si>
    <t>S00082457</t>
  </si>
  <si>
    <t>S00082464</t>
  </si>
  <si>
    <t>S00082494</t>
  </si>
  <si>
    <t>S00082508</t>
  </si>
  <si>
    <t>S00082530</t>
  </si>
  <si>
    <t>S00082598</t>
  </si>
  <si>
    <t>S00082625</t>
  </si>
  <si>
    <t>S00082676</t>
  </si>
  <si>
    <t>S00082708</t>
  </si>
  <si>
    <t>S00082711</t>
  </si>
  <si>
    <t>S00082725</t>
  </si>
  <si>
    <t>S00082727</t>
  </si>
  <si>
    <t>S00082759</t>
  </si>
  <si>
    <t>S00082769</t>
  </si>
  <si>
    <t>S00082771</t>
  </si>
  <si>
    <t>S00082788</t>
  </si>
  <si>
    <t>S00082853</t>
  </si>
  <si>
    <t>S00082899</t>
  </si>
  <si>
    <t>S00082957</t>
  </si>
  <si>
    <t>S00082986</t>
  </si>
  <si>
    <t>S00082993</t>
  </si>
  <si>
    <t>S00083013</t>
  </si>
  <si>
    <t>S00083021</t>
  </si>
  <si>
    <t>S00083072</t>
  </si>
  <si>
    <t>S00083094</t>
  </si>
  <si>
    <t>S00083097</t>
  </si>
  <si>
    <t>S00083115</t>
  </si>
  <si>
    <t>S00083117</t>
  </si>
  <si>
    <t>S00083177</t>
  </si>
  <si>
    <t>S00083207</t>
  </si>
  <si>
    <t>S00083223</t>
  </si>
  <si>
    <t>S00083266</t>
  </si>
  <si>
    <t>S00083269</t>
  </si>
  <si>
    <t>S00083290</t>
  </si>
  <si>
    <t>S00083295</t>
  </si>
  <si>
    <t>S00083362</t>
  </si>
  <si>
    <t>S00083412</t>
  </si>
  <si>
    <t>S00083496</t>
  </si>
  <si>
    <t>S00083504</t>
  </si>
  <si>
    <t>S00083510</t>
  </si>
  <si>
    <t>S00083551</t>
  </si>
  <si>
    <t>S00083562</t>
  </si>
  <si>
    <t>S00083567</t>
  </si>
  <si>
    <t>S00083580</t>
  </si>
  <si>
    <t>S00083595</t>
  </si>
  <si>
    <t>S00083610</t>
  </si>
  <si>
    <t>S00083623</t>
  </si>
  <si>
    <t>S00083636</t>
  </si>
  <si>
    <t>S00083645</t>
  </si>
  <si>
    <t>S00083665</t>
  </si>
  <si>
    <t>S00083796</t>
  </si>
  <si>
    <t>S00083798</t>
  </si>
  <si>
    <t>S00083807</t>
  </si>
  <si>
    <t>S00083811</t>
  </si>
  <si>
    <t>S00083819</t>
  </si>
  <si>
    <t>S00083829</t>
  </si>
  <si>
    <t>S00083850</t>
  </si>
  <si>
    <t>S00083874</t>
  </si>
  <si>
    <t>S00083879</t>
  </si>
  <si>
    <t>S00083916</t>
  </si>
  <si>
    <t>S00084014</t>
  </si>
  <si>
    <t>S00084046</t>
  </si>
  <si>
    <t>S00084066</t>
  </si>
  <si>
    <t>S00084140</t>
  </si>
  <si>
    <t>S00084156</t>
  </si>
  <si>
    <t>S00084162</t>
  </si>
  <si>
    <t>S00084173</t>
  </si>
  <si>
    <t>S00084176</t>
  </si>
  <si>
    <t>S00084236</t>
  </si>
  <si>
    <t>S00084261</t>
  </si>
  <si>
    <t>S00084264</t>
  </si>
  <si>
    <t>S00084285</t>
  </si>
  <si>
    <t>S00084295</t>
  </si>
  <si>
    <t>S00084296</t>
  </si>
  <si>
    <t>S00084299</t>
  </si>
  <si>
    <t>S00084310</t>
  </si>
  <si>
    <t>S00084334</t>
  </si>
  <si>
    <t>S00084339</t>
  </si>
  <si>
    <t>S00084373</t>
  </si>
  <si>
    <t>S00084382</t>
  </si>
  <si>
    <t>S00084392</t>
  </si>
  <si>
    <t>S00084410</t>
  </si>
  <si>
    <t>S00084447</t>
  </si>
  <si>
    <t>S00084451</t>
  </si>
  <si>
    <t>S00084459</t>
  </si>
  <si>
    <t>S00084488</t>
  </si>
  <si>
    <t>S00084528</t>
  </si>
  <si>
    <t>S00084581</t>
  </si>
  <si>
    <t>S00084586</t>
  </si>
  <si>
    <t>S00084592</t>
  </si>
  <si>
    <t>S00084662</t>
  </si>
  <si>
    <t>S00084665</t>
  </si>
  <si>
    <t>S00084666</t>
  </si>
  <si>
    <t>S00084776</t>
  </si>
  <si>
    <t>S00084791</t>
  </si>
  <si>
    <t>S00084795</t>
  </si>
  <si>
    <t>S00084823</t>
  </si>
  <si>
    <t>S00084840</t>
  </si>
  <si>
    <t>S00084841</t>
  </si>
  <si>
    <t>S00084844</t>
  </si>
  <si>
    <t>S00084865</t>
  </si>
  <si>
    <t>S00084867</t>
  </si>
  <si>
    <t>S00084914</t>
  </si>
  <si>
    <t>S00084988</t>
  </si>
  <si>
    <t>S00084999</t>
  </si>
  <si>
    <t>S00085002</t>
  </si>
  <si>
    <t>S00085005</t>
  </si>
  <si>
    <t>S00085014</t>
  </si>
  <si>
    <t>S00085024</t>
  </si>
  <si>
    <t>S00085081</t>
  </si>
  <si>
    <t>S00085083</t>
  </si>
  <si>
    <t>S00085087</t>
  </si>
  <si>
    <t>S00085105</t>
  </si>
  <si>
    <t>S00085107</t>
  </si>
  <si>
    <t>S00085116</t>
  </si>
  <si>
    <t>S00085120</t>
  </si>
  <si>
    <t>S00085172</t>
  </si>
  <si>
    <t>S00085238</t>
  </si>
  <si>
    <t>S00085271</t>
  </si>
  <si>
    <t>S00085294</t>
  </si>
  <si>
    <t>S00085312</t>
  </si>
  <si>
    <t>S00085314</t>
  </si>
  <si>
    <t>S00085333</t>
  </si>
  <si>
    <t>S00085336</t>
  </si>
  <si>
    <t>S00085338</t>
  </si>
  <si>
    <t>S00085396</t>
  </si>
  <si>
    <t>S00085418</t>
  </si>
  <si>
    <t>S00085448</t>
  </si>
  <si>
    <t>S00085450</t>
  </si>
  <si>
    <t>S00085454</t>
  </si>
  <si>
    <t>S00085539</t>
  </si>
  <si>
    <t>S00085572</t>
  </si>
  <si>
    <t>S00085574</t>
  </si>
  <si>
    <t>S00085576</t>
  </si>
  <si>
    <t>S00085583</t>
  </si>
  <si>
    <t>S00085602</t>
  </si>
  <si>
    <t>S00085633</t>
  </si>
  <si>
    <t>S00085637</t>
  </si>
  <si>
    <t>S00085656</t>
  </si>
  <si>
    <t>S00085662</t>
  </si>
  <si>
    <t>S00085667</t>
  </si>
  <si>
    <t>S00085699</t>
  </si>
  <si>
    <t>S00085724</t>
  </si>
  <si>
    <t>S00085741</t>
  </si>
  <si>
    <t>S00085765</t>
  </si>
  <si>
    <t>S00085779</t>
  </si>
  <si>
    <t>S00085811</t>
  </si>
  <si>
    <t>S00085900</t>
  </si>
  <si>
    <t>S00085919</t>
  </si>
  <si>
    <t>S00085937</t>
  </si>
  <si>
    <t>S00085990</t>
  </si>
  <si>
    <t>S00086020</t>
  </si>
  <si>
    <t>S00086046</t>
  </si>
  <si>
    <t>S00086126</t>
  </si>
  <si>
    <t>S00086137</t>
  </si>
  <si>
    <t>S00086142</t>
  </si>
  <si>
    <t>S00086192</t>
  </si>
  <si>
    <t>S00086304</t>
  </si>
  <si>
    <t>S00086331</t>
  </si>
  <si>
    <t>S00086398</t>
  </si>
  <si>
    <t>S00086411</t>
  </si>
  <si>
    <t>S00086412</t>
  </si>
  <si>
    <t>S00086425</t>
  </si>
  <si>
    <t>S00086437</t>
  </si>
  <si>
    <t>S00086457</t>
  </si>
  <si>
    <t>S00086466</t>
  </si>
  <si>
    <t>S00086488</t>
  </si>
  <si>
    <t>S00086503</t>
  </si>
  <si>
    <t>S00086508</t>
  </si>
  <si>
    <t>S00086531</t>
  </si>
  <si>
    <t>S00086578</t>
  </si>
  <si>
    <t>S00086691</t>
  </si>
  <si>
    <t>S00086709</t>
  </si>
  <si>
    <t>S00086714</t>
  </si>
  <si>
    <t>S00086717</t>
  </si>
  <si>
    <t>S00086743</t>
  </si>
  <si>
    <t>S00086744</t>
  </si>
  <si>
    <t>S00086750</t>
  </si>
  <si>
    <t>S00086758</t>
  </si>
  <si>
    <t>S00086761</t>
  </si>
  <si>
    <t>S00086777</t>
  </si>
  <si>
    <t>S00086819</t>
  </si>
  <si>
    <t>S00086850</t>
  </si>
  <si>
    <t>S00086883</t>
  </si>
  <si>
    <t>S00086897</t>
  </si>
  <si>
    <t>S00086902</t>
  </si>
  <si>
    <t>S00086905</t>
  </si>
  <si>
    <t>S00086906</t>
  </si>
  <si>
    <t>S00086942</t>
  </si>
  <si>
    <t>S00087072</t>
  </si>
  <si>
    <t>S00087073</t>
  </si>
  <si>
    <t>S00087081</t>
  </si>
  <si>
    <t>S00087082</t>
  </si>
  <si>
    <t>S00087124</t>
  </si>
  <si>
    <t>S00087157</t>
  </si>
  <si>
    <t>S00087192</t>
  </si>
  <si>
    <t>S00087214</t>
  </si>
  <si>
    <t>S00087228</t>
  </si>
  <si>
    <t>S00087305</t>
  </si>
  <si>
    <t>S00087313</t>
  </si>
  <si>
    <t>S00087327</t>
  </si>
  <si>
    <t>S00087337</t>
  </si>
  <si>
    <t>S00087389</t>
  </si>
  <si>
    <t>S00087421</t>
  </si>
  <si>
    <t>S00087438</t>
  </si>
  <si>
    <t>S00087452</t>
  </si>
  <si>
    <t>S00087484</t>
  </si>
  <si>
    <t>S00087549</t>
  </si>
  <si>
    <t>S00087591</t>
  </si>
  <si>
    <t>S00087661</t>
  </si>
  <si>
    <t>S00087689</t>
  </si>
  <si>
    <t>S00087703</t>
  </si>
  <si>
    <t>S00087722</t>
  </si>
  <si>
    <t>S00087737</t>
  </si>
  <si>
    <t>S00087761</t>
  </si>
  <si>
    <t>S00087804</t>
  </si>
  <si>
    <t>S00087858</t>
  </si>
  <si>
    <t>S00087898</t>
  </si>
  <si>
    <t>S00087929</t>
  </si>
  <si>
    <t>S00088002</t>
  </si>
  <si>
    <t>S00088017</t>
  </si>
  <si>
    <t>S00088018</t>
  </si>
  <si>
    <t>S00088113</t>
  </si>
  <si>
    <t>S00088114</t>
  </si>
  <si>
    <t>S00088130</t>
  </si>
  <si>
    <t>S00088141</t>
  </si>
  <si>
    <t>S00088147</t>
  </si>
  <si>
    <t>S00088158</t>
  </si>
  <si>
    <t>S00088173</t>
  </si>
  <si>
    <t>S00088174</t>
  </si>
  <si>
    <t>S00088176</t>
  </si>
  <si>
    <t>S00088234</t>
  </si>
  <si>
    <t>S00088245</t>
  </si>
  <si>
    <t>S00088250</t>
  </si>
  <si>
    <t>S00088256</t>
  </si>
  <si>
    <t>S00088276</t>
  </si>
  <si>
    <t>S00088317</t>
  </si>
  <si>
    <t>S00088322</t>
  </si>
  <si>
    <t>S00088329</t>
  </si>
  <si>
    <t>S00088343</t>
  </si>
  <si>
    <t>S00088345</t>
  </si>
  <si>
    <t>S00088364</t>
  </si>
  <si>
    <t>S00088367</t>
  </si>
  <si>
    <t>S00088370</t>
  </si>
  <si>
    <t>S00088391</t>
  </si>
  <si>
    <t>S00088452</t>
  </si>
  <si>
    <t>S00088530</t>
  </si>
  <si>
    <t>S00088532</t>
  </si>
  <si>
    <t>S00088539</t>
  </si>
  <si>
    <t>S00088553</t>
  </si>
  <si>
    <t>S00088567</t>
  </si>
  <si>
    <t>S00088620</t>
  </si>
  <si>
    <t>S00088648</t>
  </si>
  <si>
    <t>S00088716</t>
  </si>
  <si>
    <t>S00088816</t>
  </si>
  <si>
    <t>S00088848</t>
  </si>
  <si>
    <t>S00088856</t>
  </si>
  <si>
    <t>S00088926</t>
  </si>
  <si>
    <t>S00088940</t>
  </si>
  <si>
    <t>S00088965</t>
  </si>
  <si>
    <t>S00088998</t>
  </si>
  <si>
    <t>S00089024</t>
  </si>
  <si>
    <t>S00089076</t>
  </si>
  <si>
    <t>S00089081</t>
  </si>
  <si>
    <t>S00089094</t>
  </si>
  <si>
    <t>S00089100</t>
  </si>
  <si>
    <t>S00089160</t>
  </si>
  <si>
    <t>S00089213</t>
  </si>
  <si>
    <t>S00089260</t>
  </si>
  <si>
    <t>S00089282</t>
  </si>
  <si>
    <t>S00089290</t>
  </si>
  <si>
    <t>S00089306</t>
  </si>
  <si>
    <t>S00089360</t>
  </si>
  <si>
    <t>S00089370</t>
  </si>
  <si>
    <t>S00089378</t>
  </si>
  <si>
    <t>S00089383</t>
  </si>
  <si>
    <t>S00089399</t>
  </si>
  <si>
    <t>S00089408</t>
  </si>
  <si>
    <t>S00089467</t>
  </si>
  <si>
    <t>S00089518</t>
  </si>
  <si>
    <t>S00089549</t>
  </si>
  <si>
    <t>S00089554</t>
  </si>
  <si>
    <t>S00089565</t>
  </si>
  <si>
    <t>S00089622</t>
  </si>
  <si>
    <t>S00089639</t>
  </si>
  <si>
    <t>S00089641</t>
  </si>
  <si>
    <t>S00089655</t>
  </si>
  <si>
    <t>S00089674</t>
  </si>
  <si>
    <t>S00089675</t>
  </si>
  <si>
    <t>S00089684</t>
  </si>
  <si>
    <t>S00089700</t>
  </si>
  <si>
    <t>S00089701</t>
  </si>
  <si>
    <t>S00089721</t>
  </si>
  <si>
    <t>S00089737</t>
  </si>
  <si>
    <t>S00089745</t>
  </si>
  <si>
    <t>S00089786</t>
  </si>
  <si>
    <t>S00089795</t>
  </si>
  <si>
    <t>S00089828</t>
  </si>
  <si>
    <t>S00089883</t>
  </si>
  <si>
    <t>S00089894</t>
  </si>
  <si>
    <t>S00089909</t>
  </si>
  <si>
    <t>S00089959</t>
  </si>
  <si>
    <t>S00089973</t>
  </si>
  <si>
    <t>S00089985</t>
  </si>
  <si>
    <t>S00089999</t>
  </si>
  <si>
    <t>S00090008</t>
  </si>
  <si>
    <t>S00090047</t>
  </si>
  <si>
    <t>S00090064</t>
  </si>
  <si>
    <t>S00090066</t>
  </si>
  <si>
    <t>S00090094</t>
  </si>
  <si>
    <t>S00090114</t>
  </si>
  <si>
    <t>S00090167</t>
  </si>
  <si>
    <t>S00090170</t>
  </si>
  <si>
    <t>S00090174</t>
  </si>
  <si>
    <t>S00090183</t>
  </si>
  <si>
    <t>S00090277</t>
  </si>
  <si>
    <t>S00090292</t>
  </si>
  <si>
    <t>S00090327</t>
  </si>
  <si>
    <t>S00090350</t>
  </si>
  <si>
    <t>S00090376</t>
  </si>
  <si>
    <t>S00090382</t>
  </si>
  <si>
    <t>S00090384</t>
  </si>
  <si>
    <t>S00090386</t>
  </si>
  <si>
    <t>S00090439</t>
  </si>
  <si>
    <t>S00090471</t>
  </si>
  <si>
    <t>S00090487</t>
  </si>
  <si>
    <t>S00090488</t>
  </si>
  <si>
    <t>S00090498</t>
  </si>
  <si>
    <t>S00090507</t>
  </si>
  <si>
    <t>S00090525</t>
  </si>
  <si>
    <t>S00090546</t>
  </si>
  <si>
    <t>S00090548</t>
  </si>
  <si>
    <t>S00090554</t>
  </si>
  <si>
    <t>S00090570</t>
  </si>
  <si>
    <t>S00090576</t>
  </si>
  <si>
    <t>S00090593</t>
  </si>
  <si>
    <t>S00090605</t>
  </si>
  <si>
    <t>S00090614</t>
  </si>
  <si>
    <t>S00090667</t>
  </si>
  <si>
    <t>S00090690</t>
  </si>
  <si>
    <t>S00090701</t>
  </si>
  <si>
    <t>S00090723</t>
  </si>
  <si>
    <t>S00090729</t>
  </si>
  <si>
    <t>S00090733</t>
  </si>
  <si>
    <t>S00090753</t>
  </si>
  <si>
    <t>S00090763</t>
  </si>
  <si>
    <t>S00090783</t>
  </si>
  <si>
    <t>S00090802</t>
  </si>
  <si>
    <t>S00090815</t>
  </si>
  <si>
    <t>S00090890</t>
  </si>
  <si>
    <t>S00090998</t>
  </si>
  <si>
    <t>S00091044</t>
  </si>
  <si>
    <t>S00091045</t>
  </si>
  <si>
    <t>S00091051</t>
  </si>
  <si>
    <t>S00091201</t>
  </si>
  <si>
    <t>S00091226</t>
  </si>
  <si>
    <t>S00091248</t>
  </si>
  <si>
    <t>S00091252</t>
  </si>
  <si>
    <t>S00091300</t>
  </si>
  <si>
    <t>S00091303</t>
  </si>
  <si>
    <t>S00091312</t>
  </si>
  <si>
    <t>S00091351</t>
  </si>
  <si>
    <t>S00091396</t>
  </si>
  <si>
    <t>S00091411</t>
  </si>
  <si>
    <t>S00091413</t>
  </si>
  <si>
    <t>S00091418</t>
  </si>
  <si>
    <t>S00091423</t>
  </si>
  <si>
    <t>S00091427</t>
  </si>
  <si>
    <t>S00091453</t>
  </si>
  <si>
    <t>S00091483</t>
  </si>
  <si>
    <t>S00091514</t>
  </si>
  <si>
    <t>S00091526</t>
  </si>
  <si>
    <t>S00091531</t>
  </si>
  <si>
    <t>S00091600</t>
  </si>
  <si>
    <t>S00091620</t>
  </si>
  <si>
    <t>S00091655</t>
  </si>
  <si>
    <t>S00091672</t>
  </si>
  <si>
    <t>S00091686</t>
  </si>
  <si>
    <t>S00091714</t>
  </si>
  <si>
    <t>S00091785</t>
  </si>
  <si>
    <t>S00091793</t>
  </si>
  <si>
    <t>S00091799</t>
  </si>
  <si>
    <t>S00091819</t>
  </si>
  <si>
    <t>Husein Augar</t>
  </si>
  <si>
    <t>S00091862</t>
  </si>
  <si>
    <t>S00091865</t>
  </si>
  <si>
    <t>S00091869</t>
  </si>
  <si>
    <t>S00091900</t>
  </si>
  <si>
    <t>S00091916</t>
  </si>
  <si>
    <t>S00091917</t>
  </si>
  <si>
    <t>S00091928</t>
  </si>
  <si>
    <t>S00091932</t>
  </si>
  <si>
    <t>S00091939</t>
  </si>
  <si>
    <t>S00091944</t>
  </si>
  <si>
    <t>S00091961</t>
  </si>
  <si>
    <t>S00092013</t>
  </si>
  <si>
    <t>S00092019</t>
  </si>
  <si>
    <t>S00092095</t>
  </si>
  <si>
    <t>S00092130</t>
  </si>
  <si>
    <t>S00092138</t>
  </si>
  <si>
    <t>S00092146</t>
  </si>
  <si>
    <t>S00092204</t>
  </si>
  <si>
    <t>S00092205</t>
  </si>
  <si>
    <t>S00092296</t>
  </si>
  <si>
    <t>S00092299</t>
  </si>
  <si>
    <t>S00092325</t>
  </si>
  <si>
    <t>S00092356</t>
  </si>
  <si>
    <t>S00092388</t>
  </si>
  <si>
    <t>S00092394</t>
  </si>
  <si>
    <t>S00092413</t>
  </si>
  <si>
    <t>S00092477</t>
  </si>
  <si>
    <t>S00092493</t>
  </si>
  <si>
    <t>S00092500</t>
  </si>
  <si>
    <t>S00092505</t>
  </si>
  <si>
    <t>S00092631</t>
  </si>
  <si>
    <t>S00092645</t>
  </si>
  <si>
    <t>S00092648</t>
  </si>
  <si>
    <t>S00092655</t>
  </si>
  <si>
    <t>S00092658</t>
  </si>
  <si>
    <t>S00092669</t>
  </si>
  <si>
    <t>S00092748</t>
  </si>
  <si>
    <t>S00092782</t>
  </si>
  <si>
    <t>S00092815</t>
  </si>
  <si>
    <t>S00092828</t>
  </si>
  <si>
    <t>S00092917</t>
  </si>
  <si>
    <t>S00092931</t>
  </si>
  <si>
    <t>S00092938</t>
  </si>
  <si>
    <t>S00092980</t>
  </si>
  <si>
    <t>S00093083</t>
  </si>
  <si>
    <t>S00093102</t>
  </si>
  <si>
    <t>S00093111</t>
  </si>
  <si>
    <t>S00093120</t>
  </si>
  <si>
    <t>S00093136</t>
  </si>
  <si>
    <t>S00093167</t>
  </si>
  <si>
    <t>S00093237</t>
  </si>
  <si>
    <t>S00093255</t>
  </si>
  <si>
    <t>S00093259</t>
  </si>
  <si>
    <t>S00093268</t>
  </si>
  <si>
    <t>S00093282</t>
  </si>
  <si>
    <t>S00093335</t>
  </si>
  <si>
    <t>S00093382</t>
  </si>
  <si>
    <t>S00093392</t>
  </si>
  <si>
    <t>S00093421</t>
  </si>
  <si>
    <t>S00093435</t>
  </si>
  <si>
    <t>S00093455</t>
  </si>
  <si>
    <t>S00093469</t>
  </si>
  <si>
    <t>S00093487</t>
  </si>
  <si>
    <t>S00093497</t>
  </si>
  <si>
    <t>S00093500</t>
  </si>
  <si>
    <t>S00093518</t>
  </si>
  <si>
    <t>S00093558</t>
  </si>
  <si>
    <t>S00093573</t>
  </si>
  <si>
    <t>S00093615</t>
  </si>
  <si>
    <t>S00093620</t>
  </si>
  <si>
    <t>S00093621</t>
  </si>
  <si>
    <t>S00093631</t>
  </si>
  <si>
    <t>S00093633</t>
  </si>
  <si>
    <t>S00093665</t>
  </si>
  <si>
    <t>S00093672</t>
  </si>
  <si>
    <t>S00093687</t>
  </si>
  <si>
    <t>S00093726</t>
  </si>
  <si>
    <t>S00093780</t>
  </si>
  <si>
    <t>S00093841</t>
  </si>
  <si>
    <t>S00093843</t>
  </si>
  <si>
    <t>S00093845</t>
  </si>
  <si>
    <t>S00093846</t>
  </si>
  <si>
    <t>S00093874</t>
  </si>
  <si>
    <t>S00093911</t>
  </si>
  <si>
    <t>S00093934</t>
  </si>
  <si>
    <t>S00093946</t>
  </si>
  <si>
    <t>S00093973</t>
  </si>
  <si>
    <t>S00093974</t>
  </si>
  <si>
    <t>S00093991</t>
  </si>
  <si>
    <t>S00094001</t>
  </si>
  <si>
    <t>S00094008</t>
  </si>
  <si>
    <t>S00094050</t>
  </si>
  <si>
    <t>S00094056</t>
  </si>
  <si>
    <t>S00094104</t>
  </si>
  <si>
    <t>S00094112</t>
  </si>
  <si>
    <t>S00094156</t>
  </si>
  <si>
    <t>S00094190</t>
  </si>
  <si>
    <t>S00094218</t>
  </si>
  <si>
    <t>S00094225</t>
  </si>
  <si>
    <t>S00094253</t>
  </si>
  <si>
    <t>S00094269</t>
  </si>
  <si>
    <t>S00094284</t>
  </si>
  <si>
    <t>S00094305</t>
  </si>
  <si>
    <t>S00094431</t>
  </si>
  <si>
    <t>S00094475</t>
  </si>
  <si>
    <t>S00094489</t>
  </si>
  <si>
    <t>S00094507</t>
  </si>
  <si>
    <t>S00094522</t>
  </si>
  <si>
    <t>S00094534</t>
  </si>
  <si>
    <t>S00094617</t>
  </si>
  <si>
    <t>S00094649</t>
  </si>
  <si>
    <t>S00094659</t>
  </si>
  <si>
    <t>S00094666</t>
  </si>
  <si>
    <t>S00094675</t>
  </si>
  <si>
    <t>S00094768</t>
  </si>
  <si>
    <t>S00094769</t>
  </si>
  <si>
    <t>S00094775</t>
  </si>
  <si>
    <t>S00094796</t>
  </si>
  <si>
    <t>S00094815</t>
  </si>
  <si>
    <t>S00094827</t>
  </si>
  <si>
    <t>S00094849</t>
  </si>
  <si>
    <t>S00094851</t>
  </si>
  <si>
    <t>S00094885</t>
  </si>
  <si>
    <t>S00094892</t>
  </si>
  <si>
    <t>S00094924</t>
  </si>
  <si>
    <t>S00094957</t>
  </si>
  <si>
    <t>S00094958</t>
  </si>
  <si>
    <t>S00094964</t>
  </si>
  <si>
    <t>S00095028</t>
  </si>
  <si>
    <t>S00095033</t>
  </si>
  <si>
    <t>S00095040</t>
  </si>
  <si>
    <t>S00095043</t>
  </si>
  <si>
    <t>S00095044</t>
  </si>
  <si>
    <t>S00095051</t>
  </si>
  <si>
    <t>S00095100</t>
  </si>
  <si>
    <t>S00095102</t>
  </si>
  <si>
    <t>S00095105</t>
  </si>
  <si>
    <t>S00095137</t>
  </si>
  <si>
    <t>S00095149</t>
  </si>
  <si>
    <t>S00095176</t>
  </si>
  <si>
    <t>S00095177</t>
  </si>
  <si>
    <t>S00095204</t>
  </si>
  <si>
    <t>S00095264</t>
  </si>
  <si>
    <t>S00095282</t>
  </si>
  <si>
    <t>S00095285</t>
  </si>
  <si>
    <t>S00095320</t>
  </si>
  <si>
    <t>S00095385</t>
  </si>
  <si>
    <t>S00095396</t>
  </si>
  <si>
    <t>S00095399</t>
  </si>
  <si>
    <t>S00095411</t>
  </si>
  <si>
    <t>S00095413</t>
  </si>
  <si>
    <t>S00095425</t>
  </si>
  <si>
    <t>S00095436</t>
  </si>
  <si>
    <t>S00095495</t>
  </si>
  <si>
    <t>S00095584</t>
  </si>
  <si>
    <t>S00095590</t>
  </si>
  <si>
    <t>S00095591</t>
  </si>
  <si>
    <t>S00095638</t>
  </si>
  <si>
    <t>S00095705</t>
  </si>
  <si>
    <t>S00095707</t>
  </si>
  <si>
    <t>S00095796</t>
  </si>
  <si>
    <t>S00095867</t>
  </si>
  <si>
    <t>S00095943</t>
  </si>
  <si>
    <t>S00095945</t>
  </si>
  <si>
    <t>S00095976</t>
  </si>
  <si>
    <t>S00095989</t>
  </si>
  <si>
    <t>S00096021</t>
  </si>
  <si>
    <t>S00096046</t>
  </si>
  <si>
    <t>S00096048</t>
  </si>
  <si>
    <t>S00096064</t>
  </si>
  <si>
    <t>S00096077</t>
  </si>
  <si>
    <t>S00096083</t>
  </si>
  <si>
    <t>S00096093</t>
  </si>
  <si>
    <t>S00096147</t>
  </si>
  <si>
    <t>S00096159</t>
  </si>
  <si>
    <t>S00096185</t>
  </si>
  <si>
    <t>S00096244</t>
  </si>
  <si>
    <t>S00096249</t>
  </si>
  <si>
    <t>S00096254</t>
  </si>
  <si>
    <t>S00096277</t>
  </si>
  <si>
    <t>S00096294</t>
  </si>
  <si>
    <t>S00096343</t>
  </si>
  <si>
    <t>S00096352</t>
  </si>
  <si>
    <t>S00096368</t>
  </si>
  <si>
    <t>S00096374</t>
  </si>
  <si>
    <t>S00096381</t>
  </si>
  <si>
    <t>S00096406</t>
  </si>
  <si>
    <t>S00096439</t>
  </si>
  <si>
    <t>S00096503</t>
  </si>
  <si>
    <t>S00096573</t>
  </si>
  <si>
    <t>S00096605</t>
  </si>
  <si>
    <t>S00096620</t>
  </si>
  <si>
    <t>S00096657</t>
  </si>
  <si>
    <t>S00096696</t>
  </si>
  <si>
    <t>S00096758</t>
  </si>
  <si>
    <t>S00096763</t>
  </si>
  <si>
    <t>S00096793</t>
  </si>
  <si>
    <t>S00096833</t>
  </si>
  <si>
    <t>S00096844</t>
  </si>
  <si>
    <t>S00096845</t>
  </si>
  <si>
    <t>S00096876</t>
  </si>
  <si>
    <t>S00096921</t>
  </si>
  <si>
    <t>S00096947</t>
  </si>
  <si>
    <t>S00096952</t>
  </si>
  <si>
    <t>S00097001</t>
  </si>
  <si>
    <t>S00097012</t>
  </si>
  <si>
    <t>S00097047</t>
  </si>
  <si>
    <t>S00097052</t>
  </si>
  <si>
    <t>S00097079</t>
  </si>
  <si>
    <t>S00097096</t>
  </si>
  <si>
    <t>S00097144</t>
  </si>
  <si>
    <t>S00097161</t>
  </si>
  <si>
    <t>S00097175</t>
  </si>
  <si>
    <t>S00097227</t>
  </si>
  <si>
    <t>S00097269</t>
  </si>
  <si>
    <t>S00097292</t>
  </si>
  <si>
    <t>S00097322</t>
  </si>
  <si>
    <t>S00097342</t>
  </si>
  <si>
    <t>S00097351</t>
  </si>
  <si>
    <t>S00097356</t>
  </si>
  <si>
    <t>S00097369</t>
  </si>
  <si>
    <t>S00097420</t>
  </si>
  <si>
    <t>S00097436</t>
  </si>
  <si>
    <t>S00097464</t>
  </si>
  <si>
    <t>S00097476</t>
  </si>
  <si>
    <t>S00097487</t>
  </si>
  <si>
    <t>S00097516</t>
  </si>
  <si>
    <t>S00097518</t>
  </si>
  <si>
    <t>S00097548</t>
  </si>
  <si>
    <t>S00097556</t>
  </si>
  <si>
    <t>S00097561</t>
  </si>
  <si>
    <t>S00097618</t>
  </si>
  <si>
    <t>S00097623</t>
  </si>
  <si>
    <t>S00097632</t>
  </si>
  <si>
    <t>S00097664</t>
  </si>
  <si>
    <t>S00097690</t>
  </si>
  <si>
    <t>S00097765</t>
  </si>
  <si>
    <t>S00097769</t>
  </si>
  <si>
    <t>S00097772</t>
  </si>
  <si>
    <t>S00097774</t>
  </si>
  <si>
    <t>S00097811</t>
  </si>
  <si>
    <t>S00097825</t>
  </si>
  <si>
    <t>S00097907</t>
  </si>
  <si>
    <t>S00097957</t>
  </si>
  <si>
    <t>S00097980</t>
  </si>
  <si>
    <t>S00097991</t>
  </si>
  <si>
    <t>S00098016</t>
  </si>
  <si>
    <t>S00098027</t>
  </si>
  <si>
    <t>S00098045</t>
  </si>
  <si>
    <t>S00098072</t>
  </si>
  <si>
    <t>S00098089</t>
  </si>
  <si>
    <t>S00098300</t>
  </si>
  <si>
    <t>S00098310</t>
  </si>
  <si>
    <t>S00098312</t>
  </si>
  <si>
    <t>S00098340</t>
  </si>
  <si>
    <t>S00098345</t>
  </si>
  <si>
    <t>S00098369</t>
  </si>
  <si>
    <t>S00098418</t>
  </si>
  <si>
    <t>S00098431</t>
  </si>
  <si>
    <t>S00098463</t>
  </si>
  <si>
    <t>S00098485</t>
  </si>
  <si>
    <t>S00098497</t>
  </si>
  <si>
    <t>S00098530</t>
  </si>
  <si>
    <t>S00098561</t>
  </si>
  <si>
    <t>S00098602</t>
  </si>
  <si>
    <t>S00098647</t>
  </si>
  <si>
    <t>S00098715</t>
  </si>
  <si>
    <t>S00098733</t>
  </si>
  <si>
    <t>S00098783</t>
  </si>
  <si>
    <t>S00098803</t>
  </si>
  <si>
    <t>S00098861</t>
  </si>
  <si>
    <t>S00098869</t>
  </si>
  <si>
    <t>S00098882</t>
  </si>
  <si>
    <t>S00098894</t>
  </si>
  <si>
    <t>S00098945</t>
  </si>
  <si>
    <t>S00098955</t>
  </si>
  <si>
    <t>S00099015</t>
  </si>
  <si>
    <t>S00099030</t>
  </si>
  <si>
    <t>S00099086</t>
  </si>
  <si>
    <t>S00099148</t>
  </si>
  <si>
    <t>S00099149</t>
  </si>
  <si>
    <t>S00099210</t>
  </si>
  <si>
    <t>S00099260</t>
  </si>
  <si>
    <t>S00099262</t>
  </si>
  <si>
    <t>S00099283</t>
  </si>
  <si>
    <t>S00099335</t>
  </si>
  <si>
    <t>S00099338</t>
  </si>
  <si>
    <t>S00099432</t>
  </si>
  <si>
    <t>S00099504</t>
  </si>
  <si>
    <t>S00099508</t>
  </si>
  <si>
    <t>S00099546</t>
  </si>
  <si>
    <t>S00099571</t>
  </si>
  <si>
    <t>S00099595</t>
  </si>
  <si>
    <t>S00099636</t>
  </si>
  <si>
    <t>S00099683</t>
  </si>
  <si>
    <t>S00099689</t>
  </si>
  <si>
    <t>S00099744</t>
  </si>
  <si>
    <t>S00099748</t>
  </si>
  <si>
    <t>S00099750</t>
  </si>
  <si>
    <t>S00099770</t>
  </si>
  <si>
    <t>S00099833</t>
  </si>
  <si>
    <t>S00099839</t>
  </si>
  <si>
    <t>S00099869</t>
  </si>
  <si>
    <t>S00099894</t>
  </si>
  <si>
    <t>S00099900</t>
  </si>
  <si>
    <t>S00099935</t>
  </si>
  <si>
    <t>S00099936</t>
  </si>
  <si>
    <t>S00099958</t>
  </si>
  <si>
    <t>S00100025</t>
  </si>
  <si>
    <t>S00100143</t>
  </si>
  <si>
    <t>S00100212</t>
  </si>
  <si>
    <t>S00100241</t>
  </si>
  <si>
    <t>S00100252</t>
  </si>
  <si>
    <t>S00100299</t>
  </si>
  <si>
    <t>S00100341</t>
  </si>
  <si>
    <t>S00100371</t>
  </si>
  <si>
    <t>S00100379</t>
  </si>
  <si>
    <t>S00100400</t>
  </si>
  <si>
    <t>S00100432</t>
  </si>
  <si>
    <t>S00100451</t>
  </si>
  <si>
    <t>S00100453</t>
  </si>
  <si>
    <t>S00100546</t>
  </si>
  <si>
    <t>S00100551</t>
  </si>
  <si>
    <t>S00100573</t>
  </si>
  <si>
    <t>S00100637</t>
  </si>
  <si>
    <t>S00100638</t>
  </si>
  <si>
    <t>S00100642</t>
  </si>
  <si>
    <t>S00100676</t>
  </si>
  <si>
    <t>S00100701</t>
  </si>
  <si>
    <t>S00100702</t>
  </si>
  <si>
    <t>S00100718</t>
  </si>
  <si>
    <t>S00100733</t>
  </si>
  <si>
    <t>S00100783</t>
  </si>
  <si>
    <t>S00100794</t>
  </si>
  <si>
    <t>S00100798</t>
  </si>
  <si>
    <t>S00100836</t>
  </si>
  <si>
    <t>S00100900</t>
  </si>
  <si>
    <t>S00100910</t>
  </si>
  <si>
    <t>S00100939</t>
  </si>
  <si>
    <t>S00101006</t>
  </si>
  <si>
    <t>S00101008</t>
  </si>
  <si>
    <t>S00101016</t>
  </si>
  <si>
    <t>S00101047</t>
  </si>
  <si>
    <t>S00101057</t>
  </si>
  <si>
    <t>S00101067</t>
  </si>
  <si>
    <t>S00101073</t>
  </si>
  <si>
    <t>S00101117</t>
  </si>
  <si>
    <t>S00101118</t>
  </si>
  <si>
    <t>S00101151</t>
  </si>
  <si>
    <t>S00101165</t>
  </si>
  <si>
    <t>S00101236</t>
  </si>
  <si>
    <t>S00101342</t>
  </si>
  <si>
    <t>S00101344</t>
  </si>
  <si>
    <t>S00101353</t>
  </si>
  <si>
    <t>S00101355</t>
  </si>
  <si>
    <t>S00101366</t>
  </si>
  <si>
    <t>S00101379</t>
  </si>
  <si>
    <t>S00101391</t>
  </si>
  <si>
    <t>S00101393</t>
  </si>
  <si>
    <t>S00101401</t>
  </si>
  <si>
    <t>S00101414</t>
  </si>
  <si>
    <t>S00101454</t>
  </si>
  <si>
    <t>S00101466</t>
  </si>
  <si>
    <t>S00101484</t>
  </si>
  <si>
    <t>S00101524</t>
  </si>
  <si>
    <t>S00101607</t>
  </si>
  <si>
    <t>S00101613</t>
  </si>
  <si>
    <t>S00101625</t>
  </si>
  <si>
    <t>S00101698</t>
  </si>
  <si>
    <t>S00101703</t>
  </si>
  <si>
    <t>S00101707</t>
  </si>
  <si>
    <t>S00101710</t>
  </si>
  <si>
    <t>S00101768</t>
  </si>
  <si>
    <t>S00101779</t>
  </si>
  <si>
    <t>S00101828</t>
  </si>
  <si>
    <t>S00101851</t>
  </si>
  <si>
    <t>S00101852</t>
  </si>
  <si>
    <t>S00101881</t>
  </si>
  <si>
    <t>S00101925</t>
  </si>
  <si>
    <t>S00101934</t>
  </si>
  <si>
    <t>S00101978</t>
  </si>
  <si>
    <t>S00101982</t>
  </si>
  <si>
    <t>S00101996</t>
  </si>
  <si>
    <t>S00102046</t>
  </si>
  <si>
    <t>S00102069</t>
  </si>
  <si>
    <t>S00102105</t>
  </si>
  <si>
    <t>S00102124</t>
  </si>
  <si>
    <t>S00102155</t>
  </si>
  <si>
    <t>S00102211</t>
  </si>
  <si>
    <t>S00102228</t>
  </si>
  <si>
    <t>S00102301</t>
  </si>
  <si>
    <t>S00102304</t>
  </si>
  <si>
    <t>S00102318</t>
  </si>
  <si>
    <t>S00102346</t>
  </si>
  <si>
    <t>S00102348</t>
  </si>
  <si>
    <t>S00102410</t>
  </si>
  <si>
    <t>S00102419</t>
  </si>
  <si>
    <t>S00102506</t>
  </si>
  <si>
    <t>S00102517</t>
  </si>
  <si>
    <t>Karlen McCaffrey</t>
  </si>
  <si>
    <t>S00102537</t>
  </si>
  <si>
    <t>S00102541</t>
  </si>
  <si>
    <t>S00102554</t>
  </si>
  <si>
    <t>S00102557</t>
  </si>
  <si>
    <t>S00102612</t>
  </si>
  <si>
    <t>S00102627</t>
  </si>
  <si>
    <t>S00102663</t>
  </si>
  <si>
    <t>S00102678</t>
  </si>
  <si>
    <t>S00102713</t>
  </si>
  <si>
    <t>S00102721</t>
  </si>
  <si>
    <t>S00102791</t>
  </si>
  <si>
    <t>S00102834</t>
  </si>
  <si>
    <t>S00102838</t>
  </si>
  <si>
    <t>S00102848</t>
  </si>
  <si>
    <t>S00102861</t>
  </si>
  <si>
    <t>S00102864</t>
  </si>
  <si>
    <t>S00102967</t>
  </si>
  <si>
    <t>S00103017</t>
  </si>
  <si>
    <t>S00103022</t>
  </si>
  <si>
    <t>S00103057</t>
  </si>
  <si>
    <t>S00103062</t>
  </si>
  <si>
    <t>S00103123</t>
  </si>
  <si>
    <t>S00103141</t>
  </si>
  <si>
    <t>S00103157</t>
  </si>
  <si>
    <t>S00103205</t>
  </si>
  <si>
    <t>S00103242</t>
  </si>
  <si>
    <t>S00103245</t>
  </si>
  <si>
    <t>S00103292</t>
  </si>
  <si>
    <t>S00103309</t>
  </si>
  <si>
    <t>S00103334</t>
  </si>
  <si>
    <t>S00103443</t>
  </si>
  <si>
    <t>S00103458</t>
  </si>
  <si>
    <t>S00103484</t>
  </si>
  <si>
    <t>S00103491</t>
  </si>
  <si>
    <t>S00103536</t>
  </si>
  <si>
    <t>S00103554</t>
  </si>
  <si>
    <t>S00103634</t>
  </si>
  <si>
    <t>S00103643</t>
  </si>
  <si>
    <t>S00103686</t>
  </si>
  <si>
    <t>S00103706</t>
  </si>
  <si>
    <t>S00103721</t>
  </si>
  <si>
    <t>S00103730</t>
  </si>
  <si>
    <t>S00103736</t>
  </si>
  <si>
    <t>S00103764</t>
  </si>
  <si>
    <t>S00103771</t>
  </si>
  <si>
    <t>S00103781</t>
  </si>
  <si>
    <t>S00103789</t>
  </si>
  <si>
    <t>S00103809</t>
  </si>
  <si>
    <t>S00103863</t>
  </si>
  <si>
    <t>S00103910</t>
  </si>
  <si>
    <t>S00103925</t>
  </si>
  <si>
    <t>S00103953</t>
  </si>
  <si>
    <t>S00103987</t>
  </si>
  <si>
    <t>S00104004</t>
  </si>
  <si>
    <t>S00104041</t>
  </si>
  <si>
    <t>S00104063</t>
  </si>
  <si>
    <t>S00104089</t>
  </si>
  <si>
    <t>S00104105</t>
  </si>
  <si>
    <t>S00104110</t>
  </si>
  <si>
    <t>S00104142</t>
  </si>
  <si>
    <t>S00104169</t>
  </si>
  <si>
    <t>S00104189</t>
  </si>
  <si>
    <t>S00104231</t>
  </si>
  <si>
    <t>S00104261</t>
  </si>
  <si>
    <t>S00104321</t>
  </si>
  <si>
    <t>S00104389</t>
  </si>
  <si>
    <t>S00104416</t>
  </si>
  <si>
    <t>S00104421</t>
  </si>
  <si>
    <t>S00104425</t>
  </si>
  <si>
    <t>S00104426</t>
  </si>
  <si>
    <t>S00104433</t>
  </si>
  <si>
    <t>S00104470</t>
  </si>
  <si>
    <t>S00104489</t>
  </si>
  <si>
    <t>S00104511</t>
  </si>
  <si>
    <t>S00104514</t>
  </si>
  <si>
    <t>S00104538</t>
  </si>
  <si>
    <t>S00104565</t>
  </si>
  <si>
    <t>S00104569</t>
  </si>
  <si>
    <t>S00104575</t>
  </si>
  <si>
    <t>S00104614</t>
  </si>
  <si>
    <t>S00104634</t>
  </si>
  <si>
    <t>S00104649</t>
  </si>
  <si>
    <t>S00104652</t>
  </si>
  <si>
    <t>S00104809</t>
  </si>
  <si>
    <t>S00104811</t>
  </si>
  <si>
    <t>S00104900</t>
  </si>
  <si>
    <t>S00105001</t>
  </si>
  <si>
    <t>S00105003</t>
  </si>
  <si>
    <t>S00105022</t>
  </si>
  <si>
    <t>S00105023</t>
  </si>
  <si>
    <t>S00105025</t>
  </si>
  <si>
    <t>S00105051</t>
  </si>
  <si>
    <t>S00105071</t>
  </si>
  <si>
    <t>S00105114</t>
  </si>
  <si>
    <t>S00105153</t>
  </si>
  <si>
    <t>S00105199</t>
  </si>
  <si>
    <t>S00105212</t>
  </si>
  <si>
    <t>S00105250</t>
  </si>
  <si>
    <t>S00105263</t>
  </si>
  <si>
    <t>S00105268</t>
  </si>
  <si>
    <t>S00105281</t>
  </si>
  <si>
    <t>S00105373</t>
  </si>
  <si>
    <t>S00105407</t>
  </si>
  <si>
    <t>S00105410</t>
  </si>
  <si>
    <t>S00105434</t>
  </si>
  <si>
    <t>S00105437</t>
  </si>
  <si>
    <t>S00105450</t>
  </si>
  <si>
    <t>S00105525</t>
  </si>
  <si>
    <t>S00105542</t>
  </si>
  <si>
    <t>S00105559</t>
  </si>
  <si>
    <t>S00105607</t>
  </si>
  <si>
    <t>Jan Morforth</t>
  </si>
  <si>
    <t>S00105665</t>
  </si>
  <si>
    <t>S00105692</t>
  </si>
  <si>
    <t>S00105701</t>
  </si>
  <si>
    <t>S00105718</t>
  </si>
  <si>
    <t>S00105753</t>
  </si>
  <si>
    <t>S00105793</t>
  </si>
  <si>
    <t>S00105814</t>
  </si>
  <si>
    <t>S00105841</t>
  </si>
  <si>
    <t>S00105846</t>
  </si>
  <si>
    <t>S00105869</t>
  </si>
  <si>
    <t>S00105895</t>
  </si>
  <si>
    <t>S00105898</t>
  </si>
  <si>
    <t>S00105902</t>
  </si>
  <si>
    <t>S00105918</t>
  </si>
  <si>
    <t>S00105957</t>
  </si>
  <si>
    <t>S00105987</t>
  </si>
  <si>
    <t>S00106000</t>
  </si>
  <si>
    <t>S00106031</t>
  </si>
  <si>
    <t>S00106038</t>
  </si>
  <si>
    <t>S00106068</t>
  </si>
  <si>
    <t>S00106074</t>
  </si>
  <si>
    <t>S00106125</t>
  </si>
  <si>
    <t>S00106126</t>
  </si>
  <si>
    <t>S00106140</t>
  </si>
  <si>
    <t>S00106156</t>
  </si>
  <si>
    <t>S00106163</t>
  </si>
  <si>
    <t>S00106169</t>
  </si>
  <si>
    <t>S00106186</t>
  </si>
  <si>
    <t>S00106228</t>
  </si>
  <si>
    <t>S00106251</t>
  </si>
  <si>
    <t>S00106292</t>
  </si>
  <si>
    <t>S00106328</t>
  </si>
  <si>
    <t>S00106339</t>
  </si>
  <si>
    <t>S00106360</t>
  </si>
  <si>
    <t>S00106382</t>
  </si>
  <si>
    <t>S00106430</t>
  </si>
  <si>
    <t>S00106466</t>
  </si>
  <si>
    <t>S00106550</t>
  </si>
  <si>
    <t>S00106552</t>
  </si>
  <si>
    <t>S00106555</t>
  </si>
  <si>
    <t>S00106729</t>
  </si>
  <si>
    <t>S00106765</t>
  </si>
  <si>
    <t>S00106766</t>
  </si>
  <si>
    <t>S00106787</t>
  </si>
  <si>
    <t>S00106836</t>
  </si>
  <si>
    <t>S00106873</t>
  </si>
  <si>
    <t>S00106960</t>
  </si>
  <si>
    <t>S00106963</t>
  </si>
  <si>
    <t>S00107060</t>
  </si>
  <si>
    <t>S00107061</t>
  </si>
  <si>
    <t>S00107064</t>
  </si>
  <si>
    <t>S00107075</t>
  </si>
  <si>
    <t>S00107078</t>
  </si>
  <si>
    <t>S00107098</t>
  </si>
  <si>
    <t>S00107213</t>
  </si>
  <si>
    <t>S00107217</t>
  </si>
  <si>
    <t>S00107252</t>
  </si>
  <si>
    <t>S00107280</t>
  </si>
  <si>
    <t>S00107295</t>
  </si>
  <si>
    <t>S00107310</t>
  </si>
  <si>
    <t>S00107326</t>
  </si>
  <si>
    <t>S00107346</t>
  </si>
  <si>
    <t>S00107387</t>
  </si>
  <si>
    <t>S00107413</t>
  </si>
  <si>
    <t>S00107414</t>
  </si>
  <si>
    <t>S00107430</t>
  </si>
  <si>
    <t>S00107445</t>
  </si>
  <si>
    <t>S00107474</t>
  </si>
  <si>
    <t>S00107493</t>
  </si>
  <si>
    <t>S00107568</t>
  </si>
  <si>
    <t>S00107610</t>
  </si>
  <si>
    <t>S00107688</t>
  </si>
  <si>
    <t>S00107704</t>
  </si>
  <si>
    <t>S00107752</t>
  </si>
  <si>
    <t>S00107785</t>
  </si>
  <si>
    <t>S00107793</t>
  </si>
  <si>
    <t>S00107818</t>
  </si>
  <si>
    <t>S00107825</t>
  </si>
  <si>
    <t>S00107851</t>
  </si>
  <si>
    <t>S00107860</t>
  </si>
  <si>
    <t>S00107900</t>
  </si>
  <si>
    <t>S00107914</t>
  </si>
  <si>
    <t>S00107918</t>
  </si>
  <si>
    <t>S00107922</t>
  </si>
  <si>
    <t>S00107952</t>
  </si>
  <si>
    <t>S00107959</t>
  </si>
  <si>
    <t>S00108055</t>
  </si>
  <si>
    <t>S00108065</t>
  </si>
  <si>
    <t>S00108096</t>
  </si>
  <si>
    <t>S00108117</t>
  </si>
  <si>
    <t>S00108176</t>
  </si>
  <si>
    <t>S00108215</t>
  </si>
  <si>
    <t>S00108243</t>
  </si>
  <si>
    <t>S00108268</t>
  </si>
  <si>
    <t>S00108270</t>
  </si>
  <si>
    <t>S00108301</t>
  </si>
  <si>
    <t>S00108305</t>
  </si>
  <si>
    <t>S00108351</t>
  </si>
  <si>
    <t>S00108452</t>
  </si>
  <si>
    <t>S00108463</t>
  </si>
  <si>
    <t>S00108466</t>
  </si>
  <si>
    <t>S00108468</t>
  </si>
  <si>
    <t>S00108501</t>
  </si>
  <si>
    <t>S00108534</t>
  </si>
  <si>
    <t>S00108550</t>
  </si>
  <si>
    <t>S00108551</t>
  </si>
  <si>
    <t>S00108561</t>
  </si>
  <si>
    <t>S00108614</t>
  </si>
  <si>
    <t>S00108644</t>
  </si>
  <si>
    <t>S00108656</t>
  </si>
  <si>
    <t>S00108676</t>
  </si>
  <si>
    <t>S00108700</t>
  </si>
  <si>
    <t>S00108718</t>
  </si>
  <si>
    <t>S00108744</t>
  </si>
  <si>
    <t>S00108760</t>
  </si>
  <si>
    <t>S00108764</t>
  </si>
  <si>
    <t>S00108811</t>
  </si>
  <si>
    <t>S00108819</t>
  </si>
  <si>
    <t>S00108853</t>
  </si>
  <si>
    <t>S00108873</t>
  </si>
  <si>
    <t>S00108891</t>
  </si>
  <si>
    <t>S00108939</t>
  </si>
  <si>
    <t>S00108959</t>
  </si>
  <si>
    <t>S00109035</t>
  </si>
  <si>
    <t>S00109087</t>
  </si>
  <si>
    <t>S00109112</t>
  </si>
  <si>
    <t>S00109133</t>
  </si>
  <si>
    <t>S00109139</t>
  </si>
  <si>
    <t>S00109161</t>
  </si>
  <si>
    <t>S00109212</t>
  </si>
  <si>
    <t>S00109221</t>
  </si>
  <si>
    <t>S00109232</t>
  </si>
  <si>
    <t>S00109279</t>
  </si>
  <si>
    <t>S00109328</t>
  </si>
  <si>
    <t>S00109349</t>
  </si>
  <si>
    <t>S00109361</t>
  </si>
  <si>
    <t>S00109377</t>
  </si>
  <si>
    <t>S00109406</t>
  </si>
  <si>
    <t>S00109408</t>
  </si>
  <si>
    <t>S00109439</t>
  </si>
  <si>
    <t>S00109443</t>
  </si>
  <si>
    <t>S00109452</t>
  </si>
  <si>
    <t>S00109462</t>
  </si>
  <si>
    <t>S00109471</t>
  </si>
  <si>
    <t>S00109496</t>
  </si>
  <si>
    <t>S00109703</t>
  </si>
  <si>
    <t>S00109706</t>
  </si>
  <si>
    <t>S00109730</t>
  </si>
  <si>
    <t>S00109736</t>
  </si>
  <si>
    <t>S00109806</t>
  </si>
  <si>
    <t>S00109835</t>
  </si>
  <si>
    <t>S00109873</t>
  </si>
  <si>
    <t>S00109885</t>
  </si>
  <si>
    <t>S00109886</t>
  </si>
  <si>
    <t>S00109893</t>
  </si>
  <si>
    <t>S00109895</t>
  </si>
  <si>
    <t>S00109946</t>
  </si>
  <si>
    <t>S00109951</t>
  </si>
  <si>
    <t>S00110006</t>
  </si>
  <si>
    <t>S00110016</t>
  </si>
  <si>
    <t>S00110031</t>
  </si>
  <si>
    <t>S00110050</t>
  </si>
  <si>
    <t>S00110080</t>
  </si>
  <si>
    <t>S00110088</t>
  </si>
  <si>
    <t>S00110090</t>
  </si>
  <si>
    <t>S00110107</t>
  </si>
  <si>
    <t>S00110116</t>
  </si>
  <si>
    <t>S00110149</t>
  </si>
  <si>
    <t>S00110197</t>
  </si>
  <si>
    <t>Dotty Strutley</t>
  </si>
  <si>
    <t>S00110235</t>
  </si>
  <si>
    <t>S00110258</t>
  </si>
  <si>
    <t>S00110300</t>
  </si>
  <si>
    <t>S00110307</t>
  </si>
  <si>
    <t>S00110348</t>
  </si>
  <si>
    <t>S00110399</t>
  </si>
  <si>
    <t>S00110444</t>
  </si>
  <si>
    <t>S00110458</t>
  </si>
  <si>
    <t>S00110485</t>
  </si>
  <si>
    <t>S00110502</t>
  </si>
  <si>
    <t>S00110561</t>
  </si>
  <si>
    <t>S00110568</t>
  </si>
  <si>
    <t>S00110571</t>
  </si>
  <si>
    <t>S00110579</t>
  </si>
  <si>
    <t>S00110592</t>
  </si>
  <si>
    <t>S00110623</t>
  </si>
  <si>
    <t>S00110650</t>
  </si>
  <si>
    <t>S00110660</t>
  </si>
  <si>
    <t>S00110689</t>
  </si>
  <si>
    <t>S00110728</t>
  </si>
  <si>
    <t>S00110743</t>
  </si>
  <si>
    <t>S00110759</t>
  </si>
  <si>
    <t>S00110784</t>
  </si>
  <si>
    <t>S00110832</t>
  </si>
  <si>
    <t>S00110844</t>
  </si>
  <si>
    <t>S00110890</t>
  </si>
  <si>
    <t>S00110930</t>
  </si>
  <si>
    <t>S00110940</t>
  </si>
  <si>
    <t>S00110983</t>
  </si>
  <si>
    <t>S00110989</t>
  </si>
  <si>
    <t>S00110991</t>
  </si>
  <si>
    <t>S00110996</t>
  </si>
  <si>
    <t>S00110999</t>
  </si>
  <si>
    <t>S00111071</t>
  </si>
  <si>
    <t>S00111082</t>
  </si>
  <si>
    <t>S00111083</t>
  </si>
  <si>
    <t>S00111136</t>
  </si>
  <si>
    <t>S00111165</t>
  </si>
  <si>
    <t>S00111188</t>
  </si>
  <si>
    <t>S00111200</t>
  </si>
  <si>
    <t>S00111217</t>
  </si>
  <si>
    <t>S00111221</t>
  </si>
  <si>
    <t>S00111274</t>
  </si>
  <si>
    <t>S00111285</t>
  </si>
  <si>
    <t>S00111343</t>
  </si>
  <si>
    <t>S00111393</t>
  </si>
  <si>
    <t>S00111433</t>
  </si>
  <si>
    <t>S00111438</t>
  </si>
  <si>
    <t>S00111540</t>
  </si>
  <si>
    <t>S00111550</t>
  </si>
  <si>
    <t>S00111592</t>
  </si>
  <si>
    <t>S00111630</t>
  </si>
  <si>
    <t>S00111663</t>
  </si>
  <si>
    <t>S00111714</t>
  </si>
  <si>
    <t>S00111716</t>
  </si>
  <si>
    <t>S00111782</t>
  </si>
  <si>
    <t>S00111800</t>
  </si>
  <si>
    <t>S00111808</t>
  </si>
  <si>
    <t>S00111856</t>
  </si>
  <si>
    <t>S00111862</t>
  </si>
  <si>
    <t>S00111869</t>
  </si>
  <si>
    <t>S00112052</t>
  </si>
  <si>
    <t>S00112054</t>
  </si>
  <si>
    <t>S00112059</t>
  </si>
  <si>
    <t>S00112062</t>
  </si>
  <si>
    <t>S00112075</t>
  </si>
  <si>
    <t>S00112118</t>
  </si>
  <si>
    <t>S00112126</t>
  </si>
  <si>
    <t>S00112135</t>
  </si>
  <si>
    <t>S00112188</t>
  </si>
  <si>
    <t>S00112193</t>
  </si>
  <si>
    <t>S00112212</t>
  </si>
  <si>
    <t>S00112215</t>
  </si>
  <si>
    <t>S00112225</t>
  </si>
  <si>
    <t>S00112257</t>
  </si>
  <si>
    <t>S00112259</t>
  </si>
  <si>
    <t>S00112263</t>
  </si>
  <si>
    <t>S00112283</t>
  </si>
  <si>
    <t>S00112290</t>
  </si>
  <si>
    <t>S00112300</t>
  </si>
  <si>
    <t>S00112320</t>
  </si>
  <si>
    <t>S00112373</t>
  </si>
  <si>
    <t>S00112411</t>
  </si>
  <si>
    <t>S00112442</t>
  </si>
  <si>
    <t>S00112582</t>
  </si>
  <si>
    <t>S00112615</t>
  </si>
  <si>
    <t>S00112637</t>
  </si>
  <si>
    <t>S00112650</t>
  </si>
  <si>
    <t>S00112704</t>
  </si>
  <si>
    <t>S00112705</t>
  </si>
  <si>
    <t>S00112719</t>
  </si>
  <si>
    <t>S00112729</t>
  </si>
  <si>
    <t>S00112780</t>
  </si>
  <si>
    <t>S00112825</t>
  </si>
  <si>
    <t>S00112868</t>
  </si>
  <si>
    <t>S00112873</t>
  </si>
  <si>
    <t>S00112882</t>
  </si>
  <si>
    <t>S00112899</t>
  </si>
  <si>
    <t>S00112916</t>
  </si>
  <si>
    <t>S00112919</t>
  </si>
  <si>
    <t>S00112959</t>
  </si>
  <si>
    <t>S00113032</t>
  </si>
  <si>
    <t>S00113047</t>
  </si>
  <si>
    <t>S00113052</t>
  </si>
  <si>
    <t>S00113081</t>
  </si>
  <si>
    <t>S00113103</t>
  </si>
  <si>
    <t>S00113110</t>
  </si>
  <si>
    <t>S00113112</t>
  </si>
  <si>
    <t>S00113130</t>
  </si>
  <si>
    <t>S00113142</t>
  </si>
  <si>
    <t>S00113149</t>
  </si>
  <si>
    <t>S00113167</t>
  </si>
  <si>
    <t>S00113171</t>
  </si>
  <si>
    <t>S00113280</t>
  </si>
  <si>
    <t>S00113288</t>
  </si>
  <si>
    <t>S00113289</t>
  </si>
  <si>
    <t>S00113358</t>
  </si>
  <si>
    <t>S00113359</t>
  </si>
  <si>
    <t>S00113388</t>
  </si>
  <si>
    <t>S00113392</t>
  </si>
  <si>
    <t>S00113405</t>
  </si>
  <si>
    <t>S00113429</t>
  </si>
  <si>
    <t>S00113456</t>
  </si>
  <si>
    <t>S00113463</t>
  </si>
  <si>
    <t>S00113481</t>
  </si>
  <si>
    <t>S00113490</t>
  </si>
  <si>
    <t>S00113507</t>
  </si>
  <si>
    <t>S00113519</t>
  </si>
  <si>
    <t>S00113537</t>
  </si>
  <si>
    <t>S00113542</t>
  </si>
  <si>
    <t>S00113544</t>
  </si>
  <si>
    <t>S00113556</t>
  </si>
  <si>
    <t>S00113577</t>
  </si>
  <si>
    <t>S00113598</t>
  </si>
  <si>
    <t>S00113616</t>
  </si>
  <si>
    <t>S00113648</t>
  </si>
  <si>
    <t>S00113660</t>
  </si>
  <si>
    <t>S00113662</t>
  </si>
  <si>
    <t>S00113681</t>
  </si>
  <si>
    <t>S00113705</t>
  </si>
  <si>
    <t>S00113707</t>
  </si>
  <si>
    <t>S00113708</t>
  </si>
  <si>
    <t>S00113786</t>
  </si>
  <si>
    <t>S00113807</t>
  </si>
  <si>
    <t>S00113813</t>
  </si>
  <si>
    <t>S00113865</t>
  </si>
  <si>
    <t>S00113909</t>
  </si>
  <si>
    <t>S00113914</t>
  </si>
  <si>
    <t>S00114017</t>
  </si>
  <si>
    <t>S00114078</t>
  </si>
  <si>
    <t>S00114261</t>
  </si>
  <si>
    <t>S00114280</t>
  </si>
  <si>
    <t>S00114285</t>
  </si>
  <si>
    <t>S00114311</t>
  </si>
  <si>
    <t>S00114348</t>
  </si>
  <si>
    <t>S00114361</t>
  </si>
  <si>
    <t>S00114382</t>
  </si>
  <si>
    <t>S00114403</t>
  </si>
  <si>
    <t>S00114418</t>
  </si>
  <si>
    <t>S00114422</t>
  </si>
  <si>
    <t>S00114424</t>
  </si>
  <si>
    <t>S00114434</t>
  </si>
  <si>
    <t>S00114522</t>
  </si>
  <si>
    <t>S00114523</t>
  </si>
  <si>
    <t>S00114533</t>
  </si>
  <si>
    <t>S00114540</t>
  </si>
  <si>
    <t>S00114593</t>
  </si>
  <si>
    <t>S00114620</t>
  </si>
  <si>
    <t>S00114681</t>
  </si>
  <si>
    <t>S00114685</t>
  </si>
  <si>
    <t>S00114717</t>
  </si>
  <si>
    <t>S00114768</t>
  </si>
  <si>
    <t>S00114779</t>
  </si>
  <si>
    <t>S00114787</t>
  </si>
  <si>
    <t>S00114825</t>
  </si>
  <si>
    <t>S00114873</t>
  </si>
  <si>
    <t>S00114888</t>
  </si>
  <si>
    <t>S00114908</t>
  </si>
  <si>
    <t>S00114912</t>
  </si>
  <si>
    <t>S00114954</t>
  </si>
  <si>
    <t>S00114976</t>
  </si>
  <si>
    <t>S00114987</t>
  </si>
  <si>
    <t>S00114992</t>
  </si>
  <si>
    <t>S00115056</t>
  </si>
  <si>
    <t>S00115073</t>
  </si>
  <si>
    <t>S00115096</t>
  </si>
  <si>
    <t>S00115097</t>
  </si>
  <si>
    <t>S00115120</t>
  </si>
  <si>
    <t>S00115199</t>
  </si>
  <si>
    <t>S00115251</t>
  </si>
  <si>
    <t>S00115291</t>
  </si>
  <si>
    <t>S00115305</t>
  </si>
  <si>
    <t>S00115318</t>
  </si>
  <si>
    <t>S00115327</t>
  </si>
  <si>
    <t>S00115331</t>
  </si>
  <si>
    <t>S00115358</t>
  </si>
  <si>
    <t>S00115403</t>
  </si>
  <si>
    <t>S00115424</t>
  </si>
  <si>
    <t>S00115431</t>
  </si>
  <si>
    <t>S00115435</t>
  </si>
  <si>
    <t>S00115459</t>
  </si>
  <si>
    <t>S00115470</t>
  </si>
  <si>
    <t>S00115477</t>
  </si>
  <si>
    <t>S00115537</t>
  </si>
  <si>
    <t>S00115597</t>
  </si>
  <si>
    <t>S00115631</t>
  </si>
  <si>
    <t>S00115671</t>
  </si>
  <si>
    <t>S00115686</t>
  </si>
  <si>
    <t>S00115746</t>
  </si>
  <si>
    <t>S00115767</t>
  </si>
  <si>
    <t>S00115809</t>
  </si>
  <si>
    <t>S00115817</t>
  </si>
  <si>
    <t>S00115866</t>
  </si>
  <si>
    <t>S00115905</t>
  </si>
  <si>
    <t>S00115923</t>
  </si>
  <si>
    <t>S00115927</t>
  </si>
  <si>
    <t>S00115941</t>
  </si>
  <si>
    <t>S00115955</t>
  </si>
  <si>
    <t>S00115989</t>
  </si>
  <si>
    <t>S00116002</t>
  </si>
  <si>
    <t>S00116020</t>
  </si>
  <si>
    <t>S00116036</t>
  </si>
  <si>
    <t>S00116039</t>
  </si>
  <si>
    <t>S00116054</t>
  </si>
  <si>
    <t>S00116079</t>
  </si>
  <si>
    <t>S00116080</t>
  </si>
  <si>
    <t>S00116082</t>
  </si>
  <si>
    <t>S00116104</t>
  </si>
  <si>
    <t>S00116108</t>
  </si>
  <si>
    <t>S00116111</t>
  </si>
  <si>
    <t>S00116139</t>
  </si>
  <si>
    <t>S00116142</t>
  </si>
  <si>
    <t>S00116156</t>
  </si>
  <si>
    <t>S00116183</t>
  </si>
  <si>
    <t>S00116185</t>
  </si>
  <si>
    <t>S00116200</t>
  </si>
  <si>
    <t>S00116209</t>
  </si>
  <si>
    <t>S00116266</t>
  </si>
  <si>
    <t>S00116286</t>
  </si>
  <si>
    <t>S00116295</t>
  </si>
  <si>
    <t>S00116316</t>
  </si>
  <si>
    <t>S00116376</t>
  </si>
  <si>
    <t>S00116378</t>
  </si>
  <si>
    <t>S00116417</t>
  </si>
  <si>
    <t>S00116427</t>
  </si>
  <si>
    <t>S00116472</t>
  </si>
  <si>
    <t>S00116481</t>
  </si>
  <si>
    <t>S00116495</t>
  </si>
  <si>
    <t>S00116518</t>
  </si>
  <si>
    <t>S00116519</t>
  </si>
  <si>
    <t>S00116528</t>
  </si>
  <si>
    <t>S00116583</t>
  </si>
  <si>
    <t>S00116704</t>
  </si>
  <si>
    <t>S00116721</t>
  </si>
  <si>
    <t>S00116727</t>
  </si>
  <si>
    <t>S00116761</t>
  </si>
  <si>
    <t>S00116771</t>
  </si>
  <si>
    <t>S00116775</t>
  </si>
  <si>
    <t>S00116803</t>
  </si>
  <si>
    <t>S00116819</t>
  </si>
  <si>
    <t>S00116839</t>
  </si>
  <si>
    <t>S00116869</t>
  </si>
  <si>
    <t>S00116882</t>
  </si>
  <si>
    <t>S00116918</t>
  </si>
  <si>
    <t>S00116934</t>
  </si>
  <si>
    <t>S00116965</t>
  </si>
  <si>
    <t>S00116970</t>
  </si>
  <si>
    <t>S00117008</t>
  </si>
  <si>
    <t>S00117022</t>
  </si>
  <si>
    <t>S00117027</t>
  </si>
  <si>
    <t>S00117041</t>
  </si>
  <si>
    <t>S00117042</t>
  </si>
  <si>
    <t>S00117084</t>
  </si>
  <si>
    <t>S00117112</t>
  </si>
  <si>
    <t>S00117116</t>
  </si>
  <si>
    <t>S00117157</t>
  </si>
  <si>
    <t>S00117180</t>
  </si>
  <si>
    <t>S00117205</t>
  </si>
  <si>
    <t>S00117224</t>
  </si>
  <si>
    <t>S00117229</t>
  </si>
  <si>
    <t>S00117252</t>
  </si>
  <si>
    <t>S00117264</t>
  </si>
  <si>
    <t>S00117270</t>
  </si>
  <si>
    <t>S00117283</t>
  </si>
  <si>
    <t>S00117334</t>
  </si>
  <si>
    <t>S00117359</t>
  </si>
  <si>
    <t>S00117368</t>
  </si>
  <si>
    <t>S00117421</t>
  </si>
  <si>
    <t>S00117481</t>
  </si>
  <si>
    <t>S00117489</t>
  </si>
  <si>
    <t>S00117500</t>
  </si>
  <si>
    <t>S00117508</t>
  </si>
  <si>
    <t>S00117570</t>
  </si>
  <si>
    <t>S00117574</t>
  </si>
  <si>
    <t>S00117602</t>
  </si>
  <si>
    <t>S00117638</t>
  </si>
  <si>
    <t>S00117708</t>
  </si>
  <si>
    <t>S00117713</t>
  </si>
  <si>
    <t>S00117760</t>
  </si>
  <si>
    <t>S00117785</t>
  </si>
  <si>
    <t>S00117809</t>
  </si>
  <si>
    <t>S00117845</t>
  </si>
  <si>
    <t>Kelci Walkden</t>
  </si>
  <si>
    <t>S00117849</t>
  </si>
  <si>
    <t>S00117856</t>
  </si>
  <si>
    <t>S00117866</t>
  </si>
  <si>
    <t>S00117874</t>
  </si>
  <si>
    <t>S00117935</t>
  </si>
  <si>
    <t>S00117964</t>
  </si>
  <si>
    <t>S00117971</t>
  </si>
  <si>
    <t>S00118030</t>
  </si>
  <si>
    <t>S00118049</t>
  </si>
  <si>
    <t>S00118075</t>
  </si>
  <si>
    <t>S00118109</t>
  </si>
  <si>
    <t>S00118145</t>
  </si>
  <si>
    <t>S00118156</t>
  </si>
  <si>
    <t>S00118162</t>
  </si>
  <si>
    <t>S00118167</t>
  </si>
  <si>
    <t>S00118175</t>
  </si>
  <si>
    <t>S00118182</t>
  </si>
  <si>
    <t>S00118203</t>
  </si>
  <si>
    <t>S00118207</t>
  </si>
  <si>
    <t>S00118236</t>
  </si>
  <si>
    <t>S00118251</t>
  </si>
  <si>
    <t>S00118267</t>
  </si>
  <si>
    <t>S00118284</t>
  </si>
  <si>
    <t>S00118321</t>
  </si>
  <si>
    <t>S00118339</t>
  </si>
  <si>
    <t>S00118364</t>
  </si>
  <si>
    <t>S00118371</t>
  </si>
  <si>
    <t>S00118380</t>
  </si>
  <si>
    <t>S00118391</t>
  </si>
  <si>
    <t>S00118434</t>
  </si>
  <si>
    <t>S00118480</t>
  </si>
  <si>
    <t>S00118486</t>
  </si>
  <si>
    <t>S00118511</t>
  </si>
  <si>
    <t>S00118545</t>
  </si>
  <si>
    <t>S00118551</t>
  </si>
  <si>
    <t>S00118578</t>
  </si>
  <si>
    <t>S00118608</t>
  </si>
  <si>
    <t>S00118630</t>
  </si>
  <si>
    <t>S00118710</t>
  </si>
  <si>
    <t>S00118717</t>
  </si>
  <si>
    <t>S00118748</t>
  </si>
  <si>
    <t>S00118769</t>
  </si>
  <si>
    <t>S00118780</t>
  </si>
  <si>
    <t>S00118794</t>
  </si>
  <si>
    <t>S00118806</t>
  </si>
  <si>
    <t>S00118813</t>
  </si>
  <si>
    <t>S00118863</t>
  </si>
  <si>
    <t>S00118883</t>
  </si>
  <si>
    <t>S00118944</t>
  </si>
  <si>
    <t>S00118958</t>
  </si>
  <si>
    <t>S00119051</t>
  </si>
  <si>
    <t>S00119062</t>
  </si>
  <si>
    <t>S00119063</t>
  </si>
  <si>
    <t>S00119080</t>
  </si>
  <si>
    <t>S00119179</t>
  </si>
  <si>
    <t>S00119180</t>
  </si>
  <si>
    <t>S00119181</t>
  </si>
  <si>
    <t>S00119211</t>
  </si>
  <si>
    <t>S00119222</t>
  </si>
  <si>
    <t>S00119243</t>
  </si>
  <si>
    <t>S00119261</t>
  </si>
  <si>
    <t>S00119268</t>
  </si>
  <si>
    <t>S00119275</t>
  </si>
  <si>
    <t>S00119286</t>
  </si>
  <si>
    <t>S00119349</t>
  </si>
  <si>
    <t>S00119360</t>
  </si>
  <si>
    <t>S00119403</t>
  </si>
  <si>
    <t>S00119432</t>
  </si>
  <si>
    <t>S00119465</t>
  </si>
  <si>
    <t>S00119468</t>
  </si>
  <si>
    <t>S00119469</t>
  </si>
  <si>
    <t>S00119491</t>
  </si>
  <si>
    <t>S00119517</t>
  </si>
  <si>
    <t>S00119533</t>
  </si>
  <si>
    <t>S00119627</t>
  </si>
  <si>
    <t>S00119635</t>
  </si>
  <si>
    <t>S00119649</t>
  </si>
  <si>
    <t>S00119650</t>
  </si>
  <si>
    <t>S00119663</t>
  </si>
  <si>
    <t>S00119697</t>
  </si>
  <si>
    <t>S00119731</t>
  </si>
  <si>
    <t>S00119764</t>
  </si>
  <si>
    <t>S00119768</t>
  </si>
  <si>
    <t>S00119770</t>
  </si>
  <si>
    <t>S00119786</t>
  </si>
  <si>
    <t>S00119793</t>
  </si>
  <si>
    <t>S00119808</t>
  </si>
  <si>
    <t>S00119822</t>
  </si>
  <si>
    <t>S00119851</t>
  </si>
  <si>
    <t>S00119863</t>
  </si>
  <si>
    <t>S00119890</t>
  </si>
  <si>
    <t>S00119900</t>
  </si>
  <si>
    <t>S00119919</t>
  </si>
  <si>
    <t>S00119957</t>
  </si>
  <si>
    <t>S00119965</t>
  </si>
  <si>
    <t>S00119973</t>
  </si>
  <si>
    <t>S00120030</t>
  </si>
  <si>
    <t>S00120067</t>
  </si>
  <si>
    <t>S00120093</t>
  </si>
  <si>
    <t>S00120098</t>
  </si>
  <si>
    <t>S00120116</t>
  </si>
  <si>
    <t>S00120150</t>
  </si>
  <si>
    <t>S00120163</t>
  </si>
  <si>
    <t>S00120189</t>
  </si>
  <si>
    <t>S00120204</t>
  </si>
  <si>
    <t>S00120232</t>
  </si>
  <si>
    <t>S00120255</t>
  </si>
  <si>
    <t>S00120256</t>
  </si>
  <si>
    <t>S00120270</t>
  </si>
  <si>
    <t>S00120271</t>
  </si>
  <si>
    <t>S00120276</t>
  </si>
  <si>
    <t>S00120354</t>
  </si>
  <si>
    <t>S00120355</t>
  </si>
  <si>
    <t>S00120363</t>
  </si>
  <si>
    <t>S00120366</t>
  </si>
  <si>
    <t>S00120396</t>
  </si>
  <si>
    <t>S00120419</t>
  </si>
  <si>
    <t>S00120467</t>
  </si>
  <si>
    <t>S00120495</t>
  </si>
  <si>
    <t>S00120508</t>
  </si>
  <si>
    <t>S00120525</t>
  </si>
  <si>
    <t>S00120526</t>
  </si>
  <si>
    <t>S00120542</t>
  </si>
  <si>
    <t>S00120558</t>
  </si>
  <si>
    <t>S00120559</t>
  </si>
  <si>
    <t>S00120587</t>
  </si>
  <si>
    <t>S00120589</t>
  </si>
  <si>
    <t>S00120688</t>
  </si>
  <si>
    <t>S00120694</t>
  </si>
  <si>
    <t>S00120720</t>
  </si>
  <si>
    <t>S00120738</t>
  </si>
  <si>
    <t>S00120748</t>
  </si>
  <si>
    <t>S00120756</t>
  </si>
  <si>
    <t>S00120764</t>
  </si>
  <si>
    <t>S00120773</t>
  </si>
  <si>
    <t>S00120804</t>
  </si>
  <si>
    <t>S00120835</t>
  </si>
  <si>
    <t>S00120846</t>
  </si>
  <si>
    <t>S00120853</t>
  </si>
  <si>
    <t>S00120871</t>
  </si>
  <si>
    <t>S00120885</t>
  </si>
  <si>
    <t>S00120901</t>
  </si>
  <si>
    <t>S00120908</t>
  </si>
  <si>
    <t>S00120955</t>
  </si>
  <si>
    <t>S00120968</t>
  </si>
  <si>
    <t>S00121038</t>
  </si>
  <si>
    <t>S00121046</t>
  </si>
  <si>
    <t>S00121049</t>
  </si>
  <si>
    <t>S00121053</t>
  </si>
  <si>
    <t>S00121108</t>
  </si>
  <si>
    <t>S00121145</t>
  </si>
  <si>
    <t>S00121159</t>
  </si>
  <si>
    <t>S00121178</t>
  </si>
  <si>
    <t>S00121183</t>
  </si>
  <si>
    <t>S00121198</t>
  </si>
  <si>
    <t>S00121199</t>
  </si>
  <si>
    <t>S00121201</t>
  </si>
  <si>
    <t>S00121211</t>
  </si>
  <si>
    <t>S00121243</t>
  </si>
  <si>
    <t>S00121298</t>
  </si>
  <si>
    <t>S00121301</t>
  </si>
  <si>
    <t>S00121335</t>
  </si>
  <si>
    <t>S00121390</t>
  </si>
  <si>
    <t>S00121429</t>
  </si>
  <si>
    <t>S00121443</t>
  </si>
  <si>
    <t>S00121445</t>
  </si>
  <si>
    <t>S00121460</t>
  </si>
  <si>
    <t>S00121461</t>
  </si>
  <si>
    <t>S00121480</t>
  </si>
  <si>
    <t>S00121485</t>
  </si>
  <si>
    <t>S00121556</t>
  </si>
  <si>
    <t>S00121564</t>
  </si>
  <si>
    <t>S00121619</t>
  </si>
  <si>
    <t>S00121629</t>
  </si>
  <si>
    <t>S00121638</t>
  </si>
  <si>
    <t>S00121657</t>
  </si>
  <si>
    <t>S00121744</t>
  </si>
  <si>
    <t>S00121748</t>
  </si>
  <si>
    <t>S00121770</t>
  </si>
  <si>
    <t>S00121774</t>
  </si>
  <si>
    <t>S00121796</t>
  </si>
  <si>
    <t>S00121815</t>
  </si>
  <si>
    <t>S00121850</t>
  </si>
  <si>
    <t>S00121879</t>
  </si>
  <si>
    <t>S00121948</t>
  </si>
  <si>
    <t>S00121979</t>
  </si>
  <si>
    <t>S00121984</t>
  </si>
  <si>
    <t>S00121989</t>
  </si>
  <si>
    <t>S00122002</t>
  </si>
  <si>
    <t>S00122050</t>
  </si>
  <si>
    <t>S00122071</t>
  </si>
  <si>
    <t>S00122087</t>
  </si>
  <si>
    <t>S00122107</t>
  </si>
  <si>
    <t>S00122153</t>
  </si>
  <si>
    <t>S00122183</t>
  </si>
  <si>
    <t>S00122203</t>
  </si>
  <si>
    <t>S00122249</t>
  </si>
  <si>
    <t>S00122251</t>
  </si>
  <si>
    <t>S00122268</t>
  </si>
  <si>
    <t>S00122311</t>
  </si>
  <si>
    <t>S00122328</t>
  </si>
  <si>
    <t>S00122342</t>
  </si>
  <si>
    <t>S00122351</t>
  </si>
  <si>
    <t>S00122353</t>
  </si>
  <si>
    <t>S00122369</t>
  </si>
  <si>
    <t>S00122378</t>
  </si>
  <si>
    <t>S00122468</t>
  </si>
  <si>
    <t>S00122499</t>
  </si>
  <si>
    <t>S00122511</t>
  </si>
  <si>
    <t>S00122547</t>
  </si>
  <si>
    <t>S00122568</t>
  </si>
  <si>
    <t>S00122579</t>
  </si>
  <si>
    <t>S00122647</t>
  </si>
  <si>
    <t>S00122660</t>
  </si>
  <si>
    <t>S00122669</t>
  </si>
  <si>
    <t>S00122710</t>
  </si>
  <si>
    <t>S00122745</t>
  </si>
  <si>
    <t>S00122766</t>
  </si>
  <si>
    <t>S00122817</t>
  </si>
  <si>
    <t>S00122833</t>
  </si>
  <si>
    <t>S00122860</t>
  </si>
  <si>
    <t>S00122873</t>
  </si>
  <si>
    <t>S00122884</t>
  </si>
  <si>
    <t>S00122897</t>
  </si>
  <si>
    <t>S00122898</t>
  </si>
  <si>
    <t>S00122910</t>
  </si>
  <si>
    <t>S00122926</t>
  </si>
  <si>
    <t>S00123001</t>
  </si>
  <si>
    <t>S00123048</t>
  </si>
  <si>
    <t>S00123086</t>
  </si>
  <si>
    <t>S00123097</t>
  </si>
  <si>
    <t>S00123099</t>
  </si>
  <si>
    <t>S00123104</t>
  </si>
  <si>
    <t>S00123105</t>
  </si>
  <si>
    <t>S00123129</t>
  </si>
  <si>
    <t>S00123152</t>
  </si>
  <si>
    <t>S00123194</t>
  </si>
  <si>
    <t>S00123198</t>
  </si>
  <si>
    <t>S00123221</t>
  </si>
  <si>
    <t>S00123233</t>
  </si>
  <si>
    <t>S00123237</t>
  </si>
  <si>
    <t>S00123246</t>
  </si>
  <si>
    <t>S00123270</t>
  </si>
  <si>
    <t>S00123273</t>
  </si>
  <si>
    <t>S00123298</t>
  </si>
  <si>
    <t>S00123333</t>
  </si>
  <si>
    <t>S00123343</t>
  </si>
  <si>
    <t>S00123346</t>
  </si>
  <si>
    <t>S00123356</t>
  </si>
  <si>
    <t>S00123414</t>
  </si>
  <si>
    <t>S00123436</t>
  </si>
  <si>
    <t>S00123441</t>
  </si>
  <si>
    <t>S00123451</t>
  </si>
  <si>
    <t>S00123589</t>
  </si>
  <si>
    <t>S00123617</t>
  </si>
  <si>
    <t>S00123681</t>
  </si>
  <si>
    <t>S00123714</t>
  </si>
  <si>
    <t>S00123749</t>
  </si>
  <si>
    <t>S00123797</t>
  </si>
  <si>
    <t>S00123837</t>
  </si>
  <si>
    <t>S00123854</t>
  </si>
  <si>
    <t>S00123861</t>
  </si>
  <si>
    <t>S00123876</t>
  </si>
  <si>
    <t>S00123904</t>
  </si>
  <si>
    <t>S00123908</t>
  </si>
  <si>
    <t>S00123958</t>
  </si>
  <si>
    <t>S00123976</t>
  </si>
  <si>
    <t>S00124041</t>
  </si>
  <si>
    <t>S00124050</t>
  </si>
  <si>
    <t>S00124087</t>
  </si>
  <si>
    <t>S00124120</t>
  </si>
  <si>
    <t>S00124122</t>
  </si>
  <si>
    <t>S00124138</t>
  </si>
  <si>
    <t>S00124143</t>
  </si>
  <si>
    <t>S00124158</t>
  </si>
  <si>
    <t>S00124185</t>
  </si>
  <si>
    <t>S00124188</t>
  </si>
  <si>
    <t>S00124204</t>
  </si>
  <si>
    <t>S00124209</t>
  </si>
  <si>
    <t>S00124229</t>
  </si>
  <si>
    <t>S00124271</t>
  </si>
  <si>
    <t>S00124276</t>
  </si>
  <si>
    <t>S00124310</t>
  </si>
  <si>
    <t>S00124329</t>
  </si>
  <si>
    <t>S00124333</t>
  </si>
  <si>
    <t>S00124350</t>
  </si>
  <si>
    <t>S00124432</t>
  </si>
  <si>
    <t>S00124490</t>
  </si>
  <si>
    <t>S00124516</t>
  </si>
  <si>
    <t>S00124544</t>
  </si>
  <si>
    <t>S00124545</t>
  </si>
  <si>
    <t>S00124593</t>
  </si>
  <si>
    <t>S00124600</t>
  </si>
  <si>
    <t>S00124608</t>
  </si>
  <si>
    <t>S00124656</t>
  </si>
  <si>
    <t>S00124660</t>
  </si>
  <si>
    <t>S00124695</t>
  </si>
  <si>
    <t>S00124698</t>
  </si>
  <si>
    <t>S00124704</t>
  </si>
  <si>
    <t>S00124726</t>
  </si>
  <si>
    <t>S00124739</t>
  </si>
  <si>
    <t>S00124751</t>
  </si>
  <si>
    <t>S00124752</t>
  </si>
  <si>
    <t>S00124782</t>
  </si>
  <si>
    <t>S00124819</t>
  </si>
  <si>
    <t>S00124863</t>
  </si>
  <si>
    <t>S00124883</t>
  </si>
  <si>
    <t>S00124907</t>
  </si>
  <si>
    <t>S00124924</t>
  </si>
  <si>
    <t>S00124930</t>
  </si>
  <si>
    <t>S00124949</t>
  </si>
  <si>
    <t>S00124977</t>
  </si>
  <si>
    <t>S00125008</t>
  </si>
  <si>
    <t>S00125051</t>
  </si>
  <si>
    <t>S00125070</t>
  </si>
  <si>
    <t>S00125137</t>
  </si>
  <si>
    <t>S00125140</t>
  </si>
  <si>
    <t>S00125146</t>
  </si>
  <si>
    <t>S00125150</t>
  </si>
  <si>
    <t>S00125181</t>
  </si>
  <si>
    <t>S00125210</t>
  </si>
  <si>
    <t>S00125224</t>
  </si>
  <si>
    <t>S00125230</t>
  </si>
  <si>
    <t>S00125255</t>
  </si>
  <si>
    <t>S00125268</t>
  </si>
  <si>
    <t>S00125286</t>
  </si>
  <si>
    <t>S00125288</t>
  </si>
  <si>
    <t>S00125317</t>
  </si>
  <si>
    <t>S00125323</t>
  </si>
  <si>
    <t>S00125366</t>
  </si>
  <si>
    <t>S00125380</t>
  </si>
  <si>
    <t>S00125393</t>
  </si>
  <si>
    <t>S00125407</t>
  </si>
  <si>
    <t>S00125437</t>
  </si>
  <si>
    <t>S00125449</t>
  </si>
  <si>
    <t>S00125481</t>
  </si>
  <si>
    <t>Marney O'Breen</t>
  </si>
  <si>
    <t>S00125502</t>
  </si>
  <si>
    <t>S00125522</t>
  </si>
  <si>
    <t>S00125554</t>
  </si>
  <si>
    <t>S00125563</t>
  </si>
  <si>
    <t>S00125567</t>
  </si>
  <si>
    <t>S00125587</t>
  </si>
  <si>
    <t>S00125608</t>
  </si>
  <si>
    <t>S00125621</t>
  </si>
  <si>
    <t>S00125701</t>
  </si>
  <si>
    <t>S00125712</t>
  </si>
  <si>
    <t>S00125784</t>
  </si>
  <si>
    <t>S00125794</t>
  </si>
  <si>
    <t>S00125809</t>
  </si>
  <si>
    <t>S00125816</t>
  </si>
  <si>
    <t>S00125823</t>
  </si>
  <si>
    <t>S00125828</t>
  </si>
  <si>
    <t>S00125838</t>
  </si>
  <si>
    <t>S00125857</t>
  </si>
  <si>
    <t>S00125900</t>
  </si>
  <si>
    <t>S00125907</t>
  </si>
  <si>
    <t>S00125982</t>
  </si>
  <si>
    <t>S00125991</t>
  </si>
  <si>
    <t>S00126027</t>
  </si>
  <si>
    <t>S00126093</t>
  </si>
  <si>
    <t>S00126106</t>
  </si>
  <si>
    <t>S00126114</t>
  </si>
  <si>
    <t>S00126115</t>
  </si>
  <si>
    <t>S00126119</t>
  </si>
  <si>
    <t>S00126131</t>
  </si>
  <si>
    <t>S00126135</t>
  </si>
  <si>
    <t>S00126142</t>
  </si>
  <si>
    <t>S00126172</t>
  </si>
  <si>
    <t>S00126201</t>
  </si>
  <si>
    <t>S00126252</t>
  </si>
  <si>
    <t>S00126267</t>
  </si>
  <si>
    <t>S00126282</t>
  </si>
  <si>
    <t>S00126285</t>
  </si>
  <si>
    <t>S00126297</t>
  </si>
  <si>
    <t>S00126306</t>
  </si>
  <si>
    <t>S00126329</t>
  </si>
  <si>
    <t>S00126404</t>
  </si>
  <si>
    <t>S00126418</t>
  </si>
  <si>
    <t>S00126429</t>
  </si>
  <si>
    <t>S00126477</t>
  </si>
  <si>
    <t>S00126482</t>
  </si>
  <si>
    <t>S00126489</t>
  </si>
  <si>
    <t>S00126511</t>
  </si>
  <si>
    <t>S00126512</t>
  </si>
  <si>
    <t>S00126525</t>
  </si>
  <si>
    <t>S00126537</t>
  </si>
  <si>
    <t>S00126557</t>
  </si>
  <si>
    <t>S00126577</t>
  </si>
  <si>
    <t>S00126628</t>
  </si>
  <si>
    <t>S00126699</t>
  </si>
  <si>
    <t>S00126734</t>
  </si>
  <si>
    <t>S00126744</t>
  </si>
  <si>
    <t>S00126753</t>
  </si>
  <si>
    <t>S00126787</t>
  </si>
  <si>
    <t>S00126804</t>
  </si>
  <si>
    <t>S00126882</t>
  </si>
  <si>
    <t>S00126903</t>
  </si>
  <si>
    <t>S00126908</t>
  </si>
  <si>
    <t>S00126922</t>
  </si>
  <si>
    <t>S00126929</t>
  </si>
  <si>
    <t>S00126952</t>
  </si>
  <si>
    <t>S00126980</t>
  </si>
  <si>
    <t>S00127072</t>
  </si>
  <si>
    <t>S00127182</t>
  </si>
  <si>
    <t>S00127201</t>
  </si>
  <si>
    <t>S00127252</t>
  </si>
  <si>
    <t>S00127271</t>
  </si>
  <si>
    <t>S00127303</t>
  </si>
  <si>
    <t>S00127332</t>
  </si>
  <si>
    <t>S00127335</t>
  </si>
  <si>
    <t>S00127339</t>
  </si>
  <si>
    <t>S00127345</t>
  </si>
  <si>
    <t>S00127374</t>
  </si>
  <si>
    <t>S00127411</t>
  </si>
  <si>
    <t>S00127434</t>
  </si>
  <si>
    <t>S00127438</t>
  </si>
  <si>
    <t>S00127510</t>
  </si>
  <si>
    <t>S00127592</t>
  </si>
  <si>
    <t>S00127639</t>
  </si>
  <si>
    <t>S00127644</t>
  </si>
  <si>
    <t>S00127651</t>
  </si>
  <si>
    <t>S00127664</t>
  </si>
  <si>
    <t>S00127668</t>
  </si>
  <si>
    <t>S00127687</t>
  </si>
  <si>
    <t>S00127739</t>
  </si>
  <si>
    <t>S00127750</t>
  </si>
  <si>
    <t>S00127772</t>
  </si>
  <si>
    <t>S00127773</t>
  </si>
  <si>
    <t>S00127790</t>
  </si>
  <si>
    <t>S00127845</t>
  </si>
  <si>
    <t>S00127919</t>
  </si>
  <si>
    <t>S00127952</t>
  </si>
  <si>
    <t>S00127963</t>
  </si>
  <si>
    <t>S00127979</t>
  </si>
  <si>
    <t>S00127982</t>
  </si>
  <si>
    <t>S00127988</t>
  </si>
  <si>
    <t>S00128025</t>
  </si>
  <si>
    <t>S00128044</t>
  </si>
  <si>
    <t>S00128073</t>
  </si>
  <si>
    <t>S00128152</t>
  </si>
  <si>
    <t>S00128190</t>
  </si>
  <si>
    <t>S00128228</t>
  </si>
  <si>
    <t>S00128298</t>
  </si>
  <si>
    <t>S00128370</t>
  </si>
  <si>
    <t>S00128424</t>
  </si>
  <si>
    <t>S00128444</t>
  </si>
  <si>
    <t>S00128448</t>
  </si>
  <si>
    <t>S00128459</t>
  </si>
  <si>
    <t>S00128464</t>
  </si>
  <si>
    <t>S00128481</t>
  </si>
  <si>
    <t>S00128582</t>
  </si>
  <si>
    <t>S00128602</t>
  </si>
  <si>
    <t>S00128657</t>
  </si>
  <si>
    <t>S00128666</t>
  </si>
  <si>
    <t>S00128738</t>
  </si>
  <si>
    <t>S00128766</t>
  </si>
  <si>
    <t>S00128794</t>
  </si>
  <si>
    <t>S00128818</t>
  </si>
  <si>
    <t>S00128823</t>
  </si>
  <si>
    <t>S00128863</t>
  </si>
  <si>
    <t>S00128922</t>
  </si>
  <si>
    <t>S00128930</t>
  </si>
  <si>
    <t>S00128932</t>
  </si>
  <si>
    <t>S00128973</t>
  </si>
  <si>
    <t>S00129041</t>
  </si>
  <si>
    <t>S00129052</t>
  </si>
  <si>
    <t>S00129100</t>
  </si>
  <si>
    <t>S00129123</t>
  </si>
  <si>
    <t>S00129128</t>
  </si>
  <si>
    <t>S00129147</t>
  </si>
  <si>
    <t>S00129151</t>
  </si>
  <si>
    <t>S00129154</t>
  </si>
  <si>
    <t>S00129196</t>
  </si>
  <si>
    <t>S00129211</t>
  </si>
  <si>
    <t>S00129220</t>
  </si>
  <si>
    <t>S00129273</t>
  </si>
  <si>
    <t>S00129288</t>
  </si>
  <si>
    <t>S00129290</t>
  </si>
  <si>
    <t>S00129317</t>
  </si>
  <si>
    <t>S00129330</t>
  </si>
  <si>
    <t>S00129350</t>
  </si>
  <si>
    <t>S00129368</t>
  </si>
  <si>
    <t>S00129382</t>
  </si>
  <si>
    <t>S00129439</t>
  </si>
  <si>
    <t>S00129460</t>
  </si>
  <si>
    <t>S00129471</t>
  </si>
  <si>
    <t>S00129478</t>
  </si>
  <si>
    <t>S00129503</t>
  </si>
  <si>
    <t>S00129568</t>
  </si>
  <si>
    <t>S00129623</t>
  </si>
  <si>
    <t>S00129624</t>
  </si>
  <si>
    <t>S00129660</t>
  </si>
  <si>
    <t>S00129697</t>
  </si>
  <si>
    <t>S00129701</t>
  </si>
  <si>
    <t>S00129749</t>
  </si>
  <si>
    <t>S00129790</t>
  </si>
  <si>
    <t>S00129823</t>
  </si>
  <si>
    <t>S00129838</t>
  </si>
  <si>
    <t>S00129864</t>
  </si>
  <si>
    <t>S00129896</t>
  </si>
  <si>
    <t>S00129914</t>
  </si>
  <si>
    <t>S00129984</t>
  </si>
  <si>
    <t>S00129993</t>
  </si>
  <si>
    <t>S00129996</t>
  </si>
  <si>
    <t>S00130003</t>
  </si>
  <si>
    <t>S00130016</t>
  </si>
  <si>
    <t>S00130051</t>
  </si>
  <si>
    <t>S00130072</t>
  </si>
  <si>
    <t>S00130110</t>
  </si>
  <si>
    <t>S00130116</t>
  </si>
  <si>
    <t>S00130142</t>
  </si>
  <si>
    <t>S00130186</t>
  </si>
  <si>
    <t>S00130198</t>
  </si>
  <si>
    <t>S00130213</t>
  </si>
  <si>
    <t>S00130231</t>
  </si>
  <si>
    <t>S00130260</t>
  </si>
  <si>
    <t>S00130274</t>
  </si>
  <si>
    <t>S00130289</t>
  </si>
  <si>
    <t>S00130325</t>
  </si>
  <si>
    <t>S00130339</t>
  </si>
  <si>
    <t>S00130397</t>
  </si>
  <si>
    <t>S00130423</t>
  </si>
  <si>
    <t>S00130444</t>
  </si>
  <si>
    <t>S00130463</t>
  </si>
  <si>
    <t>S00130466</t>
  </si>
  <si>
    <t>S00130475</t>
  </si>
  <si>
    <t>S00130560</t>
  </si>
  <si>
    <t>S00130578</t>
  </si>
  <si>
    <t>S00130585</t>
  </si>
  <si>
    <t>S00130596</t>
  </si>
  <si>
    <t>S00130597</t>
  </si>
  <si>
    <t>S00130600</t>
  </si>
  <si>
    <t>S00130651</t>
  </si>
  <si>
    <t>S00130665</t>
  </si>
  <si>
    <t>S00130667</t>
  </si>
  <si>
    <t>S00130694</t>
  </si>
  <si>
    <t>S00130700</t>
  </si>
  <si>
    <t>S00130708</t>
  </si>
  <si>
    <t>S00130731</t>
  </si>
  <si>
    <t>S00130734</t>
  </si>
  <si>
    <t>S00130738</t>
  </si>
  <si>
    <t>S00130742</t>
  </si>
  <si>
    <t>S00130760</t>
  </si>
  <si>
    <t>S00130775</t>
  </si>
  <si>
    <t>S00130816</t>
  </si>
  <si>
    <t>S00130848</t>
  </si>
  <si>
    <t>S00130860</t>
  </si>
  <si>
    <t>S00130887</t>
  </si>
  <si>
    <t>S00130915</t>
  </si>
  <si>
    <t>S00130920</t>
  </si>
  <si>
    <t>S00130929</t>
  </si>
  <si>
    <t>S00131017</t>
  </si>
  <si>
    <t>S00131043</t>
  </si>
  <si>
    <t>S00131065</t>
  </si>
  <si>
    <t>S00131112</t>
  </si>
  <si>
    <t>S00131151</t>
  </si>
  <si>
    <t>S00131159</t>
  </si>
  <si>
    <t>S00131163</t>
  </si>
  <si>
    <t>S00131182</t>
  </si>
  <si>
    <t>S00131227</t>
  </si>
  <si>
    <t>S00131274</t>
  </si>
  <si>
    <t>S00131311</t>
  </si>
  <si>
    <t>S00131347</t>
  </si>
  <si>
    <t>S00131433</t>
  </si>
  <si>
    <t>S00131460</t>
  </si>
  <si>
    <t>S00131474</t>
  </si>
  <si>
    <t>S00131512</t>
  </si>
  <si>
    <t>S00131519</t>
  </si>
  <si>
    <t>S00131584</t>
  </si>
  <si>
    <t>S00131599</t>
  </si>
  <si>
    <t>S00131623</t>
  </si>
  <si>
    <t>S00131644</t>
  </si>
  <si>
    <t>S00131646</t>
  </si>
  <si>
    <t>S00131647</t>
  </si>
  <si>
    <t>S00131687</t>
  </si>
  <si>
    <t>S00131695</t>
  </si>
  <si>
    <t>S00131741</t>
  </si>
  <si>
    <t>S00131742</t>
  </si>
  <si>
    <t>S00131752</t>
  </si>
  <si>
    <t>S00131767</t>
  </si>
  <si>
    <t>S00131784</t>
  </si>
  <si>
    <t>S00131881</t>
  </si>
  <si>
    <t>S00131896</t>
  </si>
  <si>
    <t>S00131920</t>
  </si>
  <si>
    <t>S00131922</t>
  </si>
  <si>
    <t>S00131930</t>
  </si>
  <si>
    <t>S00131957</t>
  </si>
  <si>
    <t>S00131964</t>
  </si>
  <si>
    <t>S00131972</t>
  </si>
  <si>
    <t>S00131993</t>
  </si>
  <si>
    <t>S00132007</t>
  </si>
  <si>
    <t>S00132039</t>
  </si>
  <si>
    <t>S00132054</t>
  </si>
  <si>
    <t>S00132066</t>
  </si>
  <si>
    <t>S00132109</t>
  </si>
  <si>
    <t>S00132113</t>
  </si>
  <si>
    <t>S00132125</t>
  </si>
  <si>
    <t>S00132164</t>
  </si>
  <si>
    <t>S00132192</t>
  </si>
  <si>
    <t>S00132196</t>
  </si>
  <si>
    <t>S00132197</t>
  </si>
  <si>
    <t>S00132206</t>
  </si>
  <si>
    <t>S00132234</t>
  </si>
  <si>
    <t>S00132235</t>
  </si>
  <si>
    <t>S00132300</t>
  </si>
  <si>
    <t>S00132319</t>
  </si>
  <si>
    <t>S00132324</t>
  </si>
  <si>
    <t>S00132389</t>
  </si>
  <si>
    <t>S00132415</t>
  </si>
  <si>
    <t>S00132431</t>
  </si>
  <si>
    <t>S00132437</t>
  </si>
  <si>
    <t>S00132448</t>
  </si>
  <si>
    <t>S00132454</t>
  </si>
  <si>
    <t>S00132532</t>
  </si>
  <si>
    <t>S00132545</t>
  </si>
  <si>
    <t>S00132549</t>
  </si>
  <si>
    <t>S00132584</t>
  </si>
  <si>
    <t>S00132649</t>
  </si>
  <si>
    <t>S00132650</t>
  </si>
  <si>
    <t>S00132654</t>
  </si>
  <si>
    <t>S00132729</t>
  </si>
  <si>
    <t>S00132768</t>
  </si>
  <si>
    <t>S00132786</t>
  </si>
  <si>
    <t>S00132804</t>
  </si>
  <si>
    <t>S00132805</t>
  </si>
  <si>
    <t>S00132876</t>
  </si>
  <si>
    <t>S00132897</t>
  </si>
  <si>
    <t>S00132912</t>
  </si>
  <si>
    <t>S00132950</t>
  </si>
  <si>
    <t>S00132980</t>
  </si>
  <si>
    <t>S00132990</t>
  </si>
  <si>
    <t>S00133044</t>
  </si>
  <si>
    <t>S00133085</t>
  </si>
  <si>
    <t>S00133105</t>
  </si>
  <si>
    <t>S00133176</t>
  </si>
  <si>
    <t>S00133179</t>
  </si>
  <si>
    <t>S00133197</t>
  </si>
  <si>
    <t>S00133210</t>
  </si>
  <si>
    <t>S00133261</t>
  </si>
  <si>
    <t>S00133303</t>
  </si>
  <si>
    <t>S00133305</t>
  </si>
  <si>
    <t>S00133319</t>
  </si>
  <si>
    <t>S00133376</t>
  </si>
  <si>
    <t>S00133394</t>
  </si>
  <si>
    <t>S00133441</t>
  </si>
  <si>
    <t>S00133455</t>
  </si>
  <si>
    <t>S00133512</t>
  </si>
  <si>
    <t>S00133521</t>
  </si>
  <si>
    <t>S00133538</t>
  </si>
  <si>
    <t>S00133545</t>
  </si>
  <si>
    <t>S00133617</t>
  </si>
  <si>
    <t>S00133645</t>
  </si>
  <si>
    <t>S00133647</t>
  </si>
  <si>
    <t>S00133719</t>
  </si>
  <si>
    <t>S00133762</t>
  </si>
  <si>
    <t>S00133771</t>
  </si>
  <si>
    <t>S00133853</t>
  </si>
  <si>
    <t>S00133888</t>
  </si>
  <si>
    <t>S00133895</t>
  </si>
  <si>
    <t>S00133904</t>
  </si>
  <si>
    <t>S00133945</t>
  </si>
  <si>
    <t>S00133957</t>
  </si>
  <si>
    <t>S00133973</t>
  </si>
  <si>
    <t>S00133994</t>
  </si>
  <si>
    <t>S00134008</t>
  </si>
  <si>
    <t>S00134027</t>
  </si>
  <si>
    <t>S00134033</t>
  </si>
  <si>
    <t>S00134035</t>
  </si>
  <si>
    <t>S00134050</t>
  </si>
  <si>
    <t>S00134064</t>
  </si>
  <si>
    <t>S00134080</t>
  </si>
  <si>
    <t>S00134083</t>
  </si>
  <si>
    <t>S00134084</t>
  </si>
  <si>
    <t>S00134107</t>
  </si>
  <si>
    <t>S00134130</t>
  </si>
  <si>
    <t>S00134135</t>
  </si>
  <si>
    <t>S00134267</t>
  </si>
  <si>
    <t>S00134280</t>
  </si>
  <si>
    <t>S00134376</t>
  </si>
  <si>
    <t>S00134391</t>
  </si>
  <si>
    <t>S00134431</t>
  </si>
  <si>
    <t>S00134454</t>
  </si>
  <si>
    <t>S00134511</t>
  </si>
  <si>
    <t>S00134520</t>
  </si>
  <si>
    <t>S00134542</t>
  </si>
  <si>
    <t>S00134566</t>
  </si>
  <si>
    <t>S00134596</t>
  </si>
  <si>
    <t>S00134608</t>
  </si>
  <si>
    <t>S00134611</t>
  </si>
  <si>
    <t>S00134615</t>
  </si>
  <si>
    <t>S00134616</t>
  </si>
  <si>
    <t>S00134626</t>
  </si>
  <si>
    <t>S00134650</t>
  </si>
  <si>
    <t>S00134651</t>
  </si>
  <si>
    <t>S00134658</t>
  </si>
  <si>
    <t>S00134680</t>
  </si>
  <si>
    <t>S00134729</t>
  </si>
  <si>
    <t>S00134791</t>
  </si>
  <si>
    <t>S00134807</t>
  </si>
  <si>
    <t>S00134835</t>
  </si>
  <si>
    <t>S00134866</t>
  </si>
  <si>
    <t>S00134869</t>
  </si>
  <si>
    <t>S00134916</t>
  </si>
  <si>
    <t>S00134946</t>
  </si>
  <si>
    <t>S00134979</t>
  </si>
  <si>
    <t>S00135034</t>
  </si>
  <si>
    <t>S00135035</t>
  </si>
  <si>
    <t>S00135042</t>
  </si>
  <si>
    <t>S00135045</t>
  </si>
  <si>
    <t>S00135111</t>
  </si>
  <si>
    <t>S00135125</t>
  </si>
  <si>
    <t>S00135146</t>
  </si>
  <si>
    <t>S00135159</t>
  </si>
  <si>
    <t>S00135178</t>
  </si>
  <si>
    <t>S00135181</t>
  </si>
  <si>
    <t>S00135194</t>
  </si>
  <si>
    <t>S00135209</t>
  </si>
  <si>
    <t>S00135220</t>
  </si>
  <si>
    <t>S00135234</t>
  </si>
  <si>
    <t>S00135296</t>
  </si>
  <si>
    <t>S00135302</t>
  </si>
  <si>
    <t>S00135338</t>
  </si>
  <si>
    <t>S00135340</t>
  </si>
  <si>
    <t>S00135368</t>
  </si>
  <si>
    <t>S00135373</t>
  </si>
  <si>
    <t>S00135389</t>
  </si>
  <si>
    <t>S00135418</t>
  </si>
  <si>
    <t>S00135446</t>
  </si>
  <si>
    <t>S00135448</t>
  </si>
  <si>
    <t>S00135472</t>
  </si>
  <si>
    <t>S00135476</t>
  </si>
  <si>
    <t>S00135478</t>
  </si>
  <si>
    <t>S00135485</t>
  </si>
  <si>
    <t>S00135503</t>
  </si>
  <si>
    <t>S00135510</t>
  </si>
  <si>
    <t>S00135580</t>
  </si>
  <si>
    <t>S00135585</t>
  </si>
  <si>
    <t>S00135639</t>
  </si>
  <si>
    <t>S00135655</t>
  </si>
  <si>
    <t>S00135693</t>
  </si>
  <si>
    <t>S00135742</t>
  </si>
  <si>
    <t>S00135763</t>
  </si>
  <si>
    <t>S00135770</t>
  </si>
  <si>
    <t>S00135775</t>
  </si>
  <si>
    <t>S00135822</t>
  </si>
  <si>
    <t>S00135851</t>
  </si>
  <si>
    <t>S00135868</t>
  </si>
  <si>
    <t>S00135924</t>
  </si>
  <si>
    <t>S00135935</t>
  </si>
  <si>
    <t>S00135940</t>
  </si>
  <si>
    <t>S00135960</t>
  </si>
  <si>
    <t>S00135990</t>
  </si>
  <si>
    <t>S00136006</t>
  </si>
  <si>
    <t>S00136023</t>
  </si>
  <si>
    <t>S00136073</t>
  </si>
  <si>
    <t>S00136077</t>
  </si>
  <si>
    <t>S00136166</t>
  </si>
  <si>
    <t>S00136173</t>
  </si>
  <si>
    <t>Rafaelita Blaksland</t>
  </si>
  <si>
    <t>S00136191</t>
  </si>
  <si>
    <t>S00136200</t>
  </si>
  <si>
    <t>S00136230</t>
  </si>
  <si>
    <t>S00136246</t>
  </si>
  <si>
    <t>S00136315</t>
  </si>
  <si>
    <t>S00136345</t>
  </si>
  <si>
    <t>S00136349</t>
  </si>
  <si>
    <t>S00136355</t>
  </si>
  <si>
    <t>S00136364</t>
  </si>
  <si>
    <t>S00136393</t>
  </si>
  <si>
    <t>S00136399</t>
  </si>
  <si>
    <t>S00136400</t>
  </si>
  <si>
    <t>S00136423</t>
  </si>
  <si>
    <t>S00136435</t>
  </si>
  <si>
    <t>S00136470</t>
  </si>
  <si>
    <t>S00136471</t>
  </si>
  <si>
    <t>S00136495</t>
  </si>
  <si>
    <t>S00136520</t>
  </si>
  <si>
    <t>S00136551</t>
  </si>
  <si>
    <t>S00136575</t>
  </si>
  <si>
    <t>S00136609</t>
  </si>
  <si>
    <t>S00136610</t>
  </si>
  <si>
    <t>S00136619</t>
  </si>
  <si>
    <t>S00136625</t>
  </si>
  <si>
    <t>S00136655</t>
  </si>
  <si>
    <t>S00136703</t>
  </si>
  <si>
    <t>S00136719</t>
  </si>
  <si>
    <t>S00136721</t>
  </si>
  <si>
    <t>S00136761</t>
  </si>
  <si>
    <t>S00136774</t>
  </si>
  <si>
    <t>S00136820</t>
  </si>
  <si>
    <t>S00136848</t>
  </si>
  <si>
    <t>S00136865</t>
  </si>
  <si>
    <t>S00136871</t>
  </si>
  <si>
    <t>S00136875</t>
  </si>
  <si>
    <t>S00136891</t>
  </si>
  <si>
    <t>S00136892</t>
  </si>
  <si>
    <t>S00136927</t>
  </si>
  <si>
    <t>S00136931</t>
  </si>
  <si>
    <t>S00136941</t>
  </si>
  <si>
    <t>S00136963</t>
  </si>
  <si>
    <t>S00136979</t>
  </si>
  <si>
    <t>S00136992</t>
  </si>
  <si>
    <t>S00137016</t>
  </si>
  <si>
    <t>S00137046</t>
  </si>
  <si>
    <t>S00137055</t>
  </si>
  <si>
    <t>S00137069</t>
  </si>
  <si>
    <t>S00137123</t>
  </si>
  <si>
    <t>S00137189</t>
  </si>
  <si>
    <t>S00137199</t>
  </si>
  <si>
    <t>S00137280</t>
  </si>
  <si>
    <t>S00137294</t>
  </si>
  <si>
    <t>S00137329</t>
  </si>
  <si>
    <t>S00137339</t>
  </si>
  <si>
    <t>S00137340</t>
  </si>
  <si>
    <t>S00137344</t>
  </si>
  <si>
    <t>S00137345</t>
  </si>
  <si>
    <t>S00137351</t>
  </si>
  <si>
    <t>S00137364</t>
  </si>
  <si>
    <t>S00137368</t>
  </si>
  <si>
    <t>S00137415</t>
  </si>
  <si>
    <t>S00137431</t>
  </si>
  <si>
    <t>S00137438</t>
  </si>
  <si>
    <t>S00137475</t>
  </si>
  <si>
    <t>S00137529</t>
  </si>
  <si>
    <t>S00137538</t>
  </si>
  <si>
    <t>S00137546</t>
  </si>
  <si>
    <t>S00137567</t>
  </si>
  <si>
    <t>S00137596</t>
  </si>
  <si>
    <t>S00137619</t>
  </si>
  <si>
    <t>S00137637</t>
  </si>
  <si>
    <t>S00137644</t>
  </si>
  <si>
    <t>S00137679</t>
  </si>
  <si>
    <t>S00137680</t>
  </si>
  <si>
    <t>S00137692</t>
  </si>
  <si>
    <t>S00137693</t>
  </si>
  <si>
    <t>S00137755</t>
  </si>
  <si>
    <t>S00137770</t>
  </si>
  <si>
    <t>S00137773</t>
  </si>
  <si>
    <t>S00137781</t>
  </si>
  <si>
    <t>S00137807</t>
  </si>
  <si>
    <t>S00137818</t>
  </si>
  <si>
    <t>S00137838</t>
  </si>
  <si>
    <t>S00137841</t>
  </si>
  <si>
    <t>S00137855</t>
  </si>
  <si>
    <t>S00137868</t>
  </si>
  <si>
    <t>S00137870</t>
  </si>
  <si>
    <t>S00137883</t>
  </si>
  <si>
    <t>S00137904</t>
  </si>
  <si>
    <t>S00137965</t>
  </si>
  <si>
    <t>S00137988</t>
  </si>
  <si>
    <t>S00138031</t>
  </si>
  <si>
    <t>S00138067</t>
  </si>
  <si>
    <t>S00138093</t>
  </si>
  <si>
    <t>S00138109</t>
  </si>
  <si>
    <t>S00138325</t>
  </si>
  <si>
    <t>S00138332</t>
  </si>
  <si>
    <t>S00138337</t>
  </si>
  <si>
    <t>S00138405</t>
  </si>
  <si>
    <t>S00138409</t>
  </si>
  <si>
    <t>S00138412</t>
  </si>
  <si>
    <t>S00138419</t>
  </si>
  <si>
    <t>S00138447</t>
  </si>
  <si>
    <t>S00138506</t>
  </si>
  <si>
    <t>S00138536</t>
  </si>
  <si>
    <t>S00138545</t>
  </si>
  <si>
    <t>S00138558</t>
  </si>
  <si>
    <t>S00138582</t>
  </si>
  <si>
    <t>S00138644</t>
  </si>
  <si>
    <t>S00138648</t>
  </si>
  <si>
    <t>S00138674</t>
  </si>
  <si>
    <t>S00138682</t>
  </si>
  <si>
    <t>S00138698</t>
  </si>
  <si>
    <t>S00138711</t>
  </si>
  <si>
    <t>S00138719</t>
  </si>
  <si>
    <t>S00138722</t>
  </si>
  <si>
    <t>S00138779</t>
  </si>
  <si>
    <t>S00138796</t>
  </si>
  <si>
    <t>S00138810</t>
  </si>
  <si>
    <t>S00138835</t>
  </si>
  <si>
    <t>S00138841</t>
  </si>
  <si>
    <t>S00138859</t>
  </si>
  <si>
    <t>S00138962</t>
  </si>
  <si>
    <t>S00138976</t>
  </si>
  <si>
    <t>S00139036</t>
  </si>
  <si>
    <t>S00139060</t>
  </si>
  <si>
    <t>S00139131</t>
  </si>
  <si>
    <t>S00139136</t>
  </si>
  <si>
    <t>S00139305</t>
  </si>
  <si>
    <t>S00139320</t>
  </si>
  <si>
    <t>S00139338</t>
  </si>
  <si>
    <t>S00139352</t>
  </si>
  <si>
    <t>S00139366</t>
  </si>
  <si>
    <t>S00139382</t>
  </si>
  <si>
    <t>S00139385</t>
  </si>
  <si>
    <t>S00139389</t>
  </si>
  <si>
    <t>S00139402</t>
  </si>
  <si>
    <t>S00139464</t>
  </si>
  <si>
    <t>S00139475</t>
  </si>
  <si>
    <t>S00139493</t>
  </si>
  <si>
    <t>S00139552</t>
  </si>
  <si>
    <t>S00139566</t>
  </si>
  <si>
    <t>S00139596</t>
  </si>
  <si>
    <t>S00139644</t>
  </si>
  <si>
    <t>S00139667</t>
  </si>
  <si>
    <t>S00139668</t>
  </si>
  <si>
    <t>S00139673</t>
  </si>
  <si>
    <t>S00139711</t>
  </si>
  <si>
    <t>S00139741</t>
  </si>
  <si>
    <t>S00139750</t>
  </si>
  <si>
    <t>S00139767</t>
  </si>
  <si>
    <t>S00139786</t>
  </si>
  <si>
    <t>S00139793</t>
  </si>
  <si>
    <t>S00139831</t>
  </si>
  <si>
    <t>S00139858</t>
  </si>
  <si>
    <t>S00139869</t>
  </si>
  <si>
    <t>S00139904</t>
  </si>
  <si>
    <t>S00139912</t>
  </si>
  <si>
    <t>S00139916</t>
  </si>
  <si>
    <t>S00139960</t>
  </si>
  <si>
    <t>S00140028</t>
  </si>
  <si>
    <t>S00140037</t>
  </si>
  <si>
    <t>S00140053</t>
  </si>
  <si>
    <t>S00140085</t>
  </si>
  <si>
    <t>S00140164</t>
  </si>
  <si>
    <t>S00140171</t>
  </si>
  <si>
    <t>S00140279</t>
  </si>
  <si>
    <t>S00140326</t>
  </si>
  <si>
    <t>S00140339</t>
  </si>
  <si>
    <t>S00140346</t>
  </si>
  <si>
    <t>S00140363</t>
  </si>
  <si>
    <t>S00140395</t>
  </si>
  <si>
    <t>S00140457</t>
  </si>
  <si>
    <t>S00140463</t>
  </si>
  <si>
    <t>S00140471</t>
  </si>
  <si>
    <t>S00140509</t>
  </si>
  <si>
    <t>S00140510</t>
  </si>
  <si>
    <t>S00140515</t>
  </si>
  <si>
    <t>S00140523</t>
  </si>
  <si>
    <t>S00140538</t>
  </si>
  <si>
    <t>S00140540</t>
  </si>
  <si>
    <t>S00140593</t>
  </si>
  <si>
    <t>S00140627</t>
  </si>
  <si>
    <t>S00140642</t>
  </si>
  <si>
    <t>S00140645</t>
  </si>
  <si>
    <t>S00140652</t>
  </si>
  <si>
    <t>S00140676</t>
  </si>
  <si>
    <t>S00140686</t>
  </si>
  <si>
    <t>S00140692</t>
  </si>
  <si>
    <t>S00140714</t>
  </si>
  <si>
    <t>S00140745</t>
  </si>
  <si>
    <t>S00140746</t>
  </si>
  <si>
    <t>S00140751</t>
  </si>
  <si>
    <t>S00140807</t>
  </si>
  <si>
    <t>S00140828</t>
  </si>
  <si>
    <t>S00140892</t>
  </si>
  <si>
    <t>S00140896</t>
  </si>
  <si>
    <t>S00140962</t>
  </si>
  <si>
    <t>S00140986</t>
  </si>
  <si>
    <t>S00140990</t>
  </si>
  <si>
    <t>S00141040</t>
  </si>
  <si>
    <t>S00141063</t>
  </si>
  <si>
    <t>S00141066</t>
  </si>
  <si>
    <t>S00141076</t>
  </si>
  <si>
    <t>S00141098</t>
  </si>
  <si>
    <t>S00141181</t>
  </si>
  <si>
    <t>S00141188</t>
  </si>
  <si>
    <t>S00141360</t>
  </si>
  <si>
    <t>S00141397</t>
  </si>
  <si>
    <t>S00141447</t>
  </si>
  <si>
    <t>S00141463</t>
  </si>
  <si>
    <t>S00141493</t>
  </si>
  <si>
    <t>S00141502</t>
  </si>
  <si>
    <t>S00141533</t>
  </si>
  <si>
    <t>S00141597</t>
  </si>
  <si>
    <t>S00141607</t>
  </si>
  <si>
    <t>S00141615</t>
  </si>
  <si>
    <t>S00141635</t>
  </si>
  <si>
    <t>S00141641</t>
  </si>
  <si>
    <t>S00141660</t>
  </si>
  <si>
    <t>S00141702</t>
  </si>
  <si>
    <t>S00141724</t>
  </si>
  <si>
    <t>S00141739</t>
  </si>
  <si>
    <t>S00141749</t>
  </si>
  <si>
    <t>S00141760</t>
  </si>
  <si>
    <t>S00141801</t>
  </si>
  <si>
    <t>S00141816</t>
  </si>
  <si>
    <t>S00141818</t>
  </si>
  <si>
    <t>S00141872</t>
  </si>
  <si>
    <t>S00141879</t>
  </si>
  <si>
    <t>S00141909</t>
  </si>
  <si>
    <t>S00141934</t>
  </si>
  <si>
    <t>S00141949</t>
  </si>
  <si>
    <t>S00141969</t>
  </si>
  <si>
    <t>S00141975</t>
  </si>
  <si>
    <t>S00141995</t>
  </si>
  <si>
    <t>S00142011</t>
  </si>
  <si>
    <t>S00142039</t>
  </si>
  <si>
    <t>S00142047</t>
  </si>
  <si>
    <t>S00142069</t>
  </si>
  <si>
    <t>S00142096</t>
  </si>
  <si>
    <t>S00142098</t>
  </si>
  <si>
    <t>S00142111</t>
  </si>
  <si>
    <t>S00142151</t>
  </si>
  <si>
    <t>S00142158</t>
  </si>
  <si>
    <t>S00142208</t>
  </si>
  <si>
    <t>S00142233</t>
  </si>
  <si>
    <t>S00142241</t>
  </si>
  <si>
    <t>S00142244</t>
  </si>
  <si>
    <t>S00142275</t>
  </si>
  <si>
    <t>S00142378</t>
  </si>
  <si>
    <t>Madelene Upcott</t>
  </si>
  <si>
    <t>S00142386</t>
  </si>
  <si>
    <t>S00142400</t>
  </si>
  <si>
    <t>S00142422</t>
  </si>
  <si>
    <t>S00142424</t>
  </si>
  <si>
    <t>S00142460</t>
  </si>
  <si>
    <t>S00142461</t>
  </si>
  <si>
    <t>S00142499</t>
  </si>
  <si>
    <t>S00142552</t>
  </si>
  <si>
    <t>S00142569</t>
  </si>
  <si>
    <t>S00142686</t>
  </si>
  <si>
    <t>S00142704</t>
  </si>
  <si>
    <t>S00142714</t>
  </si>
  <si>
    <t>S00142765</t>
  </si>
  <si>
    <t>S00142789</t>
  </si>
  <si>
    <t>S00142817</t>
  </si>
  <si>
    <t>S00142830</t>
  </si>
  <si>
    <t>S00142859</t>
  </si>
  <si>
    <t>S00142867</t>
  </si>
  <si>
    <t>S00142885</t>
  </si>
  <si>
    <t>S00142900</t>
  </si>
  <si>
    <t>S00142911</t>
  </si>
  <si>
    <t>S00142915</t>
  </si>
  <si>
    <t>S00142928</t>
  </si>
  <si>
    <t>S00142937</t>
  </si>
  <si>
    <t>S00142941</t>
  </si>
  <si>
    <t>S00142949</t>
  </si>
  <si>
    <t>S00142966</t>
  </si>
  <si>
    <t>S00142977</t>
  </si>
  <si>
    <t>S00142978</t>
  </si>
  <si>
    <t>S00142985</t>
  </si>
  <si>
    <t>S00142992</t>
  </si>
  <si>
    <t>S00143009</t>
  </si>
  <si>
    <t>S00143046</t>
  </si>
  <si>
    <t>S00143054</t>
  </si>
  <si>
    <t>S00143072</t>
  </si>
  <si>
    <t>S00143118</t>
  </si>
  <si>
    <t>S00143139</t>
  </si>
  <si>
    <t>S00143186</t>
  </si>
  <si>
    <t>S00143204</t>
  </si>
  <si>
    <t>S00143210</t>
  </si>
  <si>
    <t>S00143232</t>
  </si>
  <si>
    <t>S00143262</t>
  </si>
  <si>
    <t>S00143303</t>
  </si>
  <si>
    <t>S00143343</t>
  </si>
  <si>
    <t>S00143418</t>
  </si>
  <si>
    <t>S00143422</t>
  </si>
  <si>
    <t>S00143437</t>
  </si>
  <si>
    <t>S00143511</t>
  </si>
  <si>
    <t>S00143541</t>
  </si>
  <si>
    <t>S00143549</t>
  </si>
  <si>
    <t>S00143566</t>
  </si>
  <si>
    <t>S00143568</t>
  </si>
  <si>
    <t>S00143581</t>
  </si>
  <si>
    <t>S00143619</t>
  </si>
  <si>
    <t>S00143649</t>
  </si>
  <si>
    <t>S00143680</t>
  </si>
  <si>
    <t>S00143696</t>
  </si>
  <si>
    <t>S00143714</t>
  </si>
  <si>
    <t>S00143722</t>
  </si>
  <si>
    <t>S00143724</t>
  </si>
  <si>
    <t>S00143733</t>
  </si>
  <si>
    <t>S00143787</t>
  </si>
  <si>
    <t>S00143815</t>
  </si>
  <si>
    <t>S00143822</t>
  </si>
  <si>
    <t>S00143869</t>
  </si>
  <si>
    <t>S00143877</t>
  </si>
  <si>
    <t>S00143927</t>
  </si>
  <si>
    <t>S00143945</t>
  </si>
  <si>
    <t>S00143980</t>
  </si>
  <si>
    <t>S00144003</t>
  </si>
  <si>
    <t>S00144071</t>
  </si>
  <si>
    <t>S00144109</t>
  </si>
  <si>
    <t>S00144240</t>
  </si>
  <si>
    <t>S00144259</t>
  </si>
  <si>
    <t>S00144264</t>
  </si>
  <si>
    <t>S00144268</t>
  </si>
  <si>
    <t>S00144281</t>
  </si>
  <si>
    <t>S00144306</t>
  </si>
  <si>
    <t>S00144346</t>
  </si>
  <si>
    <t>S00144360</t>
  </si>
  <si>
    <t>S00144378</t>
  </si>
  <si>
    <t>S00144381</t>
  </si>
  <si>
    <t>S00144403</t>
  </si>
  <si>
    <t>S00144498</t>
  </si>
  <si>
    <t>S00144524</t>
  </si>
  <si>
    <t>S00144533</t>
  </si>
  <si>
    <t>S00144619</t>
  </si>
  <si>
    <t>S00144634</t>
  </si>
  <si>
    <t>S00144657</t>
  </si>
  <si>
    <t>S00144717</t>
  </si>
  <si>
    <t>S00144778</t>
  </si>
  <si>
    <t>S00144790</t>
  </si>
  <si>
    <t>S00144807</t>
  </si>
  <si>
    <t>S00144829</t>
  </si>
  <si>
    <t>S00144860</t>
  </si>
  <si>
    <t>S00144874</t>
  </si>
  <si>
    <t>S00144944</t>
  </si>
  <si>
    <t>S00144980</t>
  </si>
  <si>
    <t>S00145005</t>
  </si>
  <si>
    <t>S00145011</t>
  </si>
  <si>
    <t>S00145057</t>
  </si>
  <si>
    <t>S00145062</t>
  </si>
  <si>
    <t>S00145072</t>
  </si>
  <si>
    <t>S00145105</t>
  </si>
  <si>
    <t>S00145119</t>
  </si>
  <si>
    <t>S00145140</t>
  </si>
  <si>
    <t>S00145223</t>
  </si>
  <si>
    <t>S00145228</t>
  </si>
  <si>
    <t>S00145256</t>
  </si>
  <si>
    <t>S00145264</t>
  </si>
  <si>
    <t>S00145268</t>
  </si>
  <si>
    <t>S00145297</t>
  </si>
  <si>
    <t>S00145298</t>
  </si>
  <si>
    <t>S00145315</t>
  </si>
  <si>
    <t>S00145355</t>
  </si>
  <si>
    <t>Beverie Moffet</t>
  </si>
  <si>
    <t>S00145412</t>
  </si>
  <si>
    <t>S00145427</t>
  </si>
  <si>
    <t>S00145480</t>
  </si>
  <si>
    <t>S00145489</t>
  </si>
  <si>
    <t>S00145534</t>
  </si>
  <si>
    <t>S00145561</t>
  </si>
  <si>
    <t>S00145568</t>
  </si>
  <si>
    <t>S00145634</t>
  </si>
  <si>
    <t>S00145639</t>
  </si>
  <si>
    <t>S00145646</t>
  </si>
  <si>
    <t>S00145714</t>
  </si>
  <si>
    <t>S00145853</t>
  </si>
  <si>
    <t>S00145863</t>
  </si>
  <si>
    <t>S00145885</t>
  </si>
  <si>
    <t>S00145894</t>
  </si>
  <si>
    <t>S00145955</t>
  </si>
  <si>
    <t>S00145972</t>
  </si>
  <si>
    <t>S00145997</t>
  </si>
  <si>
    <t>S00145999</t>
  </si>
  <si>
    <t>S00146009</t>
  </si>
  <si>
    <t>S00146029</t>
  </si>
  <si>
    <t>S00146042</t>
  </si>
  <si>
    <t>S00146054</t>
  </si>
  <si>
    <t>S00146118</t>
  </si>
  <si>
    <t>S00146194</t>
  </si>
  <si>
    <t>S00146209</t>
  </si>
  <si>
    <t>S00146220</t>
  </si>
  <si>
    <t>S00146221</t>
  </si>
  <si>
    <t>S00146229</t>
  </si>
  <si>
    <t>S00146235</t>
  </si>
  <si>
    <t>S00146262</t>
  </si>
  <si>
    <t>S00146268</t>
  </si>
  <si>
    <t>S00146289</t>
  </si>
  <si>
    <t>S00146298</t>
  </si>
  <si>
    <t>S00146422</t>
  </si>
  <si>
    <t>S00146480</t>
  </si>
  <si>
    <t>S00146500</t>
  </si>
  <si>
    <t>S00146562</t>
  </si>
  <si>
    <t>S00146616</t>
  </si>
  <si>
    <t>S00146653</t>
  </si>
  <si>
    <t>S00146660</t>
  </si>
  <si>
    <t>S00146667</t>
  </si>
  <si>
    <t>S00146751</t>
  </si>
  <si>
    <t>S00146763</t>
  </si>
  <si>
    <t>S00146916</t>
  </si>
  <si>
    <t>S00146933</t>
  </si>
  <si>
    <t>S00146941</t>
  </si>
  <si>
    <t>S00146994</t>
  </si>
  <si>
    <t>S00147006</t>
  </si>
  <si>
    <t>S00147009</t>
  </si>
  <si>
    <t>S00147037</t>
  </si>
  <si>
    <t>S00147040</t>
  </si>
  <si>
    <t>S00147055</t>
  </si>
  <si>
    <t>S00147067</t>
  </si>
  <si>
    <t>S00147070</t>
  </si>
  <si>
    <t>S00147073</t>
  </si>
  <si>
    <t>S00147082</t>
  </si>
  <si>
    <t>S00147092</t>
  </si>
  <si>
    <t>S00147093</t>
  </si>
  <si>
    <t>S00147112</t>
  </si>
  <si>
    <t>S00147125</t>
  </si>
  <si>
    <t>S00147127</t>
  </si>
  <si>
    <t>S00147148</t>
  </si>
  <si>
    <t>S00147173</t>
  </si>
  <si>
    <t>S00147193</t>
  </si>
  <si>
    <t>S00147198</t>
  </si>
  <si>
    <t>S00147287</t>
  </si>
  <si>
    <t>S00147321</t>
  </si>
  <si>
    <t>S00147327</t>
  </si>
  <si>
    <t>S00147358</t>
  </si>
  <si>
    <t>S00147373</t>
  </si>
  <si>
    <t>S00147416</t>
  </si>
  <si>
    <t>S00147418</t>
  </si>
  <si>
    <t>S00147437</t>
  </si>
  <si>
    <t>S00147503</t>
  </si>
  <si>
    <t>S00147537</t>
  </si>
  <si>
    <t>S00147596</t>
  </si>
  <si>
    <t>S00147614</t>
  </si>
  <si>
    <t>S00147668</t>
  </si>
  <si>
    <t>S00147670</t>
  </si>
  <si>
    <t>S00147713</t>
  </si>
  <si>
    <t>S00147718</t>
  </si>
  <si>
    <t>S00147720</t>
  </si>
  <si>
    <t>S00147722</t>
  </si>
  <si>
    <t>S00147728</t>
  </si>
  <si>
    <t>S00147765</t>
  </si>
  <si>
    <t>S00147774</t>
  </si>
  <si>
    <t>S00147798</t>
  </si>
  <si>
    <t>S00147822</t>
  </si>
  <si>
    <t>S00147967</t>
  </si>
  <si>
    <t>S00148013</t>
  </si>
  <si>
    <t>S00148019</t>
  </si>
  <si>
    <t>S00148123</t>
  </si>
  <si>
    <t>S00148126</t>
  </si>
  <si>
    <t>S00148194</t>
  </si>
  <si>
    <t>S00148226</t>
  </si>
  <si>
    <t>S00148229</t>
  </si>
  <si>
    <t>S00148232</t>
  </si>
  <si>
    <t>S00148237</t>
  </si>
  <si>
    <t>S00148286</t>
  </si>
  <si>
    <t>S00148312</t>
  </si>
  <si>
    <t>S00148327</t>
  </si>
  <si>
    <t>S00148359</t>
  </si>
  <si>
    <t>S00148393</t>
  </si>
  <si>
    <t>S00148410</t>
  </si>
  <si>
    <t>S00148411</t>
  </si>
  <si>
    <t>S00148438</t>
  </si>
  <si>
    <t>S00148446</t>
  </si>
  <si>
    <t>S00148450</t>
  </si>
  <si>
    <t>S00148476</t>
  </si>
  <si>
    <t>S00148501</t>
  </si>
  <si>
    <t>S00148530</t>
  </si>
  <si>
    <t>S00148552</t>
  </si>
  <si>
    <t>S00148562</t>
  </si>
  <si>
    <t>S00148606</t>
  </si>
  <si>
    <t>S00148625</t>
  </si>
  <si>
    <t>S00148630</t>
  </si>
  <si>
    <t>S00148690</t>
  </si>
  <si>
    <t>S00148699</t>
  </si>
  <si>
    <t>S00148705</t>
  </si>
  <si>
    <t>S00148727</t>
  </si>
  <si>
    <t>S00148753</t>
  </si>
  <si>
    <t>S00148793</t>
  </si>
  <si>
    <t>S00148819</t>
  </si>
  <si>
    <t>S00148830</t>
  </si>
  <si>
    <t>S00148844</t>
  </si>
  <si>
    <t>S00148897</t>
  </si>
  <si>
    <t>S00148915</t>
  </si>
  <si>
    <t>S00148950</t>
  </si>
  <si>
    <t>S00148955</t>
  </si>
  <si>
    <t>S00148999</t>
  </si>
  <si>
    <t>S00149032</t>
  </si>
  <si>
    <t>S00149034</t>
  </si>
  <si>
    <t>S00149058</t>
  </si>
  <si>
    <t>S00149068</t>
  </si>
  <si>
    <t>S00149122</t>
  </si>
  <si>
    <t>S00149127</t>
  </si>
  <si>
    <t>S00149132</t>
  </si>
  <si>
    <t>S00149167</t>
  </si>
  <si>
    <t>S00149180</t>
  </si>
  <si>
    <t>S00149196</t>
  </si>
  <si>
    <t>S00149213</t>
  </si>
  <si>
    <t>S00149270</t>
  </si>
  <si>
    <t>S00149273</t>
  </si>
  <si>
    <t>S00149274</t>
  </si>
  <si>
    <t>S00149307</t>
  </si>
  <si>
    <t>S00149325</t>
  </si>
  <si>
    <t>S00149332</t>
  </si>
  <si>
    <t>S00149333</t>
  </si>
  <si>
    <t>S00149356</t>
  </si>
  <si>
    <t>S00149374</t>
  </si>
  <si>
    <t>S00149388</t>
  </si>
  <si>
    <t>S00149397</t>
  </si>
  <si>
    <t>S00149404</t>
  </si>
  <si>
    <t>S00149422</t>
  </si>
  <si>
    <t>S00149424</t>
  </si>
  <si>
    <t>S00149445</t>
  </si>
  <si>
    <t>S00149478</t>
  </si>
  <si>
    <t>S00149505</t>
  </si>
  <si>
    <t>S00149510</t>
  </si>
  <si>
    <t>S00149540</t>
  </si>
  <si>
    <t>S00149562</t>
  </si>
  <si>
    <t>S00149591</t>
  </si>
  <si>
    <t>S00149619</t>
  </si>
  <si>
    <t>S00149642</t>
  </si>
  <si>
    <t>S00149652</t>
  </si>
  <si>
    <t>S00149687</t>
  </si>
  <si>
    <t>S00149692</t>
  </si>
  <si>
    <t>S00149728</t>
  </si>
  <si>
    <t>S00149774</t>
  </si>
  <si>
    <t>S00149789</t>
  </si>
  <si>
    <t>S00149796</t>
  </si>
  <si>
    <t>S00149797</t>
  </si>
  <si>
    <t>S00149827</t>
  </si>
  <si>
    <t>S00149849</t>
  </si>
  <si>
    <t>S00149855</t>
  </si>
  <si>
    <t>S00149857</t>
  </si>
  <si>
    <t>S00149864</t>
  </si>
  <si>
    <t>S00149876</t>
  </si>
  <si>
    <t>S00149927</t>
  </si>
  <si>
    <t>S00149938</t>
  </si>
  <si>
    <t>S00149954</t>
  </si>
  <si>
    <t>S00150015</t>
  </si>
  <si>
    <t>S00150081</t>
  </si>
  <si>
    <t>S00150086</t>
  </si>
  <si>
    <t>S00150093</t>
  </si>
  <si>
    <t>S00150103</t>
  </si>
  <si>
    <t>S00150134</t>
  </si>
  <si>
    <t>S00150148</t>
  </si>
  <si>
    <t>S00150152</t>
  </si>
  <si>
    <t>S00150161</t>
  </si>
  <si>
    <t>S00150194</t>
  </si>
  <si>
    <t>S00150259</t>
  </si>
  <si>
    <t>S00150260</t>
  </si>
  <si>
    <t>S00150273</t>
  </si>
  <si>
    <t>S00150283</t>
  </si>
  <si>
    <t>S00150300</t>
  </si>
  <si>
    <t>S00150301</t>
  </si>
  <si>
    <t>S00150310</t>
  </si>
  <si>
    <t>S00150353</t>
  </si>
  <si>
    <t>S00150408</t>
  </si>
  <si>
    <t>S00150417</t>
  </si>
  <si>
    <t>S00150425</t>
  </si>
  <si>
    <t>S00150446</t>
  </si>
  <si>
    <t>S00150475</t>
  </si>
  <si>
    <t>S00150522</t>
  </si>
  <si>
    <t>S00150539</t>
  </si>
  <si>
    <t>S00150556</t>
  </si>
  <si>
    <t>S00150612</t>
  </si>
  <si>
    <t>S00150621</t>
  </si>
  <si>
    <t>S00150629</t>
  </si>
  <si>
    <t>S00150670</t>
  </si>
  <si>
    <t>S00150682</t>
  </si>
  <si>
    <t>S00150727</t>
  </si>
  <si>
    <t>S00150777</t>
  </si>
  <si>
    <t>S00150791</t>
  </si>
  <si>
    <t>S00150796</t>
  </si>
  <si>
    <t>S00150835</t>
  </si>
  <si>
    <t>S00150886</t>
  </si>
  <si>
    <t>S00150902</t>
  </si>
  <si>
    <t>S00151022</t>
  </si>
  <si>
    <t>S00151063</t>
  </si>
  <si>
    <t>S00151073</t>
  </si>
  <si>
    <t>S00151088</t>
  </si>
  <si>
    <t>S00151122</t>
  </si>
  <si>
    <t>S00151123</t>
  </si>
  <si>
    <t>S00151136</t>
  </si>
  <si>
    <t>S00151168</t>
  </si>
  <si>
    <t>S00151213</t>
  </si>
  <si>
    <t>S00151302</t>
  </si>
  <si>
    <t>S00151375</t>
  </si>
  <si>
    <t>S00151399</t>
  </si>
  <si>
    <t>S00151402</t>
  </si>
  <si>
    <t>S00151403</t>
  </si>
  <si>
    <t>S00151426</t>
  </si>
  <si>
    <t>S00151453</t>
  </si>
  <si>
    <t>S00151478</t>
  </si>
  <si>
    <t>S00151498</t>
  </si>
  <si>
    <t>S00151505</t>
  </si>
  <si>
    <t>S00151514</t>
  </si>
  <si>
    <t>S00151597</t>
  </si>
  <si>
    <t>S00151598</t>
  </si>
  <si>
    <t>S00151605</t>
  </si>
  <si>
    <t>S00151625</t>
  </si>
  <si>
    <t>S00151723</t>
  </si>
  <si>
    <t>S00151744</t>
  </si>
  <si>
    <t>S00151755</t>
  </si>
  <si>
    <t>S00151770</t>
  </si>
  <si>
    <t>S00151789</t>
  </si>
  <si>
    <t>S00151796</t>
  </si>
  <si>
    <t>S00151804</t>
  </si>
  <si>
    <t>S00151816</t>
  </si>
  <si>
    <t>S00151859</t>
  </si>
  <si>
    <t>S00151932</t>
  </si>
  <si>
    <t>S00151949</t>
  </si>
  <si>
    <t>S00151951</t>
  </si>
  <si>
    <t>S00151984</t>
  </si>
  <si>
    <t>S00151995</t>
  </si>
  <si>
    <t>S00152017</t>
  </si>
  <si>
    <t>S00152020</t>
  </si>
  <si>
    <t>S00152046</t>
  </si>
  <si>
    <t>S00152079</t>
  </si>
  <si>
    <t>S00152111</t>
  </si>
  <si>
    <t>S00152116</t>
  </si>
  <si>
    <t>S00152127</t>
  </si>
  <si>
    <t>S00152152</t>
  </si>
  <si>
    <t>S00152177</t>
  </si>
  <si>
    <t>S00152190</t>
  </si>
  <si>
    <t>S00152206</t>
  </si>
  <si>
    <t>S00152239</t>
  </si>
  <si>
    <t>S00152244</t>
  </si>
  <si>
    <t>S00152300</t>
  </si>
  <si>
    <t>S00152333</t>
  </si>
  <si>
    <t>S00152376</t>
  </si>
  <si>
    <t>S00152384</t>
  </si>
  <si>
    <t>S00152401</t>
  </si>
  <si>
    <t>S00152402</t>
  </si>
  <si>
    <t>S00152441</t>
  </si>
  <si>
    <t>S00152445</t>
  </si>
  <si>
    <t>S00152492</t>
  </si>
  <si>
    <t>S00152495</t>
  </si>
  <si>
    <t>S00152496</t>
  </si>
  <si>
    <t>S00152512</t>
  </si>
  <si>
    <t>S00152523</t>
  </si>
  <si>
    <t>S00152535</t>
  </si>
  <si>
    <t>S00152597</t>
  </si>
  <si>
    <t>S00152603</t>
  </si>
  <si>
    <t>S00152657</t>
  </si>
  <si>
    <t>S00152671</t>
  </si>
  <si>
    <t>S00152695</t>
  </si>
  <si>
    <t>S00152706</t>
  </si>
  <si>
    <t>S00152722</t>
  </si>
  <si>
    <t>S00152756</t>
  </si>
  <si>
    <t>S00152768</t>
  </si>
  <si>
    <t>S00152787</t>
  </si>
  <si>
    <t>S00152788</t>
  </si>
  <si>
    <t>S00152848</t>
  </si>
  <si>
    <t>S00152849</t>
  </si>
  <si>
    <t>S00152908</t>
  </si>
  <si>
    <t>S00152911</t>
  </si>
  <si>
    <t>S00152937</t>
  </si>
  <si>
    <t>S00152944</t>
  </si>
  <si>
    <t>S00152959</t>
  </si>
  <si>
    <t>S00152968</t>
  </si>
  <si>
    <t>S00152979</t>
  </si>
  <si>
    <t>S00153002</t>
  </si>
  <si>
    <t>S00153036</t>
  </si>
  <si>
    <t>S00153064</t>
  </si>
  <si>
    <t>S00153082</t>
  </si>
  <si>
    <t>S00153128</t>
  </si>
  <si>
    <t>S00153141</t>
  </si>
  <si>
    <t>S00153153</t>
  </si>
  <si>
    <t>S00153157</t>
  </si>
  <si>
    <t>S00153173</t>
  </si>
  <si>
    <t>S00153188</t>
  </si>
  <si>
    <t>S00153203</t>
  </si>
  <si>
    <t>S00153233</t>
  </si>
  <si>
    <t>S00153237</t>
  </si>
  <si>
    <t>S00153238</t>
  </si>
  <si>
    <t>S00153260</t>
  </si>
  <si>
    <t>S00153263</t>
  </si>
  <si>
    <t>S00153281</t>
  </si>
  <si>
    <t>S00153368</t>
  </si>
  <si>
    <t>S00153379</t>
  </si>
  <si>
    <t>S00153390</t>
  </si>
  <si>
    <t>S00153404</t>
  </si>
  <si>
    <t>S00153419</t>
  </si>
  <si>
    <t>S00153444</t>
  </si>
  <si>
    <t>S00153449</t>
  </si>
  <si>
    <t>S00153526</t>
  </si>
  <si>
    <t>S00153532</t>
  </si>
  <si>
    <t>S00153534</t>
  </si>
  <si>
    <t>S00153561</t>
  </si>
  <si>
    <t>S00153591</t>
  </si>
  <si>
    <t>S00153592</t>
  </si>
  <si>
    <t>S00153610</t>
  </si>
  <si>
    <t>S00153620</t>
  </si>
  <si>
    <t>S00153674</t>
  </si>
  <si>
    <t>S00153687</t>
  </si>
  <si>
    <t>S00153728</t>
  </si>
  <si>
    <t>S00153731</t>
  </si>
  <si>
    <t>S00153811</t>
  </si>
  <si>
    <t>S00153844</t>
  </si>
  <si>
    <t>S00153883</t>
  </si>
  <si>
    <t>S00153889</t>
  </si>
  <si>
    <t>S00153903</t>
  </si>
  <si>
    <t>S00153987</t>
  </si>
  <si>
    <t>S00154051</t>
  </si>
  <si>
    <t>S00154063</t>
  </si>
  <si>
    <t>S00154122</t>
  </si>
  <si>
    <t>S00154160</t>
  </si>
  <si>
    <t>S00154162</t>
  </si>
  <si>
    <t>S00154179</t>
  </si>
  <si>
    <t>S00154249</t>
  </si>
  <si>
    <t>S00154253</t>
  </si>
  <si>
    <t>S00154254</t>
  </si>
  <si>
    <t>S00154267</t>
  </si>
  <si>
    <t>S00154296</t>
  </si>
  <si>
    <t>S00154330</t>
  </si>
  <si>
    <t>S00154359</t>
  </si>
  <si>
    <t>S00154362</t>
  </si>
  <si>
    <t>S00154372</t>
  </si>
  <si>
    <t>S00154390</t>
  </si>
  <si>
    <t>S00154410</t>
  </si>
  <si>
    <t>S00154446</t>
  </si>
  <si>
    <t>S00154453</t>
  </si>
  <si>
    <t>S00154464</t>
  </si>
  <si>
    <t>S00154466</t>
  </si>
  <si>
    <t>S00154474</t>
  </si>
  <si>
    <t>S00154520</t>
  </si>
  <si>
    <t>S00154539</t>
  </si>
  <si>
    <t>Oby Sorrel</t>
  </si>
  <si>
    <t>S00154568</t>
  </si>
  <si>
    <t>S00154576</t>
  </si>
  <si>
    <t>S00154596</t>
  </si>
  <si>
    <t>S00154611</t>
  </si>
  <si>
    <t>S00154680</t>
  </si>
  <si>
    <t>S00154687</t>
  </si>
  <si>
    <t>S00154719</t>
  </si>
  <si>
    <t>S00154720</t>
  </si>
  <si>
    <t>S00154737</t>
  </si>
  <si>
    <t>S00154739</t>
  </si>
  <si>
    <t>S00154751</t>
  </si>
  <si>
    <t>S00154764</t>
  </si>
  <si>
    <t>S00154779</t>
  </si>
  <si>
    <t>S00154811</t>
  </si>
  <si>
    <t>S00154862</t>
  </si>
  <si>
    <t>S00154871</t>
  </si>
  <si>
    <t>S00154875</t>
  </si>
  <si>
    <t>S00154911</t>
  </si>
  <si>
    <t>S00154922</t>
  </si>
  <si>
    <t>S00154926</t>
  </si>
  <si>
    <t>S00154929</t>
  </si>
  <si>
    <t>S00154946</t>
  </si>
  <si>
    <t>S00155005</t>
  </si>
  <si>
    <t>S00155007</t>
  </si>
  <si>
    <t>S00155040</t>
  </si>
  <si>
    <t>S00155098</t>
  </si>
  <si>
    <t>S00155104</t>
  </si>
  <si>
    <t>S00155129</t>
  </si>
  <si>
    <t>S00155149</t>
  </si>
  <si>
    <t>S00155168</t>
  </si>
  <si>
    <t>S00155181</t>
  </si>
  <si>
    <t>S00155224</t>
  </si>
  <si>
    <t>S00155241</t>
  </si>
  <si>
    <t>S00155249</t>
  </si>
  <si>
    <t>S00155256</t>
  </si>
  <si>
    <t>S00155302</t>
  </si>
  <si>
    <t>S00155327</t>
  </si>
  <si>
    <t>S00155486</t>
  </si>
  <si>
    <t>S00155489</t>
  </si>
  <si>
    <t>S00155497</t>
  </si>
  <si>
    <t>S00155511</t>
  </si>
  <si>
    <t>S00155517</t>
  </si>
  <si>
    <t>S00155549</t>
  </si>
  <si>
    <t>S00155563</t>
  </si>
  <si>
    <t>S00155567</t>
  </si>
  <si>
    <t>S00155579</t>
  </si>
  <si>
    <t>S00155633</t>
  </si>
  <si>
    <t>S00155640</t>
  </si>
  <si>
    <t>S00155651</t>
  </si>
  <si>
    <t>S00155668</t>
  </si>
  <si>
    <t>S00155671</t>
  </si>
  <si>
    <t>S00155675</t>
  </si>
  <si>
    <t>S00155733</t>
  </si>
  <si>
    <t>S00155758</t>
  </si>
  <si>
    <t>S00155761</t>
  </si>
  <si>
    <t>S00155858</t>
  </si>
  <si>
    <t>S00155859</t>
  </si>
  <si>
    <t>S00155885</t>
  </si>
  <si>
    <t>S00155959</t>
  </si>
  <si>
    <t>S00155962</t>
  </si>
  <si>
    <t>S00155972</t>
  </si>
  <si>
    <t>S00155986</t>
  </si>
  <si>
    <t>S00155994</t>
  </si>
  <si>
    <t>S00156017</t>
  </si>
  <si>
    <t>S00156043</t>
  </si>
  <si>
    <t>S00156062</t>
  </si>
  <si>
    <t>S00156090</t>
  </si>
  <si>
    <t>S00156156</t>
  </si>
  <si>
    <t>S00156174</t>
  </si>
  <si>
    <t>S00156184</t>
  </si>
  <si>
    <t>S00156193</t>
  </si>
  <si>
    <t>S00156274</t>
  </si>
  <si>
    <t>S00156278</t>
  </si>
  <si>
    <t>S00156314</t>
  </si>
  <si>
    <t>S00156324</t>
  </si>
  <si>
    <t>S00156346</t>
  </si>
  <si>
    <t>S00156385</t>
  </si>
  <si>
    <t>S00156432</t>
  </si>
  <si>
    <t>S00156453</t>
  </si>
  <si>
    <t>S00156458</t>
  </si>
  <si>
    <t>S00156462</t>
  </si>
  <si>
    <t>S00156489</t>
  </si>
  <si>
    <t>S00156553</t>
  </si>
  <si>
    <t>S00156558</t>
  </si>
  <si>
    <t>S00156560</t>
  </si>
  <si>
    <t>S00156577</t>
  </si>
  <si>
    <t>S00156579</t>
  </si>
  <si>
    <t>S00156593</t>
  </si>
  <si>
    <t>S00156636</t>
  </si>
  <si>
    <t>S00156662</t>
  </si>
  <si>
    <t>S00156764</t>
  </si>
  <si>
    <t>S00156768</t>
  </si>
  <si>
    <t>S00156771</t>
  </si>
  <si>
    <t>S00156794</t>
  </si>
  <si>
    <t>S00156800</t>
  </si>
  <si>
    <t>S00156804</t>
  </si>
  <si>
    <t>S00156832</t>
  </si>
  <si>
    <t>S00156874</t>
  </si>
  <si>
    <t>S00156882</t>
  </si>
  <si>
    <t>S00156908</t>
  </si>
  <si>
    <t>S00156928</t>
  </si>
  <si>
    <t>S00156963</t>
  </si>
  <si>
    <t>S00156969</t>
  </si>
  <si>
    <t>S00156992</t>
  </si>
  <si>
    <t>S00157028</t>
  </si>
  <si>
    <t>S00157033</t>
  </si>
  <si>
    <t>S00157035</t>
  </si>
  <si>
    <t>S00157056</t>
  </si>
  <si>
    <t>S00157067</t>
  </si>
  <si>
    <t>S00157094</t>
  </si>
  <si>
    <t>S00157114</t>
  </si>
  <si>
    <t>S00157182</t>
  </si>
  <si>
    <t>S00157198</t>
  </si>
  <si>
    <t>S00157247</t>
  </si>
  <si>
    <t>S00157261</t>
  </si>
  <si>
    <t>S00157274</t>
  </si>
  <si>
    <t>S00157284</t>
  </si>
  <si>
    <t>S00157295</t>
  </si>
  <si>
    <t>S00157331</t>
  </si>
  <si>
    <t>S00157377</t>
  </si>
  <si>
    <t>S00157425</t>
  </si>
  <si>
    <t>S00157501</t>
  </si>
  <si>
    <t>S00157505</t>
  </si>
  <si>
    <t>S00157527</t>
  </si>
  <si>
    <t>S00157571</t>
  </si>
  <si>
    <t>S00157663</t>
  </si>
  <si>
    <t>S00157675</t>
  </si>
  <si>
    <t>S00157712</t>
  </si>
  <si>
    <t>S00157751</t>
  </si>
  <si>
    <t>S00157773</t>
  </si>
  <si>
    <t>S00157774</t>
  </si>
  <si>
    <t>S00157781</t>
  </si>
  <si>
    <t>S00157816</t>
  </si>
  <si>
    <t>S00157831</t>
  </si>
  <si>
    <t>S00157836</t>
  </si>
  <si>
    <t>S00157843</t>
  </si>
  <si>
    <t>S00157856</t>
  </si>
  <si>
    <t>S00157864</t>
  </si>
  <si>
    <t>S00157913</t>
  </si>
  <si>
    <t>S00158007</t>
  </si>
  <si>
    <t>S00158023</t>
  </si>
  <si>
    <t>S00158028</t>
  </si>
  <si>
    <t>S00158055</t>
  </si>
  <si>
    <t>S00158091</t>
  </si>
  <si>
    <t>S00158122</t>
  </si>
  <si>
    <t>S00158147</t>
  </si>
  <si>
    <t>S00158157</t>
  </si>
  <si>
    <t>S00158218</t>
  </si>
  <si>
    <t>S00158228</t>
  </si>
  <si>
    <t>S00158235</t>
  </si>
  <si>
    <t>S00158246</t>
  </si>
  <si>
    <t>S00158249</t>
  </si>
  <si>
    <t>S00158271</t>
  </si>
  <si>
    <t>S00158297</t>
  </si>
  <si>
    <t>S00158332</t>
  </si>
  <si>
    <t>S00158374</t>
  </si>
  <si>
    <t>S00158386</t>
  </si>
  <si>
    <t>S00158389</t>
  </si>
  <si>
    <t>S00158394</t>
  </si>
  <si>
    <t>S00158395</t>
  </si>
  <si>
    <t>S00158424</t>
  </si>
  <si>
    <t>S00158435</t>
  </si>
  <si>
    <t>S00158438</t>
  </si>
  <si>
    <t>S00158448</t>
  </si>
  <si>
    <t>S00158450</t>
  </si>
  <si>
    <t>S00158513</t>
  </si>
  <si>
    <t>S00158515</t>
  </si>
  <si>
    <t>S00158522</t>
  </si>
  <si>
    <t>S00158551</t>
  </si>
  <si>
    <t>S00158553</t>
  </si>
  <si>
    <t>S00158600</t>
  </si>
  <si>
    <t>S00158646</t>
  </si>
  <si>
    <t>S00158658</t>
  </si>
  <si>
    <t>S00158699</t>
  </si>
  <si>
    <t>S00158705</t>
  </si>
  <si>
    <t>S00158722</t>
  </si>
  <si>
    <t>S00158737</t>
  </si>
  <si>
    <t>S00158764</t>
  </si>
  <si>
    <t>S00158830</t>
  </si>
  <si>
    <t>S00158835</t>
  </si>
  <si>
    <t>S00158842</t>
  </si>
  <si>
    <t>S00158858</t>
  </si>
  <si>
    <t>S00158882</t>
  </si>
  <si>
    <t>S00158997</t>
  </si>
  <si>
    <t>S00158999</t>
  </si>
  <si>
    <t>S00159023</t>
  </si>
  <si>
    <t>S00159064</t>
  </si>
  <si>
    <t>S00159068</t>
  </si>
  <si>
    <t>S00159081</t>
  </si>
  <si>
    <t>S00159087</t>
  </si>
  <si>
    <t>S00159247</t>
  </si>
  <si>
    <t>S00159308</t>
  </si>
  <si>
    <t>S00159314</t>
  </si>
  <si>
    <t>S00159317</t>
  </si>
  <si>
    <t>S00159348</t>
  </si>
  <si>
    <t>S00159360</t>
  </si>
  <si>
    <t>S00159379</t>
  </si>
  <si>
    <t>S00159390</t>
  </si>
  <si>
    <t>S00159395</t>
  </si>
  <si>
    <t>S00159417</t>
  </si>
  <si>
    <t>S00159421</t>
  </si>
  <si>
    <t>S00159447</t>
  </si>
  <si>
    <t>S00159464</t>
  </si>
  <si>
    <t>S00159469</t>
  </si>
  <si>
    <t>S00159472</t>
  </si>
  <si>
    <t>S00159495</t>
  </si>
  <si>
    <t>S00159517</t>
  </si>
  <si>
    <t>S00159558</t>
  </si>
  <si>
    <t>S00159583</t>
  </si>
  <si>
    <t>S00159611</t>
  </si>
  <si>
    <t>S00159613</t>
  </si>
  <si>
    <t>S00159617</t>
  </si>
  <si>
    <t>S00159621</t>
  </si>
  <si>
    <t>S00159655</t>
  </si>
  <si>
    <t>S00159673</t>
  </si>
  <si>
    <t>S00159679</t>
  </si>
  <si>
    <t>S00159694</t>
  </si>
  <si>
    <t>S00159722</t>
  </si>
  <si>
    <t>S00159755</t>
  </si>
  <si>
    <t>S00159762</t>
  </si>
  <si>
    <t>S00159769</t>
  </si>
  <si>
    <t>S00159798</t>
  </si>
  <si>
    <t>S00159820</t>
  </si>
  <si>
    <t>S00159892</t>
  </si>
  <si>
    <t>S00160021</t>
  </si>
  <si>
    <t>S00160079</t>
  </si>
  <si>
    <t>S00160091</t>
  </si>
  <si>
    <t>S00160120</t>
  </si>
  <si>
    <t>S00160138</t>
  </si>
  <si>
    <t>S00160157</t>
  </si>
  <si>
    <t>S00160160</t>
  </si>
  <si>
    <t>S00160172</t>
  </si>
  <si>
    <t>S00160224</t>
  </si>
  <si>
    <t>S00160269</t>
  </si>
  <si>
    <t>S00160282</t>
  </si>
  <si>
    <t>S00160330</t>
  </si>
  <si>
    <t>S00160355</t>
  </si>
  <si>
    <t>S00160368</t>
  </si>
  <si>
    <t>S00160370</t>
  </si>
  <si>
    <t>S00160447</t>
  </si>
  <si>
    <t>S00160513</t>
  </si>
  <si>
    <t>S00160514</t>
  </si>
  <si>
    <t>S00160552</t>
  </si>
  <si>
    <t>S00160555</t>
  </si>
  <si>
    <t>S00160558</t>
  </si>
  <si>
    <t>S00160604</t>
  </si>
  <si>
    <t>S00160672</t>
  </si>
  <si>
    <t>S00160692</t>
  </si>
  <si>
    <t>S00160697</t>
  </si>
  <si>
    <t>S00160719</t>
  </si>
  <si>
    <t>S00160730</t>
  </si>
  <si>
    <t>S00160754</t>
  </si>
  <si>
    <t>S00160762</t>
  </si>
  <si>
    <t>S00160778</t>
  </si>
  <si>
    <t>S00160916</t>
  </si>
  <si>
    <t>S00160948</t>
  </si>
  <si>
    <t>S00160964</t>
  </si>
  <si>
    <t>S00161022</t>
  </si>
  <si>
    <t>S00161048</t>
  </si>
  <si>
    <t>S00161059</t>
  </si>
  <si>
    <t>S00161064</t>
  </si>
  <si>
    <t>S00161093</t>
  </si>
  <si>
    <t>S00161102</t>
  </si>
  <si>
    <t>S00161113</t>
  </si>
  <si>
    <t>S00161160</t>
  </si>
  <si>
    <t>S00161202</t>
  </si>
  <si>
    <t>S00161264</t>
  </si>
  <si>
    <t>S00161271</t>
  </si>
  <si>
    <t>S00161273</t>
  </si>
  <si>
    <t>S00161275</t>
  </si>
  <si>
    <t>S00161286</t>
  </si>
  <si>
    <t>S00161306</t>
  </si>
  <si>
    <t>S00161321</t>
  </si>
  <si>
    <t>S00161363</t>
  </si>
  <si>
    <t>S00161372</t>
  </si>
  <si>
    <t>S00161388</t>
  </si>
  <si>
    <t>S00161410</t>
  </si>
  <si>
    <t>S00161453</t>
  </si>
  <si>
    <t>S00161507</t>
  </si>
  <si>
    <t>S00161517</t>
  </si>
  <si>
    <t>S00161541</t>
  </si>
  <si>
    <t>S00161556</t>
  </si>
  <si>
    <t>S00161571</t>
  </si>
  <si>
    <t>S00161577</t>
  </si>
  <si>
    <t>S00161590</t>
  </si>
  <si>
    <t>S00161625</t>
  </si>
  <si>
    <t>S00161664</t>
  </si>
  <si>
    <t>S00161671</t>
  </si>
  <si>
    <t>S00161679</t>
  </si>
  <si>
    <t>S00161696</t>
  </si>
  <si>
    <t>S00161787</t>
  </si>
  <si>
    <t>S00161800</t>
  </si>
  <si>
    <t>S00161842</t>
  </si>
  <si>
    <t>S00161859</t>
  </si>
  <si>
    <t>S00161872</t>
  </si>
  <si>
    <t>S00161887</t>
  </si>
  <si>
    <t>S00161895</t>
  </si>
  <si>
    <t>S00161898</t>
  </si>
  <si>
    <t>S00161917</t>
  </si>
  <si>
    <t>S00161949</t>
  </si>
  <si>
    <t>S00161961</t>
  </si>
  <si>
    <t>S00161971</t>
  </si>
  <si>
    <t>S00161976</t>
  </si>
  <si>
    <t>S00161985</t>
  </si>
  <si>
    <t>S00162008</t>
  </si>
  <si>
    <t>S00162029</t>
  </si>
  <si>
    <t>S00162104</t>
  </si>
  <si>
    <t>S00162105</t>
  </si>
  <si>
    <t>S00162106</t>
  </si>
  <si>
    <t>S00162113</t>
  </si>
  <si>
    <t>S00162126</t>
  </si>
  <si>
    <t>S00162136</t>
  </si>
  <si>
    <t>S00162154</t>
  </si>
  <si>
    <t>S00162165</t>
  </si>
  <si>
    <t>S00162169</t>
  </si>
  <si>
    <t>S00162181</t>
  </si>
  <si>
    <t>S00162196</t>
  </si>
  <si>
    <t>S00162213</t>
  </si>
  <si>
    <t>S00162227</t>
  </si>
  <si>
    <t>S00162258</t>
  </si>
  <si>
    <t>S00162262</t>
  </si>
  <si>
    <t>S00162282</t>
  </si>
  <si>
    <t>S00162292</t>
  </si>
  <si>
    <t>S00162305</t>
  </si>
  <si>
    <t>S00162324</t>
  </si>
  <si>
    <t>S00162330</t>
  </si>
  <si>
    <t>S00162333</t>
  </si>
  <si>
    <t>S00162356</t>
  </si>
  <si>
    <t>S00162451</t>
  </si>
  <si>
    <t>S00162573</t>
  </si>
  <si>
    <t>S00162581</t>
  </si>
  <si>
    <t>S00162614</t>
  </si>
  <si>
    <t>S00162618</t>
  </si>
  <si>
    <t>S00162623</t>
  </si>
  <si>
    <t>S00162628</t>
  </si>
  <si>
    <t>S00162632</t>
  </si>
  <si>
    <t>S00162645</t>
  </si>
  <si>
    <t>S00162655</t>
  </si>
  <si>
    <t>S00162656</t>
  </si>
  <si>
    <t>S00162704</t>
  </si>
  <si>
    <t>S00162707</t>
  </si>
  <si>
    <t>S00162728</t>
  </si>
  <si>
    <t>S00162742</t>
  </si>
  <si>
    <t>S00162809</t>
  </si>
  <si>
    <t>S00162816</t>
  </si>
  <si>
    <t>S00162837</t>
  </si>
  <si>
    <t>S00162847</t>
  </si>
  <si>
    <t>S00162866</t>
  </si>
  <si>
    <t>S00162878</t>
  </si>
  <si>
    <t>S00162879</t>
  </si>
  <si>
    <t>S00162904</t>
  </si>
  <si>
    <t>S00162956</t>
  </si>
  <si>
    <t>S00162966</t>
  </si>
  <si>
    <t>S00162971</t>
  </si>
  <si>
    <t>S00163010</t>
  </si>
  <si>
    <t>S00163038</t>
  </si>
  <si>
    <t>S00163059</t>
  </si>
  <si>
    <t>S00163080</t>
  </si>
  <si>
    <t>S00163094</t>
  </si>
  <si>
    <t>S00163126</t>
  </si>
  <si>
    <t>S00163146</t>
  </si>
  <si>
    <t>S00163162</t>
  </si>
  <si>
    <t>S00163182</t>
  </si>
  <si>
    <t>S00163187</t>
  </si>
  <si>
    <t>S00163225</t>
  </si>
  <si>
    <t>S00163240</t>
  </si>
  <si>
    <t>S00163257</t>
  </si>
  <si>
    <t>S00163273</t>
  </si>
  <si>
    <t>S00163274</t>
  </si>
  <si>
    <t>S00163275</t>
  </si>
  <si>
    <t>S00163284</t>
  </si>
  <si>
    <t>S00163299</t>
  </si>
  <si>
    <t>S00163348</t>
  </si>
  <si>
    <t>S00163377</t>
  </si>
  <si>
    <t>S00163402</t>
  </si>
  <si>
    <t>S00163415</t>
  </si>
  <si>
    <t>S00163423</t>
  </si>
  <si>
    <t>S00163516</t>
  </si>
  <si>
    <t>S00163549</t>
  </si>
  <si>
    <t>S00163572</t>
  </si>
  <si>
    <t>S00163619</t>
  </si>
  <si>
    <t>S00163641</t>
  </si>
  <si>
    <t>S00163656</t>
  </si>
  <si>
    <t>S00163698</t>
  </si>
  <si>
    <t>S00163741</t>
  </si>
  <si>
    <t>Mallorie Waber</t>
  </si>
  <si>
    <t>S00163754</t>
  </si>
  <si>
    <t>S00163803</t>
  </si>
  <si>
    <t>S00163805</t>
  </si>
  <si>
    <t>S00163817</t>
  </si>
  <si>
    <t>S00163845</t>
  </si>
  <si>
    <t>S00163906</t>
  </si>
  <si>
    <t>S00163921</t>
  </si>
  <si>
    <t>S00163944</t>
  </si>
  <si>
    <t>S00163950</t>
  </si>
  <si>
    <t>S00163958</t>
  </si>
  <si>
    <t>S00163977</t>
  </si>
  <si>
    <t>S00163979</t>
  </si>
  <si>
    <t>S00163981</t>
  </si>
  <si>
    <t>S00163988</t>
  </si>
  <si>
    <t>S00164006</t>
  </si>
  <si>
    <t>S00164037</t>
  </si>
  <si>
    <t>S00164121</t>
  </si>
  <si>
    <t>S00164124</t>
  </si>
  <si>
    <t>S00164137</t>
  </si>
  <si>
    <t>S00164138</t>
  </si>
  <si>
    <t>S00164210</t>
  </si>
  <si>
    <t>S00164284</t>
  </si>
  <si>
    <t>S00164347</t>
  </si>
  <si>
    <t>S00164404</t>
  </si>
  <si>
    <t>S00164405</t>
  </si>
  <si>
    <t>S00164429</t>
  </si>
  <si>
    <t>S00164438</t>
  </si>
  <si>
    <t>S00164456</t>
  </si>
  <si>
    <t>S00164492</t>
  </si>
  <si>
    <t>S00164522</t>
  </si>
  <si>
    <t>S00164525</t>
  </si>
  <si>
    <t>S00164580</t>
  </si>
  <si>
    <t>S00164586</t>
  </si>
  <si>
    <t>S00164590</t>
  </si>
  <si>
    <t>S00164711</t>
  </si>
  <si>
    <t>S00164717</t>
  </si>
  <si>
    <t>S00164731</t>
  </si>
  <si>
    <t>S00164733</t>
  </si>
  <si>
    <t>S00164758</t>
  </si>
  <si>
    <t>S00164767</t>
  </si>
  <si>
    <t>S00164768</t>
  </si>
  <si>
    <t>S00164791</t>
  </si>
  <si>
    <t>S00164822</t>
  </si>
  <si>
    <t>S00164852</t>
  </si>
  <si>
    <t>S00164932</t>
  </si>
  <si>
    <t>S00164938</t>
  </si>
  <si>
    <t>S00164939</t>
  </si>
  <si>
    <t>S00164942</t>
  </si>
  <si>
    <t>S00164973</t>
  </si>
  <si>
    <t>S00164982</t>
  </si>
  <si>
    <t>S00165002</t>
  </si>
  <si>
    <t>S00165003</t>
  </si>
  <si>
    <t>S00165009</t>
  </si>
  <si>
    <t>S00165012</t>
  </si>
  <si>
    <t>S00165015</t>
  </si>
  <si>
    <t>S00165018</t>
  </si>
  <si>
    <t>S00165053</t>
  </si>
  <si>
    <t>S00165055</t>
  </si>
  <si>
    <t>S00165123</t>
  </si>
  <si>
    <t>S00165134</t>
  </si>
  <si>
    <t>S00165139</t>
  </si>
  <si>
    <t>S00165160</t>
  </si>
  <si>
    <t>S00165167</t>
  </si>
  <si>
    <t>S00165230</t>
  </si>
  <si>
    <t>S00165238</t>
  </si>
  <si>
    <t>S00165325</t>
  </si>
  <si>
    <t>S00165334</t>
  </si>
  <si>
    <t>S00165382</t>
  </si>
  <si>
    <t>S00165440</t>
  </si>
  <si>
    <t>S00165464</t>
  </si>
  <si>
    <t>S00165561</t>
  </si>
  <si>
    <t>S00165565</t>
  </si>
  <si>
    <t>S00165686</t>
  </si>
  <si>
    <t>S00165707</t>
  </si>
  <si>
    <t>S00165715</t>
  </si>
  <si>
    <t>S00165726</t>
  </si>
  <si>
    <t>S00165770</t>
  </si>
  <si>
    <t>S00165802</t>
  </si>
  <si>
    <t>S00165852</t>
  </si>
  <si>
    <t>S00165893</t>
  </si>
  <si>
    <t>S00165915</t>
  </si>
  <si>
    <t>S00165952</t>
  </si>
  <si>
    <t>S00165968</t>
  </si>
  <si>
    <t>S00165976</t>
  </si>
  <si>
    <t>S00165988</t>
  </si>
  <si>
    <t>S00165992</t>
  </si>
  <si>
    <t>S00166002</t>
  </si>
  <si>
    <t>S00166011</t>
  </si>
  <si>
    <t>S00166038</t>
  </si>
  <si>
    <t>S00166051</t>
  </si>
  <si>
    <t>S00166052</t>
  </si>
  <si>
    <t>S00166054</t>
  </si>
  <si>
    <t>S00166086</t>
  </si>
  <si>
    <t>S00166091</t>
  </si>
  <si>
    <t>S00166127</t>
  </si>
  <si>
    <t>S00166131</t>
  </si>
  <si>
    <t>S00166155</t>
  </si>
  <si>
    <t>S00166175</t>
  </si>
  <si>
    <t>S00166194</t>
  </si>
  <si>
    <t>S00166198</t>
  </si>
  <si>
    <t>S00166209</t>
  </si>
  <si>
    <t>S00166247</t>
  </si>
  <si>
    <t>S00166288</t>
  </si>
  <si>
    <t>S00166293</t>
  </si>
  <si>
    <t>S00166333</t>
  </si>
  <si>
    <t>S00166380</t>
  </si>
  <si>
    <t>S00166388</t>
  </si>
  <si>
    <t>S00166435</t>
  </si>
  <si>
    <t>S00166447</t>
  </si>
  <si>
    <t>S00166450</t>
  </si>
  <si>
    <t>S00166474</t>
  </si>
  <si>
    <t>S00166483</t>
  </si>
  <si>
    <t>S00166505</t>
  </si>
  <si>
    <t>S00166507</t>
  </si>
  <si>
    <t>S00166518</t>
  </si>
  <si>
    <t>S00166555</t>
  </si>
  <si>
    <t>S00166568</t>
  </si>
  <si>
    <t>S00166581</t>
  </si>
  <si>
    <t>S00166603</t>
  </si>
  <si>
    <t>S00166638</t>
  </si>
  <si>
    <t>S00166654</t>
  </si>
  <si>
    <t>S00166698</t>
  </si>
  <si>
    <t>S00166724</t>
  </si>
  <si>
    <t>S00166743</t>
  </si>
  <si>
    <t>S00166748</t>
  </si>
  <si>
    <t>S00166758</t>
  </si>
  <si>
    <t>S00166788</t>
  </si>
  <si>
    <t>S00166790</t>
  </si>
  <si>
    <t>S00166792</t>
  </si>
  <si>
    <t>S00166814</t>
  </si>
  <si>
    <t>S00166829</t>
  </si>
  <si>
    <t>S00166843</t>
  </si>
  <si>
    <t>S00166899</t>
  </si>
  <si>
    <t>S00166913</t>
  </si>
  <si>
    <t>S00167041</t>
  </si>
  <si>
    <t>S00167157</t>
  </si>
  <si>
    <t>S00167189</t>
  </si>
  <si>
    <t>S00167195</t>
  </si>
  <si>
    <t>S00167220</t>
  </si>
  <si>
    <t>S00167244</t>
  </si>
  <si>
    <t>S00167339</t>
  </si>
  <si>
    <t>S00167340</t>
  </si>
  <si>
    <t>S00167382</t>
  </si>
  <si>
    <t>S00167400</t>
  </si>
  <si>
    <t>S00167453</t>
  </si>
  <si>
    <t>S00167458</t>
  </si>
  <si>
    <t>S00167480</t>
  </si>
  <si>
    <t>S00167511</t>
  </si>
  <si>
    <t>S00167514</t>
  </si>
  <si>
    <t>S00167533</t>
  </si>
  <si>
    <t>S00167534</t>
  </si>
  <si>
    <t>S00167553</t>
  </si>
  <si>
    <t>S00167568</t>
  </si>
  <si>
    <t>S00167572</t>
  </si>
  <si>
    <t>S00167603</t>
  </si>
  <si>
    <t>S00167636</t>
  </si>
  <si>
    <t>S00167673</t>
  </si>
  <si>
    <t>S00167771</t>
  </si>
  <si>
    <t>S00167778</t>
  </si>
  <si>
    <t>S00167799</t>
  </si>
  <si>
    <t>S00167815</t>
  </si>
  <si>
    <t>S00167839</t>
  </si>
  <si>
    <t>S00167865</t>
  </si>
  <si>
    <t>S00167942</t>
  </si>
  <si>
    <t>S00167945</t>
  </si>
  <si>
    <t>S00167959</t>
  </si>
  <si>
    <t>S00167960</t>
  </si>
  <si>
    <t>S00167985</t>
  </si>
  <si>
    <t>S00168016</t>
  </si>
  <si>
    <t>S00168021</t>
  </si>
  <si>
    <t>S00168043</t>
  </si>
  <si>
    <t>S00168085</t>
  </si>
  <si>
    <t>S00168094</t>
  </si>
  <si>
    <t>S00168102</t>
  </si>
  <si>
    <t>S00168106</t>
  </si>
  <si>
    <t>S00168108</t>
  </si>
  <si>
    <t>S00168151</t>
  </si>
  <si>
    <t>S00168155</t>
  </si>
  <si>
    <t>S00168164</t>
  </si>
  <si>
    <t>S00168172</t>
  </si>
  <si>
    <t>S00168175</t>
  </si>
  <si>
    <t>S00168244</t>
  </si>
  <si>
    <t>S00168259</t>
  </si>
  <si>
    <t>S00168273</t>
  </si>
  <si>
    <t>S00168293</t>
  </si>
  <si>
    <t>S00168328</t>
  </si>
  <si>
    <t>S00168358</t>
  </si>
  <si>
    <t>S00168363</t>
  </si>
  <si>
    <t>S00168373</t>
  </si>
  <si>
    <t>S00168423</t>
  </si>
  <si>
    <t>S00168436</t>
  </si>
  <si>
    <t>S00168437</t>
  </si>
  <si>
    <t>S00168470</t>
  </si>
  <si>
    <t>S00168495</t>
  </si>
  <si>
    <t>S00168536</t>
  </si>
  <si>
    <t>S00168537</t>
  </si>
  <si>
    <t>S00168539</t>
  </si>
  <si>
    <t>S00168540</t>
  </si>
  <si>
    <t>S00168556</t>
  </si>
  <si>
    <t>S00168571</t>
  </si>
  <si>
    <t>S00168608</t>
  </si>
  <si>
    <t>S00168611</t>
  </si>
  <si>
    <t>S00168666</t>
  </si>
  <si>
    <t>S00168673</t>
  </si>
  <si>
    <t>S00168701</t>
  </si>
  <si>
    <t>S00168716</t>
  </si>
  <si>
    <t>S00168734</t>
  </si>
  <si>
    <t>S00168825</t>
  </si>
  <si>
    <t>S00168828</t>
  </si>
  <si>
    <t>S00168846</t>
  </si>
  <si>
    <t>S00168876</t>
  </si>
  <si>
    <t>S00168899</t>
  </si>
  <si>
    <t>S00168934</t>
  </si>
  <si>
    <t>S00168950</t>
  </si>
  <si>
    <t>S00168976</t>
  </si>
  <si>
    <t>S00168991</t>
  </si>
  <si>
    <t>S00169000</t>
  </si>
  <si>
    <t>S00169061</t>
  </si>
  <si>
    <t>S00169095</t>
  </si>
  <si>
    <t>S00169149</t>
  </si>
  <si>
    <t>S00169159</t>
  </si>
  <si>
    <t>S00169160</t>
  </si>
  <si>
    <t>S00169165</t>
  </si>
  <si>
    <t>S00169174</t>
  </si>
  <si>
    <t>S00169178</t>
  </si>
  <si>
    <t>S00169182</t>
  </si>
  <si>
    <t>S00169231</t>
  </si>
  <si>
    <t>S00169313</t>
  </si>
  <si>
    <t>S00169350</t>
  </si>
  <si>
    <t>S00169377</t>
  </si>
  <si>
    <t>S00169400</t>
  </si>
  <si>
    <t>S00169421</t>
  </si>
  <si>
    <t>S00169428</t>
  </si>
  <si>
    <t>S00169432</t>
  </si>
  <si>
    <t>S00169438</t>
  </si>
  <si>
    <t>S00169500</t>
  </si>
  <si>
    <t>S00169509</t>
  </si>
  <si>
    <t>S00169519</t>
  </si>
  <si>
    <t>S00169537</t>
  </si>
  <si>
    <t>S00169566</t>
  </si>
  <si>
    <t>S00169576</t>
  </si>
  <si>
    <t>S00169578</t>
  </si>
  <si>
    <t>S00169611</t>
  </si>
  <si>
    <t>S00169644</t>
  </si>
  <si>
    <t>S00169692</t>
  </si>
  <si>
    <t>S00169693</t>
  </si>
  <si>
    <t>S00169706</t>
  </si>
  <si>
    <t>S00169708</t>
  </si>
  <si>
    <t>S00169788</t>
  </si>
  <si>
    <t>S00169855</t>
  </si>
  <si>
    <t>Jehu Rudeforth</t>
  </si>
  <si>
    <t>S00169875</t>
  </si>
  <si>
    <t>S00169923</t>
  </si>
  <si>
    <t>S00169950</t>
  </si>
  <si>
    <t>S00170016</t>
  </si>
  <si>
    <t>S00170062</t>
  </si>
  <si>
    <t>S00170083</t>
  </si>
  <si>
    <t>S00170084</t>
  </si>
  <si>
    <t>S00170088</t>
  </si>
  <si>
    <t>S00170099</t>
  </si>
  <si>
    <t>S00170102</t>
  </si>
  <si>
    <t>S00170112</t>
  </si>
  <si>
    <t>S00170225</t>
  </si>
  <si>
    <t>S00170274</t>
  </si>
  <si>
    <t>S00170294</t>
  </si>
  <si>
    <t>S00170338</t>
  </si>
  <si>
    <t>S00170341</t>
  </si>
  <si>
    <t>S00170362</t>
  </si>
  <si>
    <t>S00170391</t>
  </si>
  <si>
    <t>S00170397</t>
  </si>
  <si>
    <t>S00170405</t>
  </si>
  <si>
    <t>S00170408</t>
  </si>
  <si>
    <t>S00170433</t>
  </si>
  <si>
    <t>S00170503</t>
  </si>
  <si>
    <t>S00170511</t>
  </si>
  <si>
    <t>S00170520</t>
  </si>
  <si>
    <t>S00170521</t>
  </si>
  <si>
    <t>S00170549</t>
  </si>
  <si>
    <t>S00170570</t>
  </si>
  <si>
    <t>S00170589</t>
  </si>
  <si>
    <t>S00170594</t>
  </si>
  <si>
    <t>S00170612</t>
  </si>
  <si>
    <t>S00170620</t>
  </si>
  <si>
    <t>S00170650</t>
  </si>
  <si>
    <t>S00170656</t>
  </si>
  <si>
    <t>S00170675</t>
  </si>
  <si>
    <t>S00170695</t>
  </si>
  <si>
    <t>S00170747</t>
  </si>
  <si>
    <t>S00170756</t>
  </si>
  <si>
    <t>S00170836</t>
  </si>
  <si>
    <t>S00170848</t>
  </si>
  <si>
    <t>S00170855</t>
  </si>
  <si>
    <t>S00170863</t>
  </si>
  <si>
    <t>S00170924</t>
  </si>
  <si>
    <t>S00170937</t>
  </si>
  <si>
    <t>S00170968</t>
  </si>
  <si>
    <t>S00170974</t>
  </si>
  <si>
    <t>S00171001</t>
  </si>
  <si>
    <t>S00171006</t>
  </si>
  <si>
    <t>S00171038</t>
  </si>
  <si>
    <t>S00171043</t>
  </si>
  <si>
    <t>S00171051</t>
  </si>
  <si>
    <t>S00171115</t>
  </si>
  <si>
    <t>S00171117</t>
  </si>
  <si>
    <t>S00171176</t>
  </si>
  <si>
    <t>S00171189</t>
  </si>
  <si>
    <t>S00171191</t>
  </si>
  <si>
    <t>S00171207</t>
  </si>
  <si>
    <t>S00171225</t>
  </si>
  <si>
    <t>S00171260</t>
  </si>
  <si>
    <t>S00171266</t>
  </si>
  <si>
    <t>S00171309</t>
  </si>
  <si>
    <t>S00171315</t>
  </si>
  <si>
    <t>S00171323</t>
  </si>
  <si>
    <t>S00171341</t>
  </si>
  <si>
    <t>S00171407</t>
  </si>
  <si>
    <t>S00171434</t>
  </si>
  <si>
    <t>S00171483</t>
  </si>
  <si>
    <t>S00171555</t>
  </si>
  <si>
    <t>S00171630</t>
  </si>
  <si>
    <t>S00171696</t>
  </si>
  <si>
    <t>S00171712</t>
  </si>
  <si>
    <t>S00171723</t>
  </si>
  <si>
    <t>S00171737</t>
  </si>
  <si>
    <t>S00171904</t>
  </si>
  <si>
    <t>S00171911</t>
  </si>
  <si>
    <t>S00171944</t>
  </si>
  <si>
    <t>S00171952</t>
  </si>
  <si>
    <t>S00171959</t>
  </si>
  <si>
    <t>S00171964</t>
  </si>
  <si>
    <t>S00171967</t>
  </si>
  <si>
    <t>S00171971</t>
  </si>
  <si>
    <t>S00171979</t>
  </si>
  <si>
    <t>S00171980</t>
  </si>
  <si>
    <t>S00171984</t>
  </si>
  <si>
    <t>S00172011</t>
  </si>
  <si>
    <t>S00172031</t>
  </si>
  <si>
    <t>S00172043</t>
  </si>
  <si>
    <t>S00172046</t>
  </si>
  <si>
    <t>S00172052</t>
  </si>
  <si>
    <t>S00172082</t>
  </si>
  <si>
    <t>S00172094</t>
  </si>
  <si>
    <t>S00172138</t>
  </si>
  <si>
    <t>S00172171</t>
  </si>
  <si>
    <t>S00172174</t>
  </si>
  <si>
    <t>S00172187</t>
  </si>
  <si>
    <t>S00172192</t>
  </si>
  <si>
    <t>S00172248</t>
  </si>
  <si>
    <t>S00172251</t>
  </si>
  <si>
    <t>S00172301</t>
  </si>
  <si>
    <t>S00172326</t>
  </si>
  <si>
    <t>S00172330</t>
  </si>
  <si>
    <t>S00172348</t>
  </si>
  <si>
    <t>S00172376</t>
  </si>
  <si>
    <t>S00172452</t>
  </si>
  <si>
    <t>S00172457</t>
  </si>
  <si>
    <t>S00172460</t>
  </si>
  <si>
    <t>S00172480</t>
  </si>
  <si>
    <t>S00172494</t>
  </si>
  <si>
    <t>S00172503</t>
  </si>
  <si>
    <t>S00172536</t>
  </si>
  <si>
    <t>S00172541</t>
  </si>
  <si>
    <t>S00172552</t>
  </si>
  <si>
    <t>S00172561</t>
  </si>
  <si>
    <t>S00172579</t>
  </si>
  <si>
    <t>S00172583</t>
  </si>
  <si>
    <t>S00172585</t>
  </si>
  <si>
    <t>S00172658</t>
  </si>
  <si>
    <t>S00172677</t>
  </si>
  <si>
    <t>S00172693</t>
  </si>
  <si>
    <t>S00172702</t>
  </si>
  <si>
    <t>S00172711</t>
  </si>
  <si>
    <t>S00172737</t>
  </si>
  <si>
    <t>S00172739</t>
  </si>
  <si>
    <t>S00172828</t>
  </si>
  <si>
    <t>S00172838</t>
  </si>
  <si>
    <t>S00172847</t>
  </si>
  <si>
    <t>S00172894</t>
  </si>
  <si>
    <t>S00172929</t>
  </si>
  <si>
    <t>S00172963</t>
  </si>
  <si>
    <t>S00172971</t>
  </si>
  <si>
    <t>S00172972</t>
  </si>
  <si>
    <t>S00172988</t>
  </si>
  <si>
    <t>S00173007</t>
  </si>
  <si>
    <t>S00173036</t>
  </si>
  <si>
    <t>S00173059</t>
  </si>
  <si>
    <t>S00173061</t>
  </si>
  <si>
    <t>S00173069</t>
  </si>
  <si>
    <t>S00173083</t>
  </si>
  <si>
    <t>S00173112</t>
  </si>
  <si>
    <t>S00173116</t>
  </si>
  <si>
    <t>S00173117</t>
  </si>
  <si>
    <t>S00173128</t>
  </si>
  <si>
    <t>S00173217</t>
  </si>
  <si>
    <t>S00173243</t>
  </si>
  <si>
    <t>S00173245</t>
  </si>
  <si>
    <t>S00173345</t>
  </si>
  <si>
    <t>S00173447</t>
  </si>
  <si>
    <t>S00173457</t>
  </si>
  <si>
    <t>S00173476</t>
  </si>
  <si>
    <t>S00173504</t>
  </si>
  <si>
    <t>S00173561</t>
  </si>
  <si>
    <t>S00173586</t>
  </si>
  <si>
    <t>S00173599</t>
  </si>
  <si>
    <t>S00173663</t>
  </si>
  <si>
    <t>S00173673</t>
  </si>
  <si>
    <t>S00173692</t>
  </si>
  <si>
    <t>S00173721</t>
  </si>
  <si>
    <t>S00173747</t>
  </si>
  <si>
    <t>S00173813</t>
  </si>
  <si>
    <t>S00173872</t>
  </si>
  <si>
    <t>S00173876</t>
  </si>
  <si>
    <t>S00173925</t>
  </si>
  <si>
    <t>S00173946</t>
  </si>
  <si>
    <t>S00173963</t>
  </si>
  <si>
    <t>S00174070</t>
  </si>
  <si>
    <t>S00174086</t>
  </si>
  <si>
    <t>S00174101</t>
  </si>
  <si>
    <t>S00174184</t>
  </si>
  <si>
    <t>S00174201</t>
  </si>
  <si>
    <t>S00174202</t>
  </si>
  <si>
    <t>S00174203</t>
  </si>
  <si>
    <t>S00174204</t>
  </si>
  <si>
    <t>S00174223</t>
  </si>
  <si>
    <t>S00174236</t>
  </si>
  <si>
    <t>S00174253</t>
  </si>
  <si>
    <t>S00174255</t>
  </si>
  <si>
    <t>S00174258</t>
  </si>
  <si>
    <t>S00174277</t>
  </si>
  <si>
    <t>S00174281</t>
  </si>
  <si>
    <t>S00174307</t>
  </si>
  <si>
    <t>S00174319</t>
  </si>
  <si>
    <t>S00174345</t>
  </si>
  <si>
    <t>S00174348</t>
  </si>
  <si>
    <t>S00174353</t>
  </si>
  <si>
    <t>S00174433</t>
  </si>
  <si>
    <t>S00174457</t>
  </si>
  <si>
    <t>S00174468</t>
  </si>
  <si>
    <t>S00174491</t>
  </si>
  <si>
    <t>S00174512</t>
  </si>
  <si>
    <t>S00174515</t>
  </si>
  <si>
    <t>S00174520</t>
  </si>
  <si>
    <t>S00174530</t>
  </si>
  <si>
    <t>S00174542</t>
  </si>
  <si>
    <t>S00174556</t>
  </si>
  <si>
    <t>S00174623</t>
  </si>
  <si>
    <t>S00174635</t>
  </si>
  <si>
    <t>S00174658</t>
  </si>
  <si>
    <t>S00174685</t>
  </si>
  <si>
    <t>S00174708</t>
  </si>
  <si>
    <t>S00174731</t>
  </si>
  <si>
    <t>S00174734</t>
  </si>
  <si>
    <t>S00174777</t>
  </si>
  <si>
    <t>S00174823</t>
  </si>
  <si>
    <t>S00174836</t>
  </si>
  <si>
    <t>S00174845</t>
  </si>
  <si>
    <t>S00174876</t>
  </si>
  <si>
    <t>S00174881</t>
  </si>
  <si>
    <t>S00174898</t>
  </si>
  <si>
    <t>S00174908</t>
  </si>
  <si>
    <t>S00174922</t>
  </si>
  <si>
    <t>S00174937</t>
  </si>
  <si>
    <t>S00174939</t>
  </si>
  <si>
    <t>S00174954</t>
  </si>
  <si>
    <t>S00174966</t>
  </si>
  <si>
    <t>S00174983</t>
  </si>
  <si>
    <t>S00175037</t>
  </si>
  <si>
    <t>S00175056</t>
  </si>
  <si>
    <t>S00175057</t>
  </si>
  <si>
    <t>S00175084</t>
  </si>
  <si>
    <t>S00175093</t>
  </si>
  <si>
    <t>S00175123</t>
  </si>
  <si>
    <t>S00175148</t>
  </si>
  <si>
    <t>S00175267</t>
  </si>
  <si>
    <t>S00175306</t>
  </si>
  <si>
    <t>S00175347</t>
  </si>
  <si>
    <t>S00175362</t>
  </si>
  <si>
    <t>S00175364</t>
  </si>
  <si>
    <t>S00175370</t>
  </si>
  <si>
    <t>S00175379</t>
  </si>
  <si>
    <t>S00175408</t>
  </si>
  <si>
    <t>S00175461</t>
  </si>
  <si>
    <t>S00175479</t>
  </si>
  <si>
    <t>S00175489</t>
  </si>
  <si>
    <t>S00175503</t>
  </si>
  <si>
    <t>S00175523</t>
  </si>
  <si>
    <t>S00175532</t>
  </si>
  <si>
    <t>S00175535</t>
  </si>
  <si>
    <t>S00175558</t>
  </si>
  <si>
    <t>S00175581</t>
  </si>
  <si>
    <t>S00175610</t>
  </si>
  <si>
    <t>S00175613</t>
  </si>
  <si>
    <t>S00175637</t>
  </si>
  <si>
    <t>S00175668</t>
  </si>
  <si>
    <t>S00175672</t>
  </si>
  <si>
    <t>S00175680</t>
  </si>
  <si>
    <t>S00175687</t>
  </si>
  <si>
    <t>S00175702</t>
  </si>
  <si>
    <t>S00175724</t>
  </si>
  <si>
    <t>S00175736</t>
  </si>
  <si>
    <t>S00175801</t>
  </si>
  <si>
    <t>S00175854</t>
  </si>
  <si>
    <t>S00175862</t>
  </si>
  <si>
    <t>S00175905</t>
  </si>
  <si>
    <t>S00175921</t>
  </si>
  <si>
    <t>S00175927</t>
  </si>
  <si>
    <t>S00175933</t>
  </si>
  <si>
    <t>S00175940</t>
  </si>
  <si>
    <t>S00175948</t>
  </si>
  <si>
    <t>S00175955</t>
  </si>
  <si>
    <t>S00175960</t>
  </si>
  <si>
    <t>S00175963</t>
  </si>
  <si>
    <t>S00175988</t>
  </si>
  <si>
    <t>S00176004</t>
  </si>
  <si>
    <t>S00176023</t>
  </si>
  <si>
    <t>S00176063</t>
  </si>
  <si>
    <t>S00176065</t>
  </si>
  <si>
    <t>S00176077</t>
  </si>
  <si>
    <t>S00176092</t>
  </si>
  <si>
    <t>S00176096</t>
  </si>
  <si>
    <t>S00176101</t>
  </si>
  <si>
    <t>S00176116</t>
  </si>
  <si>
    <t>S00176168</t>
  </si>
  <si>
    <t>S00176172</t>
  </si>
  <si>
    <t>S00176189</t>
  </si>
  <si>
    <t>S00176192</t>
  </si>
  <si>
    <t>S00176202</t>
  </si>
  <si>
    <t>S00176203</t>
  </si>
  <si>
    <t>S00176210</t>
  </si>
  <si>
    <t>S00176289</t>
  </si>
  <si>
    <t>S00176319</t>
  </si>
  <si>
    <t>S00176321</t>
  </si>
  <si>
    <t>S00176323</t>
  </si>
  <si>
    <t>S00176378</t>
  </si>
  <si>
    <t>S00176411</t>
  </si>
  <si>
    <t>S00176414</t>
  </si>
  <si>
    <t>S00176427</t>
  </si>
  <si>
    <t>S00176465</t>
  </si>
  <si>
    <t>S00176478</t>
  </si>
  <si>
    <t>S00176534</t>
  </si>
  <si>
    <t>S00176550</t>
  </si>
  <si>
    <t>S00176555</t>
  </si>
  <si>
    <t>S00176579</t>
  </si>
  <si>
    <t>S00176605</t>
  </si>
  <si>
    <t>S00176637</t>
  </si>
  <si>
    <t>S00176677</t>
  </si>
  <si>
    <t>S00176680</t>
  </si>
  <si>
    <t>S00176696</t>
  </si>
  <si>
    <t>S00176703</t>
  </si>
  <si>
    <t>S00176722</t>
  </si>
  <si>
    <t>S00176750</t>
  </si>
  <si>
    <t>S00176752</t>
  </si>
  <si>
    <t>S00176753</t>
  </si>
  <si>
    <t>S00176781</t>
  </si>
  <si>
    <t>S00176809</t>
  </si>
  <si>
    <t>S00176813</t>
  </si>
  <si>
    <t>S00176816</t>
  </si>
  <si>
    <t>S00176820</t>
  </si>
  <si>
    <t>S00176827</t>
  </si>
  <si>
    <t>S00176842</t>
  </si>
  <si>
    <t>S00176866</t>
  </si>
  <si>
    <t>S00176889</t>
  </si>
  <si>
    <t>S00176935</t>
  </si>
  <si>
    <t>S00176938</t>
  </si>
  <si>
    <t>S00176958</t>
  </si>
  <si>
    <t>S00176991</t>
  </si>
  <si>
    <t>S00177023</t>
  </si>
  <si>
    <t>S00177038</t>
  </si>
  <si>
    <t>S00177040</t>
  </si>
  <si>
    <t>S00177062</t>
  </si>
  <si>
    <t>S00177072</t>
  </si>
  <si>
    <t>S00177086</t>
  </si>
  <si>
    <t>S00177113</t>
  </si>
  <si>
    <t>S00177146</t>
  </si>
  <si>
    <t>S00177155</t>
  </si>
  <si>
    <t>S00177157</t>
  </si>
  <si>
    <t>S00177231</t>
  </si>
  <si>
    <t>S00177288</t>
  </si>
  <si>
    <t>S00177336</t>
  </si>
  <si>
    <t>S00177375</t>
  </si>
  <si>
    <t>S00177425</t>
  </si>
  <si>
    <t>S00177452</t>
  </si>
  <si>
    <t>S00177481</t>
  </si>
  <si>
    <t>Van Tuxwell</t>
  </si>
  <si>
    <t>S00177553</t>
  </si>
  <si>
    <t>S00177561</t>
  </si>
  <si>
    <t>S00177581</t>
  </si>
  <si>
    <t>S00177604</t>
  </si>
  <si>
    <t>S00177667</t>
  </si>
  <si>
    <t>S00177677</t>
  </si>
  <si>
    <t>S00177702</t>
  </si>
  <si>
    <t>S00177724</t>
  </si>
  <si>
    <t>S00177730</t>
  </si>
  <si>
    <t>S00177733</t>
  </si>
  <si>
    <t>S00177737</t>
  </si>
  <si>
    <t>S00177752</t>
  </si>
  <si>
    <t>S00177789</t>
  </si>
  <si>
    <t>S00177834</t>
  </si>
  <si>
    <t>S00177840</t>
  </si>
  <si>
    <t>S00177853</t>
  </si>
  <si>
    <t>S00177877</t>
  </si>
  <si>
    <t>S00177881</t>
  </si>
  <si>
    <t>S00177903</t>
  </si>
  <si>
    <t>S00177911</t>
  </si>
  <si>
    <t>S00177943</t>
  </si>
  <si>
    <t>S00177947</t>
  </si>
  <si>
    <t>S00178033</t>
  </si>
  <si>
    <t>S00178044</t>
  </si>
  <si>
    <t>S00178110</t>
  </si>
  <si>
    <t>S00178131</t>
  </si>
  <si>
    <t>S00178133</t>
  </si>
  <si>
    <t>S00178142</t>
  </si>
  <si>
    <t>S00178191</t>
  </si>
  <si>
    <t>S00178204</t>
  </si>
  <si>
    <t>S00178206</t>
  </si>
  <si>
    <t>S00178236</t>
  </si>
  <si>
    <t>S00178243</t>
  </si>
  <si>
    <t>S00178279</t>
  </si>
  <si>
    <t>S00178307</t>
  </si>
  <si>
    <t>S00178313</t>
  </si>
  <si>
    <t>S00178369</t>
  </si>
  <si>
    <t>S00178383</t>
  </si>
  <si>
    <t>S00178392</t>
  </si>
  <si>
    <t>S00178413</t>
  </si>
  <si>
    <t>S00178428</t>
  </si>
  <si>
    <t>S00178443</t>
  </si>
  <si>
    <t>S00178447</t>
  </si>
  <si>
    <t>S00178470</t>
  </si>
  <si>
    <t>S00178479</t>
  </si>
  <si>
    <t>S00178535</t>
  </si>
  <si>
    <t>S00178553</t>
  </si>
  <si>
    <t>S00178656</t>
  </si>
  <si>
    <t>S00178696</t>
  </si>
  <si>
    <t>S00178728</t>
  </si>
  <si>
    <t>S00178750</t>
  </si>
  <si>
    <t>S00178814</t>
  </si>
  <si>
    <t>S00178854</t>
  </si>
  <si>
    <t>S00178863</t>
  </si>
  <si>
    <t>S00178927</t>
  </si>
  <si>
    <t>S00178944</t>
  </si>
  <si>
    <t>S00178972</t>
  </si>
  <si>
    <t>S00179018</t>
  </si>
  <si>
    <t>S00179021</t>
  </si>
  <si>
    <t>S00179072</t>
  </si>
  <si>
    <t>S00179081</t>
  </si>
  <si>
    <t>S00179093</t>
  </si>
  <si>
    <t>S00179116</t>
  </si>
  <si>
    <t>S00179161</t>
  </si>
  <si>
    <t>S00179175</t>
  </si>
  <si>
    <t>S00179190</t>
  </si>
  <si>
    <t>S00179211</t>
  </si>
  <si>
    <t>S00179244</t>
  </si>
  <si>
    <t>S00179262</t>
  </si>
  <si>
    <t>S00179270</t>
  </si>
  <si>
    <t>S00179275</t>
  </si>
  <si>
    <t>S00179317</t>
  </si>
  <si>
    <t>S00179366</t>
  </si>
  <si>
    <t>S00179407</t>
  </si>
  <si>
    <t>S00179440</t>
  </si>
  <si>
    <t>S00179484</t>
  </si>
  <si>
    <t>S00179522</t>
  </si>
  <si>
    <t>S00179526</t>
  </si>
  <si>
    <t>S00179545</t>
  </si>
  <si>
    <t>S00179570</t>
  </si>
  <si>
    <t>S00179593</t>
  </si>
  <si>
    <t>S00179602</t>
  </si>
  <si>
    <t>S00179655</t>
  </si>
  <si>
    <t>S00179751</t>
  </si>
  <si>
    <t>S00179764</t>
  </si>
  <si>
    <t>S00179769</t>
  </si>
  <si>
    <t>S00179773</t>
  </si>
  <si>
    <t>S00179799</t>
  </si>
  <si>
    <t>S00179807</t>
  </si>
  <si>
    <t>S00179808</t>
  </si>
  <si>
    <t>S00179823</t>
  </si>
  <si>
    <t>S00179906</t>
  </si>
  <si>
    <t>S00180072</t>
  </si>
  <si>
    <t>S00180113</t>
  </si>
  <si>
    <t>S00180118</t>
  </si>
  <si>
    <t>S00180122</t>
  </si>
  <si>
    <t>S00180157</t>
  </si>
  <si>
    <t>S00180188</t>
  </si>
  <si>
    <t>S00180227</t>
  </si>
  <si>
    <t>S00180232</t>
  </si>
  <si>
    <t>S00180299</t>
  </si>
  <si>
    <t>S00180318</t>
  </si>
  <si>
    <t>S00180336</t>
  </si>
  <si>
    <t>S00180345</t>
  </si>
  <si>
    <t>S00180358</t>
  </si>
  <si>
    <t>S00180361</t>
  </si>
  <si>
    <t>S00180362</t>
  </si>
  <si>
    <t>S00180373</t>
  </si>
  <si>
    <t>S00180374</t>
  </si>
  <si>
    <t>S00180448</t>
  </si>
  <si>
    <t>S00180458</t>
  </si>
  <si>
    <t>S00180519</t>
  </si>
  <si>
    <t>S00180549</t>
  </si>
  <si>
    <t>Roddy Speechley</t>
  </si>
  <si>
    <t>S00180601</t>
  </si>
  <si>
    <t>S00180611</t>
  </si>
  <si>
    <t>S00180615</t>
  </si>
  <si>
    <t>S00180628</t>
  </si>
  <si>
    <t>S00180640</t>
  </si>
  <si>
    <t>S00180653</t>
  </si>
  <si>
    <t>S00180708</t>
  </si>
  <si>
    <t>S00180710</t>
  </si>
  <si>
    <t>S00180762</t>
  </si>
  <si>
    <t>S00180781</t>
  </si>
  <si>
    <t>S00180799</t>
  </si>
  <si>
    <t>S00180801</t>
  </si>
  <si>
    <t>S00180806</t>
  </si>
  <si>
    <t>S00180845</t>
  </si>
  <si>
    <t>S00180849</t>
  </si>
  <si>
    <t>S00180858</t>
  </si>
  <si>
    <t>S00180864</t>
  </si>
  <si>
    <t>S00180869</t>
  </si>
  <si>
    <t>S00180872</t>
  </si>
  <si>
    <t>S00180921</t>
  </si>
  <si>
    <t>S00180985</t>
  </si>
  <si>
    <t>S00180995</t>
  </si>
  <si>
    <t>S00181006</t>
  </si>
  <si>
    <t>S00181013</t>
  </si>
  <si>
    <t>S00181031</t>
  </si>
  <si>
    <t>S00181075</t>
  </si>
  <si>
    <t>S00181082</t>
  </si>
  <si>
    <t>S00181181</t>
  </si>
  <si>
    <t>S00181220</t>
  </si>
  <si>
    <t>S00181245</t>
  </si>
  <si>
    <t>S00181254</t>
  </si>
  <si>
    <t>S00181269</t>
  </si>
  <si>
    <t>S00181270</t>
  </si>
  <si>
    <t>S00181290</t>
  </si>
  <si>
    <t>S00181342</t>
  </si>
  <si>
    <t>S00181357</t>
  </si>
  <si>
    <t>S00181395</t>
  </si>
  <si>
    <t>S00181397</t>
  </si>
  <si>
    <t>S00181398</t>
  </si>
  <si>
    <t>S00181412</t>
  </si>
  <si>
    <t>S00181508</t>
  </si>
  <si>
    <t>S00181520</t>
  </si>
  <si>
    <t>S00181535</t>
  </si>
  <si>
    <t>S00181616</t>
  </si>
  <si>
    <t>S00181619</t>
  </si>
  <si>
    <t>S00181632</t>
  </si>
  <si>
    <t>S00181690</t>
  </si>
  <si>
    <t>S00181699</t>
  </si>
  <si>
    <t>S00181700</t>
  </si>
  <si>
    <t>S00181717</t>
  </si>
  <si>
    <t>S00181726</t>
  </si>
  <si>
    <t>S00181790</t>
  </si>
  <si>
    <t>S00181835</t>
  </si>
  <si>
    <t>S00181845</t>
  </si>
  <si>
    <t>S00181863</t>
  </si>
  <si>
    <t>S00181870</t>
  </si>
  <si>
    <t>S00181880</t>
  </si>
  <si>
    <t>S00181897</t>
  </si>
  <si>
    <t>S00181913</t>
  </si>
  <si>
    <t>S00181938</t>
  </si>
  <si>
    <t>S00181958</t>
  </si>
  <si>
    <t>S00181976</t>
  </si>
  <si>
    <t>S00182037</t>
  </si>
  <si>
    <t>S00182054</t>
  </si>
  <si>
    <t>S00182072</t>
  </si>
  <si>
    <t>S00182078</t>
  </si>
  <si>
    <t>S00182094</t>
  </si>
  <si>
    <t>S00182106</t>
  </si>
  <si>
    <t>S00182120</t>
  </si>
  <si>
    <t>S00182173</t>
  </si>
  <si>
    <t>S00182176</t>
  </si>
  <si>
    <t>S00182253</t>
  </si>
  <si>
    <t>S00182261</t>
  </si>
  <si>
    <t>S00182269</t>
  </si>
  <si>
    <t>S00182294</t>
  </si>
  <si>
    <t>S00182314</t>
  </si>
  <si>
    <t>S00182317</t>
  </si>
  <si>
    <t>S00182357</t>
  </si>
  <si>
    <t>S00182415</t>
  </si>
  <si>
    <t>S00182452</t>
  </si>
  <si>
    <t>S00182454</t>
  </si>
  <si>
    <t>S00182501</t>
  </si>
  <si>
    <t>S00182508</t>
  </si>
  <si>
    <t>S00182626</t>
  </si>
  <si>
    <t>S00182630</t>
  </si>
  <si>
    <t>S00182712</t>
  </si>
  <si>
    <t>S00182719</t>
  </si>
  <si>
    <t>S00182749</t>
  </si>
  <si>
    <t>S00182806</t>
  </si>
  <si>
    <t>S00182811</t>
  </si>
  <si>
    <t>S00182874</t>
  </si>
  <si>
    <t>S00182894</t>
  </si>
  <si>
    <t>S00182901</t>
  </si>
  <si>
    <t>S00182933</t>
  </si>
  <si>
    <t>S00182963</t>
  </si>
  <si>
    <t>S00183018</t>
  </si>
  <si>
    <t>S00183028</t>
  </si>
  <si>
    <t>S00183068</t>
  </si>
  <si>
    <t>S00183158</t>
  </si>
  <si>
    <t>S00183195</t>
  </si>
  <si>
    <t>S00183208</t>
  </si>
  <si>
    <t>S00183227</t>
  </si>
  <si>
    <t>S00183239</t>
  </si>
  <si>
    <t>S00183250</t>
  </si>
  <si>
    <t>S00183265</t>
  </si>
  <si>
    <t>S00183288</t>
  </si>
  <si>
    <t>S00183290</t>
  </si>
  <si>
    <t>S00183355</t>
  </si>
  <si>
    <t>S00183398</t>
  </si>
  <si>
    <t>S00183406</t>
  </si>
  <si>
    <t>S00183414</t>
  </si>
  <si>
    <t>S00183507</t>
  </si>
  <si>
    <t>S00183535</t>
  </si>
  <si>
    <t>S00183569</t>
  </si>
  <si>
    <t>S00183585</t>
  </si>
  <si>
    <t>S00183592</t>
  </si>
  <si>
    <t>S00183614</t>
  </si>
  <si>
    <t>Camilla Castle</t>
  </si>
  <si>
    <t>S00183616</t>
  </si>
  <si>
    <t>S00183647</t>
  </si>
  <si>
    <t>S00183677</t>
  </si>
  <si>
    <t>S00183705</t>
  </si>
  <si>
    <t>S00183725</t>
  </si>
  <si>
    <t>S00183731</t>
  </si>
  <si>
    <t>S00183733</t>
  </si>
  <si>
    <t>S00183808</t>
  </si>
  <si>
    <t>S00183818</t>
  </si>
  <si>
    <t>S00183826</t>
  </si>
  <si>
    <t>S00183834</t>
  </si>
  <si>
    <t>S00183844</t>
  </si>
  <si>
    <t>S00183902</t>
  </si>
  <si>
    <t>S00183932</t>
  </si>
  <si>
    <t>S00183962</t>
  </si>
  <si>
    <t>S00183991</t>
  </si>
  <si>
    <t>S00184049</t>
  </si>
  <si>
    <t>S00184101</t>
  </si>
  <si>
    <t>S00184178</t>
  </si>
  <si>
    <t>S00184181</t>
  </si>
  <si>
    <t>S00184184</t>
  </si>
  <si>
    <t>S00184224</t>
  </si>
  <si>
    <t>S00184228</t>
  </si>
  <si>
    <t>S00184235</t>
  </si>
  <si>
    <t>S00184257</t>
  </si>
  <si>
    <t>S00184259</t>
  </si>
  <si>
    <t>S00184293</t>
  </si>
  <si>
    <t>S00184354</t>
  </si>
  <si>
    <t>S00184432</t>
  </si>
  <si>
    <t>S00184438</t>
  </si>
  <si>
    <t>S00184445</t>
  </si>
  <si>
    <t>S00184473</t>
  </si>
  <si>
    <t>S00184494</t>
  </si>
  <si>
    <t>S00184537</t>
  </si>
  <si>
    <t>S00184548</t>
  </si>
  <si>
    <t>S00184582</t>
  </si>
  <si>
    <t>S00184694</t>
  </si>
  <si>
    <t>S00184743</t>
  </si>
  <si>
    <t>S00184790</t>
  </si>
  <si>
    <t>S00184798</t>
  </si>
  <si>
    <t>S00184805</t>
  </si>
  <si>
    <t>S00184910</t>
  </si>
  <si>
    <t>S00184954</t>
  </si>
  <si>
    <t>S00184970</t>
  </si>
  <si>
    <t>S00185045</t>
  </si>
  <si>
    <t>S00185060</t>
  </si>
  <si>
    <t>S00185077</t>
  </si>
  <si>
    <t>S00185092</t>
  </si>
  <si>
    <t>S00185116</t>
  </si>
  <si>
    <t>S00185166</t>
  </si>
  <si>
    <t>S00185168</t>
  </si>
  <si>
    <t>S00185169</t>
  </si>
  <si>
    <t>S00185179</t>
  </si>
  <si>
    <t>S00185182</t>
  </si>
  <si>
    <t>S00185224</t>
  </si>
  <si>
    <t>S00185322</t>
  </si>
  <si>
    <t>S00185364</t>
  </si>
  <si>
    <t>S00185414</t>
  </si>
  <si>
    <t>S00185450</t>
  </si>
  <si>
    <t>S00185453</t>
  </si>
  <si>
    <t>S00185504</t>
  </si>
  <si>
    <t>S00185513</t>
  </si>
  <si>
    <t>S00185518</t>
  </si>
  <si>
    <t>S00185535</t>
  </si>
  <si>
    <t>S00185537</t>
  </si>
  <si>
    <t>S00185545</t>
  </si>
  <si>
    <t>S00185624</t>
  </si>
  <si>
    <t>S00185635</t>
  </si>
  <si>
    <t>S00185654</t>
  </si>
  <si>
    <t>S00185666</t>
  </si>
  <si>
    <t>S00185687</t>
  </si>
  <si>
    <t>S00185747</t>
  </si>
  <si>
    <t>S00185776</t>
  </si>
  <si>
    <t>S00185830</t>
  </si>
  <si>
    <t>S00185849</t>
  </si>
  <si>
    <t>S00185851</t>
  </si>
  <si>
    <t>S00185855</t>
  </si>
  <si>
    <t>S00185872</t>
  </si>
  <si>
    <t>S00185897</t>
  </si>
  <si>
    <t>S00185909</t>
  </si>
  <si>
    <t>S00185941</t>
  </si>
  <si>
    <t>S00185950</t>
  </si>
  <si>
    <t>S00185957</t>
  </si>
  <si>
    <t>S00185989</t>
  </si>
  <si>
    <t>S00186027</t>
  </si>
  <si>
    <t>S00186073</t>
  </si>
  <si>
    <t>S00186087</t>
  </si>
  <si>
    <t>S00186109</t>
  </si>
  <si>
    <t>S00186156</t>
  </si>
  <si>
    <t>S00186183</t>
  </si>
  <si>
    <t>S00186186</t>
  </si>
  <si>
    <t>S00186193</t>
  </si>
  <si>
    <t>S00186200</t>
  </si>
  <si>
    <t>S00186217</t>
  </si>
  <si>
    <t>S00186236</t>
  </si>
  <si>
    <t>S00186254</t>
  </si>
  <si>
    <t>S00186272</t>
  </si>
  <si>
    <t>S00186297</t>
  </si>
  <si>
    <t>S00186302</t>
  </si>
  <si>
    <t>S00186310</t>
  </si>
  <si>
    <t>S00186360</t>
  </si>
  <si>
    <t>S00186405</t>
  </si>
  <si>
    <t>S00186478</t>
  </si>
  <si>
    <t>S00186492</t>
  </si>
  <si>
    <t>S00186499</t>
  </si>
  <si>
    <t>S00186526</t>
  </si>
  <si>
    <t>S00186531</t>
  </si>
  <si>
    <t>S00186538</t>
  </si>
  <si>
    <t>S00186543</t>
  </si>
  <si>
    <t>S00186607</t>
  </si>
  <si>
    <t>S00186638</t>
  </si>
  <si>
    <t>S00186668</t>
  </si>
  <si>
    <t>S00186714</t>
  </si>
  <si>
    <t>S00186716</t>
  </si>
  <si>
    <t>S00186731</t>
  </si>
  <si>
    <t>S00186762</t>
  </si>
  <si>
    <t>S00186769</t>
  </si>
  <si>
    <t>S00186783</t>
  </si>
  <si>
    <t>S00186830</t>
  </si>
  <si>
    <t>S00186902</t>
  </si>
  <si>
    <t>S00186915</t>
  </si>
  <si>
    <t>S00186920</t>
  </si>
  <si>
    <t>S00186924</t>
  </si>
  <si>
    <t>S00186929</t>
  </si>
  <si>
    <t>S00186932</t>
  </si>
  <si>
    <t>S00186943</t>
  </si>
  <si>
    <t>S00186959</t>
  </si>
  <si>
    <t>S00186980</t>
  </si>
  <si>
    <t>S00186981</t>
  </si>
  <si>
    <t>S00186992</t>
  </si>
  <si>
    <t>S00187051</t>
  </si>
  <si>
    <t>S00187054</t>
  </si>
  <si>
    <t>S00187061</t>
  </si>
  <si>
    <t>S00187127</t>
  </si>
  <si>
    <t>S00187132</t>
  </si>
  <si>
    <t>S00187149</t>
  </si>
  <si>
    <t>S00187189</t>
  </si>
  <si>
    <t>S00187192</t>
  </si>
  <si>
    <t>S00187230</t>
  </si>
  <si>
    <t>S00187235</t>
  </si>
  <si>
    <t>S00187248</t>
  </si>
  <si>
    <t>S00187253</t>
  </si>
  <si>
    <t>S00187323</t>
  </si>
  <si>
    <t>S00187326</t>
  </si>
  <si>
    <t>S00187330</t>
  </si>
  <si>
    <t>S00187335</t>
  </si>
  <si>
    <t>S00187368</t>
  </si>
  <si>
    <t>S00187419</t>
  </si>
  <si>
    <t>S00187428</t>
  </si>
  <si>
    <t>S00187436</t>
  </si>
  <si>
    <t>S00187485</t>
  </si>
  <si>
    <t>S00187494</t>
  </si>
  <si>
    <t>S00187553</t>
  </si>
  <si>
    <t>S00187555</t>
  </si>
  <si>
    <t>S00187577</t>
  </si>
  <si>
    <t>S00187600</t>
  </si>
  <si>
    <t>S00187607</t>
  </si>
  <si>
    <t>S00187613</t>
  </si>
  <si>
    <t>S00187622</t>
  </si>
  <si>
    <t>S00187695</t>
  </si>
  <si>
    <t>S00187714</t>
  </si>
  <si>
    <t>S00187720</t>
  </si>
  <si>
    <t>S00187729</t>
  </si>
  <si>
    <t>S00187737</t>
  </si>
  <si>
    <t>S00187757</t>
  </si>
  <si>
    <t>S00187761</t>
  </si>
  <si>
    <t>S00187777</t>
  </si>
  <si>
    <t>S00187785</t>
  </si>
  <si>
    <t>S00187820</t>
  </si>
  <si>
    <t>S00187827</t>
  </si>
  <si>
    <t>S00187837</t>
  </si>
  <si>
    <t>S00187876</t>
  </si>
  <si>
    <t>S00187958</t>
  </si>
  <si>
    <t>S00187966</t>
  </si>
  <si>
    <t>S00187974</t>
  </si>
  <si>
    <t>S00187980</t>
  </si>
  <si>
    <t>S00187987</t>
  </si>
  <si>
    <t>S00188009</t>
  </si>
  <si>
    <t>S00188013</t>
  </si>
  <si>
    <t>S00188037</t>
  </si>
  <si>
    <t>S00188045</t>
  </si>
  <si>
    <t>S00188088</t>
  </si>
  <si>
    <t>S00188100</t>
  </si>
  <si>
    <t>S00188101</t>
  </si>
  <si>
    <t>S00188121</t>
  </si>
  <si>
    <t>S00188124</t>
  </si>
  <si>
    <t>S00188136</t>
  </si>
  <si>
    <t>S00188151</t>
  </si>
  <si>
    <t>S00188168</t>
  </si>
  <si>
    <t>S00188174</t>
  </si>
  <si>
    <t>S00188214</t>
  </si>
  <si>
    <t>S00188233</t>
  </si>
  <si>
    <t>S00188244</t>
  </si>
  <si>
    <t>S00188285</t>
  </si>
  <si>
    <t>S00188286</t>
  </si>
  <si>
    <t>S00188310</t>
  </si>
  <si>
    <t>S00188316</t>
  </si>
  <si>
    <t>S00188336</t>
  </si>
  <si>
    <t>S00188348</t>
  </si>
  <si>
    <t>S00188365</t>
  </si>
  <si>
    <t>S00188393</t>
  </si>
  <si>
    <t>S00188404</t>
  </si>
  <si>
    <t>S00188416</t>
  </si>
  <si>
    <t>S00188474</t>
  </si>
  <si>
    <t>S00188514</t>
  </si>
  <si>
    <t>S00188518</t>
  </si>
  <si>
    <t>S00188532</t>
  </si>
  <si>
    <t>S00188553</t>
  </si>
  <si>
    <t>S00188618</t>
  </si>
  <si>
    <t>S00188629</t>
  </si>
  <si>
    <t>S00188630</t>
  </si>
  <si>
    <t>S00188648</t>
  </si>
  <si>
    <t>S00188702</t>
  </si>
  <si>
    <t>S00188749</t>
  </si>
  <si>
    <t>S00188750</t>
  </si>
  <si>
    <t>S00188752</t>
  </si>
  <si>
    <t>S00188765</t>
  </si>
  <si>
    <t>S00188790</t>
  </si>
  <si>
    <t>S00188839</t>
  </si>
  <si>
    <t>S00188875</t>
  </si>
  <si>
    <t>S00188884</t>
  </si>
  <si>
    <t>S00188915</t>
  </si>
  <si>
    <t>S00188921</t>
  </si>
  <si>
    <t>S00188925</t>
  </si>
  <si>
    <t>S00188977</t>
  </si>
  <si>
    <t>S00189071</t>
  </si>
  <si>
    <t>S00189072</t>
  </si>
  <si>
    <t>S00189173</t>
  </si>
  <si>
    <t>S00189192</t>
  </si>
  <si>
    <t>S00189204</t>
  </si>
  <si>
    <t>S00189277</t>
  </si>
  <si>
    <t>S00189284</t>
  </si>
  <si>
    <t>S00189309</t>
  </si>
  <si>
    <t>S00189342</t>
  </si>
  <si>
    <t>S00189348</t>
  </si>
  <si>
    <t>S00189351</t>
  </si>
  <si>
    <t>S00189363</t>
  </si>
  <si>
    <t>S00189388</t>
  </si>
  <si>
    <t>S00189459</t>
  </si>
  <si>
    <t>S00189501</t>
  </si>
  <si>
    <t>S00189510</t>
  </si>
  <si>
    <t>S00189514</t>
  </si>
  <si>
    <t>S00189531</t>
  </si>
  <si>
    <t>S00189533</t>
  </si>
  <si>
    <t>S00189535</t>
  </si>
  <si>
    <t>S00189594</t>
  </si>
  <si>
    <t>S00189613</t>
  </si>
  <si>
    <t>S00189628</t>
  </si>
  <si>
    <t>S00189642</t>
  </si>
  <si>
    <t>S00189646</t>
  </si>
  <si>
    <t>S00189657</t>
  </si>
  <si>
    <t>S00189668</t>
  </si>
  <si>
    <t>S00189686</t>
  </si>
  <si>
    <t>S00189709</t>
  </si>
  <si>
    <t>S00189717</t>
  </si>
  <si>
    <t>S00189752</t>
  </si>
  <si>
    <t>S00189762</t>
  </si>
  <si>
    <t>S00189767</t>
  </si>
  <si>
    <t>S00189817</t>
  </si>
  <si>
    <t>S00189854</t>
  </si>
  <si>
    <t>S00189857</t>
  </si>
  <si>
    <t>S00189886</t>
  </si>
  <si>
    <t>S00189919</t>
  </si>
  <si>
    <t>S00189924</t>
  </si>
  <si>
    <t>S00189979</t>
  </si>
  <si>
    <t>S00190010</t>
  </si>
  <si>
    <t>S00190021</t>
  </si>
  <si>
    <t>S00190022</t>
  </si>
  <si>
    <t>S00190032</t>
  </si>
  <si>
    <t>S00190039</t>
  </si>
  <si>
    <t>S00190050</t>
  </si>
  <si>
    <t>S00190060</t>
  </si>
  <si>
    <t>S00190072</t>
  </si>
  <si>
    <t>S00190080</t>
  </si>
  <si>
    <t>S00190101</t>
  </si>
  <si>
    <t>S00190138</t>
  </si>
  <si>
    <t>S00190204</t>
  </si>
  <si>
    <t>S00190206</t>
  </si>
  <si>
    <t>S00190234</t>
  </si>
  <si>
    <t>S00190246</t>
  </si>
  <si>
    <t>S00190257</t>
  </si>
  <si>
    <t>S00190267</t>
  </si>
  <si>
    <t>S00190292</t>
  </si>
  <si>
    <t>S00190310</t>
  </si>
  <si>
    <t>S00190344</t>
  </si>
  <si>
    <t>S00190361</t>
  </si>
  <si>
    <t>S00190386</t>
  </si>
  <si>
    <t>S00190443</t>
  </si>
  <si>
    <t>S00190458</t>
  </si>
  <si>
    <t>S00190463</t>
  </si>
  <si>
    <t>S00190522</t>
  </si>
  <si>
    <t>S00190530</t>
  </si>
  <si>
    <t>S00190554</t>
  </si>
  <si>
    <t>S00190568</t>
  </si>
  <si>
    <t>S00190595</t>
  </si>
  <si>
    <t>S00190626</t>
  </si>
  <si>
    <t>S00190639</t>
  </si>
  <si>
    <t>S00190652</t>
  </si>
  <si>
    <t>S00190683</t>
  </si>
  <si>
    <t>S00190684</t>
  </si>
  <si>
    <t>S00190761</t>
  </si>
  <si>
    <t>S00190774</t>
  </si>
  <si>
    <t>S00190814</t>
  </si>
  <si>
    <t>S00190861</t>
  </si>
  <si>
    <t>S00190864</t>
  </si>
  <si>
    <t>S00190866</t>
  </si>
  <si>
    <t>S00190953</t>
  </si>
  <si>
    <t>S00190979</t>
  </si>
  <si>
    <t>S00190990</t>
  </si>
  <si>
    <t>S00191023</t>
  </si>
  <si>
    <t>S00191044</t>
  </si>
  <si>
    <t>S00191063</t>
  </si>
  <si>
    <t>S00191064</t>
  </si>
  <si>
    <t>S00191085</t>
  </si>
  <si>
    <t>S00191155</t>
  </si>
  <si>
    <t>S00191176</t>
  </si>
  <si>
    <t>S00191181</t>
  </si>
  <si>
    <t>S00191195</t>
  </si>
  <si>
    <t>S00191196</t>
  </si>
  <si>
    <t>S00191241</t>
  </si>
  <si>
    <t>Category</t>
  </si>
  <si>
    <t>Geo</t>
  </si>
  <si>
    <t>Region</t>
  </si>
  <si>
    <t>Team</t>
  </si>
  <si>
    <t>Picture</t>
  </si>
  <si>
    <t>Bars</t>
  </si>
  <si>
    <t>APAC</t>
  </si>
  <si>
    <t>Yummies</t>
  </si>
  <si>
    <t>https://files.chandoo.org/pbix/img/circle/men-46.png</t>
  </si>
  <si>
    <t>Bites</t>
  </si>
  <si>
    <t>Americas</t>
  </si>
  <si>
    <t>https://files.chandoo.org/pbix/img/circle/men-10.png</t>
  </si>
  <si>
    <t>https://files.chandoo.org/pbix/img/circle/men-8.png</t>
  </si>
  <si>
    <t>Delish</t>
  </si>
  <si>
    <t>https://files.chandoo.org/pbix/img/circle/men-30.png</t>
  </si>
  <si>
    <t>https://files.chandoo.org/pbix/img/circle/men-80.png</t>
  </si>
  <si>
    <t>Europe</t>
  </si>
  <si>
    <t>https://files.chandoo.org/pbix/img/circle/men-74.png</t>
  </si>
  <si>
    <t>Other</t>
  </si>
  <si>
    <t>https://files.chandoo.org/pbix/img/circle/men-22.png</t>
  </si>
  <si>
    <t>https://files.chandoo.org/pbix/img/circle/men-94.png</t>
  </si>
  <si>
    <t>Jucies</t>
  </si>
  <si>
    <t>https://files.chandoo.org/pbix/img/circle/men-61.png</t>
  </si>
  <si>
    <t>https://files.chandoo.org/pbix/img/circle/men-17.png</t>
  </si>
  <si>
    <t>https://files.chandoo.org/pbix/img/circle/men-28.png</t>
  </si>
  <si>
    <t>https://files.chandoo.org/pbix/img/circle/women-58.png</t>
  </si>
  <si>
    <t>https://files.chandoo.org/pbix/img/circle/women-81.png</t>
  </si>
  <si>
    <t>https://files.chandoo.org/pbix/img/circle/women-33.png</t>
  </si>
  <si>
    <t>https://files.chandoo.org/pbix/img/circle/women-89.png</t>
  </si>
  <si>
    <t>https://files.chandoo.org/pbix/img/circle/women-4.png</t>
  </si>
  <si>
    <t>https://files.chandoo.org/pbix/img/circle/women-59.png</t>
  </si>
  <si>
    <t>https://files.chandoo.org/pbix/img/circle/women-6.png</t>
  </si>
  <si>
    <t>https://files.chandoo.org/pbix/img/circle/women-55.png</t>
  </si>
  <si>
    <t>https://files.chandoo.org/pbix/img/circle/women-60.png</t>
  </si>
  <si>
    <t>Tempo</t>
  </si>
  <si>
    <t>https://files.chandoo.org/pbix/img/circle/women-7.png</t>
  </si>
  <si>
    <t>https://files.chandoo.org/pbix/img/circle/women-21.png</t>
  </si>
  <si>
    <t>https://files.chandoo.org/pbix/img/circle/men-27.png</t>
  </si>
  <si>
    <t>https://files.chandoo.org/pbix/img/circle/men-52.png</t>
  </si>
  <si>
    <t>https://files.chandoo.org/pbix/img/circle/men-57.png</t>
  </si>
  <si>
    <t>ShipmentID</t>
  </si>
  <si>
    <t>SPID</t>
  </si>
  <si>
    <t>PID</t>
  </si>
  <si>
    <t>GID</t>
  </si>
  <si>
    <t>Cost_per_box</t>
  </si>
  <si>
    <t>Sales_person</t>
  </si>
  <si>
    <t>P01</t>
  </si>
  <si>
    <t>P02</t>
  </si>
  <si>
    <t>P03</t>
  </si>
  <si>
    <t>P04</t>
  </si>
  <si>
    <t>P05</t>
  </si>
  <si>
    <t>P06</t>
  </si>
  <si>
    <t>P07</t>
  </si>
  <si>
    <t>P08</t>
  </si>
  <si>
    <t>P09</t>
  </si>
  <si>
    <t>P10</t>
  </si>
  <si>
    <t>P11</t>
  </si>
  <si>
    <t>P12</t>
  </si>
  <si>
    <t>P13</t>
  </si>
  <si>
    <t>P14</t>
  </si>
  <si>
    <t>P15</t>
  </si>
  <si>
    <t>P16</t>
  </si>
  <si>
    <t>P17</t>
  </si>
  <si>
    <t>P18</t>
  </si>
  <si>
    <t>P19</t>
  </si>
  <si>
    <t>P20</t>
  </si>
  <si>
    <t>P21</t>
  </si>
  <si>
    <t>P22</t>
  </si>
  <si>
    <t>G1</t>
  </si>
  <si>
    <t>G2</t>
  </si>
  <si>
    <t>G3</t>
  </si>
  <si>
    <t>G4</t>
  </si>
  <si>
    <t>G5</t>
  </si>
  <si>
    <t>G6</t>
  </si>
  <si>
    <t>SP01</t>
  </si>
  <si>
    <t>SP02</t>
  </si>
  <si>
    <t>SP03</t>
  </si>
  <si>
    <t>SP04</t>
  </si>
  <si>
    <t>SP05</t>
  </si>
  <si>
    <t>SP06</t>
  </si>
  <si>
    <t>SP07</t>
  </si>
  <si>
    <t>SP08</t>
  </si>
  <si>
    <t>SP09</t>
  </si>
  <si>
    <t>SP10</t>
  </si>
  <si>
    <t>SP11</t>
  </si>
  <si>
    <t>SP12</t>
  </si>
  <si>
    <t>SP13</t>
  </si>
  <si>
    <t>SP14</t>
  </si>
  <si>
    <t>SP15</t>
  </si>
  <si>
    <t>SP16</t>
  </si>
  <si>
    <t>SP17</t>
  </si>
  <si>
    <t>SP18</t>
  </si>
  <si>
    <t>SP19</t>
  </si>
  <si>
    <t>SP20</t>
  </si>
  <si>
    <t>SP21</t>
  </si>
  <si>
    <t>SP22</t>
  </si>
  <si>
    <t>SP23</t>
  </si>
  <si>
    <t>SP24</t>
  </si>
  <si>
    <t>SP25</t>
  </si>
  <si>
    <t>cal_date</t>
  </si>
  <si>
    <t>Shipdate</t>
  </si>
  <si>
    <t>Order_Status</t>
  </si>
  <si>
    <t>Month_num</t>
  </si>
  <si>
    <t>month_name</t>
  </si>
  <si>
    <t>year</t>
  </si>
  <si>
    <t>weekday_name</t>
  </si>
  <si>
    <t>weekday_num</t>
  </si>
  <si>
    <t>sales person anme</t>
  </si>
  <si>
    <t>Employees</t>
  </si>
  <si>
    <t>salary</t>
  </si>
  <si>
    <t>empid</t>
  </si>
  <si>
    <t>name</t>
  </si>
  <si>
    <t>chetana</t>
  </si>
  <si>
    <t>sneha</t>
  </si>
  <si>
    <t>prajwal</t>
  </si>
  <si>
    <t>yash</t>
  </si>
  <si>
    <t>Aditya</t>
  </si>
  <si>
    <t>aniket</t>
  </si>
  <si>
    <t>rohan</t>
  </si>
  <si>
    <t>prerean</t>
  </si>
  <si>
    <t>empname</t>
  </si>
  <si>
    <t>Pivot tables</t>
  </si>
  <si>
    <t>summurization of data</t>
  </si>
  <si>
    <t>Find average amount by order status</t>
  </si>
  <si>
    <t>averageif</t>
  </si>
  <si>
    <t>Row Labels</t>
  </si>
  <si>
    <t>Grand Total</t>
  </si>
  <si>
    <t>Average of Amount</t>
  </si>
  <si>
    <t>years</t>
  </si>
  <si>
    <t>2024</t>
  </si>
  <si>
    <t>Sum of Boxes</t>
  </si>
  <si>
    <t>yearwise total boxes sold and total sum</t>
  </si>
  <si>
    <t>Jan</t>
  </si>
  <si>
    <t>Feb</t>
  </si>
  <si>
    <t>Mar</t>
  </si>
  <si>
    <t>Apr</t>
  </si>
  <si>
    <t>May</t>
  </si>
  <si>
    <t>Jun</t>
  </si>
  <si>
    <t>Jul</t>
  </si>
  <si>
    <t>Aug</t>
  </si>
  <si>
    <t>Sep</t>
  </si>
  <si>
    <t>Oct</t>
  </si>
  <si>
    <t>Nov</t>
  </si>
  <si>
    <t>Dec</t>
  </si>
  <si>
    <t>Year</t>
  </si>
  <si>
    <t>Total Boxes Sold</t>
  </si>
  <si>
    <t>Total Sum</t>
  </si>
  <si>
    <t>Country wise total boxes sold</t>
  </si>
  <si>
    <t>country2</t>
  </si>
  <si>
    <t>Sales person wise total boxes sold</t>
  </si>
  <si>
    <t>Top 2 producst and categories</t>
  </si>
  <si>
    <t>Team name which produces lowest revenue</t>
  </si>
  <si>
    <t>weekend and weekday wise total sales</t>
  </si>
  <si>
    <t>Dashboard</t>
  </si>
  <si>
    <t>one page summury of data===&gt;importanat analaysis</t>
  </si>
  <si>
    <t>Reports</t>
  </si>
  <si>
    <t>detailed overview of analysis, recommendations</t>
  </si>
  <si>
    <t>KPI</t>
  </si>
  <si>
    <t>Key performance Indicators</t>
  </si>
  <si>
    <t>speedup</t>
  </si>
  <si>
    <t>Educational</t>
  </si>
  <si>
    <t>KPIs</t>
  </si>
  <si>
    <t>Total courses</t>
  </si>
  <si>
    <t>Total students</t>
  </si>
  <si>
    <t>Total Fees</t>
  </si>
  <si>
    <t>Total abscond</t>
  </si>
  <si>
    <t xml:space="preserve">Hospital </t>
  </si>
  <si>
    <t>Business decisions</t>
  </si>
  <si>
    <t>components of Dashboard</t>
  </si>
  <si>
    <t>KPIS</t>
  </si>
  <si>
    <t>Graphs</t>
  </si>
  <si>
    <t>slicers/filters</t>
  </si>
  <si>
    <r>
      <t xml:space="preserve">1. What is the </t>
    </r>
    <r>
      <rPr>
        <b/>
        <sz val="11"/>
        <color theme="1"/>
        <rFont val="Calibri"/>
        <family val="2"/>
      </rPr>
      <t>Total Sales Amount</t>
    </r>
    <r>
      <rPr>
        <sz val="11"/>
        <color theme="1"/>
        <rFont val="Calibri"/>
        <family val="2"/>
      </rPr>
      <t xml:space="preserve">, </t>
    </r>
    <r>
      <rPr>
        <b/>
        <sz val="11"/>
        <color theme="1"/>
        <rFont val="Calibri"/>
        <family val="2"/>
      </rPr>
      <t>Total Boxes Sold</t>
    </r>
    <r>
      <rPr>
        <sz val="11"/>
        <color theme="1"/>
        <rFont val="Calibri"/>
        <family val="2"/>
      </rPr>
      <t xml:space="preserve">, and </t>
    </r>
    <r>
      <rPr>
        <b/>
        <sz val="11"/>
        <color theme="1"/>
        <rFont val="Calibri"/>
        <family val="2"/>
      </rPr>
      <t>Total Shipments</t>
    </r>
    <r>
      <rPr>
        <sz val="11"/>
        <color theme="1"/>
        <rFont val="Calibri"/>
        <family val="2"/>
      </rPr>
      <t>?</t>
    </r>
  </si>
  <si>
    <r>
      <t xml:space="preserve">2. What is the </t>
    </r>
    <r>
      <rPr>
        <b/>
        <sz val="11"/>
        <color theme="1"/>
        <rFont val="Calibri"/>
        <family val="2"/>
      </rPr>
      <t>Average Revenue per Shipment</t>
    </r>
    <r>
      <rPr>
        <sz val="11"/>
        <color theme="1"/>
        <rFont val="Calibri"/>
        <family val="2"/>
      </rPr>
      <t>?</t>
    </r>
  </si>
  <si>
    <r>
      <t xml:space="preserve">3. What is the </t>
    </r>
    <r>
      <rPr>
        <b/>
        <sz val="11"/>
        <color theme="1"/>
        <rFont val="Calibri"/>
        <family val="2"/>
      </rPr>
      <t>Cost, Revenue, and Gross Profit</t>
    </r>
    <r>
      <rPr>
        <sz val="11"/>
        <color theme="1"/>
        <rFont val="Calibri"/>
        <family val="2"/>
      </rPr>
      <t>?</t>
    </r>
  </si>
  <si>
    <r>
      <t xml:space="preserve">4. What is the </t>
    </r>
    <r>
      <rPr>
        <b/>
        <sz val="11"/>
        <color theme="1"/>
        <rFont val="Calibri"/>
        <family val="2"/>
      </rPr>
      <t>Profit Margin %</t>
    </r>
    <r>
      <rPr>
        <sz val="11"/>
        <color theme="1"/>
        <rFont val="Calibri"/>
        <family val="2"/>
      </rPr>
      <t xml:space="preserve"> overall?</t>
    </r>
  </si>
  <si>
    <r>
      <t xml:space="preserve">5. How many shipments are </t>
    </r>
    <r>
      <rPr>
        <b/>
        <sz val="11"/>
        <color theme="1"/>
        <rFont val="Calibri"/>
        <family val="2"/>
      </rPr>
      <t>Delivered vs Not Delivered</t>
    </r>
    <r>
      <rPr>
        <sz val="11"/>
        <color theme="1"/>
        <rFont val="Calibri"/>
        <family val="2"/>
      </rPr>
      <t>?</t>
    </r>
  </si>
  <si>
    <t>Sum of Amount</t>
  </si>
  <si>
    <t>Count of ShipmentID</t>
  </si>
  <si>
    <t>Total cost=boxes*cost_per_box</t>
  </si>
  <si>
    <t>selling price</t>
  </si>
  <si>
    <t>price per box</t>
  </si>
  <si>
    <t>cost</t>
  </si>
  <si>
    <t>cost_per_box</t>
  </si>
  <si>
    <t>total cost</t>
  </si>
  <si>
    <t>amount-total_cost</t>
  </si>
  <si>
    <t>How much the company spent</t>
  </si>
  <si>
    <t>pen</t>
  </si>
  <si>
    <t>Total Profit</t>
  </si>
  <si>
    <t>Total revenue</t>
  </si>
  <si>
    <t>Cost</t>
  </si>
  <si>
    <t>Profit margin%</t>
  </si>
  <si>
    <t>gross profit/revenue*100</t>
  </si>
  <si>
    <t>Total Shipments</t>
  </si>
  <si>
    <t>Pie chart</t>
  </si>
  <si>
    <t>scatter plot</t>
  </si>
  <si>
    <t>Boxplot</t>
  </si>
  <si>
    <t>heatmaps</t>
  </si>
  <si>
    <t>bar chart</t>
  </si>
  <si>
    <t>Distribution</t>
  </si>
  <si>
    <t>Regionwise sales distribution in %</t>
  </si>
  <si>
    <t>Line chart</t>
  </si>
  <si>
    <t>Trend/Time sereis analysis</t>
  </si>
  <si>
    <t>Monthwise total sales</t>
  </si>
  <si>
    <t>Correraltion between 2 columns</t>
  </si>
  <si>
    <t>sales vs profit</t>
  </si>
  <si>
    <t>positive direction</t>
  </si>
  <si>
    <t>car age</t>
  </si>
  <si>
    <t>car price</t>
  </si>
  <si>
    <t>x=Month(time)  , y=sales(numeric)</t>
  </si>
  <si>
    <t>x=numeric,y=numric</t>
  </si>
  <si>
    <t>Outliers detect</t>
  </si>
  <si>
    <t>age</t>
  </si>
  <si>
    <t>election data</t>
  </si>
  <si>
    <t>Q1. Calculate region wise % sales contribution</t>
  </si>
  <si>
    <t>Q2.Monthwise Total profit</t>
  </si>
  <si>
    <t>Sum of amount-total_cost</t>
  </si>
  <si>
    <t>Q3. amount vs profit</t>
  </si>
  <si>
    <t/>
  </si>
  <si>
    <t>sum(amount) vs sum(profit)</t>
  </si>
  <si>
    <t>weight</t>
  </si>
  <si>
    <t>height</t>
  </si>
  <si>
    <t>Q4. total boxes sold by product name</t>
  </si>
  <si>
    <t>Bar chart</t>
  </si>
  <si>
    <t>Category wise values(count,sum,avg)</t>
  </si>
  <si>
    <t>x=text ,y =numeric</t>
  </si>
  <si>
    <t>Q5. display outliers present in amount column</t>
  </si>
  <si>
    <t>POC(Proof of concept)</t>
  </si>
  <si>
    <t>sample data(data above 1000 rows)</t>
  </si>
  <si>
    <t>Treemap</t>
  </si>
  <si>
    <t>Funnel chart</t>
  </si>
  <si>
    <t>productname</t>
  </si>
  <si>
    <t>tortal boxes sold</t>
  </si>
  <si>
    <t>Heirarchical distribution</t>
  </si>
  <si>
    <t>team leader</t>
  </si>
  <si>
    <t>team member</t>
  </si>
  <si>
    <t>no of leads</t>
  </si>
  <si>
    <t>Rohan</t>
  </si>
  <si>
    <t>jitendra</t>
  </si>
  <si>
    <t>raj</t>
  </si>
  <si>
    <t>Sohan</t>
  </si>
  <si>
    <t>sainath</t>
  </si>
  <si>
    <t>sahil</t>
  </si>
  <si>
    <t>mahen</t>
  </si>
  <si>
    <t>Month over month growth</t>
  </si>
  <si>
    <t>year over year growth</t>
  </si>
  <si>
    <t>yearwise total sales(sum)</t>
  </si>
  <si>
    <t>yoy growth %=(current-prev)/prev*100</t>
  </si>
  <si>
    <t>previous</t>
  </si>
  <si>
    <t>1/0</t>
  </si>
  <si>
    <t>infinity</t>
  </si>
  <si>
    <t>0/12</t>
  </si>
  <si>
    <t>yoy % growth</t>
  </si>
  <si>
    <t>MOM growth %</t>
  </si>
  <si>
    <t>Count of Team</t>
  </si>
  <si>
    <t>Count of Order_Status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</si>
</sst>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d\-mmm\-yy"/>
  </numFmts>
  <fonts count="10" x14ac:knownFonts="1">
    <font>
      <sz val="14"/>
      <color theme="1"/>
      <name val="Aptos Narrow"/>
      <family val="2"/>
      <scheme val="minor"/>
    </font>
    <font>
      <sz val="11"/>
      <color theme="1"/>
      <name val="Aptos Narrow"/>
      <family val="2"/>
      <scheme val="minor"/>
    </font>
    <font>
      <b/>
      <sz val="14"/>
      <color theme="1"/>
      <name val="Aptos Narrow"/>
      <family val="2"/>
      <scheme val="minor"/>
    </font>
    <font>
      <sz val="11"/>
      <color theme="1"/>
      <name val="Aptos Narrow"/>
      <family val="2"/>
      <scheme val="minor"/>
    </font>
    <font>
      <sz val="11"/>
      <name val="Aptos Narrow"/>
      <family val="2"/>
      <scheme val="minor"/>
    </font>
    <font>
      <u/>
      <sz val="11"/>
      <color theme="10"/>
      <name val="Aptos Narrow"/>
      <family val="2"/>
      <scheme val="minor"/>
    </font>
    <font>
      <sz val="8"/>
      <name val="Aptos Narrow"/>
      <family val="2"/>
      <scheme val="minor"/>
    </font>
    <font>
      <sz val="11"/>
      <color theme="1"/>
      <name val="Calibri"/>
      <family val="2"/>
    </font>
    <font>
      <b/>
      <sz val="11"/>
      <color theme="1"/>
      <name val="Calibri"/>
      <family val="2"/>
    </font>
    <font>
      <sz val="14"/>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5"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theme="4" tint="0.39997558519241921"/>
      </top>
      <bottom style="thin">
        <color theme="4" tint="0.39997558519241921"/>
      </bottom>
      <diagonal/>
    </border>
  </borders>
  <cellStyleXfs count="4">
    <xf numFmtId="0" fontId="0" fillId="0" borderId="0"/>
    <xf numFmtId="0" fontId="3" fillId="0" borderId="0"/>
    <xf numFmtId="0" fontId="5" fillId="0" borderId="0" applyNumberFormat="0" applyFill="0" applyBorder="0" applyAlignment="0" applyProtection="0"/>
    <xf numFmtId="9" fontId="9" fillId="0" borderId="0" applyFont="0" applyFill="0" applyBorder="0" applyAlignment="0" applyProtection="0"/>
  </cellStyleXfs>
  <cellXfs count="31">
    <xf numFmtId="0" fontId="0" fillId="0" borderId="0" xfId="0"/>
    <xf numFmtId="15" fontId="0" fillId="0" borderId="0" xfId="0" applyNumberFormat="1"/>
    <xf numFmtId="0" fontId="2" fillId="0" borderId="0" xfId="0" applyFont="1"/>
    <xf numFmtId="0" fontId="3" fillId="0" borderId="0" xfId="1"/>
    <xf numFmtId="164" fontId="3" fillId="0" borderId="0" xfId="1" applyNumberFormat="1"/>
    <xf numFmtId="0" fontId="4" fillId="0" borderId="0" xfId="1" applyFont="1"/>
    <xf numFmtId="0" fontId="5" fillId="0" borderId="0" xfId="2"/>
    <xf numFmtId="0" fontId="5" fillId="0" borderId="0" xfId="2" applyBorder="1"/>
    <xf numFmtId="0" fontId="4" fillId="0" borderId="0" xfId="2" applyFont="1"/>
    <xf numFmtId="0" fontId="0" fillId="0" borderId="1" xfId="0" applyBorder="1"/>
    <xf numFmtId="0" fontId="0" fillId="0" borderId="2" xfId="0"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0" borderId="0" xfId="1" applyFont="1"/>
    <xf numFmtId="0" fontId="0" fillId="2" borderId="12" xfId="0" applyFont="1" applyFill="1" applyBorder="1"/>
    <xf numFmtId="0" fontId="0" fillId="3" borderId="0" xfId="0" applyFill="1"/>
    <xf numFmtId="0" fontId="7" fillId="0" borderId="0" xfId="0" applyFont="1" applyAlignment="1">
      <alignment horizontal="left" vertical="center" indent="1"/>
    </xf>
    <xf numFmtId="165" fontId="0" fillId="0" borderId="0" xfId="0" applyNumberFormat="1"/>
    <xf numFmtId="9" fontId="0" fillId="0" borderId="0" xfId="3" applyFont="1"/>
    <xf numFmtId="9" fontId="0" fillId="0" borderId="0" xfId="0" applyNumberFormat="1"/>
  </cellXfs>
  <cellStyles count="4">
    <cellStyle name="Hyperlink 2" xfId="2" xr:uid="{5B41A694-2397-4A47-BF3C-83F0B1548FAB}"/>
    <cellStyle name="Normal" xfId="0" builtinId="0"/>
    <cellStyle name="Normal 2" xfId="1" xr:uid="{C48B7737-33E6-459B-92BA-065D80C05C2E}"/>
    <cellStyle name="Percent" xfId="3" builtinId="5"/>
  </cellStyles>
  <dxfs count="16">
    <dxf>
      <numFmt numFmtId="0" formatCode="General"/>
    </dxf>
    <dxf>
      <numFmt numFmtId="0" formatCode="General"/>
    </dxf>
    <dxf>
      <numFmt numFmtId="0" formatCode="General"/>
    </dxf>
    <dxf>
      <numFmt numFmtId="0" formatCode="General"/>
    </dxf>
    <dxf>
      <numFmt numFmtId="0" formatCode="General"/>
    </dxf>
    <dxf>
      <numFmt numFmtId="165" formatCode="d\-mmm\-yy"/>
    </dxf>
    <dxf>
      <font>
        <strike val="0"/>
        <outline val="0"/>
        <shadow val="0"/>
        <u val="none"/>
        <vertAlign val="baseline"/>
        <sz val="11"/>
        <color auto="1"/>
        <name val="Aptos Narrow"/>
        <family val="2"/>
        <scheme val="minor"/>
      </font>
    </dxf>
    <dxf>
      <numFmt numFmtId="164" formatCode="&quot;$&quot;#,##0.00_);[Red]\(&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mmm\-yy"/>
    </dxf>
    <dxf>
      <font>
        <b/>
        <i val="0"/>
        <strike val="0"/>
        <condense val="0"/>
        <extend val="0"/>
        <outline val="0"/>
        <shadow val="0"/>
        <u val="none"/>
        <vertAlign val="baseline"/>
        <sz val="14"/>
        <color theme="1"/>
        <name val="Aptos Narrow"/>
        <family val="2"/>
        <scheme val="minor"/>
      </font>
    </dxf>
  </dxfs>
  <tableStyles count="0" defaultTableStyle="TableStyleMedium2" defaultPivotStyle="PivotStyleLight16"/>
  <colors>
    <mruColors>
      <color rgb="FF1616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9" Type="http://schemas.openxmlformats.org/officeDocument/2006/relationships/connections" Target="connections.xml"/><Relationship Id="rId21" Type="http://schemas.openxmlformats.org/officeDocument/2006/relationships/pivotCacheDefinition" Target="pivotCache/pivotCacheDefinition2.xml"/><Relationship Id="rId34" Type="http://schemas.microsoft.com/office/2007/relationships/slicerCache" Target="slicerCaches/slicerCache2.xml"/><Relationship Id="rId42"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pivotCacheDefinition" Target="pivotCache/pivotCacheDefinition1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pivotCacheDefinition" Target="pivotCache/pivotCacheDefinition13.xml"/><Relationship Id="rId37" Type="http://schemas.microsoft.com/office/2007/relationships/slicerCache" Target="slicerCaches/slicerCache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2.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microsoft.com/office/2007/relationships/slicerCache" Target="slicerCaches/slicerCache3.xml"/><Relationship Id="rId43"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1.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Copy.xlsx]Sheet11!PivotTable14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EB-4AC5-91DB-B14F25019E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EB-4AC5-91DB-B14F25019E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EB-4AC5-91DB-B14F25019E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EB-4AC5-91DB-B14F25019E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1EB-4AC5-91DB-B14F25019EC4}"/>
              </c:ext>
            </c:extLst>
          </c:dPt>
          <c:cat>
            <c:strRef>
              <c:f>Sheet11!$A$4:$A$9</c:f>
              <c:strCache>
                <c:ptCount val="5"/>
                <c:pt idx="0">
                  <c:v>Barr Faughny</c:v>
                </c:pt>
                <c:pt idx="1">
                  <c:v>Ches Bonnell</c:v>
                </c:pt>
                <c:pt idx="2">
                  <c:v>Brien Boise</c:v>
                </c:pt>
                <c:pt idx="3">
                  <c:v>Dennison Crosswaite</c:v>
                </c:pt>
                <c:pt idx="4">
                  <c:v>Marney O'Breen</c:v>
                </c:pt>
              </c:strCache>
            </c:strRef>
          </c:cat>
          <c:val>
            <c:numRef>
              <c:f>Sheet11!$B$4:$B$9</c:f>
              <c:numCache>
                <c:formatCode>General</c:formatCode>
                <c:ptCount val="5"/>
                <c:pt idx="0">
                  <c:v>308141</c:v>
                </c:pt>
                <c:pt idx="1">
                  <c:v>266451</c:v>
                </c:pt>
                <c:pt idx="2">
                  <c:v>239792</c:v>
                </c:pt>
                <c:pt idx="3">
                  <c:v>220976</c:v>
                </c:pt>
                <c:pt idx="4">
                  <c:v>204036</c:v>
                </c:pt>
              </c:numCache>
            </c:numRef>
          </c:val>
          <c:extLst>
            <c:ext xmlns:c16="http://schemas.microsoft.com/office/drawing/2014/chart" uri="{C3380CC4-5D6E-409C-BE32-E72D297353CC}">
              <c16:uniqueId val="{00000000-291D-4820-9180-4AB17C760D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Sheet2!$E$11:$E$19</c:f>
              <c:strCache>
                <c:ptCount val="9"/>
                <c:pt idx="0">
                  <c:v>Jan</c:v>
                </c:pt>
                <c:pt idx="1">
                  <c:v>Feb</c:v>
                </c:pt>
                <c:pt idx="2">
                  <c:v>Mar</c:v>
                </c:pt>
                <c:pt idx="3">
                  <c:v>Apr</c:v>
                </c:pt>
                <c:pt idx="4">
                  <c:v>May</c:v>
                </c:pt>
                <c:pt idx="5">
                  <c:v>Jun</c:v>
                </c:pt>
                <c:pt idx="6">
                  <c:v>Jul</c:v>
                </c:pt>
                <c:pt idx="7">
                  <c:v>Aug</c:v>
                </c:pt>
                <c:pt idx="8">
                  <c:v>Sep</c:v>
                </c:pt>
              </c:strCache>
            </c:strRef>
          </c:cat>
          <c:val>
            <c:numRef>
              <c:f>Sheet2!$F$11:$F$19</c:f>
              <c:numCache>
                <c:formatCode>0%</c:formatCode>
                <c:ptCount val="9"/>
                <c:pt idx="1">
                  <c:v>0.22308652317371308</c:v>
                </c:pt>
                <c:pt idx="2">
                  <c:v>-0.5125598327633496</c:v>
                </c:pt>
                <c:pt idx="3">
                  <c:v>-5.4731210889208924E-2</c:v>
                </c:pt>
                <c:pt idx="4">
                  <c:v>0.36348927865387826</c:v>
                </c:pt>
                <c:pt idx="5">
                  <c:v>0.12881678563703222</c:v>
                </c:pt>
                <c:pt idx="6">
                  <c:v>0.36796749160407821</c:v>
                </c:pt>
                <c:pt idx="7">
                  <c:v>-0.29151337886341294</c:v>
                </c:pt>
                <c:pt idx="8">
                  <c:v>0.13068452074960937</c:v>
                </c:pt>
              </c:numCache>
            </c:numRef>
          </c:val>
          <c:smooth val="0"/>
          <c:extLst>
            <c:ext xmlns:c16="http://schemas.microsoft.com/office/drawing/2014/chart" uri="{C3380CC4-5D6E-409C-BE32-E72D297353CC}">
              <c16:uniqueId val="{00000000-7578-4D81-A602-BE3033B7F7EC}"/>
            </c:ext>
          </c:extLst>
        </c:ser>
        <c:dLbls>
          <c:showLegendKey val="0"/>
          <c:showVal val="0"/>
          <c:showCatName val="0"/>
          <c:showSerName val="0"/>
          <c:showPercent val="0"/>
          <c:showBubbleSize val="0"/>
        </c:dLbls>
        <c:smooth val="0"/>
        <c:axId val="1692867599"/>
        <c:axId val="1692872399"/>
      </c:lineChart>
      <c:catAx>
        <c:axId val="169286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872399"/>
        <c:crosses val="autoZero"/>
        <c:auto val="1"/>
        <c:lblAlgn val="ctr"/>
        <c:lblOffset val="100"/>
        <c:noMultiLvlLbl val="0"/>
      </c:catAx>
      <c:valAx>
        <c:axId val="1692872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867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Copy.xlsx]Data Models!PivotTable6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Models'!$B$3</c:f>
              <c:strCache>
                <c:ptCount val="1"/>
                <c:pt idx="0">
                  <c:v>Total</c:v>
                </c:pt>
              </c:strCache>
            </c:strRef>
          </c:tx>
          <c:spPr>
            <a:ln w="28575" cap="rnd">
              <a:solidFill>
                <a:schemeClr val="accent1"/>
              </a:solidFill>
              <a:round/>
            </a:ln>
            <a:effectLst/>
          </c:spPr>
          <c:marker>
            <c:symbol val="none"/>
          </c:marker>
          <c:cat>
            <c:strRef>
              <c:f>'Data Models'!$A$4:$A$16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Models'!$B$4:$B$16</c:f>
              <c:numCache>
                <c:formatCode>General</c:formatCode>
                <c:ptCount val="12"/>
                <c:pt idx="0">
                  <c:v>168230.25</c:v>
                </c:pt>
                <c:pt idx="1">
                  <c:v>239955.75</c:v>
                </c:pt>
                <c:pt idx="2">
                  <c:v>132196.5</c:v>
                </c:pt>
                <c:pt idx="3">
                  <c:v>79697.25</c:v>
                </c:pt>
                <c:pt idx="4">
                  <c:v>140028.75</c:v>
                </c:pt>
                <c:pt idx="5">
                  <c:v>169647.75</c:v>
                </c:pt>
                <c:pt idx="6">
                  <c:v>241233.75</c:v>
                </c:pt>
                <c:pt idx="7">
                  <c:v>184923</c:v>
                </c:pt>
                <c:pt idx="8">
                  <c:v>222034.5</c:v>
                </c:pt>
                <c:pt idx="9">
                  <c:v>105052.5</c:v>
                </c:pt>
                <c:pt idx="10">
                  <c:v>85680</c:v>
                </c:pt>
                <c:pt idx="11">
                  <c:v>42491.25</c:v>
                </c:pt>
              </c:numCache>
            </c:numRef>
          </c:val>
          <c:smooth val="0"/>
          <c:extLst>
            <c:ext xmlns:c16="http://schemas.microsoft.com/office/drawing/2014/chart" uri="{C3380CC4-5D6E-409C-BE32-E72D297353CC}">
              <c16:uniqueId val="{00000000-3FA4-4100-9FE3-C01D92189A05}"/>
            </c:ext>
          </c:extLst>
        </c:ser>
        <c:dLbls>
          <c:showLegendKey val="0"/>
          <c:showVal val="0"/>
          <c:showCatName val="0"/>
          <c:showSerName val="0"/>
          <c:showPercent val="0"/>
          <c:showBubbleSize val="0"/>
        </c:dLbls>
        <c:smooth val="0"/>
        <c:axId val="1692887279"/>
        <c:axId val="1677790831"/>
      </c:lineChart>
      <c:catAx>
        <c:axId val="169288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90831"/>
        <c:crosses val="autoZero"/>
        <c:auto val="1"/>
        <c:lblAlgn val="ctr"/>
        <c:lblOffset val="100"/>
        <c:noMultiLvlLbl val="0"/>
      </c:catAx>
      <c:valAx>
        <c:axId val="167779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88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Copy.xlsx]Data Models!PivotTable8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Models'!$B$25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'Data Models'!$A$26:$A$30</c:f>
              <c:strCache>
                <c:ptCount val="4"/>
                <c:pt idx="0">
                  <c:v>Cancelled</c:v>
                </c:pt>
                <c:pt idx="1">
                  <c:v>Delivered</c:v>
                </c:pt>
                <c:pt idx="2">
                  <c:v>Placed</c:v>
                </c:pt>
                <c:pt idx="3">
                  <c:v>Shipped</c:v>
                </c:pt>
              </c:strCache>
            </c:strRef>
          </c:cat>
          <c:val>
            <c:numRef>
              <c:f>'Data Models'!$B$26:$B$30</c:f>
              <c:numCache>
                <c:formatCode>General</c:formatCode>
                <c:ptCount val="4"/>
                <c:pt idx="0">
                  <c:v>17</c:v>
                </c:pt>
                <c:pt idx="1">
                  <c:v>253</c:v>
                </c:pt>
                <c:pt idx="2">
                  <c:v>15</c:v>
                </c:pt>
                <c:pt idx="3">
                  <c:v>36</c:v>
                </c:pt>
              </c:numCache>
            </c:numRef>
          </c:val>
          <c:extLst>
            <c:ext xmlns:c16="http://schemas.microsoft.com/office/drawing/2014/chart" uri="{C3380CC4-5D6E-409C-BE32-E72D297353CC}">
              <c16:uniqueId val="{00000000-9653-4423-9FD0-0D1F04B9F34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Copy.xlsx]Data Models!PivotTable9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Models'!$G$25</c:f>
              <c:strCache>
                <c:ptCount val="1"/>
                <c:pt idx="0">
                  <c:v>Total</c:v>
                </c:pt>
              </c:strCache>
            </c:strRef>
          </c:tx>
          <c:spPr>
            <a:solidFill>
              <a:schemeClr val="accent1"/>
            </a:solidFill>
            <a:ln>
              <a:noFill/>
            </a:ln>
            <a:effectLst/>
          </c:spPr>
          <c:invertIfNegative val="0"/>
          <c:cat>
            <c:strRef>
              <c:f>'Data Models'!$F$26:$F$27</c:f>
              <c:strCache>
                <c:ptCount val="1"/>
                <c:pt idx="0">
                  <c:v>Tempo</c:v>
                </c:pt>
              </c:strCache>
            </c:strRef>
          </c:cat>
          <c:val>
            <c:numRef>
              <c:f>'Data Models'!$G$26:$G$27</c:f>
              <c:numCache>
                <c:formatCode>General</c:formatCode>
                <c:ptCount val="1"/>
                <c:pt idx="0">
                  <c:v>1811171.25</c:v>
                </c:pt>
              </c:numCache>
            </c:numRef>
          </c:val>
          <c:extLst>
            <c:ext xmlns:c16="http://schemas.microsoft.com/office/drawing/2014/chart" uri="{C3380CC4-5D6E-409C-BE32-E72D297353CC}">
              <c16:uniqueId val="{00000000-411B-46B7-861F-695CBC4BD2C6}"/>
            </c:ext>
          </c:extLst>
        </c:ser>
        <c:dLbls>
          <c:showLegendKey val="0"/>
          <c:showVal val="0"/>
          <c:showCatName val="0"/>
          <c:showSerName val="0"/>
          <c:showPercent val="0"/>
          <c:showBubbleSize val="0"/>
        </c:dLbls>
        <c:gapWidth val="219"/>
        <c:overlap val="-27"/>
        <c:axId val="1677800431"/>
        <c:axId val="1677799951"/>
      </c:barChart>
      <c:catAx>
        <c:axId val="1677800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799951"/>
        <c:crosses val="autoZero"/>
        <c:auto val="1"/>
        <c:lblAlgn val="ctr"/>
        <c:lblOffset val="100"/>
        <c:noMultiLvlLbl val="0"/>
      </c:catAx>
      <c:valAx>
        <c:axId val="167779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80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Copy.xlsx]Data Models!PivotTable10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 Models'!$C$38</c:f>
              <c:strCache>
                <c:ptCount val="1"/>
                <c:pt idx="0">
                  <c:v>Total</c:v>
                </c:pt>
              </c:strCache>
            </c:strRef>
          </c:tx>
          <c:spPr>
            <a:solidFill>
              <a:schemeClr val="accent1"/>
            </a:solidFill>
            <a:ln>
              <a:noFill/>
            </a:ln>
            <a:effectLst/>
            <a:sp3d/>
          </c:spPr>
          <c:invertIfNegative val="0"/>
          <c:cat>
            <c:strRef>
              <c:f>'Data Models'!$B$39:$B$42</c:f>
              <c:strCache>
                <c:ptCount val="3"/>
                <c:pt idx="0">
                  <c:v>Americas</c:v>
                </c:pt>
                <c:pt idx="1">
                  <c:v>APAC</c:v>
                </c:pt>
                <c:pt idx="2">
                  <c:v>Europe</c:v>
                </c:pt>
              </c:strCache>
            </c:strRef>
          </c:cat>
          <c:val>
            <c:numRef>
              <c:f>'Data Models'!$C$39:$C$42</c:f>
              <c:numCache>
                <c:formatCode>General</c:formatCode>
                <c:ptCount val="3"/>
                <c:pt idx="0">
                  <c:v>36196</c:v>
                </c:pt>
                <c:pt idx="1">
                  <c:v>80235</c:v>
                </c:pt>
                <c:pt idx="2">
                  <c:v>38459</c:v>
                </c:pt>
              </c:numCache>
            </c:numRef>
          </c:val>
          <c:extLst>
            <c:ext xmlns:c16="http://schemas.microsoft.com/office/drawing/2014/chart" uri="{C3380CC4-5D6E-409C-BE32-E72D297353CC}">
              <c16:uniqueId val="{00000000-70EB-4289-B2CA-6FB138F67B55}"/>
            </c:ext>
          </c:extLst>
        </c:ser>
        <c:dLbls>
          <c:showLegendKey val="0"/>
          <c:showVal val="0"/>
          <c:showCatName val="0"/>
          <c:showSerName val="0"/>
          <c:showPercent val="0"/>
          <c:showBubbleSize val="0"/>
        </c:dLbls>
        <c:gapWidth val="150"/>
        <c:shape val="box"/>
        <c:axId val="1495158703"/>
        <c:axId val="1495161103"/>
        <c:axId val="0"/>
      </c:bar3DChart>
      <c:catAx>
        <c:axId val="149515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61103"/>
        <c:crosses val="autoZero"/>
        <c:auto val="1"/>
        <c:lblAlgn val="ctr"/>
        <c:lblOffset val="100"/>
        <c:noMultiLvlLbl val="0"/>
      </c:catAx>
      <c:valAx>
        <c:axId val="14951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15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Tables'!$D$11</c:f>
              <c:strCache>
                <c:ptCount val="1"/>
                <c:pt idx="0">
                  <c:v>Total</c:v>
                </c:pt>
              </c:strCache>
            </c:strRef>
          </c:tx>
          <c:spPr>
            <a:solidFill>
              <a:schemeClr val="accent1"/>
            </a:solidFill>
            <a:ln>
              <a:noFill/>
            </a:ln>
            <a:effectLst/>
          </c:spPr>
          <c:invertIfNegative val="0"/>
          <c:cat>
            <c:strRef>
              <c:f>'Pivot Tables'!$C$12:$C$16</c:f>
              <c:strCache>
                <c:ptCount val="4"/>
                <c:pt idx="0">
                  <c:v>Cancelled</c:v>
                </c:pt>
                <c:pt idx="1">
                  <c:v>Delivered</c:v>
                </c:pt>
                <c:pt idx="2">
                  <c:v>Placed</c:v>
                </c:pt>
                <c:pt idx="3">
                  <c:v>Shipped</c:v>
                </c:pt>
              </c:strCache>
            </c:strRef>
          </c:cat>
          <c:val>
            <c:numRef>
              <c:f>'Pivot Tables'!$D$12:$D$16</c:f>
              <c:numCache>
                <c:formatCode>General</c:formatCode>
                <c:ptCount val="4"/>
                <c:pt idx="0">
                  <c:v>5797.2452830188677</c:v>
                </c:pt>
                <c:pt idx="1">
                  <c:v>5727.5062119675458</c:v>
                </c:pt>
                <c:pt idx="2">
                  <c:v>5738.2948051948051</c:v>
                </c:pt>
                <c:pt idx="3">
                  <c:v>5717.9763556116013</c:v>
                </c:pt>
              </c:numCache>
            </c:numRef>
          </c:val>
          <c:extLst>
            <c:ext xmlns:c16="http://schemas.microsoft.com/office/drawing/2014/chart" uri="{C3380CC4-5D6E-409C-BE32-E72D297353CC}">
              <c16:uniqueId val="{00000000-83C8-4A98-8475-662CE0DAA04F}"/>
            </c:ext>
          </c:extLst>
        </c:ser>
        <c:dLbls>
          <c:showLegendKey val="0"/>
          <c:showVal val="0"/>
          <c:showCatName val="0"/>
          <c:showSerName val="0"/>
          <c:showPercent val="0"/>
          <c:showBubbleSize val="0"/>
        </c:dLbls>
        <c:gapWidth val="219"/>
        <c:overlap val="-27"/>
        <c:axId val="1025905568"/>
        <c:axId val="1025903168"/>
      </c:barChart>
      <c:catAx>
        <c:axId val="10259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903168"/>
        <c:crosses val="autoZero"/>
        <c:auto val="1"/>
        <c:lblAlgn val="ctr"/>
        <c:lblOffset val="100"/>
        <c:noMultiLvlLbl val="0"/>
      </c:catAx>
      <c:valAx>
        <c:axId val="102590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90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Copy.xlsx]Sheet5!PivotTable2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 contribution in</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w="25400">
            <a:solidFill>
              <a:schemeClr val="lt1"/>
            </a:solidFill>
          </a:ln>
          <a:effectLst/>
          <a:sp3d contourW="25400">
            <a:contourClr>
              <a:schemeClr val="lt1"/>
            </a:contourClr>
          </a:sp3d>
        </c:spPr>
      </c:pivotFmt>
      <c:pivotFmt>
        <c:idx val="2"/>
        <c:spPr>
          <a:solidFill>
            <a:srgbClr val="FFFF00"/>
          </a:solidFill>
          <a:ln w="25400">
            <a:solidFill>
              <a:schemeClr val="lt1"/>
            </a:solidFill>
          </a:ln>
          <a:effectLst/>
          <a:sp3d contourW="25400">
            <a:contourClr>
              <a:schemeClr val="lt1"/>
            </a:contourClr>
          </a:sp3d>
        </c:spPr>
      </c:pivotFmt>
      <c:pivotFmt>
        <c:idx val="3"/>
        <c:spPr>
          <a:solidFill>
            <a:schemeClr val="accent6">
              <a:lumMod val="60000"/>
              <a:lumOff val="40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w="25400">
            <a:solidFill>
              <a:schemeClr val="lt1"/>
            </a:solidFill>
          </a:ln>
          <a:effectLst/>
          <a:sp3d contourW="25400">
            <a:contourClr>
              <a:schemeClr val="lt1"/>
            </a:contourClr>
          </a:sp3d>
        </c:spPr>
      </c:pivotFmt>
      <c:pivotFmt>
        <c:idx val="6"/>
        <c:spPr>
          <a:solidFill>
            <a:schemeClr val="accent6">
              <a:lumMod val="60000"/>
              <a:lumOff val="40000"/>
            </a:schemeClr>
          </a:solidFill>
          <a:ln w="25400">
            <a:solidFill>
              <a:schemeClr val="lt1"/>
            </a:solidFill>
          </a:ln>
          <a:effectLst/>
          <a:sp3d contourW="25400">
            <a:contourClr>
              <a:schemeClr val="lt1"/>
            </a:contourClr>
          </a:sp3d>
        </c:spPr>
      </c:pivotFmt>
      <c:pivotFmt>
        <c:idx val="7"/>
        <c:spPr>
          <a:solidFill>
            <a:srgbClr val="FFFF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0000"/>
          </a:solidFill>
          <a:ln w="25400">
            <a:solidFill>
              <a:schemeClr val="lt1"/>
            </a:solidFill>
          </a:ln>
          <a:effectLst/>
          <a:sp3d contourW="25400">
            <a:contourClr>
              <a:schemeClr val="lt1"/>
            </a:contourClr>
          </a:sp3d>
        </c:spPr>
      </c:pivotFmt>
      <c:pivotFmt>
        <c:idx val="10"/>
        <c:spPr>
          <a:solidFill>
            <a:schemeClr val="accent6">
              <a:lumMod val="60000"/>
              <a:lumOff val="40000"/>
            </a:schemeClr>
          </a:solidFill>
          <a:ln w="25400">
            <a:solidFill>
              <a:schemeClr val="lt1"/>
            </a:solidFill>
          </a:ln>
          <a:effectLst/>
          <a:sp3d contourW="25400">
            <a:contourClr>
              <a:schemeClr val="lt1"/>
            </a:contourClr>
          </a:sp3d>
        </c:spPr>
      </c:pivotFmt>
      <c:pivotFmt>
        <c:idx val="11"/>
        <c:spPr>
          <a:solidFill>
            <a:srgbClr val="FFFF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C30C-4B4C-9B9C-032FB70A697D}"/>
              </c:ext>
            </c:extLst>
          </c:dPt>
          <c:dPt>
            <c:idx val="1"/>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30C-4B4C-9B9C-032FB70A697D}"/>
              </c:ext>
            </c:extLst>
          </c:dPt>
          <c:dPt>
            <c:idx val="2"/>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C30C-4B4C-9B9C-032FB70A69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Sheet5!$A$4:$A$7</c:f>
              <c:strCache>
                <c:ptCount val="3"/>
                <c:pt idx="0">
                  <c:v>Americas</c:v>
                </c:pt>
                <c:pt idx="1">
                  <c:v>APAC</c:v>
                </c:pt>
                <c:pt idx="2">
                  <c:v>Europe</c:v>
                </c:pt>
              </c:strCache>
            </c:strRef>
          </c:cat>
          <c:val>
            <c:numRef>
              <c:f>Sheet5!$B$4:$B$7</c:f>
              <c:numCache>
                <c:formatCode>General</c:formatCode>
                <c:ptCount val="3"/>
                <c:pt idx="0">
                  <c:v>10554851.25</c:v>
                </c:pt>
                <c:pt idx="1">
                  <c:v>23599778.5</c:v>
                </c:pt>
                <c:pt idx="2">
                  <c:v>10541805.75</c:v>
                </c:pt>
              </c:numCache>
            </c:numRef>
          </c:val>
          <c:extLst>
            <c:ext xmlns:c16="http://schemas.microsoft.com/office/drawing/2014/chart" uri="{C3380CC4-5D6E-409C-BE32-E72D297353CC}">
              <c16:uniqueId val="{00000006-C30C-4B4C-9B9C-032FB70A697D}"/>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1">
            <a:lumMod val="65000"/>
          </a:schemeClr>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outerShdw blurRad="584200" dist="50800" dir="5400000" sx="96000" sy="96000" algn="ctr" rotWithShape="0">
        <a:schemeClr val="tx1">
          <a:alpha val="76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Copy.xlsx]Pivot Charts!PivotTable3</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Monthwise Total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tx1"/>
            </a:solidFill>
            <a:round/>
          </a:ln>
          <a:effectLst/>
        </c:spPr>
        <c:marker>
          <c:symbol val="none"/>
        </c:marker>
      </c:pivotFmt>
      <c:pivotFmt>
        <c:idx val="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Charts'!$B$31</c:f>
              <c:strCache>
                <c:ptCount val="1"/>
                <c:pt idx="0">
                  <c:v>Total</c:v>
                </c:pt>
              </c:strCache>
            </c:strRef>
          </c:tx>
          <c:spPr>
            <a:ln w="28575" cap="rnd">
              <a:solidFill>
                <a:schemeClr val="tx1"/>
              </a:solidFill>
              <a:round/>
            </a:ln>
            <a:effectLst/>
          </c:spPr>
          <c:marker>
            <c:symbol val="none"/>
          </c:marker>
          <c:trendline>
            <c:spPr>
              <a:ln w="19050" cap="rnd">
                <a:solidFill>
                  <a:schemeClr val="accent1"/>
                </a:solidFill>
                <a:prstDash val="sysDot"/>
              </a:ln>
              <a:effectLst/>
            </c:spPr>
            <c:trendlineType val="linear"/>
            <c:dispRSqr val="0"/>
            <c:dispEq val="0"/>
          </c:trendline>
          <c:cat>
            <c:strRef>
              <c:f>'Pivot Charts'!$A$32:$A$42</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Charts'!$B$32:$B$42</c:f>
              <c:numCache>
                <c:formatCode>General</c:formatCode>
                <c:ptCount val="10"/>
                <c:pt idx="0">
                  <c:v>1021944.2900000004</c:v>
                </c:pt>
                <c:pt idx="1">
                  <c:v>1331373.57</c:v>
                </c:pt>
                <c:pt idx="2">
                  <c:v>617392.18999999971</c:v>
                </c:pt>
                <c:pt idx="3">
                  <c:v>612386.27</c:v>
                </c:pt>
                <c:pt idx="4">
                  <c:v>907732.33000000042</c:v>
                </c:pt>
                <c:pt idx="5">
                  <c:v>1004299.8999999994</c:v>
                </c:pt>
                <c:pt idx="6">
                  <c:v>1335352.3700000006</c:v>
                </c:pt>
                <c:pt idx="7">
                  <c:v>867630.51000000094</c:v>
                </c:pt>
                <c:pt idx="8">
                  <c:v>978995.5499999997</c:v>
                </c:pt>
                <c:pt idx="9">
                  <c:v>7397.4800000000005</c:v>
                </c:pt>
              </c:numCache>
            </c:numRef>
          </c:val>
          <c:smooth val="0"/>
          <c:extLst>
            <c:ext xmlns:c16="http://schemas.microsoft.com/office/drawing/2014/chart" uri="{C3380CC4-5D6E-409C-BE32-E72D297353CC}">
              <c16:uniqueId val="{00000001-D34E-48EE-85CE-2FCB8FE3ACCD}"/>
            </c:ext>
          </c:extLst>
        </c:ser>
        <c:dLbls>
          <c:showLegendKey val="0"/>
          <c:showVal val="0"/>
          <c:showCatName val="0"/>
          <c:showSerName val="0"/>
          <c:showPercent val="0"/>
          <c:showBubbleSize val="0"/>
        </c:dLbls>
        <c:smooth val="0"/>
        <c:axId val="108937888"/>
        <c:axId val="108938368"/>
      </c:lineChart>
      <c:catAx>
        <c:axId val="10893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938368"/>
        <c:crosses val="autoZero"/>
        <c:auto val="1"/>
        <c:lblAlgn val="ctr"/>
        <c:lblOffset val="100"/>
        <c:noMultiLvlLbl val="0"/>
      </c:catAx>
      <c:valAx>
        <c:axId val="108938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93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1">
            <a:lumMod val="65000"/>
          </a:schemeClr>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361460658539178"/>
          <c:y val="0.10517082800547367"/>
          <c:w val="0.82565507436570429"/>
          <c:h val="0.77736111111111106"/>
        </c:manualLayout>
      </c:layout>
      <c:scatterChart>
        <c:scatterStyle val="lineMarker"/>
        <c:varyColors val="0"/>
        <c:ser>
          <c:idx val="0"/>
          <c:order val="0"/>
          <c:tx>
            <c:strRef>
              <c:f>Shipments!$N$1</c:f>
              <c:strCache>
                <c:ptCount val="1"/>
                <c:pt idx="0">
                  <c:v>amount-total_cost</c:v>
                </c:pt>
              </c:strCache>
            </c:strRef>
          </c:tx>
          <c:spPr>
            <a:ln w="38100" cap="rnd">
              <a:noFill/>
              <a:round/>
            </a:ln>
            <a:effectLst/>
          </c:spPr>
          <c:marker>
            <c:symbol val="circle"/>
            <c:size val="5"/>
            <c:spPr>
              <a:solidFill>
                <a:sysClr val="window" lastClr="FFFFFF"/>
              </a:solidFill>
              <a:ln w="9525">
                <a:solidFill>
                  <a:schemeClr val="accent1"/>
                </a:solidFill>
              </a:ln>
              <a:effectLst/>
            </c:spPr>
          </c:marker>
          <c:xVal>
            <c:numRef>
              <c:f>Shipments!$F$2:$F$7907</c:f>
              <c:numCache>
                <c:formatCode>General</c:formatCode>
                <c:ptCount val="7906"/>
                <c:pt idx="0">
                  <c:v>1</c:v>
                </c:pt>
                <c:pt idx="1">
                  <c:v>7197.75</c:v>
                </c:pt>
                <c:pt idx="2">
                  <c:v>13279.5</c:v>
                </c:pt>
                <c:pt idx="3">
                  <c:v>1919.25</c:v>
                </c:pt>
                <c:pt idx="4">
                  <c:v>2324.25</c:v>
                </c:pt>
                <c:pt idx="5">
                  <c:v>526.5</c:v>
                </c:pt>
                <c:pt idx="6">
                  <c:v>1050.75</c:v>
                </c:pt>
                <c:pt idx="7">
                  <c:v>9389.25</c:v>
                </c:pt>
                <c:pt idx="8">
                  <c:v>2670.75</c:v>
                </c:pt>
                <c:pt idx="9">
                  <c:v>9297</c:v>
                </c:pt>
                <c:pt idx="10">
                  <c:v>5611.5</c:v>
                </c:pt>
                <c:pt idx="11">
                  <c:v>5190.75</c:v>
                </c:pt>
                <c:pt idx="12">
                  <c:v>171</c:v>
                </c:pt>
                <c:pt idx="13">
                  <c:v>1172.25</c:v>
                </c:pt>
                <c:pt idx="14">
                  <c:v>2963.25</c:v>
                </c:pt>
                <c:pt idx="15">
                  <c:v>4781.25</c:v>
                </c:pt>
                <c:pt idx="16">
                  <c:v>4560.75</c:v>
                </c:pt>
                <c:pt idx="17">
                  <c:v>9247.5</c:v>
                </c:pt>
                <c:pt idx="18">
                  <c:v>501.75</c:v>
                </c:pt>
                <c:pt idx="19">
                  <c:v>5908.5</c:v>
                </c:pt>
                <c:pt idx="20">
                  <c:v>7796.25</c:v>
                </c:pt>
                <c:pt idx="21">
                  <c:v>5742</c:v>
                </c:pt>
                <c:pt idx="22">
                  <c:v>1372.5</c:v>
                </c:pt>
                <c:pt idx="23">
                  <c:v>33.75</c:v>
                </c:pt>
                <c:pt idx="24">
                  <c:v>335.25</c:v>
                </c:pt>
                <c:pt idx="25">
                  <c:v>8676</c:v>
                </c:pt>
                <c:pt idx="26">
                  <c:v>6759</c:v>
                </c:pt>
                <c:pt idx="27">
                  <c:v>7332.75</c:v>
                </c:pt>
                <c:pt idx="28">
                  <c:v>2265.75</c:v>
                </c:pt>
                <c:pt idx="29">
                  <c:v>12269.25</c:v>
                </c:pt>
                <c:pt idx="30">
                  <c:v>1653.75</c:v>
                </c:pt>
                <c:pt idx="31">
                  <c:v>9708.75</c:v>
                </c:pt>
                <c:pt idx="32">
                  <c:v>328.5</c:v>
                </c:pt>
                <c:pt idx="33">
                  <c:v>4720.5</c:v>
                </c:pt>
                <c:pt idx="34">
                  <c:v>5348.25</c:v>
                </c:pt>
                <c:pt idx="35">
                  <c:v>5377.5</c:v>
                </c:pt>
                <c:pt idx="36">
                  <c:v>4902.75</c:v>
                </c:pt>
                <c:pt idx="37">
                  <c:v>5998.5</c:v>
                </c:pt>
                <c:pt idx="38">
                  <c:v>3973.5</c:v>
                </c:pt>
                <c:pt idx="39">
                  <c:v>5973.75</c:v>
                </c:pt>
                <c:pt idx="40">
                  <c:v>744.75</c:v>
                </c:pt>
                <c:pt idx="41">
                  <c:v>10226.25</c:v>
                </c:pt>
                <c:pt idx="42">
                  <c:v>13875.75</c:v>
                </c:pt>
                <c:pt idx="43">
                  <c:v>4578.75</c:v>
                </c:pt>
                <c:pt idx="44">
                  <c:v>85.5</c:v>
                </c:pt>
                <c:pt idx="45">
                  <c:v>2398.5</c:v>
                </c:pt>
                <c:pt idx="46">
                  <c:v>2299.5</c:v>
                </c:pt>
                <c:pt idx="47">
                  <c:v>5357.25</c:v>
                </c:pt>
                <c:pt idx="48">
                  <c:v>8736.75</c:v>
                </c:pt>
                <c:pt idx="49">
                  <c:v>587.25</c:v>
                </c:pt>
                <c:pt idx="50">
                  <c:v>3132</c:v>
                </c:pt>
                <c:pt idx="51">
                  <c:v>6642</c:v>
                </c:pt>
                <c:pt idx="52">
                  <c:v>6725.25</c:v>
                </c:pt>
                <c:pt idx="53">
                  <c:v>8439.75</c:v>
                </c:pt>
                <c:pt idx="54">
                  <c:v>67.5</c:v>
                </c:pt>
                <c:pt idx="55">
                  <c:v>6583.5</c:v>
                </c:pt>
                <c:pt idx="56">
                  <c:v>5508</c:v>
                </c:pt>
                <c:pt idx="57">
                  <c:v>2520</c:v>
                </c:pt>
                <c:pt idx="58">
                  <c:v>585</c:v>
                </c:pt>
                <c:pt idx="59">
                  <c:v>8336.25</c:v>
                </c:pt>
                <c:pt idx="60">
                  <c:v>11130.75</c:v>
                </c:pt>
                <c:pt idx="61">
                  <c:v>429.75</c:v>
                </c:pt>
                <c:pt idx="62">
                  <c:v>8133.75</c:v>
                </c:pt>
                <c:pt idx="63">
                  <c:v>3251.25</c:v>
                </c:pt>
                <c:pt idx="64">
                  <c:v>4761</c:v>
                </c:pt>
                <c:pt idx="65">
                  <c:v>6248.25</c:v>
                </c:pt>
                <c:pt idx="66">
                  <c:v>6864.75</c:v>
                </c:pt>
                <c:pt idx="67">
                  <c:v>6405.75</c:v>
                </c:pt>
                <c:pt idx="68">
                  <c:v>2270.25</c:v>
                </c:pt>
                <c:pt idx="69">
                  <c:v>1642.5</c:v>
                </c:pt>
                <c:pt idx="70">
                  <c:v>6432.75</c:v>
                </c:pt>
                <c:pt idx="71">
                  <c:v>1491.75</c:v>
                </c:pt>
                <c:pt idx="72">
                  <c:v>3458.25</c:v>
                </c:pt>
                <c:pt idx="73">
                  <c:v>1062</c:v>
                </c:pt>
                <c:pt idx="74">
                  <c:v>1012.5</c:v>
                </c:pt>
                <c:pt idx="75">
                  <c:v>4853.25</c:v>
                </c:pt>
                <c:pt idx="76">
                  <c:v>5357.25</c:v>
                </c:pt>
                <c:pt idx="77">
                  <c:v>5301</c:v>
                </c:pt>
                <c:pt idx="78">
                  <c:v>5692.5</c:v>
                </c:pt>
                <c:pt idx="79">
                  <c:v>5841</c:v>
                </c:pt>
                <c:pt idx="80">
                  <c:v>20072.25</c:v>
                </c:pt>
                <c:pt idx="81">
                  <c:v>2002.5</c:v>
                </c:pt>
                <c:pt idx="82">
                  <c:v>920.25</c:v>
                </c:pt>
                <c:pt idx="83">
                  <c:v>11027.25</c:v>
                </c:pt>
                <c:pt idx="84">
                  <c:v>675</c:v>
                </c:pt>
                <c:pt idx="85">
                  <c:v>780.75</c:v>
                </c:pt>
                <c:pt idx="86">
                  <c:v>10606.5</c:v>
                </c:pt>
                <c:pt idx="87">
                  <c:v>249.75</c:v>
                </c:pt>
                <c:pt idx="88">
                  <c:v>4513.5</c:v>
                </c:pt>
                <c:pt idx="89">
                  <c:v>875.25</c:v>
                </c:pt>
                <c:pt idx="90">
                  <c:v>7434</c:v>
                </c:pt>
                <c:pt idx="91">
                  <c:v>4065.75</c:v>
                </c:pt>
                <c:pt idx="92">
                  <c:v>7517.25</c:v>
                </c:pt>
                <c:pt idx="93">
                  <c:v>4214.25</c:v>
                </c:pt>
                <c:pt idx="94">
                  <c:v>6205.5</c:v>
                </c:pt>
                <c:pt idx="95">
                  <c:v>6439.5</c:v>
                </c:pt>
                <c:pt idx="96">
                  <c:v>10122.75</c:v>
                </c:pt>
                <c:pt idx="97">
                  <c:v>8178.75</c:v>
                </c:pt>
                <c:pt idx="98">
                  <c:v>11650.5</c:v>
                </c:pt>
                <c:pt idx="99">
                  <c:v>13036.5</c:v>
                </c:pt>
                <c:pt idx="100">
                  <c:v>5933.25</c:v>
                </c:pt>
                <c:pt idx="101">
                  <c:v>8205.75</c:v>
                </c:pt>
                <c:pt idx="102">
                  <c:v>1037.25</c:v>
                </c:pt>
                <c:pt idx="103">
                  <c:v>8284.5</c:v>
                </c:pt>
                <c:pt idx="104">
                  <c:v>832.5</c:v>
                </c:pt>
                <c:pt idx="105">
                  <c:v>10219.5</c:v>
                </c:pt>
                <c:pt idx="106">
                  <c:v>9090</c:v>
                </c:pt>
                <c:pt idx="107">
                  <c:v>15849</c:v>
                </c:pt>
                <c:pt idx="108">
                  <c:v>9789.75</c:v>
                </c:pt>
                <c:pt idx="109">
                  <c:v>12744</c:v>
                </c:pt>
                <c:pt idx="110">
                  <c:v>12604.5</c:v>
                </c:pt>
                <c:pt idx="111">
                  <c:v>3897</c:v>
                </c:pt>
                <c:pt idx="112">
                  <c:v>8064</c:v>
                </c:pt>
                <c:pt idx="113">
                  <c:v>1455.75</c:v>
                </c:pt>
                <c:pt idx="114">
                  <c:v>1381.5</c:v>
                </c:pt>
                <c:pt idx="115">
                  <c:v>1183.5</c:v>
                </c:pt>
                <c:pt idx="116">
                  <c:v>8082</c:v>
                </c:pt>
                <c:pt idx="117">
                  <c:v>4835.25</c:v>
                </c:pt>
                <c:pt idx="118">
                  <c:v>1032.75</c:v>
                </c:pt>
                <c:pt idx="119">
                  <c:v>6090.75</c:v>
                </c:pt>
                <c:pt idx="120">
                  <c:v>6527.25</c:v>
                </c:pt>
                <c:pt idx="121">
                  <c:v>9742.5</c:v>
                </c:pt>
                <c:pt idx="122">
                  <c:v>2763</c:v>
                </c:pt>
                <c:pt idx="123">
                  <c:v>12458.25</c:v>
                </c:pt>
                <c:pt idx="124">
                  <c:v>11389.5</c:v>
                </c:pt>
                <c:pt idx="125">
                  <c:v>4608</c:v>
                </c:pt>
                <c:pt idx="126">
                  <c:v>1338.75</c:v>
                </c:pt>
                <c:pt idx="127">
                  <c:v>4392</c:v>
                </c:pt>
                <c:pt idx="128">
                  <c:v>7976.25</c:v>
                </c:pt>
                <c:pt idx="129">
                  <c:v>6293.25</c:v>
                </c:pt>
                <c:pt idx="130">
                  <c:v>3550.5</c:v>
                </c:pt>
                <c:pt idx="131">
                  <c:v>5649.75</c:v>
                </c:pt>
                <c:pt idx="132">
                  <c:v>1539</c:v>
                </c:pt>
                <c:pt idx="133">
                  <c:v>1048.5</c:v>
                </c:pt>
                <c:pt idx="134">
                  <c:v>738</c:v>
                </c:pt>
                <c:pt idx="135">
                  <c:v>3951</c:v>
                </c:pt>
                <c:pt idx="136">
                  <c:v>10575</c:v>
                </c:pt>
                <c:pt idx="137">
                  <c:v>3028.5</c:v>
                </c:pt>
                <c:pt idx="138">
                  <c:v>6007.5</c:v>
                </c:pt>
                <c:pt idx="139">
                  <c:v>5211</c:v>
                </c:pt>
                <c:pt idx="140">
                  <c:v>5253.75</c:v>
                </c:pt>
                <c:pt idx="141">
                  <c:v>4821.75</c:v>
                </c:pt>
                <c:pt idx="142">
                  <c:v>5616</c:v>
                </c:pt>
                <c:pt idx="143">
                  <c:v>5472</c:v>
                </c:pt>
                <c:pt idx="144">
                  <c:v>713.25</c:v>
                </c:pt>
                <c:pt idx="145">
                  <c:v>301.5</c:v>
                </c:pt>
                <c:pt idx="146">
                  <c:v>9456.75</c:v>
                </c:pt>
                <c:pt idx="147">
                  <c:v>621</c:v>
                </c:pt>
                <c:pt idx="148">
                  <c:v>4432.5</c:v>
                </c:pt>
                <c:pt idx="149">
                  <c:v>1561.5</c:v>
                </c:pt>
                <c:pt idx="150">
                  <c:v>7944.75</c:v>
                </c:pt>
                <c:pt idx="151">
                  <c:v>7152.75</c:v>
                </c:pt>
                <c:pt idx="152">
                  <c:v>3577.5</c:v>
                </c:pt>
                <c:pt idx="153">
                  <c:v>2553.75</c:v>
                </c:pt>
                <c:pt idx="154">
                  <c:v>823.5</c:v>
                </c:pt>
                <c:pt idx="155">
                  <c:v>6396.75</c:v>
                </c:pt>
                <c:pt idx="156">
                  <c:v>2137.5</c:v>
                </c:pt>
                <c:pt idx="157">
                  <c:v>7245</c:v>
                </c:pt>
                <c:pt idx="158">
                  <c:v>6981.75</c:v>
                </c:pt>
                <c:pt idx="159">
                  <c:v>3397.5</c:v>
                </c:pt>
                <c:pt idx="160">
                  <c:v>3507.75</c:v>
                </c:pt>
                <c:pt idx="161">
                  <c:v>3215.25</c:v>
                </c:pt>
                <c:pt idx="162">
                  <c:v>1577.25</c:v>
                </c:pt>
                <c:pt idx="163">
                  <c:v>12685.5</c:v>
                </c:pt>
                <c:pt idx="164">
                  <c:v>1057.5</c:v>
                </c:pt>
                <c:pt idx="165">
                  <c:v>4493.25</c:v>
                </c:pt>
                <c:pt idx="166">
                  <c:v>2711.25</c:v>
                </c:pt>
                <c:pt idx="167">
                  <c:v>6772.5</c:v>
                </c:pt>
                <c:pt idx="168">
                  <c:v>6232.5</c:v>
                </c:pt>
                <c:pt idx="169">
                  <c:v>8109</c:v>
                </c:pt>
                <c:pt idx="170">
                  <c:v>6176.25</c:v>
                </c:pt>
                <c:pt idx="171">
                  <c:v>1822.5</c:v>
                </c:pt>
                <c:pt idx="172">
                  <c:v>3465</c:v>
                </c:pt>
                <c:pt idx="173">
                  <c:v>10932.75</c:v>
                </c:pt>
                <c:pt idx="174">
                  <c:v>9729</c:v>
                </c:pt>
                <c:pt idx="175">
                  <c:v>3102.75</c:v>
                </c:pt>
                <c:pt idx="176">
                  <c:v>5692.5</c:v>
                </c:pt>
                <c:pt idx="177">
                  <c:v>7269.75</c:v>
                </c:pt>
                <c:pt idx="178">
                  <c:v>2020.5</c:v>
                </c:pt>
                <c:pt idx="179">
                  <c:v>15174</c:v>
                </c:pt>
                <c:pt idx="180">
                  <c:v>16805.25</c:v>
                </c:pt>
                <c:pt idx="181">
                  <c:v>11488.5</c:v>
                </c:pt>
                <c:pt idx="182">
                  <c:v>3217.5</c:v>
                </c:pt>
                <c:pt idx="183">
                  <c:v>850.5</c:v>
                </c:pt>
                <c:pt idx="184">
                  <c:v>2193.75</c:v>
                </c:pt>
                <c:pt idx="185">
                  <c:v>19849.5</c:v>
                </c:pt>
                <c:pt idx="186">
                  <c:v>819</c:v>
                </c:pt>
                <c:pt idx="187">
                  <c:v>6723</c:v>
                </c:pt>
                <c:pt idx="188">
                  <c:v>4887</c:v>
                </c:pt>
                <c:pt idx="189">
                  <c:v>1435.5</c:v>
                </c:pt>
                <c:pt idx="190">
                  <c:v>4428</c:v>
                </c:pt>
                <c:pt idx="191">
                  <c:v>10703.25</c:v>
                </c:pt>
                <c:pt idx="192">
                  <c:v>7539.75</c:v>
                </c:pt>
                <c:pt idx="193">
                  <c:v>4491</c:v>
                </c:pt>
                <c:pt idx="194">
                  <c:v>5373</c:v>
                </c:pt>
                <c:pt idx="195">
                  <c:v>6608.25</c:v>
                </c:pt>
                <c:pt idx="196">
                  <c:v>6624</c:v>
                </c:pt>
                <c:pt idx="197">
                  <c:v>5580</c:v>
                </c:pt>
                <c:pt idx="198">
                  <c:v>10392.75</c:v>
                </c:pt>
                <c:pt idx="199">
                  <c:v>3012.75</c:v>
                </c:pt>
                <c:pt idx="200">
                  <c:v>8646.75</c:v>
                </c:pt>
                <c:pt idx="201">
                  <c:v>2398.5</c:v>
                </c:pt>
                <c:pt idx="202">
                  <c:v>2661.75</c:v>
                </c:pt>
                <c:pt idx="203">
                  <c:v>762.75</c:v>
                </c:pt>
                <c:pt idx="204">
                  <c:v>11542.5</c:v>
                </c:pt>
                <c:pt idx="205">
                  <c:v>2013.75</c:v>
                </c:pt>
                <c:pt idx="206">
                  <c:v>4729.5</c:v>
                </c:pt>
                <c:pt idx="207">
                  <c:v>2268</c:v>
                </c:pt>
                <c:pt idx="208">
                  <c:v>5478.75</c:v>
                </c:pt>
                <c:pt idx="209">
                  <c:v>7067.25</c:v>
                </c:pt>
                <c:pt idx="210">
                  <c:v>6360.75</c:v>
                </c:pt>
                <c:pt idx="211">
                  <c:v>5001.75</c:v>
                </c:pt>
                <c:pt idx="212">
                  <c:v>6536.25</c:v>
                </c:pt>
                <c:pt idx="213">
                  <c:v>5926.5</c:v>
                </c:pt>
                <c:pt idx="214">
                  <c:v>6295.5</c:v>
                </c:pt>
                <c:pt idx="215">
                  <c:v>4707</c:v>
                </c:pt>
                <c:pt idx="216">
                  <c:v>2574</c:v>
                </c:pt>
                <c:pt idx="217">
                  <c:v>3498.75</c:v>
                </c:pt>
                <c:pt idx="218">
                  <c:v>6579</c:v>
                </c:pt>
                <c:pt idx="219">
                  <c:v>9202.5</c:v>
                </c:pt>
                <c:pt idx="220">
                  <c:v>8997.75</c:v>
                </c:pt>
                <c:pt idx="221">
                  <c:v>11745</c:v>
                </c:pt>
                <c:pt idx="222">
                  <c:v>9742.5</c:v>
                </c:pt>
                <c:pt idx="223">
                  <c:v>4972.5</c:v>
                </c:pt>
                <c:pt idx="224">
                  <c:v>9909</c:v>
                </c:pt>
                <c:pt idx="225">
                  <c:v>2506.5</c:v>
                </c:pt>
                <c:pt idx="226">
                  <c:v>2088</c:v>
                </c:pt>
                <c:pt idx="227">
                  <c:v>510.75</c:v>
                </c:pt>
                <c:pt idx="228">
                  <c:v>4518</c:v>
                </c:pt>
                <c:pt idx="229">
                  <c:v>3408.75</c:v>
                </c:pt>
                <c:pt idx="230">
                  <c:v>6583.5</c:v>
                </c:pt>
                <c:pt idx="231">
                  <c:v>4047.75</c:v>
                </c:pt>
                <c:pt idx="232">
                  <c:v>2508.75</c:v>
                </c:pt>
                <c:pt idx="233">
                  <c:v>4614.75</c:v>
                </c:pt>
                <c:pt idx="234">
                  <c:v>12395.25</c:v>
                </c:pt>
                <c:pt idx="235">
                  <c:v>4043.25</c:v>
                </c:pt>
                <c:pt idx="236">
                  <c:v>1687.5</c:v>
                </c:pt>
                <c:pt idx="237">
                  <c:v>9522</c:v>
                </c:pt>
                <c:pt idx="238">
                  <c:v>2047.5</c:v>
                </c:pt>
                <c:pt idx="239">
                  <c:v>17950.5</c:v>
                </c:pt>
                <c:pt idx="240">
                  <c:v>6768</c:v>
                </c:pt>
                <c:pt idx="241">
                  <c:v>1113.75</c:v>
                </c:pt>
                <c:pt idx="242">
                  <c:v>7146</c:v>
                </c:pt>
                <c:pt idx="243">
                  <c:v>6808.5</c:v>
                </c:pt>
                <c:pt idx="244">
                  <c:v>4277.25</c:v>
                </c:pt>
                <c:pt idx="245">
                  <c:v>5584.5</c:v>
                </c:pt>
                <c:pt idx="246">
                  <c:v>6745.5</c:v>
                </c:pt>
                <c:pt idx="247">
                  <c:v>848.25</c:v>
                </c:pt>
                <c:pt idx="248">
                  <c:v>9510.75</c:v>
                </c:pt>
                <c:pt idx="249">
                  <c:v>7746.75</c:v>
                </c:pt>
                <c:pt idx="250">
                  <c:v>2515.5</c:v>
                </c:pt>
                <c:pt idx="251">
                  <c:v>11272.5</c:v>
                </c:pt>
                <c:pt idx="252">
                  <c:v>436.5</c:v>
                </c:pt>
                <c:pt idx="253">
                  <c:v>1197</c:v>
                </c:pt>
                <c:pt idx="254">
                  <c:v>5987.25</c:v>
                </c:pt>
                <c:pt idx="255">
                  <c:v>6835.5</c:v>
                </c:pt>
                <c:pt idx="256">
                  <c:v>7348.5</c:v>
                </c:pt>
                <c:pt idx="257">
                  <c:v>2252.25</c:v>
                </c:pt>
                <c:pt idx="258">
                  <c:v>13806</c:v>
                </c:pt>
                <c:pt idx="259">
                  <c:v>1354.5</c:v>
                </c:pt>
                <c:pt idx="260">
                  <c:v>5033.25</c:v>
                </c:pt>
                <c:pt idx="261">
                  <c:v>4713.75</c:v>
                </c:pt>
                <c:pt idx="262">
                  <c:v>8005.5</c:v>
                </c:pt>
                <c:pt idx="263">
                  <c:v>1059.75</c:v>
                </c:pt>
                <c:pt idx="264">
                  <c:v>2144.25</c:v>
                </c:pt>
                <c:pt idx="265">
                  <c:v>6385.5</c:v>
                </c:pt>
                <c:pt idx="266">
                  <c:v>1197</c:v>
                </c:pt>
                <c:pt idx="267">
                  <c:v>2871</c:v>
                </c:pt>
                <c:pt idx="268">
                  <c:v>4515.75</c:v>
                </c:pt>
                <c:pt idx="269">
                  <c:v>2999.25</c:v>
                </c:pt>
                <c:pt idx="270">
                  <c:v>927</c:v>
                </c:pt>
                <c:pt idx="271">
                  <c:v>409.5</c:v>
                </c:pt>
                <c:pt idx="272">
                  <c:v>8883</c:v>
                </c:pt>
                <c:pt idx="273">
                  <c:v>6030</c:v>
                </c:pt>
                <c:pt idx="274">
                  <c:v>5361.75</c:v>
                </c:pt>
                <c:pt idx="275">
                  <c:v>5897.25</c:v>
                </c:pt>
                <c:pt idx="276">
                  <c:v>9231.75</c:v>
                </c:pt>
                <c:pt idx="277">
                  <c:v>5508</c:v>
                </c:pt>
                <c:pt idx="278">
                  <c:v>7240.5</c:v>
                </c:pt>
                <c:pt idx="279">
                  <c:v>765</c:v>
                </c:pt>
                <c:pt idx="280">
                  <c:v>3741.75</c:v>
                </c:pt>
                <c:pt idx="281">
                  <c:v>13475.25</c:v>
                </c:pt>
                <c:pt idx="282">
                  <c:v>7031.25</c:v>
                </c:pt>
                <c:pt idx="283">
                  <c:v>346.5</c:v>
                </c:pt>
                <c:pt idx="284">
                  <c:v>5285.25</c:v>
                </c:pt>
                <c:pt idx="285">
                  <c:v>12075.75</c:v>
                </c:pt>
                <c:pt idx="286">
                  <c:v>785.25</c:v>
                </c:pt>
                <c:pt idx="287">
                  <c:v>2913.75</c:v>
                </c:pt>
                <c:pt idx="288">
                  <c:v>7510.5</c:v>
                </c:pt>
                <c:pt idx="289">
                  <c:v>10111.5</c:v>
                </c:pt>
                <c:pt idx="290">
                  <c:v>7751.25</c:v>
                </c:pt>
                <c:pt idx="291">
                  <c:v>684</c:v>
                </c:pt>
                <c:pt idx="292">
                  <c:v>7053.75</c:v>
                </c:pt>
                <c:pt idx="293">
                  <c:v>7242.75</c:v>
                </c:pt>
                <c:pt idx="294">
                  <c:v>11880</c:v>
                </c:pt>
                <c:pt idx="295">
                  <c:v>13423.5</c:v>
                </c:pt>
                <c:pt idx="296">
                  <c:v>5661</c:v>
                </c:pt>
                <c:pt idx="297">
                  <c:v>18996.75</c:v>
                </c:pt>
                <c:pt idx="298">
                  <c:v>1847.25</c:v>
                </c:pt>
                <c:pt idx="299">
                  <c:v>1912.5</c:v>
                </c:pt>
                <c:pt idx="300">
                  <c:v>6158.25</c:v>
                </c:pt>
                <c:pt idx="301">
                  <c:v>7683.75</c:v>
                </c:pt>
                <c:pt idx="302">
                  <c:v>4594.5</c:v>
                </c:pt>
                <c:pt idx="303">
                  <c:v>6284.25</c:v>
                </c:pt>
                <c:pt idx="304">
                  <c:v>4720.5</c:v>
                </c:pt>
                <c:pt idx="305">
                  <c:v>2229.75</c:v>
                </c:pt>
                <c:pt idx="306">
                  <c:v>9096.75</c:v>
                </c:pt>
                <c:pt idx="307">
                  <c:v>5778</c:v>
                </c:pt>
                <c:pt idx="308">
                  <c:v>8937</c:v>
                </c:pt>
                <c:pt idx="309">
                  <c:v>10116</c:v>
                </c:pt>
                <c:pt idx="310">
                  <c:v>8262</c:v>
                </c:pt>
                <c:pt idx="311">
                  <c:v>10338.75</c:v>
                </c:pt>
                <c:pt idx="312">
                  <c:v>8505</c:v>
                </c:pt>
                <c:pt idx="313">
                  <c:v>4513.5</c:v>
                </c:pt>
                <c:pt idx="314">
                  <c:v>1941.75</c:v>
                </c:pt>
                <c:pt idx="315">
                  <c:v>6363</c:v>
                </c:pt>
                <c:pt idx="316">
                  <c:v>3021.75</c:v>
                </c:pt>
                <c:pt idx="317">
                  <c:v>3228.75</c:v>
                </c:pt>
                <c:pt idx="318">
                  <c:v>3111.75</c:v>
                </c:pt>
                <c:pt idx="319">
                  <c:v>15462</c:v>
                </c:pt>
                <c:pt idx="320">
                  <c:v>5694.75</c:v>
                </c:pt>
                <c:pt idx="321">
                  <c:v>5910.75</c:v>
                </c:pt>
                <c:pt idx="322">
                  <c:v>3708</c:v>
                </c:pt>
                <c:pt idx="323">
                  <c:v>2124</c:v>
                </c:pt>
                <c:pt idx="324">
                  <c:v>9168.75</c:v>
                </c:pt>
                <c:pt idx="325">
                  <c:v>1149.75</c:v>
                </c:pt>
                <c:pt idx="326">
                  <c:v>4113</c:v>
                </c:pt>
                <c:pt idx="327">
                  <c:v>15489</c:v>
                </c:pt>
                <c:pt idx="328">
                  <c:v>5706</c:v>
                </c:pt>
                <c:pt idx="329">
                  <c:v>6752.25</c:v>
                </c:pt>
                <c:pt idx="330">
                  <c:v>2315.25</c:v>
                </c:pt>
                <c:pt idx="331">
                  <c:v>2929.5</c:v>
                </c:pt>
                <c:pt idx="332">
                  <c:v>3991.5</c:v>
                </c:pt>
                <c:pt idx="333">
                  <c:v>6846.75</c:v>
                </c:pt>
                <c:pt idx="334">
                  <c:v>2409.75</c:v>
                </c:pt>
                <c:pt idx="335">
                  <c:v>6279.75</c:v>
                </c:pt>
                <c:pt idx="336">
                  <c:v>5897.25</c:v>
                </c:pt>
                <c:pt idx="337">
                  <c:v>10568.25</c:v>
                </c:pt>
                <c:pt idx="338">
                  <c:v>11234.25</c:v>
                </c:pt>
                <c:pt idx="339">
                  <c:v>4529.25</c:v>
                </c:pt>
                <c:pt idx="340">
                  <c:v>1689.75</c:v>
                </c:pt>
                <c:pt idx="341">
                  <c:v>6930</c:v>
                </c:pt>
                <c:pt idx="342">
                  <c:v>15822</c:v>
                </c:pt>
                <c:pt idx="343">
                  <c:v>2765.25</c:v>
                </c:pt>
                <c:pt idx="344">
                  <c:v>12894.75</c:v>
                </c:pt>
                <c:pt idx="345">
                  <c:v>2004.75</c:v>
                </c:pt>
                <c:pt idx="346">
                  <c:v>11560.5</c:v>
                </c:pt>
                <c:pt idx="347">
                  <c:v>2083.5</c:v>
                </c:pt>
                <c:pt idx="348">
                  <c:v>2459.25</c:v>
                </c:pt>
                <c:pt idx="349">
                  <c:v>2331</c:v>
                </c:pt>
                <c:pt idx="350">
                  <c:v>531</c:v>
                </c:pt>
                <c:pt idx="351">
                  <c:v>1761.75</c:v>
                </c:pt>
                <c:pt idx="352">
                  <c:v>8228.25</c:v>
                </c:pt>
                <c:pt idx="353">
                  <c:v>6763.5</c:v>
                </c:pt>
                <c:pt idx="354">
                  <c:v>2144.25</c:v>
                </c:pt>
                <c:pt idx="355">
                  <c:v>4963.5</c:v>
                </c:pt>
                <c:pt idx="356">
                  <c:v>7197.75</c:v>
                </c:pt>
                <c:pt idx="357">
                  <c:v>5260.5</c:v>
                </c:pt>
                <c:pt idx="358">
                  <c:v>5388.75</c:v>
                </c:pt>
                <c:pt idx="359">
                  <c:v>5391</c:v>
                </c:pt>
                <c:pt idx="360">
                  <c:v>5649.75</c:v>
                </c:pt>
                <c:pt idx="361">
                  <c:v>7920</c:v>
                </c:pt>
                <c:pt idx="362">
                  <c:v>9639</c:v>
                </c:pt>
                <c:pt idx="363">
                  <c:v>452.25</c:v>
                </c:pt>
                <c:pt idx="364">
                  <c:v>7341.75</c:v>
                </c:pt>
                <c:pt idx="365">
                  <c:v>1410.75</c:v>
                </c:pt>
                <c:pt idx="366">
                  <c:v>643.5</c:v>
                </c:pt>
                <c:pt idx="367">
                  <c:v>2713.5</c:v>
                </c:pt>
                <c:pt idx="368">
                  <c:v>5526</c:v>
                </c:pt>
                <c:pt idx="369">
                  <c:v>2099.25</c:v>
                </c:pt>
                <c:pt idx="370">
                  <c:v>8862.75</c:v>
                </c:pt>
                <c:pt idx="371">
                  <c:v>5915.25</c:v>
                </c:pt>
                <c:pt idx="372">
                  <c:v>139.5</c:v>
                </c:pt>
                <c:pt idx="373">
                  <c:v>12417.75</c:v>
                </c:pt>
                <c:pt idx="374">
                  <c:v>3825</c:v>
                </c:pt>
                <c:pt idx="375">
                  <c:v>9441</c:v>
                </c:pt>
                <c:pt idx="376">
                  <c:v>3258</c:v>
                </c:pt>
                <c:pt idx="377">
                  <c:v>12168</c:v>
                </c:pt>
                <c:pt idx="378">
                  <c:v>9990</c:v>
                </c:pt>
                <c:pt idx="379">
                  <c:v>11819.25</c:v>
                </c:pt>
                <c:pt idx="380">
                  <c:v>16321.5</c:v>
                </c:pt>
                <c:pt idx="381">
                  <c:v>3341.25</c:v>
                </c:pt>
                <c:pt idx="382">
                  <c:v>4205.25</c:v>
                </c:pt>
                <c:pt idx="383">
                  <c:v>20247.75</c:v>
                </c:pt>
                <c:pt idx="384">
                  <c:v>8923.5</c:v>
                </c:pt>
                <c:pt idx="385">
                  <c:v>4041</c:v>
                </c:pt>
                <c:pt idx="386">
                  <c:v>1262.25</c:v>
                </c:pt>
                <c:pt idx="387">
                  <c:v>11268</c:v>
                </c:pt>
                <c:pt idx="388">
                  <c:v>5476.5</c:v>
                </c:pt>
                <c:pt idx="389">
                  <c:v>10674</c:v>
                </c:pt>
                <c:pt idx="390">
                  <c:v>10275.75</c:v>
                </c:pt>
                <c:pt idx="391">
                  <c:v>605.25</c:v>
                </c:pt>
                <c:pt idx="392">
                  <c:v>10262.25</c:v>
                </c:pt>
                <c:pt idx="393">
                  <c:v>5580</c:v>
                </c:pt>
                <c:pt idx="394">
                  <c:v>14071.5</c:v>
                </c:pt>
                <c:pt idx="395">
                  <c:v>6862.5</c:v>
                </c:pt>
                <c:pt idx="396">
                  <c:v>666</c:v>
                </c:pt>
                <c:pt idx="397">
                  <c:v>7555.5</c:v>
                </c:pt>
                <c:pt idx="398">
                  <c:v>830.25</c:v>
                </c:pt>
                <c:pt idx="399">
                  <c:v>5514.75</c:v>
                </c:pt>
                <c:pt idx="400">
                  <c:v>8471.25</c:v>
                </c:pt>
                <c:pt idx="401">
                  <c:v>16479</c:v>
                </c:pt>
                <c:pt idx="402">
                  <c:v>8307</c:v>
                </c:pt>
                <c:pt idx="403">
                  <c:v>5811.75</c:v>
                </c:pt>
                <c:pt idx="404">
                  <c:v>2126.25</c:v>
                </c:pt>
                <c:pt idx="405">
                  <c:v>21377.25</c:v>
                </c:pt>
                <c:pt idx="406">
                  <c:v>10316.25</c:v>
                </c:pt>
                <c:pt idx="407">
                  <c:v>2981.25</c:v>
                </c:pt>
                <c:pt idx="408">
                  <c:v>1395</c:v>
                </c:pt>
                <c:pt idx="409">
                  <c:v>6466.5</c:v>
                </c:pt>
                <c:pt idx="410">
                  <c:v>11333.25</c:v>
                </c:pt>
                <c:pt idx="411">
                  <c:v>9585</c:v>
                </c:pt>
                <c:pt idx="412">
                  <c:v>7078.5</c:v>
                </c:pt>
                <c:pt idx="413">
                  <c:v>7897.5</c:v>
                </c:pt>
                <c:pt idx="414">
                  <c:v>9195.75</c:v>
                </c:pt>
                <c:pt idx="415">
                  <c:v>1847.25</c:v>
                </c:pt>
                <c:pt idx="416">
                  <c:v>5555.25</c:v>
                </c:pt>
                <c:pt idx="417">
                  <c:v>5060.25</c:v>
                </c:pt>
                <c:pt idx="418">
                  <c:v>4612.5</c:v>
                </c:pt>
                <c:pt idx="419">
                  <c:v>2607.75</c:v>
                </c:pt>
                <c:pt idx="420">
                  <c:v>5771.25</c:v>
                </c:pt>
                <c:pt idx="421">
                  <c:v>4619.25</c:v>
                </c:pt>
                <c:pt idx="422">
                  <c:v>6896.25</c:v>
                </c:pt>
                <c:pt idx="423">
                  <c:v>13191.75</c:v>
                </c:pt>
                <c:pt idx="424">
                  <c:v>1098</c:v>
                </c:pt>
                <c:pt idx="425">
                  <c:v>12269.25</c:v>
                </c:pt>
                <c:pt idx="426">
                  <c:v>3228.75</c:v>
                </c:pt>
                <c:pt idx="427">
                  <c:v>1017</c:v>
                </c:pt>
                <c:pt idx="428">
                  <c:v>8901</c:v>
                </c:pt>
                <c:pt idx="429">
                  <c:v>2711.25</c:v>
                </c:pt>
                <c:pt idx="430">
                  <c:v>8442</c:v>
                </c:pt>
                <c:pt idx="431">
                  <c:v>6462</c:v>
                </c:pt>
                <c:pt idx="432">
                  <c:v>1586.25</c:v>
                </c:pt>
                <c:pt idx="433">
                  <c:v>1674</c:v>
                </c:pt>
                <c:pt idx="434">
                  <c:v>7562.25</c:v>
                </c:pt>
                <c:pt idx="435">
                  <c:v>4000.5</c:v>
                </c:pt>
                <c:pt idx="436">
                  <c:v>4398.75</c:v>
                </c:pt>
                <c:pt idx="437">
                  <c:v>5015.25</c:v>
                </c:pt>
                <c:pt idx="438">
                  <c:v>10793.25</c:v>
                </c:pt>
                <c:pt idx="439">
                  <c:v>7965</c:v>
                </c:pt>
                <c:pt idx="440">
                  <c:v>3001.5</c:v>
                </c:pt>
                <c:pt idx="441">
                  <c:v>549</c:v>
                </c:pt>
                <c:pt idx="442">
                  <c:v>8631</c:v>
                </c:pt>
                <c:pt idx="443">
                  <c:v>8345.25</c:v>
                </c:pt>
                <c:pt idx="444">
                  <c:v>8673.75</c:v>
                </c:pt>
                <c:pt idx="445">
                  <c:v>7472.25</c:v>
                </c:pt>
                <c:pt idx="446">
                  <c:v>3114</c:v>
                </c:pt>
                <c:pt idx="447">
                  <c:v>1656</c:v>
                </c:pt>
                <c:pt idx="448">
                  <c:v>5121</c:v>
                </c:pt>
                <c:pt idx="449">
                  <c:v>2859.75</c:v>
                </c:pt>
                <c:pt idx="450">
                  <c:v>6232.5</c:v>
                </c:pt>
                <c:pt idx="451">
                  <c:v>12647.25</c:v>
                </c:pt>
                <c:pt idx="452">
                  <c:v>8307</c:v>
                </c:pt>
                <c:pt idx="453">
                  <c:v>672.75</c:v>
                </c:pt>
                <c:pt idx="454">
                  <c:v>7656.75</c:v>
                </c:pt>
                <c:pt idx="455">
                  <c:v>20463.75</c:v>
                </c:pt>
                <c:pt idx="456">
                  <c:v>7355.25</c:v>
                </c:pt>
                <c:pt idx="457">
                  <c:v>5568.75</c:v>
                </c:pt>
                <c:pt idx="458">
                  <c:v>11891.25</c:v>
                </c:pt>
                <c:pt idx="459">
                  <c:v>1829.25</c:v>
                </c:pt>
                <c:pt idx="460">
                  <c:v>4979.25</c:v>
                </c:pt>
                <c:pt idx="461">
                  <c:v>627.75</c:v>
                </c:pt>
                <c:pt idx="462">
                  <c:v>9411.75</c:v>
                </c:pt>
                <c:pt idx="463">
                  <c:v>6390</c:v>
                </c:pt>
                <c:pt idx="464">
                  <c:v>5818.5</c:v>
                </c:pt>
                <c:pt idx="465">
                  <c:v>3485.25</c:v>
                </c:pt>
                <c:pt idx="466">
                  <c:v>351</c:v>
                </c:pt>
                <c:pt idx="467">
                  <c:v>11178</c:v>
                </c:pt>
                <c:pt idx="468">
                  <c:v>1359</c:v>
                </c:pt>
                <c:pt idx="469">
                  <c:v>6248.25</c:v>
                </c:pt>
                <c:pt idx="470">
                  <c:v>9353.25</c:v>
                </c:pt>
                <c:pt idx="471">
                  <c:v>4630.5</c:v>
                </c:pt>
                <c:pt idx="472">
                  <c:v>8095.5</c:v>
                </c:pt>
                <c:pt idx="473">
                  <c:v>9029.25</c:v>
                </c:pt>
                <c:pt idx="474">
                  <c:v>580.5</c:v>
                </c:pt>
                <c:pt idx="475">
                  <c:v>4002.75</c:v>
                </c:pt>
                <c:pt idx="476">
                  <c:v>2254.5</c:v>
                </c:pt>
                <c:pt idx="477">
                  <c:v>1419.75</c:v>
                </c:pt>
                <c:pt idx="478">
                  <c:v>4815</c:v>
                </c:pt>
                <c:pt idx="479">
                  <c:v>7308</c:v>
                </c:pt>
                <c:pt idx="480">
                  <c:v>8705.25</c:v>
                </c:pt>
                <c:pt idx="481">
                  <c:v>11256.75</c:v>
                </c:pt>
                <c:pt idx="482">
                  <c:v>1131.75</c:v>
                </c:pt>
                <c:pt idx="483">
                  <c:v>5458.5</c:v>
                </c:pt>
                <c:pt idx="484">
                  <c:v>4335.75</c:v>
                </c:pt>
                <c:pt idx="485">
                  <c:v>6115.5</c:v>
                </c:pt>
                <c:pt idx="486">
                  <c:v>4828.5</c:v>
                </c:pt>
                <c:pt idx="487">
                  <c:v>5352.75</c:v>
                </c:pt>
                <c:pt idx="488">
                  <c:v>1971</c:v>
                </c:pt>
                <c:pt idx="489">
                  <c:v>4936.5</c:v>
                </c:pt>
                <c:pt idx="490">
                  <c:v>4101.75</c:v>
                </c:pt>
                <c:pt idx="491">
                  <c:v>7200</c:v>
                </c:pt>
                <c:pt idx="492">
                  <c:v>11733.75</c:v>
                </c:pt>
                <c:pt idx="493">
                  <c:v>4007.25</c:v>
                </c:pt>
                <c:pt idx="494">
                  <c:v>15309</c:v>
                </c:pt>
                <c:pt idx="495">
                  <c:v>4473</c:v>
                </c:pt>
                <c:pt idx="496">
                  <c:v>1251</c:v>
                </c:pt>
                <c:pt idx="497">
                  <c:v>18117</c:v>
                </c:pt>
                <c:pt idx="498">
                  <c:v>1284.75</c:v>
                </c:pt>
                <c:pt idx="499">
                  <c:v>5026.5</c:v>
                </c:pt>
                <c:pt idx="500">
                  <c:v>7569</c:v>
                </c:pt>
                <c:pt idx="501">
                  <c:v>11081.25</c:v>
                </c:pt>
                <c:pt idx="502">
                  <c:v>333</c:v>
                </c:pt>
                <c:pt idx="503">
                  <c:v>7965</c:v>
                </c:pt>
                <c:pt idx="504">
                  <c:v>8469</c:v>
                </c:pt>
                <c:pt idx="505">
                  <c:v>2592</c:v>
                </c:pt>
                <c:pt idx="506">
                  <c:v>7305.75</c:v>
                </c:pt>
                <c:pt idx="507">
                  <c:v>5157</c:v>
                </c:pt>
                <c:pt idx="508">
                  <c:v>540</c:v>
                </c:pt>
                <c:pt idx="509">
                  <c:v>2700</c:v>
                </c:pt>
                <c:pt idx="510">
                  <c:v>3244.5</c:v>
                </c:pt>
                <c:pt idx="511">
                  <c:v>16299</c:v>
                </c:pt>
                <c:pt idx="512">
                  <c:v>9074.25</c:v>
                </c:pt>
                <c:pt idx="513">
                  <c:v>171</c:v>
                </c:pt>
                <c:pt idx="514">
                  <c:v>4488.75</c:v>
                </c:pt>
                <c:pt idx="515">
                  <c:v>897.75</c:v>
                </c:pt>
                <c:pt idx="516">
                  <c:v>12404.25</c:v>
                </c:pt>
                <c:pt idx="517">
                  <c:v>384.75</c:v>
                </c:pt>
                <c:pt idx="518">
                  <c:v>2160</c:v>
                </c:pt>
                <c:pt idx="519">
                  <c:v>663.75</c:v>
                </c:pt>
                <c:pt idx="520">
                  <c:v>1887.75</c:v>
                </c:pt>
                <c:pt idx="521">
                  <c:v>1980</c:v>
                </c:pt>
                <c:pt idx="522">
                  <c:v>3991.5</c:v>
                </c:pt>
                <c:pt idx="523">
                  <c:v>1797.75</c:v>
                </c:pt>
                <c:pt idx="524">
                  <c:v>6293.25</c:v>
                </c:pt>
                <c:pt idx="525">
                  <c:v>2047.5</c:v>
                </c:pt>
                <c:pt idx="526">
                  <c:v>10570.5</c:v>
                </c:pt>
                <c:pt idx="527">
                  <c:v>5386.5</c:v>
                </c:pt>
                <c:pt idx="528">
                  <c:v>12521.25</c:v>
                </c:pt>
                <c:pt idx="529">
                  <c:v>2391.75</c:v>
                </c:pt>
                <c:pt idx="530">
                  <c:v>2360.25</c:v>
                </c:pt>
                <c:pt idx="531">
                  <c:v>1343.25</c:v>
                </c:pt>
                <c:pt idx="532">
                  <c:v>2110.5</c:v>
                </c:pt>
                <c:pt idx="533">
                  <c:v>5460.75</c:v>
                </c:pt>
                <c:pt idx="534">
                  <c:v>2686.5</c:v>
                </c:pt>
                <c:pt idx="535">
                  <c:v>4979.25</c:v>
                </c:pt>
                <c:pt idx="536">
                  <c:v>697.5</c:v>
                </c:pt>
                <c:pt idx="537">
                  <c:v>5706</c:v>
                </c:pt>
                <c:pt idx="538">
                  <c:v>375.75</c:v>
                </c:pt>
                <c:pt idx="539">
                  <c:v>1129.5</c:v>
                </c:pt>
                <c:pt idx="540">
                  <c:v>2450.25</c:v>
                </c:pt>
                <c:pt idx="541">
                  <c:v>936</c:v>
                </c:pt>
                <c:pt idx="542">
                  <c:v>1982.25</c:v>
                </c:pt>
                <c:pt idx="543">
                  <c:v>6853.5</c:v>
                </c:pt>
                <c:pt idx="544">
                  <c:v>5733</c:v>
                </c:pt>
                <c:pt idx="545">
                  <c:v>4560.75</c:v>
                </c:pt>
                <c:pt idx="546">
                  <c:v>8163</c:v>
                </c:pt>
                <c:pt idx="547">
                  <c:v>8975.25</c:v>
                </c:pt>
                <c:pt idx="548">
                  <c:v>1293.75</c:v>
                </c:pt>
                <c:pt idx="549">
                  <c:v>5145.75</c:v>
                </c:pt>
                <c:pt idx="550">
                  <c:v>513</c:v>
                </c:pt>
                <c:pt idx="551">
                  <c:v>2985.75</c:v>
                </c:pt>
                <c:pt idx="552">
                  <c:v>1838.25</c:v>
                </c:pt>
                <c:pt idx="553">
                  <c:v>1516.5</c:v>
                </c:pt>
                <c:pt idx="554">
                  <c:v>7056</c:v>
                </c:pt>
                <c:pt idx="555">
                  <c:v>6567.75</c:v>
                </c:pt>
                <c:pt idx="556">
                  <c:v>8273.25</c:v>
                </c:pt>
                <c:pt idx="557">
                  <c:v>2508.75</c:v>
                </c:pt>
                <c:pt idx="558">
                  <c:v>2742.75</c:v>
                </c:pt>
                <c:pt idx="559">
                  <c:v>5103</c:v>
                </c:pt>
                <c:pt idx="560">
                  <c:v>335.25</c:v>
                </c:pt>
                <c:pt idx="561">
                  <c:v>3991.5</c:v>
                </c:pt>
                <c:pt idx="562">
                  <c:v>11103.75</c:v>
                </c:pt>
                <c:pt idx="563">
                  <c:v>9609.75</c:v>
                </c:pt>
                <c:pt idx="564">
                  <c:v>5719.5</c:v>
                </c:pt>
                <c:pt idx="565">
                  <c:v>8885.25</c:v>
                </c:pt>
                <c:pt idx="566">
                  <c:v>544.5</c:v>
                </c:pt>
                <c:pt idx="567">
                  <c:v>11677.5</c:v>
                </c:pt>
                <c:pt idx="568">
                  <c:v>10095.75</c:v>
                </c:pt>
                <c:pt idx="569">
                  <c:v>2562.75</c:v>
                </c:pt>
                <c:pt idx="570">
                  <c:v>7002</c:v>
                </c:pt>
                <c:pt idx="571">
                  <c:v>204.75</c:v>
                </c:pt>
                <c:pt idx="572">
                  <c:v>1181.25</c:v>
                </c:pt>
                <c:pt idx="573">
                  <c:v>13434.75</c:v>
                </c:pt>
                <c:pt idx="574">
                  <c:v>2220.75</c:v>
                </c:pt>
                <c:pt idx="575">
                  <c:v>10073.25</c:v>
                </c:pt>
                <c:pt idx="576">
                  <c:v>4873.5</c:v>
                </c:pt>
                <c:pt idx="577">
                  <c:v>2261.25</c:v>
                </c:pt>
                <c:pt idx="578">
                  <c:v>4146.75</c:v>
                </c:pt>
                <c:pt idx="579">
                  <c:v>6750</c:v>
                </c:pt>
                <c:pt idx="580">
                  <c:v>6588</c:v>
                </c:pt>
                <c:pt idx="581">
                  <c:v>13029.75</c:v>
                </c:pt>
                <c:pt idx="582">
                  <c:v>5339.25</c:v>
                </c:pt>
                <c:pt idx="583">
                  <c:v>5001.75</c:v>
                </c:pt>
                <c:pt idx="584">
                  <c:v>5006.25</c:v>
                </c:pt>
                <c:pt idx="585">
                  <c:v>7584.75</c:v>
                </c:pt>
                <c:pt idx="586">
                  <c:v>7744.5</c:v>
                </c:pt>
                <c:pt idx="587">
                  <c:v>1770.75</c:v>
                </c:pt>
                <c:pt idx="588">
                  <c:v>2792.25</c:v>
                </c:pt>
                <c:pt idx="589">
                  <c:v>5022</c:v>
                </c:pt>
                <c:pt idx="590">
                  <c:v>4493.25</c:v>
                </c:pt>
                <c:pt idx="591">
                  <c:v>1827</c:v>
                </c:pt>
                <c:pt idx="592">
                  <c:v>4716</c:v>
                </c:pt>
                <c:pt idx="593">
                  <c:v>8142.75</c:v>
                </c:pt>
                <c:pt idx="594">
                  <c:v>2232</c:v>
                </c:pt>
                <c:pt idx="595">
                  <c:v>4331.25</c:v>
                </c:pt>
                <c:pt idx="596">
                  <c:v>5226.75</c:v>
                </c:pt>
                <c:pt idx="597">
                  <c:v>4702.5</c:v>
                </c:pt>
                <c:pt idx="598">
                  <c:v>5460.75</c:v>
                </c:pt>
                <c:pt idx="599">
                  <c:v>5566.5</c:v>
                </c:pt>
                <c:pt idx="600">
                  <c:v>5370.75</c:v>
                </c:pt>
                <c:pt idx="601">
                  <c:v>6088.5</c:v>
                </c:pt>
                <c:pt idx="602">
                  <c:v>7872.75</c:v>
                </c:pt>
                <c:pt idx="603">
                  <c:v>1995.75</c:v>
                </c:pt>
                <c:pt idx="604">
                  <c:v>3296.25</c:v>
                </c:pt>
                <c:pt idx="605">
                  <c:v>5508</c:v>
                </c:pt>
                <c:pt idx="606">
                  <c:v>6250.5</c:v>
                </c:pt>
                <c:pt idx="607">
                  <c:v>9936</c:v>
                </c:pt>
                <c:pt idx="608">
                  <c:v>13628.25</c:v>
                </c:pt>
                <c:pt idx="609">
                  <c:v>3411</c:v>
                </c:pt>
                <c:pt idx="610">
                  <c:v>9569.25</c:v>
                </c:pt>
                <c:pt idx="611">
                  <c:v>10413</c:v>
                </c:pt>
                <c:pt idx="612">
                  <c:v>8421.75</c:v>
                </c:pt>
                <c:pt idx="613">
                  <c:v>6986.25</c:v>
                </c:pt>
                <c:pt idx="614">
                  <c:v>3789</c:v>
                </c:pt>
                <c:pt idx="615">
                  <c:v>9168.75</c:v>
                </c:pt>
                <c:pt idx="616">
                  <c:v>7458.75</c:v>
                </c:pt>
                <c:pt idx="617">
                  <c:v>8464.5</c:v>
                </c:pt>
                <c:pt idx="618">
                  <c:v>8307</c:v>
                </c:pt>
                <c:pt idx="619">
                  <c:v>1588.5</c:v>
                </c:pt>
                <c:pt idx="620">
                  <c:v>4925.25</c:v>
                </c:pt>
                <c:pt idx="621">
                  <c:v>3775.5</c:v>
                </c:pt>
                <c:pt idx="622">
                  <c:v>6646.5</c:v>
                </c:pt>
                <c:pt idx="623">
                  <c:v>4450.5</c:v>
                </c:pt>
                <c:pt idx="624">
                  <c:v>8822.25</c:v>
                </c:pt>
                <c:pt idx="625">
                  <c:v>731.25</c:v>
                </c:pt>
                <c:pt idx="626">
                  <c:v>1332</c:v>
                </c:pt>
                <c:pt idx="627">
                  <c:v>3507.75</c:v>
                </c:pt>
                <c:pt idx="628">
                  <c:v>5044.5</c:v>
                </c:pt>
                <c:pt idx="629">
                  <c:v>7222.5</c:v>
                </c:pt>
                <c:pt idx="630">
                  <c:v>9468</c:v>
                </c:pt>
                <c:pt idx="631">
                  <c:v>2076.75</c:v>
                </c:pt>
                <c:pt idx="632">
                  <c:v>1572.75</c:v>
                </c:pt>
                <c:pt idx="633">
                  <c:v>2009.25</c:v>
                </c:pt>
                <c:pt idx="634">
                  <c:v>13509</c:v>
                </c:pt>
                <c:pt idx="635">
                  <c:v>18364.5</c:v>
                </c:pt>
                <c:pt idx="636">
                  <c:v>2146.5</c:v>
                </c:pt>
                <c:pt idx="637">
                  <c:v>6862.5</c:v>
                </c:pt>
                <c:pt idx="638">
                  <c:v>4545</c:v>
                </c:pt>
                <c:pt idx="639">
                  <c:v>10694.25</c:v>
                </c:pt>
                <c:pt idx="640">
                  <c:v>1404</c:v>
                </c:pt>
                <c:pt idx="641">
                  <c:v>3757.5</c:v>
                </c:pt>
                <c:pt idx="642">
                  <c:v>1964.25</c:v>
                </c:pt>
                <c:pt idx="643">
                  <c:v>5024.25</c:v>
                </c:pt>
                <c:pt idx="644">
                  <c:v>3912.75</c:v>
                </c:pt>
                <c:pt idx="645">
                  <c:v>10284.75</c:v>
                </c:pt>
                <c:pt idx="646">
                  <c:v>7056</c:v>
                </c:pt>
                <c:pt idx="647">
                  <c:v>1941.75</c:v>
                </c:pt>
                <c:pt idx="648">
                  <c:v>3406.5</c:v>
                </c:pt>
                <c:pt idx="649">
                  <c:v>2637</c:v>
                </c:pt>
                <c:pt idx="650">
                  <c:v>306</c:v>
                </c:pt>
                <c:pt idx="651">
                  <c:v>1467</c:v>
                </c:pt>
                <c:pt idx="652">
                  <c:v>2556</c:v>
                </c:pt>
                <c:pt idx="653">
                  <c:v>4119.75</c:v>
                </c:pt>
                <c:pt idx="654">
                  <c:v>8120.25</c:v>
                </c:pt>
                <c:pt idx="655">
                  <c:v>128.25</c:v>
                </c:pt>
                <c:pt idx="656">
                  <c:v>1012.5</c:v>
                </c:pt>
                <c:pt idx="657">
                  <c:v>888.75</c:v>
                </c:pt>
                <c:pt idx="658">
                  <c:v>1273.5</c:v>
                </c:pt>
                <c:pt idx="659">
                  <c:v>4369.5</c:v>
                </c:pt>
                <c:pt idx="660">
                  <c:v>5438.25</c:v>
                </c:pt>
                <c:pt idx="661">
                  <c:v>5899.5</c:v>
                </c:pt>
                <c:pt idx="662">
                  <c:v>2391.75</c:v>
                </c:pt>
                <c:pt idx="663">
                  <c:v>7377.75</c:v>
                </c:pt>
                <c:pt idx="664">
                  <c:v>1914.75</c:v>
                </c:pt>
                <c:pt idx="665">
                  <c:v>1399.5</c:v>
                </c:pt>
                <c:pt idx="666">
                  <c:v>1377</c:v>
                </c:pt>
                <c:pt idx="667">
                  <c:v>8433</c:v>
                </c:pt>
                <c:pt idx="668">
                  <c:v>7533</c:v>
                </c:pt>
                <c:pt idx="669">
                  <c:v>3721.5</c:v>
                </c:pt>
                <c:pt idx="670">
                  <c:v>5276.25</c:v>
                </c:pt>
                <c:pt idx="671">
                  <c:v>9924.75</c:v>
                </c:pt>
                <c:pt idx="672">
                  <c:v>7904.25</c:v>
                </c:pt>
                <c:pt idx="673">
                  <c:v>5283</c:v>
                </c:pt>
                <c:pt idx="674">
                  <c:v>4515.75</c:v>
                </c:pt>
                <c:pt idx="675">
                  <c:v>2571.75</c:v>
                </c:pt>
                <c:pt idx="676">
                  <c:v>5285.25</c:v>
                </c:pt>
                <c:pt idx="677">
                  <c:v>6939</c:v>
                </c:pt>
                <c:pt idx="678">
                  <c:v>7209</c:v>
                </c:pt>
                <c:pt idx="679">
                  <c:v>2679.75</c:v>
                </c:pt>
                <c:pt idx="680">
                  <c:v>8349.75</c:v>
                </c:pt>
                <c:pt idx="681">
                  <c:v>2922.75</c:v>
                </c:pt>
                <c:pt idx="682">
                  <c:v>4306.5</c:v>
                </c:pt>
                <c:pt idx="683">
                  <c:v>10194.75</c:v>
                </c:pt>
                <c:pt idx="684">
                  <c:v>6590.25</c:v>
                </c:pt>
                <c:pt idx="685">
                  <c:v>4185</c:v>
                </c:pt>
                <c:pt idx="686">
                  <c:v>666</c:v>
                </c:pt>
                <c:pt idx="687">
                  <c:v>4637.25</c:v>
                </c:pt>
                <c:pt idx="688">
                  <c:v>10192.5</c:v>
                </c:pt>
                <c:pt idx="689">
                  <c:v>2859.75</c:v>
                </c:pt>
                <c:pt idx="690">
                  <c:v>9398.25</c:v>
                </c:pt>
                <c:pt idx="691">
                  <c:v>3879</c:v>
                </c:pt>
                <c:pt idx="692">
                  <c:v>5206.5</c:v>
                </c:pt>
                <c:pt idx="693">
                  <c:v>7011</c:v>
                </c:pt>
                <c:pt idx="694">
                  <c:v>8689.5</c:v>
                </c:pt>
                <c:pt idx="695">
                  <c:v>605.25</c:v>
                </c:pt>
                <c:pt idx="696">
                  <c:v>3408.75</c:v>
                </c:pt>
                <c:pt idx="697">
                  <c:v>18643.5</c:v>
                </c:pt>
                <c:pt idx="698">
                  <c:v>9504</c:v>
                </c:pt>
                <c:pt idx="699">
                  <c:v>4529.25</c:v>
                </c:pt>
                <c:pt idx="700">
                  <c:v>9837</c:v>
                </c:pt>
                <c:pt idx="701">
                  <c:v>5593.5</c:v>
                </c:pt>
                <c:pt idx="702">
                  <c:v>8280</c:v>
                </c:pt>
                <c:pt idx="703">
                  <c:v>6306.75</c:v>
                </c:pt>
                <c:pt idx="704">
                  <c:v>15099.75</c:v>
                </c:pt>
                <c:pt idx="705">
                  <c:v>4540.5</c:v>
                </c:pt>
                <c:pt idx="706">
                  <c:v>393.75</c:v>
                </c:pt>
                <c:pt idx="707">
                  <c:v>8203.5</c:v>
                </c:pt>
                <c:pt idx="708">
                  <c:v>2965.5</c:v>
                </c:pt>
                <c:pt idx="709">
                  <c:v>3717</c:v>
                </c:pt>
                <c:pt idx="710">
                  <c:v>11306.25</c:v>
                </c:pt>
                <c:pt idx="711">
                  <c:v>6907.5</c:v>
                </c:pt>
                <c:pt idx="712">
                  <c:v>3620.25</c:v>
                </c:pt>
                <c:pt idx="713">
                  <c:v>3163.5</c:v>
                </c:pt>
                <c:pt idx="714">
                  <c:v>5757.75</c:v>
                </c:pt>
                <c:pt idx="715">
                  <c:v>1332</c:v>
                </c:pt>
                <c:pt idx="716">
                  <c:v>3129.75</c:v>
                </c:pt>
                <c:pt idx="717">
                  <c:v>7195.5</c:v>
                </c:pt>
                <c:pt idx="718">
                  <c:v>3215.25</c:v>
                </c:pt>
                <c:pt idx="719">
                  <c:v>261</c:v>
                </c:pt>
                <c:pt idx="720">
                  <c:v>4781.25</c:v>
                </c:pt>
                <c:pt idx="721">
                  <c:v>8131.5</c:v>
                </c:pt>
                <c:pt idx="722">
                  <c:v>3620.25</c:v>
                </c:pt>
                <c:pt idx="723">
                  <c:v>4396.5</c:v>
                </c:pt>
                <c:pt idx="724">
                  <c:v>6189.75</c:v>
                </c:pt>
                <c:pt idx="725">
                  <c:v>6156</c:v>
                </c:pt>
                <c:pt idx="726">
                  <c:v>4938.75</c:v>
                </c:pt>
                <c:pt idx="727">
                  <c:v>236.25</c:v>
                </c:pt>
                <c:pt idx="728">
                  <c:v>1163.25</c:v>
                </c:pt>
                <c:pt idx="729">
                  <c:v>2506.5</c:v>
                </c:pt>
                <c:pt idx="730">
                  <c:v>6498</c:v>
                </c:pt>
                <c:pt idx="731">
                  <c:v>8176.5</c:v>
                </c:pt>
                <c:pt idx="732">
                  <c:v>2756.25</c:v>
                </c:pt>
                <c:pt idx="733">
                  <c:v>7200</c:v>
                </c:pt>
                <c:pt idx="734">
                  <c:v>3645</c:v>
                </c:pt>
                <c:pt idx="735">
                  <c:v>1431</c:v>
                </c:pt>
                <c:pt idx="736">
                  <c:v>1640.25</c:v>
                </c:pt>
                <c:pt idx="737">
                  <c:v>7616.25</c:v>
                </c:pt>
                <c:pt idx="738">
                  <c:v>8282.25</c:v>
                </c:pt>
                <c:pt idx="739">
                  <c:v>7335</c:v>
                </c:pt>
                <c:pt idx="740">
                  <c:v>7366.5</c:v>
                </c:pt>
                <c:pt idx="741">
                  <c:v>3262.5</c:v>
                </c:pt>
                <c:pt idx="742">
                  <c:v>3636</c:v>
                </c:pt>
                <c:pt idx="743">
                  <c:v>10955.25</c:v>
                </c:pt>
                <c:pt idx="744">
                  <c:v>4556.25</c:v>
                </c:pt>
                <c:pt idx="745">
                  <c:v>2891.25</c:v>
                </c:pt>
                <c:pt idx="746">
                  <c:v>1003.5</c:v>
                </c:pt>
                <c:pt idx="747">
                  <c:v>6140.25</c:v>
                </c:pt>
                <c:pt idx="748">
                  <c:v>11121.75</c:v>
                </c:pt>
                <c:pt idx="749">
                  <c:v>8151.75</c:v>
                </c:pt>
                <c:pt idx="750">
                  <c:v>5755.5</c:v>
                </c:pt>
                <c:pt idx="751">
                  <c:v>11380.5</c:v>
                </c:pt>
                <c:pt idx="752">
                  <c:v>9092.25</c:v>
                </c:pt>
                <c:pt idx="753">
                  <c:v>1460.25</c:v>
                </c:pt>
                <c:pt idx="754">
                  <c:v>1957.5</c:v>
                </c:pt>
                <c:pt idx="755">
                  <c:v>8293.5</c:v>
                </c:pt>
                <c:pt idx="756">
                  <c:v>2394</c:v>
                </c:pt>
                <c:pt idx="757">
                  <c:v>5089.5</c:v>
                </c:pt>
                <c:pt idx="758">
                  <c:v>12836.25</c:v>
                </c:pt>
                <c:pt idx="759">
                  <c:v>8478</c:v>
                </c:pt>
                <c:pt idx="760">
                  <c:v>31.5</c:v>
                </c:pt>
                <c:pt idx="761">
                  <c:v>877.5</c:v>
                </c:pt>
                <c:pt idx="762">
                  <c:v>12260.25</c:v>
                </c:pt>
                <c:pt idx="763">
                  <c:v>6115.5</c:v>
                </c:pt>
                <c:pt idx="764">
                  <c:v>6860.25</c:v>
                </c:pt>
                <c:pt idx="765">
                  <c:v>9555.75</c:v>
                </c:pt>
                <c:pt idx="766">
                  <c:v>7578</c:v>
                </c:pt>
                <c:pt idx="767">
                  <c:v>4376.25</c:v>
                </c:pt>
                <c:pt idx="768">
                  <c:v>3314.25</c:v>
                </c:pt>
                <c:pt idx="769">
                  <c:v>14343.75</c:v>
                </c:pt>
                <c:pt idx="770">
                  <c:v>5577.75</c:v>
                </c:pt>
                <c:pt idx="771">
                  <c:v>13018.5</c:v>
                </c:pt>
                <c:pt idx="772">
                  <c:v>13131</c:v>
                </c:pt>
                <c:pt idx="773">
                  <c:v>4725</c:v>
                </c:pt>
                <c:pt idx="774">
                  <c:v>2270.25</c:v>
                </c:pt>
                <c:pt idx="775">
                  <c:v>6491.25</c:v>
                </c:pt>
                <c:pt idx="776">
                  <c:v>9814.5</c:v>
                </c:pt>
                <c:pt idx="777">
                  <c:v>1948.5</c:v>
                </c:pt>
                <c:pt idx="778">
                  <c:v>6576.75</c:v>
                </c:pt>
                <c:pt idx="779">
                  <c:v>11511</c:v>
                </c:pt>
                <c:pt idx="780">
                  <c:v>5769</c:v>
                </c:pt>
                <c:pt idx="781">
                  <c:v>5672.25</c:v>
                </c:pt>
                <c:pt idx="782">
                  <c:v>10775.25</c:v>
                </c:pt>
                <c:pt idx="783">
                  <c:v>288</c:v>
                </c:pt>
                <c:pt idx="784">
                  <c:v>4016.25</c:v>
                </c:pt>
                <c:pt idx="785">
                  <c:v>18465.75</c:v>
                </c:pt>
                <c:pt idx="786">
                  <c:v>711</c:v>
                </c:pt>
                <c:pt idx="787">
                  <c:v>5094</c:v>
                </c:pt>
                <c:pt idx="788">
                  <c:v>1802.25</c:v>
                </c:pt>
                <c:pt idx="789">
                  <c:v>3852</c:v>
                </c:pt>
                <c:pt idx="790">
                  <c:v>13362.75</c:v>
                </c:pt>
                <c:pt idx="791">
                  <c:v>749.25</c:v>
                </c:pt>
                <c:pt idx="792">
                  <c:v>2342.25</c:v>
                </c:pt>
                <c:pt idx="793">
                  <c:v>6543</c:v>
                </c:pt>
                <c:pt idx="794">
                  <c:v>1716.75</c:v>
                </c:pt>
                <c:pt idx="795">
                  <c:v>1503</c:v>
                </c:pt>
                <c:pt idx="796">
                  <c:v>3246.75</c:v>
                </c:pt>
                <c:pt idx="797">
                  <c:v>8595</c:v>
                </c:pt>
                <c:pt idx="798">
                  <c:v>3417.75</c:v>
                </c:pt>
                <c:pt idx="799">
                  <c:v>4749.75</c:v>
                </c:pt>
                <c:pt idx="800">
                  <c:v>5589</c:v>
                </c:pt>
                <c:pt idx="801">
                  <c:v>6106.5</c:v>
                </c:pt>
                <c:pt idx="802">
                  <c:v>553.5</c:v>
                </c:pt>
                <c:pt idx="803">
                  <c:v>3406.5</c:v>
                </c:pt>
                <c:pt idx="804">
                  <c:v>7731</c:v>
                </c:pt>
                <c:pt idx="805">
                  <c:v>2488.5</c:v>
                </c:pt>
                <c:pt idx="806">
                  <c:v>1417.5</c:v>
                </c:pt>
                <c:pt idx="807">
                  <c:v>429.75</c:v>
                </c:pt>
                <c:pt idx="808">
                  <c:v>7074</c:v>
                </c:pt>
                <c:pt idx="809">
                  <c:v>16319.25</c:v>
                </c:pt>
                <c:pt idx="810">
                  <c:v>562.5</c:v>
                </c:pt>
                <c:pt idx="811">
                  <c:v>10971</c:v>
                </c:pt>
                <c:pt idx="812">
                  <c:v>8635.5</c:v>
                </c:pt>
                <c:pt idx="813">
                  <c:v>5240.25</c:v>
                </c:pt>
                <c:pt idx="814">
                  <c:v>4329</c:v>
                </c:pt>
                <c:pt idx="815">
                  <c:v>7834.5</c:v>
                </c:pt>
                <c:pt idx="816">
                  <c:v>6302.25</c:v>
                </c:pt>
                <c:pt idx="817">
                  <c:v>9247.5</c:v>
                </c:pt>
                <c:pt idx="818">
                  <c:v>5834.25</c:v>
                </c:pt>
                <c:pt idx="819">
                  <c:v>6941.25</c:v>
                </c:pt>
                <c:pt idx="820">
                  <c:v>5440.5</c:v>
                </c:pt>
                <c:pt idx="821">
                  <c:v>6563.25</c:v>
                </c:pt>
                <c:pt idx="822">
                  <c:v>7998.75</c:v>
                </c:pt>
                <c:pt idx="823">
                  <c:v>10725.75</c:v>
                </c:pt>
                <c:pt idx="824">
                  <c:v>3978</c:v>
                </c:pt>
                <c:pt idx="825">
                  <c:v>1037.25</c:v>
                </c:pt>
                <c:pt idx="826">
                  <c:v>13178.25</c:v>
                </c:pt>
                <c:pt idx="827">
                  <c:v>2349</c:v>
                </c:pt>
                <c:pt idx="828">
                  <c:v>12172.5</c:v>
                </c:pt>
                <c:pt idx="829">
                  <c:v>902.25</c:v>
                </c:pt>
                <c:pt idx="830">
                  <c:v>8984.25</c:v>
                </c:pt>
                <c:pt idx="831">
                  <c:v>1451.25</c:v>
                </c:pt>
                <c:pt idx="832">
                  <c:v>7600.5</c:v>
                </c:pt>
                <c:pt idx="833">
                  <c:v>18639</c:v>
                </c:pt>
                <c:pt idx="834">
                  <c:v>5127.75</c:v>
                </c:pt>
                <c:pt idx="835">
                  <c:v>513</c:v>
                </c:pt>
                <c:pt idx="836">
                  <c:v>4326.75</c:v>
                </c:pt>
                <c:pt idx="837">
                  <c:v>2832.75</c:v>
                </c:pt>
                <c:pt idx="838">
                  <c:v>1885.5</c:v>
                </c:pt>
                <c:pt idx="839">
                  <c:v>10552.5</c:v>
                </c:pt>
                <c:pt idx="840">
                  <c:v>3449.25</c:v>
                </c:pt>
                <c:pt idx="841">
                  <c:v>4218.75</c:v>
                </c:pt>
                <c:pt idx="842">
                  <c:v>10854</c:v>
                </c:pt>
                <c:pt idx="843">
                  <c:v>3510</c:v>
                </c:pt>
                <c:pt idx="844">
                  <c:v>7083</c:v>
                </c:pt>
                <c:pt idx="845">
                  <c:v>7609.5</c:v>
                </c:pt>
                <c:pt idx="846">
                  <c:v>4893.75</c:v>
                </c:pt>
                <c:pt idx="847">
                  <c:v>6504.75</c:v>
                </c:pt>
                <c:pt idx="848">
                  <c:v>2178</c:v>
                </c:pt>
                <c:pt idx="849">
                  <c:v>3280.5</c:v>
                </c:pt>
                <c:pt idx="850">
                  <c:v>6678</c:v>
                </c:pt>
                <c:pt idx="851">
                  <c:v>2616.75</c:v>
                </c:pt>
                <c:pt idx="852">
                  <c:v>4362.75</c:v>
                </c:pt>
                <c:pt idx="853">
                  <c:v>2268</c:v>
                </c:pt>
                <c:pt idx="854">
                  <c:v>5357.25</c:v>
                </c:pt>
                <c:pt idx="855">
                  <c:v>4794.75</c:v>
                </c:pt>
                <c:pt idx="856">
                  <c:v>11799</c:v>
                </c:pt>
                <c:pt idx="857">
                  <c:v>8169.75</c:v>
                </c:pt>
                <c:pt idx="858">
                  <c:v>5528.25</c:v>
                </c:pt>
                <c:pt idx="859">
                  <c:v>4029.75</c:v>
                </c:pt>
                <c:pt idx="860">
                  <c:v>4619.25</c:v>
                </c:pt>
                <c:pt idx="861">
                  <c:v>4995</c:v>
                </c:pt>
                <c:pt idx="862">
                  <c:v>6707.25</c:v>
                </c:pt>
                <c:pt idx="863">
                  <c:v>5325.75</c:v>
                </c:pt>
                <c:pt idx="864">
                  <c:v>1037.25</c:v>
                </c:pt>
                <c:pt idx="865">
                  <c:v>1471.5</c:v>
                </c:pt>
                <c:pt idx="866">
                  <c:v>4497.75</c:v>
                </c:pt>
                <c:pt idx="867">
                  <c:v>6606</c:v>
                </c:pt>
                <c:pt idx="868">
                  <c:v>357.75</c:v>
                </c:pt>
                <c:pt idx="869">
                  <c:v>348.75</c:v>
                </c:pt>
                <c:pt idx="870">
                  <c:v>7733.25</c:v>
                </c:pt>
                <c:pt idx="871">
                  <c:v>7809.75</c:v>
                </c:pt>
                <c:pt idx="872">
                  <c:v>3852</c:v>
                </c:pt>
                <c:pt idx="873">
                  <c:v>8948.25</c:v>
                </c:pt>
                <c:pt idx="874">
                  <c:v>4963.5</c:v>
                </c:pt>
                <c:pt idx="875">
                  <c:v>5391</c:v>
                </c:pt>
                <c:pt idx="876">
                  <c:v>7764.75</c:v>
                </c:pt>
                <c:pt idx="877">
                  <c:v>3555</c:v>
                </c:pt>
                <c:pt idx="878">
                  <c:v>1197</c:v>
                </c:pt>
                <c:pt idx="879">
                  <c:v>8775</c:v>
                </c:pt>
                <c:pt idx="880">
                  <c:v>2765.25</c:v>
                </c:pt>
                <c:pt idx="881">
                  <c:v>915.75</c:v>
                </c:pt>
                <c:pt idx="882">
                  <c:v>6192</c:v>
                </c:pt>
                <c:pt idx="883">
                  <c:v>11578.5</c:v>
                </c:pt>
                <c:pt idx="884">
                  <c:v>13187.25</c:v>
                </c:pt>
                <c:pt idx="885">
                  <c:v>9047.25</c:v>
                </c:pt>
                <c:pt idx="886">
                  <c:v>3395.25</c:v>
                </c:pt>
                <c:pt idx="887">
                  <c:v>10368</c:v>
                </c:pt>
                <c:pt idx="888">
                  <c:v>11160</c:v>
                </c:pt>
                <c:pt idx="889">
                  <c:v>11526.75</c:v>
                </c:pt>
                <c:pt idx="890">
                  <c:v>6376.5</c:v>
                </c:pt>
                <c:pt idx="891">
                  <c:v>7155</c:v>
                </c:pt>
                <c:pt idx="892">
                  <c:v>2103.75</c:v>
                </c:pt>
                <c:pt idx="893">
                  <c:v>10183.5</c:v>
                </c:pt>
                <c:pt idx="894">
                  <c:v>4407.75</c:v>
                </c:pt>
                <c:pt idx="895">
                  <c:v>18708.75</c:v>
                </c:pt>
                <c:pt idx="896">
                  <c:v>2317.5</c:v>
                </c:pt>
                <c:pt idx="897">
                  <c:v>8084.25</c:v>
                </c:pt>
                <c:pt idx="898">
                  <c:v>5046.75</c:v>
                </c:pt>
                <c:pt idx="899">
                  <c:v>7823.25</c:v>
                </c:pt>
                <c:pt idx="900">
                  <c:v>3006</c:v>
                </c:pt>
                <c:pt idx="901">
                  <c:v>6446.25</c:v>
                </c:pt>
                <c:pt idx="902">
                  <c:v>6372</c:v>
                </c:pt>
                <c:pt idx="903">
                  <c:v>8118</c:v>
                </c:pt>
                <c:pt idx="904">
                  <c:v>9312.75</c:v>
                </c:pt>
                <c:pt idx="905">
                  <c:v>6077.25</c:v>
                </c:pt>
                <c:pt idx="906">
                  <c:v>1930.5</c:v>
                </c:pt>
                <c:pt idx="907">
                  <c:v>6810.75</c:v>
                </c:pt>
                <c:pt idx="908">
                  <c:v>225</c:v>
                </c:pt>
                <c:pt idx="909">
                  <c:v>5181.75</c:v>
                </c:pt>
                <c:pt idx="910">
                  <c:v>783</c:v>
                </c:pt>
                <c:pt idx="911">
                  <c:v>5044.5</c:v>
                </c:pt>
                <c:pt idx="912">
                  <c:v>1665</c:v>
                </c:pt>
                <c:pt idx="913">
                  <c:v>3838.5</c:v>
                </c:pt>
                <c:pt idx="914">
                  <c:v>137.25</c:v>
                </c:pt>
                <c:pt idx="915">
                  <c:v>3478.5</c:v>
                </c:pt>
                <c:pt idx="916">
                  <c:v>3649.5</c:v>
                </c:pt>
                <c:pt idx="917">
                  <c:v>3069</c:v>
                </c:pt>
                <c:pt idx="918">
                  <c:v>5931</c:v>
                </c:pt>
                <c:pt idx="919">
                  <c:v>5130</c:v>
                </c:pt>
                <c:pt idx="920">
                  <c:v>5548.5</c:v>
                </c:pt>
                <c:pt idx="921">
                  <c:v>4941</c:v>
                </c:pt>
                <c:pt idx="922">
                  <c:v>6943.5</c:v>
                </c:pt>
                <c:pt idx="923">
                  <c:v>4704.75</c:v>
                </c:pt>
                <c:pt idx="924">
                  <c:v>2238.75</c:v>
                </c:pt>
                <c:pt idx="925">
                  <c:v>8532</c:v>
                </c:pt>
                <c:pt idx="926">
                  <c:v>2576.25</c:v>
                </c:pt>
                <c:pt idx="927">
                  <c:v>1548</c:v>
                </c:pt>
                <c:pt idx="928">
                  <c:v>2529</c:v>
                </c:pt>
                <c:pt idx="929">
                  <c:v>6844.5</c:v>
                </c:pt>
                <c:pt idx="930">
                  <c:v>5442.75</c:v>
                </c:pt>
                <c:pt idx="931">
                  <c:v>9819</c:v>
                </c:pt>
                <c:pt idx="932">
                  <c:v>1635.75</c:v>
                </c:pt>
                <c:pt idx="933">
                  <c:v>3924</c:v>
                </c:pt>
                <c:pt idx="934">
                  <c:v>5087.25</c:v>
                </c:pt>
                <c:pt idx="935">
                  <c:v>5719.5</c:v>
                </c:pt>
                <c:pt idx="936">
                  <c:v>1449</c:v>
                </c:pt>
                <c:pt idx="937">
                  <c:v>5220</c:v>
                </c:pt>
                <c:pt idx="938">
                  <c:v>6126.75</c:v>
                </c:pt>
                <c:pt idx="939">
                  <c:v>5494.5</c:v>
                </c:pt>
                <c:pt idx="940">
                  <c:v>5157</c:v>
                </c:pt>
                <c:pt idx="941">
                  <c:v>7638.75</c:v>
                </c:pt>
                <c:pt idx="942">
                  <c:v>7069.5</c:v>
                </c:pt>
                <c:pt idx="943">
                  <c:v>1154.25</c:v>
                </c:pt>
                <c:pt idx="944">
                  <c:v>11963.25</c:v>
                </c:pt>
                <c:pt idx="945">
                  <c:v>4592.25</c:v>
                </c:pt>
                <c:pt idx="946">
                  <c:v>3044.25</c:v>
                </c:pt>
                <c:pt idx="947">
                  <c:v>7092</c:v>
                </c:pt>
                <c:pt idx="948">
                  <c:v>7978.5</c:v>
                </c:pt>
                <c:pt idx="949">
                  <c:v>7924.5</c:v>
                </c:pt>
                <c:pt idx="950">
                  <c:v>5240.25</c:v>
                </c:pt>
                <c:pt idx="951">
                  <c:v>2263.5</c:v>
                </c:pt>
                <c:pt idx="952">
                  <c:v>639</c:v>
                </c:pt>
                <c:pt idx="953">
                  <c:v>18378</c:v>
                </c:pt>
                <c:pt idx="954">
                  <c:v>2432.25</c:v>
                </c:pt>
                <c:pt idx="955">
                  <c:v>3564</c:v>
                </c:pt>
                <c:pt idx="956">
                  <c:v>33484.5</c:v>
                </c:pt>
                <c:pt idx="957">
                  <c:v>7661.25</c:v>
                </c:pt>
                <c:pt idx="958">
                  <c:v>5445</c:v>
                </c:pt>
                <c:pt idx="959">
                  <c:v>9992.25</c:v>
                </c:pt>
                <c:pt idx="960">
                  <c:v>7508.25</c:v>
                </c:pt>
                <c:pt idx="961">
                  <c:v>5199.75</c:v>
                </c:pt>
                <c:pt idx="962">
                  <c:v>4005</c:v>
                </c:pt>
                <c:pt idx="963">
                  <c:v>803.25</c:v>
                </c:pt>
                <c:pt idx="964">
                  <c:v>6428.25</c:v>
                </c:pt>
                <c:pt idx="965">
                  <c:v>9418.5</c:v>
                </c:pt>
                <c:pt idx="966">
                  <c:v>1624.5</c:v>
                </c:pt>
                <c:pt idx="967">
                  <c:v>8106.75</c:v>
                </c:pt>
                <c:pt idx="968">
                  <c:v>9812.25</c:v>
                </c:pt>
                <c:pt idx="969">
                  <c:v>1638</c:v>
                </c:pt>
                <c:pt idx="970">
                  <c:v>1266.75</c:v>
                </c:pt>
                <c:pt idx="971">
                  <c:v>4497.75</c:v>
                </c:pt>
                <c:pt idx="972">
                  <c:v>7206.75</c:v>
                </c:pt>
                <c:pt idx="973">
                  <c:v>4617</c:v>
                </c:pt>
                <c:pt idx="974">
                  <c:v>10048.5</c:v>
                </c:pt>
                <c:pt idx="975">
                  <c:v>2344.5</c:v>
                </c:pt>
                <c:pt idx="976">
                  <c:v>7213.5</c:v>
                </c:pt>
                <c:pt idx="977">
                  <c:v>4977</c:v>
                </c:pt>
                <c:pt idx="978">
                  <c:v>10689.75</c:v>
                </c:pt>
                <c:pt idx="979">
                  <c:v>6351.75</c:v>
                </c:pt>
                <c:pt idx="980">
                  <c:v>8444.25</c:v>
                </c:pt>
                <c:pt idx="981">
                  <c:v>497.25</c:v>
                </c:pt>
                <c:pt idx="982">
                  <c:v>1390.5</c:v>
                </c:pt>
                <c:pt idx="983">
                  <c:v>9544.5</c:v>
                </c:pt>
                <c:pt idx="984">
                  <c:v>7596</c:v>
                </c:pt>
                <c:pt idx="985">
                  <c:v>3051</c:v>
                </c:pt>
                <c:pt idx="986">
                  <c:v>5827.5</c:v>
                </c:pt>
                <c:pt idx="987">
                  <c:v>4772.25</c:v>
                </c:pt>
                <c:pt idx="988">
                  <c:v>5613.75</c:v>
                </c:pt>
                <c:pt idx="989">
                  <c:v>4709.25</c:v>
                </c:pt>
                <c:pt idx="990">
                  <c:v>11056.5</c:v>
                </c:pt>
                <c:pt idx="991">
                  <c:v>14307.75</c:v>
                </c:pt>
                <c:pt idx="992">
                  <c:v>2724.75</c:v>
                </c:pt>
                <c:pt idx="993">
                  <c:v>13063.5</c:v>
                </c:pt>
                <c:pt idx="994">
                  <c:v>10575</c:v>
                </c:pt>
                <c:pt idx="995">
                  <c:v>4817.25</c:v>
                </c:pt>
                <c:pt idx="996">
                  <c:v>4671</c:v>
                </c:pt>
                <c:pt idx="997">
                  <c:v>7670.25</c:v>
                </c:pt>
                <c:pt idx="998">
                  <c:v>49.5</c:v>
                </c:pt>
                <c:pt idx="999">
                  <c:v>3672</c:v>
                </c:pt>
                <c:pt idx="1000">
                  <c:v>1161</c:v>
                </c:pt>
                <c:pt idx="1001">
                  <c:v>8358.75</c:v>
                </c:pt>
                <c:pt idx="1002">
                  <c:v>2571.75</c:v>
                </c:pt>
                <c:pt idx="1003">
                  <c:v>366.75</c:v>
                </c:pt>
                <c:pt idx="1004">
                  <c:v>578.25</c:v>
                </c:pt>
                <c:pt idx="1005">
                  <c:v>12030.75</c:v>
                </c:pt>
                <c:pt idx="1006">
                  <c:v>13104</c:v>
                </c:pt>
                <c:pt idx="1007">
                  <c:v>7436.25</c:v>
                </c:pt>
                <c:pt idx="1008">
                  <c:v>4918.5</c:v>
                </c:pt>
                <c:pt idx="1009">
                  <c:v>751.5</c:v>
                </c:pt>
                <c:pt idx="1010">
                  <c:v>5213.25</c:v>
                </c:pt>
                <c:pt idx="1011">
                  <c:v>2889</c:v>
                </c:pt>
                <c:pt idx="1012">
                  <c:v>3033</c:v>
                </c:pt>
                <c:pt idx="1013">
                  <c:v>598.5</c:v>
                </c:pt>
                <c:pt idx="1014">
                  <c:v>3541.5</c:v>
                </c:pt>
                <c:pt idx="1015">
                  <c:v>2929.5</c:v>
                </c:pt>
                <c:pt idx="1016">
                  <c:v>9211.5</c:v>
                </c:pt>
                <c:pt idx="1017">
                  <c:v>6903</c:v>
                </c:pt>
                <c:pt idx="1018">
                  <c:v>9000</c:v>
                </c:pt>
                <c:pt idx="1019">
                  <c:v>14481</c:v>
                </c:pt>
                <c:pt idx="1020">
                  <c:v>3165.75</c:v>
                </c:pt>
                <c:pt idx="1021">
                  <c:v>9875.25</c:v>
                </c:pt>
                <c:pt idx="1022">
                  <c:v>3712.5</c:v>
                </c:pt>
                <c:pt idx="1023">
                  <c:v>5019.75</c:v>
                </c:pt>
                <c:pt idx="1024">
                  <c:v>5154.75</c:v>
                </c:pt>
                <c:pt idx="1025">
                  <c:v>10548</c:v>
                </c:pt>
                <c:pt idx="1026">
                  <c:v>16724.25</c:v>
                </c:pt>
                <c:pt idx="1027">
                  <c:v>4997.25</c:v>
                </c:pt>
                <c:pt idx="1028">
                  <c:v>2551.5</c:v>
                </c:pt>
                <c:pt idx="1029">
                  <c:v>3998.25</c:v>
                </c:pt>
                <c:pt idx="1030">
                  <c:v>2425.5</c:v>
                </c:pt>
                <c:pt idx="1031">
                  <c:v>3845.25</c:v>
                </c:pt>
                <c:pt idx="1032">
                  <c:v>6754.5</c:v>
                </c:pt>
                <c:pt idx="1033">
                  <c:v>3514.5</c:v>
                </c:pt>
                <c:pt idx="1034">
                  <c:v>8316</c:v>
                </c:pt>
                <c:pt idx="1035">
                  <c:v>9324</c:v>
                </c:pt>
                <c:pt idx="1036">
                  <c:v>2675.25</c:v>
                </c:pt>
                <c:pt idx="1037">
                  <c:v>6439.5</c:v>
                </c:pt>
                <c:pt idx="1038">
                  <c:v>6302.25</c:v>
                </c:pt>
                <c:pt idx="1039">
                  <c:v>14827.5</c:v>
                </c:pt>
                <c:pt idx="1040">
                  <c:v>13315.5</c:v>
                </c:pt>
                <c:pt idx="1041">
                  <c:v>333</c:v>
                </c:pt>
                <c:pt idx="1042">
                  <c:v>8091</c:v>
                </c:pt>
                <c:pt idx="1043">
                  <c:v>432</c:v>
                </c:pt>
                <c:pt idx="1044">
                  <c:v>3021.75</c:v>
                </c:pt>
                <c:pt idx="1045">
                  <c:v>9045</c:v>
                </c:pt>
                <c:pt idx="1046">
                  <c:v>8961.75</c:v>
                </c:pt>
                <c:pt idx="1047">
                  <c:v>12132</c:v>
                </c:pt>
                <c:pt idx="1048">
                  <c:v>7184.25</c:v>
                </c:pt>
                <c:pt idx="1049">
                  <c:v>1156.5</c:v>
                </c:pt>
                <c:pt idx="1050">
                  <c:v>6291</c:v>
                </c:pt>
                <c:pt idx="1051">
                  <c:v>5847.75</c:v>
                </c:pt>
                <c:pt idx="1052">
                  <c:v>337.5</c:v>
                </c:pt>
                <c:pt idx="1053">
                  <c:v>2430</c:v>
                </c:pt>
                <c:pt idx="1054">
                  <c:v>5955.75</c:v>
                </c:pt>
                <c:pt idx="1055">
                  <c:v>6606</c:v>
                </c:pt>
                <c:pt idx="1056">
                  <c:v>8712</c:v>
                </c:pt>
                <c:pt idx="1057">
                  <c:v>3064.5</c:v>
                </c:pt>
                <c:pt idx="1058">
                  <c:v>6176.25</c:v>
                </c:pt>
                <c:pt idx="1059">
                  <c:v>6291</c:v>
                </c:pt>
                <c:pt idx="1060">
                  <c:v>5366.25</c:v>
                </c:pt>
                <c:pt idx="1061">
                  <c:v>3278.25</c:v>
                </c:pt>
                <c:pt idx="1062">
                  <c:v>1995.75</c:v>
                </c:pt>
                <c:pt idx="1063">
                  <c:v>8849.25</c:v>
                </c:pt>
                <c:pt idx="1064">
                  <c:v>13464</c:v>
                </c:pt>
                <c:pt idx="1065">
                  <c:v>8511.75</c:v>
                </c:pt>
                <c:pt idx="1066">
                  <c:v>4941</c:v>
                </c:pt>
                <c:pt idx="1067">
                  <c:v>5044.5</c:v>
                </c:pt>
                <c:pt idx="1068">
                  <c:v>7389</c:v>
                </c:pt>
                <c:pt idx="1069">
                  <c:v>5339.25</c:v>
                </c:pt>
                <c:pt idx="1070">
                  <c:v>648</c:v>
                </c:pt>
                <c:pt idx="1071">
                  <c:v>8559</c:v>
                </c:pt>
                <c:pt idx="1072">
                  <c:v>8115.75</c:v>
                </c:pt>
                <c:pt idx="1073">
                  <c:v>5631.75</c:v>
                </c:pt>
                <c:pt idx="1074">
                  <c:v>4965.75</c:v>
                </c:pt>
                <c:pt idx="1075">
                  <c:v>7137</c:v>
                </c:pt>
                <c:pt idx="1076">
                  <c:v>9654.75</c:v>
                </c:pt>
                <c:pt idx="1077">
                  <c:v>8757</c:v>
                </c:pt>
                <c:pt idx="1078">
                  <c:v>6527.25</c:v>
                </c:pt>
                <c:pt idx="1079">
                  <c:v>4889.25</c:v>
                </c:pt>
                <c:pt idx="1080">
                  <c:v>3912.75</c:v>
                </c:pt>
                <c:pt idx="1081">
                  <c:v>8109</c:v>
                </c:pt>
                <c:pt idx="1082">
                  <c:v>724.5</c:v>
                </c:pt>
                <c:pt idx="1083">
                  <c:v>5753.25</c:v>
                </c:pt>
                <c:pt idx="1084">
                  <c:v>135</c:v>
                </c:pt>
                <c:pt idx="1085">
                  <c:v>4740.75</c:v>
                </c:pt>
                <c:pt idx="1086">
                  <c:v>9564.75</c:v>
                </c:pt>
                <c:pt idx="1087">
                  <c:v>3037.5</c:v>
                </c:pt>
                <c:pt idx="1088">
                  <c:v>8574.75</c:v>
                </c:pt>
                <c:pt idx="1089">
                  <c:v>6464.25</c:v>
                </c:pt>
                <c:pt idx="1090">
                  <c:v>7069.5</c:v>
                </c:pt>
                <c:pt idx="1091">
                  <c:v>3222</c:v>
                </c:pt>
                <c:pt idx="1092">
                  <c:v>2547</c:v>
                </c:pt>
                <c:pt idx="1093">
                  <c:v>1624.5</c:v>
                </c:pt>
                <c:pt idx="1094">
                  <c:v>3264.75</c:v>
                </c:pt>
                <c:pt idx="1095">
                  <c:v>12766.5</c:v>
                </c:pt>
                <c:pt idx="1096">
                  <c:v>6246</c:v>
                </c:pt>
                <c:pt idx="1097">
                  <c:v>2416.5</c:v>
                </c:pt>
                <c:pt idx="1098">
                  <c:v>9130.5</c:v>
                </c:pt>
                <c:pt idx="1099">
                  <c:v>733.5</c:v>
                </c:pt>
                <c:pt idx="1100">
                  <c:v>5179.5</c:v>
                </c:pt>
                <c:pt idx="1101">
                  <c:v>3861</c:v>
                </c:pt>
                <c:pt idx="1102">
                  <c:v>4963.5</c:v>
                </c:pt>
                <c:pt idx="1103">
                  <c:v>4383</c:v>
                </c:pt>
                <c:pt idx="1104">
                  <c:v>4956.75</c:v>
                </c:pt>
                <c:pt idx="1105">
                  <c:v>5958</c:v>
                </c:pt>
                <c:pt idx="1106">
                  <c:v>1656</c:v>
                </c:pt>
                <c:pt idx="1107">
                  <c:v>582.75</c:v>
                </c:pt>
                <c:pt idx="1108">
                  <c:v>4520.25</c:v>
                </c:pt>
                <c:pt idx="1109">
                  <c:v>6313.5</c:v>
                </c:pt>
                <c:pt idx="1110">
                  <c:v>6837.75</c:v>
                </c:pt>
                <c:pt idx="1111">
                  <c:v>4945.5</c:v>
                </c:pt>
                <c:pt idx="1112">
                  <c:v>13630.5</c:v>
                </c:pt>
                <c:pt idx="1113">
                  <c:v>4635</c:v>
                </c:pt>
                <c:pt idx="1114">
                  <c:v>13644</c:v>
                </c:pt>
                <c:pt idx="1115">
                  <c:v>2216.25</c:v>
                </c:pt>
                <c:pt idx="1116">
                  <c:v>3075.75</c:v>
                </c:pt>
                <c:pt idx="1117">
                  <c:v>7780.5</c:v>
                </c:pt>
                <c:pt idx="1118">
                  <c:v>2589.75</c:v>
                </c:pt>
                <c:pt idx="1119">
                  <c:v>375.75</c:v>
                </c:pt>
                <c:pt idx="1120">
                  <c:v>1377</c:v>
                </c:pt>
                <c:pt idx="1121">
                  <c:v>10521</c:v>
                </c:pt>
                <c:pt idx="1122">
                  <c:v>2616.75</c:v>
                </c:pt>
                <c:pt idx="1123">
                  <c:v>438.75</c:v>
                </c:pt>
                <c:pt idx="1124">
                  <c:v>4225.5</c:v>
                </c:pt>
                <c:pt idx="1125">
                  <c:v>1233</c:v>
                </c:pt>
                <c:pt idx="1126">
                  <c:v>4621.5</c:v>
                </c:pt>
                <c:pt idx="1127">
                  <c:v>5890.5</c:v>
                </c:pt>
                <c:pt idx="1128">
                  <c:v>5328</c:v>
                </c:pt>
                <c:pt idx="1129">
                  <c:v>4002.75</c:v>
                </c:pt>
                <c:pt idx="1130">
                  <c:v>3982.5</c:v>
                </c:pt>
                <c:pt idx="1131">
                  <c:v>1127.25</c:v>
                </c:pt>
                <c:pt idx="1132">
                  <c:v>8149.5</c:v>
                </c:pt>
                <c:pt idx="1133">
                  <c:v>5598</c:v>
                </c:pt>
                <c:pt idx="1134">
                  <c:v>1671.75</c:v>
                </c:pt>
                <c:pt idx="1135">
                  <c:v>2220.75</c:v>
                </c:pt>
                <c:pt idx="1136">
                  <c:v>5665.5</c:v>
                </c:pt>
                <c:pt idx="1137">
                  <c:v>2443.5</c:v>
                </c:pt>
                <c:pt idx="1138">
                  <c:v>10822.5</c:v>
                </c:pt>
                <c:pt idx="1139">
                  <c:v>11614.5</c:v>
                </c:pt>
                <c:pt idx="1140">
                  <c:v>63</c:v>
                </c:pt>
                <c:pt idx="1141">
                  <c:v>7485.75</c:v>
                </c:pt>
                <c:pt idx="1142">
                  <c:v>130.5</c:v>
                </c:pt>
                <c:pt idx="1143">
                  <c:v>6423.75</c:v>
                </c:pt>
                <c:pt idx="1144">
                  <c:v>5708.25</c:v>
                </c:pt>
                <c:pt idx="1145">
                  <c:v>5994</c:v>
                </c:pt>
                <c:pt idx="1146">
                  <c:v>1320.75</c:v>
                </c:pt>
                <c:pt idx="1147">
                  <c:v>2979</c:v>
                </c:pt>
                <c:pt idx="1148">
                  <c:v>4077</c:v>
                </c:pt>
                <c:pt idx="1149">
                  <c:v>5843.25</c:v>
                </c:pt>
                <c:pt idx="1150">
                  <c:v>5737.5</c:v>
                </c:pt>
                <c:pt idx="1151">
                  <c:v>3798</c:v>
                </c:pt>
                <c:pt idx="1152">
                  <c:v>4988.25</c:v>
                </c:pt>
                <c:pt idx="1153">
                  <c:v>6423.75</c:v>
                </c:pt>
                <c:pt idx="1154">
                  <c:v>3980.25</c:v>
                </c:pt>
                <c:pt idx="1155">
                  <c:v>10867.5</c:v>
                </c:pt>
                <c:pt idx="1156">
                  <c:v>10233</c:v>
                </c:pt>
                <c:pt idx="1157">
                  <c:v>16902</c:v>
                </c:pt>
                <c:pt idx="1158">
                  <c:v>8570.25</c:v>
                </c:pt>
                <c:pt idx="1159">
                  <c:v>7463.25</c:v>
                </c:pt>
                <c:pt idx="1160">
                  <c:v>2099.25</c:v>
                </c:pt>
                <c:pt idx="1161">
                  <c:v>5208.75</c:v>
                </c:pt>
                <c:pt idx="1162">
                  <c:v>7656.75</c:v>
                </c:pt>
                <c:pt idx="1163">
                  <c:v>6070.5</c:v>
                </c:pt>
                <c:pt idx="1164">
                  <c:v>12390.75</c:v>
                </c:pt>
                <c:pt idx="1165">
                  <c:v>1532.25</c:v>
                </c:pt>
                <c:pt idx="1166">
                  <c:v>2099.25</c:v>
                </c:pt>
                <c:pt idx="1167">
                  <c:v>2124</c:v>
                </c:pt>
                <c:pt idx="1168">
                  <c:v>526.5</c:v>
                </c:pt>
                <c:pt idx="1169">
                  <c:v>3413.25</c:v>
                </c:pt>
                <c:pt idx="1170">
                  <c:v>1579.5</c:v>
                </c:pt>
                <c:pt idx="1171">
                  <c:v>6480</c:v>
                </c:pt>
                <c:pt idx="1172">
                  <c:v>10374.75</c:v>
                </c:pt>
                <c:pt idx="1173">
                  <c:v>4425.75</c:v>
                </c:pt>
                <c:pt idx="1174">
                  <c:v>6113.25</c:v>
                </c:pt>
                <c:pt idx="1175">
                  <c:v>4835.25</c:v>
                </c:pt>
                <c:pt idx="1176">
                  <c:v>13981.5</c:v>
                </c:pt>
                <c:pt idx="1177">
                  <c:v>4972.5</c:v>
                </c:pt>
                <c:pt idx="1178">
                  <c:v>6941.25</c:v>
                </c:pt>
                <c:pt idx="1179">
                  <c:v>81</c:v>
                </c:pt>
                <c:pt idx="1180">
                  <c:v>2844</c:v>
                </c:pt>
                <c:pt idx="1181">
                  <c:v>4122</c:v>
                </c:pt>
                <c:pt idx="1182">
                  <c:v>9657</c:v>
                </c:pt>
                <c:pt idx="1183">
                  <c:v>11900.25</c:v>
                </c:pt>
                <c:pt idx="1184">
                  <c:v>1725.75</c:v>
                </c:pt>
                <c:pt idx="1185">
                  <c:v>2857.5</c:v>
                </c:pt>
                <c:pt idx="1186">
                  <c:v>6374.25</c:v>
                </c:pt>
                <c:pt idx="1187">
                  <c:v>8183.25</c:v>
                </c:pt>
                <c:pt idx="1188">
                  <c:v>31.5</c:v>
                </c:pt>
                <c:pt idx="1189">
                  <c:v>2841.75</c:v>
                </c:pt>
                <c:pt idx="1190">
                  <c:v>8658</c:v>
                </c:pt>
                <c:pt idx="1191">
                  <c:v>2679.75</c:v>
                </c:pt>
                <c:pt idx="1192">
                  <c:v>1507.5</c:v>
                </c:pt>
                <c:pt idx="1193">
                  <c:v>6513.75</c:v>
                </c:pt>
                <c:pt idx="1194">
                  <c:v>5910.75</c:v>
                </c:pt>
                <c:pt idx="1195">
                  <c:v>5337</c:v>
                </c:pt>
                <c:pt idx="1196">
                  <c:v>5062.5</c:v>
                </c:pt>
                <c:pt idx="1197">
                  <c:v>6664.5</c:v>
                </c:pt>
                <c:pt idx="1198">
                  <c:v>5073.75</c:v>
                </c:pt>
                <c:pt idx="1199">
                  <c:v>4936.5</c:v>
                </c:pt>
                <c:pt idx="1200">
                  <c:v>6383.25</c:v>
                </c:pt>
                <c:pt idx="1201">
                  <c:v>5490</c:v>
                </c:pt>
                <c:pt idx="1202">
                  <c:v>5476.5</c:v>
                </c:pt>
                <c:pt idx="1203">
                  <c:v>6266.25</c:v>
                </c:pt>
                <c:pt idx="1204">
                  <c:v>4365</c:v>
                </c:pt>
                <c:pt idx="1205">
                  <c:v>8118</c:v>
                </c:pt>
                <c:pt idx="1206">
                  <c:v>5361.75</c:v>
                </c:pt>
                <c:pt idx="1207">
                  <c:v>1548</c:v>
                </c:pt>
                <c:pt idx="1208">
                  <c:v>3206.25</c:v>
                </c:pt>
                <c:pt idx="1209">
                  <c:v>1885.5</c:v>
                </c:pt>
                <c:pt idx="1210">
                  <c:v>227.25</c:v>
                </c:pt>
                <c:pt idx="1211">
                  <c:v>8644.5</c:v>
                </c:pt>
                <c:pt idx="1212">
                  <c:v>1986.75</c:v>
                </c:pt>
                <c:pt idx="1213">
                  <c:v>5091.75</c:v>
                </c:pt>
                <c:pt idx="1214">
                  <c:v>9762.75</c:v>
                </c:pt>
                <c:pt idx="1215">
                  <c:v>3093.75</c:v>
                </c:pt>
                <c:pt idx="1216">
                  <c:v>6014.25</c:v>
                </c:pt>
                <c:pt idx="1217">
                  <c:v>12237.75</c:v>
                </c:pt>
                <c:pt idx="1218">
                  <c:v>5062.5</c:v>
                </c:pt>
                <c:pt idx="1219">
                  <c:v>1032.75</c:v>
                </c:pt>
                <c:pt idx="1220">
                  <c:v>6185.25</c:v>
                </c:pt>
                <c:pt idx="1221">
                  <c:v>3681</c:v>
                </c:pt>
                <c:pt idx="1222">
                  <c:v>4938.75</c:v>
                </c:pt>
                <c:pt idx="1223">
                  <c:v>6840</c:v>
                </c:pt>
                <c:pt idx="1224">
                  <c:v>6313.5</c:v>
                </c:pt>
                <c:pt idx="1225">
                  <c:v>5726.25</c:v>
                </c:pt>
                <c:pt idx="1226">
                  <c:v>9146.25</c:v>
                </c:pt>
                <c:pt idx="1227">
                  <c:v>11200.5</c:v>
                </c:pt>
                <c:pt idx="1228">
                  <c:v>6437.25</c:v>
                </c:pt>
                <c:pt idx="1229">
                  <c:v>8709.75</c:v>
                </c:pt>
                <c:pt idx="1230">
                  <c:v>6867</c:v>
                </c:pt>
                <c:pt idx="1231">
                  <c:v>22439.25</c:v>
                </c:pt>
                <c:pt idx="1232">
                  <c:v>4653</c:v>
                </c:pt>
                <c:pt idx="1233">
                  <c:v>12660.75</c:v>
                </c:pt>
                <c:pt idx="1234">
                  <c:v>17925.75</c:v>
                </c:pt>
                <c:pt idx="1235">
                  <c:v>2612.25</c:v>
                </c:pt>
                <c:pt idx="1236">
                  <c:v>1869.75</c:v>
                </c:pt>
                <c:pt idx="1237">
                  <c:v>3291.75</c:v>
                </c:pt>
                <c:pt idx="1238">
                  <c:v>5487.75</c:v>
                </c:pt>
                <c:pt idx="1239">
                  <c:v>2713.5</c:v>
                </c:pt>
                <c:pt idx="1240">
                  <c:v>7593.75</c:v>
                </c:pt>
                <c:pt idx="1241">
                  <c:v>7373.25</c:v>
                </c:pt>
                <c:pt idx="1242">
                  <c:v>2819.25</c:v>
                </c:pt>
                <c:pt idx="1243">
                  <c:v>2178</c:v>
                </c:pt>
                <c:pt idx="1244">
                  <c:v>220.5</c:v>
                </c:pt>
                <c:pt idx="1245">
                  <c:v>900</c:v>
                </c:pt>
                <c:pt idx="1246">
                  <c:v>690.75</c:v>
                </c:pt>
                <c:pt idx="1247">
                  <c:v>281.25</c:v>
                </c:pt>
                <c:pt idx="1248">
                  <c:v>211.5</c:v>
                </c:pt>
                <c:pt idx="1249">
                  <c:v>6237</c:v>
                </c:pt>
                <c:pt idx="1250">
                  <c:v>1408.5</c:v>
                </c:pt>
                <c:pt idx="1251">
                  <c:v>218.25</c:v>
                </c:pt>
                <c:pt idx="1252">
                  <c:v>522</c:v>
                </c:pt>
                <c:pt idx="1253">
                  <c:v>3273.75</c:v>
                </c:pt>
                <c:pt idx="1254">
                  <c:v>4344.75</c:v>
                </c:pt>
                <c:pt idx="1255">
                  <c:v>2274.75</c:v>
                </c:pt>
                <c:pt idx="1256">
                  <c:v>10779.75</c:v>
                </c:pt>
                <c:pt idx="1257">
                  <c:v>4140</c:v>
                </c:pt>
                <c:pt idx="1258">
                  <c:v>657</c:v>
                </c:pt>
                <c:pt idx="1259">
                  <c:v>5539.5</c:v>
                </c:pt>
                <c:pt idx="1260">
                  <c:v>5445</c:v>
                </c:pt>
                <c:pt idx="1261">
                  <c:v>5177.25</c:v>
                </c:pt>
                <c:pt idx="1262">
                  <c:v>11526.75</c:v>
                </c:pt>
                <c:pt idx="1263">
                  <c:v>2580.75</c:v>
                </c:pt>
                <c:pt idx="1264">
                  <c:v>1253.25</c:v>
                </c:pt>
                <c:pt idx="1265">
                  <c:v>535.5</c:v>
                </c:pt>
                <c:pt idx="1266">
                  <c:v>6412.5</c:v>
                </c:pt>
                <c:pt idx="1267">
                  <c:v>3231</c:v>
                </c:pt>
                <c:pt idx="1268">
                  <c:v>1494</c:v>
                </c:pt>
                <c:pt idx="1269">
                  <c:v>7364.25</c:v>
                </c:pt>
                <c:pt idx="1270">
                  <c:v>9598.5</c:v>
                </c:pt>
                <c:pt idx="1271">
                  <c:v>10017</c:v>
                </c:pt>
                <c:pt idx="1272">
                  <c:v>5602.5</c:v>
                </c:pt>
                <c:pt idx="1273">
                  <c:v>852.75</c:v>
                </c:pt>
                <c:pt idx="1274">
                  <c:v>12042</c:v>
                </c:pt>
                <c:pt idx="1275">
                  <c:v>5004</c:v>
                </c:pt>
                <c:pt idx="1276">
                  <c:v>9897.75</c:v>
                </c:pt>
                <c:pt idx="1277">
                  <c:v>5559.75</c:v>
                </c:pt>
                <c:pt idx="1278">
                  <c:v>5265</c:v>
                </c:pt>
                <c:pt idx="1279">
                  <c:v>2490.75</c:v>
                </c:pt>
                <c:pt idx="1280">
                  <c:v>2736</c:v>
                </c:pt>
                <c:pt idx="1281">
                  <c:v>4806</c:v>
                </c:pt>
                <c:pt idx="1282">
                  <c:v>5105.25</c:v>
                </c:pt>
                <c:pt idx="1283">
                  <c:v>297</c:v>
                </c:pt>
                <c:pt idx="1284">
                  <c:v>3764.25</c:v>
                </c:pt>
                <c:pt idx="1285">
                  <c:v>4448.25</c:v>
                </c:pt>
                <c:pt idx="1286">
                  <c:v>1327.5</c:v>
                </c:pt>
                <c:pt idx="1287">
                  <c:v>10660.5</c:v>
                </c:pt>
                <c:pt idx="1288">
                  <c:v>1325.25</c:v>
                </c:pt>
                <c:pt idx="1289">
                  <c:v>19460.25</c:v>
                </c:pt>
                <c:pt idx="1290">
                  <c:v>3687.75</c:v>
                </c:pt>
                <c:pt idx="1291">
                  <c:v>326.25</c:v>
                </c:pt>
                <c:pt idx="1292">
                  <c:v>1680.75</c:v>
                </c:pt>
                <c:pt idx="1293">
                  <c:v>22722.75</c:v>
                </c:pt>
                <c:pt idx="1294">
                  <c:v>2783.25</c:v>
                </c:pt>
                <c:pt idx="1295">
                  <c:v>3206.25</c:v>
                </c:pt>
                <c:pt idx="1296">
                  <c:v>7308</c:v>
                </c:pt>
                <c:pt idx="1297">
                  <c:v>31.5</c:v>
                </c:pt>
                <c:pt idx="1298">
                  <c:v>3593.25</c:v>
                </c:pt>
                <c:pt idx="1299">
                  <c:v>12055.5</c:v>
                </c:pt>
                <c:pt idx="1300">
                  <c:v>2416.5</c:v>
                </c:pt>
                <c:pt idx="1301">
                  <c:v>7101</c:v>
                </c:pt>
                <c:pt idx="1302">
                  <c:v>3750.75</c:v>
                </c:pt>
                <c:pt idx="1303">
                  <c:v>5292</c:v>
                </c:pt>
                <c:pt idx="1304">
                  <c:v>5154.75</c:v>
                </c:pt>
                <c:pt idx="1305">
                  <c:v>8534.25</c:v>
                </c:pt>
                <c:pt idx="1306">
                  <c:v>1575</c:v>
                </c:pt>
                <c:pt idx="1307">
                  <c:v>2871</c:v>
                </c:pt>
                <c:pt idx="1308">
                  <c:v>7942.5</c:v>
                </c:pt>
                <c:pt idx="1309">
                  <c:v>9747</c:v>
                </c:pt>
                <c:pt idx="1310">
                  <c:v>9263.25</c:v>
                </c:pt>
                <c:pt idx="1311">
                  <c:v>9177.75</c:v>
                </c:pt>
                <c:pt idx="1312">
                  <c:v>3458.25</c:v>
                </c:pt>
                <c:pt idx="1313">
                  <c:v>3177</c:v>
                </c:pt>
                <c:pt idx="1314">
                  <c:v>4727.25</c:v>
                </c:pt>
                <c:pt idx="1315">
                  <c:v>2108.25</c:v>
                </c:pt>
                <c:pt idx="1316">
                  <c:v>7641</c:v>
                </c:pt>
                <c:pt idx="1317">
                  <c:v>2560.5</c:v>
                </c:pt>
                <c:pt idx="1318">
                  <c:v>5928.75</c:v>
                </c:pt>
                <c:pt idx="1319">
                  <c:v>3048.75</c:v>
                </c:pt>
                <c:pt idx="1320">
                  <c:v>2684.25</c:v>
                </c:pt>
                <c:pt idx="1321">
                  <c:v>1800</c:v>
                </c:pt>
                <c:pt idx="1322">
                  <c:v>2324.25</c:v>
                </c:pt>
                <c:pt idx="1323">
                  <c:v>2504.25</c:v>
                </c:pt>
                <c:pt idx="1324">
                  <c:v>7753.5</c:v>
                </c:pt>
                <c:pt idx="1325">
                  <c:v>4803.75</c:v>
                </c:pt>
                <c:pt idx="1326">
                  <c:v>4713.75</c:v>
                </c:pt>
                <c:pt idx="1327">
                  <c:v>6124.5</c:v>
                </c:pt>
                <c:pt idx="1328">
                  <c:v>3015</c:v>
                </c:pt>
                <c:pt idx="1329">
                  <c:v>10845</c:v>
                </c:pt>
                <c:pt idx="1330">
                  <c:v>12420</c:v>
                </c:pt>
                <c:pt idx="1331">
                  <c:v>5231.25</c:v>
                </c:pt>
                <c:pt idx="1332">
                  <c:v>7814.25</c:v>
                </c:pt>
                <c:pt idx="1333">
                  <c:v>6203.25</c:v>
                </c:pt>
                <c:pt idx="1334">
                  <c:v>5244.75</c:v>
                </c:pt>
                <c:pt idx="1335">
                  <c:v>7105.5</c:v>
                </c:pt>
                <c:pt idx="1336">
                  <c:v>3786.75</c:v>
                </c:pt>
                <c:pt idx="1337">
                  <c:v>1003.5</c:v>
                </c:pt>
                <c:pt idx="1338">
                  <c:v>3021.75</c:v>
                </c:pt>
                <c:pt idx="1339">
                  <c:v>1257.75</c:v>
                </c:pt>
                <c:pt idx="1340">
                  <c:v>6615</c:v>
                </c:pt>
                <c:pt idx="1341">
                  <c:v>897.75</c:v>
                </c:pt>
                <c:pt idx="1342">
                  <c:v>2254.5</c:v>
                </c:pt>
                <c:pt idx="1343">
                  <c:v>715.5</c:v>
                </c:pt>
                <c:pt idx="1344">
                  <c:v>4072.5</c:v>
                </c:pt>
                <c:pt idx="1345">
                  <c:v>7337.25</c:v>
                </c:pt>
                <c:pt idx="1346">
                  <c:v>3390.75</c:v>
                </c:pt>
                <c:pt idx="1347">
                  <c:v>3307.5</c:v>
                </c:pt>
                <c:pt idx="1348">
                  <c:v>3798</c:v>
                </c:pt>
                <c:pt idx="1349">
                  <c:v>11612.25</c:v>
                </c:pt>
                <c:pt idx="1350">
                  <c:v>2749.5</c:v>
                </c:pt>
                <c:pt idx="1351">
                  <c:v>8977.5</c:v>
                </c:pt>
                <c:pt idx="1352">
                  <c:v>1611</c:v>
                </c:pt>
                <c:pt idx="1353">
                  <c:v>10986.75</c:v>
                </c:pt>
                <c:pt idx="1354">
                  <c:v>4983.75</c:v>
                </c:pt>
                <c:pt idx="1355">
                  <c:v>10298.25</c:v>
                </c:pt>
                <c:pt idx="1356">
                  <c:v>5703.75</c:v>
                </c:pt>
                <c:pt idx="1357">
                  <c:v>3222</c:v>
                </c:pt>
                <c:pt idx="1358">
                  <c:v>13299.75</c:v>
                </c:pt>
                <c:pt idx="1359">
                  <c:v>10550.25</c:v>
                </c:pt>
                <c:pt idx="1360">
                  <c:v>10390.5</c:v>
                </c:pt>
                <c:pt idx="1361">
                  <c:v>24450.75</c:v>
                </c:pt>
                <c:pt idx="1362">
                  <c:v>1012.5</c:v>
                </c:pt>
                <c:pt idx="1363">
                  <c:v>4619.25</c:v>
                </c:pt>
                <c:pt idx="1364">
                  <c:v>9335.25</c:v>
                </c:pt>
                <c:pt idx="1365">
                  <c:v>2268</c:v>
                </c:pt>
                <c:pt idx="1366">
                  <c:v>9407.25</c:v>
                </c:pt>
                <c:pt idx="1367">
                  <c:v>238.5</c:v>
                </c:pt>
                <c:pt idx="1368">
                  <c:v>2139.75</c:v>
                </c:pt>
                <c:pt idx="1369">
                  <c:v>2625.75</c:v>
                </c:pt>
                <c:pt idx="1370">
                  <c:v>1206</c:v>
                </c:pt>
                <c:pt idx="1371">
                  <c:v>2963.25</c:v>
                </c:pt>
                <c:pt idx="1372">
                  <c:v>339.75</c:v>
                </c:pt>
                <c:pt idx="1373">
                  <c:v>4590</c:v>
                </c:pt>
                <c:pt idx="1374">
                  <c:v>3865.5</c:v>
                </c:pt>
                <c:pt idx="1375">
                  <c:v>3512.25</c:v>
                </c:pt>
                <c:pt idx="1376">
                  <c:v>7128</c:v>
                </c:pt>
                <c:pt idx="1377">
                  <c:v>6385.5</c:v>
                </c:pt>
                <c:pt idx="1378">
                  <c:v>10534.5</c:v>
                </c:pt>
                <c:pt idx="1379">
                  <c:v>15428.25</c:v>
                </c:pt>
                <c:pt idx="1380">
                  <c:v>1127.25</c:v>
                </c:pt>
                <c:pt idx="1381">
                  <c:v>1026</c:v>
                </c:pt>
                <c:pt idx="1382">
                  <c:v>5652</c:v>
                </c:pt>
                <c:pt idx="1383">
                  <c:v>10341</c:v>
                </c:pt>
                <c:pt idx="1384">
                  <c:v>11162.25</c:v>
                </c:pt>
                <c:pt idx="1385">
                  <c:v>7150.5</c:v>
                </c:pt>
                <c:pt idx="1386">
                  <c:v>4016.25</c:v>
                </c:pt>
                <c:pt idx="1387">
                  <c:v>2022.75</c:v>
                </c:pt>
                <c:pt idx="1388">
                  <c:v>321.75</c:v>
                </c:pt>
                <c:pt idx="1389">
                  <c:v>6815.25</c:v>
                </c:pt>
                <c:pt idx="1390">
                  <c:v>5499</c:v>
                </c:pt>
                <c:pt idx="1391">
                  <c:v>5431.5</c:v>
                </c:pt>
                <c:pt idx="1392">
                  <c:v>5107.5</c:v>
                </c:pt>
                <c:pt idx="1393">
                  <c:v>11115</c:v>
                </c:pt>
                <c:pt idx="1394">
                  <c:v>1899</c:v>
                </c:pt>
                <c:pt idx="1395">
                  <c:v>10026</c:v>
                </c:pt>
                <c:pt idx="1396">
                  <c:v>10050.75</c:v>
                </c:pt>
                <c:pt idx="1397">
                  <c:v>8109</c:v>
                </c:pt>
                <c:pt idx="1398">
                  <c:v>6633</c:v>
                </c:pt>
                <c:pt idx="1399">
                  <c:v>2414.25</c:v>
                </c:pt>
                <c:pt idx="1400">
                  <c:v>9733.5</c:v>
                </c:pt>
                <c:pt idx="1401">
                  <c:v>4788</c:v>
                </c:pt>
                <c:pt idx="1402">
                  <c:v>7400.25</c:v>
                </c:pt>
                <c:pt idx="1403">
                  <c:v>7283.25</c:v>
                </c:pt>
                <c:pt idx="1404">
                  <c:v>7272</c:v>
                </c:pt>
                <c:pt idx="1405">
                  <c:v>7447.5</c:v>
                </c:pt>
                <c:pt idx="1406">
                  <c:v>393.75</c:v>
                </c:pt>
                <c:pt idx="1407">
                  <c:v>8131.5</c:v>
                </c:pt>
                <c:pt idx="1408">
                  <c:v>3858.75</c:v>
                </c:pt>
                <c:pt idx="1409">
                  <c:v>1926</c:v>
                </c:pt>
                <c:pt idx="1410">
                  <c:v>12350.25</c:v>
                </c:pt>
                <c:pt idx="1411">
                  <c:v>10217.25</c:v>
                </c:pt>
                <c:pt idx="1412">
                  <c:v>1665</c:v>
                </c:pt>
                <c:pt idx="1413">
                  <c:v>5926.5</c:v>
                </c:pt>
                <c:pt idx="1414">
                  <c:v>3469.5</c:v>
                </c:pt>
                <c:pt idx="1415">
                  <c:v>5771.25</c:v>
                </c:pt>
                <c:pt idx="1416">
                  <c:v>10104.75</c:v>
                </c:pt>
                <c:pt idx="1417">
                  <c:v>6664.5</c:v>
                </c:pt>
                <c:pt idx="1418">
                  <c:v>2760.75</c:v>
                </c:pt>
                <c:pt idx="1419">
                  <c:v>8993.25</c:v>
                </c:pt>
                <c:pt idx="1420">
                  <c:v>8916.75</c:v>
                </c:pt>
                <c:pt idx="1421">
                  <c:v>3663</c:v>
                </c:pt>
                <c:pt idx="1422">
                  <c:v>186.75</c:v>
                </c:pt>
                <c:pt idx="1423">
                  <c:v>23476.5</c:v>
                </c:pt>
                <c:pt idx="1424">
                  <c:v>1982.25</c:v>
                </c:pt>
                <c:pt idx="1425">
                  <c:v>4781.25</c:v>
                </c:pt>
                <c:pt idx="1426">
                  <c:v>28874.25</c:v>
                </c:pt>
                <c:pt idx="1427">
                  <c:v>11830.5</c:v>
                </c:pt>
                <c:pt idx="1428">
                  <c:v>7146</c:v>
                </c:pt>
                <c:pt idx="1429">
                  <c:v>1271.25</c:v>
                </c:pt>
                <c:pt idx="1430">
                  <c:v>3559.5</c:v>
                </c:pt>
                <c:pt idx="1431">
                  <c:v>6871.5</c:v>
                </c:pt>
                <c:pt idx="1432">
                  <c:v>9096.75</c:v>
                </c:pt>
                <c:pt idx="1433">
                  <c:v>3739.5</c:v>
                </c:pt>
                <c:pt idx="1434">
                  <c:v>12134.25</c:v>
                </c:pt>
                <c:pt idx="1435">
                  <c:v>2025</c:v>
                </c:pt>
                <c:pt idx="1436">
                  <c:v>5940</c:v>
                </c:pt>
                <c:pt idx="1437">
                  <c:v>11571.75</c:v>
                </c:pt>
                <c:pt idx="1438">
                  <c:v>4743</c:v>
                </c:pt>
                <c:pt idx="1439">
                  <c:v>2502</c:v>
                </c:pt>
                <c:pt idx="1440">
                  <c:v>2238.75</c:v>
                </c:pt>
                <c:pt idx="1441">
                  <c:v>13081.5</c:v>
                </c:pt>
                <c:pt idx="1442">
                  <c:v>3280.5</c:v>
                </c:pt>
                <c:pt idx="1443">
                  <c:v>6212.25</c:v>
                </c:pt>
                <c:pt idx="1444">
                  <c:v>681.75</c:v>
                </c:pt>
                <c:pt idx="1445">
                  <c:v>3600</c:v>
                </c:pt>
                <c:pt idx="1446">
                  <c:v>33.75</c:v>
                </c:pt>
                <c:pt idx="1447">
                  <c:v>7285.5</c:v>
                </c:pt>
                <c:pt idx="1448">
                  <c:v>3717</c:v>
                </c:pt>
                <c:pt idx="1449">
                  <c:v>1098</c:v>
                </c:pt>
                <c:pt idx="1450">
                  <c:v>8304.75</c:v>
                </c:pt>
                <c:pt idx="1451">
                  <c:v>3710.25</c:v>
                </c:pt>
                <c:pt idx="1452">
                  <c:v>7294.5</c:v>
                </c:pt>
                <c:pt idx="1453">
                  <c:v>5001.75</c:v>
                </c:pt>
                <c:pt idx="1454">
                  <c:v>504</c:v>
                </c:pt>
                <c:pt idx="1455">
                  <c:v>6003</c:v>
                </c:pt>
                <c:pt idx="1456">
                  <c:v>5463</c:v>
                </c:pt>
                <c:pt idx="1457">
                  <c:v>4673.25</c:v>
                </c:pt>
                <c:pt idx="1458">
                  <c:v>3456</c:v>
                </c:pt>
                <c:pt idx="1459">
                  <c:v>4758.75</c:v>
                </c:pt>
                <c:pt idx="1460">
                  <c:v>4803.75</c:v>
                </c:pt>
                <c:pt idx="1461">
                  <c:v>4612.5</c:v>
                </c:pt>
                <c:pt idx="1462">
                  <c:v>5447.25</c:v>
                </c:pt>
                <c:pt idx="1463">
                  <c:v>7413.75</c:v>
                </c:pt>
                <c:pt idx="1464">
                  <c:v>12053.25</c:v>
                </c:pt>
                <c:pt idx="1465">
                  <c:v>9094.5</c:v>
                </c:pt>
                <c:pt idx="1466">
                  <c:v>9373.5</c:v>
                </c:pt>
                <c:pt idx="1467">
                  <c:v>4801.5</c:v>
                </c:pt>
                <c:pt idx="1468">
                  <c:v>531</c:v>
                </c:pt>
                <c:pt idx="1469">
                  <c:v>3498.75</c:v>
                </c:pt>
                <c:pt idx="1470">
                  <c:v>6324.75</c:v>
                </c:pt>
                <c:pt idx="1471">
                  <c:v>2540.25</c:v>
                </c:pt>
                <c:pt idx="1472">
                  <c:v>11598.75</c:v>
                </c:pt>
                <c:pt idx="1473">
                  <c:v>1134</c:v>
                </c:pt>
                <c:pt idx="1474">
                  <c:v>6320.25</c:v>
                </c:pt>
                <c:pt idx="1475">
                  <c:v>312.75</c:v>
                </c:pt>
                <c:pt idx="1476">
                  <c:v>3399.75</c:v>
                </c:pt>
                <c:pt idx="1477">
                  <c:v>1917</c:v>
                </c:pt>
                <c:pt idx="1478">
                  <c:v>4036.5</c:v>
                </c:pt>
                <c:pt idx="1479">
                  <c:v>3093.75</c:v>
                </c:pt>
                <c:pt idx="1480">
                  <c:v>6520.5</c:v>
                </c:pt>
                <c:pt idx="1481">
                  <c:v>8217</c:v>
                </c:pt>
                <c:pt idx="1482">
                  <c:v>10397.25</c:v>
                </c:pt>
                <c:pt idx="1483">
                  <c:v>5440.5</c:v>
                </c:pt>
                <c:pt idx="1484">
                  <c:v>10374.75</c:v>
                </c:pt>
                <c:pt idx="1485">
                  <c:v>4297.5</c:v>
                </c:pt>
                <c:pt idx="1486">
                  <c:v>12876.75</c:v>
                </c:pt>
                <c:pt idx="1487">
                  <c:v>14458.5</c:v>
                </c:pt>
                <c:pt idx="1488">
                  <c:v>2589.75</c:v>
                </c:pt>
                <c:pt idx="1489">
                  <c:v>5442.75</c:v>
                </c:pt>
                <c:pt idx="1490">
                  <c:v>12001.5</c:v>
                </c:pt>
                <c:pt idx="1491">
                  <c:v>17118</c:v>
                </c:pt>
                <c:pt idx="1492">
                  <c:v>5530.5</c:v>
                </c:pt>
                <c:pt idx="1493">
                  <c:v>5427</c:v>
                </c:pt>
                <c:pt idx="1494">
                  <c:v>9240.75</c:v>
                </c:pt>
                <c:pt idx="1495">
                  <c:v>276.75</c:v>
                </c:pt>
                <c:pt idx="1496">
                  <c:v>2882.25</c:v>
                </c:pt>
                <c:pt idx="1497">
                  <c:v>6993</c:v>
                </c:pt>
                <c:pt idx="1498">
                  <c:v>9555.75</c:v>
                </c:pt>
                <c:pt idx="1499">
                  <c:v>105.75</c:v>
                </c:pt>
                <c:pt idx="1500">
                  <c:v>11094.75</c:v>
                </c:pt>
                <c:pt idx="1501">
                  <c:v>17597.25</c:v>
                </c:pt>
                <c:pt idx="1502">
                  <c:v>3746.25</c:v>
                </c:pt>
                <c:pt idx="1503">
                  <c:v>2540.25</c:v>
                </c:pt>
                <c:pt idx="1504">
                  <c:v>3577.5</c:v>
                </c:pt>
                <c:pt idx="1505">
                  <c:v>9830.25</c:v>
                </c:pt>
                <c:pt idx="1506">
                  <c:v>8192.25</c:v>
                </c:pt>
                <c:pt idx="1507">
                  <c:v>546.75</c:v>
                </c:pt>
                <c:pt idx="1508">
                  <c:v>2128.5</c:v>
                </c:pt>
                <c:pt idx="1509">
                  <c:v>1863</c:v>
                </c:pt>
                <c:pt idx="1510">
                  <c:v>4365</c:v>
                </c:pt>
                <c:pt idx="1511">
                  <c:v>4981.5</c:v>
                </c:pt>
                <c:pt idx="1512">
                  <c:v>5654.25</c:v>
                </c:pt>
                <c:pt idx="1513">
                  <c:v>4632.75</c:v>
                </c:pt>
                <c:pt idx="1514">
                  <c:v>6671.25</c:v>
                </c:pt>
                <c:pt idx="1515">
                  <c:v>7485.75</c:v>
                </c:pt>
                <c:pt idx="1516">
                  <c:v>12255.75</c:v>
                </c:pt>
                <c:pt idx="1517">
                  <c:v>10631.25</c:v>
                </c:pt>
                <c:pt idx="1518">
                  <c:v>3035.25</c:v>
                </c:pt>
                <c:pt idx="1519">
                  <c:v>4401</c:v>
                </c:pt>
                <c:pt idx="1520">
                  <c:v>3330</c:v>
                </c:pt>
                <c:pt idx="1521">
                  <c:v>4671</c:v>
                </c:pt>
                <c:pt idx="1522">
                  <c:v>2729.25</c:v>
                </c:pt>
                <c:pt idx="1523">
                  <c:v>4673.25</c:v>
                </c:pt>
                <c:pt idx="1524">
                  <c:v>805.5</c:v>
                </c:pt>
                <c:pt idx="1525">
                  <c:v>4367.25</c:v>
                </c:pt>
                <c:pt idx="1526">
                  <c:v>4077</c:v>
                </c:pt>
                <c:pt idx="1527">
                  <c:v>3921.75</c:v>
                </c:pt>
                <c:pt idx="1528">
                  <c:v>5487.75</c:v>
                </c:pt>
                <c:pt idx="1529">
                  <c:v>2313</c:v>
                </c:pt>
                <c:pt idx="1530">
                  <c:v>10001.25</c:v>
                </c:pt>
                <c:pt idx="1531">
                  <c:v>3030.75</c:v>
                </c:pt>
                <c:pt idx="1532">
                  <c:v>7713</c:v>
                </c:pt>
                <c:pt idx="1533">
                  <c:v>7528.5</c:v>
                </c:pt>
                <c:pt idx="1534">
                  <c:v>5044.5</c:v>
                </c:pt>
                <c:pt idx="1535">
                  <c:v>8563.5</c:v>
                </c:pt>
                <c:pt idx="1536">
                  <c:v>6066</c:v>
                </c:pt>
                <c:pt idx="1537">
                  <c:v>5460.75</c:v>
                </c:pt>
                <c:pt idx="1538">
                  <c:v>8464.5</c:v>
                </c:pt>
                <c:pt idx="1539">
                  <c:v>13414.5</c:v>
                </c:pt>
                <c:pt idx="1540">
                  <c:v>3564</c:v>
                </c:pt>
                <c:pt idx="1541">
                  <c:v>2619</c:v>
                </c:pt>
                <c:pt idx="1542">
                  <c:v>3710.25</c:v>
                </c:pt>
                <c:pt idx="1543">
                  <c:v>7395.75</c:v>
                </c:pt>
                <c:pt idx="1544">
                  <c:v>1260</c:v>
                </c:pt>
                <c:pt idx="1545">
                  <c:v>5100.75</c:v>
                </c:pt>
                <c:pt idx="1546">
                  <c:v>6270.75</c:v>
                </c:pt>
                <c:pt idx="1547">
                  <c:v>6257.25</c:v>
                </c:pt>
                <c:pt idx="1548">
                  <c:v>1932.75</c:v>
                </c:pt>
                <c:pt idx="1549">
                  <c:v>1797.75</c:v>
                </c:pt>
                <c:pt idx="1550">
                  <c:v>7339.5</c:v>
                </c:pt>
                <c:pt idx="1551">
                  <c:v>9465.75</c:v>
                </c:pt>
                <c:pt idx="1552">
                  <c:v>3177</c:v>
                </c:pt>
                <c:pt idx="1553">
                  <c:v>1440</c:v>
                </c:pt>
                <c:pt idx="1554">
                  <c:v>2673</c:v>
                </c:pt>
                <c:pt idx="1555">
                  <c:v>10989</c:v>
                </c:pt>
                <c:pt idx="1556">
                  <c:v>2106</c:v>
                </c:pt>
                <c:pt idx="1557">
                  <c:v>6714</c:v>
                </c:pt>
                <c:pt idx="1558">
                  <c:v>6414.75</c:v>
                </c:pt>
                <c:pt idx="1559">
                  <c:v>10147.5</c:v>
                </c:pt>
                <c:pt idx="1560">
                  <c:v>497.25</c:v>
                </c:pt>
                <c:pt idx="1561">
                  <c:v>13655.25</c:v>
                </c:pt>
                <c:pt idx="1562">
                  <c:v>14625</c:v>
                </c:pt>
                <c:pt idx="1563">
                  <c:v>2108.25</c:v>
                </c:pt>
                <c:pt idx="1564">
                  <c:v>850.5</c:v>
                </c:pt>
                <c:pt idx="1565">
                  <c:v>21476.25</c:v>
                </c:pt>
                <c:pt idx="1566">
                  <c:v>1471.5</c:v>
                </c:pt>
                <c:pt idx="1567">
                  <c:v>13556.25</c:v>
                </c:pt>
                <c:pt idx="1568">
                  <c:v>2079</c:v>
                </c:pt>
                <c:pt idx="1569">
                  <c:v>4599</c:v>
                </c:pt>
                <c:pt idx="1570">
                  <c:v>6970.5</c:v>
                </c:pt>
                <c:pt idx="1571">
                  <c:v>3984.75</c:v>
                </c:pt>
                <c:pt idx="1572">
                  <c:v>2198.25</c:v>
                </c:pt>
                <c:pt idx="1573">
                  <c:v>4155.75</c:v>
                </c:pt>
                <c:pt idx="1574">
                  <c:v>5379.75</c:v>
                </c:pt>
                <c:pt idx="1575">
                  <c:v>6090.75</c:v>
                </c:pt>
                <c:pt idx="1576">
                  <c:v>6502.5</c:v>
                </c:pt>
                <c:pt idx="1577">
                  <c:v>8100</c:v>
                </c:pt>
                <c:pt idx="1578">
                  <c:v>1307.25</c:v>
                </c:pt>
                <c:pt idx="1579">
                  <c:v>2873.25</c:v>
                </c:pt>
                <c:pt idx="1580">
                  <c:v>4599</c:v>
                </c:pt>
                <c:pt idx="1581">
                  <c:v>7636.5</c:v>
                </c:pt>
                <c:pt idx="1582">
                  <c:v>7935.75</c:v>
                </c:pt>
                <c:pt idx="1583">
                  <c:v>9445.5</c:v>
                </c:pt>
                <c:pt idx="1584">
                  <c:v>7427.25</c:v>
                </c:pt>
                <c:pt idx="1585">
                  <c:v>465.75</c:v>
                </c:pt>
                <c:pt idx="1586">
                  <c:v>6572.25</c:v>
                </c:pt>
                <c:pt idx="1587">
                  <c:v>3426.75</c:v>
                </c:pt>
                <c:pt idx="1588">
                  <c:v>301.5</c:v>
                </c:pt>
                <c:pt idx="1589">
                  <c:v>1136.25</c:v>
                </c:pt>
                <c:pt idx="1590">
                  <c:v>6995.25</c:v>
                </c:pt>
                <c:pt idx="1591">
                  <c:v>3015</c:v>
                </c:pt>
                <c:pt idx="1592">
                  <c:v>12577.5</c:v>
                </c:pt>
                <c:pt idx="1593">
                  <c:v>7755.75</c:v>
                </c:pt>
                <c:pt idx="1594">
                  <c:v>3044.25</c:v>
                </c:pt>
                <c:pt idx="1595">
                  <c:v>7719.75</c:v>
                </c:pt>
                <c:pt idx="1596">
                  <c:v>8327.25</c:v>
                </c:pt>
                <c:pt idx="1597">
                  <c:v>1908</c:v>
                </c:pt>
                <c:pt idx="1598">
                  <c:v>8358.75</c:v>
                </c:pt>
                <c:pt idx="1599">
                  <c:v>5962.5</c:v>
                </c:pt>
                <c:pt idx="1600">
                  <c:v>4349.25</c:v>
                </c:pt>
                <c:pt idx="1601">
                  <c:v>7114.5</c:v>
                </c:pt>
                <c:pt idx="1602">
                  <c:v>7233.75</c:v>
                </c:pt>
                <c:pt idx="1603">
                  <c:v>3325.5</c:v>
                </c:pt>
                <c:pt idx="1604">
                  <c:v>8340.75</c:v>
                </c:pt>
                <c:pt idx="1605">
                  <c:v>3924</c:v>
                </c:pt>
                <c:pt idx="1606">
                  <c:v>4248</c:v>
                </c:pt>
                <c:pt idx="1607">
                  <c:v>8147.25</c:v>
                </c:pt>
                <c:pt idx="1608">
                  <c:v>4362.75</c:v>
                </c:pt>
                <c:pt idx="1609">
                  <c:v>4061.25</c:v>
                </c:pt>
                <c:pt idx="1610">
                  <c:v>9211.5</c:v>
                </c:pt>
                <c:pt idx="1611">
                  <c:v>3865.5</c:v>
                </c:pt>
                <c:pt idx="1612">
                  <c:v>7119</c:v>
                </c:pt>
                <c:pt idx="1613">
                  <c:v>10559.25</c:v>
                </c:pt>
                <c:pt idx="1614">
                  <c:v>6147</c:v>
                </c:pt>
                <c:pt idx="1615">
                  <c:v>7672.5</c:v>
                </c:pt>
                <c:pt idx="1616">
                  <c:v>9155.25</c:v>
                </c:pt>
                <c:pt idx="1617">
                  <c:v>9911.25</c:v>
                </c:pt>
                <c:pt idx="1618">
                  <c:v>6237</c:v>
                </c:pt>
                <c:pt idx="1619">
                  <c:v>202.5</c:v>
                </c:pt>
                <c:pt idx="1620">
                  <c:v>2634.75</c:v>
                </c:pt>
                <c:pt idx="1621">
                  <c:v>10689.75</c:v>
                </c:pt>
                <c:pt idx="1622">
                  <c:v>661.5</c:v>
                </c:pt>
                <c:pt idx="1623">
                  <c:v>1413</c:v>
                </c:pt>
                <c:pt idx="1624">
                  <c:v>3960</c:v>
                </c:pt>
                <c:pt idx="1625">
                  <c:v>1318.5</c:v>
                </c:pt>
                <c:pt idx="1626">
                  <c:v>9189</c:v>
                </c:pt>
                <c:pt idx="1627">
                  <c:v>6390</c:v>
                </c:pt>
                <c:pt idx="1628">
                  <c:v>1953</c:v>
                </c:pt>
                <c:pt idx="1629">
                  <c:v>2540.25</c:v>
                </c:pt>
                <c:pt idx="1630">
                  <c:v>5202</c:v>
                </c:pt>
                <c:pt idx="1631">
                  <c:v>4025.25</c:v>
                </c:pt>
                <c:pt idx="1632">
                  <c:v>10084.5</c:v>
                </c:pt>
                <c:pt idx="1633">
                  <c:v>8635.5</c:v>
                </c:pt>
                <c:pt idx="1634">
                  <c:v>1460.25</c:v>
                </c:pt>
                <c:pt idx="1635">
                  <c:v>16051.5</c:v>
                </c:pt>
                <c:pt idx="1636">
                  <c:v>14550.75</c:v>
                </c:pt>
                <c:pt idx="1637">
                  <c:v>497.25</c:v>
                </c:pt>
                <c:pt idx="1638">
                  <c:v>2850.75</c:v>
                </c:pt>
                <c:pt idx="1639">
                  <c:v>5123.25</c:v>
                </c:pt>
                <c:pt idx="1640">
                  <c:v>2702.25</c:v>
                </c:pt>
                <c:pt idx="1641">
                  <c:v>1161</c:v>
                </c:pt>
                <c:pt idx="1642">
                  <c:v>6309</c:v>
                </c:pt>
                <c:pt idx="1643">
                  <c:v>168.75</c:v>
                </c:pt>
                <c:pt idx="1644">
                  <c:v>5436</c:v>
                </c:pt>
                <c:pt idx="1645">
                  <c:v>3845.25</c:v>
                </c:pt>
                <c:pt idx="1646">
                  <c:v>3424.5</c:v>
                </c:pt>
                <c:pt idx="1647">
                  <c:v>4173.75</c:v>
                </c:pt>
                <c:pt idx="1648">
                  <c:v>2522.25</c:v>
                </c:pt>
                <c:pt idx="1649">
                  <c:v>2801.25</c:v>
                </c:pt>
                <c:pt idx="1650">
                  <c:v>407.25</c:v>
                </c:pt>
                <c:pt idx="1651">
                  <c:v>6162.75</c:v>
                </c:pt>
                <c:pt idx="1652">
                  <c:v>3602.25</c:v>
                </c:pt>
                <c:pt idx="1653">
                  <c:v>4752</c:v>
                </c:pt>
                <c:pt idx="1654">
                  <c:v>6720.75</c:v>
                </c:pt>
                <c:pt idx="1655">
                  <c:v>5213.25</c:v>
                </c:pt>
                <c:pt idx="1656">
                  <c:v>5625</c:v>
                </c:pt>
                <c:pt idx="1657">
                  <c:v>6048</c:v>
                </c:pt>
                <c:pt idx="1658">
                  <c:v>5391</c:v>
                </c:pt>
                <c:pt idx="1659">
                  <c:v>5190.75</c:v>
                </c:pt>
                <c:pt idx="1660">
                  <c:v>6815.25</c:v>
                </c:pt>
                <c:pt idx="1661">
                  <c:v>7296.75</c:v>
                </c:pt>
                <c:pt idx="1662">
                  <c:v>5638.5</c:v>
                </c:pt>
                <c:pt idx="1663">
                  <c:v>4090.5</c:v>
                </c:pt>
                <c:pt idx="1664">
                  <c:v>4524.75</c:v>
                </c:pt>
                <c:pt idx="1665">
                  <c:v>267.75</c:v>
                </c:pt>
                <c:pt idx="1666">
                  <c:v>5382</c:v>
                </c:pt>
                <c:pt idx="1667">
                  <c:v>3397.5</c:v>
                </c:pt>
                <c:pt idx="1668">
                  <c:v>2423.25</c:v>
                </c:pt>
                <c:pt idx="1669">
                  <c:v>3865.5</c:v>
                </c:pt>
                <c:pt idx="1670">
                  <c:v>6477.75</c:v>
                </c:pt>
                <c:pt idx="1671">
                  <c:v>7812</c:v>
                </c:pt>
                <c:pt idx="1672">
                  <c:v>5249.25</c:v>
                </c:pt>
                <c:pt idx="1673">
                  <c:v>6192</c:v>
                </c:pt>
                <c:pt idx="1674">
                  <c:v>4482</c:v>
                </c:pt>
                <c:pt idx="1675">
                  <c:v>12269.25</c:v>
                </c:pt>
                <c:pt idx="1676">
                  <c:v>6428.25</c:v>
                </c:pt>
                <c:pt idx="1677">
                  <c:v>7069.5</c:v>
                </c:pt>
                <c:pt idx="1678">
                  <c:v>6210</c:v>
                </c:pt>
                <c:pt idx="1679">
                  <c:v>13124.25</c:v>
                </c:pt>
                <c:pt idx="1680">
                  <c:v>3777.75</c:v>
                </c:pt>
                <c:pt idx="1681">
                  <c:v>1991.25</c:v>
                </c:pt>
                <c:pt idx="1682">
                  <c:v>2178</c:v>
                </c:pt>
                <c:pt idx="1683">
                  <c:v>6518.25</c:v>
                </c:pt>
                <c:pt idx="1684">
                  <c:v>2112.75</c:v>
                </c:pt>
                <c:pt idx="1685">
                  <c:v>1370.25</c:v>
                </c:pt>
                <c:pt idx="1686">
                  <c:v>2319.75</c:v>
                </c:pt>
                <c:pt idx="1687">
                  <c:v>19512</c:v>
                </c:pt>
                <c:pt idx="1688">
                  <c:v>587.25</c:v>
                </c:pt>
                <c:pt idx="1689">
                  <c:v>8147.25</c:v>
                </c:pt>
                <c:pt idx="1690">
                  <c:v>11299.5</c:v>
                </c:pt>
                <c:pt idx="1691">
                  <c:v>4612.5</c:v>
                </c:pt>
                <c:pt idx="1692">
                  <c:v>2823.75</c:v>
                </c:pt>
                <c:pt idx="1693">
                  <c:v>4653</c:v>
                </c:pt>
                <c:pt idx="1694">
                  <c:v>7017.75</c:v>
                </c:pt>
                <c:pt idx="1695">
                  <c:v>9497.25</c:v>
                </c:pt>
                <c:pt idx="1696">
                  <c:v>20223</c:v>
                </c:pt>
                <c:pt idx="1697">
                  <c:v>7974</c:v>
                </c:pt>
                <c:pt idx="1698">
                  <c:v>21615.75</c:v>
                </c:pt>
                <c:pt idx="1699">
                  <c:v>5908.5</c:v>
                </c:pt>
                <c:pt idx="1700">
                  <c:v>5496.75</c:v>
                </c:pt>
                <c:pt idx="1701">
                  <c:v>715.5</c:v>
                </c:pt>
                <c:pt idx="1702">
                  <c:v>560.25</c:v>
                </c:pt>
                <c:pt idx="1703">
                  <c:v>5382</c:v>
                </c:pt>
                <c:pt idx="1704">
                  <c:v>4745.25</c:v>
                </c:pt>
                <c:pt idx="1705">
                  <c:v>10341</c:v>
                </c:pt>
                <c:pt idx="1706">
                  <c:v>2758.5</c:v>
                </c:pt>
                <c:pt idx="1707">
                  <c:v>5550.75</c:v>
                </c:pt>
                <c:pt idx="1708">
                  <c:v>294.75</c:v>
                </c:pt>
                <c:pt idx="1709">
                  <c:v>1001.25</c:v>
                </c:pt>
                <c:pt idx="1710">
                  <c:v>1122.75</c:v>
                </c:pt>
                <c:pt idx="1711">
                  <c:v>10289.25</c:v>
                </c:pt>
                <c:pt idx="1712">
                  <c:v>12647.25</c:v>
                </c:pt>
                <c:pt idx="1713">
                  <c:v>4122</c:v>
                </c:pt>
                <c:pt idx="1714">
                  <c:v>479.25</c:v>
                </c:pt>
                <c:pt idx="1715">
                  <c:v>4691.25</c:v>
                </c:pt>
                <c:pt idx="1716">
                  <c:v>184.5</c:v>
                </c:pt>
                <c:pt idx="1717">
                  <c:v>7562.25</c:v>
                </c:pt>
                <c:pt idx="1718">
                  <c:v>3438</c:v>
                </c:pt>
                <c:pt idx="1719">
                  <c:v>2245.5</c:v>
                </c:pt>
                <c:pt idx="1720">
                  <c:v>747</c:v>
                </c:pt>
                <c:pt idx="1721">
                  <c:v>5850</c:v>
                </c:pt>
                <c:pt idx="1722">
                  <c:v>6594.75</c:v>
                </c:pt>
                <c:pt idx="1723">
                  <c:v>13061.25</c:v>
                </c:pt>
                <c:pt idx="1724">
                  <c:v>8745.75</c:v>
                </c:pt>
                <c:pt idx="1725">
                  <c:v>3539.25</c:v>
                </c:pt>
                <c:pt idx="1726">
                  <c:v>1509.75</c:v>
                </c:pt>
                <c:pt idx="1727">
                  <c:v>189</c:v>
                </c:pt>
                <c:pt idx="1728">
                  <c:v>2115</c:v>
                </c:pt>
                <c:pt idx="1729">
                  <c:v>3413.25</c:v>
                </c:pt>
                <c:pt idx="1730">
                  <c:v>5096.25</c:v>
                </c:pt>
                <c:pt idx="1731">
                  <c:v>2099.25</c:v>
                </c:pt>
                <c:pt idx="1732">
                  <c:v>3591</c:v>
                </c:pt>
                <c:pt idx="1733">
                  <c:v>3327.75</c:v>
                </c:pt>
                <c:pt idx="1734">
                  <c:v>10291.5</c:v>
                </c:pt>
                <c:pt idx="1735">
                  <c:v>13117.5</c:v>
                </c:pt>
                <c:pt idx="1736">
                  <c:v>7681.5</c:v>
                </c:pt>
                <c:pt idx="1737">
                  <c:v>5377.5</c:v>
                </c:pt>
                <c:pt idx="1738">
                  <c:v>3930.75</c:v>
                </c:pt>
                <c:pt idx="1739">
                  <c:v>9708.75</c:v>
                </c:pt>
                <c:pt idx="1740">
                  <c:v>3746.25</c:v>
                </c:pt>
                <c:pt idx="1741">
                  <c:v>5625</c:v>
                </c:pt>
                <c:pt idx="1742">
                  <c:v>4090.5</c:v>
                </c:pt>
                <c:pt idx="1743">
                  <c:v>13281.75</c:v>
                </c:pt>
                <c:pt idx="1744">
                  <c:v>2783.25</c:v>
                </c:pt>
                <c:pt idx="1745">
                  <c:v>67.5</c:v>
                </c:pt>
                <c:pt idx="1746">
                  <c:v>9555.75</c:v>
                </c:pt>
                <c:pt idx="1747">
                  <c:v>8712</c:v>
                </c:pt>
                <c:pt idx="1748">
                  <c:v>3442.5</c:v>
                </c:pt>
                <c:pt idx="1749">
                  <c:v>7364.25</c:v>
                </c:pt>
                <c:pt idx="1750">
                  <c:v>7935.75</c:v>
                </c:pt>
                <c:pt idx="1751">
                  <c:v>6898.5</c:v>
                </c:pt>
                <c:pt idx="1752">
                  <c:v>947.25</c:v>
                </c:pt>
                <c:pt idx="1753">
                  <c:v>16776</c:v>
                </c:pt>
                <c:pt idx="1754">
                  <c:v>5832</c:v>
                </c:pt>
                <c:pt idx="1755">
                  <c:v>6311.25</c:v>
                </c:pt>
                <c:pt idx="1756">
                  <c:v>4335.75</c:v>
                </c:pt>
                <c:pt idx="1757">
                  <c:v>3944.25</c:v>
                </c:pt>
                <c:pt idx="1758">
                  <c:v>14591.25</c:v>
                </c:pt>
                <c:pt idx="1759">
                  <c:v>8397</c:v>
                </c:pt>
                <c:pt idx="1760">
                  <c:v>13938.75</c:v>
                </c:pt>
                <c:pt idx="1761">
                  <c:v>8826.75</c:v>
                </c:pt>
                <c:pt idx="1762">
                  <c:v>7704</c:v>
                </c:pt>
                <c:pt idx="1763">
                  <c:v>11558.25</c:v>
                </c:pt>
                <c:pt idx="1764">
                  <c:v>5109.75</c:v>
                </c:pt>
                <c:pt idx="1765">
                  <c:v>21354.75</c:v>
                </c:pt>
                <c:pt idx="1766">
                  <c:v>4911.75</c:v>
                </c:pt>
                <c:pt idx="1767">
                  <c:v>17338.5</c:v>
                </c:pt>
                <c:pt idx="1768">
                  <c:v>5006.25</c:v>
                </c:pt>
                <c:pt idx="1769">
                  <c:v>3822.75</c:v>
                </c:pt>
                <c:pt idx="1770">
                  <c:v>10554.75</c:v>
                </c:pt>
                <c:pt idx="1771">
                  <c:v>121.5</c:v>
                </c:pt>
                <c:pt idx="1772">
                  <c:v>13329</c:v>
                </c:pt>
                <c:pt idx="1773">
                  <c:v>13002.75</c:v>
                </c:pt>
                <c:pt idx="1774">
                  <c:v>6133.5</c:v>
                </c:pt>
                <c:pt idx="1775">
                  <c:v>1275.75</c:v>
                </c:pt>
                <c:pt idx="1776">
                  <c:v>8892</c:v>
                </c:pt>
                <c:pt idx="1777">
                  <c:v>5913</c:v>
                </c:pt>
                <c:pt idx="1778">
                  <c:v>2517.75</c:v>
                </c:pt>
                <c:pt idx="1779">
                  <c:v>7848</c:v>
                </c:pt>
                <c:pt idx="1780">
                  <c:v>12325.5</c:v>
                </c:pt>
                <c:pt idx="1781">
                  <c:v>13718.25</c:v>
                </c:pt>
                <c:pt idx="1782">
                  <c:v>4038.75</c:v>
                </c:pt>
                <c:pt idx="1783">
                  <c:v>8230.5</c:v>
                </c:pt>
                <c:pt idx="1784">
                  <c:v>6284.25</c:v>
                </c:pt>
                <c:pt idx="1785">
                  <c:v>5474.25</c:v>
                </c:pt>
                <c:pt idx="1786">
                  <c:v>4612.5</c:v>
                </c:pt>
                <c:pt idx="1787">
                  <c:v>1671.75</c:v>
                </c:pt>
                <c:pt idx="1788">
                  <c:v>9987.75</c:v>
                </c:pt>
                <c:pt idx="1789">
                  <c:v>3415.5</c:v>
                </c:pt>
                <c:pt idx="1790">
                  <c:v>3867.75</c:v>
                </c:pt>
                <c:pt idx="1791">
                  <c:v>7922.25</c:v>
                </c:pt>
                <c:pt idx="1792">
                  <c:v>8331.75</c:v>
                </c:pt>
                <c:pt idx="1793">
                  <c:v>927</c:v>
                </c:pt>
                <c:pt idx="1794">
                  <c:v>4140</c:v>
                </c:pt>
                <c:pt idx="1795">
                  <c:v>2283.75</c:v>
                </c:pt>
                <c:pt idx="1796">
                  <c:v>3660.75</c:v>
                </c:pt>
                <c:pt idx="1797">
                  <c:v>7074</c:v>
                </c:pt>
                <c:pt idx="1798">
                  <c:v>4387.5</c:v>
                </c:pt>
                <c:pt idx="1799">
                  <c:v>12352.5</c:v>
                </c:pt>
                <c:pt idx="1800">
                  <c:v>3901.5</c:v>
                </c:pt>
                <c:pt idx="1801">
                  <c:v>3352.5</c:v>
                </c:pt>
                <c:pt idx="1802">
                  <c:v>17066.25</c:v>
                </c:pt>
                <c:pt idx="1803">
                  <c:v>5195.25</c:v>
                </c:pt>
                <c:pt idx="1804">
                  <c:v>10633.5</c:v>
                </c:pt>
                <c:pt idx="1805">
                  <c:v>708.75</c:v>
                </c:pt>
                <c:pt idx="1806">
                  <c:v>11214</c:v>
                </c:pt>
                <c:pt idx="1807">
                  <c:v>1161</c:v>
                </c:pt>
                <c:pt idx="1808">
                  <c:v>1107</c:v>
                </c:pt>
                <c:pt idx="1809">
                  <c:v>904.5</c:v>
                </c:pt>
                <c:pt idx="1810">
                  <c:v>3622.5</c:v>
                </c:pt>
                <c:pt idx="1811">
                  <c:v>3854.25</c:v>
                </c:pt>
                <c:pt idx="1812">
                  <c:v>4180.5</c:v>
                </c:pt>
                <c:pt idx="1813">
                  <c:v>477</c:v>
                </c:pt>
                <c:pt idx="1814">
                  <c:v>1248.75</c:v>
                </c:pt>
                <c:pt idx="1815">
                  <c:v>5674.5</c:v>
                </c:pt>
                <c:pt idx="1816">
                  <c:v>2776.5</c:v>
                </c:pt>
                <c:pt idx="1817">
                  <c:v>1629</c:v>
                </c:pt>
                <c:pt idx="1818">
                  <c:v>9231.75</c:v>
                </c:pt>
                <c:pt idx="1819">
                  <c:v>7179.75</c:v>
                </c:pt>
                <c:pt idx="1820">
                  <c:v>1903.5</c:v>
                </c:pt>
                <c:pt idx="1821">
                  <c:v>6158.25</c:v>
                </c:pt>
                <c:pt idx="1822">
                  <c:v>7386.75</c:v>
                </c:pt>
                <c:pt idx="1823">
                  <c:v>12510</c:v>
                </c:pt>
                <c:pt idx="1824">
                  <c:v>9540</c:v>
                </c:pt>
                <c:pt idx="1825">
                  <c:v>816.75</c:v>
                </c:pt>
                <c:pt idx="1826">
                  <c:v>10894.5</c:v>
                </c:pt>
                <c:pt idx="1827">
                  <c:v>8505</c:v>
                </c:pt>
                <c:pt idx="1828">
                  <c:v>1779.75</c:v>
                </c:pt>
                <c:pt idx="1829">
                  <c:v>10968.75</c:v>
                </c:pt>
                <c:pt idx="1830">
                  <c:v>6189.75</c:v>
                </c:pt>
                <c:pt idx="1831">
                  <c:v>6142.5</c:v>
                </c:pt>
                <c:pt idx="1832">
                  <c:v>3316.5</c:v>
                </c:pt>
                <c:pt idx="1833">
                  <c:v>1635.75</c:v>
                </c:pt>
                <c:pt idx="1834">
                  <c:v>5559.75</c:v>
                </c:pt>
                <c:pt idx="1835">
                  <c:v>6090.75</c:v>
                </c:pt>
                <c:pt idx="1836">
                  <c:v>1138.5</c:v>
                </c:pt>
                <c:pt idx="1837">
                  <c:v>20522.25</c:v>
                </c:pt>
                <c:pt idx="1838">
                  <c:v>9375.75</c:v>
                </c:pt>
                <c:pt idx="1839">
                  <c:v>6196.5</c:v>
                </c:pt>
                <c:pt idx="1840">
                  <c:v>3170.25</c:v>
                </c:pt>
                <c:pt idx="1841">
                  <c:v>7697.25</c:v>
                </c:pt>
                <c:pt idx="1842">
                  <c:v>5339.25</c:v>
                </c:pt>
                <c:pt idx="1843">
                  <c:v>6417</c:v>
                </c:pt>
                <c:pt idx="1844">
                  <c:v>2988</c:v>
                </c:pt>
                <c:pt idx="1845">
                  <c:v>648</c:v>
                </c:pt>
                <c:pt idx="1846">
                  <c:v>1287</c:v>
                </c:pt>
                <c:pt idx="1847">
                  <c:v>9288</c:v>
                </c:pt>
                <c:pt idx="1848">
                  <c:v>942.75</c:v>
                </c:pt>
                <c:pt idx="1849">
                  <c:v>3107.25</c:v>
                </c:pt>
                <c:pt idx="1850">
                  <c:v>4272.75</c:v>
                </c:pt>
                <c:pt idx="1851">
                  <c:v>3316.5</c:v>
                </c:pt>
                <c:pt idx="1852">
                  <c:v>7573.5</c:v>
                </c:pt>
                <c:pt idx="1853">
                  <c:v>3685.5</c:v>
                </c:pt>
                <c:pt idx="1854">
                  <c:v>261</c:v>
                </c:pt>
                <c:pt idx="1855">
                  <c:v>7510.5</c:v>
                </c:pt>
                <c:pt idx="1856">
                  <c:v>8628.75</c:v>
                </c:pt>
                <c:pt idx="1857">
                  <c:v>7364.25</c:v>
                </c:pt>
                <c:pt idx="1858">
                  <c:v>8030.25</c:v>
                </c:pt>
                <c:pt idx="1859">
                  <c:v>5530.5</c:v>
                </c:pt>
                <c:pt idx="1860">
                  <c:v>4081.5</c:v>
                </c:pt>
                <c:pt idx="1861">
                  <c:v>119.25</c:v>
                </c:pt>
                <c:pt idx="1862">
                  <c:v>432</c:v>
                </c:pt>
                <c:pt idx="1863">
                  <c:v>7058.25</c:v>
                </c:pt>
                <c:pt idx="1864">
                  <c:v>1239.75</c:v>
                </c:pt>
                <c:pt idx="1865">
                  <c:v>3694.5</c:v>
                </c:pt>
                <c:pt idx="1866">
                  <c:v>2056.5</c:v>
                </c:pt>
                <c:pt idx="1867">
                  <c:v>6718.5</c:v>
                </c:pt>
                <c:pt idx="1868">
                  <c:v>7359.75</c:v>
                </c:pt>
                <c:pt idx="1869">
                  <c:v>4133.25</c:v>
                </c:pt>
                <c:pt idx="1870">
                  <c:v>13466.25</c:v>
                </c:pt>
                <c:pt idx="1871">
                  <c:v>3501</c:v>
                </c:pt>
                <c:pt idx="1872">
                  <c:v>9697.5</c:v>
                </c:pt>
                <c:pt idx="1873">
                  <c:v>2187</c:v>
                </c:pt>
                <c:pt idx="1874">
                  <c:v>1779.75</c:v>
                </c:pt>
                <c:pt idx="1875">
                  <c:v>4725</c:v>
                </c:pt>
                <c:pt idx="1876">
                  <c:v>1138.5</c:v>
                </c:pt>
                <c:pt idx="1877">
                  <c:v>8255.25</c:v>
                </c:pt>
                <c:pt idx="1878">
                  <c:v>2250</c:v>
                </c:pt>
                <c:pt idx="1879">
                  <c:v>8622</c:v>
                </c:pt>
                <c:pt idx="1880">
                  <c:v>6284.25</c:v>
                </c:pt>
                <c:pt idx="1881">
                  <c:v>2547</c:v>
                </c:pt>
                <c:pt idx="1882">
                  <c:v>7112.25</c:v>
                </c:pt>
                <c:pt idx="1883">
                  <c:v>8853.75</c:v>
                </c:pt>
                <c:pt idx="1884">
                  <c:v>13243.5</c:v>
                </c:pt>
                <c:pt idx="1885">
                  <c:v>258.75</c:v>
                </c:pt>
                <c:pt idx="1886">
                  <c:v>1453.5</c:v>
                </c:pt>
                <c:pt idx="1887">
                  <c:v>6738.75</c:v>
                </c:pt>
                <c:pt idx="1888">
                  <c:v>1309.5</c:v>
                </c:pt>
                <c:pt idx="1889">
                  <c:v>4745.25</c:v>
                </c:pt>
                <c:pt idx="1890">
                  <c:v>7778.25</c:v>
                </c:pt>
                <c:pt idx="1891">
                  <c:v>6473.25</c:v>
                </c:pt>
                <c:pt idx="1892">
                  <c:v>4176</c:v>
                </c:pt>
                <c:pt idx="1893">
                  <c:v>306</c:v>
                </c:pt>
                <c:pt idx="1894">
                  <c:v>726.75</c:v>
                </c:pt>
                <c:pt idx="1895">
                  <c:v>3111.75</c:v>
                </c:pt>
                <c:pt idx="1896">
                  <c:v>8723.25</c:v>
                </c:pt>
                <c:pt idx="1897">
                  <c:v>4671</c:v>
                </c:pt>
                <c:pt idx="1898">
                  <c:v>3064.5</c:v>
                </c:pt>
                <c:pt idx="1899">
                  <c:v>1253.25</c:v>
                </c:pt>
                <c:pt idx="1900">
                  <c:v>4452.75</c:v>
                </c:pt>
                <c:pt idx="1901">
                  <c:v>3964.5</c:v>
                </c:pt>
                <c:pt idx="1902">
                  <c:v>5976</c:v>
                </c:pt>
                <c:pt idx="1903">
                  <c:v>515.25</c:v>
                </c:pt>
                <c:pt idx="1904">
                  <c:v>5163.75</c:v>
                </c:pt>
                <c:pt idx="1905">
                  <c:v>1302.75</c:v>
                </c:pt>
                <c:pt idx="1906">
                  <c:v>5269.5</c:v>
                </c:pt>
                <c:pt idx="1907">
                  <c:v>5368.5</c:v>
                </c:pt>
                <c:pt idx="1908">
                  <c:v>5400</c:v>
                </c:pt>
                <c:pt idx="1909">
                  <c:v>2216.25</c:v>
                </c:pt>
                <c:pt idx="1910">
                  <c:v>5539.5</c:v>
                </c:pt>
                <c:pt idx="1911">
                  <c:v>6594.75</c:v>
                </c:pt>
                <c:pt idx="1912">
                  <c:v>3964.5</c:v>
                </c:pt>
                <c:pt idx="1913">
                  <c:v>8192.25</c:v>
                </c:pt>
                <c:pt idx="1914">
                  <c:v>6295.5</c:v>
                </c:pt>
                <c:pt idx="1915">
                  <c:v>8581.5</c:v>
                </c:pt>
                <c:pt idx="1916">
                  <c:v>546.75</c:v>
                </c:pt>
                <c:pt idx="1917">
                  <c:v>6383.25</c:v>
                </c:pt>
                <c:pt idx="1918">
                  <c:v>6178.5</c:v>
                </c:pt>
                <c:pt idx="1919">
                  <c:v>1010.25</c:v>
                </c:pt>
                <c:pt idx="1920">
                  <c:v>2022.75</c:v>
                </c:pt>
                <c:pt idx="1921">
                  <c:v>3865.5</c:v>
                </c:pt>
                <c:pt idx="1922">
                  <c:v>531</c:v>
                </c:pt>
                <c:pt idx="1923">
                  <c:v>193.5</c:v>
                </c:pt>
                <c:pt idx="1924">
                  <c:v>5274</c:v>
                </c:pt>
                <c:pt idx="1925">
                  <c:v>3323.25</c:v>
                </c:pt>
                <c:pt idx="1926">
                  <c:v>742.5</c:v>
                </c:pt>
                <c:pt idx="1927">
                  <c:v>5015.25</c:v>
                </c:pt>
                <c:pt idx="1928">
                  <c:v>7715.25</c:v>
                </c:pt>
                <c:pt idx="1929">
                  <c:v>6648.75</c:v>
                </c:pt>
                <c:pt idx="1930">
                  <c:v>10608.75</c:v>
                </c:pt>
                <c:pt idx="1931">
                  <c:v>5388.75</c:v>
                </c:pt>
                <c:pt idx="1932">
                  <c:v>1514.25</c:v>
                </c:pt>
                <c:pt idx="1933">
                  <c:v>1883.25</c:v>
                </c:pt>
                <c:pt idx="1934">
                  <c:v>3368.25</c:v>
                </c:pt>
                <c:pt idx="1935">
                  <c:v>8979.75</c:v>
                </c:pt>
                <c:pt idx="1936">
                  <c:v>3557.25</c:v>
                </c:pt>
                <c:pt idx="1937">
                  <c:v>9191.25</c:v>
                </c:pt>
                <c:pt idx="1938">
                  <c:v>3064.5</c:v>
                </c:pt>
                <c:pt idx="1939">
                  <c:v>2634.75</c:v>
                </c:pt>
                <c:pt idx="1940">
                  <c:v>1120.5</c:v>
                </c:pt>
                <c:pt idx="1941">
                  <c:v>515.25</c:v>
                </c:pt>
                <c:pt idx="1942">
                  <c:v>7841.25</c:v>
                </c:pt>
                <c:pt idx="1943">
                  <c:v>8397</c:v>
                </c:pt>
                <c:pt idx="1944">
                  <c:v>6448.5</c:v>
                </c:pt>
                <c:pt idx="1945">
                  <c:v>1066.5</c:v>
                </c:pt>
                <c:pt idx="1946">
                  <c:v>11799</c:v>
                </c:pt>
                <c:pt idx="1947">
                  <c:v>1293.75</c:v>
                </c:pt>
                <c:pt idx="1948">
                  <c:v>3762</c:v>
                </c:pt>
                <c:pt idx="1949">
                  <c:v>2504.25</c:v>
                </c:pt>
                <c:pt idx="1950">
                  <c:v>5874.75</c:v>
                </c:pt>
                <c:pt idx="1951">
                  <c:v>49.5</c:v>
                </c:pt>
                <c:pt idx="1952">
                  <c:v>7868.25</c:v>
                </c:pt>
                <c:pt idx="1953">
                  <c:v>3424.5</c:v>
                </c:pt>
                <c:pt idx="1954">
                  <c:v>1606.5</c:v>
                </c:pt>
                <c:pt idx="1955">
                  <c:v>10302.75</c:v>
                </c:pt>
                <c:pt idx="1956">
                  <c:v>4.5</c:v>
                </c:pt>
                <c:pt idx="1957">
                  <c:v>5580</c:v>
                </c:pt>
                <c:pt idx="1958">
                  <c:v>2400.75</c:v>
                </c:pt>
                <c:pt idx="1959">
                  <c:v>3710.25</c:v>
                </c:pt>
                <c:pt idx="1960">
                  <c:v>1689.75</c:v>
                </c:pt>
                <c:pt idx="1961">
                  <c:v>13284</c:v>
                </c:pt>
                <c:pt idx="1962">
                  <c:v>2504.25</c:v>
                </c:pt>
                <c:pt idx="1963">
                  <c:v>6669</c:v>
                </c:pt>
                <c:pt idx="1964">
                  <c:v>6660</c:v>
                </c:pt>
                <c:pt idx="1965">
                  <c:v>12339</c:v>
                </c:pt>
                <c:pt idx="1966">
                  <c:v>7791.75</c:v>
                </c:pt>
                <c:pt idx="1967">
                  <c:v>103.5</c:v>
                </c:pt>
                <c:pt idx="1968">
                  <c:v>189</c:v>
                </c:pt>
                <c:pt idx="1969">
                  <c:v>2241</c:v>
                </c:pt>
                <c:pt idx="1970">
                  <c:v>5215.5</c:v>
                </c:pt>
                <c:pt idx="1971">
                  <c:v>4403.25</c:v>
                </c:pt>
                <c:pt idx="1972">
                  <c:v>5755.5</c:v>
                </c:pt>
                <c:pt idx="1973">
                  <c:v>5530.5</c:v>
                </c:pt>
                <c:pt idx="1974">
                  <c:v>216</c:v>
                </c:pt>
                <c:pt idx="1975">
                  <c:v>3109.5</c:v>
                </c:pt>
                <c:pt idx="1976">
                  <c:v>4682.25</c:v>
                </c:pt>
                <c:pt idx="1977">
                  <c:v>5746.5</c:v>
                </c:pt>
                <c:pt idx="1978">
                  <c:v>8336.25</c:v>
                </c:pt>
                <c:pt idx="1979">
                  <c:v>8093.25</c:v>
                </c:pt>
                <c:pt idx="1980">
                  <c:v>5602.5</c:v>
                </c:pt>
                <c:pt idx="1981">
                  <c:v>4065.75</c:v>
                </c:pt>
                <c:pt idx="1982">
                  <c:v>2871</c:v>
                </c:pt>
                <c:pt idx="1983">
                  <c:v>8592.75</c:v>
                </c:pt>
                <c:pt idx="1984">
                  <c:v>10674</c:v>
                </c:pt>
                <c:pt idx="1985">
                  <c:v>8201.25</c:v>
                </c:pt>
                <c:pt idx="1986">
                  <c:v>7515</c:v>
                </c:pt>
                <c:pt idx="1987">
                  <c:v>6534</c:v>
                </c:pt>
                <c:pt idx="1988">
                  <c:v>5742</c:v>
                </c:pt>
                <c:pt idx="1989">
                  <c:v>10694.25</c:v>
                </c:pt>
                <c:pt idx="1990">
                  <c:v>3246.75</c:v>
                </c:pt>
                <c:pt idx="1991">
                  <c:v>3604.5</c:v>
                </c:pt>
                <c:pt idx="1992">
                  <c:v>60.75</c:v>
                </c:pt>
                <c:pt idx="1993">
                  <c:v>697.5</c:v>
                </c:pt>
                <c:pt idx="1994">
                  <c:v>1354.5</c:v>
                </c:pt>
                <c:pt idx="1995">
                  <c:v>5370.75</c:v>
                </c:pt>
                <c:pt idx="1996">
                  <c:v>6723</c:v>
                </c:pt>
                <c:pt idx="1997">
                  <c:v>4313.25</c:v>
                </c:pt>
                <c:pt idx="1998">
                  <c:v>12881.25</c:v>
                </c:pt>
                <c:pt idx="1999">
                  <c:v>13122</c:v>
                </c:pt>
                <c:pt idx="2000">
                  <c:v>1561.5</c:v>
                </c:pt>
                <c:pt idx="2001">
                  <c:v>877.5</c:v>
                </c:pt>
                <c:pt idx="2002">
                  <c:v>5395.5</c:v>
                </c:pt>
                <c:pt idx="2003">
                  <c:v>8658</c:v>
                </c:pt>
                <c:pt idx="2004">
                  <c:v>8993.25</c:v>
                </c:pt>
                <c:pt idx="2005">
                  <c:v>10062</c:v>
                </c:pt>
                <c:pt idx="2006">
                  <c:v>1309.5</c:v>
                </c:pt>
                <c:pt idx="2007">
                  <c:v>1932.75</c:v>
                </c:pt>
                <c:pt idx="2008">
                  <c:v>3676.5</c:v>
                </c:pt>
                <c:pt idx="2009">
                  <c:v>8293.5</c:v>
                </c:pt>
                <c:pt idx="2010">
                  <c:v>5863.5</c:v>
                </c:pt>
                <c:pt idx="2011">
                  <c:v>2715.75</c:v>
                </c:pt>
                <c:pt idx="2012">
                  <c:v>8257.5</c:v>
                </c:pt>
                <c:pt idx="2013">
                  <c:v>11110.5</c:v>
                </c:pt>
                <c:pt idx="2014">
                  <c:v>3379.5</c:v>
                </c:pt>
                <c:pt idx="2015">
                  <c:v>6057</c:v>
                </c:pt>
                <c:pt idx="2016">
                  <c:v>3370.5</c:v>
                </c:pt>
                <c:pt idx="2017">
                  <c:v>4844.25</c:v>
                </c:pt>
                <c:pt idx="2018">
                  <c:v>5404.5</c:v>
                </c:pt>
                <c:pt idx="2019">
                  <c:v>3730.5</c:v>
                </c:pt>
                <c:pt idx="2020">
                  <c:v>5465.25</c:v>
                </c:pt>
                <c:pt idx="2021">
                  <c:v>12100.5</c:v>
                </c:pt>
                <c:pt idx="2022">
                  <c:v>389.25</c:v>
                </c:pt>
                <c:pt idx="2023">
                  <c:v>6178.5</c:v>
                </c:pt>
                <c:pt idx="2024">
                  <c:v>2747.25</c:v>
                </c:pt>
                <c:pt idx="2025">
                  <c:v>8354.25</c:v>
                </c:pt>
                <c:pt idx="2026">
                  <c:v>6882.75</c:v>
                </c:pt>
                <c:pt idx="2027">
                  <c:v>5775.75</c:v>
                </c:pt>
                <c:pt idx="2028">
                  <c:v>211.5</c:v>
                </c:pt>
                <c:pt idx="2029">
                  <c:v>2868.75</c:v>
                </c:pt>
                <c:pt idx="2030">
                  <c:v>819</c:v>
                </c:pt>
                <c:pt idx="2031">
                  <c:v>6277.5</c:v>
                </c:pt>
                <c:pt idx="2032">
                  <c:v>4702.5</c:v>
                </c:pt>
                <c:pt idx="2033">
                  <c:v>3593.25</c:v>
                </c:pt>
                <c:pt idx="2034">
                  <c:v>5451.75</c:v>
                </c:pt>
                <c:pt idx="2035">
                  <c:v>4779</c:v>
                </c:pt>
                <c:pt idx="2036">
                  <c:v>5539.5</c:v>
                </c:pt>
                <c:pt idx="2037">
                  <c:v>5172.75</c:v>
                </c:pt>
                <c:pt idx="2038">
                  <c:v>5820.75</c:v>
                </c:pt>
                <c:pt idx="2039">
                  <c:v>4234.5</c:v>
                </c:pt>
                <c:pt idx="2040">
                  <c:v>11403</c:v>
                </c:pt>
                <c:pt idx="2041">
                  <c:v>2232</c:v>
                </c:pt>
                <c:pt idx="2042">
                  <c:v>10631.25</c:v>
                </c:pt>
                <c:pt idx="2043">
                  <c:v>3946.5</c:v>
                </c:pt>
                <c:pt idx="2044">
                  <c:v>10176.75</c:v>
                </c:pt>
                <c:pt idx="2045">
                  <c:v>261</c:v>
                </c:pt>
                <c:pt idx="2046">
                  <c:v>3222</c:v>
                </c:pt>
                <c:pt idx="2047">
                  <c:v>9285.75</c:v>
                </c:pt>
                <c:pt idx="2048">
                  <c:v>560.25</c:v>
                </c:pt>
                <c:pt idx="2049">
                  <c:v>5517</c:v>
                </c:pt>
                <c:pt idx="2050">
                  <c:v>4288.5</c:v>
                </c:pt>
                <c:pt idx="2051">
                  <c:v>5872.5</c:v>
                </c:pt>
                <c:pt idx="2052">
                  <c:v>11101.5</c:v>
                </c:pt>
                <c:pt idx="2053">
                  <c:v>3856.5</c:v>
                </c:pt>
                <c:pt idx="2054">
                  <c:v>7276.5</c:v>
                </c:pt>
                <c:pt idx="2055">
                  <c:v>3397.5</c:v>
                </c:pt>
                <c:pt idx="2056">
                  <c:v>7308</c:v>
                </c:pt>
                <c:pt idx="2057">
                  <c:v>4342.5</c:v>
                </c:pt>
                <c:pt idx="2058">
                  <c:v>5730.75</c:v>
                </c:pt>
                <c:pt idx="2059">
                  <c:v>4907.25</c:v>
                </c:pt>
                <c:pt idx="2060">
                  <c:v>7670.25</c:v>
                </c:pt>
                <c:pt idx="2061">
                  <c:v>9252</c:v>
                </c:pt>
                <c:pt idx="2062">
                  <c:v>1813.5</c:v>
                </c:pt>
                <c:pt idx="2063">
                  <c:v>3746.25</c:v>
                </c:pt>
                <c:pt idx="2064">
                  <c:v>8154</c:v>
                </c:pt>
                <c:pt idx="2065">
                  <c:v>5751</c:v>
                </c:pt>
                <c:pt idx="2066">
                  <c:v>11166.75</c:v>
                </c:pt>
                <c:pt idx="2067">
                  <c:v>5676.75</c:v>
                </c:pt>
                <c:pt idx="2068">
                  <c:v>1127.25</c:v>
                </c:pt>
                <c:pt idx="2069">
                  <c:v>16587</c:v>
                </c:pt>
                <c:pt idx="2070">
                  <c:v>7976.25</c:v>
                </c:pt>
                <c:pt idx="2071">
                  <c:v>8473.5</c:v>
                </c:pt>
                <c:pt idx="2072">
                  <c:v>5766.75</c:v>
                </c:pt>
                <c:pt idx="2073">
                  <c:v>3435.75</c:v>
                </c:pt>
                <c:pt idx="2074">
                  <c:v>1563.75</c:v>
                </c:pt>
                <c:pt idx="2075">
                  <c:v>4326.75</c:v>
                </c:pt>
                <c:pt idx="2076">
                  <c:v>1050.75</c:v>
                </c:pt>
                <c:pt idx="2077">
                  <c:v>16506</c:v>
                </c:pt>
                <c:pt idx="2078">
                  <c:v>13720.5</c:v>
                </c:pt>
                <c:pt idx="2079">
                  <c:v>9672.75</c:v>
                </c:pt>
                <c:pt idx="2080">
                  <c:v>4772.25</c:v>
                </c:pt>
                <c:pt idx="2081">
                  <c:v>10408.5</c:v>
                </c:pt>
                <c:pt idx="2082">
                  <c:v>6653.25</c:v>
                </c:pt>
                <c:pt idx="2083">
                  <c:v>4909.5</c:v>
                </c:pt>
                <c:pt idx="2084">
                  <c:v>4614.75</c:v>
                </c:pt>
                <c:pt idx="2085">
                  <c:v>8349.75</c:v>
                </c:pt>
                <c:pt idx="2086">
                  <c:v>40.5</c:v>
                </c:pt>
                <c:pt idx="2087">
                  <c:v>10041.75</c:v>
                </c:pt>
                <c:pt idx="2088">
                  <c:v>6804</c:v>
                </c:pt>
                <c:pt idx="2089">
                  <c:v>4320</c:v>
                </c:pt>
                <c:pt idx="2090">
                  <c:v>472.5</c:v>
                </c:pt>
                <c:pt idx="2091">
                  <c:v>407.25</c:v>
                </c:pt>
                <c:pt idx="2092">
                  <c:v>3186</c:v>
                </c:pt>
                <c:pt idx="2093">
                  <c:v>150.75</c:v>
                </c:pt>
                <c:pt idx="2094">
                  <c:v>279</c:v>
                </c:pt>
                <c:pt idx="2095">
                  <c:v>3332.25</c:v>
                </c:pt>
                <c:pt idx="2096">
                  <c:v>1062</c:v>
                </c:pt>
                <c:pt idx="2097">
                  <c:v>5377.5</c:v>
                </c:pt>
                <c:pt idx="2098">
                  <c:v>5060.25</c:v>
                </c:pt>
                <c:pt idx="2099">
                  <c:v>5609.25</c:v>
                </c:pt>
                <c:pt idx="2100">
                  <c:v>5591.25</c:v>
                </c:pt>
                <c:pt idx="2101">
                  <c:v>5094</c:v>
                </c:pt>
                <c:pt idx="2102">
                  <c:v>5350.5</c:v>
                </c:pt>
                <c:pt idx="2103">
                  <c:v>7258.5</c:v>
                </c:pt>
                <c:pt idx="2104">
                  <c:v>6023.25</c:v>
                </c:pt>
                <c:pt idx="2105">
                  <c:v>2805.75</c:v>
                </c:pt>
                <c:pt idx="2106">
                  <c:v>6903</c:v>
                </c:pt>
                <c:pt idx="2107">
                  <c:v>9776.25</c:v>
                </c:pt>
                <c:pt idx="2108">
                  <c:v>3935.25</c:v>
                </c:pt>
                <c:pt idx="2109">
                  <c:v>5010.75</c:v>
                </c:pt>
                <c:pt idx="2110">
                  <c:v>3375</c:v>
                </c:pt>
                <c:pt idx="2111">
                  <c:v>4299.75</c:v>
                </c:pt>
                <c:pt idx="2112">
                  <c:v>3521.25</c:v>
                </c:pt>
                <c:pt idx="2113">
                  <c:v>6340.5</c:v>
                </c:pt>
                <c:pt idx="2114">
                  <c:v>7132.5</c:v>
                </c:pt>
                <c:pt idx="2115">
                  <c:v>2625.75</c:v>
                </c:pt>
                <c:pt idx="2116">
                  <c:v>8001</c:v>
                </c:pt>
                <c:pt idx="2117">
                  <c:v>10984.5</c:v>
                </c:pt>
                <c:pt idx="2118">
                  <c:v>5193</c:v>
                </c:pt>
                <c:pt idx="2119">
                  <c:v>495</c:v>
                </c:pt>
                <c:pt idx="2120">
                  <c:v>4032</c:v>
                </c:pt>
                <c:pt idx="2121">
                  <c:v>992.25</c:v>
                </c:pt>
                <c:pt idx="2122">
                  <c:v>5987.25</c:v>
                </c:pt>
                <c:pt idx="2123">
                  <c:v>4014</c:v>
                </c:pt>
                <c:pt idx="2124">
                  <c:v>7326</c:v>
                </c:pt>
                <c:pt idx="2125">
                  <c:v>5451.75</c:v>
                </c:pt>
                <c:pt idx="2126">
                  <c:v>4790.25</c:v>
                </c:pt>
                <c:pt idx="2127">
                  <c:v>10197</c:v>
                </c:pt>
                <c:pt idx="2128">
                  <c:v>1804.5</c:v>
                </c:pt>
                <c:pt idx="2129">
                  <c:v>5933.25</c:v>
                </c:pt>
                <c:pt idx="2130">
                  <c:v>553.5</c:v>
                </c:pt>
                <c:pt idx="2131">
                  <c:v>7535.25</c:v>
                </c:pt>
                <c:pt idx="2132">
                  <c:v>3726</c:v>
                </c:pt>
                <c:pt idx="2133">
                  <c:v>3107.25</c:v>
                </c:pt>
                <c:pt idx="2134">
                  <c:v>2211.75</c:v>
                </c:pt>
                <c:pt idx="2135">
                  <c:v>1559.25</c:v>
                </c:pt>
                <c:pt idx="2136">
                  <c:v>1552.5</c:v>
                </c:pt>
                <c:pt idx="2137">
                  <c:v>6768</c:v>
                </c:pt>
                <c:pt idx="2138">
                  <c:v>10410.75</c:v>
                </c:pt>
                <c:pt idx="2139">
                  <c:v>5339.25</c:v>
                </c:pt>
                <c:pt idx="2140">
                  <c:v>976.5</c:v>
                </c:pt>
                <c:pt idx="2141">
                  <c:v>6882.75</c:v>
                </c:pt>
                <c:pt idx="2142">
                  <c:v>2493</c:v>
                </c:pt>
                <c:pt idx="2143">
                  <c:v>5476.5</c:v>
                </c:pt>
                <c:pt idx="2144">
                  <c:v>560.25</c:v>
                </c:pt>
                <c:pt idx="2145">
                  <c:v>6966</c:v>
                </c:pt>
                <c:pt idx="2146">
                  <c:v>1478.25</c:v>
                </c:pt>
                <c:pt idx="2147">
                  <c:v>2823.75</c:v>
                </c:pt>
                <c:pt idx="2148">
                  <c:v>2196</c:v>
                </c:pt>
                <c:pt idx="2149">
                  <c:v>2211.75</c:v>
                </c:pt>
                <c:pt idx="2150">
                  <c:v>6444</c:v>
                </c:pt>
                <c:pt idx="2151">
                  <c:v>735.75</c:v>
                </c:pt>
                <c:pt idx="2152">
                  <c:v>1856.25</c:v>
                </c:pt>
                <c:pt idx="2153">
                  <c:v>11205</c:v>
                </c:pt>
                <c:pt idx="2154">
                  <c:v>4317.75</c:v>
                </c:pt>
                <c:pt idx="2155">
                  <c:v>2893.5</c:v>
                </c:pt>
                <c:pt idx="2156">
                  <c:v>1804.5</c:v>
                </c:pt>
                <c:pt idx="2157">
                  <c:v>6324.75</c:v>
                </c:pt>
                <c:pt idx="2158">
                  <c:v>2850.75</c:v>
                </c:pt>
                <c:pt idx="2159">
                  <c:v>5451.75</c:v>
                </c:pt>
                <c:pt idx="2160">
                  <c:v>5717.25</c:v>
                </c:pt>
                <c:pt idx="2161">
                  <c:v>528.75</c:v>
                </c:pt>
                <c:pt idx="2162">
                  <c:v>8734.5</c:v>
                </c:pt>
                <c:pt idx="2163">
                  <c:v>4410</c:v>
                </c:pt>
                <c:pt idx="2164">
                  <c:v>12642.75</c:v>
                </c:pt>
                <c:pt idx="2165">
                  <c:v>1845</c:v>
                </c:pt>
                <c:pt idx="2166">
                  <c:v>1374.75</c:v>
                </c:pt>
                <c:pt idx="2167">
                  <c:v>6183</c:v>
                </c:pt>
                <c:pt idx="2168">
                  <c:v>10748.25</c:v>
                </c:pt>
                <c:pt idx="2169">
                  <c:v>7051.5</c:v>
                </c:pt>
                <c:pt idx="2170">
                  <c:v>2832.75</c:v>
                </c:pt>
                <c:pt idx="2171">
                  <c:v>7508.25</c:v>
                </c:pt>
                <c:pt idx="2172">
                  <c:v>8043.75</c:v>
                </c:pt>
                <c:pt idx="2173">
                  <c:v>4306.5</c:v>
                </c:pt>
                <c:pt idx="2174">
                  <c:v>6612.75</c:v>
                </c:pt>
                <c:pt idx="2175">
                  <c:v>4770</c:v>
                </c:pt>
                <c:pt idx="2176">
                  <c:v>1858.5</c:v>
                </c:pt>
                <c:pt idx="2177">
                  <c:v>9603</c:v>
                </c:pt>
                <c:pt idx="2178">
                  <c:v>10341</c:v>
                </c:pt>
                <c:pt idx="2179">
                  <c:v>4533.75</c:v>
                </c:pt>
                <c:pt idx="2180">
                  <c:v>8514</c:v>
                </c:pt>
                <c:pt idx="2181">
                  <c:v>2418.75</c:v>
                </c:pt>
                <c:pt idx="2182">
                  <c:v>3294</c:v>
                </c:pt>
                <c:pt idx="2183">
                  <c:v>7386.75</c:v>
                </c:pt>
                <c:pt idx="2184">
                  <c:v>8257.5</c:v>
                </c:pt>
                <c:pt idx="2185">
                  <c:v>3638.25</c:v>
                </c:pt>
                <c:pt idx="2186">
                  <c:v>4614.75</c:v>
                </c:pt>
                <c:pt idx="2187">
                  <c:v>5868</c:v>
                </c:pt>
                <c:pt idx="2188">
                  <c:v>5816.25</c:v>
                </c:pt>
                <c:pt idx="2189">
                  <c:v>5049</c:v>
                </c:pt>
                <c:pt idx="2190">
                  <c:v>10008</c:v>
                </c:pt>
                <c:pt idx="2191">
                  <c:v>7605</c:v>
                </c:pt>
                <c:pt idx="2192">
                  <c:v>227.25</c:v>
                </c:pt>
                <c:pt idx="2193">
                  <c:v>4601.25</c:v>
                </c:pt>
                <c:pt idx="2194">
                  <c:v>699.75</c:v>
                </c:pt>
                <c:pt idx="2195">
                  <c:v>3872.25</c:v>
                </c:pt>
                <c:pt idx="2196">
                  <c:v>7857</c:v>
                </c:pt>
                <c:pt idx="2197">
                  <c:v>7778.25</c:v>
                </c:pt>
                <c:pt idx="2198">
                  <c:v>3395.25</c:v>
                </c:pt>
                <c:pt idx="2199">
                  <c:v>3258</c:v>
                </c:pt>
                <c:pt idx="2200">
                  <c:v>8248.5</c:v>
                </c:pt>
                <c:pt idx="2201">
                  <c:v>10233</c:v>
                </c:pt>
                <c:pt idx="2202">
                  <c:v>4468.5</c:v>
                </c:pt>
                <c:pt idx="2203">
                  <c:v>2846.25</c:v>
                </c:pt>
                <c:pt idx="2204">
                  <c:v>1107</c:v>
                </c:pt>
                <c:pt idx="2205">
                  <c:v>4776.75</c:v>
                </c:pt>
                <c:pt idx="2206">
                  <c:v>5699.25</c:v>
                </c:pt>
                <c:pt idx="2207">
                  <c:v>6579</c:v>
                </c:pt>
                <c:pt idx="2208">
                  <c:v>1035</c:v>
                </c:pt>
                <c:pt idx="2209">
                  <c:v>2013.75</c:v>
                </c:pt>
                <c:pt idx="2210">
                  <c:v>11027.25</c:v>
                </c:pt>
                <c:pt idx="2211">
                  <c:v>780.75</c:v>
                </c:pt>
                <c:pt idx="2212">
                  <c:v>3399.75</c:v>
                </c:pt>
                <c:pt idx="2213">
                  <c:v>1923.75</c:v>
                </c:pt>
                <c:pt idx="2214">
                  <c:v>2119.5</c:v>
                </c:pt>
                <c:pt idx="2215">
                  <c:v>14654.25</c:v>
                </c:pt>
                <c:pt idx="2216">
                  <c:v>9540</c:v>
                </c:pt>
                <c:pt idx="2217">
                  <c:v>1489.5</c:v>
                </c:pt>
                <c:pt idx="2218">
                  <c:v>4729.5</c:v>
                </c:pt>
                <c:pt idx="2219">
                  <c:v>1350</c:v>
                </c:pt>
                <c:pt idx="2220">
                  <c:v>4304.25</c:v>
                </c:pt>
                <c:pt idx="2221">
                  <c:v>1581.75</c:v>
                </c:pt>
                <c:pt idx="2222">
                  <c:v>18666</c:v>
                </c:pt>
                <c:pt idx="2223">
                  <c:v>5067</c:v>
                </c:pt>
                <c:pt idx="2224">
                  <c:v>4027.5</c:v>
                </c:pt>
                <c:pt idx="2225">
                  <c:v>380.25</c:v>
                </c:pt>
                <c:pt idx="2226">
                  <c:v>7755.75</c:v>
                </c:pt>
                <c:pt idx="2227">
                  <c:v>9029.25</c:v>
                </c:pt>
                <c:pt idx="2228">
                  <c:v>3737.25</c:v>
                </c:pt>
                <c:pt idx="2229">
                  <c:v>2256.75</c:v>
                </c:pt>
                <c:pt idx="2230">
                  <c:v>922.5</c:v>
                </c:pt>
                <c:pt idx="2231">
                  <c:v>5537.25</c:v>
                </c:pt>
                <c:pt idx="2232">
                  <c:v>5888.25</c:v>
                </c:pt>
                <c:pt idx="2233">
                  <c:v>5492.25</c:v>
                </c:pt>
                <c:pt idx="2234">
                  <c:v>4839.75</c:v>
                </c:pt>
                <c:pt idx="2235">
                  <c:v>5393.25</c:v>
                </c:pt>
                <c:pt idx="2236">
                  <c:v>9033.75</c:v>
                </c:pt>
                <c:pt idx="2237">
                  <c:v>5868</c:v>
                </c:pt>
                <c:pt idx="2238">
                  <c:v>7472.25</c:v>
                </c:pt>
                <c:pt idx="2239">
                  <c:v>4241.25</c:v>
                </c:pt>
                <c:pt idx="2240">
                  <c:v>2886.75</c:v>
                </c:pt>
                <c:pt idx="2241">
                  <c:v>4959</c:v>
                </c:pt>
                <c:pt idx="2242">
                  <c:v>7958.25</c:v>
                </c:pt>
                <c:pt idx="2243">
                  <c:v>8743.5</c:v>
                </c:pt>
                <c:pt idx="2244">
                  <c:v>12487.5</c:v>
                </c:pt>
                <c:pt idx="2245">
                  <c:v>4668.75</c:v>
                </c:pt>
                <c:pt idx="2246">
                  <c:v>10302.75</c:v>
                </c:pt>
                <c:pt idx="2247">
                  <c:v>9891</c:v>
                </c:pt>
                <c:pt idx="2248">
                  <c:v>7056</c:v>
                </c:pt>
                <c:pt idx="2249">
                  <c:v>2376</c:v>
                </c:pt>
                <c:pt idx="2250">
                  <c:v>7368.75</c:v>
                </c:pt>
                <c:pt idx="2251">
                  <c:v>218.25</c:v>
                </c:pt>
                <c:pt idx="2252">
                  <c:v>10748.25</c:v>
                </c:pt>
                <c:pt idx="2253">
                  <c:v>13191.75</c:v>
                </c:pt>
                <c:pt idx="2254">
                  <c:v>1552.5</c:v>
                </c:pt>
                <c:pt idx="2255">
                  <c:v>5458.5</c:v>
                </c:pt>
                <c:pt idx="2256">
                  <c:v>4396.5</c:v>
                </c:pt>
                <c:pt idx="2257">
                  <c:v>4457.25</c:v>
                </c:pt>
                <c:pt idx="2258">
                  <c:v>5049</c:v>
                </c:pt>
                <c:pt idx="2259">
                  <c:v>4239</c:v>
                </c:pt>
                <c:pt idx="2260">
                  <c:v>4416.75</c:v>
                </c:pt>
                <c:pt idx="2261">
                  <c:v>477</c:v>
                </c:pt>
                <c:pt idx="2262">
                  <c:v>1757.25</c:v>
                </c:pt>
                <c:pt idx="2263">
                  <c:v>463.5</c:v>
                </c:pt>
                <c:pt idx="2264">
                  <c:v>2783.25</c:v>
                </c:pt>
                <c:pt idx="2265">
                  <c:v>10471.5</c:v>
                </c:pt>
                <c:pt idx="2266">
                  <c:v>14388.75</c:v>
                </c:pt>
                <c:pt idx="2267">
                  <c:v>2045.25</c:v>
                </c:pt>
                <c:pt idx="2268">
                  <c:v>3219.75</c:v>
                </c:pt>
                <c:pt idx="2269">
                  <c:v>425.25</c:v>
                </c:pt>
                <c:pt idx="2270">
                  <c:v>7098.75</c:v>
                </c:pt>
                <c:pt idx="2271">
                  <c:v>6196.5</c:v>
                </c:pt>
                <c:pt idx="2272">
                  <c:v>4817.25</c:v>
                </c:pt>
                <c:pt idx="2273">
                  <c:v>3946.5</c:v>
                </c:pt>
                <c:pt idx="2274">
                  <c:v>1273.5</c:v>
                </c:pt>
                <c:pt idx="2275">
                  <c:v>8725.5</c:v>
                </c:pt>
                <c:pt idx="2276">
                  <c:v>5631.75</c:v>
                </c:pt>
                <c:pt idx="2277">
                  <c:v>13234.5</c:v>
                </c:pt>
                <c:pt idx="2278">
                  <c:v>4659.75</c:v>
                </c:pt>
                <c:pt idx="2279">
                  <c:v>5040</c:v>
                </c:pt>
                <c:pt idx="2280">
                  <c:v>6653.25</c:v>
                </c:pt>
                <c:pt idx="2281">
                  <c:v>6950.25</c:v>
                </c:pt>
                <c:pt idx="2282">
                  <c:v>2425.5</c:v>
                </c:pt>
                <c:pt idx="2283">
                  <c:v>7701.75</c:v>
                </c:pt>
                <c:pt idx="2284">
                  <c:v>5361.75</c:v>
                </c:pt>
                <c:pt idx="2285">
                  <c:v>9623.25</c:v>
                </c:pt>
                <c:pt idx="2286">
                  <c:v>1323</c:v>
                </c:pt>
                <c:pt idx="2287">
                  <c:v>9150.75</c:v>
                </c:pt>
                <c:pt idx="2288">
                  <c:v>3019.5</c:v>
                </c:pt>
                <c:pt idx="2289">
                  <c:v>2589.75</c:v>
                </c:pt>
                <c:pt idx="2290">
                  <c:v>6410.25</c:v>
                </c:pt>
                <c:pt idx="2291">
                  <c:v>7121.25</c:v>
                </c:pt>
                <c:pt idx="2292">
                  <c:v>7911</c:v>
                </c:pt>
                <c:pt idx="2293">
                  <c:v>463.5</c:v>
                </c:pt>
                <c:pt idx="2294">
                  <c:v>1984.5</c:v>
                </c:pt>
                <c:pt idx="2295">
                  <c:v>3579.75</c:v>
                </c:pt>
                <c:pt idx="2296">
                  <c:v>2108.25</c:v>
                </c:pt>
                <c:pt idx="2297">
                  <c:v>1325.25</c:v>
                </c:pt>
                <c:pt idx="2298">
                  <c:v>8505</c:v>
                </c:pt>
                <c:pt idx="2299">
                  <c:v>5519.25</c:v>
                </c:pt>
                <c:pt idx="2300">
                  <c:v>4635</c:v>
                </c:pt>
                <c:pt idx="2301">
                  <c:v>5724</c:v>
                </c:pt>
                <c:pt idx="2302">
                  <c:v>2493</c:v>
                </c:pt>
                <c:pt idx="2303">
                  <c:v>12154.5</c:v>
                </c:pt>
                <c:pt idx="2304">
                  <c:v>3683.25</c:v>
                </c:pt>
                <c:pt idx="2305">
                  <c:v>6446.25</c:v>
                </c:pt>
                <c:pt idx="2306">
                  <c:v>7301.25</c:v>
                </c:pt>
                <c:pt idx="2307">
                  <c:v>3352.5</c:v>
                </c:pt>
                <c:pt idx="2308">
                  <c:v>7758</c:v>
                </c:pt>
                <c:pt idx="2309">
                  <c:v>9893.25</c:v>
                </c:pt>
                <c:pt idx="2310">
                  <c:v>855</c:v>
                </c:pt>
                <c:pt idx="2311">
                  <c:v>8003.25</c:v>
                </c:pt>
                <c:pt idx="2312">
                  <c:v>10192.5</c:v>
                </c:pt>
                <c:pt idx="2313">
                  <c:v>4619.25</c:v>
                </c:pt>
                <c:pt idx="2314">
                  <c:v>10512</c:v>
                </c:pt>
                <c:pt idx="2315">
                  <c:v>8331.75</c:v>
                </c:pt>
                <c:pt idx="2316">
                  <c:v>5402.25</c:v>
                </c:pt>
                <c:pt idx="2317">
                  <c:v>7857</c:v>
                </c:pt>
                <c:pt idx="2318">
                  <c:v>13047.75</c:v>
                </c:pt>
                <c:pt idx="2319">
                  <c:v>13461.75</c:v>
                </c:pt>
                <c:pt idx="2320">
                  <c:v>4452.75</c:v>
                </c:pt>
                <c:pt idx="2321">
                  <c:v>3719.25</c:v>
                </c:pt>
                <c:pt idx="2322">
                  <c:v>189</c:v>
                </c:pt>
                <c:pt idx="2323">
                  <c:v>4164.75</c:v>
                </c:pt>
                <c:pt idx="2324">
                  <c:v>4918.5</c:v>
                </c:pt>
                <c:pt idx="2325">
                  <c:v>9596.25</c:v>
                </c:pt>
                <c:pt idx="2326">
                  <c:v>9047.25</c:v>
                </c:pt>
                <c:pt idx="2327">
                  <c:v>7434</c:v>
                </c:pt>
                <c:pt idx="2328">
                  <c:v>2668.5</c:v>
                </c:pt>
                <c:pt idx="2329">
                  <c:v>2448</c:v>
                </c:pt>
                <c:pt idx="2330">
                  <c:v>1473.75</c:v>
                </c:pt>
                <c:pt idx="2331">
                  <c:v>11873.25</c:v>
                </c:pt>
                <c:pt idx="2332">
                  <c:v>13851</c:v>
                </c:pt>
                <c:pt idx="2333">
                  <c:v>3141</c:v>
                </c:pt>
                <c:pt idx="2334">
                  <c:v>2175.75</c:v>
                </c:pt>
                <c:pt idx="2335">
                  <c:v>326.25</c:v>
                </c:pt>
                <c:pt idx="2336">
                  <c:v>4986</c:v>
                </c:pt>
                <c:pt idx="2337">
                  <c:v>5710.5</c:v>
                </c:pt>
                <c:pt idx="2338">
                  <c:v>9452.25</c:v>
                </c:pt>
                <c:pt idx="2339">
                  <c:v>3825</c:v>
                </c:pt>
                <c:pt idx="2340">
                  <c:v>1284.75</c:v>
                </c:pt>
                <c:pt idx="2341">
                  <c:v>1775.25</c:v>
                </c:pt>
                <c:pt idx="2342">
                  <c:v>9387</c:v>
                </c:pt>
                <c:pt idx="2343">
                  <c:v>83.25</c:v>
                </c:pt>
                <c:pt idx="2344">
                  <c:v>1962</c:v>
                </c:pt>
                <c:pt idx="2345">
                  <c:v>6113.25</c:v>
                </c:pt>
                <c:pt idx="2346">
                  <c:v>3955.5</c:v>
                </c:pt>
                <c:pt idx="2347">
                  <c:v>7476.75</c:v>
                </c:pt>
                <c:pt idx="2348">
                  <c:v>184.5</c:v>
                </c:pt>
                <c:pt idx="2349">
                  <c:v>9459</c:v>
                </c:pt>
                <c:pt idx="2350">
                  <c:v>4173.75</c:v>
                </c:pt>
                <c:pt idx="2351">
                  <c:v>11054.25</c:v>
                </c:pt>
                <c:pt idx="2352">
                  <c:v>11144.25</c:v>
                </c:pt>
                <c:pt idx="2353">
                  <c:v>11817</c:v>
                </c:pt>
                <c:pt idx="2354">
                  <c:v>7062.75</c:v>
                </c:pt>
                <c:pt idx="2355">
                  <c:v>4932</c:v>
                </c:pt>
                <c:pt idx="2356">
                  <c:v>1892.25</c:v>
                </c:pt>
                <c:pt idx="2357">
                  <c:v>6367.5</c:v>
                </c:pt>
                <c:pt idx="2358">
                  <c:v>10341</c:v>
                </c:pt>
                <c:pt idx="2359">
                  <c:v>3303</c:v>
                </c:pt>
                <c:pt idx="2360">
                  <c:v>2175.75</c:v>
                </c:pt>
                <c:pt idx="2361">
                  <c:v>776.25</c:v>
                </c:pt>
                <c:pt idx="2362">
                  <c:v>837</c:v>
                </c:pt>
                <c:pt idx="2363">
                  <c:v>6858</c:v>
                </c:pt>
                <c:pt idx="2364">
                  <c:v>7146</c:v>
                </c:pt>
                <c:pt idx="2365">
                  <c:v>2164.5</c:v>
                </c:pt>
                <c:pt idx="2366">
                  <c:v>2936.25</c:v>
                </c:pt>
                <c:pt idx="2367">
                  <c:v>8583.75</c:v>
                </c:pt>
                <c:pt idx="2368">
                  <c:v>6664.5</c:v>
                </c:pt>
                <c:pt idx="2369">
                  <c:v>4621.5</c:v>
                </c:pt>
                <c:pt idx="2370">
                  <c:v>5350.5</c:v>
                </c:pt>
                <c:pt idx="2371">
                  <c:v>7024.5</c:v>
                </c:pt>
                <c:pt idx="2372">
                  <c:v>2913.75</c:v>
                </c:pt>
                <c:pt idx="2373">
                  <c:v>8655.75</c:v>
                </c:pt>
                <c:pt idx="2374">
                  <c:v>5523.75</c:v>
                </c:pt>
                <c:pt idx="2375">
                  <c:v>6106.5</c:v>
                </c:pt>
                <c:pt idx="2376">
                  <c:v>5060.25</c:v>
                </c:pt>
                <c:pt idx="2377">
                  <c:v>3289.5</c:v>
                </c:pt>
                <c:pt idx="2378">
                  <c:v>7443</c:v>
                </c:pt>
                <c:pt idx="2379">
                  <c:v>7555.5</c:v>
                </c:pt>
                <c:pt idx="2380">
                  <c:v>2256.75</c:v>
                </c:pt>
                <c:pt idx="2381">
                  <c:v>13871.25</c:v>
                </c:pt>
                <c:pt idx="2382">
                  <c:v>12073.5</c:v>
                </c:pt>
                <c:pt idx="2383">
                  <c:v>1653.75</c:v>
                </c:pt>
                <c:pt idx="2384">
                  <c:v>1687.5</c:v>
                </c:pt>
                <c:pt idx="2385">
                  <c:v>9177.75</c:v>
                </c:pt>
                <c:pt idx="2386">
                  <c:v>8192.25</c:v>
                </c:pt>
                <c:pt idx="2387">
                  <c:v>870.75</c:v>
                </c:pt>
                <c:pt idx="2388">
                  <c:v>7011</c:v>
                </c:pt>
                <c:pt idx="2389">
                  <c:v>6131.25</c:v>
                </c:pt>
                <c:pt idx="2390">
                  <c:v>5204.25</c:v>
                </c:pt>
                <c:pt idx="2391">
                  <c:v>3555</c:v>
                </c:pt>
                <c:pt idx="2392">
                  <c:v>1723.5</c:v>
                </c:pt>
                <c:pt idx="2393">
                  <c:v>6194.25</c:v>
                </c:pt>
                <c:pt idx="2394">
                  <c:v>830.25</c:v>
                </c:pt>
                <c:pt idx="2395">
                  <c:v>22.5</c:v>
                </c:pt>
                <c:pt idx="2396">
                  <c:v>17624.25</c:v>
                </c:pt>
                <c:pt idx="2397">
                  <c:v>8766</c:v>
                </c:pt>
                <c:pt idx="2398">
                  <c:v>6702.75</c:v>
                </c:pt>
                <c:pt idx="2399">
                  <c:v>11578.5</c:v>
                </c:pt>
                <c:pt idx="2400">
                  <c:v>488.25</c:v>
                </c:pt>
                <c:pt idx="2401">
                  <c:v>7276.5</c:v>
                </c:pt>
                <c:pt idx="2402">
                  <c:v>3712.5</c:v>
                </c:pt>
                <c:pt idx="2403">
                  <c:v>7985.25</c:v>
                </c:pt>
                <c:pt idx="2404">
                  <c:v>726.75</c:v>
                </c:pt>
                <c:pt idx="2405">
                  <c:v>7346.25</c:v>
                </c:pt>
                <c:pt idx="2406">
                  <c:v>3246.75</c:v>
                </c:pt>
                <c:pt idx="2407">
                  <c:v>281.25</c:v>
                </c:pt>
                <c:pt idx="2408">
                  <c:v>569.25</c:v>
                </c:pt>
                <c:pt idx="2409">
                  <c:v>87.75</c:v>
                </c:pt>
                <c:pt idx="2410">
                  <c:v>4464</c:v>
                </c:pt>
                <c:pt idx="2411">
                  <c:v>8399.25</c:v>
                </c:pt>
                <c:pt idx="2412">
                  <c:v>2277</c:v>
                </c:pt>
                <c:pt idx="2413">
                  <c:v>5656.5</c:v>
                </c:pt>
                <c:pt idx="2414">
                  <c:v>8725.5</c:v>
                </c:pt>
                <c:pt idx="2415">
                  <c:v>6666.75</c:v>
                </c:pt>
                <c:pt idx="2416">
                  <c:v>4538.25</c:v>
                </c:pt>
                <c:pt idx="2417">
                  <c:v>6828.75</c:v>
                </c:pt>
                <c:pt idx="2418">
                  <c:v>7647.75</c:v>
                </c:pt>
                <c:pt idx="2419">
                  <c:v>1383.75</c:v>
                </c:pt>
                <c:pt idx="2420">
                  <c:v>12208.5</c:v>
                </c:pt>
                <c:pt idx="2421">
                  <c:v>5413.5</c:v>
                </c:pt>
                <c:pt idx="2422">
                  <c:v>3523.5</c:v>
                </c:pt>
                <c:pt idx="2423">
                  <c:v>6864.75</c:v>
                </c:pt>
                <c:pt idx="2424">
                  <c:v>5487.75</c:v>
                </c:pt>
                <c:pt idx="2425">
                  <c:v>3690</c:v>
                </c:pt>
                <c:pt idx="2426">
                  <c:v>13263.75</c:v>
                </c:pt>
                <c:pt idx="2427">
                  <c:v>567</c:v>
                </c:pt>
                <c:pt idx="2428">
                  <c:v>5222.25</c:v>
                </c:pt>
                <c:pt idx="2429">
                  <c:v>1509.75</c:v>
                </c:pt>
                <c:pt idx="2430">
                  <c:v>2823.75</c:v>
                </c:pt>
                <c:pt idx="2431">
                  <c:v>18202.5</c:v>
                </c:pt>
                <c:pt idx="2432">
                  <c:v>85.5</c:v>
                </c:pt>
                <c:pt idx="2433">
                  <c:v>6072.75</c:v>
                </c:pt>
                <c:pt idx="2434">
                  <c:v>7715.25</c:v>
                </c:pt>
                <c:pt idx="2435">
                  <c:v>3462.75</c:v>
                </c:pt>
                <c:pt idx="2436">
                  <c:v>13866.75</c:v>
                </c:pt>
                <c:pt idx="2437">
                  <c:v>4864.5</c:v>
                </c:pt>
                <c:pt idx="2438">
                  <c:v>924.75</c:v>
                </c:pt>
                <c:pt idx="2439">
                  <c:v>5454</c:v>
                </c:pt>
                <c:pt idx="2440">
                  <c:v>3771</c:v>
                </c:pt>
                <c:pt idx="2441">
                  <c:v>5323.5</c:v>
                </c:pt>
                <c:pt idx="2442">
                  <c:v>6342.75</c:v>
                </c:pt>
                <c:pt idx="2443">
                  <c:v>4961.25</c:v>
                </c:pt>
                <c:pt idx="2444">
                  <c:v>4200.75</c:v>
                </c:pt>
                <c:pt idx="2445">
                  <c:v>650.25</c:v>
                </c:pt>
                <c:pt idx="2446">
                  <c:v>1237.5</c:v>
                </c:pt>
                <c:pt idx="2447">
                  <c:v>11193.75</c:v>
                </c:pt>
                <c:pt idx="2448">
                  <c:v>3595.5</c:v>
                </c:pt>
                <c:pt idx="2449">
                  <c:v>8446.5</c:v>
                </c:pt>
                <c:pt idx="2450">
                  <c:v>3948.75</c:v>
                </c:pt>
                <c:pt idx="2451">
                  <c:v>4416.75</c:v>
                </c:pt>
                <c:pt idx="2452">
                  <c:v>7654.5</c:v>
                </c:pt>
                <c:pt idx="2453">
                  <c:v>11848.5</c:v>
                </c:pt>
                <c:pt idx="2454">
                  <c:v>5872.5</c:v>
                </c:pt>
                <c:pt idx="2455">
                  <c:v>7789.5</c:v>
                </c:pt>
                <c:pt idx="2456">
                  <c:v>10815.75</c:v>
                </c:pt>
                <c:pt idx="2457">
                  <c:v>5526</c:v>
                </c:pt>
                <c:pt idx="2458">
                  <c:v>6088.5</c:v>
                </c:pt>
                <c:pt idx="2459">
                  <c:v>3480.75</c:v>
                </c:pt>
                <c:pt idx="2460">
                  <c:v>8568</c:v>
                </c:pt>
                <c:pt idx="2461">
                  <c:v>6176.25</c:v>
                </c:pt>
                <c:pt idx="2462">
                  <c:v>3604.5</c:v>
                </c:pt>
                <c:pt idx="2463">
                  <c:v>6990.75</c:v>
                </c:pt>
                <c:pt idx="2464">
                  <c:v>3723.75</c:v>
                </c:pt>
                <c:pt idx="2465">
                  <c:v>6756.75</c:v>
                </c:pt>
                <c:pt idx="2466">
                  <c:v>11360.25</c:v>
                </c:pt>
                <c:pt idx="2467">
                  <c:v>10343.25</c:v>
                </c:pt>
                <c:pt idx="2468">
                  <c:v>4572</c:v>
                </c:pt>
                <c:pt idx="2469">
                  <c:v>902.25</c:v>
                </c:pt>
                <c:pt idx="2470">
                  <c:v>4828.5</c:v>
                </c:pt>
                <c:pt idx="2471">
                  <c:v>7992</c:v>
                </c:pt>
                <c:pt idx="2472">
                  <c:v>8804.25</c:v>
                </c:pt>
                <c:pt idx="2473">
                  <c:v>5242.5</c:v>
                </c:pt>
                <c:pt idx="2474">
                  <c:v>2238.75</c:v>
                </c:pt>
                <c:pt idx="2475">
                  <c:v>14859</c:v>
                </c:pt>
                <c:pt idx="2476">
                  <c:v>1748.25</c:v>
                </c:pt>
                <c:pt idx="2477">
                  <c:v>2790</c:v>
                </c:pt>
                <c:pt idx="2478">
                  <c:v>4182.75</c:v>
                </c:pt>
                <c:pt idx="2479">
                  <c:v>5195.25</c:v>
                </c:pt>
                <c:pt idx="2480">
                  <c:v>3555</c:v>
                </c:pt>
                <c:pt idx="2481">
                  <c:v>4313.25</c:v>
                </c:pt>
                <c:pt idx="2482">
                  <c:v>8721</c:v>
                </c:pt>
                <c:pt idx="2483">
                  <c:v>1410.75</c:v>
                </c:pt>
                <c:pt idx="2484">
                  <c:v>11218.5</c:v>
                </c:pt>
                <c:pt idx="2485">
                  <c:v>7332.75</c:v>
                </c:pt>
                <c:pt idx="2486">
                  <c:v>227.25</c:v>
                </c:pt>
                <c:pt idx="2487">
                  <c:v>2830.5</c:v>
                </c:pt>
                <c:pt idx="2488">
                  <c:v>15554.25</c:v>
                </c:pt>
                <c:pt idx="2489">
                  <c:v>8331.75</c:v>
                </c:pt>
                <c:pt idx="2490">
                  <c:v>1390.5</c:v>
                </c:pt>
                <c:pt idx="2491">
                  <c:v>2110.5</c:v>
                </c:pt>
                <c:pt idx="2492">
                  <c:v>468</c:v>
                </c:pt>
                <c:pt idx="2493">
                  <c:v>3109.5</c:v>
                </c:pt>
                <c:pt idx="2494">
                  <c:v>6840</c:v>
                </c:pt>
                <c:pt idx="2495">
                  <c:v>5548.5</c:v>
                </c:pt>
                <c:pt idx="2496">
                  <c:v>5103</c:v>
                </c:pt>
                <c:pt idx="2497">
                  <c:v>6.75</c:v>
                </c:pt>
                <c:pt idx="2498">
                  <c:v>1719</c:v>
                </c:pt>
                <c:pt idx="2499">
                  <c:v>9024.75</c:v>
                </c:pt>
                <c:pt idx="2500">
                  <c:v>5289.75</c:v>
                </c:pt>
                <c:pt idx="2501">
                  <c:v>2164.5</c:v>
                </c:pt>
                <c:pt idx="2502">
                  <c:v>996.75</c:v>
                </c:pt>
                <c:pt idx="2503">
                  <c:v>4808.25</c:v>
                </c:pt>
                <c:pt idx="2504">
                  <c:v>828</c:v>
                </c:pt>
                <c:pt idx="2505">
                  <c:v>9398.25</c:v>
                </c:pt>
                <c:pt idx="2506">
                  <c:v>10899</c:v>
                </c:pt>
                <c:pt idx="2507">
                  <c:v>3028.5</c:v>
                </c:pt>
                <c:pt idx="2508">
                  <c:v>6075</c:v>
                </c:pt>
                <c:pt idx="2509">
                  <c:v>7742.25</c:v>
                </c:pt>
                <c:pt idx="2510">
                  <c:v>6752.25</c:v>
                </c:pt>
                <c:pt idx="2511">
                  <c:v>7976.25</c:v>
                </c:pt>
                <c:pt idx="2512">
                  <c:v>373.5</c:v>
                </c:pt>
                <c:pt idx="2513">
                  <c:v>6903</c:v>
                </c:pt>
                <c:pt idx="2514">
                  <c:v>4506.75</c:v>
                </c:pt>
                <c:pt idx="2515">
                  <c:v>5764.5</c:v>
                </c:pt>
                <c:pt idx="2516">
                  <c:v>2682</c:v>
                </c:pt>
                <c:pt idx="2517">
                  <c:v>6918.75</c:v>
                </c:pt>
                <c:pt idx="2518">
                  <c:v>4106.25</c:v>
                </c:pt>
                <c:pt idx="2519">
                  <c:v>4648.5</c:v>
                </c:pt>
                <c:pt idx="2520">
                  <c:v>2326.5</c:v>
                </c:pt>
                <c:pt idx="2521">
                  <c:v>2976.75</c:v>
                </c:pt>
                <c:pt idx="2522">
                  <c:v>4893.75</c:v>
                </c:pt>
                <c:pt idx="2523">
                  <c:v>5460.75</c:v>
                </c:pt>
                <c:pt idx="2524">
                  <c:v>3422.25</c:v>
                </c:pt>
                <c:pt idx="2525">
                  <c:v>6599.25</c:v>
                </c:pt>
                <c:pt idx="2526">
                  <c:v>1359</c:v>
                </c:pt>
                <c:pt idx="2527">
                  <c:v>4893.75</c:v>
                </c:pt>
                <c:pt idx="2528">
                  <c:v>8082</c:v>
                </c:pt>
                <c:pt idx="2529">
                  <c:v>8561.25</c:v>
                </c:pt>
                <c:pt idx="2530">
                  <c:v>1395</c:v>
                </c:pt>
                <c:pt idx="2531">
                  <c:v>11947.5</c:v>
                </c:pt>
                <c:pt idx="2532">
                  <c:v>13221</c:v>
                </c:pt>
                <c:pt idx="2533">
                  <c:v>3883.5</c:v>
                </c:pt>
                <c:pt idx="2534">
                  <c:v>3935.25</c:v>
                </c:pt>
                <c:pt idx="2535">
                  <c:v>4965.75</c:v>
                </c:pt>
                <c:pt idx="2536">
                  <c:v>679.5</c:v>
                </c:pt>
                <c:pt idx="2537">
                  <c:v>2403</c:v>
                </c:pt>
                <c:pt idx="2538">
                  <c:v>1100.25</c:v>
                </c:pt>
                <c:pt idx="2539">
                  <c:v>1262.25</c:v>
                </c:pt>
                <c:pt idx="2540">
                  <c:v>10680.75</c:v>
                </c:pt>
                <c:pt idx="2541">
                  <c:v>7650</c:v>
                </c:pt>
                <c:pt idx="2542">
                  <c:v>7195.5</c:v>
                </c:pt>
                <c:pt idx="2543">
                  <c:v>8120.25</c:v>
                </c:pt>
                <c:pt idx="2544">
                  <c:v>3807</c:v>
                </c:pt>
                <c:pt idx="2545">
                  <c:v>7852.5</c:v>
                </c:pt>
                <c:pt idx="2546">
                  <c:v>5395.5</c:v>
                </c:pt>
                <c:pt idx="2547">
                  <c:v>17613</c:v>
                </c:pt>
                <c:pt idx="2548">
                  <c:v>2011.5</c:v>
                </c:pt>
                <c:pt idx="2549">
                  <c:v>11207.25</c:v>
                </c:pt>
                <c:pt idx="2550">
                  <c:v>1271.25</c:v>
                </c:pt>
                <c:pt idx="2551">
                  <c:v>8428.5</c:v>
                </c:pt>
                <c:pt idx="2552">
                  <c:v>1224</c:v>
                </c:pt>
                <c:pt idx="2553">
                  <c:v>2517.75</c:v>
                </c:pt>
                <c:pt idx="2554">
                  <c:v>713.25</c:v>
                </c:pt>
                <c:pt idx="2555">
                  <c:v>6871.5</c:v>
                </c:pt>
                <c:pt idx="2556">
                  <c:v>10527.75</c:v>
                </c:pt>
                <c:pt idx="2557">
                  <c:v>3768.75</c:v>
                </c:pt>
                <c:pt idx="2558">
                  <c:v>1377</c:v>
                </c:pt>
                <c:pt idx="2559">
                  <c:v>9585</c:v>
                </c:pt>
                <c:pt idx="2560">
                  <c:v>6358.5</c:v>
                </c:pt>
                <c:pt idx="2561">
                  <c:v>5490</c:v>
                </c:pt>
                <c:pt idx="2562">
                  <c:v>5402.25</c:v>
                </c:pt>
                <c:pt idx="2563">
                  <c:v>4961.25</c:v>
                </c:pt>
                <c:pt idx="2564">
                  <c:v>3946.5</c:v>
                </c:pt>
                <c:pt idx="2565">
                  <c:v>6608.25</c:v>
                </c:pt>
                <c:pt idx="2566">
                  <c:v>5451.75</c:v>
                </c:pt>
                <c:pt idx="2567">
                  <c:v>3294</c:v>
                </c:pt>
                <c:pt idx="2568">
                  <c:v>6212.25</c:v>
                </c:pt>
                <c:pt idx="2569">
                  <c:v>4702.5</c:v>
                </c:pt>
                <c:pt idx="2570">
                  <c:v>3721.5</c:v>
                </c:pt>
                <c:pt idx="2571">
                  <c:v>1586.25</c:v>
                </c:pt>
                <c:pt idx="2572">
                  <c:v>12170.25</c:v>
                </c:pt>
                <c:pt idx="2573">
                  <c:v>10003.5</c:v>
                </c:pt>
                <c:pt idx="2574">
                  <c:v>4394.25</c:v>
                </c:pt>
                <c:pt idx="2575">
                  <c:v>1638</c:v>
                </c:pt>
                <c:pt idx="2576">
                  <c:v>1845</c:v>
                </c:pt>
                <c:pt idx="2577">
                  <c:v>3921.75</c:v>
                </c:pt>
                <c:pt idx="2578">
                  <c:v>8777.25</c:v>
                </c:pt>
                <c:pt idx="2579">
                  <c:v>8664.75</c:v>
                </c:pt>
                <c:pt idx="2580">
                  <c:v>6340.5</c:v>
                </c:pt>
                <c:pt idx="2581">
                  <c:v>6252.75</c:v>
                </c:pt>
                <c:pt idx="2582">
                  <c:v>1329.75</c:v>
                </c:pt>
                <c:pt idx="2583">
                  <c:v>3215.25</c:v>
                </c:pt>
                <c:pt idx="2584">
                  <c:v>4657.5</c:v>
                </c:pt>
                <c:pt idx="2585">
                  <c:v>5125.5</c:v>
                </c:pt>
                <c:pt idx="2586">
                  <c:v>8349.75</c:v>
                </c:pt>
                <c:pt idx="2587">
                  <c:v>14436</c:v>
                </c:pt>
                <c:pt idx="2588">
                  <c:v>13212</c:v>
                </c:pt>
                <c:pt idx="2589">
                  <c:v>6185.25</c:v>
                </c:pt>
                <c:pt idx="2590">
                  <c:v>6738.75</c:v>
                </c:pt>
                <c:pt idx="2591">
                  <c:v>10075.5</c:v>
                </c:pt>
                <c:pt idx="2592">
                  <c:v>600.75</c:v>
                </c:pt>
                <c:pt idx="2593">
                  <c:v>11106</c:v>
                </c:pt>
                <c:pt idx="2594">
                  <c:v>14805</c:v>
                </c:pt>
                <c:pt idx="2595">
                  <c:v>12611.25</c:v>
                </c:pt>
                <c:pt idx="2596">
                  <c:v>9812.25</c:v>
                </c:pt>
                <c:pt idx="2597">
                  <c:v>4509</c:v>
                </c:pt>
                <c:pt idx="2598">
                  <c:v>4529.25</c:v>
                </c:pt>
                <c:pt idx="2599">
                  <c:v>9094.5</c:v>
                </c:pt>
                <c:pt idx="2600">
                  <c:v>6801.75</c:v>
                </c:pt>
                <c:pt idx="2601">
                  <c:v>2085.75</c:v>
                </c:pt>
                <c:pt idx="2602">
                  <c:v>12514.5</c:v>
                </c:pt>
                <c:pt idx="2603">
                  <c:v>13054.5</c:v>
                </c:pt>
                <c:pt idx="2604">
                  <c:v>12156.75</c:v>
                </c:pt>
                <c:pt idx="2605">
                  <c:v>12345.75</c:v>
                </c:pt>
                <c:pt idx="2606">
                  <c:v>13941</c:v>
                </c:pt>
                <c:pt idx="2607">
                  <c:v>567</c:v>
                </c:pt>
                <c:pt idx="2608">
                  <c:v>3894.75</c:v>
                </c:pt>
                <c:pt idx="2609">
                  <c:v>7141.5</c:v>
                </c:pt>
                <c:pt idx="2610">
                  <c:v>9569.25</c:v>
                </c:pt>
                <c:pt idx="2611">
                  <c:v>2445.75</c:v>
                </c:pt>
                <c:pt idx="2612">
                  <c:v>3732.75</c:v>
                </c:pt>
                <c:pt idx="2613">
                  <c:v>5321.25</c:v>
                </c:pt>
                <c:pt idx="2614">
                  <c:v>5773.5</c:v>
                </c:pt>
                <c:pt idx="2615">
                  <c:v>1732.5</c:v>
                </c:pt>
                <c:pt idx="2616">
                  <c:v>3728.25</c:v>
                </c:pt>
                <c:pt idx="2617">
                  <c:v>3735</c:v>
                </c:pt>
                <c:pt idx="2618">
                  <c:v>1386</c:v>
                </c:pt>
                <c:pt idx="2619">
                  <c:v>5373</c:v>
                </c:pt>
                <c:pt idx="2620">
                  <c:v>6995.25</c:v>
                </c:pt>
                <c:pt idx="2621">
                  <c:v>7105.5</c:v>
                </c:pt>
                <c:pt idx="2622">
                  <c:v>4263.75</c:v>
                </c:pt>
                <c:pt idx="2623">
                  <c:v>285.75</c:v>
                </c:pt>
                <c:pt idx="2624">
                  <c:v>5280.75</c:v>
                </c:pt>
                <c:pt idx="2625">
                  <c:v>8561.25</c:v>
                </c:pt>
                <c:pt idx="2626">
                  <c:v>6320.25</c:v>
                </c:pt>
                <c:pt idx="2627">
                  <c:v>6662.25</c:v>
                </c:pt>
                <c:pt idx="2628">
                  <c:v>3096</c:v>
                </c:pt>
                <c:pt idx="2629">
                  <c:v>5343.75</c:v>
                </c:pt>
                <c:pt idx="2630">
                  <c:v>10275.75</c:v>
                </c:pt>
                <c:pt idx="2631">
                  <c:v>3865.5</c:v>
                </c:pt>
                <c:pt idx="2632">
                  <c:v>2400.75</c:v>
                </c:pt>
                <c:pt idx="2633">
                  <c:v>3890.25</c:v>
                </c:pt>
                <c:pt idx="2634">
                  <c:v>14055.75</c:v>
                </c:pt>
                <c:pt idx="2635">
                  <c:v>4189.5</c:v>
                </c:pt>
                <c:pt idx="2636">
                  <c:v>5870.25</c:v>
                </c:pt>
                <c:pt idx="2637">
                  <c:v>6041.25</c:v>
                </c:pt>
                <c:pt idx="2638">
                  <c:v>4146.75</c:v>
                </c:pt>
                <c:pt idx="2639">
                  <c:v>1725.75</c:v>
                </c:pt>
                <c:pt idx="2640">
                  <c:v>1361.25</c:v>
                </c:pt>
                <c:pt idx="2641">
                  <c:v>4700.25</c:v>
                </c:pt>
                <c:pt idx="2642">
                  <c:v>7290</c:v>
                </c:pt>
                <c:pt idx="2643">
                  <c:v>9144</c:v>
                </c:pt>
                <c:pt idx="2644">
                  <c:v>11862</c:v>
                </c:pt>
                <c:pt idx="2645">
                  <c:v>3467.25</c:v>
                </c:pt>
                <c:pt idx="2646">
                  <c:v>1896.75</c:v>
                </c:pt>
                <c:pt idx="2647">
                  <c:v>5919.75</c:v>
                </c:pt>
                <c:pt idx="2648">
                  <c:v>670.5</c:v>
                </c:pt>
                <c:pt idx="2649">
                  <c:v>13016.25</c:v>
                </c:pt>
                <c:pt idx="2650">
                  <c:v>7557.75</c:v>
                </c:pt>
                <c:pt idx="2651">
                  <c:v>4414.5</c:v>
                </c:pt>
                <c:pt idx="2652">
                  <c:v>6516</c:v>
                </c:pt>
                <c:pt idx="2653">
                  <c:v>5937.75</c:v>
                </c:pt>
                <c:pt idx="2654">
                  <c:v>6954.75</c:v>
                </c:pt>
                <c:pt idx="2655">
                  <c:v>7589.25</c:v>
                </c:pt>
                <c:pt idx="2656">
                  <c:v>5422.5</c:v>
                </c:pt>
                <c:pt idx="2657">
                  <c:v>5782.5</c:v>
                </c:pt>
                <c:pt idx="2658">
                  <c:v>7679.25</c:v>
                </c:pt>
                <c:pt idx="2659">
                  <c:v>8637.75</c:v>
                </c:pt>
                <c:pt idx="2660">
                  <c:v>276.75</c:v>
                </c:pt>
                <c:pt idx="2661">
                  <c:v>10181.25</c:v>
                </c:pt>
                <c:pt idx="2662">
                  <c:v>9333</c:v>
                </c:pt>
                <c:pt idx="2663">
                  <c:v>1296</c:v>
                </c:pt>
                <c:pt idx="2664">
                  <c:v>12903.75</c:v>
                </c:pt>
                <c:pt idx="2665">
                  <c:v>5141.25</c:v>
                </c:pt>
                <c:pt idx="2666">
                  <c:v>6743.25</c:v>
                </c:pt>
                <c:pt idx="2667">
                  <c:v>807.75</c:v>
                </c:pt>
                <c:pt idx="2668">
                  <c:v>112.5</c:v>
                </c:pt>
                <c:pt idx="2669">
                  <c:v>5334.75</c:v>
                </c:pt>
                <c:pt idx="2670">
                  <c:v>7375.5</c:v>
                </c:pt>
                <c:pt idx="2671">
                  <c:v>4837.5</c:v>
                </c:pt>
                <c:pt idx="2672">
                  <c:v>3863.25</c:v>
                </c:pt>
                <c:pt idx="2673">
                  <c:v>3314.25</c:v>
                </c:pt>
                <c:pt idx="2674">
                  <c:v>14208.75</c:v>
                </c:pt>
                <c:pt idx="2675">
                  <c:v>2391.75</c:v>
                </c:pt>
                <c:pt idx="2676">
                  <c:v>2076.75</c:v>
                </c:pt>
                <c:pt idx="2677">
                  <c:v>1086.75</c:v>
                </c:pt>
                <c:pt idx="2678">
                  <c:v>17599.5</c:v>
                </c:pt>
                <c:pt idx="2679">
                  <c:v>12519</c:v>
                </c:pt>
                <c:pt idx="2680">
                  <c:v>2576.25</c:v>
                </c:pt>
                <c:pt idx="2681">
                  <c:v>285.75</c:v>
                </c:pt>
                <c:pt idx="2682">
                  <c:v>3512.25</c:v>
                </c:pt>
                <c:pt idx="2683">
                  <c:v>2929.5</c:v>
                </c:pt>
                <c:pt idx="2684">
                  <c:v>6999.75</c:v>
                </c:pt>
                <c:pt idx="2685">
                  <c:v>2261.25</c:v>
                </c:pt>
                <c:pt idx="2686">
                  <c:v>2819.25</c:v>
                </c:pt>
                <c:pt idx="2687">
                  <c:v>11283.75</c:v>
                </c:pt>
                <c:pt idx="2688">
                  <c:v>8354.25</c:v>
                </c:pt>
                <c:pt idx="2689">
                  <c:v>4133.25</c:v>
                </c:pt>
                <c:pt idx="2690">
                  <c:v>10593</c:v>
                </c:pt>
                <c:pt idx="2691">
                  <c:v>6867</c:v>
                </c:pt>
                <c:pt idx="2692">
                  <c:v>2414.25</c:v>
                </c:pt>
                <c:pt idx="2693">
                  <c:v>5181.75</c:v>
                </c:pt>
                <c:pt idx="2694">
                  <c:v>1998</c:v>
                </c:pt>
                <c:pt idx="2695">
                  <c:v>6115.5</c:v>
                </c:pt>
                <c:pt idx="2696">
                  <c:v>2326.5</c:v>
                </c:pt>
                <c:pt idx="2697">
                  <c:v>4169.25</c:v>
                </c:pt>
                <c:pt idx="2698">
                  <c:v>2949.75</c:v>
                </c:pt>
                <c:pt idx="2699">
                  <c:v>10401.75</c:v>
                </c:pt>
                <c:pt idx="2700">
                  <c:v>7753.5</c:v>
                </c:pt>
                <c:pt idx="2701">
                  <c:v>3651.75</c:v>
                </c:pt>
                <c:pt idx="2702">
                  <c:v>5897.25</c:v>
                </c:pt>
                <c:pt idx="2703">
                  <c:v>9402.75</c:v>
                </c:pt>
                <c:pt idx="2704">
                  <c:v>3678.75</c:v>
                </c:pt>
                <c:pt idx="2705">
                  <c:v>1163.25</c:v>
                </c:pt>
                <c:pt idx="2706">
                  <c:v>3537</c:v>
                </c:pt>
                <c:pt idx="2707">
                  <c:v>1703.25</c:v>
                </c:pt>
                <c:pt idx="2708">
                  <c:v>1307.25</c:v>
                </c:pt>
                <c:pt idx="2709">
                  <c:v>3510</c:v>
                </c:pt>
                <c:pt idx="2710">
                  <c:v>5238</c:v>
                </c:pt>
                <c:pt idx="2711">
                  <c:v>324</c:v>
                </c:pt>
                <c:pt idx="2712">
                  <c:v>5710.5</c:v>
                </c:pt>
                <c:pt idx="2713">
                  <c:v>6653.25</c:v>
                </c:pt>
                <c:pt idx="2714">
                  <c:v>5694.75</c:v>
                </c:pt>
                <c:pt idx="2715">
                  <c:v>4806</c:v>
                </c:pt>
                <c:pt idx="2716">
                  <c:v>5593.5</c:v>
                </c:pt>
                <c:pt idx="2717">
                  <c:v>3885.75</c:v>
                </c:pt>
                <c:pt idx="2718">
                  <c:v>10210.5</c:v>
                </c:pt>
                <c:pt idx="2719">
                  <c:v>319.5</c:v>
                </c:pt>
                <c:pt idx="2720">
                  <c:v>2004.75</c:v>
                </c:pt>
                <c:pt idx="2721">
                  <c:v>7857</c:v>
                </c:pt>
                <c:pt idx="2722">
                  <c:v>2880</c:v>
                </c:pt>
                <c:pt idx="2723">
                  <c:v>675</c:v>
                </c:pt>
                <c:pt idx="2724">
                  <c:v>5595.75</c:v>
                </c:pt>
                <c:pt idx="2725">
                  <c:v>4104</c:v>
                </c:pt>
                <c:pt idx="2726">
                  <c:v>297</c:v>
                </c:pt>
                <c:pt idx="2727">
                  <c:v>10653.75</c:v>
                </c:pt>
                <c:pt idx="2728">
                  <c:v>9315</c:v>
                </c:pt>
                <c:pt idx="2729">
                  <c:v>15419.25</c:v>
                </c:pt>
                <c:pt idx="2730">
                  <c:v>2830.5</c:v>
                </c:pt>
                <c:pt idx="2731">
                  <c:v>4018.5</c:v>
                </c:pt>
                <c:pt idx="2732">
                  <c:v>5757.75</c:v>
                </c:pt>
                <c:pt idx="2733">
                  <c:v>7242.75</c:v>
                </c:pt>
                <c:pt idx="2734">
                  <c:v>420.75</c:v>
                </c:pt>
                <c:pt idx="2735">
                  <c:v>2097</c:v>
                </c:pt>
                <c:pt idx="2736">
                  <c:v>12107.25</c:v>
                </c:pt>
                <c:pt idx="2737">
                  <c:v>5656.5</c:v>
                </c:pt>
                <c:pt idx="2738">
                  <c:v>7114.5</c:v>
                </c:pt>
                <c:pt idx="2739">
                  <c:v>6786</c:v>
                </c:pt>
                <c:pt idx="2740">
                  <c:v>4099.5</c:v>
                </c:pt>
                <c:pt idx="2741">
                  <c:v>2261.25</c:v>
                </c:pt>
                <c:pt idx="2742">
                  <c:v>5301</c:v>
                </c:pt>
                <c:pt idx="2743">
                  <c:v>7544.25</c:v>
                </c:pt>
                <c:pt idx="2744">
                  <c:v>4824</c:v>
                </c:pt>
                <c:pt idx="2745">
                  <c:v>681.75</c:v>
                </c:pt>
                <c:pt idx="2746">
                  <c:v>9976.5</c:v>
                </c:pt>
                <c:pt idx="2747">
                  <c:v>8901</c:v>
                </c:pt>
                <c:pt idx="2748">
                  <c:v>2389.5</c:v>
                </c:pt>
                <c:pt idx="2749">
                  <c:v>650.25</c:v>
                </c:pt>
                <c:pt idx="2750">
                  <c:v>7470</c:v>
                </c:pt>
                <c:pt idx="2751">
                  <c:v>2621.25</c:v>
                </c:pt>
                <c:pt idx="2752">
                  <c:v>4171.5</c:v>
                </c:pt>
                <c:pt idx="2753">
                  <c:v>1379.25</c:v>
                </c:pt>
                <c:pt idx="2754">
                  <c:v>9076.5</c:v>
                </c:pt>
                <c:pt idx="2755">
                  <c:v>2758.5</c:v>
                </c:pt>
                <c:pt idx="2756">
                  <c:v>9031.5</c:v>
                </c:pt>
                <c:pt idx="2757">
                  <c:v>504</c:v>
                </c:pt>
                <c:pt idx="2758">
                  <c:v>5094</c:v>
                </c:pt>
                <c:pt idx="2759">
                  <c:v>9508.5</c:v>
                </c:pt>
                <c:pt idx="2760">
                  <c:v>1059.75</c:v>
                </c:pt>
                <c:pt idx="2761">
                  <c:v>5028.75</c:v>
                </c:pt>
                <c:pt idx="2762">
                  <c:v>10674</c:v>
                </c:pt>
                <c:pt idx="2763">
                  <c:v>3282.75</c:v>
                </c:pt>
                <c:pt idx="2764">
                  <c:v>9531</c:v>
                </c:pt>
                <c:pt idx="2765">
                  <c:v>220.5</c:v>
                </c:pt>
                <c:pt idx="2766">
                  <c:v>17604</c:v>
                </c:pt>
                <c:pt idx="2767">
                  <c:v>382.5</c:v>
                </c:pt>
                <c:pt idx="2768">
                  <c:v>1986.75</c:v>
                </c:pt>
                <c:pt idx="2769">
                  <c:v>3217.5</c:v>
                </c:pt>
                <c:pt idx="2770">
                  <c:v>5143.5</c:v>
                </c:pt>
                <c:pt idx="2771">
                  <c:v>14735.25</c:v>
                </c:pt>
                <c:pt idx="2772">
                  <c:v>8604</c:v>
                </c:pt>
                <c:pt idx="2773">
                  <c:v>4227.75</c:v>
                </c:pt>
                <c:pt idx="2774">
                  <c:v>6885</c:v>
                </c:pt>
                <c:pt idx="2775">
                  <c:v>2081.25</c:v>
                </c:pt>
                <c:pt idx="2776">
                  <c:v>4439.25</c:v>
                </c:pt>
                <c:pt idx="2777">
                  <c:v>519.75</c:v>
                </c:pt>
                <c:pt idx="2778">
                  <c:v>1154.25</c:v>
                </c:pt>
                <c:pt idx="2779">
                  <c:v>1228.5</c:v>
                </c:pt>
                <c:pt idx="2780">
                  <c:v>3669.75</c:v>
                </c:pt>
                <c:pt idx="2781">
                  <c:v>5343.75</c:v>
                </c:pt>
                <c:pt idx="2782">
                  <c:v>5841</c:v>
                </c:pt>
                <c:pt idx="2783">
                  <c:v>5829.75</c:v>
                </c:pt>
                <c:pt idx="2784">
                  <c:v>5559.75</c:v>
                </c:pt>
                <c:pt idx="2785">
                  <c:v>8016.75</c:v>
                </c:pt>
                <c:pt idx="2786">
                  <c:v>11139.75</c:v>
                </c:pt>
                <c:pt idx="2787">
                  <c:v>5564.25</c:v>
                </c:pt>
                <c:pt idx="2788">
                  <c:v>3260.25</c:v>
                </c:pt>
                <c:pt idx="2789">
                  <c:v>17615.25</c:v>
                </c:pt>
                <c:pt idx="2790">
                  <c:v>13038.75</c:v>
                </c:pt>
                <c:pt idx="2791">
                  <c:v>3532.5</c:v>
                </c:pt>
                <c:pt idx="2792">
                  <c:v>12739.5</c:v>
                </c:pt>
                <c:pt idx="2793">
                  <c:v>4482</c:v>
                </c:pt>
                <c:pt idx="2794">
                  <c:v>10561.5</c:v>
                </c:pt>
                <c:pt idx="2795">
                  <c:v>4342.5</c:v>
                </c:pt>
                <c:pt idx="2796">
                  <c:v>4927.5</c:v>
                </c:pt>
                <c:pt idx="2797">
                  <c:v>9373.5</c:v>
                </c:pt>
                <c:pt idx="2798">
                  <c:v>2875.5</c:v>
                </c:pt>
                <c:pt idx="2799">
                  <c:v>1152</c:v>
                </c:pt>
                <c:pt idx="2800">
                  <c:v>2468.25</c:v>
                </c:pt>
                <c:pt idx="2801">
                  <c:v>555.75</c:v>
                </c:pt>
                <c:pt idx="2802">
                  <c:v>5013</c:v>
                </c:pt>
                <c:pt idx="2803">
                  <c:v>9888.75</c:v>
                </c:pt>
                <c:pt idx="2804">
                  <c:v>5931</c:v>
                </c:pt>
                <c:pt idx="2805">
                  <c:v>14132.25</c:v>
                </c:pt>
                <c:pt idx="2806">
                  <c:v>12953.25</c:v>
                </c:pt>
                <c:pt idx="2807">
                  <c:v>4578.75</c:v>
                </c:pt>
                <c:pt idx="2808">
                  <c:v>15711.75</c:v>
                </c:pt>
                <c:pt idx="2809">
                  <c:v>7762.5</c:v>
                </c:pt>
                <c:pt idx="2810">
                  <c:v>10145.25</c:v>
                </c:pt>
                <c:pt idx="2811">
                  <c:v>7632</c:v>
                </c:pt>
                <c:pt idx="2812">
                  <c:v>1712.25</c:v>
                </c:pt>
                <c:pt idx="2813">
                  <c:v>9006.75</c:v>
                </c:pt>
                <c:pt idx="2814">
                  <c:v>1561.5</c:v>
                </c:pt>
                <c:pt idx="2815">
                  <c:v>9288</c:v>
                </c:pt>
                <c:pt idx="2816">
                  <c:v>10147.5</c:v>
                </c:pt>
                <c:pt idx="2817">
                  <c:v>2315.25</c:v>
                </c:pt>
                <c:pt idx="2818">
                  <c:v>4826.25</c:v>
                </c:pt>
                <c:pt idx="2819">
                  <c:v>7002</c:v>
                </c:pt>
                <c:pt idx="2820">
                  <c:v>69.75</c:v>
                </c:pt>
                <c:pt idx="2821">
                  <c:v>6826.5</c:v>
                </c:pt>
                <c:pt idx="2822">
                  <c:v>8997.75</c:v>
                </c:pt>
                <c:pt idx="2823">
                  <c:v>3847.5</c:v>
                </c:pt>
                <c:pt idx="2824">
                  <c:v>9945</c:v>
                </c:pt>
                <c:pt idx="2825">
                  <c:v>10566</c:v>
                </c:pt>
                <c:pt idx="2826">
                  <c:v>11965.5</c:v>
                </c:pt>
                <c:pt idx="2827">
                  <c:v>5931</c:v>
                </c:pt>
                <c:pt idx="2828">
                  <c:v>12143.25</c:v>
                </c:pt>
                <c:pt idx="2829">
                  <c:v>5827.5</c:v>
                </c:pt>
                <c:pt idx="2830">
                  <c:v>555.75</c:v>
                </c:pt>
                <c:pt idx="2831">
                  <c:v>14256</c:v>
                </c:pt>
                <c:pt idx="2832">
                  <c:v>2702.25</c:v>
                </c:pt>
                <c:pt idx="2833">
                  <c:v>4169.25</c:v>
                </c:pt>
                <c:pt idx="2834">
                  <c:v>2115</c:v>
                </c:pt>
                <c:pt idx="2835">
                  <c:v>524.25</c:v>
                </c:pt>
                <c:pt idx="2836">
                  <c:v>7913.25</c:v>
                </c:pt>
                <c:pt idx="2837">
                  <c:v>3798</c:v>
                </c:pt>
                <c:pt idx="2838">
                  <c:v>371.25</c:v>
                </c:pt>
                <c:pt idx="2839">
                  <c:v>6016.5</c:v>
                </c:pt>
                <c:pt idx="2840">
                  <c:v>5069.25</c:v>
                </c:pt>
                <c:pt idx="2841">
                  <c:v>3420</c:v>
                </c:pt>
                <c:pt idx="2842">
                  <c:v>3960</c:v>
                </c:pt>
                <c:pt idx="2843">
                  <c:v>1131.75</c:v>
                </c:pt>
                <c:pt idx="2844">
                  <c:v>8509.5</c:v>
                </c:pt>
                <c:pt idx="2845">
                  <c:v>3208.5</c:v>
                </c:pt>
                <c:pt idx="2846">
                  <c:v>1419.75</c:v>
                </c:pt>
                <c:pt idx="2847">
                  <c:v>10138.5</c:v>
                </c:pt>
                <c:pt idx="2848">
                  <c:v>2279.25</c:v>
                </c:pt>
                <c:pt idx="2849">
                  <c:v>11632.5</c:v>
                </c:pt>
                <c:pt idx="2850">
                  <c:v>2139.75</c:v>
                </c:pt>
                <c:pt idx="2851">
                  <c:v>13387.5</c:v>
                </c:pt>
                <c:pt idx="2852">
                  <c:v>2920.5</c:v>
                </c:pt>
                <c:pt idx="2853">
                  <c:v>5690.25</c:v>
                </c:pt>
                <c:pt idx="2854">
                  <c:v>9843.75</c:v>
                </c:pt>
                <c:pt idx="2855">
                  <c:v>1237.5</c:v>
                </c:pt>
                <c:pt idx="2856">
                  <c:v>9688.5</c:v>
                </c:pt>
                <c:pt idx="2857">
                  <c:v>9661.5</c:v>
                </c:pt>
                <c:pt idx="2858">
                  <c:v>5364</c:v>
                </c:pt>
                <c:pt idx="2859">
                  <c:v>2362.5</c:v>
                </c:pt>
                <c:pt idx="2860">
                  <c:v>7956</c:v>
                </c:pt>
                <c:pt idx="2861">
                  <c:v>8538.75</c:v>
                </c:pt>
                <c:pt idx="2862">
                  <c:v>6561</c:v>
                </c:pt>
                <c:pt idx="2863">
                  <c:v>3012.75</c:v>
                </c:pt>
                <c:pt idx="2864">
                  <c:v>3163.5</c:v>
                </c:pt>
                <c:pt idx="2865">
                  <c:v>8696.25</c:v>
                </c:pt>
                <c:pt idx="2866">
                  <c:v>4014</c:v>
                </c:pt>
                <c:pt idx="2867">
                  <c:v>8928</c:v>
                </c:pt>
                <c:pt idx="2868">
                  <c:v>7143.75</c:v>
                </c:pt>
                <c:pt idx="2869">
                  <c:v>10480.5</c:v>
                </c:pt>
                <c:pt idx="2870">
                  <c:v>4131</c:v>
                </c:pt>
                <c:pt idx="2871">
                  <c:v>8471.25</c:v>
                </c:pt>
                <c:pt idx="2872">
                  <c:v>5258.25</c:v>
                </c:pt>
                <c:pt idx="2873">
                  <c:v>7947</c:v>
                </c:pt>
                <c:pt idx="2874">
                  <c:v>8664.75</c:v>
                </c:pt>
                <c:pt idx="2875">
                  <c:v>12132</c:v>
                </c:pt>
                <c:pt idx="2876">
                  <c:v>2088</c:v>
                </c:pt>
                <c:pt idx="2877">
                  <c:v>1174.5</c:v>
                </c:pt>
                <c:pt idx="2878">
                  <c:v>3575.25</c:v>
                </c:pt>
                <c:pt idx="2879">
                  <c:v>3822.75</c:v>
                </c:pt>
                <c:pt idx="2880">
                  <c:v>10154.25</c:v>
                </c:pt>
                <c:pt idx="2881">
                  <c:v>11441.25</c:v>
                </c:pt>
                <c:pt idx="2882">
                  <c:v>10037.25</c:v>
                </c:pt>
                <c:pt idx="2883">
                  <c:v>6363</c:v>
                </c:pt>
                <c:pt idx="2884">
                  <c:v>607.5</c:v>
                </c:pt>
                <c:pt idx="2885">
                  <c:v>10575</c:v>
                </c:pt>
                <c:pt idx="2886">
                  <c:v>5575.5</c:v>
                </c:pt>
                <c:pt idx="2887">
                  <c:v>5100.75</c:v>
                </c:pt>
                <c:pt idx="2888">
                  <c:v>1453.5</c:v>
                </c:pt>
                <c:pt idx="2889">
                  <c:v>832.5</c:v>
                </c:pt>
                <c:pt idx="2890">
                  <c:v>10356.75</c:v>
                </c:pt>
                <c:pt idx="2891">
                  <c:v>2623.5</c:v>
                </c:pt>
                <c:pt idx="2892">
                  <c:v>2097</c:v>
                </c:pt>
                <c:pt idx="2893">
                  <c:v>4045.5</c:v>
                </c:pt>
                <c:pt idx="2894">
                  <c:v>74.25</c:v>
                </c:pt>
                <c:pt idx="2895">
                  <c:v>879.75</c:v>
                </c:pt>
                <c:pt idx="2896">
                  <c:v>2700</c:v>
                </c:pt>
                <c:pt idx="2897">
                  <c:v>5046.75</c:v>
                </c:pt>
                <c:pt idx="2898">
                  <c:v>4014</c:v>
                </c:pt>
                <c:pt idx="2899">
                  <c:v>263.25</c:v>
                </c:pt>
                <c:pt idx="2900">
                  <c:v>2583</c:v>
                </c:pt>
                <c:pt idx="2901">
                  <c:v>6511.5</c:v>
                </c:pt>
                <c:pt idx="2902">
                  <c:v>1120.5</c:v>
                </c:pt>
                <c:pt idx="2903">
                  <c:v>1759.5</c:v>
                </c:pt>
                <c:pt idx="2904">
                  <c:v>6655.5</c:v>
                </c:pt>
                <c:pt idx="2905">
                  <c:v>5580</c:v>
                </c:pt>
                <c:pt idx="2906">
                  <c:v>5667.75</c:v>
                </c:pt>
                <c:pt idx="2907">
                  <c:v>5208.75</c:v>
                </c:pt>
                <c:pt idx="2908">
                  <c:v>4927.5</c:v>
                </c:pt>
                <c:pt idx="2909">
                  <c:v>4659.75</c:v>
                </c:pt>
                <c:pt idx="2910">
                  <c:v>5469.75</c:v>
                </c:pt>
                <c:pt idx="2911">
                  <c:v>5613.75</c:v>
                </c:pt>
                <c:pt idx="2912">
                  <c:v>5863.5</c:v>
                </c:pt>
                <c:pt idx="2913">
                  <c:v>6772.5</c:v>
                </c:pt>
                <c:pt idx="2914">
                  <c:v>9094.5</c:v>
                </c:pt>
                <c:pt idx="2915">
                  <c:v>4074.75</c:v>
                </c:pt>
                <c:pt idx="2916">
                  <c:v>5211</c:v>
                </c:pt>
                <c:pt idx="2917">
                  <c:v>4551.75</c:v>
                </c:pt>
                <c:pt idx="2918">
                  <c:v>13659.75</c:v>
                </c:pt>
                <c:pt idx="2919">
                  <c:v>652.5</c:v>
                </c:pt>
                <c:pt idx="2920">
                  <c:v>2832.75</c:v>
                </c:pt>
                <c:pt idx="2921">
                  <c:v>11432.25</c:v>
                </c:pt>
                <c:pt idx="2922">
                  <c:v>438.75</c:v>
                </c:pt>
                <c:pt idx="2923">
                  <c:v>10903.5</c:v>
                </c:pt>
                <c:pt idx="2924">
                  <c:v>6032.25</c:v>
                </c:pt>
                <c:pt idx="2925">
                  <c:v>2247.75</c:v>
                </c:pt>
                <c:pt idx="2926">
                  <c:v>479.25</c:v>
                </c:pt>
                <c:pt idx="2927">
                  <c:v>3804.75</c:v>
                </c:pt>
                <c:pt idx="2928">
                  <c:v>2229.75</c:v>
                </c:pt>
                <c:pt idx="2929">
                  <c:v>11992.5</c:v>
                </c:pt>
                <c:pt idx="2930">
                  <c:v>6480</c:v>
                </c:pt>
                <c:pt idx="2931">
                  <c:v>12010.5</c:v>
                </c:pt>
                <c:pt idx="2932">
                  <c:v>6423.75</c:v>
                </c:pt>
                <c:pt idx="2933">
                  <c:v>6468.75</c:v>
                </c:pt>
                <c:pt idx="2934">
                  <c:v>15423.75</c:v>
                </c:pt>
                <c:pt idx="2935">
                  <c:v>1721.25</c:v>
                </c:pt>
                <c:pt idx="2936">
                  <c:v>2477.25</c:v>
                </c:pt>
                <c:pt idx="2937">
                  <c:v>13518</c:v>
                </c:pt>
                <c:pt idx="2938">
                  <c:v>2722.5</c:v>
                </c:pt>
                <c:pt idx="2939">
                  <c:v>5789.25</c:v>
                </c:pt>
                <c:pt idx="2940">
                  <c:v>10921.5</c:v>
                </c:pt>
                <c:pt idx="2941">
                  <c:v>1593</c:v>
                </c:pt>
                <c:pt idx="2942">
                  <c:v>18288</c:v>
                </c:pt>
                <c:pt idx="2943">
                  <c:v>9333</c:v>
                </c:pt>
                <c:pt idx="2944">
                  <c:v>3642.75</c:v>
                </c:pt>
                <c:pt idx="2945">
                  <c:v>13007.25</c:v>
                </c:pt>
                <c:pt idx="2946">
                  <c:v>10221.75</c:v>
                </c:pt>
                <c:pt idx="2947">
                  <c:v>634.5</c:v>
                </c:pt>
                <c:pt idx="2948">
                  <c:v>4682.25</c:v>
                </c:pt>
                <c:pt idx="2949">
                  <c:v>4317.75</c:v>
                </c:pt>
                <c:pt idx="2950">
                  <c:v>11715.75</c:v>
                </c:pt>
                <c:pt idx="2951">
                  <c:v>10255.5</c:v>
                </c:pt>
                <c:pt idx="2952">
                  <c:v>12141</c:v>
                </c:pt>
                <c:pt idx="2953">
                  <c:v>4614.75</c:v>
                </c:pt>
                <c:pt idx="2954">
                  <c:v>9909</c:v>
                </c:pt>
                <c:pt idx="2955">
                  <c:v>7278.75</c:v>
                </c:pt>
                <c:pt idx="2956">
                  <c:v>9544.5</c:v>
                </c:pt>
                <c:pt idx="2957">
                  <c:v>8545.5</c:v>
                </c:pt>
                <c:pt idx="2958">
                  <c:v>4245.75</c:v>
                </c:pt>
                <c:pt idx="2959">
                  <c:v>7119</c:v>
                </c:pt>
                <c:pt idx="2960">
                  <c:v>1176.75</c:v>
                </c:pt>
                <c:pt idx="2961">
                  <c:v>4612.5</c:v>
                </c:pt>
                <c:pt idx="2962">
                  <c:v>1766.25</c:v>
                </c:pt>
                <c:pt idx="2963">
                  <c:v>713.25</c:v>
                </c:pt>
                <c:pt idx="2964">
                  <c:v>9400.5</c:v>
                </c:pt>
                <c:pt idx="2965">
                  <c:v>2526.75</c:v>
                </c:pt>
                <c:pt idx="2966">
                  <c:v>5989.5</c:v>
                </c:pt>
                <c:pt idx="2967">
                  <c:v>5816.25</c:v>
                </c:pt>
                <c:pt idx="2968">
                  <c:v>3091.5</c:v>
                </c:pt>
                <c:pt idx="2969">
                  <c:v>839.25</c:v>
                </c:pt>
                <c:pt idx="2970">
                  <c:v>85.5</c:v>
                </c:pt>
                <c:pt idx="2971">
                  <c:v>10230.75</c:v>
                </c:pt>
                <c:pt idx="2972">
                  <c:v>4151.25</c:v>
                </c:pt>
                <c:pt idx="2973">
                  <c:v>2641.5</c:v>
                </c:pt>
                <c:pt idx="2974">
                  <c:v>5463</c:v>
                </c:pt>
                <c:pt idx="2975">
                  <c:v>5067</c:v>
                </c:pt>
                <c:pt idx="2976">
                  <c:v>5728.5</c:v>
                </c:pt>
                <c:pt idx="2977">
                  <c:v>8030.25</c:v>
                </c:pt>
                <c:pt idx="2978">
                  <c:v>6869.25</c:v>
                </c:pt>
                <c:pt idx="2979">
                  <c:v>9047.25</c:v>
                </c:pt>
                <c:pt idx="2980">
                  <c:v>5199.75</c:v>
                </c:pt>
                <c:pt idx="2981">
                  <c:v>12969</c:v>
                </c:pt>
                <c:pt idx="2982">
                  <c:v>1131.75</c:v>
                </c:pt>
                <c:pt idx="2983">
                  <c:v>1712.25</c:v>
                </c:pt>
                <c:pt idx="2984">
                  <c:v>10977.75</c:v>
                </c:pt>
                <c:pt idx="2985">
                  <c:v>4531.5</c:v>
                </c:pt>
                <c:pt idx="2986">
                  <c:v>1253.25</c:v>
                </c:pt>
                <c:pt idx="2987">
                  <c:v>1453.5</c:v>
                </c:pt>
                <c:pt idx="2988">
                  <c:v>6369.75</c:v>
                </c:pt>
                <c:pt idx="2989">
                  <c:v>3705.75</c:v>
                </c:pt>
                <c:pt idx="2990">
                  <c:v>1665</c:v>
                </c:pt>
                <c:pt idx="2991">
                  <c:v>9947.25</c:v>
                </c:pt>
                <c:pt idx="2992">
                  <c:v>6608.25</c:v>
                </c:pt>
                <c:pt idx="2993">
                  <c:v>8232.75</c:v>
                </c:pt>
                <c:pt idx="2994">
                  <c:v>1991.25</c:v>
                </c:pt>
                <c:pt idx="2995">
                  <c:v>14026.5</c:v>
                </c:pt>
                <c:pt idx="2996">
                  <c:v>8289</c:v>
                </c:pt>
                <c:pt idx="2997">
                  <c:v>6059.25</c:v>
                </c:pt>
                <c:pt idx="2998">
                  <c:v>5316.75</c:v>
                </c:pt>
                <c:pt idx="2999">
                  <c:v>1275.75</c:v>
                </c:pt>
                <c:pt idx="3000">
                  <c:v>7353</c:v>
                </c:pt>
                <c:pt idx="3001">
                  <c:v>5388.75</c:v>
                </c:pt>
                <c:pt idx="3002">
                  <c:v>10111.5</c:v>
                </c:pt>
                <c:pt idx="3003">
                  <c:v>393.75</c:v>
                </c:pt>
                <c:pt idx="3004">
                  <c:v>8536.5</c:v>
                </c:pt>
                <c:pt idx="3005">
                  <c:v>14881.5</c:v>
                </c:pt>
                <c:pt idx="3006">
                  <c:v>2547</c:v>
                </c:pt>
                <c:pt idx="3007">
                  <c:v>1482.75</c:v>
                </c:pt>
                <c:pt idx="3008">
                  <c:v>10471.5</c:v>
                </c:pt>
                <c:pt idx="3009">
                  <c:v>16060.5</c:v>
                </c:pt>
                <c:pt idx="3010">
                  <c:v>13216.5</c:v>
                </c:pt>
                <c:pt idx="3011">
                  <c:v>135</c:v>
                </c:pt>
                <c:pt idx="3012">
                  <c:v>303.75</c:v>
                </c:pt>
                <c:pt idx="3013">
                  <c:v>8894.25</c:v>
                </c:pt>
                <c:pt idx="3014">
                  <c:v>2130.75</c:v>
                </c:pt>
                <c:pt idx="3015">
                  <c:v>2472.75</c:v>
                </c:pt>
                <c:pt idx="3016">
                  <c:v>7580.25</c:v>
                </c:pt>
                <c:pt idx="3017">
                  <c:v>177.75</c:v>
                </c:pt>
                <c:pt idx="3018">
                  <c:v>2362.5</c:v>
                </c:pt>
                <c:pt idx="3019">
                  <c:v>2664</c:v>
                </c:pt>
                <c:pt idx="3020">
                  <c:v>12105</c:v>
                </c:pt>
                <c:pt idx="3021">
                  <c:v>4916.25</c:v>
                </c:pt>
                <c:pt idx="3022">
                  <c:v>3719.25</c:v>
                </c:pt>
                <c:pt idx="3023">
                  <c:v>1104.75</c:v>
                </c:pt>
                <c:pt idx="3024">
                  <c:v>3107.25</c:v>
                </c:pt>
                <c:pt idx="3025">
                  <c:v>3217.5</c:v>
                </c:pt>
                <c:pt idx="3026">
                  <c:v>7038</c:v>
                </c:pt>
                <c:pt idx="3027">
                  <c:v>3935.25</c:v>
                </c:pt>
                <c:pt idx="3028">
                  <c:v>8574.75</c:v>
                </c:pt>
                <c:pt idx="3029">
                  <c:v>4446</c:v>
                </c:pt>
                <c:pt idx="3030">
                  <c:v>6781.5</c:v>
                </c:pt>
                <c:pt idx="3031">
                  <c:v>1149.75</c:v>
                </c:pt>
                <c:pt idx="3032">
                  <c:v>16962.75</c:v>
                </c:pt>
                <c:pt idx="3033">
                  <c:v>202.5</c:v>
                </c:pt>
                <c:pt idx="3034">
                  <c:v>9317.25</c:v>
                </c:pt>
                <c:pt idx="3035">
                  <c:v>1561.5</c:v>
                </c:pt>
                <c:pt idx="3036">
                  <c:v>7413.75</c:v>
                </c:pt>
                <c:pt idx="3037">
                  <c:v>15682.5</c:v>
                </c:pt>
                <c:pt idx="3038">
                  <c:v>7641</c:v>
                </c:pt>
                <c:pt idx="3039">
                  <c:v>6714</c:v>
                </c:pt>
                <c:pt idx="3040">
                  <c:v>2367</c:v>
                </c:pt>
                <c:pt idx="3041">
                  <c:v>1842.75</c:v>
                </c:pt>
                <c:pt idx="3042">
                  <c:v>681.75</c:v>
                </c:pt>
                <c:pt idx="3043">
                  <c:v>4212</c:v>
                </c:pt>
                <c:pt idx="3044">
                  <c:v>5895</c:v>
                </c:pt>
                <c:pt idx="3045">
                  <c:v>2031.75</c:v>
                </c:pt>
                <c:pt idx="3046">
                  <c:v>8203.5</c:v>
                </c:pt>
                <c:pt idx="3047">
                  <c:v>10395</c:v>
                </c:pt>
                <c:pt idx="3048">
                  <c:v>7231.5</c:v>
                </c:pt>
                <c:pt idx="3049">
                  <c:v>9119.25</c:v>
                </c:pt>
                <c:pt idx="3050">
                  <c:v>607.5</c:v>
                </c:pt>
                <c:pt idx="3051">
                  <c:v>204.75</c:v>
                </c:pt>
                <c:pt idx="3052">
                  <c:v>11477.25</c:v>
                </c:pt>
                <c:pt idx="3053">
                  <c:v>2646</c:v>
                </c:pt>
                <c:pt idx="3054">
                  <c:v>2202.75</c:v>
                </c:pt>
                <c:pt idx="3055">
                  <c:v>1554.75</c:v>
                </c:pt>
                <c:pt idx="3056">
                  <c:v>9546.75</c:v>
                </c:pt>
                <c:pt idx="3057">
                  <c:v>6743.25</c:v>
                </c:pt>
                <c:pt idx="3058">
                  <c:v>6095.25</c:v>
                </c:pt>
                <c:pt idx="3059">
                  <c:v>3541.5</c:v>
                </c:pt>
                <c:pt idx="3060">
                  <c:v>110.25</c:v>
                </c:pt>
                <c:pt idx="3061">
                  <c:v>10334.25</c:v>
                </c:pt>
                <c:pt idx="3062">
                  <c:v>7951.5</c:v>
                </c:pt>
                <c:pt idx="3063">
                  <c:v>3629.25</c:v>
                </c:pt>
                <c:pt idx="3064">
                  <c:v>5049</c:v>
                </c:pt>
                <c:pt idx="3065">
                  <c:v>7546.5</c:v>
                </c:pt>
                <c:pt idx="3066">
                  <c:v>13.5</c:v>
                </c:pt>
                <c:pt idx="3067">
                  <c:v>2479.5</c:v>
                </c:pt>
                <c:pt idx="3068">
                  <c:v>6228</c:v>
                </c:pt>
                <c:pt idx="3069">
                  <c:v>4635</c:v>
                </c:pt>
                <c:pt idx="3070">
                  <c:v>5593.5</c:v>
                </c:pt>
                <c:pt idx="3071">
                  <c:v>5411.25</c:v>
                </c:pt>
                <c:pt idx="3072">
                  <c:v>7213.5</c:v>
                </c:pt>
                <c:pt idx="3073">
                  <c:v>4902.75</c:v>
                </c:pt>
                <c:pt idx="3074">
                  <c:v>2988</c:v>
                </c:pt>
                <c:pt idx="3075">
                  <c:v>5724</c:v>
                </c:pt>
                <c:pt idx="3076">
                  <c:v>6286.5</c:v>
                </c:pt>
                <c:pt idx="3077">
                  <c:v>1377</c:v>
                </c:pt>
                <c:pt idx="3078">
                  <c:v>4304.25</c:v>
                </c:pt>
                <c:pt idx="3079">
                  <c:v>722.25</c:v>
                </c:pt>
                <c:pt idx="3080">
                  <c:v>5649.75</c:v>
                </c:pt>
                <c:pt idx="3081">
                  <c:v>5665.5</c:v>
                </c:pt>
                <c:pt idx="3082">
                  <c:v>9285.75</c:v>
                </c:pt>
                <c:pt idx="3083">
                  <c:v>9092.25</c:v>
                </c:pt>
                <c:pt idx="3084">
                  <c:v>6151.5</c:v>
                </c:pt>
                <c:pt idx="3085">
                  <c:v>12636</c:v>
                </c:pt>
                <c:pt idx="3086">
                  <c:v>8165.25</c:v>
                </c:pt>
                <c:pt idx="3087">
                  <c:v>2155.5</c:v>
                </c:pt>
                <c:pt idx="3088">
                  <c:v>2182.5</c:v>
                </c:pt>
                <c:pt idx="3089">
                  <c:v>3199.5</c:v>
                </c:pt>
                <c:pt idx="3090">
                  <c:v>24.75</c:v>
                </c:pt>
                <c:pt idx="3091">
                  <c:v>11142</c:v>
                </c:pt>
                <c:pt idx="3092">
                  <c:v>8185.5</c:v>
                </c:pt>
                <c:pt idx="3093">
                  <c:v>9708.75</c:v>
                </c:pt>
                <c:pt idx="3094">
                  <c:v>6777</c:v>
                </c:pt>
                <c:pt idx="3095">
                  <c:v>3654</c:v>
                </c:pt>
                <c:pt idx="3096">
                  <c:v>1122.75</c:v>
                </c:pt>
                <c:pt idx="3097">
                  <c:v>1500.75</c:v>
                </c:pt>
                <c:pt idx="3098">
                  <c:v>1246.5</c:v>
                </c:pt>
                <c:pt idx="3099">
                  <c:v>3327.75</c:v>
                </c:pt>
                <c:pt idx="3100">
                  <c:v>2841.75</c:v>
                </c:pt>
                <c:pt idx="3101">
                  <c:v>2319.75</c:v>
                </c:pt>
                <c:pt idx="3102">
                  <c:v>6603.75</c:v>
                </c:pt>
                <c:pt idx="3103">
                  <c:v>3669.75</c:v>
                </c:pt>
                <c:pt idx="3104">
                  <c:v>848.25</c:v>
                </c:pt>
                <c:pt idx="3105">
                  <c:v>2709</c:v>
                </c:pt>
                <c:pt idx="3106">
                  <c:v>486</c:v>
                </c:pt>
                <c:pt idx="3107">
                  <c:v>3820.5</c:v>
                </c:pt>
                <c:pt idx="3108">
                  <c:v>4369.5</c:v>
                </c:pt>
                <c:pt idx="3109">
                  <c:v>4848.75</c:v>
                </c:pt>
                <c:pt idx="3110">
                  <c:v>5402.25</c:v>
                </c:pt>
                <c:pt idx="3111">
                  <c:v>8781.75</c:v>
                </c:pt>
                <c:pt idx="3112">
                  <c:v>10698.75</c:v>
                </c:pt>
                <c:pt idx="3113">
                  <c:v>4680</c:v>
                </c:pt>
                <c:pt idx="3114">
                  <c:v>5463</c:v>
                </c:pt>
                <c:pt idx="3115">
                  <c:v>9290.25</c:v>
                </c:pt>
                <c:pt idx="3116">
                  <c:v>12759.75</c:v>
                </c:pt>
                <c:pt idx="3117">
                  <c:v>2360.25</c:v>
                </c:pt>
                <c:pt idx="3118">
                  <c:v>4576.5</c:v>
                </c:pt>
                <c:pt idx="3119">
                  <c:v>3521.25</c:v>
                </c:pt>
                <c:pt idx="3120">
                  <c:v>7015.5</c:v>
                </c:pt>
                <c:pt idx="3121">
                  <c:v>6320.25</c:v>
                </c:pt>
                <c:pt idx="3122">
                  <c:v>5019.75</c:v>
                </c:pt>
                <c:pt idx="3123">
                  <c:v>3494.25</c:v>
                </c:pt>
                <c:pt idx="3124">
                  <c:v>2702.25</c:v>
                </c:pt>
                <c:pt idx="3125">
                  <c:v>398.25</c:v>
                </c:pt>
                <c:pt idx="3126">
                  <c:v>4187.25</c:v>
                </c:pt>
                <c:pt idx="3127">
                  <c:v>6813</c:v>
                </c:pt>
                <c:pt idx="3128">
                  <c:v>5314.5</c:v>
                </c:pt>
                <c:pt idx="3129">
                  <c:v>7614</c:v>
                </c:pt>
                <c:pt idx="3130">
                  <c:v>722.25</c:v>
                </c:pt>
                <c:pt idx="3131">
                  <c:v>1804.5</c:v>
                </c:pt>
                <c:pt idx="3132">
                  <c:v>21028.5</c:v>
                </c:pt>
                <c:pt idx="3133">
                  <c:v>12609</c:v>
                </c:pt>
                <c:pt idx="3134">
                  <c:v>7767</c:v>
                </c:pt>
                <c:pt idx="3135">
                  <c:v>3096</c:v>
                </c:pt>
                <c:pt idx="3136">
                  <c:v>9110.25</c:v>
                </c:pt>
                <c:pt idx="3137">
                  <c:v>12055.5</c:v>
                </c:pt>
                <c:pt idx="3138">
                  <c:v>3426.75</c:v>
                </c:pt>
                <c:pt idx="3139">
                  <c:v>2931.75</c:v>
                </c:pt>
                <c:pt idx="3140">
                  <c:v>14827.5</c:v>
                </c:pt>
                <c:pt idx="3141">
                  <c:v>11214</c:v>
                </c:pt>
                <c:pt idx="3142">
                  <c:v>189</c:v>
                </c:pt>
                <c:pt idx="3143">
                  <c:v>6243.75</c:v>
                </c:pt>
                <c:pt idx="3144">
                  <c:v>10125</c:v>
                </c:pt>
                <c:pt idx="3145">
                  <c:v>3863.25</c:v>
                </c:pt>
                <c:pt idx="3146">
                  <c:v>16854.75</c:v>
                </c:pt>
                <c:pt idx="3147">
                  <c:v>1350</c:v>
                </c:pt>
                <c:pt idx="3148">
                  <c:v>10280.25</c:v>
                </c:pt>
                <c:pt idx="3149">
                  <c:v>5004</c:v>
                </c:pt>
                <c:pt idx="3150">
                  <c:v>6777</c:v>
                </c:pt>
                <c:pt idx="3151">
                  <c:v>13014</c:v>
                </c:pt>
                <c:pt idx="3152">
                  <c:v>1676.25</c:v>
                </c:pt>
                <c:pt idx="3153">
                  <c:v>2358</c:v>
                </c:pt>
                <c:pt idx="3154">
                  <c:v>1201.5</c:v>
                </c:pt>
                <c:pt idx="3155">
                  <c:v>6860.25</c:v>
                </c:pt>
                <c:pt idx="3156">
                  <c:v>5091.75</c:v>
                </c:pt>
                <c:pt idx="3157">
                  <c:v>3766.5</c:v>
                </c:pt>
                <c:pt idx="3158">
                  <c:v>2898</c:v>
                </c:pt>
                <c:pt idx="3159">
                  <c:v>9436.5</c:v>
                </c:pt>
                <c:pt idx="3160">
                  <c:v>2486.25</c:v>
                </c:pt>
                <c:pt idx="3161">
                  <c:v>5337</c:v>
                </c:pt>
                <c:pt idx="3162">
                  <c:v>5348.25</c:v>
                </c:pt>
                <c:pt idx="3163">
                  <c:v>5125.5</c:v>
                </c:pt>
                <c:pt idx="3164">
                  <c:v>6196.5</c:v>
                </c:pt>
                <c:pt idx="3165">
                  <c:v>7141.5</c:v>
                </c:pt>
                <c:pt idx="3166">
                  <c:v>8221.5</c:v>
                </c:pt>
                <c:pt idx="3167">
                  <c:v>10136.25</c:v>
                </c:pt>
                <c:pt idx="3168">
                  <c:v>7929</c:v>
                </c:pt>
                <c:pt idx="3169">
                  <c:v>1584</c:v>
                </c:pt>
                <c:pt idx="3170">
                  <c:v>5539.5</c:v>
                </c:pt>
                <c:pt idx="3171">
                  <c:v>2547</c:v>
                </c:pt>
                <c:pt idx="3172">
                  <c:v>5262.75</c:v>
                </c:pt>
                <c:pt idx="3173">
                  <c:v>1962</c:v>
                </c:pt>
                <c:pt idx="3174">
                  <c:v>8739</c:v>
                </c:pt>
                <c:pt idx="3175">
                  <c:v>10626.75</c:v>
                </c:pt>
                <c:pt idx="3176">
                  <c:v>10275.75</c:v>
                </c:pt>
                <c:pt idx="3177">
                  <c:v>5490</c:v>
                </c:pt>
                <c:pt idx="3178">
                  <c:v>4533.75</c:v>
                </c:pt>
                <c:pt idx="3179">
                  <c:v>2205</c:v>
                </c:pt>
                <c:pt idx="3180">
                  <c:v>4954.5</c:v>
                </c:pt>
                <c:pt idx="3181">
                  <c:v>4506.75</c:v>
                </c:pt>
                <c:pt idx="3182">
                  <c:v>5071.5</c:v>
                </c:pt>
                <c:pt idx="3183">
                  <c:v>3521.25</c:v>
                </c:pt>
                <c:pt idx="3184">
                  <c:v>4502.25</c:v>
                </c:pt>
                <c:pt idx="3185">
                  <c:v>8536.5</c:v>
                </c:pt>
                <c:pt idx="3186">
                  <c:v>7938</c:v>
                </c:pt>
                <c:pt idx="3187">
                  <c:v>4632.75</c:v>
                </c:pt>
                <c:pt idx="3188">
                  <c:v>5625</c:v>
                </c:pt>
                <c:pt idx="3189">
                  <c:v>8102.25</c:v>
                </c:pt>
                <c:pt idx="3190">
                  <c:v>7220.25</c:v>
                </c:pt>
                <c:pt idx="3191">
                  <c:v>8214.75</c:v>
                </c:pt>
                <c:pt idx="3192">
                  <c:v>162</c:v>
                </c:pt>
                <c:pt idx="3193">
                  <c:v>9524.25</c:v>
                </c:pt>
                <c:pt idx="3194">
                  <c:v>6113.25</c:v>
                </c:pt>
                <c:pt idx="3195">
                  <c:v>990</c:v>
                </c:pt>
                <c:pt idx="3196">
                  <c:v>4441.5</c:v>
                </c:pt>
                <c:pt idx="3197">
                  <c:v>10325.25</c:v>
                </c:pt>
                <c:pt idx="3198">
                  <c:v>9470.25</c:v>
                </c:pt>
                <c:pt idx="3199">
                  <c:v>17892</c:v>
                </c:pt>
                <c:pt idx="3200">
                  <c:v>11389.5</c:v>
                </c:pt>
                <c:pt idx="3201">
                  <c:v>13185</c:v>
                </c:pt>
                <c:pt idx="3202">
                  <c:v>4410</c:v>
                </c:pt>
                <c:pt idx="3203">
                  <c:v>6165</c:v>
                </c:pt>
                <c:pt idx="3204">
                  <c:v>6993</c:v>
                </c:pt>
                <c:pt idx="3205">
                  <c:v>1734.75</c:v>
                </c:pt>
                <c:pt idx="3206">
                  <c:v>4358.25</c:v>
                </c:pt>
                <c:pt idx="3207">
                  <c:v>6489</c:v>
                </c:pt>
                <c:pt idx="3208">
                  <c:v>2688.75</c:v>
                </c:pt>
                <c:pt idx="3209">
                  <c:v>5600.25</c:v>
                </c:pt>
                <c:pt idx="3210">
                  <c:v>9463.5</c:v>
                </c:pt>
                <c:pt idx="3211">
                  <c:v>14395.5</c:v>
                </c:pt>
                <c:pt idx="3212">
                  <c:v>2108.25</c:v>
                </c:pt>
                <c:pt idx="3213">
                  <c:v>6777</c:v>
                </c:pt>
                <c:pt idx="3214">
                  <c:v>8181</c:v>
                </c:pt>
                <c:pt idx="3215">
                  <c:v>8111.25</c:v>
                </c:pt>
                <c:pt idx="3216">
                  <c:v>3300.75</c:v>
                </c:pt>
                <c:pt idx="3217">
                  <c:v>9513</c:v>
                </c:pt>
                <c:pt idx="3218">
                  <c:v>1395</c:v>
                </c:pt>
                <c:pt idx="3219">
                  <c:v>5580</c:v>
                </c:pt>
                <c:pt idx="3220">
                  <c:v>5692.5</c:v>
                </c:pt>
                <c:pt idx="3221">
                  <c:v>5728.5</c:v>
                </c:pt>
                <c:pt idx="3222">
                  <c:v>6646.5</c:v>
                </c:pt>
                <c:pt idx="3223">
                  <c:v>6349.5</c:v>
                </c:pt>
                <c:pt idx="3224">
                  <c:v>10606.5</c:v>
                </c:pt>
                <c:pt idx="3225">
                  <c:v>58.5</c:v>
                </c:pt>
                <c:pt idx="3226">
                  <c:v>14341.5</c:v>
                </c:pt>
                <c:pt idx="3227">
                  <c:v>8230.5</c:v>
                </c:pt>
                <c:pt idx="3228">
                  <c:v>4128.75</c:v>
                </c:pt>
                <c:pt idx="3229">
                  <c:v>5301</c:v>
                </c:pt>
                <c:pt idx="3230">
                  <c:v>13407.75</c:v>
                </c:pt>
                <c:pt idx="3231">
                  <c:v>1716.75</c:v>
                </c:pt>
                <c:pt idx="3232">
                  <c:v>5258.25</c:v>
                </c:pt>
                <c:pt idx="3233">
                  <c:v>6367.5</c:v>
                </c:pt>
                <c:pt idx="3234">
                  <c:v>6201</c:v>
                </c:pt>
                <c:pt idx="3235">
                  <c:v>524.25</c:v>
                </c:pt>
                <c:pt idx="3236">
                  <c:v>4727.25</c:v>
                </c:pt>
                <c:pt idx="3237">
                  <c:v>7166.25</c:v>
                </c:pt>
                <c:pt idx="3238">
                  <c:v>8358.75</c:v>
                </c:pt>
                <c:pt idx="3239">
                  <c:v>5652</c:v>
                </c:pt>
                <c:pt idx="3240">
                  <c:v>7026.75</c:v>
                </c:pt>
                <c:pt idx="3241">
                  <c:v>9605.25</c:v>
                </c:pt>
                <c:pt idx="3242">
                  <c:v>9724.5</c:v>
                </c:pt>
                <c:pt idx="3243">
                  <c:v>4250.25</c:v>
                </c:pt>
                <c:pt idx="3244">
                  <c:v>769.5</c:v>
                </c:pt>
                <c:pt idx="3245">
                  <c:v>7638.75</c:v>
                </c:pt>
                <c:pt idx="3246">
                  <c:v>2434.5</c:v>
                </c:pt>
                <c:pt idx="3247">
                  <c:v>5546.25</c:v>
                </c:pt>
                <c:pt idx="3248">
                  <c:v>1392.75</c:v>
                </c:pt>
                <c:pt idx="3249">
                  <c:v>1066.5</c:v>
                </c:pt>
                <c:pt idx="3250">
                  <c:v>1251</c:v>
                </c:pt>
                <c:pt idx="3251">
                  <c:v>13268.25</c:v>
                </c:pt>
                <c:pt idx="3252">
                  <c:v>8043.75</c:v>
                </c:pt>
                <c:pt idx="3253">
                  <c:v>177.75</c:v>
                </c:pt>
                <c:pt idx="3254">
                  <c:v>2065.5</c:v>
                </c:pt>
                <c:pt idx="3255">
                  <c:v>1352.25</c:v>
                </c:pt>
                <c:pt idx="3256">
                  <c:v>5139</c:v>
                </c:pt>
                <c:pt idx="3257">
                  <c:v>1836</c:v>
                </c:pt>
                <c:pt idx="3258">
                  <c:v>182.25</c:v>
                </c:pt>
                <c:pt idx="3259">
                  <c:v>2666.25</c:v>
                </c:pt>
                <c:pt idx="3260">
                  <c:v>9074.25</c:v>
                </c:pt>
                <c:pt idx="3261">
                  <c:v>1818</c:v>
                </c:pt>
                <c:pt idx="3262">
                  <c:v>8727.75</c:v>
                </c:pt>
                <c:pt idx="3263">
                  <c:v>8885.25</c:v>
                </c:pt>
                <c:pt idx="3264">
                  <c:v>3138.75</c:v>
                </c:pt>
                <c:pt idx="3265">
                  <c:v>6923.25</c:v>
                </c:pt>
                <c:pt idx="3266">
                  <c:v>101.25</c:v>
                </c:pt>
                <c:pt idx="3267">
                  <c:v>2850.75</c:v>
                </c:pt>
                <c:pt idx="3268">
                  <c:v>4844.25</c:v>
                </c:pt>
                <c:pt idx="3269">
                  <c:v>8916.75</c:v>
                </c:pt>
                <c:pt idx="3270">
                  <c:v>5598</c:v>
                </c:pt>
                <c:pt idx="3271">
                  <c:v>7193.25</c:v>
                </c:pt>
                <c:pt idx="3272">
                  <c:v>9018</c:v>
                </c:pt>
                <c:pt idx="3273">
                  <c:v>8687.25</c:v>
                </c:pt>
                <c:pt idx="3274">
                  <c:v>3712.5</c:v>
                </c:pt>
                <c:pt idx="3275">
                  <c:v>7857</c:v>
                </c:pt>
                <c:pt idx="3276">
                  <c:v>10820.25</c:v>
                </c:pt>
                <c:pt idx="3277">
                  <c:v>9308.25</c:v>
                </c:pt>
                <c:pt idx="3278">
                  <c:v>5919.75</c:v>
                </c:pt>
                <c:pt idx="3279">
                  <c:v>4567.5</c:v>
                </c:pt>
                <c:pt idx="3280">
                  <c:v>2299.5</c:v>
                </c:pt>
                <c:pt idx="3281">
                  <c:v>4099.5</c:v>
                </c:pt>
                <c:pt idx="3282">
                  <c:v>3620.25</c:v>
                </c:pt>
                <c:pt idx="3283">
                  <c:v>4747.5</c:v>
                </c:pt>
                <c:pt idx="3284">
                  <c:v>5523.75</c:v>
                </c:pt>
                <c:pt idx="3285">
                  <c:v>5427</c:v>
                </c:pt>
                <c:pt idx="3286">
                  <c:v>8169.75</c:v>
                </c:pt>
                <c:pt idx="3287">
                  <c:v>639</c:v>
                </c:pt>
                <c:pt idx="3288">
                  <c:v>5334.75</c:v>
                </c:pt>
                <c:pt idx="3289">
                  <c:v>2652.75</c:v>
                </c:pt>
                <c:pt idx="3290">
                  <c:v>11315.25</c:v>
                </c:pt>
                <c:pt idx="3291">
                  <c:v>10910.25</c:v>
                </c:pt>
                <c:pt idx="3292">
                  <c:v>1595.25</c:v>
                </c:pt>
                <c:pt idx="3293">
                  <c:v>4479.75</c:v>
                </c:pt>
                <c:pt idx="3294">
                  <c:v>15369.75</c:v>
                </c:pt>
                <c:pt idx="3295">
                  <c:v>11445.75</c:v>
                </c:pt>
                <c:pt idx="3296">
                  <c:v>5685.75</c:v>
                </c:pt>
                <c:pt idx="3297">
                  <c:v>11452.5</c:v>
                </c:pt>
                <c:pt idx="3298">
                  <c:v>2634.75</c:v>
                </c:pt>
                <c:pt idx="3299">
                  <c:v>819</c:v>
                </c:pt>
                <c:pt idx="3300">
                  <c:v>10617.75</c:v>
                </c:pt>
                <c:pt idx="3301">
                  <c:v>5069.25</c:v>
                </c:pt>
                <c:pt idx="3302">
                  <c:v>3150</c:v>
                </c:pt>
                <c:pt idx="3303">
                  <c:v>4196.25</c:v>
                </c:pt>
                <c:pt idx="3304">
                  <c:v>1302.75</c:v>
                </c:pt>
                <c:pt idx="3305">
                  <c:v>4416.75</c:v>
                </c:pt>
                <c:pt idx="3306">
                  <c:v>22236.75</c:v>
                </c:pt>
                <c:pt idx="3307">
                  <c:v>1532.25</c:v>
                </c:pt>
                <c:pt idx="3308">
                  <c:v>2425.5</c:v>
                </c:pt>
                <c:pt idx="3309">
                  <c:v>3262.5</c:v>
                </c:pt>
                <c:pt idx="3310">
                  <c:v>6018.75</c:v>
                </c:pt>
                <c:pt idx="3311">
                  <c:v>12962.25</c:v>
                </c:pt>
                <c:pt idx="3312">
                  <c:v>787.5</c:v>
                </c:pt>
                <c:pt idx="3313">
                  <c:v>8552.25</c:v>
                </c:pt>
                <c:pt idx="3314">
                  <c:v>2263.5</c:v>
                </c:pt>
                <c:pt idx="3315">
                  <c:v>2288.25</c:v>
                </c:pt>
                <c:pt idx="3316">
                  <c:v>14375.25</c:v>
                </c:pt>
                <c:pt idx="3317">
                  <c:v>8934.75</c:v>
                </c:pt>
                <c:pt idx="3318">
                  <c:v>11841.75</c:v>
                </c:pt>
                <c:pt idx="3319">
                  <c:v>1320.75</c:v>
                </c:pt>
                <c:pt idx="3320">
                  <c:v>5503.5</c:v>
                </c:pt>
                <c:pt idx="3321">
                  <c:v>7566.75</c:v>
                </c:pt>
                <c:pt idx="3322">
                  <c:v>6356.25</c:v>
                </c:pt>
                <c:pt idx="3323">
                  <c:v>7402.5</c:v>
                </c:pt>
                <c:pt idx="3324">
                  <c:v>15502.5</c:v>
                </c:pt>
                <c:pt idx="3325">
                  <c:v>630</c:v>
                </c:pt>
                <c:pt idx="3326">
                  <c:v>1289.25</c:v>
                </c:pt>
                <c:pt idx="3327">
                  <c:v>2061</c:v>
                </c:pt>
                <c:pt idx="3328">
                  <c:v>69.75</c:v>
                </c:pt>
                <c:pt idx="3329">
                  <c:v>8347.5</c:v>
                </c:pt>
                <c:pt idx="3330">
                  <c:v>1923.75</c:v>
                </c:pt>
                <c:pt idx="3331">
                  <c:v>1422</c:v>
                </c:pt>
                <c:pt idx="3332">
                  <c:v>7067.25</c:v>
                </c:pt>
                <c:pt idx="3333">
                  <c:v>540</c:v>
                </c:pt>
                <c:pt idx="3334">
                  <c:v>4432.5</c:v>
                </c:pt>
                <c:pt idx="3335">
                  <c:v>3987</c:v>
                </c:pt>
                <c:pt idx="3336">
                  <c:v>8025.75</c:v>
                </c:pt>
                <c:pt idx="3337">
                  <c:v>1417.5</c:v>
                </c:pt>
                <c:pt idx="3338">
                  <c:v>11466</c:v>
                </c:pt>
                <c:pt idx="3339">
                  <c:v>6873.75</c:v>
                </c:pt>
                <c:pt idx="3340">
                  <c:v>10496.25</c:v>
                </c:pt>
                <c:pt idx="3341">
                  <c:v>4068</c:v>
                </c:pt>
                <c:pt idx="3342">
                  <c:v>560.25</c:v>
                </c:pt>
                <c:pt idx="3343">
                  <c:v>326.25</c:v>
                </c:pt>
                <c:pt idx="3344">
                  <c:v>3867.75</c:v>
                </c:pt>
                <c:pt idx="3345">
                  <c:v>7796.25</c:v>
                </c:pt>
                <c:pt idx="3346">
                  <c:v>6003</c:v>
                </c:pt>
                <c:pt idx="3347">
                  <c:v>6048</c:v>
                </c:pt>
                <c:pt idx="3348">
                  <c:v>3710.25</c:v>
                </c:pt>
                <c:pt idx="3349">
                  <c:v>582.75</c:v>
                </c:pt>
                <c:pt idx="3350">
                  <c:v>6759</c:v>
                </c:pt>
                <c:pt idx="3351">
                  <c:v>6464.25</c:v>
                </c:pt>
                <c:pt idx="3352">
                  <c:v>4938.75</c:v>
                </c:pt>
                <c:pt idx="3353">
                  <c:v>1561.5</c:v>
                </c:pt>
                <c:pt idx="3354">
                  <c:v>9191.25</c:v>
                </c:pt>
                <c:pt idx="3355">
                  <c:v>2972.25</c:v>
                </c:pt>
                <c:pt idx="3356">
                  <c:v>2538</c:v>
                </c:pt>
                <c:pt idx="3357">
                  <c:v>5643</c:v>
                </c:pt>
                <c:pt idx="3358">
                  <c:v>4387.5</c:v>
                </c:pt>
                <c:pt idx="3359">
                  <c:v>5337</c:v>
                </c:pt>
                <c:pt idx="3360">
                  <c:v>5431.5</c:v>
                </c:pt>
                <c:pt idx="3361">
                  <c:v>5242.5</c:v>
                </c:pt>
                <c:pt idx="3362">
                  <c:v>1145.25</c:v>
                </c:pt>
                <c:pt idx="3363">
                  <c:v>443.25</c:v>
                </c:pt>
                <c:pt idx="3364">
                  <c:v>4666.5</c:v>
                </c:pt>
                <c:pt idx="3365">
                  <c:v>5094</c:v>
                </c:pt>
                <c:pt idx="3366">
                  <c:v>7753.5</c:v>
                </c:pt>
                <c:pt idx="3367">
                  <c:v>1545.75</c:v>
                </c:pt>
                <c:pt idx="3368">
                  <c:v>7803</c:v>
                </c:pt>
                <c:pt idx="3369">
                  <c:v>10435.5</c:v>
                </c:pt>
                <c:pt idx="3370">
                  <c:v>4621.5</c:v>
                </c:pt>
                <c:pt idx="3371">
                  <c:v>5004</c:v>
                </c:pt>
                <c:pt idx="3372">
                  <c:v>4338</c:v>
                </c:pt>
                <c:pt idx="3373">
                  <c:v>5064.75</c:v>
                </c:pt>
                <c:pt idx="3374">
                  <c:v>7335</c:v>
                </c:pt>
                <c:pt idx="3375">
                  <c:v>2043</c:v>
                </c:pt>
                <c:pt idx="3376">
                  <c:v>6723</c:v>
                </c:pt>
                <c:pt idx="3377">
                  <c:v>6293.25</c:v>
                </c:pt>
                <c:pt idx="3378">
                  <c:v>8102.25</c:v>
                </c:pt>
                <c:pt idx="3379">
                  <c:v>3260.25</c:v>
                </c:pt>
                <c:pt idx="3380">
                  <c:v>427.5</c:v>
                </c:pt>
                <c:pt idx="3381">
                  <c:v>200.25</c:v>
                </c:pt>
                <c:pt idx="3382">
                  <c:v>3316.5</c:v>
                </c:pt>
                <c:pt idx="3383">
                  <c:v>6880.5</c:v>
                </c:pt>
                <c:pt idx="3384">
                  <c:v>3498.75</c:v>
                </c:pt>
                <c:pt idx="3385">
                  <c:v>6068.25</c:v>
                </c:pt>
                <c:pt idx="3386">
                  <c:v>5982.75</c:v>
                </c:pt>
                <c:pt idx="3387">
                  <c:v>4821.75</c:v>
                </c:pt>
                <c:pt idx="3388">
                  <c:v>769.5</c:v>
                </c:pt>
                <c:pt idx="3389">
                  <c:v>3811.5</c:v>
                </c:pt>
                <c:pt idx="3390">
                  <c:v>4880.25</c:v>
                </c:pt>
                <c:pt idx="3391">
                  <c:v>9315</c:v>
                </c:pt>
                <c:pt idx="3392">
                  <c:v>6097.5</c:v>
                </c:pt>
                <c:pt idx="3393">
                  <c:v>4743</c:v>
                </c:pt>
                <c:pt idx="3394">
                  <c:v>9549</c:v>
                </c:pt>
                <c:pt idx="3395">
                  <c:v>2616.75</c:v>
                </c:pt>
                <c:pt idx="3396">
                  <c:v>4979.25</c:v>
                </c:pt>
                <c:pt idx="3397">
                  <c:v>9751.5</c:v>
                </c:pt>
                <c:pt idx="3398">
                  <c:v>2830.5</c:v>
                </c:pt>
                <c:pt idx="3399">
                  <c:v>4277.25</c:v>
                </c:pt>
                <c:pt idx="3400">
                  <c:v>20234.25</c:v>
                </c:pt>
                <c:pt idx="3401">
                  <c:v>6815.25</c:v>
                </c:pt>
                <c:pt idx="3402">
                  <c:v>9672.75</c:v>
                </c:pt>
                <c:pt idx="3403">
                  <c:v>1435.5</c:v>
                </c:pt>
                <c:pt idx="3404">
                  <c:v>1503</c:v>
                </c:pt>
                <c:pt idx="3405">
                  <c:v>353.25</c:v>
                </c:pt>
                <c:pt idx="3406">
                  <c:v>1197</c:v>
                </c:pt>
                <c:pt idx="3407">
                  <c:v>3546</c:v>
                </c:pt>
                <c:pt idx="3408">
                  <c:v>7425</c:v>
                </c:pt>
                <c:pt idx="3409">
                  <c:v>213.75</c:v>
                </c:pt>
                <c:pt idx="3410">
                  <c:v>12827.25</c:v>
                </c:pt>
                <c:pt idx="3411">
                  <c:v>1743.75</c:v>
                </c:pt>
                <c:pt idx="3412">
                  <c:v>11403</c:v>
                </c:pt>
                <c:pt idx="3413">
                  <c:v>9783</c:v>
                </c:pt>
                <c:pt idx="3414">
                  <c:v>7512.75</c:v>
                </c:pt>
                <c:pt idx="3415">
                  <c:v>19107</c:v>
                </c:pt>
                <c:pt idx="3416">
                  <c:v>2124</c:v>
                </c:pt>
                <c:pt idx="3417">
                  <c:v>238.5</c:v>
                </c:pt>
                <c:pt idx="3418">
                  <c:v>2441.25</c:v>
                </c:pt>
                <c:pt idx="3419">
                  <c:v>5433.75</c:v>
                </c:pt>
                <c:pt idx="3420">
                  <c:v>3325.5</c:v>
                </c:pt>
                <c:pt idx="3421">
                  <c:v>7830</c:v>
                </c:pt>
                <c:pt idx="3422">
                  <c:v>6597</c:v>
                </c:pt>
                <c:pt idx="3423">
                  <c:v>4900.5</c:v>
                </c:pt>
                <c:pt idx="3424">
                  <c:v>8160.75</c:v>
                </c:pt>
                <c:pt idx="3425">
                  <c:v>1944</c:v>
                </c:pt>
                <c:pt idx="3426">
                  <c:v>103.5</c:v>
                </c:pt>
                <c:pt idx="3427">
                  <c:v>1374.75</c:v>
                </c:pt>
                <c:pt idx="3428">
                  <c:v>1613.25</c:v>
                </c:pt>
                <c:pt idx="3429">
                  <c:v>1080</c:v>
                </c:pt>
                <c:pt idx="3430">
                  <c:v>3208.5</c:v>
                </c:pt>
                <c:pt idx="3431">
                  <c:v>3690</c:v>
                </c:pt>
                <c:pt idx="3432">
                  <c:v>2250</c:v>
                </c:pt>
                <c:pt idx="3433">
                  <c:v>6714</c:v>
                </c:pt>
                <c:pt idx="3434">
                  <c:v>1383.75</c:v>
                </c:pt>
                <c:pt idx="3435">
                  <c:v>5584.5</c:v>
                </c:pt>
                <c:pt idx="3436">
                  <c:v>7863.75</c:v>
                </c:pt>
                <c:pt idx="3437">
                  <c:v>5481</c:v>
                </c:pt>
                <c:pt idx="3438">
                  <c:v>9580.5</c:v>
                </c:pt>
                <c:pt idx="3439">
                  <c:v>2614.5</c:v>
                </c:pt>
                <c:pt idx="3440">
                  <c:v>2891.25</c:v>
                </c:pt>
                <c:pt idx="3441">
                  <c:v>3546</c:v>
                </c:pt>
                <c:pt idx="3442">
                  <c:v>11088</c:v>
                </c:pt>
                <c:pt idx="3443">
                  <c:v>2515.5</c:v>
                </c:pt>
                <c:pt idx="3444">
                  <c:v>14393.25</c:v>
                </c:pt>
                <c:pt idx="3445">
                  <c:v>7843.5</c:v>
                </c:pt>
                <c:pt idx="3446">
                  <c:v>14143.5</c:v>
                </c:pt>
                <c:pt idx="3447">
                  <c:v>2110.5</c:v>
                </c:pt>
                <c:pt idx="3448">
                  <c:v>13230</c:v>
                </c:pt>
                <c:pt idx="3449">
                  <c:v>6849</c:v>
                </c:pt>
                <c:pt idx="3450">
                  <c:v>7778.25</c:v>
                </c:pt>
                <c:pt idx="3451">
                  <c:v>5593.5</c:v>
                </c:pt>
                <c:pt idx="3452">
                  <c:v>11621.25</c:v>
                </c:pt>
                <c:pt idx="3453">
                  <c:v>5539.5</c:v>
                </c:pt>
                <c:pt idx="3454">
                  <c:v>1316.25</c:v>
                </c:pt>
                <c:pt idx="3455">
                  <c:v>432</c:v>
                </c:pt>
                <c:pt idx="3456">
                  <c:v>7888.5</c:v>
                </c:pt>
                <c:pt idx="3457">
                  <c:v>5573.25</c:v>
                </c:pt>
                <c:pt idx="3458">
                  <c:v>1869.75</c:v>
                </c:pt>
                <c:pt idx="3459">
                  <c:v>8199</c:v>
                </c:pt>
                <c:pt idx="3460">
                  <c:v>7854.75</c:v>
                </c:pt>
                <c:pt idx="3461">
                  <c:v>6491.25</c:v>
                </c:pt>
                <c:pt idx="3462">
                  <c:v>10809</c:v>
                </c:pt>
                <c:pt idx="3463">
                  <c:v>19352.25</c:v>
                </c:pt>
                <c:pt idx="3464">
                  <c:v>6234.75</c:v>
                </c:pt>
                <c:pt idx="3465">
                  <c:v>1498.5</c:v>
                </c:pt>
                <c:pt idx="3466">
                  <c:v>5987.25</c:v>
                </c:pt>
                <c:pt idx="3467">
                  <c:v>1523.25</c:v>
                </c:pt>
                <c:pt idx="3468">
                  <c:v>5015.25</c:v>
                </c:pt>
                <c:pt idx="3469">
                  <c:v>4853.25</c:v>
                </c:pt>
                <c:pt idx="3470">
                  <c:v>10091.25</c:v>
                </c:pt>
                <c:pt idx="3471">
                  <c:v>5922</c:v>
                </c:pt>
                <c:pt idx="3472">
                  <c:v>2947.5</c:v>
                </c:pt>
                <c:pt idx="3473">
                  <c:v>6696</c:v>
                </c:pt>
                <c:pt idx="3474">
                  <c:v>4284</c:v>
                </c:pt>
                <c:pt idx="3475">
                  <c:v>290.25</c:v>
                </c:pt>
                <c:pt idx="3476">
                  <c:v>3244.5</c:v>
                </c:pt>
                <c:pt idx="3477">
                  <c:v>9720</c:v>
                </c:pt>
                <c:pt idx="3478">
                  <c:v>6039</c:v>
                </c:pt>
                <c:pt idx="3479">
                  <c:v>9099</c:v>
                </c:pt>
                <c:pt idx="3480">
                  <c:v>5634</c:v>
                </c:pt>
                <c:pt idx="3481">
                  <c:v>3192.75</c:v>
                </c:pt>
                <c:pt idx="3482">
                  <c:v>947.25</c:v>
                </c:pt>
                <c:pt idx="3483">
                  <c:v>12219.75</c:v>
                </c:pt>
                <c:pt idx="3484">
                  <c:v>605.25</c:v>
                </c:pt>
                <c:pt idx="3485">
                  <c:v>355.5</c:v>
                </c:pt>
                <c:pt idx="3486">
                  <c:v>4896</c:v>
                </c:pt>
                <c:pt idx="3487">
                  <c:v>4504.5</c:v>
                </c:pt>
                <c:pt idx="3488">
                  <c:v>855</c:v>
                </c:pt>
                <c:pt idx="3489">
                  <c:v>9893.25</c:v>
                </c:pt>
                <c:pt idx="3490">
                  <c:v>4038.75</c:v>
                </c:pt>
                <c:pt idx="3491">
                  <c:v>4430.25</c:v>
                </c:pt>
                <c:pt idx="3492">
                  <c:v>3201.75</c:v>
                </c:pt>
                <c:pt idx="3493">
                  <c:v>571.5</c:v>
                </c:pt>
                <c:pt idx="3494">
                  <c:v>10620</c:v>
                </c:pt>
                <c:pt idx="3495">
                  <c:v>6201</c:v>
                </c:pt>
                <c:pt idx="3496">
                  <c:v>8667</c:v>
                </c:pt>
                <c:pt idx="3497">
                  <c:v>16022.25</c:v>
                </c:pt>
                <c:pt idx="3498">
                  <c:v>4682.25</c:v>
                </c:pt>
                <c:pt idx="3499">
                  <c:v>9713.25</c:v>
                </c:pt>
                <c:pt idx="3500">
                  <c:v>1345.5</c:v>
                </c:pt>
                <c:pt idx="3501">
                  <c:v>7420.5</c:v>
                </c:pt>
                <c:pt idx="3502">
                  <c:v>4864.5</c:v>
                </c:pt>
                <c:pt idx="3503">
                  <c:v>2844</c:v>
                </c:pt>
                <c:pt idx="3504">
                  <c:v>7485.75</c:v>
                </c:pt>
                <c:pt idx="3505">
                  <c:v>9589.5</c:v>
                </c:pt>
                <c:pt idx="3506">
                  <c:v>2540.25</c:v>
                </c:pt>
                <c:pt idx="3507">
                  <c:v>4171.5</c:v>
                </c:pt>
                <c:pt idx="3508">
                  <c:v>2448</c:v>
                </c:pt>
                <c:pt idx="3509">
                  <c:v>2040.75</c:v>
                </c:pt>
                <c:pt idx="3510">
                  <c:v>1176.75</c:v>
                </c:pt>
                <c:pt idx="3511">
                  <c:v>1689.75</c:v>
                </c:pt>
                <c:pt idx="3512">
                  <c:v>9155.25</c:v>
                </c:pt>
                <c:pt idx="3513">
                  <c:v>6198.75</c:v>
                </c:pt>
                <c:pt idx="3514">
                  <c:v>5287.5</c:v>
                </c:pt>
                <c:pt idx="3515">
                  <c:v>459</c:v>
                </c:pt>
                <c:pt idx="3516">
                  <c:v>2369.25</c:v>
                </c:pt>
                <c:pt idx="3517">
                  <c:v>11565</c:v>
                </c:pt>
                <c:pt idx="3518">
                  <c:v>5818.5</c:v>
                </c:pt>
                <c:pt idx="3519">
                  <c:v>12903.75</c:v>
                </c:pt>
                <c:pt idx="3520">
                  <c:v>15914.25</c:v>
                </c:pt>
                <c:pt idx="3521">
                  <c:v>12494.25</c:v>
                </c:pt>
                <c:pt idx="3522">
                  <c:v>3197.25</c:v>
                </c:pt>
                <c:pt idx="3523">
                  <c:v>112.5</c:v>
                </c:pt>
                <c:pt idx="3524">
                  <c:v>6158.25</c:v>
                </c:pt>
                <c:pt idx="3525">
                  <c:v>11470.5</c:v>
                </c:pt>
                <c:pt idx="3526">
                  <c:v>13342.5</c:v>
                </c:pt>
                <c:pt idx="3527">
                  <c:v>8403.75</c:v>
                </c:pt>
                <c:pt idx="3528">
                  <c:v>3487.5</c:v>
                </c:pt>
                <c:pt idx="3529">
                  <c:v>4151.25</c:v>
                </c:pt>
                <c:pt idx="3530">
                  <c:v>4585.5</c:v>
                </c:pt>
                <c:pt idx="3531">
                  <c:v>409.5</c:v>
                </c:pt>
                <c:pt idx="3532">
                  <c:v>4403.25</c:v>
                </c:pt>
                <c:pt idx="3533">
                  <c:v>6844.5</c:v>
                </c:pt>
                <c:pt idx="3534">
                  <c:v>9173.25</c:v>
                </c:pt>
                <c:pt idx="3535">
                  <c:v>186.75</c:v>
                </c:pt>
                <c:pt idx="3536">
                  <c:v>4558.5</c:v>
                </c:pt>
                <c:pt idx="3537">
                  <c:v>463.5</c:v>
                </c:pt>
                <c:pt idx="3538">
                  <c:v>2891.25</c:v>
                </c:pt>
                <c:pt idx="3539">
                  <c:v>13437</c:v>
                </c:pt>
                <c:pt idx="3540">
                  <c:v>5404.5</c:v>
                </c:pt>
                <c:pt idx="3541">
                  <c:v>6666.75</c:v>
                </c:pt>
                <c:pt idx="3542">
                  <c:v>3822.75</c:v>
                </c:pt>
                <c:pt idx="3543">
                  <c:v>4808.25</c:v>
                </c:pt>
                <c:pt idx="3544">
                  <c:v>2781</c:v>
                </c:pt>
                <c:pt idx="3545">
                  <c:v>4169.25</c:v>
                </c:pt>
                <c:pt idx="3546">
                  <c:v>2718</c:v>
                </c:pt>
                <c:pt idx="3547">
                  <c:v>7726.5</c:v>
                </c:pt>
                <c:pt idx="3548">
                  <c:v>2137.5</c:v>
                </c:pt>
                <c:pt idx="3549">
                  <c:v>1381.5</c:v>
                </c:pt>
                <c:pt idx="3550">
                  <c:v>5267.25</c:v>
                </c:pt>
                <c:pt idx="3551">
                  <c:v>5249.25</c:v>
                </c:pt>
                <c:pt idx="3552">
                  <c:v>4747.5</c:v>
                </c:pt>
                <c:pt idx="3553">
                  <c:v>4277.25</c:v>
                </c:pt>
                <c:pt idx="3554">
                  <c:v>8043.75</c:v>
                </c:pt>
                <c:pt idx="3555">
                  <c:v>3145.5</c:v>
                </c:pt>
                <c:pt idx="3556">
                  <c:v>7344</c:v>
                </c:pt>
                <c:pt idx="3557">
                  <c:v>11738.25</c:v>
                </c:pt>
                <c:pt idx="3558">
                  <c:v>3858.75</c:v>
                </c:pt>
                <c:pt idx="3559">
                  <c:v>8397</c:v>
                </c:pt>
                <c:pt idx="3560">
                  <c:v>3867.75</c:v>
                </c:pt>
                <c:pt idx="3561">
                  <c:v>2457</c:v>
                </c:pt>
                <c:pt idx="3562">
                  <c:v>10473.75</c:v>
                </c:pt>
                <c:pt idx="3563">
                  <c:v>470.25</c:v>
                </c:pt>
                <c:pt idx="3564">
                  <c:v>9508.5</c:v>
                </c:pt>
                <c:pt idx="3565">
                  <c:v>2106</c:v>
                </c:pt>
                <c:pt idx="3566">
                  <c:v>996.75</c:v>
                </c:pt>
                <c:pt idx="3567">
                  <c:v>5055.75</c:v>
                </c:pt>
                <c:pt idx="3568">
                  <c:v>4425.75</c:v>
                </c:pt>
                <c:pt idx="3569">
                  <c:v>3919.5</c:v>
                </c:pt>
                <c:pt idx="3570">
                  <c:v>4079.25</c:v>
                </c:pt>
                <c:pt idx="3571">
                  <c:v>6027.75</c:v>
                </c:pt>
                <c:pt idx="3572">
                  <c:v>7553.25</c:v>
                </c:pt>
                <c:pt idx="3573">
                  <c:v>4344.75</c:v>
                </c:pt>
                <c:pt idx="3574">
                  <c:v>884.25</c:v>
                </c:pt>
                <c:pt idx="3575">
                  <c:v>614.25</c:v>
                </c:pt>
                <c:pt idx="3576">
                  <c:v>7816.5</c:v>
                </c:pt>
                <c:pt idx="3577">
                  <c:v>9972</c:v>
                </c:pt>
                <c:pt idx="3578">
                  <c:v>15099.75</c:v>
                </c:pt>
                <c:pt idx="3579">
                  <c:v>12570.75</c:v>
                </c:pt>
                <c:pt idx="3580">
                  <c:v>1435.5</c:v>
                </c:pt>
                <c:pt idx="3581">
                  <c:v>1417.5</c:v>
                </c:pt>
                <c:pt idx="3582">
                  <c:v>11542.5</c:v>
                </c:pt>
                <c:pt idx="3583">
                  <c:v>567</c:v>
                </c:pt>
                <c:pt idx="3584">
                  <c:v>938.25</c:v>
                </c:pt>
                <c:pt idx="3585">
                  <c:v>2700</c:v>
                </c:pt>
                <c:pt idx="3586">
                  <c:v>8925.75</c:v>
                </c:pt>
                <c:pt idx="3587">
                  <c:v>677.25</c:v>
                </c:pt>
                <c:pt idx="3588">
                  <c:v>6743.25</c:v>
                </c:pt>
                <c:pt idx="3589">
                  <c:v>3357</c:v>
                </c:pt>
                <c:pt idx="3590">
                  <c:v>3343.5</c:v>
                </c:pt>
                <c:pt idx="3591">
                  <c:v>10188</c:v>
                </c:pt>
                <c:pt idx="3592">
                  <c:v>4367.25</c:v>
                </c:pt>
                <c:pt idx="3593">
                  <c:v>12123</c:v>
                </c:pt>
                <c:pt idx="3594">
                  <c:v>7796.25</c:v>
                </c:pt>
                <c:pt idx="3595">
                  <c:v>1674</c:v>
                </c:pt>
                <c:pt idx="3596">
                  <c:v>5949</c:v>
                </c:pt>
                <c:pt idx="3597">
                  <c:v>4772.25</c:v>
                </c:pt>
                <c:pt idx="3598">
                  <c:v>7364.25</c:v>
                </c:pt>
                <c:pt idx="3599">
                  <c:v>9164.25</c:v>
                </c:pt>
                <c:pt idx="3600">
                  <c:v>2601</c:v>
                </c:pt>
                <c:pt idx="3601">
                  <c:v>3951</c:v>
                </c:pt>
                <c:pt idx="3602">
                  <c:v>7256.25</c:v>
                </c:pt>
                <c:pt idx="3603">
                  <c:v>101.25</c:v>
                </c:pt>
                <c:pt idx="3604">
                  <c:v>6801.75</c:v>
                </c:pt>
                <c:pt idx="3605">
                  <c:v>3089.25</c:v>
                </c:pt>
                <c:pt idx="3606">
                  <c:v>2441.25</c:v>
                </c:pt>
                <c:pt idx="3607">
                  <c:v>1419.75</c:v>
                </c:pt>
                <c:pt idx="3608">
                  <c:v>2634.75</c:v>
                </c:pt>
                <c:pt idx="3609">
                  <c:v>5800.5</c:v>
                </c:pt>
                <c:pt idx="3610">
                  <c:v>8842.5</c:v>
                </c:pt>
                <c:pt idx="3611">
                  <c:v>1914.75</c:v>
                </c:pt>
                <c:pt idx="3612">
                  <c:v>3609</c:v>
                </c:pt>
                <c:pt idx="3613">
                  <c:v>6480</c:v>
                </c:pt>
                <c:pt idx="3614">
                  <c:v>10062</c:v>
                </c:pt>
                <c:pt idx="3615">
                  <c:v>3969</c:v>
                </c:pt>
                <c:pt idx="3616">
                  <c:v>6041.25</c:v>
                </c:pt>
                <c:pt idx="3617">
                  <c:v>4441.5</c:v>
                </c:pt>
                <c:pt idx="3618">
                  <c:v>3307.5</c:v>
                </c:pt>
                <c:pt idx="3619">
                  <c:v>14503.5</c:v>
                </c:pt>
                <c:pt idx="3620">
                  <c:v>1613.25</c:v>
                </c:pt>
                <c:pt idx="3621">
                  <c:v>3467.25</c:v>
                </c:pt>
                <c:pt idx="3622">
                  <c:v>2790</c:v>
                </c:pt>
                <c:pt idx="3623">
                  <c:v>11135.25</c:v>
                </c:pt>
                <c:pt idx="3624">
                  <c:v>4286.25</c:v>
                </c:pt>
                <c:pt idx="3625">
                  <c:v>5985</c:v>
                </c:pt>
                <c:pt idx="3626">
                  <c:v>8696.25</c:v>
                </c:pt>
                <c:pt idx="3627">
                  <c:v>7359.75</c:v>
                </c:pt>
                <c:pt idx="3628">
                  <c:v>2754</c:v>
                </c:pt>
                <c:pt idx="3629">
                  <c:v>11866.5</c:v>
                </c:pt>
                <c:pt idx="3630">
                  <c:v>4329</c:v>
                </c:pt>
                <c:pt idx="3631">
                  <c:v>5253.75</c:v>
                </c:pt>
                <c:pt idx="3632">
                  <c:v>2153.25</c:v>
                </c:pt>
                <c:pt idx="3633">
                  <c:v>6414.75</c:v>
                </c:pt>
                <c:pt idx="3634">
                  <c:v>6543</c:v>
                </c:pt>
                <c:pt idx="3635">
                  <c:v>4749.75</c:v>
                </c:pt>
                <c:pt idx="3636">
                  <c:v>8442</c:v>
                </c:pt>
                <c:pt idx="3637">
                  <c:v>6113.25</c:v>
                </c:pt>
                <c:pt idx="3638">
                  <c:v>4268.25</c:v>
                </c:pt>
                <c:pt idx="3639">
                  <c:v>6430.5</c:v>
                </c:pt>
                <c:pt idx="3640">
                  <c:v>5951.25</c:v>
                </c:pt>
                <c:pt idx="3641">
                  <c:v>5532.75</c:v>
                </c:pt>
                <c:pt idx="3642">
                  <c:v>5809.5</c:v>
                </c:pt>
                <c:pt idx="3643">
                  <c:v>4308.75</c:v>
                </c:pt>
                <c:pt idx="3644">
                  <c:v>1548</c:v>
                </c:pt>
                <c:pt idx="3645">
                  <c:v>5161.5</c:v>
                </c:pt>
                <c:pt idx="3646">
                  <c:v>8727.75</c:v>
                </c:pt>
                <c:pt idx="3647">
                  <c:v>7164</c:v>
                </c:pt>
                <c:pt idx="3648">
                  <c:v>13844.25</c:v>
                </c:pt>
                <c:pt idx="3649">
                  <c:v>6063.75</c:v>
                </c:pt>
                <c:pt idx="3650">
                  <c:v>3588.75</c:v>
                </c:pt>
                <c:pt idx="3651">
                  <c:v>3514.5</c:v>
                </c:pt>
                <c:pt idx="3652">
                  <c:v>2520</c:v>
                </c:pt>
                <c:pt idx="3653">
                  <c:v>14892.75</c:v>
                </c:pt>
                <c:pt idx="3654">
                  <c:v>3514.5</c:v>
                </c:pt>
                <c:pt idx="3655">
                  <c:v>5046.75</c:v>
                </c:pt>
                <c:pt idx="3656">
                  <c:v>6932.25</c:v>
                </c:pt>
                <c:pt idx="3657">
                  <c:v>5519.25</c:v>
                </c:pt>
                <c:pt idx="3658">
                  <c:v>1210.5</c:v>
                </c:pt>
                <c:pt idx="3659">
                  <c:v>5973.75</c:v>
                </c:pt>
                <c:pt idx="3660">
                  <c:v>3741.75</c:v>
                </c:pt>
                <c:pt idx="3661">
                  <c:v>4248</c:v>
                </c:pt>
                <c:pt idx="3662">
                  <c:v>3226.5</c:v>
                </c:pt>
                <c:pt idx="3663">
                  <c:v>10329.75</c:v>
                </c:pt>
                <c:pt idx="3664">
                  <c:v>9596.25</c:v>
                </c:pt>
                <c:pt idx="3665">
                  <c:v>13767.75</c:v>
                </c:pt>
                <c:pt idx="3666">
                  <c:v>9868.5</c:v>
                </c:pt>
                <c:pt idx="3667">
                  <c:v>7215.75</c:v>
                </c:pt>
                <c:pt idx="3668">
                  <c:v>3579.75</c:v>
                </c:pt>
                <c:pt idx="3669">
                  <c:v>1161</c:v>
                </c:pt>
                <c:pt idx="3670">
                  <c:v>425.25</c:v>
                </c:pt>
                <c:pt idx="3671">
                  <c:v>7472.25</c:v>
                </c:pt>
                <c:pt idx="3672">
                  <c:v>2441.25</c:v>
                </c:pt>
                <c:pt idx="3673">
                  <c:v>7434</c:v>
                </c:pt>
                <c:pt idx="3674">
                  <c:v>7179.75</c:v>
                </c:pt>
                <c:pt idx="3675">
                  <c:v>3496.5</c:v>
                </c:pt>
                <c:pt idx="3676">
                  <c:v>8093.25</c:v>
                </c:pt>
                <c:pt idx="3677">
                  <c:v>812.25</c:v>
                </c:pt>
                <c:pt idx="3678">
                  <c:v>231.75</c:v>
                </c:pt>
                <c:pt idx="3679">
                  <c:v>1617.75</c:v>
                </c:pt>
                <c:pt idx="3680">
                  <c:v>2423.25</c:v>
                </c:pt>
                <c:pt idx="3681">
                  <c:v>7589.25</c:v>
                </c:pt>
                <c:pt idx="3682">
                  <c:v>5442.75</c:v>
                </c:pt>
                <c:pt idx="3683">
                  <c:v>5427</c:v>
                </c:pt>
                <c:pt idx="3684">
                  <c:v>6747.75</c:v>
                </c:pt>
                <c:pt idx="3685">
                  <c:v>11850.75</c:v>
                </c:pt>
                <c:pt idx="3686">
                  <c:v>585</c:v>
                </c:pt>
                <c:pt idx="3687">
                  <c:v>7481.25</c:v>
                </c:pt>
                <c:pt idx="3688">
                  <c:v>2704.5</c:v>
                </c:pt>
                <c:pt idx="3689">
                  <c:v>4542.75</c:v>
                </c:pt>
                <c:pt idx="3690">
                  <c:v>4344.75</c:v>
                </c:pt>
                <c:pt idx="3691">
                  <c:v>4153.5</c:v>
                </c:pt>
                <c:pt idx="3692">
                  <c:v>12496.5</c:v>
                </c:pt>
                <c:pt idx="3693">
                  <c:v>3233.25</c:v>
                </c:pt>
                <c:pt idx="3694">
                  <c:v>789.75</c:v>
                </c:pt>
                <c:pt idx="3695">
                  <c:v>1561.5</c:v>
                </c:pt>
                <c:pt idx="3696">
                  <c:v>9564.75</c:v>
                </c:pt>
                <c:pt idx="3697">
                  <c:v>2011.5</c:v>
                </c:pt>
                <c:pt idx="3698">
                  <c:v>726.75</c:v>
                </c:pt>
                <c:pt idx="3699">
                  <c:v>8907.75</c:v>
                </c:pt>
                <c:pt idx="3700">
                  <c:v>12080.25</c:v>
                </c:pt>
                <c:pt idx="3701">
                  <c:v>8365.5</c:v>
                </c:pt>
                <c:pt idx="3702">
                  <c:v>7800.75</c:v>
                </c:pt>
                <c:pt idx="3703">
                  <c:v>5112</c:v>
                </c:pt>
                <c:pt idx="3704">
                  <c:v>220.5</c:v>
                </c:pt>
                <c:pt idx="3705">
                  <c:v>18488.25</c:v>
                </c:pt>
                <c:pt idx="3706">
                  <c:v>8199</c:v>
                </c:pt>
                <c:pt idx="3707">
                  <c:v>4385.25</c:v>
                </c:pt>
                <c:pt idx="3708">
                  <c:v>6772.5</c:v>
                </c:pt>
                <c:pt idx="3709">
                  <c:v>10127.25</c:v>
                </c:pt>
                <c:pt idx="3710">
                  <c:v>6725.25</c:v>
                </c:pt>
                <c:pt idx="3711">
                  <c:v>9756</c:v>
                </c:pt>
                <c:pt idx="3712">
                  <c:v>1269</c:v>
                </c:pt>
                <c:pt idx="3713">
                  <c:v>11657.25</c:v>
                </c:pt>
                <c:pt idx="3714">
                  <c:v>4981.5</c:v>
                </c:pt>
                <c:pt idx="3715">
                  <c:v>10325.25</c:v>
                </c:pt>
                <c:pt idx="3716">
                  <c:v>16251.75</c:v>
                </c:pt>
                <c:pt idx="3717">
                  <c:v>3883.5</c:v>
                </c:pt>
                <c:pt idx="3718">
                  <c:v>4236.75</c:v>
                </c:pt>
                <c:pt idx="3719">
                  <c:v>1435.5</c:v>
                </c:pt>
                <c:pt idx="3720">
                  <c:v>3593.25</c:v>
                </c:pt>
                <c:pt idx="3721">
                  <c:v>5793.75</c:v>
                </c:pt>
                <c:pt idx="3722">
                  <c:v>7663.5</c:v>
                </c:pt>
                <c:pt idx="3723">
                  <c:v>3624.75</c:v>
                </c:pt>
                <c:pt idx="3724">
                  <c:v>7877.25</c:v>
                </c:pt>
                <c:pt idx="3725">
                  <c:v>7965</c:v>
                </c:pt>
                <c:pt idx="3726">
                  <c:v>9018</c:v>
                </c:pt>
                <c:pt idx="3727">
                  <c:v>72</c:v>
                </c:pt>
                <c:pt idx="3728">
                  <c:v>7429.5</c:v>
                </c:pt>
                <c:pt idx="3729">
                  <c:v>3134.25</c:v>
                </c:pt>
                <c:pt idx="3730">
                  <c:v>686.25</c:v>
                </c:pt>
                <c:pt idx="3731">
                  <c:v>6147</c:v>
                </c:pt>
                <c:pt idx="3732">
                  <c:v>7287.75</c:v>
                </c:pt>
                <c:pt idx="3733">
                  <c:v>1217.25</c:v>
                </c:pt>
                <c:pt idx="3734">
                  <c:v>7731</c:v>
                </c:pt>
                <c:pt idx="3735">
                  <c:v>6720.75</c:v>
                </c:pt>
                <c:pt idx="3736">
                  <c:v>1296</c:v>
                </c:pt>
                <c:pt idx="3737">
                  <c:v>5337</c:v>
                </c:pt>
                <c:pt idx="3738">
                  <c:v>7065</c:v>
                </c:pt>
                <c:pt idx="3739">
                  <c:v>5082.75</c:v>
                </c:pt>
                <c:pt idx="3740">
                  <c:v>4043.25</c:v>
                </c:pt>
                <c:pt idx="3741">
                  <c:v>12361.5</c:v>
                </c:pt>
                <c:pt idx="3742">
                  <c:v>11911.5</c:v>
                </c:pt>
                <c:pt idx="3743">
                  <c:v>3008.25</c:v>
                </c:pt>
                <c:pt idx="3744">
                  <c:v>3537</c:v>
                </c:pt>
                <c:pt idx="3745">
                  <c:v>13002.75</c:v>
                </c:pt>
                <c:pt idx="3746">
                  <c:v>7348.5</c:v>
                </c:pt>
                <c:pt idx="3747">
                  <c:v>90</c:v>
                </c:pt>
                <c:pt idx="3748">
                  <c:v>4160.25</c:v>
                </c:pt>
                <c:pt idx="3749">
                  <c:v>137.25</c:v>
                </c:pt>
                <c:pt idx="3750">
                  <c:v>6448.5</c:v>
                </c:pt>
                <c:pt idx="3751">
                  <c:v>3732.75</c:v>
                </c:pt>
                <c:pt idx="3752">
                  <c:v>612</c:v>
                </c:pt>
                <c:pt idx="3753">
                  <c:v>630</c:v>
                </c:pt>
                <c:pt idx="3754">
                  <c:v>2630.25</c:v>
                </c:pt>
                <c:pt idx="3755">
                  <c:v>7092</c:v>
                </c:pt>
                <c:pt idx="3756">
                  <c:v>6392.25</c:v>
                </c:pt>
                <c:pt idx="3757">
                  <c:v>4513.5</c:v>
                </c:pt>
                <c:pt idx="3758">
                  <c:v>5904</c:v>
                </c:pt>
                <c:pt idx="3759">
                  <c:v>6306.75</c:v>
                </c:pt>
                <c:pt idx="3760">
                  <c:v>5382</c:v>
                </c:pt>
                <c:pt idx="3761">
                  <c:v>20130.75</c:v>
                </c:pt>
                <c:pt idx="3762">
                  <c:v>8916.75</c:v>
                </c:pt>
                <c:pt idx="3763">
                  <c:v>1532.25</c:v>
                </c:pt>
                <c:pt idx="3764">
                  <c:v>9558</c:v>
                </c:pt>
                <c:pt idx="3765">
                  <c:v>5044.5</c:v>
                </c:pt>
                <c:pt idx="3766">
                  <c:v>1500.75</c:v>
                </c:pt>
                <c:pt idx="3767">
                  <c:v>7656.75</c:v>
                </c:pt>
                <c:pt idx="3768">
                  <c:v>14175</c:v>
                </c:pt>
                <c:pt idx="3769">
                  <c:v>1419.75</c:v>
                </c:pt>
                <c:pt idx="3770">
                  <c:v>2198.25</c:v>
                </c:pt>
                <c:pt idx="3771">
                  <c:v>13205.25</c:v>
                </c:pt>
                <c:pt idx="3772">
                  <c:v>2313</c:v>
                </c:pt>
                <c:pt idx="3773">
                  <c:v>7431.75</c:v>
                </c:pt>
                <c:pt idx="3774">
                  <c:v>6111</c:v>
                </c:pt>
                <c:pt idx="3775">
                  <c:v>1588.5</c:v>
                </c:pt>
                <c:pt idx="3776">
                  <c:v>3021.75</c:v>
                </c:pt>
                <c:pt idx="3777">
                  <c:v>5589</c:v>
                </c:pt>
                <c:pt idx="3778">
                  <c:v>5292</c:v>
                </c:pt>
                <c:pt idx="3779">
                  <c:v>4164.75</c:v>
                </c:pt>
                <c:pt idx="3780">
                  <c:v>7137</c:v>
                </c:pt>
                <c:pt idx="3781">
                  <c:v>6700.5</c:v>
                </c:pt>
                <c:pt idx="3782">
                  <c:v>4029.75</c:v>
                </c:pt>
                <c:pt idx="3783">
                  <c:v>4963.5</c:v>
                </c:pt>
                <c:pt idx="3784">
                  <c:v>13608</c:v>
                </c:pt>
                <c:pt idx="3785">
                  <c:v>1008</c:v>
                </c:pt>
                <c:pt idx="3786">
                  <c:v>10746</c:v>
                </c:pt>
                <c:pt idx="3787">
                  <c:v>3674.25</c:v>
                </c:pt>
                <c:pt idx="3788">
                  <c:v>1878.75</c:v>
                </c:pt>
                <c:pt idx="3789">
                  <c:v>8259.75</c:v>
                </c:pt>
                <c:pt idx="3790">
                  <c:v>4639.5</c:v>
                </c:pt>
                <c:pt idx="3791">
                  <c:v>2252.25</c:v>
                </c:pt>
                <c:pt idx="3792">
                  <c:v>6493.5</c:v>
                </c:pt>
                <c:pt idx="3793">
                  <c:v>391.5</c:v>
                </c:pt>
                <c:pt idx="3794">
                  <c:v>5352.75</c:v>
                </c:pt>
                <c:pt idx="3795">
                  <c:v>4565.25</c:v>
                </c:pt>
                <c:pt idx="3796">
                  <c:v>9839.25</c:v>
                </c:pt>
                <c:pt idx="3797">
                  <c:v>6063.75</c:v>
                </c:pt>
                <c:pt idx="3798">
                  <c:v>6741</c:v>
                </c:pt>
                <c:pt idx="3799">
                  <c:v>8221.5</c:v>
                </c:pt>
                <c:pt idx="3800">
                  <c:v>2949.75</c:v>
                </c:pt>
                <c:pt idx="3801">
                  <c:v>4108.5</c:v>
                </c:pt>
                <c:pt idx="3802">
                  <c:v>510.75</c:v>
                </c:pt>
                <c:pt idx="3803">
                  <c:v>7299</c:v>
                </c:pt>
                <c:pt idx="3804">
                  <c:v>3512.25</c:v>
                </c:pt>
                <c:pt idx="3805">
                  <c:v>1507.5</c:v>
                </c:pt>
                <c:pt idx="3806">
                  <c:v>2232</c:v>
                </c:pt>
                <c:pt idx="3807">
                  <c:v>4959</c:v>
                </c:pt>
                <c:pt idx="3808">
                  <c:v>7863.75</c:v>
                </c:pt>
                <c:pt idx="3809">
                  <c:v>1815.75</c:v>
                </c:pt>
                <c:pt idx="3810">
                  <c:v>324</c:v>
                </c:pt>
                <c:pt idx="3811">
                  <c:v>8122.5</c:v>
                </c:pt>
                <c:pt idx="3812">
                  <c:v>7143.75</c:v>
                </c:pt>
                <c:pt idx="3813">
                  <c:v>6943.5</c:v>
                </c:pt>
                <c:pt idx="3814">
                  <c:v>3165.75</c:v>
                </c:pt>
                <c:pt idx="3815">
                  <c:v>3831.75</c:v>
                </c:pt>
                <c:pt idx="3816">
                  <c:v>5760</c:v>
                </c:pt>
                <c:pt idx="3817">
                  <c:v>7715.25</c:v>
                </c:pt>
                <c:pt idx="3818">
                  <c:v>4063.5</c:v>
                </c:pt>
                <c:pt idx="3819">
                  <c:v>3447</c:v>
                </c:pt>
                <c:pt idx="3820">
                  <c:v>6162.75</c:v>
                </c:pt>
                <c:pt idx="3821">
                  <c:v>13549.5</c:v>
                </c:pt>
                <c:pt idx="3822">
                  <c:v>193.5</c:v>
                </c:pt>
                <c:pt idx="3823">
                  <c:v>36</c:v>
                </c:pt>
                <c:pt idx="3824">
                  <c:v>1233</c:v>
                </c:pt>
                <c:pt idx="3825">
                  <c:v>6543</c:v>
                </c:pt>
                <c:pt idx="3826">
                  <c:v>12413.25</c:v>
                </c:pt>
                <c:pt idx="3827">
                  <c:v>7186.5</c:v>
                </c:pt>
                <c:pt idx="3828">
                  <c:v>4056.75</c:v>
                </c:pt>
                <c:pt idx="3829">
                  <c:v>6824.25</c:v>
                </c:pt>
                <c:pt idx="3830">
                  <c:v>11427.75</c:v>
                </c:pt>
                <c:pt idx="3831">
                  <c:v>11589.75</c:v>
                </c:pt>
                <c:pt idx="3832">
                  <c:v>3024</c:v>
                </c:pt>
                <c:pt idx="3833">
                  <c:v>2997</c:v>
                </c:pt>
                <c:pt idx="3834">
                  <c:v>4853.25</c:v>
                </c:pt>
                <c:pt idx="3835">
                  <c:v>2598.75</c:v>
                </c:pt>
                <c:pt idx="3836">
                  <c:v>13565.25</c:v>
                </c:pt>
                <c:pt idx="3837">
                  <c:v>4774.5</c:v>
                </c:pt>
                <c:pt idx="3838">
                  <c:v>150.75</c:v>
                </c:pt>
                <c:pt idx="3839">
                  <c:v>2391.75</c:v>
                </c:pt>
                <c:pt idx="3840">
                  <c:v>5298.75</c:v>
                </c:pt>
                <c:pt idx="3841">
                  <c:v>9380.25</c:v>
                </c:pt>
                <c:pt idx="3842">
                  <c:v>10620</c:v>
                </c:pt>
                <c:pt idx="3843">
                  <c:v>4223.25</c:v>
                </c:pt>
                <c:pt idx="3844">
                  <c:v>6540.75</c:v>
                </c:pt>
                <c:pt idx="3845">
                  <c:v>4909.5</c:v>
                </c:pt>
                <c:pt idx="3846">
                  <c:v>1172.25</c:v>
                </c:pt>
                <c:pt idx="3847">
                  <c:v>7184.25</c:v>
                </c:pt>
                <c:pt idx="3848">
                  <c:v>6360.75</c:v>
                </c:pt>
                <c:pt idx="3849">
                  <c:v>1287</c:v>
                </c:pt>
                <c:pt idx="3850">
                  <c:v>4486.5</c:v>
                </c:pt>
                <c:pt idx="3851">
                  <c:v>3163.5</c:v>
                </c:pt>
                <c:pt idx="3852">
                  <c:v>8433</c:v>
                </c:pt>
                <c:pt idx="3853">
                  <c:v>7326</c:v>
                </c:pt>
                <c:pt idx="3854">
                  <c:v>10752.75</c:v>
                </c:pt>
                <c:pt idx="3855">
                  <c:v>3393</c:v>
                </c:pt>
                <c:pt idx="3856">
                  <c:v>6147</c:v>
                </c:pt>
                <c:pt idx="3857">
                  <c:v>416.25</c:v>
                </c:pt>
                <c:pt idx="3858">
                  <c:v>1147.5</c:v>
                </c:pt>
                <c:pt idx="3859">
                  <c:v>180</c:v>
                </c:pt>
                <c:pt idx="3860">
                  <c:v>1170</c:v>
                </c:pt>
                <c:pt idx="3861">
                  <c:v>10012.5</c:v>
                </c:pt>
                <c:pt idx="3862">
                  <c:v>3474</c:v>
                </c:pt>
                <c:pt idx="3863">
                  <c:v>2578.5</c:v>
                </c:pt>
                <c:pt idx="3864">
                  <c:v>3210.75</c:v>
                </c:pt>
                <c:pt idx="3865">
                  <c:v>12485.25</c:v>
                </c:pt>
                <c:pt idx="3866">
                  <c:v>8961.75</c:v>
                </c:pt>
                <c:pt idx="3867">
                  <c:v>6896.25</c:v>
                </c:pt>
                <c:pt idx="3868">
                  <c:v>5456.25</c:v>
                </c:pt>
                <c:pt idx="3869">
                  <c:v>5323.5</c:v>
                </c:pt>
                <c:pt idx="3870">
                  <c:v>5865.75</c:v>
                </c:pt>
                <c:pt idx="3871">
                  <c:v>9767.25</c:v>
                </c:pt>
                <c:pt idx="3872">
                  <c:v>8430.75</c:v>
                </c:pt>
                <c:pt idx="3873">
                  <c:v>7116.75</c:v>
                </c:pt>
                <c:pt idx="3874">
                  <c:v>119.25</c:v>
                </c:pt>
                <c:pt idx="3875">
                  <c:v>4932</c:v>
                </c:pt>
                <c:pt idx="3876">
                  <c:v>2830.5</c:v>
                </c:pt>
                <c:pt idx="3877">
                  <c:v>9733.5</c:v>
                </c:pt>
                <c:pt idx="3878">
                  <c:v>4155.75</c:v>
                </c:pt>
                <c:pt idx="3879">
                  <c:v>9324</c:v>
                </c:pt>
                <c:pt idx="3880">
                  <c:v>5094</c:v>
                </c:pt>
                <c:pt idx="3881">
                  <c:v>9684</c:v>
                </c:pt>
                <c:pt idx="3882">
                  <c:v>5881.5</c:v>
                </c:pt>
                <c:pt idx="3883">
                  <c:v>3325.5</c:v>
                </c:pt>
                <c:pt idx="3884">
                  <c:v>3888</c:v>
                </c:pt>
                <c:pt idx="3885">
                  <c:v>13527</c:v>
                </c:pt>
                <c:pt idx="3886">
                  <c:v>841.5</c:v>
                </c:pt>
                <c:pt idx="3887">
                  <c:v>1325.25</c:v>
                </c:pt>
                <c:pt idx="3888">
                  <c:v>12462.75</c:v>
                </c:pt>
                <c:pt idx="3889">
                  <c:v>2945.25</c:v>
                </c:pt>
                <c:pt idx="3890">
                  <c:v>882</c:v>
                </c:pt>
                <c:pt idx="3891">
                  <c:v>2499.75</c:v>
                </c:pt>
                <c:pt idx="3892">
                  <c:v>3777.75</c:v>
                </c:pt>
                <c:pt idx="3893">
                  <c:v>13180.5</c:v>
                </c:pt>
                <c:pt idx="3894">
                  <c:v>1723.5</c:v>
                </c:pt>
                <c:pt idx="3895">
                  <c:v>13279.5</c:v>
                </c:pt>
                <c:pt idx="3896">
                  <c:v>2769.75</c:v>
                </c:pt>
                <c:pt idx="3897">
                  <c:v>7715.25</c:v>
                </c:pt>
                <c:pt idx="3898">
                  <c:v>12091.5</c:v>
                </c:pt>
                <c:pt idx="3899">
                  <c:v>6475.5</c:v>
                </c:pt>
                <c:pt idx="3900">
                  <c:v>3498.75</c:v>
                </c:pt>
                <c:pt idx="3901">
                  <c:v>1053</c:v>
                </c:pt>
                <c:pt idx="3902">
                  <c:v>14071.5</c:v>
                </c:pt>
                <c:pt idx="3903">
                  <c:v>2909.25</c:v>
                </c:pt>
                <c:pt idx="3904">
                  <c:v>94.5</c:v>
                </c:pt>
                <c:pt idx="3905">
                  <c:v>5186.25</c:v>
                </c:pt>
                <c:pt idx="3906">
                  <c:v>3930.75</c:v>
                </c:pt>
                <c:pt idx="3907">
                  <c:v>5710.5</c:v>
                </c:pt>
                <c:pt idx="3908">
                  <c:v>6801.75</c:v>
                </c:pt>
                <c:pt idx="3909">
                  <c:v>1820.25</c:v>
                </c:pt>
                <c:pt idx="3910">
                  <c:v>3024</c:v>
                </c:pt>
                <c:pt idx="3911">
                  <c:v>4734</c:v>
                </c:pt>
                <c:pt idx="3912">
                  <c:v>2432.25</c:v>
                </c:pt>
                <c:pt idx="3913">
                  <c:v>4149</c:v>
                </c:pt>
                <c:pt idx="3914">
                  <c:v>6950.25</c:v>
                </c:pt>
                <c:pt idx="3915">
                  <c:v>4637.25</c:v>
                </c:pt>
                <c:pt idx="3916">
                  <c:v>1370.25</c:v>
                </c:pt>
                <c:pt idx="3917">
                  <c:v>5069.25</c:v>
                </c:pt>
                <c:pt idx="3918">
                  <c:v>6763.5</c:v>
                </c:pt>
                <c:pt idx="3919">
                  <c:v>6140.25</c:v>
                </c:pt>
                <c:pt idx="3920">
                  <c:v>6027.75</c:v>
                </c:pt>
                <c:pt idx="3921">
                  <c:v>5697</c:v>
                </c:pt>
                <c:pt idx="3922">
                  <c:v>6381</c:v>
                </c:pt>
                <c:pt idx="3923">
                  <c:v>1521</c:v>
                </c:pt>
                <c:pt idx="3924">
                  <c:v>2677.5</c:v>
                </c:pt>
                <c:pt idx="3925">
                  <c:v>2787.75</c:v>
                </c:pt>
                <c:pt idx="3926">
                  <c:v>4299.75</c:v>
                </c:pt>
                <c:pt idx="3927">
                  <c:v>564.75</c:v>
                </c:pt>
                <c:pt idx="3928">
                  <c:v>2151</c:v>
                </c:pt>
                <c:pt idx="3929">
                  <c:v>4918.5</c:v>
                </c:pt>
                <c:pt idx="3930">
                  <c:v>4878</c:v>
                </c:pt>
                <c:pt idx="3931">
                  <c:v>9533.25</c:v>
                </c:pt>
                <c:pt idx="3932">
                  <c:v>10550.25</c:v>
                </c:pt>
                <c:pt idx="3933">
                  <c:v>8541</c:v>
                </c:pt>
                <c:pt idx="3934">
                  <c:v>13061.25</c:v>
                </c:pt>
                <c:pt idx="3935">
                  <c:v>10725.75</c:v>
                </c:pt>
                <c:pt idx="3936">
                  <c:v>3732.75</c:v>
                </c:pt>
                <c:pt idx="3937">
                  <c:v>2643.75</c:v>
                </c:pt>
                <c:pt idx="3938">
                  <c:v>947.25</c:v>
                </c:pt>
                <c:pt idx="3939">
                  <c:v>6862.5</c:v>
                </c:pt>
                <c:pt idx="3940">
                  <c:v>8925.75</c:v>
                </c:pt>
                <c:pt idx="3941">
                  <c:v>8291.25</c:v>
                </c:pt>
                <c:pt idx="3942">
                  <c:v>5832</c:v>
                </c:pt>
                <c:pt idx="3943">
                  <c:v>2187</c:v>
                </c:pt>
                <c:pt idx="3944">
                  <c:v>749.25</c:v>
                </c:pt>
                <c:pt idx="3945">
                  <c:v>2414.25</c:v>
                </c:pt>
                <c:pt idx="3946">
                  <c:v>573.75</c:v>
                </c:pt>
                <c:pt idx="3947">
                  <c:v>20772</c:v>
                </c:pt>
                <c:pt idx="3948">
                  <c:v>3359.25</c:v>
                </c:pt>
                <c:pt idx="3949">
                  <c:v>7935.75</c:v>
                </c:pt>
                <c:pt idx="3950">
                  <c:v>6995.25</c:v>
                </c:pt>
                <c:pt idx="3951">
                  <c:v>1255.5</c:v>
                </c:pt>
                <c:pt idx="3952">
                  <c:v>7044.75</c:v>
                </c:pt>
                <c:pt idx="3953">
                  <c:v>16744.5</c:v>
                </c:pt>
                <c:pt idx="3954">
                  <c:v>2394</c:v>
                </c:pt>
                <c:pt idx="3955">
                  <c:v>616.5</c:v>
                </c:pt>
                <c:pt idx="3956">
                  <c:v>1503</c:v>
                </c:pt>
                <c:pt idx="3957">
                  <c:v>3838.5</c:v>
                </c:pt>
                <c:pt idx="3958">
                  <c:v>456.75</c:v>
                </c:pt>
                <c:pt idx="3959">
                  <c:v>1991.25</c:v>
                </c:pt>
                <c:pt idx="3960">
                  <c:v>423</c:v>
                </c:pt>
                <c:pt idx="3961">
                  <c:v>4565.25</c:v>
                </c:pt>
                <c:pt idx="3962">
                  <c:v>8714.25</c:v>
                </c:pt>
                <c:pt idx="3963">
                  <c:v>6257.25</c:v>
                </c:pt>
                <c:pt idx="3964">
                  <c:v>8676</c:v>
                </c:pt>
                <c:pt idx="3965">
                  <c:v>6759</c:v>
                </c:pt>
                <c:pt idx="3966">
                  <c:v>6124.5</c:v>
                </c:pt>
                <c:pt idx="3967">
                  <c:v>12782.25</c:v>
                </c:pt>
                <c:pt idx="3968">
                  <c:v>10579.5</c:v>
                </c:pt>
                <c:pt idx="3969">
                  <c:v>4167</c:v>
                </c:pt>
                <c:pt idx="3970">
                  <c:v>1575</c:v>
                </c:pt>
                <c:pt idx="3971">
                  <c:v>7607.25</c:v>
                </c:pt>
                <c:pt idx="3972">
                  <c:v>5787</c:v>
                </c:pt>
                <c:pt idx="3973">
                  <c:v>4803.75</c:v>
                </c:pt>
                <c:pt idx="3974">
                  <c:v>2596.5</c:v>
                </c:pt>
                <c:pt idx="3975">
                  <c:v>4567.5</c:v>
                </c:pt>
                <c:pt idx="3976">
                  <c:v>4153.5</c:v>
                </c:pt>
                <c:pt idx="3977">
                  <c:v>13097.25</c:v>
                </c:pt>
                <c:pt idx="3978">
                  <c:v>2974.5</c:v>
                </c:pt>
                <c:pt idx="3979">
                  <c:v>2324.25</c:v>
                </c:pt>
                <c:pt idx="3980">
                  <c:v>7137</c:v>
                </c:pt>
                <c:pt idx="3981">
                  <c:v>1676.25</c:v>
                </c:pt>
                <c:pt idx="3982">
                  <c:v>7092</c:v>
                </c:pt>
                <c:pt idx="3983">
                  <c:v>1311.75</c:v>
                </c:pt>
                <c:pt idx="3984">
                  <c:v>1784.25</c:v>
                </c:pt>
                <c:pt idx="3985">
                  <c:v>1815.75</c:v>
                </c:pt>
                <c:pt idx="3986">
                  <c:v>4151.25</c:v>
                </c:pt>
                <c:pt idx="3987">
                  <c:v>967.5</c:v>
                </c:pt>
                <c:pt idx="3988">
                  <c:v>5420.25</c:v>
                </c:pt>
                <c:pt idx="3989">
                  <c:v>4500</c:v>
                </c:pt>
                <c:pt idx="3990">
                  <c:v>3789</c:v>
                </c:pt>
                <c:pt idx="3991">
                  <c:v>13232.25</c:v>
                </c:pt>
                <c:pt idx="3992">
                  <c:v>8311.5</c:v>
                </c:pt>
                <c:pt idx="3993">
                  <c:v>17448.75</c:v>
                </c:pt>
                <c:pt idx="3994">
                  <c:v>9184.5</c:v>
                </c:pt>
                <c:pt idx="3995">
                  <c:v>2153.25</c:v>
                </c:pt>
                <c:pt idx="3996">
                  <c:v>7272</c:v>
                </c:pt>
                <c:pt idx="3997">
                  <c:v>1928.25</c:v>
                </c:pt>
                <c:pt idx="3998">
                  <c:v>1964.25</c:v>
                </c:pt>
                <c:pt idx="3999">
                  <c:v>11641.5</c:v>
                </c:pt>
                <c:pt idx="4000">
                  <c:v>5548.5</c:v>
                </c:pt>
                <c:pt idx="4001">
                  <c:v>168.75</c:v>
                </c:pt>
                <c:pt idx="4002">
                  <c:v>9859.5</c:v>
                </c:pt>
                <c:pt idx="4003">
                  <c:v>1768.5</c:v>
                </c:pt>
                <c:pt idx="4004">
                  <c:v>13900.5</c:v>
                </c:pt>
                <c:pt idx="4005">
                  <c:v>5256</c:v>
                </c:pt>
                <c:pt idx="4006">
                  <c:v>6745.5</c:v>
                </c:pt>
                <c:pt idx="4007">
                  <c:v>4866.75</c:v>
                </c:pt>
                <c:pt idx="4008">
                  <c:v>2783.25</c:v>
                </c:pt>
                <c:pt idx="4009">
                  <c:v>4113</c:v>
                </c:pt>
                <c:pt idx="4010">
                  <c:v>4628.25</c:v>
                </c:pt>
                <c:pt idx="4011">
                  <c:v>1899</c:v>
                </c:pt>
                <c:pt idx="4012">
                  <c:v>5807.25</c:v>
                </c:pt>
                <c:pt idx="4013">
                  <c:v>8723.25</c:v>
                </c:pt>
                <c:pt idx="4014">
                  <c:v>6212.25</c:v>
                </c:pt>
                <c:pt idx="4015">
                  <c:v>11956.5</c:v>
                </c:pt>
                <c:pt idx="4016">
                  <c:v>13430.25</c:v>
                </c:pt>
                <c:pt idx="4017">
                  <c:v>1730.25</c:v>
                </c:pt>
                <c:pt idx="4018">
                  <c:v>15014.25</c:v>
                </c:pt>
                <c:pt idx="4019">
                  <c:v>19806.75</c:v>
                </c:pt>
                <c:pt idx="4020">
                  <c:v>6743.25</c:v>
                </c:pt>
                <c:pt idx="4021">
                  <c:v>8136</c:v>
                </c:pt>
                <c:pt idx="4022">
                  <c:v>6761.25</c:v>
                </c:pt>
                <c:pt idx="4023">
                  <c:v>1098</c:v>
                </c:pt>
                <c:pt idx="4024">
                  <c:v>7938</c:v>
                </c:pt>
                <c:pt idx="4025">
                  <c:v>279</c:v>
                </c:pt>
                <c:pt idx="4026">
                  <c:v>5451.75</c:v>
                </c:pt>
                <c:pt idx="4027">
                  <c:v>8682.75</c:v>
                </c:pt>
                <c:pt idx="4028">
                  <c:v>1419.75</c:v>
                </c:pt>
                <c:pt idx="4029">
                  <c:v>5224.5</c:v>
                </c:pt>
                <c:pt idx="4030">
                  <c:v>2099.25</c:v>
                </c:pt>
                <c:pt idx="4031">
                  <c:v>729</c:v>
                </c:pt>
                <c:pt idx="4032">
                  <c:v>7065</c:v>
                </c:pt>
                <c:pt idx="4033">
                  <c:v>15142.5</c:v>
                </c:pt>
                <c:pt idx="4034">
                  <c:v>627.75</c:v>
                </c:pt>
                <c:pt idx="4035">
                  <c:v>5762.25</c:v>
                </c:pt>
                <c:pt idx="4036">
                  <c:v>9330.75</c:v>
                </c:pt>
                <c:pt idx="4037">
                  <c:v>3030.75</c:v>
                </c:pt>
                <c:pt idx="4038">
                  <c:v>3620.25</c:v>
                </c:pt>
                <c:pt idx="4039">
                  <c:v>7735.5</c:v>
                </c:pt>
                <c:pt idx="4040">
                  <c:v>2331</c:v>
                </c:pt>
                <c:pt idx="4041">
                  <c:v>3145.5</c:v>
                </c:pt>
                <c:pt idx="4042">
                  <c:v>7465.5</c:v>
                </c:pt>
                <c:pt idx="4043">
                  <c:v>5226.75</c:v>
                </c:pt>
                <c:pt idx="4044">
                  <c:v>1269</c:v>
                </c:pt>
                <c:pt idx="4045">
                  <c:v>3514.5</c:v>
                </c:pt>
                <c:pt idx="4046">
                  <c:v>742.5</c:v>
                </c:pt>
                <c:pt idx="4047">
                  <c:v>2083.5</c:v>
                </c:pt>
                <c:pt idx="4048">
                  <c:v>3181.5</c:v>
                </c:pt>
                <c:pt idx="4049">
                  <c:v>6923.25</c:v>
                </c:pt>
                <c:pt idx="4050">
                  <c:v>330.75</c:v>
                </c:pt>
                <c:pt idx="4051">
                  <c:v>2288.25</c:v>
                </c:pt>
                <c:pt idx="4052">
                  <c:v>2409.75</c:v>
                </c:pt>
                <c:pt idx="4053">
                  <c:v>5757.75</c:v>
                </c:pt>
                <c:pt idx="4054">
                  <c:v>5499</c:v>
                </c:pt>
                <c:pt idx="4055">
                  <c:v>5618.25</c:v>
                </c:pt>
                <c:pt idx="4056">
                  <c:v>5067</c:v>
                </c:pt>
                <c:pt idx="4057">
                  <c:v>11947.5</c:v>
                </c:pt>
                <c:pt idx="4058">
                  <c:v>10102.5</c:v>
                </c:pt>
                <c:pt idx="4059">
                  <c:v>7134.75</c:v>
                </c:pt>
                <c:pt idx="4060">
                  <c:v>9787.5</c:v>
                </c:pt>
                <c:pt idx="4061">
                  <c:v>4662</c:v>
                </c:pt>
                <c:pt idx="4062">
                  <c:v>9954</c:v>
                </c:pt>
                <c:pt idx="4063">
                  <c:v>1719</c:v>
                </c:pt>
                <c:pt idx="4064">
                  <c:v>12132</c:v>
                </c:pt>
                <c:pt idx="4065">
                  <c:v>18801</c:v>
                </c:pt>
                <c:pt idx="4066">
                  <c:v>5026.5</c:v>
                </c:pt>
                <c:pt idx="4067">
                  <c:v>9609.75</c:v>
                </c:pt>
                <c:pt idx="4068">
                  <c:v>7119</c:v>
                </c:pt>
                <c:pt idx="4069">
                  <c:v>10932.75</c:v>
                </c:pt>
                <c:pt idx="4070">
                  <c:v>6072.75</c:v>
                </c:pt>
                <c:pt idx="4071">
                  <c:v>3381.75</c:v>
                </c:pt>
                <c:pt idx="4072">
                  <c:v>5006.25</c:v>
                </c:pt>
                <c:pt idx="4073">
                  <c:v>8136</c:v>
                </c:pt>
                <c:pt idx="4074">
                  <c:v>4547.25</c:v>
                </c:pt>
                <c:pt idx="4075">
                  <c:v>3044.25</c:v>
                </c:pt>
                <c:pt idx="4076">
                  <c:v>1653.75</c:v>
                </c:pt>
                <c:pt idx="4077">
                  <c:v>6126.75</c:v>
                </c:pt>
                <c:pt idx="4078">
                  <c:v>4896</c:v>
                </c:pt>
                <c:pt idx="4079">
                  <c:v>1705.5</c:v>
                </c:pt>
                <c:pt idx="4080">
                  <c:v>16672.5</c:v>
                </c:pt>
                <c:pt idx="4081">
                  <c:v>3195</c:v>
                </c:pt>
                <c:pt idx="4082">
                  <c:v>14397.75</c:v>
                </c:pt>
                <c:pt idx="4083">
                  <c:v>3449.25</c:v>
                </c:pt>
                <c:pt idx="4084">
                  <c:v>14494.5</c:v>
                </c:pt>
                <c:pt idx="4085">
                  <c:v>3064.5</c:v>
                </c:pt>
                <c:pt idx="4086">
                  <c:v>6855.75</c:v>
                </c:pt>
                <c:pt idx="4087">
                  <c:v>5706</c:v>
                </c:pt>
                <c:pt idx="4088">
                  <c:v>3082.5</c:v>
                </c:pt>
                <c:pt idx="4089">
                  <c:v>279</c:v>
                </c:pt>
                <c:pt idx="4090">
                  <c:v>1662.75</c:v>
                </c:pt>
                <c:pt idx="4091">
                  <c:v>4788</c:v>
                </c:pt>
                <c:pt idx="4092">
                  <c:v>6684.75</c:v>
                </c:pt>
                <c:pt idx="4093">
                  <c:v>8295.75</c:v>
                </c:pt>
                <c:pt idx="4094">
                  <c:v>7384.5</c:v>
                </c:pt>
                <c:pt idx="4095">
                  <c:v>8520.75</c:v>
                </c:pt>
                <c:pt idx="4096">
                  <c:v>12908.25</c:v>
                </c:pt>
                <c:pt idx="4097">
                  <c:v>4808.25</c:v>
                </c:pt>
                <c:pt idx="4098">
                  <c:v>9375.75</c:v>
                </c:pt>
                <c:pt idx="4099">
                  <c:v>6525</c:v>
                </c:pt>
                <c:pt idx="4100">
                  <c:v>10836</c:v>
                </c:pt>
                <c:pt idx="4101">
                  <c:v>4077</c:v>
                </c:pt>
                <c:pt idx="4102">
                  <c:v>2169</c:v>
                </c:pt>
                <c:pt idx="4103">
                  <c:v>4101.75</c:v>
                </c:pt>
                <c:pt idx="4104">
                  <c:v>162</c:v>
                </c:pt>
                <c:pt idx="4105">
                  <c:v>528.75</c:v>
                </c:pt>
                <c:pt idx="4106">
                  <c:v>5841</c:v>
                </c:pt>
                <c:pt idx="4107">
                  <c:v>14933.25</c:v>
                </c:pt>
                <c:pt idx="4108">
                  <c:v>5494.5</c:v>
                </c:pt>
                <c:pt idx="4109">
                  <c:v>6257.25</c:v>
                </c:pt>
                <c:pt idx="4110">
                  <c:v>5251.5</c:v>
                </c:pt>
                <c:pt idx="4111">
                  <c:v>5469.75</c:v>
                </c:pt>
                <c:pt idx="4112">
                  <c:v>6430.5</c:v>
                </c:pt>
                <c:pt idx="4113">
                  <c:v>8034.75</c:v>
                </c:pt>
                <c:pt idx="4114">
                  <c:v>13572</c:v>
                </c:pt>
                <c:pt idx="4115">
                  <c:v>16861.5</c:v>
                </c:pt>
                <c:pt idx="4116">
                  <c:v>1800</c:v>
                </c:pt>
                <c:pt idx="4117">
                  <c:v>2940.75</c:v>
                </c:pt>
                <c:pt idx="4118">
                  <c:v>2247.75</c:v>
                </c:pt>
                <c:pt idx="4119">
                  <c:v>3190.5</c:v>
                </c:pt>
                <c:pt idx="4120">
                  <c:v>7384.5</c:v>
                </c:pt>
                <c:pt idx="4121">
                  <c:v>7659</c:v>
                </c:pt>
                <c:pt idx="4122">
                  <c:v>4326.75</c:v>
                </c:pt>
                <c:pt idx="4123">
                  <c:v>9148.5</c:v>
                </c:pt>
                <c:pt idx="4124">
                  <c:v>3145.5</c:v>
                </c:pt>
                <c:pt idx="4125">
                  <c:v>6750</c:v>
                </c:pt>
                <c:pt idx="4126">
                  <c:v>2353.5</c:v>
                </c:pt>
                <c:pt idx="4127">
                  <c:v>5593.5</c:v>
                </c:pt>
                <c:pt idx="4128">
                  <c:v>4893.75</c:v>
                </c:pt>
                <c:pt idx="4129">
                  <c:v>5955.75</c:v>
                </c:pt>
                <c:pt idx="4130">
                  <c:v>4446</c:v>
                </c:pt>
                <c:pt idx="4131">
                  <c:v>5231.25</c:v>
                </c:pt>
                <c:pt idx="4132">
                  <c:v>5175</c:v>
                </c:pt>
                <c:pt idx="4133">
                  <c:v>807.75</c:v>
                </c:pt>
                <c:pt idx="4134">
                  <c:v>16744.5</c:v>
                </c:pt>
                <c:pt idx="4135">
                  <c:v>10399.5</c:v>
                </c:pt>
                <c:pt idx="4136">
                  <c:v>12744</c:v>
                </c:pt>
                <c:pt idx="4137">
                  <c:v>12721.5</c:v>
                </c:pt>
                <c:pt idx="4138">
                  <c:v>8469</c:v>
                </c:pt>
                <c:pt idx="4139">
                  <c:v>7085.25</c:v>
                </c:pt>
                <c:pt idx="4140">
                  <c:v>12001.5</c:v>
                </c:pt>
                <c:pt idx="4141">
                  <c:v>2648.25</c:v>
                </c:pt>
                <c:pt idx="4142">
                  <c:v>8734.5</c:v>
                </c:pt>
                <c:pt idx="4143">
                  <c:v>3006</c:v>
                </c:pt>
                <c:pt idx="4144">
                  <c:v>4837.5</c:v>
                </c:pt>
                <c:pt idx="4145">
                  <c:v>3368.25</c:v>
                </c:pt>
                <c:pt idx="4146">
                  <c:v>9321.75</c:v>
                </c:pt>
                <c:pt idx="4147">
                  <c:v>2967.75</c:v>
                </c:pt>
                <c:pt idx="4148">
                  <c:v>15041.25</c:v>
                </c:pt>
                <c:pt idx="4149">
                  <c:v>2443.5</c:v>
                </c:pt>
                <c:pt idx="4150">
                  <c:v>51.75</c:v>
                </c:pt>
                <c:pt idx="4151">
                  <c:v>3087</c:v>
                </c:pt>
                <c:pt idx="4152">
                  <c:v>9006.75</c:v>
                </c:pt>
                <c:pt idx="4153">
                  <c:v>3026.25</c:v>
                </c:pt>
                <c:pt idx="4154">
                  <c:v>8664.75</c:v>
                </c:pt>
                <c:pt idx="4155">
                  <c:v>5487.75</c:v>
                </c:pt>
                <c:pt idx="4156">
                  <c:v>2679.75</c:v>
                </c:pt>
                <c:pt idx="4157">
                  <c:v>2880</c:v>
                </c:pt>
                <c:pt idx="4158">
                  <c:v>4351.5</c:v>
                </c:pt>
                <c:pt idx="4159">
                  <c:v>9677.25</c:v>
                </c:pt>
                <c:pt idx="4160">
                  <c:v>5674.5</c:v>
                </c:pt>
                <c:pt idx="4161">
                  <c:v>10120.5</c:v>
                </c:pt>
                <c:pt idx="4162">
                  <c:v>220.5</c:v>
                </c:pt>
                <c:pt idx="4163">
                  <c:v>5469.75</c:v>
                </c:pt>
                <c:pt idx="4164">
                  <c:v>4878</c:v>
                </c:pt>
                <c:pt idx="4165">
                  <c:v>4869</c:v>
                </c:pt>
                <c:pt idx="4166">
                  <c:v>5550.75</c:v>
                </c:pt>
                <c:pt idx="4167">
                  <c:v>5825.25</c:v>
                </c:pt>
                <c:pt idx="4168">
                  <c:v>5872.5</c:v>
                </c:pt>
                <c:pt idx="4169">
                  <c:v>1350</c:v>
                </c:pt>
                <c:pt idx="4170">
                  <c:v>8131.5</c:v>
                </c:pt>
                <c:pt idx="4171">
                  <c:v>6484.5</c:v>
                </c:pt>
                <c:pt idx="4172">
                  <c:v>713.25</c:v>
                </c:pt>
                <c:pt idx="4173">
                  <c:v>1163.25</c:v>
                </c:pt>
                <c:pt idx="4174">
                  <c:v>465.75</c:v>
                </c:pt>
                <c:pt idx="4175">
                  <c:v>769.5</c:v>
                </c:pt>
                <c:pt idx="4176">
                  <c:v>11054.25</c:v>
                </c:pt>
                <c:pt idx="4177">
                  <c:v>4772.25</c:v>
                </c:pt>
                <c:pt idx="4178">
                  <c:v>249.75</c:v>
                </c:pt>
                <c:pt idx="4179">
                  <c:v>519.75</c:v>
                </c:pt>
                <c:pt idx="4180">
                  <c:v>2918.25</c:v>
                </c:pt>
                <c:pt idx="4181">
                  <c:v>11261.25</c:v>
                </c:pt>
                <c:pt idx="4182">
                  <c:v>4623.75</c:v>
                </c:pt>
                <c:pt idx="4183">
                  <c:v>7530.75</c:v>
                </c:pt>
                <c:pt idx="4184">
                  <c:v>3811.5</c:v>
                </c:pt>
                <c:pt idx="4185">
                  <c:v>7510.5</c:v>
                </c:pt>
                <c:pt idx="4186">
                  <c:v>2430</c:v>
                </c:pt>
                <c:pt idx="4187">
                  <c:v>9483.75</c:v>
                </c:pt>
                <c:pt idx="4188">
                  <c:v>9821.25</c:v>
                </c:pt>
                <c:pt idx="4189">
                  <c:v>1865.25</c:v>
                </c:pt>
                <c:pt idx="4190">
                  <c:v>8705.25</c:v>
                </c:pt>
                <c:pt idx="4191">
                  <c:v>5364</c:v>
                </c:pt>
                <c:pt idx="4192">
                  <c:v>794.25</c:v>
                </c:pt>
                <c:pt idx="4193">
                  <c:v>3235.5</c:v>
                </c:pt>
                <c:pt idx="4194">
                  <c:v>6754.5</c:v>
                </c:pt>
                <c:pt idx="4195">
                  <c:v>15041.25</c:v>
                </c:pt>
                <c:pt idx="4196">
                  <c:v>6012</c:v>
                </c:pt>
                <c:pt idx="4197">
                  <c:v>762.75</c:v>
                </c:pt>
                <c:pt idx="4198">
                  <c:v>1399.5</c:v>
                </c:pt>
                <c:pt idx="4199">
                  <c:v>7816.5</c:v>
                </c:pt>
                <c:pt idx="4200">
                  <c:v>9888.75</c:v>
                </c:pt>
                <c:pt idx="4201">
                  <c:v>6268.5</c:v>
                </c:pt>
                <c:pt idx="4202">
                  <c:v>5618.25</c:v>
                </c:pt>
                <c:pt idx="4203">
                  <c:v>5314.5</c:v>
                </c:pt>
                <c:pt idx="4204">
                  <c:v>2112.75</c:v>
                </c:pt>
                <c:pt idx="4205">
                  <c:v>1350</c:v>
                </c:pt>
                <c:pt idx="4206">
                  <c:v>3219.75</c:v>
                </c:pt>
                <c:pt idx="4207">
                  <c:v>3705.75</c:v>
                </c:pt>
                <c:pt idx="4208">
                  <c:v>5508</c:v>
                </c:pt>
                <c:pt idx="4209">
                  <c:v>2632.5</c:v>
                </c:pt>
                <c:pt idx="4210">
                  <c:v>6995.25</c:v>
                </c:pt>
                <c:pt idx="4211">
                  <c:v>1545.75</c:v>
                </c:pt>
                <c:pt idx="4212">
                  <c:v>5854.5</c:v>
                </c:pt>
                <c:pt idx="4213">
                  <c:v>4639.5</c:v>
                </c:pt>
                <c:pt idx="4214">
                  <c:v>5321.25</c:v>
                </c:pt>
                <c:pt idx="4215">
                  <c:v>6284.25</c:v>
                </c:pt>
                <c:pt idx="4216">
                  <c:v>5834.25</c:v>
                </c:pt>
                <c:pt idx="4217">
                  <c:v>7913.25</c:v>
                </c:pt>
                <c:pt idx="4218">
                  <c:v>9240.75</c:v>
                </c:pt>
                <c:pt idx="4219">
                  <c:v>9875.25</c:v>
                </c:pt>
                <c:pt idx="4220">
                  <c:v>10451.25</c:v>
                </c:pt>
                <c:pt idx="4221">
                  <c:v>3453.75</c:v>
                </c:pt>
                <c:pt idx="4222">
                  <c:v>12361.5</c:v>
                </c:pt>
                <c:pt idx="4223">
                  <c:v>1282.5</c:v>
                </c:pt>
                <c:pt idx="4224">
                  <c:v>2297.25</c:v>
                </c:pt>
                <c:pt idx="4225">
                  <c:v>8113.5</c:v>
                </c:pt>
                <c:pt idx="4226">
                  <c:v>1046.25</c:v>
                </c:pt>
                <c:pt idx="4227">
                  <c:v>5640.75</c:v>
                </c:pt>
                <c:pt idx="4228">
                  <c:v>4376.25</c:v>
                </c:pt>
                <c:pt idx="4229">
                  <c:v>5478.75</c:v>
                </c:pt>
                <c:pt idx="4230">
                  <c:v>6995.25</c:v>
                </c:pt>
                <c:pt idx="4231">
                  <c:v>1928.25</c:v>
                </c:pt>
                <c:pt idx="4232">
                  <c:v>8743.5</c:v>
                </c:pt>
                <c:pt idx="4233">
                  <c:v>4988.25</c:v>
                </c:pt>
                <c:pt idx="4234">
                  <c:v>5719.5</c:v>
                </c:pt>
                <c:pt idx="4235">
                  <c:v>7965</c:v>
                </c:pt>
                <c:pt idx="4236">
                  <c:v>7184.25</c:v>
                </c:pt>
                <c:pt idx="4237">
                  <c:v>2508.75</c:v>
                </c:pt>
                <c:pt idx="4238">
                  <c:v>5913</c:v>
                </c:pt>
                <c:pt idx="4239">
                  <c:v>2400.75</c:v>
                </c:pt>
                <c:pt idx="4240">
                  <c:v>591.75</c:v>
                </c:pt>
                <c:pt idx="4241">
                  <c:v>5222.25</c:v>
                </c:pt>
                <c:pt idx="4242">
                  <c:v>1640.25</c:v>
                </c:pt>
                <c:pt idx="4243">
                  <c:v>267.75</c:v>
                </c:pt>
                <c:pt idx="4244">
                  <c:v>1523.25</c:v>
                </c:pt>
                <c:pt idx="4245">
                  <c:v>1320.75</c:v>
                </c:pt>
                <c:pt idx="4246">
                  <c:v>6500.25</c:v>
                </c:pt>
                <c:pt idx="4247">
                  <c:v>4794.75</c:v>
                </c:pt>
                <c:pt idx="4248">
                  <c:v>3525.75</c:v>
                </c:pt>
                <c:pt idx="4249">
                  <c:v>3033</c:v>
                </c:pt>
                <c:pt idx="4250">
                  <c:v>4146.75</c:v>
                </c:pt>
                <c:pt idx="4251">
                  <c:v>6428.25</c:v>
                </c:pt>
                <c:pt idx="4252">
                  <c:v>1417.5</c:v>
                </c:pt>
                <c:pt idx="4253">
                  <c:v>6169.5</c:v>
                </c:pt>
                <c:pt idx="4254">
                  <c:v>1608.75</c:v>
                </c:pt>
                <c:pt idx="4255">
                  <c:v>108</c:v>
                </c:pt>
                <c:pt idx="4256">
                  <c:v>4871.25</c:v>
                </c:pt>
                <c:pt idx="4257">
                  <c:v>15687</c:v>
                </c:pt>
                <c:pt idx="4258">
                  <c:v>4977</c:v>
                </c:pt>
                <c:pt idx="4259">
                  <c:v>1359</c:v>
                </c:pt>
                <c:pt idx="4260">
                  <c:v>4529.25</c:v>
                </c:pt>
                <c:pt idx="4261">
                  <c:v>11722.5</c:v>
                </c:pt>
                <c:pt idx="4262">
                  <c:v>3165.75</c:v>
                </c:pt>
                <c:pt idx="4263">
                  <c:v>2839.5</c:v>
                </c:pt>
                <c:pt idx="4264">
                  <c:v>1138.5</c:v>
                </c:pt>
                <c:pt idx="4265">
                  <c:v>9690.75</c:v>
                </c:pt>
                <c:pt idx="4266">
                  <c:v>5211</c:v>
                </c:pt>
                <c:pt idx="4267">
                  <c:v>7609.5</c:v>
                </c:pt>
                <c:pt idx="4268">
                  <c:v>3064.5</c:v>
                </c:pt>
                <c:pt idx="4269">
                  <c:v>4857.75</c:v>
                </c:pt>
                <c:pt idx="4270">
                  <c:v>4857.75</c:v>
                </c:pt>
                <c:pt idx="4271">
                  <c:v>7368.75</c:v>
                </c:pt>
                <c:pt idx="4272">
                  <c:v>4542.75</c:v>
                </c:pt>
                <c:pt idx="4273">
                  <c:v>5213.25</c:v>
                </c:pt>
                <c:pt idx="4274">
                  <c:v>594</c:v>
                </c:pt>
                <c:pt idx="4275">
                  <c:v>8016.75</c:v>
                </c:pt>
                <c:pt idx="4276">
                  <c:v>6610.5</c:v>
                </c:pt>
                <c:pt idx="4277">
                  <c:v>4277.25</c:v>
                </c:pt>
                <c:pt idx="4278">
                  <c:v>5193</c:v>
                </c:pt>
                <c:pt idx="4279">
                  <c:v>11603.25</c:v>
                </c:pt>
                <c:pt idx="4280">
                  <c:v>7578</c:v>
                </c:pt>
                <c:pt idx="4281">
                  <c:v>5474.25</c:v>
                </c:pt>
                <c:pt idx="4282">
                  <c:v>1242</c:v>
                </c:pt>
                <c:pt idx="4283">
                  <c:v>645.75</c:v>
                </c:pt>
                <c:pt idx="4284">
                  <c:v>3460.5</c:v>
                </c:pt>
                <c:pt idx="4285">
                  <c:v>12120.75</c:v>
                </c:pt>
                <c:pt idx="4286">
                  <c:v>2855.25</c:v>
                </c:pt>
                <c:pt idx="4287">
                  <c:v>7330.5</c:v>
                </c:pt>
                <c:pt idx="4288">
                  <c:v>8588.25</c:v>
                </c:pt>
                <c:pt idx="4289">
                  <c:v>3636</c:v>
                </c:pt>
                <c:pt idx="4290">
                  <c:v>5514.75</c:v>
                </c:pt>
                <c:pt idx="4291">
                  <c:v>4981.5</c:v>
                </c:pt>
                <c:pt idx="4292">
                  <c:v>8030.25</c:v>
                </c:pt>
                <c:pt idx="4293">
                  <c:v>1246.5</c:v>
                </c:pt>
                <c:pt idx="4294">
                  <c:v>13225.5</c:v>
                </c:pt>
                <c:pt idx="4295">
                  <c:v>10028.25</c:v>
                </c:pt>
                <c:pt idx="4296">
                  <c:v>4752</c:v>
                </c:pt>
                <c:pt idx="4297">
                  <c:v>63</c:v>
                </c:pt>
                <c:pt idx="4298">
                  <c:v>1523.25</c:v>
                </c:pt>
                <c:pt idx="4299">
                  <c:v>15347.25</c:v>
                </c:pt>
                <c:pt idx="4300">
                  <c:v>4891.5</c:v>
                </c:pt>
                <c:pt idx="4301">
                  <c:v>3388.5</c:v>
                </c:pt>
                <c:pt idx="4302">
                  <c:v>2670.75</c:v>
                </c:pt>
                <c:pt idx="4303">
                  <c:v>2216.25</c:v>
                </c:pt>
                <c:pt idx="4304">
                  <c:v>3831.75</c:v>
                </c:pt>
                <c:pt idx="4305">
                  <c:v>2484</c:v>
                </c:pt>
                <c:pt idx="4306">
                  <c:v>3872.25</c:v>
                </c:pt>
                <c:pt idx="4307">
                  <c:v>4875.75</c:v>
                </c:pt>
                <c:pt idx="4308">
                  <c:v>6275.25</c:v>
                </c:pt>
                <c:pt idx="4309">
                  <c:v>5233.5</c:v>
                </c:pt>
                <c:pt idx="4310">
                  <c:v>2835</c:v>
                </c:pt>
                <c:pt idx="4311">
                  <c:v>164.25</c:v>
                </c:pt>
                <c:pt idx="4312">
                  <c:v>4700.25</c:v>
                </c:pt>
                <c:pt idx="4313">
                  <c:v>8120.25</c:v>
                </c:pt>
                <c:pt idx="4314">
                  <c:v>5937.75</c:v>
                </c:pt>
                <c:pt idx="4315">
                  <c:v>5845.5</c:v>
                </c:pt>
                <c:pt idx="4316">
                  <c:v>5256</c:v>
                </c:pt>
                <c:pt idx="4317">
                  <c:v>2893.5</c:v>
                </c:pt>
                <c:pt idx="4318">
                  <c:v>4304.25</c:v>
                </c:pt>
                <c:pt idx="4319">
                  <c:v>7956</c:v>
                </c:pt>
                <c:pt idx="4320">
                  <c:v>4527</c:v>
                </c:pt>
                <c:pt idx="4321">
                  <c:v>8874</c:v>
                </c:pt>
                <c:pt idx="4322">
                  <c:v>7249.5</c:v>
                </c:pt>
                <c:pt idx="4323">
                  <c:v>4353.75</c:v>
                </c:pt>
                <c:pt idx="4324">
                  <c:v>11992.5</c:v>
                </c:pt>
                <c:pt idx="4325">
                  <c:v>7134.75</c:v>
                </c:pt>
                <c:pt idx="4326">
                  <c:v>1626.75</c:v>
                </c:pt>
                <c:pt idx="4327">
                  <c:v>6914.25</c:v>
                </c:pt>
                <c:pt idx="4328">
                  <c:v>7344</c:v>
                </c:pt>
                <c:pt idx="4329">
                  <c:v>10719</c:v>
                </c:pt>
                <c:pt idx="4330">
                  <c:v>1899</c:v>
                </c:pt>
                <c:pt idx="4331">
                  <c:v>7107.75</c:v>
                </c:pt>
                <c:pt idx="4332">
                  <c:v>2970</c:v>
                </c:pt>
                <c:pt idx="4333">
                  <c:v>4187.25</c:v>
                </c:pt>
                <c:pt idx="4334">
                  <c:v>15545.25</c:v>
                </c:pt>
                <c:pt idx="4335">
                  <c:v>582.75</c:v>
                </c:pt>
                <c:pt idx="4336">
                  <c:v>11954.25</c:v>
                </c:pt>
                <c:pt idx="4337">
                  <c:v>6477.75</c:v>
                </c:pt>
                <c:pt idx="4338">
                  <c:v>8052.75</c:v>
                </c:pt>
                <c:pt idx="4339">
                  <c:v>677.25</c:v>
                </c:pt>
                <c:pt idx="4340">
                  <c:v>4023</c:v>
                </c:pt>
                <c:pt idx="4341">
                  <c:v>4799.25</c:v>
                </c:pt>
                <c:pt idx="4342">
                  <c:v>3881.25</c:v>
                </c:pt>
                <c:pt idx="4343">
                  <c:v>6684.75</c:v>
                </c:pt>
                <c:pt idx="4344">
                  <c:v>7940.25</c:v>
                </c:pt>
                <c:pt idx="4345">
                  <c:v>2022.75</c:v>
                </c:pt>
                <c:pt idx="4346">
                  <c:v>4542.75</c:v>
                </c:pt>
                <c:pt idx="4347">
                  <c:v>2580.75</c:v>
                </c:pt>
                <c:pt idx="4348">
                  <c:v>3096</c:v>
                </c:pt>
                <c:pt idx="4349">
                  <c:v>1415.25</c:v>
                </c:pt>
                <c:pt idx="4350">
                  <c:v>1766.25</c:v>
                </c:pt>
                <c:pt idx="4351">
                  <c:v>598.5</c:v>
                </c:pt>
                <c:pt idx="4352">
                  <c:v>5208.75</c:v>
                </c:pt>
                <c:pt idx="4353">
                  <c:v>21557.25</c:v>
                </c:pt>
                <c:pt idx="4354">
                  <c:v>7767</c:v>
                </c:pt>
                <c:pt idx="4355">
                  <c:v>2544.75</c:v>
                </c:pt>
                <c:pt idx="4356">
                  <c:v>3818.25</c:v>
                </c:pt>
                <c:pt idx="4357">
                  <c:v>330.75</c:v>
                </c:pt>
                <c:pt idx="4358">
                  <c:v>4626</c:v>
                </c:pt>
                <c:pt idx="4359">
                  <c:v>4207.5</c:v>
                </c:pt>
                <c:pt idx="4360">
                  <c:v>12105</c:v>
                </c:pt>
                <c:pt idx="4361">
                  <c:v>2452.5</c:v>
                </c:pt>
                <c:pt idx="4362">
                  <c:v>9587.25</c:v>
                </c:pt>
                <c:pt idx="4363">
                  <c:v>5703.75</c:v>
                </c:pt>
                <c:pt idx="4364">
                  <c:v>1239.75</c:v>
                </c:pt>
                <c:pt idx="4365">
                  <c:v>6417</c:v>
                </c:pt>
                <c:pt idx="4366">
                  <c:v>9405</c:v>
                </c:pt>
                <c:pt idx="4367">
                  <c:v>1165.5</c:v>
                </c:pt>
                <c:pt idx="4368">
                  <c:v>5415.75</c:v>
                </c:pt>
                <c:pt idx="4369">
                  <c:v>4209.75</c:v>
                </c:pt>
                <c:pt idx="4370">
                  <c:v>884.25</c:v>
                </c:pt>
                <c:pt idx="4371">
                  <c:v>7238.25</c:v>
                </c:pt>
                <c:pt idx="4372">
                  <c:v>4178.25</c:v>
                </c:pt>
                <c:pt idx="4373">
                  <c:v>4326.75</c:v>
                </c:pt>
                <c:pt idx="4374">
                  <c:v>1242</c:v>
                </c:pt>
                <c:pt idx="4375">
                  <c:v>3861</c:v>
                </c:pt>
                <c:pt idx="4376">
                  <c:v>1973.25</c:v>
                </c:pt>
                <c:pt idx="4377">
                  <c:v>4594.5</c:v>
                </c:pt>
                <c:pt idx="4378">
                  <c:v>5789.25</c:v>
                </c:pt>
                <c:pt idx="4379">
                  <c:v>4824</c:v>
                </c:pt>
                <c:pt idx="4380">
                  <c:v>5130</c:v>
                </c:pt>
                <c:pt idx="4381">
                  <c:v>5235.75</c:v>
                </c:pt>
                <c:pt idx="4382">
                  <c:v>4925.25</c:v>
                </c:pt>
                <c:pt idx="4383">
                  <c:v>5017.5</c:v>
                </c:pt>
                <c:pt idx="4384">
                  <c:v>10577.25</c:v>
                </c:pt>
                <c:pt idx="4385">
                  <c:v>1752.75</c:v>
                </c:pt>
                <c:pt idx="4386">
                  <c:v>8298</c:v>
                </c:pt>
                <c:pt idx="4387">
                  <c:v>4610.25</c:v>
                </c:pt>
                <c:pt idx="4388">
                  <c:v>1152</c:v>
                </c:pt>
                <c:pt idx="4389">
                  <c:v>1183.5</c:v>
                </c:pt>
                <c:pt idx="4390">
                  <c:v>6135.75</c:v>
                </c:pt>
                <c:pt idx="4391">
                  <c:v>3645</c:v>
                </c:pt>
                <c:pt idx="4392">
                  <c:v>2355.75</c:v>
                </c:pt>
                <c:pt idx="4393">
                  <c:v>3233.25</c:v>
                </c:pt>
                <c:pt idx="4394">
                  <c:v>4799.25</c:v>
                </c:pt>
                <c:pt idx="4395">
                  <c:v>7645.5</c:v>
                </c:pt>
                <c:pt idx="4396">
                  <c:v>7105.5</c:v>
                </c:pt>
                <c:pt idx="4397">
                  <c:v>4297.5</c:v>
                </c:pt>
                <c:pt idx="4398">
                  <c:v>4673.25</c:v>
                </c:pt>
                <c:pt idx="4399">
                  <c:v>11943</c:v>
                </c:pt>
                <c:pt idx="4400">
                  <c:v>5404.5</c:v>
                </c:pt>
                <c:pt idx="4401">
                  <c:v>2398.5</c:v>
                </c:pt>
                <c:pt idx="4402">
                  <c:v>4646.25</c:v>
                </c:pt>
                <c:pt idx="4403">
                  <c:v>12089.25</c:v>
                </c:pt>
                <c:pt idx="4404">
                  <c:v>5508</c:v>
                </c:pt>
                <c:pt idx="4405">
                  <c:v>328.5</c:v>
                </c:pt>
                <c:pt idx="4406">
                  <c:v>19523.25</c:v>
                </c:pt>
                <c:pt idx="4407">
                  <c:v>11389.5</c:v>
                </c:pt>
                <c:pt idx="4408">
                  <c:v>17300.25</c:v>
                </c:pt>
                <c:pt idx="4409">
                  <c:v>4329</c:v>
                </c:pt>
                <c:pt idx="4410">
                  <c:v>10971</c:v>
                </c:pt>
                <c:pt idx="4411">
                  <c:v>1998</c:v>
                </c:pt>
                <c:pt idx="4412">
                  <c:v>2308.5</c:v>
                </c:pt>
                <c:pt idx="4413">
                  <c:v>2079</c:v>
                </c:pt>
                <c:pt idx="4414">
                  <c:v>20.25</c:v>
                </c:pt>
                <c:pt idx="4415">
                  <c:v>2425.5</c:v>
                </c:pt>
                <c:pt idx="4416">
                  <c:v>2445.75</c:v>
                </c:pt>
                <c:pt idx="4417">
                  <c:v>1626.75</c:v>
                </c:pt>
                <c:pt idx="4418">
                  <c:v>11522.25</c:v>
                </c:pt>
                <c:pt idx="4419">
                  <c:v>13653</c:v>
                </c:pt>
                <c:pt idx="4420">
                  <c:v>7926.75</c:v>
                </c:pt>
                <c:pt idx="4421">
                  <c:v>5674.5</c:v>
                </c:pt>
                <c:pt idx="4422">
                  <c:v>3179.25</c:v>
                </c:pt>
                <c:pt idx="4423">
                  <c:v>1543.5</c:v>
                </c:pt>
                <c:pt idx="4424">
                  <c:v>6813</c:v>
                </c:pt>
                <c:pt idx="4425">
                  <c:v>3627</c:v>
                </c:pt>
                <c:pt idx="4426">
                  <c:v>3649.5</c:v>
                </c:pt>
                <c:pt idx="4427">
                  <c:v>3073.5</c:v>
                </c:pt>
                <c:pt idx="4428">
                  <c:v>83.25</c:v>
                </c:pt>
                <c:pt idx="4429">
                  <c:v>1523.25</c:v>
                </c:pt>
                <c:pt idx="4430">
                  <c:v>1966.5</c:v>
                </c:pt>
                <c:pt idx="4431">
                  <c:v>1440</c:v>
                </c:pt>
                <c:pt idx="4432">
                  <c:v>1908</c:v>
                </c:pt>
                <c:pt idx="4433">
                  <c:v>8975.25</c:v>
                </c:pt>
                <c:pt idx="4434">
                  <c:v>5271.75</c:v>
                </c:pt>
                <c:pt idx="4435">
                  <c:v>7926.75</c:v>
                </c:pt>
                <c:pt idx="4436">
                  <c:v>5375.25</c:v>
                </c:pt>
                <c:pt idx="4437">
                  <c:v>5834.25</c:v>
                </c:pt>
                <c:pt idx="4438">
                  <c:v>5550.75</c:v>
                </c:pt>
                <c:pt idx="4439">
                  <c:v>8581.5</c:v>
                </c:pt>
                <c:pt idx="4440">
                  <c:v>472.5</c:v>
                </c:pt>
                <c:pt idx="4441">
                  <c:v>1134</c:v>
                </c:pt>
                <c:pt idx="4442">
                  <c:v>6711.75</c:v>
                </c:pt>
                <c:pt idx="4443">
                  <c:v>6313.5</c:v>
                </c:pt>
                <c:pt idx="4444">
                  <c:v>11952</c:v>
                </c:pt>
                <c:pt idx="4445">
                  <c:v>801</c:v>
                </c:pt>
                <c:pt idx="4446">
                  <c:v>9407.25</c:v>
                </c:pt>
                <c:pt idx="4447">
                  <c:v>7737.75</c:v>
                </c:pt>
                <c:pt idx="4448">
                  <c:v>2594.25</c:v>
                </c:pt>
                <c:pt idx="4449">
                  <c:v>5013</c:v>
                </c:pt>
                <c:pt idx="4450">
                  <c:v>9211.5</c:v>
                </c:pt>
                <c:pt idx="4451">
                  <c:v>5445</c:v>
                </c:pt>
                <c:pt idx="4452">
                  <c:v>3539.25</c:v>
                </c:pt>
                <c:pt idx="4453">
                  <c:v>13155.75</c:v>
                </c:pt>
                <c:pt idx="4454">
                  <c:v>6482.25</c:v>
                </c:pt>
                <c:pt idx="4455">
                  <c:v>5724</c:v>
                </c:pt>
                <c:pt idx="4456">
                  <c:v>2598.75</c:v>
                </c:pt>
                <c:pt idx="4457">
                  <c:v>8820</c:v>
                </c:pt>
                <c:pt idx="4458">
                  <c:v>6531.75</c:v>
                </c:pt>
                <c:pt idx="4459">
                  <c:v>6585.75</c:v>
                </c:pt>
                <c:pt idx="4460">
                  <c:v>3829.5</c:v>
                </c:pt>
                <c:pt idx="4461">
                  <c:v>3894.75</c:v>
                </c:pt>
                <c:pt idx="4462">
                  <c:v>11085.75</c:v>
                </c:pt>
                <c:pt idx="4463">
                  <c:v>19552.5</c:v>
                </c:pt>
                <c:pt idx="4464">
                  <c:v>4475.25</c:v>
                </c:pt>
                <c:pt idx="4465">
                  <c:v>819</c:v>
                </c:pt>
                <c:pt idx="4466">
                  <c:v>5861.25</c:v>
                </c:pt>
                <c:pt idx="4467">
                  <c:v>4785.75</c:v>
                </c:pt>
                <c:pt idx="4468">
                  <c:v>310.5</c:v>
                </c:pt>
                <c:pt idx="4469">
                  <c:v>5940</c:v>
                </c:pt>
                <c:pt idx="4470">
                  <c:v>10581.75</c:v>
                </c:pt>
                <c:pt idx="4471">
                  <c:v>10413</c:v>
                </c:pt>
                <c:pt idx="4472">
                  <c:v>7238.25</c:v>
                </c:pt>
                <c:pt idx="4473">
                  <c:v>6489</c:v>
                </c:pt>
                <c:pt idx="4474">
                  <c:v>10849.5</c:v>
                </c:pt>
                <c:pt idx="4475">
                  <c:v>12033</c:v>
                </c:pt>
                <c:pt idx="4476">
                  <c:v>6720.75</c:v>
                </c:pt>
                <c:pt idx="4477">
                  <c:v>14746.5</c:v>
                </c:pt>
                <c:pt idx="4478">
                  <c:v>6489</c:v>
                </c:pt>
                <c:pt idx="4479">
                  <c:v>3883.5</c:v>
                </c:pt>
                <c:pt idx="4480">
                  <c:v>4313.25</c:v>
                </c:pt>
                <c:pt idx="4481">
                  <c:v>5107.5</c:v>
                </c:pt>
                <c:pt idx="4482">
                  <c:v>2238.75</c:v>
                </c:pt>
                <c:pt idx="4483">
                  <c:v>4524.75</c:v>
                </c:pt>
                <c:pt idx="4484">
                  <c:v>1732.5</c:v>
                </c:pt>
                <c:pt idx="4485">
                  <c:v>987.75</c:v>
                </c:pt>
                <c:pt idx="4486">
                  <c:v>6095.25</c:v>
                </c:pt>
                <c:pt idx="4487">
                  <c:v>731.25</c:v>
                </c:pt>
                <c:pt idx="4488">
                  <c:v>2362.5</c:v>
                </c:pt>
                <c:pt idx="4489">
                  <c:v>5519.25</c:v>
                </c:pt>
                <c:pt idx="4490">
                  <c:v>4225.5</c:v>
                </c:pt>
                <c:pt idx="4491">
                  <c:v>11234.25</c:v>
                </c:pt>
                <c:pt idx="4492">
                  <c:v>218.25</c:v>
                </c:pt>
                <c:pt idx="4493">
                  <c:v>8046</c:v>
                </c:pt>
                <c:pt idx="4494">
                  <c:v>7112.25</c:v>
                </c:pt>
                <c:pt idx="4495">
                  <c:v>7913.25</c:v>
                </c:pt>
                <c:pt idx="4496">
                  <c:v>11346.75</c:v>
                </c:pt>
                <c:pt idx="4497">
                  <c:v>4639.5</c:v>
                </c:pt>
                <c:pt idx="4498">
                  <c:v>10746</c:v>
                </c:pt>
                <c:pt idx="4499">
                  <c:v>12001.5</c:v>
                </c:pt>
                <c:pt idx="4500">
                  <c:v>9996.75</c:v>
                </c:pt>
                <c:pt idx="4501">
                  <c:v>1266.75</c:v>
                </c:pt>
                <c:pt idx="4502">
                  <c:v>12998.25</c:v>
                </c:pt>
                <c:pt idx="4503">
                  <c:v>9362.25</c:v>
                </c:pt>
                <c:pt idx="4504">
                  <c:v>562.5</c:v>
                </c:pt>
                <c:pt idx="4505">
                  <c:v>3663</c:v>
                </c:pt>
                <c:pt idx="4506">
                  <c:v>9038.25</c:v>
                </c:pt>
                <c:pt idx="4507">
                  <c:v>7836.75</c:v>
                </c:pt>
                <c:pt idx="4508">
                  <c:v>9353.25</c:v>
                </c:pt>
                <c:pt idx="4509">
                  <c:v>7359.75</c:v>
                </c:pt>
                <c:pt idx="4510">
                  <c:v>3330</c:v>
                </c:pt>
                <c:pt idx="4511">
                  <c:v>11783.25</c:v>
                </c:pt>
                <c:pt idx="4512">
                  <c:v>175.5</c:v>
                </c:pt>
                <c:pt idx="4513">
                  <c:v>1602</c:v>
                </c:pt>
                <c:pt idx="4514">
                  <c:v>12237.75</c:v>
                </c:pt>
                <c:pt idx="4515">
                  <c:v>15840</c:v>
                </c:pt>
                <c:pt idx="4516">
                  <c:v>8059.5</c:v>
                </c:pt>
                <c:pt idx="4517">
                  <c:v>3003.75</c:v>
                </c:pt>
                <c:pt idx="4518">
                  <c:v>13477.5</c:v>
                </c:pt>
                <c:pt idx="4519">
                  <c:v>3402</c:v>
                </c:pt>
                <c:pt idx="4520">
                  <c:v>1536.75</c:v>
                </c:pt>
                <c:pt idx="4521">
                  <c:v>342</c:v>
                </c:pt>
                <c:pt idx="4522">
                  <c:v>5510.25</c:v>
                </c:pt>
                <c:pt idx="4523">
                  <c:v>3825</c:v>
                </c:pt>
                <c:pt idx="4524">
                  <c:v>4313.25</c:v>
                </c:pt>
                <c:pt idx="4525">
                  <c:v>3588.75</c:v>
                </c:pt>
                <c:pt idx="4526">
                  <c:v>6597</c:v>
                </c:pt>
                <c:pt idx="4527">
                  <c:v>6192</c:v>
                </c:pt>
                <c:pt idx="4528">
                  <c:v>7715.25</c:v>
                </c:pt>
                <c:pt idx="4529">
                  <c:v>7040.25</c:v>
                </c:pt>
                <c:pt idx="4530">
                  <c:v>7827.75</c:v>
                </c:pt>
                <c:pt idx="4531">
                  <c:v>6941.25</c:v>
                </c:pt>
                <c:pt idx="4532">
                  <c:v>10104.75</c:v>
                </c:pt>
                <c:pt idx="4533">
                  <c:v>8849.25</c:v>
                </c:pt>
                <c:pt idx="4534">
                  <c:v>14202</c:v>
                </c:pt>
                <c:pt idx="4535">
                  <c:v>8273.25</c:v>
                </c:pt>
                <c:pt idx="4536">
                  <c:v>7404.75</c:v>
                </c:pt>
                <c:pt idx="4537">
                  <c:v>2133</c:v>
                </c:pt>
                <c:pt idx="4538">
                  <c:v>3339</c:v>
                </c:pt>
                <c:pt idx="4539">
                  <c:v>10046.25</c:v>
                </c:pt>
                <c:pt idx="4540">
                  <c:v>2832.75</c:v>
                </c:pt>
                <c:pt idx="4541">
                  <c:v>3195</c:v>
                </c:pt>
                <c:pt idx="4542">
                  <c:v>1586.25</c:v>
                </c:pt>
                <c:pt idx="4543">
                  <c:v>290.25</c:v>
                </c:pt>
                <c:pt idx="4544">
                  <c:v>2700</c:v>
                </c:pt>
                <c:pt idx="4545">
                  <c:v>6363</c:v>
                </c:pt>
                <c:pt idx="4546">
                  <c:v>5310</c:v>
                </c:pt>
                <c:pt idx="4547">
                  <c:v>4443.75</c:v>
                </c:pt>
                <c:pt idx="4548">
                  <c:v>6545.25</c:v>
                </c:pt>
                <c:pt idx="4549">
                  <c:v>6219</c:v>
                </c:pt>
                <c:pt idx="4550">
                  <c:v>5305.5</c:v>
                </c:pt>
                <c:pt idx="4551">
                  <c:v>8334</c:v>
                </c:pt>
                <c:pt idx="4552">
                  <c:v>1836</c:v>
                </c:pt>
                <c:pt idx="4553">
                  <c:v>6358.5</c:v>
                </c:pt>
                <c:pt idx="4554">
                  <c:v>1062</c:v>
                </c:pt>
                <c:pt idx="4555">
                  <c:v>7913.25</c:v>
                </c:pt>
                <c:pt idx="4556">
                  <c:v>2853</c:v>
                </c:pt>
                <c:pt idx="4557">
                  <c:v>9389.25</c:v>
                </c:pt>
                <c:pt idx="4558">
                  <c:v>9060.75</c:v>
                </c:pt>
                <c:pt idx="4559">
                  <c:v>8775</c:v>
                </c:pt>
                <c:pt idx="4560">
                  <c:v>10032.75</c:v>
                </c:pt>
                <c:pt idx="4561">
                  <c:v>12888</c:v>
                </c:pt>
                <c:pt idx="4562">
                  <c:v>5460.75</c:v>
                </c:pt>
                <c:pt idx="4563">
                  <c:v>3746.25</c:v>
                </c:pt>
                <c:pt idx="4564">
                  <c:v>2632.5</c:v>
                </c:pt>
                <c:pt idx="4565">
                  <c:v>13191.75</c:v>
                </c:pt>
                <c:pt idx="4566">
                  <c:v>2718</c:v>
                </c:pt>
                <c:pt idx="4567">
                  <c:v>4576.5</c:v>
                </c:pt>
                <c:pt idx="4568">
                  <c:v>3834</c:v>
                </c:pt>
                <c:pt idx="4569">
                  <c:v>3557.25</c:v>
                </c:pt>
                <c:pt idx="4570">
                  <c:v>8709.75</c:v>
                </c:pt>
                <c:pt idx="4571">
                  <c:v>5703.75</c:v>
                </c:pt>
                <c:pt idx="4572">
                  <c:v>5215.5</c:v>
                </c:pt>
                <c:pt idx="4573">
                  <c:v>9733.5</c:v>
                </c:pt>
                <c:pt idx="4574">
                  <c:v>722.25</c:v>
                </c:pt>
                <c:pt idx="4575">
                  <c:v>1926</c:v>
                </c:pt>
                <c:pt idx="4576">
                  <c:v>8511.75</c:v>
                </c:pt>
                <c:pt idx="4577">
                  <c:v>771.75</c:v>
                </c:pt>
                <c:pt idx="4578">
                  <c:v>2970</c:v>
                </c:pt>
                <c:pt idx="4579">
                  <c:v>5793.75</c:v>
                </c:pt>
                <c:pt idx="4580">
                  <c:v>319.5</c:v>
                </c:pt>
                <c:pt idx="4581">
                  <c:v>8370</c:v>
                </c:pt>
                <c:pt idx="4582">
                  <c:v>4090.5</c:v>
                </c:pt>
                <c:pt idx="4583">
                  <c:v>3737.25</c:v>
                </c:pt>
                <c:pt idx="4584">
                  <c:v>9364.5</c:v>
                </c:pt>
                <c:pt idx="4585">
                  <c:v>10228.5</c:v>
                </c:pt>
                <c:pt idx="4586">
                  <c:v>13158</c:v>
                </c:pt>
                <c:pt idx="4587">
                  <c:v>12003.75</c:v>
                </c:pt>
                <c:pt idx="4588">
                  <c:v>8592.75</c:v>
                </c:pt>
                <c:pt idx="4589">
                  <c:v>3609</c:v>
                </c:pt>
                <c:pt idx="4590">
                  <c:v>4263.75</c:v>
                </c:pt>
                <c:pt idx="4591">
                  <c:v>3105</c:v>
                </c:pt>
                <c:pt idx="4592">
                  <c:v>9677.25</c:v>
                </c:pt>
                <c:pt idx="4593">
                  <c:v>270</c:v>
                </c:pt>
                <c:pt idx="4594">
                  <c:v>9015.75</c:v>
                </c:pt>
                <c:pt idx="4595">
                  <c:v>2099.25</c:v>
                </c:pt>
                <c:pt idx="4596">
                  <c:v>5037.75</c:v>
                </c:pt>
                <c:pt idx="4597">
                  <c:v>389.25</c:v>
                </c:pt>
                <c:pt idx="4598">
                  <c:v>3370.5</c:v>
                </c:pt>
                <c:pt idx="4599">
                  <c:v>4873.5</c:v>
                </c:pt>
                <c:pt idx="4600">
                  <c:v>8300.25</c:v>
                </c:pt>
                <c:pt idx="4601">
                  <c:v>5413.5</c:v>
                </c:pt>
                <c:pt idx="4602">
                  <c:v>5301</c:v>
                </c:pt>
                <c:pt idx="4603">
                  <c:v>5370.75</c:v>
                </c:pt>
                <c:pt idx="4604">
                  <c:v>5980.5</c:v>
                </c:pt>
                <c:pt idx="4605">
                  <c:v>5598</c:v>
                </c:pt>
                <c:pt idx="4606">
                  <c:v>17277.75</c:v>
                </c:pt>
                <c:pt idx="4607">
                  <c:v>1500.75</c:v>
                </c:pt>
                <c:pt idx="4608">
                  <c:v>10311.75</c:v>
                </c:pt>
                <c:pt idx="4609">
                  <c:v>5161.5</c:v>
                </c:pt>
                <c:pt idx="4610">
                  <c:v>5625</c:v>
                </c:pt>
                <c:pt idx="4611">
                  <c:v>4308.75</c:v>
                </c:pt>
                <c:pt idx="4612">
                  <c:v>13059</c:v>
                </c:pt>
                <c:pt idx="4613">
                  <c:v>7233.75</c:v>
                </c:pt>
                <c:pt idx="4614">
                  <c:v>6579</c:v>
                </c:pt>
                <c:pt idx="4615">
                  <c:v>4450.5</c:v>
                </c:pt>
                <c:pt idx="4616">
                  <c:v>9326.25</c:v>
                </c:pt>
                <c:pt idx="4617">
                  <c:v>7146</c:v>
                </c:pt>
                <c:pt idx="4618">
                  <c:v>9713.25</c:v>
                </c:pt>
                <c:pt idx="4619">
                  <c:v>2124</c:v>
                </c:pt>
                <c:pt idx="4620">
                  <c:v>2144.25</c:v>
                </c:pt>
                <c:pt idx="4621">
                  <c:v>16825.5</c:v>
                </c:pt>
                <c:pt idx="4622">
                  <c:v>2733.75</c:v>
                </c:pt>
                <c:pt idx="4623">
                  <c:v>5114.25</c:v>
                </c:pt>
                <c:pt idx="4624">
                  <c:v>6754.5</c:v>
                </c:pt>
                <c:pt idx="4625">
                  <c:v>7434</c:v>
                </c:pt>
                <c:pt idx="4626">
                  <c:v>5791.5</c:v>
                </c:pt>
                <c:pt idx="4627">
                  <c:v>9015.75</c:v>
                </c:pt>
                <c:pt idx="4628">
                  <c:v>7411.5</c:v>
                </c:pt>
                <c:pt idx="4629">
                  <c:v>2484</c:v>
                </c:pt>
                <c:pt idx="4630">
                  <c:v>8865</c:v>
                </c:pt>
                <c:pt idx="4631">
                  <c:v>10372.5</c:v>
                </c:pt>
                <c:pt idx="4632">
                  <c:v>1705.5</c:v>
                </c:pt>
                <c:pt idx="4633">
                  <c:v>12966.75</c:v>
                </c:pt>
                <c:pt idx="4634">
                  <c:v>2542.5</c:v>
                </c:pt>
                <c:pt idx="4635">
                  <c:v>1905.75</c:v>
                </c:pt>
                <c:pt idx="4636">
                  <c:v>3222</c:v>
                </c:pt>
                <c:pt idx="4637">
                  <c:v>8907.75</c:v>
                </c:pt>
                <c:pt idx="4638">
                  <c:v>13212</c:v>
                </c:pt>
                <c:pt idx="4639">
                  <c:v>722.25</c:v>
                </c:pt>
                <c:pt idx="4640">
                  <c:v>10437.75</c:v>
                </c:pt>
                <c:pt idx="4641">
                  <c:v>14139</c:v>
                </c:pt>
                <c:pt idx="4642">
                  <c:v>6093</c:v>
                </c:pt>
                <c:pt idx="4643">
                  <c:v>11245.5</c:v>
                </c:pt>
                <c:pt idx="4644">
                  <c:v>7024.5</c:v>
                </c:pt>
                <c:pt idx="4645">
                  <c:v>4659.75</c:v>
                </c:pt>
                <c:pt idx="4646">
                  <c:v>7384.5</c:v>
                </c:pt>
                <c:pt idx="4647">
                  <c:v>6750</c:v>
                </c:pt>
                <c:pt idx="4648">
                  <c:v>1885.5</c:v>
                </c:pt>
                <c:pt idx="4649">
                  <c:v>10548</c:v>
                </c:pt>
                <c:pt idx="4650">
                  <c:v>8525.25</c:v>
                </c:pt>
                <c:pt idx="4651">
                  <c:v>10948.5</c:v>
                </c:pt>
                <c:pt idx="4652">
                  <c:v>7454.25</c:v>
                </c:pt>
                <c:pt idx="4653">
                  <c:v>3458.25</c:v>
                </c:pt>
                <c:pt idx="4654">
                  <c:v>6174</c:v>
                </c:pt>
                <c:pt idx="4655">
                  <c:v>285.75</c:v>
                </c:pt>
                <c:pt idx="4656">
                  <c:v>5926.5</c:v>
                </c:pt>
                <c:pt idx="4657">
                  <c:v>5557.5</c:v>
                </c:pt>
                <c:pt idx="4658">
                  <c:v>5411.25</c:v>
                </c:pt>
                <c:pt idx="4659">
                  <c:v>5458.5</c:v>
                </c:pt>
                <c:pt idx="4660">
                  <c:v>7843.5</c:v>
                </c:pt>
                <c:pt idx="4661">
                  <c:v>2472.75</c:v>
                </c:pt>
                <c:pt idx="4662">
                  <c:v>1770.75</c:v>
                </c:pt>
                <c:pt idx="4663">
                  <c:v>15851.25</c:v>
                </c:pt>
                <c:pt idx="4664">
                  <c:v>2808</c:v>
                </c:pt>
                <c:pt idx="4665">
                  <c:v>418.5</c:v>
                </c:pt>
                <c:pt idx="4666">
                  <c:v>1343.25</c:v>
                </c:pt>
                <c:pt idx="4667">
                  <c:v>6358.5</c:v>
                </c:pt>
                <c:pt idx="4668">
                  <c:v>6939</c:v>
                </c:pt>
                <c:pt idx="4669">
                  <c:v>4020.75</c:v>
                </c:pt>
                <c:pt idx="4670">
                  <c:v>2720.25</c:v>
                </c:pt>
                <c:pt idx="4671">
                  <c:v>4200.75</c:v>
                </c:pt>
                <c:pt idx="4672">
                  <c:v>10784.25</c:v>
                </c:pt>
                <c:pt idx="4673">
                  <c:v>10680.75</c:v>
                </c:pt>
                <c:pt idx="4674">
                  <c:v>15723</c:v>
                </c:pt>
                <c:pt idx="4675">
                  <c:v>10242</c:v>
                </c:pt>
                <c:pt idx="4676">
                  <c:v>4162.5</c:v>
                </c:pt>
                <c:pt idx="4677">
                  <c:v>7908.75</c:v>
                </c:pt>
                <c:pt idx="4678">
                  <c:v>3615.75</c:v>
                </c:pt>
                <c:pt idx="4679">
                  <c:v>5676.75</c:v>
                </c:pt>
                <c:pt idx="4680">
                  <c:v>8030.25</c:v>
                </c:pt>
                <c:pt idx="4681">
                  <c:v>7456.5</c:v>
                </c:pt>
                <c:pt idx="4682">
                  <c:v>6941.25</c:v>
                </c:pt>
                <c:pt idx="4683">
                  <c:v>9360</c:v>
                </c:pt>
                <c:pt idx="4684">
                  <c:v>2589.75</c:v>
                </c:pt>
                <c:pt idx="4685">
                  <c:v>4425.75</c:v>
                </c:pt>
                <c:pt idx="4686">
                  <c:v>1329.75</c:v>
                </c:pt>
                <c:pt idx="4687">
                  <c:v>947.25</c:v>
                </c:pt>
                <c:pt idx="4688">
                  <c:v>144</c:v>
                </c:pt>
                <c:pt idx="4689">
                  <c:v>5598</c:v>
                </c:pt>
                <c:pt idx="4690">
                  <c:v>7355.25</c:v>
                </c:pt>
                <c:pt idx="4691">
                  <c:v>1440</c:v>
                </c:pt>
                <c:pt idx="4692">
                  <c:v>14301</c:v>
                </c:pt>
                <c:pt idx="4693">
                  <c:v>3372.75</c:v>
                </c:pt>
                <c:pt idx="4694">
                  <c:v>72</c:v>
                </c:pt>
                <c:pt idx="4695">
                  <c:v>4765.5</c:v>
                </c:pt>
                <c:pt idx="4696">
                  <c:v>3548.25</c:v>
                </c:pt>
                <c:pt idx="4697">
                  <c:v>5636.25</c:v>
                </c:pt>
                <c:pt idx="4698">
                  <c:v>969.75</c:v>
                </c:pt>
                <c:pt idx="4699">
                  <c:v>8430.75</c:v>
                </c:pt>
                <c:pt idx="4700">
                  <c:v>11812.5</c:v>
                </c:pt>
                <c:pt idx="4701">
                  <c:v>1872</c:v>
                </c:pt>
                <c:pt idx="4702">
                  <c:v>12532.5</c:v>
                </c:pt>
                <c:pt idx="4703">
                  <c:v>7393.5</c:v>
                </c:pt>
                <c:pt idx="4704">
                  <c:v>8795.25</c:v>
                </c:pt>
                <c:pt idx="4705">
                  <c:v>4153.5</c:v>
                </c:pt>
                <c:pt idx="4706">
                  <c:v>1464.75</c:v>
                </c:pt>
                <c:pt idx="4707">
                  <c:v>1253.25</c:v>
                </c:pt>
                <c:pt idx="4708">
                  <c:v>4664.25</c:v>
                </c:pt>
                <c:pt idx="4709">
                  <c:v>2157.75</c:v>
                </c:pt>
                <c:pt idx="4710">
                  <c:v>7782.75</c:v>
                </c:pt>
                <c:pt idx="4711">
                  <c:v>3516.75</c:v>
                </c:pt>
                <c:pt idx="4712">
                  <c:v>2274.75</c:v>
                </c:pt>
                <c:pt idx="4713">
                  <c:v>3964.5</c:v>
                </c:pt>
                <c:pt idx="4714">
                  <c:v>11886.75</c:v>
                </c:pt>
                <c:pt idx="4715">
                  <c:v>14242.5</c:v>
                </c:pt>
                <c:pt idx="4716">
                  <c:v>1131.75</c:v>
                </c:pt>
                <c:pt idx="4717">
                  <c:v>8970.75</c:v>
                </c:pt>
                <c:pt idx="4718">
                  <c:v>3217.5</c:v>
                </c:pt>
                <c:pt idx="4719">
                  <c:v>1615.5</c:v>
                </c:pt>
                <c:pt idx="4720">
                  <c:v>191.25</c:v>
                </c:pt>
                <c:pt idx="4721">
                  <c:v>1786.5</c:v>
                </c:pt>
                <c:pt idx="4722">
                  <c:v>7285.5</c:v>
                </c:pt>
                <c:pt idx="4723">
                  <c:v>5292</c:v>
                </c:pt>
                <c:pt idx="4724">
                  <c:v>5850</c:v>
                </c:pt>
                <c:pt idx="4725">
                  <c:v>5346</c:v>
                </c:pt>
                <c:pt idx="4726">
                  <c:v>2704.5</c:v>
                </c:pt>
                <c:pt idx="4727">
                  <c:v>5503.5</c:v>
                </c:pt>
                <c:pt idx="4728">
                  <c:v>4599</c:v>
                </c:pt>
                <c:pt idx="4729">
                  <c:v>8001</c:v>
                </c:pt>
                <c:pt idx="4730">
                  <c:v>10055.25</c:v>
                </c:pt>
                <c:pt idx="4731">
                  <c:v>5699.25</c:v>
                </c:pt>
                <c:pt idx="4732">
                  <c:v>7411.5</c:v>
                </c:pt>
                <c:pt idx="4733">
                  <c:v>1968.75</c:v>
                </c:pt>
                <c:pt idx="4734">
                  <c:v>1354.5</c:v>
                </c:pt>
                <c:pt idx="4735">
                  <c:v>3872.25</c:v>
                </c:pt>
                <c:pt idx="4736">
                  <c:v>13185</c:v>
                </c:pt>
                <c:pt idx="4737">
                  <c:v>2216.25</c:v>
                </c:pt>
                <c:pt idx="4738">
                  <c:v>1147.5</c:v>
                </c:pt>
                <c:pt idx="4739">
                  <c:v>4277.25</c:v>
                </c:pt>
                <c:pt idx="4740">
                  <c:v>2823.75</c:v>
                </c:pt>
                <c:pt idx="4741">
                  <c:v>74.25</c:v>
                </c:pt>
                <c:pt idx="4742">
                  <c:v>4819.5</c:v>
                </c:pt>
                <c:pt idx="4743">
                  <c:v>3933</c:v>
                </c:pt>
                <c:pt idx="4744">
                  <c:v>1631.25</c:v>
                </c:pt>
                <c:pt idx="4745">
                  <c:v>5622.75</c:v>
                </c:pt>
                <c:pt idx="4746">
                  <c:v>3251.25</c:v>
                </c:pt>
                <c:pt idx="4747">
                  <c:v>12161.25</c:v>
                </c:pt>
                <c:pt idx="4748">
                  <c:v>2614.5</c:v>
                </c:pt>
                <c:pt idx="4749">
                  <c:v>16618.5</c:v>
                </c:pt>
                <c:pt idx="4750">
                  <c:v>3010.5</c:v>
                </c:pt>
                <c:pt idx="4751">
                  <c:v>1066.5</c:v>
                </c:pt>
                <c:pt idx="4752">
                  <c:v>5049</c:v>
                </c:pt>
                <c:pt idx="4753">
                  <c:v>9281.25</c:v>
                </c:pt>
                <c:pt idx="4754">
                  <c:v>9119.25</c:v>
                </c:pt>
                <c:pt idx="4755">
                  <c:v>569.25</c:v>
                </c:pt>
                <c:pt idx="4756">
                  <c:v>3431.25</c:v>
                </c:pt>
                <c:pt idx="4757">
                  <c:v>17232.75</c:v>
                </c:pt>
                <c:pt idx="4758">
                  <c:v>7130.25</c:v>
                </c:pt>
                <c:pt idx="4759">
                  <c:v>5996.25</c:v>
                </c:pt>
                <c:pt idx="4760">
                  <c:v>7143.75</c:v>
                </c:pt>
                <c:pt idx="4761">
                  <c:v>690.75</c:v>
                </c:pt>
                <c:pt idx="4762">
                  <c:v>747</c:v>
                </c:pt>
                <c:pt idx="4763">
                  <c:v>8106.75</c:v>
                </c:pt>
                <c:pt idx="4764">
                  <c:v>4288.5</c:v>
                </c:pt>
                <c:pt idx="4765">
                  <c:v>7753.5</c:v>
                </c:pt>
                <c:pt idx="4766">
                  <c:v>4970.25</c:v>
                </c:pt>
                <c:pt idx="4767">
                  <c:v>4396.5</c:v>
                </c:pt>
                <c:pt idx="4768">
                  <c:v>2187</c:v>
                </c:pt>
                <c:pt idx="4769">
                  <c:v>321.75</c:v>
                </c:pt>
                <c:pt idx="4770">
                  <c:v>1959.75</c:v>
                </c:pt>
                <c:pt idx="4771">
                  <c:v>542.25</c:v>
                </c:pt>
                <c:pt idx="4772">
                  <c:v>3489.75</c:v>
                </c:pt>
                <c:pt idx="4773">
                  <c:v>7562.25</c:v>
                </c:pt>
                <c:pt idx="4774">
                  <c:v>8381.25</c:v>
                </c:pt>
                <c:pt idx="4775">
                  <c:v>7434</c:v>
                </c:pt>
                <c:pt idx="4776">
                  <c:v>4788</c:v>
                </c:pt>
                <c:pt idx="4777">
                  <c:v>6572.25</c:v>
                </c:pt>
                <c:pt idx="4778">
                  <c:v>4857.75</c:v>
                </c:pt>
                <c:pt idx="4779">
                  <c:v>6525</c:v>
                </c:pt>
                <c:pt idx="4780">
                  <c:v>5854.5</c:v>
                </c:pt>
                <c:pt idx="4781">
                  <c:v>8874</c:v>
                </c:pt>
                <c:pt idx="4782">
                  <c:v>1064.25</c:v>
                </c:pt>
                <c:pt idx="4783">
                  <c:v>5553</c:v>
                </c:pt>
                <c:pt idx="4784">
                  <c:v>7112.25</c:v>
                </c:pt>
                <c:pt idx="4785">
                  <c:v>414</c:v>
                </c:pt>
                <c:pt idx="4786">
                  <c:v>7299</c:v>
                </c:pt>
                <c:pt idx="4787">
                  <c:v>3991.5</c:v>
                </c:pt>
                <c:pt idx="4788">
                  <c:v>546.75</c:v>
                </c:pt>
                <c:pt idx="4789">
                  <c:v>8712</c:v>
                </c:pt>
                <c:pt idx="4790">
                  <c:v>6090.75</c:v>
                </c:pt>
                <c:pt idx="4791">
                  <c:v>5199.75</c:v>
                </c:pt>
                <c:pt idx="4792">
                  <c:v>3307.5</c:v>
                </c:pt>
                <c:pt idx="4793">
                  <c:v>9733.5</c:v>
                </c:pt>
                <c:pt idx="4794">
                  <c:v>679.5</c:v>
                </c:pt>
                <c:pt idx="4795">
                  <c:v>9162</c:v>
                </c:pt>
                <c:pt idx="4796">
                  <c:v>7623</c:v>
                </c:pt>
                <c:pt idx="4797">
                  <c:v>5366.25</c:v>
                </c:pt>
                <c:pt idx="4798">
                  <c:v>6855.75</c:v>
                </c:pt>
                <c:pt idx="4799">
                  <c:v>222.75</c:v>
                </c:pt>
                <c:pt idx="4800">
                  <c:v>5152.5</c:v>
                </c:pt>
                <c:pt idx="4801">
                  <c:v>4612.5</c:v>
                </c:pt>
                <c:pt idx="4802">
                  <c:v>5847.75</c:v>
                </c:pt>
                <c:pt idx="4803">
                  <c:v>7346.25</c:v>
                </c:pt>
                <c:pt idx="4804">
                  <c:v>8822.25</c:v>
                </c:pt>
                <c:pt idx="4805">
                  <c:v>12012.75</c:v>
                </c:pt>
                <c:pt idx="4806">
                  <c:v>6482.25</c:v>
                </c:pt>
                <c:pt idx="4807">
                  <c:v>14757.75</c:v>
                </c:pt>
                <c:pt idx="4808">
                  <c:v>11794.5</c:v>
                </c:pt>
                <c:pt idx="4809">
                  <c:v>8714.25</c:v>
                </c:pt>
                <c:pt idx="4810">
                  <c:v>5897.25</c:v>
                </c:pt>
                <c:pt idx="4811">
                  <c:v>1741.5</c:v>
                </c:pt>
                <c:pt idx="4812">
                  <c:v>4547.25</c:v>
                </c:pt>
                <c:pt idx="4813">
                  <c:v>1359</c:v>
                </c:pt>
                <c:pt idx="4814">
                  <c:v>1755</c:v>
                </c:pt>
                <c:pt idx="4815">
                  <c:v>1615.5</c:v>
                </c:pt>
                <c:pt idx="4816">
                  <c:v>2229.75</c:v>
                </c:pt>
                <c:pt idx="4817">
                  <c:v>6687</c:v>
                </c:pt>
                <c:pt idx="4818">
                  <c:v>1784.25</c:v>
                </c:pt>
                <c:pt idx="4819">
                  <c:v>2412</c:v>
                </c:pt>
                <c:pt idx="4820">
                  <c:v>83.25</c:v>
                </c:pt>
                <c:pt idx="4821">
                  <c:v>13995</c:v>
                </c:pt>
                <c:pt idx="4822">
                  <c:v>4509</c:v>
                </c:pt>
                <c:pt idx="4823">
                  <c:v>4135.5</c:v>
                </c:pt>
                <c:pt idx="4824">
                  <c:v>5323.5</c:v>
                </c:pt>
                <c:pt idx="4825">
                  <c:v>8174.25</c:v>
                </c:pt>
                <c:pt idx="4826">
                  <c:v>2736</c:v>
                </c:pt>
                <c:pt idx="4827">
                  <c:v>10332</c:v>
                </c:pt>
                <c:pt idx="4828">
                  <c:v>7751.25</c:v>
                </c:pt>
                <c:pt idx="4829">
                  <c:v>533.25</c:v>
                </c:pt>
                <c:pt idx="4830">
                  <c:v>6401.25</c:v>
                </c:pt>
                <c:pt idx="4831">
                  <c:v>1320.75</c:v>
                </c:pt>
                <c:pt idx="4832">
                  <c:v>13666.5</c:v>
                </c:pt>
                <c:pt idx="4833">
                  <c:v>1109.25</c:v>
                </c:pt>
                <c:pt idx="4834">
                  <c:v>911.25</c:v>
                </c:pt>
                <c:pt idx="4835">
                  <c:v>4239</c:v>
                </c:pt>
                <c:pt idx="4836">
                  <c:v>16240.5</c:v>
                </c:pt>
                <c:pt idx="4837">
                  <c:v>47.25</c:v>
                </c:pt>
                <c:pt idx="4838">
                  <c:v>1127.25</c:v>
                </c:pt>
                <c:pt idx="4839">
                  <c:v>1620</c:v>
                </c:pt>
                <c:pt idx="4840">
                  <c:v>3611.25</c:v>
                </c:pt>
                <c:pt idx="4841">
                  <c:v>29.25</c:v>
                </c:pt>
                <c:pt idx="4842">
                  <c:v>801</c:v>
                </c:pt>
                <c:pt idx="4843">
                  <c:v>4308.75</c:v>
                </c:pt>
                <c:pt idx="4844">
                  <c:v>5501.25</c:v>
                </c:pt>
                <c:pt idx="4845">
                  <c:v>5586.75</c:v>
                </c:pt>
                <c:pt idx="4846">
                  <c:v>5211</c:v>
                </c:pt>
                <c:pt idx="4847">
                  <c:v>411.75</c:v>
                </c:pt>
                <c:pt idx="4848">
                  <c:v>1923.75</c:v>
                </c:pt>
                <c:pt idx="4849">
                  <c:v>6401.25</c:v>
                </c:pt>
                <c:pt idx="4850">
                  <c:v>6174</c:v>
                </c:pt>
                <c:pt idx="4851">
                  <c:v>2531.25</c:v>
                </c:pt>
                <c:pt idx="4852">
                  <c:v>1377</c:v>
                </c:pt>
                <c:pt idx="4853">
                  <c:v>1579.5</c:v>
                </c:pt>
                <c:pt idx="4854">
                  <c:v>4398.75</c:v>
                </c:pt>
                <c:pt idx="4855">
                  <c:v>9420.75</c:v>
                </c:pt>
                <c:pt idx="4856">
                  <c:v>6412.5</c:v>
                </c:pt>
                <c:pt idx="4857">
                  <c:v>12201.75</c:v>
                </c:pt>
                <c:pt idx="4858">
                  <c:v>3384</c:v>
                </c:pt>
                <c:pt idx="4859">
                  <c:v>2115</c:v>
                </c:pt>
                <c:pt idx="4860">
                  <c:v>7047</c:v>
                </c:pt>
                <c:pt idx="4861">
                  <c:v>7425</c:v>
                </c:pt>
                <c:pt idx="4862">
                  <c:v>2250</c:v>
                </c:pt>
                <c:pt idx="4863">
                  <c:v>555.75</c:v>
                </c:pt>
                <c:pt idx="4864">
                  <c:v>10498.5</c:v>
                </c:pt>
                <c:pt idx="4865">
                  <c:v>11178</c:v>
                </c:pt>
                <c:pt idx="4866">
                  <c:v>4711.5</c:v>
                </c:pt>
                <c:pt idx="4867">
                  <c:v>8336.25</c:v>
                </c:pt>
                <c:pt idx="4868">
                  <c:v>8894.25</c:v>
                </c:pt>
                <c:pt idx="4869">
                  <c:v>5931</c:v>
                </c:pt>
                <c:pt idx="4870">
                  <c:v>3332.25</c:v>
                </c:pt>
                <c:pt idx="4871">
                  <c:v>7283.25</c:v>
                </c:pt>
                <c:pt idx="4872">
                  <c:v>3046.5</c:v>
                </c:pt>
                <c:pt idx="4873">
                  <c:v>6410.25</c:v>
                </c:pt>
                <c:pt idx="4874">
                  <c:v>479.25</c:v>
                </c:pt>
                <c:pt idx="4875">
                  <c:v>2418.75</c:v>
                </c:pt>
                <c:pt idx="4876">
                  <c:v>11187</c:v>
                </c:pt>
                <c:pt idx="4877">
                  <c:v>2740.5</c:v>
                </c:pt>
                <c:pt idx="4878">
                  <c:v>6207.75</c:v>
                </c:pt>
                <c:pt idx="4879">
                  <c:v>8095.5</c:v>
                </c:pt>
                <c:pt idx="4880">
                  <c:v>2817</c:v>
                </c:pt>
                <c:pt idx="4881">
                  <c:v>2675.25</c:v>
                </c:pt>
                <c:pt idx="4882">
                  <c:v>654.75</c:v>
                </c:pt>
                <c:pt idx="4883">
                  <c:v>3156.75</c:v>
                </c:pt>
                <c:pt idx="4884">
                  <c:v>8235</c:v>
                </c:pt>
                <c:pt idx="4885">
                  <c:v>18940.5</c:v>
                </c:pt>
                <c:pt idx="4886">
                  <c:v>6327</c:v>
                </c:pt>
                <c:pt idx="4887">
                  <c:v>11666.25</c:v>
                </c:pt>
                <c:pt idx="4888">
                  <c:v>8865</c:v>
                </c:pt>
                <c:pt idx="4889">
                  <c:v>4704.75</c:v>
                </c:pt>
                <c:pt idx="4890">
                  <c:v>4875.75</c:v>
                </c:pt>
                <c:pt idx="4891">
                  <c:v>6003</c:v>
                </c:pt>
                <c:pt idx="4892">
                  <c:v>6381</c:v>
                </c:pt>
                <c:pt idx="4893">
                  <c:v>5418</c:v>
                </c:pt>
                <c:pt idx="4894">
                  <c:v>801</c:v>
                </c:pt>
                <c:pt idx="4895">
                  <c:v>2281.5</c:v>
                </c:pt>
                <c:pt idx="4896">
                  <c:v>9798.75</c:v>
                </c:pt>
                <c:pt idx="4897">
                  <c:v>3723.75</c:v>
                </c:pt>
                <c:pt idx="4898">
                  <c:v>12870</c:v>
                </c:pt>
                <c:pt idx="4899">
                  <c:v>3453.75</c:v>
                </c:pt>
                <c:pt idx="4900">
                  <c:v>1710</c:v>
                </c:pt>
                <c:pt idx="4901">
                  <c:v>4421.25</c:v>
                </c:pt>
                <c:pt idx="4902">
                  <c:v>4401</c:v>
                </c:pt>
                <c:pt idx="4903">
                  <c:v>3917.25</c:v>
                </c:pt>
                <c:pt idx="4904">
                  <c:v>4763.25</c:v>
                </c:pt>
                <c:pt idx="4905">
                  <c:v>8523</c:v>
                </c:pt>
                <c:pt idx="4906">
                  <c:v>711</c:v>
                </c:pt>
                <c:pt idx="4907">
                  <c:v>2297.25</c:v>
                </c:pt>
                <c:pt idx="4908">
                  <c:v>8511.75</c:v>
                </c:pt>
                <c:pt idx="4909">
                  <c:v>2925</c:v>
                </c:pt>
                <c:pt idx="4910">
                  <c:v>2952</c:v>
                </c:pt>
                <c:pt idx="4911">
                  <c:v>4718.25</c:v>
                </c:pt>
                <c:pt idx="4912">
                  <c:v>5375.25</c:v>
                </c:pt>
                <c:pt idx="4913">
                  <c:v>5604.75</c:v>
                </c:pt>
                <c:pt idx="4914">
                  <c:v>6284.25</c:v>
                </c:pt>
                <c:pt idx="4915">
                  <c:v>7263</c:v>
                </c:pt>
                <c:pt idx="4916">
                  <c:v>8399.25</c:v>
                </c:pt>
                <c:pt idx="4917">
                  <c:v>7668</c:v>
                </c:pt>
                <c:pt idx="4918">
                  <c:v>8572.5</c:v>
                </c:pt>
                <c:pt idx="4919">
                  <c:v>5402.25</c:v>
                </c:pt>
                <c:pt idx="4920">
                  <c:v>1066.5</c:v>
                </c:pt>
                <c:pt idx="4921">
                  <c:v>6711.75</c:v>
                </c:pt>
                <c:pt idx="4922">
                  <c:v>6032.25</c:v>
                </c:pt>
                <c:pt idx="4923">
                  <c:v>330.75</c:v>
                </c:pt>
                <c:pt idx="4924">
                  <c:v>6585.75</c:v>
                </c:pt>
                <c:pt idx="4925">
                  <c:v>10253.25</c:v>
                </c:pt>
                <c:pt idx="4926">
                  <c:v>16731</c:v>
                </c:pt>
                <c:pt idx="4927">
                  <c:v>3883.5</c:v>
                </c:pt>
                <c:pt idx="4928">
                  <c:v>11112.75</c:v>
                </c:pt>
                <c:pt idx="4929">
                  <c:v>9078.75</c:v>
                </c:pt>
                <c:pt idx="4930">
                  <c:v>4522.5</c:v>
                </c:pt>
                <c:pt idx="4931">
                  <c:v>2.25</c:v>
                </c:pt>
                <c:pt idx="4932">
                  <c:v>5001.75</c:v>
                </c:pt>
                <c:pt idx="4933">
                  <c:v>5661</c:v>
                </c:pt>
                <c:pt idx="4934">
                  <c:v>3820.5</c:v>
                </c:pt>
                <c:pt idx="4935">
                  <c:v>7436.25</c:v>
                </c:pt>
                <c:pt idx="4936">
                  <c:v>12024</c:v>
                </c:pt>
                <c:pt idx="4937">
                  <c:v>2434.5</c:v>
                </c:pt>
                <c:pt idx="4938">
                  <c:v>7038</c:v>
                </c:pt>
                <c:pt idx="4939">
                  <c:v>8678.25</c:v>
                </c:pt>
                <c:pt idx="4940">
                  <c:v>9508.5</c:v>
                </c:pt>
                <c:pt idx="4941">
                  <c:v>4979.25</c:v>
                </c:pt>
                <c:pt idx="4942">
                  <c:v>7382.25</c:v>
                </c:pt>
                <c:pt idx="4943">
                  <c:v>4511.25</c:v>
                </c:pt>
                <c:pt idx="4944">
                  <c:v>2774.25</c:v>
                </c:pt>
                <c:pt idx="4945">
                  <c:v>693</c:v>
                </c:pt>
                <c:pt idx="4946">
                  <c:v>3971.25</c:v>
                </c:pt>
                <c:pt idx="4947">
                  <c:v>45</c:v>
                </c:pt>
                <c:pt idx="4948">
                  <c:v>243</c:v>
                </c:pt>
                <c:pt idx="4949">
                  <c:v>2313</c:v>
                </c:pt>
                <c:pt idx="4950">
                  <c:v>5989.5</c:v>
                </c:pt>
                <c:pt idx="4951">
                  <c:v>10451.25</c:v>
                </c:pt>
                <c:pt idx="4952">
                  <c:v>4981.5</c:v>
                </c:pt>
                <c:pt idx="4953">
                  <c:v>5832</c:v>
                </c:pt>
                <c:pt idx="4954">
                  <c:v>420.75</c:v>
                </c:pt>
                <c:pt idx="4955">
                  <c:v>9261</c:v>
                </c:pt>
                <c:pt idx="4956">
                  <c:v>5366.25</c:v>
                </c:pt>
                <c:pt idx="4957">
                  <c:v>2376</c:v>
                </c:pt>
                <c:pt idx="4958">
                  <c:v>5204.25</c:v>
                </c:pt>
                <c:pt idx="4959">
                  <c:v>15097.5</c:v>
                </c:pt>
                <c:pt idx="4960">
                  <c:v>949.5</c:v>
                </c:pt>
                <c:pt idx="4961">
                  <c:v>1710</c:v>
                </c:pt>
                <c:pt idx="4962">
                  <c:v>8295.75</c:v>
                </c:pt>
                <c:pt idx="4963">
                  <c:v>7170.75</c:v>
                </c:pt>
                <c:pt idx="4964">
                  <c:v>11823.75</c:v>
                </c:pt>
                <c:pt idx="4965">
                  <c:v>2558.25</c:v>
                </c:pt>
                <c:pt idx="4966">
                  <c:v>3651.75</c:v>
                </c:pt>
                <c:pt idx="4967">
                  <c:v>9711</c:v>
                </c:pt>
                <c:pt idx="4968">
                  <c:v>3721.5</c:v>
                </c:pt>
                <c:pt idx="4969">
                  <c:v>641.25</c:v>
                </c:pt>
                <c:pt idx="4970">
                  <c:v>54</c:v>
                </c:pt>
                <c:pt idx="4971">
                  <c:v>8651.25</c:v>
                </c:pt>
                <c:pt idx="4972">
                  <c:v>4151.25</c:v>
                </c:pt>
                <c:pt idx="4973">
                  <c:v>4752</c:v>
                </c:pt>
                <c:pt idx="4974">
                  <c:v>4947.75</c:v>
                </c:pt>
                <c:pt idx="4975">
                  <c:v>5593.5</c:v>
                </c:pt>
                <c:pt idx="4976">
                  <c:v>5474.25</c:v>
                </c:pt>
                <c:pt idx="4977">
                  <c:v>5231.25</c:v>
                </c:pt>
                <c:pt idx="4978">
                  <c:v>5769</c:v>
                </c:pt>
                <c:pt idx="4979">
                  <c:v>623.25</c:v>
                </c:pt>
                <c:pt idx="4980">
                  <c:v>2859.75</c:v>
                </c:pt>
                <c:pt idx="4981">
                  <c:v>8115.75</c:v>
                </c:pt>
                <c:pt idx="4982">
                  <c:v>10764</c:v>
                </c:pt>
                <c:pt idx="4983">
                  <c:v>10143</c:v>
                </c:pt>
                <c:pt idx="4984">
                  <c:v>5152.5</c:v>
                </c:pt>
                <c:pt idx="4985">
                  <c:v>1604.25</c:v>
                </c:pt>
                <c:pt idx="4986">
                  <c:v>7132.5</c:v>
                </c:pt>
                <c:pt idx="4987">
                  <c:v>8219.25</c:v>
                </c:pt>
                <c:pt idx="4988">
                  <c:v>5179.5</c:v>
                </c:pt>
                <c:pt idx="4989">
                  <c:v>5676.75</c:v>
                </c:pt>
                <c:pt idx="4990">
                  <c:v>4828.5</c:v>
                </c:pt>
                <c:pt idx="4991">
                  <c:v>10003.5</c:v>
                </c:pt>
                <c:pt idx="4992">
                  <c:v>10878.75</c:v>
                </c:pt>
                <c:pt idx="4993">
                  <c:v>5728.5</c:v>
                </c:pt>
                <c:pt idx="4994">
                  <c:v>4025.25</c:v>
                </c:pt>
                <c:pt idx="4995">
                  <c:v>9729</c:v>
                </c:pt>
                <c:pt idx="4996">
                  <c:v>4770</c:v>
                </c:pt>
                <c:pt idx="4997">
                  <c:v>5476.5</c:v>
                </c:pt>
                <c:pt idx="4998">
                  <c:v>5280.75</c:v>
                </c:pt>
                <c:pt idx="4999">
                  <c:v>2738.25</c:v>
                </c:pt>
                <c:pt idx="5000">
                  <c:v>5159.25</c:v>
                </c:pt>
                <c:pt idx="5001">
                  <c:v>5985</c:v>
                </c:pt>
                <c:pt idx="5002">
                  <c:v>5694.75</c:v>
                </c:pt>
                <c:pt idx="5003">
                  <c:v>4743</c:v>
                </c:pt>
                <c:pt idx="5004">
                  <c:v>3066.75</c:v>
                </c:pt>
                <c:pt idx="5005">
                  <c:v>2943</c:v>
                </c:pt>
                <c:pt idx="5006">
                  <c:v>5170.5</c:v>
                </c:pt>
                <c:pt idx="5007">
                  <c:v>578.25</c:v>
                </c:pt>
                <c:pt idx="5008">
                  <c:v>7767</c:v>
                </c:pt>
                <c:pt idx="5009">
                  <c:v>10550.25</c:v>
                </c:pt>
                <c:pt idx="5010">
                  <c:v>1221.75</c:v>
                </c:pt>
                <c:pt idx="5011">
                  <c:v>1680.75</c:v>
                </c:pt>
                <c:pt idx="5012">
                  <c:v>5953.5</c:v>
                </c:pt>
                <c:pt idx="5013">
                  <c:v>28588.5</c:v>
                </c:pt>
                <c:pt idx="5014">
                  <c:v>9405</c:v>
                </c:pt>
                <c:pt idx="5015">
                  <c:v>5283</c:v>
                </c:pt>
                <c:pt idx="5016">
                  <c:v>11880</c:v>
                </c:pt>
                <c:pt idx="5017">
                  <c:v>5287.5</c:v>
                </c:pt>
                <c:pt idx="5018">
                  <c:v>8498.25</c:v>
                </c:pt>
                <c:pt idx="5019">
                  <c:v>6261.75</c:v>
                </c:pt>
                <c:pt idx="5020">
                  <c:v>4929.75</c:v>
                </c:pt>
                <c:pt idx="5021">
                  <c:v>1224</c:v>
                </c:pt>
                <c:pt idx="5022">
                  <c:v>4340.25</c:v>
                </c:pt>
                <c:pt idx="5023">
                  <c:v>778.5</c:v>
                </c:pt>
                <c:pt idx="5024">
                  <c:v>5172.75</c:v>
                </c:pt>
                <c:pt idx="5025">
                  <c:v>4288.5</c:v>
                </c:pt>
                <c:pt idx="5026">
                  <c:v>4974.75</c:v>
                </c:pt>
                <c:pt idx="5027">
                  <c:v>12192.75</c:v>
                </c:pt>
                <c:pt idx="5028">
                  <c:v>8421.75</c:v>
                </c:pt>
                <c:pt idx="5029">
                  <c:v>12528</c:v>
                </c:pt>
                <c:pt idx="5030">
                  <c:v>5647.5</c:v>
                </c:pt>
                <c:pt idx="5031">
                  <c:v>7346.25</c:v>
                </c:pt>
                <c:pt idx="5032">
                  <c:v>1993.5</c:v>
                </c:pt>
                <c:pt idx="5033">
                  <c:v>6315.75</c:v>
                </c:pt>
                <c:pt idx="5034">
                  <c:v>6993</c:v>
                </c:pt>
                <c:pt idx="5035">
                  <c:v>10750.5</c:v>
                </c:pt>
                <c:pt idx="5036">
                  <c:v>8410.5</c:v>
                </c:pt>
                <c:pt idx="5037">
                  <c:v>3847.5</c:v>
                </c:pt>
                <c:pt idx="5038">
                  <c:v>2621.25</c:v>
                </c:pt>
                <c:pt idx="5039">
                  <c:v>767.25</c:v>
                </c:pt>
                <c:pt idx="5040">
                  <c:v>576</c:v>
                </c:pt>
                <c:pt idx="5041">
                  <c:v>3519</c:v>
                </c:pt>
                <c:pt idx="5042">
                  <c:v>6432.75</c:v>
                </c:pt>
                <c:pt idx="5043">
                  <c:v>1008</c:v>
                </c:pt>
                <c:pt idx="5044">
                  <c:v>177.75</c:v>
                </c:pt>
                <c:pt idx="5045">
                  <c:v>8671.5</c:v>
                </c:pt>
                <c:pt idx="5046">
                  <c:v>7832.25</c:v>
                </c:pt>
                <c:pt idx="5047">
                  <c:v>756</c:v>
                </c:pt>
                <c:pt idx="5048">
                  <c:v>1622.25</c:v>
                </c:pt>
                <c:pt idx="5049">
                  <c:v>11940.75</c:v>
                </c:pt>
                <c:pt idx="5050">
                  <c:v>6077.25</c:v>
                </c:pt>
                <c:pt idx="5051">
                  <c:v>4.5</c:v>
                </c:pt>
                <c:pt idx="5052">
                  <c:v>6662.25</c:v>
                </c:pt>
                <c:pt idx="5053">
                  <c:v>5753.25</c:v>
                </c:pt>
                <c:pt idx="5054">
                  <c:v>803.25</c:v>
                </c:pt>
                <c:pt idx="5055">
                  <c:v>7638.75</c:v>
                </c:pt>
                <c:pt idx="5056">
                  <c:v>5989.5</c:v>
                </c:pt>
                <c:pt idx="5057">
                  <c:v>8203.5</c:v>
                </c:pt>
                <c:pt idx="5058">
                  <c:v>1548</c:v>
                </c:pt>
                <c:pt idx="5059">
                  <c:v>11202.75</c:v>
                </c:pt>
                <c:pt idx="5060">
                  <c:v>4412.25</c:v>
                </c:pt>
                <c:pt idx="5061">
                  <c:v>9288</c:v>
                </c:pt>
                <c:pt idx="5062">
                  <c:v>9252</c:v>
                </c:pt>
                <c:pt idx="5063">
                  <c:v>940.5</c:v>
                </c:pt>
                <c:pt idx="5064">
                  <c:v>7704</c:v>
                </c:pt>
                <c:pt idx="5065">
                  <c:v>6216.75</c:v>
                </c:pt>
                <c:pt idx="5066">
                  <c:v>4470.75</c:v>
                </c:pt>
                <c:pt idx="5067">
                  <c:v>10568.25</c:v>
                </c:pt>
                <c:pt idx="5068">
                  <c:v>7094.25</c:v>
                </c:pt>
                <c:pt idx="5069">
                  <c:v>7575.75</c:v>
                </c:pt>
                <c:pt idx="5070">
                  <c:v>7449.75</c:v>
                </c:pt>
                <c:pt idx="5071">
                  <c:v>1098</c:v>
                </c:pt>
                <c:pt idx="5072">
                  <c:v>6540.75</c:v>
                </c:pt>
                <c:pt idx="5073">
                  <c:v>1107</c:v>
                </c:pt>
                <c:pt idx="5074">
                  <c:v>5267.25</c:v>
                </c:pt>
                <c:pt idx="5075">
                  <c:v>8421.75</c:v>
                </c:pt>
                <c:pt idx="5076">
                  <c:v>1176.75</c:v>
                </c:pt>
                <c:pt idx="5077">
                  <c:v>2459.25</c:v>
                </c:pt>
                <c:pt idx="5078">
                  <c:v>1485</c:v>
                </c:pt>
                <c:pt idx="5079">
                  <c:v>1752.75</c:v>
                </c:pt>
                <c:pt idx="5080">
                  <c:v>2920.5</c:v>
                </c:pt>
                <c:pt idx="5081">
                  <c:v>594</c:v>
                </c:pt>
                <c:pt idx="5082">
                  <c:v>2394</c:v>
                </c:pt>
                <c:pt idx="5083">
                  <c:v>1620</c:v>
                </c:pt>
                <c:pt idx="5084">
                  <c:v>4963.5</c:v>
                </c:pt>
                <c:pt idx="5085">
                  <c:v>281.25</c:v>
                </c:pt>
                <c:pt idx="5086">
                  <c:v>4531.5</c:v>
                </c:pt>
                <c:pt idx="5087">
                  <c:v>2943</c:v>
                </c:pt>
                <c:pt idx="5088">
                  <c:v>2697.75</c:v>
                </c:pt>
                <c:pt idx="5089">
                  <c:v>3242.25</c:v>
                </c:pt>
                <c:pt idx="5090">
                  <c:v>2983.5</c:v>
                </c:pt>
                <c:pt idx="5091">
                  <c:v>3064.5</c:v>
                </c:pt>
                <c:pt idx="5092">
                  <c:v>7728.75</c:v>
                </c:pt>
                <c:pt idx="5093">
                  <c:v>9672.75</c:v>
                </c:pt>
                <c:pt idx="5094">
                  <c:v>1359</c:v>
                </c:pt>
                <c:pt idx="5095">
                  <c:v>7643.25</c:v>
                </c:pt>
                <c:pt idx="5096">
                  <c:v>12530.25</c:v>
                </c:pt>
                <c:pt idx="5097">
                  <c:v>10788.75</c:v>
                </c:pt>
                <c:pt idx="5098">
                  <c:v>6025.5</c:v>
                </c:pt>
                <c:pt idx="5099">
                  <c:v>3775.5</c:v>
                </c:pt>
                <c:pt idx="5100">
                  <c:v>3127.5</c:v>
                </c:pt>
                <c:pt idx="5101">
                  <c:v>2621.25</c:v>
                </c:pt>
                <c:pt idx="5102">
                  <c:v>5267.25</c:v>
                </c:pt>
                <c:pt idx="5103">
                  <c:v>5046.75</c:v>
                </c:pt>
                <c:pt idx="5104">
                  <c:v>9911.25</c:v>
                </c:pt>
                <c:pt idx="5105">
                  <c:v>2727</c:v>
                </c:pt>
                <c:pt idx="5106">
                  <c:v>10631.25</c:v>
                </c:pt>
                <c:pt idx="5107">
                  <c:v>7137</c:v>
                </c:pt>
                <c:pt idx="5108">
                  <c:v>5116.5</c:v>
                </c:pt>
                <c:pt idx="5109">
                  <c:v>1669.5</c:v>
                </c:pt>
                <c:pt idx="5110">
                  <c:v>5708.25</c:v>
                </c:pt>
                <c:pt idx="5111">
                  <c:v>4176</c:v>
                </c:pt>
                <c:pt idx="5112">
                  <c:v>5559.75</c:v>
                </c:pt>
                <c:pt idx="5113">
                  <c:v>9153</c:v>
                </c:pt>
                <c:pt idx="5114">
                  <c:v>3179.25</c:v>
                </c:pt>
                <c:pt idx="5115">
                  <c:v>6358.5</c:v>
                </c:pt>
                <c:pt idx="5116">
                  <c:v>7773.75</c:v>
                </c:pt>
                <c:pt idx="5117">
                  <c:v>5224.5</c:v>
                </c:pt>
                <c:pt idx="5118">
                  <c:v>10352.25</c:v>
                </c:pt>
                <c:pt idx="5119">
                  <c:v>4650.75</c:v>
                </c:pt>
                <c:pt idx="5120">
                  <c:v>9832.5</c:v>
                </c:pt>
                <c:pt idx="5121">
                  <c:v>810</c:v>
                </c:pt>
                <c:pt idx="5122">
                  <c:v>9666</c:v>
                </c:pt>
                <c:pt idx="5123">
                  <c:v>4655.25</c:v>
                </c:pt>
                <c:pt idx="5124">
                  <c:v>4614.75</c:v>
                </c:pt>
                <c:pt idx="5125">
                  <c:v>2985.75</c:v>
                </c:pt>
                <c:pt idx="5126">
                  <c:v>5476.5</c:v>
                </c:pt>
                <c:pt idx="5127">
                  <c:v>6237</c:v>
                </c:pt>
                <c:pt idx="5128">
                  <c:v>9747</c:v>
                </c:pt>
                <c:pt idx="5129">
                  <c:v>7915.5</c:v>
                </c:pt>
                <c:pt idx="5130">
                  <c:v>4630.5</c:v>
                </c:pt>
                <c:pt idx="5131">
                  <c:v>6871.5</c:v>
                </c:pt>
                <c:pt idx="5132">
                  <c:v>2583</c:v>
                </c:pt>
                <c:pt idx="5133">
                  <c:v>1235.25</c:v>
                </c:pt>
                <c:pt idx="5134">
                  <c:v>11983.5</c:v>
                </c:pt>
                <c:pt idx="5135">
                  <c:v>607.5</c:v>
                </c:pt>
                <c:pt idx="5136">
                  <c:v>2808</c:v>
                </c:pt>
                <c:pt idx="5137">
                  <c:v>1559.25</c:v>
                </c:pt>
                <c:pt idx="5138">
                  <c:v>5976</c:v>
                </c:pt>
                <c:pt idx="5139">
                  <c:v>4.5</c:v>
                </c:pt>
                <c:pt idx="5140">
                  <c:v>4281.75</c:v>
                </c:pt>
                <c:pt idx="5141">
                  <c:v>4313.25</c:v>
                </c:pt>
                <c:pt idx="5142">
                  <c:v>6043.5</c:v>
                </c:pt>
                <c:pt idx="5143">
                  <c:v>7854.75</c:v>
                </c:pt>
                <c:pt idx="5144">
                  <c:v>5694.75</c:v>
                </c:pt>
                <c:pt idx="5145">
                  <c:v>1233</c:v>
                </c:pt>
                <c:pt idx="5146">
                  <c:v>4443.75</c:v>
                </c:pt>
                <c:pt idx="5147">
                  <c:v>14451.75</c:v>
                </c:pt>
                <c:pt idx="5148">
                  <c:v>1964.25</c:v>
                </c:pt>
                <c:pt idx="5149">
                  <c:v>3593.25</c:v>
                </c:pt>
                <c:pt idx="5150">
                  <c:v>7884</c:v>
                </c:pt>
                <c:pt idx="5151">
                  <c:v>6450.75</c:v>
                </c:pt>
                <c:pt idx="5152">
                  <c:v>10152</c:v>
                </c:pt>
                <c:pt idx="5153">
                  <c:v>1014.75</c:v>
                </c:pt>
                <c:pt idx="5154">
                  <c:v>5440.5</c:v>
                </c:pt>
                <c:pt idx="5155">
                  <c:v>5067</c:v>
                </c:pt>
                <c:pt idx="5156">
                  <c:v>6941.25</c:v>
                </c:pt>
                <c:pt idx="5157">
                  <c:v>4511.25</c:v>
                </c:pt>
                <c:pt idx="5158">
                  <c:v>5431.5</c:v>
                </c:pt>
                <c:pt idx="5159">
                  <c:v>4680</c:v>
                </c:pt>
                <c:pt idx="5160">
                  <c:v>7515</c:v>
                </c:pt>
                <c:pt idx="5161">
                  <c:v>3957.75</c:v>
                </c:pt>
                <c:pt idx="5162">
                  <c:v>7875</c:v>
                </c:pt>
                <c:pt idx="5163">
                  <c:v>7067.25</c:v>
                </c:pt>
                <c:pt idx="5164">
                  <c:v>1066.5</c:v>
                </c:pt>
                <c:pt idx="5165">
                  <c:v>2929.5</c:v>
                </c:pt>
                <c:pt idx="5166">
                  <c:v>6183</c:v>
                </c:pt>
                <c:pt idx="5167">
                  <c:v>10561.5</c:v>
                </c:pt>
                <c:pt idx="5168">
                  <c:v>4475.25</c:v>
                </c:pt>
                <c:pt idx="5169">
                  <c:v>1714.5</c:v>
                </c:pt>
                <c:pt idx="5170">
                  <c:v>364.5</c:v>
                </c:pt>
                <c:pt idx="5171">
                  <c:v>704.25</c:v>
                </c:pt>
                <c:pt idx="5172">
                  <c:v>396</c:v>
                </c:pt>
                <c:pt idx="5173">
                  <c:v>3809.25</c:v>
                </c:pt>
                <c:pt idx="5174">
                  <c:v>4682.25</c:v>
                </c:pt>
                <c:pt idx="5175">
                  <c:v>5420.25</c:v>
                </c:pt>
                <c:pt idx="5176">
                  <c:v>5834.25</c:v>
                </c:pt>
                <c:pt idx="5177">
                  <c:v>5492.25</c:v>
                </c:pt>
                <c:pt idx="5178">
                  <c:v>5386.5</c:v>
                </c:pt>
                <c:pt idx="5179">
                  <c:v>4407.75</c:v>
                </c:pt>
                <c:pt idx="5180">
                  <c:v>1928.25</c:v>
                </c:pt>
                <c:pt idx="5181">
                  <c:v>7607.25</c:v>
                </c:pt>
                <c:pt idx="5182">
                  <c:v>369</c:v>
                </c:pt>
                <c:pt idx="5183">
                  <c:v>10752.75</c:v>
                </c:pt>
                <c:pt idx="5184">
                  <c:v>6885</c:v>
                </c:pt>
                <c:pt idx="5185">
                  <c:v>7263</c:v>
                </c:pt>
                <c:pt idx="5186">
                  <c:v>2101.5</c:v>
                </c:pt>
                <c:pt idx="5187">
                  <c:v>8491.5</c:v>
                </c:pt>
                <c:pt idx="5188">
                  <c:v>3298.5</c:v>
                </c:pt>
                <c:pt idx="5189">
                  <c:v>8410.5</c:v>
                </c:pt>
                <c:pt idx="5190">
                  <c:v>2646</c:v>
                </c:pt>
                <c:pt idx="5191">
                  <c:v>5121</c:v>
                </c:pt>
                <c:pt idx="5192">
                  <c:v>2756.25</c:v>
                </c:pt>
                <c:pt idx="5193">
                  <c:v>3174.75</c:v>
                </c:pt>
                <c:pt idx="5194">
                  <c:v>2967.75</c:v>
                </c:pt>
                <c:pt idx="5195">
                  <c:v>8635.5</c:v>
                </c:pt>
                <c:pt idx="5196">
                  <c:v>7224.75</c:v>
                </c:pt>
                <c:pt idx="5197">
                  <c:v>1959.75</c:v>
                </c:pt>
                <c:pt idx="5198">
                  <c:v>5247</c:v>
                </c:pt>
                <c:pt idx="5199">
                  <c:v>7535.25</c:v>
                </c:pt>
                <c:pt idx="5200">
                  <c:v>1887.75</c:v>
                </c:pt>
                <c:pt idx="5201">
                  <c:v>2054.25</c:v>
                </c:pt>
                <c:pt idx="5202">
                  <c:v>1534.5</c:v>
                </c:pt>
                <c:pt idx="5203">
                  <c:v>6563.25</c:v>
                </c:pt>
                <c:pt idx="5204">
                  <c:v>6408</c:v>
                </c:pt>
                <c:pt idx="5205">
                  <c:v>6799.5</c:v>
                </c:pt>
                <c:pt idx="5206">
                  <c:v>5136.75</c:v>
                </c:pt>
                <c:pt idx="5207">
                  <c:v>11745</c:v>
                </c:pt>
                <c:pt idx="5208">
                  <c:v>7652.25</c:v>
                </c:pt>
                <c:pt idx="5209">
                  <c:v>6648.75</c:v>
                </c:pt>
                <c:pt idx="5210">
                  <c:v>4745.25</c:v>
                </c:pt>
                <c:pt idx="5211">
                  <c:v>6968.25</c:v>
                </c:pt>
                <c:pt idx="5212">
                  <c:v>6729.75</c:v>
                </c:pt>
                <c:pt idx="5213">
                  <c:v>7769.25</c:v>
                </c:pt>
                <c:pt idx="5214">
                  <c:v>245.25</c:v>
                </c:pt>
                <c:pt idx="5215">
                  <c:v>11382.75</c:v>
                </c:pt>
                <c:pt idx="5216">
                  <c:v>2967.75</c:v>
                </c:pt>
                <c:pt idx="5217">
                  <c:v>7008.75</c:v>
                </c:pt>
                <c:pt idx="5218">
                  <c:v>425.25</c:v>
                </c:pt>
                <c:pt idx="5219">
                  <c:v>8417.25</c:v>
                </c:pt>
                <c:pt idx="5220">
                  <c:v>6637.5</c:v>
                </c:pt>
                <c:pt idx="5221">
                  <c:v>920.25</c:v>
                </c:pt>
                <c:pt idx="5222">
                  <c:v>11526.75</c:v>
                </c:pt>
                <c:pt idx="5223">
                  <c:v>3710.25</c:v>
                </c:pt>
                <c:pt idx="5224">
                  <c:v>4538.25</c:v>
                </c:pt>
                <c:pt idx="5225">
                  <c:v>1631.25</c:v>
                </c:pt>
                <c:pt idx="5226">
                  <c:v>6999.75</c:v>
                </c:pt>
                <c:pt idx="5227">
                  <c:v>9105.75</c:v>
                </c:pt>
                <c:pt idx="5228">
                  <c:v>7652.25</c:v>
                </c:pt>
                <c:pt idx="5229">
                  <c:v>14028.75</c:v>
                </c:pt>
                <c:pt idx="5230">
                  <c:v>4061.25</c:v>
                </c:pt>
                <c:pt idx="5231">
                  <c:v>587.25</c:v>
                </c:pt>
                <c:pt idx="5232">
                  <c:v>2243.25</c:v>
                </c:pt>
                <c:pt idx="5233">
                  <c:v>11340</c:v>
                </c:pt>
                <c:pt idx="5234">
                  <c:v>2259</c:v>
                </c:pt>
                <c:pt idx="5235">
                  <c:v>3795.75</c:v>
                </c:pt>
                <c:pt idx="5236">
                  <c:v>220.5</c:v>
                </c:pt>
                <c:pt idx="5237">
                  <c:v>6196.5</c:v>
                </c:pt>
                <c:pt idx="5238">
                  <c:v>3066.75</c:v>
                </c:pt>
                <c:pt idx="5239">
                  <c:v>5811.75</c:v>
                </c:pt>
                <c:pt idx="5240">
                  <c:v>10813.5</c:v>
                </c:pt>
                <c:pt idx="5241">
                  <c:v>5924.25</c:v>
                </c:pt>
                <c:pt idx="5242">
                  <c:v>2682</c:v>
                </c:pt>
                <c:pt idx="5243">
                  <c:v>3314.25</c:v>
                </c:pt>
                <c:pt idx="5244">
                  <c:v>3858.75</c:v>
                </c:pt>
                <c:pt idx="5245">
                  <c:v>6786</c:v>
                </c:pt>
                <c:pt idx="5246">
                  <c:v>5157</c:v>
                </c:pt>
                <c:pt idx="5247">
                  <c:v>5472</c:v>
                </c:pt>
                <c:pt idx="5248">
                  <c:v>5681.25</c:v>
                </c:pt>
                <c:pt idx="5249">
                  <c:v>8160.75</c:v>
                </c:pt>
                <c:pt idx="5250">
                  <c:v>7933.5</c:v>
                </c:pt>
                <c:pt idx="5251">
                  <c:v>7121.25</c:v>
                </c:pt>
                <c:pt idx="5252">
                  <c:v>513</c:v>
                </c:pt>
                <c:pt idx="5253">
                  <c:v>6711.75</c:v>
                </c:pt>
                <c:pt idx="5254">
                  <c:v>504</c:v>
                </c:pt>
                <c:pt idx="5255">
                  <c:v>3456</c:v>
                </c:pt>
                <c:pt idx="5256">
                  <c:v>10635.75</c:v>
                </c:pt>
                <c:pt idx="5257">
                  <c:v>2450.25</c:v>
                </c:pt>
                <c:pt idx="5258">
                  <c:v>6070.5</c:v>
                </c:pt>
                <c:pt idx="5259">
                  <c:v>9659.25</c:v>
                </c:pt>
                <c:pt idx="5260">
                  <c:v>6840</c:v>
                </c:pt>
                <c:pt idx="5261">
                  <c:v>1019.25</c:v>
                </c:pt>
                <c:pt idx="5262">
                  <c:v>4635</c:v>
                </c:pt>
                <c:pt idx="5263">
                  <c:v>3894.75</c:v>
                </c:pt>
                <c:pt idx="5264">
                  <c:v>7902</c:v>
                </c:pt>
                <c:pt idx="5265">
                  <c:v>492.75</c:v>
                </c:pt>
                <c:pt idx="5266">
                  <c:v>5190.75</c:v>
                </c:pt>
                <c:pt idx="5267">
                  <c:v>3696.75</c:v>
                </c:pt>
                <c:pt idx="5268">
                  <c:v>4367.25</c:v>
                </c:pt>
                <c:pt idx="5269">
                  <c:v>5316.75</c:v>
                </c:pt>
                <c:pt idx="5270">
                  <c:v>4056.75</c:v>
                </c:pt>
                <c:pt idx="5271">
                  <c:v>9351</c:v>
                </c:pt>
                <c:pt idx="5272">
                  <c:v>11875.5</c:v>
                </c:pt>
                <c:pt idx="5273">
                  <c:v>4538.25</c:v>
                </c:pt>
                <c:pt idx="5274">
                  <c:v>5681.25</c:v>
                </c:pt>
                <c:pt idx="5275">
                  <c:v>8212.5</c:v>
                </c:pt>
                <c:pt idx="5276">
                  <c:v>3426.75</c:v>
                </c:pt>
                <c:pt idx="5277">
                  <c:v>1806.75</c:v>
                </c:pt>
                <c:pt idx="5278">
                  <c:v>14971.5</c:v>
                </c:pt>
                <c:pt idx="5279">
                  <c:v>8055</c:v>
                </c:pt>
                <c:pt idx="5280">
                  <c:v>2765.25</c:v>
                </c:pt>
                <c:pt idx="5281">
                  <c:v>7791.75</c:v>
                </c:pt>
                <c:pt idx="5282">
                  <c:v>2493</c:v>
                </c:pt>
                <c:pt idx="5283">
                  <c:v>5877</c:v>
                </c:pt>
                <c:pt idx="5284">
                  <c:v>2938.5</c:v>
                </c:pt>
                <c:pt idx="5285">
                  <c:v>5067</c:v>
                </c:pt>
                <c:pt idx="5286">
                  <c:v>2218.5</c:v>
                </c:pt>
                <c:pt idx="5287">
                  <c:v>3375</c:v>
                </c:pt>
                <c:pt idx="5288">
                  <c:v>12863.25</c:v>
                </c:pt>
                <c:pt idx="5289">
                  <c:v>650.25</c:v>
                </c:pt>
                <c:pt idx="5290">
                  <c:v>10973.25</c:v>
                </c:pt>
                <c:pt idx="5291">
                  <c:v>7816.5</c:v>
                </c:pt>
                <c:pt idx="5292">
                  <c:v>8745.75</c:v>
                </c:pt>
                <c:pt idx="5293">
                  <c:v>9879.75</c:v>
                </c:pt>
                <c:pt idx="5294">
                  <c:v>12613.5</c:v>
                </c:pt>
                <c:pt idx="5295">
                  <c:v>15880.5</c:v>
                </c:pt>
                <c:pt idx="5296">
                  <c:v>10068.75</c:v>
                </c:pt>
                <c:pt idx="5297">
                  <c:v>618.75</c:v>
                </c:pt>
                <c:pt idx="5298">
                  <c:v>1802.25</c:v>
                </c:pt>
                <c:pt idx="5299">
                  <c:v>238.5</c:v>
                </c:pt>
                <c:pt idx="5300">
                  <c:v>5667.75</c:v>
                </c:pt>
                <c:pt idx="5301">
                  <c:v>2781</c:v>
                </c:pt>
                <c:pt idx="5302">
                  <c:v>11277</c:v>
                </c:pt>
                <c:pt idx="5303">
                  <c:v>5319</c:v>
                </c:pt>
                <c:pt idx="5304">
                  <c:v>2081.25</c:v>
                </c:pt>
                <c:pt idx="5305">
                  <c:v>4243.5</c:v>
                </c:pt>
                <c:pt idx="5306">
                  <c:v>6198.75</c:v>
                </c:pt>
                <c:pt idx="5307">
                  <c:v>5418</c:v>
                </c:pt>
                <c:pt idx="5308">
                  <c:v>5319</c:v>
                </c:pt>
                <c:pt idx="5309">
                  <c:v>10671.75</c:v>
                </c:pt>
                <c:pt idx="5310">
                  <c:v>1982.25</c:v>
                </c:pt>
                <c:pt idx="5311">
                  <c:v>3910.5</c:v>
                </c:pt>
                <c:pt idx="5312">
                  <c:v>6570</c:v>
                </c:pt>
                <c:pt idx="5313">
                  <c:v>14316.75</c:v>
                </c:pt>
                <c:pt idx="5314">
                  <c:v>10190.25</c:v>
                </c:pt>
                <c:pt idx="5315">
                  <c:v>6959.25</c:v>
                </c:pt>
                <c:pt idx="5316">
                  <c:v>8253</c:v>
                </c:pt>
                <c:pt idx="5317">
                  <c:v>8862.75</c:v>
                </c:pt>
                <c:pt idx="5318">
                  <c:v>14571</c:v>
                </c:pt>
                <c:pt idx="5319">
                  <c:v>1908</c:v>
                </c:pt>
                <c:pt idx="5320">
                  <c:v>10541.25</c:v>
                </c:pt>
                <c:pt idx="5321">
                  <c:v>450</c:v>
                </c:pt>
                <c:pt idx="5322">
                  <c:v>6115.5</c:v>
                </c:pt>
                <c:pt idx="5323">
                  <c:v>5440.5</c:v>
                </c:pt>
                <c:pt idx="5324">
                  <c:v>6867</c:v>
                </c:pt>
                <c:pt idx="5325">
                  <c:v>4518</c:v>
                </c:pt>
                <c:pt idx="5326">
                  <c:v>11056.5</c:v>
                </c:pt>
                <c:pt idx="5327">
                  <c:v>13171.5</c:v>
                </c:pt>
                <c:pt idx="5328">
                  <c:v>7683.75</c:v>
                </c:pt>
                <c:pt idx="5329">
                  <c:v>4032</c:v>
                </c:pt>
                <c:pt idx="5330">
                  <c:v>14852.25</c:v>
                </c:pt>
                <c:pt idx="5331">
                  <c:v>1413</c:v>
                </c:pt>
                <c:pt idx="5332">
                  <c:v>26561.25</c:v>
                </c:pt>
                <c:pt idx="5333">
                  <c:v>10343.25</c:v>
                </c:pt>
                <c:pt idx="5334">
                  <c:v>13529.25</c:v>
                </c:pt>
                <c:pt idx="5335">
                  <c:v>1044</c:v>
                </c:pt>
                <c:pt idx="5336">
                  <c:v>10919.25</c:v>
                </c:pt>
                <c:pt idx="5337">
                  <c:v>12519</c:v>
                </c:pt>
                <c:pt idx="5338">
                  <c:v>13945.5</c:v>
                </c:pt>
                <c:pt idx="5339">
                  <c:v>8280</c:v>
                </c:pt>
                <c:pt idx="5340">
                  <c:v>4713.75</c:v>
                </c:pt>
                <c:pt idx="5341">
                  <c:v>1975.5</c:v>
                </c:pt>
                <c:pt idx="5342">
                  <c:v>5265</c:v>
                </c:pt>
                <c:pt idx="5343">
                  <c:v>10021.5</c:v>
                </c:pt>
                <c:pt idx="5344">
                  <c:v>14640.75</c:v>
                </c:pt>
                <c:pt idx="5345">
                  <c:v>5805</c:v>
                </c:pt>
                <c:pt idx="5346">
                  <c:v>3102.75</c:v>
                </c:pt>
                <c:pt idx="5347">
                  <c:v>8842.5</c:v>
                </c:pt>
                <c:pt idx="5348">
                  <c:v>5152.5</c:v>
                </c:pt>
                <c:pt idx="5349">
                  <c:v>3044.25</c:v>
                </c:pt>
                <c:pt idx="5350">
                  <c:v>14035.5</c:v>
                </c:pt>
                <c:pt idx="5351">
                  <c:v>4425.75</c:v>
                </c:pt>
                <c:pt idx="5352">
                  <c:v>2774.25</c:v>
                </c:pt>
                <c:pt idx="5353">
                  <c:v>6347.25</c:v>
                </c:pt>
                <c:pt idx="5354">
                  <c:v>5163.75</c:v>
                </c:pt>
                <c:pt idx="5355">
                  <c:v>4713.75</c:v>
                </c:pt>
                <c:pt idx="5356">
                  <c:v>6504.75</c:v>
                </c:pt>
                <c:pt idx="5357">
                  <c:v>1518.75</c:v>
                </c:pt>
                <c:pt idx="5358">
                  <c:v>9760.5</c:v>
                </c:pt>
                <c:pt idx="5359">
                  <c:v>9258.75</c:v>
                </c:pt>
                <c:pt idx="5360">
                  <c:v>1066.5</c:v>
                </c:pt>
                <c:pt idx="5361">
                  <c:v>4423.5</c:v>
                </c:pt>
                <c:pt idx="5362">
                  <c:v>2857.5</c:v>
                </c:pt>
                <c:pt idx="5363">
                  <c:v>1640.25</c:v>
                </c:pt>
                <c:pt idx="5364">
                  <c:v>4806</c:v>
                </c:pt>
                <c:pt idx="5365">
                  <c:v>141.75</c:v>
                </c:pt>
                <c:pt idx="5366">
                  <c:v>8325</c:v>
                </c:pt>
                <c:pt idx="5367">
                  <c:v>6270.75</c:v>
                </c:pt>
                <c:pt idx="5368">
                  <c:v>3773.25</c:v>
                </c:pt>
                <c:pt idx="5369">
                  <c:v>10361.25</c:v>
                </c:pt>
                <c:pt idx="5370">
                  <c:v>4313.25</c:v>
                </c:pt>
                <c:pt idx="5371">
                  <c:v>8469</c:v>
                </c:pt>
                <c:pt idx="5372">
                  <c:v>9209.25</c:v>
                </c:pt>
                <c:pt idx="5373">
                  <c:v>263.25</c:v>
                </c:pt>
                <c:pt idx="5374">
                  <c:v>3534.75</c:v>
                </c:pt>
                <c:pt idx="5375">
                  <c:v>465.75</c:v>
                </c:pt>
                <c:pt idx="5376">
                  <c:v>2256.75</c:v>
                </c:pt>
                <c:pt idx="5377">
                  <c:v>7776</c:v>
                </c:pt>
                <c:pt idx="5378">
                  <c:v>5139</c:v>
                </c:pt>
                <c:pt idx="5379">
                  <c:v>3557.25</c:v>
                </c:pt>
                <c:pt idx="5380">
                  <c:v>1336.5</c:v>
                </c:pt>
                <c:pt idx="5381">
                  <c:v>10392.75</c:v>
                </c:pt>
                <c:pt idx="5382">
                  <c:v>3204</c:v>
                </c:pt>
                <c:pt idx="5383">
                  <c:v>4455</c:v>
                </c:pt>
                <c:pt idx="5384">
                  <c:v>9</c:v>
                </c:pt>
                <c:pt idx="5385">
                  <c:v>3305.25</c:v>
                </c:pt>
                <c:pt idx="5386">
                  <c:v>1892.25</c:v>
                </c:pt>
                <c:pt idx="5387">
                  <c:v>477</c:v>
                </c:pt>
                <c:pt idx="5388">
                  <c:v>5994</c:v>
                </c:pt>
                <c:pt idx="5389">
                  <c:v>9342</c:v>
                </c:pt>
                <c:pt idx="5390">
                  <c:v>5661</c:v>
                </c:pt>
                <c:pt idx="5391">
                  <c:v>3213</c:v>
                </c:pt>
                <c:pt idx="5392">
                  <c:v>1743.75</c:v>
                </c:pt>
                <c:pt idx="5393">
                  <c:v>9380.25</c:v>
                </c:pt>
                <c:pt idx="5394">
                  <c:v>8183.25</c:v>
                </c:pt>
                <c:pt idx="5395">
                  <c:v>4162.5</c:v>
                </c:pt>
                <c:pt idx="5396">
                  <c:v>958.5</c:v>
                </c:pt>
                <c:pt idx="5397">
                  <c:v>10874.25</c:v>
                </c:pt>
                <c:pt idx="5398">
                  <c:v>7542</c:v>
                </c:pt>
                <c:pt idx="5399">
                  <c:v>11070</c:v>
                </c:pt>
                <c:pt idx="5400">
                  <c:v>5355</c:v>
                </c:pt>
                <c:pt idx="5401">
                  <c:v>4371.75</c:v>
                </c:pt>
                <c:pt idx="5402">
                  <c:v>9951.75</c:v>
                </c:pt>
                <c:pt idx="5403">
                  <c:v>6563.25</c:v>
                </c:pt>
                <c:pt idx="5404">
                  <c:v>2846.25</c:v>
                </c:pt>
                <c:pt idx="5405">
                  <c:v>544.5</c:v>
                </c:pt>
                <c:pt idx="5406">
                  <c:v>1599.75</c:v>
                </c:pt>
                <c:pt idx="5407">
                  <c:v>2380.5</c:v>
                </c:pt>
                <c:pt idx="5408">
                  <c:v>8766</c:v>
                </c:pt>
                <c:pt idx="5409">
                  <c:v>2009.25</c:v>
                </c:pt>
                <c:pt idx="5410">
                  <c:v>195.75</c:v>
                </c:pt>
                <c:pt idx="5411">
                  <c:v>9931.5</c:v>
                </c:pt>
                <c:pt idx="5412">
                  <c:v>9648</c:v>
                </c:pt>
                <c:pt idx="5413">
                  <c:v>3129.75</c:v>
                </c:pt>
                <c:pt idx="5414">
                  <c:v>2918.25</c:v>
                </c:pt>
                <c:pt idx="5415">
                  <c:v>5742</c:v>
                </c:pt>
                <c:pt idx="5416">
                  <c:v>4979.25</c:v>
                </c:pt>
                <c:pt idx="5417">
                  <c:v>5339.25</c:v>
                </c:pt>
                <c:pt idx="5418">
                  <c:v>3744</c:v>
                </c:pt>
                <c:pt idx="5419">
                  <c:v>4601.25</c:v>
                </c:pt>
                <c:pt idx="5420">
                  <c:v>6300</c:v>
                </c:pt>
                <c:pt idx="5421">
                  <c:v>2659.5</c:v>
                </c:pt>
                <c:pt idx="5422">
                  <c:v>2938.5</c:v>
                </c:pt>
                <c:pt idx="5423">
                  <c:v>4779</c:v>
                </c:pt>
                <c:pt idx="5424">
                  <c:v>10761.75</c:v>
                </c:pt>
                <c:pt idx="5425">
                  <c:v>4900.5</c:v>
                </c:pt>
                <c:pt idx="5426">
                  <c:v>8505</c:v>
                </c:pt>
                <c:pt idx="5427">
                  <c:v>1626.75</c:v>
                </c:pt>
                <c:pt idx="5428">
                  <c:v>3708</c:v>
                </c:pt>
                <c:pt idx="5429">
                  <c:v>3492</c:v>
                </c:pt>
                <c:pt idx="5430">
                  <c:v>6039</c:v>
                </c:pt>
                <c:pt idx="5431">
                  <c:v>9130.5</c:v>
                </c:pt>
                <c:pt idx="5432">
                  <c:v>6788.25</c:v>
                </c:pt>
                <c:pt idx="5433">
                  <c:v>4650.75</c:v>
                </c:pt>
                <c:pt idx="5434">
                  <c:v>882</c:v>
                </c:pt>
                <c:pt idx="5435">
                  <c:v>13045.5</c:v>
                </c:pt>
                <c:pt idx="5436">
                  <c:v>5715</c:v>
                </c:pt>
                <c:pt idx="5437">
                  <c:v>8979.75</c:v>
                </c:pt>
                <c:pt idx="5438">
                  <c:v>2207.25</c:v>
                </c:pt>
                <c:pt idx="5439">
                  <c:v>10329.75</c:v>
                </c:pt>
                <c:pt idx="5440">
                  <c:v>5931</c:v>
                </c:pt>
                <c:pt idx="5441">
                  <c:v>861.75</c:v>
                </c:pt>
                <c:pt idx="5442">
                  <c:v>5139</c:v>
                </c:pt>
                <c:pt idx="5443">
                  <c:v>10131.75</c:v>
                </c:pt>
                <c:pt idx="5444">
                  <c:v>2967.75</c:v>
                </c:pt>
                <c:pt idx="5445">
                  <c:v>2715.75</c:v>
                </c:pt>
                <c:pt idx="5446">
                  <c:v>5123.25</c:v>
                </c:pt>
                <c:pt idx="5447">
                  <c:v>11589.75</c:v>
                </c:pt>
                <c:pt idx="5448">
                  <c:v>6790.5</c:v>
                </c:pt>
                <c:pt idx="5449">
                  <c:v>10707.75</c:v>
                </c:pt>
                <c:pt idx="5450">
                  <c:v>8631</c:v>
                </c:pt>
                <c:pt idx="5451">
                  <c:v>1505.25</c:v>
                </c:pt>
                <c:pt idx="5452">
                  <c:v>10849.5</c:v>
                </c:pt>
                <c:pt idx="5453">
                  <c:v>1701</c:v>
                </c:pt>
                <c:pt idx="5454">
                  <c:v>7578</c:v>
                </c:pt>
                <c:pt idx="5455">
                  <c:v>16155</c:v>
                </c:pt>
                <c:pt idx="5456">
                  <c:v>423</c:v>
                </c:pt>
                <c:pt idx="5457">
                  <c:v>5042.25</c:v>
                </c:pt>
                <c:pt idx="5458">
                  <c:v>10586.25</c:v>
                </c:pt>
                <c:pt idx="5459">
                  <c:v>3849.75</c:v>
                </c:pt>
                <c:pt idx="5460">
                  <c:v>5805</c:v>
                </c:pt>
                <c:pt idx="5461">
                  <c:v>10181.25</c:v>
                </c:pt>
                <c:pt idx="5462">
                  <c:v>321.75</c:v>
                </c:pt>
                <c:pt idx="5463">
                  <c:v>4711.5</c:v>
                </c:pt>
                <c:pt idx="5464">
                  <c:v>1608.75</c:v>
                </c:pt>
                <c:pt idx="5465">
                  <c:v>8748</c:v>
                </c:pt>
                <c:pt idx="5466">
                  <c:v>6939</c:v>
                </c:pt>
                <c:pt idx="5467">
                  <c:v>1215</c:v>
                </c:pt>
                <c:pt idx="5468">
                  <c:v>11542.5</c:v>
                </c:pt>
                <c:pt idx="5469">
                  <c:v>299.25</c:v>
                </c:pt>
                <c:pt idx="5470">
                  <c:v>8403.75</c:v>
                </c:pt>
                <c:pt idx="5471">
                  <c:v>423</c:v>
                </c:pt>
                <c:pt idx="5472">
                  <c:v>4331.25</c:v>
                </c:pt>
                <c:pt idx="5473">
                  <c:v>10557</c:v>
                </c:pt>
                <c:pt idx="5474">
                  <c:v>969.75</c:v>
                </c:pt>
                <c:pt idx="5475">
                  <c:v>5539.5</c:v>
                </c:pt>
                <c:pt idx="5476">
                  <c:v>832.5</c:v>
                </c:pt>
                <c:pt idx="5477">
                  <c:v>1779.75</c:v>
                </c:pt>
                <c:pt idx="5478">
                  <c:v>5024.25</c:v>
                </c:pt>
                <c:pt idx="5479">
                  <c:v>4713.75</c:v>
                </c:pt>
                <c:pt idx="5480">
                  <c:v>5409</c:v>
                </c:pt>
                <c:pt idx="5481">
                  <c:v>5573.25</c:v>
                </c:pt>
                <c:pt idx="5482">
                  <c:v>7519.5</c:v>
                </c:pt>
                <c:pt idx="5483">
                  <c:v>5456.25</c:v>
                </c:pt>
                <c:pt idx="5484">
                  <c:v>5787</c:v>
                </c:pt>
                <c:pt idx="5485">
                  <c:v>7492.5</c:v>
                </c:pt>
                <c:pt idx="5486">
                  <c:v>13137.75</c:v>
                </c:pt>
                <c:pt idx="5487">
                  <c:v>7825.5</c:v>
                </c:pt>
                <c:pt idx="5488">
                  <c:v>13169.25</c:v>
                </c:pt>
                <c:pt idx="5489">
                  <c:v>1788.75</c:v>
                </c:pt>
                <c:pt idx="5490">
                  <c:v>560.25</c:v>
                </c:pt>
                <c:pt idx="5491">
                  <c:v>726.75</c:v>
                </c:pt>
                <c:pt idx="5492">
                  <c:v>6003</c:v>
                </c:pt>
                <c:pt idx="5493">
                  <c:v>4266</c:v>
                </c:pt>
                <c:pt idx="5494">
                  <c:v>7150.5</c:v>
                </c:pt>
                <c:pt idx="5495">
                  <c:v>1858.5</c:v>
                </c:pt>
                <c:pt idx="5496">
                  <c:v>4961.25</c:v>
                </c:pt>
                <c:pt idx="5497">
                  <c:v>5953.5</c:v>
                </c:pt>
                <c:pt idx="5498">
                  <c:v>10624.5</c:v>
                </c:pt>
                <c:pt idx="5499">
                  <c:v>8102.25</c:v>
                </c:pt>
                <c:pt idx="5500">
                  <c:v>6833.25</c:v>
                </c:pt>
                <c:pt idx="5501">
                  <c:v>3251.25</c:v>
                </c:pt>
                <c:pt idx="5502">
                  <c:v>7011</c:v>
                </c:pt>
                <c:pt idx="5503">
                  <c:v>5613.75</c:v>
                </c:pt>
                <c:pt idx="5504">
                  <c:v>9270</c:v>
                </c:pt>
                <c:pt idx="5505">
                  <c:v>11659.5</c:v>
                </c:pt>
                <c:pt idx="5506">
                  <c:v>2585.25</c:v>
                </c:pt>
                <c:pt idx="5507">
                  <c:v>7663.5</c:v>
                </c:pt>
                <c:pt idx="5508">
                  <c:v>4941</c:v>
                </c:pt>
                <c:pt idx="5509">
                  <c:v>1892.25</c:v>
                </c:pt>
                <c:pt idx="5510">
                  <c:v>7177.5</c:v>
                </c:pt>
                <c:pt idx="5511">
                  <c:v>9373.5</c:v>
                </c:pt>
                <c:pt idx="5512">
                  <c:v>7906.5</c:v>
                </c:pt>
                <c:pt idx="5513">
                  <c:v>6522.75</c:v>
                </c:pt>
                <c:pt idx="5514">
                  <c:v>6648.75</c:v>
                </c:pt>
                <c:pt idx="5515">
                  <c:v>4821.75</c:v>
                </c:pt>
                <c:pt idx="5516">
                  <c:v>3771</c:v>
                </c:pt>
                <c:pt idx="5517">
                  <c:v>8437.5</c:v>
                </c:pt>
                <c:pt idx="5518">
                  <c:v>780.75</c:v>
                </c:pt>
                <c:pt idx="5519">
                  <c:v>1721.25</c:v>
                </c:pt>
                <c:pt idx="5520">
                  <c:v>6792.75</c:v>
                </c:pt>
                <c:pt idx="5521">
                  <c:v>1158.75</c:v>
                </c:pt>
                <c:pt idx="5522">
                  <c:v>139.5</c:v>
                </c:pt>
                <c:pt idx="5523">
                  <c:v>3777.75</c:v>
                </c:pt>
                <c:pt idx="5524">
                  <c:v>12546</c:v>
                </c:pt>
                <c:pt idx="5525">
                  <c:v>10266.75</c:v>
                </c:pt>
                <c:pt idx="5526">
                  <c:v>5384.25</c:v>
                </c:pt>
                <c:pt idx="5527">
                  <c:v>4007.25</c:v>
                </c:pt>
                <c:pt idx="5528">
                  <c:v>105.75</c:v>
                </c:pt>
                <c:pt idx="5529">
                  <c:v>2925</c:v>
                </c:pt>
                <c:pt idx="5530">
                  <c:v>8718.75</c:v>
                </c:pt>
                <c:pt idx="5531">
                  <c:v>14454</c:v>
                </c:pt>
                <c:pt idx="5532">
                  <c:v>1908</c:v>
                </c:pt>
                <c:pt idx="5533">
                  <c:v>8372.25</c:v>
                </c:pt>
                <c:pt idx="5534">
                  <c:v>1935</c:v>
                </c:pt>
                <c:pt idx="5535">
                  <c:v>6279.75</c:v>
                </c:pt>
                <c:pt idx="5536">
                  <c:v>859.5</c:v>
                </c:pt>
                <c:pt idx="5537">
                  <c:v>717.75</c:v>
                </c:pt>
                <c:pt idx="5538">
                  <c:v>1883.25</c:v>
                </c:pt>
                <c:pt idx="5539">
                  <c:v>5726.25</c:v>
                </c:pt>
                <c:pt idx="5540">
                  <c:v>5305.5</c:v>
                </c:pt>
                <c:pt idx="5541">
                  <c:v>5350.5</c:v>
                </c:pt>
                <c:pt idx="5542">
                  <c:v>4956.75</c:v>
                </c:pt>
                <c:pt idx="5543">
                  <c:v>783</c:v>
                </c:pt>
                <c:pt idx="5544">
                  <c:v>7791.75</c:v>
                </c:pt>
                <c:pt idx="5545">
                  <c:v>6279.75</c:v>
                </c:pt>
                <c:pt idx="5546">
                  <c:v>31.5</c:v>
                </c:pt>
                <c:pt idx="5547">
                  <c:v>2283.75</c:v>
                </c:pt>
                <c:pt idx="5548">
                  <c:v>2043</c:v>
                </c:pt>
                <c:pt idx="5549">
                  <c:v>3960</c:v>
                </c:pt>
                <c:pt idx="5550">
                  <c:v>7220.25</c:v>
                </c:pt>
                <c:pt idx="5551">
                  <c:v>4610.25</c:v>
                </c:pt>
                <c:pt idx="5552">
                  <c:v>5305.5</c:v>
                </c:pt>
                <c:pt idx="5553">
                  <c:v>2823.75</c:v>
                </c:pt>
                <c:pt idx="5554">
                  <c:v>164.25</c:v>
                </c:pt>
                <c:pt idx="5555">
                  <c:v>10388.25</c:v>
                </c:pt>
                <c:pt idx="5556">
                  <c:v>9024.75</c:v>
                </c:pt>
                <c:pt idx="5557">
                  <c:v>1998</c:v>
                </c:pt>
                <c:pt idx="5558">
                  <c:v>774</c:v>
                </c:pt>
                <c:pt idx="5559">
                  <c:v>4997.25</c:v>
                </c:pt>
                <c:pt idx="5560">
                  <c:v>5199.75</c:v>
                </c:pt>
                <c:pt idx="5561">
                  <c:v>5283</c:v>
                </c:pt>
                <c:pt idx="5562">
                  <c:v>5796</c:v>
                </c:pt>
                <c:pt idx="5563">
                  <c:v>7517.25</c:v>
                </c:pt>
                <c:pt idx="5564">
                  <c:v>1062</c:v>
                </c:pt>
                <c:pt idx="5565">
                  <c:v>3028.5</c:v>
                </c:pt>
                <c:pt idx="5566">
                  <c:v>794.25</c:v>
                </c:pt>
                <c:pt idx="5567">
                  <c:v>9335.25</c:v>
                </c:pt>
                <c:pt idx="5568">
                  <c:v>9434.25</c:v>
                </c:pt>
                <c:pt idx="5569">
                  <c:v>4963.5</c:v>
                </c:pt>
                <c:pt idx="5570">
                  <c:v>3703.5</c:v>
                </c:pt>
                <c:pt idx="5571">
                  <c:v>6025.5</c:v>
                </c:pt>
                <c:pt idx="5572">
                  <c:v>4977</c:v>
                </c:pt>
                <c:pt idx="5573">
                  <c:v>3291.75</c:v>
                </c:pt>
                <c:pt idx="5574">
                  <c:v>6194.25</c:v>
                </c:pt>
                <c:pt idx="5575">
                  <c:v>3910.5</c:v>
                </c:pt>
                <c:pt idx="5576">
                  <c:v>12287.25</c:v>
                </c:pt>
                <c:pt idx="5577">
                  <c:v>5908.5</c:v>
                </c:pt>
                <c:pt idx="5578">
                  <c:v>6482.25</c:v>
                </c:pt>
                <c:pt idx="5579">
                  <c:v>4279.5</c:v>
                </c:pt>
                <c:pt idx="5580">
                  <c:v>8376.75</c:v>
                </c:pt>
                <c:pt idx="5581">
                  <c:v>10107</c:v>
                </c:pt>
                <c:pt idx="5582">
                  <c:v>2313</c:v>
                </c:pt>
                <c:pt idx="5583">
                  <c:v>4968</c:v>
                </c:pt>
                <c:pt idx="5584">
                  <c:v>6887.25</c:v>
                </c:pt>
                <c:pt idx="5585">
                  <c:v>13716</c:v>
                </c:pt>
                <c:pt idx="5586">
                  <c:v>9756</c:v>
                </c:pt>
                <c:pt idx="5587">
                  <c:v>6702.75</c:v>
                </c:pt>
                <c:pt idx="5588">
                  <c:v>15311.25</c:v>
                </c:pt>
                <c:pt idx="5589">
                  <c:v>3453.75</c:v>
                </c:pt>
                <c:pt idx="5590">
                  <c:v>4551.75</c:v>
                </c:pt>
                <c:pt idx="5591">
                  <c:v>965.25</c:v>
                </c:pt>
                <c:pt idx="5592">
                  <c:v>4709.25</c:v>
                </c:pt>
                <c:pt idx="5593">
                  <c:v>333</c:v>
                </c:pt>
                <c:pt idx="5594">
                  <c:v>4799.25</c:v>
                </c:pt>
                <c:pt idx="5595">
                  <c:v>2848.5</c:v>
                </c:pt>
                <c:pt idx="5596">
                  <c:v>6912</c:v>
                </c:pt>
                <c:pt idx="5597">
                  <c:v>6471</c:v>
                </c:pt>
                <c:pt idx="5598">
                  <c:v>5217.75</c:v>
                </c:pt>
                <c:pt idx="5599">
                  <c:v>6349.5</c:v>
                </c:pt>
                <c:pt idx="5600">
                  <c:v>5573.25</c:v>
                </c:pt>
                <c:pt idx="5601">
                  <c:v>5868</c:v>
                </c:pt>
                <c:pt idx="5602">
                  <c:v>16976.25</c:v>
                </c:pt>
                <c:pt idx="5603">
                  <c:v>2927.25</c:v>
                </c:pt>
                <c:pt idx="5604">
                  <c:v>5998.5</c:v>
                </c:pt>
                <c:pt idx="5605">
                  <c:v>11389.5</c:v>
                </c:pt>
                <c:pt idx="5606">
                  <c:v>3242.25</c:v>
                </c:pt>
                <c:pt idx="5607">
                  <c:v>13459.5</c:v>
                </c:pt>
                <c:pt idx="5608">
                  <c:v>16544.25</c:v>
                </c:pt>
                <c:pt idx="5609">
                  <c:v>265.5</c:v>
                </c:pt>
                <c:pt idx="5610">
                  <c:v>7152.75</c:v>
                </c:pt>
                <c:pt idx="5611">
                  <c:v>6171.75</c:v>
                </c:pt>
                <c:pt idx="5612">
                  <c:v>4594.5</c:v>
                </c:pt>
                <c:pt idx="5613">
                  <c:v>12361.5</c:v>
                </c:pt>
                <c:pt idx="5614">
                  <c:v>2020.5</c:v>
                </c:pt>
                <c:pt idx="5615">
                  <c:v>11409.75</c:v>
                </c:pt>
                <c:pt idx="5616">
                  <c:v>5514.75</c:v>
                </c:pt>
                <c:pt idx="5617">
                  <c:v>10440</c:v>
                </c:pt>
                <c:pt idx="5618">
                  <c:v>5859</c:v>
                </c:pt>
                <c:pt idx="5619">
                  <c:v>6599.25</c:v>
                </c:pt>
                <c:pt idx="5620">
                  <c:v>3179.25</c:v>
                </c:pt>
                <c:pt idx="5621">
                  <c:v>10964.25</c:v>
                </c:pt>
                <c:pt idx="5622">
                  <c:v>9679.5</c:v>
                </c:pt>
                <c:pt idx="5623">
                  <c:v>4119.75</c:v>
                </c:pt>
                <c:pt idx="5624">
                  <c:v>9292.5</c:v>
                </c:pt>
                <c:pt idx="5625">
                  <c:v>5145.75</c:v>
                </c:pt>
                <c:pt idx="5626">
                  <c:v>5465.25</c:v>
                </c:pt>
                <c:pt idx="5627">
                  <c:v>10338.75</c:v>
                </c:pt>
                <c:pt idx="5628">
                  <c:v>5258.25</c:v>
                </c:pt>
                <c:pt idx="5629">
                  <c:v>4713.75</c:v>
                </c:pt>
                <c:pt idx="5630">
                  <c:v>5634</c:v>
                </c:pt>
                <c:pt idx="5631">
                  <c:v>3642.75</c:v>
                </c:pt>
                <c:pt idx="5632">
                  <c:v>10962</c:v>
                </c:pt>
                <c:pt idx="5633">
                  <c:v>16499.25</c:v>
                </c:pt>
                <c:pt idx="5634">
                  <c:v>13776.75</c:v>
                </c:pt>
                <c:pt idx="5635">
                  <c:v>263.25</c:v>
                </c:pt>
                <c:pt idx="5636">
                  <c:v>1134</c:v>
                </c:pt>
                <c:pt idx="5637">
                  <c:v>14703.75</c:v>
                </c:pt>
                <c:pt idx="5638">
                  <c:v>3399.75</c:v>
                </c:pt>
                <c:pt idx="5639">
                  <c:v>4954.5</c:v>
                </c:pt>
                <c:pt idx="5640">
                  <c:v>10149.75</c:v>
                </c:pt>
                <c:pt idx="5641">
                  <c:v>315</c:v>
                </c:pt>
                <c:pt idx="5642">
                  <c:v>3118.5</c:v>
                </c:pt>
                <c:pt idx="5643">
                  <c:v>6637.5</c:v>
                </c:pt>
                <c:pt idx="5644">
                  <c:v>3253.5</c:v>
                </c:pt>
                <c:pt idx="5645">
                  <c:v>2252.25</c:v>
                </c:pt>
                <c:pt idx="5646">
                  <c:v>2229.75</c:v>
                </c:pt>
                <c:pt idx="5647">
                  <c:v>4473</c:v>
                </c:pt>
                <c:pt idx="5648">
                  <c:v>8100</c:v>
                </c:pt>
                <c:pt idx="5649">
                  <c:v>11380.5</c:v>
                </c:pt>
                <c:pt idx="5650">
                  <c:v>9153</c:v>
                </c:pt>
                <c:pt idx="5651">
                  <c:v>4608</c:v>
                </c:pt>
                <c:pt idx="5652">
                  <c:v>8262</c:v>
                </c:pt>
                <c:pt idx="5653">
                  <c:v>11866.5</c:v>
                </c:pt>
                <c:pt idx="5654">
                  <c:v>5769</c:v>
                </c:pt>
                <c:pt idx="5655">
                  <c:v>4851</c:v>
                </c:pt>
                <c:pt idx="5656">
                  <c:v>4952.25</c:v>
                </c:pt>
                <c:pt idx="5657">
                  <c:v>10226.25</c:v>
                </c:pt>
                <c:pt idx="5658">
                  <c:v>182.25</c:v>
                </c:pt>
                <c:pt idx="5659">
                  <c:v>459</c:v>
                </c:pt>
                <c:pt idx="5660">
                  <c:v>2621.25</c:v>
                </c:pt>
                <c:pt idx="5661">
                  <c:v>1460.25</c:v>
                </c:pt>
                <c:pt idx="5662">
                  <c:v>11306.25</c:v>
                </c:pt>
                <c:pt idx="5663">
                  <c:v>2481.75</c:v>
                </c:pt>
                <c:pt idx="5664">
                  <c:v>1804.5</c:v>
                </c:pt>
                <c:pt idx="5665">
                  <c:v>2981.25</c:v>
                </c:pt>
                <c:pt idx="5666">
                  <c:v>1156.5</c:v>
                </c:pt>
                <c:pt idx="5667">
                  <c:v>9011.25</c:v>
                </c:pt>
                <c:pt idx="5668">
                  <c:v>2189.25</c:v>
                </c:pt>
                <c:pt idx="5669">
                  <c:v>6144.75</c:v>
                </c:pt>
                <c:pt idx="5670">
                  <c:v>5575.5</c:v>
                </c:pt>
                <c:pt idx="5671">
                  <c:v>6030</c:v>
                </c:pt>
                <c:pt idx="5672">
                  <c:v>6086.25</c:v>
                </c:pt>
                <c:pt idx="5673">
                  <c:v>5145.75</c:v>
                </c:pt>
                <c:pt idx="5674">
                  <c:v>4596.75</c:v>
                </c:pt>
                <c:pt idx="5675">
                  <c:v>6243.75</c:v>
                </c:pt>
                <c:pt idx="5676">
                  <c:v>14789.25</c:v>
                </c:pt>
                <c:pt idx="5677">
                  <c:v>11479.5</c:v>
                </c:pt>
                <c:pt idx="5678">
                  <c:v>4475.25</c:v>
                </c:pt>
                <c:pt idx="5679">
                  <c:v>1336.5</c:v>
                </c:pt>
                <c:pt idx="5680">
                  <c:v>2180.25</c:v>
                </c:pt>
                <c:pt idx="5681">
                  <c:v>3278.25</c:v>
                </c:pt>
                <c:pt idx="5682">
                  <c:v>8320.5</c:v>
                </c:pt>
                <c:pt idx="5683">
                  <c:v>535.5</c:v>
                </c:pt>
                <c:pt idx="5684">
                  <c:v>3793.5</c:v>
                </c:pt>
                <c:pt idx="5685">
                  <c:v>10757.25</c:v>
                </c:pt>
                <c:pt idx="5686">
                  <c:v>9186.75</c:v>
                </c:pt>
                <c:pt idx="5687">
                  <c:v>4236.75</c:v>
                </c:pt>
                <c:pt idx="5688">
                  <c:v>5600.25</c:v>
                </c:pt>
                <c:pt idx="5689">
                  <c:v>1395</c:v>
                </c:pt>
                <c:pt idx="5690">
                  <c:v>5584.5</c:v>
                </c:pt>
                <c:pt idx="5691">
                  <c:v>1516.5</c:v>
                </c:pt>
                <c:pt idx="5692">
                  <c:v>12352.5</c:v>
                </c:pt>
                <c:pt idx="5693">
                  <c:v>3354.75</c:v>
                </c:pt>
                <c:pt idx="5694">
                  <c:v>7373.25</c:v>
                </c:pt>
                <c:pt idx="5695">
                  <c:v>5987.25</c:v>
                </c:pt>
                <c:pt idx="5696">
                  <c:v>6113.25</c:v>
                </c:pt>
                <c:pt idx="5697">
                  <c:v>8698.5</c:v>
                </c:pt>
                <c:pt idx="5698">
                  <c:v>3721.5</c:v>
                </c:pt>
                <c:pt idx="5699">
                  <c:v>5548.5</c:v>
                </c:pt>
                <c:pt idx="5700">
                  <c:v>3435.75</c:v>
                </c:pt>
                <c:pt idx="5701">
                  <c:v>16575.75</c:v>
                </c:pt>
                <c:pt idx="5702">
                  <c:v>6525</c:v>
                </c:pt>
                <c:pt idx="5703">
                  <c:v>2009.25</c:v>
                </c:pt>
                <c:pt idx="5704">
                  <c:v>2083.5</c:v>
                </c:pt>
                <c:pt idx="5705">
                  <c:v>13533.75</c:v>
                </c:pt>
                <c:pt idx="5706">
                  <c:v>6381</c:v>
                </c:pt>
                <c:pt idx="5707">
                  <c:v>3615.75</c:v>
                </c:pt>
                <c:pt idx="5708">
                  <c:v>7654.5</c:v>
                </c:pt>
                <c:pt idx="5709">
                  <c:v>1401.75</c:v>
                </c:pt>
                <c:pt idx="5710">
                  <c:v>501.75</c:v>
                </c:pt>
                <c:pt idx="5711">
                  <c:v>2560.5</c:v>
                </c:pt>
                <c:pt idx="5712">
                  <c:v>4878</c:v>
                </c:pt>
                <c:pt idx="5713">
                  <c:v>6293.25</c:v>
                </c:pt>
                <c:pt idx="5714">
                  <c:v>2866.5</c:v>
                </c:pt>
                <c:pt idx="5715">
                  <c:v>4767.75</c:v>
                </c:pt>
                <c:pt idx="5716">
                  <c:v>5589</c:v>
                </c:pt>
                <c:pt idx="5717">
                  <c:v>9636.75</c:v>
                </c:pt>
                <c:pt idx="5718">
                  <c:v>949.5</c:v>
                </c:pt>
                <c:pt idx="5719">
                  <c:v>7692.75</c:v>
                </c:pt>
                <c:pt idx="5720">
                  <c:v>7841.25</c:v>
                </c:pt>
                <c:pt idx="5721">
                  <c:v>6646.5</c:v>
                </c:pt>
                <c:pt idx="5722">
                  <c:v>6977.25</c:v>
                </c:pt>
                <c:pt idx="5723">
                  <c:v>3402</c:v>
                </c:pt>
                <c:pt idx="5724">
                  <c:v>1536.75</c:v>
                </c:pt>
                <c:pt idx="5725">
                  <c:v>4927.5</c:v>
                </c:pt>
                <c:pt idx="5726">
                  <c:v>6797.25</c:v>
                </c:pt>
                <c:pt idx="5727">
                  <c:v>9506.25</c:v>
                </c:pt>
                <c:pt idx="5728">
                  <c:v>16382.25</c:v>
                </c:pt>
                <c:pt idx="5729">
                  <c:v>5193</c:v>
                </c:pt>
                <c:pt idx="5730">
                  <c:v>2137.5</c:v>
                </c:pt>
                <c:pt idx="5731">
                  <c:v>20090.25</c:v>
                </c:pt>
                <c:pt idx="5732">
                  <c:v>2873.25</c:v>
                </c:pt>
                <c:pt idx="5733">
                  <c:v>3845.25</c:v>
                </c:pt>
                <c:pt idx="5734">
                  <c:v>11828.25</c:v>
                </c:pt>
                <c:pt idx="5735">
                  <c:v>4198.5</c:v>
                </c:pt>
                <c:pt idx="5736">
                  <c:v>6576.75</c:v>
                </c:pt>
                <c:pt idx="5737">
                  <c:v>1752.75</c:v>
                </c:pt>
                <c:pt idx="5738">
                  <c:v>4700.25</c:v>
                </c:pt>
                <c:pt idx="5739">
                  <c:v>3001.5</c:v>
                </c:pt>
                <c:pt idx="5740">
                  <c:v>5953.5</c:v>
                </c:pt>
                <c:pt idx="5741">
                  <c:v>463.5</c:v>
                </c:pt>
                <c:pt idx="5742">
                  <c:v>443.25</c:v>
                </c:pt>
                <c:pt idx="5743">
                  <c:v>1971</c:v>
                </c:pt>
                <c:pt idx="5744">
                  <c:v>5791.5</c:v>
                </c:pt>
                <c:pt idx="5745">
                  <c:v>4362.75</c:v>
                </c:pt>
                <c:pt idx="5746">
                  <c:v>618.75</c:v>
                </c:pt>
                <c:pt idx="5747">
                  <c:v>2790</c:v>
                </c:pt>
                <c:pt idx="5748">
                  <c:v>2398.5</c:v>
                </c:pt>
                <c:pt idx="5749">
                  <c:v>7114.5</c:v>
                </c:pt>
                <c:pt idx="5750">
                  <c:v>6248.25</c:v>
                </c:pt>
                <c:pt idx="5751">
                  <c:v>4662</c:v>
                </c:pt>
                <c:pt idx="5752">
                  <c:v>1496.25</c:v>
                </c:pt>
                <c:pt idx="5753">
                  <c:v>4918.5</c:v>
                </c:pt>
                <c:pt idx="5754">
                  <c:v>4083.75</c:v>
                </c:pt>
                <c:pt idx="5755">
                  <c:v>2679.75</c:v>
                </c:pt>
                <c:pt idx="5756">
                  <c:v>7317</c:v>
                </c:pt>
                <c:pt idx="5757">
                  <c:v>2263.5</c:v>
                </c:pt>
                <c:pt idx="5758">
                  <c:v>1903.5</c:v>
                </c:pt>
                <c:pt idx="5759">
                  <c:v>2351.25</c:v>
                </c:pt>
                <c:pt idx="5760">
                  <c:v>7038</c:v>
                </c:pt>
                <c:pt idx="5761">
                  <c:v>6952.5</c:v>
                </c:pt>
                <c:pt idx="5762">
                  <c:v>2283.75</c:v>
                </c:pt>
                <c:pt idx="5763">
                  <c:v>1102.5</c:v>
                </c:pt>
                <c:pt idx="5764">
                  <c:v>10629</c:v>
                </c:pt>
                <c:pt idx="5765">
                  <c:v>8129.25</c:v>
                </c:pt>
                <c:pt idx="5766">
                  <c:v>245.25</c:v>
                </c:pt>
                <c:pt idx="5767">
                  <c:v>13990.5</c:v>
                </c:pt>
                <c:pt idx="5768">
                  <c:v>9326.25</c:v>
                </c:pt>
                <c:pt idx="5769">
                  <c:v>2961</c:v>
                </c:pt>
                <c:pt idx="5770">
                  <c:v>6682.5</c:v>
                </c:pt>
                <c:pt idx="5771">
                  <c:v>1665</c:v>
                </c:pt>
                <c:pt idx="5772">
                  <c:v>3287.25</c:v>
                </c:pt>
                <c:pt idx="5773">
                  <c:v>6000.75</c:v>
                </c:pt>
                <c:pt idx="5774">
                  <c:v>1629</c:v>
                </c:pt>
                <c:pt idx="5775">
                  <c:v>10545.75</c:v>
                </c:pt>
                <c:pt idx="5776">
                  <c:v>4803.75</c:v>
                </c:pt>
                <c:pt idx="5777">
                  <c:v>7161.75</c:v>
                </c:pt>
                <c:pt idx="5778">
                  <c:v>5004</c:v>
                </c:pt>
                <c:pt idx="5779">
                  <c:v>10728</c:v>
                </c:pt>
                <c:pt idx="5780">
                  <c:v>1080</c:v>
                </c:pt>
                <c:pt idx="5781">
                  <c:v>6178.5</c:v>
                </c:pt>
                <c:pt idx="5782">
                  <c:v>3354.75</c:v>
                </c:pt>
                <c:pt idx="5783">
                  <c:v>3971.25</c:v>
                </c:pt>
                <c:pt idx="5784">
                  <c:v>1226.25</c:v>
                </c:pt>
                <c:pt idx="5785">
                  <c:v>6779.25</c:v>
                </c:pt>
                <c:pt idx="5786">
                  <c:v>5080.5</c:v>
                </c:pt>
                <c:pt idx="5787">
                  <c:v>11468.25</c:v>
                </c:pt>
                <c:pt idx="5788">
                  <c:v>4475.25</c:v>
                </c:pt>
                <c:pt idx="5789">
                  <c:v>2835</c:v>
                </c:pt>
                <c:pt idx="5790">
                  <c:v>3548.25</c:v>
                </c:pt>
                <c:pt idx="5791">
                  <c:v>4833</c:v>
                </c:pt>
                <c:pt idx="5792">
                  <c:v>3708</c:v>
                </c:pt>
                <c:pt idx="5793">
                  <c:v>4056.75</c:v>
                </c:pt>
                <c:pt idx="5794">
                  <c:v>7962.75</c:v>
                </c:pt>
                <c:pt idx="5795">
                  <c:v>5256</c:v>
                </c:pt>
                <c:pt idx="5796">
                  <c:v>6045.75</c:v>
                </c:pt>
                <c:pt idx="5797">
                  <c:v>3510</c:v>
                </c:pt>
                <c:pt idx="5798">
                  <c:v>10365.75</c:v>
                </c:pt>
                <c:pt idx="5799">
                  <c:v>3501</c:v>
                </c:pt>
                <c:pt idx="5800">
                  <c:v>4360.5</c:v>
                </c:pt>
                <c:pt idx="5801">
                  <c:v>6943.5</c:v>
                </c:pt>
                <c:pt idx="5802">
                  <c:v>12206.25</c:v>
                </c:pt>
                <c:pt idx="5803">
                  <c:v>4234.5</c:v>
                </c:pt>
                <c:pt idx="5804">
                  <c:v>1289.25</c:v>
                </c:pt>
                <c:pt idx="5805">
                  <c:v>2101.5</c:v>
                </c:pt>
                <c:pt idx="5806">
                  <c:v>2841.75</c:v>
                </c:pt>
                <c:pt idx="5807">
                  <c:v>3879</c:v>
                </c:pt>
                <c:pt idx="5808">
                  <c:v>6662.25</c:v>
                </c:pt>
                <c:pt idx="5809">
                  <c:v>7258.5</c:v>
                </c:pt>
                <c:pt idx="5810">
                  <c:v>4578.75</c:v>
                </c:pt>
                <c:pt idx="5811">
                  <c:v>3186</c:v>
                </c:pt>
                <c:pt idx="5812">
                  <c:v>5071.5</c:v>
                </c:pt>
                <c:pt idx="5813">
                  <c:v>6720.75</c:v>
                </c:pt>
                <c:pt idx="5814">
                  <c:v>2022.75</c:v>
                </c:pt>
                <c:pt idx="5815">
                  <c:v>7906.5</c:v>
                </c:pt>
                <c:pt idx="5816">
                  <c:v>4443.75</c:v>
                </c:pt>
                <c:pt idx="5817">
                  <c:v>4734</c:v>
                </c:pt>
                <c:pt idx="5818">
                  <c:v>4774.5</c:v>
                </c:pt>
                <c:pt idx="5819">
                  <c:v>3384</c:v>
                </c:pt>
                <c:pt idx="5820">
                  <c:v>5582.25</c:v>
                </c:pt>
                <c:pt idx="5821">
                  <c:v>5141.25</c:v>
                </c:pt>
                <c:pt idx="5822">
                  <c:v>3681</c:v>
                </c:pt>
                <c:pt idx="5823">
                  <c:v>2574</c:v>
                </c:pt>
                <c:pt idx="5824">
                  <c:v>9497.25</c:v>
                </c:pt>
                <c:pt idx="5825">
                  <c:v>8646.75</c:v>
                </c:pt>
                <c:pt idx="5826">
                  <c:v>11173.5</c:v>
                </c:pt>
                <c:pt idx="5827">
                  <c:v>2241</c:v>
                </c:pt>
                <c:pt idx="5828">
                  <c:v>7629.75</c:v>
                </c:pt>
                <c:pt idx="5829">
                  <c:v>420.75</c:v>
                </c:pt>
                <c:pt idx="5830">
                  <c:v>9182.25</c:v>
                </c:pt>
                <c:pt idx="5831">
                  <c:v>9792</c:v>
                </c:pt>
                <c:pt idx="5832">
                  <c:v>8460</c:v>
                </c:pt>
                <c:pt idx="5833">
                  <c:v>2529</c:v>
                </c:pt>
                <c:pt idx="5834">
                  <c:v>859.5</c:v>
                </c:pt>
                <c:pt idx="5835">
                  <c:v>1629</c:v>
                </c:pt>
                <c:pt idx="5836">
                  <c:v>13797</c:v>
                </c:pt>
                <c:pt idx="5837">
                  <c:v>3728.25</c:v>
                </c:pt>
                <c:pt idx="5838">
                  <c:v>8007.75</c:v>
                </c:pt>
                <c:pt idx="5839">
                  <c:v>6336</c:v>
                </c:pt>
                <c:pt idx="5840">
                  <c:v>7490.25</c:v>
                </c:pt>
                <c:pt idx="5841">
                  <c:v>2929.5</c:v>
                </c:pt>
                <c:pt idx="5842">
                  <c:v>12426.75</c:v>
                </c:pt>
                <c:pt idx="5843">
                  <c:v>7404.75</c:v>
                </c:pt>
                <c:pt idx="5844">
                  <c:v>2713.5</c:v>
                </c:pt>
                <c:pt idx="5845">
                  <c:v>7251.75</c:v>
                </c:pt>
                <c:pt idx="5846">
                  <c:v>6095.25</c:v>
                </c:pt>
                <c:pt idx="5847">
                  <c:v>7170.75</c:v>
                </c:pt>
                <c:pt idx="5848">
                  <c:v>7128</c:v>
                </c:pt>
                <c:pt idx="5849">
                  <c:v>4378.5</c:v>
                </c:pt>
                <c:pt idx="5850">
                  <c:v>10460.25</c:v>
                </c:pt>
                <c:pt idx="5851">
                  <c:v>5726.25</c:v>
                </c:pt>
                <c:pt idx="5852">
                  <c:v>3195</c:v>
                </c:pt>
                <c:pt idx="5853">
                  <c:v>5087.25</c:v>
                </c:pt>
                <c:pt idx="5854">
                  <c:v>5202</c:v>
                </c:pt>
                <c:pt idx="5855">
                  <c:v>2792.25</c:v>
                </c:pt>
                <c:pt idx="5856">
                  <c:v>5771.25</c:v>
                </c:pt>
                <c:pt idx="5857">
                  <c:v>5204.25</c:v>
                </c:pt>
                <c:pt idx="5858">
                  <c:v>4437</c:v>
                </c:pt>
                <c:pt idx="5859">
                  <c:v>9335.25</c:v>
                </c:pt>
                <c:pt idx="5860">
                  <c:v>9436.5</c:v>
                </c:pt>
                <c:pt idx="5861">
                  <c:v>7267.5</c:v>
                </c:pt>
                <c:pt idx="5862">
                  <c:v>2639.25</c:v>
                </c:pt>
                <c:pt idx="5863">
                  <c:v>1010.25</c:v>
                </c:pt>
                <c:pt idx="5864">
                  <c:v>8941.5</c:v>
                </c:pt>
                <c:pt idx="5865">
                  <c:v>8127</c:v>
                </c:pt>
                <c:pt idx="5866">
                  <c:v>7258.5</c:v>
                </c:pt>
                <c:pt idx="5867">
                  <c:v>3107.25</c:v>
                </c:pt>
                <c:pt idx="5868">
                  <c:v>5179.5</c:v>
                </c:pt>
                <c:pt idx="5869">
                  <c:v>760.5</c:v>
                </c:pt>
                <c:pt idx="5870">
                  <c:v>6849</c:v>
                </c:pt>
                <c:pt idx="5871">
                  <c:v>2601</c:v>
                </c:pt>
                <c:pt idx="5872">
                  <c:v>3588.75</c:v>
                </c:pt>
                <c:pt idx="5873">
                  <c:v>3982.5</c:v>
                </c:pt>
                <c:pt idx="5874">
                  <c:v>6603.75</c:v>
                </c:pt>
                <c:pt idx="5875">
                  <c:v>3224.25</c:v>
                </c:pt>
                <c:pt idx="5876">
                  <c:v>9760.5</c:v>
                </c:pt>
                <c:pt idx="5877">
                  <c:v>13227.75</c:v>
                </c:pt>
                <c:pt idx="5878">
                  <c:v>1134</c:v>
                </c:pt>
                <c:pt idx="5879">
                  <c:v>951.75</c:v>
                </c:pt>
                <c:pt idx="5880">
                  <c:v>990</c:v>
                </c:pt>
                <c:pt idx="5881">
                  <c:v>2535.75</c:v>
                </c:pt>
                <c:pt idx="5882">
                  <c:v>6682.5</c:v>
                </c:pt>
                <c:pt idx="5883">
                  <c:v>434.25</c:v>
                </c:pt>
                <c:pt idx="5884">
                  <c:v>10217.25</c:v>
                </c:pt>
                <c:pt idx="5885">
                  <c:v>8219.25</c:v>
                </c:pt>
                <c:pt idx="5886">
                  <c:v>1368</c:v>
                </c:pt>
                <c:pt idx="5887">
                  <c:v>7294.5</c:v>
                </c:pt>
                <c:pt idx="5888">
                  <c:v>1237.5</c:v>
                </c:pt>
                <c:pt idx="5889">
                  <c:v>4630.5</c:v>
                </c:pt>
                <c:pt idx="5890">
                  <c:v>9861.75</c:v>
                </c:pt>
                <c:pt idx="5891">
                  <c:v>15036.75</c:v>
                </c:pt>
                <c:pt idx="5892">
                  <c:v>4142.25</c:v>
                </c:pt>
                <c:pt idx="5893">
                  <c:v>6284.25</c:v>
                </c:pt>
                <c:pt idx="5894">
                  <c:v>11830.5</c:v>
                </c:pt>
                <c:pt idx="5895">
                  <c:v>3453.75</c:v>
                </c:pt>
                <c:pt idx="5896">
                  <c:v>6122.25</c:v>
                </c:pt>
                <c:pt idx="5897">
                  <c:v>5325.75</c:v>
                </c:pt>
                <c:pt idx="5898">
                  <c:v>625.5</c:v>
                </c:pt>
                <c:pt idx="5899">
                  <c:v>4198.5</c:v>
                </c:pt>
                <c:pt idx="5900">
                  <c:v>10019.25</c:v>
                </c:pt>
                <c:pt idx="5901">
                  <c:v>4677.75</c:v>
                </c:pt>
                <c:pt idx="5902">
                  <c:v>3696.75</c:v>
                </c:pt>
                <c:pt idx="5903">
                  <c:v>1752.75</c:v>
                </c:pt>
                <c:pt idx="5904">
                  <c:v>312.75</c:v>
                </c:pt>
                <c:pt idx="5905">
                  <c:v>4392</c:v>
                </c:pt>
                <c:pt idx="5906">
                  <c:v>108</c:v>
                </c:pt>
                <c:pt idx="5907">
                  <c:v>2713.5</c:v>
                </c:pt>
                <c:pt idx="5908">
                  <c:v>3078</c:v>
                </c:pt>
                <c:pt idx="5909">
                  <c:v>5316.75</c:v>
                </c:pt>
                <c:pt idx="5910">
                  <c:v>697.5</c:v>
                </c:pt>
                <c:pt idx="5911">
                  <c:v>5667.75</c:v>
                </c:pt>
                <c:pt idx="5912">
                  <c:v>5537.25</c:v>
                </c:pt>
                <c:pt idx="5913">
                  <c:v>5737.5</c:v>
                </c:pt>
                <c:pt idx="5914">
                  <c:v>2049.75</c:v>
                </c:pt>
                <c:pt idx="5915">
                  <c:v>7443</c:v>
                </c:pt>
                <c:pt idx="5916">
                  <c:v>542.25</c:v>
                </c:pt>
                <c:pt idx="5917">
                  <c:v>15936.75</c:v>
                </c:pt>
                <c:pt idx="5918">
                  <c:v>6171.75</c:v>
                </c:pt>
                <c:pt idx="5919">
                  <c:v>5249.25</c:v>
                </c:pt>
                <c:pt idx="5920">
                  <c:v>5186.25</c:v>
                </c:pt>
                <c:pt idx="5921">
                  <c:v>10507.5</c:v>
                </c:pt>
                <c:pt idx="5922">
                  <c:v>8610.75</c:v>
                </c:pt>
                <c:pt idx="5923">
                  <c:v>2661.75</c:v>
                </c:pt>
                <c:pt idx="5924">
                  <c:v>4797</c:v>
                </c:pt>
                <c:pt idx="5925">
                  <c:v>4050</c:v>
                </c:pt>
                <c:pt idx="5926">
                  <c:v>5361.75</c:v>
                </c:pt>
                <c:pt idx="5927">
                  <c:v>231.75</c:v>
                </c:pt>
                <c:pt idx="5928">
                  <c:v>308.25</c:v>
                </c:pt>
                <c:pt idx="5929">
                  <c:v>6322.5</c:v>
                </c:pt>
                <c:pt idx="5930">
                  <c:v>5224.5</c:v>
                </c:pt>
                <c:pt idx="5931">
                  <c:v>6324.75</c:v>
                </c:pt>
                <c:pt idx="5932">
                  <c:v>1410.75</c:v>
                </c:pt>
                <c:pt idx="5933">
                  <c:v>5778</c:v>
                </c:pt>
                <c:pt idx="5934">
                  <c:v>1118.25</c:v>
                </c:pt>
                <c:pt idx="5935">
                  <c:v>7299</c:v>
                </c:pt>
                <c:pt idx="5936">
                  <c:v>5746.5</c:v>
                </c:pt>
                <c:pt idx="5937">
                  <c:v>9159.75</c:v>
                </c:pt>
                <c:pt idx="5938">
                  <c:v>398.25</c:v>
                </c:pt>
                <c:pt idx="5939">
                  <c:v>6993</c:v>
                </c:pt>
                <c:pt idx="5940">
                  <c:v>11191.5</c:v>
                </c:pt>
                <c:pt idx="5941">
                  <c:v>5096.25</c:v>
                </c:pt>
                <c:pt idx="5942">
                  <c:v>3971.25</c:v>
                </c:pt>
                <c:pt idx="5943">
                  <c:v>4448.25</c:v>
                </c:pt>
                <c:pt idx="5944">
                  <c:v>3636</c:v>
                </c:pt>
                <c:pt idx="5945">
                  <c:v>5418</c:v>
                </c:pt>
                <c:pt idx="5946">
                  <c:v>7211.25</c:v>
                </c:pt>
                <c:pt idx="5947">
                  <c:v>8142.75</c:v>
                </c:pt>
                <c:pt idx="5948">
                  <c:v>5485.5</c:v>
                </c:pt>
                <c:pt idx="5949">
                  <c:v>10647</c:v>
                </c:pt>
                <c:pt idx="5950">
                  <c:v>3114</c:v>
                </c:pt>
                <c:pt idx="5951">
                  <c:v>735.75</c:v>
                </c:pt>
                <c:pt idx="5952">
                  <c:v>1233</c:v>
                </c:pt>
                <c:pt idx="5953">
                  <c:v>3397.5</c:v>
                </c:pt>
                <c:pt idx="5954">
                  <c:v>7476.75</c:v>
                </c:pt>
                <c:pt idx="5955">
                  <c:v>2171.25</c:v>
                </c:pt>
                <c:pt idx="5956">
                  <c:v>4230</c:v>
                </c:pt>
                <c:pt idx="5957">
                  <c:v>40.5</c:v>
                </c:pt>
                <c:pt idx="5958">
                  <c:v>10714.5</c:v>
                </c:pt>
                <c:pt idx="5959">
                  <c:v>1930.5</c:v>
                </c:pt>
                <c:pt idx="5960">
                  <c:v>7416</c:v>
                </c:pt>
                <c:pt idx="5961">
                  <c:v>8847</c:v>
                </c:pt>
                <c:pt idx="5962">
                  <c:v>10941.75</c:v>
                </c:pt>
                <c:pt idx="5963">
                  <c:v>6160.5</c:v>
                </c:pt>
                <c:pt idx="5964">
                  <c:v>7303.5</c:v>
                </c:pt>
                <c:pt idx="5965">
                  <c:v>2805.75</c:v>
                </c:pt>
                <c:pt idx="5966">
                  <c:v>1370.25</c:v>
                </c:pt>
                <c:pt idx="5967">
                  <c:v>12872.25</c:v>
                </c:pt>
                <c:pt idx="5968">
                  <c:v>6612.75</c:v>
                </c:pt>
                <c:pt idx="5969">
                  <c:v>8118</c:v>
                </c:pt>
                <c:pt idx="5970">
                  <c:v>9243</c:v>
                </c:pt>
                <c:pt idx="5971">
                  <c:v>6934.5</c:v>
                </c:pt>
                <c:pt idx="5972">
                  <c:v>6806.25</c:v>
                </c:pt>
                <c:pt idx="5973">
                  <c:v>528.75</c:v>
                </c:pt>
                <c:pt idx="5974">
                  <c:v>6819.75</c:v>
                </c:pt>
                <c:pt idx="5975">
                  <c:v>5010.75</c:v>
                </c:pt>
                <c:pt idx="5976">
                  <c:v>6286.5</c:v>
                </c:pt>
                <c:pt idx="5977">
                  <c:v>5409</c:v>
                </c:pt>
                <c:pt idx="5978">
                  <c:v>10012.5</c:v>
                </c:pt>
                <c:pt idx="5979">
                  <c:v>1329.75</c:v>
                </c:pt>
                <c:pt idx="5980">
                  <c:v>9164.25</c:v>
                </c:pt>
                <c:pt idx="5981">
                  <c:v>2367</c:v>
                </c:pt>
                <c:pt idx="5982">
                  <c:v>4932</c:v>
                </c:pt>
                <c:pt idx="5983">
                  <c:v>3750.75</c:v>
                </c:pt>
                <c:pt idx="5984">
                  <c:v>7778.25</c:v>
                </c:pt>
                <c:pt idx="5985">
                  <c:v>5341.5</c:v>
                </c:pt>
                <c:pt idx="5986">
                  <c:v>5064.75</c:v>
                </c:pt>
                <c:pt idx="5987">
                  <c:v>7195.5</c:v>
                </c:pt>
                <c:pt idx="5988">
                  <c:v>8196.75</c:v>
                </c:pt>
                <c:pt idx="5989">
                  <c:v>17406</c:v>
                </c:pt>
                <c:pt idx="5990">
                  <c:v>5474.25</c:v>
                </c:pt>
                <c:pt idx="5991">
                  <c:v>5001.75</c:v>
                </c:pt>
                <c:pt idx="5992">
                  <c:v>5305.5</c:v>
                </c:pt>
                <c:pt idx="5993">
                  <c:v>6198.75</c:v>
                </c:pt>
                <c:pt idx="5994">
                  <c:v>758.25</c:v>
                </c:pt>
                <c:pt idx="5995">
                  <c:v>6574.5</c:v>
                </c:pt>
                <c:pt idx="5996">
                  <c:v>4770</c:v>
                </c:pt>
                <c:pt idx="5997">
                  <c:v>4799.25</c:v>
                </c:pt>
                <c:pt idx="5998">
                  <c:v>8455.5</c:v>
                </c:pt>
                <c:pt idx="5999">
                  <c:v>7481.25</c:v>
                </c:pt>
                <c:pt idx="6000">
                  <c:v>15826.5</c:v>
                </c:pt>
                <c:pt idx="6001">
                  <c:v>4779</c:v>
                </c:pt>
                <c:pt idx="6002">
                  <c:v>10743.75</c:v>
                </c:pt>
                <c:pt idx="6003">
                  <c:v>1298.25</c:v>
                </c:pt>
                <c:pt idx="6004">
                  <c:v>5512.5</c:v>
                </c:pt>
                <c:pt idx="6005">
                  <c:v>1858.5</c:v>
                </c:pt>
                <c:pt idx="6006">
                  <c:v>5415.75</c:v>
                </c:pt>
                <c:pt idx="6007">
                  <c:v>1005.75</c:v>
                </c:pt>
                <c:pt idx="6008">
                  <c:v>3514.5</c:v>
                </c:pt>
                <c:pt idx="6009">
                  <c:v>5872.5</c:v>
                </c:pt>
                <c:pt idx="6010">
                  <c:v>1062</c:v>
                </c:pt>
                <c:pt idx="6011">
                  <c:v>3492</c:v>
                </c:pt>
                <c:pt idx="6012">
                  <c:v>11263.5</c:v>
                </c:pt>
                <c:pt idx="6013">
                  <c:v>7182</c:v>
                </c:pt>
                <c:pt idx="6014">
                  <c:v>13245.75</c:v>
                </c:pt>
                <c:pt idx="6015">
                  <c:v>11736</c:v>
                </c:pt>
                <c:pt idx="6016">
                  <c:v>12966.75</c:v>
                </c:pt>
                <c:pt idx="6017">
                  <c:v>2274.75</c:v>
                </c:pt>
                <c:pt idx="6018">
                  <c:v>6840</c:v>
                </c:pt>
                <c:pt idx="6019">
                  <c:v>22.5</c:v>
                </c:pt>
                <c:pt idx="6020">
                  <c:v>10354.5</c:v>
                </c:pt>
                <c:pt idx="6021">
                  <c:v>3343.5</c:v>
                </c:pt>
                <c:pt idx="6022">
                  <c:v>7200</c:v>
                </c:pt>
                <c:pt idx="6023">
                  <c:v>2900.25</c:v>
                </c:pt>
                <c:pt idx="6024">
                  <c:v>7753.5</c:v>
                </c:pt>
                <c:pt idx="6025">
                  <c:v>1851.75</c:v>
                </c:pt>
                <c:pt idx="6026">
                  <c:v>7141.5</c:v>
                </c:pt>
                <c:pt idx="6027">
                  <c:v>123.75</c:v>
                </c:pt>
                <c:pt idx="6028">
                  <c:v>8820</c:v>
                </c:pt>
                <c:pt idx="6029">
                  <c:v>659.25</c:v>
                </c:pt>
                <c:pt idx="6030">
                  <c:v>8838</c:v>
                </c:pt>
                <c:pt idx="6031">
                  <c:v>1881</c:v>
                </c:pt>
                <c:pt idx="6032">
                  <c:v>7629.75</c:v>
                </c:pt>
                <c:pt idx="6033">
                  <c:v>8709.75</c:v>
                </c:pt>
                <c:pt idx="6034">
                  <c:v>4491</c:v>
                </c:pt>
                <c:pt idx="6035">
                  <c:v>2612.25</c:v>
                </c:pt>
                <c:pt idx="6036">
                  <c:v>540</c:v>
                </c:pt>
                <c:pt idx="6037">
                  <c:v>2333.25</c:v>
                </c:pt>
                <c:pt idx="6038">
                  <c:v>10264.5</c:v>
                </c:pt>
                <c:pt idx="6039">
                  <c:v>5395.5</c:v>
                </c:pt>
                <c:pt idx="6040">
                  <c:v>6324.75</c:v>
                </c:pt>
                <c:pt idx="6041">
                  <c:v>6642</c:v>
                </c:pt>
                <c:pt idx="6042">
                  <c:v>76.5</c:v>
                </c:pt>
                <c:pt idx="6043">
                  <c:v>10728</c:v>
                </c:pt>
                <c:pt idx="6044">
                  <c:v>3206.25</c:v>
                </c:pt>
                <c:pt idx="6045">
                  <c:v>14442.75</c:v>
                </c:pt>
                <c:pt idx="6046">
                  <c:v>4689</c:v>
                </c:pt>
                <c:pt idx="6047">
                  <c:v>4745.25</c:v>
                </c:pt>
                <c:pt idx="6048">
                  <c:v>5985</c:v>
                </c:pt>
                <c:pt idx="6049">
                  <c:v>2088</c:v>
                </c:pt>
                <c:pt idx="6050">
                  <c:v>7125.75</c:v>
                </c:pt>
                <c:pt idx="6051">
                  <c:v>6655.5</c:v>
                </c:pt>
                <c:pt idx="6052">
                  <c:v>2646</c:v>
                </c:pt>
                <c:pt idx="6053">
                  <c:v>4569.75</c:v>
                </c:pt>
                <c:pt idx="6054">
                  <c:v>7116.75</c:v>
                </c:pt>
                <c:pt idx="6055">
                  <c:v>8914.5</c:v>
                </c:pt>
                <c:pt idx="6056">
                  <c:v>1950.75</c:v>
                </c:pt>
                <c:pt idx="6057">
                  <c:v>4392</c:v>
                </c:pt>
                <c:pt idx="6058">
                  <c:v>13785.75</c:v>
                </c:pt>
                <c:pt idx="6059">
                  <c:v>6309</c:v>
                </c:pt>
                <c:pt idx="6060">
                  <c:v>3249</c:v>
                </c:pt>
                <c:pt idx="6061">
                  <c:v>6610.5</c:v>
                </c:pt>
                <c:pt idx="6062">
                  <c:v>6468.75</c:v>
                </c:pt>
                <c:pt idx="6063">
                  <c:v>11792.25</c:v>
                </c:pt>
                <c:pt idx="6064">
                  <c:v>938.25</c:v>
                </c:pt>
                <c:pt idx="6065">
                  <c:v>2675.25</c:v>
                </c:pt>
                <c:pt idx="6066">
                  <c:v>609.75</c:v>
                </c:pt>
                <c:pt idx="6067">
                  <c:v>7004.25</c:v>
                </c:pt>
                <c:pt idx="6068">
                  <c:v>3703.5</c:v>
                </c:pt>
                <c:pt idx="6069">
                  <c:v>2310.75</c:v>
                </c:pt>
                <c:pt idx="6070">
                  <c:v>5213.25</c:v>
                </c:pt>
                <c:pt idx="6071">
                  <c:v>1476</c:v>
                </c:pt>
                <c:pt idx="6072">
                  <c:v>5613.75</c:v>
                </c:pt>
                <c:pt idx="6073">
                  <c:v>11902.5</c:v>
                </c:pt>
                <c:pt idx="6074">
                  <c:v>8676</c:v>
                </c:pt>
                <c:pt idx="6075">
                  <c:v>4131</c:v>
                </c:pt>
                <c:pt idx="6076">
                  <c:v>3251.25</c:v>
                </c:pt>
                <c:pt idx="6077">
                  <c:v>3568.5</c:v>
                </c:pt>
                <c:pt idx="6078">
                  <c:v>11184.75</c:v>
                </c:pt>
                <c:pt idx="6079">
                  <c:v>7578</c:v>
                </c:pt>
                <c:pt idx="6080">
                  <c:v>9627.75</c:v>
                </c:pt>
                <c:pt idx="6081">
                  <c:v>5292</c:v>
                </c:pt>
                <c:pt idx="6082">
                  <c:v>3681</c:v>
                </c:pt>
                <c:pt idx="6083">
                  <c:v>4162.5</c:v>
                </c:pt>
                <c:pt idx="6084">
                  <c:v>5501.25</c:v>
                </c:pt>
                <c:pt idx="6085">
                  <c:v>4826.25</c:v>
                </c:pt>
                <c:pt idx="6086">
                  <c:v>7753.5</c:v>
                </c:pt>
                <c:pt idx="6087">
                  <c:v>9463.5</c:v>
                </c:pt>
                <c:pt idx="6088">
                  <c:v>8561.25</c:v>
                </c:pt>
                <c:pt idx="6089">
                  <c:v>11983.5</c:v>
                </c:pt>
                <c:pt idx="6090">
                  <c:v>5613.75</c:v>
                </c:pt>
                <c:pt idx="6091">
                  <c:v>7431.75</c:v>
                </c:pt>
                <c:pt idx="6092">
                  <c:v>375.75</c:v>
                </c:pt>
                <c:pt idx="6093">
                  <c:v>5406.75</c:v>
                </c:pt>
                <c:pt idx="6094">
                  <c:v>9535.5</c:v>
                </c:pt>
                <c:pt idx="6095">
                  <c:v>1606.5</c:v>
                </c:pt>
                <c:pt idx="6096">
                  <c:v>5406.75</c:v>
                </c:pt>
                <c:pt idx="6097">
                  <c:v>15531.75</c:v>
                </c:pt>
                <c:pt idx="6098">
                  <c:v>1426.5</c:v>
                </c:pt>
                <c:pt idx="6099">
                  <c:v>3622.5</c:v>
                </c:pt>
                <c:pt idx="6100">
                  <c:v>5292</c:v>
                </c:pt>
                <c:pt idx="6101">
                  <c:v>1840.5</c:v>
                </c:pt>
                <c:pt idx="6102">
                  <c:v>6059.25</c:v>
                </c:pt>
                <c:pt idx="6103">
                  <c:v>2220.75</c:v>
                </c:pt>
                <c:pt idx="6104">
                  <c:v>524.25</c:v>
                </c:pt>
                <c:pt idx="6105">
                  <c:v>6729.75</c:v>
                </c:pt>
                <c:pt idx="6106">
                  <c:v>5620.5</c:v>
                </c:pt>
                <c:pt idx="6107">
                  <c:v>3548.25</c:v>
                </c:pt>
                <c:pt idx="6108">
                  <c:v>11182.5</c:v>
                </c:pt>
                <c:pt idx="6109">
                  <c:v>9693</c:v>
                </c:pt>
                <c:pt idx="6110">
                  <c:v>9058.5</c:v>
                </c:pt>
                <c:pt idx="6111">
                  <c:v>11571.75</c:v>
                </c:pt>
                <c:pt idx="6112">
                  <c:v>3690</c:v>
                </c:pt>
                <c:pt idx="6113">
                  <c:v>1595.25</c:v>
                </c:pt>
                <c:pt idx="6114">
                  <c:v>7245</c:v>
                </c:pt>
                <c:pt idx="6115">
                  <c:v>13801.5</c:v>
                </c:pt>
                <c:pt idx="6116">
                  <c:v>1446.75</c:v>
                </c:pt>
                <c:pt idx="6117">
                  <c:v>8237.25</c:v>
                </c:pt>
                <c:pt idx="6118">
                  <c:v>3190.5</c:v>
                </c:pt>
                <c:pt idx="6119">
                  <c:v>6072.75</c:v>
                </c:pt>
                <c:pt idx="6120">
                  <c:v>7404.75</c:v>
                </c:pt>
                <c:pt idx="6121">
                  <c:v>2736</c:v>
                </c:pt>
                <c:pt idx="6122">
                  <c:v>402.75</c:v>
                </c:pt>
                <c:pt idx="6123">
                  <c:v>2625.75</c:v>
                </c:pt>
                <c:pt idx="6124">
                  <c:v>10010.25</c:v>
                </c:pt>
                <c:pt idx="6125">
                  <c:v>2745</c:v>
                </c:pt>
                <c:pt idx="6126">
                  <c:v>1527.75</c:v>
                </c:pt>
                <c:pt idx="6127">
                  <c:v>9234</c:v>
                </c:pt>
                <c:pt idx="6128">
                  <c:v>5778</c:v>
                </c:pt>
                <c:pt idx="6129">
                  <c:v>540</c:v>
                </c:pt>
                <c:pt idx="6130">
                  <c:v>5692.5</c:v>
                </c:pt>
                <c:pt idx="6131">
                  <c:v>6484.5</c:v>
                </c:pt>
                <c:pt idx="6132">
                  <c:v>4398.75</c:v>
                </c:pt>
                <c:pt idx="6133">
                  <c:v>942.75</c:v>
                </c:pt>
                <c:pt idx="6134">
                  <c:v>7611.75</c:v>
                </c:pt>
                <c:pt idx="6135">
                  <c:v>4932</c:v>
                </c:pt>
                <c:pt idx="6136">
                  <c:v>801</c:v>
                </c:pt>
                <c:pt idx="6137">
                  <c:v>740.25</c:v>
                </c:pt>
                <c:pt idx="6138">
                  <c:v>8964</c:v>
                </c:pt>
                <c:pt idx="6139">
                  <c:v>5593.5</c:v>
                </c:pt>
                <c:pt idx="6140">
                  <c:v>5449.5</c:v>
                </c:pt>
                <c:pt idx="6141">
                  <c:v>5307.75</c:v>
                </c:pt>
                <c:pt idx="6142">
                  <c:v>6547.5</c:v>
                </c:pt>
                <c:pt idx="6143">
                  <c:v>6975</c:v>
                </c:pt>
                <c:pt idx="6144">
                  <c:v>5343.75</c:v>
                </c:pt>
                <c:pt idx="6145">
                  <c:v>11263.5</c:v>
                </c:pt>
                <c:pt idx="6146">
                  <c:v>6648.75</c:v>
                </c:pt>
                <c:pt idx="6147">
                  <c:v>9958.5</c:v>
                </c:pt>
                <c:pt idx="6148">
                  <c:v>2346.75</c:v>
                </c:pt>
                <c:pt idx="6149">
                  <c:v>1698.75</c:v>
                </c:pt>
                <c:pt idx="6150">
                  <c:v>5116.5</c:v>
                </c:pt>
                <c:pt idx="6151">
                  <c:v>2673</c:v>
                </c:pt>
                <c:pt idx="6152">
                  <c:v>2394</c:v>
                </c:pt>
                <c:pt idx="6153">
                  <c:v>2623.5</c:v>
                </c:pt>
                <c:pt idx="6154">
                  <c:v>1705.5</c:v>
                </c:pt>
                <c:pt idx="6155">
                  <c:v>8721</c:v>
                </c:pt>
                <c:pt idx="6156">
                  <c:v>8061.75</c:v>
                </c:pt>
                <c:pt idx="6157">
                  <c:v>4225.5</c:v>
                </c:pt>
                <c:pt idx="6158">
                  <c:v>9355.5</c:v>
                </c:pt>
                <c:pt idx="6159">
                  <c:v>344.25</c:v>
                </c:pt>
                <c:pt idx="6160">
                  <c:v>3712.5</c:v>
                </c:pt>
                <c:pt idx="6161">
                  <c:v>4376.25</c:v>
                </c:pt>
                <c:pt idx="6162">
                  <c:v>7337.25</c:v>
                </c:pt>
                <c:pt idx="6163">
                  <c:v>7971.75</c:v>
                </c:pt>
                <c:pt idx="6164">
                  <c:v>6239.25</c:v>
                </c:pt>
                <c:pt idx="6165">
                  <c:v>5379.75</c:v>
                </c:pt>
                <c:pt idx="6166">
                  <c:v>7465.5</c:v>
                </c:pt>
                <c:pt idx="6167">
                  <c:v>5474.25</c:v>
                </c:pt>
                <c:pt idx="6168">
                  <c:v>7929</c:v>
                </c:pt>
                <c:pt idx="6169">
                  <c:v>675</c:v>
                </c:pt>
                <c:pt idx="6170">
                  <c:v>11468.25</c:v>
                </c:pt>
                <c:pt idx="6171">
                  <c:v>3183.75</c:v>
                </c:pt>
                <c:pt idx="6172">
                  <c:v>5870.25</c:v>
                </c:pt>
                <c:pt idx="6173">
                  <c:v>3386.25</c:v>
                </c:pt>
                <c:pt idx="6174">
                  <c:v>10039.5</c:v>
                </c:pt>
                <c:pt idx="6175">
                  <c:v>8561.25</c:v>
                </c:pt>
                <c:pt idx="6176">
                  <c:v>2139.75</c:v>
                </c:pt>
                <c:pt idx="6177">
                  <c:v>2697.75</c:v>
                </c:pt>
                <c:pt idx="6178">
                  <c:v>1217.25</c:v>
                </c:pt>
                <c:pt idx="6179">
                  <c:v>7206.75</c:v>
                </c:pt>
                <c:pt idx="6180">
                  <c:v>11848.5</c:v>
                </c:pt>
                <c:pt idx="6181">
                  <c:v>9042.75</c:v>
                </c:pt>
                <c:pt idx="6182">
                  <c:v>5314.5</c:v>
                </c:pt>
                <c:pt idx="6183">
                  <c:v>8532</c:v>
                </c:pt>
                <c:pt idx="6184">
                  <c:v>8241.75</c:v>
                </c:pt>
                <c:pt idx="6185">
                  <c:v>2767.5</c:v>
                </c:pt>
                <c:pt idx="6186">
                  <c:v>2864.25</c:v>
                </c:pt>
                <c:pt idx="6187">
                  <c:v>6792.75</c:v>
                </c:pt>
                <c:pt idx="6188">
                  <c:v>10552.5</c:v>
                </c:pt>
                <c:pt idx="6189">
                  <c:v>2704.5</c:v>
                </c:pt>
                <c:pt idx="6190">
                  <c:v>5737.5</c:v>
                </c:pt>
                <c:pt idx="6191">
                  <c:v>7465.5</c:v>
                </c:pt>
                <c:pt idx="6192">
                  <c:v>4250.25</c:v>
                </c:pt>
                <c:pt idx="6193">
                  <c:v>8649</c:v>
                </c:pt>
                <c:pt idx="6194">
                  <c:v>3278.25</c:v>
                </c:pt>
                <c:pt idx="6195">
                  <c:v>627.75</c:v>
                </c:pt>
                <c:pt idx="6196">
                  <c:v>1395</c:v>
                </c:pt>
                <c:pt idx="6197">
                  <c:v>1696.5</c:v>
                </c:pt>
                <c:pt idx="6198">
                  <c:v>5523.75</c:v>
                </c:pt>
                <c:pt idx="6199">
                  <c:v>11130.75</c:v>
                </c:pt>
                <c:pt idx="6200">
                  <c:v>2956.5</c:v>
                </c:pt>
                <c:pt idx="6201">
                  <c:v>3755.25</c:v>
                </c:pt>
                <c:pt idx="6202">
                  <c:v>3917.25</c:v>
                </c:pt>
                <c:pt idx="6203">
                  <c:v>8446.5</c:v>
                </c:pt>
                <c:pt idx="6204">
                  <c:v>19692</c:v>
                </c:pt>
                <c:pt idx="6205">
                  <c:v>10962</c:v>
                </c:pt>
                <c:pt idx="6206">
                  <c:v>360</c:v>
                </c:pt>
                <c:pt idx="6207">
                  <c:v>9297</c:v>
                </c:pt>
                <c:pt idx="6208">
                  <c:v>5368.5</c:v>
                </c:pt>
                <c:pt idx="6209">
                  <c:v>553.5</c:v>
                </c:pt>
                <c:pt idx="6210">
                  <c:v>2436.75</c:v>
                </c:pt>
                <c:pt idx="6211">
                  <c:v>9339.75</c:v>
                </c:pt>
                <c:pt idx="6212">
                  <c:v>4020.75</c:v>
                </c:pt>
                <c:pt idx="6213">
                  <c:v>4500</c:v>
                </c:pt>
                <c:pt idx="6214">
                  <c:v>8527.5</c:v>
                </c:pt>
                <c:pt idx="6215">
                  <c:v>1053</c:v>
                </c:pt>
                <c:pt idx="6216">
                  <c:v>6277.5</c:v>
                </c:pt>
                <c:pt idx="6217">
                  <c:v>11466</c:v>
                </c:pt>
                <c:pt idx="6218">
                  <c:v>6599.25</c:v>
                </c:pt>
                <c:pt idx="6219">
                  <c:v>11754</c:v>
                </c:pt>
                <c:pt idx="6220">
                  <c:v>7251.75</c:v>
                </c:pt>
                <c:pt idx="6221">
                  <c:v>7128</c:v>
                </c:pt>
                <c:pt idx="6222">
                  <c:v>2628</c:v>
                </c:pt>
                <c:pt idx="6223">
                  <c:v>4443.75</c:v>
                </c:pt>
                <c:pt idx="6224">
                  <c:v>5973.75</c:v>
                </c:pt>
                <c:pt idx="6225">
                  <c:v>4551.75</c:v>
                </c:pt>
                <c:pt idx="6226">
                  <c:v>2364.75</c:v>
                </c:pt>
                <c:pt idx="6227">
                  <c:v>9751.5</c:v>
                </c:pt>
                <c:pt idx="6228">
                  <c:v>4200.75</c:v>
                </c:pt>
                <c:pt idx="6229">
                  <c:v>4900.5</c:v>
                </c:pt>
                <c:pt idx="6230">
                  <c:v>6833.25</c:v>
                </c:pt>
                <c:pt idx="6231">
                  <c:v>9497.25</c:v>
                </c:pt>
                <c:pt idx="6232">
                  <c:v>6583.5</c:v>
                </c:pt>
                <c:pt idx="6233">
                  <c:v>7146</c:v>
                </c:pt>
                <c:pt idx="6234">
                  <c:v>3942</c:v>
                </c:pt>
                <c:pt idx="6235">
                  <c:v>3777.75</c:v>
                </c:pt>
                <c:pt idx="6236">
                  <c:v>9103.5</c:v>
                </c:pt>
                <c:pt idx="6237">
                  <c:v>4209.75</c:v>
                </c:pt>
                <c:pt idx="6238">
                  <c:v>11009.25</c:v>
                </c:pt>
                <c:pt idx="6239">
                  <c:v>9659.25</c:v>
                </c:pt>
                <c:pt idx="6240">
                  <c:v>688.5</c:v>
                </c:pt>
                <c:pt idx="6241">
                  <c:v>564.75</c:v>
                </c:pt>
                <c:pt idx="6242">
                  <c:v>10761.75</c:v>
                </c:pt>
                <c:pt idx="6243">
                  <c:v>1032.75</c:v>
                </c:pt>
                <c:pt idx="6244">
                  <c:v>1505.25</c:v>
                </c:pt>
                <c:pt idx="6245">
                  <c:v>9542.25</c:v>
                </c:pt>
                <c:pt idx="6246">
                  <c:v>2729.25</c:v>
                </c:pt>
                <c:pt idx="6247">
                  <c:v>1658.25</c:v>
                </c:pt>
                <c:pt idx="6248">
                  <c:v>10552.5</c:v>
                </c:pt>
                <c:pt idx="6249">
                  <c:v>3939.75</c:v>
                </c:pt>
                <c:pt idx="6250">
                  <c:v>3485.25</c:v>
                </c:pt>
                <c:pt idx="6251">
                  <c:v>20.25</c:v>
                </c:pt>
                <c:pt idx="6252">
                  <c:v>10986.75</c:v>
                </c:pt>
                <c:pt idx="6253">
                  <c:v>5211</c:v>
                </c:pt>
                <c:pt idx="6254">
                  <c:v>2025</c:v>
                </c:pt>
                <c:pt idx="6255">
                  <c:v>1489.5</c:v>
                </c:pt>
                <c:pt idx="6256">
                  <c:v>2389.5</c:v>
                </c:pt>
                <c:pt idx="6257">
                  <c:v>1489.5</c:v>
                </c:pt>
                <c:pt idx="6258">
                  <c:v>6012</c:v>
                </c:pt>
                <c:pt idx="6259">
                  <c:v>6975</c:v>
                </c:pt>
                <c:pt idx="6260">
                  <c:v>7157.25</c:v>
                </c:pt>
                <c:pt idx="6261">
                  <c:v>6707.25</c:v>
                </c:pt>
                <c:pt idx="6262">
                  <c:v>1550.25</c:v>
                </c:pt>
                <c:pt idx="6263">
                  <c:v>1363.5</c:v>
                </c:pt>
                <c:pt idx="6264">
                  <c:v>3336.75</c:v>
                </c:pt>
                <c:pt idx="6265">
                  <c:v>1998</c:v>
                </c:pt>
                <c:pt idx="6266">
                  <c:v>830.25</c:v>
                </c:pt>
                <c:pt idx="6267">
                  <c:v>1424.25</c:v>
                </c:pt>
                <c:pt idx="6268">
                  <c:v>3642.75</c:v>
                </c:pt>
                <c:pt idx="6269">
                  <c:v>5730.75</c:v>
                </c:pt>
                <c:pt idx="6270">
                  <c:v>2115</c:v>
                </c:pt>
                <c:pt idx="6271">
                  <c:v>10905.75</c:v>
                </c:pt>
                <c:pt idx="6272">
                  <c:v>4956.75</c:v>
                </c:pt>
                <c:pt idx="6273">
                  <c:v>7404.75</c:v>
                </c:pt>
                <c:pt idx="6274">
                  <c:v>11173.5</c:v>
                </c:pt>
                <c:pt idx="6275">
                  <c:v>5251.5</c:v>
                </c:pt>
                <c:pt idx="6276">
                  <c:v>9020.25</c:v>
                </c:pt>
                <c:pt idx="6277">
                  <c:v>4326.75</c:v>
                </c:pt>
                <c:pt idx="6278">
                  <c:v>6160.5</c:v>
                </c:pt>
                <c:pt idx="6279">
                  <c:v>6115.5</c:v>
                </c:pt>
                <c:pt idx="6280">
                  <c:v>2423.25</c:v>
                </c:pt>
                <c:pt idx="6281">
                  <c:v>3487.5</c:v>
                </c:pt>
                <c:pt idx="6282">
                  <c:v>8529.75</c:v>
                </c:pt>
                <c:pt idx="6283">
                  <c:v>3629.25</c:v>
                </c:pt>
                <c:pt idx="6284">
                  <c:v>553.5</c:v>
                </c:pt>
                <c:pt idx="6285">
                  <c:v>11859.75</c:v>
                </c:pt>
                <c:pt idx="6286">
                  <c:v>9724.5</c:v>
                </c:pt>
                <c:pt idx="6287">
                  <c:v>6959.25</c:v>
                </c:pt>
                <c:pt idx="6288">
                  <c:v>5647.5</c:v>
                </c:pt>
                <c:pt idx="6289">
                  <c:v>544.5</c:v>
                </c:pt>
                <c:pt idx="6290">
                  <c:v>5656.5</c:v>
                </c:pt>
                <c:pt idx="6291">
                  <c:v>6360.75</c:v>
                </c:pt>
                <c:pt idx="6292">
                  <c:v>5937.75</c:v>
                </c:pt>
                <c:pt idx="6293">
                  <c:v>5154.75</c:v>
                </c:pt>
                <c:pt idx="6294">
                  <c:v>5910.75</c:v>
                </c:pt>
                <c:pt idx="6295">
                  <c:v>6588</c:v>
                </c:pt>
                <c:pt idx="6296">
                  <c:v>4718.25</c:v>
                </c:pt>
                <c:pt idx="6297">
                  <c:v>10163.25</c:v>
                </c:pt>
                <c:pt idx="6298">
                  <c:v>6482.25</c:v>
                </c:pt>
                <c:pt idx="6299">
                  <c:v>11436.75</c:v>
                </c:pt>
                <c:pt idx="6300">
                  <c:v>13293</c:v>
                </c:pt>
                <c:pt idx="6301">
                  <c:v>4855.5</c:v>
                </c:pt>
                <c:pt idx="6302">
                  <c:v>2556</c:v>
                </c:pt>
                <c:pt idx="6303">
                  <c:v>7193.25</c:v>
                </c:pt>
                <c:pt idx="6304">
                  <c:v>7877.25</c:v>
                </c:pt>
                <c:pt idx="6305">
                  <c:v>9596.25</c:v>
                </c:pt>
                <c:pt idx="6306">
                  <c:v>7598.25</c:v>
                </c:pt>
                <c:pt idx="6307">
                  <c:v>12973.5</c:v>
                </c:pt>
                <c:pt idx="6308">
                  <c:v>4376.25</c:v>
                </c:pt>
                <c:pt idx="6309">
                  <c:v>12667.5</c:v>
                </c:pt>
                <c:pt idx="6310">
                  <c:v>1932.75</c:v>
                </c:pt>
                <c:pt idx="6311">
                  <c:v>9931.5</c:v>
                </c:pt>
                <c:pt idx="6312">
                  <c:v>14244.75</c:v>
                </c:pt>
                <c:pt idx="6313">
                  <c:v>7920</c:v>
                </c:pt>
                <c:pt idx="6314">
                  <c:v>515.25</c:v>
                </c:pt>
                <c:pt idx="6315">
                  <c:v>8273.25</c:v>
                </c:pt>
                <c:pt idx="6316">
                  <c:v>7357.5</c:v>
                </c:pt>
                <c:pt idx="6317">
                  <c:v>4524.75</c:v>
                </c:pt>
                <c:pt idx="6318">
                  <c:v>65.25</c:v>
                </c:pt>
                <c:pt idx="6319">
                  <c:v>5447.25</c:v>
                </c:pt>
                <c:pt idx="6320">
                  <c:v>2351.25</c:v>
                </c:pt>
                <c:pt idx="6321">
                  <c:v>6932.25</c:v>
                </c:pt>
                <c:pt idx="6322">
                  <c:v>4196.25</c:v>
                </c:pt>
                <c:pt idx="6323">
                  <c:v>5447.25</c:v>
                </c:pt>
                <c:pt idx="6324">
                  <c:v>8397</c:v>
                </c:pt>
                <c:pt idx="6325">
                  <c:v>634.5</c:v>
                </c:pt>
                <c:pt idx="6326">
                  <c:v>9141.75</c:v>
                </c:pt>
                <c:pt idx="6327">
                  <c:v>16823.25</c:v>
                </c:pt>
                <c:pt idx="6328">
                  <c:v>1224</c:v>
                </c:pt>
                <c:pt idx="6329">
                  <c:v>2578.5</c:v>
                </c:pt>
                <c:pt idx="6330">
                  <c:v>4860</c:v>
                </c:pt>
                <c:pt idx="6331">
                  <c:v>2459.25</c:v>
                </c:pt>
                <c:pt idx="6332">
                  <c:v>8379</c:v>
                </c:pt>
                <c:pt idx="6333">
                  <c:v>5703.75</c:v>
                </c:pt>
                <c:pt idx="6334">
                  <c:v>2783.25</c:v>
                </c:pt>
                <c:pt idx="6335">
                  <c:v>7137</c:v>
                </c:pt>
                <c:pt idx="6336">
                  <c:v>3415.5</c:v>
                </c:pt>
                <c:pt idx="6337">
                  <c:v>5915.25</c:v>
                </c:pt>
                <c:pt idx="6338">
                  <c:v>366.75</c:v>
                </c:pt>
                <c:pt idx="6339">
                  <c:v>2486.25</c:v>
                </c:pt>
                <c:pt idx="6340">
                  <c:v>5127.75</c:v>
                </c:pt>
                <c:pt idx="6341">
                  <c:v>5562</c:v>
                </c:pt>
                <c:pt idx="6342">
                  <c:v>5535</c:v>
                </c:pt>
                <c:pt idx="6343">
                  <c:v>6000.75</c:v>
                </c:pt>
                <c:pt idx="6344">
                  <c:v>4144.5</c:v>
                </c:pt>
                <c:pt idx="6345">
                  <c:v>3802.5</c:v>
                </c:pt>
                <c:pt idx="6346">
                  <c:v>5015.25</c:v>
                </c:pt>
                <c:pt idx="6347">
                  <c:v>8257.5</c:v>
                </c:pt>
                <c:pt idx="6348">
                  <c:v>6234.75</c:v>
                </c:pt>
                <c:pt idx="6349">
                  <c:v>4774.5</c:v>
                </c:pt>
                <c:pt idx="6350">
                  <c:v>19278</c:v>
                </c:pt>
                <c:pt idx="6351">
                  <c:v>2407.5</c:v>
                </c:pt>
                <c:pt idx="6352">
                  <c:v>3582</c:v>
                </c:pt>
                <c:pt idx="6353">
                  <c:v>9852.75</c:v>
                </c:pt>
                <c:pt idx="6354">
                  <c:v>128.25</c:v>
                </c:pt>
                <c:pt idx="6355">
                  <c:v>2954.25</c:v>
                </c:pt>
                <c:pt idx="6356">
                  <c:v>15405.75</c:v>
                </c:pt>
                <c:pt idx="6357">
                  <c:v>10397.25</c:v>
                </c:pt>
                <c:pt idx="6358">
                  <c:v>8043.75</c:v>
                </c:pt>
                <c:pt idx="6359">
                  <c:v>3195</c:v>
                </c:pt>
                <c:pt idx="6360">
                  <c:v>3541.5</c:v>
                </c:pt>
                <c:pt idx="6361">
                  <c:v>5780.25</c:v>
                </c:pt>
                <c:pt idx="6362">
                  <c:v>1624.5</c:v>
                </c:pt>
                <c:pt idx="6363">
                  <c:v>7841.25</c:v>
                </c:pt>
                <c:pt idx="6364">
                  <c:v>4158</c:v>
                </c:pt>
                <c:pt idx="6365">
                  <c:v>11675.25</c:v>
                </c:pt>
                <c:pt idx="6366">
                  <c:v>5328</c:v>
                </c:pt>
                <c:pt idx="6367">
                  <c:v>8129.25</c:v>
                </c:pt>
                <c:pt idx="6368">
                  <c:v>2382.75</c:v>
                </c:pt>
                <c:pt idx="6369">
                  <c:v>6174</c:v>
                </c:pt>
                <c:pt idx="6370">
                  <c:v>4403.25</c:v>
                </c:pt>
                <c:pt idx="6371">
                  <c:v>10336.5</c:v>
                </c:pt>
                <c:pt idx="6372">
                  <c:v>11200.5</c:v>
                </c:pt>
                <c:pt idx="6373">
                  <c:v>4801.5</c:v>
                </c:pt>
                <c:pt idx="6374">
                  <c:v>8946</c:v>
                </c:pt>
                <c:pt idx="6375">
                  <c:v>4342.5</c:v>
                </c:pt>
                <c:pt idx="6376">
                  <c:v>6482.25</c:v>
                </c:pt>
                <c:pt idx="6377">
                  <c:v>5834.25</c:v>
                </c:pt>
                <c:pt idx="6378">
                  <c:v>2344.5</c:v>
                </c:pt>
                <c:pt idx="6379">
                  <c:v>6111</c:v>
                </c:pt>
                <c:pt idx="6380">
                  <c:v>1377</c:v>
                </c:pt>
                <c:pt idx="6381">
                  <c:v>7944.75</c:v>
                </c:pt>
                <c:pt idx="6382">
                  <c:v>6660</c:v>
                </c:pt>
                <c:pt idx="6383">
                  <c:v>7202.25</c:v>
                </c:pt>
                <c:pt idx="6384">
                  <c:v>7503.75</c:v>
                </c:pt>
                <c:pt idx="6385">
                  <c:v>9481.5</c:v>
                </c:pt>
                <c:pt idx="6386">
                  <c:v>10937.25</c:v>
                </c:pt>
                <c:pt idx="6387">
                  <c:v>10307.25</c:v>
                </c:pt>
                <c:pt idx="6388">
                  <c:v>1080</c:v>
                </c:pt>
                <c:pt idx="6389">
                  <c:v>10203.75</c:v>
                </c:pt>
                <c:pt idx="6390">
                  <c:v>3935.25</c:v>
                </c:pt>
                <c:pt idx="6391">
                  <c:v>594</c:v>
                </c:pt>
                <c:pt idx="6392">
                  <c:v>3386.25</c:v>
                </c:pt>
                <c:pt idx="6393">
                  <c:v>2414.25</c:v>
                </c:pt>
                <c:pt idx="6394">
                  <c:v>6633</c:v>
                </c:pt>
                <c:pt idx="6395">
                  <c:v>1158.75</c:v>
                </c:pt>
                <c:pt idx="6396">
                  <c:v>4092.75</c:v>
                </c:pt>
                <c:pt idx="6397">
                  <c:v>7382.25</c:v>
                </c:pt>
                <c:pt idx="6398">
                  <c:v>5647.5</c:v>
                </c:pt>
                <c:pt idx="6399">
                  <c:v>3978</c:v>
                </c:pt>
                <c:pt idx="6400">
                  <c:v>290.25</c:v>
                </c:pt>
                <c:pt idx="6401">
                  <c:v>8518.5</c:v>
                </c:pt>
                <c:pt idx="6402">
                  <c:v>2263.5</c:v>
                </c:pt>
                <c:pt idx="6403">
                  <c:v>3933</c:v>
                </c:pt>
                <c:pt idx="6404">
                  <c:v>1683</c:v>
                </c:pt>
                <c:pt idx="6405">
                  <c:v>5699.25</c:v>
                </c:pt>
                <c:pt idx="6406">
                  <c:v>5172.75</c:v>
                </c:pt>
                <c:pt idx="6407">
                  <c:v>5557.5</c:v>
                </c:pt>
                <c:pt idx="6408">
                  <c:v>5328</c:v>
                </c:pt>
                <c:pt idx="6409">
                  <c:v>5454</c:v>
                </c:pt>
                <c:pt idx="6410">
                  <c:v>4491</c:v>
                </c:pt>
                <c:pt idx="6411">
                  <c:v>4956.75</c:v>
                </c:pt>
                <c:pt idx="6412">
                  <c:v>1577.25</c:v>
                </c:pt>
                <c:pt idx="6413">
                  <c:v>4702.5</c:v>
                </c:pt>
                <c:pt idx="6414">
                  <c:v>6.75</c:v>
                </c:pt>
                <c:pt idx="6415">
                  <c:v>371.25</c:v>
                </c:pt>
                <c:pt idx="6416">
                  <c:v>146.25</c:v>
                </c:pt>
                <c:pt idx="6417">
                  <c:v>589.5</c:v>
                </c:pt>
                <c:pt idx="6418">
                  <c:v>4671</c:v>
                </c:pt>
                <c:pt idx="6419">
                  <c:v>4774.5</c:v>
                </c:pt>
                <c:pt idx="6420">
                  <c:v>9027</c:v>
                </c:pt>
                <c:pt idx="6421">
                  <c:v>12033</c:v>
                </c:pt>
                <c:pt idx="6422">
                  <c:v>5159.25</c:v>
                </c:pt>
                <c:pt idx="6423">
                  <c:v>10428.75</c:v>
                </c:pt>
                <c:pt idx="6424">
                  <c:v>4875.75</c:v>
                </c:pt>
                <c:pt idx="6425">
                  <c:v>2916</c:v>
                </c:pt>
                <c:pt idx="6426">
                  <c:v>5467.5</c:v>
                </c:pt>
                <c:pt idx="6427">
                  <c:v>2592</c:v>
                </c:pt>
                <c:pt idx="6428">
                  <c:v>4824</c:v>
                </c:pt>
                <c:pt idx="6429">
                  <c:v>3404.25</c:v>
                </c:pt>
                <c:pt idx="6430">
                  <c:v>14874.75</c:v>
                </c:pt>
                <c:pt idx="6431">
                  <c:v>11315.25</c:v>
                </c:pt>
                <c:pt idx="6432">
                  <c:v>2866.5</c:v>
                </c:pt>
                <c:pt idx="6433">
                  <c:v>859.5</c:v>
                </c:pt>
                <c:pt idx="6434">
                  <c:v>2002.5</c:v>
                </c:pt>
                <c:pt idx="6435">
                  <c:v>3858.75</c:v>
                </c:pt>
                <c:pt idx="6436">
                  <c:v>14728.5</c:v>
                </c:pt>
                <c:pt idx="6437">
                  <c:v>9267.75</c:v>
                </c:pt>
                <c:pt idx="6438">
                  <c:v>8289</c:v>
                </c:pt>
                <c:pt idx="6439">
                  <c:v>4914</c:v>
                </c:pt>
                <c:pt idx="6440">
                  <c:v>6684.75</c:v>
                </c:pt>
                <c:pt idx="6441">
                  <c:v>1208.25</c:v>
                </c:pt>
                <c:pt idx="6442">
                  <c:v>6934.5</c:v>
                </c:pt>
                <c:pt idx="6443">
                  <c:v>3251.25</c:v>
                </c:pt>
                <c:pt idx="6444">
                  <c:v>16186.5</c:v>
                </c:pt>
                <c:pt idx="6445">
                  <c:v>1633.5</c:v>
                </c:pt>
                <c:pt idx="6446">
                  <c:v>3359.25</c:v>
                </c:pt>
                <c:pt idx="6447">
                  <c:v>7146</c:v>
                </c:pt>
                <c:pt idx="6448">
                  <c:v>3323.25</c:v>
                </c:pt>
                <c:pt idx="6449">
                  <c:v>7627.5</c:v>
                </c:pt>
                <c:pt idx="6450">
                  <c:v>9387</c:v>
                </c:pt>
                <c:pt idx="6451">
                  <c:v>7609.5</c:v>
                </c:pt>
                <c:pt idx="6452">
                  <c:v>1701</c:v>
                </c:pt>
                <c:pt idx="6453">
                  <c:v>3377.25</c:v>
                </c:pt>
                <c:pt idx="6454">
                  <c:v>4974.75</c:v>
                </c:pt>
                <c:pt idx="6455">
                  <c:v>8124.75</c:v>
                </c:pt>
                <c:pt idx="6456">
                  <c:v>4689</c:v>
                </c:pt>
                <c:pt idx="6457">
                  <c:v>7611.75</c:v>
                </c:pt>
                <c:pt idx="6458">
                  <c:v>6948</c:v>
                </c:pt>
                <c:pt idx="6459">
                  <c:v>7742.25</c:v>
                </c:pt>
                <c:pt idx="6460">
                  <c:v>5915.25</c:v>
                </c:pt>
                <c:pt idx="6461">
                  <c:v>4412.25</c:v>
                </c:pt>
                <c:pt idx="6462">
                  <c:v>8514</c:v>
                </c:pt>
                <c:pt idx="6463">
                  <c:v>3642.75</c:v>
                </c:pt>
                <c:pt idx="6464">
                  <c:v>10109.25</c:v>
                </c:pt>
                <c:pt idx="6465">
                  <c:v>3827.25</c:v>
                </c:pt>
                <c:pt idx="6466">
                  <c:v>6124.5</c:v>
                </c:pt>
                <c:pt idx="6467">
                  <c:v>3044.25</c:v>
                </c:pt>
                <c:pt idx="6468">
                  <c:v>6232.5</c:v>
                </c:pt>
                <c:pt idx="6469">
                  <c:v>5096.25</c:v>
                </c:pt>
                <c:pt idx="6470">
                  <c:v>8869.5</c:v>
                </c:pt>
                <c:pt idx="6471">
                  <c:v>2733.75</c:v>
                </c:pt>
                <c:pt idx="6472">
                  <c:v>17986.5</c:v>
                </c:pt>
                <c:pt idx="6473">
                  <c:v>17919</c:v>
                </c:pt>
                <c:pt idx="6474">
                  <c:v>8221.5</c:v>
                </c:pt>
                <c:pt idx="6475">
                  <c:v>5937.75</c:v>
                </c:pt>
                <c:pt idx="6476">
                  <c:v>7078.5</c:v>
                </c:pt>
                <c:pt idx="6477">
                  <c:v>454.5</c:v>
                </c:pt>
                <c:pt idx="6478">
                  <c:v>4860</c:v>
                </c:pt>
                <c:pt idx="6479">
                  <c:v>3285</c:v>
                </c:pt>
                <c:pt idx="6480">
                  <c:v>6446.25</c:v>
                </c:pt>
                <c:pt idx="6481">
                  <c:v>7074</c:v>
                </c:pt>
                <c:pt idx="6482">
                  <c:v>931.5</c:v>
                </c:pt>
                <c:pt idx="6483">
                  <c:v>5368.5</c:v>
                </c:pt>
                <c:pt idx="6484">
                  <c:v>10415.25</c:v>
                </c:pt>
                <c:pt idx="6485">
                  <c:v>148.5</c:v>
                </c:pt>
                <c:pt idx="6486">
                  <c:v>6097.5</c:v>
                </c:pt>
                <c:pt idx="6487">
                  <c:v>301.5</c:v>
                </c:pt>
                <c:pt idx="6488">
                  <c:v>12498.75</c:v>
                </c:pt>
                <c:pt idx="6489">
                  <c:v>4263.75</c:v>
                </c:pt>
                <c:pt idx="6490">
                  <c:v>5409</c:v>
                </c:pt>
                <c:pt idx="6491">
                  <c:v>5600.25</c:v>
                </c:pt>
                <c:pt idx="6492">
                  <c:v>8106.75</c:v>
                </c:pt>
                <c:pt idx="6493">
                  <c:v>972</c:v>
                </c:pt>
                <c:pt idx="6494">
                  <c:v>9245.25</c:v>
                </c:pt>
                <c:pt idx="6495">
                  <c:v>5422.5</c:v>
                </c:pt>
                <c:pt idx="6496">
                  <c:v>12973.5</c:v>
                </c:pt>
                <c:pt idx="6497">
                  <c:v>12231</c:v>
                </c:pt>
                <c:pt idx="6498">
                  <c:v>981</c:v>
                </c:pt>
                <c:pt idx="6499">
                  <c:v>454.5</c:v>
                </c:pt>
                <c:pt idx="6500">
                  <c:v>11760.75</c:v>
                </c:pt>
                <c:pt idx="6501">
                  <c:v>3091.5</c:v>
                </c:pt>
                <c:pt idx="6502">
                  <c:v>8408.25</c:v>
                </c:pt>
                <c:pt idx="6503">
                  <c:v>337.5</c:v>
                </c:pt>
                <c:pt idx="6504">
                  <c:v>8894.25</c:v>
                </c:pt>
                <c:pt idx="6505">
                  <c:v>9312.75</c:v>
                </c:pt>
                <c:pt idx="6506">
                  <c:v>4587.75</c:v>
                </c:pt>
                <c:pt idx="6507">
                  <c:v>7782.75</c:v>
                </c:pt>
                <c:pt idx="6508">
                  <c:v>1536.75</c:v>
                </c:pt>
                <c:pt idx="6509">
                  <c:v>6099.75</c:v>
                </c:pt>
                <c:pt idx="6510">
                  <c:v>9402.75</c:v>
                </c:pt>
                <c:pt idx="6511">
                  <c:v>10266.75</c:v>
                </c:pt>
                <c:pt idx="6512">
                  <c:v>8795.25</c:v>
                </c:pt>
                <c:pt idx="6513">
                  <c:v>884.25</c:v>
                </c:pt>
                <c:pt idx="6514">
                  <c:v>4938.75</c:v>
                </c:pt>
                <c:pt idx="6515">
                  <c:v>3366</c:v>
                </c:pt>
                <c:pt idx="6516">
                  <c:v>2715.75</c:v>
                </c:pt>
                <c:pt idx="6517">
                  <c:v>11720.25</c:v>
                </c:pt>
                <c:pt idx="6518">
                  <c:v>1955.25</c:v>
                </c:pt>
                <c:pt idx="6519">
                  <c:v>1413</c:v>
                </c:pt>
                <c:pt idx="6520">
                  <c:v>4592.25</c:v>
                </c:pt>
                <c:pt idx="6521">
                  <c:v>1509.75</c:v>
                </c:pt>
                <c:pt idx="6522">
                  <c:v>2475</c:v>
                </c:pt>
                <c:pt idx="6523">
                  <c:v>321.75</c:v>
                </c:pt>
                <c:pt idx="6524">
                  <c:v>6009.75</c:v>
                </c:pt>
                <c:pt idx="6525">
                  <c:v>3840.75</c:v>
                </c:pt>
                <c:pt idx="6526">
                  <c:v>14123.25</c:v>
                </c:pt>
                <c:pt idx="6527">
                  <c:v>6095.25</c:v>
                </c:pt>
                <c:pt idx="6528">
                  <c:v>5460.75</c:v>
                </c:pt>
                <c:pt idx="6529">
                  <c:v>5510.25</c:v>
                </c:pt>
                <c:pt idx="6530">
                  <c:v>4250.25</c:v>
                </c:pt>
                <c:pt idx="6531">
                  <c:v>6788.25</c:v>
                </c:pt>
                <c:pt idx="6532">
                  <c:v>7260.75</c:v>
                </c:pt>
                <c:pt idx="6533">
                  <c:v>14269.5</c:v>
                </c:pt>
                <c:pt idx="6534">
                  <c:v>2146.5</c:v>
                </c:pt>
                <c:pt idx="6535">
                  <c:v>9828</c:v>
                </c:pt>
                <c:pt idx="6536">
                  <c:v>6867</c:v>
                </c:pt>
                <c:pt idx="6537">
                  <c:v>11733.75</c:v>
                </c:pt>
                <c:pt idx="6538">
                  <c:v>528.75</c:v>
                </c:pt>
                <c:pt idx="6539">
                  <c:v>3154.5</c:v>
                </c:pt>
                <c:pt idx="6540">
                  <c:v>5953.5</c:v>
                </c:pt>
                <c:pt idx="6541">
                  <c:v>4986</c:v>
                </c:pt>
                <c:pt idx="6542">
                  <c:v>4383</c:v>
                </c:pt>
                <c:pt idx="6543">
                  <c:v>2331</c:v>
                </c:pt>
                <c:pt idx="6544">
                  <c:v>2315.25</c:v>
                </c:pt>
                <c:pt idx="6545">
                  <c:v>4362.75</c:v>
                </c:pt>
                <c:pt idx="6546">
                  <c:v>4830.75</c:v>
                </c:pt>
                <c:pt idx="6547">
                  <c:v>8624.25</c:v>
                </c:pt>
                <c:pt idx="6548">
                  <c:v>18126</c:v>
                </c:pt>
                <c:pt idx="6549">
                  <c:v>9875.25</c:v>
                </c:pt>
                <c:pt idx="6550">
                  <c:v>1689.75</c:v>
                </c:pt>
                <c:pt idx="6551">
                  <c:v>6324.75</c:v>
                </c:pt>
                <c:pt idx="6552">
                  <c:v>1633.5</c:v>
                </c:pt>
                <c:pt idx="6553">
                  <c:v>4572</c:v>
                </c:pt>
                <c:pt idx="6554">
                  <c:v>7049.25</c:v>
                </c:pt>
                <c:pt idx="6555">
                  <c:v>6747.75</c:v>
                </c:pt>
                <c:pt idx="6556">
                  <c:v>5647.5</c:v>
                </c:pt>
                <c:pt idx="6557">
                  <c:v>7886.25</c:v>
                </c:pt>
                <c:pt idx="6558">
                  <c:v>5130</c:v>
                </c:pt>
                <c:pt idx="6559">
                  <c:v>3901.5</c:v>
                </c:pt>
                <c:pt idx="6560">
                  <c:v>15480</c:v>
                </c:pt>
                <c:pt idx="6561">
                  <c:v>351</c:v>
                </c:pt>
                <c:pt idx="6562">
                  <c:v>7056</c:v>
                </c:pt>
                <c:pt idx="6563">
                  <c:v>3154.5</c:v>
                </c:pt>
                <c:pt idx="6564">
                  <c:v>1827</c:v>
                </c:pt>
                <c:pt idx="6565">
                  <c:v>12408.75</c:v>
                </c:pt>
                <c:pt idx="6566">
                  <c:v>5778</c:v>
                </c:pt>
                <c:pt idx="6567">
                  <c:v>418.5</c:v>
                </c:pt>
                <c:pt idx="6568">
                  <c:v>6486.75</c:v>
                </c:pt>
                <c:pt idx="6569">
                  <c:v>8979.75</c:v>
                </c:pt>
                <c:pt idx="6570">
                  <c:v>4140</c:v>
                </c:pt>
                <c:pt idx="6571">
                  <c:v>1183.5</c:v>
                </c:pt>
                <c:pt idx="6572">
                  <c:v>1851.75</c:v>
                </c:pt>
                <c:pt idx="6573">
                  <c:v>371.25</c:v>
                </c:pt>
                <c:pt idx="6574">
                  <c:v>7202.25</c:v>
                </c:pt>
                <c:pt idx="6575">
                  <c:v>2211.75</c:v>
                </c:pt>
                <c:pt idx="6576">
                  <c:v>5307.75</c:v>
                </c:pt>
                <c:pt idx="6577">
                  <c:v>11191.5</c:v>
                </c:pt>
                <c:pt idx="6578">
                  <c:v>873</c:v>
                </c:pt>
                <c:pt idx="6579">
                  <c:v>9603</c:v>
                </c:pt>
                <c:pt idx="6580">
                  <c:v>3829.5</c:v>
                </c:pt>
                <c:pt idx="6581">
                  <c:v>2031.75</c:v>
                </c:pt>
                <c:pt idx="6582">
                  <c:v>8887.5</c:v>
                </c:pt>
                <c:pt idx="6583">
                  <c:v>225</c:v>
                </c:pt>
                <c:pt idx="6584">
                  <c:v>1505.25</c:v>
                </c:pt>
                <c:pt idx="6585">
                  <c:v>1109.25</c:v>
                </c:pt>
                <c:pt idx="6586">
                  <c:v>1334.25</c:v>
                </c:pt>
                <c:pt idx="6587">
                  <c:v>1849.5</c:v>
                </c:pt>
                <c:pt idx="6588">
                  <c:v>4185</c:v>
                </c:pt>
                <c:pt idx="6589">
                  <c:v>6923.25</c:v>
                </c:pt>
                <c:pt idx="6590">
                  <c:v>4614.75</c:v>
                </c:pt>
                <c:pt idx="6591">
                  <c:v>2529</c:v>
                </c:pt>
                <c:pt idx="6592">
                  <c:v>7641</c:v>
                </c:pt>
                <c:pt idx="6593">
                  <c:v>5944.5</c:v>
                </c:pt>
                <c:pt idx="6594">
                  <c:v>5319</c:v>
                </c:pt>
                <c:pt idx="6595">
                  <c:v>2110.5</c:v>
                </c:pt>
                <c:pt idx="6596">
                  <c:v>9290.25</c:v>
                </c:pt>
                <c:pt idx="6597">
                  <c:v>6414.75</c:v>
                </c:pt>
                <c:pt idx="6598">
                  <c:v>5386.5</c:v>
                </c:pt>
                <c:pt idx="6599">
                  <c:v>1883.25</c:v>
                </c:pt>
                <c:pt idx="6600">
                  <c:v>873</c:v>
                </c:pt>
                <c:pt idx="6601">
                  <c:v>2470.5</c:v>
                </c:pt>
                <c:pt idx="6602">
                  <c:v>4581</c:v>
                </c:pt>
                <c:pt idx="6603">
                  <c:v>5937.75</c:v>
                </c:pt>
                <c:pt idx="6604">
                  <c:v>1260</c:v>
                </c:pt>
                <c:pt idx="6605">
                  <c:v>2614.5</c:v>
                </c:pt>
                <c:pt idx="6606">
                  <c:v>1620</c:v>
                </c:pt>
                <c:pt idx="6607">
                  <c:v>387</c:v>
                </c:pt>
                <c:pt idx="6608">
                  <c:v>474.75</c:v>
                </c:pt>
                <c:pt idx="6609">
                  <c:v>2061</c:v>
                </c:pt>
                <c:pt idx="6610">
                  <c:v>2434.5</c:v>
                </c:pt>
                <c:pt idx="6611">
                  <c:v>810</c:v>
                </c:pt>
                <c:pt idx="6612">
                  <c:v>6790.5</c:v>
                </c:pt>
                <c:pt idx="6613">
                  <c:v>4803.75</c:v>
                </c:pt>
                <c:pt idx="6614">
                  <c:v>13140</c:v>
                </c:pt>
                <c:pt idx="6615">
                  <c:v>697.5</c:v>
                </c:pt>
                <c:pt idx="6616">
                  <c:v>13875.75</c:v>
                </c:pt>
                <c:pt idx="6617">
                  <c:v>11002.5</c:v>
                </c:pt>
                <c:pt idx="6618">
                  <c:v>18391.5</c:v>
                </c:pt>
                <c:pt idx="6619">
                  <c:v>17052.75</c:v>
                </c:pt>
                <c:pt idx="6620">
                  <c:v>8577</c:v>
                </c:pt>
                <c:pt idx="6621">
                  <c:v>13475.25</c:v>
                </c:pt>
                <c:pt idx="6622">
                  <c:v>11477.25</c:v>
                </c:pt>
                <c:pt idx="6623">
                  <c:v>7807.5</c:v>
                </c:pt>
                <c:pt idx="6624">
                  <c:v>1289.25</c:v>
                </c:pt>
                <c:pt idx="6625">
                  <c:v>641.25</c:v>
                </c:pt>
                <c:pt idx="6626">
                  <c:v>1057.5</c:v>
                </c:pt>
                <c:pt idx="6627">
                  <c:v>11855.25</c:v>
                </c:pt>
                <c:pt idx="6628">
                  <c:v>13137.75</c:v>
                </c:pt>
                <c:pt idx="6629">
                  <c:v>7704</c:v>
                </c:pt>
                <c:pt idx="6630">
                  <c:v>3539.25</c:v>
                </c:pt>
                <c:pt idx="6631">
                  <c:v>9832.5</c:v>
                </c:pt>
                <c:pt idx="6632">
                  <c:v>8997.75</c:v>
                </c:pt>
                <c:pt idx="6633">
                  <c:v>9920.25</c:v>
                </c:pt>
                <c:pt idx="6634">
                  <c:v>4763.25</c:v>
                </c:pt>
                <c:pt idx="6635">
                  <c:v>8583.75</c:v>
                </c:pt>
                <c:pt idx="6636">
                  <c:v>3973.5</c:v>
                </c:pt>
                <c:pt idx="6637">
                  <c:v>11054.25</c:v>
                </c:pt>
                <c:pt idx="6638">
                  <c:v>740.25</c:v>
                </c:pt>
                <c:pt idx="6639">
                  <c:v>14316.75</c:v>
                </c:pt>
                <c:pt idx="6640">
                  <c:v>4518</c:v>
                </c:pt>
                <c:pt idx="6641">
                  <c:v>7908.75</c:v>
                </c:pt>
                <c:pt idx="6642">
                  <c:v>1680.75</c:v>
                </c:pt>
                <c:pt idx="6643">
                  <c:v>3825</c:v>
                </c:pt>
                <c:pt idx="6644">
                  <c:v>393.75</c:v>
                </c:pt>
                <c:pt idx="6645">
                  <c:v>4623.75</c:v>
                </c:pt>
                <c:pt idx="6646">
                  <c:v>4173.75</c:v>
                </c:pt>
                <c:pt idx="6647">
                  <c:v>4677.75</c:v>
                </c:pt>
                <c:pt idx="6648">
                  <c:v>3962.25</c:v>
                </c:pt>
                <c:pt idx="6649">
                  <c:v>5863.5</c:v>
                </c:pt>
                <c:pt idx="6650">
                  <c:v>5789.25</c:v>
                </c:pt>
                <c:pt idx="6651">
                  <c:v>1291.5</c:v>
                </c:pt>
                <c:pt idx="6652">
                  <c:v>14118.75</c:v>
                </c:pt>
                <c:pt idx="6653">
                  <c:v>666</c:v>
                </c:pt>
                <c:pt idx="6654">
                  <c:v>1044</c:v>
                </c:pt>
                <c:pt idx="6655">
                  <c:v>3291.75</c:v>
                </c:pt>
                <c:pt idx="6656">
                  <c:v>9677.25</c:v>
                </c:pt>
                <c:pt idx="6657">
                  <c:v>2121.75</c:v>
                </c:pt>
                <c:pt idx="6658">
                  <c:v>10424.25</c:v>
                </c:pt>
                <c:pt idx="6659">
                  <c:v>2232</c:v>
                </c:pt>
                <c:pt idx="6660">
                  <c:v>8525.25</c:v>
                </c:pt>
                <c:pt idx="6661">
                  <c:v>65.25</c:v>
                </c:pt>
                <c:pt idx="6662">
                  <c:v>8583.75</c:v>
                </c:pt>
                <c:pt idx="6663">
                  <c:v>6952.5</c:v>
                </c:pt>
                <c:pt idx="6664">
                  <c:v>1536.75</c:v>
                </c:pt>
                <c:pt idx="6665">
                  <c:v>1786.5</c:v>
                </c:pt>
                <c:pt idx="6666">
                  <c:v>7951.5</c:v>
                </c:pt>
                <c:pt idx="6667">
                  <c:v>4268.25</c:v>
                </c:pt>
                <c:pt idx="6668">
                  <c:v>7564.5</c:v>
                </c:pt>
                <c:pt idx="6669">
                  <c:v>3746.25</c:v>
                </c:pt>
                <c:pt idx="6670">
                  <c:v>3847.5</c:v>
                </c:pt>
                <c:pt idx="6671">
                  <c:v>8761.5</c:v>
                </c:pt>
                <c:pt idx="6672">
                  <c:v>7114.5</c:v>
                </c:pt>
                <c:pt idx="6673">
                  <c:v>3879</c:v>
                </c:pt>
                <c:pt idx="6674">
                  <c:v>18405</c:v>
                </c:pt>
                <c:pt idx="6675">
                  <c:v>4556.25</c:v>
                </c:pt>
                <c:pt idx="6676">
                  <c:v>6885</c:v>
                </c:pt>
                <c:pt idx="6677">
                  <c:v>6318</c:v>
                </c:pt>
                <c:pt idx="6678">
                  <c:v>5539.5</c:v>
                </c:pt>
                <c:pt idx="6679">
                  <c:v>2511</c:v>
                </c:pt>
                <c:pt idx="6680">
                  <c:v>5213.25</c:v>
                </c:pt>
                <c:pt idx="6681">
                  <c:v>6126.75</c:v>
                </c:pt>
                <c:pt idx="6682">
                  <c:v>11117.25</c:v>
                </c:pt>
                <c:pt idx="6683">
                  <c:v>965.25</c:v>
                </c:pt>
                <c:pt idx="6684">
                  <c:v>11002.5</c:v>
                </c:pt>
                <c:pt idx="6685">
                  <c:v>2400.75</c:v>
                </c:pt>
                <c:pt idx="6686">
                  <c:v>5004</c:v>
                </c:pt>
                <c:pt idx="6687">
                  <c:v>2403</c:v>
                </c:pt>
                <c:pt idx="6688">
                  <c:v>7807.5</c:v>
                </c:pt>
                <c:pt idx="6689">
                  <c:v>5013</c:v>
                </c:pt>
                <c:pt idx="6690">
                  <c:v>2283.75</c:v>
                </c:pt>
                <c:pt idx="6691">
                  <c:v>92.25</c:v>
                </c:pt>
                <c:pt idx="6692">
                  <c:v>10741.5</c:v>
                </c:pt>
                <c:pt idx="6693">
                  <c:v>3773.25</c:v>
                </c:pt>
                <c:pt idx="6694">
                  <c:v>7591.5</c:v>
                </c:pt>
                <c:pt idx="6695">
                  <c:v>7299</c:v>
                </c:pt>
                <c:pt idx="6696">
                  <c:v>10883.25</c:v>
                </c:pt>
                <c:pt idx="6697">
                  <c:v>4360.5</c:v>
                </c:pt>
                <c:pt idx="6698">
                  <c:v>10107</c:v>
                </c:pt>
                <c:pt idx="6699">
                  <c:v>2511</c:v>
                </c:pt>
                <c:pt idx="6700">
                  <c:v>7499.25</c:v>
                </c:pt>
                <c:pt idx="6701">
                  <c:v>5499</c:v>
                </c:pt>
                <c:pt idx="6702">
                  <c:v>6576.75</c:v>
                </c:pt>
                <c:pt idx="6703">
                  <c:v>2934</c:v>
                </c:pt>
                <c:pt idx="6704">
                  <c:v>3645</c:v>
                </c:pt>
                <c:pt idx="6705">
                  <c:v>2538</c:v>
                </c:pt>
                <c:pt idx="6706">
                  <c:v>9967.5</c:v>
                </c:pt>
                <c:pt idx="6707">
                  <c:v>10395</c:v>
                </c:pt>
                <c:pt idx="6708">
                  <c:v>7040.25</c:v>
                </c:pt>
                <c:pt idx="6709">
                  <c:v>2277</c:v>
                </c:pt>
                <c:pt idx="6710">
                  <c:v>12854.25</c:v>
                </c:pt>
                <c:pt idx="6711">
                  <c:v>12075.75</c:v>
                </c:pt>
                <c:pt idx="6712">
                  <c:v>11414.25</c:v>
                </c:pt>
                <c:pt idx="6713">
                  <c:v>8991</c:v>
                </c:pt>
                <c:pt idx="6714">
                  <c:v>10127.25</c:v>
                </c:pt>
                <c:pt idx="6715">
                  <c:v>9738</c:v>
                </c:pt>
                <c:pt idx="6716">
                  <c:v>355.5</c:v>
                </c:pt>
                <c:pt idx="6717">
                  <c:v>5937.75</c:v>
                </c:pt>
                <c:pt idx="6718">
                  <c:v>5789.25</c:v>
                </c:pt>
                <c:pt idx="6719">
                  <c:v>6381</c:v>
                </c:pt>
                <c:pt idx="6720">
                  <c:v>5634</c:v>
                </c:pt>
                <c:pt idx="6721">
                  <c:v>5609.25</c:v>
                </c:pt>
                <c:pt idx="6722">
                  <c:v>5931</c:v>
                </c:pt>
                <c:pt idx="6723">
                  <c:v>5433.75</c:v>
                </c:pt>
                <c:pt idx="6724">
                  <c:v>7933.5</c:v>
                </c:pt>
                <c:pt idx="6725">
                  <c:v>15475.5</c:v>
                </c:pt>
                <c:pt idx="6726">
                  <c:v>11108.25</c:v>
                </c:pt>
                <c:pt idx="6727">
                  <c:v>1993.5</c:v>
                </c:pt>
                <c:pt idx="6728">
                  <c:v>9229.5</c:v>
                </c:pt>
                <c:pt idx="6729">
                  <c:v>1203.75</c:v>
                </c:pt>
                <c:pt idx="6730">
                  <c:v>15.75</c:v>
                </c:pt>
                <c:pt idx="6731">
                  <c:v>2853</c:v>
                </c:pt>
                <c:pt idx="6732">
                  <c:v>3078</c:v>
                </c:pt>
                <c:pt idx="6733">
                  <c:v>8815.5</c:v>
                </c:pt>
                <c:pt idx="6734">
                  <c:v>9411.75</c:v>
                </c:pt>
                <c:pt idx="6735">
                  <c:v>5366.25</c:v>
                </c:pt>
                <c:pt idx="6736">
                  <c:v>5636.25</c:v>
                </c:pt>
                <c:pt idx="6737">
                  <c:v>1080</c:v>
                </c:pt>
                <c:pt idx="6738">
                  <c:v>7854.75</c:v>
                </c:pt>
                <c:pt idx="6739">
                  <c:v>7942.5</c:v>
                </c:pt>
                <c:pt idx="6740">
                  <c:v>6453</c:v>
                </c:pt>
                <c:pt idx="6741">
                  <c:v>6124.5</c:v>
                </c:pt>
                <c:pt idx="6742">
                  <c:v>4556.25</c:v>
                </c:pt>
                <c:pt idx="6743">
                  <c:v>9031.5</c:v>
                </c:pt>
                <c:pt idx="6744">
                  <c:v>5523.75</c:v>
                </c:pt>
                <c:pt idx="6745">
                  <c:v>373.5</c:v>
                </c:pt>
                <c:pt idx="6746">
                  <c:v>3699</c:v>
                </c:pt>
                <c:pt idx="6747">
                  <c:v>5528.25</c:v>
                </c:pt>
                <c:pt idx="6748">
                  <c:v>6257.25</c:v>
                </c:pt>
                <c:pt idx="6749">
                  <c:v>3784.5</c:v>
                </c:pt>
                <c:pt idx="6750">
                  <c:v>7125.75</c:v>
                </c:pt>
                <c:pt idx="6751">
                  <c:v>7915.5</c:v>
                </c:pt>
                <c:pt idx="6752">
                  <c:v>2522.25</c:v>
                </c:pt>
                <c:pt idx="6753">
                  <c:v>14260.5</c:v>
                </c:pt>
                <c:pt idx="6754">
                  <c:v>4686.75</c:v>
                </c:pt>
                <c:pt idx="6755">
                  <c:v>1093.5</c:v>
                </c:pt>
                <c:pt idx="6756">
                  <c:v>1435.5</c:v>
                </c:pt>
                <c:pt idx="6757">
                  <c:v>5181.75</c:v>
                </c:pt>
                <c:pt idx="6758">
                  <c:v>4623.75</c:v>
                </c:pt>
                <c:pt idx="6759">
                  <c:v>5906.25</c:v>
                </c:pt>
                <c:pt idx="6760">
                  <c:v>1971</c:v>
                </c:pt>
                <c:pt idx="6761">
                  <c:v>1003.5</c:v>
                </c:pt>
                <c:pt idx="6762">
                  <c:v>3339</c:v>
                </c:pt>
                <c:pt idx="6763">
                  <c:v>2801.25</c:v>
                </c:pt>
                <c:pt idx="6764">
                  <c:v>450</c:v>
                </c:pt>
                <c:pt idx="6765">
                  <c:v>771.75</c:v>
                </c:pt>
                <c:pt idx="6766">
                  <c:v>3388.5</c:v>
                </c:pt>
                <c:pt idx="6767">
                  <c:v>3789</c:v>
                </c:pt>
                <c:pt idx="6768">
                  <c:v>3748.5</c:v>
                </c:pt>
                <c:pt idx="6769">
                  <c:v>6912</c:v>
                </c:pt>
                <c:pt idx="6770">
                  <c:v>5031</c:v>
                </c:pt>
                <c:pt idx="6771">
                  <c:v>3870</c:v>
                </c:pt>
                <c:pt idx="6772">
                  <c:v>1149.75</c:v>
                </c:pt>
                <c:pt idx="6773">
                  <c:v>2796.75</c:v>
                </c:pt>
                <c:pt idx="6774">
                  <c:v>1059.75</c:v>
                </c:pt>
                <c:pt idx="6775">
                  <c:v>2913.75</c:v>
                </c:pt>
                <c:pt idx="6776">
                  <c:v>8948.25</c:v>
                </c:pt>
                <c:pt idx="6777">
                  <c:v>2229.75</c:v>
                </c:pt>
                <c:pt idx="6778">
                  <c:v>4432.5</c:v>
                </c:pt>
                <c:pt idx="6779">
                  <c:v>6759</c:v>
                </c:pt>
                <c:pt idx="6780">
                  <c:v>7384.5</c:v>
                </c:pt>
                <c:pt idx="6781">
                  <c:v>5287.5</c:v>
                </c:pt>
                <c:pt idx="6782">
                  <c:v>5413.5</c:v>
                </c:pt>
                <c:pt idx="6783">
                  <c:v>3798</c:v>
                </c:pt>
                <c:pt idx="6784">
                  <c:v>4194</c:v>
                </c:pt>
                <c:pt idx="6785">
                  <c:v>5436</c:v>
                </c:pt>
                <c:pt idx="6786">
                  <c:v>5935.5</c:v>
                </c:pt>
                <c:pt idx="6787">
                  <c:v>3449.25</c:v>
                </c:pt>
                <c:pt idx="6788">
                  <c:v>9427.5</c:v>
                </c:pt>
                <c:pt idx="6789">
                  <c:v>5625</c:v>
                </c:pt>
                <c:pt idx="6790">
                  <c:v>5355</c:v>
                </c:pt>
                <c:pt idx="6791">
                  <c:v>6032.25</c:v>
                </c:pt>
                <c:pt idx="6792">
                  <c:v>5481</c:v>
                </c:pt>
                <c:pt idx="6793">
                  <c:v>15520.5</c:v>
                </c:pt>
                <c:pt idx="6794">
                  <c:v>2232</c:v>
                </c:pt>
                <c:pt idx="6795">
                  <c:v>1489.5</c:v>
                </c:pt>
                <c:pt idx="6796">
                  <c:v>7600.5</c:v>
                </c:pt>
                <c:pt idx="6797">
                  <c:v>8646.75</c:v>
                </c:pt>
                <c:pt idx="6798">
                  <c:v>11733.75</c:v>
                </c:pt>
                <c:pt idx="6799">
                  <c:v>5640.75</c:v>
                </c:pt>
                <c:pt idx="6800">
                  <c:v>9690.75</c:v>
                </c:pt>
                <c:pt idx="6801">
                  <c:v>2610</c:v>
                </c:pt>
                <c:pt idx="6802">
                  <c:v>4162.5</c:v>
                </c:pt>
                <c:pt idx="6803">
                  <c:v>5530.5</c:v>
                </c:pt>
                <c:pt idx="6804">
                  <c:v>9704.25</c:v>
                </c:pt>
                <c:pt idx="6805">
                  <c:v>5278.5</c:v>
                </c:pt>
                <c:pt idx="6806">
                  <c:v>5249.25</c:v>
                </c:pt>
                <c:pt idx="6807">
                  <c:v>9805.5</c:v>
                </c:pt>
                <c:pt idx="6808">
                  <c:v>465.75</c:v>
                </c:pt>
                <c:pt idx="6809">
                  <c:v>7067.25</c:v>
                </c:pt>
                <c:pt idx="6810">
                  <c:v>5420.25</c:v>
                </c:pt>
                <c:pt idx="6811">
                  <c:v>6369.75</c:v>
                </c:pt>
                <c:pt idx="6812">
                  <c:v>1230.75</c:v>
                </c:pt>
                <c:pt idx="6813">
                  <c:v>7956</c:v>
                </c:pt>
                <c:pt idx="6814">
                  <c:v>2783.25</c:v>
                </c:pt>
                <c:pt idx="6815">
                  <c:v>9067.5</c:v>
                </c:pt>
                <c:pt idx="6816">
                  <c:v>9906.75</c:v>
                </c:pt>
                <c:pt idx="6817">
                  <c:v>3251.25</c:v>
                </c:pt>
                <c:pt idx="6818">
                  <c:v>9765</c:v>
                </c:pt>
                <c:pt idx="6819">
                  <c:v>3984.75</c:v>
                </c:pt>
                <c:pt idx="6820">
                  <c:v>23096.25</c:v>
                </c:pt>
                <c:pt idx="6821">
                  <c:v>1368</c:v>
                </c:pt>
                <c:pt idx="6822">
                  <c:v>11790</c:v>
                </c:pt>
                <c:pt idx="6823">
                  <c:v>12813.75</c:v>
                </c:pt>
                <c:pt idx="6824">
                  <c:v>12816</c:v>
                </c:pt>
                <c:pt idx="6825">
                  <c:v>18339.75</c:v>
                </c:pt>
                <c:pt idx="6826">
                  <c:v>816.75</c:v>
                </c:pt>
                <c:pt idx="6827">
                  <c:v>7132.5</c:v>
                </c:pt>
                <c:pt idx="6828">
                  <c:v>8511.75</c:v>
                </c:pt>
                <c:pt idx="6829">
                  <c:v>279</c:v>
                </c:pt>
                <c:pt idx="6830">
                  <c:v>2247.75</c:v>
                </c:pt>
                <c:pt idx="6831">
                  <c:v>1485</c:v>
                </c:pt>
                <c:pt idx="6832">
                  <c:v>1145.25</c:v>
                </c:pt>
                <c:pt idx="6833">
                  <c:v>6813</c:v>
                </c:pt>
                <c:pt idx="6834">
                  <c:v>9681.75</c:v>
                </c:pt>
                <c:pt idx="6835">
                  <c:v>9675</c:v>
                </c:pt>
                <c:pt idx="6836">
                  <c:v>5865.75</c:v>
                </c:pt>
                <c:pt idx="6837">
                  <c:v>11803.5</c:v>
                </c:pt>
                <c:pt idx="6838">
                  <c:v>1111.5</c:v>
                </c:pt>
                <c:pt idx="6839">
                  <c:v>942.75</c:v>
                </c:pt>
                <c:pt idx="6840">
                  <c:v>5611.5</c:v>
                </c:pt>
                <c:pt idx="6841">
                  <c:v>517.5</c:v>
                </c:pt>
                <c:pt idx="6842">
                  <c:v>2632.5</c:v>
                </c:pt>
                <c:pt idx="6843">
                  <c:v>1478.25</c:v>
                </c:pt>
                <c:pt idx="6844">
                  <c:v>10260</c:v>
                </c:pt>
                <c:pt idx="6845">
                  <c:v>5598</c:v>
                </c:pt>
                <c:pt idx="6846">
                  <c:v>2371.5</c:v>
                </c:pt>
                <c:pt idx="6847">
                  <c:v>5409</c:v>
                </c:pt>
                <c:pt idx="6848">
                  <c:v>8691.75</c:v>
                </c:pt>
                <c:pt idx="6849">
                  <c:v>2083.5</c:v>
                </c:pt>
                <c:pt idx="6850">
                  <c:v>8131.5</c:v>
                </c:pt>
                <c:pt idx="6851">
                  <c:v>14431.5</c:v>
                </c:pt>
                <c:pt idx="6852">
                  <c:v>855</c:v>
                </c:pt>
                <c:pt idx="6853">
                  <c:v>659.25</c:v>
                </c:pt>
                <c:pt idx="6854">
                  <c:v>8383.5</c:v>
                </c:pt>
                <c:pt idx="6855">
                  <c:v>9742.5</c:v>
                </c:pt>
                <c:pt idx="6856">
                  <c:v>10156.5</c:v>
                </c:pt>
                <c:pt idx="6857">
                  <c:v>4646.25</c:v>
                </c:pt>
                <c:pt idx="6858">
                  <c:v>3411</c:v>
                </c:pt>
                <c:pt idx="6859">
                  <c:v>3035.25</c:v>
                </c:pt>
                <c:pt idx="6860">
                  <c:v>7096.5</c:v>
                </c:pt>
                <c:pt idx="6861">
                  <c:v>5530.5</c:v>
                </c:pt>
                <c:pt idx="6862">
                  <c:v>6376.5</c:v>
                </c:pt>
                <c:pt idx="6863">
                  <c:v>2209.5</c:v>
                </c:pt>
                <c:pt idx="6864">
                  <c:v>5055.75</c:v>
                </c:pt>
                <c:pt idx="6865">
                  <c:v>3564</c:v>
                </c:pt>
                <c:pt idx="6866">
                  <c:v>1143</c:v>
                </c:pt>
                <c:pt idx="6867">
                  <c:v>78.75</c:v>
                </c:pt>
                <c:pt idx="6868">
                  <c:v>5431.5</c:v>
                </c:pt>
                <c:pt idx="6869">
                  <c:v>8901</c:v>
                </c:pt>
                <c:pt idx="6870">
                  <c:v>7506</c:v>
                </c:pt>
                <c:pt idx="6871">
                  <c:v>6234.75</c:v>
                </c:pt>
                <c:pt idx="6872">
                  <c:v>3294</c:v>
                </c:pt>
                <c:pt idx="6873">
                  <c:v>12431.25</c:v>
                </c:pt>
                <c:pt idx="6874">
                  <c:v>1665</c:v>
                </c:pt>
                <c:pt idx="6875">
                  <c:v>7215.75</c:v>
                </c:pt>
                <c:pt idx="6876">
                  <c:v>3926.25</c:v>
                </c:pt>
                <c:pt idx="6877">
                  <c:v>11245.5</c:v>
                </c:pt>
                <c:pt idx="6878">
                  <c:v>1561.5</c:v>
                </c:pt>
                <c:pt idx="6879">
                  <c:v>1602</c:v>
                </c:pt>
                <c:pt idx="6880">
                  <c:v>3559.5</c:v>
                </c:pt>
                <c:pt idx="6881">
                  <c:v>2216.25</c:v>
                </c:pt>
                <c:pt idx="6882">
                  <c:v>1849.5</c:v>
                </c:pt>
                <c:pt idx="6883">
                  <c:v>2036.25</c:v>
                </c:pt>
                <c:pt idx="6884">
                  <c:v>807.75</c:v>
                </c:pt>
                <c:pt idx="6885">
                  <c:v>3330</c:v>
                </c:pt>
                <c:pt idx="6886">
                  <c:v>6358.5</c:v>
                </c:pt>
                <c:pt idx="6887">
                  <c:v>10323</c:v>
                </c:pt>
                <c:pt idx="6888">
                  <c:v>1010.25</c:v>
                </c:pt>
                <c:pt idx="6889">
                  <c:v>19701</c:v>
                </c:pt>
                <c:pt idx="6890">
                  <c:v>10489.5</c:v>
                </c:pt>
                <c:pt idx="6891">
                  <c:v>3084.75</c:v>
                </c:pt>
                <c:pt idx="6892">
                  <c:v>5971.5</c:v>
                </c:pt>
                <c:pt idx="6893">
                  <c:v>1914.75</c:v>
                </c:pt>
                <c:pt idx="6894">
                  <c:v>6617.25</c:v>
                </c:pt>
                <c:pt idx="6895">
                  <c:v>13479.75</c:v>
                </c:pt>
                <c:pt idx="6896">
                  <c:v>11623.5</c:v>
                </c:pt>
                <c:pt idx="6897">
                  <c:v>7893</c:v>
                </c:pt>
                <c:pt idx="6898">
                  <c:v>9108</c:v>
                </c:pt>
                <c:pt idx="6899">
                  <c:v>7798.5</c:v>
                </c:pt>
                <c:pt idx="6900">
                  <c:v>1032.75</c:v>
                </c:pt>
                <c:pt idx="6901">
                  <c:v>5103</c:v>
                </c:pt>
                <c:pt idx="6902">
                  <c:v>10971</c:v>
                </c:pt>
                <c:pt idx="6903">
                  <c:v>11144.25</c:v>
                </c:pt>
                <c:pt idx="6904">
                  <c:v>8363.25</c:v>
                </c:pt>
                <c:pt idx="6905">
                  <c:v>2421</c:v>
                </c:pt>
                <c:pt idx="6906">
                  <c:v>15475.5</c:v>
                </c:pt>
                <c:pt idx="6907">
                  <c:v>1764</c:v>
                </c:pt>
                <c:pt idx="6908">
                  <c:v>6363</c:v>
                </c:pt>
                <c:pt idx="6909">
                  <c:v>5460.75</c:v>
                </c:pt>
                <c:pt idx="6910">
                  <c:v>5265</c:v>
                </c:pt>
                <c:pt idx="6911">
                  <c:v>5940</c:v>
                </c:pt>
                <c:pt idx="6912">
                  <c:v>6761.25</c:v>
                </c:pt>
                <c:pt idx="6913">
                  <c:v>4405.5</c:v>
                </c:pt>
                <c:pt idx="6914">
                  <c:v>976.5</c:v>
                </c:pt>
                <c:pt idx="6915">
                  <c:v>4497.75</c:v>
                </c:pt>
                <c:pt idx="6916">
                  <c:v>1795.5</c:v>
                </c:pt>
                <c:pt idx="6917">
                  <c:v>1793.25</c:v>
                </c:pt>
                <c:pt idx="6918">
                  <c:v>9738</c:v>
                </c:pt>
                <c:pt idx="6919">
                  <c:v>7692.75</c:v>
                </c:pt>
                <c:pt idx="6920">
                  <c:v>8397</c:v>
                </c:pt>
                <c:pt idx="6921">
                  <c:v>10473.75</c:v>
                </c:pt>
                <c:pt idx="6922">
                  <c:v>4592.25</c:v>
                </c:pt>
                <c:pt idx="6923">
                  <c:v>10998</c:v>
                </c:pt>
                <c:pt idx="6924">
                  <c:v>1989</c:v>
                </c:pt>
                <c:pt idx="6925">
                  <c:v>9069.75</c:v>
                </c:pt>
                <c:pt idx="6926">
                  <c:v>6225.75</c:v>
                </c:pt>
                <c:pt idx="6927">
                  <c:v>3314.25</c:v>
                </c:pt>
                <c:pt idx="6928">
                  <c:v>10089</c:v>
                </c:pt>
                <c:pt idx="6929">
                  <c:v>2553.75</c:v>
                </c:pt>
                <c:pt idx="6930">
                  <c:v>9429.75</c:v>
                </c:pt>
                <c:pt idx="6931">
                  <c:v>5373</c:v>
                </c:pt>
                <c:pt idx="6932">
                  <c:v>8741.25</c:v>
                </c:pt>
                <c:pt idx="6933">
                  <c:v>10455.75</c:v>
                </c:pt>
                <c:pt idx="6934">
                  <c:v>13002.75</c:v>
                </c:pt>
                <c:pt idx="6935">
                  <c:v>654.75</c:v>
                </c:pt>
                <c:pt idx="6936">
                  <c:v>1005.75</c:v>
                </c:pt>
                <c:pt idx="6937">
                  <c:v>7611.75</c:v>
                </c:pt>
                <c:pt idx="6938">
                  <c:v>15167.25</c:v>
                </c:pt>
                <c:pt idx="6939">
                  <c:v>1869.75</c:v>
                </c:pt>
                <c:pt idx="6940">
                  <c:v>13605.75</c:v>
                </c:pt>
                <c:pt idx="6941">
                  <c:v>5514.75</c:v>
                </c:pt>
                <c:pt idx="6942">
                  <c:v>6176.25</c:v>
                </c:pt>
                <c:pt idx="6943">
                  <c:v>5818.5</c:v>
                </c:pt>
                <c:pt idx="6944">
                  <c:v>12237.75</c:v>
                </c:pt>
                <c:pt idx="6945">
                  <c:v>5519.25</c:v>
                </c:pt>
                <c:pt idx="6946">
                  <c:v>470.25</c:v>
                </c:pt>
                <c:pt idx="6947">
                  <c:v>14503.5</c:v>
                </c:pt>
                <c:pt idx="6948">
                  <c:v>12642.75</c:v>
                </c:pt>
                <c:pt idx="6949">
                  <c:v>7029</c:v>
                </c:pt>
                <c:pt idx="6950">
                  <c:v>3240</c:v>
                </c:pt>
                <c:pt idx="6951">
                  <c:v>200.25</c:v>
                </c:pt>
                <c:pt idx="6952">
                  <c:v>2126.25</c:v>
                </c:pt>
                <c:pt idx="6953">
                  <c:v>8336.25</c:v>
                </c:pt>
                <c:pt idx="6954">
                  <c:v>769.5</c:v>
                </c:pt>
                <c:pt idx="6955">
                  <c:v>7078.5</c:v>
                </c:pt>
                <c:pt idx="6956">
                  <c:v>4925.25</c:v>
                </c:pt>
                <c:pt idx="6957">
                  <c:v>990</c:v>
                </c:pt>
                <c:pt idx="6958">
                  <c:v>3309.75</c:v>
                </c:pt>
                <c:pt idx="6959">
                  <c:v>2925</c:v>
                </c:pt>
                <c:pt idx="6960">
                  <c:v>7200</c:v>
                </c:pt>
                <c:pt idx="6961">
                  <c:v>2317.5</c:v>
                </c:pt>
                <c:pt idx="6962">
                  <c:v>2268</c:v>
                </c:pt>
                <c:pt idx="6963">
                  <c:v>6738.75</c:v>
                </c:pt>
                <c:pt idx="6964">
                  <c:v>2436.75</c:v>
                </c:pt>
                <c:pt idx="6965">
                  <c:v>7479</c:v>
                </c:pt>
                <c:pt idx="6966">
                  <c:v>8048.25</c:v>
                </c:pt>
                <c:pt idx="6967">
                  <c:v>2335.5</c:v>
                </c:pt>
                <c:pt idx="6968">
                  <c:v>10347.75</c:v>
                </c:pt>
                <c:pt idx="6969">
                  <c:v>3728.25</c:v>
                </c:pt>
                <c:pt idx="6970">
                  <c:v>5622.75</c:v>
                </c:pt>
                <c:pt idx="6971">
                  <c:v>2920.5</c:v>
                </c:pt>
                <c:pt idx="6972">
                  <c:v>8014.5</c:v>
                </c:pt>
                <c:pt idx="6973">
                  <c:v>5523.75</c:v>
                </c:pt>
                <c:pt idx="6974">
                  <c:v>841.5</c:v>
                </c:pt>
                <c:pt idx="6975">
                  <c:v>4758.75</c:v>
                </c:pt>
                <c:pt idx="6976">
                  <c:v>7319.25</c:v>
                </c:pt>
                <c:pt idx="6977">
                  <c:v>5096.25</c:v>
                </c:pt>
                <c:pt idx="6978">
                  <c:v>5564.25</c:v>
                </c:pt>
                <c:pt idx="6979">
                  <c:v>6007.5</c:v>
                </c:pt>
                <c:pt idx="6980">
                  <c:v>4603.5</c:v>
                </c:pt>
                <c:pt idx="6981">
                  <c:v>3975.75</c:v>
                </c:pt>
                <c:pt idx="6982">
                  <c:v>5487.75</c:v>
                </c:pt>
                <c:pt idx="6983">
                  <c:v>11875.5</c:v>
                </c:pt>
                <c:pt idx="6984">
                  <c:v>8779.5</c:v>
                </c:pt>
                <c:pt idx="6985">
                  <c:v>2218.5</c:v>
                </c:pt>
                <c:pt idx="6986">
                  <c:v>4479.75</c:v>
                </c:pt>
                <c:pt idx="6987">
                  <c:v>3129.75</c:v>
                </c:pt>
                <c:pt idx="6988">
                  <c:v>3003.75</c:v>
                </c:pt>
                <c:pt idx="6989">
                  <c:v>792</c:v>
                </c:pt>
                <c:pt idx="6990">
                  <c:v>6972.75</c:v>
                </c:pt>
                <c:pt idx="6991">
                  <c:v>3282.75</c:v>
                </c:pt>
                <c:pt idx="6992">
                  <c:v>8592.75</c:v>
                </c:pt>
                <c:pt idx="6993">
                  <c:v>2720.25</c:v>
                </c:pt>
                <c:pt idx="6994">
                  <c:v>9112.5</c:v>
                </c:pt>
                <c:pt idx="6995">
                  <c:v>2425.5</c:v>
                </c:pt>
                <c:pt idx="6996">
                  <c:v>1795.5</c:v>
                </c:pt>
                <c:pt idx="6997">
                  <c:v>9533.25</c:v>
                </c:pt>
                <c:pt idx="6998">
                  <c:v>1642.5</c:v>
                </c:pt>
                <c:pt idx="6999">
                  <c:v>7593.75</c:v>
                </c:pt>
                <c:pt idx="7000">
                  <c:v>7344</c:v>
                </c:pt>
                <c:pt idx="7001">
                  <c:v>1554.75</c:v>
                </c:pt>
                <c:pt idx="7002">
                  <c:v>3827.25</c:v>
                </c:pt>
                <c:pt idx="7003">
                  <c:v>2436.75</c:v>
                </c:pt>
                <c:pt idx="7004">
                  <c:v>445.5</c:v>
                </c:pt>
                <c:pt idx="7005">
                  <c:v>2668.5</c:v>
                </c:pt>
                <c:pt idx="7006">
                  <c:v>1183.5</c:v>
                </c:pt>
                <c:pt idx="7007">
                  <c:v>6576.75</c:v>
                </c:pt>
                <c:pt idx="7008">
                  <c:v>8613</c:v>
                </c:pt>
                <c:pt idx="7009">
                  <c:v>546.75</c:v>
                </c:pt>
                <c:pt idx="7010">
                  <c:v>2047.5</c:v>
                </c:pt>
                <c:pt idx="7011">
                  <c:v>6198.75</c:v>
                </c:pt>
                <c:pt idx="7012">
                  <c:v>5271.75</c:v>
                </c:pt>
                <c:pt idx="7013">
                  <c:v>2587.5</c:v>
                </c:pt>
                <c:pt idx="7014">
                  <c:v>2592</c:v>
                </c:pt>
                <c:pt idx="7015">
                  <c:v>16137</c:v>
                </c:pt>
                <c:pt idx="7016">
                  <c:v>2727</c:v>
                </c:pt>
                <c:pt idx="7017">
                  <c:v>4486.5</c:v>
                </c:pt>
                <c:pt idx="7018">
                  <c:v>5890.5</c:v>
                </c:pt>
                <c:pt idx="7019">
                  <c:v>2853</c:v>
                </c:pt>
                <c:pt idx="7020">
                  <c:v>4212</c:v>
                </c:pt>
                <c:pt idx="7021">
                  <c:v>4254.75</c:v>
                </c:pt>
                <c:pt idx="7022">
                  <c:v>8851.5</c:v>
                </c:pt>
                <c:pt idx="7023">
                  <c:v>7499.25</c:v>
                </c:pt>
                <c:pt idx="7024">
                  <c:v>1323</c:v>
                </c:pt>
                <c:pt idx="7025">
                  <c:v>12474</c:v>
                </c:pt>
                <c:pt idx="7026">
                  <c:v>3978</c:v>
                </c:pt>
                <c:pt idx="7027">
                  <c:v>3721.5</c:v>
                </c:pt>
                <c:pt idx="7028">
                  <c:v>7272</c:v>
                </c:pt>
                <c:pt idx="7029">
                  <c:v>5316.75</c:v>
                </c:pt>
                <c:pt idx="7030">
                  <c:v>6241.5</c:v>
                </c:pt>
                <c:pt idx="7031">
                  <c:v>1500.75</c:v>
                </c:pt>
                <c:pt idx="7032">
                  <c:v>7319.25</c:v>
                </c:pt>
                <c:pt idx="7033">
                  <c:v>9812.25</c:v>
                </c:pt>
                <c:pt idx="7034">
                  <c:v>5582.25</c:v>
                </c:pt>
                <c:pt idx="7035">
                  <c:v>5103</c:v>
                </c:pt>
                <c:pt idx="7036">
                  <c:v>13851</c:v>
                </c:pt>
                <c:pt idx="7037">
                  <c:v>4916.25</c:v>
                </c:pt>
                <c:pt idx="7038">
                  <c:v>4997.25</c:v>
                </c:pt>
                <c:pt idx="7039">
                  <c:v>5242.5</c:v>
                </c:pt>
                <c:pt idx="7040">
                  <c:v>6414.75</c:v>
                </c:pt>
                <c:pt idx="7041">
                  <c:v>6489</c:v>
                </c:pt>
                <c:pt idx="7042">
                  <c:v>10244.25</c:v>
                </c:pt>
                <c:pt idx="7043">
                  <c:v>13421.25</c:v>
                </c:pt>
                <c:pt idx="7044">
                  <c:v>393.75</c:v>
                </c:pt>
                <c:pt idx="7045">
                  <c:v>2866.5</c:v>
                </c:pt>
                <c:pt idx="7046">
                  <c:v>11616.75</c:v>
                </c:pt>
                <c:pt idx="7047">
                  <c:v>7971.75</c:v>
                </c:pt>
                <c:pt idx="7048">
                  <c:v>2522.25</c:v>
                </c:pt>
                <c:pt idx="7049">
                  <c:v>8768.25</c:v>
                </c:pt>
                <c:pt idx="7050">
                  <c:v>4070.25</c:v>
                </c:pt>
                <c:pt idx="7051">
                  <c:v>2538</c:v>
                </c:pt>
                <c:pt idx="7052">
                  <c:v>9094.5</c:v>
                </c:pt>
                <c:pt idx="7053">
                  <c:v>8415</c:v>
                </c:pt>
                <c:pt idx="7054">
                  <c:v>679.5</c:v>
                </c:pt>
                <c:pt idx="7055">
                  <c:v>8212.5</c:v>
                </c:pt>
                <c:pt idx="7056">
                  <c:v>6905.25</c:v>
                </c:pt>
                <c:pt idx="7057">
                  <c:v>12179.25</c:v>
                </c:pt>
                <c:pt idx="7058">
                  <c:v>254.25</c:v>
                </c:pt>
                <c:pt idx="7059">
                  <c:v>2353.5</c:v>
                </c:pt>
                <c:pt idx="7060">
                  <c:v>3471.75</c:v>
                </c:pt>
                <c:pt idx="7061">
                  <c:v>8608.5</c:v>
                </c:pt>
                <c:pt idx="7062">
                  <c:v>3087</c:v>
                </c:pt>
                <c:pt idx="7063">
                  <c:v>11238.75</c:v>
                </c:pt>
                <c:pt idx="7064">
                  <c:v>14908.5</c:v>
                </c:pt>
                <c:pt idx="7065">
                  <c:v>7751.25</c:v>
                </c:pt>
                <c:pt idx="7066">
                  <c:v>9645.75</c:v>
                </c:pt>
                <c:pt idx="7067">
                  <c:v>5114.25</c:v>
                </c:pt>
                <c:pt idx="7068">
                  <c:v>348.75</c:v>
                </c:pt>
                <c:pt idx="7069">
                  <c:v>3548.25</c:v>
                </c:pt>
                <c:pt idx="7070">
                  <c:v>4124.25</c:v>
                </c:pt>
                <c:pt idx="7071">
                  <c:v>4293</c:v>
                </c:pt>
                <c:pt idx="7072">
                  <c:v>3962.25</c:v>
                </c:pt>
                <c:pt idx="7073">
                  <c:v>3750.75</c:v>
                </c:pt>
                <c:pt idx="7074">
                  <c:v>7467.75</c:v>
                </c:pt>
                <c:pt idx="7075">
                  <c:v>5046.75</c:v>
                </c:pt>
                <c:pt idx="7076">
                  <c:v>2567.25</c:v>
                </c:pt>
                <c:pt idx="7077">
                  <c:v>1374.75</c:v>
                </c:pt>
                <c:pt idx="7078">
                  <c:v>2202.75</c:v>
                </c:pt>
                <c:pt idx="7079">
                  <c:v>5105.25</c:v>
                </c:pt>
                <c:pt idx="7080">
                  <c:v>1057.5</c:v>
                </c:pt>
                <c:pt idx="7081">
                  <c:v>6477.75</c:v>
                </c:pt>
                <c:pt idx="7082">
                  <c:v>5107.5</c:v>
                </c:pt>
                <c:pt idx="7083">
                  <c:v>2268</c:v>
                </c:pt>
                <c:pt idx="7084">
                  <c:v>4682.25</c:v>
                </c:pt>
                <c:pt idx="7085">
                  <c:v>5406.75</c:v>
                </c:pt>
                <c:pt idx="7086">
                  <c:v>3435.75</c:v>
                </c:pt>
                <c:pt idx="7087">
                  <c:v>720</c:v>
                </c:pt>
                <c:pt idx="7088">
                  <c:v>7191</c:v>
                </c:pt>
                <c:pt idx="7089">
                  <c:v>3930.75</c:v>
                </c:pt>
                <c:pt idx="7090">
                  <c:v>12928.5</c:v>
                </c:pt>
                <c:pt idx="7091">
                  <c:v>1068.75</c:v>
                </c:pt>
                <c:pt idx="7092">
                  <c:v>4882.5</c:v>
                </c:pt>
                <c:pt idx="7093">
                  <c:v>3226.5</c:v>
                </c:pt>
                <c:pt idx="7094">
                  <c:v>3190.5</c:v>
                </c:pt>
                <c:pt idx="7095">
                  <c:v>3944.25</c:v>
                </c:pt>
                <c:pt idx="7096">
                  <c:v>789.75</c:v>
                </c:pt>
                <c:pt idx="7097">
                  <c:v>542.25</c:v>
                </c:pt>
                <c:pt idx="7098">
                  <c:v>9036</c:v>
                </c:pt>
                <c:pt idx="7099">
                  <c:v>10489.5</c:v>
                </c:pt>
                <c:pt idx="7100">
                  <c:v>7611.75</c:v>
                </c:pt>
                <c:pt idx="7101">
                  <c:v>9024.75</c:v>
                </c:pt>
                <c:pt idx="7102">
                  <c:v>1030.5</c:v>
                </c:pt>
                <c:pt idx="7103">
                  <c:v>7229.25</c:v>
                </c:pt>
                <c:pt idx="7104">
                  <c:v>14593.5</c:v>
                </c:pt>
                <c:pt idx="7105">
                  <c:v>60.75</c:v>
                </c:pt>
                <c:pt idx="7106">
                  <c:v>3915</c:v>
                </c:pt>
                <c:pt idx="7107">
                  <c:v>10741.5</c:v>
                </c:pt>
                <c:pt idx="7108">
                  <c:v>3170.25</c:v>
                </c:pt>
                <c:pt idx="7109">
                  <c:v>7164</c:v>
                </c:pt>
                <c:pt idx="7110">
                  <c:v>6430.5</c:v>
                </c:pt>
                <c:pt idx="7111">
                  <c:v>8914.5</c:v>
                </c:pt>
                <c:pt idx="7112">
                  <c:v>6995.25</c:v>
                </c:pt>
                <c:pt idx="7113">
                  <c:v>13252.5</c:v>
                </c:pt>
                <c:pt idx="7114">
                  <c:v>589.5</c:v>
                </c:pt>
                <c:pt idx="7115">
                  <c:v>5436</c:v>
                </c:pt>
                <c:pt idx="7116">
                  <c:v>7386.75</c:v>
                </c:pt>
                <c:pt idx="7117">
                  <c:v>7177.5</c:v>
                </c:pt>
                <c:pt idx="7118">
                  <c:v>236.25</c:v>
                </c:pt>
                <c:pt idx="7119">
                  <c:v>4347</c:v>
                </c:pt>
                <c:pt idx="7120">
                  <c:v>7312.5</c:v>
                </c:pt>
                <c:pt idx="7121">
                  <c:v>1962</c:v>
                </c:pt>
                <c:pt idx="7122">
                  <c:v>1903.5</c:v>
                </c:pt>
                <c:pt idx="7123">
                  <c:v>3197.25</c:v>
                </c:pt>
                <c:pt idx="7124">
                  <c:v>6698.25</c:v>
                </c:pt>
                <c:pt idx="7125">
                  <c:v>6556.5</c:v>
                </c:pt>
                <c:pt idx="7126">
                  <c:v>5181.75</c:v>
                </c:pt>
                <c:pt idx="7127">
                  <c:v>2360.25</c:v>
                </c:pt>
                <c:pt idx="7128">
                  <c:v>13466.25</c:v>
                </c:pt>
                <c:pt idx="7129">
                  <c:v>839.25</c:v>
                </c:pt>
                <c:pt idx="7130">
                  <c:v>3834</c:v>
                </c:pt>
                <c:pt idx="7131">
                  <c:v>933.75</c:v>
                </c:pt>
                <c:pt idx="7132">
                  <c:v>6093</c:v>
                </c:pt>
                <c:pt idx="7133">
                  <c:v>10577.25</c:v>
                </c:pt>
                <c:pt idx="7134">
                  <c:v>1201.5</c:v>
                </c:pt>
                <c:pt idx="7135">
                  <c:v>7236</c:v>
                </c:pt>
                <c:pt idx="7136">
                  <c:v>15000.75</c:v>
                </c:pt>
                <c:pt idx="7137">
                  <c:v>12035.25</c:v>
                </c:pt>
                <c:pt idx="7138">
                  <c:v>14834.25</c:v>
                </c:pt>
                <c:pt idx="7139">
                  <c:v>3856.5</c:v>
                </c:pt>
                <c:pt idx="7140">
                  <c:v>9126</c:v>
                </c:pt>
                <c:pt idx="7141">
                  <c:v>1653.75</c:v>
                </c:pt>
                <c:pt idx="7142">
                  <c:v>10827</c:v>
                </c:pt>
                <c:pt idx="7143">
                  <c:v>8734.5</c:v>
                </c:pt>
                <c:pt idx="7144">
                  <c:v>8086.5</c:v>
                </c:pt>
                <c:pt idx="7145">
                  <c:v>677.25</c:v>
                </c:pt>
                <c:pt idx="7146">
                  <c:v>3771</c:v>
                </c:pt>
                <c:pt idx="7147">
                  <c:v>10649.25</c:v>
                </c:pt>
                <c:pt idx="7148">
                  <c:v>12062.25</c:v>
                </c:pt>
                <c:pt idx="7149">
                  <c:v>8802</c:v>
                </c:pt>
                <c:pt idx="7150">
                  <c:v>11702.25</c:v>
                </c:pt>
                <c:pt idx="7151">
                  <c:v>6437.25</c:v>
                </c:pt>
                <c:pt idx="7152">
                  <c:v>8520.75</c:v>
                </c:pt>
                <c:pt idx="7153">
                  <c:v>11907</c:v>
                </c:pt>
                <c:pt idx="7154">
                  <c:v>5978.25</c:v>
                </c:pt>
                <c:pt idx="7155">
                  <c:v>8419.5</c:v>
                </c:pt>
                <c:pt idx="7156">
                  <c:v>7184.25</c:v>
                </c:pt>
                <c:pt idx="7157">
                  <c:v>2920.5</c:v>
                </c:pt>
                <c:pt idx="7158">
                  <c:v>999</c:v>
                </c:pt>
                <c:pt idx="7159">
                  <c:v>6633</c:v>
                </c:pt>
                <c:pt idx="7160">
                  <c:v>5161.5</c:v>
                </c:pt>
                <c:pt idx="7161">
                  <c:v>7382.25</c:v>
                </c:pt>
                <c:pt idx="7162">
                  <c:v>7337.25</c:v>
                </c:pt>
                <c:pt idx="7163">
                  <c:v>2693.25</c:v>
                </c:pt>
                <c:pt idx="7164">
                  <c:v>7956</c:v>
                </c:pt>
                <c:pt idx="7165">
                  <c:v>1604.25</c:v>
                </c:pt>
                <c:pt idx="7166">
                  <c:v>2850.75</c:v>
                </c:pt>
                <c:pt idx="7167">
                  <c:v>1120.5</c:v>
                </c:pt>
                <c:pt idx="7168">
                  <c:v>5328</c:v>
                </c:pt>
                <c:pt idx="7169">
                  <c:v>13689</c:v>
                </c:pt>
                <c:pt idx="7170">
                  <c:v>6795</c:v>
                </c:pt>
                <c:pt idx="7171">
                  <c:v>855</c:v>
                </c:pt>
                <c:pt idx="7172">
                  <c:v>2299.5</c:v>
                </c:pt>
                <c:pt idx="7173">
                  <c:v>5865.75</c:v>
                </c:pt>
                <c:pt idx="7174">
                  <c:v>5670</c:v>
                </c:pt>
                <c:pt idx="7175">
                  <c:v>5505.75</c:v>
                </c:pt>
                <c:pt idx="7176">
                  <c:v>2211.75</c:v>
                </c:pt>
                <c:pt idx="7177">
                  <c:v>6907.5</c:v>
                </c:pt>
                <c:pt idx="7178">
                  <c:v>5852.25</c:v>
                </c:pt>
                <c:pt idx="7179">
                  <c:v>2022.75</c:v>
                </c:pt>
                <c:pt idx="7180">
                  <c:v>4286.25</c:v>
                </c:pt>
                <c:pt idx="7181">
                  <c:v>3532.5</c:v>
                </c:pt>
                <c:pt idx="7182">
                  <c:v>2391.75</c:v>
                </c:pt>
                <c:pt idx="7183">
                  <c:v>1383.75</c:v>
                </c:pt>
                <c:pt idx="7184">
                  <c:v>3692.25</c:v>
                </c:pt>
                <c:pt idx="7185">
                  <c:v>5465.25</c:v>
                </c:pt>
                <c:pt idx="7186">
                  <c:v>965.25</c:v>
                </c:pt>
                <c:pt idx="7187">
                  <c:v>11119.5</c:v>
                </c:pt>
                <c:pt idx="7188">
                  <c:v>1485</c:v>
                </c:pt>
                <c:pt idx="7189">
                  <c:v>2153.25</c:v>
                </c:pt>
                <c:pt idx="7190">
                  <c:v>5886</c:v>
                </c:pt>
                <c:pt idx="7191">
                  <c:v>1003.5</c:v>
                </c:pt>
                <c:pt idx="7192">
                  <c:v>6882.75</c:v>
                </c:pt>
                <c:pt idx="7193">
                  <c:v>5530.5</c:v>
                </c:pt>
                <c:pt idx="7194">
                  <c:v>7859.25</c:v>
                </c:pt>
                <c:pt idx="7195">
                  <c:v>1093.5</c:v>
                </c:pt>
                <c:pt idx="7196">
                  <c:v>654.75</c:v>
                </c:pt>
                <c:pt idx="7197">
                  <c:v>10680.75</c:v>
                </c:pt>
                <c:pt idx="7198">
                  <c:v>5220</c:v>
                </c:pt>
                <c:pt idx="7199">
                  <c:v>4333.5</c:v>
                </c:pt>
                <c:pt idx="7200">
                  <c:v>693</c:v>
                </c:pt>
                <c:pt idx="7201">
                  <c:v>1899</c:v>
                </c:pt>
                <c:pt idx="7202">
                  <c:v>7546.5</c:v>
                </c:pt>
                <c:pt idx="7203">
                  <c:v>3537</c:v>
                </c:pt>
                <c:pt idx="7204">
                  <c:v>6437.25</c:v>
                </c:pt>
                <c:pt idx="7205">
                  <c:v>2043</c:v>
                </c:pt>
                <c:pt idx="7206">
                  <c:v>10071</c:v>
                </c:pt>
                <c:pt idx="7207">
                  <c:v>4610.25</c:v>
                </c:pt>
                <c:pt idx="7208">
                  <c:v>9018</c:v>
                </c:pt>
                <c:pt idx="7209">
                  <c:v>1453.5</c:v>
                </c:pt>
                <c:pt idx="7210">
                  <c:v>10104.75</c:v>
                </c:pt>
                <c:pt idx="7211">
                  <c:v>3289.5</c:v>
                </c:pt>
                <c:pt idx="7212">
                  <c:v>227.25</c:v>
                </c:pt>
                <c:pt idx="7213">
                  <c:v>10545.75</c:v>
                </c:pt>
                <c:pt idx="7214">
                  <c:v>6813</c:v>
                </c:pt>
                <c:pt idx="7215">
                  <c:v>5580</c:v>
                </c:pt>
                <c:pt idx="7216">
                  <c:v>6682.5</c:v>
                </c:pt>
                <c:pt idx="7217">
                  <c:v>8646.75</c:v>
                </c:pt>
                <c:pt idx="7218">
                  <c:v>1509.75</c:v>
                </c:pt>
                <c:pt idx="7219">
                  <c:v>2571.75</c:v>
                </c:pt>
                <c:pt idx="7220">
                  <c:v>1293.75</c:v>
                </c:pt>
                <c:pt idx="7221">
                  <c:v>9029.25</c:v>
                </c:pt>
                <c:pt idx="7222">
                  <c:v>4315.5</c:v>
                </c:pt>
                <c:pt idx="7223">
                  <c:v>8178.75</c:v>
                </c:pt>
                <c:pt idx="7224">
                  <c:v>4360.5</c:v>
                </c:pt>
                <c:pt idx="7225">
                  <c:v>5233.5</c:v>
                </c:pt>
                <c:pt idx="7226">
                  <c:v>4970.25</c:v>
                </c:pt>
                <c:pt idx="7227">
                  <c:v>5186.25</c:v>
                </c:pt>
                <c:pt idx="7228">
                  <c:v>5573.25</c:v>
                </c:pt>
                <c:pt idx="7229">
                  <c:v>10113.75</c:v>
                </c:pt>
                <c:pt idx="7230">
                  <c:v>7249.5</c:v>
                </c:pt>
                <c:pt idx="7231">
                  <c:v>8466.75</c:v>
                </c:pt>
                <c:pt idx="7232">
                  <c:v>2711.25</c:v>
                </c:pt>
                <c:pt idx="7233">
                  <c:v>3631.5</c:v>
                </c:pt>
                <c:pt idx="7234">
                  <c:v>2529</c:v>
                </c:pt>
                <c:pt idx="7235">
                  <c:v>4619.25</c:v>
                </c:pt>
                <c:pt idx="7236">
                  <c:v>10147.5</c:v>
                </c:pt>
                <c:pt idx="7237">
                  <c:v>6898.5</c:v>
                </c:pt>
                <c:pt idx="7238">
                  <c:v>967.5</c:v>
                </c:pt>
                <c:pt idx="7239">
                  <c:v>740.25</c:v>
                </c:pt>
                <c:pt idx="7240">
                  <c:v>13585.5</c:v>
                </c:pt>
                <c:pt idx="7241">
                  <c:v>3717</c:v>
                </c:pt>
                <c:pt idx="7242">
                  <c:v>4160.25</c:v>
                </c:pt>
                <c:pt idx="7243">
                  <c:v>7337.25</c:v>
                </c:pt>
                <c:pt idx="7244">
                  <c:v>10926</c:v>
                </c:pt>
                <c:pt idx="7245">
                  <c:v>9047.25</c:v>
                </c:pt>
                <c:pt idx="7246">
                  <c:v>1111.5</c:v>
                </c:pt>
                <c:pt idx="7247">
                  <c:v>4587.75</c:v>
                </c:pt>
                <c:pt idx="7248">
                  <c:v>4943.25</c:v>
                </c:pt>
                <c:pt idx="7249">
                  <c:v>3674.25</c:v>
                </c:pt>
                <c:pt idx="7250">
                  <c:v>1552.5</c:v>
                </c:pt>
                <c:pt idx="7251">
                  <c:v>4941</c:v>
                </c:pt>
                <c:pt idx="7252">
                  <c:v>137.25</c:v>
                </c:pt>
                <c:pt idx="7253">
                  <c:v>2810.25</c:v>
                </c:pt>
                <c:pt idx="7254">
                  <c:v>7904.25</c:v>
                </c:pt>
                <c:pt idx="7255">
                  <c:v>5186.25</c:v>
                </c:pt>
                <c:pt idx="7256">
                  <c:v>2594.25</c:v>
                </c:pt>
                <c:pt idx="7257">
                  <c:v>7805.25</c:v>
                </c:pt>
                <c:pt idx="7258">
                  <c:v>2085.75</c:v>
                </c:pt>
                <c:pt idx="7259">
                  <c:v>3429</c:v>
                </c:pt>
                <c:pt idx="7260">
                  <c:v>888.75</c:v>
                </c:pt>
                <c:pt idx="7261">
                  <c:v>3771</c:v>
                </c:pt>
                <c:pt idx="7262">
                  <c:v>2142</c:v>
                </c:pt>
                <c:pt idx="7263">
                  <c:v>1509.75</c:v>
                </c:pt>
                <c:pt idx="7264">
                  <c:v>1692</c:v>
                </c:pt>
                <c:pt idx="7265">
                  <c:v>51.75</c:v>
                </c:pt>
                <c:pt idx="7266">
                  <c:v>996.75</c:v>
                </c:pt>
                <c:pt idx="7267">
                  <c:v>9258.75</c:v>
                </c:pt>
                <c:pt idx="7268">
                  <c:v>3741.75</c:v>
                </c:pt>
                <c:pt idx="7269">
                  <c:v>9072</c:v>
                </c:pt>
                <c:pt idx="7270">
                  <c:v>7618.5</c:v>
                </c:pt>
                <c:pt idx="7271">
                  <c:v>137.25</c:v>
                </c:pt>
                <c:pt idx="7272">
                  <c:v>2889</c:v>
                </c:pt>
                <c:pt idx="7273">
                  <c:v>1559.25</c:v>
                </c:pt>
                <c:pt idx="7274">
                  <c:v>969.75</c:v>
                </c:pt>
                <c:pt idx="7275">
                  <c:v>5454</c:v>
                </c:pt>
                <c:pt idx="7276">
                  <c:v>8095.5</c:v>
                </c:pt>
                <c:pt idx="7277">
                  <c:v>5829.75</c:v>
                </c:pt>
                <c:pt idx="7278">
                  <c:v>5411.25</c:v>
                </c:pt>
                <c:pt idx="7279">
                  <c:v>11425.5</c:v>
                </c:pt>
                <c:pt idx="7280">
                  <c:v>13477.5</c:v>
                </c:pt>
                <c:pt idx="7281">
                  <c:v>7636.5</c:v>
                </c:pt>
                <c:pt idx="7282">
                  <c:v>3102.75</c:v>
                </c:pt>
                <c:pt idx="7283">
                  <c:v>7157.25</c:v>
                </c:pt>
                <c:pt idx="7284">
                  <c:v>9841.5</c:v>
                </c:pt>
                <c:pt idx="7285">
                  <c:v>5820.75</c:v>
                </c:pt>
                <c:pt idx="7286">
                  <c:v>4090.5</c:v>
                </c:pt>
                <c:pt idx="7287">
                  <c:v>5523.75</c:v>
                </c:pt>
                <c:pt idx="7288">
                  <c:v>1842.75</c:v>
                </c:pt>
                <c:pt idx="7289">
                  <c:v>7490.25</c:v>
                </c:pt>
                <c:pt idx="7290">
                  <c:v>12726</c:v>
                </c:pt>
                <c:pt idx="7291">
                  <c:v>852.75</c:v>
                </c:pt>
                <c:pt idx="7292">
                  <c:v>1089</c:v>
                </c:pt>
                <c:pt idx="7293">
                  <c:v>2058.75</c:v>
                </c:pt>
                <c:pt idx="7294">
                  <c:v>3865.5</c:v>
                </c:pt>
                <c:pt idx="7295">
                  <c:v>7449.75</c:v>
                </c:pt>
                <c:pt idx="7296">
                  <c:v>573.75</c:v>
                </c:pt>
                <c:pt idx="7297">
                  <c:v>684</c:v>
                </c:pt>
                <c:pt idx="7298">
                  <c:v>2810.25</c:v>
                </c:pt>
                <c:pt idx="7299">
                  <c:v>6745.5</c:v>
                </c:pt>
                <c:pt idx="7300">
                  <c:v>3312</c:v>
                </c:pt>
                <c:pt idx="7301">
                  <c:v>405</c:v>
                </c:pt>
                <c:pt idx="7302">
                  <c:v>3372.75</c:v>
                </c:pt>
                <c:pt idx="7303">
                  <c:v>2781</c:v>
                </c:pt>
                <c:pt idx="7304">
                  <c:v>3386.25</c:v>
                </c:pt>
                <c:pt idx="7305">
                  <c:v>6203.25</c:v>
                </c:pt>
                <c:pt idx="7306">
                  <c:v>1836</c:v>
                </c:pt>
                <c:pt idx="7307">
                  <c:v>16488</c:v>
                </c:pt>
                <c:pt idx="7308">
                  <c:v>10599.75</c:v>
                </c:pt>
                <c:pt idx="7309">
                  <c:v>11225.25</c:v>
                </c:pt>
                <c:pt idx="7310">
                  <c:v>5276.25</c:v>
                </c:pt>
                <c:pt idx="7311">
                  <c:v>1791</c:v>
                </c:pt>
                <c:pt idx="7312">
                  <c:v>3442.5</c:v>
                </c:pt>
                <c:pt idx="7313">
                  <c:v>3354.75</c:v>
                </c:pt>
                <c:pt idx="7314">
                  <c:v>8903.25</c:v>
                </c:pt>
                <c:pt idx="7315">
                  <c:v>8293.5</c:v>
                </c:pt>
                <c:pt idx="7316">
                  <c:v>14989.5</c:v>
                </c:pt>
                <c:pt idx="7317">
                  <c:v>6637.5</c:v>
                </c:pt>
                <c:pt idx="7318">
                  <c:v>603</c:v>
                </c:pt>
                <c:pt idx="7319">
                  <c:v>7290</c:v>
                </c:pt>
                <c:pt idx="7320">
                  <c:v>715.5</c:v>
                </c:pt>
                <c:pt idx="7321">
                  <c:v>4248</c:v>
                </c:pt>
                <c:pt idx="7322">
                  <c:v>8887.5</c:v>
                </c:pt>
                <c:pt idx="7323">
                  <c:v>7452</c:v>
                </c:pt>
                <c:pt idx="7324">
                  <c:v>7447.5</c:v>
                </c:pt>
                <c:pt idx="7325">
                  <c:v>9742.5</c:v>
                </c:pt>
                <c:pt idx="7326">
                  <c:v>4378.5</c:v>
                </c:pt>
                <c:pt idx="7327">
                  <c:v>1962</c:v>
                </c:pt>
                <c:pt idx="7328">
                  <c:v>11488.5</c:v>
                </c:pt>
                <c:pt idx="7329">
                  <c:v>2004.75</c:v>
                </c:pt>
                <c:pt idx="7330">
                  <c:v>1892.25</c:v>
                </c:pt>
                <c:pt idx="7331">
                  <c:v>7611.75</c:v>
                </c:pt>
                <c:pt idx="7332">
                  <c:v>7773.75</c:v>
                </c:pt>
                <c:pt idx="7333">
                  <c:v>4299.75</c:v>
                </c:pt>
                <c:pt idx="7334">
                  <c:v>9931.5</c:v>
                </c:pt>
                <c:pt idx="7335">
                  <c:v>12840.75</c:v>
                </c:pt>
                <c:pt idx="7336">
                  <c:v>8703</c:v>
                </c:pt>
                <c:pt idx="7337">
                  <c:v>3017.25</c:v>
                </c:pt>
                <c:pt idx="7338">
                  <c:v>4614.75</c:v>
                </c:pt>
                <c:pt idx="7339">
                  <c:v>3494.25</c:v>
                </c:pt>
                <c:pt idx="7340">
                  <c:v>3474</c:v>
                </c:pt>
                <c:pt idx="7341">
                  <c:v>8160.75</c:v>
                </c:pt>
                <c:pt idx="7342">
                  <c:v>4290.75</c:v>
                </c:pt>
                <c:pt idx="7343">
                  <c:v>15198.75</c:v>
                </c:pt>
                <c:pt idx="7344">
                  <c:v>18659.25</c:v>
                </c:pt>
                <c:pt idx="7345">
                  <c:v>17887.5</c:v>
                </c:pt>
                <c:pt idx="7346">
                  <c:v>19901.25</c:v>
                </c:pt>
                <c:pt idx="7347">
                  <c:v>5526</c:v>
                </c:pt>
                <c:pt idx="7348">
                  <c:v>1284.75</c:v>
                </c:pt>
                <c:pt idx="7349">
                  <c:v>6909.75</c:v>
                </c:pt>
                <c:pt idx="7350">
                  <c:v>866.25</c:v>
                </c:pt>
                <c:pt idx="7351">
                  <c:v>1966.5</c:v>
                </c:pt>
                <c:pt idx="7352">
                  <c:v>14179.5</c:v>
                </c:pt>
                <c:pt idx="7353">
                  <c:v>5798.25</c:v>
                </c:pt>
                <c:pt idx="7354">
                  <c:v>8838</c:v>
                </c:pt>
                <c:pt idx="7355">
                  <c:v>1095.75</c:v>
                </c:pt>
                <c:pt idx="7356">
                  <c:v>1509.75</c:v>
                </c:pt>
                <c:pt idx="7357">
                  <c:v>3613.5</c:v>
                </c:pt>
                <c:pt idx="7358">
                  <c:v>5879.25</c:v>
                </c:pt>
                <c:pt idx="7359">
                  <c:v>3939.75</c:v>
                </c:pt>
                <c:pt idx="7360">
                  <c:v>2632.5</c:v>
                </c:pt>
                <c:pt idx="7361">
                  <c:v>312.75</c:v>
                </c:pt>
                <c:pt idx="7362">
                  <c:v>1741.5</c:v>
                </c:pt>
                <c:pt idx="7363">
                  <c:v>8196.75</c:v>
                </c:pt>
                <c:pt idx="7364">
                  <c:v>5796</c:v>
                </c:pt>
                <c:pt idx="7365">
                  <c:v>474.75</c:v>
                </c:pt>
                <c:pt idx="7366">
                  <c:v>5375.25</c:v>
                </c:pt>
                <c:pt idx="7367">
                  <c:v>8493.75</c:v>
                </c:pt>
                <c:pt idx="7368">
                  <c:v>2783.25</c:v>
                </c:pt>
                <c:pt idx="7369">
                  <c:v>3991.5</c:v>
                </c:pt>
                <c:pt idx="7370">
                  <c:v>2756.25</c:v>
                </c:pt>
                <c:pt idx="7371">
                  <c:v>4113</c:v>
                </c:pt>
                <c:pt idx="7372">
                  <c:v>6567.75</c:v>
                </c:pt>
                <c:pt idx="7373">
                  <c:v>5829.75</c:v>
                </c:pt>
                <c:pt idx="7374">
                  <c:v>5528.25</c:v>
                </c:pt>
                <c:pt idx="7375">
                  <c:v>3685.5</c:v>
                </c:pt>
                <c:pt idx="7376">
                  <c:v>7272</c:v>
                </c:pt>
                <c:pt idx="7377">
                  <c:v>9634.5</c:v>
                </c:pt>
                <c:pt idx="7378">
                  <c:v>3179.25</c:v>
                </c:pt>
                <c:pt idx="7379">
                  <c:v>1487.25</c:v>
                </c:pt>
                <c:pt idx="7380">
                  <c:v>3186</c:v>
                </c:pt>
                <c:pt idx="7381">
                  <c:v>1028.25</c:v>
                </c:pt>
                <c:pt idx="7382">
                  <c:v>10793.25</c:v>
                </c:pt>
                <c:pt idx="7383">
                  <c:v>12096</c:v>
                </c:pt>
                <c:pt idx="7384">
                  <c:v>10919.25</c:v>
                </c:pt>
                <c:pt idx="7385">
                  <c:v>6669</c:v>
                </c:pt>
                <c:pt idx="7386">
                  <c:v>5107.5</c:v>
                </c:pt>
                <c:pt idx="7387">
                  <c:v>4610.25</c:v>
                </c:pt>
                <c:pt idx="7388">
                  <c:v>1347.75</c:v>
                </c:pt>
                <c:pt idx="7389">
                  <c:v>4547.25</c:v>
                </c:pt>
                <c:pt idx="7390">
                  <c:v>1471.5</c:v>
                </c:pt>
                <c:pt idx="7391">
                  <c:v>7818.75</c:v>
                </c:pt>
                <c:pt idx="7392">
                  <c:v>4313.25</c:v>
                </c:pt>
                <c:pt idx="7393">
                  <c:v>3971.25</c:v>
                </c:pt>
                <c:pt idx="7394">
                  <c:v>4286.25</c:v>
                </c:pt>
                <c:pt idx="7395">
                  <c:v>4907.25</c:v>
                </c:pt>
                <c:pt idx="7396">
                  <c:v>202.5</c:v>
                </c:pt>
                <c:pt idx="7397">
                  <c:v>4965.75</c:v>
                </c:pt>
                <c:pt idx="7398">
                  <c:v>8100</c:v>
                </c:pt>
                <c:pt idx="7399">
                  <c:v>10838.25</c:v>
                </c:pt>
                <c:pt idx="7400">
                  <c:v>8660.25</c:v>
                </c:pt>
                <c:pt idx="7401">
                  <c:v>4063.5</c:v>
                </c:pt>
                <c:pt idx="7402">
                  <c:v>9423</c:v>
                </c:pt>
                <c:pt idx="7403">
                  <c:v>8986.5</c:v>
                </c:pt>
                <c:pt idx="7404">
                  <c:v>821.25</c:v>
                </c:pt>
                <c:pt idx="7405">
                  <c:v>7589.25</c:v>
                </c:pt>
                <c:pt idx="7406">
                  <c:v>6648.75</c:v>
                </c:pt>
                <c:pt idx="7407">
                  <c:v>2331</c:v>
                </c:pt>
                <c:pt idx="7408">
                  <c:v>7040.25</c:v>
                </c:pt>
                <c:pt idx="7409">
                  <c:v>6810.75</c:v>
                </c:pt>
                <c:pt idx="7410">
                  <c:v>3415.5</c:v>
                </c:pt>
                <c:pt idx="7411">
                  <c:v>11180.25</c:v>
                </c:pt>
                <c:pt idx="7412">
                  <c:v>13558.5</c:v>
                </c:pt>
                <c:pt idx="7413">
                  <c:v>1433.25</c:v>
                </c:pt>
                <c:pt idx="7414">
                  <c:v>686.25</c:v>
                </c:pt>
                <c:pt idx="7415">
                  <c:v>6871.5</c:v>
                </c:pt>
                <c:pt idx="7416">
                  <c:v>342</c:v>
                </c:pt>
                <c:pt idx="7417">
                  <c:v>1824.75</c:v>
                </c:pt>
                <c:pt idx="7418">
                  <c:v>8379</c:v>
                </c:pt>
                <c:pt idx="7419">
                  <c:v>1651.5</c:v>
                </c:pt>
                <c:pt idx="7420">
                  <c:v>11342.25</c:v>
                </c:pt>
                <c:pt idx="7421">
                  <c:v>3181.5</c:v>
                </c:pt>
                <c:pt idx="7422">
                  <c:v>6718.5</c:v>
                </c:pt>
                <c:pt idx="7423">
                  <c:v>7629.75</c:v>
                </c:pt>
                <c:pt idx="7424">
                  <c:v>2524.5</c:v>
                </c:pt>
                <c:pt idx="7425">
                  <c:v>3865.5</c:v>
                </c:pt>
                <c:pt idx="7426">
                  <c:v>7449.75</c:v>
                </c:pt>
                <c:pt idx="7427">
                  <c:v>2124</c:v>
                </c:pt>
                <c:pt idx="7428">
                  <c:v>5532.75</c:v>
                </c:pt>
                <c:pt idx="7429">
                  <c:v>3921.75</c:v>
                </c:pt>
                <c:pt idx="7430">
                  <c:v>3649.5</c:v>
                </c:pt>
                <c:pt idx="7431">
                  <c:v>13252.5</c:v>
                </c:pt>
                <c:pt idx="7432">
                  <c:v>6531.75</c:v>
                </c:pt>
                <c:pt idx="7433">
                  <c:v>13407.75</c:v>
                </c:pt>
                <c:pt idx="7434">
                  <c:v>1989</c:v>
                </c:pt>
                <c:pt idx="7435">
                  <c:v>288</c:v>
                </c:pt>
                <c:pt idx="7436">
                  <c:v>6356.25</c:v>
                </c:pt>
                <c:pt idx="7437">
                  <c:v>1469.25</c:v>
                </c:pt>
                <c:pt idx="7438">
                  <c:v>1401.75</c:v>
                </c:pt>
                <c:pt idx="7439">
                  <c:v>4803.75</c:v>
                </c:pt>
                <c:pt idx="7440">
                  <c:v>4632.75</c:v>
                </c:pt>
                <c:pt idx="7441">
                  <c:v>4158</c:v>
                </c:pt>
                <c:pt idx="7442">
                  <c:v>3246.75</c:v>
                </c:pt>
                <c:pt idx="7443">
                  <c:v>4097.25</c:v>
                </c:pt>
                <c:pt idx="7444">
                  <c:v>2544.75</c:v>
                </c:pt>
                <c:pt idx="7445">
                  <c:v>101.25</c:v>
                </c:pt>
                <c:pt idx="7446">
                  <c:v>668.25</c:v>
                </c:pt>
                <c:pt idx="7447">
                  <c:v>947.25</c:v>
                </c:pt>
                <c:pt idx="7448">
                  <c:v>5874.75</c:v>
                </c:pt>
                <c:pt idx="7449">
                  <c:v>918</c:v>
                </c:pt>
                <c:pt idx="7450">
                  <c:v>110.25</c:v>
                </c:pt>
                <c:pt idx="7451">
                  <c:v>3087</c:v>
                </c:pt>
                <c:pt idx="7452">
                  <c:v>10302.75</c:v>
                </c:pt>
                <c:pt idx="7453">
                  <c:v>11765.25</c:v>
                </c:pt>
                <c:pt idx="7454">
                  <c:v>5233.5</c:v>
                </c:pt>
                <c:pt idx="7455">
                  <c:v>1980</c:v>
                </c:pt>
                <c:pt idx="7456">
                  <c:v>722.25</c:v>
                </c:pt>
                <c:pt idx="7457">
                  <c:v>1847.25</c:v>
                </c:pt>
                <c:pt idx="7458">
                  <c:v>3642.75</c:v>
                </c:pt>
                <c:pt idx="7459">
                  <c:v>5487.75</c:v>
                </c:pt>
                <c:pt idx="7460">
                  <c:v>6696</c:v>
                </c:pt>
                <c:pt idx="7461">
                  <c:v>4765.5</c:v>
                </c:pt>
                <c:pt idx="7462">
                  <c:v>4716</c:v>
                </c:pt>
                <c:pt idx="7463">
                  <c:v>6039</c:v>
                </c:pt>
                <c:pt idx="7464">
                  <c:v>9675</c:v>
                </c:pt>
                <c:pt idx="7465">
                  <c:v>4374</c:v>
                </c:pt>
                <c:pt idx="7466">
                  <c:v>8347.5</c:v>
                </c:pt>
                <c:pt idx="7467">
                  <c:v>15241.5</c:v>
                </c:pt>
                <c:pt idx="7468">
                  <c:v>5980.5</c:v>
                </c:pt>
                <c:pt idx="7469">
                  <c:v>10894.5</c:v>
                </c:pt>
                <c:pt idx="7470">
                  <c:v>1671.75</c:v>
                </c:pt>
                <c:pt idx="7471">
                  <c:v>5550.75</c:v>
                </c:pt>
                <c:pt idx="7472">
                  <c:v>6180.75</c:v>
                </c:pt>
                <c:pt idx="7473">
                  <c:v>7344</c:v>
                </c:pt>
                <c:pt idx="7474">
                  <c:v>3042</c:v>
                </c:pt>
                <c:pt idx="7475">
                  <c:v>5985</c:v>
                </c:pt>
                <c:pt idx="7476">
                  <c:v>1642.5</c:v>
                </c:pt>
                <c:pt idx="7477">
                  <c:v>1793.25</c:v>
                </c:pt>
                <c:pt idx="7478">
                  <c:v>5217.75</c:v>
                </c:pt>
                <c:pt idx="7479">
                  <c:v>2202.75</c:v>
                </c:pt>
                <c:pt idx="7480">
                  <c:v>2954.25</c:v>
                </c:pt>
                <c:pt idx="7481">
                  <c:v>11459.25</c:v>
                </c:pt>
                <c:pt idx="7482">
                  <c:v>544.5</c:v>
                </c:pt>
                <c:pt idx="7483">
                  <c:v>9400.5</c:v>
                </c:pt>
                <c:pt idx="7484">
                  <c:v>8244</c:v>
                </c:pt>
                <c:pt idx="7485">
                  <c:v>816.75</c:v>
                </c:pt>
                <c:pt idx="7486">
                  <c:v>2139.75</c:v>
                </c:pt>
                <c:pt idx="7487">
                  <c:v>5834.25</c:v>
                </c:pt>
                <c:pt idx="7488">
                  <c:v>4367.25</c:v>
                </c:pt>
                <c:pt idx="7489">
                  <c:v>3937.5</c:v>
                </c:pt>
                <c:pt idx="7490">
                  <c:v>4565.25</c:v>
                </c:pt>
                <c:pt idx="7491">
                  <c:v>11297.25</c:v>
                </c:pt>
                <c:pt idx="7492">
                  <c:v>10093.5</c:v>
                </c:pt>
                <c:pt idx="7493">
                  <c:v>14285.25</c:v>
                </c:pt>
                <c:pt idx="7494">
                  <c:v>11868.75</c:v>
                </c:pt>
                <c:pt idx="7495">
                  <c:v>5377.5</c:v>
                </c:pt>
                <c:pt idx="7496">
                  <c:v>8579.25</c:v>
                </c:pt>
                <c:pt idx="7497">
                  <c:v>12982.5</c:v>
                </c:pt>
                <c:pt idx="7498">
                  <c:v>5161.5</c:v>
                </c:pt>
                <c:pt idx="7499">
                  <c:v>850.5</c:v>
                </c:pt>
                <c:pt idx="7500">
                  <c:v>9942.75</c:v>
                </c:pt>
                <c:pt idx="7501">
                  <c:v>3665.25</c:v>
                </c:pt>
                <c:pt idx="7502">
                  <c:v>6234.75</c:v>
                </c:pt>
                <c:pt idx="7503">
                  <c:v>380.25</c:v>
                </c:pt>
                <c:pt idx="7504">
                  <c:v>9456.75</c:v>
                </c:pt>
                <c:pt idx="7505">
                  <c:v>3271.5</c:v>
                </c:pt>
                <c:pt idx="7506">
                  <c:v>8239.5</c:v>
                </c:pt>
                <c:pt idx="7507">
                  <c:v>4666.5</c:v>
                </c:pt>
                <c:pt idx="7508">
                  <c:v>7364.25</c:v>
                </c:pt>
                <c:pt idx="7509">
                  <c:v>659.25</c:v>
                </c:pt>
                <c:pt idx="7510">
                  <c:v>6905.25</c:v>
                </c:pt>
                <c:pt idx="7511">
                  <c:v>2283.75</c:v>
                </c:pt>
                <c:pt idx="7512">
                  <c:v>7062.75</c:v>
                </c:pt>
                <c:pt idx="7513">
                  <c:v>5220</c:v>
                </c:pt>
                <c:pt idx="7514">
                  <c:v>7305.75</c:v>
                </c:pt>
                <c:pt idx="7515">
                  <c:v>4509</c:v>
                </c:pt>
                <c:pt idx="7516">
                  <c:v>6601.5</c:v>
                </c:pt>
                <c:pt idx="7517">
                  <c:v>8667</c:v>
                </c:pt>
                <c:pt idx="7518">
                  <c:v>3107.25</c:v>
                </c:pt>
                <c:pt idx="7519">
                  <c:v>12917.25</c:v>
                </c:pt>
                <c:pt idx="7520">
                  <c:v>23721.75</c:v>
                </c:pt>
                <c:pt idx="7521">
                  <c:v>5445</c:v>
                </c:pt>
                <c:pt idx="7522">
                  <c:v>13653</c:v>
                </c:pt>
                <c:pt idx="7523">
                  <c:v>1235.25</c:v>
                </c:pt>
                <c:pt idx="7524">
                  <c:v>13835.25</c:v>
                </c:pt>
                <c:pt idx="7525">
                  <c:v>9884.25</c:v>
                </c:pt>
                <c:pt idx="7526">
                  <c:v>3575.25</c:v>
                </c:pt>
                <c:pt idx="7527">
                  <c:v>7933.5</c:v>
                </c:pt>
                <c:pt idx="7528">
                  <c:v>103.5</c:v>
                </c:pt>
                <c:pt idx="7529">
                  <c:v>7908.75</c:v>
                </c:pt>
                <c:pt idx="7530">
                  <c:v>6111</c:v>
                </c:pt>
                <c:pt idx="7531">
                  <c:v>8014.5</c:v>
                </c:pt>
                <c:pt idx="7532">
                  <c:v>1314</c:v>
                </c:pt>
                <c:pt idx="7533">
                  <c:v>12483</c:v>
                </c:pt>
                <c:pt idx="7534">
                  <c:v>2362.5</c:v>
                </c:pt>
                <c:pt idx="7535">
                  <c:v>4871.25</c:v>
                </c:pt>
                <c:pt idx="7536">
                  <c:v>3021.75</c:v>
                </c:pt>
                <c:pt idx="7537">
                  <c:v>9058.5</c:v>
                </c:pt>
                <c:pt idx="7538">
                  <c:v>940.5</c:v>
                </c:pt>
                <c:pt idx="7539">
                  <c:v>3809.25</c:v>
                </c:pt>
                <c:pt idx="7540">
                  <c:v>432</c:v>
                </c:pt>
                <c:pt idx="7541">
                  <c:v>13693.5</c:v>
                </c:pt>
                <c:pt idx="7542">
                  <c:v>699.75</c:v>
                </c:pt>
                <c:pt idx="7543">
                  <c:v>8336.25</c:v>
                </c:pt>
                <c:pt idx="7544">
                  <c:v>252</c:v>
                </c:pt>
                <c:pt idx="7545">
                  <c:v>2007</c:v>
                </c:pt>
                <c:pt idx="7546">
                  <c:v>5611.5</c:v>
                </c:pt>
                <c:pt idx="7547">
                  <c:v>5643</c:v>
                </c:pt>
                <c:pt idx="7548">
                  <c:v>5404.5</c:v>
                </c:pt>
                <c:pt idx="7549">
                  <c:v>5260.5</c:v>
                </c:pt>
                <c:pt idx="7550">
                  <c:v>5220</c:v>
                </c:pt>
                <c:pt idx="7551">
                  <c:v>3703.5</c:v>
                </c:pt>
                <c:pt idx="7552">
                  <c:v>9173.25</c:v>
                </c:pt>
                <c:pt idx="7553">
                  <c:v>3971.25</c:v>
                </c:pt>
                <c:pt idx="7554">
                  <c:v>6594.75</c:v>
                </c:pt>
                <c:pt idx="7555">
                  <c:v>4997.25</c:v>
                </c:pt>
                <c:pt idx="7556">
                  <c:v>4385.25</c:v>
                </c:pt>
                <c:pt idx="7557">
                  <c:v>10154.25</c:v>
                </c:pt>
                <c:pt idx="7558">
                  <c:v>3701.25</c:v>
                </c:pt>
                <c:pt idx="7559">
                  <c:v>5022</c:v>
                </c:pt>
                <c:pt idx="7560">
                  <c:v>7240.5</c:v>
                </c:pt>
                <c:pt idx="7561">
                  <c:v>5832</c:v>
                </c:pt>
                <c:pt idx="7562">
                  <c:v>6043.5</c:v>
                </c:pt>
                <c:pt idx="7563">
                  <c:v>2261.25</c:v>
                </c:pt>
                <c:pt idx="7564">
                  <c:v>5865.75</c:v>
                </c:pt>
                <c:pt idx="7565">
                  <c:v>10055.25</c:v>
                </c:pt>
                <c:pt idx="7566">
                  <c:v>765</c:v>
                </c:pt>
                <c:pt idx="7567">
                  <c:v>1467</c:v>
                </c:pt>
                <c:pt idx="7568">
                  <c:v>7024.5</c:v>
                </c:pt>
                <c:pt idx="7569">
                  <c:v>6671.25</c:v>
                </c:pt>
                <c:pt idx="7570">
                  <c:v>1707.75</c:v>
                </c:pt>
                <c:pt idx="7571">
                  <c:v>8487</c:v>
                </c:pt>
                <c:pt idx="7572">
                  <c:v>18067.5</c:v>
                </c:pt>
                <c:pt idx="7573">
                  <c:v>17095.5</c:v>
                </c:pt>
                <c:pt idx="7574">
                  <c:v>9301.5</c:v>
                </c:pt>
                <c:pt idx="7575">
                  <c:v>2146.5</c:v>
                </c:pt>
                <c:pt idx="7576">
                  <c:v>4603.5</c:v>
                </c:pt>
                <c:pt idx="7577">
                  <c:v>3096</c:v>
                </c:pt>
                <c:pt idx="7578">
                  <c:v>3548.25</c:v>
                </c:pt>
                <c:pt idx="7579">
                  <c:v>8964</c:v>
                </c:pt>
                <c:pt idx="7580">
                  <c:v>8428.5</c:v>
                </c:pt>
                <c:pt idx="7581">
                  <c:v>7386.75</c:v>
                </c:pt>
                <c:pt idx="7582">
                  <c:v>6565.5</c:v>
                </c:pt>
                <c:pt idx="7583">
                  <c:v>4905</c:v>
                </c:pt>
                <c:pt idx="7584">
                  <c:v>6525</c:v>
                </c:pt>
                <c:pt idx="7585">
                  <c:v>10563.75</c:v>
                </c:pt>
                <c:pt idx="7586">
                  <c:v>5404.5</c:v>
                </c:pt>
                <c:pt idx="7587">
                  <c:v>231.75</c:v>
                </c:pt>
                <c:pt idx="7588">
                  <c:v>5114.25</c:v>
                </c:pt>
                <c:pt idx="7589">
                  <c:v>3908.25</c:v>
                </c:pt>
                <c:pt idx="7590">
                  <c:v>9373.5</c:v>
                </c:pt>
                <c:pt idx="7591">
                  <c:v>173.25</c:v>
                </c:pt>
                <c:pt idx="7592">
                  <c:v>1613.25</c:v>
                </c:pt>
                <c:pt idx="7593">
                  <c:v>643.5</c:v>
                </c:pt>
                <c:pt idx="7594">
                  <c:v>3780</c:v>
                </c:pt>
                <c:pt idx="7595">
                  <c:v>803.25</c:v>
                </c:pt>
                <c:pt idx="7596">
                  <c:v>1737</c:v>
                </c:pt>
                <c:pt idx="7597">
                  <c:v>5744.25</c:v>
                </c:pt>
                <c:pt idx="7598">
                  <c:v>1858.5</c:v>
                </c:pt>
                <c:pt idx="7599">
                  <c:v>4700.25</c:v>
                </c:pt>
                <c:pt idx="7600">
                  <c:v>5710.5</c:v>
                </c:pt>
                <c:pt idx="7601">
                  <c:v>5535</c:v>
                </c:pt>
                <c:pt idx="7602">
                  <c:v>1894.5</c:v>
                </c:pt>
                <c:pt idx="7603">
                  <c:v>639</c:v>
                </c:pt>
                <c:pt idx="7604">
                  <c:v>7454.25</c:v>
                </c:pt>
                <c:pt idx="7605">
                  <c:v>2540.25</c:v>
                </c:pt>
                <c:pt idx="7606">
                  <c:v>4065.75</c:v>
                </c:pt>
                <c:pt idx="7607">
                  <c:v>420.75</c:v>
                </c:pt>
                <c:pt idx="7608">
                  <c:v>1512</c:v>
                </c:pt>
                <c:pt idx="7609">
                  <c:v>434.25</c:v>
                </c:pt>
                <c:pt idx="7610">
                  <c:v>5460.75</c:v>
                </c:pt>
                <c:pt idx="7611">
                  <c:v>5976</c:v>
                </c:pt>
                <c:pt idx="7612">
                  <c:v>3908.25</c:v>
                </c:pt>
                <c:pt idx="7613">
                  <c:v>3829.5</c:v>
                </c:pt>
                <c:pt idx="7614">
                  <c:v>10581.75</c:v>
                </c:pt>
                <c:pt idx="7615">
                  <c:v>5532.75</c:v>
                </c:pt>
                <c:pt idx="7616">
                  <c:v>5557.5</c:v>
                </c:pt>
                <c:pt idx="7617">
                  <c:v>5197.5</c:v>
                </c:pt>
                <c:pt idx="7618">
                  <c:v>2304</c:v>
                </c:pt>
                <c:pt idx="7619">
                  <c:v>3894.75</c:v>
                </c:pt>
                <c:pt idx="7620">
                  <c:v>355.5</c:v>
                </c:pt>
                <c:pt idx="7621">
                  <c:v>2765.25</c:v>
                </c:pt>
                <c:pt idx="7622">
                  <c:v>11063.25</c:v>
                </c:pt>
                <c:pt idx="7623">
                  <c:v>5226.75</c:v>
                </c:pt>
                <c:pt idx="7624">
                  <c:v>207</c:v>
                </c:pt>
                <c:pt idx="7625">
                  <c:v>2128.5</c:v>
                </c:pt>
                <c:pt idx="7626">
                  <c:v>6378.75</c:v>
                </c:pt>
                <c:pt idx="7627">
                  <c:v>7897.5</c:v>
                </c:pt>
                <c:pt idx="7628">
                  <c:v>3098.25</c:v>
                </c:pt>
                <c:pt idx="7629">
                  <c:v>8442</c:v>
                </c:pt>
                <c:pt idx="7630">
                  <c:v>7159.5</c:v>
                </c:pt>
                <c:pt idx="7631">
                  <c:v>4648.5</c:v>
                </c:pt>
                <c:pt idx="7632">
                  <c:v>2985.75</c:v>
                </c:pt>
                <c:pt idx="7633">
                  <c:v>6120</c:v>
                </c:pt>
                <c:pt idx="7634">
                  <c:v>1455.75</c:v>
                </c:pt>
                <c:pt idx="7635">
                  <c:v>3874.5</c:v>
                </c:pt>
                <c:pt idx="7636">
                  <c:v>5062.5</c:v>
                </c:pt>
                <c:pt idx="7637">
                  <c:v>3208.5</c:v>
                </c:pt>
                <c:pt idx="7638">
                  <c:v>1266.75</c:v>
                </c:pt>
                <c:pt idx="7639">
                  <c:v>1712.25</c:v>
                </c:pt>
                <c:pt idx="7640">
                  <c:v>1703.25</c:v>
                </c:pt>
                <c:pt idx="7641">
                  <c:v>6259.5</c:v>
                </c:pt>
                <c:pt idx="7642">
                  <c:v>12485.25</c:v>
                </c:pt>
                <c:pt idx="7643">
                  <c:v>4941</c:v>
                </c:pt>
                <c:pt idx="7644">
                  <c:v>2324.25</c:v>
                </c:pt>
                <c:pt idx="7645">
                  <c:v>4061.25</c:v>
                </c:pt>
                <c:pt idx="7646">
                  <c:v>2875.5</c:v>
                </c:pt>
                <c:pt idx="7647">
                  <c:v>8417.25</c:v>
                </c:pt>
                <c:pt idx="7648">
                  <c:v>4536</c:v>
                </c:pt>
                <c:pt idx="7649">
                  <c:v>5780.25</c:v>
                </c:pt>
                <c:pt idx="7650">
                  <c:v>6549.75</c:v>
                </c:pt>
                <c:pt idx="7651">
                  <c:v>4144.5</c:v>
                </c:pt>
                <c:pt idx="7652">
                  <c:v>12078</c:v>
                </c:pt>
                <c:pt idx="7653">
                  <c:v>16742.25</c:v>
                </c:pt>
                <c:pt idx="7654">
                  <c:v>6736.5</c:v>
                </c:pt>
                <c:pt idx="7655">
                  <c:v>9213.75</c:v>
                </c:pt>
                <c:pt idx="7656">
                  <c:v>3296.25</c:v>
                </c:pt>
                <c:pt idx="7657">
                  <c:v>8901</c:v>
                </c:pt>
                <c:pt idx="7658">
                  <c:v>5663.25</c:v>
                </c:pt>
                <c:pt idx="7659">
                  <c:v>9758.25</c:v>
                </c:pt>
                <c:pt idx="7660">
                  <c:v>6018.75</c:v>
                </c:pt>
                <c:pt idx="7661">
                  <c:v>7094.25</c:v>
                </c:pt>
                <c:pt idx="7662">
                  <c:v>7168.5</c:v>
                </c:pt>
                <c:pt idx="7663">
                  <c:v>5591.25</c:v>
                </c:pt>
                <c:pt idx="7664">
                  <c:v>7143.75</c:v>
                </c:pt>
                <c:pt idx="7665">
                  <c:v>6682.5</c:v>
                </c:pt>
                <c:pt idx="7666">
                  <c:v>8473.5</c:v>
                </c:pt>
                <c:pt idx="7667">
                  <c:v>10053</c:v>
                </c:pt>
                <c:pt idx="7668">
                  <c:v>306</c:v>
                </c:pt>
                <c:pt idx="7669">
                  <c:v>8340.75</c:v>
                </c:pt>
                <c:pt idx="7670">
                  <c:v>6716.25</c:v>
                </c:pt>
                <c:pt idx="7671">
                  <c:v>4169.25</c:v>
                </c:pt>
                <c:pt idx="7672">
                  <c:v>8507.25</c:v>
                </c:pt>
                <c:pt idx="7673">
                  <c:v>5285.25</c:v>
                </c:pt>
                <c:pt idx="7674">
                  <c:v>933.75</c:v>
                </c:pt>
                <c:pt idx="7675">
                  <c:v>3795.75</c:v>
                </c:pt>
                <c:pt idx="7676">
                  <c:v>4572</c:v>
                </c:pt>
                <c:pt idx="7677">
                  <c:v>47.25</c:v>
                </c:pt>
                <c:pt idx="7678">
                  <c:v>8277.75</c:v>
                </c:pt>
                <c:pt idx="7679">
                  <c:v>8941.5</c:v>
                </c:pt>
                <c:pt idx="7680">
                  <c:v>16474.5</c:v>
                </c:pt>
                <c:pt idx="7681">
                  <c:v>6329.25</c:v>
                </c:pt>
                <c:pt idx="7682">
                  <c:v>3228.75</c:v>
                </c:pt>
                <c:pt idx="7683">
                  <c:v>5751</c:v>
                </c:pt>
                <c:pt idx="7684">
                  <c:v>3507.75</c:v>
                </c:pt>
                <c:pt idx="7685">
                  <c:v>472.5</c:v>
                </c:pt>
                <c:pt idx="7686">
                  <c:v>10622.25</c:v>
                </c:pt>
                <c:pt idx="7687">
                  <c:v>2776.5</c:v>
                </c:pt>
                <c:pt idx="7688">
                  <c:v>2034</c:v>
                </c:pt>
                <c:pt idx="7689">
                  <c:v>3447</c:v>
                </c:pt>
                <c:pt idx="7690">
                  <c:v>9045</c:v>
                </c:pt>
                <c:pt idx="7691">
                  <c:v>9625.5</c:v>
                </c:pt>
                <c:pt idx="7692">
                  <c:v>1631.25</c:v>
                </c:pt>
                <c:pt idx="7693">
                  <c:v>7893</c:v>
                </c:pt>
                <c:pt idx="7694">
                  <c:v>7134.75</c:v>
                </c:pt>
                <c:pt idx="7695">
                  <c:v>3127.5</c:v>
                </c:pt>
                <c:pt idx="7696">
                  <c:v>7278.75</c:v>
                </c:pt>
                <c:pt idx="7697">
                  <c:v>2020.5</c:v>
                </c:pt>
                <c:pt idx="7698">
                  <c:v>861.75</c:v>
                </c:pt>
                <c:pt idx="7699">
                  <c:v>1379.25</c:v>
                </c:pt>
                <c:pt idx="7700">
                  <c:v>2493</c:v>
                </c:pt>
                <c:pt idx="7701">
                  <c:v>8235</c:v>
                </c:pt>
                <c:pt idx="7702">
                  <c:v>771.75</c:v>
                </c:pt>
                <c:pt idx="7703">
                  <c:v>2295</c:v>
                </c:pt>
                <c:pt idx="7704">
                  <c:v>5222.25</c:v>
                </c:pt>
                <c:pt idx="7705">
                  <c:v>6268.5</c:v>
                </c:pt>
                <c:pt idx="7706">
                  <c:v>2286</c:v>
                </c:pt>
                <c:pt idx="7707">
                  <c:v>11065.5</c:v>
                </c:pt>
                <c:pt idx="7708">
                  <c:v>1271.25</c:v>
                </c:pt>
                <c:pt idx="7709">
                  <c:v>771.75</c:v>
                </c:pt>
                <c:pt idx="7710">
                  <c:v>13029.75</c:v>
                </c:pt>
                <c:pt idx="7711">
                  <c:v>4374</c:v>
                </c:pt>
                <c:pt idx="7712">
                  <c:v>4646.25</c:v>
                </c:pt>
                <c:pt idx="7713">
                  <c:v>6012</c:v>
                </c:pt>
                <c:pt idx="7714">
                  <c:v>463.5</c:v>
                </c:pt>
                <c:pt idx="7715">
                  <c:v>5499</c:v>
                </c:pt>
                <c:pt idx="7716">
                  <c:v>5465.25</c:v>
                </c:pt>
                <c:pt idx="7717">
                  <c:v>5442.75</c:v>
                </c:pt>
                <c:pt idx="7718">
                  <c:v>11234.25</c:v>
                </c:pt>
                <c:pt idx="7719">
                  <c:v>3028.5</c:v>
                </c:pt>
                <c:pt idx="7720">
                  <c:v>5377.5</c:v>
                </c:pt>
                <c:pt idx="7721">
                  <c:v>4686.75</c:v>
                </c:pt>
                <c:pt idx="7722">
                  <c:v>4770</c:v>
                </c:pt>
                <c:pt idx="7723">
                  <c:v>589.5</c:v>
                </c:pt>
                <c:pt idx="7724">
                  <c:v>3888</c:v>
                </c:pt>
                <c:pt idx="7725">
                  <c:v>11682</c:v>
                </c:pt>
                <c:pt idx="7726">
                  <c:v>8871.75</c:v>
                </c:pt>
                <c:pt idx="7727">
                  <c:v>780.75</c:v>
                </c:pt>
                <c:pt idx="7728">
                  <c:v>8111.25</c:v>
                </c:pt>
                <c:pt idx="7729">
                  <c:v>2470.5</c:v>
                </c:pt>
                <c:pt idx="7730">
                  <c:v>1224</c:v>
                </c:pt>
                <c:pt idx="7731">
                  <c:v>5861.25</c:v>
                </c:pt>
                <c:pt idx="7732">
                  <c:v>4050</c:v>
                </c:pt>
                <c:pt idx="7733">
                  <c:v>13497.75</c:v>
                </c:pt>
                <c:pt idx="7734">
                  <c:v>1449</c:v>
                </c:pt>
                <c:pt idx="7735">
                  <c:v>4819.5</c:v>
                </c:pt>
                <c:pt idx="7736">
                  <c:v>4311</c:v>
                </c:pt>
                <c:pt idx="7737">
                  <c:v>1561.5</c:v>
                </c:pt>
                <c:pt idx="7738">
                  <c:v>4857.75</c:v>
                </c:pt>
                <c:pt idx="7739">
                  <c:v>9616.5</c:v>
                </c:pt>
                <c:pt idx="7740">
                  <c:v>4619.25</c:v>
                </c:pt>
                <c:pt idx="7741">
                  <c:v>2742.75</c:v>
                </c:pt>
                <c:pt idx="7742">
                  <c:v>4900.5</c:v>
                </c:pt>
                <c:pt idx="7743">
                  <c:v>6185.25</c:v>
                </c:pt>
                <c:pt idx="7744">
                  <c:v>2371.5</c:v>
                </c:pt>
                <c:pt idx="7745">
                  <c:v>1800</c:v>
                </c:pt>
                <c:pt idx="7746">
                  <c:v>3964.5</c:v>
                </c:pt>
                <c:pt idx="7747">
                  <c:v>10611</c:v>
                </c:pt>
                <c:pt idx="7748">
                  <c:v>11664</c:v>
                </c:pt>
                <c:pt idx="7749">
                  <c:v>6140.25</c:v>
                </c:pt>
                <c:pt idx="7750">
                  <c:v>7332.75</c:v>
                </c:pt>
                <c:pt idx="7751">
                  <c:v>63</c:v>
                </c:pt>
                <c:pt idx="7752">
                  <c:v>3327.75</c:v>
                </c:pt>
                <c:pt idx="7753">
                  <c:v>13052.25</c:v>
                </c:pt>
                <c:pt idx="7754">
                  <c:v>10719</c:v>
                </c:pt>
                <c:pt idx="7755">
                  <c:v>5593.5</c:v>
                </c:pt>
                <c:pt idx="7756">
                  <c:v>16215.75</c:v>
                </c:pt>
                <c:pt idx="7757">
                  <c:v>3701.25</c:v>
                </c:pt>
                <c:pt idx="7758">
                  <c:v>11524.5</c:v>
                </c:pt>
                <c:pt idx="7759">
                  <c:v>1149.75</c:v>
                </c:pt>
                <c:pt idx="7760">
                  <c:v>49.5</c:v>
                </c:pt>
                <c:pt idx="7761">
                  <c:v>11985.75</c:v>
                </c:pt>
                <c:pt idx="7762">
                  <c:v>1372.5</c:v>
                </c:pt>
                <c:pt idx="7763">
                  <c:v>6158.25</c:v>
                </c:pt>
                <c:pt idx="7764">
                  <c:v>6579</c:v>
                </c:pt>
                <c:pt idx="7765">
                  <c:v>2551.5</c:v>
                </c:pt>
                <c:pt idx="7766">
                  <c:v>6432.75</c:v>
                </c:pt>
                <c:pt idx="7767">
                  <c:v>2299.5</c:v>
                </c:pt>
                <c:pt idx="7768">
                  <c:v>14085</c:v>
                </c:pt>
                <c:pt idx="7769">
                  <c:v>7269.75</c:v>
                </c:pt>
                <c:pt idx="7770">
                  <c:v>452.25</c:v>
                </c:pt>
                <c:pt idx="7771">
                  <c:v>8588.25</c:v>
                </c:pt>
                <c:pt idx="7772">
                  <c:v>5994</c:v>
                </c:pt>
                <c:pt idx="7773">
                  <c:v>8079.75</c:v>
                </c:pt>
                <c:pt idx="7774">
                  <c:v>3746.25</c:v>
                </c:pt>
                <c:pt idx="7775">
                  <c:v>10145.25</c:v>
                </c:pt>
                <c:pt idx="7776">
                  <c:v>11290.5</c:v>
                </c:pt>
                <c:pt idx="7777">
                  <c:v>2679.75</c:v>
                </c:pt>
                <c:pt idx="7778">
                  <c:v>8907.75</c:v>
                </c:pt>
                <c:pt idx="7779">
                  <c:v>828</c:v>
                </c:pt>
                <c:pt idx="7780">
                  <c:v>3762</c:v>
                </c:pt>
                <c:pt idx="7781">
                  <c:v>3723.75</c:v>
                </c:pt>
                <c:pt idx="7782">
                  <c:v>4821.75</c:v>
                </c:pt>
                <c:pt idx="7783">
                  <c:v>3136.5</c:v>
                </c:pt>
                <c:pt idx="7784">
                  <c:v>9069.75</c:v>
                </c:pt>
                <c:pt idx="7785">
                  <c:v>18051.75</c:v>
                </c:pt>
                <c:pt idx="7786">
                  <c:v>2952</c:v>
                </c:pt>
                <c:pt idx="7787">
                  <c:v>7443</c:v>
                </c:pt>
                <c:pt idx="7788">
                  <c:v>11803.5</c:v>
                </c:pt>
                <c:pt idx="7789">
                  <c:v>2673</c:v>
                </c:pt>
                <c:pt idx="7790">
                  <c:v>3300.75</c:v>
                </c:pt>
                <c:pt idx="7791">
                  <c:v>4324.5</c:v>
                </c:pt>
                <c:pt idx="7792">
                  <c:v>1696.5</c:v>
                </c:pt>
                <c:pt idx="7793">
                  <c:v>6061.5</c:v>
                </c:pt>
                <c:pt idx="7794">
                  <c:v>5249.25</c:v>
                </c:pt>
                <c:pt idx="7795">
                  <c:v>5134.5</c:v>
                </c:pt>
                <c:pt idx="7796">
                  <c:v>5602.5</c:v>
                </c:pt>
                <c:pt idx="7797">
                  <c:v>3566.25</c:v>
                </c:pt>
                <c:pt idx="7798">
                  <c:v>11169</c:v>
                </c:pt>
                <c:pt idx="7799">
                  <c:v>11556</c:v>
                </c:pt>
                <c:pt idx="7800">
                  <c:v>4907.25</c:v>
                </c:pt>
                <c:pt idx="7801">
                  <c:v>3377.25</c:v>
                </c:pt>
                <c:pt idx="7802">
                  <c:v>3244.5</c:v>
                </c:pt>
                <c:pt idx="7803">
                  <c:v>4070.25</c:v>
                </c:pt>
                <c:pt idx="7804">
                  <c:v>6090.75</c:v>
                </c:pt>
                <c:pt idx="7805">
                  <c:v>9513</c:v>
                </c:pt>
                <c:pt idx="7806">
                  <c:v>789.75</c:v>
                </c:pt>
                <c:pt idx="7807">
                  <c:v>4486.5</c:v>
                </c:pt>
                <c:pt idx="7808">
                  <c:v>8295.75</c:v>
                </c:pt>
                <c:pt idx="7809">
                  <c:v>1464.75</c:v>
                </c:pt>
                <c:pt idx="7810">
                  <c:v>3955.5</c:v>
                </c:pt>
                <c:pt idx="7811">
                  <c:v>11049.75</c:v>
                </c:pt>
                <c:pt idx="7812">
                  <c:v>7051.5</c:v>
                </c:pt>
                <c:pt idx="7813">
                  <c:v>3771</c:v>
                </c:pt>
                <c:pt idx="7814">
                  <c:v>7994.25</c:v>
                </c:pt>
                <c:pt idx="7815">
                  <c:v>591.75</c:v>
                </c:pt>
                <c:pt idx="7816">
                  <c:v>13392</c:v>
                </c:pt>
                <c:pt idx="7817">
                  <c:v>6223.5</c:v>
                </c:pt>
                <c:pt idx="7818">
                  <c:v>8552.25</c:v>
                </c:pt>
                <c:pt idx="7819">
                  <c:v>6979.5</c:v>
                </c:pt>
                <c:pt idx="7820">
                  <c:v>18879.75</c:v>
                </c:pt>
                <c:pt idx="7821">
                  <c:v>6867</c:v>
                </c:pt>
                <c:pt idx="7822">
                  <c:v>9285.75</c:v>
                </c:pt>
                <c:pt idx="7823">
                  <c:v>918</c:v>
                </c:pt>
                <c:pt idx="7824">
                  <c:v>5379.75</c:v>
                </c:pt>
                <c:pt idx="7825">
                  <c:v>16366.5</c:v>
                </c:pt>
                <c:pt idx="7826">
                  <c:v>2693.25</c:v>
                </c:pt>
                <c:pt idx="7827">
                  <c:v>19410.75</c:v>
                </c:pt>
                <c:pt idx="7828">
                  <c:v>6243.75</c:v>
                </c:pt>
                <c:pt idx="7829">
                  <c:v>4326.75</c:v>
                </c:pt>
                <c:pt idx="7830">
                  <c:v>879.75</c:v>
                </c:pt>
                <c:pt idx="7831">
                  <c:v>5085</c:v>
                </c:pt>
                <c:pt idx="7832">
                  <c:v>3217.5</c:v>
                </c:pt>
                <c:pt idx="7833">
                  <c:v>11479.5</c:v>
                </c:pt>
                <c:pt idx="7834">
                  <c:v>14670</c:v>
                </c:pt>
                <c:pt idx="7835">
                  <c:v>8307</c:v>
                </c:pt>
                <c:pt idx="7836">
                  <c:v>6367.5</c:v>
                </c:pt>
                <c:pt idx="7837">
                  <c:v>8579.25</c:v>
                </c:pt>
                <c:pt idx="7838">
                  <c:v>6621.75</c:v>
                </c:pt>
                <c:pt idx="7839">
                  <c:v>10431</c:v>
                </c:pt>
                <c:pt idx="7840">
                  <c:v>13997.25</c:v>
                </c:pt>
                <c:pt idx="7841">
                  <c:v>7985.25</c:v>
                </c:pt>
                <c:pt idx="7842">
                  <c:v>789.75</c:v>
                </c:pt>
                <c:pt idx="7843">
                  <c:v>2569.5</c:v>
                </c:pt>
                <c:pt idx="7844">
                  <c:v>580.5</c:v>
                </c:pt>
                <c:pt idx="7845">
                  <c:v>4522.5</c:v>
                </c:pt>
                <c:pt idx="7846">
                  <c:v>2241</c:v>
                </c:pt>
                <c:pt idx="7847">
                  <c:v>5501.25</c:v>
                </c:pt>
                <c:pt idx="7848">
                  <c:v>877.5</c:v>
                </c:pt>
                <c:pt idx="7849">
                  <c:v>9618.75</c:v>
                </c:pt>
                <c:pt idx="7850">
                  <c:v>5877</c:v>
                </c:pt>
                <c:pt idx="7851">
                  <c:v>3057.75</c:v>
                </c:pt>
                <c:pt idx="7852">
                  <c:v>816.75</c:v>
                </c:pt>
                <c:pt idx="7853">
                  <c:v>5618.25</c:v>
                </c:pt>
                <c:pt idx="7854">
                  <c:v>3037.5</c:v>
                </c:pt>
                <c:pt idx="7855">
                  <c:v>353.25</c:v>
                </c:pt>
                <c:pt idx="7856">
                  <c:v>94.5</c:v>
                </c:pt>
                <c:pt idx="7857">
                  <c:v>11227.5</c:v>
                </c:pt>
                <c:pt idx="7858">
                  <c:v>5512.5</c:v>
                </c:pt>
                <c:pt idx="7859">
                  <c:v>5577.75</c:v>
                </c:pt>
                <c:pt idx="7860">
                  <c:v>5379.75</c:v>
                </c:pt>
                <c:pt idx="7861">
                  <c:v>6675.75</c:v>
                </c:pt>
                <c:pt idx="7862">
                  <c:v>4389.75</c:v>
                </c:pt>
                <c:pt idx="7863">
                  <c:v>4547.25</c:v>
                </c:pt>
                <c:pt idx="7864">
                  <c:v>1372.5</c:v>
                </c:pt>
                <c:pt idx="7865">
                  <c:v>2488.5</c:v>
                </c:pt>
                <c:pt idx="7866">
                  <c:v>14112</c:v>
                </c:pt>
                <c:pt idx="7867">
                  <c:v>1140.75</c:v>
                </c:pt>
                <c:pt idx="7868">
                  <c:v>5249.25</c:v>
                </c:pt>
                <c:pt idx="7869">
                  <c:v>3435.75</c:v>
                </c:pt>
                <c:pt idx="7870">
                  <c:v>3665.25</c:v>
                </c:pt>
                <c:pt idx="7871">
                  <c:v>4585.5</c:v>
                </c:pt>
                <c:pt idx="7872">
                  <c:v>3748.5</c:v>
                </c:pt>
                <c:pt idx="7873">
                  <c:v>375.75</c:v>
                </c:pt>
                <c:pt idx="7874">
                  <c:v>5571</c:v>
                </c:pt>
                <c:pt idx="7875">
                  <c:v>7296.75</c:v>
                </c:pt>
                <c:pt idx="7876">
                  <c:v>7551</c:v>
                </c:pt>
                <c:pt idx="7877">
                  <c:v>5031</c:v>
                </c:pt>
                <c:pt idx="7878">
                  <c:v>1525.5</c:v>
                </c:pt>
                <c:pt idx="7879">
                  <c:v>778.5</c:v>
                </c:pt>
                <c:pt idx="7880">
                  <c:v>6738.75</c:v>
                </c:pt>
                <c:pt idx="7881">
                  <c:v>5303.25</c:v>
                </c:pt>
                <c:pt idx="7882">
                  <c:v>9189</c:v>
                </c:pt>
                <c:pt idx="7883">
                  <c:v>4466.25</c:v>
                </c:pt>
                <c:pt idx="7884">
                  <c:v>4619.25</c:v>
                </c:pt>
                <c:pt idx="7885">
                  <c:v>15714</c:v>
                </c:pt>
                <c:pt idx="7886">
                  <c:v>13956.75</c:v>
                </c:pt>
                <c:pt idx="7887">
                  <c:v>3096</c:v>
                </c:pt>
                <c:pt idx="7888">
                  <c:v>6493.5</c:v>
                </c:pt>
                <c:pt idx="7889">
                  <c:v>7578</c:v>
                </c:pt>
                <c:pt idx="7890">
                  <c:v>5157</c:v>
                </c:pt>
                <c:pt idx="7891">
                  <c:v>3631.5</c:v>
                </c:pt>
                <c:pt idx="7892">
                  <c:v>3073.5</c:v>
                </c:pt>
                <c:pt idx="7893">
                  <c:v>8408.25</c:v>
                </c:pt>
                <c:pt idx="7894">
                  <c:v>8813.25</c:v>
                </c:pt>
                <c:pt idx="7895">
                  <c:v>12519</c:v>
                </c:pt>
                <c:pt idx="7896">
                  <c:v>9209.25</c:v>
                </c:pt>
                <c:pt idx="7897">
                  <c:v>8743.5</c:v>
                </c:pt>
                <c:pt idx="7898">
                  <c:v>281.25</c:v>
                </c:pt>
                <c:pt idx="7899">
                  <c:v>5591.25</c:v>
                </c:pt>
                <c:pt idx="7900">
                  <c:v>8538.75</c:v>
                </c:pt>
                <c:pt idx="7901">
                  <c:v>11569.5</c:v>
                </c:pt>
                <c:pt idx="7902">
                  <c:v>6014.25</c:v>
                </c:pt>
                <c:pt idx="7903">
                  <c:v>8696.25</c:v>
                </c:pt>
                <c:pt idx="7904">
                  <c:v>9654.75</c:v>
                </c:pt>
                <c:pt idx="7905">
                  <c:v>9654.75</c:v>
                </c:pt>
              </c:numCache>
            </c:numRef>
          </c:xVal>
          <c:yVal>
            <c:numRef>
              <c:f>Shipments!$N$2:$N$7907</c:f>
              <c:numCache>
                <c:formatCode>General</c:formatCode>
                <c:ptCount val="7906"/>
                <c:pt idx="0">
                  <c:v>-5259</c:v>
                </c:pt>
                <c:pt idx="1">
                  <c:v>4830.75</c:v>
                </c:pt>
                <c:pt idx="2">
                  <c:v>7456.68</c:v>
                </c:pt>
                <c:pt idx="3">
                  <c:v>887.01</c:v>
                </c:pt>
                <c:pt idx="4">
                  <c:v>1232.1699999999998</c:v>
                </c:pt>
                <c:pt idx="5">
                  <c:v>118.39999999999998</c:v>
                </c:pt>
                <c:pt idx="6">
                  <c:v>469.4</c:v>
                </c:pt>
                <c:pt idx="7">
                  <c:v>4222.55</c:v>
                </c:pt>
                <c:pt idx="8">
                  <c:v>611</c:v>
                </c:pt>
                <c:pt idx="9">
                  <c:v>4819.45</c:v>
                </c:pt>
                <c:pt idx="10">
                  <c:v>2523.7999999999997</c:v>
                </c:pt>
                <c:pt idx="11">
                  <c:v>2334.0499999999997</c:v>
                </c:pt>
                <c:pt idx="12">
                  <c:v>59.349999999999994</c:v>
                </c:pt>
                <c:pt idx="13">
                  <c:v>51.130000000000109</c:v>
                </c:pt>
                <c:pt idx="14">
                  <c:v>2294.39</c:v>
                </c:pt>
                <c:pt idx="15">
                  <c:v>2872.77</c:v>
                </c:pt>
                <c:pt idx="16">
                  <c:v>2741.73</c:v>
                </c:pt>
                <c:pt idx="17">
                  <c:v>5838.57</c:v>
                </c:pt>
                <c:pt idx="18">
                  <c:v>285.31</c:v>
                </c:pt>
                <c:pt idx="19">
                  <c:v>3504.47</c:v>
                </c:pt>
                <c:pt idx="20">
                  <c:v>4619.2199999999993</c:v>
                </c:pt>
                <c:pt idx="21">
                  <c:v>4626.96</c:v>
                </c:pt>
                <c:pt idx="22">
                  <c:v>558.71999999999991</c:v>
                </c:pt>
                <c:pt idx="23">
                  <c:v>9.0899999999999963</c:v>
                </c:pt>
                <c:pt idx="24">
                  <c:v>121.52999999999997</c:v>
                </c:pt>
                <c:pt idx="25">
                  <c:v>3579.5999999999995</c:v>
                </c:pt>
                <c:pt idx="26">
                  <c:v>3051.7799999999997</c:v>
                </c:pt>
                <c:pt idx="27">
                  <c:v>4848.99</c:v>
                </c:pt>
                <c:pt idx="28">
                  <c:v>1497.87</c:v>
                </c:pt>
                <c:pt idx="29">
                  <c:v>8633.67</c:v>
                </c:pt>
                <c:pt idx="30">
                  <c:v>-280.08999999999992</c:v>
                </c:pt>
                <c:pt idx="31">
                  <c:v>-496.45999999999913</c:v>
                </c:pt>
                <c:pt idx="32">
                  <c:v>-249.54999999999995</c:v>
                </c:pt>
                <c:pt idx="33">
                  <c:v>-2373.75</c:v>
                </c:pt>
                <c:pt idx="34">
                  <c:v>3052.7400000000002</c:v>
                </c:pt>
                <c:pt idx="35">
                  <c:v>2901.9500000000003</c:v>
                </c:pt>
                <c:pt idx="36">
                  <c:v>2645.82</c:v>
                </c:pt>
                <c:pt idx="37">
                  <c:v>3850.88</c:v>
                </c:pt>
                <c:pt idx="38">
                  <c:v>2147.38</c:v>
                </c:pt>
                <c:pt idx="39">
                  <c:v>3228.1400000000003</c:v>
                </c:pt>
                <c:pt idx="40">
                  <c:v>323.66999999999996</c:v>
                </c:pt>
                <c:pt idx="41">
                  <c:v>-2089.9799999999996</c:v>
                </c:pt>
                <c:pt idx="42">
                  <c:v>3237.09</c:v>
                </c:pt>
                <c:pt idx="43">
                  <c:v>717.81</c:v>
                </c:pt>
                <c:pt idx="44">
                  <c:v>-7.2299999999999898</c:v>
                </c:pt>
                <c:pt idx="45">
                  <c:v>375.30000000000018</c:v>
                </c:pt>
                <c:pt idx="46">
                  <c:v>341.10000000000014</c:v>
                </c:pt>
                <c:pt idx="47">
                  <c:v>148.44999999999982</c:v>
                </c:pt>
                <c:pt idx="48">
                  <c:v>1304.3500000000004</c:v>
                </c:pt>
                <c:pt idx="49">
                  <c:v>476.37</c:v>
                </c:pt>
                <c:pt idx="50">
                  <c:v>2345.4</c:v>
                </c:pt>
                <c:pt idx="51">
                  <c:v>5664.15</c:v>
                </c:pt>
                <c:pt idx="52">
                  <c:v>5874.6</c:v>
                </c:pt>
                <c:pt idx="53">
                  <c:v>7196.9</c:v>
                </c:pt>
                <c:pt idx="54">
                  <c:v>56.9</c:v>
                </c:pt>
                <c:pt idx="55">
                  <c:v>5788.5</c:v>
                </c:pt>
                <c:pt idx="56">
                  <c:v>4697.1000000000004</c:v>
                </c:pt>
                <c:pt idx="57">
                  <c:v>1636.3200000000002</c:v>
                </c:pt>
                <c:pt idx="58">
                  <c:v>364.08000000000004</c:v>
                </c:pt>
                <c:pt idx="59">
                  <c:v>5590.5300000000007</c:v>
                </c:pt>
                <c:pt idx="60">
                  <c:v>5573.11</c:v>
                </c:pt>
                <c:pt idx="61">
                  <c:v>244.35</c:v>
                </c:pt>
                <c:pt idx="62">
                  <c:v>2913.1499999999996</c:v>
                </c:pt>
                <c:pt idx="63">
                  <c:v>1684.3</c:v>
                </c:pt>
                <c:pt idx="64">
                  <c:v>2466.4</c:v>
                </c:pt>
                <c:pt idx="65">
                  <c:v>3237.5499999999997</c:v>
                </c:pt>
                <c:pt idx="66">
                  <c:v>3927.2</c:v>
                </c:pt>
                <c:pt idx="67">
                  <c:v>3664.5499999999997</c:v>
                </c:pt>
                <c:pt idx="68">
                  <c:v>645.77</c:v>
                </c:pt>
                <c:pt idx="69">
                  <c:v>595.74</c:v>
                </c:pt>
                <c:pt idx="70">
                  <c:v>295.19000000000051</c:v>
                </c:pt>
                <c:pt idx="71">
                  <c:v>542.23</c:v>
                </c:pt>
                <c:pt idx="72">
                  <c:v>981.49000000000024</c:v>
                </c:pt>
                <c:pt idx="73">
                  <c:v>790.67000000000007</c:v>
                </c:pt>
                <c:pt idx="74">
                  <c:v>753.79</c:v>
                </c:pt>
                <c:pt idx="75">
                  <c:v>3572.32</c:v>
                </c:pt>
                <c:pt idx="76">
                  <c:v>3220.15</c:v>
                </c:pt>
                <c:pt idx="77">
                  <c:v>3183.78</c:v>
                </c:pt>
                <c:pt idx="78">
                  <c:v>3664.74</c:v>
                </c:pt>
                <c:pt idx="79">
                  <c:v>3515.04</c:v>
                </c:pt>
                <c:pt idx="80">
                  <c:v>11901.64</c:v>
                </c:pt>
                <c:pt idx="81">
                  <c:v>1678.6599999999999</c:v>
                </c:pt>
                <c:pt idx="82">
                  <c:v>377.7299999999999</c:v>
                </c:pt>
                <c:pt idx="83">
                  <c:v>5355.45</c:v>
                </c:pt>
                <c:pt idx="84">
                  <c:v>206.45999999999998</c:v>
                </c:pt>
                <c:pt idx="85">
                  <c:v>351.09</c:v>
                </c:pt>
                <c:pt idx="86">
                  <c:v>7648.74</c:v>
                </c:pt>
                <c:pt idx="87">
                  <c:v>154.94999999999999</c:v>
                </c:pt>
                <c:pt idx="88">
                  <c:v>3086.76</c:v>
                </c:pt>
                <c:pt idx="89">
                  <c:v>-49.629999999999995</c:v>
                </c:pt>
                <c:pt idx="90">
                  <c:v>-5587.8899999999994</c:v>
                </c:pt>
                <c:pt idx="91">
                  <c:v>-211.81999999999971</c:v>
                </c:pt>
                <c:pt idx="92">
                  <c:v>-3770.49</c:v>
                </c:pt>
                <c:pt idx="93">
                  <c:v>-1324.5199999999995</c:v>
                </c:pt>
                <c:pt idx="94">
                  <c:v>3710.6600000000003</c:v>
                </c:pt>
                <c:pt idx="95">
                  <c:v>3674.6</c:v>
                </c:pt>
                <c:pt idx="96">
                  <c:v>6502.66</c:v>
                </c:pt>
                <c:pt idx="97">
                  <c:v>2197.13</c:v>
                </c:pt>
                <c:pt idx="98">
                  <c:v>4214.6099999999997</c:v>
                </c:pt>
                <c:pt idx="99">
                  <c:v>5236.95</c:v>
                </c:pt>
                <c:pt idx="100">
                  <c:v>1875.5699999999997</c:v>
                </c:pt>
                <c:pt idx="101">
                  <c:v>2961.3899999999994</c:v>
                </c:pt>
                <c:pt idx="102">
                  <c:v>-218.81999999999994</c:v>
                </c:pt>
                <c:pt idx="103">
                  <c:v>520.47000000000025</c:v>
                </c:pt>
                <c:pt idx="104">
                  <c:v>124.38</c:v>
                </c:pt>
                <c:pt idx="105">
                  <c:v>2494.6999999999998</c:v>
                </c:pt>
                <c:pt idx="106">
                  <c:v>256.80000000000109</c:v>
                </c:pt>
                <c:pt idx="107">
                  <c:v>2371.3999999999996</c:v>
                </c:pt>
                <c:pt idx="108">
                  <c:v>7889.67</c:v>
                </c:pt>
                <c:pt idx="109">
                  <c:v>9812.880000000001</c:v>
                </c:pt>
                <c:pt idx="110">
                  <c:v>9124.14</c:v>
                </c:pt>
                <c:pt idx="111">
                  <c:v>3000</c:v>
                </c:pt>
                <c:pt idx="112">
                  <c:v>5089.2800000000007</c:v>
                </c:pt>
                <c:pt idx="113">
                  <c:v>765.19</c:v>
                </c:pt>
                <c:pt idx="114">
                  <c:v>870.22</c:v>
                </c:pt>
                <c:pt idx="115">
                  <c:v>788.42000000000007</c:v>
                </c:pt>
                <c:pt idx="116">
                  <c:v>6953.1</c:v>
                </c:pt>
                <c:pt idx="117">
                  <c:v>4159.5</c:v>
                </c:pt>
                <c:pt idx="118">
                  <c:v>887</c:v>
                </c:pt>
                <c:pt idx="119">
                  <c:v>5356.7</c:v>
                </c:pt>
                <c:pt idx="120">
                  <c:v>5615.65</c:v>
                </c:pt>
                <c:pt idx="121">
                  <c:v>8449.2999999999993</c:v>
                </c:pt>
                <c:pt idx="122">
                  <c:v>1642.6200000000001</c:v>
                </c:pt>
                <c:pt idx="123">
                  <c:v>7413.91</c:v>
                </c:pt>
                <c:pt idx="124">
                  <c:v>7107.8600000000006</c:v>
                </c:pt>
                <c:pt idx="125">
                  <c:v>3093.12</c:v>
                </c:pt>
                <c:pt idx="126">
                  <c:v>896.91000000000008</c:v>
                </c:pt>
                <c:pt idx="127">
                  <c:v>2945.5</c:v>
                </c:pt>
                <c:pt idx="128">
                  <c:v>4746.6100000000006</c:v>
                </c:pt>
                <c:pt idx="129">
                  <c:v>4220.8099999999995</c:v>
                </c:pt>
                <c:pt idx="130">
                  <c:v>2026.1</c:v>
                </c:pt>
                <c:pt idx="131">
                  <c:v>2927.7999999999997</c:v>
                </c:pt>
                <c:pt idx="132">
                  <c:v>880.65</c:v>
                </c:pt>
                <c:pt idx="133">
                  <c:v>598.04999999999995</c:v>
                </c:pt>
                <c:pt idx="134">
                  <c:v>206.04000000000008</c:v>
                </c:pt>
                <c:pt idx="135">
                  <c:v>1125.3200000000002</c:v>
                </c:pt>
                <c:pt idx="136">
                  <c:v>-1522.7999999999993</c:v>
                </c:pt>
                <c:pt idx="137">
                  <c:v>2315.4700000000003</c:v>
                </c:pt>
                <c:pt idx="138">
                  <c:v>3512.56</c:v>
                </c:pt>
                <c:pt idx="139">
                  <c:v>3133.54</c:v>
                </c:pt>
                <c:pt idx="140">
                  <c:v>3235.9300000000003</c:v>
                </c:pt>
                <c:pt idx="141">
                  <c:v>2903.33</c:v>
                </c:pt>
                <c:pt idx="142">
                  <c:v>3548.48</c:v>
                </c:pt>
                <c:pt idx="143">
                  <c:v>3523.76</c:v>
                </c:pt>
                <c:pt idx="144">
                  <c:v>458.15999999999997</c:v>
                </c:pt>
                <c:pt idx="145">
                  <c:v>170.09</c:v>
                </c:pt>
                <c:pt idx="146">
                  <c:v>5607.2099999999991</c:v>
                </c:pt>
                <c:pt idx="147">
                  <c:v>193.55999999999995</c:v>
                </c:pt>
                <c:pt idx="148">
                  <c:v>1826.7599999999998</c:v>
                </c:pt>
                <c:pt idx="149">
                  <c:v>698.4</c:v>
                </c:pt>
                <c:pt idx="150">
                  <c:v>3588.1499999999996</c:v>
                </c:pt>
                <c:pt idx="151">
                  <c:v>2623.5299999999997</c:v>
                </c:pt>
                <c:pt idx="152">
                  <c:v>1308.7799999999997</c:v>
                </c:pt>
                <c:pt idx="153">
                  <c:v>1148.1299999999999</c:v>
                </c:pt>
                <c:pt idx="154">
                  <c:v>297.41999999999996</c:v>
                </c:pt>
                <c:pt idx="155">
                  <c:v>2007.2699999999995</c:v>
                </c:pt>
                <c:pt idx="156">
                  <c:v>981.51</c:v>
                </c:pt>
                <c:pt idx="157">
                  <c:v>2876.79</c:v>
                </c:pt>
                <c:pt idx="158">
                  <c:v>4910.37</c:v>
                </c:pt>
                <c:pt idx="159">
                  <c:v>2321.52</c:v>
                </c:pt>
                <c:pt idx="160">
                  <c:v>2318.0100000000002</c:v>
                </c:pt>
                <c:pt idx="161">
                  <c:v>2314.65</c:v>
                </c:pt>
                <c:pt idx="162">
                  <c:v>998.97</c:v>
                </c:pt>
                <c:pt idx="163">
                  <c:v>-651.69000000000051</c:v>
                </c:pt>
                <c:pt idx="164">
                  <c:v>-182.68000000000006</c:v>
                </c:pt>
                <c:pt idx="165">
                  <c:v>-236.25</c:v>
                </c:pt>
                <c:pt idx="166">
                  <c:v>-462.77</c:v>
                </c:pt>
                <c:pt idx="167">
                  <c:v>-2129.4699999999993</c:v>
                </c:pt>
                <c:pt idx="168">
                  <c:v>3364.7200000000003</c:v>
                </c:pt>
                <c:pt idx="169">
                  <c:v>4379.6000000000004</c:v>
                </c:pt>
                <c:pt idx="170">
                  <c:v>3964.33</c:v>
                </c:pt>
                <c:pt idx="171">
                  <c:v>1128.06</c:v>
                </c:pt>
                <c:pt idx="172">
                  <c:v>1193.9699999999998</c:v>
                </c:pt>
                <c:pt idx="173">
                  <c:v>4386.87</c:v>
                </c:pt>
                <c:pt idx="174">
                  <c:v>3518.0699999999997</c:v>
                </c:pt>
                <c:pt idx="175">
                  <c:v>-168.08999999999969</c:v>
                </c:pt>
                <c:pt idx="176">
                  <c:v>2170.1</c:v>
                </c:pt>
                <c:pt idx="177">
                  <c:v>204.55000000000018</c:v>
                </c:pt>
                <c:pt idx="178">
                  <c:v>55.299999999999955</c:v>
                </c:pt>
                <c:pt idx="179">
                  <c:v>4851.6000000000004</c:v>
                </c:pt>
                <c:pt idx="180">
                  <c:v>6414.85</c:v>
                </c:pt>
                <c:pt idx="181">
                  <c:v>4382.5</c:v>
                </c:pt>
                <c:pt idx="182">
                  <c:v>477.09999999999991</c:v>
                </c:pt>
                <c:pt idx="183">
                  <c:v>265.70000000000005</c:v>
                </c:pt>
                <c:pt idx="184">
                  <c:v>1750.23</c:v>
                </c:pt>
                <c:pt idx="185">
                  <c:v>12999.18</c:v>
                </c:pt>
                <c:pt idx="186">
                  <c:v>567.84</c:v>
                </c:pt>
                <c:pt idx="187">
                  <c:v>4661.2800000000007</c:v>
                </c:pt>
                <c:pt idx="188">
                  <c:v>3263.52</c:v>
                </c:pt>
                <c:pt idx="189">
                  <c:v>751.58</c:v>
                </c:pt>
                <c:pt idx="190">
                  <c:v>3868.85</c:v>
                </c:pt>
                <c:pt idx="191">
                  <c:v>9351.75</c:v>
                </c:pt>
                <c:pt idx="192">
                  <c:v>6630.8</c:v>
                </c:pt>
                <c:pt idx="193">
                  <c:v>3923.9</c:v>
                </c:pt>
                <c:pt idx="194">
                  <c:v>4660.1499999999996</c:v>
                </c:pt>
                <c:pt idx="195">
                  <c:v>3709.9900000000002</c:v>
                </c:pt>
                <c:pt idx="196">
                  <c:v>3941.4</c:v>
                </c:pt>
                <c:pt idx="197">
                  <c:v>2595.48</c:v>
                </c:pt>
                <c:pt idx="198">
                  <c:v>5946</c:v>
                </c:pt>
                <c:pt idx="199">
                  <c:v>1561.3</c:v>
                </c:pt>
                <c:pt idx="200">
                  <c:v>4484.8999999999996</c:v>
                </c:pt>
                <c:pt idx="201">
                  <c:v>682.5</c:v>
                </c:pt>
                <c:pt idx="202">
                  <c:v>122.07000000000016</c:v>
                </c:pt>
                <c:pt idx="203">
                  <c:v>30.590000000000032</c:v>
                </c:pt>
                <c:pt idx="204">
                  <c:v>2110.2200000000012</c:v>
                </c:pt>
                <c:pt idx="205">
                  <c:v>1559.43</c:v>
                </c:pt>
                <c:pt idx="206">
                  <c:v>3663.11</c:v>
                </c:pt>
                <c:pt idx="207">
                  <c:v>1712.72</c:v>
                </c:pt>
                <c:pt idx="208">
                  <c:v>3381.4100000000003</c:v>
                </c:pt>
                <c:pt idx="209">
                  <c:v>4363.57</c:v>
                </c:pt>
                <c:pt idx="210">
                  <c:v>3716.71</c:v>
                </c:pt>
                <c:pt idx="211">
                  <c:v>3003.8100000000004</c:v>
                </c:pt>
                <c:pt idx="212">
                  <c:v>4232.71</c:v>
                </c:pt>
                <c:pt idx="213">
                  <c:v>3738.91</c:v>
                </c:pt>
                <c:pt idx="214">
                  <c:v>3729.14</c:v>
                </c:pt>
                <c:pt idx="215">
                  <c:v>2967.75</c:v>
                </c:pt>
                <c:pt idx="216">
                  <c:v>946.43999999999983</c:v>
                </c:pt>
                <c:pt idx="217">
                  <c:v>1279.3499999999999</c:v>
                </c:pt>
                <c:pt idx="218">
                  <c:v>3192.3599999999997</c:v>
                </c:pt>
                <c:pt idx="219">
                  <c:v>3793.74</c:v>
                </c:pt>
                <c:pt idx="220">
                  <c:v>6485.5499999999993</c:v>
                </c:pt>
                <c:pt idx="221">
                  <c:v>8261.1</c:v>
                </c:pt>
                <c:pt idx="222">
                  <c:v>-4887.42</c:v>
                </c:pt>
                <c:pt idx="223">
                  <c:v>-1564.7200000000003</c:v>
                </c:pt>
                <c:pt idx="224">
                  <c:v>-4973.16</c:v>
                </c:pt>
                <c:pt idx="225">
                  <c:v>-131.50999999999976</c:v>
                </c:pt>
                <c:pt idx="226">
                  <c:v>-655.11000000000013</c:v>
                </c:pt>
                <c:pt idx="227">
                  <c:v>-35.769999999999982</c:v>
                </c:pt>
                <c:pt idx="228">
                  <c:v>2698.3100000000004</c:v>
                </c:pt>
                <c:pt idx="229">
                  <c:v>1839.8300000000002</c:v>
                </c:pt>
                <c:pt idx="230">
                  <c:v>3554.9700000000003</c:v>
                </c:pt>
                <c:pt idx="231">
                  <c:v>2183.0500000000002</c:v>
                </c:pt>
                <c:pt idx="232">
                  <c:v>858.22</c:v>
                </c:pt>
                <c:pt idx="233">
                  <c:v>1239.23</c:v>
                </c:pt>
                <c:pt idx="234">
                  <c:v>3916.2299999999996</c:v>
                </c:pt>
                <c:pt idx="235">
                  <c:v>941.01000000000022</c:v>
                </c:pt>
                <c:pt idx="236">
                  <c:v>-352.55999999999995</c:v>
                </c:pt>
                <c:pt idx="237">
                  <c:v>-518.1299999999992</c:v>
                </c:pt>
                <c:pt idx="238">
                  <c:v>306.70000000000005</c:v>
                </c:pt>
                <c:pt idx="239">
                  <c:v>508.5</c:v>
                </c:pt>
                <c:pt idx="240">
                  <c:v>192.40000000000055</c:v>
                </c:pt>
                <c:pt idx="241">
                  <c:v>352.15</c:v>
                </c:pt>
                <c:pt idx="242">
                  <c:v>5760</c:v>
                </c:pt>
                <c:pt idx="243">
                  <c:v>4719.18</c:v>
                </c:pt>
                <c:pt idx="244">
                  <c:v>2963.49</c:v>
                </c:pt>
                <c:pt idx="245">
                  <c:v>4298.34</c:v>
                </c:pt>
                <c:pt idx="246">
                  <c:v>4882.5</c:v>
                </c:pt>
                <c:pt idx="247">
                  <c:v>493.01</c:v>
                </c:pt>
                <c:pt idx="248">
                  <c:v>6350.1100000000006</c:v>
                </c:pt>
                <c:pt idx="249">
                  <c:v>5406.15</c:v>
                </c:pt>
                <c:pt idx="250">
                  <c:v>2163.0500000000002</c:v>
                </c:pt>
                <c:pt idx="251">
                  <c:v>9698.4</c:v>
                </c:pt>
                <c:pt idx="252">
                  <c:v>289.22000000000003</c:v>
                </c:pt>
                <c:pt idx="253">
                  <c:v>671</c:v>
                </c:pt>
                <c:pt idx="254">
                  <c:v>4014.75</c:v>
                </c:pt>
                <c:pt idx="255">
                  <c:v>2901.02</c:v>
                </c:pt>
                <c:pt idx="256">
                  <c:v>3683.2999999999997</c:v>
                </c:pt>
                <c:pt idx="257">
                  <c:v>804.64999999999986</c:v>
                </c:pt>
                <c:pt idx="258">
                  <c:v>4947.1499999999996</c:v>
                </c:pt>
                <c:pt idx="259">
                  <c:v>773.15</c:v>
                </c:pt>
                <c:pt idx="260">
                  <c:v>2877.25</c:v>
                </c:pt>
                <c:pt idx="261">
                  <c:v>2118.85</c:v>
                </c:pt>
                <c:pt idx="262">
                  <c:v>1837.8000000000002</c:v>
                </c:pt>
                <c:pt idx="263">
                  <c:v>243.54999999999995</c:v>
                </c:pt>
                <c:pt idx="264">
                  <c:v>388.21000000000004</c:v>
                </c:pt>
                <c:pt idx="265">
                  <c:v>1163.1400000000003</c:v>
                </c:pt>
                <c:pt idx="266">
                  <c:v>339</c:v>
                </c:pt>
                <c:pt idx="267">
                  <c:v>-418</c:v>
                </c:pt>
                <c:pt idx="268">
                  <c:v>-655.13000000000011</c:v>
                </c:pt>
                <c:pt idx="269">
                  <c:v>1088.77</c:v>
                </c:pt>
                <c:pt idx="270">
                  <c:v>699.84</c:v>
                </c:pt>
                <c:pt idx="271">
                  <c:v>302.23</c:v>
                </c:pt>
                <c:pt idx="272">
                  <c:v>6724.98</c:v>
                </c:pt>
                <c:pt idx="273">
                  <c:v>3803.44</c:v>
                </c:pt>
                <c:pt idx="274">
                  <c:v>3383.69</c:v>
                </c:pt>
                <c:pt idx="275">
                  <c:v>3551.4100000000003</c:v>
                </c:pt>
                <c:pt idx="276">
                  <c:v>5830.5499999999993</c:v>
                </c:pt>
                <c:pt idx="277">
                  <c:v>3374.52</c:v>
                </c:pt>
                <c:pt idx="278">
                  <c:v>4689.6000000000004</c:v>
                </c:pt>
                <c:pt idx="279">
                  <c:v>494.45</c:v>
                </c:pt>
                <c:pt idx="280">
                  <c:v>2133.91</c:v>
                </c:pt>
                <c:pt idx="281">
                  <c:v>7685.48</c:v>
                </c:pt>
                <c:pt idx="282">
                  <c:v>4163.42</c:v>
                </c:pt>
                <c:pt idx="283">
                  <c:v>199.63</c:v>
                </c:pt>
                <c:pt idx="284">
                  <c:v>3012.6299999999997</c:v>
                </c:pt>
                <c:pt idx="285">
                  <c:v>10055.43</c:v>
                </c:pt>
                <c:pt idx="286">
                  <c:v>645.41</c:v>
                </c:pt>
                <c:pt idx="287">
                  <c:v>1195.7699999999998</c:v>
                </c:pt>
                <c:pt idx="288">
                  <c:v>2759.3399999999992</c:v>
                </c:pt>
                <c:pt idx="289">
                  <c:v>3182.0399999999991</c:v>
                </c:pt>
                <c:pt idx="290">
                  <c:v>2441.1299999999992</c:v>
                </c:pt>
                <c:pt idx="291">
                  <c:v>305.88</c:v>
                </c:pt>
                <c:pt idx="292">
                  <c:v>3428.7299999999996</c:v>
                </c:pt>
                <c:pt idx="293">
                  <c:v>3519.0899999999997</c:v>
                </c:pt>
                <c:pt idx="294">
                  <c:v>4729.2299999999996</c:v>
                </c:pt>
                <c:pt idx="295">
                  <c:v>5791.92</c:v>
                </c:pt>
                <c:pt idx="296">
                  <c:v>2254.41</c:v>
                </c:pt>
                <c:pt idx="297">
                  <c:v>13697.43</c:v>
                </c:pt>
                <c:pt idx="298">
                  <c:v>1297.4099999999999</c:v>
                </c:pt>
                <c:pt idx="299">
                  <c:v>1263.1199999999999</c:v>
                </c:pt>
                <c:pt idx="300">
                  <c:v>4210.1099999999997</c:v>
                </c:pt>
                <c:pt idx="301">
                  <c:v>4877.67</c:v>
                </c:pt>
                <c:pt idx="302">
                  <c:v>3035.04</c:v>
                </c:pt>
                <c:pt idx="303">
                  <c:v>-4730.2299999999996</c:v>
                </c:pt>
                <c:pt idx="304">
                  <c:v>-2373.75</c:v>
                </c:pt>
                <c:pt idx="305">
                  <c:v>-1679.9699999999998</c:v>
                </c:pt>
                <c:pt idx="306">
                  <c:v>-4566.25</c:v>
                </c:pt>
                <c:pt idx="307">
                  <c:v>3122.4100000000003</c:v>
                </c:pt>
                <c:pt idx="308">
                  <c:v>5741.29</c:v>
                </c:pt>
                <c:pt idx="309">
                  <c:v>6045.81</c:v>
                </c:pt>
                <c:pt idx="310">
                  <c:v>2230.7399999999998</c:v>
                </c:pt>
                <c:pt idx="311">
                  <c:v>3575.3</c:v>
                </c:pt>
                <c:pt idx="312">
                  <c:v>2635.0699999999997</c:v>
                </c:pt>
                <c:pt idx="313">
                  <c:v>1805.19</c:v>
                </c:pt>
                <c:pt idx="314">
                  <c:v>908.19</c:v>
                </c:pt>
                <c:pt idx="315">
                  <c:v>2975.22</c:v>
                </c:pt>
                <c:pt idx="316">
                  <c:v>1318.29</c:v>
                </c:pt>
                <c:pt idx="317">
                  <c:v>1410.45</c:v>
                </c:pt>
                <c:pt idx="318">
                  <c:v>1456.1399999999999</c:v>
                </c:pt>
                <c:pt idx="319">
                  <c:v>7241.369999999999</c:v>
                </c:pt>
                <c:pt idx="320">
                  <c:v>358.5600000000004</c:v>
                </c:pt>
                <c:pt idx="321">
                  <c:v>-1212.5999999999995</c:v>
                </c:pt>
                <c:pt idx="322">
                  <c:v>858.66000000000031</c:v>
                </c:pt>
                <c:pt idx="323">
                  <c:v>315.20000000000005</c:v>
                </c:pt>
                <c:pt idx="324">
                  <c:v>3497.55</c:v>
                </c:pt>
                <c:pt idx="325">
                  <c:v>435.75</c:v>
                </c:pt>
                <c:pt idx="326">
                  <c:v>1569.8000000000002</c:v>
                </c:pt>
                <c:pt idx="327">
                  <c:v>3786.2000000000007</c:v>
                </c:pt>
                <c:pt idx="328">
                  <c:v>4130.04</c:v>
                </c:pt>
                <c:pt idx="329">
                  <c:v>4886.49</c:v>
                </c:pt>
                <c:pt idx="330">
                  <c:v>1545.01</c:v>
                </c:pt>
                <c:pt idx="331">
                  <c:v>1711.06</c:v>
                </c:pt>
                <c:pt idx="332">
                  <c:v>2517.42</c:v>
                </c:pt>
                <c:pt idx="333">
                  <c:v>4572.55</c:v>
                </c:pt>
                <c:pt idx="334">
                  <c:v>1407.1100000000001</c:v>
                </c:pt>
                <c:pt idx="335">
                  <c:v>5354.9</c:v>
                </c:pt>
                <c:pt idx="336">
                  <c:v>5115.5</c:v>
                </c:pt>
                <c:pt idx="337">
                  <c:v>9293.6</c:v>
                </c:pt>
                <c:pt idx="338">
                  <c:v>9816.5</c:v>
                </c:pt>
                <c:pt idx="339">
                  <c:v>2940.73</c:v>
                </c:pt>
                <c:pt idx="340">
                  <c:v>1095.3699999999999</c:v>
                </c:pt>
                <c:pt idx="341">
                  <c:v>4326.3</c:v>
                </c:pt>
                <c:pt idx="342">
                  <c:v>10619.86</c:v>
                </c:pt>
                <c:pt idx="343">
                  <c:v>1644.8700000000001</c:v>
                </c:pt>
                <c:pt idx="344">
                  <c:v>6853.7999999999993</c:v>
                </c:pt>
                <c:pt idx="345">
                  <c:v>899.8</c:v>
                </c:pt>
                <c:pt idx="346">
                  <c:v>4141.55</c:v>
                </c:pt>
                <c:pt idx="347">
                  <c:v>1190.3</c:v>
                </c:pt>
                <c:pt idx="348">
                  <c:v>1104.05</c:v>
                </c:pt>
                <c:pt idx="349">
                  <c:v>533.04999999999995</c:v>
                </c:pt>
                <c:pt idx="350">
                  <c:v>188.34999999999997</c:v>
                </c:pt>
                <c:pt idx="351">
                  <c:v>791.55</c:v>
                </c:pt>
                <c:pt idx="352">
                  <c:v>3700.6499999999996</c:v>
                </c:pt>
                <c:pt idx="353">
                  <c:v>311.34000000000015</c:v>
                </c:pt>
                <c:pt idx="354">
                  <c:v>388.21000000000004</c:v>
                </c:pt>
                <c:pt idx="355">
                  <c:v>902.30000000000018</c:v>
                </c:pt>
                <c:pt idx="356">
                  <c:v>2049.75</c:v>
                </c:pt>
                <c:pt idx="357">
                  <c:v>3242.6800000000003</c:v>
                </c:pt>
                <c:pt idx="358">
                  <c:v>3321.23</c:v>
                </c:pt>
                <c:pt idx="359">
                  <c:v>3154.5</c:v>
                </c:pt>
                <c:pt idx="360">
                  <c:v>3663.14</c:v>
                </c:pt>
                <c:pt idx="361">
                  <c:v>6528.96</c:v>
                </c:pt>
                <c:pt idx="362">
                  <c:v>8023.48</c:v>
                </c:pt>
                <c:pt idx="363">
                  <c:v>180.98999999999995</c:v>
                </c:pt>
                <c:pt idx="364">
                  <c:v>3313.95</c:v>
                </c:pt>
                <c:pt idx="365">
                  <c:v>629.84999999999991</c:v>
                </c:pt>
                <c:pt idx="366">
                  <c:v>295.68</c:v>
                </c:pt>
                <c:pt idx="367">
                  <c:v>1793.94</c:v>
                </c:pt>
                <c:pt idx="368">
                  <c:v>-2776.8999999999996</c:v>
                </c:pt>
                <c:pt idx="369">
                  <c:v>-107.84999999999991</c:v>
                </c:pt>
                <c:pt idx="370">
                  <c:v>-1489.6000000000004</c:v>
                </c:pt>
                <c:pt idx="371">
                  <c:v>-306.67000000000007</c:v>
                </c:pt>
                <c:pt idx="372">
                  <c:v>-7.6399999999999864</c:v>
                </c:pt>
                <c:pt idx="373">
                  <c:v>-2086.0499999999993</c:v>
                </c:pt>
                <c:pt idx="374">
                  <c:v>2185.3500000000004</c:v>
                </c:pt>
                <c:pt idx="375">
                  <c:v>5640.8700000000008</c:v>
                </c:pt>
                <c:pt idx="376">
                  <c:v>1759.8100000000002</c:v>
                </c:pt>
                <c:pt idx="377">
                  <c:v>4610.3099999999995</c:v>
                </c:pt>
                <c:pt idx="378">
                  <c:v>4362.84</c:v>
                </c:pt>
                <c:pt idx="379">
                  <c:v>5531.76</c:v>
                </c:pt>
                <c:pt idx="380">
                  <c:v>7641.51</c:v>
                </c:pt>
                <c:pt idx="381">
                  <c:v>778.5300000000002</c:v>
                </c:pt>
                <c:pt idx="382">
                  <c:v>976.56</c:v>
                </c:pt>
                <c:pt idx="383">
                  <c:v>7728.9500000000007</c:v>
                </c:pt>
                <c:pt idx="384">
                  <c:v>2177.9000000000005</c:v>
                </c:pt>
                <c:pt idx="385">
                  <c:v>600.20000000000027</c:v>
                </c:pt>
                <c:pt idx="386">
                  <c:v>187.85000000000014</c:v>
                </c:pt>
                <c:pt idx="387">
                  <c:v>8994.9599999999991</c:v>
                </c:pt>
                <c:pt idx="388">
                  <c:v>4413.0599999999995</c:v>
                </c:pt>
                <c:pt idx="389">
                  <c:v>8678.16</c:v>
                </c:pt>
                <c:pt idx="390">
                  <c:v>8355.51</c:v>
                </c:pt>
                <c:pt idx="391">
                  <c:v>464.49</c:v>
                </c:pt>
                <c:pt idx="392">
                  <c:v>7687.17</c:v>
                </c:pt>
                <c:pt idx="393">
                  <c:v>4296.6000000000004</c:v>
                </c:pt>
                <c:pt idx="394">
                  <c:v>9754.86</c:v>
                </c:pt>
                <c:pt idx="395">
                  <c:v>4494.42</c:v>
                </c:pt>
                <c:pt idx="396">
                  <c:v>347.28000000000003</c:v>
                </c:pt>
                <c:pt idx="397">
                  <c:v>4418.1000000000004</c:v>
                </c:pt>
                <c:pt idx="398">
                  <c:v>484.97</c:v>
                </c:pt>
                <c:pt idx="399">
                  <c:v>4783.3500000000004</c:v>
                </c:pt>
                <c:pt idx="400">
                  <c:v>7448.35</c:v>
                </c:pt>
                <c:pt idx="401">
                  <c:v>14178.8</c:v>
                </c:pt>
                <c:pt idx="402">
                  <c:v>7305.3</c:v>
                </c:pt>
                <c:pt idx="403">
                  <c:v>3623.59</c:v>
                </c:pt>
                <c:pt idx="404">
                  <c:v>1379.33</c:v>
                </c:pt>
                <c:pt idx="405">
                  <c:v>12905.5</c:v>
                </c:pt>
                <c:pt idx="406">
                  <c:v>6227.15</c:v>
                </c:pt>
                <c:pt idx="407">
                  <c:v>1545.2</c:v>
                </c:pt>
                <c:pt idx="408">
                  <c:v>320.84999999999991</c:v>
                </c:pt>
                <c:pt idx="409">
                  <c:v>1484.5999999999995</c:v>
                </c:pt>
                <c:pt idx="410">
                  <c:v>5877.8</c:v>
                </c:pt>
                <c:pt idx="411">
                  <c:v>4968.8499999999995</c:v>
                </c:pt>
                <c:pt idx="412">
                  <c:v>-1021.0199999999995</c:v>
                </c:pt>
                <c:pt idx="413">
                  <c:v>1439.62</c:v>
                </c:pt>
                <c:pt idx="414">
                  <c:v>2617.75</c:v>
                </c:pt>
                <c:pt idx="415">
                  <c:v>668.93000000000006</c:v>
                </c:pt>
                <c:pt idx="416">
                  <c:v>3428.09</c:v>
                </c:pt>
                <c:pt idx="417">
                  <c:v>3261.11</c:v>
                </c:pt>
                <c:pt idx="418">
                  <c:v>2843.1800000000003</c:v>
                </c:pt>
                <c:pt idx="419">
                  <c:v>1687.88</c:v>
                </c:pt>
                <c:pt idx="420">
                  <c:v>3537.2799999999997</c:v>
                </c:pt>
                <c:pt idx="421">
                  <c:v>2733.13</c:v>
                </c:pt>
                <c:pt idx="422">
                  <c:v>4469.03</c:v>
                </c:pt>
                <c:pt idx="423">
                  <c:v>10983.75</c:v>
                </c:pt>
                <c:pt idx="424">
                  <c:v>921.36</c:v>
                </c:pt>
                <c:pt idx="425">
                  <c:v>5964.5099999999993</c:v>
                </c:pt>
                <c:pt idx="426">
                  <c:v>1009.3499999999999</c:v>
                </c:pt>
                <c:pt idx="427">
                  <c:v>490.91999999999996</c:v>
                </c:pt>
                <c:pt idx="428">
                  <c:v>2801.7599999999993</c:v>
                </c:pt>
                <c:pt idx="429">
                  <c:v>1223.4299999999998</c:v>
                </c:pt>
                <c:pt idx="430">
                  <c:v>3485.3399999999992</c:v>
                </c:pt>
                <c:pt idx="431">
                  <c:v>2368.4399999999996</c:v>
                </c:pt>
                <c:pt idx="432">
                  <c:v>649.16999999999996</c:v>
                </c:pt>
                <c:pt idx="433">
                  <c:v>855.59999999999991</c:v>
                </c:pt>
                <c:pt idx="434">
                  <c:v>3009.8999999999996</c:v>
                </c:pt>
                <c:pt idx="435">
                  <c:v>1719.21</c:v>
                </c:pt>
                <c:pt idx="436">
                  <c:v>2148.15</c:v>
                </c:pt>
                <c:pt idx="437">
                  <c:v>2161.08</c:v>
                </c:pt>
                <c:pt idx="438">
                  <c:v>7593.75</c:v>
                </c:pt>
                <c:pt idx="439">
                  <c:v>5267.9400000000005</c:v>
                </c:pt>
                <c:pt idx="440">
                  <c:v>-162.00999999999976</c:v>
                </c:pt>
                <c:pt idx="441">
                  <c:v>-29.049999999999955</c:v>
                </c:pt>
                <c:pt idx="442">
                  <c:v>-2709.2899999999991</c:v>
                </c:pt>
                <c:pt idx="443">
                  <c:v>-2627.1900000000005</c:v>
                </c:pt>
                <c:pt idx="444">
                  <c:v>-1457.8899999999994</c:v>
                </c:pt>
                <c:pt idx="445">
                  <c:v>-389.22999999999956</c:v>
                </c:pt>
                <c:pt idx="446">
                  <c:v>-984.89999999999964</c:v>
                </c:pt>
                <c:pt idx="447">
                  <c:v>-834.86999999999989</c:v>
                </c:pt>
                <c:pt idx="448">
                  <c:v>-1615.9099999999999</c:v>
                </c:pt>
                <c:pt idx="449">
                  <c:v>1773.0800000000002</c:v>
                </c:pt>
                <c:pt idx="450">
                  <c:v>2149.61</c:v>
                </c:pt>
                <c:pt idx="451">
                  <c:v>5527.17</c:v>
                </c:pt>
                <c:pt idx="452">
                  <c:v>2622.42</c:v>
                </c:pt>
                <c:pt idx="453">
                  <c:v>99.509999999999991</c:v>
                </c:pt>
                <c:pt idx="454">
                  <c:v>1199.3699999999999</c:v>
                </c:pt>
                <c:pt idx="455">
                  <c:v>5000.5500000000011</c:v>
                </c:pt>
                <c:pt idx="456">
                  <c:v>1099.25</c:v>
                </c:pt>
                <c:pt idx="457">
                  <c:v>155.94999999999982</c:v>
                </c:pt>
                <c:pt idx="458">
                  <c:v>9819.81</c:v>
                </c:pt>
                <c:pt idx="459">
                  <c:v>1456.29</c:v>
                </c:pt>
                <c:pt idx="460">
                  <c:v>4082.13</c:v>
                </c:pt>
                <c:pt idx="461">
                  <c:v>506.78999999999996</c:v>
                </c:pt>
                <c:pt idx="462">
                  <c:v>7049.1900000000005</c:v>
                </c:pt>
                <c:pt idx="463">
                  <c:v>4032.8</c:v>
                </c:pt>
                <c:pt idx="464">
                  <c:v>5004.95</c:v>
                </c:pt>
                <c:pt idx="465">
                  <c:v>3021.5</c:v>
                </c:pt>
                <c:pt idx="466">
                  <c:v>193.20000000000002</c:v>
                </c:pt>
                <c:pt idx="467">
                  <c:v>6275.68</c:v>
                </c:pt>
                <c:pt idx="468">
                  <c:v>759.36</c:v>
                </c:pt>
                <c:pt idx="469">
                  <c:v>3129.0899999999997</c:v>
                </c:pt>
                <c:pt idx="470">
                  <c:v>5349.25</c:v>
                </c:pt>
                <c:pt idx="471">
                  <c:v>1061.5499999999997</c:v>
                </c:pt>
                <c:pt idx="472">
                  <c:v>4199.2999999999993</c:v>
                </c:pt>
                <c:pt idx="473">
                  <c:v>4682.5999999999995</c:v>
                </c:pt>
                <c:pt idx="474">
                  <c:v>207.05</c:v>
                </c:pt>
                <c:pt idx="475">
                  <c:v>1137.0300000000002</c:v>
                </c:pt>
                <c:pt idx="476">
                  <c:v>818.78</c:v>
                </c:pt>
                <c:pt idx="477">
                  <c:v>-204.73000000000002</c:v>
                </c:pt>
                <c:pt idx="478">
                  <c:v>879.64000000000033</c:v>
                </c:pt>
                <c:pt idx="479">
                  <c:v>1336.3200000000006</c:v>
                </c:pt>
                <c:pt idx="480">
                  <c:v>405.53000000000065</c:v>
                </c:pt>
                <c:pt idx="481">
                  <c:v>8625.48</c:v>
                </c:pt>
                <c:pt idx="482">
                  <c:v>873.04</c:v>
                </c:pt>
                <c:pt idx="483">
                  <c:v>3192.1800000000003</c:v>
                </c:pt>
                <c:pt idx="484">
                  <c:v>2795.05</c:v>
                </c:pt>
                <c:pt idx="485">
                  <c:v>3680.2000000000003</c:v>
                </c:pt>
                <c:pt idx="486">
                  <c:v>2820.62</c:v>
                </c:pt>
                <c:pt idx="487">
                  <c:v>3215.65</c:v>
                </c:pt>
                <c:pt idx="488">
                  <c:v>1205.73</c:v>
                </c:pt>
                <c:pt idx="489">
                  <c:v>2926.7</c:v>
                </c:pt>
                <c:pt idx="490">
                  <c:v>2586.67</c:v>
                </c:pt>
                <c:pt idx="491">
                  <c:v>5992.96</c:v>
                </c:pt>
                <c:pt idx="492">
                  <c:v>4837.1699999999992</c:v>
                </c:pt>
                <c:pt idx="493">
                  <c:v>1467.27</c:v>
                </c:pt>
                <c:pt idx="494">
                  <c:v>6916.3799999999992</c:v>
                </c:pt>
                <c:pt idx="495">
                  <c:v>2015.2199999999998</c:v>
                </c:pt>
                <c:pt idx="496">
                  <c:v>387.9</c:v>
                </c:pt>
                <c:pt idx="497">
                  <c:v>7472.0999999999985</c:v>
                </c:pt>
                <c:pt idx="498">
                  <c:v>396.9899999999999</c:v>
                </c:pt>
                <c:pt idx="499">
                  <c:v>2162.1</c:v>
                </c:pt>
                <c:pt idx="500">
                  <c:v>5322.24</c:v>
                </c:pt>
                <c:pt idx="501">
                  <c:v>7038.03</c:v>
                </c:pt>
                <c:pt idx="502">
                  <c:v>-55.870000000000005</c:v>
                </c:pt>
                <c:pt idx="503">
                  <c:v>-411.46999999999935</c:v>
                </c:pt>
                <c:pt idx="504">
                  <c:v>-6371.119999999999</c:v>
                </c:pt>
                <c:pt idx="505">
                  <c:v>-813.23999999999978</c:v>
                </c:pt>
                <c:pt idx="506">
                  <c:v>4167.91</c:v>
                </c:pt>
                <c:pt idx="507">
                  <c:v>2784.33</c:v>
                </c:pt>
                <c:pt idx="508">
                  <c:v>142.88</c:v>
                </c:pt>
                <c:pt idx="509">
                  <c:v>977.39999999999986</c:v>
                </c:pt>
                <c:pt idx="510">
                  <c:v>1512.33</c:v>
                </c:pt>
                <c:pt idx="511">
                  <c:v>5896.41</c:v>
                </c:pt>
                <c:pt idx="512">
                  <c:v>568.38000000000102</c:v>
                </c:pt>
                <c:pt idx="513">
                  <c:v>19.259999999999991</c:v>
                </c:pt>
                <c:pt idx="514">
                  <c:v>703.68000000000029</c:v>
                </c:pt>
                <c:pt idx="515">
                  <c:v>54.75</c:v>
                </c:pt>
                <c:pt idx="516">
                  <c:v>3965.4500000000007</c:v>
                </c:pt>
                <c:pt idx="517">
                  <c:v>92.350000000000023</c:v>
                </c:pt>
                <c:pt idx="518">
                  <c:v>820.40000000000009</c:v>
                </c:pt>
                <c:pt idx="519">
                  <c:v>537.75</c:v>
                </c:pt>
                <c:pt idx="520">
                  <c:v>1555.1100000000001</c:v>
                </c:pt>
                <c:pt idx="521">
                  <c:v>1591.92</c:v>
                </c:pt>
                <c:pt idx="522">
                  <c:v>3072.42</c:v>
                </c:pt>
                <c:pt idx="523">
                  <c:v>1345.1100000000001</c:v>
                </c:pt>
                <c:pt idx="524">
                  <c:v>4390.8900000000003</c:v>
                </c:pt>
                <c:pt idx="525">
                  <c:v>1426.66</c:v>
                </c:pt>
                <c:pt idx="526">
                  <c:v>9168.65</c:v>
                </c:pt>
                <c:pt idx="527">
                  <c:v>4705.45</c:v>
                </c:pt>
                <c:pt idx="528">
                  <c:v>11010.75</c:v>
                </c:pt>
                <c:pt idx="529">
                  <c:v>1492.29</c:v>
                </c:pt>
                <c:pt idx="530">
                  <c:v>1324.03</c:v>
                </c:pt>
                <c:pt idx="531">
                  <c:v>838.29</c:v>
                </c:pt>
                <c:pt idx="532">
                  <c:v>1184.74</c:v>
                </c:pt>
                <c:pt idx="533">
                  <c:v>2536.0699999999997</c:v>
                </c:pt>
                <c:pt idx="534">
                  <c:v>1146.6499999999999</c:v>
                </c:pt>
                <c:pt idx="535">
                  <c:v>1144.6500000000001</c:v>
                </c:pt>
                <c:pt idx="536">
                  <c:v>312.5</c:v>
                </c:pt>
                <c:pt idx="537">
                  <c:v>2957.1</c:v>
                </c:pt>
                <c:pt idx="538">
                  <c:v>167.85</c:v>
                </c:pt>
                <c:pt idx="539">
                  <c:v>408.78000000000009</c:v>
                </c:pt>
                <c:pt idx="540">
                  <c:v>694.21</c:v>
                </c:pt>
                <c:pt idx="541">
                  <c:v>169.51999999999998</c:v>
                </c:pt>
                <c:pt idx="542">
                  <c:v>1477.45</c:v>
                </c:pt>
                <c:pt idx="543">
                  <c:v>5187.66</c:v>
                </c:pt>
                <c:pt idx="544">
                  <c:v>3357.34</c:v>
                </c:pt>
                <c:pt idx="545">
                  <c:v>2597.33</c:v>
                </c:pt>
                <c:pt idx="546">
                  <c:v>5156.03</c:v>
                </c:pt>
                <c:pt idx="547">
                  <c:v>4363.83</c:v>
                </c:pt>
                <c:pt idx="548">
                  <c:v>578.6099999999999</c:v>
                </c:pt>
                <c:pt idx="549">
                  <c:v>2506.41</c:v>
                </c:pt>
                <c:pt idx="550">
                  <c:v>366.06</c:v>
                </c:pt>
                <c:pt idx="551">
                  <c:v>2037.75</c:v>
                </c:pt>
                <c:pt idx="552">
                  <c:v>1165.17</c:v>
                </c:pt>
                <c:pt idx="553">
                  <c:v>1066.2</c:v>
                </c:pt>
                <c:pt idx="554">
                  <c:v>4823.46</c:v>
                </c:pt>
                <c:pt idx="555">
                  <c:v>-3301.1399999999994</c:v>
                </c:pt>
                <c:pt idx="556">
                  <c:v>-1395.9499999999989</c:v>
                </c:pt>
                <c:pt idx="557">
                  <c:v>-1264.3400000000001</c:v>
                </c:pt>
                <c:pt idx="558">
                  <c:v>-147.5</c:v>
                </c:pt>
                <c:pt idx="559">
                  <c:v>3051.83</c:v>
                </c:pt>
                <c:pt idx="560">
                  <c:v>105.57</c:v>
                </c:pt>
                <c:pt idx="561">
                  <c:v>1866.96</c:v>
                </c:pt>
                <c:pt idx="562">
                  <c:v>5199.0599999999995</c:v>
                </c:pt>
                <c:pt idx="563">
                  <c:v>4499.37</c:v>
                </c:pt>
                <c:pt idx="564">
                  <c:v>2494.41</c:v>
                </c:pt>
                <c:pt idx="565">
                  <c:v>3210.24</c:v>
                </c:pt>
                <c:pt idx="566">
                  <c:v>-37.169999999999959</c:v>
                </c:pt>
                <c:pt idx="567">
                  <c:v>1831.2600000000002</c:v>
                </c:pt>
                <c:pt idx="568">
                  <c:v>1581.4500000000007</c:v>
                </c:pt>
                <c:pt idx="569">
                  <c:v>-143.27999999999975</c:v>
                </c:pt>
                <c:pt idx="570">
                  <c:v>2235.1999999999998</c:v>
                </c:pt>
                <c:pt idx="571">
                  <c:v>164.43</c:v>
                </c:pt>
                <c:pt idx="572">
                  <c:v>964.53</c:v>
                </c:pt>
                <c:pt idx="573">
                  <c:v>10343.549999999999</c:v>
                </c:pt>
                <c:pt idx="574">
                  <c:v>1707.3899999999999</c:v>
                </c:pt>
                <c:pt idx="575">
                  <c:v>6354.85</c:v>
                </c:pt>
                <c:pt idx="576">
                  <c:v>3074.0600000000004</c:v>
                </c:pt>
                <c:pt idx="577">
                  <c:v>1988.3</c:v>
                </c:pt>
                <c:pt idx="578">
                  <c:v>3534.6</c:v>
                </c:pt>
                <c:pt idx="579">
                  <c:v>5756.25</c:v>
                </c:pt>
                <c:pt idx="580">
                  <c:v>5713.5</c:v>
                </c:pt>
                <c:pt idx="581">
                  <c:v>8458.8100000000013</c:v>
                </c:pt>
                <c:pt idx="582">
                  <c:v>1912.75</c:v>
                </c:pt>
                <c:pt idx="583">
                  <c:v>2249</c:v>
                </c:pt>
                <c:pt idx="584">
                  <c:v>2596.15</c:v>
                </c:pt>
                <c:pt idx="585">
                  <c:v>4339.2</c:v>
                </c:pt>
                <c:pt idx="586">
                  <c:v>2774.1499999999996</c:v>
                </c:pt>
                <c:pt idx="587">
                  <c:v>323.59000000000015</c:v>
                </c:pt>
                <c:pt idx="588">
                  <c:v>-405.23</c:v>
                </c:pt>
                <c:pt idx="589">
                  <c:v>1830.2400000000002</c:v>
                </c:pt>
                <c:pt idx="590">
                  <c:v>821.01000000000022</c:v>
                </c:pt>
                <c:pt idx="591">
                  <c:v>82.400000000000091</c:v>
                </c:pt>
                <c:pt idx="592">
                  <c:v>-683.67999999999938</c:v>
                </c:pt>
                <c:pt idx="593">
                  <c:v>2319.79</c:v>
                </c:pt>
                <c:pt idx="594">
                  <c:v>1645.17</c:v>
                </c:pt>
                <c:pt idx="595">
                  <c:v>3189.1400000000003</c:v>
                </c:pt>
                <c:pt idx="596">
                  <c:v>3139.35</c:v>
                </c:pt>
                <c:pt idx="597">
                  <c:v>2903.36</c:v>
                </c:pt>
                <c:pt idx="598">
                  <c:v>3283.8900000000003</c:v>
                </c:pt>
                <c:pt idx="599">
                  <c:v>3508.92</c:v>
                </c:pt>
                <c:pt idx="600">
                  <c:v>3392.69</c:v>
                </c:pt>
                <c:pt idx="601">
                  <c:v>3468.0299999999997</c:v>
                </c:pt>
                <c:pt idx="602">
                  <c:v>4974</c:v>
                </c:pt>
                <c:pt idx="603">
                  <c:v>1137.7199999999998</c:v>
                </c:pt>
                <c:pt idx="604">
                  <c:v>2136.75</c:v>
                </c:pt>
                <c:pt idx="605">
                  <c:v>3567.77</c:v>
                </c:pt>
                <c:pt idx="606">
                  <c:v>3560.46</c:v>
                </c:pt>
                <c:pt idx="607">
                  <c:v>5893.2099999999991</c:v>
                </c:pt>
                <c:pt idx="608">
                  <c:v>11239.93</c:v>
                </c:pt>
                <c:pt idx="609">
                  <c:v>1405.32</c:v>
                </c:pt>
                <c:pt idx="610">
                  <c:v>4413.33</c:v>
                </c:pt>
                <c:pt idx="611">
                  <c:v>6616.26</c:v>
                </c:pt>
                <c:pt idx="612">
                  <c:v>5923.77</c:v>
                </c:pt>
                <c:pt idx="613">
                  <c:v>4777.41</c:v>
                </c:pt>
                <c:pt idx="614">
                  <c:v>-1192.7399999999998</c:v>
                </c:pt>
                <c:pt idx="615">
                  <c:v>-4599.3500000000004</c:v>
                </c:pt>
                <c:pt idx="616">
                  <c:v>-3744.91</c:v>
                </c:pt>
                <c:pt idx="617">
                  <c:v>5435.97</c:v>
                </c:pt>
                <c:pt idx="618">
                  <c:v>5162.7299999999996</c:v>
                </c:pt>
                <c:pt idx="619">
                  <c:v>855.48</c:v>
                </c:pt>
                <c:pt idx="620">
                  <c:v>3163.4300000000003</c:v>
                </c:pt>
                <c:pt idx="621">
                  <c:v>1169.4000000000001</c:v>
                </c:pt>
                <c:pt idx="622">
                  <c:v>2100.75</c:v>
                </c:pt>
                <c:pt idx="623">
                  <c:v>690.72000000000025</c:v>
                </c:pt>
                <c:pt idx="624">
                  <c:v>1378.5600000000004</c:v>
                </c:pt>
                <c:pt idx="625">
                  <c:v>-44.309999999999945</c:v>
                </c:pt>
                <c:pt idx="626">
                  <c:v>202.38000000000011</c:v>
                </c:pt>
                <c:pt idx="627">
                  <c:v>220.05000000000018</c:v>
                </c:pt>
                <c:pt idx="628">
                  <c:v>1175.1300000000001</c:v>
                </c:pt>
                <c:pt idx="629">
                  <c:v>1082.1000000000004</c:v>
                </c:pt>
                <c:pt idx="630">
                  <c:v>3613.2</c:v>
                </c:pt>
                <c:pt idx="631">
                  <c:v>662.35000000000014</c:v>
                </c:pt>
                <c:pt idx="632">
                  <c:v>382.75</c:v>
                </c:pt>
                <c:pt idx="633">
                  <c:v>1616.13</c:v>
                </c:pt>
                <c:pt idx="634">
                  <c:v>10116.959999999999</c:v>
                </c:pt>
                <c:pt idx="635">
                  <c:v>12027.54</c:v>
                </c:pt>
                <c:pt idx="636">
                  <c:v>1253.42</c:v>
                </c:pt>
                <c:pt idx="637">
                  <c:v>4790.82</c:v>
                </c:pt>
                <c:pt idx="638">
                  <c:v>2387</c:v>
                </c:pt>
                <c:pt idx="639">
                  <c:v>7463.89</c:v>
                </c:pt>
                <c:pt idx="640">
                  <c:v>979.04</c:v>
                </c:pt>
                <c:pt idx="641">
                  <c:v>1974.66</c:v>
                </c:pt>
                <c:pt idx="642">
                  <c:v>1688.65</c:v>
                </c:pt>
                <c:pt idx="643">
                  <c:v>4356.45</c:v>
                </c:pt>
                <c:pt idx="644">
                  <c:v>3335.05</c:v>
                </c:pt>
                <c:pt idx="645">
                  <c:v>5771.67</c:v>
                </c:pt>
                <c:pt idx="646">
                  <c:v>3420.1</c:v>
                </c:pt>
                <c:pt idx="647">
                  <c:v>1110.1500000000001</c:v>
                </c:pt>
                <c:pt idx="648">
                  <c:v>1766.3999999999999</c:v>
                </c:pt>
                <c:pt idx="649">
                  <c:v>1185.55</c:v>
                </c:pt>
                <c:pt idx="650">
                  <c:v>155.85</c:v>
                </c:pt>
                <c:pt idx="651">
                  <c:v>523.75</c:v>
                </c:pt>
                <c:pt idx="652">
                  <c:v>1324</c:v>
                </c:pt>
                <c:pt idx="653">
                  <c:v>2137</c:v>
                </c:pt>
                <c:pt idx="654">
                  <c:v>1479.33</c:v>
                </c:pt>
                <c:pt idx="655">
                  <c:v>2.4100000000000108</c:v>
                </c:pt>
                <c:pt idx="656">
                  <c:v>-148.65999999999985</c:v>
                </c:pt>
                <c:pt idx="657">
                  <c:v>162.31000000000006</c:v>
                </c:pt>
                <c:pt idx="658">
                  <c:v>983.24</c:v>
                </c:pt>
                <c:pt idx="659">
                  <c:v>2630</c:v>
                </c:pt>
                <c:pt idx="660">
                  <c:v>3430.37</c:v>
                </c:pt>
                <c:pt idx="661">
                  <c:v>3364.06</c:v>
                </c:pt>
                <c:pt idx="662">
                  <c:v>1363.6599999999999</c:v>
                </c:pt>
                <c:pt idx="663">
                  <c:v>4208.45</c:v>
                </c:pt>
                <c:pt idx="664">
                  <c:v>862.58999999999992</c:v>
                </c:pt>
                <c:pt idx="665">
                  <c:v>676.14</c:v>
                </c:pt>
                <c:pt idx="666">
                  <c:v>563.21999999999991</c:v>
                </c:pt>
                <c:pt idx="667">
                  <c:v>3476.3399999999992</c:v>
                </c:pt>
                <c:pt idx="668">
                  <c:v>3676.29</c:v>
                </c:pt>
                <c:pt idx="669">
                  <c:v>1603.8899999999999</c:v>
                </c:pt>
                <c:pt idx="670">
                  <c:v>2432.31</c:v>
                </c:pt>
                <c:pt idx="671">
                  <c:v>6786.87</c:v>
                </c:pt>
                <c:pt idx="672">
                  <c:v>5406.27</c:v>
                </c:pt>
                <c:pt idx="673">
                  <c:v>3714.06</c:v>
                </c:pt>
                <c:pt idx="674">
                  <c:v>-1422.3999999999996</c:v>
                </c:pt>
                <c:pt idx="675">
                  <c:v>-1295.9299999999998</c:v>
                </c:pt>
                <c:pt idx="676">
                  <c:v>-2660.3099999999995</c:v>
                </c:pt>
                <c:pt idx="677">
                  <c:v>-3486.92</c:v>
                </c:pt>
                <c:pt idx="678">
                  <c:v>-368.71000000000004</c:v>
                </c:pt>
                <c:pt idx="679">
                  <c:v>-841.09999999999991</c:v>
                </c:pt>
                <c:pt idx="680">
                  <c:v>-4188.68</c:v>
                </c:pt>
                <c:pt idx="681">
                  <c:v>1874.66</c:v>
                </c:pt>
                <c:pt idx="682">
                  <c:v>2763.3</c:v>
                </c:pt>
                <c:pt idx="683">
                  <c:v>6092.41</c:v>
                </c:pt>
                <c:pt idx="684">
                  <c:v>3761.05</c:v>
                </c:pt>
                <c:pt idx="685">
                  <c:v>2686.8100000000004</c:v>
                </c:pt>
                <c:pt idx="686">
                  <c:v>268.88</c:v>
                </c:pt>
                <c:pt idx="687">
                  <c:v>1861.9499999999998</c:v>
                </c:pt>
                <c:pt idx="688">
                  <c:v>4086.84</c:v>
                </c:pt>
                <c:pt idx="689">
                  <c:v>-158.19000000000005</c:v>
                </c:pt>
                <c:pt idx="690">
                  <c:v>-1923.2399999999998</c:v>
                </c:pt>
                <c:pt idx="691">
                  <c:v>245.67000000000007</c:v>
                </c:pt>
                <c:pt idx="692">
                  <c:v>814.47000000000025</c:v>
                </c:pt>
                <c:pt idx="693">
                  <c:v>197.40000000000055</c:v>
                </c:pt>
                <c:pt idx="694">
                  <c:v>2120.6999999999998</c:v>
                </c:pt>
                <c:pt idx="695">
                  <c:v>13.649999999999977</c:v>
                </c:pt>
                <c:pt idx="696">
                  <c:v>831.55000000000018</c:v>
                </c:pt>
                <c:pt idx="697">
                  <c:v>7117.5</c:v>
                </c:pt>
                <c:pt idx="698">
                  <c:v>3037.2</c:v>
                </c:pt>
                <c:pt idx="699">
                  <c:v>3737.9700000000003</c:v>
                </c:pt>
                <c:pt idx="700">
                  <c:v>7851.24</c:v>
                </c:pt>
                <c:pt idx="701">
                  <c:v>4620.78</c:v>
                </c:pt>
                <c:pt idx="702">
                  <c:v>5423.4</c:v>
                </c:pt>
                <c:pt idx="703">
                  <c:v>4565.1900000000005</c:v>
                </c:pt>
                <c:pt idx="704">
                  <c:v>9888.8700000000008</c:v>
                </c:pt>
                <c:pt idx="705">
                  <c:v>2863.9</c:v>
                </c:pt>
                <c:pt idx="706">
                  <c:v>260.95000000000005</c:v>
                </c:pt>
                <c:pt idx="707">
                  <c:v>5726.7800000000007</c:v>
                </c:pt>
                <c:pt idx="708">
                  <c:v>2549.4499999999998</c:v>
                </c:pt>
                <c:pt idx="709">
                  <c:v>3269.15</c:v>
                </c:pt>
                <c:pt idx="710">
                  <c:v>9806.35</c:v>
                </c:pt>
                <c:pt idx="711">
                  <c:v>5990.6</c:v>
                </c:pt>
                <c:pt idx="712">
                  <c:v>3137.95</c:v>
                </c:pt>
                <c:pt idx="713">
                  <c:v>2122.02</c:v>
                </c:pt>
                <c:pt idx="714">
                  <c:v>3427.57</c:v>
                </c:pt>
                <c:pt idx="715">
                  <c:v>790.22</c:v>
                </c:pt>
                <c:pt idx="716">
                  <c:v>719.65000000000009</c:v>
                </c:pt>
                <c:pt idx="717">
                  <c:v>2575.5</c:v>
                </c:pt>
                <c:pt idx="718">
                  <c:v>1167.49</c:v>
                </c:pt>
                <c:pt idx="719">
                  <c:v>72.240000000000009</c:v>
                </c:pt>
                <c:pt idx="720">
                  <c:v>3702.24</c:v>
                </c:pt>
                <c:pt idx="721">
                  <c:v>6074.4400000000005</c:v>
                </c:pt>
                <c:pt idx="722">
                  <c:v>2705.3</c:v>
                </c:pt>
                <c:pt idx="723">
                  <c:v>3235.46</c:v>
                </c:pt>
                <c:pt idx="724">
                  <c:v>3724.63</c:v>
                </c:pt>
                <c:pt idx="725">
                  <c:v>3889.6800000000003</c:v>
                </c:pt>
                <c:pt idx="726">
                  <c:v>3050.15</c:v>
                </c:pt>
                <c:pt idx="727">
                  <c:v>143.49</c:v>
                </c:pt>
                <c:pt idx="728">
                  <c:v>707.18</c:v>
                </c:pt>
                <c:pt idx="729">
                  <c:v>1578.9</c:v>
                </c:pt>
                <c:pt idx="730">
                  <c:v>3854.3399999999997</c:v>
                </c:pt>
                <c:pt idx="731">
                  <c:v>6671.38</c:v>
                </c:pt>
                <c:pt idx="732">
                  <c:v>1005.3899999999999</c:v>
                </c:pt>
                <c:pt idx="733">
                  <c:v>2268</c:v>
                </c:pt>
                <c:pt idx="734">
                  <c:v>1647.5399999999997</c:v>
                </c:pt>
                <c:pt idx="735">
                  <c:v>444.59999999999991</c:v>
                </c:pt>
                <c:pt idx="736">
                  <c:v>596.30999999999995</c:v>
                </c:pt>
                <c:pt idx="737">
                  <c:v>3440.49</c:v>
                </c:pt>
                <c:pt idx="738">
                  <c:v>3821.9700000000003</c:v>
                </c:pt>
                <c:pt idx="739">
                  <c:v>3375.99</c:v>
                </c:pt>
                <c:pt idx="740">
                  <c:v>5309.34</c:v>
                </c:pt>
                <c:pt idx="741">
                  <c:v>-1645.67</c:v>
                </c:pt>
                <c:pt idx="742">
                  <c:v>-1146.0500000000002</c:v>
                </c:pt>
                <c:pt idx="743">
                  <c:v>-563.70999999999913</c:v>
                </c:pt>
                <c:pt idx="744">
                  <c:v>2723.7</c:v>
                </c:pt>
                <c:pt idx="745">
                  <c:v>769.13999999999987</c:v>
                </c:pt>
                <c:pt idx="746">
                  <c:v>258.89999999999998</c:v>
                </c:pt>
                <c:pt idx="747">
                  <c:v>2465.37</c:v>
                </c:pt>
                <c:pt idx="748">
                  <c:v>4853.3999999999996</c:v>
                </c:pt>
                <c:pt idx="749">
                  <c:v>2945.67</c:v>
                </c:pt>
                <c:pt idx="750">
                  <c:v>2080.62</c:v>
                </c:pt>
                <c:pt idx="751">
                  <c:v>4566.66</c:v>
                </c:pt>
                <c:pt idx="752">
                  <c:v>3972.3</c:v>
                </c:pt>
                <c:pt idx="753">
                  <c:v>-82.440000000000055</c:v>
                </c:pt>
                <c:pt idx="754">
                  <c:v>-402.90000000000009</c:v>
                </c:pt>
                <c:pt idx="755">
                  <c:v>-448.40999999999985</c:v>
                </c:pt>
                <c:pt idx="756">
                  <c:v>-135</c:v>
                </c:pt>
                <c:pt idx="757">
                  <c:v>1186.4100000000003</c:v>
                </c:pt>
                <c:pt idx="758">
                  <c:v>365.05000000000109</c:v>
                </c:pt>
                <c:pt idx="759">
                  <c:v>2711.6000000000004</c:v>
                </c:pt>
                <c:pt idx="760">
                  <c:v>4.3000000000000007</c:v>
                </c:pt>
                <c:pt idx="761">
                  <c:v>279.10000000000002</c:v>
                </c:pt>
                <c:pt idx="762">
                  <c:v>346.64999999999964</c:v>
                </c:pt>
                <c:pt idx="763">
                  <c:v>1953.9000000000005</c:v>
                </c:pt>
                <c:pt idx="764">
                  <c:v>189.44999999999982</c:v>
                </c:pt>
                <c:pt idx="765">
                  <c:v>7832.07</c:v>
                </c:pt>
                <c:pt idx="766">
                  <c:v>6106.32</c:v>
                </c:pt>
                <c:pt idx="767">
                  <c:v>3615.21</c:v>
                </c:pt>
                <c:pt idx="768">
                  <c:v>2643.93</c:v>
                </c:pt>
                <c:pt idx="769">
                  <c:v>11758.23</c:v>
                </c:pt>
                <c:pt idx="770">
                  <c:v>4605.03</c:v>
                </c:pt>
                <c:pt idx="771">
                  <c:v>10493.46</c:v>
                </c:pt>
                <c:pt idx="772">
                  <c:v>9104.16</c:v>
                </c:pt>
                <c:pt idx="773">
                  <c:v>3538.2</c:v>
                </c:pt>
                <c:pt idx="774">
                  <c:v>1571.97</c:v>
                </c:pt>
                <c:pt idx="775">
                  <c:v>3410.29</c:v>
                </c:pt>
                <c:pt idx="776">
                  <c:v>6554.26</c:v>
                </c:pt>
                <c:pt idx="777">
                  <c:v>1712.65</c:v>
                </c:pt>
                <c:pt idx="778">
                  <c:v>5744.65</c:v>
                </c:pt>
                <c:pt idx="779">
                  <c:v>6850.64</c:v>
                </c:pt>
                <c:pt idx="780">
                  <c:v>3743.9</c:v>
                </c:pt>
                <c:pt idx="781">
                  <c:v>3184.27</c:v>
                </c:pt>
                <c:pt idx="782">
                  <c:v>6414.71</c:v>
                </c:pt>
                <c:pt idx="783">
                  <c:v>161.76</c:v>
                </c:pt>
                <c:pt idx="784">
                  <c:v>2606.5700000000002</c:v>
                </c:pt>
                <c:pt idx="785">
                  <c:v>11527.810000000001</c:v>
                </c:pt>
                <c:pt idx="786">
                  <c:v>406.84999999999997</c:v>
                </c:pt>
                <c:pt idx="787">
                  <c:v>2641.5499999999997</c:v>
                </c:pt>
                <c:pt idx="788">
                  <c:v>808.94999999999993</c:v>
                </c:pt>
                <c:pt idx="789">
                  <c:v>2204.1999999999998</c:v>
                </c:pt>
                <c:pt idx="790">
                  <c:v>3071.6999999999989</c:v>
                </c:pt>
                <c:pt idx="791">
                  <c:v>34.25</c:v>
                </c:pt>
                <c:pt idx="792">
                  <c:v>849.33000000000015</c:v>
                </c:pt>
                <c:pt idx="793">
                  <c:v>1864.04</c:v>
                </c:pt>
                <c:pt idx="794">
                  <c:v>486.95000000000005</c:v>
                </c:pt>
                <c:pt idx="795">
                  <c:v>-218.72000000000003</c:v>
                </c:pt>
                <c:pt idx="796">
                  <c:v>-471.25</c:v>
                </c:pt>
                <c:pt idx="797">
                  <c:v>-1237.6800000000003</c:v>
                </c:pt>
                <c:pt idx="798">
                  <c:v>2515.42</c:v>
                </c:pt>
                <c:pt idx="799">
                  <c:v>3595.02</c:v>
                </c:pt>
                <c:pt idx="800">
                  <c:v>3362.44</c:v>
                </c:pt>
                <c:pt idx="801">
                  <c:v>3850.12</c:v>
                </c:pt>
                <c:pt idx="802">
                  <c:v>337.06</c:v>
                </c:pt>
                <c:pt idx="803">
                  <c:v>2084.67</c:v>
                </c:pt>
                <c:pt idx="804">
                  <c:v>3489.4799999999996</c:v>
                </c:pt>
                <c:pt idx="805">
                  <c:v>1206.1799999999998</c:v>
                </c:pt>
                <c:pt idx="806">
                  <c:v>685.92</c:v>
                </c:pt>
                <c:pt idx="807">
                  <c:v>174.92999999999998</c:v>
                </c:pt>
                <c:pt idx="808">
                  <c:v>2914.6799999999994</c:v>
                </c:pt>
                <c:pt idx="809">
                  <c:v>5140.0499999999993</c:v>
                </c:pt>
                <c:pt idx="810">
                  <c:v>176.15999999999997</c:v>
                </c:pt>
                <c:pt idx="811">
                  <c:v>4362.42</c:v>
                </c:pt>
                <c:pt idx="812">
                  <c:v>3438.66</c:v>
                </c:pt>
                <c:pt idx="813">
                  <c:v>2079.1799999999998</c:v>
                </c:pt>
                <c:pt idx="814">
                  <c:v>-221.82999999999993</c:v>
                </c:pt>
                <c:pt idx="815">
                  <c:v>-1319.7099999999991</c:v>
                </c:pt>
                <c:pt idx="816">
                  <c:v>-1065.2600000000002</c:v>
                </c:pt>
                <c:pt idx="817">
                  <c:v>-474.25</c:v>
                </c:pt>
                <c:pt idx="818">
                  <c:v>3152.94</c:v>
                </c:pt>
                <c:pt idx="819">
                  <c:v>3751.9700000000003</c:v>
                </c:pt>
                <c:pt idx="820">
                  <c:v>3492.21</c:v>
                </c:pt>
                <c:pt idx="821">
                  <c:v>4216.3</c:v>
                </c:pt>
                <c:pt idx="822">
                  <c:v>2774.1400000000003</c:v>
                </c:pt>
                <c:pt idx="823">
                  <c:v>5022.03</c:v>
                </c:pt>
                <c:pt idx="824">
                  <c:v>1863.0299999999997</c:v>
                </c:pt>
                <c:pt idx="825">
                  <c:v>319.5</c:v>
                </c:pt>
                <c:pt idx="826">
                  <c:v>5751.9299999999994</c:v>
                </c:pt>
                <c:pt idx="827">
                  <c:v>846.51</c:v>
                </c:pt>
                <c:pt idx="828">
                  <c:v>-657.95999999999913</c:v>
                </c:pt>
                <c:pt idx="829">
                  <c:v>283.45000000000005</c:v>
                </c:pt>
                <c:pt idx="830">
                  <c:v>1341.0500000000002</c:v>
                </c:pt>
                <c:pt idx="831">
                  <c:v>213.65000000000009</c:v>
                </c:pt>
                <c:pt idx="832">
                  <c:v>2901.7</c:v>
                </c:pt>
                <c:pt idx="833">
                  <c:v>5963.8000000000011</c:v>
                </c:pt>
                <c:pt idx="834">
                  <c:v>4129.83</c:v>
                </c:pt>
                <c:pt idx="835">
                  <c:v>340.36</c:v>
                </c:pt>
                <c:pt idx="836">
                  <c:v>2889.19</c:v>
                </c:pt>
                <c:pt idx="837">
                  <c:v>1976.19</c:v>
                </c:pt>
                <c:pt idx="838">
                  <c:v>1314.46</c:v>
                </c:pt>
                <c:pt idx="839">
                  <c:v>6658.14</c:v>
                </c:pt>
                <c:pt idx="840">
                  <c:v>2940.45</c:v>
                </c:pt>
                <c:pt idx="841">
                  <c:v>3659.6</c:v>
                </c:pt>
                <c:pt idx="842">
                  <c:v>9483.9500000000007</c:v>
                </c:pt>
                <c:pt idx="843">
                  <c:v>2189.7399999999998</c:v>
                </c:pt>
                <c:pt idx="844">
                  <c:v>3974.34</c:v>
                </c:pt>
                <c:pt idx="845">
                  <c:v>4527.1400000000003</c:v>
                </c:pt>
                <c:pt idx="846">
                  <c:v>3052.75</c:v>
                </c:pt>
                <c:pt idx="847">
                  <c:v>3924.6</c:v>
                </c:pt>
                <c:pt idx="848">
                  <c:v>780.45</c:v>
                </c:pt>
                <c:pt idx="849">
                  <c:v>1474.85</c:v>
                </c:pt>
                <c:pt idx="850">
                  <c:v>2392.9499999999998</c:v>
                </c:pt>
                <c:pt idx="851">
                  <c:v>-380.52999999999975</c:v>
                </c:pt>
                <c:pt idx="852">
                  <c:v>-630.80999999999949</c:v>
                </c:pt>
                <c:pt idx="853">
                  <c:v>1712.72</c:v>
                </c:pt>
                <c:pt idx="854">
                  <c:v>3130.69</c:v>
                </c:pt>
                <c:pt idx="855">
                  <c:v>2955.8500000000004</c:v>
                </c:pt>
                <c:pt idx="856">
                  <c:v>7238.3</c:v>
                </c:pt>
                <c:pt idx="857">
                  <c:v>4845.8500000000004</c:v>
                </c:pt>
                <c:pt idx="858">
                  <c:v>3278.8199999999997</c:v>
                </c:pt>
                <c:pt idx="859">
                  <c:v>2298.23</c:v>
                </c:pt>
                <c:pt idx="860">
                  <c:v>3809.65</c:v>
                </c:pt>
                <c:pt idx="861">
                  <c:v>4075</c:v>
                </c:pt>
                <c:pt idx="862">
                  <c:v>5529.65</c:v>
                </c:pt>
                <c:pt idx="863">
                  <c:v>1676.0699999999997</c:v>
                </c:pt>
                <c:pt idx="864">
                  <c:v>379.65</c:v>
                </c:pt>
                <c:pt idx="865">
                  <c:v>715.26</c:v>
                </c:pt>
                <c:pt idx="866">
                  <c:v>1653.6299999999997</c:v>
                </c:pt>
                <c:pt idx="867">
                  <c:v>3045.96</c:v>
                </c:pt>
                <c:pt idx="868">
                  <c:v>243.99</c:v>
                </c:pt>
                <c:pt idx="869">
                  <c:v>230.25</c:v>
                </c:pt>
                <c:pt idx="870">
                  <c:v>5112.03</c:v>
                </c:pt>
                <c:pt idx="871">
                  <c:v>-5874.27</c:v>
                </c:pt>
                <c:pt idx="872">
                  <c:v>-1939.0100000000002</c:v>
                </c:pt>
                <c:pt idx="873">
                  <c:v>-4494.0399999999991</c:v>
                </c:pt>
                <c:pt idx="874">
                  <c:v>-2498.5999999999995</c:v>
                </c:pt>
                <c:pt idx="875">
                  <c:v>3346.26</c:v>
                </c:pt>
                <c:pt idx="876">
                  <c:v>4639.7700000000004</c:v>
                </c:pt>
                <c:pt idx="877">
                  <c:v>1221.92</c:v>
                </c:pt>
                <c:pt idx="878">
                  <c:v>365.53</c:v>
                </c:pt>
                <c:pt idx="879">
                  <c:v>2774.6099999999997</c:v>
                </c:pt>
                <c:pt idx="880">
                  <c:v>1291.47</c:v>
                </c:pt>
                <c:pt idx="881">
                  <c:v>284.13</c:v>
                </c:pt>
                <c:pt idx="882">
                  <c:v>-332.81999999999971</c:v>
                </c:pt>
                <c:pt idx="883">
                  <c:v>4418.1000000000004</c:v>
                </c:pt>
                <c:pt idx="884">
                  <c:v>5034.05</c:v>
                </c:pt>
                <c:pt idx="885">
                  <c:v>2206.4499999999998</c:v>
                </c:pt>
                <c:pt idx="886">
                  <c:v>90.450000000000273</c:v>
                </c:pt>
                <c:pt idx="887">
                  <c:v>2534.4000000000005</c:v>
                </c:pt>
                <c:pt idx="888">
                  <c:v>3571.2</c:v>
                </c:pt>
                <c:pt idx="889">
                  <c:v>9450.27</c:v>
                </c:pt>
                <c:pt idx="890">
                  <c:v>5182.0200000000004</c:v>
                </c:pt>
                <c:pt idx="891">
                  <c:v>5708.52</c:v>
                </c:pt>
                <c:pt idx="892">
                  <c:v>1735.83</c:v>
                </c:pt>
                <c:pt idx="893">
                  <c:v>8278.3799999999992</c:v>
                </c:pt>
                <c:pt idx="894">
                  <c:v>3641.67</c:v>
                </c:pt>
                <c:pt idx="895">
                  <c:v>14013.990000000002</c:v>
                </c:pt>
                <c:pt idx="896">
                  <c:v>1677.18</c:v>
                </c:pt>
                <c:pt idx="897">
                  <c:v>5603.01</c:v>
                </c:pt>
                <c:pt idx="898">
                  <c:v>3184.23</c:v>
                </c:pt>
                <c:pt idx="899">
                  <c:v>5223.6900000000005</c:v>
                </c:pt>
                <c:pt idx="900">
                  <c:v>2605.85</c:v>
                </c:pt>
                <c:pt idx="901">
                  <c:v>5545.25</c:v>
                </c:pt>
                <c:pt idx="902">
                  <c:v>5526.65</c:v>
                </c:pt>
                <c:pt idx="903">
                  <c:v>6983.8</c:v>
                </c:pt>
                <c:pt idx="904">
                  <c:v>8011.6</c:v>
                </c:pt>
                <c:pt idx="905">
                  <c:v>5308.75</c:v>
                </c:pt>
                <c:pt idx="906">
                  <c:v>1644.3</c:v>
                </c:pt>
                <c:pt idx="907">
                  <c:v>4569.99</c:v>
                </c:pt>
                <c:pt idx="908">
                  <c:v>125.06</c:v>
                </c:pt>
                <c:pt idx="909">
                  <c:v>3361.79</c:v>
                </c:pt>
                <c:pt idx="910">
                  <c:v>488.44</c:v>
                </c:pt>
                <c:pt idx="911">
                  <c:v>2822.94</c:v>
                </c:pt>
                <c:pt idx="912">
                  <c:v>949.15</c:v>
                </c:pt>
                <c:pt idx="913">
                  <c:v>1374.5</c:v>
                </c:pt>
                <c:pt idx="914">
                  <c:v>60.25</c:v>
                </c:pt>
                <c:pt idx="915">
                  <c:v>160.90000000000009</c:v>
                </c:pt>
                <c:pt idx="916">
                  <c:v>166.01999999999998</c:v>
                </c:pt>
                <c:pt idx="917">
                  <c:v>-443.07999999999993</c:v>
                </c:pt>
                <c:pt idx="918">
                  <c:v>3465.88</c:v>
                </c:pt>
                <c:pt idx="919">
                  <c:v>3161.88</c:v>
                </c:pt>
                <c:pt idx="920">
                  <c:v>3341.82</c:v>
                </c:pt>
                <c:pt idx="921">
                  <c:v>3181.62</c:v>
                </c:pt>
                <c:pt idx="922">
                  <c:v>4060.9</c:v>
                </c:pt>
                <c:pt idx="923">
                  <c:v>3024.8900000000003</c:v>
                </c:pt>
                <c:pt idx="924">
                  <c:v>1326.61</c:v>
                </c:pt>
                <c:pt idx="925">
                  <c:v>5053.5</c:v>
                </c:pt>
                <c:pt idx="926">
                  <c:v>2160.41</c:v>
                </c:pt>
                <c:pt idx="927">
                  <c:v>635.57999999999993</c:v>
                </c:pt>
                <c:pt idx="928">
                  <c:v>1086.57</c:v>
                </c:pt>
                <c:pt idx="929">
                  <c:v>3151.47</c:v>
                </c:pt>
                <c:pt idx="930">
                  <c:v>3456.6899999999996</c:v>
                </c:pt>
                <c:pt idx="931">
                  <c:v>6908.6399999999994</c:v>
                </c:pt>
                <c:pt idx="932">
                  <c:v>-277.06999999999994</c:v>
                </c:pt>
                <c:pt idx="933">
                  <c:v>-1236.4099999999999</c:v>
                </c:pt>
                <c:pt idx="934">
                  <c:v>3267.5600000000004</c:v>
                </c:pt>
                <c:pt idx="935">
                  <c:v>3089.63</c:v>
                </c:pt>
                <c:pt idx="936">
                  <c:v>896.02</c:v>
                </c:pt>
                <c:pt idx="937">
                  <c:v>3117.39</c:v>
                </c:pt>
                <c:pt idx="938">
                  <c:v>3496.88</c:v>
                </c:pt>
                <c:pt idx="939">
                  <c:v>3282.58</c:v>
                </c:pt>
                <c:pt idx="940">
                  <c:v>1384.3600000000001</c:v>
                </c:pt>
                <c:pt idx="941">
                  <c:v>2364.5</c:v>
                </c:pt>
                <c:pt idx="942">
                  <c:v>2440.5699999999997</c:v>
                </c:pt>
                <c:pt idx="943">
                  <c:v>434.47</c:v>
                </c:pt>
                <c:pt idx="944">
                  <c:v>5225.9699999999993</c:v>
                </c:pt>
                <c:pt idx="945">
                  <c:v>2142.33</c:v>
                </c:pt>
                <c:pt idx="946">
                  <c:v>473.09999999999991</c:v>
                </c:pt>
                <c:pt idx="947">
                  <c:v>1654.6500000000005</c:v>
                </c:pt>
                <c:pt idx="948">
                  <c:v>-434.63999999999942</c:v>
                </c:pt>
                <c:pt idx="949">
                  <c:v>3021.7</c:v>
                </c:pt>
                <c:pt idx="950">
                  <c:v>1670.25</c:v>
                </c:pt>
                <c:pt idx="951">
                  <c:v>60.300000000000182</c:v>
                </c:pt>
                <c:pt idx="952">
                  <c:v>13.399999999999977</c:v>
                </c:pt>
                <c:pt idx="953">
                  <c:v>5879.6</c:v>
                </c:pt>
                <c:pt idx="954">
                  <c:v>358.25</c:v>
                </c:pt>
                <c:pt idx="955">
                  <c:v>871.20000000000027</c:v>
                </c:pt>
                <c:pt idx="956">
                  <c:v>5019.7000000000007</c:v>
                </c:pt>
                <c:pt idx="957">
                  <c:v>6325.65</c:v>
                </c:pt>
                <c:pt idx="958">
                  <c:v>4346.28</c:v>
                </c:pt>
                <c:pt idx="959">
                  <c:v>8051.85</c:v>
                </c:pt>
                <c:pt idx="960">
                  <c:v>5780.49</c:v>
                </c:pt>
                <c:pt idx="961">
                  <c:v>3405.75</c:v>
                </c:pt>
                <c:pt idx="962">
                  <c:v>2898.24</c:v>
                </c:pt>
                <c:pt idx="963">
                  <c:v>504.45</c:v>
                </c:pt>
                <c:pt idx="964">
                  <c:v>3758.9700000000003</c:v>
                </c:pt>
                <c:pt idx="965">
                  <c:v>8228.65</c:v>
                </c:pt>
                <c:pt idx="966">
                  <c:v>1396.6</c:v>
                </c:pt>
                <c:pt idx="967">
                  <c:v>6911.6</c:v>
                </c:pt>
                <c:pt idx="968">
                  <c:v>5509.5700000000006</c:v>
                </c:pt>
                <c:pt idx="969">
                  <c:v>917.38</c:v>
                </c:pt>
                <c:pt idx="970">
                  <c:v>751.27</c:v>
                </c:pt>
                <c:pt idx="971">
                  <c:v>2525.25</c:v>
                </c:pt>
                <c:pt idx="972">
                  <c:v>4834.49</c:v>
                </c:pt>
                <c:pt idx="973">
                  <c:v>2744.44</c:v>
                </c:pt>
                <c:pt idx="974">
                  <c:v>5640.62</c:v>
                </c:pt>
                <c:pt idx="975">
                  <c:v>1087.8599999999999</c:v>
                </c:pt>
                <c:pt idx="976">
                  <c:v>3740.7999999999997</c:v>
                </c:pt>
                <c:pt idx="977">
                  <c:v>2239.65</c:v>
                </c:pt>
                <c:pt idx="978">
                  <c:v>6115.95</c:v>
                </c:pt>
                <c:pt idx="979">
                  <c:v>2274.6</c:v>
                </c:pt>
                <c:pt idx="980">
                  <c:v>4829.1000000000004</c:v>
                </c:pt>
                <c:pt idx="981">
                  <c:v>220.05</c:v>
                </c:pt>
                <c:pt idx="982">
                  <c:v>63.460000000000036</c:v>
                </c:pt>
                <c:pt idx="983">
                  <c:v>7033.1200000000008</c:v>
                </c:pt>
                <c:pt idx="984">
                  <c:v>5595.73</c:v>
                </c:pt>
                <c:pt idx="985">
                  <c:v>2363.21</c:v>
                </c:pt>
                <c:pt idx="986">
                  <c:v>3501.54</c:v>
                </c:pt>
                <c:pt idx="987">
                  <c:v>2873.71</c:v>
                </c:pt>
                <c:pt idx="988">
                  <c:v>3615.8100000000004</c:v>
                </c:pt>
                <c:pt idx="989">
                  <c:v>3029.3900000000003</c:v>
                </c:pt>
                <c:pt idx="990">
                  <c:v>6557.6399999999994</c:v>
                </c:pt>
                <c:pt idx="991">
                  <c:v>8773.07</c:v>
                </c:pt>
                <c:pt idx="992">
                  <c:v>1611.6299999999999</c:v>
                </c:pt>
                <c:pt idx="993">
                  <c:v>7451.5199999999995</c:v>
                </c:pt>
                <c:pt idx="994">
                  <c:v>8628.2800000000007</c:v>
                </c:pt>
                <c:pt idx="995">
                  <c:v>3882.5299999999997</c:v>
                </c:pt>
                <c:pt idx="996">
                  <c:v>1925.52</c:v>
                </c:pt>
                <c:pt idx="997">
                  <c:v>3461.6099999999997</c:v>
                </c:pt>
                <c:pt idx="998">
                  <c:v>16.619999999999997</c:v>
                </c:pt>
                <c:pt idx="999">
                  <c:v>1781.3999999999999</c:v>
                </c:pt>
                <c:pt idx="1000">
                  <c:v>560.93999999999994</c:v>
                </c:pt>
                <c:pt idx="1001">
                  <c:v>2629.41</c:v>
                </c:pt>
                <c:pt idx="1002">
                  <c:v>1252.08</c:v>
                </c:pt>
                <c:pt idx="1003">
                  <c:v>162.14999999999998</c:v>
                </c:pt>
                <c:pt idx="1004">
                  <c:v>402.87</c:v>
                </c:pt>
                <c:pt idx="1005">
                  <c:v>8466.27</c:v>
                </c:pt>
                <c:pt idx="1006">
                  <c:v>9221.9399999999987</c:v>
                </c:pt>
                <c:pt idx="1007">
                  <c:v>5085.21</c:v>
                </c:pt>
                <c:pt idx="1008">
                  <c:v>3543.8999999999996</c:v>
                </c:pt>
                <c:pt idx="1009">
                  <c:v>-572.76</c:v>
                </c:pt>
                <c:pt idx="1010">
                  <c:v>-3919.9400000000005</c:v>
                </c:pt>
                <c:pt idx="1011">
                  <c:v>-2176.8199999999997</c:v>
                </c:pt>
                <c:pt idx="1012">
                  <c:v>1882.03</c:v>
                </c:pt>
                <c:pt idx="1013">
                  <c:v>354.16</c:v>
                </c:pt>
                <c:pt idx="1014">
                  <c:v>1444.21</c:v>
                </c:pt>
                <c:pt idx="1015">
                  <c:v>782.57000000000016</c:v>
                </c:pt>
                <c:pt idx="1016">
                  <c:v>3699.1800000000003</c:v>
                </c:pt>
                <c:pt idx="1017">
                  <c:v>2768.76</c:v>
                </c:pt>
                <c:pt idx="1018">
                  <c:v>570</c:v>
                </c:pt>
                <c:pt idx="1019">
                  <c:v>3378.6900000000005</c:v>
                </c:pt>
                <c:pt idx="1020">
                  <c:v>-653.04</c:v>
                </c:pt>
                <c:pt idx="1021">
                  <c:v>619.11000000000058</c:v>
                </c:pt>
                <c:pt idx="1022">
                  <c:v>101.70000000000027</c:v>
                </c:pt>
                <c:pt idx="1023">
                  <c:v>749.35000000000036</c:v>
                </c:pt>
                <c:pt idx="1024">
                  <c:v>1258.3499999999999</c:v>
                </c:pt>
                <c:pt idx="1025">
                  <c:v>1578.8000000000011</c:v>
                </c:pt>
                <c:pt idx="1026">
                  <c:v>13710.33</c:v>
                </c:pt>
                <c:pt idx="1027">
                  <c:v>4059.81</c:v>
                </c:pt>
                <c:pt idx="1028">
                  <c:v>1911.18</c:v>
                </c:pt>
                <c:pt idx="1029">
                  <c:v>3076.41</c:v>
                </c:pt>
                <c:pt idx="1030">
                  <c:v>1586.46</c:v>
                </c:pt>
                <c:pt idx="1031">
                  <c:v>2683.25</c:v>
                </c:pt>
                <c:pt idx="1032">
                  <c:v>3550.7000000000003</c:v>
                </c:pt>
                <c:pt idx="1033">
                  <c:v>2053.6999999999998</c:v>
                </c:pt>
                <c:pt idx="1034">
                  <c:v>4371.84</c:v>
                </c:pt>
                <c:pt idx="1035">
                  <c:v>8022.85</c:v>
                </c:pt>
                <c:pt idx="1036">
                  <c:v>2320.15</c:v>
                </c:pt>
                <c:pt idx="1037">
                  <c:v>5541.15</c:v>
                </c:pt>
                <c:pt idx="1038">
                  <c:v>5464.85</c:v>
                </c:pt>
                <c:pt idx="1039">
                  <c:v>12861.2</c:v>
                </c:pt>
                <c:pt idx="1040">
                  <c:v>11550.6</c:v>
                </c:pt>
                <c:pt idx="1041">
                  <c:v>206.76</c:v>
                </c:pt>
                <c:pt idx="1042">
                  <c:v>5429.4400000000005</c:v>
                </c:pt>
                <c:pt idx="1043">
                  <c:v>184.79999999999998</c:v>
                </c:pt>
                <c:pt idx="1044">
                  <c:v>1821.8</c:v>
                </c:pt>
                <c:pt idx="1045">
                  <c:v>5175.75</c:v>
                </c:pt>
                <c:pt idx="1046">
                  <c:v>2058.6999999999998</c:v>
                </c:pt>
                <c:pt idx="1047">
                  <c:v>6291.55</c:v>
                </c:pt>
                <c:pt idx="1048">
                  <c:v>2571.9499999999998</c:v>
                </c:pt>
                <c:pt idx="1049">
                  <c:v>263.29999999999995</c:v>
                </c:pt>
                <c:pt idx="1050">
                  <c:v>2829.85</c:v>
                </c:pt>
                <c:pt idx="1051">
                  <c:v>3345.25</c:v>
                </c:pt>
                <c:pt idx="1052">
                  <c:v>118.04999999999998</c:v>
                </c:pt>
                <c:pt idx="1053">
                  <c:v>885.60000000000014</c:v>
                </c:pt>
                <c:pt idx="1054">
                  <c:v>1088.0300000000007</c:v>
                </c:pt>
                <c:pt idx="1055">
                  <c:v>-955.83999999999924</c:v>
                </c:pt>
                <c:pt idx="1056">
                  <c:v>3175.04</c:v>
                </c:pt>
                <c:pt idx="1057">
                  <c:v>2345.16</c:v>
                </c:pt>
                <c:pt idx="1058">
                  <c:v>3711.13</c:v>
                </c:pt>
                <c:pt idx="1059">
                  <c:v>4054.5</c:v>
                </c:pt>
                <c:pt idx="1060">
                  <c:v>3388.19</c:v>
                </c:pt>
                <c:pt idx="1061">
                  <c:v>1863.6599999999999</c:v>
                </c:pt>
                <c:pt idx="1062">
                  <c:v>1176.3699999999999</c:v>
                </c:pt>
                <c:pt idx="1063">
                  <c:v>5247.07</c:v>
                </c:pt>
                <c:pt idx="1064">
                  <c:v>7983.4299999999994</c:v>
                </c:pt>
                <c:pt idx="1065">
                  <c:v>5218.7700000000004</c:v>
                </c:pt>
                <c:pt idx="1066">
                  <c:v>2039.3399999999997</c:v>
                </c:pt>
                <c:pt idx="1067">
                  <c:v>2274.3599999999997</c:v>
                </c:pt>
                <c:pt idx="1068">
                  <c:v>3048.8399999999992</c:v>
                </c:pt>
                <c:pt idx="1069">
                  <c:v>1681.35</c:v>
                </c:pt>
                <c:pt idx="1070">
                  <c:v>261.65999999999997</c:v>
                </c:pt>
                <c:pt idx="1071">
                  <c:v>5435.34</c:v>
                </c:pt>
                <c:pt idx="1072">
                  <c:v>-2551.8999999999996</c:v>
                </c:pt>
                <c:pt idx="1073">
                  <c:v>-947.51000000000022</c:v>
                </c:pt>
                <c:pt idx="1074">
                  <c:v>-2496.3499999999995</c:v>
                </c:pt>
                <c:pt idx="1075">
                  <c:v>-367.13999999999942</c:v>
                </c:pt>
                <c:pt idx="1076">
                  <c:v>-7266.3499999999985</c:v>
                </c:pt>
                <c:pt idx="1077">
                  <c:v>-4391.01</c:v>
                </c:pt>
                <c:pt idx="1078">
                  <c:v>-3278.58</c:v>
                </c:pt>
                <c:pt idx="1079">
                  <c:v>3037.41</c:v>
                </c:pt>
                <c:pt idx="1080">
                  <c:v>2234.52</c:v>
                </c:pt>
                <c:pt idx="1081">
                  <c:v>3792.9300000000003</c:v>
                </c:pt>
                <c:pt idx="1082">
                  <c:v>255.57</c:v>
                </c:pt>
                <c:pt idx="1083">
                  <c:v>2690.85</c:v>
                </c:pt>
                <c:pt idx="1084">
                  <c:v>39.299999999999997</c:v>
                </c:pt>
                <c:pt idx="1085">
                  <c:v>298.14000000000033</c:v>
                </c:pt>
                <c:pt idx="1086">
                  <c:v>-517.52999999999884</c:v>
                </c:pt>
                <c:pt idx="1087">
                  <c:v>-621.11999999999989</c:v>
                </c:pt>
                <c:pt idx="1088">
                  <c:v>2094.3500000000004</c:v>
                </c:pt>
                <c:pt idx="1089">
                  <c:v>1575.0500000000002</c:v>
                </c:pt>
                <c:pt idx="1090">
                  <c:v>5749.02</c:v>
                </c:pt>
                <c:pt idx="1091">
                  <c:v>2637.36</c:v>
                </c:pt>
                <c:pt idx="1092">
                  <c:v>2053.08</c:v>
                </c:pt>
                <c:pt idx="1093">
                  <c:v>1327.1399999999999</c:v>
                </c:pt>
                <c:pt idx="1094">
                  <c:v>2511.27</c:v>
                </c:pt>
                <c:pt idx="1095">
                  <c:v>9829.86</c:v>
                </c:pt>
                <c:pt idx="1096">
                  <c:v>3941.92</c:v>
                </c:pt>
                <c:pt idx="1097">
                  <c:v>1613.06</c:v>
                </c:pt>
                <c:pt idx="1098">
                  <c:v>4797.9000000000005</c:v>
                </c:pt>
                <c:pt idx="1099">
                  <c:v>461.26</c:v>
                </c:pt>
                <c:pt idx="1100">
                  <c:v>3267.1800000000003</c:v>
                </c:pt>
                <c:pt idx="1101">
                  <c:v>2257.44</c:v>
                </c:pt>
                <c:pt idx="1102">
                  <c:v>3313.46</c:v>
                </c:pt>
                <c:pt idx="1103">
                  <c:v>3829.15</c:v>
                </c:pt>
                <c:pt idx="1104">
                  <c:v>3089.45</c:v>
                </c:pt>
                <c:pt idx="1105">
                  <c:v>3717.2400000000002</c:v>
                </c:pt>
                <c:pt idx="1106">
                  <c:v>930.12</c:v>
                </c:pt>
                <c:pt idx="1107">
                  <c:v>361.83000000000004</c:v>
                </c:pt>
                <c:pt idx="1108">
                  <c:v>2403.41</c:v>
                </c:pt>
                <c:pt idx="1109">
                  <c:v>3599.45</c:v>
                </c:pt>
                <c:pt idx="1110">
                  <c:v>3634.45</c:v>
                </c:pt>
                <c:pt idx="1111">
                  <c:v>2223.5499999999997</c:v>
                </c:pt>
                <c:pt idx="1112">
                  <c:v>7070.0999999999995</c:v>
                </c:pt>
                <c:pt idx="1113">
                  <c:v>2082.4499999999998</c:v>
                </c:pt>
                <c:pt idx="1114">
                  <c:v>6136.5</c:v>
                </c:pt>
                <c:pt idx="1115">
                  <c:v>1145.95</c:v>
                </c:pt>
                <c:pt idx="1116">
                  <c:v>1759.05</c:v>
                </c:pt>
                <c:pt idx="1117">
                  <c:v>3499.3</c:v>
                </c:pt>
                <c:pt idx="1118">
                  <c:v>595.45000000000005</c:v>
                </c:pt>
                <c:pt idx="1119">
                  <c:v>-58.96999999999997</c:v>
                </c:pt>
                <c:pt idx="1120">
                  <c:v>-201.72000000000003</c:v>
                </c:pt>
                <c:pt idx="1121">
                  <c:v>-1519.6000000000004</c:v>
                </c:pt>
                <c:pt idx="1122">
                  <c:v>952.23</c:v>
                </c:pt>
                <c:pt idx="1123">
                  <c:v>-64.609999999999957</c:v>
                </c:pt>
                <c:pt idx="1124">
                  <c:v>3108.63</c:v>
                </c:pt>
                <c:pt idx="1125">
                  <c:v>930.12</c:v>
                </c:pt>
                <c:pt idx="1126">
                  <c:v>2852.1800000000003</c:v>
                </c:pt>
                <c:pt idx="1127">
                  <c:v>3445.26</c:v>
                </c:pt>
                <c:pt idx="1128">
                  <c:v>3121.32</c:v>
                </c:pt>
                <c:pt idx="1129">
                  <c:v>2342.77</c:v>
                </c:pt>
                <c:pt idx="1130">
                  <c:v>2513.8000000000002</c:v>
                </c:pt>
                <c:pt idx="1131">
                  <c:v>686.64</c:v>
                </c:pt>
                <c:pt idx="1132">
                  <c:v>6570.78</c:v>
                </c:pt>
                <c:pt idx="1133">
                  <c:v>4512.3999999999996</c:v>
                </c:pt>
                <c:pt idx="1134">
                  <c:v>611.36999999999989</c:v>
                </c:pt>
                <c:pt idx="1135">
                  <c:v>691.82999999999993</c:v>
                </c:pt>
                <c:pt idx="1136">
                  <c:v>2443.0499999999997</c:v>
                </c:pt>
                <c:pt idx="1137">
                  <c:v>1246.5899999999999</c:v>
                </c:pt>
                <c:pt idx="1138">
                  <c:v>7153.74</c:v>
                </c:pt>
                <c:pt idx="1139">
                  <c:v>8372.34</c:v>
                </c:pt>
                <c:pt idx="1140">
                  <c:v>-31.590000000000003</c:v>
                </c:pt>
                <c:pt idx="1141">
                  <c:v>-3759.9499999999989</c:v>
                </c:pt>
                <c:pt idx="1142">
                  <c:v>-27.150000000000006</c:v>
                </c:pt>
                <c:pt idx="1143">
                  <c:v>-2015.7800000000007</c:v>
                </c:pt>
                <c:pt idx="1144">
                  <c:v>-4297.2700000000004</c:v>
                </c:pt>
                <c:pt idx="1145">
                  <c:v>-1005.6599999999999</c:v>
                </c:pt>
                <c:pt idx="1146">
                  <c:v>-665.63999999999987</c:v>
                </c:pt>
                <c:pt idx="1147">
                  <c:v>-152.98000000000002</c:v>
                </c:pt>
                <c:pt idx="1148">
                  <c:v>-1283.0999999999995</c:v>
                </c:pt>
                <c:pt idx="1149">
                  <c:v>3155.51</c:v>
                </c:pt>
                <c:pt idx="1150">
                  <c:v>3564.1600000000003</c:v>
                </c:pt>
                <c:pt idx="1151">
                  <c:v>2441.27</c:v>
                </c:pt>
                <c:pt idx="1152">
                  <c:v>2847.06</c:v>
                </c:pt>
                <c:pt idx="1153">
                  <c:v>3665.28</c:v>
                </c:pt>
                <c:pt idx="1154">
                  <c:v>1498.25</c:v>
                </c:pt>
                <c:pt idx="1155">
                  <c:v>3371.8599999999997</c:v>
                </c:pt>
                <c:pt idx="1156">
                  <c:v>2762.1800000000003</c:v>
                </c:pt>
                <c:pt idx="1157">
                  <c:v>7379.85</c:v>
                </c:pt>
                <c:pt idx="1158">
                  <c:v>3737.3999999999996</c:v>
                </c:pt>
                <c:pt idx="1159">
                  <c:v>3491.7</c:v>
                </c:pt>
                <c:pt idx="1160">
                  <c:v>836.01</c:v>
                </c:pt>
                <c:pt idx="1161">
                  <c:v>1212.9300000000003</c:v>
                </c:pt>
                <c:pt idx="1162">
                  <c:v>-419.1899999999996</c:v>
                </c:pt>
                <c:pt idx="1163">
                  <c:v>1480.5</c:v>
                </c:pt>
                <c:pt idx="1164">
                  <c:v>3958.75</c:v>
                </c:pt>
                <c:pt idx="1165">
                  <c:v>1234.8899999999999</c:v>
                </c:pt>
                <c:pt idx="1166">
                  <c:v>1616.25</c:v>
                </c:pt>
                <c:pt idx="1167">
                  <c:v>1114.72</c:v>
                </c:pt>
                <c:pt idx="1168">
                  <c:v>307.38</c:v>
                </c:pt>
                <c:pt idx="1169">
                  <c:v>2151.65</c:v>
                </c:pt>
                <c:pt idx="1170">
                  <c:v>922.14</c:v>
                </c:pt>
                <c:pt idx="1171">
                  <c:v>5661.15</c:v>
                </c:pt>
                <c:pt idx="1172">
                  <c:v>9063</c:v>
                </c:pt>
                <c:pt idx="1173">
                  <c:v>3808.3</c:v>
                </c:pt>
                <c:pt idx="1174">
                  <c:v>5212.25</c:v>
                </c:pt>
                <c:pt idx="1175">
                  <c:v>4252.25</c:v>
                </c:pt>
                <c:pt idx="1176">
                  <c:v>7848.34</c:v>
                </c:pt>
                <c:pt idx="1177">
                  <c:v>3336.6400000000003</c:v>
                </c:pt>
                <c:pt idx="1178">
                  <c:v>4332.29</c:v>
                </c:pt>
                <c:pt idx="1179">
                  <c:v>36.119999999999997</c:v>
                </c:pt>
                <c:pt idx="1180">
                  <c:v>1318.08</c:v>
                </c:pt>
                <c:pt idx="1181">
                  <c:v>2350.3999999999996</c:v>
                </c:pt>
                <c:pt idx="1182">
                  <c:v>5830.5499999999993</c:v>
                </c:pt>
                <c:pt idx="1183">
                  <c:v>6791.45</c:v>
                </c:pt>
                <c:pt idx="1184">
                  <c:v>986.55</c:v>
                </c:pt>
                <c:pt idx="1185">
                  <c:v>1633.2</c:v>
                </c:pt>
                <c:pt idx="1186">
                  <c:v>2866.9</c:v>
                </c:pt>
                <c:pt idx="1187">
                  <c:v>3678.75</c:v>
                </c:pt>
                <c:pt idx="1188">
                  <c:v>12.25</c:v>
                </c:pt>
                <c:pt idx="1189">
                  <c:v>1278.6499999999999</c:v>
                </c:pt>
                <c:pt idx="1190">
                  <c:v>1989.8000000000002</c:v>
                </c:pt>
                <c:pt idx="1191">
                  <c:v>488.99000000000024</c:v>
                </c:pt>
                <c:pt idx="1192">
                  <c:v>271.98</c:v>
                </c:pt>
                <c:pt idx="1193">
                  <c:v>2372.4700000000003</c:v>
                </c:pt>
                <c:pt idx="1194">
                  <c:v>-856.00999999999931</c:v>
                </c:pt>
                <c:pt idx="1195">
                  <c:v>3120.38</c:v>
                </c:pt>
                <c:pt idx="1196">
                  <c:v>3263.36</c:v>
                </c:pt>
                <c:pt idx="1197">
                  <c:v>4288.84</c:v>
                </c:pt>
                <c:pt idx="1198">
                  <c:v>3205.03</c:v>
                </c:pt>
                <c:pt idx="1199">
                  <c:v>2888.86</c:v>
                </c:pt>
                <c:pt idx="1200">
                  <c:v>3838.61</c:v>
                </c:pt>
                <c:pt idx="1201">
                  <c:v>3462.24</c:v>
                </c:pt>
                <c:pt idx="1202">
                  <c:v>3289.7000000000003</c:v>
                </c:pt>
                <c:pt idx="1203">
                  <c:v>3950.23</c:v>
                </c:pt>
                <c:pt idx="1204">
                  <c:v>2672.13</c:v>
                </c:pt>
                <c:pt idx="1205">
                  <c:v>4631.7700000000004</c:v>
                </c:pt>
                <c:pt idx="1206">
                  <c:v>3282.38</c:v>
                </c:pt>
                <c:pt idx="1207">
                  <c:v>750.66</c:v>
                </c:pt>
                <c:pt idx="1208">
                  <c:v>1315.6499999999999</c:v>
                </c:pt>
                <c:pt idx="1209">
                  <c:v>915.54</c:v>
                </c:pt>
                <c:pt idx="1210">
                  <c:v>71.069999999999993</c:v>
                </c:pt>
                <c:pt idx="1211">
                  <c:v>3901.5599999999995</c:v>
                </c:pt>
                <c:pt idx="1212">
                  <c:v>622.22999999999979</c:v>
                </c:pt>
                <c:pt idx="1213">
                  <c:v>3233.67</c:v>
                </c:pt>
                <c:pt idx="1214">
                  <c:v>-7347.5299999999988</c:v>
                </c:pt>
                <c:pt idx="1215">
                  <c:v>-2329.41</c:v>
                </c:pt>
                <c:pt idx="1216">
                  <c:v>-312.76999999999953</c:v>
                </c:pt>
                <c:pt idx="1217">
                  <c:v>-2055.8500000000004</c:v>
                </c:pt>
                <c:pt idx="1218">
                  <c:v>2889.1600000000003</c:v>
                </c:pt>
                <c:pt idx="1219">
                  <c:v>659.81</c:v>
                </c:pt>
                <c:pt idx="1220">
                  <c:v>3529.6600000000003</c:v>
                </c:pt>
                <c:pt idx="1221">
                  <c:v>2285.69</c:v>
                </c:pt>
                <c:pt idx="1222">
                  <c:v>1327.44</c:v>
                </c:pt>
                <c:pt idx="1223">
                  <c:v>2372.3999999999996</c:v>
                </c:pt>
                <c:pt idx="1224">
                  <c:v>1957.5900000000001</c:v>
                </c:pt>
                <c:pt idx="1225">
                  <c:v>2338.3200000000002</c:v>
                </c:pt>
                <c:pt idx="1226">
                  <c:v>2887.4700000000003</c:v>
                </c:pt>
                <c:pt idx="1227">
                  <c:v>4051.71</c:v>
                </c:pt>
                <c:pt idx="1228">
                  <c:v>2322.1499999999996</c:v>
                </c:pt>
                <c:pt idx="1229">
                  <c:v>2033.1900000000005</c:v>
                </c:pt>
                <c:pt idx="1230">
                  <c:v>1075.5900000000001</c:v>
                </c:pt>
                <c:pt idx="1231">
                  <c:v>7180.0500000000011</c:v>
                </c:pt>
                <c:pt idx="1232">
                  <c:v>695.40000000000009</c:v>
                </c:pt>
                <c:pt idx="1233">
                  <c:v>3093.1499999999996</c:v>
                </c:pt>
                <c:pt idx="1234">
                  <c:v>13426.95</c:v>
                </c:pt>
                <c:pt idx="1235">
                  <c:v>1822.0900000000001</c:v>
                </c:pt>
                <c:pt idx="1236">
                  <c:v>1248.9100000000001</c:v>
                </c:pt>
                <c:pt idx="1237">
                  <c:v>2076.63</c:v>
                </c:pt>
                <c:pt idx="1238">
                  <c:v>4721.8999999999996</c:v>
                </c:pt>
                <c:pt idx="1239">
                  <c:v>2334.5500000000002</c:v>
                </c:pt>
                <c:pt idx="1240">
                  <c:v>6586.75</c:v>
                </c:pt>
                <c:pt idx="1241">
                  <c:v>4785.33</c:v>
                </c:pt>
                <c:pt idx="1242">
                  <c:v>1677.8300000000002</c:v>
                </c:pt>
                <c:pt idx="1243">
                  <c:v>1457.38</c:v>
                </c:pt>
                <c:pt idx="1244">
                  <c:v>146.86000000000001</c:v>
                </c:pt>
                <c:pt idx="1245">
                  <c:v>505.5</c:v>
                </c:pt>
                <c:pt idx="1246">
                  <c:v>427.75</c:v>
                </c:pt>
                <c:pt idx="1247">
                  <c:v>154.08999999999997</c:v>
                </c:pt>
                <c:pt idx="1248">
                  <c:v>45.949999999999989</c:v>
                </c:pt>
                <c:pt idx="1249">
                  <c:v>1432.1999999999998</c:v>
                </c:pt>
                <c:pt idx="1250">
                  <c:v>322.79999999999995</c:v>
                </c:pt>
                <c:pt idx="1251">
                  <c:v>35.210000000000008</c:v>
                </c:pt>
                <c:pt idx="1252">
                  <c:v>93</c:v>
                </c:pt>
                <c:pt idx="1253">
                  <c:v>596.79</c:v>
                </c:pt>
                <c:pt idx="1254">
                  <c:v>792.63000000000011</c:v>
                </c:pt>
                <c:pt idx="1255">
                  <c:v>-327.84999999999991</c:v>
                </c:pt>
                <c:pt idx="1256">
                  <c:v>3069.1900000000005</c:v>
                </c:pt>
                <c:pt idx="1257">
                  <c:v>1177.04</c:v>
                </c:pt>
                <c:pt idx="1258">
                  <c:v>499.25</c:v>
                </c:pt>
                <c:pt idx="1259">
                  <c:v>3243.36</c:v>
                </c:pt>
                <c:pt idx="1260">
                  <c:v>3357.6</c:v>
                </c:pt>
                <c:pt idx="1261">
                  <c:v>3268.77</c:v>
                </c:pt>
                <c:pt idx="1262">
                  <c:v>7066.54</c:v>
                </c:pt>
                <c:pt idx="1263">
                  <c:v>1529.47</c:v>
                </c:pt>
                <c:pt idx="1264">
                  <c:v>1050.8499999999999</c:v>
                </c:pt>
                <c:pt idx="1265">
                  <c:v>190.26</c:v>
                </c:pt>
                <c:pt idx="1266">
                  <c:v>3116.2799999999997</c:v>
                </c:pt>
                <c:pt idx="1267">
                  <c:v>1184.2199999999998</c:v>
                </c:pt>
                <c:pt idx="1268">
                  <c:v>548.69999999999993</c:v>
                </c:pt>
                <c:pt idx="1269">
                  <c:v>2703.5099999999993</c:v>
                </c:pt>
                <c:pt idx="1270">
                  <c:v>4913.16</c:v>
                </c:pt>
                <c:pt idx="1271">
                  <c:v>4891.7699999999995</c:v>
                </c:pt>
                <c:pt idx="1272">
                  <c:v>2584.65</c:v>
                </c:pt>
                <c:pt idx="1273">
                  <c:v>331.02</c:v>
                </c:pt>
                <c:pt idx="1274">
                  <c:v>7960.86</c:v>
                </c:pt>
                <c:pt idx="1275">
                  <c:v>3179.1</c:v>
                </c:pt>
                <c:pt idx="1276">
                  <c:v>6769.35</c:v>
                </c:pt>
                <c:pt idx="1277">
                  <c:v>-1744.6999999999998</c:v>
                </c:pt>
                <c:pt idx="1278">
                  <c:v>-2649.0299999999997</c:v>
                </c:pt>
                <c:pt idx="1279">
                  <c:v>-136.75</c:v>
                </c:pt>
                <c:pt idx="1280">
                  <c:v>-459.03999999999996</c:v>
                </c:pt>
                <c:pt idx="1281">
                  <c:v>2870.57</c:v>
                </c:pt>
                <c:pt idx="1282">
                  <c:v>3169.82</c:v>
                </c:pt>
                <c:pt idx="1283">
                  <c:v>155.54000000000002</c:v>
                </c:pt>
                <c:pt idx="1284">
                  <c:v>2336.79</c:v>
                </c:pt>
                <c:pt idx="1285">
                  <c:v>2853.61</c:v>
                </c:pt>
                <c:pt idx="1286">
                  <c:v>418.35</c:v>
                </c:pt>
                <c:pt idx="1287">
                  <c:v>4650.54</c:v>
                </c:pt>
                <c:pt idx="1288">
                  <c:v>617.06999999999994</c:v>
                </c:pt>
                <c:pt idx="1289">
                  <c:v>9105.51</c:v>
                </c:pt>
                <c:pt idx="1290">
                  <c:v>-754.85999999999967</c:v>
                </c:pt>
                <c:pt idx="1291">
                  <c:v>48.06</c:v>
                </c:pt>
                <c:pt idx="1292">
                  <c:v>390.96000000000004</c:v>
                </c:pt>
                <c:pt idx="1293">
                  <c:v>643.15000000000146</c:v>
                </c:pt>
                <c:pt idx="1294">
                  <c:v>416.84999999999991</c:v>
                </c:pt>
                <c:pt idx="1295">
                  <c:v>778.65000000000009</c:v>
                </c:pt>
                <c:pt idx="1296">
                  <c:v>5886.72</c:v>
                </c:pt>
                <c:pt idx="1297">
                  <c:v>21.42</c:v>
                </c:pt>
                <c:pt idx="1298">
                  <c:v>2489.25</c:v>
                </c:pt>
                <c:pt idx="1299">
                  <c:v>7896.18</c:v>
                </c:pt>
                <c:pt idx="1300">
                  <c:v>1674.06</c:v>
                </c:pt>
                <c:pt idx="1301">
                  <c:v>4956.2800000000007</c:v>
                </c:pt>
                <c:pt idx="1302">
                  <c:v>2502.4300000000003</c:v>
                </c:pt>
                <c:pt idx="1303">
                  <c:v>3339.84</c:v>
                </c:pt>
                <c:pt idx="1304">
                  <c:v>4433.95</c:v>
                </c:pt>
                <c:pt idx="1305">
                  <c:v>7275.5</c:v>
                </c:pt>
                <c:pt idx="1306">
                  <c:v>1365.65</c:v>
                </c:pt>
                <c:pt idx="1307">
                  <c:v>2507.9499999999998</c:v>
                </c:pt>
                <c:pt idx="1308">
                  <c:v>4460.38</c:v>
                </c:pt>
                <c:pt idx="1309">
                  <c:v>5802</c:v>
                </c:pt>
                <c:pt idx="1310">
                  <c:v>5202.5300000000007</c:v>
                </c:pt>
                <c:pt idx="1311">
                  <c:v>6158.51</c:v>
                </c:pt>
                <c:pt idx="1312">
                  <c:v>1938.1100000000001</c:v>
                </c:pt>
                <c:pt idx="1313">
                  <c:v>2130.2600000000002</c:v>
                </c:pt>
                <c:pt idx="1314">
                  <c:v>2513.17</c:v>
                </c:pt>
                <c:pt idx="1315">
                  <c:v>483.54999999999995</c:v>
                </c:pt>
                <c:pt idx="1316">
                  <c:v>4372.3500000000004</c:v>
                </c:pt>
                <c:pt idx="1317">
                  <c:v>724.38000000000011</c:v>
                </c:pt>
                <c:pt idx="1318">
                  <c:v>271.67000000000007</c:v>
                </c:pt>
                <c:pt idx="1319">
                  <c:v>137.26999999999998</c:v>
                </c:pt>
                <c:pt idx="1320">
                  <c:v>973.97</c:v>
                </c:pt>
                <c:pt idx="1321">
                  <c:v>324.24</c:v>
                </c:pt>
                <c:pt idx="1322">
                  <c:v>-335.54999999999973</c:v>
                </c:pt>
                <c:pt idx="1323">
                  <c:v>1936.35</c:v>
                </c:pt>
                <c:pt idx="1324">
                  <c:v>5791.09</c:v>
                </c:pt>
                <c:pt idx="1325">
                  <c:v>3535.44</c:v>
                </c:pt>
                <c:pt idx="1326">
                  <c:v>3033.8900000000003</c:v>
                </c:pt>
                <c:pt idx="1327">
                  <c:v>3868.12</c:v>
                </c:pt>
                <c:pt idx="1328">
                  <c:v>1948.26</c:v>
                </c:pt>
                <c:pt idx="1329">
                  <c:v>6183.8099999999995</c:v>
                </c:pt>
                <c:pt idx="1330">
                  <c:v>7843.84</c:v>
                </c:pt>
                <c:pt idx="1331">
                  <c:v>3391.51</c:v>
                </c:pt>
                <c:pt idx="1332">
                  <c:v>4930.96</c:v>
                </c:pt>
                <c:pt idx="1333">
                  <c:v>3013.89</c:v>
                </c:pt>
                <c:pt idx="1334">
                  <c:v>2548.5899999999997</c:v>
                </c:pt>
                <c:pt idx="1335">
                  <c:v>2929.74</c:v>
                </c:pt>
                <c:pt idx="1336">
                  <c:v>1707.0899999999997</c:v>
                </c:pt>
                <c:pt idx="1337">
                  <c:v>313.02</c:v>
                </c:pt>
                <c:pt idx="1338">
                  <c:v>1468.1699999999998</c:v>
                </c:pt>
                <c:pt idx="1339">
                  <c:v>572.33999999999992</c:v>
                </c:pt>
                <c:pt idx="1340">
                  <c:v>2625.2999999999997</c:v>
                </c:pt>
                <c:pt idx="1341">
                  <c:v>613.34999999999991</c:v>
                </c:pt>
                <c:pt idx="1342">
                  <c:v>1586.1599999999999</c:v>
                </c:pt>
                <c:pt idx="1343">
                  <c:v>-545.70000000000005</c:v>
                </c:pt>
                <c:pt idx="1344">
                  <c:v>-2044.3199999999997</c:v>
                </c:pt>
                <c:pt idx="1345">
                  <c:v>-3687.74</c:v>
                </c:pt>
                <c:pt idx="1346">
                  <c:v>-1706.5999999999995</c:v>
                </c:pt>
                <c:pt idx="1347">
                  <c:v>-2494.0199999999995</c:v>
                </c:pt>
                <c:pt idx="1348">
                  <c:v>-1194.25</c:v>
                </c:pt>
                <c:pt idx="1349">
                  <c:v>-8735.11</c:v>
                </c:pt>
                <c:pt idx="1350">
                  <c:v>950.05</c:v>
                </c:pt>
                <c:pt idx="1351">
                  <c:v>2833.5599999999995</c:v>
                </c:pt>
                <c:pt idx="1352">
                  <c:v>644.42999999999995</c:v>
                </c:pt>
                <c:pt idx="1353">
                  <c:v>3474.3</c:v>
                </c:pt>
                <c:pt idx="1354">
                  <c:v>2332.86</c:v>
                </c:pt>
                <c:pt idx="1355">
                  <c:v>3254.7299999999996</c:v>
                </c:pt>
                <c:pt idx="1356">
                  <c:v>890.22000000000025</c:v>
                </c:pt>
                <c:pt idx="1357">
                  <c:v>204.05999999999995</c:v>
                </c:pt>
                <c:pt idx="1358">
                  <c:v>-719.34000000000015</c:v>
                </c:pt>
                <c:pt idx="1359">
                  <c:v>2457.4500000000007</c:v>
                </c:pt>
                <c:pt idx="1360">
                  <c:v>292.5</c:v>
                </c:pt>
                <c:pt idx="1361">
                  <c:v>698.35000000000218</c:v>
                </c:pt>
                <c:pt idx="1362">
                  <c:v>148.89999999999998</c:v>
                </c:pt>
                <c:pt idx="1363">
                  <c:v>688.84999999999991</c:v>
                </c:pt>
                <c:pt idx="1364">
                  <c:v>2984.05</c:v>
                </c:pt>
                <c:pt idx="1365">
                  <c:v>1869.84</c:v>
                </c:pt>
                <c:pt idx="1366">
                  <c:v>7243.41</c:v>
                </c:pt>
                <c:pt idx="1367">
                  <c:v>163.98000000000002</c:v>
                </c:pt>
                <c:pt idx="1368">
                  <c:v>1549.1100000000001</c:v>
                </c:pt>
                <c:pt idx="1369">
                  <c:v>1966.1100000000001</c:v>
                </c:pt>
                <c:pt idx="1370">
                  <c:v>804.28</c:v>
                </c:pt>
                <c:pt idx="1371">
                  <c:v>2066.85</c:v>
                </c:pt>
                <c:pt idx="1372">
                  <c:v>177.07000000000002</c:v>
                </c:pt>
                <c:pt idx="1373">
                  <c:v>3202.24</c:v>
                </c:pt>
                <c:pt idx="1374">
                  <c:v>2029.5400000000002</c:v>
                </c:pt>
                <c:pt idx="1375">
                  <c:v>3088.25</c:v>
                </c:pt>
                <c:pt idx="1376">
                  <c:v>6078.6</c:v>
                </c:pt>
                <c:pt idx="1377">
                  <c:v>5492.45</c:v>
                </c:pt>
                <c:pt idx="1378">
                  <c:v>9265.15</c:v>
                </c:pt>
                <c:pt idx="1379">
                  <c:v>9626.4700000000012</c:v>
                </c:pt>
                <c:pt idx="1380">
                  <c:v>626.08999999999992</c:v>
                </c:pt>
                <c:pt idx="1381">
                  <c:v>569.72</c:v>
                </c:pt>
                <c:pt idx="1382">
                  <c:v>1297.6499999999996</c:v>
                </c:pt>
                <c:pt idx="1383">
                  <c:v>4650.7</c:v>
                </c:pt>
                <c:pt idx="1384">
                  <c:v>2565.1999999999989</c:v>
                </c:pt>
                <c:pt idx="1385">
                  <c:v>1641.1499999999996</c:v>
                </c:pt>
                <c:pt idx="1386">
                  <c:v>183.85000000000036</c:v>
                </c:pt>
                <c:pt idx="1387">
                  <c:v>-293.84999999999991</c:v>
                </c:pt>
                <c:pt idx="1388">
                  <c:v>87.230000000000018</c:v>
                </c:pt>
                <c:pt idx="1389">
                  <c:v>5023.21</c:v>
                </c:pt>
                <c:pt idx="1390">
                  <c:v>3391.7200000000003</c:v>
                </c:pt>
                <c:pt idx="1391">
                  <c:v>3354.04</c:v>
                </c:pt>
                <c:pt idx="1392">
                  <c:v>3218.9</c:v>
                </c:pt>
                <c:pt idx="1393">
                  <c:v>7203.62</c:v>
                </c:pt>
                <c:pt idx="1394">
                  <c:v>1079.6199999999999</c:v>
                </c:pt>
                <c:pt idx="1395">
                  <c:v>6501.12</c:v>
                </c:pt>
                <c:pt idx="1396">
                  <c:v>6162.5599999999995</c:v>
                </c:pt>
                <c:pt idx="1397">
                  <c:v>6614.92</c:v>
                </c:pt>
                <c:pt idx="1398">
                  <c:v>3221.7</c:v>
                </c:pt>
                <c:pt idx="1399">
                  <c:v>1176.4199999999998</c:v>
                </c:pt>
                <c:pt idx="1400">
                  <c:v>4751.49</c:v>
                </c:pt>
                <c:pt idx="1401">
                  <c:v>2455.56</c:v>
                </c:pt>
                <c:pt idx="1402">
                  <c:v>4698.45</c:v>
                </c:pt>
                <c:pt idx="1403">
                  <c:v>4979.6099999999997</c:v>
                </c:pt>
                <c:pt idx="1404">
                  <c:v>4973.1000000000004</c:v>
                </c:pt>
                <c:pt idx="1405">
                  <c:v>5091.7199999999993</c:v>
                </c:pt>
                <c:pt idx="1406">
                  <c:v>279.99</c:v>
                </c:pt>
                <c:pt idx="1407">
                  <c:v>5377.5599999999995</c:v>
                </c:pt>
                <c:pt idx="1408">
                  <c:v>-1217.58</c:v>
                </c:pt>
                <c:pt idx="1409">
                  <c:v>-102.43000000000006</c:v>
                </c:pt>
                <c:pt idx="1410">
                  <c:v>-640.11000000000058</c:v>
                </c:pt>
                <c:pt idx="1411">
                  <c:v>-3214.5299999999988</c:v>
                </c:pt>
                <c:pt idx="1412">
                  <c:v>-836.38000000000011</c:v>
                </c:pt>
                <c:pt idx="1413">
                  <c:v>-4457.3799999999992</c:v>
                </c:pt>
                <c:pt idx="1414">
                  <c:v>2151.3500000000004</c:v>
                </c:pt>
                <c:pt idx="1415">
                  <c:v>3295.7000000000003</c:v>
                </c:pt>
                <c:pt idx="1416">
                  <c:v>4123.13</c:v>
                </c:pt>
                <c:pt idx="1417">
                  <c:v>2673.81</c:v>
                </c:pt>
                <c:pt idx="1418">
                  <c:v>1286.97</c:v>
                </c:pt>
                <c:pt idx="1419">
                  <c:v>2839.74</c:v>
                </c:pt>
                <c:pt idx="1420">
                  <c:v>4170.03</c:v>
                </c:pt>
                <c:pt idx="1421">
                  <c:v>1595.88</c:v>
                </c:pt>
                <c:pt idx="1422">
                  <c:v>9.7199999999999989</c:v>
                </c:pt>
                <c:pt idx="1423">
                  <c:v>-4797.7199999999975</c:v>
                </c:pt>
                <c:pt idx="1424">
                  <c:v>-108.38999999999987</c:v>
                </c:pt>
                <c:pt idx="1425">
                  <c:v>1114.2000000000003</c:v>
                </c:pt>
                <c:pt idx="1426">
                  <c:v>7053.0499999999993</c:v>
                </c:pt>
                <c:pt idx="1427">
                  <c:v>2888.5</c:v>
                </c:pt>
                <c:pt idx="1428">
                  <c:v>1746.8000000000002</c:v>
                </c:pt>
                <c:pt idx="1429">
                  <c:v>190.04999999999995</c:v>
                </c:pt>
                <c:pt idx="1430">
                  <c:v>866.70000000000027</c:v>
                </c:pt>
                <c:pt idx="1431">
                  <c:v>193.90000000000055</c:v>
                </c:pt>
                <c:pt idx="1432">
                  <c:v>3473.1500000000005</c:v>
                </c:pt>
                <c:pt idx="1433">
                  <c:v>3089.34</c:v>
                </c:pt>
                <c:pt idx="1434">
                  <c:v>9946.89</c:v>
                </c:pt>
                <c:pt idx="1435">
                  <c:v>1558.56</c:v>
                </c:pt>
                <c:pt idx="1436">
                  <c:v>4449.6000000000004</c:v>
                </c:pt>
                <c:pt idx="1437">
                  <c:v>6080.47</c:v>
                </c:pt>
                <c:pt idx="1438">
                  <c:v>2993.36</c:v>
                </c:pt>
                <c:pt idx="1439">
                  <c:v>1579.04</c:v>
                </c:pt>
                <c:pt idx="1440">
                  <c:v>1176.3500000000001</c:v>
                </c:pt>
                <c:pt idx="1441">
                  <c:v>8735.619999999999</c:v>
                </c:pt>
                <c:pt idx="1442">
                  <c:v>2864.45</c:v>
                </c:pt>
                <c:pt idx="1443">
                  <c:v>5295.35</c:v>
                </c:pt>
                <c:pt idx="1444">
                  <c:v>424.01</c:v>
                </c:pt>
                <c:pt idx="1445">
                  <c:v>2416.5</c:v>
                </c:pt>
                <c:pt idx="1446">
                  <c:v>11.309999999999999</c:v>
                </c:pt>
                <c:pt idx="1447">
                  <c:v>3277.65</c:v>
                </c:pt>
                <c:pt idx="1448">
                  <c:v>1330</c:v>
                </c:pt>
                <c:pt idx="1449">
                  <c:v>628.29999999999995</c:v>
                </c:pt>
                <c:pt idx="1450">
                  <c:v>4304.6000000000004</c:v>
                </c:pt>
                <c:pt idx="1451">
                  <c:v>849.69999999999982</c:v>
                </c:pt>
                <c:pt idx="1452">
                  <c:v>2612.8999999999996</c:v>
                </c:pt>
                <c:pt idx="1453">
                  <c:v>2249</c:v>
                </c:pt>
                <c:pt idx="1454">
                  <c:v>180.59999999999997</c:v>
                </c:pt>
                <c:pt idx="1455">
                  <c:v>-866.71999999999935</c:v>
                </c:pt>
                <c:pt idx="1456">
                  <c:v>252.07999999999993</c:v>
                </c:pt>
                <c:pt idx="1457">
                  <c:v>217.36999999999989</c:v>
                </c:pt>
                <c:pt idx="1458">
                  <c:v>161.2800000000002</c:v>
                </c:pt>
                <c:pt idx="1459">
                  <c:v>2929.79</c:v>
                </c:pt>
                <c:pt idx="1460">
                  <c:v>2805.8100000000004</c:v>
                </c:pt>
                <c:pt idx="1461">
                  <c:v>2773.6000000000004</c:v>
                </c:pt>
                <c:pt idx="1462">
                  <c:v>3228.74</c:v>
                </c:pt>
                <c:pt idx="1463">
                  <c:v>4808.74</c:v>
                </c:pt>
                <c:pt idx="1464">
                  <c:v>6874.15</c:v>
                </c:pt>
                <c:pt idx="1465">
                  <c:v>3340.5</c:v>
                </c:pt>
                <c:pt idx="1466">
                  <c:v>2945.4599999999991</c:v>
                </c:pt>
                <c:pt idx="1467">
                  <c:v>2162.8799999999997</c:v>
                </c:pt>
                <c:pt idx="1468">
                  <c:v>218.64</c:v>
                </c:pt>
                <c:pt idx="1469">
                  <c:v>1443.75</c:v>
                </c:pt>
                <c:pt idx="1470">
                  <c:v>3069.6299999999997</c:v>
                </c:pt>
                <c:pt idx="1471">
                  <c:v>1786.59</c:v>
                </c:pt>
                <c:pt idx="1472">
                  <c:v>8162.25</c:v>
                </c:pt>
                <c:pt idx="1473">
                  <c:v>-852.38999999999987</c:v>
                </c:pt>
                <c:pt idx="1474">
                  <c:v>-3170.2800000000007</c:v>
                </c:pt>
                <c:pt idx="1475">
                  <c:v>-23.569999999999993</c:v>
                </c:pt>
                <c:pt idx="1476">
                  <c:v>-1708.1099999999997</c:v>
                </c:pt>
                <c:pt idx="1477">
                  <c:v>1145.4000000000001</c:v>
                </c:pt>
                <c:pt idx="1478">
                  <c:v>1529.6799999999998</c:v>
                </c:pt>
                <c:pt idx="1479">
                  <c:v>1170.2</c:v>
                </c:pt>
                <c:pt idx="1480">
                  <c:v>2462.4299999999998</c:v>
                </c:pt>
                <c:pt idx="1481">
                  <c:v>3843.51</c:v>
                </c:pt>
                <c:pt idx="1482">
                  <c:v>4865.79</c:v>
                </c:pt>
                <c:pt idx="1483">
                  <c:v>-300.32999999999993</c:v>
                </c:pt>
                <c:pt idx="1484">
                  <c:v>2416.83</c:v>
                </c:pt>
                <c:pt idx="1485">
                  <c:v>1047.0999999999999</c:v>
                </c:pt>
                <c:pt idx="1486">
                  <c:v>3145.9500000000007</c:v>
                </c:pt>
                <c:pt idx="1487">
                  <c:v>409.70000000000073</c:v>
                </c:pt>
                <c:pt idx="1488">
                  <c:v>73.75</c:v>
                </c:pt>
                <c:pt idx="1489">
                  <c:v>4495.2299999999996</c:v>
                </c:pt>
                <c:pt idx="1490">
                  <c:v>8987.58</c:v>
                </c:pt>
                <c:pt idx="1491">
                  <c:v>13179.48</c:v>
                </c:pt>
                <c:pt idx="1492">
                  <c:v>4258.1400000000003</c:v>
                </c:pt>
                <c:pt idx="1493">
                  <c:v>4176.72</c:v>
                </c:pt>
                <c:pt idx="1494">
                  <c:v>5402.83</c:v>
                </c:pt>
                <c:pt idx="1495">
                  <c:v>190.43</c:v>
                </c:pt>
                <c:pt idx="1496">
                  <c:v>2532.4499999999998</c:v>
                </c:pt>
                <c:pt idx="1497">
                  <c:v>5962.15</c:v>
                </c:pt>
                <c:pt idx="1498">
                  <c:v>8222.7999999999993</c:v>
                </c:pt>
                <c:pt idx="1499">
                  <c:v>68.930000000000007</c:v>
                </c:pt>
                <c:pt idx="1500">
                  <c:v>7444.3099999999995</c:v>
                </c:pt>
                <c:pt idx="1501">
                  <c:v>10985.43</c:v>
                </c:pt>
                <c:pt idx="1502">
                  <c:v>858.75</c:v>
                </c:pt>
                <c:pt idx="1503">
                  <c:v>1315.95</c:v>
                </c:pt>
                <c:pt idx="1504">
                  <c:v>820.90000000000009</c:v>
                </c:pt>
                <c:pt idx="1505">
                  <c:v>5098.5999999999995</c:v>
                </c:pt>
                <c:pt idx="1506">
                  <c:v>4246</c:v>
                </c:pt>
                <c:pt idx="1507">
                  <c:v>281.09999999999997</c:v>
                </c:pt>
                <c:pt idx="1508">
                  <c:v>1642.63</c:v>
                </c:pt>
                <c:pt idx="1509">
                  <c:v>1408.68</c:v>
                </c:pt>
                <c:pt idx="1510">
                  <c:v>2814.36</c:v>
                </c:pt>
                <c:pt idx="1511">
                  <c:v>2913.98</c:v>
                </c:pt>
                <c:pt idx="1512">
                  <c:v>3487.33</c:v>
                </c:pt>
                <c:pt idx="1513">
                  <c:v>2704.3900000000003</c:v>
                </c:pt>
                <c:pt idx="1514">
                  <c:v>4089.43</c:v>
                </c:pt>
                <c:pt idx="1515">
                  <c:v>4849.82</c:v>
                </c:pt>
                <c:pt idx="1516">
                  <c:v>7741.4299999999994</c:v>
                </c:pt>
                <c:pt idx="1517">
                  <c:v>6518.8899999999994</c:v>
                </c:pt>
                <c:pt idx="1518">
                  <c:v>2501.65</c:v>
                </c:pt>
                <c:pt idx="1519">
                  <c:v>1384.2599999999998</c:v>
                </c:pt>
                <c:pt idx="1520">
                  <c:v>1044.8399999999997</c:v>
                </c:pt>
                <c:pt idx="1521">
                  <c:v>2277.1799999999998</c:v>
                </c:pt>
                <c:pt idx="1522">
                  <c:v>1733.85</c:v>
                </c:pt>
                <c:pt idx="1523">
                  <c:v>3090.09</c:v>
                </c:pt>
                <c:pt idx="1524">
                  <c:v>563.76</c:v>
                </c:pt>
                <c:pt idx="1525">
                  <c:v>-225.61999999999989</c:v>
                </c:pt>
                <c:pt idx="1526">
                  <c:v>-3069.8</c:v>
                </c:pt>
                <c:pt idx="1527">
                  <c:v>-1238.6599999999999</c:v>
                </c:pt>
                <c:pt idx="1528">
                  <c:v>-282.23999999999978</c:v>
                </c:pt>
                <c:pt idx="1529">
                  <c:v>-734.90000000000009</c:v>
                </c:pt>
                <c:pt idx="1530">
                  <c:v>-519.26000000000022</c:v>
                </c:pt>
                <c:pt idx="1531">
                  <c:v>1725.46</c:v>
                </c:pt>
                <c:pt idx="1532">
                  <c:v>4793.7800000000007</c:v>
                </c:pt>
                <c:pt idx="1533">
                  <c:v>4300.6400000000003</c:v>
                </c:pt>
                <c:pt idx="1534">
                  <c:v>2877.59</c:v>
                </c:pt>
                <c:pt idx="1535">
                  <c:v>5322.7800000000007</c:v>
                </c:pt>
                <c:pt idx="1536">
                  <c:v>2479.5099999999998</c:v>
                </c:pt>
                <c:pt idx="1537">
                  <c:v>2060.41</c:v>
                </c:pt>
                <c:pt idx="1538">
                  <c:v>3392.3999999999996</c:v>
                </c:pt>
                <c:pt idx="1539">
                  <c:v>5854.2</c:v>
                </c:pt>
                <c:pt idx="1540">
                  <c:v>1286.3400000000001</c:v>
                </c:pt>
                <c:pt idx="1541">
                  <c:v>165.86999999999989</c:v>
                </c:pt>
                <c:pt idx="1542">
                  <c:v>860.91000000000031</c:v>
                </c:pt>
                <c:pt idx="1543">
                  <c:v>-402</c:v>
                </c:pt>
                <c:pt idx="1544">
                  <c:v>-257.39999999999986</c:v>
                </c:pt>
                <c:pt idx="1545">
                  <c:v>1245.1500000000001</c:v>
                </c:pt>
                <c:pt idx="1546">
                  <c:v>2000.3500000000004</c:v>
                </c:pt>
                <c:pt idx="1547">
                  <c:v>932.85000000000036</c:v>
                </c:pt>
                <c:pt idx="1548">
                  <c:v>613.54999999999995</c:v>
                </c:pt>
                <c:pt idx="1549">
                  <c:v>682.55</c:v>
                </c:pt>
                <c:pt idx="1550">
                  <c:v>206.30000000000018</c:v>
                </c:pt>
                <c:pt idx="1551">
                  <c:v>7626.15</c:v>
                </c:pt>
                <c:pt idx="1552">
                  <c:v>2299.3200000000002</c:v>
                </c:pt>
                <c:pt idx="1553">
                  <c:v>842.4</c:v>
                </c:pt>
                <c:pt idx="1554">
                  <c:v>2299.35</c:v>
                </c:pt>
                <c:pt idx="1555">
                  <c:v>9454.65</c:v>
                </c:pt>
                <c:pt idx="1556">
                  <c:v>1811.85</c:v>
                </c:pt>
                <c:pt idx="1557">
                  <c:v>5725.55</c:v>
                </c:pt>
                <c:pt idx="1558">
                  <c:v>5640.95</c:v>
                </c:pt>
                <c:pt idx="1559">
                  <c:v>8923.2000000000007</c:v>
                </c:pt>
                <c:pt idx="1560">
                  <c:v>272.85000000000002</c:v>
                </c:pt>
                <c:pt idx="1561">
                  <c:v>7083.3</c:v>
                </c:pt>
                <c:pt idx="1562">
                  <c:v>5238.6999999999989</c:v>
                </c:pt>
                <c:pt idx="1563">
                  <c:v>1203.5</c:v>
                </c:pt>
                <c:pt idx="1564">
                  <c:v>192.14999999999998</c:v>
                </c:pt>
                <c:pt idx="1565">
                  <c:v>9660.6</c:v>
                </c:pt>
                <c:pt idx="1566">
                  <c:v>840.1</c:v>
                </c:pt>
                <c:pt idx="1567">
                  <c:v>6098.8</c:v>
                </c:pt>
                <c:pt idx="1568">
                  <c:v>591.79999999999995</c:v>
                </c:pt>
                <c:pt idx="1569">
                  <c:v>-663.39999999999964</c:v>
                </c:pt>
                <c:pt idx="1570">
                  <c:v>1273.3800000000001</c:v>
                </c:pt>
                <c:pt idx="1571">
                  <c:v>1130.4700000000003</c:v>
                </c:pt>
                <c:pt idx="1572">
                  <c:v>625.25</c:v>
                </c:pt>
                <c:pt idx="1573">
                  <c:v>2565.3500000000004</c:v>
                </c:pt>
                <c:pt idx="1574">
                  <c:v>3461.33</c:v>
                </c:pt>
                <c:pt idx="1575">
                  <c:v>3754.85</c:v>
                </c:pt>
                <c:pt idx="1576">
                  <c:v>3851.1099999999997</c:v>
                </c:pt>
                <c:pt idx="1577">
                  <c:v>4799.29</c:v>
                </c:pt>
                <c:pt idx="1578">
                  <c:v>843.45</c:v>
                </c:pt>
                <c:pt idx="1579">
                  <c:v>1698.29</c:v>
                </c:pt>
                <c:pt idx="1580">
                  <c:v>2720.6099999999997</c:v>
                </c:pt>
                <c:pt idx="1581">
                  <c:v>4822.78</c:v>
                </c:pt>
                <c:pt idx="1582">
                  <c:v>4866.9400000000005</c:v>
                </c:pt>
                <c:pt idx="1583">
                  <c:v>7612.86</c:v>
                </c:pt>
                <c:pt idx="1584">
                  <c:v>3604.95</c:v>
                </c:pt>
                <c:pt idx="1585">
                  <c:v>219.14999999999998</c:v>
                </c:pt>
                <c:pt idx="1586">
                  <c:v>2708.85</c:v>
                </c:pt>
                <c:pt idx="1587">
                  <c:v>1412.85</c:v>
                </c:pt>
                <c:pt idx="1588">
                  <c:v>120.66</c:v>
                </c:pt>
                <c:pt idx="1589">
                  <c:v>412.89</c:v>
                </c:pt>
                <c:pt idx="1590">
                  <c:v>2885.25</c:v>
                </c:pt>
                <c:pt idx="1591">
                  <c:v>1470.27</c:v>
                </c:pt>
                <c:pt idx="1592">
                  <c:v>5426.73</c:v>
                </c:pt>
                <c:pt idx="1593">
                  <c:v>5456.85</c:v>
                </c:pt>
                <c:pt idx="1594">
                  <c:v>2138.91</c:v>
                </c:pt>
                <c:pt idx="1595">
                  <c:v>5278.65</c:v>
                </c:pt>
                <c:pt idx="1596">
                  <c:v>5691.8099999999995</c:v>
                </c:pt>
                <c:pt idx="1597">
                  <c:v>-99.409999999999854</c:v>
                </c:pt>
                <c:pt idx="1598">
                  <c:v>-427.61000000000058</c:v>
                </c:pt>
                <c:pt idx="1599">
                  <c:v>3705.57</c:v>
                </c:pt>
                <c:pt idx="1600">
                  <c:v>2349.52</c:v>
                </c:pt>
                <c:pt idx="1601">
                  <c:v>4253.1499999999996</c:v>
                </c:pt>
                <c:pt idx="1602">
                  <c:v>2952.3</c:v>
                </c:pt>
                <c:pt idx="1603">
                  <c:v>1253.0300000000002</c:v>
                </c:pt>
                <c:pt idx="1604">
                  <c:v>3401.5699999999997</c:v>
                </c:pt>
                <c:pt idx="1605">
                  <c:v>1569.7799999999997</c:v>
                </c:pt>
                <c:pt idx="1606">
                  <c:v>1530.12</c:v>
                </c:pt>
                <c:pt idx="1607">
                  <c:v>3553.6499999999996</c:v>
                </c:pt>
                <c:pt idx="1608">
                  <c:v>1750.1399999999999</c:v>
                </c:pt>
                <c:pt idx="1609">
                  <c:v>630.24000000000024</c:v>
                </c:pt>
                <c:pt idx="1610">
                  <c:v>2147.16</c:v>
                </c:pt>
                <c:pt idx="1611">
                  <c:v>240.59999999999991</c:v>
                </c:pt>
                <c:pt idx="1612">
                  <c:v>1067</c:v>
                </c:pt>
                <c:pt idx="1613">
                  <c:v>298.05000000000109</c:v>
                </c:pt>
                <c:pt idx="1614">
                  <c:v>169.80000000000018</c:v>
                </c:pt>
                <c:pt idx="1615">
                  <c:v>212.90000000000055</c:v>
                </c:pt>
                <c:pt idx="1616">
                  <c:v>260.85000000000036</c:v>
                </c:pt>
                <c:pt idx="1617">
                  <c:v>3165.6500000000005</c:v>
                </c:pt>
                <c:pt idx="1618">
                  <c:v>1524.6000000000004</c:v>
                </c:pt>
                <c:pt idx="1619">
                  <c:v>162.18</c:v>
                </c:pt>
                <c:pt idx="1620">
                  <c:v>2120.67</c:v>
                </c:pt>
                <c:pt idx="1621">
                  <c:v>7410.8700000000008</c:v>
                </c:pt>
                <c:pt idx="1622">
                  <c:v>493.14</c:v>
                </c:pt>
                <c:pt idx="1623">
                  <c:v>941.56</c:v>
                </c:pt>
                <c:pt idx="1624">
                  <c:v>2645.2799999999997</c:v>
                </c:pt>
                <c:pt idx="1625">
                  <c:v>830.46</c:v>
                </c:pt>
                <c:pt idx="1626">
                  <c:v>4829.84</c:v>
                </c:pt>
                <c:pt idx="1627">
                  <c:v>4032.8</c:v>
                </c:pt>
                <c:pt idx="1628">
                  <c:v>1139.5999999999999</c:v>
                </c:pt>
                <c:pt idx="1629">
                  <c:v>2185.15</c:v>
                </c:pt>
                <c:pt idx="1630">
                  <c:v>4573.95</c:v>
                </c:pt>
                <c:pt idx="1631">
                  <c:v>3489.95</c:v>
                </c:pt>
                <c:pt idx="1632">
                  <c:v>8809.85</c:v>
                </c:pt>
                <c:pt idx="1633">
                  <c:v>7543.7</c:v>
                </c:pt>
                <c:pt idx="1634">
                  <c:v>976.33</c:v>
                </c:pt>
                <c:pt idx="1635">
                  <c:v>10770.46</c:v>
                </c:pt>
                <c:pt idx="1636">
                  <c:v>9764.1500000000015</c:v>
                </c:pt>
                <c:pt idx="1637">
                  <c:v>227.96999999999997</c:v>
                </c:pt>
                <c:pt idx="1638">
                  <c:v>1324.83</c:v>
                </c:pt>
                <c:pt idx="1639">
                  <c:v>2655.4</c:v>
                </c:pt>
                <c:pt idx="1640">
                  <c:v>1400.95</c:v>
                </c:pt>
                <c:pt idx="1641">
                  <c:v>521.9</c:v>
                </c:pt>
                <c:pt idx="1642">
                  <c:v>2258.7999999999997</c:v>
                </c:pt>
                <c:pt idx="1643">
                  <c:v>72.5</c:v>
                </c:pt>
                <c:pt idx="1644">
                  <c:v>1981.1200000000003</c:v>
                </c:pt>
                <c:pt idx="1645">
                  <c:v>178.73000000000002</c:v>
                </c:pt>
                <c:pt idx="1646">
                  <c:v>1245.1800000000003</c:v>
                </c:pt>
                <c:pt idx="1647">
                  <c:v>-602.44999999999982</c:v>
                </c:pt>
                <c:pt idx="1648">
                  <c:v>914.93000000000006</c:v>
                </c:pt>
                <c:pt idx="1649">
                  <c:v>793.5300000000002</c:v>
                </c:pt>
                <c:pt idx="1650">
                  <c:v>299.98</c:v>
                </c:pt>
                <c:pt idx="1651">
                  <c:v>4604.18</c:v>
                </c:pt>
                <c:pt idx="1652">
                  <c:v>2160.9499999999998</c:v>
                </c:pt>
                <c:pt idx="1653">
                  <c:v>2783.88</c:v>
                </c:pt>
                <c:pt idx="1654">
                  <c:v>4325.21</c:v>
                </c:pt>
                <c:pt idx="1655">
                  <c:v>3046.33</c:v>
                </c:pt>
                <c:pt idx="1656">
                  <c:v>3388.5</c:v>
                </c:pt>
                <c:pt idx="1657">
                  <c:v>3900.96</c:v>
                </c:pt>
                <c:pt idx="1658">
                  <c:v>3243.96</c:v>
                </c:pt>
                <c:pt idx="1659">
                  <c:v>3123.23</c:v>
                </c:pt>
                <c:pt idx="1660">
                  <c:v>4418.95</c:v>
                </c:pt>
                <c:pt idx="1661">
                  <c:v>4475.2999999999993</c:v>
                </c:pt>
                <c:pt idx="1662">
                  <c:v>3559.13</c:v>
                </c:pt>
                <c:pt idx="1663">
                  <c:v>1682.04</c:v>
                </c:pt>
                <c:pt idx="1664">
                  <c:v>2198.4899999999998</c:v>
                </c:pt>
                <c:pt idx="1665">
                  <c:v>119.78999999999999</c:v>
                </c:pt>
                <c:pt idx="1666">
                  <c:v>2431.02</c:v>
                </c:pt>
                <c:pt idx="1667">
                  <c:v>1531.56</c:v>
                </c:pt>
                <c:pt idx="1668">
                  <c:v>1173.81</c:v>
                </c:pt>
                <c:pt idx="1669">
                  <c:v>1666.0499999999997</c:v>
                </c:pt>
                <c:pt idx="1670">
                  <c:v>4667.07</c:v>
                </c:pt>
                <c:pt idx="1671">
                  <c:v>5631.6</c:v>
                </c:pt>
                <c:pt idx="1672">
                  <c:v>3334.29</c:v>
                </c:pt>
                <c:pt idx="1673">
                  <c:v>-324.19999999999982</c:v>
                </c:pt>
                <c:pt idx="1674">
                  <c:v>-751.97999999999956</c:v>
                </c:pt>
                <c:pt idx="1675">
                  <c:v>-2066.3899999999994</c:v>
                </c:pt>
                <c:pt idx="1676">
                  <c:v>3843.3900000000003</c:v>
                </c:pt>
                <c:pt idx="1677">
                  <c:v>2236.6499999999996</c:v>
                </c:pt>
                <c:pt idx="1678">
                  <c:v>2487.27</c:v>
                </c:pt>
                <c:pt idx="1679">
                  <c:v>4147.59</c:v>
                </c:pt>
                <c:pt idx="1680">
                  <c:v>1768.05</c:v>
                </c:pt>
                <c:pt idx="1681">
                  <c:v>-107.81999999999971</c:v>
                </c:pt>
                <c:pt idx="1682">
                  <c:v>508.86000000000013</c:v>
                </c:pt>
                <c:pt idx="1683">
                  <c:v>1021.8900000000003</c:v>
                </c:pt>
                <c:pt idx="1684">
                  <c:v>131.70000000000005</c:v>
                </c:pt>
                <c:pt idx="1685">
                  <c:v>520.25</c:v>
                </c:pt>
                <c:pt idx="1686">
                  <c:v>347.75</c:v>
                </c:pt>
                <c:pt idx="1687">
                  <c:v>6238.4</c:v>
                </c:pt>
                <c:pt idx="1688">
                  <c:v>16.050000000000068</c:v>
                </c:pt>
                <c:pt idx="1689">
                  <c:v>232.05000000000018</c:v>
                </c:pt>
                <c:pt idx="1690">
                  <c:v>317.5</c:v>
                </c:pt>
                <c:pt idx="1691">
                  <c:v>1470.9</c:v>
                </c:pt>
                <c:pt idx="1692">
                  <c:v>2274.39</c:v>
                </c:pt>
                <c:pt idx="1693">
                  <c:v>3710.52</c:v>
                </c:pt>
                <c:pt idx="1694">
                  <c:v>5601.51</c:v>
                </c:pt>
                <c:pt idx="1695">
                  <c:v>7844.13</c:v>
                </c:pt>
                <c:pt idx="1696">
                  <c:v>13245.720000000001</c:v>
                </c:pt>
                <c:pt idx="1697">
                  <c:v>5973</c:v>
                </c:pt>
                <c:pt idx="1698">
                  <c:v>14158.23</c:v>
                </c:pt>
                <c:pt idx="1699">
                  <c:v>4122.34</c:v>
                </c:pt>
                <c:pt idx="1700">
                  <c:v>3212.59</c:v>
                </c:pt>
                <c:pt idx="1701">
                  <c:v>373.54</c:v>
                </c:pt>
                <c:pt idx="1702">
                  <c:v>324.52999999999997</c:v>
                </c:pt>
                <c:pt idx="1703">
                  <c:v>3396.6400000000003</c:v>
                </c:pt>
                <c:pt idx="1704">
                  <c:v>4146.3500000000004</c:v>
                </c:pt>
                <c:pt idx="1705">
                  <c:v>8896.75</c:v>
                </c:pt>
                <c:pt idx="1706">
                  <c:v>1638.1200000000001</c:v>
                </c:pt>
                <c:pt idx="1707">
                  <c:v>2775.6699999999996</c:v>
                </c:pt>
                <c:pt idx="1708">
                  <c:v>130.19</c:v>
                </c:pt>
                <c:pt idx="1709">
                  <c:v>358.29999999999995</c:v>
                </c:pt>
                <c:pt idx="1710">
                  <c:v>398.94999999999993</c:v>
                </c:pt>
                <c:pt idx="1711">
                  <c:v>3686.5</c:v>
                </c:pt>
                <c:pt idx="1712">
                  <c:v>2906.75</c:v>
                </c:pt>
                <c:pt idx="1713">
                  <c:v>1170.48</c:v>
                </c:pt>
                <c:pt idx="1714">
                  <c:v>84.57</c:v>
                </c:pt>
                <c:pt idx="1715">
                  <c:v>853.13000000000011</c:v>
                </c:pt>
                <c:pt idx="1716">
                  <c:v>30.060000000000002</c:v>
                </c:pt>
                <c:pt idx="1717">
                  <c:v>1378.9300000000003</c:v>
                </c:pt>
                <c:pt idx="1718">
                  <c:v>-497.35999999999967</c:v>
                </c:pt>
                <c:pt idx="1719">
                  <c:v>1734.39</c:v>
                </c:pt>
                <c:pt idx="1720">
                  <c:v>570.32000000000005</c:v>
                </c:pt>
                <c:pt idx="1721">
                  <c:v>3424.6400000000003</c:v>
                </c:pt>
                <c:pt idx="1722">
                  <c:v>3861.25</c:v>
                </c:pt>
                <c:pt idx="1723">
                  <c:v>8253.1899999999987</c:v>
                </c:pt>
                <c:pt idx="1724">
                  <c:v>5522.34</c:v>
                </c:pt>
                <c:pt idx="1725">
                  <c:v>2171.04</c:v>
                </c:pt>
                <c:pt idx="1726">
                  <c:v>1266.8699999999999</c:v>
                </c:pt>
                <c:pt idx="1727">
                  <c:v>73.919999999999987</c:v>
                </c:pt>
                <c:pt idx="1728">
                  <c:v>660.06</c:v>
                </c:pt>
                <c:pt idx="1729">
                  <c:v>1070.5499999999997</c:v>
                </c:pt>
                <c:pt idx="1730">
                  <c:v>2474.0699999999997</c:v>
                </c:pt>
                <c:pt idx="1731">
                  <c:v>1014.2099999999998</c:v>
                </c:pt>
                <c:pt idx="1732">
                  <c:v>1618.1999999999998</c:v>
                </c:pt>
                <c:pt idx="1733">
                  <c:v>1617.9899999999998</c:v>
                </c:pt>
                <c:pt idx="1734">
                  <c:v>4241.58</c:v>
                </c:pt>
                <c:pt idx="1735">
                  <c:v>5924.9999999999991</c:v>
                </c:pt>
                <c:pt idx="1736">
                  <c:v>3313.29</c:v>
                </c:pt>
                <c:pt idx="1737">
                  <c:v>2472.1799999999998</c:v>
                </c:pt>
                <c:pt idx="1738">
                  <c:v>2598.81</c:v>
                </c:pt>
                <c:pt idx="1739">
                  <c:v>6831.57</c:v>
                </c:pt>
                <c:pt idx="1740">
                  <c:v>2475.9299999999998</c:v>
                </c:pt>
                <c:pt idx="1741">
                  <c:v>3572.58</c:v>
                </c:pt>
                <c:pt idx="1742">
                  <c:v>-691.55000000000018</c:v>
                </c:pt>
                <c:pt idx="1743">
                  <c:v>-9987.39</c:v>
                </c:pt>
                <c:pt idx="1744">
                  <c:v>-149.03999999999996</c:v>
                </c:pt>
                <c:pt idx="1745">
                  <c:v>-37.599999999999994</c:v>
                </c:pt>
                <c:pt idx="1746">
                  <c:v>-1605.869999999999</c:v>
                </c:pt>
                <c:pt idx="1747">
                  <c:v>-2733.3899999999994</c:v>
                </c:pt>
                <c:pt idx="1748">
                  <c:v>-1728.42</c:v>
                </c:pt>
                <c:pt idx="1749">
                  <c:v>4727.9500000000007</c:v>
                </c:pt>
                <c:pt idx="1750">
                  <c:v>5100.1200000000008</c:v>
                </c:pt>
                <c:pt idx="1751">
                  <c:v>3940.7000000000003</c:v>
                </c:pt>
                <c:pt idx="1752">
                  <c:v>326.75</c:v>
                </c:pt>
                <c:pt idx="1753">
                  <c:v>5817.9699999999993</c:v>
                </c:pt>
                <c:pt idx="1754">
                  <c:v>2208.2799999999997</c:v>
                </c:pt>
                <c:pt idx="1755">
                  <c:v>1694.7299999999996</c:v>
                </c:pt>
                <c:pt idx="1756">
                  <c:v>1369.0499999999997</c:v>
                </c:pt>
                <c:pt idx="1757">
                  <c:v>1580.46</c:v>
                </c:pt>
                <c:pt idx="1758">
                  <c:v>917.79000000000087</c:v>
                </c:pt>
                <c:pt idx="1759">
                  <c:v>1956.4800000000005</c:v>
                </c:pt>
                <c:pt idx="1760">
                  <c:v>4459.5500000000011</c:v>
                </c:pt>
                <c:pt idx="1761">
                  <c:v>1319.5500000000002</c:v>
                </c:pt>
                <c:pt idx="1762">
                  <c:v>1883.1999999999998</c:v>
                </c:pt>
                <c:pt idx="1763">
                  <c:v>9315.4500000000007</c:v>
                </c:pt>
                <c:pt idx="1764">
                  <c:v>4152.1499999999996</c:v>
                </c:pt>
                <c:pt idx="1765">
                  <c:v>15459.39</c:v>
                </c:pt>
                <c:pt idx="1766">
                  <c:v>3217.11</c:v>
                </c:pt>
                <c:pt idx="1767">
                  <c:v>12019.98</c:v>
                </c:pt>
                <c:pt idx="1768">
                  <c:v>3747.69</c:v>
                </c:pt>
                <c:pt idx="1769">
                  <c:v>2765.67</c:v>
                </c:pt>
                <c:pt idx="1770">
                  <c:v>5548.1900000000005</c:v>
                </c:pt>
                <c:pt idx="1771">
                  <c:v>78.34</c:v>
                </c:pt>
                <c:pt idx="1772">
                  <c:v>7004.4000000000005</c:v>
                </c:pt>
                <c:pt idx="1773">
                  <c:v>11277.6</c:v>
                </c:pt>
                <c:pt idx="1774">
                  <c:v>5394.15</c:v>
                </c:pt>
                <c:pt idx="1775">
                  <c:v>1106.1500000000001</c:v>
                </c:pt>
                <c:pt idx="1776">
                  <c:v>7712.75</c:v>
                </c:pt>
                <c:pt idx="1777">
                  <c:v>3688.02</c:v>
                </c:pt>
                <c:pt idx="1778">
                  <c:v>1413.15</c:v>
                </c:pt>
                <c:pt idx="1779">
                  <c:v>5265.34</c:v>
                </c:pt>
                <c:pt idx="1780">
                  <c:v>8001.78</c:v>
                </c:pt>
                <c:pt idx="1781">
                  <c:v>7115.5</c:v>
                </c:pt>
                <c:pt idx="1782">
                  <c:v>738.31</c:v>
                </c:pt>
                <c:pt idx="1783">
                  <c:v>2996.7</c:v>
                </c:pt>
                <c:pt idx="1784">
                  <c:v>3679.9700000000003</c:v>
                </c:pt>
                <c:pt idx="1785">
                  <c:v>3297.3900000000003</c:v>
                </c:pt>
                <c:pt idx="1786">
                  <c:v>2912.76</c:v>
                </c:pt>
                <c:pt idx="1787">
                  <c:v>991.51</c:v>
                </c:pt>
                <c:pt idx="1788">
                  <c:v>6122.75</c:v>
                </c:pt>
                <c:pt idx="1789">
                  <c:v>1409.82</c:v>
                </c:pt>
                <c:pt idx="1790">
                  <c:v>1590.81</c:v>
                </c:pt>
                <c:pt idx="1791">
                  <c:v>3410.8199999999997</c:v>
                </c:pt>
                <c:pt idx="1792">
                  <c:v>6004.41</c:v>
                </c:pt>
                <c:pt idx="1793">
                  <c:v>652.07999999999993</c:v>
                </c:pt>
                <c:pt idx="1794">
                  <c:v>-211.14000000000033</c:v>
                </c:pt>
                <c:pt idx="1795">
                  <c:v>-1153.02</c:v>
                </c:pt>
                <c:pt idx="1796">
                  <c:v>-2760.8599999999997</c:v>
                </c:pt>
                <c:pt idx="1797">
                  <c:v>4547.01</c:v>
                </c:pt>
                <c:pt idx="1798">
                  <c:v>2619.25</c:v>
                </c:pt>
                <c:pt idx="1799">
                  <c:v>5777.91</c:v>
                </c:pt>
                <c:pt idx="1800">
                  <c:v>1231.4699999999998</c:v>
                </c:pt>
                <c:pt idx="1801">
                  <c:v>1562.9099999999999</c:v>
                </c:pt>
                <c:pt idx="1802">
                  <c:v>1074.5400000000009</c:v>
                </c:pt>
                <c:pt idx="1803">
                  <c:v>322.71000000000004</c:v>
                </c:pt>
                <c:pt idx="1804">
                  <c:v>-578.39999999999964</c:v>
                </c:pt>
                <c:pt idx="1805">
                  <c:v>15.149999999999977</c:v>
                </c:pt>
                <c:pt idx="1806">
                  <c:v>4278</c:v>
                </c:pt>
                <c:pt idx="1807">
                  <c:v>954.36</c:v>
                </c:pt>
                <c:pt idx="1808">
                  <c:v>890.28</c:v>
                </c:pt>
                <c:pt idx="1809">
                  <c:v>718.02</c:v>
                </c:pt>
                <c:pt idx="1810">
                  <c:v>2916.9</c:v>
                </c:pt>
                <c:pt idx="1811">
                  <c:v>3103.29</c:v>
                </c:pt>
                <c:pt idx="1812">
                  <c:v>3024.0600000000004</c:v>
                </c:pt>
                <c:pt idx="1813">
                  <c:v>344.52</c:v>
                </c:pt>
                <c:pt idx="1814">
                  <c:v>865.11</c:v>
                </c:pt>
                <c:pt idx="1815">
                  <c:v>3961.38</c:v>
                </c:pt>
                <c:pt idx="1816">
                  <c:v>1853.54</c:v>
                </c:pt>
                <c:pt idx="1817">
                  <c:v>1087.8400000000001</c:v>
                </c:pt>
                <c:pt idx="1818">
                  <c:v>7872.3</c:v>
                </c:pt>
                <c:pt idx="1819">
                  <c:v>6313.2</c:v>
                </c:pt>
                <c:pt idx="1820">
                  <c:v>1662.35</c:v>
                </c:pt>
                <c:pt idx="1821">
                  <c:v>5379.15</c:v>
                </c:pt>
                <c:pt idx="1822">
                  <c:v>6453.95</c:v>
                </c:pt>
                <c:pt idx="1823">
                  <c:v>10851.1</c:v>
                </c:pt>
                <c:pt idx="1824">
                  <c:v>8135.5</c:v>
                </c:pt>
                <c:pt idx="1825">
                  <c:v>527.45000000000005</c:v>
                </c:pt>
                <c:pt idx="1826">
                  <c:v>6796.96</c:v>
                </c:pt>
                <c:pt idx="1827">
                  <c:v>5306.92</c:v>
                </c:pt>
                <c:pt idx="1828">
                  <c:v>1106.47</c:v>
                </c:pt>
                <c:pt idx="1829">
                  <c:v>7360.39</c:v>
                </c:pt>
                <c:pt idx="1830">
                  <c:v>3475.59</c:v>
                </c:pt>
                <c:pt idx="1831">
                  <c:v>3512.95</c:v>
                </c:pt>
                <c:pt idx="1832">
                  <c:v>760.09999999999991</c:v>
                </c:pt>
                <c:pt idx="1833">
                  <c:v>935.05</c:v>
                </c:pt>
                <c:pt idx="1834">
                  <c:v>2884</c:v>
                </c:pt>
                <c:pt idx="1835">
                  <c:v>2179.15</c:v>
                </c:pt>
                <c:pt idx="1836">
                  <c:v>407</c:v>
                </c:pt>
                <c:pt idx="1837">
                  <c:v>9234.0499999999993</c:v>
                </c:pt>
                <c:pt idx="1838">
                  <c:v>3415.51</c:v>
                </c:pt>
                <c:pt idx="1839">
                  <c:v>1128.58</c:v>
                </c:pt>
                <c:pt idx="1840">
                  <c:v>579.09000000000015</c:v>
                </c:pt>
                <c:pt idx="1841">
                  <c:v>5823.18</c:v>
                </c:pt>
                <c:pt idx="1842">
                  <c:v>3212.09</c:v>
                </c:pt>
                <c:pt idx="1843">
                  <c:v>4130.8</c:v>
                </c:pt>
                <c:pt idx="1844">
                  <c:v>1884.66</c:v>
                </c:pt>
                <c:pt idx="1845">
                  <c:v>377.45</c:v>
                </c:pt>
                <c:pt idx="1846">
                  <c:v>730.43999999999994</c:v>
                </c:pt>
                <c:pt idx="1847">
                  <c:v>3410.7</c:v>
                </c:pt>
                <c:pt idx="1848">
                  <c:v>342.68999999999994</c:v>
                </c:pt>
                <c:pt idx="1849">
                  <c:v>1282.4099999999999</c:v>
                </c:pt>
                <c:pt idx="1850">
                  <c:v>1568.37</c:v>
                </c:pt>
                <c:pt idx="1851">
                  <c:v>1368.36</c:v>
                </c:pt>
                <c:pt idx="1852">
                  <c:v>3422.3999999999996</c:v>
                </c:pt>
                <c:pt idx="1853">
                  <c:v>1663.3799999999999</c:v>
                </c:pt>
                <c:pt idx="1854">
                  <c:v>170.94</c:v>
                </c:pt>
                <c:pt idx="1855">
                  <c:v>5415.42</c:v>
                </c:pt>
                <c:pt idx="1856">
                  <c:v>6220.83</c:v>
                </c:pt>
                <c:pt idx="1857">
                  <c:v>5179.1100000000006</c:v>
                </c:pt>
                <c:pt idx="1858">
                  <c:v>5100.93</c:v>
                </c:pt>
                <c:pt idx="1859">
                  <c:v>3890.46</c:v>
                </c:pt>
                <c:pt idx="1860">
                  <c:v>2939.16</c:v>
                </c:pt>
                <c:pt idx="1861">
                  <c:v>-38.400000000000006</c:v>
                </c:pt>
                <c:pt idx="1862">
                  <c:v>-30.439999999999998</c:v>
                </c:pt>
                <c:pt idx="1863">
                  <c:v>-5312.02</c:v>
                </c:pt>
                <c:pt idx="1864">
                  <c:v>-389.29999999999995</c:v>
                </c:pt>
                <c:pt idx="1865">
                  <c:v>-1854.7799999999997</c:v>
                </c:pt>
                <c:pt idx="1866">
                  <c:v>-1548.4299999999998</c:v>
                </c:pt>
                <c:pt idx="1867">
                  <c:v>4313.68</c:v>
                </c:pt>
                <c:pt idx="1868">
                  <c:v>4202.6200000000008</c:v>
                </c:pt>
                <c:pt idx="1869">
                  <c:v>2358.5700000000002</c:v>
                </c:pt>
                <c:pt idx="1870">
                  <c:v>3625.119999999999</c:v>
                </c:pt>
                <c:pt idx="1871">
                  <c:v>1428.5300000000002</c:v>
                </c:pt>
                <c:pt idx="1872">
                  <c:v>4539.2699999999995</c:v>
                </c:pt>
                <c:pt idx="1873">
                  <c:v>952.47</c:v>
                </c:pt>
                <c:pt idx="1874">
                  <c:v>-369.90000000000009</c:v>
                </c:pt>
                <c:pt idx="1875">
                  <c:v>299.25</c:v>
                </c:pt>
                <c:pt idx="1876">
                  <c:v>-235.58999999999992</c:v>
                </c:pt>
                <c:pt idx="1877">
                  <c:v>1924.3200000000006</c:v>
                </c:pt>
                <c:pt idx="1878">
                  <c:v>353.25</c:v>
                </c:pt>
                <c:pt idx="1879">
                  <c:v>6948.72</c:v>
                </c:pt>
                <c:pt idx="1880">
                  <c:v>5150.25</c:v>
                </c:pt>
                <c:pt idx="1881">
                  <c:v>2103.48</c:v>
                </c:pt>
                <c:pt idx="1882">
                  <c:v>5675.85</c:v>
                </c:pt>
                <c:pt idx="1883">
                  <c:v>7135.11</c:v>
                </c:pt>
                <c:pt idx="1884">
                  <c:v>9180.7800000000007</c:v>
                </c:pt>
                <c:pt idx="1885">
                  <c:v>186.99</c:v>
                </c:pt>
                <c:pt idx="1886">
                  <c:v>968.78</c:v>
                </c:pt>
                <c:pt idx="1887">
                  <c:v>3939.9900000000002</c:v>
                </c:pt>
                <c:pt idx="1888">
                  <c:v>685.34</c:v>
                </c:pt>
                <c:pt idx="1889">
                  <c:v>3168.25</c:v>
                </c:pt>
                <c:pt idx="1890">
                  <c:v>6630.8</c:v>
                </c:pt>
                <c:pt idx="1891">
                  <c:v>5614.65</c:v>
                </c:pt>
                <c:pt idx="1892">
                  <c:v>2708.46</c:v>
                </c:pt>
                <c:pt idx="1893">
                  <c:v>179.76</c:v>
                </c:pt>
                <c:pt idx="1894">
                  <c:v>405.89</c:v>
                </c:pt>
                <c:pt idx="1895">
                  <c:v>1744.15</c:v>
                </c:pt>
                <c:pt idx="1896">
                  <c:v>4639.17</c:v>
                </c:pt>
                <c:pt idx="1897">
                  <c:v>2337.2399999999998</c:v>
                </c:pt>
                <c:pt idx="1898">
                  <c:v>1751.6499999999999</c:v>
                </c:pt>
                <c:pt idx="1899">
                  <c:v>448.6</c:v>
                </c:pt>
                <c:pt idx="1900">
                  <c:v>1592.1999999999998</c:v>
                </c:pt>
                <c:pt idx="1901">
                  <c:v>1441.98</c:v>
                </c:pt>
                <c:pt idx="1902">
                  <c:v>2177.92</c:v>
                </c:pt>
                <c:pt idx="1903">
                  <c:v>183.49</c:v>
                </c:pt>
                <c:pt idx="1904">
                  <c:v>3952.23</c:v>
                </c:pt>
                <c:pt idx="1905">
                  <c:v>980.94</c:v>
                </c:pt>
                <c:pt idx="1906">
                  <c:v>3251.6800000000003</c:v>
                </c:pt>
                <c:pt idx="1907">
                  <c:v>3310.92</c:v>
                </c:pt>
                <c:pt idx="1908">
                  <c:v>3332.48</c:v>
                </c:pt>
                <c:pt idx="1909">
                  <c:v>1435.52</c:v>
                </c:pt>
                <c:pt idx="1910">
                  <c:v>3282.3399999999997</c:v>
                </c:pt>
                <c:pt idx="1911">
                  <c:v>3904.71</c:v>
                </c:pt>
                <c:pt idx="1912">
                  <c:v>2426.23</c:v>
                </c:pt>
                <c:pt idx="1913">
                  <c:v>5169.82</c:v>
                </c:pt>
                <c:pt idx="1914">
                  <c:v>5287.18</c:v>
                </c:pt>
                <c:pt idx="1915">
                  <c:v>3542.6399999999994</c:v>
                </c:pt>
                <c:pt idx="1916">
                  <c:v>168.63</c:v>
                </c:pt>
                <c:pt idx="1917">
                  <c:v>2339.0099999999998</c:v>
                </c:pt>
                <c:pt idx="1918">
                  <c:v>4453.1399999999994</c:v>
                </c:pt>
                <c:pt idx="1919">
                  <c:v>664.23</c:v>
                </c:pt>
                <c:pt idx="1920">
                  <c:v>1458.69</c:v>
                </c:pt>
                <c:pt idx="1921">
                  <c:v>2452.98</c:v>
                </c:pt>
                <c:pt idx="1922">
                  <c:v>-404.39</c:v>
                </c:pt>
                <c:pt idx="1923">
                  <c:v>-153.32999999999998</c:v>
                </c:pt>
                <c:pt idx="1924">
                  <c:v>-1662.5999999999995</c:v>
                </c:pt>
                <c:pt idx="1925">
                  <c:v>-2499.29</c:v>
                </c:pt>
                <c:pt idx="1926">
                  <c:v>-129.82999999999993</c:v>
                </c:pt>
                <c:pt idx="1927">
                  <c:v>-3771.1100000000006</c:v>
                </c:pt>
                <c:pt idx="1928">
                  <c:v>4609.5599999999995</c:v>
                </c:pt>
                <c:pt idx="1929">
                  <c:v>3793.83</c:v>
                </c:pt>
                <c:pt idx="1930">
                  <c:v>3671.5599999999995</c:v>
                </c:pt>
                <c:pt idx="1931">
                  <c:v>2163.66</c:v>
                </c:pt>
                <c:pt idx="1932">
                  <c:v>89.580000000000155</c:v>
                </c:pt>
                <c:pt idx="1933">
                  <c:v>-106.23000000000002</c:v>
                </c:pt>
                <c:pt idx="1934">
                  <c:v>-189.21000000000004</c:v>
                </c:pt>
                <c:pt idx="1935">
                  <c:v>566.61000000000058</c:v>
                </c:pt>
                <c:pt idx="1936">
                  <c:v>218.97000000000025</c:v>
                </c:pt>
                <c:pt idx="1937">
                  <c:v>256.05000000000109</c:v>
                </c:pt>
                <c:pt idx="1938">
                  <c:v>1167.3</c:v>
                </c:pt>
                <c:pt idx="1939">
                  <c:v>71.150000000000091</c:v>
                </c:pt>
                <c:pt idx="1940">
                  <c:v>161.70000000000005</c:v>
                </c:pt>
                <c:pt idx="1941">
                  <c:v>414.45</c:v>
                </c:pt>
                <c:pt idx="1942">
                  <c:v>6374.61</c:v>
                </c:pt>
                <c:pt idx="1943">
                  <c:v>6935.4</c:v>
                </c:pt>
                <c:pt idx="1944">
                  <c:v>4668.3</c:v>
                </c:pt>
                <c:pt idx="1945">
                  <c:v>558.54</c:v>
                </c:pt>
                <c:pt idx="1946">
                  <c:v>7446.4800000000005</c:v>
                </c:pt>
                <c:pt idx="1947">
                  <c:v>815.67000000000007</c:v>
                </c:pt>
                <c:pt idx="1948">
                  <c:v>2198.2799999999997</c:v>
                </c:pt>
                <c:pt idx="1949">
                  <c:v>2202.15</c:v>
                </c:pt>
                <c:pt idx="1950">
                  <c:v>5132.75</c:v>
                </c:pt>
                <c:pt idx="1951">
                  <c:v>41.55</c:v>
                </c:pt>
                <c:pt idx="1952">
                  <c:v>6824.15</c:v>
                </c:pt>
                <c:pt idx="1953">
                  <c:v>2918.35</c:v>
                </c:pt>
                <c:pt idx="1954">
                  <c:v>1402.45</c:v>
                </c:pt>
                <c:pt idx="1955">
                  <c:v>9059.9</c:v>
                </c:pt>
                <c:pt idx="1956">
                  <c:v>1.85</c:v>
                </c:pt>
                <c:pt idx="1957">
                  <c:v>4758.5</c:v>
                </c:pt>
                <c:pt idx="1958">
                  <c:v>2109.25</c:v>
                </c:pt>
                <c:pt idx="1959">
                  <c:v>2405.77</c:v>
                </c:pt>
                <c:pt idx="1960">
                  <c:v>1005.95</c:v>
                </c:pt>
                <c:pt idx="1961">
                  <c:v>8292.26</c:v>
                </c:pt>
                <c:pt idx="1962">
                  <c:v>1211.5999999999999</c:v>
                </c:pt>
                <c:pt idx="1963">
                  <c:v>1533.0999999999995</c:v>
                </c:pt>
                <c:pt idx="1964">
                  <c:v>1531.8000000000002</c:v>
                </c:pt>
                <c:pt idx="1965">
                  <c:v>7060.65</c:v>
                </c:pt>
                <c:pt idx="1966">
                  <c:v>2790.5999999999995</c:v>
                </c:pt>
                <c:pt idx="1967">
                  <c:v>57.3</c:v>
                </c:pt>
                <c:pt idx="1968">
                  <c:v>51.72</c:v>
                </c:pt>
                <c:pt idx="1969">
                  <c:v>633.68000000000006</c:v>
                </c:pt>
                <c:pt idx="1970">
                  <c:v>3356.7200000000003</c:v>
                </c:pt>
                <c:pt idx="1971">
                  <c:v>2773.09</c:v>
                </c:pt>
                <c:pt idx="1972">
                  <c:v>3548.82</c:v>
                </c:pt>
                <c:pt idx="1973">
                  <c:v>3492.8</c:v>
                </c:pt>
                <c:pt idx="1974">
                  <c:v>130.97</c:v>
                </c:pt>
                <c:pt idx="1975">
                  <c:v>1772.21</c:v>
                </c:pt>
                <c:pt idx="1976">
                  <c:v>2772.9399999999996</c:v>
                </c:pt>
                <c:pt idx="1977">
                  <c:v>3404.31</c:v>
                </c:pt>
                <c:pt idx="1978">
                  <c:v>6875.29</c:v>
                </c:pt>
                <c:pt idx="1979">
                  <c:v>3933.9299999999994</c:v>
                </c:pt>
                <c:pt idx="1980">
                  <c:v>1763.7599999999998</c:v>
                </c:pt>
                <c:pt idx="1981">
                  <c:v>1279.1699999999996</c:v>
                </c:pt>
                <c:pt idx="1982">
                  <c:v>898.19999999999982</c:v>
                </c:pt>
                <c:pt idx="1983">
                  <c:v>3882.6899999999996</c:v>
                </c:pt>
                <c:pt idx="1984">
                  <c:v>5183.04</c:v>
                </c:pt>
                <c:pt idx="1985">
                  <c:v>3781.8899999999994</c:v>
                </c:pt>
                <c:pt idx="1986">
                  <c:v>4770.54</c:v>
                </c:pt>
                <c:pt idx="1987">
                  <c:v>4709.1000000000004</c:v>
                </c:pt>
                <c:pt idx="1988">
                  <c:v>3646.92</c:v>
                </c:pt>
                <c:pt idx="1989">
                  <c:v>7523.1900000000005</c:v>
                </c:pt>
                <c:pt idx="1990">
                  <c:v>2341.41</c:v>
                </c:pt>
                <c:pt idx="1991">
                  <c:v>-610.01000000000022</c:v>
                </c:pt>
                <c:pt idx="1992">
                  <c:v>-33.840000000000003</c:v>
                </c:pt>
                <c:pt idx="1993">
                  <c:v>-353.5</c:v>
                </c:pt>
                <c:pt idx="1994">
                  <c:v>730.79000000000008</c:v>
                </c:pt>
                <c:pt idx="1995">
                  <c:v>3062.38</c:v>
                </c:pt>
                <c:pt idx="1996">
                  <c:v>1808.6400000000003</c:v>
                </c:pt>
                <c:pt idx="1997">
                  <c:v>1882.4699999999998</c:v>
                </c:pt>
                <c:pt idx="1998">
                  <c:v>4660.619999999999</c:v>
                </c:pt>
                <c:pt idx="1999">
                  <c:v>5733.96</c:v>
                </c:pt>
                <c:pt idx="2000">
                  <c:v>728.91</c:v>
                </c:pt>
                <c:pt idx="2001">
                  <c:v>51.360000000000014</c:v>
                </c:pt>
                <c:pt idx="2002">
                  <c:v>-294.75</c:v>
                </c:pt>
                <c:pt idx="2003">
                  <c:v>3299.6000000000004</c:v>
                </c:pt>
                <c:pt idx="2004">
                  <c:v>1343.25</c:v>
                </c:pt>
                <c:pt idx="2005">
                  <c:v>3214.4000000000005</c:v>
                </c:pt>
                <c:pt idx="2006">
                  <c:v>1077.6600000000001</c:v>
                </c:pt>
                <c:pt idx="2007">
                  <c:v>1485.63</c:v>
                </c:pt>
                <c:pt idx="2008">
                  <c:v>2829.1800000000003</c:v>
                </c:pt>
                <c:pt idx="2009">
                  <c:v>6002.7000000000007</c:v>
                </c:pt>
                <c:pt idx="2010">
                  <c:v>4063.9800000000005</c:v>
                </c:pt>
                <c:pt idx="2011">
                  <c:v>1427.5900000000001</c:v>
                </c:pt>
                <c:pt idx="2012">
                  <c:v>7213.4</c:v>
                </c:pt>
                <c:pt idx="2013">
                  <c:v>9637.1</c:v>
                </c:pt>
                <c:pt idx="2014">
                  <c:v>2881.3</c:v>
                </c:pt>
                <c:pt idx="2015">
                  <c:v>3779.42</c:v>
                </c:pt>
                <c:pt idx="2016">
                  <c:v>2102.84</c:v>
                </c:pt>
                <c:pt idx="2017">
                  <c:v>2882.27</c:v>
                </c:pt>
                <c:pt idx="2018">
                  <c:v>3216.34</c:v>
                </c:pt>
                <c:pt idx="2019">
                  <c:v>1733.34</c:v>
                </c:pt>
                <c:pt idx="2020">
                  <c:v>2907.0899999999997</c:v>
                </c:pt>
                <c:pt idx="2021">
                  <c:v>5863.8499999999995</c:v>
                </c:pt>
                <c:pt idx="2022">
                  <c:v>139</c:v>
                </c:pt>
                <c:pt idx="2023">
                  <c:v>1419.8999999999996</c:v>
                </c:pt>
                <c:pt idx="2024">
                  <c:v>1234.2</c:v>
                </c:pt>
                <c:pt idx="2025">
                  <c:v>4331</c:v>
                </c:pt>
                <c:pt idx="2026">
                  <c:v>3937.5</c:v>
                </c:pt>
                <c:pt idx="2027">
                  <c:v>1645.9099999999999</c:v>
                </c:pt>
                <c:pt idx="2028">
                  <c:v>-34.45999999999998</c:v>
                </c:pt>
                <c:pt idx="2029">
                  <c:v>-414.52999999999975</c:v>
                </c:pt>
                <c:pt idx="2030">
                  <c:v>298.48</c:v>
                </c:pt>
                <c:pt idx="2031">
                  <c:v>288.65999999999985</c:v>
                </c:pt>
                <c:pt idx="2032">
                  <c:v>3560.3900000000003</c:v>
                </c:pt>
                <c:pt idx="2033">
                  <c:v>2211.59</c:v>
                </c:pt>
                <c:pt idx="2034">
                  <c:v>3364.35</c:v>
                </c:pt>
                <c:pt idx="2035">
                  <c:v>2870.52</c:v>
                </c:pt>
                <c:pt idx="2036">
                  <c:v>3491.86</c:v>
                </c:pt>
                <c:pt idx="2037">
                  <c:v>3170.68</c:v>
                </c:pt>
                <c:pt idx="2038">
                  <c:v>3671.81</c:v>
                </c:pt>
                <c:pt idx="2039">
                  <c:v>2410.2199999999998</c:v>
                </c:pt>
                <c:pt idx="2040">
                  <c:v>7391.1299999999992</c:v>
                </c:pt>
                <c:pt idx="2041">
                  <c:v>1404.8899999999999</c:v>
                </c:pt>
                <c:pt idx="2042">
                  <c:v>6062.82</c:v>
                </c:pt>
                <c:pt idx="2043">
                  <c:v>1242.1199999999999</c:v>
                </c:pt>
                <c:pt idx="2044">
                  <c:v>4940.6099999999997</c:v>
                </c:pt>
                <c:pt idx="2045">
                  <c:v>113.03999999999999</c:v>
                </c:pt>
                <c:pt idx="2046">
                  <c:v>1183.4399999999998</c:v>
                </c:pt>
                <c:pt idx="2047">
                  <c:v>2923.4699999999993</c:v>
                </c:pt>
                <c:pt idx="2048">
                  <c:v>222.65999999999997</c:v>
                </c:pt>
                <c:pt idx="2049">
                  <c:v>2826.5099999999998</c:v>
                </c:pt>
                <c:pt idx="2050">
                  <c:v>1700.31</c:v>
                </c:pt>
                <c:pt idx="2051">
                  <c:v>3008.1</c:v>
                </c:pt>
                <c:pt idx="2052">
                  <c:v>7342.68</c:v>
                </c:pt>
                <c:pt idx="2053">
                  <c:v>-200.36000000000013</c:v>
                </c:pt>
                <c:pt idx="2054">
                  <c:v>-374.77999999999975</c:v>
                </c:pt>
                <c:pt idx="2055">
                  <c:v>-1710.3599999999997</c:v>
                </c:pt>
                <c:pt idx="2056">
                  <c:v>-5493.18</c:v>
                </c:pt>
                <c:pt idx="2057">
                  <c:v>2342.77</c:v>
                </c:pt>
                <c:pt idx="2058">
                  <c:v>3094.4500000000003</c:v>
                </c:pt>
                <c:pt idx="2059">
                  <c:v>3048.98</c:v>
                </c:pt>
                <c:pt idx="2060">
                  <c:v>2060.9300000000003</c:v>
                </c:pt>
                <c:pt idx="2061">
                  <c:v>3208.33</c:v>
                </c:pt>
                <c:pt idx="2062">
                  <c:v>733.82999999999993</c:v>
                </c:pt>
                <c:pt idx="2063">
                  <c:v>1413.17</c:v>
                </c:pt>
                <c:pt idx="2064">
                  <c:v>3560.3999999999996</c:v>
                </c:pt>
                <c:pt idx="2065">
                  <c:v>2506.77</c:v>
                </c:pt>
                <c:pt idx="2066">
                  <c:v>4486.8899999999994</c:v>
                </c:pt>
                <c:pt idx="2067">
                  <c:v>1318.4400000000005</c:v>
                </c:pt>
                <c:pt idx="2068">
                  <c:v>-238.40999999999985</c:v>
                </c:pt>
                <c:pt idx="2069">
                  <c:v>6332.6</c:v>
                </c:pt>
                <c:pt idx="2070">
                  <c:v>224.25</c:v>
                </c:pt>
                <c:pt idx="2071">
                  <c:v>1265.5</c:v>
                </c:pt>
                <c:pt idx="2072">
                  <c:v>4688.1900000000005</c:v>
                </c:pt>
                <c:pt idx="2073">
                  <c:v>2790.63</c:v>
                </c:pt>
                <c:pt idx="2074">
                  <c:v>1022.7900000000001</c:v>
                </c:pt>
                <c:pt idx="2075">
                  <c:v>3239.3100000000004</c:v>
                </c:pt>
                <c:pt idx="2076">
                  <c:v>686.43000000000006</c:v>
                </c:pt>
                <c:pt idx="2077">
                  <c:v>11444.16</c:v>
                </c:pt>
                <c:pt idx="2078">
                  <c:v>9162.14</c:v>
                </c:pt>
                <c:pt idx="2079">
                  <c:v>6103.75</c:v>
                </c:pt>
                <c:pt idx="2080">
                  <c:v>4138.8999999999996</c:v>
                </c:pt>
                <c:pt idx="2081">
                  <c:v>9027.85</c:v>
                </c:pt>
                <c:pt idx="2082">
                  <c:v>5813.2</c:v>
                </c:pt>
                <c:pt idx="2083">
                  <c:v>2807.4</c:v>
                </c:pt>
                <c:pt idx="2084">
                  <c:v>1061.1999999999998</c:v>
                </c:pt>
                <c:pt idx="2085">
                  <c:v>4776.95</c:v>
                </c:pt>
                <c:pt idx="2086">
                  <c:v>17.399999999999999</c:v>
                </c:pt>
                <c:pt idx="2087">
                  <c:v>5745.15</c:v>
                </c:pt>
                <c:pt idx="2088">
                  <c:v>1936.2800000000007</c:v>
                </c:pt>
                <c:pt idx="2089">
                  <c:v>201.60000000000036</c:v>
                </c:pt>
                <c:pt idx="2090">
                  <c:v>20.620000000000005</c:v>
                </c:pt>
                <c:pt idx="2091">
                  <c:v>306.29000000000002</c:v>
                </c:pt>
                <c:pt idx="2092">
                  <c:v>2441.42</c:v>
                </c:pt>
                <c:pt idx="2093">
                  <c:v>106.58000000000001</c:v>
                </c:pt>
                <c:pt idx="2094">
                  <c:v>215.9</c:v>
                </c:pt>
                <c:pt idx="2095">
                  <c:v>2518.2600000000002</c:v>
                </c:pt>
                <c:pt idx="2096">
                  <c:v>822.22</c:v>
                </c:pt>
                <c:pt idx="2097">
                  <c:v>3319.92</c:v>
                </c:pt>
                <c:pt idx="2098">
                  <c:v>3261.11</c:v>
                </c:pt>
                <c:pt idx="2099">
                  <c:v>3283.29</c:v>
                </c:pt>
                <c:pt idx="2100">
                  <c:v>3444.21</c:v>
                </c:pt>
                <c:pt idx="2101">
                  <c:v>2976.78</c:v>
                </c:pt>
                <c:pt idx="2102">
                  <c:v>3133.88</c:v>
                </c:pt>
                <c:pt idx="2103">
                  <c:v>4135.58</c:v>
                </c:pt>
                <c:pt idx="2104">
                  <c:v>3433.7</c:v>
                </c:pt>
                <c:pt idx="2105">
                  <c:v>1599.87</c:v>
                </c:pt>
                <c:pt idx="2106">
                  <c:v>4359.83</c:v>
                </c:pt>
                <c:pt idx="2107">
                  <c:v>6174.07</c:v>
                </c:pt>
                <c:pt idx="2108">
                  <c:v>3276.5299999999997</c:v>
                </c:pt>
                <c:pt idx="2109">
                  <c:v>1837.83</c:v>
                </c:pt>
                <c:pt idx="2110">
                  <c:v>1237.7999999999997</c:v>
                </c:pt>
                <c:pt idx="2111">
                  <c:v>1578.9299999999998</c:v>
                </c:pt>
                <c:pt idx="2112">
                  <c:v>1449.81</c:v>
                </c:pt>
                <c:pt idx="2113">
                  <c:v>2616.8399999999997</c:v>
                </c:pt>
                <c:pt idx="2114">
                  <c:v>3654.2999999999997</c:v>
                </c:pt>
                <c:pt idx="2115">
                  <c:v>1040.0999999999999</c:v>
                </c:pt>
                <c:pt idx="2116">
                  <c:v>3182.67</c:v>
                </c:pt>
                <c:pt idx="2117">
                  <c:v>5061.33</c:v>
                </c:pt>
                <c:pt idx="2118">
                  <c:v>3297</c:v>
                </c:pt>
                <c:pt idx="2119">
                  <c:v>-251.21000000000004</c:v>
                </c:pt>
                <c:pt idx="2120">
                  <c:v>-3030.7200000000003</c:v>
                </c:pt>
                <c:pt idx="2121">
                  <c:v>-321.5</c:v>
                </c:pt>
                <c:pt idx="2122">
                  <c:v>-4501.7299999999996</c:v>
                </c:pt>
                <c:pt idx="2123">
                  <c:v>2490.09</c:v>
                </c:pt>
                <c:pt idx="2124">
                  <c:v>4381.0599999999995</c:v>
                </c:pt>
                <c:pt idx="2125">
                  <c:v>3111.23</c:v>
                </c:pt>
                <c:pt idx="2126">
                  <c:v>1811.85</c:v>
                </c:pt>
                <c:pt idx="2127">
                  <c:v>3220.4699999999993</c:v>
                </c:pt>
                <c:pt idx="2128">
                  <c:v>682.5</c:v>
                </c:pt>
                <c:pt idx="2129">
                  <c:v>1445.25</c:v>
                </c:pt>
                <c:pt idx="2130">
                  <c:v>77.5</c:v>
                </c:pt>
                <c:pt idx="2131">
                  <c:v>2408.0500000000002</c:v>
                </c:pt>
                <c:pt idx="2132">
                  <c:v>3075.84</c:v>
                </c:pt>
                <c:pt idx="2133">
                  <c:v>2477.25</c:v>
                </c:pt>
                <c:pt idx="2134">
                  <c:v>1599.0300000000002</c:v>
                </c:pt>
                <c:pt idx="2135">
                  <c:v>1128.69</c:v>
                </c:pt>
                <c:pt idx="2136">
                  <c:v>1081.06</c:v>
                </c:pt>
                <c:pt idx="2137">
                  <c:v>3959.28</c:v>
                </c:pt>
                <c:pt idx="2138">
                  <c:v>9030.1</c:v>
                </c:pt>
                <c:pt idx="2139">
                  <c:v>4631.7</c:v>
                </c:pt>
                <c:pt idx="2140">
                  <c:v>576.74</c:v>
                </c:pt>
                <c:pt idx="2141">
                  <c:v>4094.9500000000003</c:v>
                </c:pt>
                <c:pt idx="2142">
                  <c:v>1326.12</c:v>
                </c:pt>
                <c:pt idx="2143">
                  <c:v>3131.85</c:v>
                </c:pt>
                <c:pt idx="2144">
                  <c:v>317.7</c:v>
                </c:pt>
                <c:pt idx="2145">
                  <c:v>1599.0999999999995</c:v>
                </c:pt>
                <c:pt idx="2146">
                  <c:v>527.29999999999995</c:v>
                </c:pt>
                <c:pt idx="2147">
                  <c:v>1010.3999999999999</c:v>
                </c:pt>
                <c:pt idx="2148">
                  <c:v>987.09999999999991</c:v>
                </c:pt>
                <c:pt idx="2149">
                  <c:v>1264.6500000000001</c:v>
                </c:pt>
                <c:pt idx="2150">
                  <c:v>2898.15</c:v>
                </c:pt>
                <c:pt idx="2151">
                  <c:v>-110.80999999999995</c:v>
                </c:pt>
                <c:pt idx="2152">
                  <c:v>334.73</c:v>
                </c:pt>
                <c:pt idx="2153">
                  <c:v>2047.2800000000007</c:v>
                </c:pt>
                <c:pt idx="2154">
                  <c:v>199.35000000000036</c:v>
                </c:pt>
                <c:pt idx="2155">
                  <c:v>822.86000000000013</c:v>
                </c:pt>
                <c:pt idx="2156">
                  <c:v>511.78</c:v>
                </c:pt>
                <c:pt idx="2157">
                  <c:v>-911.04999999999927</c:v>
                </c:pt>
                <c:pt idx="2158">
                  <c:v>-415.36999999999989</c:v>
                </c:pt>
                <c:pt idx="2159">
                  <c:v>3274.8900000000003</c:v>
                </c:pt>
                <c:pt idx="2160">
                  <c:v>3679.55</c:v>
                </c:pt>
                <c:pt idx="2161">
                  <c:v>296.85000000000002</c:v>
                </c:pt>
                <c:pt idx="2162">
                  <c:v>5657.96</c:v>
                </c:pt>
                <c:pt idx="2163">
                  <c:v>2856.27</c:v>
                </c:pt>
                <c:pt idx="2164">
                  <c:v>8198</c:v>
                </c:pt>
                <c:pt idx="2165">
                  <c:v>1087.46</c:v>
                </c:pt>
                <c:pt idx="2166">
                  <c:v>1142.9100000000001</c:v>
                </c:pt>
                <c:pt idx="2167">
                  <c:v>1941.4799999999996</c:v>
                </c:pt>
                <c:pt idx="2168">
                  <c:v>3950.3099999999995</c:v>
                </c:pt>
                <c:pt idx="2169">
                  <c:v>2588.04</c:v>
                </c:pt>
                <c:pt idx="2170">
                  <c:v>1279.1699999999998</c:v>
                </c:pt>
                <c:pt idx="2171">
                  <c:v>3845.91</c:v>
                </c:pt>
                <c:pt idx="2172">
                  <c:v>5659.53</c:v>
                </c:pt>
                <c:pt idx="2173">
                  <c:v>2941.38</c:v>
                </c:pt>
                <c:pt idx="2174">
                  <c:v>4650.3899999999994</c:v>
                </c:pt>
                <c:pt idx="2175">
                  <c:v>3262.68</c:v>
                </c:pt>
                <c:pt idx="2176">
                  <c:v>-96.3599999999999</c:v>
                </c:pt>
                <c:pt idx="2177">
                  <c:v>-497.11000000000058</c:v>
                </c:pt>
                <c:pt idx="2178">
                  <c:v>-3248.4300000000003</c:v>
                </c:pt>
                <c:pt idx="2179">
                  <c:v>-237.78999999999996</c:v>
                </c:pt>
                <c:pt idx="2180">
                  <c:v>-1428.4599999999991</c:v>
                </c:pt>
                <c:pt idx="2181">
                  <c:v>-124.67000000000007</c:v>
                </c:pt>
                <c:pt idx="2182">
                  <c:v>-552.65999999999985</c:v>
                </c:pt>
                <c:pt idx="2183">
                  <c:v>4744.0200000000004</c:v>
                </c:pt>
                <c:pt idx="2184">
                  <c:v>4463.8</c:v>
                </c:pt>
                <c:pt idx="2185">
                  <c:v>1966.45</c:v>
                </c:pt>
                <c:pt idx="2186">
                  <c:v>2962.24</c:v>
                </c:pt>
                <c:pt idx="2187">
                  <c:v>3508.19</c:v>
                </c:pt>
                <c:pt idx="2188">
                  <c:v>3141.37</c:v>
                </c:pt>
                <c:pt idx="2189">
                  <c:v>2727.77</c:v>
                </c:pt>
                <c:pt idx="2190">
                  <c:v>2698.51</c:v>
                </c:pt>
                <c:pt idx="2191">
                  <c:v>2045.3199999999997</c:v>
                </c:pt>
                <c:pt idx="2192">
                  <c:v>78.329999999999984</c:v>
                </c:pt>
                <c:pt idx="2193">
                  <c:v>1585.62</c:v>
                </c:pt>
                <c:pt idx="2194">
                  <c:v>221.25</c:v>
                </c:pt>
                <c:pt idx="2195">
                  <c:v>1805.13</c:v>
                </c:pt>
                <c:pt idx="2196">
                  <c:v>2478.66</c:v>
                </c:pt>
                <c:pt idx="2197">
                  <c:v>3634.4399999999996</c:v>
                </c:pt>
                <c:pt idx="2198">
                  <c:v>-701.72999999999956</c:v>
                </c:pt>
                <c:pt idx="2199">
                  <c:v>-181.44000000000005</c:v>
                </c:pt>
                <c:pt idx="2200">
                  <c:v>231.30000000000018</c:v>
                </c:pt>
                <c:pt idx="2201">
                  <c:v>3902.2</c:v>
                </c:pt>
                <c:pt idx="2202">
                  <c:v>3439.02</c:v>
                </c:pt>
                <c:pt idx="2203">
                  <c:v>1971.33</c:v>
                </c:pt>
                <c:pt idx="2204">
                  <c:v>723.36</c:v>
                </c:pt>
                <c:pt idx="2205">
                  <c:v>3457.4700000000003</c:v>
                </c:pt>
                <c:pt idx="2206">
                  <c:v>3332.09</c:v>
                </c:pt>
                <c:pt idx="2207">
                  <c:v>3846.6400000000003</c:v>
                </c:pt>
                <c:pt idx="2208">
                  <c:v>543.6400000000001</c:v>
                </c:pt>
                <c:pt idx="2209">
                  <c:v>1402.87</c:v>
                </c:pt>
                <c:pt idx="2210">
                  <c:v>9564.4500000000007</c:v>
                </c:pt>
                <c:pt idx="2211">
                  <c:v>674.75</c:v>
                </c:pt>
                <c:pt idx="2212">
                  <c:v>2970.45</c:v>
                </c:pt>
                <c:pt idx="2213">
                  <c:v>1679.95</c:v>
                </c:pt>
                <c:pt idx="2214">
                  <c:v>1256.8600000000001</c:v>
                </c:pt>
                <c:pt idx="2215">
                  <c:v>8720.9700000000012</c:v>
                </c:pt>
                <c:pt idx="2216">
                  <c:v>5459</c:v>
                </c:pt>
                <c:pt idx="2217">
                  <c:v>669.44999999999993</c:v>
                </c:pt>
                <c:pt idx="2218">
                  <c:v>1691.85</c:v>
                </c:pt>
                <c:pt idx="2219">
                  <c:v>772.5</c:v>
                </c:pt>
                <c:pt idx="2220">
                  <c:v>1936.5</c:v>
                </c:pt>
                <c:pt idx="2221">
                  <c:v>361.29999999999995</c:v>
                </c:pt>
                <c:pt idx="2222">
                  <c:v>4290.1000000000004</c:v>
                </c:pt>
                <c:pt idx="2223">
                  <c:v>1163.0999999999999</c:v>
                </c:pt>
                <c:pt idx="2224">
                  <c:v>1464.94</c:v>
                </c:pt>
                <c:pt idx="2225">
                  <c:v>105.69</c:v>
                </c:pt>
                <c:pt idx="2226">
                  <c:v>2825.1100000000006</c:v>
                </c:pt>
                <c:pt idx="2227">
                  <c:v>2571.37</c:v>
                </c:pt>
                <c:pt idx="2228">
                  <c:v>682.77</c:v>
                </c:pt>
                <c:pt idx="2229">
                  <c:v>1682.54</c:v>
                </c:pt>
                <c:pt idx="2230">
                  <c:v>701.65</c:v>
                </c:pt>
                <c:pt idx="2231">
                  <c:v>3420.03</c:v>
                </c:pt>
                <c:pt idx="2232">
                  <c:v>3711.3900000000003</c:v>
                </c:pt>
                <c:pt idx="2233">
                  <c:v>3305.4500000000003</c:v>
                </c:pt>
                <c:pt idx="2234">
                  <c:v>2980.9700000000003</c:v>
                </c:pt>
                <c:pt idx="2235">
                  <c:v>3474.83</c:v>
                </c:pt>
                <c:pt idx="2236">
                  <c:v>5153.29</c:v>
                </c:pt>
                <c:pt idx="2237">
                  <c:v>4925.92</c:v>
                </c:pt>
                <c:pt idx="2238">
                  <c:v>3625.2899999999995</c:v>
                </c:pt>
                <c:pt idx="2239">
                  <c:v>1914.9899999999998</c:v>
                </c:pt>
                <c:pt idx="2240">
                  <c:v>905.72999999999979</c:v>
                </c:pt>
                <c:pt idx="2241">
                  <c:v>1555.9199999999996</c:v>
                </c:pt>
                <c:pt idx="2242">
                  <c:v>3864.6899999999996</c:v>
                </c:pt>
                <c:pt idx="2243">
                  <c:v>3475.05</c:v>
                </c:pt>
                <c:pt idx="2244">
                  <c:v>5387.88</c:v>
                </c:pt>
                <c:pt idx="2245">
                  <c:v>2152.17</c:v>
                </c:pt>
                <c:pt idx="2246">
                  <c:v>6814.11</c:v>
                </c:pt>
                <c:pt idx="2247">
                  <c:v>6956.9400000000005</c:v>
                </c:pt>
                <c:pt idx="2248">
                  <c:v>5084.16</c:v>
                </c:pt>
                <c:pt idx="2249">
                  <c:v>-1197.4000000000001</c:v>
                </c:pt>
                <c:pt idx="2250">
                  <c:v>-5548.0399999999991</c:v>
                </c:pt>
                <c:pt idx="2251">
                  <c:v>-44.5</c:v>
                </c:pt>
                <c:pt idx="2252">
                  <c:v>-1811.1999999999989</c:v>
                </c:pt>
                <c:pt idx="2253">
                  <c:v>-2215.91</c:v>
                </c:pt>
                <c:pt idx="2254">
                  <c:v>-265.73</c:v>
                </c:pt>
                <c:pt idx="2255">
                  <c:v>-279.96000000000004</c:v>
                </c:pt>
                <c:pt idx="2256">
                  <c:v>2731.13</c:v>
                </c:pt>
                <c:pt idx="2257">
                  <c:v>2406.08</c:v>
                </c:pt>
                <c:pt idx="2258">
                  <c:v>3017.12</c:v>
                </c:pt>
                <c:pt idx="2259">
                  <c:v>2290.71</c:v>
                </c:pt>
                <c:pt idx="2260">
                  <c:v>2635.6400000000003</c:v>
                </c:pt>
                <c:pt idx="2261">
                  <c:v>271.24</c:v>
                </c:pt>
                <c:pt idx="2262">
                  <c:v>704.55</c:v>
                </c:pt>
                <c:pt idx="2263">
                  <c:v>-25.439999999999998</c:v>
                </c:pt>
                <c:pt idx="2264">
                  <c:v>431.2800000000002</c:v>
                </c:pt>
                <c:pt idx="2265">
                  <c:v>1636.8600000000006</c:v>
                </c:pt>
                <c:pt idx="2266">
                  <c:v>909.18000000000029</c:v>
                </c:pt>
                <c:pt idx="2267">
                  <c:v>477.27</c:v>
                </c:pt>
                <c:pt idx="2268">
                  <c:v>785.34999999999991</c:v>
                </c:pt>
                <c:pt idx="2269">
                  <c:v>98.850000000000023</c:v>
                </c:pt>
                <c:pt idx="2270">
                  <c:v>1060.3500000000004</c:v>
                </c:pt>
                <c:pt idx="2271">
                  <c:v>2361.3000000000002</c:v>
                </c:pt>
                <c:pt idx="2272">
                  <c:v>3879.81</c:v>
                </c:pt>
                <c:pt idx="2273">
                  <c:v>3205.62</c:v>
                </c:pt>
                <c:pt idx="2274">
                  <c:v>1041.6600000000001</c:v>
                </c:pt>
                <c:pt idx="2275">
                  <c:v>7032.0599999999995</c:v>
                </c:pt>
                <c:pt idx="2276">
                  <c:v>3903.9900000000002</c:v>
                </c:pt>
                <c:pt idx="2277">
                  <c:v>8666.7000000000007</c:v>
                </c:pt>
                <c:pt idx="2278">
                  <c:v>3050.67</c:v>
                </c:pt>
                <c:pt idx="2279">
                  <c:v>4298</c:v>
                </c:pt>
                <c:pt idx="2280">
                  <c:v>4465.09</c:v>
                </c:pt>
                <c:pt idx="2281">
                  <c:v>4336.0300000000007</c:v>
                </c:pt>
                <c:pt idx="2282">
                  <c:v>1510.26</c:v>
                </c:pt>
                <c:pt idx="2283">
                  <c:v>4647.7999999999993</c:v>
                </c:pt>
                <c:pt idx="2284">
                  <c:v>2848.5499999999997</c:v>
                </c:pt>
                <c:pt idx="2285">
                  <c:v>4991.7</c:v>
                </c:pt>
                <c:pt idx="2286">
                  <c:v>757.05</c:v>
                </c:pt>
                <c:pt idx="2287">
                  <c:v>3275.6499999999996</c:v>
                </c:pt>
                <c:pt idx="2288">
                  <c:v>1725.8999999999999</c:v>
                </c:pt>
                <c:pt idx="2289">
                  <c:v>595.45000000000005</c:v>
                </c:pt>
                <c:pt idx="2290">
                  <c:v>2294.5999999999995</c:v>
                </c:pt>
                <c:pt idx="2291">
                  <c:v>1635</c:v>
                </c:pt>
                <c:pt idx="2292">
                  <c:v>2832.8499999999995</c:v>
                </c:pt>
                <c:pt idx="2293">
                  <c:v>166.06</c:v>
                </c:pt>
                <c:pt idx="2294">
                  <c:v>-286.33999999999969</c:v>
                </c:pt>
                <c:pt idx="2295">
                  <c:v>164.91000000000031</c:v>
                </c:pt>
                <c:pt idx="2296">
                  <c:v>380.81000000000017</c:v>
                </c:pt>
                <c:pt idx="2297">
                  <c:v>61.130000000000109</c:v>
                </c:pt>
                <c:pt idx="2298">
                  <c:v>6264.9500000000007</c:v>
                </c:pt>
                <c:pt idx="2299">
                  <c:v>3233.05</c:v>
                </c:pt>
                <c:pt idx="2300">
                  <c:v>2984.96</c:v>
                </c:pt>
                <c:pt idx="2301">
                  <c:v>3447.7400000000002</c:v>
                </c:pt>
                <c:pt idx="2302">
                  <c:v>1418.53</c:v>
                </c:pt>
                <c:pt idx="2303">
                  <c:v>6929.0199999999995</c:v>
                </c:pt>
                <c:pt idx="2304">
                  <c:v>2183.63</c:v>
                </c:pt>
                <c:pt idx="2305">
                  <c:v>5364.33</c:v>
                </c:pt>
                <c:pt idx="2306">
                  <c:v>6131.01</c:v>
                </c:pt>
                <c:pt idx="2307">
                  <c:v>2734.26</c:v>
                </c:pt>
                <c:pt idx="2308">
                  <c:v>2439.66</c:v>
                </c:pt>
                <c:pt idx="2309">
                  <c:v>4805.07</c:v>
                </c:pt>
                <c:pt idx="2310">
                  <c:v>263.15999999999997</c:v>
                </c:pt>
                <c:pt idx="2311">
                  <c:v>2520.5099999999993</c:v>
                </c:pt>
                <c:pt idx="2312">
                  <c:v>3739.7999999999993</c:v>
                </c:pt>
                <c:pt idx="2313">
                  <c:v>1692.9299999999998</c:v>
                </c:pt>
                <c:pt idx="2314">
                  <c:v>4844.58</c:v>
                </c:pt>
                <c:pt idx="2315">
                  <c:v>3840.7799999999997</c:v>
                </c:pt>
                <c:pt idx="2316">
                  <c:v>3430.41</c:v>
                </c:pt>
                <c:pt idx="2317">
                  <c:v>-5911.1</c:v>
                </c:pt>
                <c:pt idx="2318">
                  <c:v>-667.79999999999927</c:v>
                </c:pt>
                <c:pt idx="2319">
                  <c:v>-2261.2099999999991</c:v>
                </c:pt>
                <c:pt idx="2320">
                  <c:v>-2242.12</c:v>
                </c:pt>
                <c:pt idx="2321">
                  <c:v>-1872.0699999999997</c:v>
                </c:pt>
                <c:pt idx="2322">
                  <c:v>-147.32</c:v>
                </c:pt>
                <c:pt idx="2323">
                  <c:v>2672.99</c:v>
                </c:pt>
                <c:pt idx="2324">
                  <c:v>2655.1400000000003</c:v>
                </c:pt>
                <c:pt idx="2325">
                  <c:v>2969.3099999999995</c:v>
                </c:pt>
                <c:pt idx="2326">
                  <c:v>3266.9700000000003</c:v>
                </c:pt>
                <c:pt idx="2327">
                  <c:v>3481.5899999999997</c:v>
                </c:pt>
                <c:pt idx="2328">
                  <c:v>965.04</c:v>
                </c:pt>
                <c:pt idx="2329">
                  <c:v>983.79</c:v>
                </c:pt>
                <c:pt idx="2330">
                  <c:v>459.32999999999993</c:v>
                </c:pt>
                <c:pt idx="2331">
                  <c:v>5183.82</c:v>
                </c:pt>
                <c:pt idx="2332">
                  <c:v>6482.0999999999995</c:v>
                </c:pt>
                <c:pt idx="2333">
                  <c:v>198.93000000000029</c:v>
                </c:pt>
                <c:pt idx="2334">
                  <c:v>506.61000000000013</c:v>
                </c:pt>
                <c:pt idx="2335">
                  <c:v>14.340000000000032</c:v>
                </c:pt>
                <c:pt idx="2336">
                  <c:v>137.60000000000036</c:v>
                </c:pt>
                <c:pt idx="2337">
                  <c:v>1820.9</c:v>
                </c:pt>
                <c:pt idx="2338">
                  <c:v>1414.6500000000005</c:v>
                </c:pt>
                <c:pt idx="2339">
                  <c:v>3159.7200000000003</c:v>
                </c:pt>
                <c:pt idx="2340">
                  <c:v>1052.9100000000001</c:v>
                </c:pt>
                <c:pt idx="2341">
                  <c:v>1412.37</c:v>
                </c:pt>
                <c:pt idx="2342">
                  <c:v>4934.88</c:v>
                </c:pt>
                <c:pt idx="2343">
                  <c:v>56.69</c:v>
                </c:pt>
                <c:pt idx="2344">
                  <c:v>1238.24</c:v>
                </c:pt>
                <c:pt idx="2345">
                  <c:v>4081.41</c:v>
                </c:pt>
                <c:pt idx="2346">
                  <c:v>2494.6999999999998</c:v>
                </c:pt>
                <c:pt idx="2347">
                  <c:v>4717.83</c:v>
                </c:pt>
                <c:pt idx="2348">
                  <c:v>158</c:v>
                </c:pt>
                <c:pt idx="2349">
                  <c:v>8319.5</c:v>
                </c:pt>
                <c:pt idx="2350">
                  <c:v>3558.95</c:v>
                </c:pt>
                <c:pt idx="2351">
                  <c:v>9721.2999999999993</c:v>
                </c:pt>
                <c:pt idx="2352">
                  <c:v>9800.7000000000007</c:v>
                </c:pt>
                <c:pt idx="2353">
                  <c:v>10391.299999999999</c:v>
                </c:pt>
                <c:pt idx="2354">
                  <c:v>6076.95</c:v>
                </c:pt>
                <c:pt idx="2355">
                  <c:v>2770.14</c:v>
                </c:pt>
                <c:pt idx="2356">
                  <c:v>1266.31</c:v>
                </c:pt>
                <c:pt idx="2357">
                  <c:v>3574.44</c:v>
                </c:pt>
                <c:pt idx="2358">
                  <c:v>5010.75</c:v>
                </c:pt>
                <c:pt idx="2359">
                  <c:v>1181.6500000000001</c:v>
                </c:pt>
                <c:pt idx="2360">
                  <c:v>497.14999999999986</c:v>
                </c:pt>
                <c:pt idx="2361">
                  <c:v>441.3</c:v>
                </c:pt>
                <c:pt idx="2362">
                  <c:v>375</c:v>
                </c:pt>
                <c:pt idx="2363">
                  <c:v>3554.7</c:v>
                </c:pt>
                <c:pt idx="2364">
                  <c:v>3215.15</c:v>
                </c:pt>
                <c:pt idx="2365">
                  <c:v>1121.1499999999999</c:v>
                </c:pt>
                <c:pt idx="2366">
                  <c:v>533.84999999999991</c:v>
                </c:pt>
                <c:pt idx="2367">
                  <c:v>-1237.4899999999998</c:v>
                </c:pt>
                <c:pt idx="2368">
                  <c:v>309.57999999999993</c:v>
                </c:pt>
                <c:pt idx="2369">
                  <c:v>-669.5</c:v>
                </c:pt>
                <c:pt idx="2370">
                  <c:v>1523.8200000000002</c:v>
                </c:pt>
                <c:pt idx="2371">
                  <c:v>5175.67</c:v>
                </c:pt>
                <c:pt idx="2372">
                  <c:v>2232.27</c:v>
                </c:pt>
                <c:pt idx="2373">
                  <c:v>6466.18</c:v>
                </c:pt>
                <c:pt idx="2374">
                  <c:v>3486.05</c:v>
                </c:pt>
                <c:pt idx="2375">
                  <c:v>3850.12</c:v>
                </c:pt>
                <c:pt idx="2376">
                  <c:v>3191.53</c:v>
                </c:pt>
                <c:pt idx="2377">
                  <c:v>2014.05</c:v>
                </c:pt>
                <c:pt idx="2378">
                  <c:v>4822.53</c:v>
                </c:pt>
                <c:pt idx="2379">
                  <c:v>4772.7</c:v>
                </c:pt>
                <c:pt idx="2380">
                  <c:v>1818.83</c:v>
                </c:pt>
                <c:pt idx="2381">
                  <c:v>11317.33</c:v>
                </c:pt>
                <c:pt idx="2382">
                  <c:v>9733.02</c:v>
                </c:pt>
                <c:pt idx="2383">
                  <c:v>519.38999999999987</c:v>
                </c:pt>
                <c:pt idx="2384">
                  <c:v>758.63999999999987</c:v>
                </c:pt>
                <c:pt idx="2385">
                  <c:v>4697.01</c:v>
                </c:pt>
                <c:pt idx="2386">
                  <c:v>5201.3099999999995</c:v>
                </c:pt>
                <c:pt idx="2387">
                  <c:v>572.13</c:v>
                </c:pt>
                <c:pt idx="2388">
                  <c:v>-1176.29</c:v>
                </c:pt>
                <c:pt idx="2389">
                  <c:v>-1036.5699999999997</c:v>
                </c:pt>
                <c:pt idx="2390">
                  <c:v>-1637.7600000000002</c:v>
                </c:pt>
                <c:pt idx="2391">
                  <c:v>-186.55999999999995</c:v>
                </c:pt>
                <c:pt idx="2392">
                  <c:v>-546.65999999999985</c:v>
                </c:pt>
                <c:pt idx="2393">
                  <c:v>3538.6600000000003</c:v>
                </c:pt>
                <c:pt idx="2394">
                  <c:v>294.32999999999993</c:v>
                </c:pt>
                <c:pt idx="2395">
                  <c:v>3.3599999999999994</c:v>
                </c:pt>
                <c:pt idx="2396">
                  <c:v>7078.1100000000006</c:v>
                </c:pt>
                <c:pt idx="2397">
                  <c:v>3167.55</c:v>
                </c:pt>
                <c:pt idx="2398">
                  <c:v>2118.7200000000003</c:v>
                </c:pt>
                <c:pt idx="2399">
                  <c:v>5415.42</c:v>
                </c:pt>
                <c:pt idx="2400">
                  <c:v>75.180000000000007</c:v>
                </c:pt>
                <c:pt idx="2401">
                  <c:v>1139.46</c:v>
                </c:pt>
                <c:pt idx="2402">
                  <c:v>-207.44999999999982</c:v>
                </c:pt>
                <c:pt idx="2403">
                  <c:v>1249.6800000000003</c:v>
                </c:pt>
                <c:pt idx="2404">
                  <c:v>-149.97000000000003</c:v>
                </c:pt>
                <c:pt idx="2405">
                  <c:v>-1505.25</c:v>
                </c:pt>
                <c:pt idx="2406">
                  <c:v>1233.95</c:v>
                </c:pt>
                <c:pt idx="2407">
                  <c:v>63.650000000000006</c:v>
                </c:pt>
                <c:pt idx="2408">
                  <c:v>463.40999999999997</c:v>
                </c:pt>
                <c:pt idx="2409">
                  <c:v>65.67</c:v>
                </c:pt>
                <c:pt idx="2410">
                  <c:v>2923.92</c:v>
                </c:pt>
                <c:pt idx="2411">
                  <c:v>6080.85</c:v>
                </c:pt>
                <c:pt idx="2412">
                  <c:v>1437.04</c:v>
                </c:pt>
                <c:pt idx="2413">
                  <c:v>3777.38</c:v>
                </c:pt>
                <c:pt idx="2414">
                  <c:v>7506.5</c:v>
                </c:pt>
                <c:pt idx="2415">
                  <c:v>5683.6</c:v>
                </c:pt>
                <c:pt idx="2416">
                  <c:v>3867.8</c:v>
                </c:pt>
                <c:pt idx="2417">
                  <c:v>5874.75</c:v>
                </c:pt>
                <c:pt idx="2418">
                  <c:v>6632.8</c:v>
                </c:pt>
                <c:pt idx="2419">
                  <c:v>1216.8</c:v>
                </c:pt>
                <c:pt idx="2420">
                  <c:v>10666.2</c:v>
                </c:pt>
                <c:pt idx="2421">
                  <c:v>4658.25</c:v>
                </c:pt>
                <c:pt idx="2422">
                  <c:v>2361.04</c:v>
                </c:pt>
                <c:pt idx="2423">
                  <c:v>4455.67</c:v>
                </c:pt>
                <c:pt idx="2424">
                  <c:v>3262.77</c:v>
                </c:pt>
                <c:pt idx="2425">
                  <c:v>2196.16</c:v>
                </c:pt>
                <c:pt idx="2426">
                  <c:v>8005.5999999999995</c:v>
                </c:pt>
                <c:pt idx="2427">
                  <c:v>299.2</c:v>
                </c:pt>
                <c:pt idx="2428">
                  <c:v>2346.2999999999997</c:v>
                </c:pt>
                <c:pt idx="2429">
                  <c:v>782.1</c:v>
                </c:pt>
                <c:pt idx="2430">
                  <c:v>1268.3499999999999</c:v>
                </c:pt>
                <c:pt idx="2431">
                  <c:v>8188.65</c:v>
                </c:pt>
                <c:pt idx="2432">
                  <c:v>43.15</c:v>
                </c:pt>
                <c:pt idx="2433">
                  <c:v>1395</c:v>
                </c:pt>
                <c:pt idx="2434">
                  <c:v>-1116.4300000000003</c:v>
                </c:pt>
                <c:pt idx="2435">
                  <c:v>985.99000000000024</c:v>
                </c:pt>
                <c:pt idx="2436">
                  <c:v>-2000.5299999999988</c:v>
                </c:pt>
                <c:pt idx="2437">
                  <c:v>225.57999999999993</c:v>
                </c:pt>
                <c:pt idx="2438">
                  <c:v>163.99</c:v>
                </c:pt>
                <c:pt idx="2439">
                  <c:v>4128.8999999999996</c:v>
                </c:pt>
                <c:pt idx="2440">
                  <c:v>2429.1000000000004</c:v>
                </c:pt>
                <c:pt idx="2441">
                  <c:v>3424.96</c:v>
                </c:pt>
                <c:pt idx="2442">
                  <c:v>4006.85</c:v>
                </c:pt>
                <c:pt idx="2443">
                  <c:v>3191.9300000000003</c:v>
                </c:pt>
                <c:pt idx="2444">
                  <c:v>2391.9299999999998</c:v>
                </c:pt>
                <c:pt idx="2445">
                  <c:v>418.35</c:v>
                </c:pt>
                <c:pt idx="2446">
                  <c:v>781.43</c:v>
                </c:pt>
                <c:pt idx="2447">
                  <c:v>7259.18</c:v>
                </c:pt>
                <c:pt idx="2448">
                  <c:v>1622.6999999999998</c:v>
                </c:pt>
                <c:pt idx="2449">
                  <c:v>3810.42</c:v>
                </c:pt>
                <c:pt idx="2450">
                  <c:v>1449.87</c:v>
                </c:pt>
                <c:pt idx="2451">
                  <c:v>1621.9499999999998</c:v>
                </c:pt>
                <c:pt idx="2452">
                  <c:v>5061.7199999999993</c:v>
                </c:pt>
                <c:pt idx="2453">
                  <c:v>8336.16</c:v>
                </c:pt>
                <c:pt idx="2454">
                  <c:v>4232.46</c:v>
                </c:pt>
                <c:pt idx="2455">
                  <c:v>5149.32</c:v>
                </c:pt>
                <c:pt idx="2456">
                  <c:v>7393.4699999999993</c:v>
                </c:pt>
                <c:pt idx="2457">
                  <c:v>3980.76</c:v>
                </c:pt>
                <c:pt idx="2458">
                  <c:v>-3055.1999999999989</c:v>
                </c:pt>
                <c:pt idx="2459">
                  <c:v>-586.61999999999989</c:v>
                </c:pt>
                <c:pt idx="2460">
                  <c:v>-6440.2799999999988</c:v>
                </c:pt>
                <c:pt idx="2461">
                  <c:v>-318.93000000000029</c:v>
                </c:pt>
                <c:pt idx="2462">
                  <c:v>-2712.01</c:v>
                </c:pt>
                <c:pt idx="2463">
                  <c:v>3775.75</c:v>
                </c:pt>
                <c:pt idx="2464">
                  <c:v>2309.15</c:v>
                </c:pt>
                <c:pt idx="2465">
                  <c:v>2090.59</c:v>
                </c:pt>
                <c:pt idx="2466">
                  <c:v>3057.9599999999991</c:v>
                </c:pt>
                <c:pt idx="2467">
                  <c:v>2785.5599999999995</c:v>
                </c:pt>
                <c:pt idx="2468">
                  <c:v>2141.2199999999998</c:v>
                </c:pt>
                <c:pt idx="2469">
                  <c:v>50.82000000000005</c:v>
                </c:pt>
                <c:pt idx="2470">
                  <c:v>301.59000000000015</c:v>
                </c:pt>
                <c:pt idx="2471">
                  <c:v>1863.3900000000003</c:v>
                </c:pt>
                <c:pt idx="2472">
                  <c:v>-1800.6900000000005</c:v>
                </c:pt>
                <c:pt idx="2473">
                  <c:v>327.8100000000004</c:v>
                </c:pt>
                <c:pt idx="2474">
                  <c:v>-458.84999999999991</c:v>
                </c:pt>
                <c:pt idx="2475">
                  <c:v>2332.0200000000004</c:v>
                </c:pt>
                <c:pt idx="2476">
                  <c:v>422.25</c:v>
                </c:pt>
                <c:pt idx="2477">
                  <c:v>416.80000000000018</c:v>
                </c:pt>
                <c:pt idx="2478">
                  <c:v>3426.75</c:v>
                </c:pt>
                <c:pt idx="2479">
                  <c:v>3468.8500000000004</c:v>
                </c:pt>
                <c:pt idx="2480">
                  <c:v>3083.3</c:v>
                </c:pt>
                <c:pt idx="2481">
                  <c:v>3709.05</c:v>
                </c:pt>
                <c:pt idx="2482">
                  <c:v>7562.95</c:v>
                </c:pt>
                <c:pt idx="2483">
                  <c:v>1238.5</c:v>
                </c:pt>
                <c:pt idx="2484">
                  <c:v>6999.9800000000005</c:v>
                </c:pt>
                <c:pt idx="2485">
                  <c:v>3802.2999999999997</c:v>
                </c:pt>
                <c:pt idx="2486">
                  <c:v>50.150000000000006</c:v>
                </c:pt>
                <c:pt idx="2487">
                  <c:v>1271.25</c:v>
                </c:pt>
                <c:pt idx="2488">
                  <c:v>5571.1999999999989</c:v>
                </c:pt>
                <c:pt idx="2489">
                  <c:v>1913.8000000000002</c:v>
                </c:pt>
                <c:pt idx="2490">
                  <c:v>-205.37999999999988</c:v>
                </c:pt>
                <c:pt idx="2491">
                  <c:v>766.3</c:v>
                </c:pt>
                <c:pt idx="2492">
                  <c:v>-69.67999999999995</c:v>
                </c:pt>
                <c:pt idx="2493">
                  <c:v>564.09999999999991</c:v>
                </c:pt>
                <c:pt idx="2494">
                  <c:v>1245.8400000000001</c:v>
                </c:pt>
                <c:pt idx="2495">
                  <c:v>1012.54</c:v>
                </c:pt>
                <c:pt idx="2496">
                  <c:v>1453.6400000000003</c:v>
                </c:pt>
                <c:pt idx="2497">
                  <c:v>0.44000000000000039</c:v>
                </c:pt>
                <c:pt idx="2498">
                  <c:v>1264.68</c:v>
                </c:pt>
                <c:pt idx="2499">
                  <c:v>5530.79</c:v>
                </c:pt>
                <c:pt idx="2500">
                  <c:v>4314.55</c:v>
                </c:pt>
                <c:pt idx="2501">
                  <c:v>1763.38</c:v>
                </c:pt>
                <c:pt idx="2502">
                  <c:v>363.80999999999995</c:v>
                </c:pt>
                <c:pt idx="2503">
                  <c:v>1766.85</c:v>
                </c:pt>
                <c:pt idx="2504">
                  <c:v>260.81999999999994</c:v>
                </c:pt>
                <c:pt idx="2505">
                  <c:v>3874.41</c:v>
                </c:pt>
                <c:pt idx="2506">
                  <c:v>5589.63</c:v>
                </c:pt>
                <c:pt idx="2507">
                  <c:v>1197.33</c:v>
                </c:pt>
                <c:pt idx="2508">
                  <c:v>2965.08</c:v>
                </c:pt>
                <c:pt idx="2509">
                  <c:v>3568.41</c:v>
                </c:pt>
                <c:pt idx="2510">
                  <c:v>4462.83</c:v>
                </c:pt>
                <c:pt idx="2511">
                  <c:v>5065.8899999999994</c:v>
                </c:pt>
                <c:pt idx="2512">
                  <c:v>245.51999999999998</c:v>
                </c:pt>
                <c:pt idx="2513">
                  <c:v>4386.0599999999995</c:v>
                </c:pt>
                <c:pt idx="2514">
                  <c:v>3170.0699999999997</c:v>
                </c:pt>
                <c:pt idx="2515">
                  <c:v>3939.6</c:v>
                </c:pt>
                <c:pt idx="2516">
                  <c:v>1885.6799999999998</c:v>
                </c:pt>
                <c:pt idx="2517">
                  <c:v>-2172.3999999999996</c:v>
                </c:pt>
                <c:pt idx="2518">
                  <c:v>-3093.0999999999995</c:v>
                </c:pt>
                <c:pt idx="2519">
                  <c:v>2777.37</c:v>
                </c:pt>
                <c:pt idx="2520">
                  <c:v>874.53</c:v>
                </c:pt>
                <c:pt idx="2521">
                  <c:v>1292.4299999999998</c:v>
                </c:pt>
                <c:pt idx="2522">
                  <c:v>1544.25</c:v>
                </c:pt>
                <c:pt idx="2523">
                  <c:v>2187.81</c:v>
                </c:pt>
                <c:pt idx="2524">
                  <c:v>530.76000000000022</c:v>
                </c:pt>
                <c:pt idx="2525">
                  <c:v>-1350.2399999999998</c:v>
                </c:pt>
                <c:pt idx="2526">
                  <c:v>33</c:v>
                </c:pt>
                <c:pt idx="2527">
                  <c:v>732.15000000000055</c:v>
                </c:pt>
                <c:pt idx="2528">
                  <c:v>6625.4400000000005</c:v>
                </c:pt>
                <c:pt idx="2529">
                  <c:v>6832.53</c:v>
                </c:pt>
                <c:pt idx="2530">
                  <c:v>1132.92</c:v>
                </c:pt>
                <c:pt idx="2531">
                  <c:v>8947.380000000001</c:v>
                </c:pt>
                <c:pt idx="2532">
                  <c:v>9903.48</c:v>
                </c:pt>
                <c:pt idx="2533">
                  <c:v>2906.46</c:v>
                </c:pt>
                <c:pt idx="2534">
                  <c:v>2481.09</c:v>
                </c:pt>
                <c:pt idx="2535">
                  <c:v>2608.5500000000002</c:v>
                </c:pt>
                <c:pt idx="2536">
                  <c:v>397.3</c:v>
                </c:pt>
                <c:pt idx="2537">
                  <c:v>1675.92</c:v>
                </c:pt>
                <c:pt idx="2538">
                  <c:v>731.73</c:v>
                </c:pt>
                <c:pt idx="2539">
                  <c:v>1108.55</c:v>
                </c:pt>
                <c:pt idx="2540">
                  <c:v>9263</c:v>
                </c:pt>
                <c:pt idx="2541">
                  <c:v>6727.8</c:v>
                </c:pt>
                <c:pt idx="2542">
                  <c:v>6241.5</c:v>
                </c:pt>
                <c:pt idx="2543">
                  <c:v>6922.45</c:v>
                </c:pt>
                <c:pt idx="2544">
                  <c:v>3274.35</c:v>
                </c:pt>
                <c:pt idx="2545">
                  <c:v>5096.26</c:v>
                </c:pt>
                <c:pt idx="2546">
                  <c:v>2702.7</c:v>
                </c:pt>
                <c:pt idx="2547">
                  <c:v>6309.4</c:v>
                </c:pt>
                <c:pt idx="2548">
                  <c:v>459.95000000000005</c:v>
                </c:pt>
                <c:pt idx="2549">
                  <c:v>6410.15</c:v>
                </c:pt>
                <c:pt idx="2550">
                  <c:v>659.1</c:v>
                </c:pt>
                <c:pt idx="2551">
                  <c:v>1535.9000000000005</c:v>
                </c:pt>
                <c:pt idx="2552">
                  <c:v>57.120000000000118</c:v>
                </c:pt>
                <c:pt idx="2553">
                  <c:v>-365.12999999999965</c:v>
                </c:pt>
                <c:pt idx="2554">
                  <c:v>198.45000000000005</c:v>
                </c:pt>
                <c:pt idx="2555">
                  <c:v>-993.5</c:v>
                </c:pt>
                <c:pt idx="2556">
                  <c:v>3835.3500000000004</c:v>
                </c:pt>
                <c:pt idx="2557">
                  <c:v>-544.13000000000011</c:v>
                </c:pt>
                <c:pt idx="2558">
                  <c:v>1055.19</c:v>
                </c:pt>
                <c:pt idx="2559">
                  <c:v>7420.67</c:v>
                </c:pt>
                <c:pt idx="2560">
                  <c:v>3724.4</c:v>
                </c:pt>
                <c:pt idx="2561">
                  <c:v>3303.2000000000003</c:v>
                </c:pt>
                <c:pt idx="2562">
                  <c:v>3404.3100000000004</c:v>
                </c:pt>
                <c:pt idx="2563">
                  <c:v>2903.67</c:v>
                </c:pt>
                <c:pt idx="2564">
                  <c:v>2375.98</c:v>
                </c:pt>
                <c:pt idx="2565">
                  <c:v>3974.15</c:v>
                </c:pt>
                <c:pt idx="2566">
                  <c:v>3513.45</c:v>
                </c:pt>
                <c:pt idx="2567">
                  <c:v>2134.5</c:v>
                </c:pt>
                <c:pt idx="2568">
                  <c:v>3808.22</c:v>
                </c:pt>
                <c:pt idx="2569">
                  <c:v>2785.46</c:v>
                </c:pt>
                <c:pt idx="2570">
                  <c:v>1534.98</c:v>
                </c:pt>
                <c:pt idx="2571">
                  <c:v>575.18999999999994</c:v>
                </c:pt>
                <c:pt idx="2572">
                  <c:v>5914.83</c:v>
                </c:pt>
                <c:pt idx="2573">
                  <c:v>4857.78</c:v>
                </c:pt>
                <c:pt idx="2574">
                  <c:v>1607.6699999999996</c:v>
                </c:pt>
                <c:pt idx="2575">
                  <c:v>602.28</c:v>
                </c:pt>
                <c:pt idx="2576">
                  <c:v>-929.63999999999987</c:v>
                </c:pt>
                <c:pt idx="2577">
                  <c:v>-660.60999999999967</c:v>
                </c:pt>
                <c:pt idx="2578">
                  <c:v>-4402.2899999999991</c:v>
                </c:pt>
                <c:pt idx="2579">
                  <c:v>-6522.1999999999989</c:v>
                </c:pt>
                <c:pt idx="2580">
                  <c:v>-4768.57</c:v>
                </c:pt>
                <c:pt idx="2581">
                  <c:v>-1051.6999999999998</c:v>
                </c:pt>
                <c:pt idx="2582">
                  <c:v>757.48</c:v>
                </c:pt>
                <c:pt idx="2583">
                  <c:v>993.86000000000013</c:v>
                </c:pt>
                <c:pt idx="2584">
                  <c:v>1902.48</c:v>
                </c:pt>
                <c:pt idx="2585">
                  <c:v>1377.6799999999998</c:v>
                </c:pt>
                <c:pt idx="2586">
                  <c:v>2591.5100000000002</c:v>
                </c:pt>
                <c:pt idx="2587">
                  <c:v>5794.2899999999991</c:v>
                </c:pt>
                <c:pt idx="2588">
                  <c:v>5766.54</c:v>
                </c:pt>
                <c:pt idx="2589">
                  <c:v>2481.66</c:v>
                </c:pt>
                <c:pt idx="2590">
                  <c:v>-367.73999999999978</c:v>
                </c:pt>
                <c:pt idx="2591">
                  <c:v>1578.0599999999995</c:v>
                </c:pt>
                <c:pt idx="2592">
                  <c:v>-124.23000000000002</c:v>
                </c:pt>
                <c:pt idx="2593">
                  <c:v>4238</c:v>
                </c:pt>
                <c:pt idx="2594">
                  <c:v>3619</c:v>
                </c:pt>
                <c:pt idx="2595">
                  <c:v>357.64999999999964</c:v>
                </c:pt>
                <c:pt idx="2596">
                  <c:v>1468.6499999999996</c:v>
                </c:pt>
                <c:pt idx="2597">
                  <c:v>673.80000000000018</c:v>
                </c:pt>
                <c:pt idx="2598">
                  <c:v>3682.5299999999997</c:v>
                </c:pt>
                <c:pt idx="2599">
                  <c:v>7330.5</c:v>
                </c:pt>
                <c:pt idx="2600">
                  <c:v>5425.83</c:v>
                </c:pt>
                <c:pt idx="2601">
                  <c:v>1662.3899999999999</c:v>
                </c:pt>
                <c:pt idx="2602">
                  <c:v>9635.82</c:v>
                </c:pt>
                <c:pt idx="2603">
                  <c:v>8550.18</c:v>
                </c:pt>
                <c:pt idx="2604">
                  <c:v>9104.19</c:v>
                </c:pt>
                <c:pt idx="2605">
                  <c:v>8937.15</c:v>
                </c:pt>
                <c:pt idx="2606">
                  <c:v>9731.24</c:v>
                </c:pt>
                <c:pt idx="2607">
                  <c:v>357.84000000000003</c:v>
                </c:pt>
                <c:pt idx="2608">
                  <c:v>3423.05</c:v>
                </c:pt>
                <c:pt idx="2609">
                  <c:v>6280.25</c:v>
                </c:pt>
                <c:pt idx="2610">
                  <c:v>8233.65</c:v>
                </c:pt>
                <c:pt idx="2611">
                  <c:v>2103.9</c:v>
                </c:pt>
                <c:pt idx="2612">
                  <c:v>2328.33</c:v>
                </c:pt>
                <c:pt idx="2613">
                  <c:v>3164.65</c:v>
                </c:pt>
                <c:pt idx="2614">
                  <c:v>3874.6400000000003</c:v>
                </c:pt>
                <c:pt idx="2615">
                  <c:v>1159.1599999999999</c:v>
                </c:pt>
                <c:pt idx="2616">
                  <c:v>1865.7299999999998</c:v>
                </c:pt>
                <c:pt idx="2617">
                  <c:v>1808.8999999999999</c:v>
                </c:pt>
                <c:pt idx="2618">
                  <c:v>793.1</c:v>
                </c:pt>
                <c:pt idx="2619">
                  <c:v>3074.5499999999997</c:v>
                </c:pt>
                <c:pt idx="2620">
                  <c:v>3145.25</c:v>
                </c:pt>
                <c:pt idx="2621">
                  <c:v>2543.25</c:v>
                </c:pt>
                <c:pt idx="2622">
                  <c:v>-615.40999999999985</c:v>
                </c:pt>
                <c:pt idx="2623">
                  <c:v>51.230000000000018</c:v>
                </c:pt>
                <c:pt idx="2624">
                  <c:v>241.43000000000029</c:v>
                </c:pt>
                <c:pt idx="2625">
                  <c:v>3115.8100000000004</c:v>
                </c:pt>
                <c:pt idx="2626">
                  <c:v>291.36999999999989</c:v>
                </c:pt>
                <c:pt idx="2627">
                  <c:v>5040.58</c:v>
                </c:pt>
                <c:pt idx="2628">
                  <c:v>2370.35</c:v>
                </c:pt>
                <c:pt idx="2629">
                  <c:v>3375.63</c:v>
                </c:pt>
                <c:pt idx="2630">
                  <c:v>6093.82</c:v>
                </c:pt>
                <c:pt idx="2631">
                  <c:v>2435.4499999999998</c:v>
                </c:pt>
                <c:pt idx="2632">
                  <c:v>1511.8</c:v>
                </c:pt>
                <c:pt idx="2633">
                  <c:v>2382.8999999999996</c:v>
                </c:pt>
                <c:pt idx="2634">
                  <c:v>8335.5499999999993</c:v>
                </c:pt>
                <c:pt idx="2635">
                  <c:v>1723.5</c:v>
                </c:pt>
                <c:pt idx="2636">
                  <c:v>2853.5099999999998</c:v>
                </c:pt>
                <c:pt idx="2637">
                  <c:v>1898.37</c:v>
                </c:pt>
                <c:pt idx="2638">
                  <c:v>2009.5499999999997</c:v>
                </c:pt>
                <c:pt idx="2639">
                  <c:v>706.46999999999991</c:v>
                </c:pt>
                <c:pt idx="2640">
                  <c:v>654.32999999999993</c:v>
                </c:pt>
                <c:pt idx="2641">
                  <c:v>2408.73</c:v>
                </c:pt>
                <c:pt idx="2642">
                  <c:v>3361.68</c:v>
                </c:pt>
                <c:pt idx="2643">
                  <c:v>6252.6</c:v>
                </c:pt>
                <c:pt idx="2644">
                  <c:v>8553.48</c:v>
                </c:pt>
                <c:pt idx="2645">
                  <c:v>-2607.5299999999997</c:v>
                </c:pt>
                <c:pt idx="2646">
                  <c:v>-951.46</c:v>
                </c:pt>
                <c:pt idx="2647">
                  <c:v>-2971.7099999999991</c:v>
                </c:pt>
                <c:pt idx="2648">
                  <c:v>-212.34000000000003</c:v>
                </c:pt>
                <c:pt idx="2649">
                  <c:v>-4094.0299999999988</c:v>
                </c:pt>
                <c:pt idx="2650">
                  <c:v>-2374.1999999999989</c:v>
                </c:pt>
                <c:pt idx="2651">
                  <c:v>2742.7</c:v>
                </c:pt>
                <c:pt idx="2652">
                  <c:v>3718.9500000000003</c:v>
                </c:pt>
                <c:pt idx="2653">
                  <c:v>3545.79</c:v>
                </c:pt>
                <c:pt idx="2654">
                  <c:v>4466.34</c:v>
                </c:pt>
                <c:pt idx="2655">
                  <c:v>4335.67</c:v>
                </c:pt>
                <c:pt idx="2656">
                  <c:v>2927.6600000000003</c:v>
                </c:pt>
                <c:pt idx="2657">
                  <c:v>3454.84</c:v>
                </c:pt>
                <c:pt idx="2658">
                  <c:v>3137.1899999999996</c:v>
                </c:pt>
                <c:pt idx="2659">
                  <c:v>2680.95</c:v>
                </c:pt>
                <c:pt idx="2660">
                  <c:v>94.919999999999987</c:v>
                </c:pt>
                <c:pt idx="2661">
                  <c:v>3683.2200000000003</c:v>
                </c:pt>
                <c:pt idx="2662">
                  <c:v>3370.8899999999994</c:v>
                </c:pt>
                <c:pt idx="2663">
                  <c:v>405.99</c:v>
                </c:pt>
                <c:pt idx="2664">
                  <c:v>4080.2099999999991</c:v>
                </c:pt>
                <c:pt idx="2665">
                  <c:v>2404.23</c:v>
                </c:pt>
                <c:pt idx="2666">
                  <c:v>2130.5100000000002</c:v>
                </c:pt>
                <c:pt idx="2667">
                  <c:v>-170.13</c:v>
                </c:pt>
                <c:pt idx="2668">
                  <c:v>19.77000000000001</c:v>
                </c:pt>
                <c:pt idx="2669">
                  <c:v>335.76000000000022</c:v>
                </c:pt>
                <c:pt idx="2670">
                  <c:v>-1509.7199999999993</c:v>
                </c:pt>
                <c:pt idx="2671">
                  <c:v>1845.5</c:v>
                </c:pt>
                <c:pt idx="2672">
                  <c:v>109.65000000000009</c:v>
                </c:pt>
                <c:pt idx="2673">
                  <c:v>1056.6500000000001</c:v>
                </c:pt>
                <c:pt idx="2674">
                  <c:v>3471.5500000000011</c:v>
                </c:pt>
                <c:pt idx="2675">
                  <c:v>759.75</c:v>
                </c:pt>
                <c:pt idx="2676">
                  <c:v>1688.67</c:v>
                </c:pt>
                <c:pt idx="2677">
                  <c:v>813.51</c:v>
                </c:pt>
                <c:pt idx="2678">
                  <c:v>13550.58</c:v>
                </c:pt>
                <c:pt idx="2679">
                  <c:v>9637.5600000000013</c:v>
                </c:pt>
                <c:pt idx="2680">
                  <c:v>1864.17</c:v>
                </c:pt>
                <c:pt idx="2681">
                  <c:v>189.47</c:v>
                </c:pt>
                <c:pt idx="2682">
                  <c:v>2214.13</c:v>
                </c:pt>
                <c:pt idx="2683">
                  <c:v>1956.74</c:v>
                </c:pt>
                <c:pt idx="2684">
                  <c:v>4094.75</c:v>
                </c:pt>
                <c:pt idx="2685">
                  <c:v>1321.69</c:v>
                </c:pt>
                <c:pt idx="2686">
                  <c:v>1481.29</c:v>
                </c:pt>
                <c:pt idx="2687">
                  <c:v>9709.65</c:v>
                </c:pt>
                <c:pt idx="2688">
                  <c:v>7347.25</c:v>
                </c:pt>
                <c:pt idx="2689">
                  <c:v>3611.2</c:v>
                </c:pt>
                <c:pt idx="2690">
                  <c:v>9254.75</c:v>
                </c:pt>
                <c:pt idx="2691">
                  <c:v>4605.2000000000007</c:v>
                </c:pt>
                <c:pt idx="2692">
                  <c:v>1435.8899999999999</c:v>
                </c:pt>
                <c:pt idx="2693">
                  <c:v>3477.51</c:v>
                </c:pt>
                <c:pt idx="2694">
                  <c:v>1245.8200000000002</c:v>
                </c:pt>
                <c:pt idx="2695">
                  <c:v>3250.66</c:v>
                </c:pt>
                <c:pt idx="2696">
                  <c:v>1044.45</c:v>
                </c:pt>
                <c:pt idx="2697">
                  <c:v>958.34999999999991</c:v>
                </c:pt>
                <c:pt idx="2698">
                  <c:v>1055.55</c:v>
                </c:pt>
                <c:pt idx="2699">
                  <c:v>5951.15</c:v>
                </c:pt>
                <c:pt idx="2700">
                  <c:v>4019</c:v>
                </c:pt>
                <c:pt idx="2701">
                  <c:v>1642.05</c:v>
                </c:pt>
                <c:pt idx="2702">
                  <c:v>3371.65</c:v>
                </c:pt>
                <c:pt idx="2703">
                  <c:v>5379.5</c:v>
                </c:pt>
                <c:pt idx="2704">
                  <c:v>166.67000000000007</c:v>
                </c:pt>
                <c:pt idx="2705">
                  <c:v>328.13</c:v>
                </c:pt>
                <c:pt idx="2706">
                  <c:v>2672.53</c:v>
                </c:pt>
                <c:pt idx="2707">
                  <c:v>1255.24</c:v>
                </c:pt>
                <c:pt idx="2708">
                  <c:v>960.2</c:v>
                </c:pt>
                <c:pt idx="2709">
                  <c:v>2658.15</c:v>
                </c:pt>
                <c:pt idx="2710">
                  <c:v>4013.86</c:v>
                </c:pt>
                <c:pt idx="2711">
                  <c:v>241.97</c:v>
                </c:pt>
                <c:pt idx="2712">
                  <c:v>3523.7000000000003</c:v>
                </c:pt>
                <c:pt idx="2713">
                  <c:v>4287.5300000000007</c:v>
                </c:pt>
                <c:pt idx="2714">
                  <c:v>3507.9500000000003</c:v>
                </c:pt>
                <c:pt idx="2715">
                  <c:v>2808.0600000000004</c:v>
                </c:pt>
                <c:pt idx="2716">
                  <c:v>3605.5</c:v>
                </c:pt>
                <c:pt idx="2717">
                  <c:v>2447.9700000000003</c:v>
                </c:pt>
                <c:pt idx="2718">
                  <c:v>6445.99</c:v>
                </c:pt>
                <c:pt idx="2719">
                  <c:v>203.55</c:v>
                </c:pt>
                <c:pt idx="2720">
                  <c:v>1262.67</c:v>
                </c:pt>
                <c:pt idx="2721">
                  <c:v>5089.66</c:v>
                </c:pt>
                <c:pt idx="2722">
                  <c:v>1813.26</c:v>
                </c:pt>
                <c:pt idx="2723">
                  <c:v>435.37</c:v>
                </c:pt>
                <c:pt idx="2724">
                  <c:v>3431.35</c:v>
                </c:pt>
                <c:pt idx="2725">
                  <c:v>1991.46</c:v>
                </c:pt>
                <c:pt idx="2726">
                  <c:v>132.6</c:v>
                </c:pt>
                <c:pt idx="2727">
                  <c:v>3913.3499999999995</c:v>
                </c:pt>
                <c:pt idx="2728">
                  <c:v>3840.4799999999996</c:v>
                </c:pt>
                <c:pt idx="2729">
                  <c:v>6360.8099999999995</c:v>
                </c:pt>
                <c:pt idx="2730">
                  <c:v>1038.54</c:v>
                </c:pt>
                <c:pt idx="2731">
                  <c:v>1849.7399999999998</c:v>
                </c:pt>
                <c:pt idx="2732">
                  <c:v>3937.59</c:v>
                </c:pt>
                <c:pt idx="2733">
                  <c:v>4787.43</c:v>
                </c:pt>
                <c:pt idx="2734">
                  <c:v>302.25</c:v>
                </c:pt>
                <c:pt idx="2735">
                  <c:v>-1056</c:v>
                </c:pt>
                <c:pt idx="2736">
                  <c:v>-6075.0499999999993</c:v>
                </c:pt>
                <c:pt idx="2737">
                  <c:v>3052.35</c:v>
                </c:pt>
                <c:pt idx="2738">
                  <c:v>4420.33</c:v>
                </c:pt>
                <c:pt idx="2739">
                  <c:v>4053.25</c:v>
                </c:pt>
                <c:pt idx="2740">
                  <c:v>2633.46</c:v>
                </c:pt>
                <c:pt idx="2741">
                  <c:v>598.30999999999995</c:v>
                </c:pt>
                <c:pt idx="2742">
                  <c:v>1640.0500000000002</c:v>
                </c:pt>
                <c:pt idx="2743">
                  <c:v>2332.0500000000002</c:v>
                </c:pt>
                <c:pt idx="2744">
                  <c:v>1498.12</c:v>
                </c:pt>
                <c:pt idx="2745">
                  <c:v>272.21999999999997</c:v>
                </c:pt>
                <c:pt idx="2746">
                  <c:v>4358.91</c:v>
                </c:pt>
                <c:pt idx="2747">
                  <c:v>-1821.9599999999991</c:v>
                </c:pt>
                <c:pt idx="2748">
                  <c:v>-493.55999999999995</c:v>
                </c:pt>
                <c:pt idx="2749">
                  <c:v>17.850000000000023</c:v>
                </c:pt>
                <c:pt idx="2750">
                  <c:v>2846</c:v>
                </c:pt>
                <c:pt idx="2751">
                  <c:v>635.65000000000009</c:v>
                </c:pt>
                <c:pt idx="2752">
                  <c:v>621.90000000000009</c:v>
                </c:pt>
                <c:pt idx="2753">
                  <c:v>1107.0899999999999</c:v>
                </c:pt>
                <c:pt idx="2754">
                  <c:v>7312.5</c:v>
                </c:pt>
                <c:pt idx="2755">
                  <c:v>1996.74</c:v>
                </c:pt>
                <c:pt idx="2756">
                  <c:v>5915.46</c:v>
                </c:pt>
                <c:pt idx="2757">
                  <c:v>388.08000000000004</c:v>
                </c:pt>
                <c:pt idx="2758">
                  <c:v>3531.84</c:v>
                </c:pt>
                <c:pt idx="2759">
                  <c:v>4996.62</c:v>
                </c:pt>
                <c:pt idx="2760">
                  <c:v>707.83</c:v>
                </c:pt>
                <c:pt idx="2761">
                  <c:v>4421.8999999999996</c:v>
                </c:pt>
                <c:pt idx="2762">
                  <c:v>9386.1</c:v>
                </c:pt>
                <c:pt idx="2763">
                  <c:v>2824.3</c:v>
                </c:pt>
                <c:pt idx="2764">
                  <c:v>8266.9500000000007</c:v>
                </c:pt>
                <c:pt idx="2765">
                  <c:v>141.60000000000002</c:v>
                </c:pt>
                <c:pt idx="2766">
                  <c:v>10986.92</c:v>
                </c:pt>
                <c:pt idx="2767">
                  <c:v>235.22</c:v>
                </c:pt>
                <c:pt idx="2768">
                  <c:v>1329.25</c:v>
                </c:pt>
                <c:pt idx="2769">
                  <c:v>1150.0499999999997</c:v>
                </c:pt>
                <c:pt idx="2770">
                  <c:v>1181.8499999999999</c:v>
                </c:pt>
                <c:pt idx="2771">
                  <c:v>6627.15</c:v>
                </c:pt>
                <c:pt idx="2772">
                  <c:v>1978.1499999999996</c:v>
                </c:pt>
                <c:pt idx="2773">
                  <c:v>2418.25</c:v>
                </c:pt>
                <c:pt idx="2774">
                  <c:v>2465.1999999999998</c:v>
                </c:pt>
                <c:pt idx="2775">
                  <c:v>-303.98999999999978</c:v>
                </c:pt>
                <c:pt idx="2776">
                  <c:v>1264.6500000000001</c:v>
                </c:pt>
                <c:pt idx="2777">
                  <c:v>187.99</c:v>
                </c:pt>
                <c:pt idx="2778">
                  <c:v>-167.06999999999994</c:v>
                </c:pt>
                <c:pt idx="2779">
                  <c:v>221.78000000000009</c:v>
                </c:pt>
                <c:pt idx="2780">
                  <c:v>169.11000000000013</c:v>
                </c:pt>
                <c:pt idx="2781">
                  <c:v>4138.54</c:v>
                </c:pt>
                <c:pt idx="2782">
                  <c:v>3415.6400000000003</c:v>
                </c:pt>
                <c:pt idx="2783">
                  <c:v>3593.25</c:v>
                </c:pt>
                <c:pt idx="2784">
                  <c:v>3512.11</c:v>
                </c:pt>
                <c:pt idx="2785">
                  <c:v>5195.2999999999993</c:v>
                </c:pt>
                <c:pt idx="2786">
                  <c:v>7220.6399999999994</c:v>
                </c:pt>
                <c:pt idx="2787">
                  <c:v>3167.95</c:v>
                </c:pt>
                <c:pt idx="2788">
                  <c:v>1197.0299999999997</c:v>
                </c:pt>
                <c:pt idx="2789">
                  <c:v>5548.2899999999991</c:v>
                </c:pt>
                <c:pt idx="2790">
                  <c:v>5377.7099999999991</c:v>
                </c:pt>
                <c:pt idx="2791">
                  <c:v>1803.6299999999999</c:v>
                </c:pt>
                <c:pt idx="2792">
                  <c:v>8710.5</c:v>
                </c:pt>
                <c:pt idx="2793">
                  <c:v>3150.06</c:v>
                </c:pt>
                <c:pt idx="2794">
                  <c:v>6982.7999999999993</c:v>
                </c:pt>
                <c:pt idx="2795">
                  <c:v>2967.8999999999996</c:v>
                </c:pt>
                <c:pt idx="2796">
                  <c:v>3467.58</c:v>
                </c:pt>
                <c:pt idx="2797">
                  <c:v>-4709.8999999999996</c:v>
                </c:pt>
                <c:pt idx="2798">
                  <c:v>-908.09999999999991</c:v>
                </c:pt>
                <c:pt idx="2799">
                  <c:v>-865.92000000000007</c:v>
                </c:pt>
                <c:pt idx="2800">
                  <c:v>-422</c:v>
                </c:pt>
                <c:pt idx="2801">
                  <c:v>-285.04999999999995</c:v>
                </c:pt>
                <c:pt idx="2802">
                  <c:v>2993.98</c:v>
                </c:pt>
                <c:pt idx="2803">
                  <c:v>5908.58</c:v>
                </c:pt>
                <c:pt idx="2804">
                  <c:v>1873.3199999999997</c:v>
                </c:pt>
                <c:pt idx="2805">
                  <c:v>4466.5499999999993</c:v>
                </c:pt>
                <c:pt idx="2806">
                  <c:v>5201.55</c:v>
                </c:pt>
                <c:pt idx="2807">
                  <c:v>-942.89999999999964</c:v>
                </c:pt>
                <c:pt idx="2808">
                  <c:v>5994.5500000000011</c:v>
                </c:pt>
                <c:pt idx="2809">
                  <c:v>1159.6999999999998</c:v>
                </c:pt>
                <c:pt idx="2810">
                  <c:v>3243.25</c:v>
                </c:pt>
                <c:pt idx="2811">
                  <c:v>1144.8000000000002</c:v>
                </c:pt>
                <c:pt idx="2812">
                  <c:v>542.65000000000009</c:v>
                </c:pt>
                <c:pt idx="2813">
                  <c:v>255.14999999999964</c:v>
                </c:pt>
                <c:pt idx="2814">
                  <c:v>228.70000000000005</c:v>
                </c:pt>
                <c:pt idx="2815">
                  <c:v>6439.68</c:v>
                </c:pt>
                <c:pt idx="2816">
                  <c:v>6645.06</c:v>
                </c:pt>
                <c:pt idx="2817">
                  <c:v>1352.45</c:v>
                </c:pt>
                <c:pt idx="2818">
                  <c:v>2535.4500000000003</c:v>
                </c:pt>
                <c:pt idx="2819">
                  <c:v>4887.16</c:v>
                </c:pt>
                <c:pt idx="2820">
                  <c:v>39.870000000000005</c:v>
                </c:pt>
                <c:pt idx="2821">
                  <c:v>5872.5</c:v>
                </c:pt>
                <c:pt idx="2822">
                  <c:v>7741.65</c:v>
                </c:pt>
                <c:pt idx="2823">
                  <c:v>3336.05</c:v>
                </c:pt>
                <c:pt idx="2824">
                  <c:v>8625.2999999999993</c:v>
                </c:pt>
                <c:pt idx="2825">
                  <c:v>9230.4</c:v>
                </c:pt>
                <c:pt idx="2826">
                  <c:v>10296</c:v>
                </c:pt>
                <c:pt idx="2827">
                  <c:v>5181.05</c:v>
                </c:pt>
                <c:pt idx="2828">
                  <c:v>7882.6500000000005</c:v>
                </c:pt>
                <c:pt idx="2829">
                  <c:v>3465.76</c:v>
                </c:pt>
                <c:pt idx="2830">
                  <c:v>345.35</c:v>
                </c:pt>
                <c:pt idx="2831">
                  <c:v>5108.3999999999996</c:v>
                </c:pt>
                <c:pt idx="2832">
                  <c:v>965.89999999999986</c:v>
                </c:pt>
                <c:pt idx="2833">
                  <c:v>1493.5</c:v>
                </c:pt>
                <c:pt idx="2834">
                  <c:v>599.20000000000005</c:v>
                </c:pt>
                <c:pt idx="2835">
                  <c:v>186.77000000000004</c:v>
                </c:pt>
                <c:pt idx="2836">
                  <c:v>-1141.5100000000002</c:v>
                </c:pt>
                <c:pt idx="2837">
                  <c:v>1384.1600000000003</c:v>
                </c:pt>
                <c:pt idx="2838">
                  <c:v>270.29000000000002</c:v>
                </c:pt>
                <c:pt idx="2839">
                  <c:v>3710.42</c:v>
                </c:pt>
                <c:pt idx="2840">
                  <c:v>3200.53</c:v>
                </c:pt>
                <c:pt idx="2841">
                  <c:v>1951.3</c:v>
                </c:pt>
                <c:pt idx="2842">
                  <c:v>2568.6</c:v>
                </c:pt>
                <c:pt idx="2843">
                  <c:v>940.39</c:v>
                </c:pt>
                <c:pt idx="2844">
                  <c:v>6860.86</c:v>
                </c:pt>
                <c:pt idx="2845">
                  <c:v>1317.8999999999999</c:v>
                </c:pt>
                <c:pt idx="2846">
                  <c:v>688.17</c:v>
                </c:pt>
                <c:pt idx="2847">
                  <c:v>3192.5999999999995</c:v>
                </c:pt>
                <c:pt idx="2848">
                  <c:v>832.53</c:v>
                </c:pt>
                <c:pt idx="2849">
                  <c:v>4275.5999999999995</c:v>
                </c:pt>
                <c:pt idx="2850">
                  <c:v>882.08999999999992</c:v>
                </c:pt>
                <c:pt idx="2851">
                  <c:v>6507.36</c:v>
                </c:pt>
                <c:pt idx="2852">
                  <c:v>1416.6899999999998</c:v>
                </c:pt>
                <c:pt idx="2853">
                  <c:v>2774.7</c:v>
                </c:pt>
                <c:pt idx="2854">
                  <c:v>6506.79</c:v>
                </c:pt>
                <c:pt idx="2855">
                  <c:v>844.07999999999993</c:v>
                </c:pt>
                <c:pt idx="2856">
                  <c:v>6626.46</c:v>
                </c:pt>
                <c:pt idx="2857">
                  <c:v>6134.9400000000005</c:v>
                </c:pt>
                <c:pt idx="2858">
                  <c:v>-2697.17</c:v>
                </c:pt>
                <c:pt idx="2859">
                  <c:v>-401.63000000000011</c:v>
                </c:pt>
                <c:pt idx="2860">
                  <c:v>-5980.26</c:v>
                </c:pt>
                <c:pt idx="2861">
                  <c:v>-1435.2399999999998</c:v>
                </c:pt>
                <c:pt idx="2862">
                  <c:v>3545.33</c:v>
                </c:pt>
                <c:pt idx="2863">
                  <c:v>1720.3200000000002</c:v>
                </c:pt>
                <c:pt idx="2864">
                  <c:v>1091.0300000000002</c:v>
                </c:pt>
                <c:pt idx="2865">
                  <c:v>2689.8099999999995</c:v>
                </c:pt>
                <c:pt idx="2866">
                  <c:v>1745.9099999999999</c:v>
                </c:pt>
                <c:pt idx="2867">
                  <c:v>3587.9399999999996</c:v>
                </c:pt>
                <c:pt idx="2868">
                  <c:v>2253.4799999999996</c:v>
                </c:pt>
                <c:pt idx="2869">
                  <c:v>4202.58</c:v>
                </c:pt>
                <c:pt idx="2870">
                  <c:v>1652.37</c:v>
                </c:pt>
                <c:pt idx="2871">
                  <c:v>3399.1499999999996</c:v>
                </c:pt>
                <c:pt idx="2872">
                  <c:v>2291.5499999999997</c:v>
                </c:pt>
                <c:pt idx="2873">
                  <c:v>1245.1500000000005</c:v>
                </c:pt>
                <c:pt idx="2874">
                  <c:v>3306.3500000000004</c:v>
                </c:pt>
                <c:pt idx="2875">
                  <c:v>3876.8000000000011</c:v>
                </c:pt>
                <c:pt idx="2876">
                  <c:v>510.40000000000009</c:v>
                </c:pt>
                <c:pt idx="2877">
                  <c:v>283.70000000000005</c:v>
                </c:pt>
                <c:pt idx="2878">
                  <c:v>535.65000000000009</c:v>
                </c:pt>
                <c:pt idx="2879">
                  <c:v>3132.27</c:v>
                </c:pt>
                <c:pt idx="2880">
                  <c:v>7350.09</c:v>
                </c:pt>
                <c:pt idx="2881">
                  <c:v>8568.09</c:v>
                </c:pt>
                <c:pt idx="2882">
                  <c:v>6703.97</c:v>
                </c:pt>
                <c:pt idx="2883">
                  <c:v>4248.16</c:v>
                </c:pt>
                <c:pt idx="2884">
                  <c:v>381.74</c:v>
                </c:pt>
                <c:pt idx="2885">
                  <c:v>9239.4</c:v>
                </c:pt>
                <c:pt idx="2886">
                  <c:v>4796.3999999999996</c:v>
                </c:pt>
                <c:pt idx="2887">
                  <c:v>4422.3500000000004</c:v>
                </c:pt>
                <c:pt idx="2888">
                  <c:v>1249.45</c:v>
                </c:pt>
                <c:pt idx="2889">
                  <c:v>516.90000000000009</c:v>
                </c:pt>
                <c:pt idx="2890">
                  <c:v>6464.35</c:v>
                </c:pt>
                <c:pt idx="2891">
                  <c:v>1760.8600000000001</c:v>
                </c:pt>
                <c:pt idx="2892">
                  <c:v>1176.5</c:v>
                </c:pt>
                <c:pt idx="2893">
                  <c:v>2714.7200000000003</c:v>
                </c:pt>
                <c:pt idx="2894">
                  <c:v>42.69</c:v>
                </c:pt>
                <c:pt idx="2895">
                  <c:v>456.25</c:v>
                </c:pt>
                <c:pt idx="2896">
                  <c:v>1213.8999999999999</c:v>
                </c:pt>
                <c:pt idx="2897">
                  <c:v>2270.9</c:v>
                </c:pt>
                <c:pt idx="2898">
                  <c:v>2296.8999999999996</c:v>
                </c:pt>
                <c:pt idx="2899">
                  <c:v>74.490000000000009</c:v>
                </c:pt>
                <c:pt idx="2900">
                  <c:v>-374.23999999999978</c:v>
                </c:pt>
                <c:pt idx="2901">
                  <c:v>1186.1800000000003</c:v>
                </c:pt>
                <c:pt idx="2902">
                  <c:v>199.58000000000004</c:v>
                </c:pt>
                <c:pt idx="2903">
                  <c:v>1330.42</c:v>
                </c:pt>
                <c:pt idx="2904">
                  <c:v>4901.32</c:v>
                </c:pt>
                <c:pt idx="2905">
                  <c:v>3442.9</c:v>
                </c:pt>
                <c:pt idx="2906">
                  <c:v>3500.83</c:v>
                </c:pt>
                <c:pt idx="2907">
                  <c:v>3131.29</c:v>
                </c:pt>
                <c:pt idx="2908">
                  <c:v>3038.9</c:v>
                </c:pt>
                <c:pt idx="2909">
                  <c:v>2940.13</c:v>
                </c:pt>
                <c:pt idx="2910">
                  <c:v>3292.8900000000003</c:v>
                </c:pt>
                <c:pt idx="2911">
                  <c:v>3546.23</c:v>
                </c:pt>
                <c:pt idx="2912">
                  <c:v>3776.1</c:v>
                </c:pt>
                <c:pt idx="2913">
                  <c:v>4078.76</c:v>
                </c:pt>
                <c:pt idx="2914">
                  <c:v>5577.35</c:v>
                </c:pt>
                <c:pt idx="2915">
                  <c:v>2412.8000000000002</c:v>
                </c:pt>
                <c:pt idx="2916">
                  <c:v>3085.25</c:v>
                </c:pt>
                <c:pt idx="2917">
                  <c:v>3753.19</c:v>
                </c:pt>
                <c:pt idx="2918">
                  <c:v>11473.83</c:v>
                </c:pt>
                <c:pt idx="2919">
                  <c:v>290.82</c:v>
                </c:pt>
                <c:pt idx="2920">
                  <c:v>1279.1699999999998</c:v>
                </c:pt>
                <c:pt idx="2921">
                  <c:v>5554.95</c:v>
                </c:pt>
                <c:pt idx="2922">
                  <c:v>159.26999999999998</c:v>
                </c:pt>
                <c:pt idx="2923">
                  <c:v>4500.12</c:v>
                </c:pt>
                <c:pt idx="2924">
                  <c:v>3086.0099999999998</c:v>
                </c:pt>
                <c:pt idx="2925">
                  <c:v>-379.75</c:v>
                </c:pt>
                <c:pt idx="2926">
                  <c:v>-25.230000000000018</c:v>
                </c:pt>
                <c:pt idx="2927">
                  <c:v>-640.97999999999956</c:v>
                </c:pt>
                <c:pt idx="2928">
                  <c:v>-1679.9699999999998</c:v>
                </c:pt>
                <c:pt idx="2929">
                  <c:v>-619.5</c:v>
                </c:pt>
                <c:pt idx="2930">
                  <c:v>2459.16</c:v>
                </c:pt>
                <c:pt idx="2931">
                  <c:v>3799.4400000000005</c:v>
                </c:pt>
                <c:pt idx="2932">
                  <c:v>2318.2200000000003</c:v>
                </c:pt>
                <c:pt idx="2933">
                  <c:v>2334.5100000000002</c:v>
                </c:pt>
                <c:pt idx="2934">
                  <c:v>5576.2199999999993</c:v>
                </c:pt>
                <c:pt idx="2935">
                  <c:v>397.74</c:v>
                </c:pt>
                <c:pt idx="2936">
                  <c:v>386.61000000000013</c:v>
                </c:pt>
                <c:pt idx="2937">
                  <c:v>-2768.76</c:v>
                </c:pt>
                <c:pt idx="2938">
                  <c:v>-556.77</c:v>
                </c:pt>
                <c:pt idx="2939">
                  <c:v>-1190.79</c:v>
                </c:pt>
                <c:pt idx="2940">
                  <c:v>2666.3000000000011</c:v>
                </c:pt>
                <c:pt idx="2941">
                  <c:v>42.600000000000136</c:v>
                </c:pt>
                <c:pt idx="2942">
                  <c:v>6979.6</c:v>
                </c:pt>
                <c:pt idx="2943">
                  <c:v>2281.4000000000005</c:v>
                </c:pt>
                <c:pt idx="2944">
                  <c:v>2982.51</c:v>
                </c:pt>
                <c:pt idx="2945">
                  <c:v>9016.2900000000009</c:v>
                </c:pt>
                <c:pt idx="2946">
                  <c:v>7398.27</c:v>
                </c:pt>
                <c:pt idx="2947">
                  <c:v>368.90000000000003</c:v>
                </c:pt>
                <c:pt idx="2948">
                  <c:v>3125.17</c:v>
                </c:pt>
                <c:pt idx="2949">
                  <c:v>2269.31</c:v>
                </c:pt>
                <c:pt idx="2950">
                  <c:v>7824.71</c:v>
                </c:pt>
                <c:pt idx="2951">
                  <c:v>8896.0499999999993</c:v>
                </c:pt>
                <c:pt idx="2952">
                  <c:v>10447.65</c:v>
                </c:pt>
                <c:pt idx="2953">
                  <c:v>3970.8</c:v>
                </c:pt>
                <c:pt idx="2954">
                  <c:v>8594.6</c:v>
                </c:pt>
                <c:pt idx="2955">
                  <c:v>6205.5</c:v>
                </c:pt>
                <c:pt idx="2956">
                  <c:v>8338.75</c:v>
                </c:pt>
                <c:pt idx="2957">
                  <c:v>5547.3</c:v>
                </c:pt>
                <c:pt idx="2958">
                  <c:v>2383.71</c:v>
                </c:pt>
                <c:pt idx="2959">
                  <c:v>3994.56</c:v>
                </c:pt>
                <c:pt idx="2960">
                  <c:v>761.21</c:v>
                </c:pt>
                <c:pt idx="2961">
                  <c:v>1970.5499999999997</c:v>
                </c:pt>
                <c:pt idx="2962">
                  <c:v>1007.8</c:v>
                </c:pt>
                <c:pt idx="2963">
                  <c:v>405.25</c:v>
                </c:pt>
                <c:pt idx="2964">
                  <c:v>4872.8999999999996</c:v>
                </c:pt>
                <c:pt idx="2965">
                  <c:v>902.05</c:v>
                </c:pt>
                <c:pt idx="2966">
                  <c:v>2143.35</c:v>
                </c:pt>
                <c:pt idx="2967">
                  <c:v>1334.8499999999995</c:v>
                </c:pt>
                <c:pt idx="2968">
                  <c:v>1123.8200000000002</c:v>
                </c:pt>
                <c:pt idx="2969">
                  <c:v>238.64999999999998</c:v>
                </c:pt>
                <c:pt idx="2970">
                  <c:v>22.580000000000005</c:v>
                </c:pt>
                <c:pt idx="2971">
                  <c:v>3727.1100000000006</c:v>
                </c:pt>
                <c:pt idx="2972">
                  <c:v>3141.65</c:v>
                </c:pt>
                <c:pt idx="2973">
                  <c:v>1697.2</c:v>
                </c:pt>
                <c:pt idx="2974">
                  <c:v>3286.1400000000003</c:v>
                </c:pt>
                <c:pt idx="2975">
                  <c:v>3267.86</c:v>
                </c:pt>
                <c:pt idx="2976">
                  <c:v>3531.76</c:v>
                </c:pt>
                <c:pt idx="2977">
                  <c:v>4574.9399999999996</c:v>
                </c:pt>
                <c:pt idx="2978">
                  <c:v>4070.99</c:v>
                </c:pt>
                <c:pt idx="2979">
                  <c:v>5862.49</c:v>
                </c:pt>
                <c:pt idx="2980">
                  <c:v>2965.7799999999997</c:v>
                </c:pt>
                <c:pt idx="2981">
                  <c:v>7952.23</c:v>
                </c:pt>
                <c:pt idx="2982">
                  <c:v>408.39</c:v>
                </c:pt>
                <c:pt idx="2983">
                  <c:v>627.20999999999981</c:v>
                </c:pt>
                <c:pt idx="2984">
                  <c:v>4525.0499999999993</c:v>
                </c:pt>
                <c:pt idx="2985">
                  <c:v>2197.02</c:v>
                </c:pt>
                <c:pt idx="2986">
                  <c:v>513.44999999999993</c:v>
                </c:pt>
                <c:pt idx="2987">
                  <c:v>532.8599999999999</c:v>
                </c:pt>
                <c:pt idx="2988">
                  <c:v>2876.2499999999995</c:v>
                </c:pt>
                <c:pt idx="2989">
                  <c:v>1354.83</c:v>
                </c:pt>
                <c:pt idx="2990">
                  <c:v>752.57999999999993</c:v>
                </c:pt>
                <c:pt idx="2991">
                  <c:v>4102.83</c:v>
                </c:pt>
                <c:pt idx="2992">
                  <c:v>3048.21</c:v>
                </c:pt>
                <c:pt idx="2993">
                  <c:v>3547.41</c:v>
                </c:pt>
                <c:pt idx="2994">
                  <c:v>855.72</c:v>
                </c:pt>
                <c:pt idx="2995">
                  <c:v>9589.86</c:v>
                </c:pt>
                <c:pt idx="2996">
                  <c:v>5975.88</c:v>
                </c:pt>
                <c:pt idx="2997">
                  <c:v>4006.83</c:v>
                </c:pt>
                <c:pt idx="2998">
                  <c:v>3378.09</c:v>
                </c:pt>
                <c:pt idx="2999">
                  <c:v>-216.67000000000007</c:v>
                </c:pt>
                <c:pt idx="3000">
                  <c:v>-1233.67</c:v>
                </c:pt>
                <c:pt idx="3001">
                  <c:v>-1694.9899999999998</c:v>
                </c:pt>
                <c:pt idx="3002">
                  <c:v>3651.75</c:v>
                </c:pt>
                <c:pt idx="3003">
                  <c:v>135.36000000000001</c:v>
                </c:pt>
                <c:pt idx="3004">
                  <c:v>3990.75</c:v>
                </c:pt>
                <c:pt idx="3005">
                  <c:v>6498.18</c:v>
                </c:pt>
                <c:pt idx="3006">
                  <c:v>591.24</c:v>
                </c:pt>
                <c:pt idx="3007">
                  <c:v>226.68000000000006</c:v>
                </c:pt>
                <c:pt idx="3008">
                  <c:v>-2139.7799999999988</c:v>
                </c:pt>
                <c:pt idx="3009">
                  <c:v>-3286.3499999999985</c:v>
                </c:pt>
                <c:pt idx="3010">
                  <c:v>371.30000000000109</c:v>
                </c:pt>
                <c:pt idx="3011">
                  <c:v>39.799999999999997</c:v>
                </c:pt>
                <c:pt idx="3012">
                  <c:v>45.350000000000023</c:v>
                </c:pt>
                <c:pt idx="3013">
                  <c:v>2842.25</c:v>
                </c:pt>
                <c:pt idx="3014">
                  <c:v>1757.79</c:v>
                </c:pt>
                <c:pt idx="3015">
                  <c:v>2024.19</c:v>
                </c:pt>
                <c:pt idx="3016">
                  <c:v>6048.09</c:v>
                </c:pt>
                <c:pt idx="3017">
                  <c:v>136.35</c:v>
                </c:pt>
                <c:pt idx="3018">
                  <c:v>1708.38</c:v>
                </c:pt>
                <c:pt idx="3019">
                  <c:v>1993.3200000000002</c:v>
                </c:pt>
                <c:pt idx="3020">
                  <c:v>8392.7999999999993</c:v>
                </c:pt>
                <c:pt idx="3021">
                  <c:v>3282.8100000000004</c:v>
                </c:pt>
                <c:pt idx="3022">
                  <c:v>2593.77</c:v>
                </c:pt>
                <c:pt idx="3023">
                  <c:v>769.43000000000006</c:v>
                </c:pt>
                <c:pt idx="3024">
                  <c:v>2167.69</c:v>
                </c:pt>
                <c:pt idx="3025">
                  <c:v>2767</c:v>
                </c:pt>
                <c:pt idx="3026">
                  <c:v>6054.85</c:v>
                </c:pt>
                <c:pt idx="3027">
                  <c:v>3384.05</c:v>
                </c:pt>
                <c:pt idx="3028">
                  <c:v>7310.7</c:v>
                </c:pt>
                <c:pt idx="3029">
                  <c:v>2983.7200000000003</c:v>
                </c:pt>
                <c:pt idx="3030">
                  <c:v>3609.98</c:v>
                </c:pt>
                <c:pt idx="3031">
                  <c:v>528.91</c:v>
                </c:pt>
                <c:pt idx="3032">
                  <c:v>8223.1999999999989</c:v>
                </c:pt>
                <c:pt idx="3033">
                  <c:v>113.95</c:v>
                </c:pt>
                <c:pt idx="3034">
                  <c:v>2140.8499999999995</c:v>
                </c:pt>
                <c:pt idx="3035">
                  <c:v>556.65</c:v>
                </c:pt>
                <c:pt idx="3036">
                  <c:v>3332.75</c:v>
                </c:pt>
                <c:pt idx="3037">
                  <c:v>8971.9500000000007</c:v>
                </c:pt>
                <c:pt idx="3038">
                  <c:v>3960.4</c:v>
                </c:pt>
                <c:pt idx="3039">
                  <c:v>1222.8000000000002</c:v>
                </c:pt>
                <c:pt idx="3040">
                  <c:v>107.59999999999991</c:v>
                </c:pt>
                <c:pt idx="3041">
                  <c:v>1375.81</c:v>
                </c:pt>
                <c:pt idx="3042">
                  <c:v>524</c:v>
                </c:pt>
                <c:pt idx="3043">
                  <c:v>2661.36</c:v>
                </c:pt>
                <c:pt idx="3044">
                  <c:v>3549.1600000000003</c:v>
                </c:pt>
                <c:pt idx="3045">
                  <c:v>1243.29</c:v>
                </c:pt>
                <c:pt idx="3046">
                  <c:v>5026.4699999999993</c:v>
                </c:pt>
                <c:pt idx="3047">
                  <c:v>6375.4</c:v>
                </c:pt>
                <c:pt idx="3048">
                  <c:v>4286.37</c:v>
                </c:pt>
                <c:pt idx="3049">
                  <c:v>5200.1399999999994</c:v>
                </c:pt>
                <c:pt idx="3050">
                  <c:v>245.82</c:v>
                </c:pt>
                <c:pt idx="3051">
                  <c:v>56.789999999999992</c:v>
                </c:pt>
                <c:pt idx="3052">
                  <c:v>4218.99</c:v>
                </c:pt>
                <c:pt idx="3053">
                  <c:v>1092.4199999999998</c:v>
                </c:pt>
                <c:pt idx="3054">
                  <c:v>903.99</c:v>
                </c:pt>
                <c:pt idx="3055">
                  <c:v>568.34999999999991</c:v>
                </c:pt>
                <c:pt idx="3056">
                  <c:v>4656.8099999999995</c:v>
                </c:pt>
                <c:pt idx="3057">
                  <c:v>4283.1900000000005</c:v>
                </c:pt>
                <c:pt idx="3058">
                  <c:v>4393.59</c:v>
                </c:pt>
                <c:pt idx="3059">
                  <c:v>2247.48</c:v>
                </c:pt>
                <c:pt idx="3060">
                  <c:v>72.33</c:v>
                </c:pt>
                <c:pt idx="3061">
                  <c:v>7068.3899999999994</c:v>
                </c:pt>
                <c:pt idx="3062">
                  <c:v>5595.7199999999993</c:v>
                </c:pt>
                <c:pt idx="3063">
                  <c:v>-1825.4399999999996</c:v>
                </c:pt>
                <c:pt idx="3064">
                  <c:v>-847.10999999999967</c:v>
                </c:pt>
                <c:pt idx="3065">
                  <c:v>-2374.9400000000005</c:v>
                </c:pt>
                <c:pt idx="3066">
                  <c:v>-18.03</c:v>
                </c:pt>
                <c:pt idx="3067">
                  <c:v>-126.98000000000002</c:v>
                </c:pt>
                <c:pt idx="3068">
                  <c:v>-319.72999999999956</c:v>
                </c:pt>
                <c:pt idx="3069">
                  <c:v>2648.13</c:v>
                </c:pt>
                <c:pt idx="3070">
                  <c:v>3021.5</c:v>
                </c:pt>
                <c:pt idx="3071">
                  <c:v>3090.02</c:v>
                </c:pt>
                <c:pt idx="3072">
                  <c:v>4480.75</c:v>
                </c:pt>
                <c:pt idx="3073">
                  <c:v>1514.8200000000002</c:v>
                </c:pt>
                <c:pt idx="3074">
                  <c:v>1027.22</c:v>
                </c:pt>
                <c:pt idx="3075">
                  <c:v>1809.87</c:v>
                </c:pt>
                <c:pt idx="3076">
                  <c:v>2937</c:v>
                </c:pt>
                <c:pt idx="3077">
                  <c:v>213.66000000000008</c:v>
                </c:pt>
                <c:pt idx="3078">
                  <c:v>670.92000000000007</c:v>
                </c:pt>
                <c:pt idx="3079">
                  <c:v>273.45</c:v>
                </c:pt>
                <c:pt idx="3080">
                  <c:v>1807.75</c:v>
                </c:pt>
                <c:pt idx="3081">
                  <c:v>1809.9</c:v>
                </c:pt>
                <c:pt idx="3082">
                  <c:v>3539.75</c:v>
                </c:pt>
                <c:pt idx="3083">
                  <c:v>7257.6900000000005</c:v>
                </c:pt>
                <c:pt idx="3084">
                  <c:v>4029.06</c:v>
                </c:pt>
                <c:pt idx="3085">
                  <c:v>7974.72</c:v>
                </c:pt>
                <c:pt idx="3086">
                  <c:v>5698.49</c:v>
                </c:pt>
                <c:pt idx="3087">
                  <c:v>1259.0999999999999</c:v>
                </c:pt>
                <c:pt idx="3088">
                  <c:v>1521.8200000000002</c:v>
                </c:pt>
                <c:pt idx="3089">
                  <c:v>2137.1000000000004</c:v>
                </c:pt>
                <c:pt idx="3090">
                  <c:v>14.790000000000001</c:v>
                </c:pt>
                <c:pt idx="3091">
                  <c:v>9663.2999999999993</c:v>
                </c:pt>
                <c:pt idx="3092">
                  <c:v>7152</c:v>
                </c:pt>
                <c:pt idx="3093">
                  <c:v>8354.6</c:v>
                </c:pt>
                <c:pt idx="3094">
                  <c:v>5958.15</c:v>
                </c:pt>
                <c:pt idx="3095">
                  <c:v>2370.56</c:v>
                </c:pt>
                <c:pt idx="3096">
                  <c:v>728.25</c:v>
                </c:pt>
                <c:pt idx="3097">
                  <c:v>890.59</c:v>
                </c:pt>
                <c:pt idx="3098">
                  <c:v>836.22</c:v>
                </c:pt>
                <c:pt idx="3099">
                  <c:v>1861.6699999999998</c:v>
                </c:pt>
                <c:pt idx="3100">
                  <c:v>1214.3499999999999</c:v>
                </c:pt>
                <c:pt idx="3101">
                  <c:v>1041.55</c:v>
                </c:pt>
                <c:pt idx="3102">
                  <c:v>3423.65</c:v>
                </c:pt>
                <c:pt idx="3103">
                  <c:v>1648.5</c:v>
                </c:pt>
                <c:pt idx="3104">
                  <c:v>378.55</c:v>
                </c:pt>
                <c:pt idx="3105">
                  <c:v>769.92000000000007</c:v>
                </c:pt>
                <c:pt idx="3106">
                  <c:v>85.600000000000023</c:v>
                </c:pt>
                <c:pt idx="3107">
                  <c:v>-555.30000000000018</c:v>
                </c:pt>
                <c:pt idx="3108">
                  <c:v>1589.58</c:v>
                </c:pt>
                <c:pt idx="3109">
                  <c:v>3059.55</c:v>
                </c:pt>
                <c:pt idx="3110">
                  <c:v>3155.81</c:v>
                </c:pt>
                <c:pt idx="3111">
                  <c:v>4268.9699999999993</c:v>
                </c:pt>
                <c:pt idx="3112">
                  <c:v>3366.5099999999993</c:v>
                </c:pt>
                <c:pt idx="3113">
                  <c:v>2115.3599999999997</c:v>
                </c:pt>
                <c:pt idx="3114">
                  <c:v>2659.98</c:v>
                </c:pt>
                <c:pt idx="3115">
                  <c:v>6536.3099999999995</c:v>
                </c:pt>
                <c:pt idx="3116">
                  <c:v>8726.01</c:v>
                </c:pt>
                <c:pt idx="3117">
                  <c:v>1658.73</c:v>
                </c:pt>
                <c:pt idx="3118">
                  <c:v>-773.09000000000015</c:v>
                </c:pt>
                <c:pt idx="3119">
                  <c:v>-1113.6599999999999</c:v>
                </c:pt>
                <c:pt idx="3120">
                  <c:v>-3526.0300000000007</c:v>
                </c:pt>
                <c:pt idx="3121">
                  <c:v>-1993.1599999999999</c:v>
                </c:pt>
                <c:pt idx="3122">
                  <c:v>-3777.119999999999</c:v>
                </c:pt>
                <c:pt idx="3123">
                  <c:v>-1098.6199999999999</c:v>
                </c:pt>
                <c:pt idx="3124">
                  <c:v>-850.13000000000011</c:v>
                </c:pt>
                <c:pt idx="3125">
                  <c:v>-200.81999999999994</c:v>
                </c:pt>
                <c:pt idx="3126">
                  <c:v>2599.04</c:v>
                </c:pt>
                <c:pt idx="3127">
                  <c:v>3887.35</c:v>
                </c:pt>
                <c:pt idx="3128">
                  <c:v>2871.1</c:v>
                </c:pt>
                <c:pt idx="3129">
                  <c:v>4733.3600000000006</c:v>
                </c:pt>
                <c:pt idx="3130">
                  <c:v>238.26</c:v>
                </c:pt>
                <c:pt idx="3131">
                  <c:v>569.97</c:v>
                </c:pt>
                <c:pt idx="3132">
                  <c:v>7611.3599999999988</c:v>
                </c:pt>
                <c:pt idx="3133">
                  <c:v>5900.4299999999994</c:v>
                </c:pt>
                <c:pt idx="3134">
                  <c:v>1216.8900000000003</c:v>
                </c:pt>
                <c:pt idx="3135">
                  <c:v>718.74000000000024</c:v>
                </c:pt>
                <c:pt idx="3136">
                  <c:v>1422.0900000000001</c:v>
                </c:pt>
                <c:pt idx="3137">
                  <c:v>1888.92</c:v>
                </c:pt>
                <c:pt idx="3138">
                  <c:v>214.92000000000007</c:v>
                </c:pt>
                <c:pt idx="3139">
                  <c:v>714.95000000000027</c:v>
                </c:pt>
                <c:pt idx="3140">
                  <c:v>418.30000000000109</c:v>
                </c:pt>
                <c:pt idx="3141">
                  <c:v>3584.4000000000005</c:v>
                </c:pt>
                <c:pt idx="3142">
                  <c:v>148.68</c:v>
                </c:pt>
                <c:pt idx="3143">
                  <c:v>5074.47</c:v>
                </c:pt>
                <c:pt idx="3144">
                  <c:v>8300.52</c:v>
                </c:pt>
                <c:pt idx="3145">
                  <c:v>3137.49</c:v>
                </c:pt>
                <c:pt idx="3146">
                  <c:v>14371.7</c:v>
                </c:pt>
                <c:pt idx="3147">
                  <c:v>1185.7</c:v>
                </c:pt>
                <c:pt idx="3148">
                  <c:v>9040.0499999999993</c:v>
                </c:pt>
                <c:pt idx="3149">
                  <c:v>4370.6499999999996</c:v>
                </c:pt>
                <c:pt idx="3150">
                  <c:v>4225.8999999999996</c:v>
                </c:pt>
                <c:pt idx="3151">
                  <c:v>8122.2</c:v>
                </c:pt>
                <c:pt idx="3152">
                  <c:v>1087.1300000000001</c:v>
                </c:pt>
                <c:pt idx="3153">
                  <c:v>1321.78</c:v>
                </c:pt>
                <c:pt idx="3154">
                  <c:v>539.29999999999995</c:v>
                </c:pt>
                <c:pt idx="3155">
                  <c:v>1574.1999999999998</c:v>
                </c:pt>
                <c:pt idx="3156">
                  <c:v>-736.92999999999938</c:v>
                </c:pt>
                <c:pt idx="3157">
                  <c:v>-546.38000000000011</c:v>
                </c:pt>
                <c:pt idx="3158">
                  <c:v>529.92000000000007</c:v>
                </c:pt>
                <c:pt idx="3159">
                  <c:v>438.94000000000051</c:v>
                </c:pt>
                <c:pt idx="3160">
                  <c:v>112.45000000000027</c:v>
                </c:pt>
                <c:pt idx="3161">
                  <c:v>4087.62</c:v>
                </c:pt>
                <c:pt idx="3162">
                  <c:v>3221.09</c:v>
                </c:pt>
                <c:pt idx="3163">
                  <c:v>2998.34</c:v>
                </c:pt>
                <c:pt idx="3164">
                  <c:v>3820.84</c:v>
                </c:pt>
                <c:pt idx="3165">
                  <c:v>4629.25</c:v>
                </c:pt>
                <c:pt idx="3166">
                  <c:v>4874.41</c:v>
                </c:pt>
                <c:pt idx="3167">
                  <c:v>5776.53</c:v>
                </c:pt>
                <c:pt idx="3168">
                  <c:v>4697.8599999999997</c:v>
                </c:pt>
                <c:pt idx="3169">
                  <c:v>646.91999999999996</c:v>
                </c:pt>
                <c:pt idx="3170">
                  <c:v>2498.1</c:v>
                </c:pt>
                <c:pt idx="3171">
                  <c:v>1149.5999999999999</c:v>
                </c:pt>
                <c:pt idx="3172">
                  <c:v>-1652.83</c:v>
                </c:pt>
                <c:pt idx="3173">
                  <c:v>-1474.77</c:v>
                </c:pt>
                <c:pt idx="3174">
                  <c:v>-6574.07</c:v>
                </c:pt>
                <c:pt idx="3175">
                  <c:v>-5337.9400000000005</c:v>
                </c:pt>
                <c:pt idx="3176">
                  <c:v>-3229.6000000000004</c:v>
                </c:pt>
                <c:pt idx="3177">
                  <c:v>-921.09999999999945</c:v>
                </c:pt>
                <c:pt idx="3178">
                  <c:v>-2276.7299999999996</c:v>
                </c:pt>
                <c:pt idx="3179">
                  <c:v>-117.71000000000004</c:v>
                </c:pt>
                <c:pt idx="3180">
                  <c:v>2678.28</c:v>
                </c:pt>
                <c:pt idx="3181">
                  <c:v>2571.3200000000002</c:v>
                </c:pt>
                <c:pt idx="3182">
                  <c:v>2737.4100000000003</c:v>
                </c:pt>
                <c:pt idx="3183">
                  <c:v>2100.2200000000003</c:v>
                </c:pt>
                <c:pt idx="3184">
                  <c:v>1834.1</c:v>
                </c:pt>
                <c:pt idx="3185">
                  <c:v>3081.5999999999995</c:v>
                </c:pt>
                <c:pt idx="3186">
                  <c:v>2511.8099999999995</c:v>
                </c:pt>
                <c:pt idx="3187">
                  <c:v>1675.62</c:v>
                </c:pt>
                <c:pt idx="3188">
                  <c:v>2457.33</c:v>
                </c:pt>
                <c:pt idx="3189">
                  <c:v>-437.34000000000015</c:v>
                </c:pt>
                <c:pt idx="3190">
                  <c:v>1125.3600000000006</c:v>
                </c:pt>
                <c:pt idx="3191">
                  <c:v>-1682.0699999999997</c:v>
                </c:pt>
                <c:pt idx="3192">
                  <c:v>35.550000000000011</c:v>
                </c:pt>
                <c:pt idx="3193">
                  <c:v>-1948.9799999999996</c:v>
                </c:pt>
                <c:pt idx="3194">
                  <c:v>380.85000000000036</c:v>
                </c:pt>
                <c:pt idx="3195">
                  <c:v>-207.05999999999995</c:v>
                </c:pt>
                <c:pt idx="3196">
                  <c:v>1694.3000000000002</c:v>
                </c:pt>
                <c:pt idx="3197">
                  <c:v>1546.4500000000007</c:v>
                </c:pt>
                <c:pt idx="3198">
                  <c:v>269.85000000000036</c:v>
                </c:pt>
                <c:pt idx="3199">
                  <c:v>6828.4</c:v>
                </c:pt>
                <c:pt idx="3200">
                  <c:v>2780.7000000000007</c:v>
                </c:pt>
                <c:pt idx="3201">
                  <c:v>1971.8000000000011</c:v>
                </c:pt>
                <c:pt idx="3202">
                  <c:v>2886.48</c:v>
                </c:pt>
                <c:pt idx="3203">
                  <c:v>3240.08</c:v>
                </c:pt>
                <c:pt idx="3204">
                  <c:v>4088</c:v>
                </c:pt>
                <c:pt idx="3205">
                  <c:v>911.39</c:v>
                </c:pt>
                <c:pt idx="3206">
                  <c:v>2548.8500000000004</c:v>
                </c:pt>
                <c:pt idx="3207">
                  <c:v>5627.75</c:v>
                </c:pt>
                <c:pt idx="3208">
                  <c:v>2312.4499999999998</c:v>
                </c:pt>
                <c:pt idx="3209">
                  <c:v>3753.99</c:v>
                </c:pt>
                <c:pt idx="3210">
                  <c:v>6144.4400000000005</c:v>
                </c:pt>
                <c:pt idx="3211">
                  <c:v>6155.5</c:v>
                </c:pt>
                <c:pt idx="3212">
                  <c:v>1091.8499999999999</c:v>
                </c:pt>
                <c:pt idx="3213">
                  <c:v>3046.35</c:v>
                </c:pt>
                <c:pt idx="3214">
                  <c:v>4242.45</c:v>
                </c:pt>
                <c:pt idx="3215">
                  <c:v>3649.0999999999995</c:v>
                </c:pt>
                <c:pt idx="3216">
                  <c:v>1483.55</c:v>
                </c:pt>
                <c:pt idx="3217">
                  <c:v>5443.5499999999993</c:v>
                </c:pt>
                <c:pt idx="3218">
                  <c:v>394</c:v>
                </c:pt>
                <c:pt idx="3219">
                  <c:v>4166.5600000000004</c:v>
                </c:pt>
                <c:pt idx="3220">
                  <c:v>3515.6400000000003</c:v>
                </c:pt>
                <c:pt idx="3221">
                  <c:v>3611.28</c:v>
                </c:pt>
                <c:pt idx="3222">
                  <c:v>4280.7800000000007</c:v>
                </c:pt>
                <c:pt idx="3223">
                  <c:v>4003.6600000000003</c:v>
                </c:pt>
                <c:pt idx="3224">
                  <c:v>6045.8</c:v>
                </c:pt>
                <c:pt idx="3225">
                  <c:v>35.31</c:v>
                </c:pt>
                <c:pt idx="3226">
                  <c:v>8791.36</c:v>
                </c:pt>
                <c:pt idx="3227">
                  <c:v>4875.68</c:v>
                </c:pt>
                <c:pt idx="3228">
                  <c:v>2443.6099999999997</c:v>
                </c:pt>
                <c:pt idx="3229">
                  <c:v>4450.92</c:v>
                </c:pt>
                <c:pt idx="3230">
                  <c:v>6059.07</c:v>
                </c:pt>
                <c:pt idx="3231">
                  <c:v>771.44999999999993</c:v>
                </c:pt>
                <c:pt idx="3232">
                  <c:v>2553.87</c:v>
                </c:pt>
                <c:pt idx="3233">
                  <c:v>2339.6999999999998</c:v>
                </c:pt>
                <c:pt idx="3234">
                  <c:v>3011.64</c:v>
                </c:pt>
                <c:pt idx="3235">
                  <c:v>211.89</c:v>
                </c:pt>
                <c:pt idx="3236">
                  <c:v>1488.5699999999997</c:v>
                </c:pt>
                <c:pt idx="3237">
                  <c:v>2957.6099999999997</c:v>
                </c:pt>
                <c:pt idx="3238">
                  <c:v>3073.29</c:v>
                </c:pt>
                <c:pt idx="3239">
                  <c:v>2756.91</c:v>
                </c:pt>
                <c:pt idx="3240">
                  <c:v>3241.6499999999996</c:v>
                </c:pt>
                <c:pt idx="3241">
                  <c:v>6102.3899999999994</c:v>
                </c:pt>
                <c:pt idx="3242">
                  <c:v>7008.48</c:v>
                </c:pt>
                <c:pt idx="3243">
                  <c:v>2904.09</c:v>
                </c:pt>
                <c:pt idx="3244">
                  <c:v>508.8</c:v>
                </c:pt>
                <c:pt idx="3245">
                  <c:v>-5750.99</c:v>
                </c:pt>
                <c:pt idx="3246">
                  <c:v>-129.94000000000005</c:v>
                </c:pt>
                <c:pt idx="3247">
                  <c:v>3167.15</c:v>
                </c:pt>
                <c:pt idx="3248">
                  <c:v>524.04999999999995</c:v>
                </c:pt>
                <c:pt idx="3249">
                  <c:v>321.89999999999998</c:v>
                </c:pt>
                <c:pt idx="3250">
                  <c:v>494.97</c:v>
                </c:pt>
                <c:pt idx="3251">
                  <c:v>4195.8899999999994</c:v>
                </c:pt>
                <c:pt idx="3252">
                  <c:v>3230.04</c:v>
                </c:pt>
                <c:pt idx="3253">
                  <c:v>82.05</c:v>
                </c:pt>
                <c:pt idx="3254">
                  <c:v>-117.86999999999989</c:v>
                </c:pt>
                <c:pt idx="3255">
                  <c:v>205.76999999999998</c:v>
                </c:pt>
                <c:pt idx="3256">
                  <c:v>-281.48999999999978</c:v>
                </c:pt>
                <c:pt idx="3257">
                  <c:v>272</c:v>
                </c:pt>
                <c:pt idx="3258">
                  <c:v>39.450000000000017</c:v>
                </c:pt>
                <c:pt idx="3259">
                  <c:v>75.450000000000273</c:v>
                </c:pt>
                <c:pt idx="3260">
                  <c:v>7436.25</c:v>
                </c:pt>
                <c:pt idx="3261">
                  <c:v>1359.8400000000001</c:v>
                </c:pt>
                <c:pt idx="3262">
                  <c:v>5716.59</c:v>
                </c:pt>
                <c:pt idx="3263">
                  <c:v>6202.6900000000005</c:v>
                </c:pt>
                <c:pt idx="3264">
                  <c:v>1833.99</c:v>
                </c:pt>
                <c:pt idx="3265">
                  <c:v>4366.8500000000004</c:v>
                </c:pt>
                <c:pt idx="3266">
                  <c:v>58.09</c:v>
                </c:pt>
                <c:pt idx="3267">
                  <c:v>2490.35</c:v>
                </c:pt>
                <c:pt idx="3268">
                  <c:v>4200.3</c:v>
                </c:pt>
                <c:pt idx="3269">
                  <c:v>7671.25</c:v>
                </c:pt>
                <c:pt idx="3270">
                  <c:v>4922.25</c:v>
                </c:pt>
                <c:pt idx="3271">
                  <c:v>4279.21</c:v>
                </c:pt>
                <c:pt idx="3272">
                  <c:v>5851.48</c:v>
                </c:pt>
                <c:pt idx="3273">
                  <c:v>4879.01</c:v>
                </c:pt>
                <c:pt idx="3274">
                  <c:v>2208.1400000000003</c:v>
                </c:pt>
                <c:pt idx="3275">
                  <c:v>3653.24</c:v>
                </c:pt>
                <c:pt idx="3276">
                  <c:v>5752.65</c:v>
                </c:pt>
                <c:pt idx="3277">
                  <c:v>4187.75</c:v>
                </c:pt>
                <c:pt idx="3278">
                  <c:v>3386.45</c:v>
                </c:pt>
                <c:pt idx="3279">
                  <c:v>1301.3800000000001</c:v>
                </c:pt>
                <c:pt idx="3280">
                  <c:v>-331.69999999999982</c:v>
                </c:pt>
                <c:pt idx="3281">
                  <c:v>747.57999999999993</c:v>
                </c:pt>
                <c:pt idx="3282">
                  <c:v>1315.0900000000001</c:v>
                </c:pt>
                <c:pt idx="3283">
                  <c:v>-686.5</c:v>
                </c:pt>
                <c:pt idx="3284">
                  <c:v>3327.01</c:v>
                </c:pt>
                <c:pt idx="3285">
                  <c:v>3349.54</c:v>
                </c:pt>
                <c:pt idx="3286">
                  <c:v>4660.33</c:v>
                </c:pt>
                <c:pt idx="3287">
                  <c:v>285.53999999999996</c:v>
                </c:pt>
                <c:pt idx="3288">
                  <c:v>2194.7099999999996</c:v>
                </c:pt>
                <c:pt idx="3289">
                  <c:v>1288.2299999999998</c:v>
                </c:pt>
                <c:pt idx="3290">
                  <c:v>5495.49</c:v>
                </c:pt>
                <c:pt idx="3291">
                  <c:v>5304.2099999999991</c:v>
                </c:pt>
                <c:pt idx="3292">
                  <c:v>658.17</c:v>
                </c:pt>
                <c:pt idx="3293">
                  <c:v>2021.9699999999998</c:v>
                </c:pt>
                <c:pt idx="3294">
                  <c:v>10165.23</c:v>
                </c:pt>
                <c:pt idx="3295">
                  <c:v>7269.8099999999995</c:v>
                </c:pt>
                <c:pt idx="3296">
                  <c:v>3884.55</c:v>
                </c:pt>
                <c:pt idx="3297">
                  <c:v>8257.74</c:v>
                </c:pt>
                <c:pt idx="3298">
                  <c:v>1900.05</c:v>
                </c:pt>
                <c:pt idx="3299">
                  <c:v>-137.40999999999997</c:v>
                </c:pt>
                <c:pt idx="3300">
                  <c:v>-543.86999999999898</c:v>
                </c:pt>
                <c:pt idx="3301">
                  <c:v>2735.1600000000003</c:v>
                </c:pt>
                <c:pt idx="3302">
                  <c:v>1954.02</c:v>
                </c:pt>
                <c:pt idx="3303">
                  <c:v>2395.8500000000004</c:v>
                </c:pt>
                <c:pt idx="3304">
                  <c:v>446.46000000000004</c:v>
                </c:pt>
                <c:pt idx="3305">
                  <c:v>1798.2399999999998</c:v>
                </c:pt>
                <c:pt idx="3306">
                  <c:v>7030.02</c:v>
                </c:pt>
                <c:pt idx="3307">
                  <c:v>709.23</c:v>
                </c:pt>
                <c:pt idx="3308">
                  <c:v>875.15999999999985</c:v>
                </c:pt>
                <c:pt idx="3309">
                  <c:v>1425.06</c:v>
                </c:pt>
                <c:pt idx="3310">
                  <c:v>379.07999999999993</c:v>
                </c:pt>
                <c:pt idx="3311">
                  <c:v>3023.2800000000007</c:v>
                </c:pt>
                <c:pt idx="3312">
                  <c:v>-47.069999999999936</c:v>
                </c:pt>
                <c:pt idx="3313">
                  <c:v>1993.71</c:v>
                </c:pt>
                <c:pt idx="3314">
                  <c:v>349.8900000000001</c:v>
                </c:pt>
                <c:pt idx="3315">
                  <c:v>731.05</c:v>
                </c:pt>
                <c:pt idx="3316">
                  <c:v>5487.65</c:v>
                </c:pt>
                <c:pt idx="3317">
                  <c:v>1339.1500000000005</c:v>
                </c:pt>
                <c:pt idx="3318">
                  <c:v>4518.1500000000005</c:v>
                </c:pt>
                <c:pt idx="3319">
                  <c:v>35.549999999999955</c:v>
                </c:pt>
                <c:pt idx="3320">
                  <c:v>1756.7000000000003</c:v>
                </c:pt>
                <c:pt idx="3321">
                  <c:v>2888.3500000000004</c:v>
                </c:pt>
                <c:pt idx="3322">
                  <c:v>175.05000000000018</c:v>
                </c:pt>
                <c:pt idx="3323">
                  <c:v>5905.62</c:v>
                </c:pt>
                <c:pt idx="3324">
                  <c:v>12604.5</c:v>
                </c:pt>
                <c:pt idx="3325">
                  <c:v>504</c:v>
                </c:pt>
                <c:pt idx="3326">
                  <c:v>891.81000000000006</c:v>
                </c:pt>
                <c:pt idx="3327">
                  <c:v>1436.8400000000001</c:v>
                </c:pt>
                <c:pt idx="3328">
                  <c:v>46.510000000000005</c:v>
                </c:pt>
                <c:pt idx="3329">
                  <c:v>5827.6200000000008</c:v>
                </c:pt>
                <c:pt idx="3330">
                  <c:v>1213.27</c:v>
                </c:pt>
                <c:pt idx="3331">
                  <c:v>744.72</c:v>
                </c:pt>
                <c:pt idx="3332">
                  <c:v>4457.7299999999996</c:v>
                </c:pt>
                <c:pt idx="3333">
                  <c:v>281.04000000000002</c:v>
                </c:pt>
                <c:pt idx="3334">
                  <c:v>2327.62</c:v>
                </c:pt>
                <c:pt idx="3335">
                  <c:v>2781.84</c:v>
                </c:pt>
                <c:pt idx="3336">
                  <c:v>5359.79</c:v>
                </c:pt>
                <c:pt idx="3337">
                  <c:v>826.54000000000008</c:v>
                </c:pt>
                <c:pt idx="3338">
                  <c:v>9944.9</c:v>
                </c:pt>
                <c:pt idx="3339">
                  <c:v>6044.3</c:v>
                </c:pt>
                <c:pt idx="3340">
                  <c:v>9171.25</c:v>
                </c:pt>
                <c:pt idx="3341">
                  <c:v>3553.9</c:v>
                </c:pt>
                <c:pt idx="3342">
                  <c:v>328.81</c:v>
                </c:pt>
                <c:pt idx="3343">
                  <c:v>215.79000000000002</c:v>
                </c:pt>
                <c:pt idx="3344">
                  <c:v>2594.83</c:v>
                </c:pt>
                <c:pt idx="3345">
                  <c:v>4377.25</c:v>
                </c:pt>
                <c:pt idx="3346">
                  <c:v>2567.9499999999998</c:v>
                </c:pt>
                <c:pt idx="3347">
                  <c:v>2932.25</c:v>
                </c:pt>
                <c:pt idx="3348">
                  <c:v>1327.1</c:v>
                </c:pt>
                <c:pt idx="3349">
                  <c:v>132.30000000000001</c:v>
                </c:pt>
                <c:pt idx="3350">
                  <c:v>3505.75</c:v>
                </c:pt>
                <c:pt idx="3351">
                  <c:v>3349.6</c:v>
                </c:pt>
                <c:pt idx="3352">
                  <c:v>2220.65</c:v>
                </c:pt>
                <c:pt idx="3353">
                  <c:v>-228.8599999999999</c:v>
                </c:pt>
                <c:pt idx="3354">
                  <c:v>1675.17</c:v>
                </c:pt>
                <c:pt idx="3355">
                  <c:v>541.25</c:v>
                </c:pt>
                <c:pt idx="3356">
                  <c:v>-367.75999999999976</c:v>
                </c:pt>
                <c:pt idx="3357">
                  <c:v>3476.08</c:v>
                </c:pt>
                <c:pt idx="3358">
                  <c:v>2568.48</c:v>
                </c:pt>
                <c:pt idx="3359">
                  <c:v>3368.88</c:v>
                </c:pt>
                <c:pt idx="3360">
                  <c:v>3423.62</c:v>
                </c:pt>
                <c:pt idx="3361">
                  <c:v>3310</c:v>
                </c:pt>
                <c:pt idx="3362">
                  <c:v>920.77</c:v>
                </c:pt>
                <c:pt idx="3363">
                  <c:v>358.61</c:v>
                </c:pt>
                <c:pt idx="3364">
                  <c:v>1468.9199999999996</c:v>
                </c:pt>
                <c:pt idx="3365">
                  <c:v>2299.1999999999998</c:v>
                </c:pt>
                <c:pt idx="3366">
                  <c:v>2846.16</c:v>
                </c:pt>
                <c:pt idx="3367">
                  <c:v>748.41</c:v>
                </c:pt>
                <c:pt idx="3368">
                  <c:v>2451.7799999999997</c:v>
                </c:pt>
                <c:pt idx="3369">
                  <c:v>4303.3799999999992</c:v>
                </c:pt>
                <c:pt idx="3370">
                  <c:v>1695.1799999999998</c:v>
                </c:pt>
                <c:pt idx="3371">
                  <c:v>2436.27</c:v>
                </c:pt>
                <c:pt idx="3372">
                  <c:v>1995.33</c:v>
                </c:pt>
                <c:pt idx="3373">
                  <c:v>3652.23</c:v>
                </c:pt>
                <c:pt idx="3374">
                  <c:v>4656.8999999999996</c:v>
                </c:pt>
                <c:pt idx="3375">
                  <c:v>1393.62</c:v>
                </c:pt>
                <c:pt idx="3376">
                  <c:v>4443.0599999999995</c:v>
                </c:pt>
                <c:pt idx="3377">
                  <c:v>-4731.74</c:v>
                </c:pt>
                <c:pt idx="3378">
                  <c:v>-421.36000000000058</c:v>
                </c:pt>
                <c:pt idx="3379">
                  <c:v>-1637.4099999999999</c:v>
                </c:pt>
                <c:pt idx="3380">
                  <c:v>-329.22</c:v>
                </c:pt>
                <c:pt idx="3381">
                  <c:v>-104.54000000000002</c:v>
                </c:pt>
                <c:pt idx="3382">
                  <c:v>2126.9499999999998</c:v>
                </c:pt>
                <c:pt idx="3383">
                  <c:v>3716.94</c:v>
                </c:pt>
                <c:pt idx="3384">
                  <c:v>1994.13</c:v>
                </c:pt>
                <c:pt idx="3385">
                  <c:v>3624.85</c:v>
                </c:pt>
                <c:pt idx="3386">
                  <c:v>3230.71</c:v>
                </c:pt>
                <c:pt idx="3387">
                  <c:v>2995.63</c:v>
                </c:pt>
                <c:pt idx="3388">
                  <c:v>235.87</c:v>
                </c:pt>
                <c:pt idx="3389">
                  <c:v>1019.25</c:v>
                </c:pt>
                <c:pt idx="3390">
                  <c:v>2124.09</c:v>
                </c:pt>
                <c:pt idx="3391">
                  <c:v>4357.74</c:v>
                </c:pt>
                <c:pt idx="3392">
                  <c:v>2441.7599999999998</c:v>
                </c:pt>
                <c:pt idx="3393">
                  <c:v>1709.31</c:v>
                </c:pt>
                <c:pt idx="3394">
                  <c:v>3012.6899999999996</c:v>
                </c:pt>
                <c:pt idx="3395">
                  <c:v>942</c:v>
                </c:pt>
                <c:pt idx="3396">
                  <c:v>781.11000000000058</c:v>
                </c:pt>
                <c:pt idx="3397">
                  <c:v>2274.09</c:v>
                </c:pt>
                <c:pt idx="3398">
                  <c:v>-583.65000000000009</c:v>
                </c:pt>
                <c:pt idx="3399">
                  <c:v>997.98</c:v>
                </c:pt>
                <c:pt idx="3400">
                  <c:v>6471.0500000000011</c:v>
                </c:pt>
                <c:pt idx="3401">
                  <c:v>1660.8500000000004</c:v>
                </c:pt>
                <c:pt idx="3402">
                  <c:v>3688.75</c:v>
                </c:pt>
                <c:pt idx="3403">
                  <c:v>993.90000000000009</c:v>
                </c:pt>
                <c:pt idx="3404">
                  <c:v>1155.24</c:v>
                </c:pt>
                <c:pt idx="3405">
                  <c:v>253.89000000000001</c:v>
                </c:pt>
                <c:pt idx="3406">
                  <c:v>629.28</c:v>
                </c:pt>
                <c:pt idx="3407">
                  <c:v>2237.92</c:v>
                </c:pt>
                <c:pt idx="3408">
                  <c:v>6388.85</c:v>
                </c:pt>
                <c:pt idx="3409">
                  <c:v>184.6</c:v>
                </c:pt>
                <c:pt idx="3410">
                  <c:v>10937.8</c:v>
                </c:pt>
                <c:pt idx="3411">
                  <c:v>1128.33</c:v>
                </c:pt>
                <c:pt idx="3412">
                  <c:v>5131.3499999999995</c:v>
                </c:pt>
                <c:pt idx="3413">
                  <c:v>2248.5500000000002</c:v>
                </c:pt>
                <c:pt idx="3414">
                  <c:v>2688.7</c:v>
                </c:pt>
                <c:pt idx="3415">
                  <c:v>6844.75</c:v>
                </c:pt>
                <c:pt idx="3416">
                  <c:v>953.59999999999991</c:v>
                </c:pt>
                <c:pt idx="3417">
                  <c:v>53.699999999999989</c:v>
                </c:pt>
                <c:pt idx="3418">
                  <c:v>1097.5999999999999</c:v>
                </c:pt>
                <c:pt idx="3419">
                  <c:v>2815.75</c:v>
                </c:pt>
                <c:pt idx="3420">
                  <c:v>1492.8999999999999</c:v>
                </c:pt>
                <c:pt idx="3421">
                  <c:v>2805.75</c:v>
                </c:pt>
                <c:pt idx="3422">
                  <c:v>1515</c:v>
                </c:pt>
                <c:pt idx="3423">
                  <c:v>2802.25</c:v>
                </c:pt>
                <c:pt idx="3424">
                  <c:v>4668.7999999999993</c:v>
                </c:pt>
                <c:pt idx="3425">
                  <c:v>353.84000000000015</c:v>
                </c:pt>
                <c:pt idx="3426">
                  <c:v>0.54000000000000625</c:v>
                </c:pt>
                <c:pt idx="3427">
                  <c:v>247.91000000000008</c:v>
                </c:pt>
                <c:pt idx="3428">
                  <c:v>291.93000000000006</c:v>
                </c:pt>
                <c:pt idx="3429">
                  <c:v>50.400000000000091</c:v>
                </c:pt>
                <c:pt idx="3430">
                  <c:v>909.06</c:v>
                </c:pt>
                <c:pt idx="3431">
                  <c:v>1344.8000000000002</c:v>
                </c:pt>
                <c:pt idx="3432">
                  <c:v>1701.0300000000002</c:v>
                </c:pt>
                <c:pt idx="3433">
                  <c:v>5199.6000000000004</c:v>
                </c:pt>
                <c:pt idx="3434">
                  <c:v>1030.3900000000001</c:v>
                </c:pt>
                <c:pt idx="3435">
                  <c:v>3357.94</c:v>
                </c:pt>
                <c:pt idx="3436">
                  <c:v>4961.2700000000004</c:v>
                </c:pt>
                <c:pt idx="3437">
                  <c:v>3294.2000000000003</c:v>
                </c:pt>
                <c:pt idx="3438">
                  <c:v>5870.1</c:v>
                </c:pt>
                <c:pt idx="3439">
                  <c:v>1601.87</c:v>
                </c:pt>
                <c:pt idx="3440">
                  <c:v>1646.72</c:v>
                </c:pt>
                <c:pt idx="3441">
                  <c:v>2170.06</c:v>
                </c:pt>
                <c:pt idx="3442">
                  <c:v>9233.2800000000007</c:v>
                </c:pt>
                <c:pt idx="3443">
                  <c:v>920.81999999999994</c:v>
                </c:pt>
                <c:pt idx="3444">
                  <c:v>4529.25</c:v>
                </c:pt>
                <c:pt idx="3445">
                  <c:v>3232.08</c:v>
                </c:pt>
                <c:pt idx="3446">
                  <c:v>6877.0199999999995</c:v>
                </c:pt>
                <c:pt idx="3447">
                  <c:v>663.78</c:v>
                </c:pt>
                <c:pt idx="3448">
                  <c:v>9537.5400000000009</c:v>
                </c:pt>
                <c:pt idx="3449">
                  <c:v>4682.82</c:v>
                </c:pt>
                <c:pt idx="3450">
                  <c:v>5318.1900000000005</c:v>
                </c:pt>
                <c:pt idx="3451">
                  <c:v>3697.5</c:v>
                </c:pt>
                <c:pt idx="3452">
                  <c:v>7682.3099999999995</c:v>
                </c:pt>
                <c:pt idx="3453">
                  <c:v>-2784.42</c:v>
                </c:pt>
                <c:pt idx="3454">
                  <c:v>-995.94999999999982</c:v>
                </c:pt>
                <c:pt idx="3455">
                  <c:v>-324.72000000000003</c:v>
                </c:pt>
                <c:pt idx="3456">
                  <c:v>-5932.15</c:v>
                </c:pt>
                <c:pt idx="3457">
                  <c:v>-291.32999999999993</c:v>
                </c:pt>
                <c:pt idx="3458">
                  <c:v>-95.619999999999891</c:v>
                </c:pt>
                <c:pt idx="3459">
                  <c:v>4681.79</c:v>
                </c:pt>
                <c:pt idx="3460">
                  <c:v>4241.09</c:v>
                </c:pt>
                <c:pt idx="3461">
                  <c:v>4034.9900000000002</c:v>
                </c:pt>
                <c:pt idx="3462">
                  <c:v>4339.6799999999994</c:v>
                </c:pt>
                <c:pt idx="3463">
                  <c:v>8452.02</c:v>
                </c:pt>
                <c:pt idx="3464">
                  <c:v>1454.9400000000005</c:v>
                </c:pt>
                <c:pt idx="3465">
                  <c:v>-313.95000000000005</c:v>
                </c:pt>
                <c:pt idx="3466">
                  <c:v>1392.9000000000005</c:v>
                </c:pt>
                <c:pt idx="3467">
                  <c:v>233.46000000000004</c:v>
                </c:pt>
                <c:pt idx="3468">
                  <c:v>751.65000000000055</c:v>
                </c:pt>
                <c:pt idx="3469">
                  <c:v>1847.65</c:v>
                </c:pt>
                <c:pt idx="3470">
                  <c:v>1509.6499999999996</c:v>
                </c:pt>
                <c:pt idx="3471">
                  <c:v>1447.6000000000004</c:v>
                </c:pt>
                <c:pt idx="3472">
                  <c:v>2413.2600000000002</c:v>
                </c:pt>
                <c:pt idx="3473">
                  <c:v>5155.92</c:v>
                </c:pt>
                <c:pt idx="3474">
                  <c:v>2989.2</c:v>
                </c:pt>
                <c:pt idx="3475">
                  <c:v>150.81</c:v>
                </c:pt>
                <c:pt idx="3476">
                  <c:v>2265.1</c:v>
                </c:pt>
                <c:pt idx="3477">
                  <c:v>8432.1</c:v>
                </c:pt>
                <c:pt idx="3478">
                  <c:v>5196.3</c:v>
                </c:pt>
                <c:pt idx="3479">
                  <c:v>7758.1</c:v>
                </c:pt>
                <c:pt idx="3480">
                  <c:v>3777.2200000000003</c:v>
                </c:pt>
                <c:pt idx="3481">
                  <c:v>2072.37</c:v>
                </c:pt>
                <c:pt idx="3482">
                  <c:v>531.71</c:v>
                </c:pt>
                <c:pt idx="3483">
                  <c:v>8201.11</c:v>
                </c:pt>
                <c:pt idx="3484">
                  <c:v>389.59000000000003</c:v>
                </c:pt>
                <c:pt idx="3485">
                  <c:v>208.22</c:v>
                </c:pt>
                <c:pt idx="3486">
                  <c:v>2954.45</c:v>
                </c:pt>
                <c:pt idx="3487">
                  <c:v>2575.6499999999996</c:v>
                </c:pt>
                <c:pt idx="3488">
                  <c:v>489.25</c:v>
                </c:pt>
                <c:pt idx="3489">
                  <c:v>4449.3499999999995</c:v>
                </c:pt>
                <c:pt idx="3490">
                  <c:v>1443.85</c:v>
                </c:pt>
                <c:pt idx="3491">
                  <c:v>1610.29</c:v>
                </c:pt>
                <c:pt idx="3492">
                  <c:v>1165.43</c:v>
                </c:pt>
                <c:pt idx="3493">
                  <c:v>-86.299999999999955</c:v>
                </c:pt>
                <c:pt idx="3494">
                  <c:v>495.60000000000036</c:v>
                </c:pt>
                <c:pt idx="3495">
                  <c:v>4800.18</c:v>
                </c:pt>
                <c:pt idx="3496">
                  <c:v>5312.18</c:v>
                </c:pt>
                <c:pt idx="3497">
                  <c:v>9498.1299999999992</c:v>
                </c:pt>
                <c:pt idx="3498">
                  <c:v>2865.7</c:v>
                </c:pt>
                <c:pt idx="3499">
                  <c:v>5539.05</c:v>
                </c:pt>
                <c:pt idx="3500">
                  <c:v>548.16</c:v>
                </c:pt>
                <c:pt idx="3501">
                  <c:v>3351.6</c:v>
                </c:pt>
                <c:pt idx="3502">
                  <c:v>2003.9399999999996</c:v>
                </c:pt>
                <c:pt idx="3503">
                  <c:v>1167.1199999999999</c:v>
                </c:pt>
                <c:pt idx="3504">
                  <c:v>3455.1299999999997</c:v>
                </c:pt>
                <c:pt idx="3505">
                  <c:v>6091.3799999999992</c:v>
                </c:pt>
                <c:pt idx="3506">
                  <c:v>1677.57</c:v>
                </c:pt>
                <c:pt idx="3507">
                  <c:v>-2092.46</c:v>
                </c:pt>
                <c:pt idx="3508">
                  <c:v>-768.06</c:v>
                </c:pt>
                <c:pt idx="3509">
                  <c:v>-345.02</c:v>
                </c:pt>
                <c:pt idx="3510">
                  <c:v>-63.430000000000064</c:v>
                </c:pt>
                <c:pt idx="3511">
                  <c:v>-86.440000000000055</c:v>
                </c:pt>
                <c:pt idx="3512">
                  <c:v>-2878.6999999999989</c:v>
                </c:pt>
                <c:pt idx="3513">
                  <c:v>-3113.1100000000006</c:v>
                </c:pt>
                <c:pt idx="3514">
                  <c:v>3397.08</c:v>
                </c:pt>
                <c:pt idx="3515">
                  <c:v>123.93</c:v>
                </c:pt>
                <c:pt idx="3516">
                  <c:v>742.34999999999991</c:v>
                </c:pt>
                <c:pt idx="3517">
                  <c:v>4186.53</c:v>
                </c:pt>
                <c:pt idx="3518">
                  <c:v>2717.8199999999997</c:v>
                </c:pt>
                <c:pt idx="3519">
                  <c:v>5630.55</c:v>
                </c:pt>
                <c:pt idx="3520">
                  <c:v>6392.1</c:v>
                </c:pt>
                <c:pt idx="3521">
                  <c:v>1956.75</c:v>
                </c:pt>
                <c:pt idx="3522">
                  <c:v>196.17000000000007</c:v>
                </c:pt>
                <c:pt idx="3523">
                  <c:v>2.9099999999999966</c:v>
                </c:pt>
                <c:pt idx="3524">
                  <c:v>-1260.1499999999996</c:v>
                </c:pt>
                <c:pt idx="3525">
                  <c:v>4378.1000000000004</c:v>
                </c:pt>
                <c:pt idx="3526">
                  <c:v>5094.1000000000004</c:v>
                </c:pt>
                <c:pt idx="3527">
                  <c:v>6831.27</c:v>
                </c:pt>
                <c:pt idx="3528">
                  <c:v>2284.1400000000003</c:v>
                </c:pt>
                <c:pt idx="3529">
                  <c:v>2179.17</c:v>
                </c:pt>
                <c:pt idx="3530">
                  <c:v>3201.0600000000004</c:v>
                </c:pt>
                <c:pt idx="3531">
                  <c:v>283.34000000000003</c:v>
                </c:pt>
                <c:pt idx="3532">
                  <c:v>2573.9300000000003</c:v>
                </c:pt>
                <c:pt idx="3533">
                  <c:v>5935.55</c:v>
                </c:pt>
                <c:pt idx="3534">
                  <c:v>7893.3</c:v>
                </c:pt>
                <c:pt idx="3535">
                  <c:v>113.11</c:v>
                </c:pt>
                <c:pt idx="3536">
                  <c:v>2712.24</c:v>
                </c:pt>
                <c:pt idx="3537">
                  <c:v>194.21999999999997</c:v>
                </c:pt>
                <c:pt idx="3538">
                  <c:v>1537.37</c:v>
                </c:pt>
                <c:pt idx="3539">
                  <c:v>6515.4</c:v>
                </c:pt>
                <c:pt idx="3540">
                  <c:v>3081.85</c:v>
                </c:pt>
                <c:pt idx="3541">
                  <c:v>3813.9</c:v>
                </c:pt>
                <c:pt idx="3542">
                  <c:v>1982.45</c:v>
                </c:pt>
                <c:pt idx="3543">
                  <c:v>1720.5499999999997</c:v>
                </c:pt>
                <c:pt idx="3544">
                  <c:v>636.54999999999973</c:v>
                </c:pt>
                <c:pt idx="3545">
                  <c:v>1493.5</c:v>
                </c:pt>
                <c:pt idx="3546">
                  <c:v>990.56000000000017</c:v>
                </c:pt>
                <c:pt idx="3547">
                  <c:v>-1116.619999999999</c:v>
                </c:pt>
                <c:pt idx="3548">
                  <c:v>1651.63</c:v>
                </c:pt>
                <c:pt idx="3549">
                  <c:v>1040.76</c:v>
                </c:pt>
                <c:pt idx="3550">
                  <c:v>3249.4300000000003</c:v>
                </c:pt>
                <c:pt idx="3551">
                  <c:v>3241.37</c:v>
                </c:pt>
                <c:pt idx="3552">
                  <c:v>2779.38</c:v>
                </c:pt>
                <c:pt idx="3553">
                  <c:v>2530.27</c:v>
                </c:pt>
                <c:pt idx="3554">
                  <c:v>5075.43</c:v>
                </c:pt>
                <c:pt idx="3555">
                  <c:v>1986</c:v>
                </c:pt>
                <c:pt idx="3556">
                  <c:v>4499.3599999999997</c:v>
                </c:pt>
                <c:pt idx="3557">
                  <c:v>9464.01</c:v>
                </c:pt>
                <c:pt idx="3558">
                  <c:v>1869.5099999999998</c:v>
                </c:pt>
                <c:pt idx="3559">
                  <c:v>3086.8799999999992</c:v>
                </c:pt>
                <c:pt idx="3560">
                  <c:v>1212.6899999999996</c:v>
                </c:pt>
                <c:pt idx="3561">
                  <c:v>903.41999999999985</c:v>
                </c:pt>
                <c:pt idx="3562">
                  <c:v>5089.6499999999996</c:v>
                </c:pt>
                <c:pt idx="3563">
                  <c:v>141.44999999999999</c:v>
                </c:pt>
                <c:pt idx="3564">
                  <c:v>6038.82</c:v>
                </c:pt>
                <c:pt idx="3565">
                  <c:v>-1583.0099999999998</c:v>
                </c:pt>
                <c:pt idx="3566">
                  <c:v>-317</c:v>
                </c:pt>
                <c:pt idx="3567">
                  <c:v>-850.86999999999989</c:v>
                </c:pt>
                <c:pt idx="3568">
                  <c:v>-1396.79</c:v>
                </c:pt>
                <c:pt idx="3569">
                  <c:v>2234.84</c:v>
                </c:pt>
                <c:pt idx="3570">
                  <c:v>2619.6400000000003</c:v>
                </c:pt>
                <c:pt idx="3571">
                  <c:v>3745.1</c:v>
                </c:pt>
                <c:pt idx="3572">
                  <c:v>4852.6499999999996</c:v>
                </c:pt>
                <c:pt idx="3573">
                  <c:v>1341.5299999999997</c:v>
                </c:pt>
                <c:pt idx="3574">
                  <c:v>263.75</c:v>
                </c:pt>
                <c:pt idx="3575">
                  <c:v>193.16999999999996</c:v>
                </c:pt>
                <c:pt idx="3576">
                  <c:v>2466.87</c:v>
                </c:pt>
                <c:pt idx="3577">
                  <c:v>4000.3199999999997</c:v>
                </c:pt>
                <c:pt idx="3578">
                  <c:v>6065.67</c:v>
                </c:pt>
                <c:pt idx="3579">
                  <c:v>4016.3500000000004</c:v>
                </c:pt>
                <c:pt idx="3580">
                  <c:v>456.30000000000007</c:v>
                </c:pt>
                <c:pt idx="3581">
                  <c:v>37.100000000000136</c:v>
                </c:pt>
                <c:pt idx="3582">
                  <c:v>3688.5</c:v>
                </c:pt>
                <c:pt idx="3583">
                  <c:v>213.40000000000003</c:v>
                </c:pt>
                <c:pt idx="3584">
                  <c:v>224.25</c:v>
                </c:pt>
                <c:pt idx="3585">
                  <c:v>401.59999999999991</c:v>
                </c:pt>
                <c:pt idx="3586">
                  <c:v>7257.51</c:v>
                </c:pt>
                <c:pt idx="3587">
                  <c:v>556.29</c:v>
                </c:pt>
                <c:pt idx="3588">
                  <c:v>5192.13</c:v>
                </c:pt>
                <c:pt idx="3589">
                  <c:v>2241.48</c:v>
                </c:pt>
                <c:pt idx="3590">
                  <c:v>2334.2200000000003</c:v>
                </c:pt>
                <c:pt idx="3591">
                  <c:v>8764.9500000000007</c:v>
                </c:pt>
                <c:pt idx="3592">
                  <c:v>3723.3</c:v>
                </c:pt>
                <c:pt idx="3593">
                  <c:v>7215.42</c:v>
                </c:pt>
                <c:pt idx="3594">
                  <c:v>5061.05</c:v>
                </c:pt>
                <c:pt idx="3595">
                  <c:v>995.46</c:v>
                </c:pt>
                <c:pt idx="3596">
                  <c:v>3340.04</c:v>
                </c:pt>
                <c:pt idx="3597">
                  <c:v>2221.5699999999997</c:v>
                </c:pt>
                <c:pt idx="3598">
                  <c:v>3913.7499999999995</c:v>
                </c:pt>
                <c:pt idx="3599">
                  <c:v>5229.6499999999996</c:v>
                </c:pt>
                <c:pt idx="3600">
                  <c:v>1488.35</c:v>
                </c:pt>
                <c:pt idx="3601">
                  <c:v>2049.1</c:v>
                </c:pt>
                <c:pt idx="3602">
                  <c:v>2597.75</c:v>
                </c:pt>
                <c:pt idx="3603">
                  <c:v>43.5</c:v>
                </c:pt>
                <c:pt idx="3604">
                  <c:v>3525.4</c:v>
                </c:pt>
                <c:pt idx="3605">
                  <c:v>1106.5</c:v>
                </c:pt>
                <c:pt idx="3606">
                  <c:v>1263.1499999999999</c:v>
                </c:pt>
                <c:pt idx="3607">
                  <c:v>811.44999999999993</c:v>
                </c:pt>
                <c:pt idx="3608">
                  <c:v>1506.7</c:v>
                </c:pt>
                <c:pt idx="3609">
                  <c:v>1058.6199999999999</c:v>
                </c:pt>
                <c:pt idx="3610">
                  <c:v>3219.7400000000007</c:v>
                </c:pt>
                <c:pt idx="3611">
                  <c:v>347.47</c:v>
                </c:pt>
                <c:pt idx="3612">
                  <c:v>657.48</c:v>
                </c:pt>
                <c:pt idx="3613">
                  <c:v>2361.6000000000004</c:v>
                </c:pt>
                <c:pt idx="3614">
                  <c:v>2866.2400000000007</c:v>
                </c:pt>
                <c:pt idx="3615">
                  <c:v>2318.96</c:v>
                </c:pt>
                <c:pt idx="3616">
                  <c:v>3894.21</c:v>
                </c:pt>
                <c:pt idx="3617">
                  <c:v>2801.4</c:v>
                </c:pt>
                <c:pt idx="3618">
                  <c:v>1985.48</c:v>
                </c:pt>
                <c:pt idx="3619">
                  <c:v>8273.119999999999</c:v>
                </c:pt>
                <c:pt idx="3620">
                  <c:v>1041.23</c:v>
                </c:pt>
                <c:pt idx="3621">
                  <c:v>2122.23</c:v>
                </c:pt>
                <c:pt idx="3622">
                  <c:v>1351.5</c:v>
                </c:pt>
                <c:pt idx="3623">
                  <c:v>4090.7099999999991</c:v>
                </c:pt>
                <c:pt idx="3624">
                  <c:v>1573.6499999999996</c:v>
                </c:pt>
                <c:pt idx="3625">
                  <c:v>2705.22</c:v>
                </c:pt>
                <c:pt idx="3626">
                  <c:v>4010.91</c:v>
                </c:pt>
                <c:pt idx="3627">
                  <c:v>3595.1099999999997</c:v>
                </c:pt>
                <c:pt idx="3628">
                  <c:v>1270.6499999999999</c:v>
                </c:pt>
                <c:pt idx="3629">
                  <c:v>7538.88</c:v>
                </c:pt>
                <c:pt idx="3630">
                  <c:v>3120.3</c:v>
                </c:pt>
                <c:pt idx="3631">
                  <c:v>3334.05</c:v>
                </c:pt>
                <c:pt idx="3632">
                  <c:v>-369.15000000000009</c:v>
                </c:pt>
                <c:pt idx="3633">
                  <c:v>-332.67000000000007</c:v>
                </c:pt>
                <c:pt idx="3634">
                  <c:v>-4923.41</c:v>
                </c:pt>
                <c:pt idx="3635">
                  <c:v>-1493.1899999999996</c:v>
                </c:pt>
                <c:pt idx="3636">
                  <c:v>-6345.57</c:v>
                </c:pt>
                <c:pt idx="3637">
                  <c:v>-4596.4400000000005</c:v>
                </c:pt>
                <c:pt idx="3638">
                  <c:v>2647.8900000000003</c:v>
                </c:pt>
                <c:pt idx="3639">
                  <c:v>3472.7000000000003</c:v>
                </c:pt>
                <c:pt idx="3640">
                  <c:v>3822.92</c:v>
                </c:pt>
                <c:pt idx="3641">
                  <c:v>2986.4700000000003</c:v>
                </c:pt>
                <c:pt idx="3642">
                  <c:v>3141.05</c:v>
                </c:pt>
                <c:pt idx="3643">
                  <c:v>2675.5299999999997</c:v>
                </c:pt>
                <c:pt idx="3644">
                  <c:v>480.74</c:v>
                </c:pt>
                <c:pt idx="3645">
                  <c:v>2070.39</c:v>
                </c:pt>
                <c:pt idx="3646">
                  <c:v>-469.3799999999992</c:v>
                </c:pt>
                <c:pt idx="3647">
                  <c:v>1667.6400000000003</c:v>
                </c:pt>
                <c:pt idx="3648">
                  <c:v>3230.880000000001</c:v>
                </c:pt>
                <c:pt idx="3649">
                  <c:v>1936.1500000000005</c:v>
                </c:pt>
                <c:pt idx="3650">
                  <c:v>1147.5500000000002</c:v>
                </c:pt>
                <c:pt idx="3651">
                  <c:v>1338.5</c:v>
                </c:pt>
                <c:pt idx="3652">
                  <c:v>616</c:v>
                </c:pt>
                <c:pt idx="3653">
                  <c:v>3638.75</c:v>
                </c:pt>
                <c:pt idx="3654">
                  <c:v>2854.26</c:v>
                </c:pt>
                <c:pt idx="3655">
                  <c:v>4028.67</c:v>
                </c:pt>
                <c:pt idx="3656">
                  <c:v>5336.97</c:v>
                </c:pt>
                <c:pt idx="3657">
                  <c:v>3614.8500000000004</c:v>
                </c:pt>
                <c:pt idx="3658">
                  <c:v>873.78</c:v>
                </c:pt>
                <c:pt idx="3659">
                  <c:v>4167.67</c:v>
                </c:pt>
                <c:pt idx="3660">
                  <c:v>1965.5500000000002</c:v>
                </c:pt>
                <c:pt idx="3661">
                  <c:v>2680.96</c:v>
                </c:pt>
                <c:pt idx="3662">
                  <c:v>2250.42</c:v>
                </c:pt>
                <c:pt idx="3663">
                  <c:v>8959.7000000000007</c:v>
                </c:pt>
                <c:pt idx="3664">
                  <c:v>8181.15</c:v>
                </c:pt>
                <c:pt idx="3665">
                  <c:v>11846.5</c:v>
                </c:pt>
                <c:pt idx="3666">
                  <c:v>8490.5</c:v>
                </c:pt>
                <c:pt idx="3667">
                  <c:v>6153.1</c:v>
                </c:pt>
                <c:pt idx="3668">
                  <c:v>3126.6</c:v>
                </c:pt>
                <c:pt idx="3669">
                  <c:v>1020.55</c:v>
                </c:pt>
                <c:pt idx="3670">
                  <c:v>272.71000000000004</c:v>
                </c:pt>
                <c:pt idx="3671">
                  <c:v>4447.75</c:v>
                </c:pt>
                <c:pt idx="3672">
                  <c:v>1520.75</c:v>
                </c:pt>
                <c:pt idx="3673">
                  <c:v>4157.76</c:v>
                </c:pt>
                <c:pt idx="3674">
                  <c:v>4015.71</c:v>
                </c:pt>
                <c:pt idx="3675">
                  <c:v>1810.2</c:v>
                </c:pt>
                <c:pt idx="3676">
                  <c:v>3638.8</c:v>
                </c:pt>
                <c:pt idx="3677">
                  <c:v>143.01</c:v>
                </c:pt>
                <c:pt idx="3678">
                  <c:v>83.03</c:v>
                </c:pt>
                <c:pt idx="3679">
                  <c:v>456.59000000000015</c:v>
                </c:pt>
                <c:pt idx="3680">
                  <c:v>1874.2800000000002</c:v>
                </c:pt>
                <c:pt idx="3681">
                  <c:v>5671.01</c:v>
                </c:pt>
                <c:pt idx="3682">
                  <c:v>3504.45</c:v>
                </c:pt>
                <c:pt idx="3683">
                  <c:v>3498.6400000000003</c:v>
                </c:pt>
                <c:pt idx="3684">
                  <c:v>4135.01</c:v>
                </c:pt>
                <c:pt idx="3685">
                  <c:v>7483.3</c:v>
                </c:pt>
                <c:pt idx="3686">
                  <c:v>215.09999999999997</c:v>
                </c:pt>
                <c:pt idx="3687">
                  <c:v>3083.5499999999993</c:v>
                </c:pt>
                <c:pt idx="3688">
                  <c:v>1846.56</c:v>
                </c:pt>
                <c:pt idx="3689">
                  <c:v>2883.75</c:v>
                </c:pt>
                <c:pt idx="3690">
                  <c:v>2870.6099999999997</c:v>
                </c:pt>
                <c:pt idx="3691">
                  <c:v>2840.52</c:v>
                </c:pt>
                <c:pt idx="3692">
                  <c:v>8789.82</c:v>
                </c:pt>
                <c:pt idx="3693">
                  <c:v>2327.91</c:v>
                </c:pt>
                <c:pt idx="3694">
                  <c:v>-135.13</c:v>
                </c:pt>
                <c:pt idx="3695">
                  <c:v>-1181.6100000000001</c:v>
                </c:pt>
                <c:pt idx="3696">
                  <c:v>-4802.42</c:v>
                </c:pt>
                <c:pt idx="3697">
                  <c:v>-1519.8600000000001</c:v>
                </c:pt>
                <c:pt idx="3698">
                  <c:v>-229.65999999999997</c:v>
                </c:pt>
                <c:pt idx="3699">
                  <c:v>-4471.4799999999996</c:v>
                </c:pt>
                <c:pt idx="3700">
                  <c:v>4845.33</c:v>
                </c:pt>
                <c:pt idx="3701">
                  <c:v>3915.45</c:v>
                </c:pt>
                <c:pt idx="3702">
                  <c:v>2460.6899999999996</c:v>
                </c:pt>
                <c:pt idx="3703">
                  <c:v>1848.63</c:v>
                </c:pt>
                <c:pt idx="3704">
                  <c:v>96.09</c:v>
                </c:pt>
                <c:pt idx="3705">
                  <c:v>8076.09</c:v>
                </c:pt>
                <c:pt idx="3706">
                  <c:v>3289.59</c:v>
                </c:pt>
                <c:pt idx="3707">
                  <c:v>1581.2399999999998</c:v>
                </c:pt>
                <c:pt idx="3708">
                  <c:v>2714.8199999999997</c:v>
                </c:pt>
                <c:pt idx="3709">
                  <c:v>2363.2200000000003</c:v>
                </c:pt>
                <c:pt idx="3710">
                  <c:v>1566.0900000000001</c:v>
                </c:pt>
                <c:pt idx="3711">
                  <c:v>3119.2</c:v>
                </c:pt>
                <c:pt idx="3712">
                  <c:v>310.20000000000005</c:v>
                </c:pt>
                <c:pt idx="3713">
                  <c:v>3728.45</c:v>
                </c:pt>
                <c:pt idx="3714">
                  <c:v>1588.3000000000002</c:v>
                </c:pt>
                <c:pt idx="3715">
                  <c:v>3940.05</c:v>
                </c:pt>
                <c:pt idx="3716">
                  <c:v>6201.35</c:v>
                </c:pt>
                <c:pt idx="3717">
                  <c:v>3157.74</c:v>
                </c:pt>
                <c:pt idx="3718">
                  <c:v>2829.07</c:v>
                </c:pt>
                <c:pt idx="3719">
                  <c:v>957.42000000000007</c:v>
                </c:pt>
                <c:pt idx="3720">
                  <c:v>2398.0500000000002</c:v>
                </c:pt>
                <c:pt idx="3721">
                  <c:v>4044.11</c:v>
                </c:pt>
                <c:pt idx="3722">
                  <c:v>6534.6</c:v>
                </c:pt>
                <c:pt idx="3723">
                  <c:v>3089.45</c:v>
                </c:pt>
                <c:pt idx="3724">
                  <c:v>6777.5</c:v>
                </c:pt>
                <c:pt idx="3725">
                  <c:v>4972.0599999999995</c:v>
                </c:pt>
                <c:pt idx="3726">
                  <c:v>5367.5599999999995</c:v>
                </c:pt>
                <c:pt idx="3727">
                  <c:v>27.119999999999997</c:v>
                </c:pt>
                <c:pt idx="3728">
                  <c:v>4236.5</c:v>
                </c:pt>
                <c:pt idx="3729">
                  <c:v>1666.5</c:v>
                </c:pt>
                <c:pt idx="3730">
                  <c:v>389.8</c:v>
                </c:pt>
                <c:pt idx="3731">
                  <c:v>3186.35</c:v>
                </c:pt>
                <c:pt idx="3732">
                  <c:v>4169.25</c:v>
                </c:pt>
                <c:pt idx="3733">
                  <c:v>547.35</c:v>
                </c:pt>
                <c:pt idx="3734">
                  <c:v>-1117.8400000000001</c:v>
                </c:pt>
                <c:pt idx="3735">
                  <c:v>-972.64999999999964</c:v>
                </c:pt>
                <c:pt idx="3736">
                  <c:v>369.36</c:v>
                </c:pt>
                <c:pt idx="3737">
                  <c:v>3209.84</c:v>
                </c:pt>
                <c:pt idx="3738">
                  <c:v>4251.9799999999996</c:v>
                </c:pt>
                <c:pt idx="3739">
                  <c:v>3011.1099999999997</c:v>
                </c:pt>
                <c:pt idx="3740">
                  <c:v>2396.7600000000002</c:v>
                </c:pt>
                <c:pt idx="3741">
                  <c:v>7576.63</c:v>
                </c:pt>
                <c:pt idx="3742">
                  <c:v>7304.42</c:v>
                </c:pt>
                <c:pt idx="3743">
                  <c:v>2423.13</c:v>
                </c:pt>
                <c:pt idx="3744">
                  <c:v>1712.1599999999999</c:v>
                </c:pt>
                <c:pt idx="3745">
                  <c:v>4774.5299999999988</c:v>
                </c:pt>
                <c:pt idx="3746">
                  <c:v>3583.8599999999997</c:v>
                </c:pt>
                <c:pt idx="3747">
                  <c:v>56.82</c:v>
                </c:pt>
                <c:pt idx="3748">
                  <c:v>-2093.1999999999998</c:v>
                </c:pt>
                <c:pt idx="3749">
                  <c:v>-30.909999999999997</c:v>
                </c:pt>
                <c:pt idx="3750">
                  <c:v>-1087.17</c:v>
                </c:pt>
                <c:pt idx="3751">
                  <c:v>2318.15</c:v>
                </c:pt>
                <c:pt idx="3752">
                  <c:v>348.37</c:v>
                </c:pt>
                <c:pt idx="3753">
                  <c:v>372.8</c:v>
                </c:pt>
                <c:pt idx="3754">
                  <c:v>1685.04</c:v>
                </c:pt>
                <c:pt idx="3755">
                  <c:v>4237.08</c:v>
                </c:pt>
                <c:pt idx="3756">
                  <c:v>3646.6400000000003</c:v>
                </c:pt>
                <c:pt idx="3757">
                  <c:v>2693.8100000000004</c:v>
                </c:pt>
                <c:pt idx="3758">
                  <c:v>3666.36</c:v>
                </c:pt>
                <c:pt idx="3759">
                  <c:v>3766.9</c:v>
                </c:pt>
                <c:pt idx="3760">
                  <c:v>1697.5499999999997</c:v>
                </c:pt>
                <c:pt idx="3761">
                  <c:v>8082.119999999999</c:v>
                </c:pt>
                <c:pt idx="3762">
                  <c:v>3222.5999999999995</c:v>
                </c:pt>
                <c:pt idx="3763">
                  <c:v>661.38</c:v>
                </c:pt>
                <c:pt idx="3764">
                  <c:v>3452.34</c:v>
                </c:pt>
                <c:pt idx="3765">
                  <c:v>315.27000000000044</c:v>
                </c:pt>
                <c:pt idx="3766">
                  <c:v>-84.089999999999918</c:v>
                </c:pt>
                <c:pt idx="3767">
                  <c:v>-1565.67</c:v>
                </c:pt>
                <c:pt idx="3768">
                  <c:v>897.75</c:v>
                </c:pt>
                <c:pt idx="3769">
                  <c:v>-291.53999999999996</c:v>
                </c:pt>
                <c:pt idx="3770">
                  <c:v>132.90000000000009</c:v>
                </c:pt>
                <c:pt idx="3771">
                  <c:v>5038.45</c:v>
                </c:pt>
                <c:pt idx="3772">
                  <c:v>341</c:v>
                </c:pt>
                <c:pt idx="3773">
                  <c:v>2372.5500000000002</c:v>
                </c:pt>
                <c:pt idx="3774">
                  <c:v>4921.5599999999995</c:v>
                </c:pt>
                <c:pt idx="3775">
                  <c:v>1099.98</c:v>
                </c:pt>
                <c:pt idx="3776">
                  <c:v>2094.3900000000003</c:v>
                </c:pt>
                <c:pt idx="3777">
                  <c:v>4184.16</c:v>
                </c:pt>
                <c:pt idx="3778">
                  <c:v>3532.4</c:v>
                </c:pt>
                <c:pt idx="3779">
                  <c:v>2906.4700000000003</c:v>
                </c:pt>
                <c:pt idx="3780">
                  <c:v>4982.32</c:v>
                </c:pt>
                <c:pt idx="3781">
                  <c:v>5810.1</c:v>
                </c:pt>
                <c:pt idx="3782">
                  <c:v>3494.45</c:v>
                </c:pt>
                <c:pt idx="3783">
                  <c:v>2954.1800000000003</c:v>
                </c:pt>
                <c:pt idx="3784">
                  <c:v>7232.2999999999993</c:v>
                </c:pt>
                <c:pt idx="3785">
                  <c:v>431.19999999999993</c:v>
                </c:pt>
                <c:pt idx="3786">
                  <c:v>5571.5999999999995</c:v>
                </c:pt>
                <c:pt idx="3787">
                  <c:v>844.5</c:v>
                </c:pt>
                <c:pt idx="3788">
                  <c:v>1074.0999999999999</c:v>
                </c:pt>
                <c:pt idx="3789">
                  <c:v>1510.1500000000005</c:v>
                </c:pt>
                <c:pt idx="3790">
                  <c:v>212.22000000000025</c:v>
                </c:pt>
                <c:pt idx="3791">
                  <c:v>410.41000000000008</c:v>
                </c:pt>
                <c:pt idx="3792">
                  <c:v>4783.49</c:v>
                </c:pt>
                <c:pt idx="3793">
                  <c:v>290.54000000000002</c:v>
                </c:pt>
                <c:pt idx="3794">
                  <c:v>4141.2299999999996</c:v>
                </c:pt>
                <c:pt idx="3795">
                  <c:v>2875.45</c:v>
                </c:pt>
                <c:pt idx="3796">
                  <c:v>5610.94</c:v>
                </c:pt>
                <c:pt idx="3797">
                  <c:v>3930.27</c:v>
                </c:pt>
                <c:pt idx="3798">
                  <c:v>4259.67</c:v>
                </c:pt>
                <c:pt idx="3799">
                  <c:v>6705.34</c:v>
                </c:pt>
                <c:pt idx="3800">
                  <c:v>1330.4099999999999</c:v>
                </c:pt>
                <c:pt idx="3801">
                  <c:v>1289.04</c:v>
                </c:pt>
                <c:pt idx="3802">
                  <c:v>247.70999999999998</c:v>
                </c:pt>
                <c:pt idx="3803">
                  <c:v>3295.8599999999997</c:v>
                </c:pt>
                <c:pt idx="3804">
                  <c:v>1580.55</c:v>
                </c:pt>
                <c:pt idx="3805">
                  <c:v>726.59999999999991</c:v>
                </c:pt>
                <c:pt idx="3806">
                  <c:v>1007.2199999999998</c:v>
                </c:pt>
                <c:pt idx="3807">
                  <c:v>3276.3</c:v>
                </c:pt>
                <c:pt idx="3808">
                  <c:v>4996.0499999999993</c:v>
                </c:pt>
                <c:pt idx="3809">
                  <c:v>-916.84999999999991</c:v>
                </c:pt>
                <c:pt idx="3810">
                  <c:v>-243.53999999999996</c:v>
                </c:pt>
                <c:pt idx="3811">
                  <c:v>-6108.0399999999991</c:v>
                </c:pt>
                <c:pt idx="3812">
                  <c:v>-370.89999999999964</c:v>
                </c:pt>
                <c:pt idx="3813">
                  <c:v>-360.94999999999982</c:v>
                </c:pt>
                <c:pt idx="3814">
                  <c:v>1963.3400000000001</c:v>
                </c:pt>
                <c:pt idx="3815">
                  <c:v>2378.5700000000002</c:v>
                </c:pt>
                <c:pt idx="3816">
                  <c:v>3702.4</c:v>
                </c:pt>
                <c:pt idx="3817">
                  <c:v>4956.7800000000007</c:v>
                </c:pt>
                <c:pt idx="3818">
                  <c:v>2520.3000000000002</c:v>
                </c:pt>
                <c:pt idx="3819">
                  <c:v>2141.71</c:v>
                </c:pt>
                <c:pt idx="3820">
                  <c:v>3828.6600000000003</c:v>
                </c:pt>
                <c:pt idx="3821">
                  <c:v>4688.76</c:v>
                </c:pt>
                <c:pt idx="3822">
                  <c:v>69.400000000000006</c:v>
                </c:pt>
                <c:pt idx="3823">
                  <c:v>16.86</c:v>
                </c:pt>
                <c:pt idx="3824">
                  <c:v>486.53999999999996</c:v>
                </c:pt>
                <c:pt idx="3825">
                  <c:v>2360.91</c:v>
                </c:pt>
                <c:pt idx="3826">
                  <c:v>-670.10999999999876</c:v>
                </c:pt>
                <c:pt idx="3827">
                  <c:v>-1471.1100000000006</c:v>
                </c:pt>
                <c:pt idx="3828">
                  <c:v>-225.6899999999996</c:v>
                </c:pt>
                <c:pt idx="3829">
                  <c:v>2601.4499999999998</c:v>
                </c:pt>
                <c:pt idx="3830">
                  <c:v>2791.75</c:v>
                </c:pt>
                <c:pt idx="3831">
                  <c:v>328.95000000000073</c:v>
                </c:pt>
                <c:pt idx="3832">
                  <c:v>2494.8000000000002</c:v>
                </c:pt>
                <c:pt idx="3833">
                  <c:v>2452.6799999999998</c:v>
                </c:pt>
                <c:pt idx="3834">
                  <c:v>3976.29</c:v>
                </c:pt>
                <c:pt idx="3835">
                  <c:v>1801.1100000000001</c:v>
                </c:pt>
                <c:pt idx="3836">
                  <c:v>8884.2900000000009</c:v>
                </c:pt>
                <c:pt idx="3837">
                  <c:v>3308.94</c:v>
                </c:pt>
                <c:pt idx="3838">
                  <c:v>104.27000000000001</c:v>
                </c:pt>
                <c:pt idx="3839">
                  <c:v>1594.95</c:v>
                </c:pt>
                <c:pt idx="3840">
                  <c:v>3539.15</c:v>
                </c:pt>
                <c:pt idx="3841">
                  <c:v>8071.15</c:v>
                </c:pt>
                <c:pt idx="3842">
                  <c:v>9212.85</c:v>
                </c:pt>
                <c:pt idx="3843">
                  <c:v>3632.3</c:v>
                </c:pt>
                <c:pt idx="3844">
                  <c:v>4079.07</c:v>
                </c:pt>
                <c:pt idx="3845">
                  <c:v>3184.2200000000003</c:v>
                </c:pt>
                <c:pt idx="3846">
                  <c:v>756.71</c:v>
                </c:pt>
                <c:pt idx="3847">
                  <c:v>4275.47</c:v>
                </c:pt>
                <c:pt idx="3848">
                  <c:v>3378.8999999999996</c:v>
                </c:pt>
                <c:pt idx="3849">
                  <c:v>684.44999999999993</c:v>
                </c:pt>
                <c:pt idx="3850">
                  <c:v>2174.1499999999996</c:v>
                </c:pt>
                <c:pt idx="3851">
                  <c:v>1803.8999999999999</c:v>
                </c:pt>
                <c:pt idx="3852">
                  <c:v>4371.25</c:v>
                </c:pt>
                <c:pt idx="3853">
                  <c:v>3799.4</c:v>
                </c:pt>
                <c:pt idx="3854">
                  <c:v>4835.3</c:v>
                </c:pt>
                <c:pt idx="3855">
                  <c:v>1525.75</c:v>
                </c:pt>
                <c:pt idx="3856">
                  <c:v>1411.5</c:v>
                </c:pt>
                <c:pt idx="3857">
                  <c:v>185.25</c:v>
                </c:pt>
                <c:pt idx="3858">
                  <c:v>49.259999999999991</c:v>
                </c:pt>
                <c:pt idx="3859">
                  <c:v>8.4000000000000057</c:v>
                </c:pt>
                <c:pt idx="3860">
                  <c:v>54.600000000000136</c:v>
                </c:pt>
                <c:pt idx="3861">
                  <c:v>1827.1800000000003</c:v>
                </c:pt>
                <c:pt idx="3862">
                  <c:v>162.12000000000035</c:v>
                </c:pt>
                <c:pt idx="3863">
                  <c:v>730.94</c:v>
                </c:pt>
                <c:pt idx="3864">
                  <c:v>585.27</c:v>
                </c:pt>
                <c:pt idx="3865">
                  <c:v>4545.8900000000003</c:v>
                </c:pt>
                <c:pt idx="3866">
                  <c:v>6601.8099999999995</c:v>
                </c:pt>
                <c:pt idx="3867">
                  <c:v>4252.21</c:v>
                </c:pt>
                <c:pt idx="3868">
                  <c:v>3438.4300000000003</c:v>
                </c:pt>
                <c:pt idx="3869">
                  <c:v>3116.82</c:v>
                </c:pt>
                <c:pt idx="3870">
                  <c:v>3778.35</c:v>
                </c:pt>
                <c:pt idx="3871">
                  <c:v>5569.86</c:v>
                </c:pt>
                <c:pt idx="3872">
                  <c:v>4805.3799999999992</c:v>
                </c:pt>
                <c:pt idx="3873">
                  <c:v>4364.87</c:v>
                </c:pt>
                <c:pt idx="3874">
                  <c:v>65.14</c:v>
                </c:pt>
                <c:pt idx="3875">
                  <c:v>2922.2</c:v>
                </c:pt>
                <c:pt idx="3876">
                  <c:v>1732.84</c:v>
                </c:pt>
                <c:pt idx="3877">
                  <c:v>7941.34</c:v>
                </c:pt>
                <c:pt idx="3878">
                  <c:v>2018.5499999999997</c:v>
                </c:pt>
                <c:pt idx="3879">
                  <c:v>5920.68</c:v>
                </c:pt>
                <c:pt idx="3880">
                  <c:v>3672</c:v>
                </c:pt>
                <c:pt idx="3881">
                  <c:v>6621.96</c:v>
                </c:pt>
                <c:pt idx="3882">
                  <c:v>4018.68</c:v>
                </c:pt>
                <c:pt idx="3883">
                  <c:v>2135.9499999999998</c:v>
                </c:pt>
                <c:pt idx="3884">
                  <c:v>2325.5100000000002</c:v>
                </c:pt>
                <c:pt idx="3885">
                  <c:v>5522.55</c:v>
                </c:pt>
                <c:pt idx="3886">
                  <c:v>332.69</c:v>
                </c:pt>
                <c:pt idx="3887">
                  <c:v>617.06999999999994</c:v>
                </c:pt>
                <c:pt idx="3888">
                  <c:v>5007.7199999999993</c:v>
                </c:pt>
                <c:pt idx="3889">
                  <c:v>1375.77</c:v>
                </c:pt>
                <c:pt idx="3890">
                  <c:v>384.36</c:v>
                </c:pt>
                <c:pt idx="3891">
                  <c:v>-518.19000000000005</c:v>
                </c:pt>
                <c:pt idx="3892">
                  <c:v>-774.44999999999982</c:v>
                </c:pt>
                <c:pt idx="3893">
                  <c:v>2061.33</c:v>
                </c:pt>
                <c:pt idx="3894">
                  <c:v>-97.379999999999882</c:v>
                </c:pt>
                <c:pt idx="3895">
                  <c:v>836.81999999999971</c:v>
                </c:pt>
                <c:pt idx="3896">
                  <c:v>1056.1500000000001</c:v>
                </c:pt>
                <c:pt idx="3897">
                  <c:v>214.85000000000036</c:v>
                </c:pt>
                <c:pt idx="3898">
                  <c:v>2952.3000000000011</c:v>
                </c:pt>
                <c:pt idx="3899">
                  <c:v>5306.22</c:v>
                </c:pt>
                <c:pt idx="3900">
                  <c:v>2888.91</c:v>
                </c:pt>
                <c:pt idx="3901">
                  <c:v>846.36</c:v>
                </c:pt>
                <c:pt idx="3902">
                  <c:v>10538.7</c:v>
                </c:pt>
                <c:pt idx="3903">
                  <c:v>2029.45</c:v>
                </c:pt>
                <c:pt idx="3904">
                  <c:v>64.62</c:v>
                </c:pt>
                <c:pt idx="3905">
                  <c:v>3270.61</c:v>
                </c:pt>
                <c:pt idx="3906">
                  <c:v>2064.91</c:v>
                </c:pt>
                <c:pt idx="3907">
                  <c:v>4867.8</c:v>
                </c:pt>
                <c:pt idx="3908">
                  <c:v>5800.05</c:v>
                </c:pt>
                <c:pt idx="3909">
                  <c:v>1576.45</c:v>
                </c:pt>
                <c:pt idx="3910">
                  <c:v>2578.8000000000002</c:v>
                </c:pt>
                <c:pt idx="3911">
                  <c:v>2656.3</c:v>
                </c:pt>
                <c:pt idx="3912">
                  <c:v>1627.47</c:v>
                </c:pt>
                <c:pt idx="3913">
                  <c:v>2781.4</c:v>
                </c:pt>
                <c:pt idx="3914">
                  <c:v>4662.1499999999996</c:v>
                </c:pt>
                <c:pt idx="3915">
                  <c:v>2318.4499999999998</c:v>
                </c:pt>
                <c:pt idx="3916">
                  <c:v>778</c:v>
                </c:pt>
                <c:pt idx="3917">
                  <c:v>3060.75</c:v>
                </c:pt>
                <c:pt idx="3918">
                  <c:v>1554.4499999999998</c:v>
                </c:pt>
                <c:pt idx="3919">
                  <c:v>2759.95</c:v>
                </c:pt>
                <c:pt idx="3920">
                  <c:v>2158.5</c:v>
                </c:pt>
                <c:pt idx="3921">
                  <c:v>2563.1</c:v>
                </c:pt>
                <c:pt idx="3922">
                  <c:v>1464.5500000000002</c:v>
                </c:pt>
                <c:pt idx="3923">
                  <c:v>870.35</c:v>
                </c:pt>
                <c:pt idx="3924">
                  <c:v>1530.2</c:v>
                </c:pt>
                <c:pt idx="3925">
                  <c:v>127.95000000000027</c:v>
                </c:pt>
                <c:pt idx="3926">
                  <c:v>1565.5900000000001</c:v>
                </c:pt>
                <c:pt idx="3927">
                  <c:v>101.43</c:v>
                </c:pt>
                <c:pt idx="3928">
                  <c:v>1602.0300000000002</c:v>
                </c:pt>
                <c:pt idx="3929">
                  <c:v>2880.8</c:v>
                </c:pt>
                <c:pt idx="3930">
                  <c:v>3009.28</c:v>
                </c:pt>
                <c:pt idx="3931">
                  <c:v>6023.83</c:v>
                </c:pt>
                <c:pt idx="3932">
                  <c:v>6662.0599999999995</c:v>
                </c:pt>
                <c:pt idx="3933">
                  <c:v>5394.8899999999994</c:v>
                </c:pt>
                <c:pt idx="3934">
                  <c:v>10654.529999999999</c:v>
                </c:pt>
                <c:pt idx="3935">
                  <c:v>4840.2299999999996</c:v>
                </c:pt>
                <c:pt idx="3936">
                  <c:v>1365.3899999999999</c:v>
                </c:pt>
                <c:pt idx="3937">
                  <c:v>1279.2299999999998</c:v>
                </c:pt>
                <c:pt idx="3938">
                  <c:v>388.28999999999996</c:v>
                </c:pt>
                <c:pt idx="3939">
                  <c:v>2954.64</c:v>
                </c:pt>
                <c:pt idx="3940">
                  <c:v>4567.7699999999995</c:v>
                </c:pt>
                <c:pt idx="3941">
                  <c:v>3575.2200000000003</c:v>
                </c:pt>
                <c:pt idx="3942">
                  <c:v>-4383.7199999999993</c:v>
                </c:pt>
                <c:pt idx="3943">
                  <c:v>-366.92999999999984</c:v>
                </c:pt>
                <c:pt idx="3944">
                  <c:v>-133.59000000000003</c:v>
                </c:pt>
                <c:pt idx="3945">
                  <c:v>-1821.2799999999997</c:v>
                </c:pt>
                <c:pt idx="3946">
                  <c:v>-98.889999999999986</c:v>
                </c:pt>
                <c:pt idx="3947">
                  <c:v>-1067.7799999999988</c:v>
                </c:pt>
                <c:pt idx="3948">
                  <c:v>2086.11</c:v>
                </c:pt>
                <c:pt idx="3949">
                  <c:v>2140.2799999999997</c:v>
                </c:pt>
                <c:pt idx="3950">
                  <c:v>3052.41</c:v>
                </c:pt>
                <c:pt idx="3951">
                  <c:v>499.47</c:v>
                </c:pt>
                <c:pt idx="3952">
                  <c:v>-1444.2600000000002</c:v>
                </c:pt>
                <c:pt idx="3953">
                  <c:v>-3428.489999999998</c:v>
                </c:pt>
                <c:pt idx="3954">
                  <c:v>151.61999999999989</c:v>
                </c:pt>
                <c:pt idx="3955">
                  <c:v>86.100000000000023</c:v>
                </c:pt>
                <c:pt idx="3956">
                  <c:v>1230.8399999999999</c:v>
                </c:pt>
                <c:pt idx="3957">
                  <c:v>2513.6999999999998</c:v>
                </c:pt>
                <c:pt idx="3958">
                  <c:v>296.67</c:v>
                </c:pt>
                <c:pt idx="3959">
                  <c:v>1439.25</c:v>
                </c:pt>
                <c:pt idx="3960">
                  <c:v>315.36</c:v>
                </c:pt>
                <c:pt idx="3961">
                  <c:v>2397.29</c:v>
                </c:pt>
                <c:pt idx="3962">
                  <c:v>7497.9</c:v>
                </c:pt>
                <c:pt idx="3963">
                  <c:v>5382.75</c:v>
                </c:pt>
                <c:pt idx="3964">
                  <c:v>7629.25</c:v>
                </c:pt>
                <c:pt idx="3965">
                  <c:v>5942.8</c:v>
                </c:pt>
                <c:pt idx="3966">
                  <c:v>5220.8500000000004</c:v>
                </c:pt>
                <c:pt idx="3967">
                  <c:v>7175.09</c:v>
                </c:pt>
                <c:pt idx="3968">
                  <c:v>6297.8600000000006</c:v>
                </c:pt>
                <c:pt idx="3969">
                  <c:v>2478.54</c:v>
                </c:pt>
                <c:pt idx="3970">
                  <c:v>789.59999999999991</c:v>
                </c:pt>
                <c:pt idx="3971">
                  <c:v>3250.3499999999995</c:v>
                </c:pt>
                <c:pt idx="3972">
                  <c:v>3311.45</c:v>
                </c:pt>
                <c:pt idx="3973">
                  <c:v>1103.9000000000001</c:v>
                </c:pt>
                <c:pt idx="3974">
                  <c:v>1345.25</c:v>
                </c:pt>
                <c:pt idx="3975">
                  <c:v>2369.15</c:v>
                </c:pt>
                <c:pt idx="3976">
                  <c:v>1485.4499999999998</c:v>
                </c:pt>
                <c:pt idx="3977">
                  <c:v>7491.65</c:v>
                </c:pt>
                <c:pt idx="3978">
                  <c:v>1542.3</c:v>
                </c:pt>
                <c:pt idx="3979">
                  <c:v>104.88999999999987</c:v>
                </c:pt>
                <c:pt idx="3980">
                  <c:v>2601.04</c:v>
                </c:pt>
                <c:pt idx="3981">
                  <c:v>303.45000000000005</c:v>
                </c:pt>
                <c:pt idx="3982">
                  <c:v>2018.3600000000006</c:v>
                </c:pt>
                <c:pt idx="3983">
                  <c:v>373.67000000000007</c:v>
                </c:pt>
                <c:pt idx="3984">
                  <c:v>325.65000000000009</c:v>
                </c:pt>
                <c:pt idx="3985">
                  <c:v>328.54999999999995</c:v>
                </c:pt>
                <c:pt idx="3986">
                  <c:v>3179.51</c:v>
                </c:pt>
                <c:pt idx="3987">
                  <c:v>708.79</c:v>
                </c:pt>
                <c:pt idx="3988">
                  <c:v>3491.8900000000003</c:v>
                </c:pt>
                <c:pt idx="3989">
                  <c:v>2770.44</c:v>
                </c:pt>
                <c:pt idx="3990">
                  <c:v>2243</c:v>
                </c:pt>
                <c:pt idx="3991">
                  <c:v>8354.619999999999</c:v>
                </c:pt>
                <c:pt idx="3992">
                  <c:v>5250.42</c:v>
                </c:pt>
                <c:pt idx="3993">
                  <c:v>11025.119999999999</c:v>
                </c:pt>
                <c:pt idx="3994">
                  <c:v>7403.38</c:v>
                </c:pt>
                <c:pt idx="3995">
                  <c:v>1043.55</c:v>
                </c:pt>
                <c:pt idx="3996">
                  <c:v>3531.8999999999996</c:v>
                </c:pt>
                <c:pt idx="3997">
                  <c:v>604.82999999999993</c:v>
                </c:pt>
                <c:pt idx="3998">
                  <c:v>714.81</c:v>
                </c:pt>
                <c:pt idx="3999">
                  <c:v>5254.5599999999995</c:v>
                </c:pt>
                <c:pt idx="4000">
                  <c:v>1742.6399999999999</c:v>
                </c:pt>
                <c:pt idx="4001">
                  <c:v>61.889999999999986</c:v>
                </c:pt>
                <c:pt idx="4002">
                  <c:v>4787.7599999999993</c:v>
                </c:pt>
                <c:pt idx="4003">
                  <c:v>1119.1199999999999</c:v>
                </c:pt>
                <c:pt idx="4004">
                  <c:v>9781.4399999999987</c:v>
                </c:pt>
                <c:pt idx="4005">
                  <c:v>3786.6</c:v>
                </c:pt>
                <c:pt idx="4006">
                  <c:v>-348.75</c:v>
                </c:pt>
                <c:pt idx="4007">
                  <c:v>-2448.21</c:v>
                </c:pt>
                <c:pt idx="4008">
                  <c:v>-1399.7299999999996</c:v>
                </c:pt>
                <c:pt idx="4009">
                  <c:v>-1299.6499999999996</c:v>
                </c:pt>
                <c:pt idx="4010">
                  <c:v>-2329.37</c:v>
                </c:pt>
                <c:pt idx="4011">
                  <c:v>1024.52</c:v>
                </c:pt>
                <c:pt idx="4012">
                  <c:v>3608.19</c:v>
                </c:pt>
                <c:pt idx="4013">
                  <c:v>5418.23</c:v>
                </c:pt>
                <c:pt idx="4014">
                  <c:v>2154.1799999999998</c:v>
                </c:pt>
                <c:pt idx="4015">
                  <c:v>-2450.369999999999</c:v>
                </c:pt>
                <c:pt idx="4016">
                  <c:v>844.26000000000022</c:v>
                </c:pt>
                <c:pt idx="4017">
                  <c:v>655.85000000000014</c:v>
                </c:pt>
                <c:pt idx="4018">
                  <c:v>3665.0500000000011</c:v>
                </c:pt>
                <c:pt idx="4019">
                  <c:v>7559.9500000000007</c:v>
                </c:pt>
                <c:pt idx="4020">
                  <c:v>1643.25</c:v>
                </c:pt>
                <c:pt idx="4021">
                  <c:v>6719.76</c:v>
                </c:pt>
                <c:pt idx="4022">
                  <c:v>4685.7299999999996</c:v>
                </c:pt>
                <c:pt idx="4023">
                  <c:v>761.28</c:v>
                </c:pt>
                <c:pt idx="4024">
                  <c:v>5197.32</c:v>
                </c:pt>
                <c:pt idx="4025">
                  <c:v>192.68</c:v>
                </c:pt>
                <c:pt idx="4026">
                  <c:v>4762.75</c:v>
                </c:pt>
                <c:pt idx="4027">
                  <c:v>7471.7</c:v>
                </c:pt>
                <c:pt idx="4028">
                  <c:v>1221</c:v>
                </c:pt>
                <c:pt idx="4029">
                  <c:v>4593.8</c:v>
                </c:pt>
                <c:pt idx="4030">
                  <c:v>1834.25</c:v>
                </c:pt>
                <c:pt idx="4031">
                  <c:v>630.95000000000005</c:v>
                </c:pt>
                <c:pt idx="4032">
                  <c:v>6079.2</c:v>
                </c:pt>
                <c:pt idx="4033">
                  <c:v>13133.8</c:v>
                </c:pt>
                <c:pt idx="4034">
                  <c:v>370.01</c:v>
                </c:pt>
                <c:pt idx="4035">
                  <c:v>3232.19</c:v>
                </c:pt>
                <c:pt idx="4036">
                  <c:v>6258.91</c:v>
                </c:pt>
                <c:pt idx="4037">
                  <c:v>1691.83</c:v>
                </c:pt>
                <c:pt idx="4038">
                  <c:v>1810.09</c:v>
                </c:pt>
                <c:pt idx="4039">
                  <c:v>4413.75</c:v>
                </c:pt>
                <c:pt idx="4040">
                  <c:v>533.04999999999995</c:v>
                </c:pt>
                <c:pt idx="4041">
                  <c:v>1124.25</c:v>
                </c:pt>
                <c:pt idx="4042">
                  <c:v>3357.55</c:v>
                </c:pt>
                <c:pt idx="4043">
                  <c:v>1199.6500000000001</c:v>
                </c:pt>
                <c:pt idx="4044">
                  <c:v>726.15</c:v>
                </c:pt>
                <c:pt idx="4045">
                  <c:v>807.94999999999982</c:v>
                </c:pt>
                <c:pt idx="4046">
                  <c:v>210.54000000000008</c:v>
                </c:pt>
                <c:pt idx="4047">
                  <c:v>92.940000000000055</c:v>
                </c:pt>
                <c:pt idx="4048">
                  <c:v>904.94</c:v>
                </c:pt>
                <c:pt idx="4049">
                  <c:v>-998.94999999999982</c:v>
                </c:pt>
                <c:pt idx="4050">
                  <c:v>119.11000000000001</c:v>
                </c:pt>
                <c:pt idx="4051">
                  <c:v>417.81000000000017</c:v>
                </c:pt>
                <c:pt idx="4052">
                  <c:v>110.30999999999995</c:v>
                </c:pt>
                <c:pt idx="4053">
                  <c:v>4243.3500000000004</c:v>
                </c:pt>
                <c:pt idx="4054">
                  <c:v>3312.2000000000003</c:v>
                </c:pt>
                <c:pt idx="4055">
                  <c:v>3620.3100000000004</c:v>
                </c:pt>
                <c:pt idx="4056">
                  <c:v>3128.7</c:v>
                </c:pt>
                <c:pt idx="4057">
                  <c:v>7742.38</c:v>
                </c:pt>
                <c:pt idx="4058">
                  <c:v>6191.12</c:v>
                </c:pt>
                <c:pt idx="4059">
                  <c:v>4622.5</c:v>
                </c:pt>
                <c:pt idx="4060">
                  <c:v>6347.65</c:v>
                </c:pt>
                <c:pt idx="4061">
                  <c:v>3845.04</c:v>
                </c:pt>
                <c:pt idx="4062">
                  <c:v>8360.56</c:v>
                </c:pt>
                <c:pt idx="4063">
                  <c:v>773.69999999999993</c:v>
                </c:pt>
                <c:pt idx="4064">
                  <c:v>5482.0199999999995</c:v>
                </c:pt>
                <c:pt idx="4065">
                  <c:v>5920.2599999999984</c:v>
                </c:pt>
                <c:pt idx="4066">
                  <c:v>3623.46</c:v>
                </c:pt>
                <c:pt idx="4067">
                  <c:v>6353.37</c:v>
                </c:pt>
                <c:pt idx="4068">
                  <c:v>5132.9399999999996</c:v>
                </c:pt>
                <c:pt idx="4069">
                  <c:v>7690.59</c:v>
                </c:pt>
                <c:pt idx="4070">
                  <c:v>-317.32999999999993</c:v>
                </c:pt>
                <c:pt idx="4071">
                  <c:v>-570.00999999999976</c:v>
                </c:pt>
                <c:pt idx="4072">
                  <c:v>3212.2799999999997</c:v>
                </c:pt>
                <c:pt idx="4073">
                  <c:v>2566.2600000000002</c:v>
                </c:pt>
                <c:pt idx="4074">
                  <c:v>2126.04</c:v>
                </c:pt>
                <c:pt idx="4075">
                  <c:v>1417.35</c:v>
                </c:pt>
                <c:pt idx="4076">
                  <c:v>-344.15999999999985</c:v>
                </c:pt>
                <c:pt idx="4077">
                  <c:v>-1257.9299999999994</c:v>
                </c:pt>
                <c:pt idx="4078">
                  <c:v>734.40000000000055</c:v>
                </c:pt>
                <c:pt idx="4079">
                  <c:v>250.29999999999995</c:v>
                </c:pt>
                <c:pt idx="4080">
                  <c:v>4072.1000000000004</c:v>
                </c:pt>
                <c:pt idx="4081">
                  <c:v>475</c:v>
                </c:pt>
                <c:pt idx="4082">
                  <c:v>4605.75</c:v>
                </c:pt>
                <c:pt idx="4083">
                  <c:v>1314.0500000000002</c:v>
                </c:pt>
                <c:pt idx="4084">
                  <c:v>3539.7000000000007</c:v>
                </c:pt>
                <c:pt idx="4085">
                  <c:v>2530.2600000000002</c:v>
                </c:pt>
                <c:pt idx="4086">
                  <c:v>5133.51</c:v>
                </c:pt>
                <c:pt idx="4087">
                  <c:v>4130.04</c:v>
                </c:pt>
                <c:pt idx="4088">
                  <c:v>1943.74</c:v>
                </c:pt>
                <c:pt idx="4089">
                  <c:v>186.04000000000002</c:v>
                </c:pt>
                <c:pt idx="4090">
                  <c:v>1048.5500000000002</c:v>
                </c:pt>
                <c:pt idx="4091">
                  <c:v>3340.48</c:v>
                </c:pt>
                <c:pt idx="4092">
                  <c:v>5751.95</c:v>
                </c:pt>
                <c:pt idx="4093">
                  <c:v>7196</c:v>
                </c:pt>
                <c:pt idx="4094">
                  <c:v>6353.65</c:v>
                </c:pt>
                <c:pt idx="4095">
                  <c:v>7492.55</c:v>
                </c:pt>
                <c:pt idx="4096">
                  <c:v>11106.25</c:v>
                </c:pt>
                <c:pt idx="4097">
                  <c:v>4098.05</c:v>
                </c:pt>
                <c:pt idx="4098">
                  <c:v>5851.55</c:v>
                </c:pt>
                <c:pt idx="4099">
                  <c:v>3884.48</c:v>
                </c:pt>
                <c:pt idx="4100">
                  <c:v>6185.5499999999993</c:v>
                </c:pt>
                <c:pt idx="4101">
                  <c:v>2113.5</c:v>
                </c:pt>
                <c:pt idx="4102">
                  <c:v>975.5</c:v>
                </c:pt>
                <c:pt idx="4103">
                  <c:v>2126.6999999999998</c:v>
                </c:pt>
                <c:pt idx="4104">
                  <c:v>7.5600000000000023</c:v>
                </c:pt>
                <c:pt idx="4105">
                  <c:v>19.670000000000016</c:v>
                </c:pt>
                <c:pt idx="4106">
                  <c:v>4301.3600000000006</c:v>
                </c:pt>
                <c:pt idx="4107">
                  <c:v>11305</c:v>
                </c:pt>
                <c:pt idx="4108">
                  <c:v>3466.74</c:v>
                </c:pt>
                <c:pt idx="4109">
                  <c:v>3861.71</c:v>
                </c:pt>
                <c:pt idx="4110">
                  <c:v>3154.1600000000003</c:v>
                </c:pt>
                <c:pt idx="4111">
                  <c:v>3372.4100000000003</c:v>
                </c:pt>
                <c:pt idx="4112">
                  <c:v>3941.44</c:v>
                </c:pt>
                <c:pt idx="4113">
                  <c:v>4579.4399999999996</c:v>
                </c:pt>
                <c:pt idx="4114">
                  <c:v>11191.04</c:v>
                </c:pt>
                <c:pt idx="4115">
                  <c:v>6956.4</c:v>
                </c:pt>
                <c:pt idx="4116">
                  <c:v>871.13999999999987</c:v>
                </c:pt>
                <c:pt idx="4117">
                  <c:v>1428.27</c:v>
                </c:pt>
                <c:pt idx="4118">
                  <c:v>1014.75</c:v>
                </c:pt>
                <c:pt idx="4119">
                  <c:v>1439.6399999999999</c:v>
                </c:pt>
                <c:pt idx="4120">
                  <c:v>3179.9700000000003</c:v>
                </c:pt>
                <c:pt idx="4121">
                  <c:v>3045.2699999999995</c:v>
                </c:pt>
                <c:pt idx="4122">
                  <c:v>3118.05</c:v>
                </c:pt>
                <c:pt idx="4123">
                  <c:v>5811.54</c:v>
                </c:pt>
                <c:pt idx="4124">
                  <c:v>-995.4399999999996</c:v>
                </c:pt>
                <c:pt idx="4125">
                  <c:v>-3392.1499999999996</c:v>
                </c:pt>
                <c:pt idx="4126">
                  <c:v>-1776.9300000000003</c:v>
                </c:pt>
                <c:pt idx="4127">
                  <c:v>3021.5</c:v>
                </c:pt>
                <c:pt idx="4128">
                  <c:v>3041.91</c:v>
                </c:pt>
                <c:pt idx="4129">
                  <c:v>3557.36</c:v>
                </c:pt>
                <c:pt idx="4130">
                  <c:v>2658.46</c:v>
                </c:pt>
                <c:pt idx="4131">
                  <c:v>3250.8100000000004</c:v>
                </c:pt>
                <c:pt idx="4132">
                  <c:v>1600.92</c:v>
                </c:pt>
                <c:pt idx="4133">
                  <c:v>319.68</c:v>
                </c:pt>
                <c:pt idx="4134">
                  <c:v>7834.83</c:v>
                </c:pt>
                <c:pt idx="4135">
                  <c:v>3757.92</c:v>
                </c:pt>
                <c:pt idx="4136">
                  <c:v>5968.44</c:v>
                </c:pt>
                <c:pt idx="4137">
                  <c:v>801.47999999999956</c:v>
                </c:pt>
                <c:pt idx="4138">
                  <c:v>1977.9000000000005</c:v>
                </c:pt>
                <c:pt idx="4139">
                  <c:v>-1454.3400000000001</c:v>
                </c:pt>
                <c:pt idx="4140">
                  <c:v>4575.9000000000005</c:v>
                </c:pt>
                <c:pt idx="4141">
                  <c:v>846.25</c:v>
                </c:pt>
                <c:pt idx="4142">
                  <c:v>2791.3</c:v>
                </c:pt>
                <c:pt idx="4143">
                  <c:v>1142.8</c:v>
                </c:pt>
                <c:pt idx="4144">
                  <c:v>1845.5</c:v>
                </c:pt>
                <c:pt idx="4145">
                  <c:v>2758.41</c:v>
                </c:pt>
                <c:pt idx="4146">
                  <c:v>7577.91</c:v>
                </c:pt>
                <c:pt idx="4147">
                  <c:v>1943.79</c:v>
                </c:pt>
                <c:pt idx="4148">
                  <c:v>7906.5700000000006</c:v>
                </c:pt>
                <c:pt idx="4149">
                  <c:v>1703.1399999999999</c:v>
                </c:pt>
                <c:pt idx="4150">
                  <c:v>28.51</c:v>
                </c:pt>
                <c:pt idx="4151">
                  <c:v>1622.88</c:v>
                </c:pt>
                <c:pt idx="4152">
                  <c:v>5683.43</c:v>
                </c:pt>
                <c:pt idx="4153">
                  <c:v>2660.55</c:v>
                </c:pt>
                <c:pt idx="4154">
                  <c:v>7570.3</c:v>
                </c:pt>
                <c:pt idx="4155">
                  <c:v>3425.83</c:v>
                </c:pt>
                <c:pt idx="4156">
                  <c:v>1738.21</c:v>
                </c:pt>
                <c:pt idx="4157">
                  <c:v>1617.6000000000001</c:v>
                </c:pt>
                <c:pt idx="4158">
                  <c:v>2436.62</c:v>
                </c:pt>
                <c:pt idx="4159">
                  <c:v>4135.8499999999995</c:v>
                </c:pt>
                <c:pt idx="4160">
                  <c:v>2552.15</c:v>
                </c:pt>
                <c:pt idx="4161">
                  <c:v>5246.4</c:v>
                </c:pt>
                <c:pt idx="4162">
                  <c:v>47.25</c:v>
                </c:pt>
                <c:pt idx="4163">
                  <c:v>3292.8900000000003</c:v>
                </c:pt>
                <c:pt idx="4164">
                  <c:v>2850.24</c:v>
                </c:pt>
                <c:pt idx="4165">
                  <c:v>3139.44</c:v>
                </c:pt>
                <c:pt idx="4166">
                  <c:v>3503.11</c:v>
                </c:pt>
                <c:pt idx="4167">
                  <c:v>3499.29</c:v>
                </c:pt>
                <c:pt idx="4168">
                  <c:v>3626.06</c:v>
                </c:pt>
                <c:pt idx="4169">
                  <c:v>870.74</c:v>
                </c:pt>
                <c:pt idx="4170">
                  <c:v>4637.54</c:v>
                </c:pt>
                <c:pt idx="4171">
                  <c:v>3972.25</c:v>
                </c:pt>
                <c:pt idx="4172">
                  <c:v>261.14999999999998</c:v>
                </c:pt>
                <c:pt idx="4173">
                  <c:v>365.90999999999997</c:v>
                </c:pt>
                <c:pt idx="4174">
                  <c:v>169.82999999999998</c:v>
                </c:pt>
                <c:pt idx="4175">
                  <c:v>276.29999999999995</c:v>
                </c:pt>
                <c:pt idx="4176">
                  <c:v>5663.04</c:v>
                </c:pt>
                <c:pt idx="4177">
                  <c:v>3440.31</c:v>
                </c:pt>
                <c:pt idx="4178">
                  <c:v>-191.67000000000002</c:v>
                </c:pt>
                <c:pt idx="4179">
                  <c:v>-89.830000000000041</c:v>
                </c:pt>
                <c:pt idx="4180">
                  <c:v>-1464.42</c:v>
                </c:pt>
                <c:pt idx="4181">
                  <c:v>-5649.34</c:v>
                </c:pt>
                <c:pt idx="4182">
                  <c:v>2971.24</c:v>
                </c:pt>
                <c:pt idx="4183">
                  <c:v>4296.46</c:v>
                </c:pt>
                <c:pt idx="4184">
                  <c:v>2364.75</c:v>
                </c:pt>
                <c:pt idx="4185">
                  <c:v>3067.7200000000003</c:v>
                </c:pt>
                <c:pt idx="4186">
                  <c:v>1138.05</c:v>
                </c:pt>
                <c:pt idx="4187">
                  <c:v>2995.29</c:v>
                </c:pt>
                <c:pt idx="4188">
                  <c:v>-530.78999999999905</c:v>
                </c:pt>
                <c:pt idx="4189">
                  <c:v>432.15000000000009</c:v>
                </c:pt>
                <c:pt idx="4190">
                  <c:v>1300.0500000000002</c:v>
                </c:pt>
                <c:pt idx="4191">
                  <c:v>148.40000000000055</c:v>
                </c:pt>
                <c:pt idx="4192">
                  <c:v>189.05000000000007</c:v>
                </c:pt>
                <c:pt idx="4193">
                  <c:v>2650.86</c:v>
                </c:pt>
                <c:pt idx="4194">
                  <c:v>4681.74</c:v>
                </c:pt>
                <c:pt idx="4195">
                  <c:v>10887.45</c:v>
                </c:pt>
                <c:pt idx="4196">
                  <c:v>4195.96</c:v>
                </c:pt>
                <c:pt idx="4197">
                  <c:v>507.11</c:v>
                </c:pt>
                <c:pt idx="4198">
                  <c:v>881.58</c:v>
                </c:pt>
                <c:pt idx="4199">
                  <c:v>6724.7</c:v>
                </c:pt>
                <c:pt idx="4200">
                  <c:v>6169.93</c:v>
                </c:pt>
                <c:pt idx="4201">
                  <c:v>3517.52</c:v>
                </c:pt>
                <c:pt idx="4202">
                  <c:v>2813.25</c:v>
                </c:pt>
                <c:pt idx="4203">
                  <c:v>2754.25</c:v>
                </c:pt>
                <c:pt idx="4204">
                  <c:v>1208</c:v>
                </c:pt>
                <c:pt idx="4205">
                  <c:v>483.75</c:v>
                </c:pt>
                <c:pt idx="4206">
                  <c:v>1841.45</c:v>
                </c:pt>
                <c:pt idx="4207">
                  <c:v>-538.48999999999978</c:v>
                </c:pt>
                <c:pt idx="4208">
                  <c:v>257.03999999999996</c:v>
                </c:pt>
                <c:pt idx="4209">
                  <c:v>744.90000000000009</c:v>
                </c:pt>
                <c:pt idx="4210">
                  <c:v>2545.09</c:v>
                </c:pt>
                <c:pt idx="4211">
                  <c:v>69.990000000000009</c:v>
                </c:pt>
                <c:pt idx="4212">
                  <c:v>3697.52</c:v>
                </c:pt>
                <c:pt idx="4213">
                  <c:v>2860.24</c:v>
                </c:pt>
                <c:pt idx="4214">
                  <c:v>3422.71</c:v>
                </c:pt>
                <c:pt idx="4215">
                  <c:v>3878.77</c:v>
                </c:pt>
                <c:pt idx="4216">
                  <c:v>3756.79</c:v>
                </c:pt>
                <c:pt idx="4217">
                  <c:v>4852.17</c:v>
                </c:pt>
                <c:pt idx="4218">
                  <c:v>5986.42</c:v>
                </c:pt>
                <c:pt idx="4219">
                  <c:v>6404.48</c:v>
                </c:pt>
                <c:pt idx="4220">
                  <c:v>4721.91</c:v>
                </c:pt>
                <c:pt idx="4221">
                  <c:v>1683.96</c:v>
                </c:pt>
                <c:pt idx="4222">
                  <c:v>8176.08</c:v>
                </c:pt>
                <c:pt idx="4223">
                  <c:v>-73.289999999999964</c:v>
                </c:pt>
                <c:pt idx="4224">
                  <c:v>-120.04999999999973</c:v>
                </c:pt>
                <c:pt idx="4225">
                  <c:v>-2554.1499999999996</c:v>
                </c:pt>
                <c:pt idx="4226">
                  <c:v>-793</c:v>
                </c:pt>
                <c:pt idx="4227">
                  <c:v>3216.6400000000003</c:v>
                </c:pt>
                <c:pt idx="4228">
                  <c:v>2807.33</c:v>
                </c:pt>
                <c:pt idx="4229">
                  <c:v>3273.26</c:v>
                </c:pt>
                <c:pt idx="4230">
                  <c:v>2415.96</c:v>
                </c:pt>
                <c:pt idx="4231">
                  <c:v>513.51</c:v>
                </c:pt>
                <c:pt idx="4232">
                  <c:v>3164.1899999999996</c:v>
                </c:pt>
                <c:pt idx="4233">
                  <c:v>1161.0300000000002</c:v>
                </c:pt>
                <c:pt idx="4234">
                  <c:v>897.54</c:v>
                </c:pt>
                <c:pt idx="4235">
                  <c:v>-431.27999999999884</c:v>
                </c:pt>
                <c:pt idx="4236">
                  <c:v>2737.05</c:v>
                </c:pt>
                <c:pt idx="4237">
                  <c:v>373.55000000000018</c:v>
                </c:pt>
                <c:pt idx="4238">
                  <c:v>1887.4</c:v>
                </c:pt>
                <c:pt idx="4239">
                  <c:v>761.95</c:v>
                </c:pt>
                <c:pt idx="4240">
                  <c:v>470.78999999999996</c:v>
                </c:pt>
                <c:pt idx="4241">
                  <c:v>4279.7700000000004</c:v>
                </c:pt>
                <c:pt idx="4242">
                  <c:v>1307.6100000000001</c:v>
                </c:pt>
                <c:pt idx="4243">
                  <c:v>212.31</c:v>
                </c:pt>
                <c:pt idx="4244">
                  <c:v>1100.97</c:v>
                </c:pt>
                <c:pt idx="4245">
                  <c:v>832.71</c:v>
                </c:pt>
                <c:pt idx="4246">
                  <c:v>4538.13</c:v>
                </c:pt>
                <c:pt idx="4247">
                  <c:v>2802.75</c:v>
                </c:pt>
                <c:pt idx="4248">
                  <c:v>3006.35</c:v>
                </c:pt>
                <c:pt idx="4249">
                  <c:v>2648.75</c:v>
                </c:pt>
                <c:pt idx="4250">
                  <c:v>3534.6</c:v>
                </c:pt>
                <c:pt idx="4251">
                  <c:v>3608.8900000000003</c:v>
                </c:pt>
                <c:pt idx="4252">
                  <c:v>880.98</c:v>
                </c:pt>
                <c:pt idx="4253">
                  <c:v>3849.84</c:v>
                </c:pt>
                <c:pt idx="4254">
                  <c:v>956.51</c:v>
                </c:pt>
                <c:pt idx="4255">
                  <c:v>71.180000000000007</c:v>
                </c:pt>
                <c:pt idx="4256">
                  <c:v>2724.49</c:v>
                </c:pt>
                <c:pt idx="4257">
                  <c:v>8782.9599999999991</c:v>
                </c:pt>
                <c:pt idx="4258">
                  <c:v>2578.4499999999998</c:v>
                </c:pt>
                <c:pt idx="4259">
                  <c:v>311.79999999999995</c:v>
                </c:pt>
                <c:pt idx="4260">
                  <c:v>1622.5</c:v>
                </c:pt>
                <c:pt idx="4261">
                  <c:v>2694.25</c:v>
                </c:pt>
                <c:pt idx="4262">
                  <c:v>574.59000000000015</c:v>
                </c:pt>
                <c:pt idx="4263">
                  <c:v>2088.61</c:v>
                </c:pt>
                <c:pt idx="4264">
                  <c:v>860.86</c:v>
                </c:pt>
                <c:pt idx="4265">
                  <c:v>7242.47</c:v>
                </c:pt>
                <c:pt idx="4266">
                  <c:v>3292.58</c:v>
                </c:pt>
                <c:pt idx="4267">
                  <c:v>4448.58</c:v>
                </c:pt>
                <c:pt idx="4268">
                  <c:v>1891.5800000000002</c:v>
                </c:pt>
                <c:pt idx="4269">
                  <c:v>2839.9300000000003</c:v>
                </c:pt>
                <c:pt idx="4270">
                  <c:v>2919.45</c:v>
                </c:pt>
                <c:pt idx="4271">
                  <c:v>4436.4500000000007</c:v>
                </c:pt>
                <c:pt idx="4272">
                  <c:v>2654.15</c:v>
                </c:pt>
                <c:pt idx="4273">
                  <c:v>3381.24</c:v>
                </c:pt>
                <c:pt idx="4274">
                  <c:v>385.28999999999996</c:v>
                </c:pt>
                <c:pt idx="4275">
                  <c:v>4917.0200000000004</c:v>
                </c:pt>
                <c:pt idx="4276">
                  <c:v>5451.3</c:v>
                </c:pt>
                <c:pt idx="4277">
                  <c:v>1761.9299999999998</c:v>
                </c:pt>
                <c:pt idx="4278">
                  <c:v>2143.3799999999997</c:v>
                </c:pt>
                <c:pt idx="4279">
                  <c:v>4262.7899999999991</c:v>
                </c:pt>
                <c:pt idx="4280">
                  <c:v>5008.92</c:v>
                </c:pt>
                <c:pt idx="4281">
                  <c:v>3616.17</c:v>
                </c:pt>
                <c:pt idx="4282">
                  <c:v>872.28</c:v>
                </c:pt>
                <c:pt idx="4283">
                  <c:v>422.97</c:v>
                </c:pt>
                <c:pt idx="4284">
                  <c:v>-2603.7699999999995</c:v>
                </c:pt>
                <c:pt idx="4285">
                  <c:v>-2036.2199999999993</c:v>
                </c:pt>
                <c:pt idx="4286">
                  <c:v>-486.92999999999984</c:v>
                </c:pt>
                <c:pt idx="4287">
                  <c:v>-383.84000000000015</c:v>
                </c:pt>
                <c:pt idx="4288">
                  <c:v>-2699.49</c:v>
                </c:pt>
                <c:pt idx="4289">
                  <c:v>1964.2</c:v>
                </c:pt>
                <c:pt idx="4290">
                  <c:v>3296.4</c:v>
                </c:pt>
                <c:pt idx="4291">
                  <c:v>2692.42</c:v>
                </c:pt>
                <c:pt idx="4292">
                  <c:v>2482.9799999999996</c:v>
                </c:pt>
                <c:pt idx="4293">
                  <c:v>464.66999999999996</c:v>
                </c:pt>
                <c:pt idx="4294">
                  <c:v>4784.76</c:v>
                </c:pt>
                <c:pt idx="4295">
                  <c:v>4381.95</c:v>
                </c:pt>
                <c:pt idx="4296">
                  <c:v>-255.42000000000007</c:v>
                </c:pt>
                <c:pt idx="4297">
                  <c:v>3.990000000000002</c:v>
                </c:pt>
                <c:pt idx="4298">
                  <c:v>90.150000000000091</c:v>
                </c:pt>
                <c:pt idx="4299">
                  <c:v>4909.25</c:v>
                </c:pt>
                <c:pt idx="4300">
                  <c:v>729.90000000000055</c:v>
                </c:pt>
                <c:pt idx="4301">
                  <c:v>2773.62</c:v>
                </c:pt>
                <c:pt idx="4302">
                  <c:v>2000.0700000000002</c:v>
                </c:pt>
                <c:pt idx="4303">
                  <c:v>1658.73</c:v>
                </c:pt>
                <c:pt idx="4304">
                  <c:v>2948.55</c:v>
                </c:pt>
                <c:pt idx="4305">
                  <c:v>1657.3200000000002</c:v>
                </c:pt>
                <c:pt idx="4306">
                  <c:v>2700.29</c:v>
                </c:pt>
                <c:pt idx="4307">
                  <c:v>4287.45</c:v>
                </c:pt>
                <c:pt idx="4308">
                  <c:v>5443.15</c:v>
                </c:pt>
                <c:pt idx="4309">
                  <c:v>4502.1000000000004</c:v>
                </c:pt>
                <c:pt idx="4310">
                  <c:v>1898.72</c:v>
                </c:pt>
                <c:pt idx="4311">
                  <c:v>101.13</c:v>
                </c:pt>
                <c:pt idx="4312">
                  <c:v>2796.13</c:v>
                </c:pt>
                <c:pt idx="4313">
                  <c:v>5269.33</c:v>
                </c:pt>
                <c:pt idx="4314">
                  <c:v>3334.05</c:v>
                </c:pt>
                <c:pt idx="4315">
                  <c:v>2832.75</c:v>
                </c:pt>
                <c:pt idx="4316">
                  <c:v>3170.25</c:v>
                </c:pt>
                <c:pt idx="4317">
                  <c:v>1299.5999999999999</c:v>
                </c:pt>
                <c:pt idx="4318">
                  <c:v>2229.1</c:v>
                </c:pt>
                <c:pt idx="4319">
                  <c:v>2850.8999999999996</c:v>
                </c:pt>
                <c:pt idx="4320">
                  <c:v>2590.4499999999998</c:v>
                </c:pt>
                <c:pt idx="4321">
                  <c:v>414.1200000000008</c:v>
                </c:pt>
                <c:pt idx="4322">
                  <c:v>1323.58</c:v>
                </c:pt>
                <c:pt idx="4323">
                  <c:v>1585.27</c:v>
                </c:pt>
                <c:pt idx="4324">
                  <c:v>3412.5</c:v>
                </c:pt>
                <c:pt idx="4325">
                  <c:v>5525.7</c:v>
                </c:pt>
                <c:pt idx="4326">
                  <c:v>1254.46</c:v>
                </c:pt>
                <c:pt idx="4327">
                  <c:v>4270.21</c:v>
                </c:pt>
                <c:pt idx="4328">
                  <c:v>4638.5</c:v>
                </c:pt>
                <c:pt idx="4329">
                  <c:v>6768.9699999999993</c:v>
                </c:pt>
                <c:pt idx="4330">
                  <c:v>1593.56</c:v>
                </c:pt>
                <c:pt idx="4331">
                  <c:v>5797.67</c:v>
                </c:pt>
                <c:pt idx="4332">
                  <c:v>1441.08</c:v>
                </c:pt>
                <c:pt idx="4333">
                  <c:v>1532.1899999999996</c:v>
                </c:pt>
                <c:pt idx="4334">
                  <c:v>7555.4099999999989</c:v>
                </c:pt>
                <c:pt idx="4335">
                  <c:v>245.15999999999997</c:v>
                </c:pt>
                <c:pt idx="4336">
                  <c:v>7906.29</c:v>
                </c:pt>
                <c:pt idx="4337">
                  <c:v>4558.05</c:v>
                </c:pt>
                <c:pt idx="4338">
                  <c:v>-4044.26</c:v>
                </c:pt>
                <c:pt idx="4339">
                  <c:v>-216.10000000000002</c:v>
                </c:pt>
                <c:pt idx="4340">
                  <c:v>-3029.21</c:v>
                </c:pt>
                <c:pt idx="4341">
                  <c:v>2979.5600000000004</c:v>
                </c:pt>
                <c:pt idx="4342">
                  <c:v>2093.71</c:v>
                </c:pt>
                <c:pt idx="4343">
                  <c:v>1795.21</c:v>
                </c:pt>
                <c:pt idx="4344">
                  <c:v>2752.87</c:v>
                </c:pt>
                <c:pt idx="4345">
                  <c:v>635.09999999999991</c:v>
                </c:pt>
                <c:pt idx="4346">
                  <c:v>1824.87</c:v>
                </c:pt>
                <c:pt idx="4347">
                  <c:v>161.34000000000015</c:v>
                </c:pt>
                <c:pt idx="4348">
                  <c:v>482.70000000000027</c:v>
                </c:pt>
                <c:pt idx="4349">
                  <c:v>211.65000000000009</c:v>
                </c:pt>
                <c:pt idx="4350">
                  <c:v>263.45000000000005</c:v>
                </c:pt>
                <c:pt idx="4351">
                  <c:v>13.700000000000045</c:v>
                </c:pt>
                <c:pt idx="4352">
                  <c:v>142.75</c:v>
                </c:pt>
                <c:pt idx="4353">
                  <c:v>613.25</c:v>
                </c:pt>
                <c:pt idx="4354">
                  <c:v>6416.28</c:v>
                </c:pt>
                <c:pt idx="4355">
                  <c:v>2030.67</c:v>
                </c:pt>
                <c:pt idx="4356">
                  <c:v>3047.13</c:v>
                </c:pt>
                <c:pt idx="4357">
                  <c:v>270.27</c:v>
                </c:pt>
                <c:pt idx="4358">
                  <c:v>3560.6400000000003</c:v>
                </c:pt>
                <c:pt idx="4359">
                  <c:v>2653.74</c:v>
                </c:pt>
                <c:pt idx="4360">
                  <c:v>8449.68</c:v>
                </c:pt>
                <c:pt idx="4361">
                  <c:v>1287.18</c:v>
                </c:pt>
                <c:pt idx="4362">
                  <c:v>8431.85</c:v>
                </c:pt>
                <c:pt idx="4363">
                  <c:v>4982.95</c:v>
                </c:pt>
                <c:pt idx="4364">
                  <c:v>1056.9000000000001</c:v>
                </c:pt>
                <c:pt idx="4365">
                  <c:v>4002.6600000000003</c:v>
                </c:pt>
                <c:pt idx="4366">
                  <c:v>5596.76</c:v>
                </c:pt>
                <c:pt idx="4367">
                  <c:v>650.02</c:v>
                </c:pt>
                <c:pt idx="4368">
                  <c:v>3038.23</c:v>
                </c:pt>
                <c:pt idx="4369">
                  <c:v>2505.5100000000002</c:v>
                </c:pt>
                <c:pt idx="4370">
                  <c:v>503.15</c:v>
                </c:pt>
                <c:pt idx="4371">
                  <c:v>2591.3000000000002</c:v>
                </c:pt>
                <c:pt idx="4372">
                  <c:v>2164.6999999999998</c:v>
                </c:pt>
                <c:pt idx="4373">
                  <c:v>1943.6</c:v>
                </c:pt>
                <c:pt idx="4374">
                  <c:v>556.69999999999993</c:v>
                </c:pt>
                <c:pt idx="4375">
                  <c:v>703.56</c:v>
                </c:pt>
                <c:pt idx="4376">
                  <c:v>1525.24</c:v>
                </c:pt>
                <c:pt idx="4377">
                  <c:v>2835.12</c:v>
                </c:pt>
                <c:pt idx="4378">
                  <c:v>3731.67</c:v>
                </c:pt>
                <c:pt idx="4379">
                  <c:v>2905.58</c:v>
                </c:pt>
                <c:pt idx="4380">
                  <c:v>3002.84</c:v>
                </c:pt>
                <c:pt idx="4381">
                  <c:v>3148.35</c:v>
                </c:pt>
                <c:pt idx="4382">
                  <c:v>3175.8100000000004</c:v>
                </c:pt>
                <c:pt idx="4383">
                  <c:v>3168.66</c:v>
                </c:pt>
                <c:pt idx="4384">
                  <c:v>6271.6399999999994</c:v>
                </c:pt>
                <c:pt idx="4385">
                  <c:v>995.20999999999992</c:v>
                </c:pt>
                <c:pt idx="4386">
                  <c:v>4734.4699999999993</c:v>
                </c:pt>
                <c:pt idx="4387">
                  <c:v>2623.64</c:v>
                </c:pt>
                <c:pt idx="4388">
                  <c:v>680.47</c:v>
                </c:pt>
                <c:pt idx="4389">
                  <c:v>673.31999999999994</c:v>
                </c:pt>
                <c:pt idx="4390">
                  <c:v>2527.1699999999996</c:v>
                </c:pt>
                <c:pt idx="4391">
                  <c:v>1335.1799999999998</c:v>
                </c:pt>
                <c:pt idx="4392">
                  <c:v>1139.1899999999998</c:v>
                </c:pt>
                <c:pt idx="4393">
                  <c:v>1564.59</c:v>
                </c:pt>
                <c:pt idx="4394">
                  <c:v>3282.45</c:v>
                </c:pt>
                <c:pt idx="4395">
                  <c:v>5052.7199999999993</c:v>
                </c:pt>
                <c:pt idx="4396">
                  <c:v>-2237.8899999999994</c:v>
                </c:pt>
                <c:pt idx="4397">
                  <c:v>2670.71</c:v>
                </c:pt>
                <c:pt idx="4398">
                  <c:v>2905</c:v>
                </c:pt>
                <c:pt idx="4399">
                  <c:v>4137.1099999999997</c:v>
                </c:pt>
                <c:pt idx="4400">
                  <c:v>1867.65</c:v>
                </c:pt>
                <c:pt idx="4401">
                  <c:v>735.56</c:v>
                </c:pt>
                <c:pt idx="4402">
                  <c:v>1469.0099999999998</c:v>
                </c:pt>
                <c:pt idx="4403">
                  <c:v>3820.7700000000004</c:v>
                </c:pt>
                <c:pt idx="4404">
                  <c:v>2206.35</c:v>
                </c:pt>
                <c:pt idx="4405">
                  <c:v>-25.560000000000002</c:v>
                </c:pt>
                <c:pt idx="4406">
                  <c:v>2924.4500000000007</c:v>
                </c:pt>
                <c:pt idx="4407">
                  <c:v>1706.3000000000011</c:v>
                </c:pt>
                <c:pt idx="4408">
                  <c:v>2591.8500000000004</c:v>
                </c:pt>
                <c:pt idx="4409">
                  <c:v>1649.8000000000002</c:v>
                </c:pt>
                <c:pt idx="4410">
                  <c:v>1641.3999999999996</c:v>
                </c:pt>
                <c:pt idx="4411">
                  <c:v>1609.92</c:v>
                </c:pt>
                <c:pt idx="4412">
                  <c:v>1728.9</c:v>
                </c:pt>
                <c:pt idx="4413">
                  <c:v>1215.8000000000002</c:v>
                </c:pt>
                <c:pt idx="4414">
                  <c:v>10.290000000000001</c:v>
                </c:pt>
                <c:pt idx="4415">
                  <c:v>1529.1</c:v>
                </c:pt>
                <c:pt idx="4416">
                  <c:v>1283.75</c:v>
                </c:pt>
                <c:pt idx="4417">
                  <c:v>1085.5900000000001</c:v>
                </c:pt>
                <c:pt idx="4418">
                  <c:v>9913.7000000000007</c:v>
                </c:pt>
                <c:pt idx="4419">
                  <c:v>11927.85</c:v>
                </c:pt>
                <c:pt idx="4420">
                  <c:v>6970.1</c:v>
                </c:pt>
                <c:pt idx="4421">
                  <c:v>3680.96</c:v>
                </c:pt>
                <c:pt idx="4422">
                  <c:v>1690.73</c:v>
                </c:pt>
                <c:pt idx="4423">
                  <c:v>550.19999999999993</c:v>
                </c:pt>
                <c:pt idx="4424">
                  <c:v>3898.5499999999997</c:v>
                </c:pt>
                <c:pt idx="4425">
                  <c:v>1628.85</c:v>
                </c:pt>
                <c:pt idx="4426">
                  <c:v>839</c:v>
                </c:pt>
                <c:pt idx="4427">
                  <c:v>1098.45</c:v>
                </c:pt>
                <c:pt idx="4428">
                  <c:v>14.61</c:v>
                </c:pt>
                <c:pt idx="4429">
                  <c:v>550.85</c:v>
                </c:pt>
                <c:pt idx="4430">
                  <c:v>359.18000000000006</c:v>
                </c:pt>
                <c:pt idx="4431">
                  <c:v>67.200000000000045</c:v>
                </c:pt>
                <c:pt idx="4432">
                  <c:v>695.36000000000013</c:v>
                </c:pt>
                <c:pt idx="4433">
                  <c:v>1636.4900000000007</c:v>
                </c:pt>
                <c:pt idx="4434">
                  <c:v>243.86999999999989</c:v>
                </c:pt>
                <c:pt idx="4435">
                  <c:v>6134.71</c:v>
                </c:pt>
                <c:pt idx="4436">
                  <c:v>3317.67</c:v>
                </c:pt>
                <c:pt idx="4437">
                  <c:v>3597.75</c:v>
                </c:pt>
                <c:pt idx="4438">
                  <c:v>3244.67</c:v>
                </c:pt>
                <c:pt idx="4439">
                  <c:v>5087.54</c:v>
                </c:pt>
                <c:pt idx="4440">
                  <c:v>302.44</c:v>
                </c:pt>
                <c:pt idx="4441">
                  <c:v>647.01</c:v>
                </c:pt>
                <c:pt idx="4442">
                  <c:v>4346.37</c:v>
                </c:pt>
                <c:pt idx="4443">
                  <c:v>5301.5</c:v>
                </c:pt>
                <c:pt idx="4444">
                  <c:v>9633.6</c:v>
                </c:pt>
                <c:pt idx="4445">
                  <c:v>291.35999999999996</c:v>
                </c:pt>
                <c:pt idx="4446">
                  <c:v>3455.9699999999993</c:v>
                </c:pt>
                <c:pt idx="4447">
                  <c:v>2435.8499999999995</c:v>
                </c:pt>
                <c:pt idx="4448">
                  <c:v>1254.3899999999999</c:v>
                </c:pt>
                <c:pt idx="4449">
                  <c:v>2431.9199999999996</c:v>
                </c:pt>
                <c:pt idx="4450">
                  <c:v>4156.2</c:v>
                </c:pt>
                <c:pt idx="4451">
                  <c:v>2508.9899999999998</c:v>
                </c:pt>
                <c:pt idx="4452">
                  <c:v>2245.23</c:v>
                </c:pt>
                <c:pt idx="4453">
                  <c:v>8358.869999999999</c:v>
                </c:pt>
                <c:pt idx="4454">
                  <c:v>4116.99</c:v>
                </c:pt>
                <c:pt idx="4455">
                  <c:v>-1801.1599999999999</c:v>
                </c:pt>
                <c:pt idx="4456">
                  <c:v>-1310.9699999999998</c:v>
                </c:pt>
                <c:pt idx="4457">
                  <c:v>-4422.6000000000004</c:v>
                </c:pt>
                <c:pt idx="4458">
                  <c:v>-4913.6399999999994</c:v>
                </c:pt>
                <c:pt idx="4459">
                  <c:v>2043.6899999999996</c:v>
                </c:pt>
                <c:pt idx="4460">
                  <c:v>1186.17</c:v>
                </c:pt>
                <c:pt idx="4461">
                  <c:v>1040.4499999999998</c:v>
                </c:pt>
                <c:pt idx="4462">
                  <c:v>2708.1499999999996</c:v>
                </c:pt>
                <c:pt idx="4463">
                  <c:v>6251.7000000000007</c:v>
                </c:pt>
                <c:pt idx="4464">
                  <c:v>1707.65</c:v>
                </c:pt>
                <c:pt idx="4465">
                  <c:v>118.60000000000002</c:v>
                </c:pt>
                <c:pt idx="4466">
                  <c:v>4676.8500000000004</c:v>
                </c:pt>
                <c:pt idx="4467">
                  <c:v>3684.51</c:v>
                </c:pt>
                <c:pt idx="4468">
                  <c:v>204.26</c:v>
                </c:pt>
                <c:pt idx="4469">
                  <c:v>3473.2400000000002</c:v>
                </c:pt>
                <c:pt idx="4470">
                  <c:v>9023.5499999999993</c:v>
                </c:pt>
                <c:pt idx="4471">
                  <c:v>9098.6</c:v>
                </c:pt>
                <c:pt idx="4472">
                  <c:v>6228.6</c:v>
                </c:pt>
                <c:pt idx="4473">
                  <c:v>5707.25</c:v>
                </c:pt>
                <c:pt idx="4474">
                  <c:v>9333.7000000000007</c:v>
                </c:pt>
                <c:pt idx="4475">
                  <c:v>10352.9</c:v>
                </c:pt>
                <c:pt idx="4476">
                  <c:v>4058.2</c:v>
                </c:pt>
                <c:pt idx="4477">
                  <c:v>6305.65</c:v>
                </c:pt>
                <c:pt idx="4478">
                  <c:v>2920.0499999999997</c:v>
                </c:pt>
                <c:pt idx="4479">
                  <c:v>1388.6999999999998</c:v>
                </c:pt>
                <c:pt idx="4480">
                  <c:v>2465.25</c:v>
                </c:pt>
                <c:pt idx="4481">
                  <c:v>2297</c:v>
                </c:pt>
                <c:pt idx="4482">
                  <c:v>798.84999999999991</c:v>
                </c:pt>
                <c:pt idx="4483">
                  <c:v>823.91000000000031</c:v>
                </c:pt>
                <c:pt idx="4484">
                  <c:v>491.26</c:v>
                </c:pt>
                <c:pt idx="4485">
                  <c:v>175.51</c:v>
                </c:pt>
                <c:pt idx="4486">
                  <c:v>2217.09</c:v>
                </c:pt>
                <c:pt idx="4487">
                  <c:v>130.64999999999998</c:v>
                </c:pt>
                <c:pt idx="4488">
                  <c:v>1788.29</c:v>
                </c:pt>
                <c:pt idx="4489">
                  <c:v>3481.55</c:v>
                </c:pt>
                <c:pt idx="4490">
                  <c:v>2605.2799999999997</c:v>
                </c:pt>
                <c:pt idx="4491">
                  <c:v>6658.09</c:v>
                </c:pt>
                <c:pt idx="4492">
                  <c:v>133.22</c:v>
                </c:pt>
                <c:pt idx="4493">
                  <c:v>2957.8199999999997</c:v>
                </c:pt>
                <c:pt idx="4494">
                  <c:v>2928.2699999999995</c:v>
                </c:pt>
                <c:pt idx="4495">
                  <c:v>3844.35</c:v>
                </c:pt>
                <c:pt idx="4496">
                  <c:v>5812.32</c:v>
                </c:pt>
                <c:pt idx="4497">
                  <c:v>1846.71</c:v>
                </c:pt>
                <c:pt idx="4498">
                  <c:v>7105.68</c:v>
                </c:pt>
                <c:pt idx="4499">
                  <c:v>7621.74</c:v>
                </c:pt>
                <c:pt idx="4500">
                  <c:v>7204.8899999999994</c:v>
                </c:pt>
                <c:pt idx="4501">
                  <c:v>835.41</c:v>
                </c:pt>
                <c:pt idx="4502">
                  <c:v>-664.75</c:v>
                </c:pt>
                <c:pt idx="4503">
                  <c:v>-7043.8600000000006</c:v>
                </c:pt>
                <c:pt idx="4504">
                  <c:v>-425.43999999999994</c:v>
                </c:pt>
                <c:pt idx="4505">
                  <c:v>-194.17000000000007</c:v>
                </c:pt>
                <c:pt idx="4506">
                  <c:v>-462.78999999999905</c:v>
                </c:pt>
                <c:pt idx="4507">
                  <c:v>-1317.4599999999991</c:v>
                </c:pt>
                <c:pt idx="4508">
                  <c:v>5591.7000000000007</c:v>
                </c:pt>
                <c:pt idx="4509">
                  <c:v>4202.6200000000008</c:v>
                </c:pt>
                <c:pt idx="4510">
                  <c:v>1145.8400000000001</c:v>
                </c:pt>
                <c:pt idx="4511">
                  <c:v>5514.9</c:v>
                </c:pt>
                <c:pt idx="4512">
                  <c:v>51.09</c:v>
                </c:pt>
                <c:pt idx="4513">
                  <c:v>-92.429999999999836</c:v>
                </c:pt>
                <c:pt idx="4514">
                  <c:v>1919.4300000000003</c:v>
                </c:pt>
                <c:pt idx="4515">
                  <c:v>6048</c:v>
                </c:pt>
                <c:pt idx="4516">
                  <c:v>1205.1000000000004</c:v>
                </c:pt>
                <c:pt idx="4517">
                  <c:v>956.95</c:v>
                </c:pt>
                <c:pt idx="4518">
                  <c:v>3291.1000000000004</c:v>
                </c:pt>
                <c:pt idx="4519">
                  <c:v>2741.76</c:v>
                </c:pt>
                <c:pt idx="4520">
                  <c:v>969.03</c:v>
                </c:pt>
                <c:pt idx="4521">
                  <c:v>179.32000000000002</c:v>
                </c:pt>
                <c:pt idx="4522">
                  <c:v>3475.09</c:v>
                </c:pt>
                <c:pt idx="4523">
                  <c:v>2553.44</c:v>
                </c:pt>
                <c:pt idx="4524">
                  <c:v>2879.01</c:v>
                </c:pt>
                <c:pt idx="4525">
                  <c:v>3154.15</c:v>
                </c:pt>
                <c:pt idx="4526">
                  <c:v>5674.8</c:v>
                </c:pt>
                <c:pt idx="4527">
                  <c:v>5280.4</c:v>
                </c:pt>
                <c:pt idx="4528">
                  <c:v>6740.05</c:v>
                </c:pt>
                <c:pt idx="4529">
                  <c:v>6189.6</c:v>
                </c:pt>
                <c:pt idx="4530">
                  <c:v>4392.97</c:v>
                </c:pt>
                <c:pt idx="4531">
                  <c:v>4332.29</c:v>
                </c:pt>
                <c:pt idx="4532">
                  <c:v>6559.51</c:v>
                </c:pt>
                <c:pt idx="4533">
                  <c:v>5267.1900000000005</c:v>
                </c:pt>
                <c:pt idx="4534">
                  <c:v>6609.7999999999993</c:v>
                </c:pt>
                <c:pt idx="4535">
                  <c:v>3535.25</c:v>
                </c:pt>
                <c:pt idx="4536">
                  <c:v>3839.65</c:v>
                </c:pt>
                <c:pt idx="4537">
                  <c:v>958.75</c:v>
                </c:pt>
                <c:pt idx="4538">
                  <c:v>1729.7</c:v>
                </c:pt>
                <c:pt idx="4539">
                  <c:v>3597.5</c:v>
                </c:pt>
                <c:pt idx="4540">
                  <c:v>1273.5</c:v>
                </c:pt>
                <c:pt idx="4541">
                  <c:v>-460.07999999999993</c:v>
                </c:pt>
                <c:pt idx="4542">
                  <c:v>447.97</c:v>
                </c:pt>
                <c:pt idx="4543">
                  <c:v>50.010000000000019</c:v>
                </c:pt>
                <c:pt idx="4544">
                  <c:v>492.07999999999993</c:v>
                </c:pt>
                <c:pt idx="4545">
                  <c:v>4017.1600000000003</c:v>
                </c:pt>
                <c:pt idx="4546">
                  <c:v>3192.78</c:v>
                </c:pt>
                <c:pt idx="4547">
                  <c:v>2882.29</c:v>
                </c:pt>
                <c:pt idx="4548">
                  <c:v>3878.3999999999996</c:v>
                </c:pt>
                <c:pt idx="4549">
                  <c:v>3544.42</c:v>
                </c:pt>
                <c:pt idx="4550">
                  <c:v>3141.1</c:v>
                </c:pt>
                <c:pt idx="4551">
                  <c:v>4051.38</c:v>
                </c:pt>
                <c:pt idx="4552">
                  <c:v>824.93999999999994</c:v>
                </c:pt>
                <c:pt idx="4553">
                  <c:v>3086.9399999999996</c:v>
                </c:pt>
                <c:pt idx="4554">
                  <c:v>511.26</c:v>
                </c:pt>
                <c:pt idx="4555">
                  <c:v>3146.0699999999997</c:v>
                </c:pt>
                <c:pt idx="4556">
                  <c:v>1947.6599999999999</c:v>
                </c:pt>
                <c:pt idx="4557">
                  <c:v>6606.87</c:v>
                </c:pt>
                <c:pt idx="4558">
                  <c:v>5989.23</c:v>
                </c:pt>
                <c:pt idx="4559">
                  <c:v>5803.02</c:v>
                </c:pt>
                <c:pt idx="4560">
                  <c:v>7231.41</c:v>
                </c:pt>
                <c:pt idx="4561">
                  <c:v>-2162.3199999999997</c:v>
                </c:pt>
                <c:pt idx="4562">
                  <c:v>-1717.58</c:v>
                </c:pt>
                <c:pt idx="4563">
                  <c:v>-1182.9399999999996</c:v>
                </c:pt>
                <c:pt idx="4564">
                  <c:v>-142.13999999999987</c:v>
                </c:pt>
                <c:pt idx="4565">
                  <c:v>-4139.239999999998</c:v>
                </c:pt>
                <c:pt idx="4566">
                  <c:v>-855.40000000000009</c:v>
                </c:pt>
                <c:pt idx="4567">
                  <c:v>2136.15</c:v>
                </c:pt>
                <c:pt idx="4568">
                  <c:v>1537.1999999999998</c:v>
                </c:pt>
                <c:pt idx="4569">
                  <c:v>825.93000000000029</c:v>
                </c:pt>
                <c:pt idx="4570">
                  <c:v>2033.1900000000005</c:v>
                </c:pt>
                <c:pt idx="4571">
                  <c:v>1392.5500000000002</c:v>
                </c:pt>
                <c:pt idx="4572">
                  <c:v>1665.9</c:v>
                </c:pt>
                <c:pt idx="4573">
                  <c:v>7767.9</c:v>
                </c:pt>
                <c:pt idx="4574">
                  <c:v>591.21</c:v>
                </c:pt>
                <c:pt idx="4575">
                  <c:v>1532.88</c:v>
                </c:pt>
                <c:pt idx="4576">
                  <c:v>6858.63</c:v>
                </c:pt>
                <c:pt idx="4577">
                  <c:v>630.63</c:v>
                </c:pt>
                <c:pt idx="4578">
                  <c:v>2224.8000000000002</c:v>
                </c:pt>
                <c:pt idx="4579">
                  <c:v>4016.3100000000004</c:v>
                </c:pt>
                <c:pt idx="4580">
                  <c:v>219.9</c:v>
                </c:pt>
                <c:pt idx="4581">
                  <c:v>4893.96</c:v>
                </c:pt>
                <c:pt idx="4582">
                  <c:v>2579.9</c:v>
                </c:pt>
                <c:pt idx="4583">
                  <c:v>2183.4899999999998</c:v>
                </c:pt>
                <c:pt idx="4584">
                  <c:v>8235.6</c:v>
                </c:pt>
                <c:pt idx="4585">
                  <c:v>8935.2999999999993</c:v>
                </c:pt>
                <c:pt idx="4586">
                  <c:v>11570.65</c:v>
                </c:pt>
                <c:pt idx="4587">
                  <c:v>10556.85</c:v>
                </c:pt>
                <c:pt idx="4588">
                  <c:v>7556.6</c:v>
                </c:pt>
                <c:pt idx="4589">
                  <c:v>3076.35</c:v>
                </c:pt>
                <c:pt idx="4590">
                  <c:v>2764.65</c:v>
                </c:pt>
                <c:pt idx="4591">
                  <c:v>1937.28</c:v>
                </c:pt>
                <c:pt idx="4592">
                  <c:v>5151.8499999999995</c:v>
                </c:pt>
                <c:pt idx="4593">
                  <c:v>119.85</c:v>
                </c:pt>
                <c:pt idx="4594">
                  <c:v>4056.95</c:v>
                </c:pt>
                <c:pt idx="4595">
                  <c:v>482.25</c:v>
                </c:pt>
                <c:pt idx="4596">
                  <c:v>1834.5500000000002</c:v>
                </c:pt>
                <c:pt idx="4597">
                  <c:v>108.97000000000003</c:v>
                </c:pt>
                <c:pt idx="4598">
                  <c:v>1225.5</c:v>
                </c:pt>
                <c:pt idx="4599">
                  <c:v>886.66000000000031</c:v>
                </c:pt>
                <c:pt idx="4600">
                  <c:v>6356.77</c:v>
                </c:pt>
                <c:pt idx="4601">
                  <c:v>3336.04</c:v>
                </c:pt>
                <c:pt idx="4602">
                  <c:v>3412.4</c:v>
                </c:pt>
                <c:pt idx="4603">
                  <c:v>3144.19</c:v>
                </c:pt>
                <c:pt idx="4604">
                  <c:v>3773.82</c:v>
                </c:pt>
                <c:pt idx="4605">
                  <c:v>3450.96</c:v>
                </c:pt>
                <c:pt idx="4606">
                  <c:v>11201.97</c:v>
                </c:pt>
                <c:pt idx="4607">
                  <c:v>890.07999999999993</c:v>
                </c:pt>
                <c:pt idx="4608">
                  <c:v>6114.36</c:v>
                </c:pt>
                <c:pt idx="4609">
                  <c:v>3259.92</c:v>
                </c:pt>
                <c:pt idx="4610">
                  <c:v>1769.8199999999997</c:v>
                </c:pt>
                <c:pt idx="4611">
                  <c:v>1579.7099999999996</c:v>
                </c:pt>
                <c:pt idx="4612">
                  <c:v>4797.8999999999996</c:v>
                </c:pt>
                <c:pt idx="4613">
                  <c:v>3263.49</c:v>
                </c:pt>
                <c:pt idx="4614">
                  <c:v>3192.3599999999997</c:v>
                </c:pt>
                <c:pt idx="4615">
                  <c:v>2281.7399999999998</c:v>
                </c:pt>
                <c:pt idx="4616">
                  <c:v>6377.9699999999993</c:v>
                </c:pt>
                <c:pt idx="4617">
                  <c:v>4539</c:v>
                </c:pt>
                <c:pt idx="4618">
                  <c:v>7001.9699999999993</c:v>
                </c:pt>
                <c:pt idx="4619">
                  <c:v>-356.36000000000013</c:v>
                </c:pt>
                <c:pt idx="4620">
                  <c:v>-1082.3199999999997</c:v>
                </c:pt>
                <c:pt idx="4621">
                  <c:v>-12655.05</c:v>
                </c:pt>
                <c:pt idx="4622">
                  <c:v>-2058.8099999999995</c:v>
                </c:pt>
                <c:pt idx="4623">
                  <c:v>-3850.7800000000007</c:v>
                </c:pt>
                <c:pt idx="4624">
                  <c:v>3854.57</c:v>
                </c:pt>
                <c:pt idx="4625">
                  <c:v>4019.67</c:v>
                </c:pt>
                <c:pt idx="4626">
                  <c:v>3129.48</c:v>
                </c:pt>
                <c:pt idx="4627">
                  <c:v>2798.34</c:v>
                </c:pt>
                <c:pt idx="4628">
                  <c:v>2674.3499999999995</c:v>
                </c:pt>
                <c:pt idx="4629">
                  <c:v>780.54</c:v>
                </c:pt>
                <c:pt idx="4630">
                  <c:v>3209.13</c:v>
                </c:pt>
                <c:pt idx="4631">
                  <c:v>4525.2299999999996</c:v>
                </c:pt>
                <c:pt idx="4632">
                  <c:v>614.52</c:v>
                </c:pt>
                <c:pt idx="4633">
                  <c:v>-2654.0399999999991</c:v>
                </c:pt>
                <c:pt idx="4634">
                  <c:v>156.80999999999995</c:v>
                </c:pt>
                <c:pt idx="4635">
                  <c:v>280.54999999999995</c:v>
                </c:pt>
                <c:pt idx="4636">
                  <c:v>1025.5999999999999</c:v>
                </c:pt>
                <c:pt idx="4637">
                  <c:v>7244.55</c:v>
                </c:pt>
                <c:pt idx="4638">
                  <c:v>10742.4</c:v>
                </c:pt>
                <c:pt idx="4639">
                  <c:v>420.13</c:v>
                </c:pt>
                <c:pt idx="4640">
                  <c:v>7287.07</c:v>
                </c:pt>
                <c:pt idx="4641">
                  <c:v>12164.75</c:v>
                </c:pt>
                <c:pt idx="4642">
                  <c:v>5242.3500000000004</c:v>
                </c:pt>
                <c:pt idx="4643">
                  <c:v>9753.5499999999993</c:v>
                </c:pt>
                <c:pt idx="4644">
                  <c:v>4178.84</c:v>
                </c:pt>
                <c:pt idx="4645">
                  <c:v>2613.61</c:v>
                </c:pt>
                <c:pt idx="4646">
                  <c:v>3928.74</c:v>
                </c:pt>
                <c:pt idx="4647">
                  <c:v>3273.7499999999995</c:v>
                </c:pt>
                <c:pt idx="4648">
                  <c:v>999.69999999999993</c:v>
                </c:pt>
                <c:pt idx="4649">
                  <c:v>4746.05</c:v>
                </c:pt>
                <c:pt idx="4650">
                  <c:v>4875.45</c:v>
                </c:pt>
                <c:pt idx="4651">
                  <c:v>5677.8499999999995</c:v>
                </c:pt>
                <c:pt idx="4652">
                  <c:v>5769.48</c:v>
                </c:pt>
                <c:pt idx="4653">
                  <c:v>2543.3000000000002</c:v>
                </c:pt>
                <c:pt idx="4654">
                  <c:v>4779.49</c:v>
                </c:pt>
                <c:pt idx="4655">
                  <c:v>216.34</c:v>
                </c:pt>
                <c:pt idx="4656">
                  <c:v>3660.1800000000003</c:v>
                </c:pt>
                <c:pt idx="4657">
                  <c:v>3509.86</c:v>
                </c:pt>
                <c:pt idx="4658">
                  <c:v>3164.81</c:v>
                </c:pt>
                <c:pt idx="4659">
                  <c:v>3281.6400000000003</c:v>
                </c:pt>
                <c:pt idx="4660">
                  <c:v>5083.8899999999994</c:v>
                </c:pt>
                <c:pt idx="4661">
                  <c:v>1560.61</c:v>
                </c:pt>
                <c:pt idx="4662">
                  <c:v>1144.6199999999999</c:v>
                </c:pt>
                <c:pt idx="4663">
                  <c:v>9041.119999999999</c:v>
                </c:pt>
                <c:pt idx="4664">
                  <c:v>1718.07</c:v>
                </c:pt>
                <c:pt idx="4665">
                  <c:v>130.79999999999995</c:v>
                </c:pt>
                <c:pt idx="4666">
                  <c:v>652.77</c:v>
                </c:pt>
                <c:pt idx="4667">
                  <c:v>2618.3999999999996</c:v>
                </c:pt>
                <c:pt idx="4668">
                  <c:v>2179.62</c:v>
                </c:pt>
                <c:pt idx="4669">
                  <c:v>1472.5499999999997</c:v>
                </c:pt>
                <c:pt idx="4670">
                  <c:v>1224.2099999999998</c:v>
                </c:pt>
                <c:pt idx="4671">
                  <c:v>2038.8899999999999</c:v>
                </c:pt>
                <c:pt idx="4672">
                  <c:v>4973.6099999999997</c:v>
                </c:pt>
                <c:pt idx="4673">
                  <c:v>7064.1299999999992</c:v>
                </c:pt>
                <c:pt idx="4674">
                  <c:v>10750.74</c:v>
                </c:pt>
                <c:pt idx="4675">
                  <c:v>-1718.3799999999992</c:v>
                </c:pt>
                <c:pt idx="4676">
                  <c:v>2587.15</c:v>
                </c:pt>
                <c:pt idx="4677">
                  <c:v>4275.8</c:v>
                </c:pt>
                <c:pt idx="4678">
                  <c:v>2162.5700000000002</c:v>
                </c:pt>
                <c:pt idx="4679">
                  <c:v>2652.63</c:v>
                </c:pt>
                <c:pt idx="4680">
                  <c:v>3226.1099999999997</c:v>
                </c:pt>
                <c:pt idx="4681">
                  <c:v>2355.6899999999996</c:v>
                </c:pt>
                <c:pt idx="4682">
                  <c:v>2787.87</c:v>
                </c:pt>
                <c:pt idx="4683">
                  <c:v>-503.10000000000036</c:v>
                </c:pt>
                <c:pt idx="4684">
                  <c:v>161.90999999999985</c:v>
                </c:pt>
                <c:pt idx="4685">
                  <c:v>658.55000000000018</c:v>
                </c:pt>
                <c:pt idx="4686">
                  <c:v>506.95000000000005</c:v>
                </c:pt>
                <c:pt idx="4687">
                  <c:v>22.450000000000045</c:v>
                </c:pt>
                <c:pt idx="4688">
                  <c:v>35.200000000000003</c:v>
                </c:pt>
                <c:pt idx="4689">
                  <c:v>1790</c:v>
                </c:pt>
                <c:pt idx="4690">
                  <c:v>2806.05</c:v>
                </c:pt>
                <c:pt idx="4691">
                  <c:v>1167.8399999999999</c:v>
                </c:pt>
                <c:pt idx="4692">
                  <c:v>11011.08</c:v>
                </c:pt>
                <c:pt idx="4693">
                  <c:v>2353.5100000000002</c:v>
                </c:pt>
                <c:pt idx="4694">
                  <c:v>45.44</c:v>
                </c:pt>
                <c:pt idx="4695">
                  <c:v>3324.62</c:v>
                </c:pt>
                <c:pt idx="4696">
                  <c:v>2475.8900000000003</c:v>
                </c:pt>
                <c:pt idx="4697">
                  <c:v>3763.77</c:v>
                </c:pt>
                <c:pt idx="4698">
                  <c:v>564.71</c:v>
                </c:pt>
                <c:pt idx="4699">
                  <c:v>7312.45</c:v>
                </c:pt>
                <c:pt idx="4700">
                  <c:v>10164.200000000001</c:v>
                </c:pt>
                <c:pt idx="4701">
                  <c:v>1644.1</c:v>
                </c:pt>
                <c:pt idx="4702">
                  <c:v>10783.5</c:v>
                </c:pt>
                <c:pt idx="4703">
                  <c:v>6304.35</c:v>
                </c:pt>
                <c:pt idx="4704">
                  <c:v>4939.67</c:v>
                </c:pt>
                <c:pt idx="4705">
                  <c:v>2785.9</c:v>
                </c:pt>
                <c:pt idx="4706">
                  <c:v>870.37</c:v>
                </c:pt>
                <c:pt idx="4707">
                  <c:v>448.6</c:v>
                </c:pt>
                <c:pt idx="4708">
                  <c:v>2096.2999999999997</c:v>
                </c:pt>
                <c:pt idx="4709">
                  <c:v>1118.25</c:v>
                </c:pt>
                <c:pt idx="4710">
                  <c:v>2785.45</c:v>
                </c:pt>
                <c:pt idx="4711">
                  <c:v>2011.3999999999999</c:v>
                </c:pt>
                <c:pt idx="4712">
                  <c:v>1177.5</c:v>
                </c:pt>
                <c:pt idx="4713">
                  <c:v>2054.8999999999996</c:v>
                </c:pt>
                <c:pt idx="4714">
                  <c:v>2168.4700000000012</c:v>
                </c:pt>
                <c:pt idx="4715">
                  <c:v>2602.3000000000011</c:v>
                </c:pt>
                <c:pt idx="4716">
                  <c:v>205.11</c:v>
                </c:pt>
                <c:pt idx="4717">
                  <c:v>413.63000000000102</c:v>
                </c:pt>
                <c:pt idx="4718">
                  <c:v>-466.17999999999984</c:v>
                </c:pt>
                <c:pt idx="4719">
                  <c:v>585.90000000000009</c:v>
                </c:pt>
                <c:pt idx="4720">
                  <c:v>53.97</c:v>
                </c:pt>
                <c:pt idx="4721">
                  <c:v>505.22</c:v>
                </c:pt>
                <c:pt idx="4722">
                  <c:v>335.70000000000073</c:v>
                </c:pt>
                <c:pt idx="4723">
                  <c:v>4004.76</c:v>
                </c:pt>
                <c:pt idx="4724">
                  <c:v>3772.54</c:v>
                </c:pt>
                <c:pt idx="4725">
                  <c:v>3377.88</c:v>
                </c:pt>
                <c:pt idx="4726">
                  <c:v>1660.8</c:v>
                </c:pt>
                <c:pt idx="4727">
                  <c:v>3217.3</c:v>
                </c:pt>
                <c:pt idx="4728">
                  <c:v>2770.04</c:v>
                </c:pt>
                <c:pt idx="4729">
                  <c:v>5055.87</c:v>
                </c:pt>
                <c:pt idx="4730">
                  <c:v>6514.91</c:v>
                </c:pt>
                <c:pt idx="4731">
                  <c:v>3496.2</c:v>
                </c:pt>
                <c:pt idx="4732">
                  <c:v>4389.07</c:v>
                </c:pt>
                <c:pt idx="4733">
                  <c:v>809.73</c:v>
                </c:pt>
                <c:pt idx="4734">
                  <c:v>655.8</c:v>
                </c:pt>
                <c:pt idx="4735">
                  <c:v>1595.31</c:v>
                </c:pt>
                <c:pt idx="4736">
                  <c:v>4151.2199999999993</c:v>
                </c:pt>
                <c:pt idx="4737">
                  <c:v>947.73</c:v>
                </c:pt>
                <c:pt idx="4738">
                  <c:v>584.85</c:v>
                </c:pt>
                <c:pt idx="4739">
                  <c:v>-725.51000000000022</c:v>
                </c:pt>
                <c:pt idx="4740">
                  <c:v>-1422.29</c:v>
                </c:pt>
                <c:pt idx="4741">
                  <c:v>26.4</c:v>
                </c:pt>
                <c:pt idx="4742">
                  <c:v>1929.3600000000001</c:v>
                </c:pt>
                <c:pt idx="4743">
                  <c:v>1712.7599999999998</c:v>
                </c:pt>
                <c:pt idx="4744">
                  <c:v>96.990000000000009</c:v>
                </c:pt>
                <c:pt idx="4745">
                  <c:v>-1154.9699999999993</c:v>
                </c:pt>
                <c:pt idx="4746">
                  <c:v>503.07000000000016</c:v>
                </c:pt>
                <c:pt idx="4747">
                  <c:v>3885.6499999999996</c:v>
                </c:pt>
                <c:pt idx="4748">
                  <c:v>635.70000000000005</c:v>
                </c:pt>
                <c:pt idx="4749">
                  <c:v>5316.9</c:v>
                </c:pt>
                <c:pt idx="4750">
                  <c:v>732.5</c:v>
                </c:pt>
                <c:pt idx="4751">
                  <c:v>257.30000000000007</c:v>
                </c:pt>
                <c:pt idx="4752">
                  <c:v>1615</c:v>
                </c:pt>
                <c:pt idx="4753">
                  <c:v>6717.21</c:v>
                </c:pt>
                <c:pt idx="4754">
                  <c:v>5972.85</c:v>
                </c:pt>
                <c:pt idx="4755">
                  <c:v>436.77</c:v>
                </c:pt>
                <c:pt idx="4756">
                  <c:v>2641.8900000000003</c:v>
                </c:pt>
                <c:pt idx="4757">
                  <c:v>10078.150000000001</c:v>
                </c:pt>
                <c:pt idx="4758">
                  <c:v>4168.8099999999995</c:v>
                </c:pt>
                <c:pt idx="4759">
                  <c:v>5201.25</c:v>
                </c:pt>
                <c:pt idx="4760">
                  <c:v>6091.7</c:v>
                </c:pt>
                <c:pt idx="4761">
                  <c:v>592.70000000000005</c:v>
                </c:pt>
                <c:pt idx="4762">
                  <c:v>415.62</c:v>
                </c:pt>
                <c:pt idx="4763">
                  <c:v>5055.9500000000007</c:v>
                </c:pt>
                <c:pt idx="4764">
                  <c:v>2552.6999999999998</c:v>
                </c:pt>
                <c:pt idx="4765">
                  <c:v>4839.46</c:v>
                </c:pt>
                <c:pt idx="4766">
                  <c:v>2841.2</c:v>
                </c:pt>
                <c:pt idx="4767">
                  <c:v>1574.4499999999998</c:v>
                </c:pt>
                <c:pt idx="4768">
                  <c:v>500.70000000000005</c:v>
                </c:pt>
                <c:pt idx="4769">
                  <c:v>144.65</c:v>
                </c:pt>
                <c:pt idx="4770">
                  <c:v>700.8</c:v>
                </c:pt>
                <c:pt idx="4771">
                  <c:v>280.45</c:v>
                </c:pt>
                <c:pt idx="4772">
                  <c:v>1568.6</c:v>
                </c:pt>
                <c:pt idx="4773">
                  <c:v>-1092.1099999999988</c:v>
                </c:pt>
                <c:pt idx="4774">
                  <c:v>-1211.1899999999987</c:v>
                </c:pt>
                <c:pt idx="4775">
                  <c:v>-1071.6399999999994</c:v>
                </c:pt>
                <c:pt idx="4776">
                  <c:v>3526</c:v>
                </c:pt>
                <c:pt idx="4777">
                  <c:v>5032.6100000000006</c:v>
                </c:pt>
                <c:pt idx="4778">
                  <c:v>3721.95</c:v>
                </c:pt>
                <c:pt idx="4779">
                  <c:v>4199.04</c:v>
                </c:pt>
                <c:pt idx="4780">
                  <c:v>3334.52</c:v>
                </c:pt>
                <c:pt idx="4781">
                  <c:v>5256.36</c:v>
                </c:pt>
                <c:pt idx="4782">
                  <c:v>876.56999999999994</c:v>
                </c:pt>
                <c:pt idx="4783">
                  <c:v>2503.3799999999997</c:v>
                </c:pt>
                <c:pt idx="4784">
                  <c:v>3454.35</c:v>
                </c:pt>
                <c:pt idx="4785">
                  <c:v>150.95999999999998</c:v>
                </c:pt>
                <c:pt idx="4786">
                  <c:v>3295.8599999999997</c:v>
                </c:pt>
                <c:pt idx="4787">
                  <c:v>1254.2399999999998</c:v>
                </c:pt>
                <c:pt idx="4788">
                  <c:v>168.63</c:v>
                </c:pt>
                <c:pt idx="4789">
                  <c:v>3760.6799999999994</c:v>
                </c:pt>
                <c:pt idx="4790">
                  <c:v>3113.8199999999997</c:v>
                </c:pt>
                <c:pt idx="4791">
                  <c:v>2662.71</c:v>
                </c:pt>
                <c:pt idx="4792">
                  <c:v>2259.96</c:v>
                </c:pt>
                <c:pt idx="4793">
                  <c:v>6434.46</c:v>
                </c:pt>
                <c:pt idx="4794">
                  <c:v>-35.17999999999995</c:v>
                </c:pt>
                <c:pt idx="4795">
                  <c:v>-6886.77</c:v>
                </c:pt>
                <c:pt idx="4796">
                  <c:v>-3822.3899999999994</c:v>
                </c:pt>
                <c:pt idx="4797">
                  <c:v>3064.31</c:v>
                </c:pt>
                <c:pt idx="4798">
                  <c:v>3910.81</c:v>
                </c:pt>
                <c:pt idx="4799">
                  <c:v>86.240000000000009</c:v>
                </c:pt>
                <c:pt idx="4800">
                  <c:v>1860.42</c:v>
                </c:pt>
                <c:pt idx="4801">
                  <c:v>1664.94</c:v>
                </c:pt>
                <c:pt idx="4802">
                  <c:v>2737.5</c:v>
                </c:pt>
                <c:pt idx="4803">
                  <c:v>-400.92000000000007</c:v>
                </c:pt>
                <c:pt idx="4804">
                  <c:v>1378.5600000000004</c:v>
                </c:pt>
                <c:pt idx="4805">
                  <c:v>337.14999999999964</c:v>
                </c:pt>
                <c:pt idx="4806">
                  <c:v>178.65000000000055</c:v>
                </c:pt>
                <c:pt idx="4807">
                  <c:v>4720.9500000000007</c:v>
                </c:pt>
                <c:pt idx="4808">
                  <c:v>1764.5</c:v>
                </c:pt>
                <c:pt idx="4809">
                  <c:v>3321.8500000000004</c:v>
                </c:pt>
                <c:pt idx="4810">
                  <c:v>4793.49</c:v>
                </c:pt>
                <c:pt idx="4811">
                  <c:v>1413.9</c:v>
                </c:pt>
                <c:pt idx="4812">
                  <c:v>3665.25</c:v>
                </c:pt>
                <c:pt idx="4813">
                  <c:v>1122.1199999999999</c:v>
                </c:pt>
                <c:pt idx="4814">
                  <c:v>1147.8000000000002</c:v>
                </c:pt>
                <c:pt idx="4815">
                  <c:v>1057.98</c:v>
                </c:pt>
                <c:pt idx="4816">
                  <c:v>1459.71</c:v>
                </c:pt>
                <c:pt idx="4817">
                  <c:v>4379.6400000000003</c:v>
                </c:pt>
                <c:pt idx="4818">
                  <c:v>1040.5700000000002</c:v>
                </c:pt>
                <c:pt idx="4819">
                  <c:v>1681.6</c:v>
                </c:pt>
                <c:pt idx="4820">
                  <c:v>56.69</c:v>
                </c:pt>
                <c:pt idx="4821">
                  <c:v>9768.64</c:v>
                </c:pt>
                <c:pt idx="4822">
                  <c:v>2636.52</c:v>
                </c:pt>
                <c:pt idx="4823">
                  <c:v>2887.1800000000003</c:v>
                </c:pt>
                <c:pt idx="4824">
                  <c:v>4650.3999999999996</c:v>
                </c:pt>
                <c:pt idx="4825">
                  <c:v>6968.5</c:v>
                </c:pt>
                <c:pt idx="4826">
                  <c:v>2404.75</c:v>
                </c:pt>
                <c:pt idx="4827">
                  <c:v>9086.5</c:v>
                </c:pt>
                <c:pt idx="4828">
                  <c:v>6723.05</c:v>
                </c:pt>
                <c:pt idx="4829">
                  <c:v>354.40999999999997</c:v>
                </c:pt>
                <c:pt idx="4830">
                  <c:v>3808.07</c:v>
                </c:pt>
                <c:pt idx="4831">
                  <c:v>852.61</c:v>
                </c:pt>
                <c:pt idx="4832">
                  <c:v>5797.54</c:v>
                </c:pt>
                <c:pt idx="4833">
                  <c:v>510.84999999999991</c:v>
                </c:pt>
                <c:pt idx="4834">
                  <c:v>206.69999999999993</c:v>
                </c:pt>
                <c:pt idx="4835">
                  <c:v>2198.5</c:v>
                </c:pt>
                <c:pt idx="4836">
                  <c:v>8421.15</c:v>
                </c:pt>
                <c:pt idx="4837">
                  <c:v>8.75</c:v>
                </c:pt>
                <c:pt idx="4838">
                  <c:v>257.14999999999998</c:v>
                </c:pt>
                <c:pt idx="4839">
                  <c:v>590.40000000000009</c:v>
                </c:pt>
                <c:pt idx="4840">
                  <c:v>659.73</c:v>
                </c:pt>
                <c:pt idx="4841">
                  <c:v>0.65000000000000213</c:v>
                </c:pt>
                <c:pt idx="4842">
                  <c:v>-119.91999999999996</c:v>
                </c:pt>
                <c:pt idx="4843">
                  <c:v>2519.5500000000002</c:v>
                </c:pt>
                <c:pt idx="4844">
                  <c:v>3393.9700000000003</c:v>
                </c:pt>
                <c:pt idx="4845">
                  <c:v>3449.65</c:v>
                </c:pt>
                <c:pt idx="4846">
                  <c:v>3378.99</c:v>
                </c:pt>
                <c:pt idx="4847">
                  <c:v>241.69</c:v>
                </c:pt>
                <c:pt idx="4848">
                  <c:v>1135.29</c:v>
                </c:pt>
                <c:pt idx="4849">
                  <c:v>3919.92</c:v>
                </c:pt>
                <c:pt idx="4850">
                  <c:v>4001.87</c:v>
                </c:pt>
                <c:pt idx="4851">
                  <c:v>2038.13</c:v>
                </c:pt>
                <c:pt idx="4852">
                  <c:v>661.8599999999999</c:v>
                </c:pt>
                <c:pt idx="4853">
                  <c:v>708.18</c:v>
                </c:pt>
                <c:pt idx="4854">
                  <c:v>1982.0699999999997</c:v>
                </c:pt>
                <c:pt idx="4855">
                  <c:v>4579.17</c:v>
                </c:pt>
                <c:pt idx="4856">
                  <c:v>3128.67</c:v>
                </c:pt>
                <c:pt idx="4857">
                  <c:v>4856.6099999999997</c:v>
                </c:pt>
                <c:pt idx="4858">
                  <c:v>2236.92</c:v>
                </c:pt>
                <c:pt idx="4859">
                  <c:v>1484.58</c:v>
                </c:pt>
                <c:pt idx="4860">
                  <c:v>4819.2</c:v>
                </c:pt>
                <c:pt idx="4861">
                  <c:v>5078.7</c:v>
                </c:pt>
                <c:pt idx="4862">
                  <c:v>1619.58</c:v>
                </c:pt>
                <c:pt idx="4863">
                  <c:v>-285.04999999999995</c:v>
                </c:pt>
                <c:pt idx="4864">
                  <c:v>-7894</c:v>
                </c:pt>
                <c:pt idx="4865">
                  <c:v>-3514.9799999999996</c:v>
                </c:pt>
                <c:pt idx="4866">
                  <c:v>-3549.3600000000006</c:v>
                </c:pt>
                <c:pt idx="4867">
                  <c:v>-2625.6800000000003</c:v>
                </c:pt>
                <c:pt idx="4868">
                  <c:v>5711.4</c:v>
                </c:pt>
                <c:pt idx="4869">
                  <c:v>3809.1</c:v>
                </c:pt>
                <c:pt idx="4870">
                  <c:v>2065.54</c:v>
                </c:pt>
                <c:pt idx="4871">
                  <c:v>2517.8099999999995</c:v>
                </c:pt>
                <c:pt idx="4872">
                  <c:v>1147.77</c:v>
                </c:pt>
                <c:pt idx="4873">
                  <c:v>1979.88</c:v>
                </c:pt>
                <c:pt idx="4874">
                  <c:v>173.01</c:v>
                </c:pt>
                <c:pt idx="4875">
                  <c:v>1126.8</c:v>
                </c:pt>
                <c:pt idx="4876">
                  <c:v>4880.37</c:v>
                </c:pt>
                <c:pt idx="4877">
                  <c:v>169.34999999999991</c:v>
                </c:pt>
                <c:pt idx="4878">
                  <c:v>972.72000000000025</c:v>
                </c:pt>
                <c:pt idx="4879">
                  <c:v>1975.5</c:v>
                </c:pt>
                <c:pt idx="4880">
                  <c:v>688.59999999999991</c:v>
                </c:pt>
                <c:pt idx="4881">
                  <c:v>852.85000000000014</c:v>
                </c:pt>
                <c:pt idx="4882">
                  <c:v>205.95</c:v>
                </c:pt>
                <c:pt idx="4883">
                  <c:v>2516.67</c:v>
                </c:pt>
                <c:pt idx="4884">
                  <c:v>6338.88</c:v>
                </c:pt>
                <c:pt idx="4885">
                  <c:v>13710.3</c:v>
                </c:pt>
                <c:pt idx="4886">
                  <c:v>3993.04</c:v>
                </c:pt>
                <c:pt idx="4887">
                  <c:v>10259.1</c:v>
                </c:pt>
                <c:pt idx="4888">
                  <c:v>7688.4</c:v>
                </c:pt>
                <c:pt idx="4889">
                  <c:v>4079.35</c:v>
                </c:pt>
                <c:pt idx="4890">
                  <c:v>4229.1499999999996</c:v>
                </c:pt>
                <c:pt idx="4891">
                  <c:v>5117.8999999999996</c:v>
                </c:pt>
                <c:pt idx="4892">
                  <c:v>4282.26</c:v>
                </c:pt>
                <c:pt idx="4893">
                  <c:v>3382.38</c:v>
                </c:pt>
                <c:pt idx="4894">
                  <c:v>532.74</c:v>
                </c:pt>
                <c:pt idx="4895">
                  <c:v>1355.74</c:v>
                </c:pt>
                <c:pt idx="4896">
                  <c:v>6574.3700000000008</c:v>
                </c:pt>
                <c:pt idx="4897">
                  <c:v>1675.5499999999997</c:v>
                </c:pt>
                <c:pt idx="4898">
                  <c:v>5789.8499999999995</c:v>
                </c:pt>
                <c:pt idx="4899">
                  <c:v>1236.1500000000001</c:v>
                </c:pt>
                <c:pt idx="4900">
                  <c:v>886.1</c:v>
                </c:pt>
                <c:pt idx="4901">
                  <c:v>205.61000000000058</c:v>
                </c:pt>
                <c:pt idx="4902">
                  <c:v>202.52000000000044</c:v>
                </c:pt>
                <c:pt idx="4903">
                  <c:v>714.05000000000018</c:v>
                </c:pt>
                <c:pt idx="4904">
                  <c:v>1731.65</c:v>
                </c:pt>
                <c:pt idx="4905">
                  <c:v>6529.04</c:v>
                </c:pt>
                <c:pt idx="4906">
                  <c:v>521.70000000000005</c:v>
                </c:pt>
                <c:pt idx="4907">
                  <c:v>1691.49</c:v>
                </c:pt>
                <c:pt idx="4908">
                  <c:v>6442.07</c:v>
                </c:pt>
                <c:pt idx="4909">
                  <c:v>2155.1800000000003</c:v>
                </c:pt>
                <c:pt idx="4910">
                  <c:v>1729.38</c:v>
                </c:pt>
                <c:pt idx="4911">
                  <c:v>2760.07</c:v>
                </c:pt>
                <c:pt idx="4912">
                  <c:v>3148.69</c:v>
                </c:pt>
                <c:pt idx="4913">
                  <c:v>3606.8100000000004</c:v>
                </c:pt>
                <c:pt idx="4914">
                  <c:v>3679.9700000000003</c:v>
                </c:pt>
                <c:pt idx="4915">
                  <c:v>4140.08</c:v>
                </c:pt>
                <c:pt idx="4916">
                  <c:v>5446.3899999999994</c:v>
                </c:pt>
                <c:pt idx="4917">
                  <c:v>4838.82</c:v>
                </c:pt>
                <c:pt idx="4918">
                  <c:v>7199.86</c:v>
                </c:pt>
                <c:pt idx="4919">
                  <c:v>2623.89</c:v>
                </c:pt>
                <c:pt idx="4920">
                  <c:v>334.91999999999996</c:v>
                </c:pt>
                <c:pt idx="4921">
                  <c:v>2462.0099999999993</c:v>
                </c:pt>
                <c:pt idx="4922">
                  <c:v>2719.5899999999997</c:v>
                </c:pt>
                <c:pt idx="4923">
                  <c:v>158.13</c:v>
                </c:pt>
                <c:pt idx="4924">
                  <c:v>2714.1299999999997</c:v>
                </c:pt>
                <c:pt idx="4925">
                  <c:v>4729.05</c:v>
                </c:pt>
                <c:pt idx="4926">
                  <c:v>11441.16</c:v>
                </c:pt>
                <c:pt idx="4927">
                  <c:v>2466.2399999999998</c:v>
                </c:pt>
                <c:pt idx="4928">
                  <c:v>7818.45</c:v>
                </c:pt>
                <c:pt idx="4929">
                  <c:v>-464.32999999999993</c:v>
                </c:pt>
                <c:pt idx="4930">
                  <c:v>-3402.04</c:v>
                </c:pt>
                <c:pt idx="4931">
                  <c:v>-8.26</c:v>
                </c:pt>
                <c:pt idx="4932">
                  <c:v>2989.16</c:v>
                </c:pt>
                <c:pt idx="4933">
                  <c:v>3635.55</c:v>
                </c:pt>
                <c:pt idx="4934">
                  <c:v>2373.75</c:v>
                </c:pt>
                <c:pt idx="4935">
                  <c:v>2571.5299999999997</c:v>
                </c:pt>
                <c:pt idx="4936">
                  <c:v>3734.1200000000008</c:v>
                </c:pt>
                <c:pt idx="4937">
                  <c:v>746.74</c:v>
                </c:pt>
                <c:pt idx="4938">
                  <c:v>2540.0999999999995</c:v>
                </c:pt>
                <c:pt idx="4939">
                  <c:v>4055.9399999999996</c:v>
                </c:pt>
                <c:pt idx="4940">
                  <c:v>4149.3</c:v>
                </c:pt>
                <c:pt idx="4941">
                  <c:v>1160.46</c:v>
                </c:pt>
                <c:pt idx="4942">
                  <c:v>461.22000000000025</c:v>
                </c:pt>
                <c:pt idx="4943">
                  <c:v>3634.29</c:v>
                </c:pt>
                <c:pt idx="4944">
                  <c:v>2270.25</c:v>
                </c:pt>
                <c:pt idx="4945">
                  <c:v>556.91999999999996</c:v>
                </c:pt>
                <c:pt idx="4946">
                  <c:v>3225.33</c:v>
                </c:pt>
                <c:pt idx="4947">
                  <c:v>28.400000000000002</c:v>
                </c:pt>
                <c:pt idx="4948">
                  <c:v>126.80000000000001</c:v>
                </c:pt>
                <c:pt idx="4949">
                  <c:v>1350.2</c:v>
                </c:pt>
                <c:pt idx="4950">
                  <c:v>3502.82</c:v>
                </c:pt>
                <c:pt idx="4951">
                  <c:v>6112.01</c:v>
                </c:pt>
                <c:pt idx="4952">
                  <c:v>4350.8</c:v>
                </c:pt>
                <c:pt idx="4953">
                  <c:v>4973.3999999999996</c:v>
                </c:pt>
                <c:pt idx="4954">
                  <c:v>362.45</c:v>
                </c:pt>
                <c:pt idx="4955">
                  <c:v>7967.8</c:v>
                </c:pt>
                <c:pt idx="4956">
                  <c:v>4687.8500000000004</c:v>
                </c:pt>
                <c:pt idx="4957">
                  <c:v>1334.52</c:v>
                </c:pt>
                <c:pt idx="4958">
                  <c:v>3094.9900000000002</c:v>
                </c:pt>
                <c:pt idx="4959">
                  <c:v>8985.380000000001</c:v>
                </c:pt>
                <c:pt idx="4960">
                  <c:v>470.78</c:v>
                </c:pt>
                <c:pt idx="4961">
                  <c:v>886.1</c:v>
                </c:pt>
                <c:pt idx="4962">
                  <c:v>2971.2</c:v>
                </c:pt>
                <c:pt idx="4963">
                  <c:v>1646</c:v>
                </c:pt>
                <c:pt idx="4964">
                  <c:v>6133.45</c:v>
                </c:pt>
                <c:pt idx="4965">
                  <c:v>1149.1499999999999</c:v>
                </c:pt>
                <c:pt idx="4966">
                  <c:v>1892.3</c:v>
                </c:pt>
                <c:pt idx="4967">
                  <c:v>450.31999999999971</c:v>
                </c:pt>
                <c:pt idx="4968">
                  <c:v>1353.42</c:v>
                </c:pt>
                <c:pt idx="4969">
                  <c:v>229.41000000000003</c:v>
                </c:pt>
                <c:pt idx="4970">
                  <c:v>13.96</c:v>
                </c:pt>
                <c:pt idx="4971">
                  <c:v>403.01000000000022</c:v>
                </c:pt>
                <c:pt idx="4972">
                  <c:v>3141.65</c:v>
                </c:pt>
                <c:pt idx="4973">
                  <c:v>2932.98</c:v>
                </c:pt>
                <c:pt idx="4974">
                  <c:v>3118.79</c:v>
                </c:pt>
                <c:pt idx="4975">
                  <c:v>3525.98</c:v>
                </c:pt>
                <c:pt idx="4976">
                  <c:v>3376.9100000000003</c:v>
                </c:pt>
                <c:pt idx="4977">
                  <c:v>3223.37</c:v>
                </c:pt>
                <c:pt idx="4978">
                  <c:v>3472.86</c:v>
                </c:pt>
                <c:pt idx="4979">
                  <c:v>375.89</c:v>
                </c:pt>
                <c:pt idx="4980">
                  <c:v>1754.36</c:v>
                </c:pt>
                <c:pt idx="4981">
                  <c:v>4977.37</c:v>
                </c:pt>
                <c:pt idx="4982">
                  <c:v>6976.2999999999993</c:v>
                </c:pt>
                <c:pt idx="4983">
                  <c:v>8442.84</c:v>
                </c:pt>
                <c:pt idx="4984">
                  <c:v>4324.5</c:v>
                </c:pt>
                <c:pt idx="4985">
                  <c:v>502.77</c:v>
                </c:pt>
                <c:pt idx="4986">
                  <c:v>3219.7799999999997</c:v>
                </c:pt>
                <c:pt idx="4987">
                  <c:v>3714.6899999999996</c:v>
                </c:pt>
                <c:pt idx="4988">
                  <c:v>1899.7199999999998</c:v>
                </c:pt>
                <c:pt idx="4989">
                  <c:v>2444.0699999999997</c:v>
                </c:pt>
                <c:pt idx="4990">
                  <c:v>3302.2200000000003</c:v>
                </c:pt>
                <c:pt idx="4991">
                  <c:v>6614.4</c:v>
                </c:pt>
                <c:pt idx="4992">
                  <c:v>7845.15</c:v>
                </c:pt>
                <c:pt idx="4993">
                  <c:v>4131.12</c:v>
                </c:pt>
                <c:pt idx="4994">
                  <c:v>-683.22999999999956</c:v>
                </c:pt>
                <c:pt idx="4995">
                  <c:v>-4879.8999999999996</c:v>
                </c:pt>
                <c:pt idx="4996">
                  <c:v>-800.30000000000018</c:v>
                </c:pt>
                <c:pt idx="4997">
                  <c:v>-282.97999999999956</c:v>
                </c:pt>
                <c:pt idx="4998">
                  <c:v>-1666.3599999999997</c:v>
                </c:pt>
                <c:pt idx="4999">
                  <c:v>1632.29</c:v>
                </c:pt>
                <c:pt idx="5000">
                  <c:v>3313.84</c:v>
                </c:pt>
                <c:pt idx="5001">
                  <c:v>3419.4300000000003</c:v>
                </c:pt>
                <c:pt idx="5002">
                  <c:v>3540.7000000000003</c:v>
                </c:pt>
                <c:pt idx="5003">
                  <c:v>2704.69</c:v>
                </c:pt>
                <c:pt idx="5004">
                  <c:v>1229.31</c:v>
                </c:pt>
                <c:pt idx="5005">
                  <c:v>923.73</c:v>
                </c:pt>
                <c:pt idx="5006">
                  <c:v>2414.34</c:v>
                </c:pt>
                <c:pt idx="5007">
                  <c:v>224.15999999999997</c:v>
                </c:pt>
                <c:pt idx="5008">
                  <c:v>3393.51</c:v>
                </c:pt>
                <c:pt idx="5009">
                  <c:v>3334.4699999999993</c:v>
                </c:pt>
                <c:pt idx="5010">
                  <c:v>-253.5</c:v>
                </c:pt>
                <c:pt idx="5011">
                  <c:v>-97.980000000000018</c:v>
                </c:pt>
                <c:pt idx="5012">
                  <c:v>1900.7000000000003</c:v>
                </c:pt>
                <c:pt idx="5013">
                  <c:v>6984.9000000000015</c:v>
                </c:pt>
                <c:pt idx="5014">
                  <c:v>3006.2</c:v>
                </c:pt>
                <c:pt idx="5015">
                  <c:v>1685.8000000000002</c:v>
                </c:pt>
                <c:pt idx="5016">
                  <c:v>3801.6000000000004</c:v>
                </c:pt>
                <c:pt idx="5017">
                  <c:v>792.69999999999982</c:v>
                </c:pt>
                <c:pt idx="5018">
                  <c:v>6784.65</c:v>
                </c:pt>
                <c:pt idx="5019">
                  <c:v>5047.1099999999997</c:v>
                </c:pt>
                <c:pt idx="5020">
                  <c:v>3439.07</c:v>
                </c:pt>
                <c:pt idx="5021">
                  <c:v>815.6400000000001</c:v>
                </c:pt>
                <c:pt idx="5022">
                  <c:v>2736.69</c:v>
                </c:pt>
                <c:pt idx="5023">
                  <c:v>489.66</c:v>
                </c:pt>
                <c:pt idx="5024">
                  <c:v>3452.99</c:v>
                </c:pt>
                <c:pt idx="5025">
                  <c:v>2864.2200000000003</c:v>
                </c:pt>
                <c:pt idx="5026">
                  <c:v>3138.79</c:v>
                </c:pt>
                <c:pt idx="5027">
                  <c:v>10491.45</c:v>
                </c:pt>
                <c:pt idx="5028">
                  <c:v>7356.45</c:v>
                </c:pt>
                <c:pt idx="5029">
                  <c:v>10866.45</c:v>
                </c:pt>
                <c:pt idx="5030">
                  <c:v>4934.6499999999996</c:v>
                </c:pt>
                <c:pt idx="5031">
                  <c:v>6418.75</c:v>
                </c:pt>
                <c:pt idx="5032">
                  <c:v>1115.08</c:v>
                </c:pt>
                <c:pt idx="5033">
                  <c:v>4238.05</c:v>
                </c:pt>
                <c:pt idx="5034">
                  <c:v>4536.58</c:v>
                </c:pt>
                <c:pt idx="5035">
                  <c:v>6979.08</c:v>
                </c:pt>
                <c:pt idx="5036">
                  <c:v>4476.0200000000004</c:v>
                </c:pt>
                <c:pt idx="5037">
                  <c:v>2149.54</c:v>
                </c:pt>
                <c:pt idx="5038">
                  <c:v>938.8</c:v>
                </c:pt>
                <c:pt idx="5039">
                  <c:v>174.35000000000002</c:v>
                </c:pt>
                <c:pt idx="5040">
                  <c:v>206.39999999999998</c:v>
                </c:pt>
                <c:pt idx="5041">
                  <c:v>1259.0499999999997</c:v>
                </c:pt>
                <c:pt idx="5042">
                  <c:v>2342.9500000000003</c:v>
                </c:pt>
                <c:pt idx="5043">
                  <c:v>-147.44000000000005</c:v>
                </c:pt>
                <c:pt idx="5044">
                  <c:v>63.350000000000009</c:v>
                </c:pt>
                <c:pt idx="5045">
                  <c:v>3157.42</c:v>
                </c:pt>
                <c:pt idx="5046">
                  <c:v>361.93000000000029</c:v>
                </c:pt>
                <c:pt idx="5047">
                  <c:v>35.280000000000086</c:v>
                </c:pt>
                <c:pt idx="5048">
                  <c:v>-236.75</c:v>
                </c:pt>
                <c:pt idx="5049">
                  <c:v>-1724.33</c:v>
                </c:pt>
                <c:pt idx="5050">
                  <c:v>4701.67</c:v>
                </c:pt>
                <c:pt idx="5051">
                  <c:v>-1.8099999999999996</c:v>
                </c:pt>
                <c:pt idx="5052">
                  <c:v>4207.07</c:v>
                </c:pt>
                <c:pt idx="5053">
                  <c:v>3705.61</c:v>
                </c:pt>
                <c:pt idx="5054">
                  <c:v>517.24</c:v>
                </c:pt>
                <c:pt idx="5055">
                  <c:v>4523.5599999999995</c:v>
                </c:pt>
                <c:pt idx="5056">
                  <c:v>5029.0200000000004</c:v>
                </c:pt>
                <c:pt idx="5057">
                  <c:v>3386.58</c:v>
                </c:pt>
                <c:pt idx="5058">
                  <c:v>693.11999999999989</c:v>
                </c:pt>
                <c:pt idx="5059">
                  <c:v>5062.41</c:v>
                </c:pt>
                <c:pt idx="5060">
                  <c:v>2143.5299999999997</c:v>
                </c:pt>
                <c:pt idx="5061">
                  <c:v>2925.7199999999993</c:v>
                </c:pt>
                <c:pt idx="5062">
                  <c:v>4180.2599999999993</c:v>
                </c:pt>
                <c:pt idx="5063">
                  <c:v>429</c:v>
                </c:pt>
                <c:pt idx="5064">
                  <c:v>3949.5899999999997</c:v>
                </c:pt>
                <c:pt idx="5065">
                  <c:v>4372.8899999999994</c:v>
                </c:pt>
                <c:pt idx="5066">
                  <c:v>3143.55</c:v>
                </c:pt>
                <c:pt idx="5067">
                  <c:v>7435.11</c:v>
                </c:pt>
                <c:pt idx="5068">
                  <c:v>-1198.1399999999994</c:v>
                </c:pt>
                <c:pt idx="5069">
                  <c:v>-5698.3799999999992</c:v>
                </c:pt>
                <c:pt idx="5070">
                  <c:v>-5603.67</c:v>
                </c:pt>
                <c:pt idx="5071">
                  <c:v>-825.32999999999993</c:v>
                </c:pt>
                <c:pt idx="5072">
                  <c:v>3531.51</c:v>
                </c:pt>
                <c:pt idx="5073">
                  <c:v>631.18000000000006</c:v>
                </c:pt>
                <c:pt idx="5074">
                  <c:v>2843.1400000000003</c:v>
                </c:pt>
                <c:pt idx="5075">
                  <c:v>3184.7299999999996</c:v>
                </c:pt>
                <c:pt idx="5076">
                  <c:v>363.29999999999995</c:v>
                </c:pt>
                <c:pt idx="5077">
                  <c:v>774.92999999999984</c:v>
                </c:pt>
                <c:pt idx="5078">
                  <c:v>-82.980000000000018</c:v>
                </c:pt>
                <c:pt idx="5079">
                  <c:v>-101.84999999999991</c:v>
                </c:pt>
                <c:pt idx="5080">
                  <c:v>-603.23999999999978</c:v>
                </c:pt>
                <c:pt idx="5081">
                  <c:v>-122.54999999999995</c:v>
                </c:pt>
                <c:pt idx="5082">
                  <c:v>354</c:v>
                </c:pt>
                <c:pt idx="5083">
                  <c:v>42.400000000000091</c:v>
                </c:pt>
                <c:pt idx="5084">
                  <c:v>1889.9</c:v>
                </c:pt>
                <c:pt idx="5085">
                  <c:v>36.450000000000017</c:v>
                </c:pt>
                <c:pt idx="5086">
                  <c:v>3614.2200000000003</c:v>
                </c:pt>
                <c:pt idx="5087">
                  <c:v>2264.04</c:v>
                </c:pt>
                <c:pt idx="5088">
                  <c:v>2018.79</c:v>
                </c:pt>
                <c:pt idx="5089">
                  <c:v>2163.25</c:v>
                </c:pt>
                <c:pt idx="5090">
                  <c:v>1565.8600000000001</c:v>
                </c:pt>
                <c:pt idx="5091">
                  <c:v>1610.3400000000001</c:v>
                </c:pt>
                <c:pt idx="5092">
                  <c:v>6650.2</c:v>
                </c:pt>
                <c:pt idx="5093">
                  <c:v>8506.75</c:v>
                </c:pt>
                <c:pt idx="5094">
                  <c:v>1168.2</c:v>
                </c:pt>
                <c:pt idx="5095">
                  <c:v>6575.3</c:v>
                </c:pt>
                <c:pt idx="5096">
                  <c:v>10948.2</c:v>
                </c:pt>
                <c:pt idx="5097">
                  <c:v>9426.65</c:v>
                </c:pt>
                <c:pt idx="5098">
                  <c:v>5182.8</c:v>
                </c:pt>
                <c:pt idx="5099">
                  <c:v>2534.1400000000003</c:v>
                </c:pt>
                <c:pt idx="5100">
                  <c:v>1451.98</c:v>
                </c:pt>
                <c:pt idx="5101">
                  <c:v>1117.4499999999998</c:v>
                </c:pt>
                <c:pt idx="5102">
                  <c:v>2730.1</c:v>
                </c:pt>
                <c:pt idx="5103">
                  <c:v>2617.4</c:v>
                </c:pt>
                <c:pt idx="5104">
                  <c:v>5668.55</c:v>
                </c:pt>
                <c:pt idx="5105">
                  <c:v>993.84000000000015</c:v>
                </c:pt>
                <c:pt idx="5106">
                  <c:v>3870.21</c:v>
                </c:pt>
                <c:pt idx="5107">
                  <c:v>2601.04</c:v>
                </c:pt>
                <c:pt idx="5108">
                  <c:v>237.34000000000015</c:v>
                </c:pt>
                <c:pt idx="5109">
                  <c:v>1246.73</c:v>
                </c:pt>
                <c:pt idx="5110">
                  <c:v>4320.05</c:v>
                </c:pt>
                <c:pt idx="5111">
                  <c:v>2446.44</c:v>
                </c:pt>
                <c:pt idx="5112">
                  <c:v>3343.13</c:v>
                </c:pt>
                <c:pt idx="5113">
                  <c:v>5929.59</c:v>
                </c:pt>
                <c:pt idx="5114">
                  <c:v>2004.29</c:v>
                </c:pt>
                <c:pt idx="5115">
                  <c:v>4116.7999999999993</c:v>
                </c:pt>
                <c:pt idx="5116">
                  <c:v>4434.3899999999994</c:v>
                </c:pt>
                <c:pt idx="5117">
                  <c:v>3384.76</c:v>
                </c:pt>
                <c:pt idx="5118">
                  <c:v>5899.7699999999995</c:v>
                </c:pt>
                <c:pt idx="5119">
                  <c:v>2756.8999999999996</c:v>
                </c:pt>
                <c:pt idx="5120">
                  <c:v>3609.9599999999991</c:v>
                </c:pt>
                <c:pt idx="5121">
                  <c:v>333.23999999999995</c:v>
                </c:pt>
                <c:pt idx="5122">
                  <c:v>4172.49</c:v>
                </c:pt>
                <c:pt idx="5123">
                  <c:v>2138.67</c:v>
                </c:pt>
                <c:pt idx="5124">
                  <c:v>2364.15</c:v>
                </c:pt>
                <c:pt idx="5125">
                  <c:v>1369.4099999999999</c:v>
                </c:pt>
                <c:pt idx="5126">
                  <c:v>2806.47</c:v>
                </c:pt>
                <c:pt idx="5127">
                  <c:v>4497.42</c:v>
                </c:pt>
                <c:pt idx="5128">
                  <c:v>6855.6</c:v>
                </c:pt>
                <c:pt idx="5129">
                  <c:v>-408.42000000000007</c:v>
                </c:pt>
                <c:pt idx="5130">
                  <c:v>-782.14999999999964</c:v>
                </c:pt>
                <c:pt idx="5131">
                  <c:v>-3449.3199999999997</c:v>
                </c:pt>
                <c:pt idx="5132">
                  <c:v>-811.73</c:v>
                </c:pt>
                <c:pt idx="5133">
                  <c:v>-393.79999999999995</c:v>
                </c:pt>
                <c:pt idx="5134">
                  <c:v>-6009.619999999999</c:v>
                </c:pt>
                <c:pt idx="5135">
                  <c:v>-107.17999999999995</c:v>
                </c:pt>
                <c:pt idx="5136">
                  <c:v>-2110.6800000000003</c:v>
                </c:pt>
                <c:pt idx="5137">
                  <c:v>-784.48</c:v>
                </c:pt>
                <c:pt idx="5138">
                  <c:v>3410.4300000000003</c:v>
                </c:pt>
                <c:pt idx="5139">
                  <c:v>-1.9299999999999997</c:v>
                </c:pt>
                <c:pt idx="5140">
                  <c:v>2442.77</c:v>
                </c:pt>
                <c:pt idx="5141">
                  <c:v>2770.05</c:v>
                </c:pt>
                <c:pt idx="5142">
                  <c:v>2186.79</c:v>
                </c:pt>
                <c:pt idx="5143">
                  <c:v>3155.88</c:v>
                </c:pt>
                <c:pt idx="5144">
                  <c:v>2287.83</c:v>
                </c:pt>
                <c:pt idx="5145">
                  <c:v>486.53999999999996</c:v>
                </c:pt>
                <c:pt idx="5146">
                  <c:v>1084.5500000000002</c:v>
                </c:pt>
                <c:pt idx="5147">
                  <c:v>3530.9500000000007</c:v>
                </c:pt>
                <c:pt idx="5148">
                  <c:v>1606.41</c:v>
                </c:pt>
                <c:pt idx="5149">
                  <c:v>2489.25</c:v>
                </c:pt>
                <c:pt idx="5150">
                  <c:v>5264.52</c:v>
                </c:pt>
                <c:pt idx="5151">
                  <c:v>3771.51</c:v>
                </c:pt>
                <c:pt idx="5152">
                  <c:v>8927.7000000000007</c:v>
                </c:pt>
                <c:pt idx="5153">
                  <c:v>863.7</c:v>
                </c:pt>
                <c:pt idx="5154">
                  <c:v>4783.3</c:v>
                </c:pt>
                <c:pt idx="5155">
                  <c:v>4393.8999999999996</c:v>
                </c:pt>
                <c:pt idx="5156">
                  <c:v>6019.05</c:v>
                </c:pt>
                <c:pt idx="5157">
                  <c:v>3965.35</c:v>
                </c:pt>
                <c:pt idx="5158">
                  <c:v>3232.82</c:v>
                </c:pt>
                <c:pt idx="5159">
                  <c:v>2628.6</c:v>
                </c:pt>
                <c:pt idx="5160">
                  <c:v>3642.2</c:v>
                </c:pt>
                <c:pt idx="5161">
                  <c:v>2263.75</c:v>
                </c:pt>
                <c:pt idx="5162">
                  <c:v>1811.25</c:v>
                </c:pt>
                <c:pt idx="5163">
                  <c:v>3178.75</c:v>
                </c:pt>
                <c:pt idx="5164">
                  <c:v>550.6</c:v>
                </c:pt>
                <c:pt idx="5165">
                  <c:v>1316.35</c:v>
                </c:pt>
                <c:pt idx="5166">
                  <c:v>2213.65</c:v>
                </c:pt>
                <c:pt idx="5167">
                  <c:v>5475.65</c:v>
                </c:pt>
                <c:pt idx="5168">
                  <c:v>1272.0500000000002</c:v>
                </c:pt>
                <c:pt idx="5169">
                  <c:v>484.70000000000005</c:v>
                </c:pt>
                <c:pt idx="5170">
                  <c:v>-53.06</c:v>
                </c:pt>
                <c:pt idx="5171">
                  <c:v>195.17000000000002</c:v>
                </c:pt>
                <c:pt idx="5172">
                  <c:v>110</c:v>
                </c:pt>
                <c:pt idx="5173">
                  <c:v>2944.78</c:v>
                </c:pt>
                <c:pt idx="5174">
                  <c:v>3495.9700000000003</c:v>
                </c:pt>
                <c:pt idx="5175">
                  <c:v>3263.27</c:v>
                </c:pt>
                <c:pt idx="5176">
                  <c:v>3408.8900000000003</c:v>
                </c:pt>
                <c:pt idx="5177">
                  <c:v>3305.4500000000003</c:v>
                </c:pt>
                <c:pt idx="5178">
                  <c:v>3468.08</c:v>
                </c:pt>
                <c:pt idx="5179">
                  <c:v>2784.45</c:v>
                </c:pt>
                <c:pt idx="5180">
                  <c:v>1552.8899999999999</c:v>
                </c:pt>
                <c:pt idx="5181">
                  <c:v>3135.5699999999997</c:v>
                </c:pt>
                <c:pt idx="5182">
                  <c:v>163.49999999999997</c:v>
                </c:pt>
                <c:pt idx="5183">
                  <c:v>3379.41</c:v>
                </c:pt>
                <c:pt idx="5184">
                  <c:v>3112.0199999999995</c:v>
                </c:pt>
                <c:pt idx="5185">
                  <c:v>3276.2999999999997</c:v>
                </c:pt>
                <c:pt idx="5186">
                  <c:v>769.8599999999999</c:v>
                </c:pt>
                <c:pt idx="5187">
                  <c:v>5974.5599999999995</c:v>
                </c:pt>
                <c:pt idx="5188">
                  <c:v>2374.1999999999998</c:v>
                </c:pt>
                <c:pt idx="5189">
                  <c:v>5751.36</c:v>
                </c:pt>
                <c:pt idx="5190">
                  <c:v>1859.1599999999999</c:v>
                </c:pt>
                <c:pt idx="5191">
                  <c:v>3599.46</c:v>
                </c:pt>
                <c:pt idx="5192">
                  <c:v>-470.31999999999971</c:v>
                </c:pt>
                <c:pt idx="5193">
                  <c:v>-535.27999999999975</c:v>
                </c:pt>
                <c:pt idx="5194">
                  <c:v>-931.46</c:v>
                </c:pt>
                <c:pt idx="5195">
                  <c:v>-1454.1000000000004</c:v>
                </c:pt>
                <c:pt idx="5196">
                  <c:v>-373.97999999999956</c:v>
                </c:pt>
                <c:pt idx="5197">
                  <c:v>-983.04999999999973</c:v>
                </c:pt>
                <c:pt idx="5198">
                  <c:v>2996.5</c:v>
                </c:pt>
                <c:pt idx="5199">
                  <c:v>4680.33</c:v>
                </c:pt>
                <c:pt idx="5200">
                  <c:v>708.8</c:v>
                </c:pt>
                <c:pt idx="5201">
                  <c:v>627.09999999999991</c:v>
                </c:pt>
                <c:pt idx="5202">
                  <c:v>616.16</c:v>
                </c:pt>
                <c:pt idx="5203">
                  <c:v>2371.59</c:v>
                </c:pt>
                <c:pt idx="5204">
                  <c:v>2800.1099999999997</c:v>
                </c:pt>
                <c:pt idx="5205">
                  <c:v>3182.04</c:v>
                </c:pt>
                <c:pt idx="5206">
                  <c:v>1199.94</c:v>
                </c:pt>
                <c:pt idx="5207">
                  <c:v>-638.67000000000007</c:v>
                </c:pt>
                <c:pt idx="5208">
                  <c:v>213.05000000000018</c:v>
                </c:pt>
                <c:pt idx="5209">
                  <c:v>188.75</c:v>
                </c:pt>
                <c:pt idx="5210">
                  <c:v>706.05000000000018</c:v>
                </c:pt>
                <c:pt idx="5211">
                  <c:v>2228.6500000000005</c:v>
                </c:pt>
                <c:pt idx="5212">
                  <c:v>5469.75</c:v>
                </c:pt>
                <c:pt idx="5213">
                  <c:v>6201.8099999999995</c:v>
                </c:pt>
                <c:pt idx="5214">
                  <c:v>167.97</c:v>
                </c:pt>
                <c:pt idx="5215">
                  <c:v>7891.35</c:v>
                </c:pt>
                <c:pt idx="5216">
                  <c:v>2283.27</c:v>
                </c:pt>
                <c:pt idx="5217">
                  <c:v>5247.87</c:v>
                </c:pt>
                <c:pt idx="5218">
                  <c:v>265.89</c:v>
                </c:pt>
                <c:pt idx="5219">
                  <c:v>4423.2900000000009</c:v>
                </c:pt>
                <c:pt idx="5220">
                  <c:v>3486.82</c:v>
                </c:pt>
                <c:pt idx="5221">
                  <c:v>611.49</c:v>
                </c:pt>
                <c:pt idx="5222">
                  <c:v>9997.7000000000007</c:v>
                </c:pt>
                <c:pt idx="5223">
                  <c:v>3217.35</c:v>
                </c:pt>
                <c:pt idx="5224">
                  <c:v>3904.9</c:v>
                </c:pt>
                <c:pt idx="5225">
                  <c:v>1424.55</c:v>
                </c:pt>
                <c:pt idx="5226">
                  <c:v>5968.9</c:v>
                </c:pt>
                <c:pt idx="5227">
                  <c:v>7764.85</c:v>
                </c:pt>
                <c:pt idx="5228">
                  <c:v>4296.3700000000008</c:v>
                </c:pt>
                <c:pt idx="5229">
                  <c:v>9105.39</c:v>
                </c:pt>
                <c:pt idx="5230">
                  <c:v>2530.59</c:v>
                </c:pt>
                <c:pt idx="5231">
                  <c:v>325.45</c:v>
                </c:pt>
                <c:pt idx="5232">
                  <c:v>1192.6499999999999</c:v>
                </c:pt>
                <c:pt idx="5233">
                  <c:v>6030.3499999999995</c:v>
                </c:pt>
                <c:pt idx="5234">
                  <c:v>1169.45</c:v>
                </c:pt>
                <c:pt idx="5235">
                  <c:v>2171.0500000000002</c:v>
                </c:pt>
                <c:pt idx="5236">
                  <c:v>124.25</c:v>
                </c:pt>
                <c:pt idx="5237">
                  <c:v>287.74000000000069</c:v>
                </c:pt>
                <c:pt idx="5238">
                  <c:v>-445.32999999999993</c:v>
                </c:pt>
                <c:pt idx="5239">
                  <c:v>1058.4300000000003</c:v>
                </c:pt>
                <c:pt idx="5240">
                  <c:v>1976.1000000000004</c:v>
                </c:pt>
                <c:pt idx="5241">
                  <c:v>4365.68</c:v>
                </c:pt>
                <c:pt idx="5242">
                  <c:v>1975.2800000000002</c:v>
                </c:pt>
                <c:pt idx="5243">
                  <c:v>2538.12</c:v>
                </c:pt>
                <c:pt idx="5244">
                  <c:v>2918.56</c:v>
                </c:pt>
                <c:pt idx="5245">
                  <c:v>4191.66</c:v>
                </c:pt>
                <c:pt idx="5246">
                  <c:v>3178.94</c:v>
                </c:pt>
                <c:pt idx="5247">
                  <c:v>3523.76</c:v>
                </c:pt>
                <c:pt idx="5248">
                  <c:v>3414.9300000000003</c:v>
                </c:pt>
                <c:pt idx="5249">
                  <c:v>4651.33</c:v>
                </c:pt>
                <c:pt idx="5250">
                  <c:v>4864.6900000000005</c:v>
                </c:pt>
                <c:pt idx="5251">
                  <c:v>3455.1299999999997</c:v>
                </c:pt>
                <c:pt idx="5252">
                  <c:v>208.85999999999996</c:v>
                </c:pt>
                <c:pt idx="5253">
                  <c:v>2108.5499999999993</c:v>
                </c:pt>
                <c:pt idx="5254">
                  <c:v>208.07999999999998</c:v>
                </c:pt>
                <c:pt idx="5255">
                  <c:v>1088.6399999999999</c:v>
                </c:pt>
                <c:pt idx="5256">
                  <c:v>3344.6099999999997</c:v>
                </c:pt>
                <c:pt idx="5257">
                  <c:v>1003.53</c:v>
                </c:pt>
                <c:pt idx="5258">
                  <c:v>1911.1799999999994</c:v>
                </c:pt>
                <c:pt idx="5259">
                  <c:v>4165.74</c:v>
                </c:pt>
                <c:pt idx="5260">
                  <c:v>2717.3099999999995</c:v>
                </c:pt>
                <c:pt idx="5261">
                  <c:v>734.84999999999991</c:v>
                </c:pt>
                <c:pt idx="5262">
                  <c:v>-2333.13</c:v>
                </c:pt>
                <c:pt idx="5263">
                  <c:v>-656.07999999999993</c:v>
                </c:pt>
                <c:pt idx="5264">
                  <c:v>-1325.7800000000007</c:v>
                </c:pt>
                <c:pt idx="5265">
                  <c:v>-32.75</c:v>
                </c:pt>
                <c:pt idx="5266">
                  <c:v>-1630.2399999999998</c:v>
                </c:pt>
                <c:pt idx="5267">
                  <c:v>-1169.3800000000001</c:v>
                </c:pt>
                <c:pt idx="5268">
                  <c:v>-740.60999999999967</c:v>
                </c:pt>
                <c:pt idx="5269">
                  <c:v>2873.35</c:v>
                </c:pt>
                <c:pt idx="5270">
                  <c:v>2192.0500000000002</c:v>
                </c:pt>
                <c:pt idx="5271">
                  <c:v>3816.1400000000003</c:v>
                </c:pt>
                <c:pt idx="5272">
                  <c:v>4764.99</c:v>
                </c:pt>
                <c:pt idx="5273">
                  <c:v>1820.37</c:v>
                </c:pt>
                <c:pt idx="5274">
                  <c:v>1795.83</c:v>
                </c:pt>
                <c:pt idx="5275">
                  <c:v>2594.91</c:v>
                </c:pt>
                <c:pt idx="5276">
                  <c:v>1598.8799999999999</c:v>
                </c:pt>
                <c:pt idx="5277">
                  <c:v>725.33999999999992</c:v>
                </c:pt>
                <c:pt idx="5278">
                  <c:v>5411.07</c:v>
                </c:pt>
                <c:pt idx="5279">
                  <c:v>-1647.9300000000003</c:v>
                </c:pt>
                <c:pt idx="5280">
                  <c:v>168.80999999999995</c:v>
                </c:pt>
                <c:pt idx="5281">
                  <c:v>2487.75</c:v>
                </c:pt>
                <c:pt idx="5282">
                  <c:v>609.40000000000009</c:v>
                </c:pt>
                <c:pt idx="5283">
                  <c:v>4732.92</c:v>
                </c:pt>
                <c:pt idx="5284">
                  <c:v>2363.94</c:v>
                </c:pt>
                <c:pt idx="5285">
                  <c:v>3513.12</c:v>
                </c:pt>
                <c:pt idx="5286">
                  <c:v>1707.9</c:v>
                </c:pt>
                <c:pt idx="5287">
                  <c:v>2355.7600000000002</c:v>
                </c:pt>
                <c:pt idx="5288">
                  <c:v>7524.6900000000005</c:v>
                </c:pt>
                <c:pt idx="5289">
                  <c:v>568.1</c:v>
                </c:pt>
                <c:pt idx="5290">
                  <c:v>9356.75</c:v>
                </c:pt>
                <c:pt idx="5291">
                  <c:v>6873.1</c:v>
                </c:pt>
                <c:pt idx="5292">
                  <c:v>7691.05</c:v>
                </c:pt>
                <c:pt idx="5293">
                  <c:v>8570.65</c:v>
                </c:pt>
                <c:pt idx="5294">
                  <c:v>10941.35</c:v>
                </c:pt>
                <c:pt idx="5295">
                  <c:v>9452.7800000000007</c:v>
                </c:pt>
                <c:pt idx="5296">
                  <c:v>5221.5999999999995</c:v>
                </c:pt>
                <c:pt idx="5297">
                  <c:v>353.09999999999997</c:v>
                </c:pt>
                <c:pt idx="5298">
                  <c:v>652.53</c:v>
                </c:pt>
                <c:pt idx="5299">
                  <c:v>66.900000000000006</c:v>
                </c:pt>
                <c:pt idx="5300">
                  <c:v>2064.15</c:v>
                </c:pt>
                <c:pt idx="5301">
                  <c:v>2105.83</c:v>
                </c:pt>
                <c:pt idx="5302">
                  <c:v>8311.2999999999993</c:v>
                </c:pt>
                <c:pt idx="5303">
                  <c:v>4120.1000000000004</c:v>
                </c:pt>
                <c:pt idx="5304">
                  <c:v>1532.2800000000002</c:v>
                </c:pt>
                <c:pt idx="5305">
                  <c:v>2553.6999999999998</c:v>
                </c:pt>
                <c:pt idx="5306">
                  <c:v>3733.63</c:v>
                </c:pt>
                <c:pt idx="5307">
                  <c:v>3340.54</c:v>
                </c:pt>
                <c:pt idx="5308">
                  <c:v>3360.82</c:v>
                </c:pt>
                <c:pt idx="5309">
                  <c:v>6914.9699999999993</c:v>
                </c:pt>
                <c:pt idx="5310">
                  <c:v>888.99</c:v>
                </c:pt>
                <c:pt idx="5311">
                  <c:v>1896.6</c:v>
                </c:pt>
                <c:pt idx="5312">
                  <c:v>2706.6</c:v>
                </c:pt>
                <c:pt idx="5313">
                  <c:v>5258.3099999999995</c:v>
                </c:pt>
                <c:pt idx="5314">
                  <c:v>3203.2499999999991</c:v>
                </c:pt>
                <c:pt idx="5315">
                  <c:v>3383.5499999999997</c:v>
                </c:pt>
                <c:pt idx="5316">
                  <c:v>3281.2199999999993</c:v>
                </c:pt>
                <c:pt idx="5317">
                  <c:v>6236.79</c:v>
                </c:pt>
                <c:pt idx="5318">
                  <c:v>10504.08</c:v>
                </c:pt>
                <c:pt idx="5319">
                  <c:v>-1434.1799999999998</c:v>
                </c:pt>
                <c:pt idx="5320">
                  <c:v>-5286.8099999999995</c:v>
                </c:pt>
                <c:pt idx="5321">
                  <c:v>-75.5</c:v>
                </c:pt>
                <c:pt idx="5322">
                  <c:v>-1031.3000000000002</c:v>
                </c:pt>
                <c:pt idx="5323">
                  <c:v>2939.23</c:v>
                </c:pt>
                <c:pt idx="5324">
                  <c:v>4410.74</c:v>
                </c:pt>
                <c:pt idx="5325">
                  <c:v>1564.42</c:v>
                </c:pt>
                <c:pt idx="5326">
                  <c:v>2977.59</c:v>
                </c:pt>
                <c:pt idx="5327">
                  <c:v>4087.3799999999992</c:v>
                </c:pt>
                <c:pt idx="5328">
                  <c:v>2905.8999999999996</c:v>
                </c:pt>
                <c:pt idx="5329">
                  <c:v>1457.67</c:v>
                </c:pt>
                <c:pt idx="5330">
                  <c:v>5961.7199999999993</c:v>
                </c:pt>
                <c:pt idx="5331">
                  <c:v>503.85</c:v>
                </c:pt>
                <c:pt idx="5332">
                  <c:v>3978.4500000000007</c:v>
                </c:pt>
                <c:pt idx="5333">
                  <c:v>2523.25</c:v>
                </c:pt>
                <c:pt idx="5334">
                  <c:v>3302.0500000000011</c:v>
                </c:pt>
                <c:pt idx="5335">
                  <c:v>781.8</c:v>
                </c:pt>
                <c:pt idx="5336">
                  <c:v>5740.05</c:v>
                </c:pt>
                <c:pt idx="5337">
                  <c:v>10674.6</c:v>
                </c:pt>
                <c:pt idx="5338">
                  <c:v>12000.4</c:v>
                </c:pt>
                <c:pt idx="5339">
                  <c:v>7061</c:v>
                </c:pt>
                <c:pt idx="5340">
                  <c:v>4088.35</c:v>
                </c:pt>
                <c:pt idx="5341">
                  <c:v>1699.9</c:v>
                </c:pt>
                <c:pt idx="5342">
                  <c:v>4528.3</c:v>
                </c:pt>
                <c:pt idx="5343">
                  <c:v>6255.34</c:v>
                </c:pt>
                <c:pt idx="5344">
                  <c:v>9138.7900000000009</c:v>
                </c:pt>
                <c:pt idx="5345">
                  <c:v>3321.75</c:v>
                </c:pt>
                <c:pt idx="5346">
                  <c:v>1108.45</c:v>
                </c:pt>
                <c:pt idx="5347">
                  <c:v>3167.5999999999995</c:v>
                </c:pt>
                <c:pt idx="5348">
                  <c:v>239.02000000000044</c:v>
                </c:pt>
                <c:pt idx="5349">
                  <c:v>138.49000000000024</c:v>
                </c:pt>
                <c:pt idx="5350">
                  <c:v>2561.1800000000003</c:v>
                </c:pt>
                <c:pt idx="5351">
                  <c:v>804.99000000000024</c:v>
                </c:pt>
                <c:pt idx="5352">
                  <c:v>2042.29</c:v>
                </c:pt>
                <c:pt idx="5353">
                  <c:v>4001.4100000000003</c:v>
                </c:pt>
                <c:pt idx="5354">
                  <c:v>3255.27</c:v>
                </c:pt>
                <c:pt idx="5355">
                  <c:v>2755.57</c:v>
                </c:pt>
                <c:pt idx="5356">
                  <c:v>4188.7299999999996</c:v>
                </c:pt>
                <c:pt idx="5357">
                  <c:v>900.34999999999991</c:v>
                </c:pt>
                <c:pt idx="5358">
                  <c:v>5563.11</c:v>
                </c:pt>
                <c:pt idx="5359">
                  <c:v>2912.91</c:v>
                </c:pt>
                <c:pt idx="5360">
                  <c:v>334.91999999999996</c:v>
                </c:pt>
                <c:pt idx="5361">
                  <c:v>1998.6</c:v>
                </c:pt>
                <c:pt idx="5362">
                  <c:v>1049.0999999999999</c:v>
                </c:pt>
                <c:pt idx="5363">
                  <c:v>793.58999999999992</c:v>
                </c:pt>
                <c:pt idx="5364">
                  <c:v>2331.7799999999997</c:v>
                </c:pt>
                <c:pt idx="5365">
                  <c:v>67.77</c:v>
                </c:pt>
                <c:pt idx="5366">
                  <c:v>4263.6900000000005</c:v>
                </c:pt>
                <c:pt idx="5367">
                  <c:v>2884.62</c:v>
                </c:pt>
                <c:pt idx="5368">
                  <c:v>2720.9700000000003</c:v>
                </c:pt>
                <c:pt idx="5369">
                  <c:v>7085.91</c:v>
                </c:pt>
                <c:pt idx="5370">
                  <c:v>3033.45</c:v>
                </c:pt>
                <c:pt idx="5371">
                  <c:v>-1420.9099999999999</c:v>
                </c:pt>
                <c:pt idx="5372">
                  <c:v>-2898.2700000000004</c:v>
                </c:pt>
                <c:pt idx="5373">
                  <c:v>-199.19</c:v>
                </c:pt>
                <c:pt idx="5374">
                  <c:v>-185.78999999999996</c:v>
                </c:pt>
                <c:pt idx="5375">
                  <c:v>-28.21999999999997</c:v>
                </c:pt>
                <c:pt idx="5376">
                  <c:v>1285.8200000000002</c:v>
                </c:pt>
                <c:pt idx="5377">
                  <c:v>4438.83</c:v>
                </c:pt>
                <c:pt idx="5378">
                  <c:v>3300.02</c:v>
                </c:pt>
                <c:pt idx="5379">
                  <c:v>1917.6000000000001</c:v>
                </c:pt>
                <c:pt idx="5380">
                  <c:v>542.26</c:v>
                </c:pt>
                <c:pt idx="5381">
                  <c:v>4535.91</c:v>
                </c:pt>
                <c:pt idx="5382">
                  <c:v>497.97000000000025</c:v>
                </c:pt>
                <c:pt idx="5383">
                  <c:v>-914.90999999999985</c:v>
                </c:pt>
                <c:pt idx="5384">
                  <c:v>0.57000000000000028</c:v>
                </c:pt>
                <c:pt idx="5385">
                  <c:v>490.05000000000018</c:v>
                </c:pt>
                <c:pt idx="5386">
                  <c:v>715.85000000000014</c:v>
                </c:pt>
                <c:pt idx="5387">
                  <c:v>7.8000000000000114</c:v>
                </c:pt>
                <c:pt idx="5388">
                  <c:v>4829.76</c:v>
                </c:pt>
                <c:pt idx="5389">
                  <c:v>6477.1200000000008</c:v>
                </c:pt>
                <c:pt idx="5390">
                  <c:v>4239.6000000000004</c:v>
                </c:pt>
                <c:pt idx="5391">
                  <c:v>2240.2399999999998</c:v>
                </c:pt>
                <c:pt idx="5392">
                  <c:v>1215.8699999999999</c:v>
                </c:pt>
                <c:pt idx="5393">
                  <c:v>6262.77</c:v>
                </c:pt>
                <c:pt idx="5394">
                  <c:v>7197.45</c:v>
                </c:pt>
                <c:pt idx="5395">
                  <c:v>3608.65</c:v>
                </c:pt>
                <c:pt idx="5396">
                  <c:v>823.35</c:v>
                </c:pt>
                <c:pt idx="5397">
                  <c:v>9432.65</c:v>
                </c:pt>
                <c:pt idx="5398">
                  <c:v>6431.65</c:v>
                </c:pt>
                <c:pt idx="5399">
                  <c:v>6215.02</c:v>
                </c:pt>
                <c:pt idx="5400">
                  <c:v>3187.88</c:v>
                </c:pt>
                <c:pt idx="5401">
                  <c:v>2725.37</c:v>
                </c:pt>
                <c:pt idx="5402">
                  <c:v>6680.0300000000007</c:v>
                </c:pt>
                <c:pt idx="5403">
                  <c:v>2785.85</c:v>
                </c:pt>
                <c:pt idx="5404">
                  <c:v>1017.5</c:v>
                </c:pt>
                <c:pt idx="5405">
                  <c:v>244.2</c:v>
                </c:pt>
                <c:pt idx="5406">
                  <c:v>367.75</c:v>
                </c:pt>
                <c:pt idx="5407">
                  <c:v>852.05</c:v>
                </c:pt>
                <c:pt idx="5408">
                  <c:v>5016.1000000000004</c:v>
                </c:pt>
                <c:pt idx="5409">
                  <c:v>1039.05</c:v>
                </c:pt>
                <c:pt idx="5410">
                  <c:v>69.910000000000011</c:v>
                </c:pt>
                <c:pt idx="5411">
                  <c:v>2827.26</c:v>
                </c:pt>
                <c:pt idx="5412">
                  <c:v>1760.12</c:v>
                </c:pt>
                <c:pt idx="5413">
                  <c:v>2366.2399999999998</c:v>
                </c:pt>
                <c:pt idx="5414">
                  <c:v>2255.6999999999998</c:v>
                </c:pt>
                <c:pt idx="5415">
                  <c:v>3694.36</c:v>
                </c:pt>
                <c:pt idx="5416">
                  <c:v>3070.77</c:v>
                </c:pt>
                <c:pt idx="5417">
                  <c:v>3122.63</c:v>
                </c:pt>
                <c:pt idx="5418">
                  <c:v>2312.6400000000003</c:v>
                </c:pt>
                <c:pt idx="5419">
                  <c:v>2622.37</c:v>
                </c:pt>
                <c:pt idx="5420">
                  <c:v>4081.49</c:v>
                </c:pt>
                <c:pt idx="5421">
                  <c:v>1515.46</c:v>
                </c:pt>
                <c:pt idx="5422">
                  <c:v>2368.1</c:v>
                </c:pt>
                <c:pt idx="5423">
                  <c:v>4013.56</c:v>
                </c:pt>
                <c:pt idx="5424">
                  <c:v>8675.19</c:v>
                </c:pt>
                <c:pt idx="5425">
                  <c:v>2015.2799999999997</c:v>
                </c:pt>
                <c:pt idx="5426">
                  <c:v>3120.8999999999996</c:v>
                </c:pt>
                <c:pt idx="5427">
                  <c:v>508.82999999999993</c:v>
                </c:pt>
                <c:pt idx="5428">
                  <c:v>1669.4399999999998</c:v>
                </c:pt>
                <c:pt idx="5429">
                  <c:v>1437</c:v>
                </c:pt>
                <c:pt idx="5430">
                  <c:v>2726.3399999999997</c:v>
                </c:pt>
                <c:pt idx="5431">
                  <c:v>3933.66</c:v>
                </c:pt>
                <c:pt idx="5432">
                  <c:v>2696.25</c:v>
                </c:pt>
                <c:pt idx="5433">
                  <c:v>2001.1799999999998</c:v>
                </c:pt>
                <c:pt idx="5434">
                  <c:v>421.65</c:v>
                </c:pt>
                <c:pt idx="5435">
                  <c:v>6017.49</c:v>
                </c:pt>
                <c:pt idx="5436">
                  <c:v>3776.34</c:v>
                </c:pt>
                <c:pt idx="5437">
                  <c:v>5936.67</c:v>
                </c:pt>
                <c:pt idx="5438">
                  <c:v>-693.50999999999976</c:v>
                </c:pt>
                <c:pt idx="5439">
                  <c:v>-5183.01</c:v>
                </c:pt>
                <c:pt idx="5440">
                  <c:v>-995.09000000000015</c:v>
                </c:pt>
                <c:pt idx="5441">
                  <c:v>-651.69000000000005</c:v>
                </c:pt>
                <c:pt idx="5442">
                  <c:v>-2585.8499999999995</c:v>
                </c:pt>
                <c:pt idx="5443">
                  <c:v>-525.38999999999942</c:v>
                </c:pt>
                <c:pt idx="5444">
                  <c:v>1771.77</c:v>
                </c:pt>
                <c:pt idx="5445">
                  <c:v>730.15000000000009</c:v>
                </c:pt>
                <c:pt idx="5446">
                  <c:v>2233.11</c:v>
                </c:pt>
                <c:pt idx="5447">
                  <c:v>5063.01</c:v>
                </c:pt>
                <c:pt idx="5448">
                  <c:v>-366.56999999999971</c:v>
                </c:pt>
                <c:pt idx="5449">
                  <c:v>676.05000000000109</c:v>
                </c:pt>
                <c:pt idx="5450">
                  <c:v>-1763.1900000000005</c:v>
                </c:pt>
                <c:pt idx="5451">
                  <c:v>-88.019999999999982</c:v>
                </c:pt>
                <c:pt idx="5452">
                  <c:v>1621.8999999999996</c:v>
                </c:pt>
                <c:pt idx="5453">
                  <c:v>647</c:v>
                </c:pt>
                <c:pt idx="5454">
                  <c:v>6161.76</c:v>
                </c:pt>
                <c:pt idx="5455">
                  <c:v>11694.84</c:v>
                </c:pt>
                <c:pt idx="5456">
                  <c:v>220.48000000000002</c:v>
                </c:pt>
                <c:pt idx="5457">
                  <c:v>3179.73</c:v>
                </c:pt>
                <c:pt idx="5458">
                  <c:v>6678.6100000000006</c:v>
                </c:pt>
                <c:pt idx="5459">
                  <c:v>3338.3</c:v>
                </c:pt>
                <c:pt idx="5460">
                  <c:v>5070.95</c:v>
                </c:pt>
                <c:pt idx="5461">
                  <c:v>6830.63</c:v>
                </c:pt>
                <c:pt idx="5462">
                  <c:v>190.25</c:v>
                </c:pt>
                <c:pt idx="5463">
                  <c:v>3159.8</c:v>
                </c:pt>
                <c:pt idx="5464">
                  <c:v>1077.49</c:v>
                </c:pt>
                <c:pt idx="5465">
                  <c:v>5870.7800000000007</c:v>
                </c:pt>
                <c:pt idx="5466">
                  <c:v>4503.62</c:v>
                </c:pt>
                <c:pt idx="5467">
                  <c:v>689.69999999999993</c:v>
                </c:pt>
                <c:pt idx="5468">
                  <c:v>5594.25</c:v>
                </c:pt>
                <c:pt idx="5469">
                  <c:v>68.25</c:v>
                </c:pt>
                <c:pt idx="5470">
                  <c:v>4357.3999999999996</c:v>
                </c:pt>
                <c:pt idx="5471">
                  <c:v>95.75</c:v>
                </c:pt>
                <c:pt idx="5472">
                  <c:v>993.29999999999973</c:v>
                </c:pt>
                <c:pt idx="5473">
                  <c:v>3781</c:v>
                </c:pt>
                <c:pt idx="5474">
                  <c:v>174.67000000000007</c:v>
                </c:pt>
                <c:pt idx="5475">
                  <c:v>254.22000000000025</c:v>
                </c:pt>
                <c:pt idx="5476">
                  <c:v>643.20000000000005</c:v>
                </c:pt>
                <c:pt idx="5477">
                  <c:v>1363.29</c:v>
                </c:pt>
                <c:pt idx="5478">
                  <c:v>3699.15</c:v>
                </c:pt>
                <c:pt idx="5479">
                  <c:v>2835.09</c:v>
                </c:pt>
                <c:pt idx="5480">
                  <c:v>3480.6400000000003</c:v>
                </c:pt>
                <c:pt idx="5481">
                  <c:v>3356.63</c:v>
                </c:pt>
                <c:pt idx="5482">
                  <c:v>4636.8999999999996</c:v>
                </c:pt>
                <c:pt idx="5483">
                  <c:v>3189.9300000000003</c:v>
                </c:pt>
                <c:pt idx="5484">
                  <c:v>3545.2999999999997</c:v>
                </c:pt>
                <c:pt idx="5485">
                  <c:v>4439.1499999999996</c:v>
                </c:pt>
                <c:pt idx="5486">
                  <c:v>8059.1399999999994</c:v>
                </c:pt>
                <c:pt idx="5487">
                  <c:v>4795.34</c:v>
                </c:pt>
                <c:pt idx="5488">
                  <c:v>7510.8899999999994</c:v>
                </c:pt>
                <c:pt idx="5489">
                  <c:v>1457.55</c:v>
                </c:pt>
                <c:pt idx="5490">
                  <c:v>247.89</c:v>
                </c:pt>
                <c:pt idx="5491">
                  <c:v>348.63</c:v>
                </c:pt>
                <c:pt idx="5492">
                  <c:v>2912.2799999999997</c:v>
                </c:pt>
                <c:pt idx="5493">
                  <c:v>1561.62</c:v>
                </c:pt>
                <c:pt idx="5494">
                  <c:v>2621.2799999999997</c:v>
                </c:pt>
                <c:pt idx="5495">
                  <c:v>584.39999999999986</c:v>
                </c:pt>
                <c:pt idx="5496">
                  <c:v>2240.4299999999998</c:v>
                </c:pt>
                <c:pt idx="5497">
                  <c:v>3934.26</c:v>
                </c:pt>
                <c:pt idx="5498">
                  <c:v>7026.84</c:v>
                </c:pt>
                <c:pt idx="5499">
                  <c:v>5699.07</c:v>
                </c:pt>
                <c:pt idx="5500">
                  <c:v>-5137.6399999999994</c:v>
                </c:pt>
                <c:pt idx="5501">
                  <c:v>-1635.8999999999996</c:v>
                </c:pt>
                <c:pt idx="5502">
                  <c:v>-5275.1900000000005</c:v>
                </c:pt>
                <c:pt idx="5503">
                  <c:v>-2815.2700000000004</c:v>
                </c:pt>
                <c:pt idx="5504">
                  <c:v>-6967.9499999999989</c:v>
                </c:pt>
                <c:pt idx="5505">
                  <c:v>-1961.4599999999991</c:v>
                </c:pt>
                <c:pt idx="5506">
                  <c:v>1472.8600000000001</c:v>
                </c:pt>
                <c:pt idx="5507">
                  <c:v>4763.57</c:v>
                </c:pt>
                <c:pt idx="5508">
                  <c:v>1701.9899999999998</c:v>
                </c:pt>
                <c:pt idx="5509">
                  <c:v>676.8599999999999</c:v>
                </c:pt>
                <c:pt idx="5510">
                  <c:v>3359.0699999999997</c:v>
                </c:pt>
                <c:pt idx="5511">
                  <c:v>3392.25</c:v>
                </c:pt>
                <c:pt idx="5512">
                  <c:v>2499.4499999999998</c:v>
                </c:pt>
                <c:pt idx="5513">
                  <c:v>1523.7600000000002</c:v>
                </c:pt>
                <c:pt idx="5514">
                  <c:v>1623.5500000000002</c:v>
                </c:pt>
                <c:pt idx="5515">
                  <c:v>1176.9500000000003</c:v>
                </c:pt>
                <c:pt idx="5516">
                  <c:v>105.80000000000018</c:v>
                </c:pt>
                <c:pt idx="5517">
                  <c:v>2059.1000000000004</c:v>
                </c:pt>
                <c:pt idx="5518">
                  <c:v>598.59</c:v>
                </c:pt>
                <c:pt idx="5519">
                  <c:v>1125.0900000000001</c:v>
                </c:pt>
                <c:pt idx="5520">
                  <c:v>4708.9500000000007</c:v>
                </c:pt>
                <c:pt idx="5521">
                  <c:v>677.35</c:v>
                </c:pt>
                <c:pt idx="5522">
                  <c:v>73.100000000000009</c:v>
                </c:pt>
                <c:pt idx="5523">
                  <c:v>2383.3500000000004</c:v>
                </c:pt>
                <c:pt idx="5524">
                  <c:v>10881.8</c:v>
                </c:pt>
                <c:pt idx="5525">
                  <c:v>8753.6</c:v>
                </c:pt>
                <c:pt idx="5526">
                  <c:v>4589.25</c:v>
                </c:pt>
                <c:pt idx="5527">
                  <c:v>2381.91</c:v>
                </c:pt>
                <c:pt idx="5528">
                  <c:v>58.410000000000004</c:v>
                </c:pt>
                <c:pt idx="5529">
                  <c:v>1361.6799999999998</c:v>
                </c:pt>
                <c:pt idx="5530">
                  <c:v>4642.1499999999996</c:v>
                </c:pt>
                <c:pt idx="5531">
                  <c:v>3323.6499999999996</c:v>
                </c:pt>
                <c:pt idx="5532">
                  <c:v>437.29999999999995</c:v>
                </c:pt>
                <c:pt idx="5533">
                  <c:v>2997.6499999999996</c:v>
                </c:pt>
                <c:pt idx="5534">
                  <c:v>1107.25</c:v>
                </c:pt>
                <c:pt idx="5535">
                  <c:v>1789.5500000000002</c:v>
                </c:pt>
                <c:pt idx="5536">
                  <c:v>35.82000000000005</c:v>
                </c:pt>
                <c:pt idx="5537">
                  <c:v>31.350000000000023</c:v>
                </c:pt>
                <c:pt idx="5538">
                  <c:v>1454.17</c:v>
                </c:pt>
                <c:pt idx="5539">
                  <c:v>3688.55</c:v>
                </c:pt>
                <c:pt idx="5540">
                  <c:v>3416.9</c:v>
                </c:pt>
                <c:pt idx="5541">
                  <c:v>3133.88</c:v>
                </c:pt>
                <c:pt idx="5542">
                  <c:v>3127.79</c:v>
                </c:pt>
                <c:pt idx="5543">
                  <c:v>489.26</c:v>
                </c:pt>
                <c:pt idx="5544">
                  <c:v>4614.7199999999993</c:v>
                </c:pt>
                <c:pt idx="5545">
                  <c:v>3852.5299999999997</c:v>
                </c:pt>
                <c:pt idx="5546">
                  <c:v>6.8399999999999963</c:v>
                </c:pt>
                <c:pt idx="5547">
                  <c:v>837.03</c:v>
                </c:pt>
                <c:pt idx="5548">
                  <c:v>916.8599999999999</c:v>
                </c:pt>
                <c:pt idx="5549">
                  <c:v>2618.58</c:v>
                </c:pt>
                <c:pt idx="5550">
                  <c:v>4774.41</c:v>
                </c:pt>
                <c:pt idx="5551">
                  <c:v>-245.36999999999989</c:v>
                </c:pt>
                <c:pt idx="5552">
                  <c:v>-275.30999999999949</c:v>
                </c:pt>
                <c:pt idx="5553">
                  <c:v>-1422.29</c:v>
                </c:pt>
                <c:pt idx="5554">
                  <c:v>-14.419999999999987</c:v>
                </c:pt>
                <c:pt idx="5555">
                  <c:v>-1750.7999999999993</c:v>
                </c:pt>
                <c:pt idx="5556">
                  <c:v>-6792.7999999999993</c:v>
                </c:pt>
                <c:pt idx="5557">
                  <c:v>-104</c:v>
                </c:pt>
                <c:pt idx="5558">
                  <c:v>413.92</c:v>
                </c:pt>
                <c:pt idx="5559">
                  <c:v>2849.63</c:v>
                </c:pt>
                <c:pt idx="5560">
                  <c:v>3232.17</c:v>
                </c:pt>
                <c:pt idx="5561">
                  <c:v>3392.58</c:v>
                </c:pt>
                <c:pt idx="5562">
                  <c:v>3725.54</c:v>
                </c:pt>
                <c:pt idx="5563">
                  <c:v>2019.62</c:v>
                </c:pt>
                <c:pt idx="5564">
                  <c:v>429.09000000000003</c:v>
                </c:pt>
                <c:pt idx="5565">
                  <c:v>807.11000000000013</c:v>
                </c:pt>
                <c:pt idx="5566">
                  <c:v>235.79999999999995</c:v>
                </c:pt>
                <c:pt idx="5567">
                  <c:v>2952.0599999999995</c:v>
                </c:pt>
                <c:pt idx="5568">
                  <c:v>3414.7200000000003</c:v>
                </c:pt>
                <c:pt idx="5569">
                  <c:v>1889.9</c:v>
                </c:pt>
                <c:pt idx="5570">
                  <c:v>1180.7000000000003</c:v>
                </c:pt>
                <c:pt idx="5571">
                  <c:v>4856.22</c:v>
                </c:pt>
                <c:pt idx="5572">
                  <c:v>4110.12</c:v>
                </c:pt>
                <c:pt idx="5573">
                  <c:v>2532.75</c:v>
                </c:pt>
                <c:pt idx="5574">
                  <c:v>3621.25</c:v>
                </c:pt>
                <c:pt idx="5575">
                  <c:v>2609.0600000000004</c:v>
                </c:pt>
                <c:pt idx="5576">
                  <c:v>7752.13</c:v>
                </c:pt>
                <c:pt idx="5577">
                  <c:v>5084.3500000000004</c:v>
                </c:pt>
                <c:pt idx="5578">
                  <c:v>5621</c:v>
                </c:pt>
                <c:pt idx="5579">
                  <c:v>3712.4</c:v>
                </c:pt>
                <c:pt idx="5580">
                  <c:v>7319.4</c:v>
                </c:pt>
                <c:pt idx="5581">
                  <c:v>8888</c:v>
                </c:pt>
                <c:pt idx="5582">
                  <c:v>2018.85</c:v>
                </c:pt>
                <c:pt idx="5583">
                  <c:v>4339.95</c:v>
                </c:pt>
                <c:pt idx="5584">
                  <c:v>6018.05</c:v>
                </c:pt>
                <c:pt idx="5585">
                  <c:v>8903.1</c:v>
                </c:pt>
                <c:pt idx="5586">
                  <c:v>6331.74</c:v>
                </c:pt>
                <c:pt idx="5587">
                  <c:v>3762.4100000000003</c:v>
                </c:pt>
                <c:pt idx="5588">
                  <c:v>10277.43</c:v>
                </c:pt>
                <c:pt idx="5589">
                  <c:v>1838.07</c:v>
                </c:pt>
                <c:pt idx="5590">
                  <c:v>2045.4</c:v>
                </c:pt>
                <c:pt idx="5591">
                  <c:v>218.35000000000002</c:v>
                </c:pt>
                <c:pt idx="5592">
                  <c:v>2118.1999999999998</c:v>
                </c:pt>
                <c:pt idx="5593">
                  <c:v>190.54999999999998</c:v>
                </c:pt>
                <c:pt idx="5594">
                  <c:v>1103.25</c:v>
                </c:pt>
                <c:pt idx="5595">
                  <c:v>520.46</c:v>
                </c:pt>
                <c:pt idx="5596">
                  <c:v>-998.75999999999931</c:v>
                </c:pt>
                <c:pt idx="5597">
                  <c:v>-936.39999999999964</c:v>
                </c:pt>
                <c:pt idx="5598">
                  <c:v>3050.83</c:v>
                </c:pt>
                <c:pt idx="5599">
                  <c:v>3914.2000000000003</c:v>
                </c:pt>
                <c:pt idx="5600">
                  <c:v>3585.25</c:v>
                </c:pt>
                <c:pt idx="5601">
                  <c:v>3780.6</c:v>
                </c:pt>
                <c:pt idx="5602">
                  <c:v>10413.48</c:v>
                </c:pt>
                <c:pt idx="5603">
                  <c:v>1891.4299999999998</c:v>
                </c:pt>
                <c:pt idx="5604">
                  <c:v>3555.8199999999997</c:v>
                </c:pt>
                <c:pt idx="5605">
                  <c:v>7192.11</c:v>
                </c:pt>
                <c:pt idx="5606">
                  <c:v>1920.4199999999998</c:v>
                </c:pt>
                <c:pt idx="5607">
                  <c:v>7677.46</c:v>
                </c:pt>
                <c:pt idx="5608">
                  <c:v>13497.21</c:v>
                </c:pt>
                <c:pt idx="5609">
                  <c:v>76.44</c:v>
                </c:pt>
                <c:pt idx="5610">
                  <c:v>3231.8099999999995</c:v>
                </c:pt>
                <c:pt idx="5611">
                  <c:v>2785.1099999999997</c:v>
                </c:pt>
                <c:pt idx="5612">
                  <c:v>1446.2399999999998</c:v>
                </c:pt>
                <c:pt idx="5613">
                  <c:v>3886.6799999999985</c:v>
                </c:pt>
                <c:pt idx="5614">
                  <c:v>864.51</c:v>
                </c:pt>
                <c:pt idx="5615">
                  <c:v>5844.63</c:v>
                </c:pt>
                <c:pt idx="5616">
                  <c:v>3500.25</c:v>
                </c:pt>
                <c:pt idx="5617">
                  <c:v>7140.96</c:v>
                </c:pt>
                <c:pt idx="5618">
                  <c:v>4005.66</c:v>
                </c:pt>
                <c:pt idx="5619">
                  <c:v>4641.63</c:v>
                </c:pt>
                <c:pt idx="5620">
                  <c:v>-1602.8000000000002</c:v>
                </c:pt>
                <c:pt idx="5621">
                  <c:v>-565.21999999999935</c:v>
                </c:pt>
                <c:pt idx="5622">
                  <c:v>-494.18000000000029</c:v>
                </c:pt>
                <c:pt idx="5623">
                  <c:v>-210.36999999999989</c:v>
                </c:pt>
                <c:pt idx="5624">
                  <c:v>-4664.7799999999988</c:v>
                </c:pt>
                <c:pt idx="5625">
                  <c:v>-3871.83</c:v>
                </c:pt>
                <c:pt idx="5626">
                  <c:v>-283.72000000000025</c:v>
                </c:pt>
                <c:pt idx="5627">
                  <c:v>-528.59000000000015</c:v>
                </c:pt>
                <c:pt idx="5628">
                  <c:v>3001.32</c:v>
                </c:pt>
                <c:pt idx="5629">
                  <c:v>2546.84</c:v>
                </c:pt>
                <c:pt idx="5630">
                  <c:v>1513.88</c:v>
                </c:pt>
                <c:pt idx="5631">
                  <c:v>1585.1999999999998</c:v>
                </c:pt>
                <c:pt idx="5632">
                  <c:v>5133.87</c:v>
                </c:pt>
                <c:pt idx="5633">
                  <c:v>-891.84000000000015</c:v>
                </c:pt>
                <c:pt idx="5634">
                  <c:v>-2821.9199999999983</c:v>
                </c:pt>
                <c:pt idx="5635">
                  <c:v>60.930000000000007</c:v>
                </c:pt>
                <c:pt idx="5636">
                  <c:v>172.98000000000002</c:v>
                </c:pt>
                <c:pt idx="5637">
                  <c:v>5612.15</c:v>
                </c:pt>
                <c:pt idx="5638">
                  <c:v>1291.75</c:v>
                </c:pt>
                <c:pt idx="5639">
                  <c:v>1887.7000000000003</c:v>
                </c:pt>
                <c:pt idx="5640">
                  <c:v>8103.51</c:v>
                </c:pt>
                <c:pt idx="5641">
                  <c:v>204.60000000000002</c:v>
                </c:pt>
                <c:pt idx="5642">
                  <c:v>2160.7800000000002</c:v>
                </c:pt>
                <c:pt idx="5643">
                  <c:v>4804.8600000000006</c:v>
                </c:pt>
                <c:pt idx="5644">
                  <c:v>2171.1800000000003</c:v>
                </c:pt>
                <c:pt idx="5645">
                  <c:v>1501.93</c:v>
                </c:pt>
                <c:pt idx="5646">
                  <c:v>1489.3899999999999</c:v>
                </c:pt>
                <c:pt idx="5647">
                  <c:v>3932.4</c:v>
                </c:pt>
                <c:pt idx="5648">
                  <c:v>7077.1</c:v>
                </c:pt>
                <c:pt idx="5649">
                  <c:v>9793.15</c:v>
                </c:pt>
                <c:pt idx="5650">
                  <c:v>5939.14</c:v>
                </c:pt>
                <c:pt idx="5651">
                  <c:v>3093.12</c:v>
                </c:pt>
                <c:pt idx="5652">
                  <c:v>5153.34</c:v>
                </c:pt>
                <c:pt idx="5653">
                  <c:v>7963.58</c:v>
                </c:pt>
                <c:pt idx="5654">
                  <c:v>3870.1400000000003</c:v>
                </c:pt>
                <c:pt idx="5655">
                  <c:v>2514.0499999999997</c:v>
                </c:pt>
                <c:pt idx="5656">
                  <c:v>2226.4499999999998</c:v>
                </c:pt>
                <c:pt idx="5657">
                  <c:v>3662</c:v>
                </c:pt>
                <c:pt idx="5658">
                  <c:v>39.799999999999983</c:v>
                </c:pt>
                <c:pt idx="5659">
                  <c:v>262.64999999999998</c:v>
                </c:pt>
                <c:pt idx="5660">
                  <c:v>1358.45</c:v>
                </c:pt>
                <c:pt idx="5661">
                  <c:v>332.20000000000005</c:v>
                </c:pt>
                <c:pt idx="5662">
                  <c:v>5862.3499999999995</c:v>
                </c:pt>
                <c:pt idx="5663">
                  <c:v>-361.08999999999969</c:v>
                </c:pt>
                <c:pt idx="5664">
                  <c:v>511.78</c:v>
                </c:pt>
                <c:pt idx="5665">
                  <c:v>847.69</c:v>
                </c:pt>
                <c:pt idx="5666">
                  <c:v>327.10000000000002</c:v>
                </c:pt>
                <c:pt idx="5667">
                  <c:v>-1301.9099999999999</c:v>
                </c:pt>
                <c:pt idx="5668">
                  <c:v>1690.76</c:v>
                </c:pt>
                <c:pt idx="5669">
                  <c:v>3699.51</c:v>
                </c:pt>
                <c:pt idx="5670">
                  <c:v>3587.5</c:v>
                </c:pt>
                <c:pt idx="5671">
                  <c:v>3525.1200000000003</c:v>
                </c:pt>
                <c:pt idx="5672">
                  <c:v>3750.35</c:v>
                </c:pt>
                <c:pt idx="5673">
                  <c:v>3316.79</c:v>
                </c:pt>
                <c:pt idx="5674">
                  <c:v>2897.01</c:v>
                </c:pt>
                <c:pt idx="5675">
                  <c:v>4048.43</c:v>
                </c:pt>
                <c:pt idx="5676">
                  <c:v>8767.58</c:v>
                </c:pt>
                <c:pt idx="5677">
                  <c:v>9253.1</c:v>
                </c:pt>
                <c:pt idx="5678">
                  <c:v>3724.5299999999997</c:v>
                </c:pt>
                <c:pt idx="5679">
                  <c:v>489.83999999999992</c:v>
                </c:pt>
                <c:pt idx="5680">
                  <c:v>1054.1099999999999</c:v>
                </c:pt>
                <c:pt idx="5681">
                  <c:v>1593.1499999999999</c:v>
                </c:pt>
                <c:pt idx="5682">
                  <c:v>3429.5999999999995</c:v>
                </c:pt>
                <c:pt idx="5683">
                  <c:v>259.28999999999996</c:v>
                </c:pt>
                <c:pt idx="5684">
                  <c:v>1941.87</c:v>
                </c:pt>
                <c:pt idx="5685">
                  <c:v>4281.66</c:v>
                </c:pt>
                <c:pt idx="5686">
                  <c:v>6622.41</c:v>
                </c:pt>
                <c:pt idx="5687">
                  <c:v>2980.6499999999996</c:v>
                </c:pt>
                <c:pt idx="5688">
                  <c:v>4036.05</c:v>
                </c:pt>
                <c:pt idx="5689">
                  <c:v>921</c:v>
                </c:pt>
                <c:pt idx="5690">
                  <c:v>3693.24</c:v>
                </c:pt>
                <c:pt idx="5691">
                  <c:v>-1142.5299999999997</c:v>
                </c:pt>
                <c:pt idx="5692">
                  <c:v>-6197.6499999999978</c:v>
                </c:pt>
                <c:pt idx="5693">
                  <c:v>-1059.4499999999998</c:v>
                </c:pt>
                <c:pt idx="5694">
                  <c:v>-2316.9699999999993</c:v>
                </c:pt>
                <c:pt idx="5695">
                  <c:v>-1884.7399999999998</c:v>
                </c:pt>
                <c:pt idx="5696">
                  <c:v>-1033.5500000000002</c:v>
                </c:pt>
                <c:pt idx="5697">
                  <c:v>-6541</c:v>
                </c:pt>
                <c:pt idx="5698">
                  <c:v>2011.1200000000001</c:v>
                </c:pt>
                <c:pt idx="5699">
                  <c:v>2591.37</c:v>
                </c:pt>
                <c:pt idx="5700">
                  <c:v>1081.5299999999997</c:v>
                </c:pt>
                <c:pt idx="5701">
                  <c:v>2598.8100000000013</c:v>
                </c:pt>
                <c:pt idx="5702">
                  <c:v>413.25</c:v>
                </c:pt>
                <c:pt idx="5703">
                  <c:v>50.850000000000136</c:v>
                </c:pt>
                <c:pt idx="5704">
                  <c:v>791.5</c:v>
                </c:pt>
                <c:pt idx="5705">
                  <c:v>382.55000000000109</c:v>
                </c:pt>
                <c:pt idx="5706">
                  <c:v>2430.2000000000003</c:v>
                </c:pt>
                <c:pt idx="5707">
                  <c:v>882.15000000000009</c:v>
                </c:pt>
                <c:pt idx="5708">
                  <c:v>2921.7</c:v>
                </c:pt>
                <c:pt idx="5709">
                  <c:v>531.35</c:v>
                </c:pt>
                <c:pt idx="5710">
                  <c:v>120.94999999999999</c:v>
                </c:pt>
                <c:pt idx="5711">
                  <c:v>2061.54</c:v>
                </c:pt>
                <c:pt idx="5712">
                  <c:v>3996</c:v>
                </c:pt>
                <c:pt idx="5713">
                  <c:v>5159.25</c:v>
                </c:pt>
                <c:pt idx="5714">
                  <c:v>1986.06</c:v>
                </c:pt>
                <c:pt idx="5715">
                  <c:v>2789.03</c:v>
                </c:pt>
                <c:pt idx="5716">
                  <c:v>3733.12</c:v>
                </c:pt>
                <c:pt idx="5717">
                  <c:v>6436.27</c:v>
                </c:pt>
                <c:pt idx="5718">
                  <c:v>634.1</c:v>
                </c:pt>
                <c:pt idx="5719">
                  <c:v>4498.91</c:v>
                </c:pt>
                <c:pt idx="5720">
                  <c:v>6685.85</c:v>
                </c:pt>
                <c:pt idx="5721">
                  <c:v>5843.55</c:v>
                </c:pt>
                <c:pt idx="5722">
                  <c:v>6052.4</c:v>
                </c:pt>
                <c:pt idx="5723">
                  <c:v>2901.15</c:v>
                </c:pt>
                <c:pt idx="5724">
                  <c:v>1308.8499999999999</c:v>
                </c:pt>
                <c:pt idx="5725">
                  <c:v>4201.3999999999996</c:v>
                </c:pt>
                <c:pt idx="5726">
                  <c:v>5978.4</c:v>
                </c:pt>
                <c:pt idx="5727">
                  <c:v>5335.0700000000006</c:v>
                </c:pt>
                <c:pt idx="5728">
                  <c:v>9197.09</c:v>
                </c:pt>
                <c:pt idx="5729">
                  <c:v>3089</c:v>
                </c:pt>
                <c:pt idx="5730">
                  <c:v>1385.3200000000002</c:v>
                </c:pt>
                <c:pt idx="5731">
                  <c:v>10681.199999999999</c:v>
                </c:pt>
                <c:pt idx="5732">
                  <c:v>1637.25</c:v>
                </c:pt>
                <c:pt idx="5733">
                  <c:v>1993.3999999999999</c:v>
                </c:pt>
                <c:pt idx="5734">
                  <c:v>5321.75</c:v>
                </c:pt>
                <c:pt idx="5735">
                  <c:v>1503.5</c:v>
                </c:pt>
                <c:pt idx="5736">
                  <c:v>3762.4</c:v>
                </c:pt>
                <c:pt idx="5737">
                  <c:v>786.4</c:v>
                </c:pt>
                <c:pt idx="5738">
                  <c:v>2686.7</c:v>
                </c:pt>
                <c:pt idx="5739">
                  <c:v>687.65000000000009</c:v>
                </c:pt>
                <c:pt idx="5740">
                  <c:v>273.53999999999996</c:v>
                </c:pt>
                <c:pt idx="5741">
                  <c:v>166.06</c:v>
                </c:pt>
                <c:pt idx="5742">
                  <c:v>19.970000000000027</c:v>
                </c:pt>
                <c:pt idx="5743">
                  <c:v>1491.44</c:v>
                </c:pt>
                <c:pt idx="5744">
                  <c:v>3733.92</c:v>
                </c:pt>
                <c:pt idx="5745">
                  <c:v>2623.25</c:v>
                </c:pt>
                <c:pt idx="5746">
                  <c:v>191.30999999999995</c:v>
                </c:pt>
                <c:pt idx="5747">
                  <c:v>1351.5</c:v>
                </c:pt>
                <c:pt idx="5748">
                  <c:v>1083.3</c:v>
                </c:pt>
                <c:pt idx="5749">
                  <c:v>3472.62</c:v>
                </c:pt>
                <c:pt idx="5750">
                  <c:v>3046.2599999999998</c:v>
                </c:pt>
                <c:pt idx="5751">
                  <c:v>1848.75</c:v>
                </c:pt>
                <c:pt idx="5752">
                  <c:v>1074.3899999999999</c:v>
                </c:pt>
                <c:pt idx="5753">
                  <c:v>3543.8999999999996</c:v>
                </c:pt>
                <c:pt idx="5754">
                  <c:v>-2054.09</c:v>
                </c:pt>
                <c:pt idx="5755">
                  <c:v>-452.23</c:v>
                </c:pt>
                <c:pt idx="5756">
                  <c:v>-1227.6299999999992</c:v>
                </c:pt>
                <c:pt idx="5757">
                  <c:v>-122.26999999999998</c:v>
                </c:pt>
                <c:pt idx="5758">
                  <c:v>-597.88000000000011</c:v>
                </c:pt>
                <c:pt idx="5759">
                  <c:v>1508.92</c:v>
                </c:pt>
                <c:pt idx="5760">
                  <c:v>4015.9</c:v>
                </c:pt>
                <c:pt idx="5761">
                  <c:v>2149.83</c:v>
                </c:pt>
                <c:pt idx="5762">
                  <c:v>782.13999999999987</c:v>
                </c:pt>
                <c:pt idx="5763">
                  <c:v>370.30999999999995</c:v>
                </c:pt>
                <c:pt idx="5764">
                  <c:v>4264.95</c:v>
                </c:pt>
                <c:pt idx="5765">
                  <c:v>3545.2200000000003</c:v>
                </c:pt>
                <c:pt idx="5766">
                  <c:v>92.13</c:v>
                </c:pt>
                <c:pt idx="5767">
                  <c:v>6545.04</c:v>
                </c:pt>
                <c:pt idx="5768">
                  <c:v>584.34000000000015</c:v>
                </c:pt>
                <c:pt idx="5769">
                  <c:v>684.90000000000009</c:v>
                </c:pt>
                <c:pt idx="5770">
                  <c:v>1042.83</c:v>
                </c:pt>
                <c:pt idx="5771">
                  <c:v>-341.33999999999992</c:v>
                </c:pt>
                <c:pt idx="5772">
                  <c:v>798.45000000000027</c:v>
                </c:pt>
                <c:pt idx="5773">
                  <c:v>4876.83</c:v>
                </c:pt>
                <c:pt idx="5774">
                  <c:v>1321.56</c:v>
                </c:pt>
                <c:pt idx="5775">
                  <c:v>7311.0300000000007</c:v>
                </c:pt>
                <c:pt idx="5776">
                  <c:v>3206.83</c:v>
                </c:pt>
                <c:pt idx="5777">
                  <c:v>6210.4</c:v>
                </c:pt>
                <c:pt idx="5778">
                  <c:v>4370.6499999999996</c:v>
                </c:pt>
                <c:pt idx="5779">
                  <c:v>6961.84</c:v>
                </c:pt>
                <c:pt idx="5780">
                  <c:v>601.28</c:v>
                </c:pt>
                <c:pt idx="5781">
                  <c:v>2640.45</c:v>
                </c:pt>
                <c:pt idx="5782">
                  <c:v>1737.75</c:v>
                </c:pt>
                <c:pt idx="5783">
                  <c:v>2269.5500000000002</c:v>
                </c:pt>
                <c:pt idx="5784">
                  <c:v>548.65</c:v>
                </c:pt>
                <c:pt idx="5785">
                  <c:v>3876.35</c:v>
                </c:pt>
                <c:pt idx="5786">
                  <c:v>1165.0499999999997</c:v>
                </c:pt>
                <c:pt idx="5787">
                  <c:v>4107.05</c:v>
                </c:pt>
                <c:pt idx="5788">
                  <c:v>2557.9499999999998</c:v>
                </c:pt>
                <c:pt idx="5789">
                  <c:v>804.40000000000009</c:v>
                </c:pt>
                <c:pt idx="5790">
                  <c:v>162.01000000000022</c:v>
                </c:pt>
                <c:pt idx="5791">
                  <c:v>1372.4</c:v>
                </c:pt>
                <c:pt idx="5792">
                  <c:v>1053.92</c:v>
                </c:pt>
                <c:pt idx="5793">
                  <c:v>3141.8</c:v>
                </c:pt>
                <c:pt idx="5794">
                  <c:v>4662.67</c:v>
                </c:pt>
                <c:pt idx="5795">
                  <c:v>3158.6600000000003</c:v>
                </c:pt>
                <c:pt idx="5796">
                  <c:v>3898.71</c:v>
                </c:pt>
                <c:pt idx="5797">
                  <c:v>2048.8200000000002</c:v>
                </c:pt>
                <c:pt idx="5798">
                  <c:v>6353.8799999999992</c:v>
                </c:pt>
                <c:pt idx="5799">
                  <c:v>2264.1999999999998</c:v>
                </c:pt>
                <c:pt idx="5800">
                  <c:v>2752.66</c:v>
                </c:pt>
                <c:pt idx="5801">
                  <c:v>4114.32</c:v>
                </c:pt>
                <c:pt idx="5802">
                  <c:v>10163.85</c:v>
                </c:pt>
                <c:pt idx="5803">
                  <c:v>1332.8399999999997</c:v>
                </c:pt>
                <c:pt idx="5804">
                  <c:v>467.24999999999989</c:v>
                </c:pt>
                <c:pt idx="5805">
                  <c:v>860.28</c:v>
                </c:pt>
                <c:pt idx="5806">
                  <c:v>1173.0899999999999</c:v>
                </c:pt>
                <c:pt idx="5807">
                  <c:v>1750.02</c:v>
                </c:pt>
                <c:pt idx="5808">
                  <c:v>2866.9199999999996</c:v>
                </c:pt>
                <c:pt idx="5809">
                  <c:v>2890.29</c:v>
                </c:pt>
                <c:pt idx="5810">
                  <c:v>3024.0299999999997</c:v>
                </c:pt>
                <c:pt idx="5811">
                  <c:v>-2394.8099999999995</c:v>
                </c:pt>
                <c:pt idx="5812">
                  <c:v>-267.57999999999993</c:v>
                </c:pt>
                <c:pt idx="5813">
                  <c:v>-2118.16</c:v>
                </c:pt>
                <c:pt idx="5814">
                  <c:v>-1014.6399999999999</c:v>
                </c:pt>
                <c:pt idx="5815">
                  <c:v>4273.55</c:v>
                </c:pt>
                <c:pt idx="5816">
                  <c:v>2399.0100000000002</c:v>
                </c:pt>
                <c:pt idx="5817">
                  <c:v>2217.09</c:v>
                </c:pt>
                <c:pt idx="5818">
                  <c:v>1107.4500000000003</c:v>
                </c:pt>
                <c:pt idx="5819">
                  <c:v>526.23</c:v>
                </c:pt>
                <c:pt idx="5820">
                  <c:v>347.22000000000025</c:v>
                </c:pt>
                <c:pt idx="5821">
                  <c:v>-1054.8000000000002</c:v>
                </c:pt>
                <c:pt idx="5822">
                  <c:v>1171.8000000000002</c:v>
                </c:pt>
                <c:pt idx="5823">
                  <c:v>629.20000000000005</c:v>
                </c:pt>
                <c:pt idx="5824">
                  <c:v>1418.8500000000004</c:v>
                </c:pt>
                <c:pt idx="5825">
                  <c:v>7089.39</c:v>
                </c:pt>
                <c:pt idx="5826">
                  <c:v>9157.5</c:v>
                </c:pt>
                <c:pt idx="5827">
                  <c:v>1787.4</c:v>
                </c:pt>
                <c:pt idx="5828">
                  <c:v>6253.83</c:v>
                </c:pt>
                <c:pt idx="5829">
                  <c:v>291.02999999999997</c:v>
                </c:pt>
                <c:pt idx="5830">
                  <c:v>7068.09</c:v>
                </c:pt>
                <c:pt idx="5831">
                  <c:v>7087.2000000000007</c:v>
                </c:pt>
                <c:pt idx="5832">
                  <c:v>4947.4400000000005</c:v>
                </c:pt>
                <c:pt idx="5833">
                  <c:v>1327.16</c:v>
                </c:pt>
                <c:pt idx="5834">
                  <c:v>573.98</c:v>
                </c:pt>
                <c:pt idx="5835">
                  <c:v>951.72</c:v>
                </c:pt>
                <c:pt idx="5836">
                  <c:v>9215.4000000000015</c:v>
                </c:pt>
                <c:pt idx="5837">
                  <c:v>3277.75</c:v>
                </c:pt>
                <c:pt idx="5838">
                  <c:v>7043.15</c:v>
                </c:pt>
                <c:pt idx="5839">
                  <c:v>5495.95</c:v>
                </c:pt>
                <c:pt idx="5840">
                  <c:v>6544.2</c:v>
                </c:pt>
                <c:pt idx="5841">
                  <c:v>2518.75</c:v>
                </c:pt>
                <c:pt idx="5842">
                  <c:v>10857.95</c:v>
                </c:pt>
                <c:pt idx="5843">
                  <c:v>6469.3</c:v>
                </c:pt>
                <c:pt idx="5844">
                  <c:v>1519.48</c:v>
                </c:pt>
                <c:pt idx="5845">
                  <c:v>4705.91</c:v>
                </c:pt>
                <c:pt idx="5846">
                  <c:v>3161.5499999999997</c:v>
                </c:pt>
                <c:pt idx="5847">
                  <c:v>3717.2999999999997</c:v>
                </c:pt>
                <c:pt idx="5848">
                  <c:v>3204.85</c:v>
                </c:pt>
                <c:pt idx="5849">
                  <c:v>1005.9000000000001</c:v>
                </c:pt>
                <c:pt idx="5850">
                  <c:v>4704.5</c:v>
                </c:pt>
                <c:pt idx="5851">
                  <c:v>2082.61</c:v>
                </c:pt>
                <c:pt idx="5852">
                  <c:v>-460.07999999999993</c:v>
                </c:pt>
                <c:pt idx="5853">
                  <c:v>236.69000000000051</c:v>
                </c:pt>
                <c:pt idx="5854">
                  <c:v>242.76000000000022</c:v>
                </c:pt>
                <c:pt idx="5855">
                  <c:v>126.73000000000002</c:v>
                </c:pt>
                <c:pt idx="5856">
                  <c:v>3475.11</c:v>
                </c:pt>
                <c:pt idx="5857">
                  <c:v>3355.41</c:v>
                </c:pt>
                <c:pt idx="5858">
                  <c:v>1831.2599999999998</c:v>
                </c:pt>
                <c:pt idx="5859">
                  <c:v>3425.0699999999997</c:v>
                </c:pt>
                <c:pt idx="5860">
                  <c:v>4833</c:v>
                </c:pt>
                <c:pt idx="5861">
                  <c:v>3717.69</c:v>
                </c:pt>
                <c:pt idx="5862">
                  <c:v>1899.81</c:v>
                </c:pt>
                <c:pt idx="5863">
                  <c:v>664.23</c:v>
                </c:pt>
                <c:pt idx="5864">
                  <c:v>5912.6399999999994</c:v>
                </c:pt>
                <c:pt idx="5865">
                  <c:v>-417.6299999999992</c:v>
                </c:pt>
                <c:pt idx="5866">
                  <c:v>-5458.6</c:v>
                </c:pt>
                <c:pt idx="5867">
                  <c:v>-981.13999999999987</c:v>
                </c:pt>
                <c:pt idx="5868">
                  <c:v>-2597.8999999999996</c:v>
                </c:pt>
                <c:pt idx="5869">
                  <c:v>-48.769999999999982</c:v>
                </c:pt>
                <c:pt idx="5870">
                  <c:v>-2158.0699999999997</c:v>
                </c:pt>
                <c:pt idx="5871">
                  <c:v>1482.18</c:v>
                </c:pt>
                <c:pt idx="5872">
                  <c:v>2302.75</c:v>
                </c:pt>
                <c:pt idx="5873">
                  <c:v>1066.1500000000001</c:v>
                </c:pt>
                <c:pt idx="5874">
                  <c:v>1776.2600000000002</c:v>
                </c:pt>
                <c:pt idx="5875">
                  <c:v>1313.11</c:v>
                </c:pt>
                <c:pt idx="5876">
                  <c:v>3080.6399999999994</c:v>
                </c:pt>
                <c:pt idx="5877">
                  <c:v>4787.01</c:v>
                </c:pt>
                <c:pt idx="5878">
                  <c:v>454.53</c:v>
                </c:pt>
                <c:pt idx="5879">
                  <c:v>218.34000000000003</c:v>
                </c:pt>
                <c:pt idx="5880">
                  <c:v>62.700000000000045</c:v>
                </c:pt>
                <c:pt idx="5881">
                  <c:v>-524.33999999999969</c:v>
                </c:pt>
                <c:pt idx="5882">
                  <c:v>2133.3000000000002</c:v>
                </c:pt>
                <c:pt idx="5883">
                  <c:v>5.8500000000000227</c:v>
                </c:pt>
                <c:pt idx="5884">
                  <c:v>3267.6500000000005</c:v>
                </c:pt>
                <c:pt idx="5885">
                  <c:v>3132.8500000000004</c:v>
                </c:pt>
                <c:pt idx="5886">
                  <c:v>518</c:v>
                </c:pt>
                <c:pt idx="5887">
                  <c:v>5878.26</c:v>
                </c:pt>
                <c:pt idx="5888">
                  <c:v>1005.66</c:v>
                </c:pt>
                <c:pt idx="5889">
                  <c:v>3693.06</c:v>
                </c:pt>
                <c:pt idx="5890">
                  <c:v>7137.63</c:v>
                </c:pt>
                <c:pt idx="5891">
                  <c:v>10424.790000000001</c:v>
                </c:pt>
                <c:pt idx="5892">
                  <c:v>2869.8900000000003</c:v>
                </c:pt>
                <c:pt idx="5893">
                  <c:v>4385.21</c:v>
                </c:pt>
                <c:pt idx="5894">
                  <c:v>6920.22</c:v>
                </c:pt>
                <c:pt idx="5895">
                  <c:v>2305.0299999999997</c:v>
                </c:pt>
                <c:pt idx="5896">
                  <c:v>5348.45</c:v>
                </c:pt>
                <c:pt idx="5897">
                  <c:v>4581.1000000000004</c:v>
                </c:pt>
                <c:pt idx="5898">
                  <c:v>546</c:v>
                </c:pt>
                <c:pt idx="5899">
                  <c:v>3668.5</c:v>
                </c:pt>
                <c:pt idx="5900">
                  <c:v>8752.5499999999993</c:v>
                </c:pt>
                <c:pt idx="5901">
                  <c:v>2486.1099999999997</c:v>
                </c:pt>
                <c:pt idx="5902">
                  <c:v>1849.1899999999998</c:v>
                </c:pt>
                <c:pt idx="5903">
                  <c:v>1057.5</c:v>
                </c:pt>
                <c:pt idx="5904">
                  <c:v>178</c:v>
                </c:pt>
                <c:pt idx="5905">
                  <c:v>2278.35</c:v>
                </c:pt>
                <c:pt idx="5906">
                  <c:v>61.8</c:v>
                </c:pt>
                <c:pt idx="5907">
                  <c:v>622.94999999999982</c:v>
                </c:pt>
                <c:pt idx="5908">
                  <c:v>1595.75</c:v>
                </c:pt>
                <c:pt idx="5909">
                  <c:v>969.55000000000018</c:v>
                </c:pt>
                <c:pt idx="5910">
                  <c:v>125.5</c:v>
                </c:pt>
                <c:pt idx="5911">
                  <c:v>3411.37</c:v>
                </c:pt>
                <c:pt idx="5912">
                  <c:v>3489.61</c:v>
                </c:pt>
                <c:pt idx="5913">
                  <c:v>3699.8</c:v>
                </c:pt>
                <c:pt idx="5914">
                  <c:v>1168.53</c:v>
                </c:pt>
                <c:pt idx="5915">
                  <c:v>4242.78</c:v>
                </c:pt>
                <c:pt idx="5916">
                  <c:v>325.81</c:v>
                </c:pt>
                <c:pt idx="5917">
                  <c:v>10332.5</c:v>
                </c:pt>
                <c:pt idx="5918">
                  <c:v>2546.7299999999996</c:v>
                </c:pt>
                <c:pt idx="5919">
                  <c:v>1648.8899999999999</c:v>
                </c:pt>
                <c:pt idx="5920">
                  <c:v>2342.1299999999997</c:v>
                </c:pt>
                <c:pt idx="5921">
                  <c:v>4334.28</c:v>
                </c:pt>
                <c:pt idx="5922">
                  <c:v>2708.79</c:v>
                </c:pt>
                <c:pt idx="5923">
                  <c:v>1198.5899999999999</c:v>
                </c:pt>
                <c:pt idx="5924">
                  <c:v>2331</c:v>
                </c:pt>
                <c:pt idx="5925">
                  <c:v>1271.6399999999999</c:v>
                </c:pt>
                <c:pt idx="5926">
                  <c:v>1687.4099999999999</c:v>
                </c:pt>
                <c:pt idx="5927">
                  <c:v>92.009999999999991</c:v>
                </c:pt>
                <c:pt idx="5928">
                  <c:v>94.529999999999973</c:v>
                </c:pt>
                <c:pt idx="5929">
                  <c:v>3079.5899999999997</c:v>
                </c:pt>
                <c:pt idx="5930">
                  <c:v>2073.66</c:v>
                </c:pt>
                <c:pt idx="5931">
                  <c:v>2508.96</c:v>
                </c:pt>
                <c:pt idx="5932">
                  <c:v>684.42</c:v>
                </c:pt>
                <c:pt idx="5933">
                  <c:v>3820.38</c:v>
                </c:pt>
                <c:pt idx="5934">
                  <c:v>739.05</c:v>
                </c:pt>
                <c:pt idx="5935">
                  <c:v>5132.82</c:v>
                </c:pt>
                <c:pt idx="5936">
                  <c:v>-1810.1899999999996</c:v>
                </c:pt>
                <c:pt idx="5937">
                  <c:v>-467.40999999999985</c:v>
                </c:pt>
                <c:pt idx="5938">
                  <c:v>-22.149999999999977</c:v>
                </c:pt>
                <c:pt idx="5939">
                  <c:v>-3506.49</c:v>
                </c:pt>
                <c:pt idx="5940">
                  <c:v>6690.5</c:v>
                </c:pt>
                <c:pt idx="5941">
                  <c:v>3270.13</c:v>
                </c:pt>
                <c:pt idx="5942">
                  <c:v>2466.63</c:v>
                </c:pt>
                <c:pt idx="5943">
                  <c:v>1817.33</c:v>
                </c:pt>
                <c:pt idx="5944">
                  <c:v>1588.02</c:v>
                </c:pt>
                <c:pt idx="5945">
                  <c:v>2365.17</c:v>
                </c:pt>
                <c:pt idx="5946">
                  <c:v>1124.79</c:v>
                </c:pt>
                <c:pt idx="5947">
                  <c:v>513.60000000000036</c:v>
                </c:pt>
                <c:pt idx="5948">
                  <c:v>-297.47999999999956</c:v>
                </c:pt>
                <c:pt idx="5949">
                  <c:v>304.20000000000073</c:v>
                </c:pt>
                <c:pt idx="5950">
                  <c:v>2569.6799999999998</c:v>
                </c:pt>
                <c:pt idx="5951">
                  <c:v>604.71</c:v>
                </c:pt>
                <c:pt idx="5952">
                  <c:v>1016.28</c:v>
                </c:pt>
                <c:pt idx="5953">
                  <c:v>2802.7799999999997</c:v>
                </c:pt>
                <c:pt idx="5954">
                  <c:v>6080.67</c:v>
                </c:pt>
                <c:pt idx="5955">
                  <c:v>1624.77</c:v>
                </c:pt>
                <c:pt idx="5956">
                  <c:v>2669.6000000000004</c:v>
                </c:pt>
                <c:pt idx="5957">
                  <c:v>20.580000000000002</c:v>
                </c:pt>
                <c:pt idx="5958">
                  <c:v>6760.38</c:v>
                </c:pt>
                <c:pt idx="5959">
                  <c:v>1286.42</c:v>
                </c:pt>
                <c:pt idx="5960">
                  <c:v>6477.9</c:v>
                </c:pt>
                <c:pt idx="5961">
                  <c:v>7779.05</c:v>
                </c:pt>
                <c:pt idx="5962">
                  <c:v>9330.5499999999993</c:v>
                </c:pt>
                <c:pt idx="5963">
                  <c:v>5341.65</c:v>
                </c:pt>
                <c:pt idx="5964">
                  <c:v>6423.7</c:v>
                </c:pt>
                <c:pt idx="5965">
                  <c:v>1748.49</c:v>
                </c:pt>
                <c:pt idx="5966">
                  <c:v>765.35</c:v>
                </c:pt>
                <c:pt idx="5967">
                  <c:v>7659.59</c:v>
                </c:pt>
                <c:pt idx="5968">
                  <c:v>3203.45</c:v>
                </c:pt>
                <c:pt idx="5969">
                  <c:v>4645.2999999999993</c:v>
                </c:pt>
                <c:pt idx="5970">
                  <c:v>4157.1499999999996</c:v>
                </c:pt>
                <c:pt idx="5971">
                  <c:v>3119.15</c:v>
                </c:pt>
                <c:pt idx="5972">
                  <c:v>1240.6900000000005</c:v>
                </c:pt>
                <c:pt idx="5973">
                  <c:v>145.51</c:v>
                </c:pt>
                <c:pt idx="5974">
                  <c:v>4394.3900000000003</c:v>
                </c:pt>
                <c:pt idx="5975">
                  <c:v>3092.33</c:v>
                </c:pt>
                <c:pt idx="5976">
                  <c:v>4050</c:v>
                </c:pt>
                <c:pt idx="5977">
                  <c:v>3331.54</c:v>
                </c:pt>
                <c:pt idx="5978">
                  <c:v>5706.8899999999994</c:v>
                </c:pt>
                <c:pt idx="5979">
                  <c:v>811.83999999999992</c:v>
                </c:pt>
                <c:pt idx="5980">
                  <c:v>5221.95</c:v>
                </c:pt>
                <c:pt idx="5981">
                  <c:v>1346.6399999999999</c:v>
                </c:pt>
                <c:pt idx="5982">
                  <c:v>4067.2</c:v>
                </c:pt>
                <c:pt idx="5983">
                  <c:v>1547.79</c:v>
                </c:pt>
                <c:pt idx="5984">
                  <c:v>2443.4699999999993</c:v>
                </c:pt>
                <c:pt idx="5985">
                  <c:v>1963.08</c:v>
                </c:pt>
                <c:pt idx="5986">
                  <c:v>2179.89</c:v>
                </c:pt>
                <c:pt idx="5987">
                  <c:v>3512.7</c:v>
                </c:pt>
                <c:pt idx="5988">
                  <c:v>-2576</c:v>
                </c:pt>
                <c:pt idx="5989">
                  <c:v>-2920.34</c:v>
                </c:pt>
                <c:pt idx="5990">
                  <c:v>-1725.0999999999995</c:v>
                </c:pt>
                <c:pt idx="5991">
                  <c:v>-3763.59</c:v>
                </c:pt>
                <c:pt idx="5992">
                  <c:v>3170.7400000000002</c:v>
                </c:pt>
                <c:pt idx="5993">
                  <c:v>2351.65</c:v>
                </c:pt>
                <c:pt idx="5994">
                  <c:v>299.08</c:v>
                </c:pt>
                <c:pt idx="5995">
                  <c:v>2373.2699999999995</c:v>
                </c:pt>
                <c:pt idx="5996">
                  <c:v>1908.5699999999997</c:v>
                </c:pt>
                <c:pt idx="5997">
                  <c:v>1736.85</c:v>
                </c:pt>
                <c:pt idx="5998">
                  <c:v>531.30000000000018</c:v>
                </c:pt>
                <c:pt idx="5999">
                  <c:v>2388.0500000000002</c:v>
                </c:pt>
                <c:pt idx="6000">
                  <c:v>3865.3000000000011</c:v>
                </c:pt>
                <c:pt idx="6001">
                  <c:v>1168.2000000000003</c:v>
                </c:pt>
                <c:pt idx="6002">
                  <c:v>2624.55</c:v>
                </c:pt>
                <c:pt idx="6003">
                  <c:v>1061.3699999999999</c:v>
                </c:pt>
                <c:pt idx="6004">
                  <c:v>4438.9799999999996</c:v>
                </c:pt>
                <c:pt idx="6005">
                  <c:v>1530.9</c:v>
                </c:pt>
                <c:pt idx="6006">
                  <c:v>3754.23</c:v>
                </c:pt>
                <c:pt idx="6007">
                  <c:v>696.63</c:v>
                </c:pt>
                <c:pt idx="6008">
                  <c:v>2345.86</c:v>
                </c:pt>
                <c:pt idx="6009">
                  <c:v>4099.62</c:v>
                </c:pt>
                <c:pt idx="6010">
                  <c:v>918.9</c:v>
                </c:pt>
                <c:pt idx="6011">
                  <c:v>2977.9</c:v>
                </c:pt>
                <c:pt idx="6012">
                  <c:v>9768.9</c:v>
                </c:pt>
                <c:pt idx="6013">
                  <c:v>6124.65</c:v>
                </c:pt>
                <c:pt idx="6014">
                  <c:v>11647.8</c:v>
                </c:pt>
                <c:pt idx="6015">
                  <c:v>10180.450000000001</c:v>
                </c:pt>
                <c:pt idx="6016">
                  <c:v>7717.27</c:v>
                </c:pt>
                <c:pt idx="6017">
                  <c:v>1522.5700000000002</c:v>
                </c:pt>
                <c:pt idx="6018">
                  <c:v>4588.72</c:v>
                </c:pt>
                <c:pt idx="6019">
                  <c:v>10.95</c:v>
                </c:pt>
                <c:pt idx="6020">
                  <c:v>5368.75</c:v>
                </c:pt>
                <c:pt idx="6021">
                  <c:v>1911.3</c:v>
                </c:pt>
                <c:pt idx="6022">
                  <c:v>4120</c:v>
                </c:pt>
                <c:pt idx="6023">
                  <c:v>663.40000000000009</c:v>
                </c:pt>
                <c:pt idx="6024">
                  <c:v>-1118.2199999999993</c:v>
                </c:pt>
                <c:pt idx="6025">
                  <c:v>-270.36999999999989</c:v>
                </c:pt>
                <c:pt idx="6026">
                  <c:v>2033.54</c:v>
                </c:pt>
                <c:pt idx="6027">
                  <c:v>92.2</c:v>
                </c:pt>
                <c:pt idx="6028">
                  <c:v>5720.27</c:v>
                </c:pt>
                <c:pt idx="6029">
                  <c:v>404.15999999999997</c:v>
                </c:pt>
                <c:pt idx="6030">
                  <c:v>5042.57</c:v>
                </c:pt>
                <c:pt idx="6031">
                  <c:v>1531.4</c:v>
                </c:pt>
                <c:pt idx="6032">
                  <c:v>2401.83</c:v>
                </c:pt>
                <c:pt idx="6033">
                  <c:v>3588.6899999999996</c:v>
                </c:pt>
                <c:pt idx="6034">
                  <c:v>1646.8799999999997</c:v>
                </c:pt>
                <c:pt idx="6035">
                  <c:v>960.03</c:v>
                </c:pt>
                <c:pt idx="6036">
                  <c:v>170.09999999999997</c:v>
                </c:pt>
                <c:pt idx="6037">
                  <c:v>730.34999999999991</c:v>
                </c:pt>
                <c:pt idx="6038">
                  <c:v>4085.58</c:v>
                </c:pt>
                <c:pt idx="6039">
                  <c:v>2142.3599999999997</c:v>
                </c:pt>
                <c:pt idx="6040">
                  <c:v>4016.37</c:v>
                </c:pt>
                <c:pt idx="6041">
                  <c:v>-2091.8099999999995</c:v>
                </c:pt>
                <c:pt idx="6042">
                  <c:v>-28.599999999999994</c:v>
                </c:pt>
                <c:pt idx="6043">
                  <c:v>-8063.880000000001</c:v>
                </c:pt>
                <c:pt idx="6044">
                  <c:v>-545.81999999999971</c:v>
                </c:pt>
                <c:pt idx="6045">
                  <c:v>-7249.8899999999994</c:v>
                </c:pt>
                <c:pt idx="6046">
                  <c:v>-786.71</c:v>
                </c:pt>
                <c:pt idx="6047">
                  <c:v>2944.8500000000004</c:v>
                </c:pt>
                <c:pt idx="6048">
                  <c:v>3232.96</c:v>
                </c:pt>
                <c:pt idx="6049">
                  <c:v>1297.1100000000001</c:v>
                </c:pt>
                <c:pt idx="6050">
                  <c:v>3852.88</c:v>
                </c:pt>
                <c:pt idx="6051">
                  <c:v>2904.06</c:v>
                </c:pt>
                <c:pt idx="6052">
                  <c:v>-144.32999999999993</c:v>
                </c:pt>
                <c:pt idx="6053">
                  <c:v>-252.21000000000004</c:v>
                </c:pt>
                <c:pt idx="6054">
                  <c:v>2275.1500000000005</c:v>
                </c:pt>
                <c:pt idx="6055">
                  <c:v>7185.78</c:v>
                </c:pt>
                <c:pt idx="6056">
                  <c:v>1409.79</c:v>
                </c:pt>
                <c:pt idx="6057">
                  <c:v>3288</c:v>
                </c:pt>
                <c:pt idx="6058">
                  <c:v>9027.51</c:v>
                </c:pt>
                <c:pt idx="6059">
                  <c:v>3314.36</c:v>
                </c:pt>
                <c:pt idx="6060">
                  <c:v>2266.2800000000002</c:v>
                </c:pt>
                <c:pt idx="6061">
                  <c:v>4122.5200000000004</c:v>
                </c:pt>
                <c:pt idx="6062">
                  <c:v>4033.37</c:v>
                </c:pt>
                <c:pt idx="6063">
                  <c:v>7652.63</c:v>
                </c:pt>
                <c:pt idx="6064">
                  <c:v>454.15</c:v>
                </c:pt>
                <c:pt idx="6065">
                  <c:v>1200.7</c:v>
                </c:pt>
                <c:pt idx="6066">
                  <c:v>140.05000000000001</c:v>
                </c:pt>
                <c:pt idx="6067">
                  <c:v>3631.65</c:v>
                </c:pt>
                <c:pt idx="6068">
                  <c:v>850.65000000000009</c:v>
                </c:pt>
                <c:pt idx="6069">
                  <c:v>1321.3</c:v>
                </c:pt>
                <c:pt idx="6070">
                  <c:v>1867.6</c:v>
                </c:pt>
                <c:pt idx="6071">
                  <c:v>663.65</c:v>
                </c:pt>
                <c:pt idx="6072">
                  <c:v>3211.35</c:v>
                </c:pt>
                <c:pt idx="6073">
                  <c:v>5353.65</c:v>
                </c:pt>
                <c:pt idx="6074">
                  <c:v>4498.75</c:v>
                </c:pt>
                <c:pt idx="6075">
                  <c:v>1855.65</c:v>
                </c:pt>
                <c:pt idx="6076">
                  <c:v>1164.5499999999997</c:v>
                </c:pt>
                <c:pt idx="6077">
                  <c:v>165.10000000000036</c:v>
                </c:pt>
                <c:pt idx="6078">
                  <c:v>3182.4700000000003</c:v>
                </c:pt>
                <c:pt idx="6079">
                  <c:v>2155.4400000000005</c:v>
                </c:pt>
                <c:pt idx="6080">
                  <c:v>2740.87</c:v>
                </c:pt>
                <c:pt idx="6081">
                  <c:v>246.96000000000004</c:v>
                </c:pt>
                <c:pt idx="6082">
                  <c:v>168.92000000000007</c:v>
                </c:pt>
                <c:pt idx="6083">
                  <c:v>2502.52</c:v>
                </c:pt>
                <c:pt idx="6084">
                  <c:v>3543.07</c:v>
                </c:pt>
                <c:pt idx="6085">
                  <c:v>3106.63</c:v>
                </c:pt>
                <c:pt idx="6086">
                  <c:v>4754.26</c:v>
                </c:pt>
                <c:pt idx="6087">
                  <c:v>5799.48</c:v>
                </c:pt>
                <c:pt idx="6088">
                  <c:v>5407.41</c:v>
                </c:pt>
                <c:pt idx="6089">
                  <c:v>7770.65</c:v>
                </c:pt>
                <c:pt idx="6090">
                  <c:v>4671.67</c:v>
                </c:pt>
                <c:pt idx="6091">
                  <c:v>2335.3499999999995</c:v>
                </c:pt>
                <c:pt idx="6092">
                  <c:v>137.36999999999998</c:v>
                </c:pt>
                <c:pt idx="6093">
                  <c:v>3434.91</c:v>
                </c:pt>
                <c:pt idx="6094">
                  <c:v>6710.46</c:v>
                </c:pt>
                <c:pt idx="6095">
                  <c:v>-506.00999999999976</c:v>
                </c:pt>
                <c:pt idx="6096">
                  <c:v>-909.76000000000022</c:v>
                </c:pt>
                <c:pt idx="6097">
                  <c:v>-2608.5099999999984</c:v>
                </c:pt>
                <c:pt idx="6098">
                  <c:v>-1074.8800000000001</c:v>
                </c:pt>
                <c:pt idx="6099">
                  <c:v>-1138.5299999999997</c:v>
                </c:pt>
                <c:pt idx="6100">
                  <c:v>-887.88000000000011</c:v>
                </c:pt>
                <c:pt idx="6101">
                  <c:v>-103.84999999999991</c:v>
                </c:pt>
                <c:pt idx="6102">
                  <c:v>-3042.41</c:v>
                </c:pt>
                <c:pt idx="6103">
                  <c:v>-701.02999999999975</c:v>
                </c:pt>
                <c:pt idx="6104">
                  <c:v>324.92</c:v>
                </c:pt>
                <c:pt idx="6105">
                  <c:v>3842.6800000000003</c:v>
                </c:pt>
                <c:pt idx="6106">
                  <c:v>2251.8599999999997</c:v>
                </c:pt>
                <c:pt idx="6107">
                  <c:v>-194.67000000000007</c:v>
                </c:pt>
                <c:pt idx="6108">
                  <c:v>704.01000000000022</c:v>
                </c:pt>
                <c:pt idx="6109">
                  <c:v>8004.6</c:v>
                </c:pt>
                <c:pt idx="6110">
                  <c:v>7228.98</c:v>
                </c:pt>
                <c:pt idx="6111">
                  <c:v>8375.67</c:v>
                </c:pt>
                <c:pt idx="6112">
                  <c:v>2156.16</c:v>
                </c:pt>
                <c:pt idx="6113">
                  <c:v>1064.0500000000002</c:v>
                </c:pt>
                <c:pt idx="6114">
                  <c:v>5057.12</c:v>
                </c:pt>
                <c:pt idx="6115">
                  <c:v>8071.18</c:v>
                </c:pt>
                <c:pt idx="6116">
                  <c:v>965.35</c:v>
                </c:pt>
                <c:pt idx="6117">
                  <c:v>7087.15</c:v>
                </c:pt>
                <c:pt idx="6118">
                  <c:v>2766.5</c:v>
                </c:pt>
                <c:pt idx="6119">
                  <c:v>5304.25</c:v>
                </c:pt>
                <c:pt idx="6120">
                  <c:v>6469.3</c:v>
                </c:pt>
                <c:pt idx="6121">
                  <c:v>1626.14</c:v>
                </c:pt>
                <c:pt idx="6122">
                  <c:v>239.69</c:v>
                </c:pt>
                <c:pt idx="6123">
                  <c:v>1757.85</c:v>
                </c:pt>
                <c:pt idx="6124">
                  <c:v>6717.49</c:v>
                </c:pt>
                <c:pt idx="6125">
                  <c:v>1782.42</c:v>
                </c:pt>
                <c:pt idx="6126">
                  <c:v>854.47</c:v>
                </c:pt>
                <c:pt idx="6127">
                  <c:v>4626.32</c:v>
                </c:pt>
                <c:pt idx="6128">
                  <c:v>2070.4499999999998</c:v>
                </c:pt>
                <c:pt idx="6129">
                  <c:v>239.7</c:v>
                </c:pt>
                <c:pt idx="6130">
                  <c:v>2951.2999999999997</c:v>
                </c:pt>
                <c:pt idx="6131">
                  <c:v>1491.0500000000002</c:v>
                </c:pt>
                <c:pt idx="6132">
                  <c:v>1010.75</c:v>
                </c:pt>
                <c:pt idx="6133">
                  <c:v>488.45</c:v>
                </c:pt>
                <c:pt idx="6134">
                  <c:v>2166.3100000000004</c:v>
                </c:pt>
                <c:pt idx="6135">
                  <c:v>1797.44</c:v>
                </c:pt>
                <c:pt idx="6136">
                  <c:v>34.519999999999982</c:v>
                </c:pt>
                <c:pt idx="6137">
                  <c:v>265.49</c:v>
                </c:pt>
                <c:pt idx="6138">
                  <c:v>6869.08</c:v>
                </c:pt>
                <c:pt idx="6139">
                  <c:v>3366.94</c:v>
                </c:pt>
                <c:pt idx="6140">
                  <c:v>3441.62</c:v>
                </c:pt>
                <c:pt idx="6141">
                  <c:v>3190.53</c:v>
                </c:pt>
                <c:pt idx="6142">
                  <c:v>4042.6200000000003</c:v>
                </c:pt>
                <c:pt idx="6143">
                  <c:v>4277.2299999999996</c:v>
                </c:pt>
                <c:pt idx="6144">
                  <c:v>3163.89</c:v>
                </c:pt>
                <c:pt idx="6145">
                  <c:v>6424.5199999999995</c:v>
                </c:pt>
                <c:pt idx="6146">
                  <c:v>5482.1900000000005</c:v>
                </c:pt>
                <c:pt idx="6147">
                  <c:v>4837.4399999999996</c:v>
                </c:pt>
                <c:pt idx="6148">
                  <c:v>858.92999999999984</c:v>
                </c:pt>
                <c:pt idx="6149">
                  <c:v>695.91</c:v>
                </c:pt>
                <c:pt idx="6150">
                  <c:v>2107.9799999999996</c:v>
                </c:pt>
                <c:pt idx="6151">
                  <c:v>979.67999999999984</c:v>
                </c:pt>
                <c:pt idx="6152">
                  <c:v>1105.02</c:v>
                </c:pt>
                <c:pt idx="6153">
                  <c:v>1794</c:v>
                </c:pt>
                <c:pt idx="6154">
                  <c:v>1165.1399999999999</c:v>
                </c:pt>
                <c:pt idx="6155">
                  <c:v>5540.46</c:v>
                </c:pt>
                <c:pt idx="6156">
                  <c:v>5118.21</c:v>
                </c:pt>
                <c:pt idx="6157">
                  <c:v>-3184.05</c:v>
                </c:pt>
                <c:pt idx="6158">
                  <c:v>-2941.1999999999989</c:v>
                </c:pt>
                <c:pt idx="6159">
                  <c:v>-181.25</c:v>
                </c:pt>
                <c:pt idx="6160">
                  <c:v>-1174.6499999999996</c:v>
                </c:pt>
                <c:pt idx="6161">
                  <c:v>-227.13000000000011</c:v>
                </c:pt>
                <c:pt idx="6162">
                  <c:v>-3687.74</c:v>
                </c:pt>
                <c:pt idx="6163">
                  <c:v>4550.99</c:v>
                </c:pt>
                <c:pt idx="6164">
                  <c:v>3873.01</c:v>
                </c:pt>
                <c:pt idx="6165">
                  <c:v>3212.84</c:v>
                </c:pt>
                <c:pt idx="6166">
                  <c:v>4636.3</c:v>
                </c:pt>
                <c:pt idx="6167">
                  <c:v>2953.69</c:v>
                </c:pt>
                <c:pt idx="6168">
                  <c:v>2741.62</c:v>
                </c:pt>
                <c:pt idx="6169">
                  <c:v>228.24</c:v>
                </c:pt>
                <c:pt idx="6170">
                  <c:v>3550.67</c:v>
                </c:pt>
                <c:pt idx="6171">
                  <c:v>1279.32</c:v>
                </c:pt>
                <c:pt idx="6172">
                  <c:v>1850.85</c:v>
                </c:pt>
                <c:pt idx="6173">
                  <c:v>1577.52</c:v>
                </c:pt>
                <c:pt idx="6174">
                  <c:v>3168.24</c:v>
                </c:pt>
                <c:pt idx="6175">
                  <c:v>535.89000000000033</c:v>
                </c:pt>
                <c:pt idx="6176">
                  <c:v>335.73</c:v>
                </c:pt>
                <c:pt idx="6177">
                  <c:v>168.75</c:v>
                </c:pt>
                <c:pt idx="6178">
                  <c:v>281.52</c:v>
                </c:pt>
                <c:pt idx="6179">
                  <c:v>1759.9499999999998</c:v>
                </c:pt>
                <c:pt idx="6180">
                  <c:v>336.10000000000036</c:v>
                </c:pt>
                <c:pt idx="6181">
                  <c:v>2208.75</c:v>
                </c:pt>
                <c:pt idx="6182">
                  <c:v>4387.1400000000003</c:v>
                </c:pt>
                <c:pt idx="6183">
                  <c:v>7045.2</c:v>
                </c:pt>
                <c:pt idx="6184">
                  <c:v>6699.51</c:v>
                </c:pt>
                <c:pt idx="6185">
                  <c:v>1812.54</c:v>
                </c:pt>
                <c:pt idx="6186">
                  <c:v>1805.17</c:v>
                </c:pt>
                <c:pt idx="6187">
                  <c:v>4740.99</c:v>
                </c:pt>
                <c:pt idx="6188">
                  <c:v>7365.3</c:v>
                </c:pt>
                <c:pt idx="6189">
                  <c:v>1579.02</c:v>
                </c:pt>
                <c:pt idx="6190">
                  <c:v>3015.1</c:v>
                </c:pt>
                <c:pt idx="6191">
                  <c:v>6564.5</c:v>
                </c:pt>
                <c:pt idx="6192">
                  <c:v>3736.15</c:v>
                </c:pt>
                <c:pt idx="6193">
                  <c:v>7557.2</c:v>
                </c:pt>
                <c:pt idx="6194">
                  <c:v>2880.75</c:v>
                </c:pt>
                <c:pt idx="6195">
                  <c:v>550.9</c:v>
                </c:pt>
                <c:pt idx="6196">
                  <c:v>1225.4000000000001</c:v>
                </c:pt>
                <c:pt idx="6197">
                  <c:v>1471.25</c:v>
                </c:pt>
                <c:pt idx="6198">
                  <c:v>3098.89</c:v>
                </c:pt>
                <c:pt idx="6199">
                  <c:v>6249.47</c:v>
                </c:pt>
                <c:pt idx="6200">
                  <c:v>1532</c:v>
                </c:pt>
                <c:pt idx="6201">
                  <c:v>860.04999999999973</c:v>
                </c:pt>
                <c:pt idx="6202">
                  <c:v>898.84999999999991</c:v>
                </c:pt>
                <c:pt idx="6203">
                  <c:v>1940</c:v>
                </c:pt>
                <c:pt idx="6204">
                  <c:v>11268.199999999999</c:v>
                </c:pt>
                <c:pt idx="6205">
                  <c:v>5683.65</c:v>
                </c:pt>
                <c:pt idx="6206">
                  <c:v>82.800000000000011</c:v>
                </c:pt>
                <c:pt idx="6207">
                  <c:v>2136</c:v>
                </c:pt>
                <c:pt idx="6208">
                  <c:v>981.26000000000022</c:v>
                </c:pt>
                <c:pt idx="6209">
                  <c:v>21.540000000000077</c:v>
                </c:pt>
                <c:pt idx="6210">
                  <c:v>692.15000000000009</c:v>
                </c:pt>
                <c:pt idx="6211">
                  <c:v>3402.3900000000003</c:v>
                </c:pt>
                <c:pt idx="6212">
                  <c:v>3112.11</c:v>
                </c:pt>
                <c:pt idx="6213">
                  <c:v>3402.0600000000004</c:v>
                </c:pt>
                <c:pt idx="6214">
                  <c:v>6369.48</c:v>
                </c:pt>
                <c:pt idx="6215">
                  <c:v>781.67000000000007</c:v>
                </c:pt>
                <c:pt idx="6216">
                  <c:v>3772.6200000000003</c:v>
                </c:pt>
                <c:pt idx="6217">
                  <c:v>7245.42</c:v>
                </c:pt>
                <c:pt idx="6218">
                  <c:v>3762.3399999999997</c:v>
                </c:pt>
                <c:pt idx="6219">
                  <c:v>6969.13</c:v>
                </c:pt>
                <c:pt idx="6220">
                  <c:v>4577.17</c:v>
                </c:pt>
                <c:pt idx="6221">
                  <c:v>4066.9199999999996</c:v>
                </c:pt>
                <c:pt idx="6222">
                  <c:v>959.33999999999992</c:v>
                </c:pt>
                <c:pt idx="6223">
                  <c:v>2002.4099999999999</c:v>
                </c:pt>
                <c:pt idx="6224">
                  <c:v>1880.1899999999996</c:v>
                </c:pt>
                <c:pt idx="6225">
                  <c:v>2052.87</c:v>
                </c:pt>
                <c:pt idx="6226">
                  <c:v>1014.3899999999999</c:v>
                </c:pt>
                <c:pt idx="6227">
                  <c:v>4206.84</c:v>
                </c:pt>
                <c:pt idx="6228">
                  <c:v>2664.99</c:v>
                </c:pt>
                <c:pt idx="6229">
                  <c:v>3236.76</c:v>
                </c:pt>
                <c:pt idx="6230">
                  <c:v>-1154.3499999999995</c:v>
                </c:pt>
                <c:pt idx="6231">
                  <c:v>-4764.82</c:v>
                </c:pt>
                <c:pt idx="6232">
                  <c:v>-4956.4799999999996</c:v>
                </c:pt>
                <c:pt idx="6233">
                  <c:v>-5371.41</c:v>
                </c:pt>
                <c:pt idx="6234">
                  <c:v>-1239.4300000000003</c:v>
                </c:pt>
                <c:pt idx="6235">
                  <c:v>2343.86</c:v>
                </c:pt>
                <c:pt idx="6236">
                  <c:v>5200.49</c:v>
                </c:pt>
                <c:pt idx="6237">
                  <c:v>1836.3899999999999</c:v>
                </c:pt>
                <c:pt idx="6238">
                  <c:v>690.93000000000029</c:v>
                </c:pt>
                <c:pt idx="6239">
                  <c:v>-1974.1499999999996</c:v>
                </c:pt>
                <c:pt idx="6240">
                  <c:v>39.389999999999986</c:v>
                </c:pt>
                <c:pt idx="6241">
                  <c:v>81.949999999999989</c:v>
                </c:pt>
                <c:pt idx="6242">
                  <c:v>2628.95</c:v>
                </c:pt>
                <c:pt idx="6243">
                  <c:v>393.55000000000007</c:v>
                </c:pt>
                <c:pt idx="6244">
                  <c:v>362.85000000000014</c:v>
                </c:pt>
                <c:pt idx="6245">
                  <c:v>7687.53</c:v>
                </c:pt>
                <c:pt idx="6246">
                  <c:v>1902.5700000000002</c:v>
                </c:pt>
                <c:pt idx="6247">
                  <c:v>1411.8</c:v>
                </c:pt>
                <c:pt idx="6248">
                  <c:v>9153.2999999999993</c:v>
                </c:pt>
                <c:pt idx="6249">
                  <c:v>3441.55</c:v>
                </c:pt>
                <c:pt idx="6250">
                  <c:v>3021.5</c:v>
                </c:pt>
                <c:pt idx="6251">
                  <c:v>14.95</c:v>
                </c:pt>
                <c:pt idx="6252">
                  <c:v>9661.75</c:v>
                </c:pt>
                <c:pt idx="6253">
                  <c:v>3101.7400000000002</c:v>
                </c:pt>
                <c:pt idx="6254">
                  <c:v>1262.3000000000002</c:v>
                </c:pt>
                <c:pt idx="6255">
                  <c:v>995.06</c:v>
                </c:pt>
                <c:pt idx="6256">
                  <c:v>1490.04</c:v>
                </c:pt>
                <c:pt idx="6257">
                  <c:v>342.20000000000005</c:v>
                </c:pt>
                <c:pt idx="6258">
                  <c:v>3440.2</c:v>
                </c:pt>
                <c:pt idx="6259">
                  <c:v>3991.25</c:v>
                </c:pt>
                <c:pt idx="6260">
                  <c:v>1644.0500000000002</c:v>
                </c:pt>
                <c:pt idx="6261">
                  <c:v>-968.98999999999978</c:v>
                </c:pt>
                <c:pt idx="6262">
                  <c:v>280.41000000000008</c:v>
                </c:pt>
                <c:pt idx="6263">
                  <c:v>59.340000000000146</c:v>
                </c:pt>
                <c:pt idx="6264">
                  <c:v>150.71000000000004</c:v>
                </c:pt>
                <c:pt idx="6265">
                  <c:v>93.240000000000009</c:v>
                </c:pt>
                <c:pt idx="6266">
                  <c:v>298.29000000000008</c:v>
                </c:pt>
                <c:pt idx="6267">
                  <c:v>62.8900000000001</c:v>
                </c:pt>
                <c:pt idx="6268">
                  <c:v>2790.9</c:v>
                </c:pt>
                <c:pt idx="6269">
                  <c:v>3613.53</c:v>
                </c:pt>
                <c:pt idx="6270">
                  <c:v>1249.24</c:v>
                </c:pt>
                <c:pt idx="6271">
                  <c:v>6685.17</c:v>
                </c:pt>
                <c:pt idx="6272">
                  <c:v>3039.71</c:v>
                </c:pt>
                <c:pt idx="6273">
                  <c:v>4219.99</c:v>
                </c:pt>
                <c:pt idx="6274">
                  <c:v>6373.17</c:v>
                </c:pt>
                <c:pt idx="6275">
                  <c:v>4327.82</c:v>
                </c:pt>
                <c:pt idx="6276">
                  <c:v>7574.01</c:v>
                </c:pt>
                <c:pt idx="6277">
                  <c:v>1951.1699999999996</c:v>
                </c:pt>
                <c:pt idx="6278">
                  <c:v>2987.58</c:v>
                </c:pt>
                <c:pt idx="6279">
                  <c:v>1923.2999999999993</c:v>
                </c:pt>
                <c:pt idx="6280">
                  <c:v>1173.81</c:v>
                </c:pt>
                <c:pt idx="6281">
                  <c:v>1432.5</c:v>
                </c:pt>
                <c:pt idx="6282">
                  <c:v>3936.4799999999996</c:v>
                </c:pt>
                <c:pt idx="6283">
                  <c:v>1859.46</c:v>
                </c:pt>
                <c:pt idx="6284">
                  <c:v>363.9</c:v>
                </c:pt>
                <c:pt idx="6285">
                  <c:v>7532.13</c:v>
                </c:pt>
                <c:pt idx="6286">
                  <c:v>6648.24</c:v>
                </c:pt>
                <c:pt idx="6287">
                  <c:v>4598.7299999999996</c:v>
                </c:pt>
                <c:pt idx="6288">
                  <c:v>-1772.5599999999995</c:v>
                </c:pt>
                <c:pt idx="6289">
                  <c:v>-96.610000000000014</c:v>
                </c:pt>
                <c:pt idx="6290">
                  <c:v>3631.05</c:v>
                </c:pt>
                <c:pt idx="6291">
                  <c:v>3949.5</c:v>
                </c:pt>
                <c:pt idx="6292">
                  <c:v>3815.85</c:v>
                </c:pt>
                <c:pt idx="6293">
                  <c:v>3077.86</c:v>
                </c:pt>
                <c:pt idx="6294">
                  <c:v>2411.13</c:v>
                </c:pt>
                <c:pt idx="6295">
                  <c:v>2492.6999999999998</c:v>
                </c:pt>
                <c:pt idx="6296">
                  <c:v>1703.6999999999998</c:v>
                </c:pt>
                <c:pt idx="6297">
                  <c:v>4076.7299999999996</c:v>
                </c:pt>
                <c:pt idx="6298">
                  <c:v>3027.48</c:v>
                </c:pt>
                <c:pt idx="6299">
                  <c:v>5350.23</c:v>
                </c:pt>
                <c:pt idx="6300">
                  <c:v>4201.5</c:v>
                </c:pt>
                <c:pt idx="6301">
                  <c:v>1534.71</c:v>
                </c:pt>
                <c:pt idx="6302">
                  <c:v>-529.38000000000011</c:v>
                </c:pt>
                <c:pt idx="6303">
                  <c:v>1680.0299999999997</c:v>
                </c:pt>
                <c:pt idx="6304">
                  <c:v>1179.25</c:v>
                </c:pt>
                <c:pt idx="6305">
                  <c:v>2340.6500000000005</c:v>
                </c:pt>
                <c:pt idx="6306">
                  <c:v>2899.45</c:v>
                </c:pt>
                <c:pt idx="6307">
                  <c:v>1943.8999999999996</c:v>
                </c:pt>
                <c:pt idx="6308">
                  <c:v>3615.21</c:v>
                </c:pt>
                <c:pt idx="6309">
                  <c:v>10465.02</c:v>
                </c:pt>
                <c:pt idx="6310">
                  <c:v>1264.83</c:v>
                </c:pt>
                <c:pt idx="6311">
                  <c:v>7188.06</c:v>
                </c:pt>
                <c:pt idx="6312">
                  <c:v>10670.55</c:v>
                </c:pt>
                <c:pt idx="6313">
                  <c:v>4633.2000000000007</c:v>
                </c:pt>
                <c:pt idx="6314">
                  <c:v>359.21000000000004</c:v>
                </c:pt>
                <c:pt idx="6315">
                  <c:v>7176.15</c:v>
                </c:pt>
                <c:pt idx="6316">
                  <c:v>6329.3</c:v>
                </c:pt>
                <c:pt idx="6317">
                  <c:v>3923.2</c:v>
                </c:pt>
                <c:pt idx="6318">
                  <c:v>57.3</c:v>
                </c:pt>
                <c:pt idx="6319">
                  <c:v>4758.25</c:v>
                </c:pt>
                <c:pt idx="6320">
                  <c:v>2004.1</c:v>
                </c:pt>
                <c:pt idx="6321">
                  <c:v>5965</c:v>
                </c:pt>
                <c:pt idx="6322">
                  <c:v>2355.25</c:v>
                </c:pt>
                <c:pt idx="6323">
                  <c:v>3059.21</c:v>
                </c:pt>
                <c:pt idx="6324">
                  <c:v>4715</c:v>
                </c:pt>
                <c:pt idx="6325">
                  <c:v>392.54</c:v>
                </c:pt>
                <c:pt idx="6326">
                  <c:v>5230.1499999999996</c:v>
                </c:pt>
                <c:pt idx="6327">
                  <c:v>9623.75</c:v>
                </c:pt>
                <c:pt idx="6328">
                  <c:v>634.94999999999993</c:v>
                </c:pt>
                <c:pt idx="6329">
                  <c:v>1473.55</c:v>
                </c:pt>
                <c:pt idx="6330">
                  <c:v>2781</c:v>
                </c:pt>
                <c:pt idx="6331">
                  <c:v>565.04999999999995</c:v>
                </c:pt>
                <c:pt idx="6332">
                  <c:v>3000.55</c:v>
                </c:pt>
                <c:pt idx="6333">
                  <c:v>2566</c:v>
                </c:pt>
                <c:pt idx="6334">
                  <c:v>1589.75</c:v>
                </c:pt>
                <c:pt idx="6335">
                  <c:v>330.20000000000073</c:v>
                </c:pt>
                <c:pt idx="6336">
                  <c:v>1241.9000000000001</c:v>
                </c:pt>
                <c:pt idx="6337">
                  <c:v>1682.4499999999998</c:v>
                </c:pt>
                <c:pt idx="6338">
                  <c:v>103.63</c:v>
                </c:pt>
                <c:pt idx="6339">
                  <c:v>1924.66</c:v>
                </c:pt>
                <c:pt idx="6340">
                  <c:v>3080.11</c:v>
                </c:pt>
                <c:pt idx="6341">
                  <c:v>3583.94</c:v>
                </c:pt>
                <c:pt idx="6342">
                  <c:v>3566.88</c:v>
                </c:pt>
                <c:pt idx="6343">
                  <c:v>3863.65</c:v>
                </c:pt>
                <c:pt idx="6344">
                  <c:v>2424.88</c:v>
                </c:pt>
                <c:pt idx="6345">
                  <c:v>2222.04</c:v>
                </c:pt>
                <c:pt idx="6346">
                  <c:v>3075.02</c:v>
                </c:pt>
                <c:pt idx="6347">
                  <c:v>5351.02</c:v>
                </c:pt>
                <c:pt idx="6348">
                  <c:v>3552.44</c:v>
                </c:pt>
                <c:pt idx="6349">
                  <c:v>2316.7199999999998</c:v>
                </c:pt>
                <c:pt idx="6350">
                  <c:v>7087.74</c:v>
                </c:pt>
                <c:pt idx="6351">
                  <c:v>878.57999999999993</c:v>
                </c:pt>
                <c:pt idx="6352">
                  <c:v>1617.4199999999998</c:v>
                </c:pt>
                <c:pt idx="6353">
                  <c:v>3621.99</c:v>
                </c:pt>
                <c:pt idx="6354">
                  <c:v>46.05</c:v>
                </c:pt>
                <c:pt idx="6355">
                  <c:v>1440.21</c:v>
                </c:pt>
                <c:pt idx="6356">
                  <c:v>10841.130000000001</c:v>
                </c:pt>
                <c:pt idx="6357">
                  <c:v>7496.37</c:v>
                </c:pt>
                <c:pt idx="6358">
                  <c:v>-6050.16</c:v>
                </c:pt>
                <c:pt idx="6359">
                  <c:v>-1009</c:v>
                </c:pt>
                <c:pt idx="6360">
                  <c:v>-2669.91</c:v>
                </c:pt>
                <c:pt idx="6361">
                  <c:v>-4351.3899999999994</c:v>
                </c:pt>
                <c:pt idx="6362">
                  <c:v>1039.3699999999999</c:v>
                </c:pt>
                <c:pt idx="6363">
                  <c:v>3199.91</c:v>
                </c:pt>
                <c:pt idx="6364">
                  <c:v>1669.7999999999997</c:v>
                </c:pt>
                <c:pt idx="6365">
                  <c:v>3693.87</c:v>
                </c:pt>
                <c:pt idx="6366">
                  <c:v>834.8100000000004</c:v>
                </c:pt>
                <c:pt idx="6367">
                  <c:v>227.65000000000055</c:v>
                </c:pt>
                <c:pt idx="6368">
                  <c:v>63.950000000000273</c:v>
                </c:pt>
                <c:pt idx="6369">
                  <c:v>1509.1999999999998</c:v>
                </c:pt>
                <c:pt idx="6370">
                  <c:v>3511.17</c:v>
                </c:pt>
                <c:pt idx="6371">
                  <c:v>8471.7000000000007</c:v>
                </c:pt>
                <c:pt idx="6372">
                  <c:v>9250.02</c:v>
                </c:pt>
                <c:pt idx="6373">
                  <c:v>3964.86</c:v>
                </c:pt>
                <c:pt idx="6374">
                  <c:v>6699.3600000000006</c:v>
                </c:pt>
                <c:pt idx="6375">
                  <c:v>3343.38</c:v>
                </c:pt>
                <c:pt idx="6376">
                  <c:v>3404.61</c:v>
                </c:pt>
                <c:pt idx="6377">
                  <c:v>3410.65</c:v>
                </c:pt>
                <c:pt idx="6378">
                  <c:v>1232.3</c:v>
                </c:pt>
                <c:pt idx="6379">
                  <c:v>3574.52</c:v>
                </c:pt>
                <c:pt idx="6380">
                  <c:v>722.96</c:v>
                </c:pt>
                <c:pt idx="6381">
                  <c:v>6890.05</c:v>
                </c:pt>
                <c:pt idx="6382">
                  <c:v>5817.3</c:v>
                </c:pt>
                <c:pt idx="6383">
                  <c:v>6139.6</c:v>
                </c:pt>
                <c:pt idx="6384">
                  <c:v>6555.05</c:v>
                </c:pt>
                <c:pt idx="6385">
                  <c:v>8339.35</c:v>
                </c:pt>
                <c:pt idx="6386">
                  <c:v>9410.85</c:v>
                </c:pt>
                <c:pt idx="6387">
                  <c:v>6136.0700000000006</c:v>
                </c:pt>
                <c:pt idx="6388">
                  <c:v>638.16000000000008</c:v>
                </c:pt>
                <c:pt idx="6389">
                  <c:v>6369.21</c:v>
                </c:pt>
                <c:pt idx="6390">
                  <c:v>2641.29</c:v>
                </c:pt>
                <c:pt idx="6391">
                  <c:v>394.12</c:v>
                </c:pt>
                <c:pt idx="6392">
                  <c:v>1522.85</c:v>
                </c:pt>
                <c:pt idx="6393">
                  <c:v>1086</c:v>
                </c:pt>
                <c:pt idx="6394">
                  <c:v>1524.0500000000002</c:v>
                </c:pt>
                <c:pt idx="6395">
                  <c:v>265.54999999999995</c:v>
                </c:pt>
                <c:pt idx="6396">
                  <c:v>1840.5</c:v>
                </c:pt>
                <c:pt idx="6397">
                  <c:v>3320.5</c:v>
                </c:pt>
                <c:pt idx="6398">
                  <c:v>2540.5499999999997</c:v>
                </c:pt>
                <c:pt idx="6399">
                  <c:v>2276.3000000000002</c:v>
                </c:pt>
                <c:pt idx="6400">
                  <c:v>50.010000000000019</c:v>
                </c:pt>
                <c:pt idx="6401">
                  <c:v>1557.2600000000002</c:v>
                </c:pt>
                <c:pt idx="6402">
                  <c:v>644.74</c:v>
                </c:pt>
                <c:pt idx="6403">
                  <c:v>2936.02</c:v>
                </c:pt>
                <c:pt idx="6404">
                  <c:v>1285.47</c:v>
                </c:pt>
                <c:pt idx="6405">
                  <c:v>3591.9700000000003</c:v>
                </c:pt>
                <c:pt idx="6406">
                  <c:v>3333.8500000000004</c:v>
                </c:pt>
                <c:pt idx="6407">
                  <c:v>3509.86</c:v>
                </c:pt>
                <c:pt idx="6408">
                  <c:v>3429.46</c:v>
                </c:pt>
                <c:pt idx="6409">
                  <c:v>3515.7</c:v>
                </c:pt>
                <c:pt idx="6410">
                  <c:v>2906.35</c:v>
                </c:pt>
                <c:pt idx="6411">
                  <c:v>3124.74</c:v>
                </c:pt>
                <c:pt idx="6412">
                  <c:v>989.77</c:v>
                </c:pt>
                <c:pt idx="6413">
                  <c:v>2285.8199999999997</c:v>
                </c:pt>
                <c:pt idx="6414">
                  <c:v>-1.4700000000000006</c:v>
                </c:pt>
                <c:pt idx="6415">
                  <c:v>132.86999999999998</c:v>
                </c:pt>
                <c:pt idx="6416">
                  <c:v>39.389999999999986</c:v>
                </c:pt>
                <c:pt idx="6417">
                  <c:v>178.49999999999994</c:v>
                </c:pt>
                <c:pt idx="6418">
                  <c:v>2270.7599999999998</c:v>
                </c:pt>
                <c:pt idx="6419">
                  <c:v>1899.87</c:v>
                </c:pt>
                <c:pt idx="6420">
                  <c:v>3594.87</c:v>
                </c:pt>
                <c:pt idx="6421">
                  <c:v>8677.08</c:v>
                </c:pt>
                <c:pt idx="6422">
                  <c:v>3277.4700000000003</c:v>
                </c:pt>
                <c:pt idx="6423">
                  <c:v>7129.71</c:v>
                </c:pt>
                <c:pt idx="6424">
                  <c:v>-3668.8799999999992</c:v>
                </c:pt>
                <c:pt idx="6425">
                  <c:v>1874.3400000000001</c:v>
                </c:pt>
                <c:pt idx="6426">
                  <c:v>3120.55</c:v>
                </c:pt>
                <c:pt idx="6427">
                  <c:v>1550.3400000000001</c:v>
                </c:pt>
                <c:pt idx="6428">
                  <c:v>1498.12</c:v>
                </c:pt>
                <c:pt idx="6429">
                  <c:v>1046.3499999999999</c:v>
                </c:pt>
                <c:pt idx="6430">
                  <c:v>6501</c:v>
                </c:pt>
                <c:pt idx="6431">
                  <c:v>3573.12</c:v>
                </c:pt>
                <c:pt idx="6432">
                  <c:v>904.64999999999986</c:v>
                </c:pt>
                <c:pt idx="6433">
                  <c:v>342.72</c:v>
                </c:pt>
                <c:pt idx="6434">
                  <c:v>-416.90999999999985</c:v>
                </c:pt>
                <c:pt idx="6435">
                  <c:v>-212.94000000000005</c:v>
                </c:pt>
                <c:pt idx="6436">
                  <c:v>928.59000000000015</c:v>
                </c:pt>
                <c:pt idx="6437">
                  <c:v>2161.2600000000002</c:v>
                </c:pt>
                <c:pt idx="6438">
                  <c:v>1300.5300000000007</c:v>
                </c:pt>
                <c:pt idx="6439">
                  <c:v>311.22000000000025</c:v>
                </c:pt>
                <c:pt idx="6440">
                  <c:v>190.75</c:v>
                </c:pt>
                <c:pt idx="6441">
                  <c:v>174.65000000000009</c:v>
                </c:pt>
                <c:pt idx="6442">
                  <c:v>195.69999999999982</c:v>
                </c:pt>
                <c:pt idx="6443">
                  <c:v>2351.4900000000002</c:v>
                </c:pt>
                <c:pt idx="6444">
                  <c:v>12463.26</c:v>
                </c:pt>
                <c:pt idx="6445">
                  <c:v>1138.8200000000002</c:v>
                </c:pt>
                <c:pt idx="6446">
                  <c:v>2914.05</c:v>
                </c:pt>
                <c:pt idx="6447">
                  <c:v>6093.95</c:v>
                </c:pt>
                <c:pt idx="6448">
                  <c:v>2920.45</c:v>
                </c:pt>
                <c:pt idx="6449">
                  <c:v>6662.9</c:v>
                </c:pt>
                <c:pt idx="6450">
                  <c:v>8141.5</c:v>
                </c:pt>
                <c:pt idx="6451">
                  <c:v>6488.55</c:v>
                </c:pt>
                <c:pt idx="6452">
                  <c:v>1486.35</c:v>
                </c:pt>
                <c:pt idx="6453">
                  <c:v>2262.13</c:v>
                </c:pt>
                <c:pt idx="6454">
                  <c:v>2791.85</c:v>
                </c:pt>
                <c:pt idx="6455">
                  <c:v>3449.75</c:v>
                </c:pt>
                <c:pt idx="6456">
                  <c:v>2829.85</c:v>
                </c:pt>
                <c:pt idx="6457">
                  <c:v>1748.1999999999998</c:v>
                </c:pt>
                <c:pt idx="6458">
                  <c:v>2489.6999999999998</c:v>
                </c:pt>
                <c:pt idx="6459">
                  <c:v>4427.3999999999996</c:v>
                </c:pt>
                <c:pt idx="6460">
                  <c:v>2119.15</c:v>
                </c:pt>
                <c:pt idx="6461">
                  <c:v>-638.51000000000022</c:v>
                </c:pt>
                <c:pt idx="6462">
                  <c:v>3102.88</c:v>
                </c:pt>
                <c:pt idx="6463">
                  <c:v>662.63000000000011</c:v>
                </c:pt>
                <c:pt idx="6464">
                  <c:v>3679.9700000000003</c:v>
                </c:pt>
                <c:pt idx="6465">
                  <c:v>2855.51</c:v>
                </c:pt>
                <c:pt idx="6466">
                  <c:v>3868.12</c:v>
                </c:pt>
                <c:pt idx="6467">
                  <c:v>1831.5700000000002</c:v>
                </c:pt>
                <c:pt idx="6468">
                  <c:v>3846.9</c:v>
                </c:pt>
                <c:pt idx="6469">
                  <c:v>3068.49</c:v>
                </c:pt>
                <c:pt idx="6470">
                  <c:v>5437.3799999999992</c:v>
                </c:pt>
                <c:pt idx="6471">
                  <c:v>1620.6299999999999</c:v>
                </c:pt>
                <c:pt idx="6472">
                  <c:v>11663.36</c:v>
                </c:pt>
                <c:pt idx="6473">
                  <c:v>10992.92</c:v>
                </c:pt>
                <c:pt idx="6474">
                  <c:v>5191.34</c:v>
                </c:pt>
                <c:pt idx="6475">
                  <c:v>3518.2599999999998</c:v>
                </c:pt>
                <c:pt idx="6476">
                  <c:v>3198.66</c:v>
                </c:pt>
                <c:pt idx="6477">
                  <c:v>166.79999999999995</c:v>
                </c:pt>
                <c:pt idx="6478">
                  <c:v>2097.9</c:v>
                </c:pt>
                <c:pt idx="6479">
                  <c:v>1515.21</c:v>
                </c:pt>
                <c:pt idx="6480">
                  <c:v>3141.96</c:v>
                </c:pt>
                <c:pt idx="6481">
                  <c:v>4490.7</c:v>
                </c:pt>
                <c:pt idx="6482">
                  <c:v>670.8</c:v>
                </c:pt>
                <c:pt idx="6483">
                  <c:v>3775.8599999999997</c:v>
                </c:pt>
                <c:pt idx="6484">
                  <c:v>7120.95</c:v>
                </c:pt>
                <c:pt idx="6485">
                  <c:v>-30.169999999999987</c:v>
                </c:pt>
                <c:pt idx="6486">
                  <c:v>-313.59999999999945</c:v>
                </c:pt>
                <c:pt idx="6487">
                  <c:v>-234.51</c:v>
                </c:pt>
                <c:pt idx="6488">
                  <c:v>-2099.6399999999994</c:v>
                </c:pt>
                <c:pt idx="6489">
                  <c:v>2739.84</c:v>
                </c:pt>
                <c:pt idx="6490">
                  <c:v>3229.23</c:v>
                </c:pt>
                <c:pt idx="6491">
                  <c:v>3478.35</c:v>
                </c:pt>
                <c:pt idx="6492">
                  <c:v>4846.74</c:v>
                </c:pt>
                <c:pt idx="6493">
                  <c:v>326.67999999999995</c:v>
                </c:pt>
                <c:pt idx="6494">
                  <c:v>3499.42</c:v>
                </c:pt>
                <c:pt idx="6495">
                  <c:v>1463.71</c:v>
                </c:pt>
                <c:pt idx="6496">
                  <c:v>5212.2299999999996</c:v>
                </c:pt>
                <c:pt idx="6497">
                  <c:v>5340.5999999999995</c:v>
                </c:pt>
                <c:pt idx="6498">
                  <c:v>425.93999999999994</c:v>
                </c:pt>
                <c:pt idx="6499">
                  <c:v>-93.449999999999932</c:v>
                </c:pt>
                <c:pt idx="6500">
                  <c:v>1838.6400000000012</c:v>
                </c:pt>
                <c:pt idx="6501">
                  <c:v>85.900000000000091</c:v>
                </c:pt>
                <c:pt idx="6502">
                  <c:v>1254.6500000000005</c:v>
                </c:pt>
                <c:pt idx="6503">
                  <c:v>79.100000000000023</c:v>
                </c:pt>
                <c:pt idx="6504">
                  <c:v>2842.25</c:v>
                </c:pt>
                <c:pt idx="6505">
                  <c:v>1390.75</c:v>
                </c:pt>
                <c:pt idx="6506">
                  <c:v>3730.95</c:v>
                </c:pt>
                <c:pt idx="6507">
                  <c:v>5991.51</c:v>
                </c:pt>
                <c:pt idx="6508">
                  <c:v>1071.95</c:v>
                </c:pt>
                <c:pt idx="6509">
                  <c:v>5328.6</c:v>
                </c:pt>
                <c:pt idx="6510">
                  <c:v>8268.5499999999993</c:v>
                </c:pt>
                <c:pt idx="6511">
                  <c:v>8970.9</c:v>
                </c:pt>
                <c:pt idx="6512">
                  <c:v>7629.25</c:v>
                </c:pt>
                <c:pt idx="6513">
                  <c:v>521.30999999999995</c:v>
                </c:pt>
                <c:pt idx="6514">
                  <c:v>2470.35</c:v>
                </c:pt>
                <c:pt idx="6515">
                  <c:v>1745.1499999999999</c:v>
                </c:pt>
                <c:pt idx="6516">
                  <c:v>971.7</c:v>
                </c:pt>
                <c:pt idx="6517">
                  <c:v>6076.15</c:v>
                </c:pt>
                <c:pt idx="6518">
                  <c:v>1115.9499999999998</c:v>
                </c:pt>
                <c:pt idx="6519">
                  <c:v>808.55</c:v>
                </c:pt>
                <c:pt idx="6520">
                  <c:v>2378.5</c:v>
                </c:pt>
                <c:pt idx="6521">
                  <c:v>274.23</c:v>
                </c:pt>
                <c:pt idx="6522">
                  <c:v>701.80000000000018</c:v>
                </c:pt>
                <c:pt idx="6523">
                  <c:v>12.870000000000005</c:v>
                </c:pt>
                <c:pt idx="6524">
                  <c:v>2188.79</c:v>
                </c:pt>
                <c:pt idx="6525">
                  <c:v>1398.31</c:v>
                </c:pt>
                <c:pt idx="6526">
                  <c:v>658.3700000000008</c:v>
                </c:pt>
                <c:pt idx="6527">
                  <c:v>3570.4900000000002</c:v>
                </c:pt>
                <c:pt idx="6528">
                  <c:v>3283.8900000000003</c:v>
                </c:pt>
                <c:pt idx="6529">
                  <c:v>3313.51</c:v>
                </c:pt>
                <c:pt idx="6530">
                  <c:v>2418.2399999999998</c:v>
                </c:pt>
                <c:pt idx="6531">
                  <c:v>4020.91</c:v>
                </c:pt>
                <c:pt idx="6532">
                  <c:v>4586.17</c:v>
                </c:pt>
                <c:pt idx="6533">
                  <c:v>11502.14</c:v>
                </c:pt>
                <c:pt idx="6534">
                  <c:v>1036.8</c:v>
                </c:pt>
                <c:pt idx="6535">
                  <c:v>4435.6799999999994</c:v>
                </c:pt>
                <c:pt idx="6536">
                  <c:v>3332.3999999999996</c:v>
                </c:pt>
                <c:pt idx="6537">
                  <c:v>4311.0899999999992</c:v>
                </c:pt>
                <c:pt idx="6538">
                  <c:v>232.82999999999998</c:v>
                </c:pt>
                <c:pt idx="6539">
                  <c:v>992.63999999999987</c:v>
                </c:pt>
                <c:pt idx="6540">
                  <c:v>2741.2799999999997</c:v>
                </c:pt>
                <c:pt idx="6541">
                  <c:v>2551.2599999999998</c:v>
                </c:pt>
                <c:pt idx="6542">
                  <c:v>2894.64</c:v>
                </c:pt>
                <c:pt idx="6543">
                  <c:v>-1168.83</c:v>
                </c:pt>
                <c:pt idx="6544">
                  <c:v>-1741.6100000000001</c:v>
                </c:pt>
                <c:pt idx="6545">
                  <c:v>-1375.71</c:v>
                </c:pt>
                <c:pt idx="6546">
                  <c:v>-256.09000000000015</c:v>
                </c:pt>
                <c:pt idx="6547">
                  <c:v>-2716.0399999999991</c:v>
                </c:pt>
                <c:pt idx="6548">
                  <c:v>-13624.71</c:v>
                </c:pt>
                <c:pt idx="6549">
                  <c:v>-1664.7299999999996</c:v>
                </c:pt>
                <c:pt idx="6550">
                  <c:v>-286.12999999999988</c:v>
                </c:pt>
                <c:pt idx="6551">
                  <c:v>-328.07999999999993</c:v>
                </c:pt>
                <c:pt idx="6552">
                  <c:v>-90.139999999999873</c:v>
                </c:pt>
                <c:pt idx="6553">
                  <c:v>2733.02</c:v>
                </c:pt>
                <c:pt idx="6554">
                  <c:v>4528.6900000000005</c:v>
                </c:pt>
                <c:pt idx="6555">
                  <c:v>4336.5</c:v>
                </c:pt>
                <c:pt idx="6556">
                  <c:v>3377.71</c:v>
                </c:pt>
                <c:pt idx="6557">
                  <c:v>5063.4799999999996</c:v>
                </c:pt>
                <c:pt idx="6558">
                  <c:v>2058.0299999999997</c:v>
                </c:pt>
                <c:pt idx="6559">
                  <c:v>1566.42</c:v>
                </c:pt>
                <c:pt idx="6560">
                  <c:v>4895.58</c:v>
                </c:pt>
                <c:pt idx="6561">
                  <c:v>47.519999999999982</c:v>
                </c:pt>
                <c:pt idx="6562">
                  <c:v>1104.42</c:v>
                </c:pt>
                <c:pt idx="6563">
                  <c:v>735.09000000000015</c:v>
                </c:pt>
                <c:pt idx="6564">
                  <c:v>115.71000000000004</c:v>
                </c:pt>
                <c:pt idx="6565">
                  <c:v>3031.5500000000011</c:v>
                </c:pt>
                <c:pt idx="6566">
                  <c:v>861.60000000000036</c:v>
                </c:pt>
                <c:pt idx="6567">
                  <c:v>342.9</c:v>
                </c:pt>
                <c:pt idx="6568">
                  <c:v>5357.79</c:v>
                </c:pt>
                <c:pt idx="6569">
                  <c:v>7417.35</c:v>
                </c:pt>
                <c:pt idx="6570">
                  <c:v>2710.32</c:v>
                </c:pt>
                <c:pt idx="6571">
                  <c:v>692.1400000000001</c:v>
                </c:pt>
                <c:pt idx="6572">
                  <c:v>1081.51</c:v>
                </c:pt>
                <c:pt idx="6573">
                  <c:v>318.25</c:v>
                </c:pt>
                <c:pt idx="6574">
                  <c:v>6333.05</c:v>
                </c:pt>
                <c:pt idx="6575">
                  <c:v>1885.8</c:v>
                </c:pt>
                <c:pt idx="6576">
                  <c:v>4526</c:v>
                </c:pt>
                <c:pt idx="6577">
                  <c:v>9779.0499999999993</c:v>
                </c:pt>
                <c:pt idx="6578">
                  <c:v>499.55</c:v>
                </c:pt>
                <c:pt idx="6579">
                  <c:v>4979.1499999999996</c:v>
                </c:pt>
                <c:pt idx="6580">
                  <c:v>880.40000000000009</c:v>
                </c:pt>
                <c:pt idx="6581">
                  <c:v>1053.8499999999999</c:v>
                </c:pt>
                <c:pt idx="6582">
                  <c:v>5083.7</c:v>
                </c:pt>
                <c:pt idx="6583">
                  <c:v>-32.399999999999977</c:v>
                </c:pt>
                <c:pt idx="6584">
                  <c:v>424.17000000000007</c:v>
                </c:pt>
                <c:pt idx="6585">
                  <c:v>51.049999999999955</c:v>
                </c:pt>
                <c:pt idx="6586">
                  <c:v>481.97</c:v>
                </c:pt>
                <c:pt idx="6587">
                  <c:v>82.019999999999982</c:v>
                </c:pt>
                <c:pt idx="6588">
                  <c:v>192.44000000000005</c:v>
                </c:pt>
                <c:pt idx="6589">
                  <c:v>1969.7300000000005</c:v>
                </c:pt>
                <c:pt idx="6590">
                  <c:v>3447.4</c:v>
                </c:pt>
                <c:pt idx="6591">
                  <c:v>1935.8600000000001</c:v>
                </c:pt>
                <c:pt idx="6592">
                  <c:v>5710.14</c:v>
                </c:pt>
                <c:pt idx="6593">
                  <c:v>3747.76</c:v>
                </c:pt>
                <c:pt idx="6594">
                  <c:v>3112.32</c:v>
                </c:pt>
                <c:pt idx="6595">
                  <c:v>1265.5999999999999</c:v>
                </c:pt>
                <c:pt idx="6596">
                  <c:v>6020.46</c:v>
                </c:pt>
                <c:pt idx="6597">
                  <c:v>4157.59</c:v>
                </c:pt>
                <c:pt idx="6598">
                  <c:v>3492.6499999999996</c:v>
                </c:pt>
                <c:pt idx="6599">
                  <c:v>1148.9000000000001</c:v>
                </c:pt>
                <c:pt idx="6600">
                  <c:v>548.33999999999992</c:v>
                </c:pt>
                <c:pt idx="6601">
                  <c:v>1597.01</c:v>
                </c:pt>
                <c:pt idx="6602">
                  <c:v>3775.08</c:v>
                </c:pt>
                <c:pt idx="6603">
                  <c:v>4785.91</c:v>
                </c:pt>
                <c:pt idx="6604">
                  <c:v>610.62</c:v>
                </c:pt>
                <c:pt idx="6605">
                  <c:v>954.06</c:v>
                </c:pt>
                <c:pt idx="6606">
                  <c:v>781.56</c:v>
                </c:pt>
                <c:pt idx="6607">
                  <c:v>156.83999999999997</c:v>
                </c:pt>
                <c:pt idx="6608">
                  <c:v>170.60999999999996</c:v>
                </c:pt>
                <c:pt idx="6609">
                  <c:v>926.63999999999987</c:v>
                </c:pt>
                <c:pt idx="6610">
                  <c:v>1247.82</c:v>
                </c:pt>
                <c:pt idx="6611">
                  <c:v>535.07999999999993</c:v>
                </c:pt>
                <c:pt idx="6612">
                  <c:v>3877.71</c:v>
                </c:pt>
                <c:pt idx="6613">
                  <c:v>2984.0600000000004</c:v>
                </c:pt>
                <c:pt idx="6614">
                  <c:v>4986.63</c:v>
                </c:pt>
                <c:pt idx="6615">
                  <c:v>213.51</c:v>
                </c:pt>
                <c:pt idx="6616">
                  <c:v>5568.99</c:v>
                </c:pt>
                <c:pt idx="6617">
                  <c:v>5145.66</c:v>
                </c:pt>
                <c:pt idx="6618">
                  <c:v>8036.76</c:v>
                </c:pt>
                <c:pt idx="6619">
                  <c:v>6171.66</c:v>
                </c:pt>
                <c:pt idx="6620">
                  <c:v>-1758.1800000000003</c:v>
                </c:pt>
                <c:pt idx="6621">
                  <c:v>-729.29999999999927</c:v>
                </c:pt>
                <c:pt idx="6622">
                  <c:v>3670.8500000000004</c:v>
                </c:pt>
                <c:pt idx="6623">
                  <c:v>1905.1000000000004</c:v>
                </c:pt>
                <c:pt idx="6624">
                  <c:v>187.65000000000009</c:v>
                </c:pt>
                <c:pt idx="6625">
                  <c:v>515.25</c:v>
                </c:pt>
                <c:pt idx="6626">
                  <c:v>871.02</c:v>
                </c:pt>
                <c:pt idx="6627">
                  <c:v>8217.57</c:v>
                </c:pt>
                <c:pt idx="6628">
                  <c:v>8775.27</c:v>
                </c:pt>
                <c:pt idx="6629">
                  <c:v>4048.6800000000003</c:v>
                </c:pt>
                <c:pt idx="6630">
                  <c:v>3070.2</c:v>
                </c:pt>
                <c:pt idx="6631">
                  <c:v>8647.9500000000007</c:v>
                </c:pt>
                <c:pt idx="6632">
                  <c:v>7860.9</c:v>
                </c:pt>
                <c:pt idx="6633">
                  <c:v>8666.7999999999993</c:v>
                </c:pt>
                <c:pt idx="6634">
                  <c:v>3195.77</c:v>
                </c:pt>
                <c:pt idx="6635">
                  <c:v>4817.59</c:v>
                </c:pt>
                <c:pt idx="6636">
                  <c:v>2363.94</c:v>
                </c:pt>
                <c:pt idx="6637">
                  <c:v>6898.85</c:v>
                </c:pt>
                <c:pt idx="6638">
                  <c:v>493.03</c:v>
                </c:pt>
                <c:pt idx="6639">
                  <c:v>7611.45</c:v>
                </c:pt>
                <c:pt idx="6640">
                  <c:v>2190.1999999999998</c:v>
                </c:pt>
                <c:pt idx="6641">
                  <c:v>2830.5999999999995</c:v>
                </c:pt>
                <c:pt idx="6642">
                  <c:v>611.11000000000013</c:v>
                </c:pt>
                <c:pt idx="6643">
                  <c:v>-550.80000000000018</c:v>
                </c:pt>
                <c:pt idx="6644">
                  <c:v>67.710000000000036</c:v>
                </c:pt>
                <c:pt idx="6645">
                  <c:v>3576.29</c:v>
                </c:pt>
                <c:pt idx="6646">
                  <c:v>2682.75</c:v>
                </c:pt>
                <c:pt idx="6647">
                  <c:v>2948.19</c:v>
                </c:pt>
                <c:pt idx="6648">
                  <c:v>2381.79</c:v>
                </c:pt>
                <c:pt idx="6649">
                  <c:v>3428.2000000000003</c:v>
                </c:pt>
                <c:pt idx="6650">
                  <c:v>3731.67</c:v>
                </c:pt>
                <c:pt idx="6651">
                  <c:v>789.05</c:v>
                </c:pt>
                <c:pt idx="6652">
                  <c:v>8916.4599999999991</c:v>
                </c:pt>
                <c:pt idx="6653">
                  <c:v>533.52</c:v>
                </c:pt>
                <c:pt idx="6654">
                  <c:v>328.8599999999999</c:v>
                </c:pt>
                <c:pt idx="6655">
                  <c:v>1598.4299999999998</c:v>
                </c:pt>
                <c:pt idx="6656">
                  <c:v>3989.0099999999993</c:v>
                </c:pt>
                <c:pt idx="6657">
                  <c:v>666.81</c:v>
                </c:pt>
                <c:pt idx="6658">
                  <c:v>3281.0699999999997</c:v>
                </c:pt>
                <c:pt idx="6659">
                  <c:v>818.15999999999985</c:v>
                </c:pt>
                <c:pt idx="6660">
                  <c:v>3519.2699999999995</c:v>
                </c:pt>
                <c:pt idx="6661">
                  <c:v>24.33</c:v>
                </c:pt>
                <c:pt idx="6662">
                  <c:v>5673.3899999999994</c:v>
                </c:pt>
                <c:pt idx="6663">
                  <c:v>4753.1399999999994</c:v>
                </c:pt>
                <c:pt idx="6664">
                  <c:v>1076.97</c:v>
                </c:pt>
                <c:pt idx="6665">
                  <c:v>-304.98999999999978</c:v>
                </c:pt>
                <c:pt idx="6666">
                  <c:v>-414.45999999999913</c:v>
                </c:pt>
                <c:pt idx="6667">
                  <c:v>-724</c:v>
                </c:pt>
                <c:pt idx="6668">
                  <c:v>-1274.4099999999999</c:v>
                </c:pt>
                <c:pt idx="6669">
                  <c:v>2402.38</c:v>
                </c:pt>
                <c:pt idx="6670">
                  <c:v>2194.9899999999998</c:v>
                </c:pt>
                <c:pt idx="6671">
                  <c:v>5237.8600000000006</c:v>
                </c:pt>
                <c:pt idx="6672">
                  <c:v>4420.33</c:v>
                </c:pt>
                <c:pt idx="6673">
                  <c:v>1198.44</c:v>
                </c:pt>
                <c:pt idx="6674">
                  <c:v>5820.4499999999989</c:v>
                </c:pt>
                <c:pt idx="6675">
                  <c:v>1828.7999999999997</c:v>
                </c:pt>
                <c:pt idx="6676">
                  <c:v>2176.5599999999995</c:v>
                </c:pt>
                <c:pt idx="6677">
                  <c:v>2958.93</c:v>
                </c:pt>
                <c:pt idx="6678">
                  <c:v>346.61999999999989</c:v>
                </c:pt>
                <c:pt idx="6679">
                  <c:v>-515.36999999999989</c:v>
                </c:pt>
                <c:pt idx="6680">
                  <c:v>147.25</c:v>
                </c:pt>
                <c:pt idx="6681">
                  <c:v>2339.15</c:v>
                </c:pt>
                <c:pt idx="6682">
                  <c:v>4242.45</c:v>
                </c:pt>
                <c:pt idx="6683">
                  <c:v>26.850000000000023</c:v>
                </c:pt>
                <c:pt idx="6684">
                  <c:v>9021.7800000000007</c:v>
                </c:pt>
                <c:pt idx="6685">
                  <c:v>1952.19</c:v>
                </c:pt>
                <c:pt idx="6686">
                  <c:v>4031.2799999999997</c:v>
                </c:pt>
                <c:pt idx="6687">
                  <c:v>1666.08</c:v>
                </c:pt>
                <c:pt idx="6688">
                  <c:v>5113.74</c:v>
                </c:pt>
                <c:pt idx="6689">
                  <c:v>3282.4800000000005</c:v>
                </c:pt>
                <c:pt idx="6690">
                  <c:v>1651.71</c:v>
                </c:pt>
                <c:pt idx="6691">
                  <c:v>61.89</c:v>
                </c:pt>
                <c:pt idx="6692">
                  <c:v>6282.74</c:v>
                </c:pt>
                <c:pt idx="6693">
                  <c:v>2378.8500000000004</c:v>
                </c:pt>
                <c:pt idx="6694">
                  <c:v>6674.6</c:v>
                </c:pt>
                <c:pt idx="6695">
                  <c:v>6419.2</c:v>
                </c:pt>
                <c:pt idx="6696">
                  <c:v>9507.9</c:v>
                </c:pt>
                <c:pt idx="6697">
                  <c:v>3716.55</c:v>
                </c:pt>
                <c:pt idx="6698">
                  <c:v>8888</c:v>
                </c:pt>
                <c:pt idx="6699">
                  <c:v>2158.5500000000002</c:v>
                </c:pt>
                <c:pt idx="6700">
                  <c:v>6452.5</c:v>
                </c:pt>
                <c:pt idx="6701">
                  <c:v>4804.7</c:v>
                </c:pt>
                <c:pt idx="6702">
                  <c:v>5784.4</c:v>
                </c:pt>
                <c:pt idx="6703">
                  <c:v>1903.04</c:v>
                </c:pt>
                <c:pt idx="6704">
                  <c:v>2366.8200000000002</c:v>
                </c:pt>
                <c:pt idx="6705">
                  <c:v>1422.88</c:v>
                </c:pt>
                <c:pt idx="6706">
                  <c:v>6469.6</c:v>
                </c:pt>
                <c:pt idx="6707">
                  <c:v>5834.58</c:v>
                </c:pt>
                <c:pt idx="6708">
                  <c:v>4568.05</c:v>
                </c:pt>
                <c:pt idx="6709">
                  <c:v>1298.5</c:v>
                </c:pt>
                <c:pt idx="6710">
                  <c:v>6833.9</c:v>
                </c:pt>
                <c:pt idx="6711">
                  <c:v>6909.05</c:v>
                </c:pt>
                <c:pt idx="6712">
                  <c:v>5920.3</c:v>
                </c:pt>
                <c:pt idx="6713">
                  <c:v>5144.8500000000004</c:v>
                </c:pt>
                <c:pt idx="6714">
                  <c:v>3628.45</c:v>
                </c:pt>
                <c:pt idx="6715">
                  <c:v>2238.1999999999998</c:v>
                </c:pt>
                <c:pt idx="6716">
                  <c:v>126.70000000000002</c:v>
                </c:pt>
                <c:pt idx="6717">
                  <c:v>3750.9500000000003</c:v>
                </c:pt>
                <c:pt idx="6718">
                  <c:v>3483.17</c:v>
                </c:pt>
                <c:pt idx="6719">
                  <c:v>3935.76</c:v>
                </c:pt>
                <c:pt idx="6720">
                  <c:v>3626.12</c:v>
                </c:pt>
                <c:pt idx="6721">
                  <c:v>3462.21</c:v>
                </c:pt>
                <c:pt idx="6722">
                  <c:v>3465.88</c:v>
                </c:pt>
                <c:pt idx="6723">
                  <c:v>3495.45</c:v>
                </c:pt>
                <c:pt idx="6724">
                  <c:v>4702.3599999999997</c:v>
                </c:pt>
                <c:pt idx="6725">
                  <c:v>9778.49</c:v>
                </c:pt>
                <c:pt idx="6726">
                  <c:v>6331.11</c:v>
                </c:pt>
                <c:pt idx="6727">
                  <c:v>1290.07</c:v>
                </c:pt>
                <c:pt idx="6728">
                  <c:v>5828.2999999999993</c:v>
                </c:pt>
                <c:pt idx="6729">
                  <c:v>979.27</c:v>
                </c:pt>
                <c:pt idx="6730">
                  <c:v>-0.69000000000000128</c:v>
                </c:pt>
                <c:pt idx="6731">
                  <c:v>1176.1199999999999</c:v>
                </c:pt>
                <c:pt idx="6732">
                  <c:v>965.46</c:v>
                </c:pt>
                <c:pt idx="6733">
                  <c:v>3636.8999999999996</c:v>
                </c:pt>
                <c:pt idx="6734">
                  <c:v>4249.5899999999992</c:v>
                </c:pt>
                <c:pt idx="6735">
                  <c:v>2471.16</c:v>
                </c:pt>
                <c:pt idx="6736">
                  <c:v>2239.89</c:v>
                </c:pt>
                <c:pt idx="6737">
                  <c:v>466.19999999999993</c:v>
                </c:pt>
                <c:pt idx="6738">
                  <c:v>5370.99</c:v>
                </c:pt>
                <c:pt idx="6739">
                  <c:v>5250.18</c:v>
                </c:pt>
                <c:pt idx="6740">
                  <c:v>-2028.5699999999997</c:v>
                </c:pt>
                <c:pt idx="6741">
                  <c:v>-318.13000000000011</c:v>
                </c:pt>
                <c:pt idx="6742">
                  <c:v>-772.31999999999971</c:v>
                </c:pt>
                <c:pt idx="6743">
                  <c:v>-6796.5599999999995</c:v>
                </c:pt>
                <c:pt idx="6744">
                  <c:v>-2779.1499999999996</c:v>
                </c:pt>
                <c:pt idx="6745">
                  <c:v>-67.920000000000016</c:v>
                </c:pt>
                <c:pt idx="6746">
                  <c:v>2297.2600000000002</c:v>
                </c:pt>
                <c:pt idx="6747">
                  <c:v>3155.58</c:v>
                </c:pt>
                <c:pt idx="6748">
                  <c:v>3383.04</c:v>
                </c:pt>
                <c:pt idx="6749">
                  <c:v>1538.29</c:v>
                </c:pt>
                <c:pt idx="6750">
                  <c:v>2695.38</c:v>
                </c:pt>
                <c:pt idx="6751">
                  <c:v>2862.54</c:v>
                </c:pt>
                <c:pt idx="6752">
                  <c:v>790.07999999999993</c:v>
                </c:pt>
                <c:pt idx="6753">
                  <c:v>5159.43</c:v>
                </c:pt>
                <c:pt idx="6754">
                  <c:v>1480.7999999999997</c:v>
                </c:pt>
                <c:pt idx="6755">
                  <c:v>-230.01</c:v>
                </c:pt>
                <c:pt idx="6756">
                  <c:v>331.17000000000007</c:v>
                </c:pt>
                <c:pt idx="6757">
                  <c:v>806.57999999999993</c:v>
                </c:pt>
                <c:pt idx="6758">
                  <c:v>290.73000000000047</c:v>
                </c:pt>
                <c:pt idx="6759">
                  <c:v>-323.51999999999953</c:v>
                </c:pt>
                <c:pt idx="6760">
                  <c:v>624.60000000000014</c:v>
                </c:pt>
                <c:pt idx="6761">
                  <c:v>316.70000000000005</c:v>
                </c:pt>
                <c:pt idx="6762">
                  <c:v>1271.8000000000002</c:v>
                </c:pt>
                <c:pt idx="6763">
                  <c:v>890.45</c:v>
                </c:pt>
                <c:pt idx="6764">
                  <c:v>369.36</c:v>
                </c:pt>
                <c:pt idx="6765">
                  <c:v>575.79</c:v>
                </c:pt>
                <c:pt idx="6766">
                  <c:v>1980.8200000000002</c:v>
                </c:pt>
                <c:pt idx="6767">
                  <c:v>2215.3200000000002</c:v>
                </c:pt>
                <c:pt idx="6768">
                  <c:v>3194.65</c:v>
                </c:pt>
                <c:pt idx="6769">
                  <c:v>5995.1</c:v>
                </c:pt>
                <c:pt idx="6770">
                  <c:v>4395</c:v>
                </c:pt>
                <c:pt idx="6771">
                  <c:v>3329.4</c:v>
                </c:pt>
                <c:pt idx="6772">
                  <c:v>771.03</c:v>
                </c:pt>
                <c:pt idx="6773">
                  <c:v>1813.13</c:v>
                </c:pt>
                <c:pt idx="6774">
                  <c:v>588.51</c:v>
                </c:pt>
                <c:pt idx="6775">
                  <c:v>1627.1899999999998</c:v>
                </c:pt>
                <c:pt idx="6776">
                  <c:v>5399.9</c:v>
                </c:pt>
                <c:pt idx="6777">
                  <c:v>1155.5999999999999</c:v>
                </c:pt>
                <c:pt idx="6778">
                  <c:v>2295.75</c:v>
                </c:pt>
                <c:pt idx="6779">
                  <c:v>3039.9</c:v>
                </c:pt>
                <c:pt idx="6780">
                  <c:v>1698.0500000000002</c:v>
                </c:pt>
                <c:pt idx="6781">
                  <c:v>1924.1400000000003</c:v>
                </c:pt>
                <c:pt idx="6782">
                  <c:v>1541.06</c:v>
                </c:pt>
                <c:pt idx="6783">
                  <c:v>177.24000000000024</c:v>
                </c:pt>
                <c:pt idx="6784">
                  <c:v>-605.07999999999993</c:v>
                </c:pt>
                <c:pt idx="6785">
                  <c:v>991.5600000000004</c:v>
                </c:pt>
                <c:pt idx="6786">
                  <c:v>1691.2600000000002</c:v>
                </c:pt>
                <c:pt idx="6787">
                  <c:v>978.21</c:v>
                </c:pt>
                <c:pt idx="6788">
                  <c:v>2683.62</c:v>
                </c:pt>
                <c:pt idx="6789">
                  <c:v>3547.54</c:v>
                </c:pt>
                <c:pt idx="6790">
                  <c:v>3446.52</c:v>
                </c:pt>
                <c:pt idx="6791">
                  <c:v>3805.69</c:v>
                </c:pt>
                <c:pt idx="6792">
                  <c:v>3383.6600000000003</c:v>
                </c:pt>
                <c:pt idx="6793">
                  <c:v>9514.2900000000009</c:v>
                </c:pt>
                <c:pt idx="6794">
                  <c:v>916.8</c:v>
                </c:pt>
                <c:pt idx="6795">
                  <c:v>544.19999999999993</c:v>
                </c:pt>
                <c:pt idx="6796">
                  <c:v>3273.21</c:v>
                </c:pt>
                <c:pt idx="6797">
                  <c:v>3439.6799999999994</c:v>
                </c:pt>
                <c:pt idx="6798">
                  <c:v>7453.53</c:v>
                </c:pt>
                <c:pt idx="6799">
                  <c:v>4067.0699999999997</c:v>
                </c:pt>
                <c:pt idx="6800">
                  <c:v>6984.21</c:v>
                </c:pt>
                <c:pt idx="6801">
                  <c:v>-1961.8499999999995</c:v>
                </c:pt>
                <c:pt idx="6802">
                  <c:v>-703.63000000000011</c:v>
                </c:pt>
                <c:pt idx="6803">
                  <c:v>-2782.91</c:v>
                </c:pt>
                <c:pt idx="6804">
                  <c:v>-4873.119999999999</c:v>
                </c:pt>
                <c:pt idx="6805">
                  <c:v>-3970.2999999999993</c:v>
                </c:pt>
                <c:pt idx="6806">
                  <c:v>-3947</c:v>
                </c:pt>
                <c:pt idx="6807">
                  <c:v>4010.0299999999997</c:v>
                </c:pt>
                <c:pt idx="6808">
                  <c:v>159.51</c:v>
                </c:pt>
                <c:pt idx="6809">
                  <c:v>3086.13</c:v>
                </c:pt>
                <c:pt idx="6810">
                  <c:v>1955.9099999999999</c:v>
                </c:pt>
                <c:pt idx="6811">
                  <c:v>2781</c:v>
                </c:pt>
                <c:pt idx="6812">
                  <c:v>570.41999999999996</c:v>
                </c:pt>
                <c:pt idx="6813">
                  <c:v>3190.1399999999994</c:v>
                </c:pt>
                <c:pt idx="6814">
                  <c:v>1299.8999999999999</c:v>
                </c:pt>
                <c:pt idx="6815">
                  <c:v>-492.11999999999898</c:v>
                </c:pt>
                <c:pt idx="6816">
                  <c:v>1552.6200000000008</c:v>
                </c:pt>
                <c:pt idx="6817">
                  <c:v>1238.45</c:v>
                </c:pt>
                <c:pt idx="6818">
                  <c:v>1462.2000000000007</c:v>
                </c:pt>
                <c:pt idx="6819">
                  <c:v>972.34999999999991</c:v>
                </c:pt>
                <c:pt idx="6820">
                  <c:v>5640.6500000000015</c:v>
                </c:pt>
                <c:pt idx="6821">
                  <c:v>1090.8</c:v>
                </c:pt>
                <c:pt idx="6822">
                  <c:v>9738.7199999999993</c:v>
                </c:pt>
                <c:pt idx="6823">
                  <c:v>8883.51</c:v>
                </c:pt>
                <c:pt idx="6824">
                  <c:v>8394.48</c:v>
                </c:pt>
                <c:pt idx="6825">
                  <c:v>13736.07</c:v>
                </c:pt>
                <c:pt idx="6826">
                  <c:v>609.75</c:v>
                </c:pt>
                <c:pt idx="6827">
                  <c:v>4670.58</c:v>
                </c:pt>
                <c:pt idx="6828">
                  <c:v>6160.23</c:v>
                </c:pt>
                <c:pt idx="6829">
                  <c:v>176.07999999999998</c:v>
                </c:pt>
                <c:pt idx="6830">
                  <c:v>1178.71</c:v>
                </c:pt>
                <c:pt idx="6831">
                  <c:v>1036.8</c:v>
                </c:pt>
                <c:pt idx="6832">
                  <c:v>796.65000000000009</c:v>
                </c:pt>
                <c:pt idx="6833">
                  <c:v>5808.65</c:v>
                </c:pt>
                <c:pt idx="6834">
                  <c:v>8256.0499999999993</c:v>
                </c:pt>
                <c:pt idx="6835">
                  <c:v>8509</c:v>
                </c:pt>
                <c:pt idx="6836">
                  <c:v>5123.75</c:v>
                </c:pt>
                <c:pt idx="6837">
                  <c:v>10065.1</c:v>
                </c:pt>
                <c:pt idx="6838">
                  <c:v>587.9</c:v>
                </c:pt>
                <c:pt idx="6839">
                  <c:v>434.10999999999996</c:v>
                </c:pt>
                <c:pt idx="6840">
                  <c:v>2908.7999999999997</c:v>
                </c:pt>
                <c:pt idx="6841">
                  <c:v>232.59999999999997</c:v>
                </c:pt>
                <c:pt idx="6842">
                  <c:v>1362</c:v>
                </c:pt>
                <c:pt idx="6843">
                  <c:v>65.410000000000082</c:v>
                </c:pt>
                <c:pt idx="6844">
                  <c:v>-1477.4399999999987</c:v>
                </c:pt>
                <c:pt idx="6845">
                  <c:v>3610</c:v>
                </c:pt>
                <c:pt idx="6846">
                  <c:v>1451.63</c:v>
                </c:pt>
                <c:pt idx="6847">
                  <c:v>3507.42</c:v>
                </c:pt>
                <c:pt idx="6848">
                  <c:v>5630.67</c:v>
                </c:pt>
                <c:pt idx="6849">
                  <c:v>1186.82</c:v>
                </c:pt>
                <c:pt idx="6850">
                  <c:v>2985.7799999999997</c:v>
                </c:pt>
                <c:pt idx="6851">
                  <c:v>5956.6799999999985</c:v>
                </c:pt>
                <c:pt idx="6852">
                  <c:v>263.15999999999997</c:v>
                </c:pt>
                <c:pt idx="6853">
                  <c:v>240.02999999999997</c:v>
                </c:pt>
                <c:pt idx="6854">
                  <c:v>3616.3199999999997</c:v>
                </c:pt>
                <c:pt idx="6855">
                  <c:v>6187.5</c:v>
                </c:pt>
                <c:pt idx="6856">
                  <c:v>7321.98</c:v>
                </c:pt>
                <c:pt idx="6857">
                  <c:v>3072.5699999999997</c:v>
                </c:pt>
                <c:pt idx="6858">
                  <c:v>2254.44</c:v>
                </c:pt>
                <c:pt idx="6859">
                  <c:v>2073.0299999999997</c:v>
                </c:pt>
                <c:pt idx="6860">
                  <c:v>4693.32</c:v>
                </c:pt>
                <c:pt idx="6861">
                  <c:v>-4159.7199999999993</c:v>
                </c:pt>
                <c:pt idx="6862">
                  <c:v>-328.88000000000011</c:v>
                </c:pt>
                <c:pt idx="6863">
                  <c:v>-375.96000000000004</c:v>
                </c:pt>
                <c:pt idx="6864">
                  <c:v>-1586.5699999999997</c:v>
                </c:pt>
                <c:pt idx="6865">
                  <c:v>-188.06999999999971</c:v>
                </c:pt>
                <c:pt idx="6866">
                  <c:v>-65.649999999999864</c:v>
                </c:pt>
                <c:pt idx="6867">
                  <c:v>-68.389999999999986</c:v>
                </c:pt>
                <c:pt idx="6868">
                  <c:v>-4090.5599999999995</c:v>
                </c:pt>
                <c:pt idx="6869">
                  <c:v>5718.15</c:v>
                </c:pt>
                <c:pt idx="6870">
                  <c:v>4663.9400000000005</c:v>
                </c:pt>
                <c:pt idx="6871">
                  <c:v>4003.54</c:v>
                </c:pt>
                <c:pt idx="6872">
                  <c:v>1776.52</c:v>
                </c:pt>
                <c:pt idx="6873">
                  <c:v>4712.2299999999996</c:v>
                </c:pt>
                <c:pt idx="6874">
                  <c:v>660.15</c:v>
                </c:pt>
                <c:pt idx="6875">
                  <c:v>3148.5</c:v>
                </c:pt>
                <c:pt idx="6876">
                  <c:v>1715.58</c:v>
                </c:pt>
                <c:pt idx="6877">
                  <c:v>-2301.5100000000002</c:v>
                </c:pt>
                <c:pt idx="6878">
                  <c:v>237.99</c:v>
                </c:pt>
                <c:pt idx="6879">
                  <c:v>244.76999999999998</c:v>
                </c:pt>
                <c:pt idx="6880">
                  <c:v>866.70000000000027</c:v>
                </c:pt>
                <c:pt idx="6881">
                  <c:v>325.85000000000014</c:v>
                </c:pt>
                <c:pt idx="6882">
                  <c:v>271.90000000000009</c:v>
                </c:pt>
                <c:pt idx="6883">
                  <c:v>302.25</c:v>
                </c:pt>
                <c:pt idx="6884">
                  <c:v>666.63</c:v>
                </c:pt>
                <c:pt idx="6885">
                  <c:v>2705.04</c:v>
                </c:pt>
                <c:pt idx="6886">
                  <c:v>5123.7</c:v>
                </c:pt>
                <c:pt idx="6887">
                  <c:v>8463.24</c:v>
                </c:pt>
                <c:pt idx="6888">
                  <c:v>775.65</c:v>
                </c:pt>
                <c:pt idx="6889">
                  <c:v>15169.08</c:v>
                </c:pt>
                <c:pt idx="6890">
                  <c:v>7856.46</c:v>
                </c:pt>
                <c:pt idx="6891">
                  <c:v>2151.83</c:v>
                </c:pt>
                <c:pt idx="6892">
                  <c:v>4168.74</c:v>
                </c:pt>
                <c:pt idx="6893">
                  <c:v>1277.31</c:v>
                </c:pt>
                <c:pt idx="6894">
                  <c:v>5642.05</c:v>
                </c:pt>
                <c:pt idx="6895">
                  <c:v>11693.65</c:v>
                </c:pt>
                <c:pt idx="6896">
                  <c:v>10001.700000000001</c:v>
                </c:pt>
                <c:pt idx="6897">
                  <c:v>6790.6</c:v>
                </c:pt>
                <c:pt idx="6898">
                  <c:v>7767.1</c:v>
                </c:pt>
                <c:pt idx="6899">
                  <c:v>4642.5</c:v>
                </c:pt>
                <c:pt idx="6900">
                  <c:v>690.85</c:v>
                </c:pt>
                <c:pt idx="6901">
                  <c:v>3309.34</c:v>
                </c:pt>
                <c:pt idx="6902">
                  <c:v>7120.68</c:v>
                </c:pt>
                <c:pt idx="6903">
                  <c:v>7478.0300000000007</c:v>
                </c:pt>
                <c:pt idx="6904">
                  <c:v>5612.27</c:v>
                </c:pt>
                <c:pt idx="6905">
                  <c:v>1254.45</c:v>
                </c:pt>
                <c:pt idx="6906">
                  <c:v>8853.5</c:v>
                </c:pt>
                <c:pt idx="6907">
                  <c:v>322.56000000000017</c:v>
                </c:pt>
                <c:pt idx="6908">
                  <c:v>3927.7000000000003</c:v>
                </c:pt>
                <c:pt idx="6909">
                  <c:v>3194.4300000000003</c:v>
                </c:pt>
                <c:pt idx="6910">
                  <c:v>3386.34</c:v>
                </c:pt>
                <c:pt idx="6911">
                  <c:v>3822.78</c:v>
                </c:pt>
                <c:pt idx="6912">
                  <c:v>4272.1900000000005</c:v>
                </c:pt>
                <c:pt idx="6913">
                  <c:v>1988.8199999999997</c:v>
                </c:pt>
                <c:pt idx="6914">
                  <c:v>401.09999999999991</c:v>
                </c:pt>
                <c:pt idx="6915">
                  <c:v>2179.71</c:v>
                </c:pt>
                <c:pt idx="6916">
                  <c:v>809.09999999999991</c:v>
                </c:pt>
                <c:pt idx="6917">
                  <c:v>770.25</c:v>
                </c:pt>
                <c:pt idx="6918">
                  <c:v>4490.01</c:v>
                </c:pt>
                <c:pt idx="6919">
                  <c:v>3754.2</c:v>
                </c:pt>
                <c:pt idx="6920">
                  <c:v>5742.6</c:v>
                </c:pt>
                <c:pt idx="6921">
                  <c:v>7160.49</c:v>
                </c:pt>
                <c:pt idx="6922">
                  <c:v>3032.79</c:v>
                </c:pt>
                <c:pt idx="6923">
                  <c:v>7736.8799999999992</c:v>
                </c:pt>
                <c:pt idx="6924">
                  <c:v>-1500.3199999999997</c:v>
                </c:pt>
                <c:pt idx="6925">
                  <c:v>-6821.369999999999</c:v>
                </c:pt>
                <c:pt idx="6926">
                  <c:v>-4683.6299999999992</c:v>
                </c:pt>
                <c:pt idx="6927">
                  <c:v>-2497.7799999999997</c:v>
                </c:pt>
                <c:pt idx="6928">
                  <c:v>-3174.619999999999</c:v>
                </c:pt>
                <c:pt idx="6929">
                  <c:v>1377.06</c:v>
                </c:pt>
                <c:pt idx="6930">
                  <c:v>2542.1999999999998</c:v>
                </c:pt>
                <c:pt idx="6931">
                  <c:v>2511.5699999999997</c:v>
                </c:pt>
                <c:pt idx="6932">
                  <c:v>4090.2299999999996</c:v>
                </c:pt>
                <c:pt idx="6933">
                  <c:v>4196.97</c:v>
                </c:pt>
                <c:pt idx="6934">
                  <c:v>6083.6399999999994</c:v>
                </c:pt>
                <c:pt idx="6935">
                  <c:v>39.360000000000014</c:v>
                </c:pt>
                <c:pt idx="6936">
                  <c:v>318.95000000000005</c:v>
                </c:pt>
                <c:pt idx="6937">
                  <c:v>2430.1500000000005</c:v>
                </c:pt>
                <c:pt idx="6938">
                  <c:v>4851.6499999999996</c:v>
                </c:pt>
                <c:pt idx="6939">
                  <c:v>598.15000000000009</c:v>
                </c:pt>
                <c:pt idx="6940">
                  <c:v>4350.9500000000007</c:v>
                </c:pt>
                <c:pt idx="6941">
                  <c:v>4481.55</c:v>
                </c:pt>
                <c:pt idx="6942">
                  <c:v>4976.7299999999996</c:v>
                </c:pt>
                <c:pt idx="6943">
                  <c:v>4729.8599999999997</c:v>
                </c:pt>
                <c:pt idx="6944">
                  <c:v>9165.8700000000008</c:v>
                </c:pt>
                <c:pt idx="6945">
                  <c:v>4133.7299999999996</c:v>
                </c:pt>
                <c:pt idx="6946">
                  <c:v>337.77</c:v>
                </c:pt>
                <c:pt idx="6947">
                  <c:v>11166.66</c:v>
                </c:pt>
                <c:pt idx="6948">
                  <c:v>9151.35</c:v>
                </c:pt>
                <c:pt idx="6949">
                  <c:v>4907.5200000000004</c:v>
                </c:pt>
                <c:pt idx="6950">
                  <c:v>2044.8</c:v>
                </c:pt>
                <c:pt idx="6951">
                  <c:v>130.53</c:v>
                </c:pt>
                <c:pt idx="6952">
                  <c:v>1419.0900000000001</c:v>
                </c:pt>
                <c:pt idx="6953">
                  <c:v>4382.13</c:v>
                </c:pt>
                <c:pt idx="6954">
                  <c:v>676.75</c:v>
                </c:pt>
                <c:pt idx="6955">
                  <c:v>6034.4</c:v>
                </c:pt>
                <c:pt idx="6956">
                  <c:v>4331.6499999999996</c:v>
                </c:pt>
                <c:pt idx="6957">
                  <c:v>844.25</c:v>
                </c:pt>
                <c:pt idx="6958">
                  <c:v>1857.99</c:v>
                </c:pt>
                <c:pt idx="6959">
                  <c:v>1641.56</c:v>
                </c:pt>
                <c:pt idx="6960">
                  <c:v>4285.96</c:v>
                </c:pt>
                <c:pt idx="6961">
                  <c:v>1375.96</c:v>
                </c:pt>
                <c:pt idx="6962">
                  <c:v>520.09999999999991</c:v>
                </c:pt>
                <c:pt idx="6963">
                  <c:v>1548.9499999999998</c:v>
                </c:pt>
                <c:pt idx="6964">
                  <c:v>1262.5</c:v>
                </c:pt>
                <c:pt idx="6965">
                  <c:v>3879.25</c:v>
                </c:pt>
                <c:pt idx="6966">
                  <c:v>4602.5</c:v>
                </c:pt>
                <c:pt idx="6967">
                  <c:v>834</c:v>
                </c:pt>
                <c:pt idx="6968">
                  <c:v>3706.5</c:v>
                </c:pt>
                <c:pt idx="6969">
                  <c:v>1057.0100000000002</c:v>
                </c:pt>
                <c:pt idx="6970">
                  <c:v>1023.8699999999999</c:v>
                </c:pt>
                <c:pt idx="6971">
                  <c:v>529.54</c:v>
                </c:pt>
                <c:pt idx="6972">
                  <c:v>2917.9800000000005</c:v>
                </c:pt>
                <c:pt idx="6973">
                  <c:v>255.63000000000011</c:v>
                </c:pt>
                <c:pt idx="6974">
                  <c:v>303.82000000000005</c:v>
                </c:pt>
                <c:pt idx="6975">
                  <c:v>3686.05</c:v>
                </c:pt>
                <c:pt idx="6976">
                  <c:v>5394.7</c:v>
                </c:pt>
                <c:pt idx="6977">
                  <c:v>3068.49</c:v>
                </c:pt>
                <c:pt idx="6978">
                  <c:v>3427.15</c:v>
                </c:pt>
                <c:pt idx="6979">
                  <c:v>3870.4</c:v>
                </c:pt>
                <c:pt idx="6980">
                  <c:v>2624.62</c:v>
                </c:pt>
                <c:pt idx="6981">
                  <c:v>2437.48</c:v>
                </c:pt>
                <c:pt idx="6982">
                  <c:v>4424.2299999999996</c:v>
                </c:pt>
                <c:pt idx="6983">
                  <c:v>4362.4199999999992</c:v>
                </c:pt>
                <c:pt idx="6984">
                  <c:v>2762.4599999999991</c:v>
                </c:pt>
                <c:pt idx="6985">
                  <c:v>1001.9399999999998</c:v>
                </c:pt>
                <c:pt idx="6986">
                  <c:v>1849.35</c:v>
                </c:pt>
                <c:pt idx="6987">
                  <c:v>1518.6299999999999</c:v>
                </c:pt>
                <c:pt idx="6988">
                  <c:v>1295.3399999999999</c:v>
                </c:pt>
                <c:pt idx="6989">
                  <c:v>403.26</c:v>
                </c:pt>
                <c:pt idx="6990">
                  <c:v>4768.6499999999996</c:v>
                </c:pt>
                <c:pt idx="6991">
                  <c:v>-2476.7299999999996</c:v>
                </c:pt>
                <c:pt idx="6992">
                  <c:v>-445.85000000000036</c:v>
                </c:pt>
                <c:pt idx="6993">
                  <c:v>-148.98000000000002</c:v>
                </c:pt>
                <c:pt idx="6994">
                  <c:v>-6852.1900000000005</c:v>
                </c:pt>
                <c:pt idx="6995">
                  <c:v>-769.54</c:v>
                </c:pt>
                <c:pt idx="6996">
                  <c:v>-96.299999999999955</c:v>
                </c:pt>
                <c:pt idx="6997">
                  <c:v>-2994.67</c:v>
                </c:pt>
                <c:pt idx="6998">
                  <c:v>-1237.2399999999998</c:v>
                </c:pt>
                <c:pt idx="6999">
                  <c:v>4880.29</c:v>
                </c:pt>
                <c:pt idx="7000">
                  <c:v>3439.44</c:v>
                </c:pt>
                <c:pt idx="7001">
                  <c:v>674.31</c:v>
                </c:pt>
                <c:pt idx="7002">
                  <c:v>1205.0699999999997</c:v>
                </c:pt>
                <c:pt idx="7003">
                  <c:v>565.29</c:v>
                </c:pt>
                <c:pt idx="7004">
                  <c:v>-94.019999999999982</c:v>
                </c:pt>
                <c:pt idx="7005">
                  <c:v>417.69000000000005</c:v>
                </c:pt>
                <c:pt idx="7006">
                  <c:v>273.06000000000006</c:v>
                </c:pt>
                <c:pt idx="7007">
                  <c:v>414.42000000000007</c:v>
                </c:pt>
                <c:pt idx="7008">
                  <c:v>1289.4000000000005</c:v>
                </c:pt>
                <c:pt idx="7009">
                  <c:v>172.75</c:v>
                </c:pt>
                <c:pt idx="7010">
                  <c:v>55.100000000000136</c:v>
                </c:pt>
                <c:pt idx="7011">
                  <c:v>1982.75</c:v>
                </c:pt>
                <c:pt idx="7012">
                  <c:v>4283.91</c:v>
                </c:pt>
                <c:pt idx="7013">
                  <c:v>2118.7799999999997</c:v>
                </c:pt>
                <c:pt idx="7014">
                  <c:v>2138.4</c:v>
                </c:pt>
                <c:pt idx="7015">
                  <c:v>12424.8</c:v>
                </c:pt>
                <c:pt idx="7016">
                  <c:v>1721.04</c:v>
                </c:pt>
                <c:pt idx="7017">
                  <c:v>2995.82</c:v>
                </c:pt>
                <c:pt idx="7018">
                  <c:v>3715.9</c:v>
                </c:pt>
                <c:pt idx="7019">
                  <c:v>1667.76</c:v>
                </c:pt>
                <c:pt idx="7020">
                  <c:v>2810.96</c:v>
                </c:pt>
                <c:pt idx="7021">
                  <c:v>3661.15</c:v>
                </c:pt>
                <c:pt idx="7022">
                  <c:v>5937.46</c:v>
                </c:pt>
                <c:pt idx="7023">
                  <c:v>4869.25</c:v>
                </c:pt>
                <c:pt idx="7024">
                  <c:v>612.4</c:v>
                </c:pt>
                <c:pt idx="7025">
                  <c:v>5613.3</c:v>
                </c:pt>
                <c:pt idx="7026">
                  <c:v>913.40000000000009</c:v>
                </c:pt>
                <c:pt idx="7027">
                  <c:v>1927.3999999999999</c:v>
                </c:pt>
                <c:pt idx="7028">
                  <c:v>339.36000000000058</c:v>
                </c:pt>
                <c:pt idx="7029">
                  <c:v>969.55000000000018</c:v>
                </c:pt>
                <c:pt idx="7030">
                  <c:v>1774.1800000000003</c:v>
                </c:pt>
                <c:pt idx="7031">
                  <c:v>65.029999999999973</c:v>
                </c:pt>
                <c:pt idx="7032">
                  <c:v>2663.17</c:v>
                </c:pt>
                <c:pt idx="7033">
                  <c:v>3571.7300000000005</c:v>
                </c:pt>
                <c:pt idx="7034">
                  <c:v>3266.23</c:v>
                </c:pt>
                <c:pt idx="7035">
                  <c:v>2985.78</c:v>
                </c:pt>
                <c:pt idx="7036">
                  <c:v>7898.9</c:v>
                </c:pt>
                <c:pt idx="7037">
                  <c:v>2798.23</c:v>
                </c:pt>
                <c:pt idx="7038">
                  <c:v>3064.75</c:v>
                </c:pt>
                <c:pt idx="7039">
                  <c:v>3310</c:v>
                </c:pt>
                <c:pt idx="7040">
                  <c:v>3118.5299999999997</c:v>
                </c:pt>
                <c:pt idx="7041">
                  <c:v>2041.9799999999996</c:v>
                </c:pt>
                <c:pt idx="7042">
                  <c:v>4629.99</c:v>
                </c:pt>
                <c:pt idx="7043">
                  <c:v>6524.6699999999992</c:v>
                </c:pt>
                <c:pt idx="7044">
                  <c:v>188.24999999999997</c:v>
                </c:pt>
                <c:pt idx="7045">
                  <c:v>1181.3999999999999</c:v>
                </c:pt>
                <c:pt idx="7046">
                  <c:v>5008.17</c:v>
                </c:pt>
                <c:pt idx="7047">
                  <c:v>4084.35</c:v>
                </c:pt>
                <c:pt idx="7048">
                  <c:v>997.98</c:v>
                </c:pt>
                <c:pt idx="7049">
                  <c:v>5568.75</c:v>
                </c:pt>
                <c:pt idx="7050">
                  <c:v>2581.89</c:v>
                </c:pt>
                <c:pt idx="7051">
                  <c:v>1732.1999999999998</c:v>
                </c:pt>
                <c:pt idx="7052">
                  <c:v>6013.5</c:v>
                </c:pt>
                <c:pt idx="7053">
                  <c:v>-434.42000000000007</c:v>
                </c:pt>
                <c:pt idx="7054">
                  <c:v>-350.48</c:v>
                </c:pt>
                <c:pt idx="7055">
                  <c:v>-2581.2700000000004</c:v>
                </c:pt>
                <c:pt idx="7056">
                  <c:v>-3468.119999999999</c:v>
                </c:pt>
                <c:pt idx="7057">
                  <c:v>-9156.0499999999993</c:v>
                </c:pt>
                <c:pt idx="7058">
                  <c:v>-197.68</c:v>
                </c:pt>
                <c:pt idx="7059">
                  <c:v>1266.8300000000002</c:v>
                </c:pt>
                <c:pt idx="7060">
                  <c:v>1877.1100000000001</c:v>
                </c:pt>
                <c:pt idx="7061">
                  <c:v>2722.95</c:v>
                </c:pt>
                <c:pt idx="7062">
                  <c:v>1115.58</c:v>
                </c:pt>
                <c:pt idx="7063">
                  <c:v>3554.04</c:v>
                </c:pt>
                <c:pt idx="7064">
                  <c:v>6974.9699999999993</c:v>
                </c:pt>
                <c:pt idx="7065">
                  <c:v>1209.5700000000006</c:v>
                </c:pt>
                <c:pt idx="7066">
                  <c:v>2252.6400000000003</c:v>
                </c:pt>
                <c:pt idx="7067">
                  <c:v>-1048.08</c:v>
                </c:pt>
                <c:pt idx="7068">
                  <c:v>-72.75</c:v>
                </c:pt>
                <c:pt idx="7069">
                  <c:v>1134.25</c:v>
                </c:pt>
                <c:pt idx="7070">
                  <c:v>1315.85</c:v>
                </c:pt>
                <c:pt idx="7071">
                  <c:v>641.40000000000009</c:v>
                </c:pt>
                <c:pt idx="7072">
                  <c:v>589.45000000000027</c:v>
                </c:pt>
                <c:pt idx="7073">
                  <c:v>561.55000000000018</c:v>
                </c:pt>
                <c:pt idx="7074">
                  <c:v>6122.07</c:v>
                </c:pt>
                <c:pt idx="7075">
                  <c:v>4104.2700000000004</c:v>
                </c:pt>
                <c:pt idx="7076">
                  <c:v>1790.37</c:v>
                </c:pt>
                <c:pt idx="7077">
                  <c:v>803.71</c:v>
                </c:pt>
                <c:pt idx="7078">
                  <c:v>1389.35</c:v>
                </c:pt>
                <c:pt idx="7079">
                  <c:v>3408.73</c:v>
                </c:pt>
                <c:pt idx="7080">
                  <c:v>665.74</c:v>
                </c:pt>
                <c:pt idx="7081">
                  <c:v>5658.9</c:v>
                </c:pt>
                <c:pt idx="7082">
                  <c:v>4429.1000000000004</c:v>
                </c:pt>
                <c:pt idx="7083">
                  <c:v>1992.4</c:v>
                </c:pt>
                <c:pt idx="7084">
                  <c:v>4027.7</c:v>
                </c:pt>
                <c:pt idx="7085">
                  <c:v>4723.05</c:v>
                </c:pt>
                <c:pt idx="7086">
                  <c:v>2956.1</c:v>
                </c:pt>
                <c:pt idx="7087">
                  <c:v>483.3</c:v>
                </c:pt>
                <c:pt idx="7088">
                  <c:v>4666.2000000000007</c:v>
                </c:pt>
                <c:pt idx="7089">
                  <c:v>2248.3000000000002</c:v>
                </c:pt>
                <c:pt idx="7090">
                  <c:v>2972.3999999999996</c:v>
                </c:pt>
                <c:pt idx="7091">
                  <c:v>193.59000000000003</c:v>
                </c:pt>
                <c:pt idx="7092">
                  <c:v>226.42000000000007</c:v>
                </c:pt>
                <c:pt idx="7093">
                  <c:v>2469.3000000000002</c:v>
                </c:pt>
                <c:pt idx="7094">
                  <c:v>2439.61</c:v>
                </c:pt>
                <c:pt idx="7095">
                  <c:v>2542.71</c:v>
                </c:pt>
                <c:pt idx="7096">
                  <c:v>635.19000000000005</c:v>
                </c:pt>
                <c:pt idx="7097">
                  <c:v>435.53</c:v>
                </c:pt>
                <c:pt idx="7098">
                  <c:v>3725.8799999999992</c:v>
                </c:pt>
                <c:pt idx="7099">
                  <c:v>4324.4999999999991</c:v>
                </c:pt>
                <c:pt idx="7100">
                  <c:v>2794.83</c:v>
                </c:pt>
                <c:pt idx="7101">
                  <c:v>4380.45</c:v>
                </c:pt>
                <c:pt idx="7102">
                  <c:v>372.9</c:v>
                </c:pt>
                <c:pt idx="7103">
                  <c:v>3513.8099999999995</c:v>
                </c:pt>
                <c:pt idx="7104">
                  <c:v>5362.4399999999987</c:v>
                </c:pt>
                <c:pt idx="7105">
                  <c:v>27.869999999999997</c:v>
                </c:pt>
                <c:pt idx="7106">
                  <c:v>1432.56</c:v>
                </c:pt>
                <c:pt idx="7107">
                  <c:v>3943.5599999999995</c:v>
                </c:pt>
                <c:pt idx="7108">
                  <c:v>1534.4699999999998</c:v>
                </c:pt>
                <c:pt idx="7109">
                  <c:v>3297.06</c:v>
                </c:pt>
                <c:pt idx="7110">
                  <c:v>3289.89</c:v>
                </c:pt>
                <c:pt idx="7111">
                  <c:v>4106.3999999999996</c:v>
                </c:pt>
                <c:pt idx="7112">
                  <c:v>4440.3899999999994</c:v>
                </c:pt>
                <c:pt idx="7113">
                  <c:v>9323.0400000000009</c:v>
                </c:pt>
                <c:pt idx="7114">
                  <c:v>423.6</c:v>
                </c:pt>
                <c:pt idx="7115">
                  <c:v>-1710.8000000000002</c:v>
                </c:pt>
                <c:pt idx="7116">
                  <c:v>-2324.4899999999998</c:v>
                </c:pt>
                <c:pt idx="7117">
                  <c:v>-5402.9699999999993</c:v>
                </c:pt>
                <c:pt idx="7118">
                  <c:v>-15.990000000000009</c:v>
                </c:pt>
                <c:pt idx="7119">
                  <c:v>-224.84999999999945</c:v>
                </c:pt>
                <c:pt idx="7120">
                  <c:v>-2304.1499999999996</c:v>
                </c:pt>
                <c:pt idx="7121">
                  <c:v>1171.1100000000001</c:v>
                </c:pt>
                <c:pt idx="7122">
                  <c:v>1086.8899999999999</c:v>
                </c:pt>
                <c:pt idx="7123">
                  <c:v>851.75999999999976</c:v>
                </c:pt>
                <c:pt idx="7124">
                  <c:v>2540.8999999999996</c:v>
                </c:pt>
                <c:pt idx="7125">
                  <c:v>2068.17</c:v>
                </c:pt>
                <c:pt idx="7126">
                  <c:v>-1064.8800000000001</c:v>
                </c:pt>
                <c:pt idx="7127">
                  <c:v>362.34000000000015</c:v>
                </c:pt>
                <c:pt idx="7128">
                  <c:v>-2753.0699999999997</c:v>
                </c:pt>
                <c:pt idx="7129">
                  <c:v>46.830000000000041</c:v>
                </c:pt>
                <c:pt idx="7130">
                  <c:v>891.93000000000029</c:v>
                </c:pt>
                <c:pt idx="7131">
                  <c:v>141.33000000000004</c:v>
                </c:pt>
                <c:pt idx="7132">
                  <c:v>911.40000000000055</c:v>
                </c:pt>
                <c:pt idx="7133">
                  <c:v>3382.8500000000004</c:v>
                </c:pt>
                <c:pt idx="7134">
                  <c:v>378.70000000000005</c:v>
                </c:pt>
                <c:pt idx="7135">
                  <c:v>1082</c:v>
                </c:pt>
                <c:pt idx="7136">
                  <c:v>5725.5500000000011</c:v>
                </c:pt>
                <c:pt idx="7137">
                  <c:v>2936.8500000000004</c:v>
                </c:pt>
                <c:pt idx="7138">
                  <c:v>4743.0500000000011</c:v>
                </c:pt>
                <c:pt idx="7139">
                  <c:v>2523.42</c:v>
                </c:pt>
                <c:pt idx="7140">
                  <c:v>6606.1200000000008</c:v>
                </c:pt>
                <c:pt idx="7141">
                  <c:v>1082.43</c:v>
                </c:pt>
                <c:pt idx="7142">
                  <c:v>8108.4</c:v>
                </c:pt>
                <c:pt idx="7143">
                  <c:v>6095.1</c:v>
                </c:pt>
                <c:pt idx="7144">
                  <c:v>5101.82</c:v>
                </c:pt>
                <c:pt idx="7145">
                  <c:v>355.21000000000004</c:v>
                </c:pt>
                <c:pt idx="7146">
                  <c:v>3214.5</c:v>
                </c:pt>
                <c:pt idx="7147">
                  <c:v>9080.4500000000007</c:v>
                </c:pt>
                <c:pt idx="7148">
                  <c:v>10461.65</c:v>
                </c:pt>
                <c:pt idx="7149">
                  <c:v>5493.46</c:v>
                </c:pt>
                <c:pt idx="7150">
                  <c:v>6568.49</c:v>
                </c:pt>
                <c:pt idx="7151">
                  <c:v>3612.63</c:v>
                </c:pt>
                <c:pt idx="7152">
                  <c:v>5527.8099999999995</c:v>
                </c:pt>
                <c:pt idx="7153">
                  <c:v>6683.8200000000006</c:v>
                </c:pt>
                <c:pt idx="7154">
                  <c:v>2776.81</c:v>
                </c:pt>
                <c:pt idx="7155">
                  <c:v>4083.2</c:v>
                </c:pt>
                <c:pt idx="7156">
                  <c:v>1651.8000000000002</c:v>
                </c:pt>
                <c:pt idx="7157">
                  <c:v>1511.3999999999999</c:v>
                </c:pt>
                <c:pt idx="7158">
                  <c:v>448.44999999999993</c:v>
                </c:pt>
                <c:pt idx="7159">
                  <c:v>3437.5</c:v>
                </c:pt>
                <c:pt idx="7160">
                  <c:v>1184.4499999999998</c:v>
                </c:pt>
                <c:pt idx="7161">
                  <c:v>2642.8999999999996</c:v>
                </c:pt>
                <c:pt idx="7162">
                  <c:v>1685.4499999999998</c:v>
                </c:pt>
                <c:pt idx="7163">
                  <c:v>1395.8</c:v>
                </c:pt>
                <c:pt idx="7164">
                  <c:v>-1150.2399999999998</c:v>
                </c:pt>
                <c:pt idx="7165">
                  <c:v>71.289999999999964</c:v>
                </c:pt>
                <c:pt idx="7166">
                  <c:v>2099.86</c:v>
                </c:pt>
                <c:pt idx="7167">
                  <c:v>836.55</c:v>
                </c:pt>
                <c:pt idx="7168">
                  <c:v>3121.32</c:v>
                </c:pt>
                <c:pt idx="7169">
                  <c:v>11289.64</c:v>
                </c:pt>
                <c:pt idx="7170">
                  <c:v>2495.9399999999996</c:v>
                </c:pt>
                <c:pt idx="7171">
                  <c:v>345.35999999999996</c:v>
                </c:pt>
                <c:pt idx="7172">
                  <c:v>844.56</c:v>
                </c:pt>
                <c:pt idx="7173">
                  <c:v>1846.1699999999996</c:v>
                </c:pt>
                <c:pt idx="7174">
                  <c:v>2611.23</c:v>
                </c:pt>
                <c:pt idx="7175">
                  <c:v>2539.0499999999997</c:v>
                </c:pt>
                <c:pt idx="7176">
                  <c:v>1510.23</c:v>
                </c:pt>
                <c:pt idx="7177">
                  <c:v>-5200.0200000000004</c:v>
                </c:pt>
                <c:pt idx="7178">
                  <c:v>-306.60999999999967</c:v>
                </c:pt>
                <c:pt idx="7179">
                  <c:v>-1529.63</c:v>
                </c:pt>
                <c:pt idx="7180">
                  <c:v>-727.01999999999953</c:v>
                </c:pt>
                <c:pt idx="7181">
                  <c:v>2111.4700000000003</c:v>
                </c:pt>
                <c:pt idx="7182">
                  <c:v>641.94000000000005</c:v>
                </c:pt>
                <c:pt idx="7183">
                  <c:v>366.13</c:v>
                </c:pt>
                <c:pt idx="7184">
                  <c:v>1605.9899999999998</c:v>
                </c:pt>
                <c:pt idx="7185">
                  <c:v>1972.1999999999998</c:v>
                </c:pt>
                <c:pt idx="7186">
                  <c:v>381.48</c:v>
                </c:pt>
                <c:pt idx="7187">
                  <c:v>4244.7</c:v>
                </c:pt>
                <c:pt idx="7188">
                  <c:v>220.20000000000005</c:v>
                </c:pt>
                <c:pt idx="7189">
                  <c:v>684.45</c:v>
                </c:pt>
                <c:pt idx="7190">
                  <c:v>4406.6400000000003</c:v>
                </c:pt>
                <c:pt idx="7191">
                  <c:v>749.58</c:v>
                </c:pt>
                <c:pt idx="7192">
                  <c:v>4981.1100000000006</c:v>
                </c:pt>
                <c:pt idx="7193">
                  <c:v>4142.22</c:v>
                </c:pt>
                <c:pt idx="7194">
                  <c:v>5146.17</c:v>
                </c:pt>
                <c:pt idx="7195">
                  <c:v>839.58</c:v>
                </c:pt>
                <c:pt idx="7196">
                  <c:v>435.63</c:v>
                </c:pt>
                <c:pt idx="7197">
                  <c:v>7131.67</c:v>
                </c:pt>
                <c:pt idx="7198">
                  <c:v>2743.28</c:v>
                </c:pt>
                <c:pt idx="7199">
                  <c:v>2892.62</c:v>
                </c:pt>
                <c:pt idx="7200">
                  <c:v>460.6</c:v>
                </c:pt>
                <c:pt idx="7201">
                  <c:v>1198.48</c:v>
                </c:pt>
                <c:pt idx="7202">
                  <c:v>3964.2200000000003</c:v>
                </c:pt>
                <c:pt idx="7203">
                  <c:v>3089.15</c:v>
                </c:pt>
                <c:pt idx="7204">
                  <c:v>5623.7</c:v>
                </c:pt>
                <c:pt idx="7205">
                  <c:v>1783.3</c:v>
                </c:pt>
                <c:pt idx="7206">
                  <c:v>8857.2999999999993</c:v>
                </c:pt>
                <c:pt idx="7207">
                  <c:v>2990.17</c:v>
                </c:pt>
                <c:pt idx="7208">
                  <c:v>5062.4799999999996</c:v>
                </c:pt>
                <c:pt idx="7209">
                  <c:v>864.38</c:v>
                </c:pt>
                <c:pt idx="7210">
                  <c:v>6012.47</c:v>
                </c:pt>
                <c:pt idx="7211">
                  <c:v>1643.8999999999999</c:v>
                </c:pt>
                <c:pt idx="7212">
                  <c:v>107.57</c:v>
                </c:pt>
                <c:pt idx="7213">
                  <c:v>4471.99</c:v>
                </c:pt>
                <c:pt idx="7214">
                  <c:v>3887.7999999999997</c:v>
                </c:pt>
                <c:pt idx="7215">
                  <c:v>2507.6999999999998</c:v>
                </c:pt>
                <c:pt idx="7216">
                  <c:v>3821.95</c:v>
                </c:pt>
                <c:pt idx="7217">
                  <c:v>3095.05</c:v>
                </c:pt>
                <c:pt idx="7218">
                  <c:v>539.54999999999995</c:v>
                </c:pt>
                <c:pt idx="7219">
                  <c:v>729.91000000000008</c:v>
                </c:pt>
                <c:pt idx="7220">
                  <c:v>235.54999999999995</c:v>
                </c:pt>
                <c:pt idx="7221">
                  <c:v>-1301.0699999999997</c:v>
                </c:pt>
                <c:pt idx="7222">
                  <c:v>1226.7000000000003</c:v>
                </c:pt>
                <c:pt idx="7223">
                  <c:v>2327.1900000000005</c:v>
                </c:pt>
                <c:pt idx="7224">
                  <c:v>3376.1400000000003</c:v>
                </c:pt>
                <c:pt idx="7225">
                  <c:v>3374.7200000000003</c:v>
                </c:pt>
                <c:pt idx="7226">
                  <c:v>2992.19</c:v>
                </c:pt>
                <c:pt idx="7227">
                  <c:v>3337.41</c:v>
                </c:pt>
                <c:pt idx="7228">
                  <c:v>3257.23</c:v>
                </c:pt>
                <c:pt idx="7229">
                  <c:v>6387.8899999999994</c:v>
                </c:pt>
                <c:pt idx="7230">
                  <c:v>4296.6399999999994</c:v>
                </c:pt>
                <c:pt idx="7231">
                  <c:v>4825.92</c:v>
                </c:pt>
                <c:pt idx="7232">
                  <c:v>1605.86</c:v>
                </c:pt>
                <c:pt idx="7233">
                  <c:v>2147.34</c:v>
                </c:pt>
                <c:pt idx="7234">
                  <c:v>1640.05</c:v>
                </c:pt>
                <c:pt idx="7235">
                  <c:v>2833.62</c:v>
                </c:pt>
                <c:pt idx="7236">
                  <c:v>8178.7</c:v>
                </c:pt>
                <c:pt idx="7237">
                  <c:v>3117.2999999999997</c:v>
                </c:pt>
                <c:pt idx="7238">
                  <c:v>392.09999999999991</c:v>
                </c:pt>
                <c:pt idx="7239">
                  <c:v>230.60999999999996</c:v>
                </c:pt>
                <c:pt idx="7240">
                  <c:v>6598.4999999999991</c:v>
                </c:pt>
                <c:pt idx="7241">
                  <c:v>1366.08</c:v>
                </c:pt>
                <c:pt idx="7242">
                  <c:v>1710.6899999999996</c:v>
                </c:pt>
                <c:pt idx="7243">
                  <c:v>3756.75</c:v>
                </c:pt>
                <c:pt idx="7244">
                  <c:v>7224.0599999999995</c:v>
                </c:pt>
                <c:pt idx="7245">
                  <c:v>-6801.83</c:v>
                </c:pt>
                <c:pt idx="7246">
                  <c:v>-559.58999999999992</c:v>
                </c:pt>
                <c:pt idx="7247">
                  <c:v>2948.1000000000004</c:v>
                </c:pt>
                <c:pt idx="7248">
                  <c:v>2956.38</c:v>
                </c:pt>
                <c:pt idx="7249">
                  <c:v>1983.16</c:v>
                </c:pt>
                <c:pt idx="7250">
                  <c:v>883.78</c:v>
                </c:pt>
                <c:pt idx="7251">
                  <c:v>3172.75</c:v>
                </c:pt>
                <c:pt idx="7252">
                  <c:v>50.379999999999995</c:v>
                </c:pt>
                <c:pt idx="7253">
                  <c:v>1011.0899999999999</c:v>
                </c:pt>
                <c:pt idx="7254">
                  <c:v>3167.0999999999995</c:v>
                </c:pt>
                <c:pt idx="7255">
                  <c:v>2420.52</c:v>
                </c:pt>
                <c:pt idx="7256">
                  <c:v>938.63999999999987</c:v>
                </c:pt>
                <c:pt idx="7257">
                  <c:v>-1602.6299999999992</c:v>
                </c:pt>
                <c:pt idx="7258">
                  <c:v>323.88000000000011</c:v>
                </c:pt>
                <c:pt idx="7259">
                  <c:v>217.17000000000007</c:v>
                </c:pt>
                <c:pt idx="7260">
                  <c:v>-55.409999999999968</c:v>
                </c:pt>
                <c:pt idx="7261">
                  <c:v>921.80000000000018</c:v>
                </c:pt>
                <c:pt idx="7262">
                  <c:v>319.60000000000014</c:v>
                </c:pt>
                <c:pt idx="7263">
                  <c:v>367.35000000000014</c:v>
                </c:pt>
                <c:pt idx="7264">
                  <c:v>250.40000000000009</c:v>
                </c:pt>
                <c:pt idx="7265">
                  <c:v>36.629999999999995</c:v>
                </c:pt>
                <c:pt idx="7266">
                  <c:v>820.35</c:v>
                </c:pt>
                <c:pt idx="7267">
                  <c:v>7388.91</c:v>
                </c:pt>
                <c:pt idx="7268">
                  <c:v>3015.99</c:v>
                </c:pt>
                <c:pt idx="7269">
                  <c:v>7242.48</c:v>
                </c:pt>
                <c:pt idx="7270">
                  <c:v>5865.9</c:v>
                </c:pt>
                <c:pt idx="7271">
                  <c:v>101.37</c:v>
                </c:pt>
                <c:pt idx="7272">
                  <c:v>1687.16</c:v>
                </c:pt>
                <c:pt idx="7273">
                  <c:v>1352.55</c:v>
                </c:pt>
                <c:pt idx="7274">
                  <c:v>845.2</c:v>
                </c:pt>
                <c:pt idx="7275">
                  <c:v>4730.55</c:v>
                </c:pt>
                <c:pt idx="7276">
                  <c:v>7022.25</c:v>
                </c:pt>
                <c:pt idx="7277">
                  <c:v>4971.1499999999996</c:v>
                </c:pt>
                <c:pt idx="7278">
                  <c:v>4693.1000000000004</c:v>
                </c:pt>
                <c:pt idx="7279">
                  <c:v>9830.2000000000007</c:v>
                </c:pt>
                <c:pt idx="7280">
                  <c:v>11776.2</c:v>
                </c:pt>
                <c:pt idx="7281">
                  <c:v>4285.88</c:v>
                </c:pt>
                <c:pt idx="7282">
                  <c:v>1845.6100000000001</c:v>
                </c:pt>
                <c:pt idx="7283">
                  <c:v>4017.03</c:v>
                </c:pt>
                <c:pt idx="7284">
                  <c:v>6143.72</c:v>
                </c:pt>
                <c:pt idx="7285">
                  <c:v>3906.11</c:v>
                </c:pt>
                <c:pt idx="7286">
                  <c:v>2433.6000000000004</c:v>
                </c:pt>
                <c:pt idx="7287">
                  <c:v>3335</c:v>
                </c:pt>
                <c:pt idx="7288">
                  <c:v>1111.4499999999998</c:v>
                </c:pt>
                <c:pt idx="7289">
                  <c:v>3882.7999999999997</c:v>
                </c:pt>
                <c:pt idx="7290">
                  <c:v>5726.7</c:v>
                </c:pt>
                <c:pt idx="7291">
                  <c:v>194.39999999999998</c:v>
                </c:pt>
                <c:pt idx="7292">
                  <c:v>388.29999999999995</c:v>
                </c:pt>
                <c:pt idx="7293">
                  <c:v>734.34999999999991</c:v>
                </c:pt>
                <c:pt idx="7294">
                  <c:v>1736.4499999999998</c:v>
                </c:pt>
                <c:pt idx="7295">
                  <c:v>3349.5</c:v>
                </c:pt>
                <c:pt idx="7296">
                  <c:v>-84.049999999999955</c:v>
                </c:pt>
                <c:pt idx="7297">
                  <c:v>-99.639999999999986</c:v>
                </c:pt>
                <c:pt idx="7298">
                  <c:v>1019.8900000000001</c:v>
                </c:pt>
                <c:pt idx="7299">
                  <c:v>1917.8200000000006</c:v>
                </c:pt>
                <c:pt idx="7300">
                  <c:v>600.72000000000025</c:v>
                </c:pt>
                <c:pt idx="7301">
                  <c:v>113.28000000000003</c:v>
                </c:pt>
                <c:pt idx="7302">
                  <c:v>2552.4499999999998</c:v>
                </c:pt>
                <c:pt idx="7303">
                  <c:v>2105.83</c:v>
                </c:pt>
                <c:pt idx="7304">
                  <c:v>2559.6400000000003</c:v>
                </c:pt>
                <c:pt idx="7305">
                  <c:v>3996.57</c:v>
                </c:pt>
                <c:pt idx="7306">
                  <c:v>1086.19</c:v>
                </c:pt>
                <c:pt idx="7307">
                  <c:v>10110.75</c:v>
                </c:pt>
                <c:pt idx="7308">
                  <c:v>6286.41</c:v>
                </c:pt>
                <c:pt idx="7309">
                  <c:v>7089.7</c:v>
                </c:pt>
                <c:pt idx="7310">
                  <c:v>3235.5299999999997</c:v>
                </c:pt>
                <c:pt idx="7311">
                  <c:v>558</c:v>
                </c:pt>
                <c:pt idx="7312">
                  <c:v>1083.3599999999997</c:v>
                </c:pt>
                <c:pt idx="7313">
                  <c:v>1225.77</c:v>
                </c:pt>
                <c:pt idx="7314">
                  <c:v>3272.5499999999993</c:v>
                </c:pt>
                <c:pt idx="7315">
                  <c:v>3049.1399999999994</c:v>
                </c:pt>
                <c:pt idx="7316">
                  <c:v>6918.03</c:v>
                </c:pt>
                <c:pt idx="7317">
                  <c:v>4670.3999999999996</c:v>
                </c:pt>
                <c:pt idx="7318">
                  <c:v>422.88</c:v>
                </c:pt>
                <c:pt idx="7319">
                  <c:v>4986.3599999999997</c:v>
                </c:pt>
                <c:pt idx="7320">
                  <c:v>487.98</c:v>
                </c:pt>
                <c:pt idx="7321">
                  <c:v>2807.04</c:v>
                </c:pt>
                <c:pt idx="7322">
                  <c:v>-4460.1999999999989</c:v>
                </c:pt>
                <c:pt idx="7323">
                  <c:v>-3741.1499999999996</c:v>
                </c:pt>
                <c:pt idx="7324">
                  <c:v>-2337.3099999999995</c:v>
                </c:pt>
                <c:pt idx="7325">
                  <c:v>-7325.739999999998</c:v>
                </c:pt>
                <c:pt idx="7326">
                  <c:v>-2200.7600000000002</c:v>
                </c:pt>
                <c:pt idx="7327">
                  <c:v>-108.4699999999998</c:v>
                </c:pt>
                <c:pt idx="7328">
                  <c:v>-1932.7700000000004</c:v>
                </c:pt>
                <c:pt idx="7329">
                  <c:v>-633.25999999999976</c:v>
                </c:pt>
                <c:pt idx="7330">
                  <c:v>-598.61999999999989</c:v>
                </c:pt>
                <c:pt idx="7331">
                  <c:v>-5725.4400000000005</c:v>
                </c:pt>
                <c:pt idx="7332">
                  <c:v>4648.7700000000004</c:v>
                </c:pt>
                <c:pt idx="7333">
                  <c:v>2762.98</c:v>
                </c:pt>
                <c:pt idx="7334">
                  <c:v>2671.6499999999996</c:v>
                </c:pt>
                <c:pt idx="7335">
                  <c:v>4451.59</c:v>
                </c:pt>
                <c:pt idx="7336">
                  <c:v>3803.16</c:v>
                </c:pt>
                <c:pt idx="7337">
                  <c:v>950.13000000000011</c:v>
                </c:pt>
                <c:pt idx="7338">
                  <c:v>1667.19</c:v>
                </c:pt>
                <c:pt idx="7339">
                  <c:v>214.98000000000002</c:v>
                </c:pt>
                <c:pt idx="7340">
                  <c:v>220.01999999999998</c:v>
                </c:pt>
                <c:pt idx="7341">
                  <c:v>-446.27999999999884</c:v>
                </c:pt>
                <c:pt idx="7342">
                  <c:v>994.61999999999989</c:v>
                </c:pt>
                <c:pt idx="7343">
                  <c:v>960.48000000000138</c:v>
                </c:pt>
                <c:pt idx="7344">
                  <c:v>4556.0500000000011</c:v>
                </c:pt>
                <c:pt idx="7345">
                  <c:v>2682.7000000000007</c:v>
                </c:pt>
                <c:pt idx="7346">
                  <c:v>562.04999999999927</c:v>
                </c:pt>
                <c:pt idx="7347">
                  <c:v>827.19999999999982</c:v>
                </c:pt>
                <c:pt idx="7348">
                  <c:v>1052.9100000000001</c:v>
                </c:pt>
                <c:pt idx="7349">
                  <c:v>5002.59</c:v>
                </c:pt>
                <c:pt idx="7350">
                  <c:v>603.97</c:v>
                </c:pt>
                <c:pt idx="7351">
                  <c:v>1239.42</c:v>
                </c:pt>
                <c:pt idx="7352">
                  <c:v>12199.95</c:v>
                </c:pt>
                <c:pt idx="7353">
                  <c:v>4987.3500000000004</c:v>
                </c:pt>
                <c:pt idx="7354">
                  <c:v>5929.22</c:v>
                </c:pt>
                <c:pt idx="7355">
                  <c:v>680.21</c:v>
                </c:pt>
                <c:pt idx="7356">
                  <c:v>894.33</c:v>
                </c:pt>
                <c:pt idx="7357">
                  <c:v>1810.82</c:v>
                </c:pt>
                <c:pt idx="7358">
                  <c:v>2645.25</c:v>
                </c:pt>
                <c:pt idx="7359">
                  <c:v>2253.4499999999998</c:v>
                </c:pt>
                <c:pt idx="7360">
                  <c:v>1181.05</c:v>
                </c:pt>
                <c:pt idx="7361">
                  <c:v>70.199999999999989</c:v>
                </c:pt>
                <c:pt idx="7362">
                  <c:v>631.81999999999994</c:v>
                </c:pt>
                <c:pt idx="7363">
                  <c:v>-1184.0499999999993</c:v>
                </c:pt>
                <c:pt idx="7364">
                  <c:v>2112.3200000000002</c:v>
                </c:pt>
                <c:pt idx="7365">
                  <c:v>171.59000000000003</c:v>
                </c:pt>
                <c:pt idx="7366">
                  <c:v>250.13000000000011</c:v>
                </c:pt>
                <c:pt idx="7367">
                  <c:v>394.23000000000047</c:v>
                </c:pt>
                <c:pt idx="7368">
                  <c:v>2101.77</c:v>
                </c:pt>
                <c:pt idx="7369">
                  <c:v>3019.76</c:v>
                </c:pt>
                <c:pt idx="7370">
                  <c:v>2081.08</c:v>
                </c:pt>
                <c:pt idx="7371">
                  <c:v>2472.9</c:v>
                </c:pt>
                <c:pt idx="7372">
                  <c:v>4052.9300000000003</c:v>
                </c:pt>
                <c:pt idx="7373">
                  <c:v>3593.25</c:v>
                </c:pt>
                <c:pt idx="7374">
                  <c:v>3560.13</c:v>
                </c:pt>
                <c:pt idx="7375">
                  <c:v>2386.8599999999997</c:v>
                </c:pt>
                <c:pt idx="7376">
                  <c:v>4713.37</c:v>
                </c:pt>
                <c:pt idx="7377">
                  <c:v>8092.58</c:v>
                </c:pt>
                <c:pt idx="7378">
                  <c:v>1305.0899999999999</c:v>
                </c:pt>
                <c:pt idx="7379">
                  <c:v>607.70999999999992</c:v>
                </c:pt>
                <c:pt idx="7380">
                  <c:v>1541.9999999999998</c:v>
                </c:pt>
                <c:pt idx="7381">
                  <c:v>321.32999999999993</c:v>
                </c:pt>
                <c:pt idx="7382">
                  <c:v>5244.75</c:v>
                </c:pt>
                <c:pt idx="7383">
                  <c:v>5579.49</c:v>
                </c:pt>
                <c:pt idx="7384">
                  <c:v>7468.53</c:v>
                </c:pt>
                <c:pt idx="7385">
                  <c:v>4408.0200000000004</c:v>
                </c:pt>
                <c:pt idx="7386">
                  <c:v>3244.68</c:v>
                </c:pt>
                <c:pt idx="7387">
                  <c:v>2927.55</c:v>
                </c:pt>
                <c:pt idx="7388">
                  <c:v>-428.44000000000005</c:v>
                </c:pt>
                <c:pt idx="7389">
                  <c:v>-3419.33</c:v>
                </c:pt>
                <c:pt idx="7390">
                  <c:v>-746.11000000000013</c:v>
                </c:pt>
                <c:pt idx="7391">
                  <c:v>-1314.4400000000005</c:v>
                </c:pt>
                <c:pt idx="7392">
                  <c:v>2770.05</c:v>
                </c:pt>
                <c:pt idx="7393">
                  <c:v>2145.13</c:v>
                </c:pt>
                <c:pt idx="7394">
                  <c:v>2659.46</c:v>
                </c:pt>
                <c:pt idx="7395">
                  <c:v>3048.98</c:v>
                </c:pt>
                <c:pt idx="7396">
                  <c:v>112.48</c:v>
                </c:pt>
                <c:pt idx="7397">
                  <c:v>3081.76</c:v>
                </c:pt>
                <c:pt idx="7398">
                  <c:v>3073.95</c:v>
                </c:pt>
                <c:pt idx="7399">
                  <c:v>3752.1400000000003</c:v>
                </c:pt>
                <c:pt idx="7400">
                  <c:v>3473.3099999999995</c:v>
                </c:pt>
                <c:pt idx="7401">
                  <c:v>1278.6300000000001</c:v>
                </c:pt>
                <c:pt idx="7402">
                  <c:v>2303.4000000000005</c:v>
                </c:pt>
                <c:pt idx="7403">
                  <c:v>2873.3</c:v>
                </c:pt>
                <c:pt idx="7404">
                  <c:v>665.01</c:v>
                </c:pt>
                <c:pt idx="7405">
                  <c:v>6057.09</c:v>
                </c:pt>
                <c:pt idx="7406">
                  <c:v>5116.95</c:v>
                </c:pt>
                <c:pt idx="7407">
                  <c:v>1554.12</c:v>
                </c:pt>
                <c:pt idx="7408">
                  <c:v>4115.33</c:v>
                </c:pt>
                <c:pt idx="7409">
                  <c:v>5907.1</c:v>
                </c:pt>
                <c:pt idx="7410">
                  <c:v>2938.5</c:v>
                </c:pt>
                <c:pt idx="7411">
                  <c:v>9531.9500000000007</c:v>
                </c:pt>
                <c:pt idx="7412">
                  <c:v>8461.5600000000013</c:v>
                </c:pt>
                <c:pt idx="7413">
                  <c:v>928.29</c:v>
                </c:pt>
                <c:pt idx="7414">
                  <c:v>423.25</c:v>
                </c:pt>
                <c:pt idx="7415">
                  <c:v>4457.16</c:v>
                </c:pt>
                <c:pt idx="7416">
                  <c:v>226.28</c:v>
                </c:pt>
                <c:pt idx="7417">
                  <c:v>1098.5999999999999</c:v>
                </c:pt>
                <c:pt idx="7418">
                  <c:v>1926.3999999999996</c:v>
                </c:pt>
                <c:pt idx="7419">
                  <c:v>742.9</c:v>
                </c:pt>
                <c:pt idx="7420">
                  <c:v>6487.4</c:v>
                </c:pt>
                <c:pt idx="7421">
                  <c:v>1818.6</c:v>
                </c:pt>
                <c:pt idx="7422">
                  <c:v>2406.5</c:v>
                </c:pt>
                <c:pt idx="7423">
                  <c:v>2172.87</c:v>
                </c:pt>
                <c:pt idx="7424">
                  <c:v>-364.09999999999991</c:v>
                </c:pt>
                <c:pt idx="7425">
                  <c:v>1097.02</c:v>
                </c:pt>
                <c:pt idx="7426">
                  <c:v>2713.59</c:v>
                </c:pt>
                <c:pt idx="7427">
                  <c:v>1562.41</c:v>
                </c:pt>
                <c:pt idx="7428">
                  <c:v>3415.53</c:v>
                </c:pt>
                <c:pt idx="7429">
                  <c:v>2291.59</c:v>
                </c:pt>
                <c:pt idx="7430">
                  <c:v>2304.48</c:v>
                </c:pt>
                <c:pt idx="7431">
                  <c:v>8127.5099999999993</c:v>
                </c:pt>
                <c:pt idx="7432">
                  <c:v>3725.7599999999998</c:v>
                </c:pt>
                <c:pt idx="7433">
                  <c:v>7648.9</c:v>
                </c:pt>
                <c:pt idx="7434">
                  <c:v>1668.84</c:v>
                </c:pt>
                <c:pt idx="7435">
                  <c:v>123.6</c:v>
                </c:pt>
                <c:pt idx="7436">
                  <c:v>2616.1499999999996</c:v>
                </c:pt>
                <c:pt idx="7437">
                  <c:v>606.15</c:v>
                </c:pt>
                <c:pt idx="7438">
                  <c:v>889.82999999999993</c:v>
                </c:pt>
                <c:pt idx="7439">
                  <c:v>3173.1899999999996</c:v>
                </c:pt>
                <c:pt idx="7440">
                  <c:v>3258.1499999999996</c:v>
                </c:pt>
                <c:pt idx="7441">
                  <c:v>2750.2200000000003</c:v>
                </c:pt>
                <c:pt idx="7442">
                  <c:v>-1020.3099999999995</c:v>
                </c:pt>
                <c:pt idx="7443">
                  <c:v>-695.30999999999949</c:v>
                </c:pt>
                <c:pt idx="7444">
                  <c:v>-1922</c:v>
                </c:pt>
                <c:pt idx="7445">
                  <c:v>-14.36</c:v>
                </c:pt>
                <c:pt idx="7446">
                  <c:v>-508.86999999999989</c:v>
                </c:pt>
                <c:pt idx="7447">
                  <c:v>334.77</c:v>
                </c:pt>
                <c:pt idx="7448">
                  <c:v>-321.30000000000018</c:v>
                </c:pt>
                <c:pt idx="7449">
                  <c:v>-51.449999999999932</c:v>
                </c:pt>
                <c:pt idx="7450">
                  <c:v>9.0900000000000034</c:v>
                </c:pt>
                <c:pt idx="7451">
                  <c:v>718.17000000000007</c:v>
                </c:pt>
                <c:pt idx="7452">
                  <c:v>2516.75</c:v>
                </c:pt>
                <c:pt idx="7453">
                  <c:v>2870.8500000000004</c:v>
                </c:pt>
                <c:pt idx="7454">
                  <c:v>1275.9000000000001</c:v>
                </c:pt>
                <c:pt idx="7455">
                  <c:v>1591.92</c:v>
                </c:pt>
                <c:pt idx="7456">
                  <c:v>471.09000000000003</c:v>
                </c:pt>
                <c:pt idx="7457">
                  <c:v>1422.21</c:v>
                </c:pt>
                <c:pt idx="7458">
                  <c:v>2726.4300000000003</c:v>
                </c:pt>
                <c:pt idx="7459">
                  <c:v>3665.07</c:v>
                </c:pt>
                <c:pt idx="7460">
                  <c:v>4674.12</c:v>
                </c:pt>
                <c:pt idx="7461">
                  <c:v>3181.86</c:v>
                </c:pt>
                <c:pt idx="7462">
                  <c:v>2757.2</c:v>
                </c:pt>
                <c:pt idx="7463">
                  <c:v>3173.84</c:v>
                </c:pt>
                <c:pt idx="7464">
                  <c:v>8249.2999999999993</c:v>
                </c:pt>
                <c:pt idx="7465">
                  <c:v>3846.65</c:v>
                </c:pt>
                <c:pt idx="7466">
                  <c:v>7181.5</c:v>
                </c:pt>
                <c:pt idx="7467">
                  <c:v>9071.52</c:v>
                </c:pt>
                <c:pt idx="7468">
                  <c:v>3555.64</c:v>
                </c:pt>
                <c:pt idx="7469">
                  <c:v>7312.4400000000005</c:v>
                </c:pt>
                <c:pt idx="7470">
                  <c:v>993.21</c:v>
                </c:pt>
                <c:pt idx="7471">
                  <c:v>2356.79</c:v>
                </c:pt>
                <c:pt idx="7472">
                  <c:v>3458.0299999999997</c:v>
                </c:pt>
                <c:pt idx="7473">
                  <c:v>4192.2</c:v>
                </c:pt>
                <c:pt idx="7474">
                  <c:v>1090.05</c:v>
                </c:pt>
                <c:pt idx="7475">
                  <c:v>2693.25</c:v>
                </c:pt>
                <c:pt idx="7476">
                  <c:v>587.59999999999991</c:v>
                </c:pt>
                <c:pt idx="7477">
                  <c:v>506.25</c:v>
                </c:pt>
                <c:pt idx="7478">
                  <c:v>1900.15</c:v>
                </c:pt>
                <c:pt idx="7479">
                  <c:v>400.95000000000005</c:v>
                </c:pt>
                <c:pt idx="7480">
                  <c:v>534.69000000000005</c:v>
                </c:pt>
                <c:pt idx="7481">
                  <c:v>534.05000000000109</c:v>
                </c:pt>
                <c:pt idx="7482">
                  <c:v>195.58000000000004</c:v>
                </c:pt>
                <c:pt idx="7483">
                  <c:v>2673.7800000000007</c:v>
                </c:pt>
                <c:pt idx="7484">
                  <c:v>2346.6800000000003</c:v>
                </c:pt>
                <c:pt idx="7485">
                  <c:v>-121.32999999999993</c:v>
                </c:pt>
                <c:pt idx="7486">
                  <c:v>606.79</c:v>
                </c:pt>
                <c:pt idx="7487">
                  <c:v>3508.29</c:v>
                </c:pt>
                <c:pt idx="7488">
                  <c:v>2816.61</c:v>
                </c:pt>
                <c:pt idx="7489">
                  <c:v>2486.2600000000002</c:v>
                </c:pt>
                <c:pt idx="7490">
                  <c:v>2957.41</c:v>
                </c:pt>
                <c:pt idx="7491">
                  <c:v>6442.8099999999995</c:v>
                </c:pt>
                <c:pt idx="7492">
                  <c:v>5756.9699999999993</c:v>
                </c:pt>
                <c:pt idx="7493">
                  <c:v>9260.75</c:v>
                </c:pt>
                <c:pt idx="7494">
                  <c:v>7277.13</c:v>
                </c:pt>
                <c:pt idx="7495">
                  <c:v>2426.52</c:v>
                </c:pt>
                <c:pt idx="7496">
                  <c:v>3413.0999999999995</c:v>
                </c:pt>
                <c:pt idx="7497">
                  <c:v>5166.78</c:v>
                </c:pt>
                <c:pt idx="7498">
                  <c:v>3412.4399999999996</c:v>
                </c:pt>
                <c:pt idx="7499">
                  <c:v>594.54</c:v>
                </c:pt>
                <c:pt idx="7500">
                  <c:v>6800.1299999999992</c:v>
                </c:pt>
                <c:pt idx="7501">
                  <c:v>2423.37</c:v>
                </c:pt>
                <c:pt idx="7502">
                  <c:v>-3129.66</c:v>
                </c:pt>
                <c:pt idx="7503">
                  <c:v>-292.39</c:v>
                </c:pt>
                <c:pt idx="7504">
                  <c:v>-1589.2600000000002</c:v>
                </c:pt>
                <c:pt idx="7505">
                  <c:v>-2466.96</c:v>
                </c:pt>
                <c:pt idx="7506">
                  <c:v>-1387.6599999999999</c:v>
                </c:pt>
                <c:pt idx="7507">
                  <c:v>-2343.67</c:v>
                </c:pt>
                <c:pt idx="7508">
                  <c:v>4207.1200000000008</c:v>
                </c:pt>
                <c:pt idx="7509">
                  <c:v>175.26</c:v>
                </c:pt>
                <c:pt idx="7510">
                  <c:v>2139.8099999999995</c:v>
                </c:pt>
                <c:pt idx="7511">
                  <c:v>714.27</c:v>
                </c:pt>
                <c:pt idx="7512">
                  <c:v>2229.8999999999996</c:v>
                </c:pt>
                <c:pt idx="7513">
                  <c:v>1215.75</c:v>
                </c:pt>
                <c:pt idx="7514">
                  <c:v>-399.26999999999953</c:v>
                </c:pt>
                <c:pt idx="7515">
                  <c:v>673.80000000000018</c:v>
                </c:pt>
                <c:pt idx="7516">
                  <c:v>2106.6999999999998</c:v>
                </c:pt>
                <c:pt idx="7517">
                  <c:v>1295.8000000000002</c:v>
                </c:pt>
                <c:pt idx="7518">
                  <c:v>88.050000000000182</c:v>
                </c:pt>
                <c:pt idx="7519">
                  <c:v>10503.09</c:v>
                </c:pt>
                <c:pt idx="7520">
                  <c:v>16446.39</c:v>
                </c:pt>
                <c:pt idx="7521">
                  <c:v>3940.8</c:v>
                </c:pt>
                <c:pt idx="7522">
                  <c:v>10512.12</c:v>
                </c:pt>
                <c:pt idx="7523">
                  <c:v>923.37</c:v>
                </c:pt>
                <c:pt idx="7524">
                  <c:v>9060.4500000000007</c:v>
                </c:pt>
                <c:pt idx="7525">
                  <c:v>6235.57</c:v>
                </c:pt>
                <c:pt idx="7526">
                  <c:v>2253.8900000000003</c:v>
                </c:pt>
                <c:pt idx="7527">
                  <c:v>5297.42</c:v>
                </c:pt>
                <c:pt idx="7528">
                  <c:v>60.34</c:v>
                </c:pt>
                <c:pt idx="7529">
                  <c:v>6859.35</c:v>
                </c:pt>
                <c:pt idx="7530">
                  <c:v>5210</c:v>
                </c:pt>
                <c:pt idx="7531">
                  <c:v>7047.25</c:v>
                </c:pt>
                <c:pt idx="7532">
                  <c:v>777.48</c:v>
                </c:pt>
                <c:pt idx="7533">
                  <c:v>8101.42</c:v>
                </c:pt>
                <c:pt idx="7534">
                  <c:v>1584.02</c:v>
                </c:pt>
                <c:pt idx="7535">
                  <c:v>3266.95</c:v>
                </c:pt>
                <c:pt idx="7536">
                  <c:v>1696.23</c:v>
                </c:pt>
                <c:pt idx="7537">
                  <c:v>3872.45</c:v>
                </c:pt>
                <c:pt idx="7538">
                  <c:v>399.75</c:v>
                </c:pt>
                <c:pt idx="7539">
                  <c:v>1364.5</c:v>
                </c:pt>
                <c:pt idx="7540">
                  <c:v>247.2</c:v>
                </c:pt>
                <c:pt idx="7541">
                  <c:v>7833.8</c:v>
                </c:pt>
                <c:pt idx="7542">
                  <c:v>160.75</c:v>
                </c:pt>
                <c:pt idx="7543">
                  <c:v>1523.7300000000005</c:v>
                </c:pt>
                <c:pt idx="7544">
                  <c:v>46.080000000000013</c:v>
                </c:pt>
                <c:pt idx="7545">
                  <c:v>90.800000000000182</c:v>
                </c:pt>
                <c:pt idx="7546">
                  <c:v>4248.54</c:v>
                </c:pt>
                <c:pt idx="7547">
                  <c:v>3565.54</c:v>
                </c:pt>
                <c:pt idx="7548">
                  <c:v>3406.5600000000004</c:v>
                </c:pt>
                <c:pt idx="7549">
                  <c:v>3391.78</c:v>
                </c:pt>
                <c:pt idx="7550">
                  <c:v>3291.6400000000003</c:v>
                </c:pt>
                <c:pt idx="7551">
                  <c:v>3052.14</c:v>
                </c:pt>
                <c:pt idx="7552">
                  <c:v>7395.8099999999995</c:v>
                </c:pt>
                <c:pt idx="7553">
                  <c:v>1792.9499999999998</c:v>
                </c:pt>
                <c:pt idx="7554">
                  <c:v>2714.91</c:v>
                </c:pt>
                <c:pt idx="7555">
                  <c:v>2251.77</c:v>
                </c:pt>
                <c:pt idx="7556">
                  <c:v>2996.43</c:v>
                </c:pt>
                <c:pt idx="7557">
                  <c:v>6713.01</c:v>
                </c:pt>
                <c:pt idx="7558">
                  <c:v>-628.86999999999989</c:v>
                </c:pt>
                <c:pt idx="7559">
                  <c:v>-842.57999999999993</c:v>
                </c:pt>
                <c:pt idx="7560">
                  <c:v>-5445.07</c:v>
                </c:pt>
                <c:pt idx="7561">
                  <c:v>-1829.79</c:v>
                </c:pt>
                <c:pt idx="7562">
                  <c:v>-3037.1399999999994</c:v>
                </c:pt>
                <c:pt idx="7563">
                  <c:v>1451.0700000000002</c:v>
                </c:pt>
                <c:pt idx="7564">
                  <c:v>3345.19</c:v>
                </c:pt>
                <c:pt idx="7565">
                  <c:v>3813.0199999999995</c:v>
                </c:pt>
                <c:pt idx="7566">
                  <c:v>-162.29999999999995</c:v>
                </c:pt>
                <c:pt idx="7567">
                  <c:v>-84.119999999999891</c:v>
                </c:pt>
                <c:pt idx="7568">
                  <c:v>1098.21</c:v>
                </c:pt>
                <c:pt idx="7569">
                  <c:v>1625.6500000000005</c:v>
                </c:pt>
                <c:pt idx="7570">
                  <c:v>415.75</c:v>
                </c:pt>
                <c:pt idx="7571">
                  <c:v>2074.6000000000004</c:v>
                </c:pt>
                <c:pt idx="7572">
                  <c:v>2706.3000000000011</c:v>
                </c:pt>
                <c:pt idx="7573">
                  <c:v>4175.5</c:v>
                </c:pt>
                <c:pt idx="7574">
                  <c:v>1393.1000000000004</c:v>
                </c:pt>
                <c:pt idx="7575">
                  <c:v>1713.06</c:v>
                </c:pt>
                <c:pt idx="7576">
                  <c:v>3543.66</c:v>
                </c:pt>
                <c:pt idx="7577">
                  <c:v>2146.56</c:v>
                </c:pt>
                <c:pt idx="7578">
                  <c:v>2074.17</c:v>
                </c:pt>
                <c:pt idx="7579">
                  <c:v>7713.2</c:v>
                </c:pt>
                <c:pt idx="7580">
                  <c:v>7363.2</c:v>
                </c:pt>
                <c:pt idx="7581">
                  <c:v>6297.6</c:v>
                </c:pt>
                <c:pt idx="7582">
                  <c:v>5693.65</c:v>
                </c:pt>
                <c:pt idx="7583">
                  <c:v>4253.1000000000004</c:v>
                </c:pt>
                <c:pt idx="7584">
                  <c:v>4236.8999999999996</c:v>
                </c:pt>
                <c:pt idx="7585">
                  <c:v>6287.37</c:v>
                </c:pt>
                <c:pt idx="7586">
                  <c:v>3368.88</c:v>
                </c:pt>
                <c:pt idx="7587">
                  <c:v>126.55000000000001</c:v>
                </c:pt>
                <c:pt idx="7588">
                  <c:v>2719.5</c:v>
                </c:pt>
                <c:pt idx="7589">
                  <c:v>1398.0499999999997</c:v>
                </c:pt>
                <c:pt idx="7590">
                  <c:v>5361.7999999999993</c:v>
                </c:pt>
                <c:pt idx="7591">
                  <c:v>96.25</c:v>
                </c:pt>
                <c:pt idx="7592">
                  <c:v>723.9</c:v>
                </c:pt>
                <c:pt idx="7593">
                  <c:v>331.65</c:v>
                </c:pt>
                <c:pt idx="7594">
                  <c:v>1701</c:v>
                </c:pt>
                <c:pt idx="7595">
                  <c:v>183.39999999999998</c:v>
                </c:pt>
                <c:pt idx="7596">
                  <c:v>312.72000000000003</c:v>
                </c:pt>
                <c:pt idx="7597">
                  <c:v>-828.02999999999975</c:v>
                </c:pt>
                <c:pt idx="7598">
                  <c:v>336.98</c:v>
                </c:pt>
                <c:pt idx="7599">
                  <c:v>3463.49</c:v>
                </c:pt>
                <c:pt idx="7600">
                  <c:v>3523.7000000000003</c:v>
                </c:pt>
                <c:pt idx="7601">
                  <c:v>3566.88</c:v>
                </c:pt>
                <c:pt idx="7602">
                  <c:v>1221.99</c:v>
                </c:pt>
                <c:pt idx="7603">
                  <c:v>260.88</c:v>
                </c:pt>
                <c:pt idx="7604">
                  <c:v>3623.7299999999996</c:v>
                </c:pt>
                <c:pt idx="7605">
                  <c:v>1044.2099999999998</c:v>
                </c:pt>
                <c:pt idx="7606">
                  <c:v>1492.8899999999999</c:v>
                </c:pt>
                <c:pt idx="7607">
                  <c:v>182.36999999999998</c:v>
                </c:pt>
                <c:pt idx="7608">
                  <c:v>681.78</c:v>
                </c:pt>
                <c:pt idx="7609">
                  <c:v>171.20999999999998</c:v>
                </c:pt>
                <c:pt idx="7610">
                  <c:v>2000.1299999999997</c:v>
                </c:pt>
                <c:pt idx="7611">
                  <c:v>2753.5499999999997</c:v>
                </c:pt>
                <c:pt idx="7612">
                  <c:v>2481.5100000000002</c:v>
                </c:pt>
                <c:pt idx="7613">
                  <c:v>-2886.3899999999994</c:v>
                </c:pt>
                <c:pt idx="7614">
                  <c:v>-5309.369999999999</c:v>
                </c:pt>
                <c:pt idx="7615">
                  <c:v>-930.89999999999964</c:v>
                </c:pt>
                <c:pt idx="7616">
                  <c:v>-2787.4400000000005</c:v>
                </c:pt>
                <c:pt idx="7617">
                  <c:v>-267.69999999999982</c:v>
                </c:pt>
                <c:pt idx="7618">
                  <c:v>1313.7800000000002</c:v>
                </c:pt>
                <c:pt idx="7619">
                  <c:v>2222.9499999999998</c:v>
                </c:pt>
                <c:pt idx="7620">
                  <c:v>144.53</c:v>
                </c:pt>
                <c:pt idx="7621">
                  <c:v>-573.02999999999975</c:v>
                </c:pt>
                <c:pt idx="7622">
                  <c:v>-2264.58</c:v>
                </c:pt>
                <c:pt idx="7623">
                  <c:v>1989.9500000000003</c:v>
                </c:pt>
                <c:pt idx="7624">
                  <c:v>64.200000000000017</c:v>
                </c:pt>
                <c:pt idx="7625">
                  <c:v>809.3</c:v>
                </c:pt>
                <c:pt idx="7626">
                  <c:v>4910.43</c:v>
                </c:pt>
                <c:pt idx="7627">
                  <c:v>5274.7000000000007</c:v>
                </c:pt>
                <c:pt idx="7628">
                  <c:v>1627.49</c:v>
                </c:pt>
                <c:pt idx="7629">
                  <c:v>7262.75</c:v>
                </c:pt>
                <c:pt idx="7630">
                  <c:v>6104.8</c:v>
                </c:pt>
                <c:pt idx="7631">
                  <c:v>4060.2</c:v>
                </c:pt>
                <c:pt idx="7632">
                  <c:v>2567.0500000000002</c:v>
                </c:pt>
                <c:pt idx="7633">
                  <c:v>5264.05</c:v>
                </c:pt>
                <c:pt idx="7634">
                  <c:v>866.63</c:v>
                </c:pt>
                <c:pt idx="7635">
                  <c:v>2596.3200000000002</c:v>
                </c:pt>
                <c:pt idx="7636">
                  <c:v>3395.08</c:v>
                </c:pt>
                <c:pt idx="7637">
                  <c:v>2151.2399999999998</c:v>
                </c:pt>
                <c:pt idx="7638">
                  <c:v>788.09</c:v>
                </c:pt>
                <c:pt idx="7639">
                  <c:v>956.77</c:v>
                </c:pt>
                <c:pt idx="7640">
                  <c:v>971.75</c:v>
                </c:pt>
                <c:pt idx="7641">
                  <c:v>3579.9</c:v>
                </c:pt>
                <c:pt idx="7642">
                  <c:v>581.93000000000029</c:v>
                </c:pt>
                <c:pt idx="7643">
                  <c:v>227.72000000000025</c:v>
                </c:pt>
                <c:pt idx="7644">
                  <c:v>659.73</c:v>
                </c:pt>
                <c:pt idx="7645">
                  <c:v>2371.4499999999998</c:v>
                </c:pt>
                <c:pt idx="7646">
                  <c:v>1811.92</c:v>
                </c:pt>
                <c:pt idx="7647">
                  <c:v>5315.97</c:v>
                </c:pt>
                <c:pt idx="7648">
                  <c:v>2726.92</c:v>
                </c:pt>
                <c:pt idx="7649">
                  <c:v>3474.17</c:v>
                </c:pt>
                <c:pt idx="7650">
                  <c:v>4223.79</c:v>
                </c:pt>
                <c:pt idx="7651">
                  <c:v>2358.87</c:v>
                </c:pt>
                <c:pt idx="7652">
                  <c:v>6891.17</c:v>
                </c:pt>
                <c:pt idx="7653">
                  <c:v>10851.99</c:v>
                </c:pt>
                <c:pt idx="7654">
                  <c:v>3992.35</c:v>
                </c:pt>
                <c:pt idx="7655">
                  <c:v>7428.95</c:v>
                </c:pt>
                <c:pt idx="7656">
                  <c:v>1208.3699999999999</c:v>
                </c:pt>
                <c:pt idx="7657">
                  <c:v>4018.3199999999997</c:v>
                </c:pt>
                <c:pt idx="7658">
                  <c:v>2901.15</c:v>
                </c:pt>
                <c:pt idx="7659">
                  <c:v>6198.51</c:v>
                </c:pt>
                <c:pt idx="7660">
                  <c:v>4113.2700000000004</c:v>
                </c:pt>
                <c:pt idx="7661">
                  <c:v>4852.2299999999996</c:v>
                </c:pt>
                <c:pt idx="7662">
                  <c:v>5040.24</c:v>
                </c:pt>
                <c:pt idx="7663">
                  <c:v>3932.25</c:v>
                </c:pt>
                <c:pt idx="7664">
                  <c:v>5024.9699999999993</c:v>
                </c:pt>
                <c:pt idx="7665">
                  <c:v>-3354.5499999999993</c:v>
                </c:pt>
                <c:pt idx="7666">
                  <c:v>-6377.1299999999992</c:v>
                </c:pt>
                <c:pt idx="7667">
                  <c:v>-3158.0699999999997</c:v>
                </c:pt>
                <c:pt idx="7668">
                  <c:v>-103.88999999999999</c:v>
                </c:pt>
                <c:pt idx="7669">
                  <c:v>-2621.1800000000003</c:v>
                </c:pt>
                <c:pt idx="7670">
                  <c:v>4311.43</c:v>
                </c:pt>
                <c:pt idx="7671">
                  <c:v>2491.02</c:v>
                </c:pt>
                <c:pt idx="7672">
                  <c:v>2637.3199999999997</c:v>
                </c:pt>
                <c:pt idx="7673">
                  <c:v>2471.67</c:v>
                </c:pt>
                <c:pt idx="7674">
                  <c:v>292.55999999999995</c:v>
                </c:pt>
                <c:pt idx="7675">
                  <c:v>1518.0900000000001</c:v>
                </c:pt>
                <c:pt idx="7676">
                  <c:v>1442.6100000000001</c:v>
                </c:pt>
                <c:pt idx="7677">
                  <c:v>18.54</c:v>
                </c:pt>
                <c:pt idx="7678">
                  <c:v>3875.55</c:v>
                </c:pt>
                <c:pt idx="7679">
                  <c:v>2087.91</c:v>
                </c:pt>
                <c:pt idx="7680">
                  <c:v>-3369.7199999999975</c:v>
                </c:pt>
                <c:pt idx="7681">
                  <c:v>-347.30999999999949</c:v>
                </c:pt>
                <c:pt idx="7682">
                  <c:v>1032.3499999999999</c:v>
                </c:pt>
                <c:pt idx="7683">
                  <c:v>2194.6</c:v>
                </c:pt>
                <c:pt idx="7684">
                  <c:v>1338.5500000000002</c:v>
                </c:pt>
                <c:pt idx="7685">
                  <c:v>64.5</c:v>
                </c:pt>
                <c:pt idx="7686">
                  <c:v>8636.49</c:v>
                </c:pt>
                <c:pt idx="7687">
                  <c:v>1936.54</c:v>
                </c:pt>
                <c:pt idx="7688">
                  <c:v>1187.4000000000001</c:v>
                </c:pt>
                <c:pt idx="7689">
                  <c:v>2175.44</c:v>
                </c:pt>
                <c:pt idx="7690">
                  <c:v>5290.08</c:v>
                </c:pt>
                <c:pt idx="7691">
                  <c:v>6428.34</c:v>
                </c:pt>
                <c:pt idx="7692">
                  <c:v>854.37</c:v>
                </c:pt>
                <c:pt idx="7693">
                  <c:v>5270.2000000000007</c:v>
                </c:pt>
                <c:pt idx="7694">
                  <c:v>6188.7</c:v>
                </c:pt>
                <c:pt idx="7695">
                  <c:v>2732.65</c:v>
                </c:pt>
                <c:pt idx="7696">
                  <c:v>4333.1499999999996</c:v>
                </c:pt>
                <c:pt idx="7697">
                  <c:v>1131.56</c:v>
                </c:pt>
                <c:pt idx="7698">
                  <c:v>509.33000000000004</c:v>
                </c:pt>
                <c:pt idx="7699">
                  <c:v>858.51</c:v>
                </c:pt>
                <c:pt idx="7700">
                  <c:v>1205.5</c:v>
                </c:pt>
                <c:pt idx="7701">
                  <c:v>3522.75</c:v>
                </c:pt>
                <c:pt idx="7702">
                  <c:v>398.3</c:v>
                </c:pt>
                <c:pt idx="7703">
                  <c:v>1190.05</c:v>
                </c:pt>
                <c:pt idx="7704">
                  <c:v>1898.9300000000003</c:v>
                </c:pt>
                <c:pt idx="7705">
                  <c:v>291.10000000000036</c:v>
                </c:pt>
                <c:pt idx="7706">
                  <c:v>650.08000000000015</c:v>
                </c:pt>
                <c:pt idx="7707">
                  <c:v>4029.9000000000005</c:v>
                </c:pt>
                <c:pt idx="7708">
                  <c:v>230.21000000000004</c:v>
                </c:pt>
                <c:pt idx="7709">
                  <c:v>136.83000000000004</c:v>
                </c:pt>
                <c:pt idx="7710">
                  <c:v>605.90999999999985</c:v>
                </c:pt>
                <c:pt idx="7711">
                  <c:v>204.11999999999989</c:v>
                </c:pt>
                <c:pt idx="7712">
                  <c:v>213.25</c:v>
                </c:pt>
                <c:pt idx="7713">
                  <c:v>2191.04</c:v>
                </c:pt>
                <c:pt idx="7714">
                  <c:v>131.74</c:v>
                </c:pt>
                <c:pt idx="7715">
                  <c:v>3312.2000000000003</c:v>
                </c:pt>
                <c:pt idx="7716">
                  <c:v>3517.01</c:v>
                </c:pt>
                <c:pt idx="7717">
                  <c:v>3434.87</c:v>
                </c:pt>
                <c:pt idx="7718">
                  <c:v>7284.2199999999993</c:v>
                </c:pt>
                <c:pt idx="7719">
                  <c:v>1961.76</c:v>
                </c:pt>
                <c:pt idx="7720">
                  <c:v>3298.13</c:v>
                </c:pt>
                <c:pt idx="7721">
                  <c:v>2669.22</c:v>
                </c:pt>
                <c:pt idx="7722">
                  <c:v>3092.59</c:v>
                </c:pt>
                <c:pt idx="7723">
                  <c:v>211.38</c:v>
                </c:pt>
                <c:pt idx="7724">
                  <c:v>1750.7999999999997</c:v>
                </c:pt>
                <c:pt idx="7725">
                  <c:v>5278.62</c:v>
                </c:pt>
                <c:pt idx="7726">
                  <c:v>3257.49</c:v>
                </c:pt>
                <c:pt idx="7727">
                  <c:v>377.96999999999997</c:v>
                </c:pt>
                <c:pt idx="7728">
                  <c:v>3664.2299999999996</c:v>
                </c:pt>
                <c:pt idx="7729">
                  <c:v>1015.56</c:v>
                </c:pt>
                <c:pt idx="7730">
                  <c:v>500.64</c:v>
                </c:pt>
                <c:pt idx="7731">
                  <c:v>2526.27</c:v>
                </c:pt>
                <c:pt idx="7732">
                  <c:v>2571.12</c:v>
                </c:pt>
                <c:pt idx="7733">
                  <c:v>9497.1899999999987</c:v>
                </c:pt>
                <c:pt idx="7734">
                  <c:v>918.12</c:v>
                </c:pt>
                <c:pt idx="7735">
                  <c:v>-246.31999999999971</c:v>
                </c:pt>
                <c:pt idx="7736">
                  <c:v>-723.29</c:v>
                </c:pt>
                <c:pt idx="7737">
                  <c:v>-267.24</c:v>
                </c:pt>
                <c:pt idx="7738">
                  <c:v>-3655.3500000000004</c:v>
                </c:pt>
                <c:pt idx="7739">
                  <c:v>5745.64</c:v>
                </c:pt>
                <c:pt idx="7740">
                  <c:v>2760.98</c:v>
                </c:pt>
                <c:pt idx="7741">
                  <c:v>1701.0900000000001</c:v>
                </c:pt>
                <c:pt idx="7742">
                  <c:v>2926.49</c:v>
                </c:pt>
                <c:pt idx="7743">
                  <c:v>3696.84</c:v>
                </c:pt>
                <c:pt idx="7744">
                  <c:v>945.56999999999994</c:v>
                </c:pt>
                <c:pt idx="7745">
                  <c:v>843</c:v>
                </c:pt>
                <c:pt idx="7746">
                  <c:v>1849.5299999999997</c:v>
                </c:pt>
                <c:pt idx="7747">
                  <c:v>3835.4399999999996</c:v>
                </c:pt>
                <c:pt idx="7748">
                  <c:v>5089.41</c:v>
                </c:pt>
                <c:pt idx="7749">
                  <c:v>-333.98999999999978</c:v>
                </c:pt>
                <c:pt idx="7750">
                  <c:v>1145.1300000000001</c:v>
                </c:pt>
                <c:pt idx="7751">
                  <c:v>3.990000000000002</c:v>
                </c:pt>
                <c:pt idx="7752">
                  <c:v>-179.13000000000011</c:v>
                </c:pt>
                <c:pt idx="7753">
                  <c:v>1954.6499999999996</c:v>
                </c:pt>
                <c:pt idx="7754">
                  <c:v>2620.1999999999998</c:v>
                </c:pt>
                <c:pt idx="7755">
                  <c:v>1363.9000000000005</c:v>
                </c:pt>
                <c:pt idx="7756">
                  <c:v>3962.1499999999996</c:v>
                </c:pt>
                <c:pt idx="7757">
                  <c:v>2848.41</c:v>
                </c:pt>
                <c:pt idx="7758">
                  <c:v>7547.34</c:v>
                </c:pt>
                <c:pt idx="7759">
                  <c:v>796.47</c:v>
                </c:pt>
                <c:pt idx="7760">
                  <c:v>30.18</c:v>
                </c:pt>
                <c:pt idx="7761">
                  <c:v>8977.35</c:v>
                </c:pt>
                <c:pt idx="7762">
                  <c:v>718.46</c:v>
                </c:pt>
                <c:pt idx="7763">
                  <c:v>4113.13</c:v>
                </c:pt>
                <c:pt idx="7764">
                  <c:v>4394.4400000000005</c:v>
                </c:pt>
                <c:pt idx="7765">
                  <c:v>1608.62</c:v>
                </c:pt>
                <c:pt idx="7766">
                  <c:v>5534.4</c:v>
                </c:pt>
                <c:pt idx="7767">
                  <c:v>2008</c:v>
                </c:pt>
                <c:pt idx="7768">
                  <c:v>12216.75</c:v>
                </c:pt>
                <c:pt idx="7769">
                  <c:v>6392.6</c:v>
                </c:pt>
                <c:pt idx="7770">
                  <c:v>396.6</c:v>
                </c:pt>
                <c:pt idx="7771">
                  <c:v>7552.1</c:v>
                </c:pt>
                <c:pt idx="7772">
                  <c:v>5111.55</c:v>
                </c:pt>
                <c:pt idx="7773">
                  <c:v>6889.9</c:v>
                </c:pt>
                <c:pt idx="7774">
                  <c:v>3271.9</c:v>
                </c:pt>
                <c:pt idx="7775">
                  <c:v>6584.23</c:v>
                </c:pt>
                <c:pt idx="7776">
                  <c:v>6340.84</c:v>
                </c:pt>
                <c:pt idx="7777">
                  <c:v>1590.93</c:v>
                </c:pt>
                <c:pt idx="7778">
                  <c:v>3776.4699999999993</c:v>
                </c:pt>
                <c:pt idx="7779">
                  <c:v>379.2</c:v>
                </c:pt>
                <c:pt idx="7780">
                  <c:v>862.94999999999982</c:v>
                </c:pt>
                <c:pt idx="7781">
                  <c:v>1929.6499999999999</c:v>
                </c:pt>
                <c:pt idx="7782">
                  <c:v>1726.35</c:v>
                </c:pt>
                <c:pt idx="7783">
                  <c:v>718.69999999999982</c:v>
                </c:pt>
                <c:pt idx="7784">
                  <c:v>4703.8499999999995</c:v>
                </c:pt>
                <c:pt idx="7785">
                  <c:v>9362.2999999999993</c:v>
                </c:pt>
                <c:pt idx="7786">
                  <c:v>1531.35</c:v>
                </c:pt>
                <c:pt idx="7787">
                  <c:v>4259.0499999999993</c:v>
                </c:pt>
                <c:pt idx="7788">
                  <c:v>3360.7800000000007</c:v>
                </c:pt>
                <c:pt idx="7789">
                  <c:v>756.80000000000018</c:v>
                </c:pt>
                <c:pt idx="7790">
                  <c:v>-480.16999999999962</c:v>
                </c:pt>
                <c:pt idx="7791">
                  <c:v>3308.59</c:v>
                </c:pt>
                <c:pt idx="7792">
                  <c:v>1248.49</c:v>
                </c:pt>
                <c:pt idx="7793">
                  <c:v>3735.54</c:v>
                </c:pt>
                <c:pt idx="7794">
                  <c:v>3072.3900000000003</c:v>
                </c:pt>
                <c:pt idx="7795">
                  <c:v>3166.38</c:v>
                </c:pt>
                <c:pt idx="7796">
                  <c:v>3534.98</c:v>
                </c:pt>
                <c:pt idx="7797">
                  <c:v>2252.1499999999996</c:v>
                </c:pt>
                <c:pt idx="7798">
                  <c:v>9211.24</c:v>
                </c:pt>
                <c:pt idx="7799">
                  <c:v>9428.9599999999991</c:v>
                </c:pt>
                <c:pt idx="7800">
                  <c:v>2211.0899999999997</c:v>
                </c:pt>
                <c:pt idx="7801">
                  <c:v>1388.0099999999998</c:v>
                </c:pt>
                <c:pt idx="7802">
                  <c:v>1337.4599999999998</c:v>
                </c:pt>
                <c:pt idx="7803">
                  <c:v>1974.1499999999996</c:v>
                </c:pt>
                <c:pt idx="7804">
                  <c:v>2970.6</c:v>
                </c:pt>
                <c:pt idx="7805">
                  <c:v>4878.8099999999995</c:v>
                </c:pt>
                <c:pt idx="7806">
                  <c:v>500.61</c:v>
                </c:pt>
                <c:pt idx="7807">
                  <c:v>3064.5</c:v>
                </c:pt>
                <c:pt idx="7808">
                  <c:v>5669.79</c:v>
                </c:pt>
                <c:pt idx="7809">
                  <c:v>-80.220000000000027</c:v>
                </c:pt>
                <c:pt idx="7810">
                  <c:v>-668.89999999999964</c:v>
                </c:pt>
                <c:pt idx="7811">
                  <c:v>-8309.6699999999983</c:v>
                </c:pt>
                <c:pt idx="7812">
                  <c:v>1901.3500000000004</c:v>
                </c:pt>
                <c:pt idx="7813">
                  <c:v>1164.9000000000001</c:v>
                </c:pt>
                <c:pt idx="7814">
                  <c:v>2520.21</c:v>
                </c:pt>
                <c:pt idx="7815">
                  <c:v>180.24</c:v>
                </c:pt>
                <c:pt idx="7816">
                  <c:v>848.15999999999985</c:v>
                </c:pt>
                <c:pt idx="7817">
                  <c:v>-1279.1999999999998</c:v>
                </c:pt>
                <c:pt idx="7818">
                  <c:v>535.32000000000062</c:v>
                </c:pt>
                <c:pt idx="7819">
                  <c:v>2661.5</c:v>
                </c:pt>
                <c:pt idx="7820">
                  <c:v>2831.75</c:v>
                </c:pt>
                <c:pt idx="7821">
                  <c:v>2195.4000000000005</c:v>
                </c:pt>
                <c:pt idx="7822">
                  <c:v>2268.1500000000005</c:v>
                </c:pt>
                <c:pt idx="7823">
                  <c:v>746.64</c:v>
                </c:pt>
                <c:pt idx="7824">
                  <c:v>3729.2700000000004</c:v>
                </c:pt>
                <c:pt idx="7825">
                  <c:v>11346.060000000001</c:v>
                </c:pt>
                <c:pt idx="7826">
                  <c:v>2072.25</c:v>
                </c:pt>
                <c:pt idx="7827">
                  <c:v>13457.43</c:v>
                </c:pt>
                <c:pt idx="7828">
                  <c:v>3939.67</c:v>
                </c:pt>
                <c:pt idx="7829">
                  <c:v>2530.63</c:v>
                </c:pt>
                <c:pt idx="7830">
                  <c:v>514.54999999999995</c:v>
                </c:pt>
                <c:pt idx="7831">
                  <c:v>2973.48</c:v>
                </c:pt>
                <c:pt idx="7832">
                  <c:v>2827.95</c:v>
                </c:pt>
                <c:pt idx="7833">
                  <c:v>9788.7999999999993</c:v>
                </c:pt>
                <c:pt idx="7834">
                  <c:v>12621.55</c:v>
                </c:pt>
                <c:pt idx="7835">
                  <c:v>7204.6</c:v>
                </c:pt>
                <c:pt idx="7836">
                  <c:v>5522.15</c:v>
                </c:pt>
                <c:pt idx="7837">
                  <c:v>7381.45</c:v>
                </c:pt>
                <c:pt idx="7838">
                  <c:v>5646.55</c:v>
                </c:pt>
                <c:pt idx="7839">
                  <c:v>8976.15</c:v>
                </c:pt>
                <c:pt idx="7840">
                  <c:v>8737.25</c:v>
                </c:pt>
                <c:pt idx="7841">
                  <c:v>5181.67</c:v>
                </c:pt>
                <c:pt idx="7842">
                  <c:v>510.97</c:v>
                </c:pt>
                <c:pt idx="7843">
                  <c:v>1193.1799999999998</c:v>
                </c:pt>
                <c:pt idx="7844">
                  <c:v>130.05000000000001</c:v>
                </c:pt>
                <c:pt idx="7845">
                  <c:v>2585.9499999999998</c:v>
                </c:pt>
                <c:pt idx="7846">
                  <c:v>1282.3499999999999</c:v>
                </c:pt>
                <c:pt idx="7847">
                  <c:v>3145.0499999999997</c:v>
                </c:pt>
                <c:pt idx="7848">
                  <c:v>392.4</c:v>
                </c:pt>
                <c:pt idx="7849">
                  <c:v>2737.59</c:v>
                </c:pt>
                <c:pt idx="7850">
                  <c:v>271.40000000000055</c:v>
                </c:pt>
                <c:pt idx="7851">
                  <c:v>1112.95</c:v>
                </c:pt>
                <c:pt idx="7852">
                  <c:v>-121.32999999999993</c:v>
                </c:pt>
                <c:pt idx="7853">
                  <c:v>1025.0900000000001</c:v>
                </c:pt>
                <c:pt idx="7854">
                  <c:v>1104.1400000000001</c:v>
                </c:pt>
                <c:pt idx="7855">
                  <c:v>-52.870000000000005</c:v>
                </c:pt>
                <c:pt idx="7856">
                  <c:v>69.260000000000005</c:v>
                </c:pt>
                <c:pt idx="7857">
                  <c:v>8602.5400000000009</c:v>
                </c:pt>
                <c:pt idx="7858">
                  <c:v>4168.47</c:v>
                </c:pt>
                <c:pt idx="7859">
                  <c:v>3440.65</c:v>
                </c:pt>
                <c:pt idx="7860">
                  <c:v>3232.71</c:v>
                </c:pt>
                <c:pt idx="7861">
                  <c:v>4093.93</c:v>
                </c:pt>
                <c:pt idx="7862">
                  <c:v>2596.39</c:v>
                </c:pt>
                <c:pt idx="7863">
                  <c:v>2692.05</c:v>
                </c:pt>
                <c:pt idx="7864">
                  <c:v>808.20999999999992</c:v>
                </c:pt>
                <c:pt idx="7865">
                  <c:v>1475.87</c:v>
                </c:pt>
                <c:pt idx="7866">
                  <c:v>11377.76</c:v>
                </c:pt>
                <c:pt idx="7867">
                  <c:v>466.70999999999992</c:v>
                </c:pt>
                <c:pt idx="7868">
                  <c:v>2544.87</c:v>
                </c:pt>
                <c:pt idx="7869">
                  <c:v>1076.6099999999997</c:v>
                </c:pt>
                <c:pt idx="7870">
                  <c:v>1347.21</c:v>
                </c:pt>
                <c:pt idx="7871">
                  <c:v>1437.2399999999998</c:v>
                </c:pt>
                <c:pt idx="7872">
                  <c:v>2700.96</c:v>
                </c:pt>
                <c:pt idx="7873">
                  <c:v>252.51</c:v>
                </c:pt>
                <c:pt idx="7874">
                  <c:v>3916.74</c:v>
                </c:pt>
                <c:pt idx="7875">
                  <c:v>-2298.8799999999992</c:v>
                </c:pt>
                <c:pt idx="7876">
                  <c:v>-394.55999999999949</c:v>
                </c:pt>
                <c:pt idx="7877">
                  <c:v>-1579.79</c:v>
                </c:pt>
                <c:pt idx="7878">
                  <c:v>-481.90999999999985</c:v>
                </c:pt>
                <c:pt idx="7879">
                  <c:v>-135.87</c:v>
                </c:pt>
                <c:pt idx="7880">
                  <c:v>4025.29</c:v>
                </c:pt>
                <c:pt idx="7881">
                  <c:v>3406.4</c:v>
                </c:pt>
                <c:pt idx="7882">
                  <c:v>5710.3700000000008</c:v>
                </c:pt>
                <c:pt idx="7883">
                  <c:v>2408.65</c:v>
                </c:pt>
                <c:pt idx="7884">
                  <c:v>2497.35</c:v>
                </c:pt>
                <c:pt idx="7885">
                  <c:v>6861.75</c:v>
                </c:pt>
                <c:pt idx="7886">
                  <c:v>5047.08</c:v>
                </c:pt>
                <c:pt idx="7887">
                  <c:v>-166.40999999999985</c:v>
                </c:pt>
                <c:pt idx="7888">
                  <c:v>-1329.54</c:v>
                </c:pt>
                <c:pt idx="7889">
                  <c:v>479.94000000000051</c:v>
                </c:pt>
                <c:pt idx="7890">
                  <c:v>1203.33</c:v>
                </c:pt>
                <c:pt idx="7891">
                  <c:v>102.30000000000018</c:v>
                </c:pt>
                <c:pt idx="7892">
                  <c:v>2453.58</c:v>
                </c:pt>
                <c:pt idx="7893">
                  <c:v>6709.77</c:v>
                </c:pt>
                <c:pt idx="7894">
                  <c:v>6108.4500000000007</c:v>
                </c:pt>
                <c:pt idx="7895">
                  <c:v>9637.5600000000013</c:v>
                </c:pt>
                <c:pt idx="7896">
                  <c:v>6151.5300000000007</c:v>
                </c:pt>
                <c:pt idx="7897">
                  <c:v>6104.1</c:v>
                </c:pt>
                <c:pt idx="7898">
                  <c:v>184.97</c:v>
                </c:pt>
                <c:pt idx="7899">
                  <c:v>4849.25</c:v>
                </c:pt>
                <c:pt idx="7900">
                  <c:v>7407.2</c:v>
                </c:pt>
                <c:pt idx="7901">
                  <c:v>10035.15</c:v>
                </c:pt>
                <c:pt idx="7902">
                  <c:v>5126.5</c:v>
                </c:pt>
                <c:pt idx="7903">
                  <c:v>7413.65</c:v>
                </c:pt>
                <c:pt idx="7904">
                  <c:v>8231.7000000000007</c:v>
                </c:pt>
                <c:pt idx="7905">
                  <c:v>8231.7000000000007</c:v>
                </c:pt>
              </c:numCache>
            </c:numRef>
          </c:yVal>
          <c:smooth val="0"/>
          <c:extLst>
            <c:ext xmlns:c16="http://schemas.microsoft.com/office/drawing/2014/chart" uri="{C3380CC4-5D6E-409C-BE32-E72D297353CC}">
              <c16:uniqueId val="{00000000-E56D-4E67-BA58-AA305CC44C71}"/>
            </c:ext>
          </c:extLst>
        </c:ser>
        <c:dLbls>
          <c:showLegendKey val="0"/>
          <c:showVal val="0"/>
          <c:showCatName val="0"/>
          <c:showSerName val="0"/>
          <c:showPercent val="0"/>
          <c:showBubbleSize val="0"/>
        </c:dLbls>
        <c:axId val="1179675504"/>
        <c:axId val="1179674064"/>
      </c:scatterChart>
      <c:valAx>
        <c:axId val="117967550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674064"/>
        <c:crosses val="autoZero"/>
        <c:crossBetween val="midCat"/>
      </c:valAx>
      <c:valAx>
        <c:axId val="117967406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675504"/>
        <c:crosses val="autoZero"/>
        <c:crossBetween val="midCat"/>
      </c:valAx>
      <c:spPr>
        <a:noFill/>
        <a:ln>
          <a:noFill/>
        </a:ln>
        <a:effectLst/>
      </c:spPr>
    </c:plotArea>
    <c:plotVisOnly val="1"/>
    <c:dispBlanksAs val="gap"/>
    <c:showDLblsOverMax val="0"/>
  </c:chart>
  <c:spPr>
    <a:gradFill>
      <a:gsLst>
        <a:gs pos="0">
          <a:schemeClr val="bg1">
            <a:lumMod val="65000"/>
          </a:schemeClr>
        </a:gs>
        <a:gs pos="100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Copy.xlsx]Sheet6!PivotTable20</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60885342352339"/>
          <c:y val="3.8923978927094545E-2"/>
          <c:w val="0.81858590913474449"/>
          <c:h val="0.50966813269962874"/>
        </c:manualLayout>
      </c:layout>
      <c:bar3DChart>
        <c:barDir val="col"/>
        <c:grouping val="stacked"/>
        <c:varyColors val="0"/>
        <c:ser>
          <c:idx val="0"/>
          <c:order val="0"/>
          <c:tx>
            <c:strRef>
              <c:f>Sheet6!$B$3</c:f>
              <c:strCache>
                <c:ptCount val="1"/>
                <c:pt idx="0">
                  <c:v>Total</c:v>
                </c:pt>
              </c:strCache>
            </c:strRef>
          </c:tx>
          <c:spPr>
            <a:solidFill>
              <a:schemeClr val="accent1"/>
            </a:solidFill>
            <a:ln>
              <a:noFill/>
            </a:ln>
            <a:effectLst/>
            <a:sp3d/>
          </c:spPr>
          <c:invertIfNegative val="0"/>
          <c:cat>
            <c:multiLvlStrRef>
              <c:f>Sheet6!$A$4:$A$29</c:f>
              <c:multiLvlStrCache>
                <c:ptCount val="22"/>
                <c:lvl>
                  <c:pt idx="0">
                    <c:v>85% Dark Bars</c:v>
                  </c:pt>
                  <c:pt idx="1">
                    <c:v>99% Dark &amp; Pure</c:v>
                  </c:pt>
                  <c:pt idx="2">
                    <c:v>Almond Choco</c:v>
                  </c:pt>
                  <c:pt idx="3">
                    <c:v>Baker's Choco Chips</c:v>
                  </c:pt>
                  <c:pt idx="4">
                    <c:v>Caramel Stuffed Bars</c:v>
                  </c:pt>
                  <c:pt idx="5">
                    <c:v>Fruit &amp; Nut Bars</c:v>
                  </c:pt>
                  <c:pt idx="6">
                    <c:v>Milk Bars</c:v>
                  </c:pt>
                  <c:pt idx="7">
                    <c:v>Mint Chip Choco</c:v>
                  </c:pt>
                  <c:pt idx="8">
                    <c:v>Orange Choco</c:v>
                  </c:pt>
                  <c:pt idx="9">
                    <c:v>Raspberry Choco</c:v>
                  </c:pt>
                  <c:pt idx="10">
                    <c:v>Smooth Silky Salty</c:v>
                  </c:pt>
                  <c:pt idx="11">
                    <c:v>50% Dark Bites</c:v>
                  </c:pt>
                  <c:pt idx="12">
                    <c:v>70% Dark Bites</c:v>
                  </c:pt>
                  <c:pt idx="13">
                    <c:v>After Nines</c:v>
                  </c:pt>
                  <c:pt idx="14">
                    <c:v>Choco Coated Almonds</c:v>
                  </c:pt>
                  <c:pt idx="15">
                    <c:v>Eclairs</c:v>
                  </c:pt>
                  <c:pt idx="16">
                    <c:v>Peanut Butter Cubes</c:v>
                  </c:pt>
                  <c:pt idx="17">
                    <c:v>Spicy Special Slims</c:v>
                  </c:pt>
                  <c:pt idx="18">
                    <c:v>Drinking Coco</c:v>
                  </c:pt>
                  <c:pt idx="19">
                    <c:v>Manuka Honey Choco</c:v>
                  </c:pt>
                  <c:pt idx="20">
                    <c:v>Organic Choco Syrup</c:v>
                  </c:pt>
                  <c:pt idx="21">
                    <c:v>White Choc</c:v>
                  </c:pt>
                </c:lvl>
                <c:lvl>
                  <c:pt idx="0">
                    <c:v>Bars</c:v>
                  </c:pt>
                  <c:pt idx="11">
                    <c:v>Bites</c:v>
                  </c:pt>
                  <c:pt idx="18">
                    <c:v>Other</c:v>
                  </c:pt>
                </c:lvl>
              </c:multiLvlStrCache>
            </c:multiLvlStrRef>
          </c:cat>
          <c:val>
            <c:numRef>
              <c:f>Sheet6!$B$4:$B$29</c:f>
              <c:numCache>
                <c:formatCode>General</c:formatCode>
                <c:ptCount val="22"/>
                <c:pt idx="0">
                  <c:v>410814</c:v>
                </c:pt>
                <c:pt idx="1">
                  <c:v>143680</c:v>
                </c:pt>
                <c:pt idx="2">
                  <c:v>53553</c:v>
                </c:pt>
                <c:pt idx="3">
                  <c:v>53512</c:v>
                </c:pt>
                <c:pt idx="4">
                  <c:v>232395</c:v>
                </c:pt>
                <c:pt idx="5">
                  <c:v>160126</c:v>
                </c:pt>
                <c:pt idx="6">
                  <c:v>166515</c:v>
                </c:pt>
                <c:pt idx="7">
                  <c:v>321149</c:v>
                </c:pt>
                <c:pt idx="8">
                  <c:v>31885</c:v>
                </c:pt>
                <c:pt idx="9">
                  <c:v>480157</c:v>
                </c:pt>
                <c:pt idx="10">
                  <c:v>187482</c:v>
                </c:pt>
                <c:pt idx="11">
                  <c:v>25443</c:v>
                </c:pt>
                <c:pt idx="12">
                  <c:v>47042</c:v>
                </c:pt>
                <c:pt idx="13">
                  <c:v>63614</c:v>
                </c:pt>
                <c:pt idx="14">
                  <c:v>203282</c:v>
                </c:pt>
                <c:pt idx="15">
                  <c:v>27667</c:v>
                </c:pt>
                <c:pt idx="16">
                  <c:v>189235</c:v>
                </c:pt>
                <c:pt idx="17">
                  <c:v>214547</c:v>
                </c:pt>
                <c:pt idx="18">
                  <c:v>89457</c:v>
                </c:pt>
                <c:pt idx="19">
                  <c:v>393313</c:v>
                </c:pt>
                <c:pt idx="20">
                  <c:v>175698</c:v>
                </c:pt>
                <c:pt idx="21">
                  <c:v>114599</c:v>
                </c:pt>
              </c:numCache>
            </c:numRef>
          </c:val>
          <c:extLst>
            <c:ext xmlns:c16="http://schemas.microsoft.com/office/drawing/2014/chart" uri="{C3380CC4-5D6E-409C-BE32-E72D297353CC}">
              <c16:uniqueId val="{00000000-7035-4EE1-A3C4-1A51D064503D}"/>
            </c:ext>
          </c:extLst>
        </c:ser>
        <c:dLbls>
          <c:showLegendKey val="0"/>
          <c:showVal val="0"/>
          <c:showCatName val="0"/>
          <c:showSerName val="0"/>
          <c:showPercent val="0"/>
          <c:showBubbleSize val="0"/>
        </c:dLbls>
        <c:gapWidth val="150"/>
        <c:shape val="box"/>
        <c:axId val="2125395968"/>
        <c:axId val="2125396448"/>
        <c:axId val="0"/>
      </c:bar3DChart>
      <c:catAx>
        <c:axId val="2125395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5396448"/>
        <c:crosses val="autoZero"/>
        <c:auto val="1"/>
        <c:lblAlgn val="ctr"/>
        <c:lblOffset val="100"/>
        <c:noMultiLvlLbl val="0"/>
      </c:catAx>
      <c:valAx>
        <c:axId val="2125396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2539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bg1">
            <a:lumMod val="65000"/>
          </a:schemeClr>
        </a:gs>
        <a:gs pos="100000">
          <a:schemeClr val="accent1">
            <a:lumMod val="45000"/>
            <a:lumOff val="55000"/>
          </a:schemeClr>
        </a:gs>
        <a:gs pos="7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MOM Growth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914479440069991E-2"/>
          <c:y val="0.19486111111111112"/>
          <c:w val="0.87630774278215218"/>
          <c:h val="0.77736111111111106"/>
        </c:manualLayout>
      </c:layout>
      <c:lineChart>
        <c:grouping val="standard"/>
        <c:varyColors val="0"/>
        <c:ser>
          <c:idx val="0"/>
          <c:order val="0"/>
          <c:spPr>
            <a:ln w="28575" cap="rnd">
              <a:solidFill>
                <a:schemeClr val="accent1"/>
              </a:solidFill>
              <a:round/>
            </a:ln>
            <a:effectLst/>
          </c:spPr>
          <c:marker>
            <c:symbol val="none"/>
          </c:marker>
          <c:cat>
            <c:strRef>
              <c:f>Sheet2!$E$11:$E$19</c:f>
              <c:strCache>
                <c:ptCount val="9"/>
                <c:pt idx="0">
                  <c:v>Jan</c:v>
                </c:pt>
                <c:pt idx="1">
                  <c:v>Feb</c:v>
                </c:pt>
                <c:pt idx="2">
                  <c:v>Mar</c:v>
                </c:pt>
                <c:pt idx="3">
                  <c:v>Apr</c:v>
                </c:pt>
                <c:pt idx="4">
                  <c:v>May</c:v>
                </c:pt>
                <c:pt idx="5">
                  <c:v>Jun</c:v>
                </c:pt>
                <c:pt idx="6">
                  <c:v>Jul</c:v>
                </c:pt>
                <c:pt idx="7">
                  <c:v>Aug</c:v>
                </c:pt>
                <c:pt idx="8">
                  <c:v>Sep</c:v>
                </c:pt>
              </c:strCache>
            </c:strRef>
          </c:cat>
          <c:val>
            <c:numRef>
              <c:f>Sheet2!$F$11:$F$19</c:f>
              <c:numCache>
                <c:formatCode>0%</c:formatCode>
                <c:ptCount val="9"/>
                <c:pt idx="1">
                  <c:v>0.22308652317371308</c:v>
                </c:pt>
                <c:pt idx="2">
                  <c:v>-0.5125598327633496</c:v>
                </c:pt>
                <c:pt idx="3">
                  <c:v>-5.4731210889208924E-2</c:v>
                </c:pt>
                <c:pt idx="4">
                  <c:v>0.36348927865387826</c:v>
                </c:pt>
                <c:pt idx="5">
                  <c:v>0.12881678563703222</c:v>
                </c:pt>
                <c:pt idx="6">
                  <c:v>0.36796749160407821</c:v>
                </c:pt>
                <c:pt idx="7">
                  <c:v>-0.29151337886341294</c:v>
                </c:pt>
                <c:pt idx="8">
                  <c:v>0.13068452074960937</c:v>
                </c:pt>
              </c:numCache>
            </c:numRef>
          </c:val>
          <c:smooth val="0"/>
          <c:extLst>
            <c:ext xmlns:c16="http://schemas.microsoft.com/office/drawing/2014/chart" uri="{C3380CC4-5D6E-409C-BE32-E72D297353CC}">
              <c16:uniqueId val="{00000000-1B45-437D-87E6-0E40CBD56384}"/>
            </c:ext>
          </c:extLst>
        </c:ser>
        <c:dLbls>
          <c:showLegendKey val="0"/>
          <c:showVal val="0"/>
          <c:showCatName val="0"/>
          <c:showSerName val="0"/>
          <c:showPercent val="0"/>
          <c:showBubbleSize val="0"/>
        </c:dLbls>
        <c:smooth val="0"/>
        <c:axId val="1514935183"/>
        <c:axId val="1514936143"/>
      </c:lineChart>
      <c:catAx>
        <c:axId val="151493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36143"/>
        <c:crosses val="autoZero"/>
        <c:auto val="1"/>
        <c:lblAlgn val="ctr"/>
        <c:lblOffset val="100"/>
        <c:noMultiLvlLbl val="0"/>
      </c:catAx>
      <c:valAx>
        <c:axId val="15149361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935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[sample-chocolate-sales-data-all (2) - Copy.xlsx]Pivot Tables!PivotTable1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Tables'!$D$11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3F-443B-91BD-093E72F3ED7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3F-443B-91BD-093E72F3ED7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3F-443B-91BD-093E72F3ED7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23F-443B-91BD-093E72F3ED74}"/>
              </c:ext>
            </c:extLst>
          </c:dPt>
          <c:cat>
            <c:strRef>
              <c:f>'Pivot Tables'!$C$12:$C$16</c:f>
              <c:strCache>
                <c:ptCount val="4"/>
                <c:pt idx="0">
                  <c:v>Cancelled</c:v>
                </c:pt>
                <c:pt idx="1">
                  <c:v>Delivered</c:v>
                </c:pt>
                <c:pt idx="2">
                  <c:v>Placed</c:v>
                </c:pt>
                <c:pt idx="3">
                  <c:v>Shipped</c:v>
                </c:pt>
              </c:strCache>
            </c:strRef>
          </c:cat>
          <c:val>
            <c:numRef>
              <c:f>'Pivot Tables'!$D$12:$D$16</c:f>
              <c:numCache>
                <c:formatCode>General</c:formatCode>
                <c:ptCount val="4"/>
                <c:pt idx="0">
                  <c:v>5797.2452830188677</c:v>
                </c:pt>
                <c:pt idx="1">
                  <c:v>5727.5062119675458</c:v>
                </c:pt>
                <c:pt idx="2">
                  <c:v>5738.2948051948051</c:v>
                </c:pt>
                <c:pt idx="3">
                  <c:v>5717.9763556116013</c:v>
                </c:pt>
              </c:numCache>
            </c:numRef>
          </c:val>
          <c:extLst>
            <c:ext xmlns:c16="http://schemas.microsoft.com/office/drawing/2014/chart" uri="{C3380CC4-5D6E-409C-BE32-E72D297353CC}">
              <c16:uniqueId val="{00000008-D23F-443B-91BD-093E72F3ED7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025371828521441E-2"/>
          <c:y val="0.11615740740740743"/>
          <c:w val="0.87764129483814524"/>
          <c:h val="0.72125801983085447"/>
        </c:manualLayout>
      </c:layout>
      <c:scatterChart>
        <c:scatterStyle val="lineMarker"/>
        <c:varyColors val="0"/>
        <c:ser>
          <c:idx val="0"/>
          <c:order val="0"/>
          <c:tx>
            <c:strRef>
              <c:f>Sheet5!$D$12</c:f>
              <c:strCache>
                <c:ptCount val="1"/>
                <c:pt idx="0">
                  <c:v>height</c:v>
                </c:pt>
              </c:strCache>
            </c:strRef>
          </c:tx>
          <c:spPr>
            <a:ln w="38100" cap="rnd">
              <a:noFill/>
              <a:round/>
            </a:ln>
            <a:effectLst/>
          </c:spPr>
          <c:marker>
            <c:symbol val="circle"/>
            <c:size val="5"/>
            <c:spPr>
              <a:solidFill>
                <a:schemeClr val="accent1"/>
              </a:solidFill>
              <a:ln w="9525">
                <a:solidFill>
                  <a:schemeClr val="accent1"/>
                </a:solidFill>
              </a:ln>
              <a:effectLst/>
            </c:spPr>
          </c:marker>
          <c:xVal>
            <c:numRef>
              <c:f>Sheet5!$C$13:$C$18</c:f>
              <c:numCache>
                <c:formatCode>General</c:formatCode>
                <c:ptCount val="6"/>
                <c:pt idx="0">
                  <c:v>20</c:v>
                </c:pt>
                <c:pt idx="1">
                  <c:v>25</c:v>
                </c:pt>
                <c:pt idx="2">
                  <c:v>15</c:v>
                </c:pt>
                <c:pt idx="3">
                  <c:v>45</c:v>
                </c:pt>
                <c:pt idx="4">
                  <c:v>46</c:v>
                </c:pt>
                <c:pt idx="5">
                  <c:v>47</c:v>
                </c:pt>
              </c:numCache>
            </c:numRef>
          </c:xVal>
          <c:yVal>
            <c:numRef>
              <c:f>Sheet5!$D$13:$D$18</c:f>
              <c:numCache>
                <c:formatCode>General</c:formatCode>
                <c:ptCount val="6"/>
                <c:pt idx="0">
                  <c:v>140</c:v>
                </c:pt>
                <c:pt idx="1">
                  <c:v>145</c:v>
                </c:pt>
                <c:pt idx="2">
                  <c:v>134</c:v>
                </c:pt>
                <c:pt idx="3">
                  <c:v>155</c:v>
                </c:pt>
                <c:pt idx="4">
                  <c:v>165</c:v>
                </c:pt>
                <c:pt idx="5">
                  <c:v>163</c:v>
                </c:pt>
              </c:numCache>
            </c:numRef>
          </c:yVal>
          <c:smooth val="0"/>
          <c:extLst>
            <c:ext xmlns:c16="http://schemas.microsoft.com/office/drawing/2014/chart" uri="{C3380CC4-5D6E-409C-BE32-E72D297353CC}">
              <c16:uniqueId val="{00000000-9244-48C6-8BAA-4CAD01FA0DAD}"/>
            </c:ext>
          </c:extLst>
        </c:ser>
        <c:dLbls>
          <c:showLegendKey val="0"/>
          <c:showVal val="0"/>
          <c:showCatName val="0"/>
          <c:showSerName val="0"/>
          <c:showPercent val="0"/>
          <c:showBubbleSize val="0"/>
        </c:dLbls>
        <c:axId val="213598176"/>
        <c:axId val="213599616"/>
      </c:scatterChart>
      <c:valAx>
        <c:axId val="213598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9616"/>
        <c:crosses val="autoZero"/>
        <c:crossBetween val="midCat"/>
      </c:valAx>
      <c:valAx>
        <c:axId val="213599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8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3025371828521441E-2"/>
          <c:y val="0.19486111111111112"/>
          <c:w val="0.88397462817147854"/>
          <c:h val="0.72125801983085447"/>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Sheet5!$F$13:$F$20</c:f>
              <c:numCache>
                <c:formatCode>General</c:formatCode>
                <c:ptCount val="8"/>
                <c:pt idx="0">
                  <c:v>1</c:v>
                </c:pt>
                <c:pt idx="1">
                  <c:v>2</c:v>
                </c:pt>
                <c:pt idx="2">
                  <c:v>3</c:v>
                </c:pt>
                <c:pt idx="3">
                  <c:v>4</c:v>
                </c:pt>
                <c:pt idx="4">
                  <c:v>4</c:v>
                </c:pt>
                <c:pt idx="5">
                  <c:v>6</c:v>
                </c:pt>
                <c:pt idx="6">
                  <c:v>6</c:v>
                </c:pt>
                <c:pt idx="7">
                  <c:v>7</c:v>
                </c:pt>
              </c:numCache>
            </c:numRef>
          </c:xVal>
          <c:yVal>
            <c:numRef>
              <c:f>Sheet5!$G$13:$G$20</c:f>
              <c:numCache>
                <c:formatCode>General</c:formatCode>
                <c:ptCount val="8"/>
                <c:pt idx="0">
                  <c:v>160</c:v>
                </c:pt>
                <c:pt idx="1">
                  <c:v>150</c:v>
                </c:pt>
                <c:pt idx="2">
                  <c:v>140</c:v>
                </c:pt>
                <c:pt idx="3">
                  <c:v>130</c:v>
                </c:pt>
                <c:pt idx="4">
                  <c:v>120</c:v>
                </c:pt>
                <c:pt idx="5">
                  <c:v>115</c:v>
                </c:pt>
                <c:pt idx="6">
                  <c:v>110</c:v>
                </c:pt>
                <c:pt idx="7">
                  <c:v>105</c:v>
                </c:pt>
              </c:numCache>
            </c:numRef>
          </c:yVal>
          <c:smooth val="0"/>
          <c:extLst>
            <c:ext xmlns:c16="http://schemas.microsoft.com/office/drawing/2014/chart" uri="{C3380CC4-5D6E-409C-BE32-E72D297353CC}">
              <c16:uniqueId val="{00000000-53A3-4364-9078-62D002D58CF1}"/>
            </c:ext>
          </c:extLst>
        </c:ser>
        <c:dLbls>
          <c:showLegendKey val="0"/>
          <c:showVal val="0"/>
          <c:showCatName val="0"/>
          <c:showSerName val="0"/>
          <c:showPercent val="0"/>
          <c:showBubbleSize val="0"/>
        </c:dLbls>
        <c:axId val="1577774336"/>
        <c:axId val="1577772896"/>
      </c:scatterChart>
      <c:valAx>
        <c:axId val="157777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772896"/>
        <c:crosses val="autoZero"/>
        <c:crossBetween val="midCat"/>
      </c:valAx>
      <c:valAx>
        <c:axId val="15777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774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treemap" uniqueId="{95FDD491-F581-49D6-8F8C-834A43324156}">
          <cx:tx>
            <cx:txData>
              <cx:f>_xlchart.v1.4</cx:f>
              <cx:v>tortal boxes sold</cx:v>
            </cx:txData>
          </cx:tx>
          <cx:dataLabels>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Aptos Narrow" panose="02110004020202020204"/>
                </a:endParaRPr>
              </a:p>
            </cx:txPr>
            <cx:visibility seriesName="0" categoryName="1" value="0"/>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D9AAE6A6-050A-4507-A192-36DC5BDB475D}">
          <cx:tx>
            <cx:txData>
              <cx:f>_xlchart.v2.1</cx:f>
              <cx:v>tortal boxes sold</cx:v>
            </cx:txData>
          </cx:tx>
          <cx:dataLabels pos="ctr">
            <cx:visibility seriesName="0" categoryName="0" value="1"/>
            <cx:separator>, </cx:separator>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plotArea>
      <cx:plotAreaRegion>
        <cx:series layoutId="boxWhisker" uniqueId="{E388FA01-82D6-4AF8-BA87-BEA236443B41}">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3</xdr:col>
      <xdr:colOff>674370</xdr:colOff>
      <xdr:row>12</xdr:row>
      <xdr:rowOff>0</xdr:rowOff>
    </xdr:from>
    <xdr:to>
      <xdr:col>9</xdr:col>
      <xdr:colOff>491490</xdr:colOff>
      <xdr:row>24</xdr:row>
      <xdr:rowOff>0</xdr:rowOff>
    </xdr:to>
    <xdr:graphicFrame macro="">
      <xdr:nvGraphicFramePr>
        <xdr:cNvPr id="2" name="Chart 1">
          <a:extLst>
            <a:ext uri="{FF2B5EF4-FFF2-40B4-BE49-F238E27FC236}">
              <a16:creationId xmlns:a16="http://schemas.microsoft.com/office/drawing/2014/main" id="{F993A3DB-7138-CBE0-D09F-845B6C49F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144779</xdr:colOff>
      <xdr:row>1</xdr:row>
      <xdr:rowOff>144779</xdr:rowOff>
    </xdr:from>
    <xdr:to>
      <xdr:col>15</xdr:col>
      <xdr:colOff>370113</xdr:colOff>
      <xdr:row>20</xdr:row>
      <xdr:rowOff>43542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4AC644F-B13E-6312-BD77-CA5E0B4CAA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34299" y="373379"/>
              <a:ext cx="6565174" cy="42421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698501</xdr:colOff>
      <xdr:row>20</xdr:row>
      <xdr:rowOff>141817</xdr:rowOff>
    </xdr:from>
    <xdr:to>
      <xdr:col>12</xdr:col>
      <xdr:colOff>529167</xdr:colOff>
      <xdr:row>32</xdr:row>
      <xdr:rowOff>175684</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0F9CE68-C173-37DA-013D-6611E29EB2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495541" y="4713817"/>
              <a:ext cx="4585546" cy="27770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53340</xdr:colOff>
      <xdr:row>4</xdr:row>
      <xdr:rowOff>152400</xdr:rowOff>
    </xdr:from>
    <xdr:to>
      <xdr:col>12</xdr:col>
      <xdr:colOff>297179</xdr:colOff>
      <xdr:row>18</xdr:row>
      <xdr:rowOff>104775</xdr:rowOff>
    </xdr:to>
    <mc:AlternateContent xmlns:mc="http://schemas.openxmlformats.org/markup-compatibility/2006">
      <mc:Choice xmlns:a14="http://schemas.microsoft.com/office/drawing/2010/main" Requires="a14">
        <xdr:graphicFrame macro="">
          <xdr:nvGraphicFramePr>
            <xdr:cNvPr id="6" name="Months (Shipdate)">
              <a:extLst>
                <a:ext uri="{FF2B5EF4-FFF2-40B4-BE49-F238E27FC236}">
                  <a16:creationId xmlns:a16="http://schemas.microsoft.com/office/drawing/2014/main" id="{932749AD-C793-0F61-638E-4619E43FD13C}"/>
                </a:ext>
              </a:extLst>
            </xdr:cNvPr>
            <xdr:cNvGraphicFramePr/>
          </xdr:nvGraphicFramePr>
          <xdr:xfrm>
            <a:off x="0" y="0"/>
            <a:ext cx="0" cy="0"/>
          </xdr:xfrm>
          <a:graphic>
            <a:graphicData uri="http://schemas.microsoft.com/office/drawing/2010/slicer">
              <sle:slicer xmlns:sle="http://schemas.microsoft.com/office/drawing/2010/slicer" name="Months (Shipdate)"/>
            </a:graphicData>
          </a:graphic>
        </xdr:graphicFrame>
      </mc:Choice>
      <mc:Fallback>
        <xdr:sp macro="" textlink="">
          <xdr:nvSpPr>
            <xdr:cNvPr id="0" name=""/>
            <xdr:cNvSpPr>
              <a:spLocks noTextEdit="1"/>
            </xdr:cNvSpPr>
          </xdr:nvSpPr>
          <xdr:spPr>
            <a:xfrm>
              <a:off x="9138073" y="1066800"/>
              <a:ext cx="1835573" cy="3152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609600</xdr:colOff>
      <xdr:row>5</xdr:row>
      <xdr:rowOff>50800</xdr:rowOff>
    </xdr:from>
    <xdr:to>
      <xdr:col>13</xdr:col>
      <xdr:colOff>406400</xdr:colOff>
      <xdr:row>17</xdr:row>
      <xdr:rowOff>50800</xdr:rowOff>
    </xdr:to>
    <xdr:graphicFrame macro="">
      <xdr:nvGraphicFramePr>
        <xdr:cNvPr id="7" name="Chart 6">
          <a:extLst>
            <a:ext uri="{FF2B5EF4-FFF2-40B4-BE49-F238E27FC236}">
              <a16:creationId xmlns:a16="http://schemas.microsoft.com/office/drawing/2014/main" id="{2B722B74-3C8B-8D22-8027-F28C50CB3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541020</xdr:colOff>
      <xdr:row>0</xdr:row>
      <xdr:rowOff>0</xdr:rowOff>
    </xdr:from>
    <xdr:to>
      <xdr:col>6</xdr:col>
      <xdr:colOff>489226</xdr:colOff>
      <xdr:row>13</xdr:row>
      <xdr:rowOff>180975</xdr:rowOff>
    </xdr:to>
    <mc:AlternateContent xmlns:mc="http://schemas.openxmlformats.org/markup-compatibility/2006">
      <mc:Choice xmlns:a14="http://schemas.microsoft.com/office/drawing/2010/main" Requires="a14">
        <xdr:graphicFrame macro="">
          <xdr:nvGraphicFramePr>
            <xdr:cNvPr id="2" name="Shipdate (Month)">
              <a:extLst>
                <a:ext uri="{FF2B5EF4-FFF2-40B4-BE49-F238E27FC236}">
                  <a16:creationId xmlns:a16="http://schemas.microsoft.com/office/drawing/2014/main" id="{EDDBAAA1-279A-BB9D-8D2D-A57CFF37F933}"/>
                </a:ext>
              </a:extLst>
            </xdr:cNvPr>
            <xdr:cNvGraphicFramePr/>
          </xdr:nvGraphicFramePr>
          <xdr:xfrm>
            <a:off x="0" y="0"/>
            <a:ext cx="0" cy="0"/>
          </xdr:xfrm>
          <a:graphic>
            <a:graphicData uri="http://schemas.microsoft.com/office/drawing/2010/slicer">
              <sle:slicer xmlns:sle="http://schemas.microsoft.com/office/drawing/2010/slicer" name="Shipdate (Month)"/>
            </a:graphicData>
          </a:graphic>
        </xdr:graphicFrame>
      </mc:Choice>
      <mc:Fallback>
        <xdr:sp macro="" textlink="">
          <xdr:nvSpPr>
            <xdr:cNvPr id="0" name=""/>
            <xdr:cNvSpPr>
              <a:spLocks noTextEdit="1"/>
            </xdr:cNvSpPr>
          </xdr:nvSpPr>
          <xdr:spPr>
            <a:xfrm>
              <a:off x="5157194" y="0"/>
              <a:ext cx="1836641" cy="3195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34290</xdr:colOff>
      <xdr:row>0</xdr:row>
      <xdr:rowOff>205740</xdr:rowOff>
    </xdr:from>
    <xdr:to>
      <xdr:col>13</xdr:col>
      <xdr:colOff>643890</xdr:colOff>
      <xdr:row>12</xdr:row>
      <xdr:rowOff>205740</xdr:rowOff>
    </xdr:to>
    <xdr:graphicFrame macro="">
      <xdr:nvGraphicFramePr>
        <xdr:cNvPr id="3" name="Chart 2">
          <a:extLst>
            <a:ext uri="{FF2B5EF4-FFF2-40B4-BE49-F238E27FC236}">
              <a16:creationId xmlns:a16="http://schemas.microsoft.com/office/drawing/2014/main" id="{E5D04DAB-9630-D8A1-6F3B-D024E38C0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346710</xdr:colOff>
      <xdr:row>13</xdr:row>
      <xdr:rowOff>213360</xdr:rowOff>
    </xdr:from>
    <xdr:to>
      <xdr:col>13</xdr:col>
      <xdr:colOff>163830</xdr:colOff>
      <xdr:row>25</xdr:row>
      <xdr:rowOff>213360</xdr:rowOff>
    </xdr:to>
    <xdr:graphicFrame macro="">
      <xdr:nvGraphicFramePr>
        <xdr:cNvPr id="4" name="Chart 3">
          <a:extLst>
            <a:ext uri="{FF2B5EF4-FFF2-40B4-BE49-F238E27FC236}">
              <a16:creationId xmlns:a16="http://schemas.microsoft.com/office/drawing/2014/main" id="{A7553546-ABB6-B8FD-40A8-84E58B278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87630</xdr:colOff>
      <xdr:row>11</xdr:row>
      <xdr:rowOff>45720</xdr:rowOff>
    </xdr:from>
    <xdr:to>
      <xdr:col>19</xdr:col>
      <xdr:colOff>697230</xdr:colOff>
      <xdr:row>23</xdr:row>
      <xdr:rowOff>45720</xdr:rowOff>
    </xdr:to>
    <xdr:graphicFrame macro="">
      <xdr:nvGraphicFramePr>
        <xdr:cNvPr id="5" name="Chart 4">
          <a:extLst>
            <a:ext uri="{FF2B5EF4-FFF2-40B4-BE49-F238E27FC236}">
              <a16:creationId xmlns:a16="http://schemas.microsoft.com/office/drawing/2014/main" id="{FF16EF9D-96D1-220A-A931-F7586A560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347871</xdr:colOff>
      <xdr:row>0</xdr:row>
      <xdr:rowOff>0</xdr:rowOff>
    </xdr:from>
    <xdr:to>
      <xdr:col>20</xdr:col>
      <xdr:colOff>149089</xdr:colOff>
      <xdr:row>11</xdr:row>
      <xdr:rowOff>192157</xdr:rowOff>
    </xdr:to>
    <xdr:graphicFrame macro="">
      <xdr:nvGraphicFramePr>
        <xdr:cNvPr id="6" name="Chart 5">
          <a:extLst>
            <a:ext uri="{FF2B5EF4-FFF2-40B4-BE49-F238E27FC236}">
              <a16:creationId xmlns:a16="http://schemas.microsoft.com/office/drawing/2014/main" id="{D9E867B0-62FD-09A2-820A-9973B8CEB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542786</xdr:colOff>
      <xdr:row>12</xdr:row>
      <xdr:rowOff>12147</xdr:rowOff>
    </xdr:from>
    <xdr:to>
      <xdr:col>22</xdr:col>
      <xdr:colOff>781325</xdr:colOff>
      <xdr:row>25</xdr:row>
      <xdr:rowOff>150053</xdr:rowOff>
    </xdr:to>
    <mc:AlternateContent xmlns:mc="http://schemas.openxmlformats.org/markup-compatibility/2006">
      <mc:Choice xmlns:a14="http://schemas.microsoft.com/office/drawing/2010/main" Requires="a14">
        <xdr:graphicFrame macro="">
          <xdr:nvGraphicFramePr>
            <xdr:cNvPr id="8" name="Sales_person">
              <a:extLst>
                <a:ext uri="{FF2B5EF4-FFF2-40B4-BE49-F238E27FC236}">
                  <a16:creationId xmlns:a16="http://schemas.microsoft.com/office/drawing/2014/main" id="{D34E386E-3441-144B-1934-6EB63425A238}"/>
                </a:ext>
              </a:extLst>
            </xdr:cNvPr>
            <xdr:cNvGraphicFramePr/>
          </xdr:nvGraphicFramePr>
          <xdr:xfrm>
            <a:off x="0" y="0"/>
            <a:ext cx="0" cy="0"/>
          </xdr:xfrm>
          <a:graphic>
            <a:graphicData uri="http://schemas.microsoft.com/office/drawing/2010/slicer">
              <sle:slicer xmlns:sle="http://schemas.microsoft.com/office/drawing/2010/slicer" name="Sales_person"/>
            </a:graphicData>
          </a:graphic>
        </xdr:graphicFrame>
      </mc:Choice>
      <mc:Fallback>
        <xdr:sp macro="" textlink="">
          <xdr:nvSpPr>
            <xdr:cNvPr id="0" name=""/>
            <xdr:cNvSpPr>
              <a:spLocks noTextEdit="1"/>
            </xdr:cNvSpPr>
          </xdr:nvSpPr>
          <xdr:spPr>
            <a:xfrm>
              <a:off x="18576786" y="2795104"/>
              <a:ext cx="1828800" cy="3152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248920</xdr:colOff>
      <xdr:row>5</xdr:row>
      <xdr:rowOff>30480</xdr:rowOff>
    </xdr:from>
    <xdr:to>
      <xdr:col>9</xdr:col>
      <xdr:colOff>22860</xdr:colOff>
      <xdr:row>14</xdr:row>
      <xdr:rowOff>208280</xdr:rowOff>
    </xdr:to>
    <xdr:graphicFrame macro="">
      <xdr:nvGraphicFramePr>
        <xdr:cNvPr id="2" name="Chart 1">
          <a:extLst>
            <a:ext uri="{FF2B5EF4-FFF2-40B4-BE49-F238E27FC236}">
              <a16:creationId xmlns:a16="http://schemas.microsoft.com/office/drawing/2014/main" id="{1A3ED73D-BEF2-EB0A-A0EB-301F27EB0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xdr:colOff>
      <xdr:row>0</xdr:row>
      <xdr:rowOff>167640</xdr:rowOff>
    </xdr:from>
    <xdr:to>
      <xdr:col>10</xdr:col>
      <xdr:colOff>350520</xdr:colOff>
      <xdr:row>3</xdr:row>
      <xdr:rowOff>106680</xdr:rowOff>
    </xdr:to>
    <xdr:sp macro="" textlink="">
      <xdr:nvSpPr>
        <xdr:cNvPr id="2" name="TextBox 1">
          <a:extLst>
            <a:ext uri="{FF2B5EF4-FFF2-40B4-BE49-F238E27FC236}">
              <a16:creationId xmlns:a16="http://schemas.microsoft.com/office/drawing/2014/main" id="{FD21BD47-223D-490E-35D9-21C020865A5D}"/>
            </a:ext>
          </a:extLst>
        </xdr:cNvPr>
        <xdr:cNvSpPr txBox="1"/>
      </xdr:nvSpPr>
      <xdr:spPr>
        <a:xfrm>
          <a:off x="3185160" y="167640"/>
          <a:ext cx="5090160" cy="624840"/>
        </a:xfrm>
        <a:prstGeom prst="rect">
          <a:avLst/>
        </a:prstGeom>
        <a:ln/>
      </xdr:spPr>
      <xdr:style>
        <a:lnRef idx="3">
          <a:schemeClr val="lt1"/>
        </a:lnRef>
        <a:fillRef idx="1">
          <a:schemeClr val="dk1"/>
        </a:fillRef>
        <a:effectRef idx="1">
          <a:schemeClr val="dk1"/>
        </a:effectRef>
        <a:fontRef idx="minor">
          <a:schemeClr val="lt1"/>
        </a:fontRef>
      </xdr:style>
      <xdr:txBody>
        <a:bodyPr vertOverflow="clip" horzOverflow="clip" wrap="square" rtlCol="0" anchor="t"/>
        <a:lstStyle/>
        <a:p>
          <a:r>
            <a:rPr lang="en-IN" sz="3000"/>
            <a:t>CHOCOLATE SALES ANALYSIS</a:t>
          </a:r>
        </a:p>
      </xdr:txBody>
    </xdr:sp>
    <xdr:clientData/>
  </xdr:twoCellAnchor>
  <xdr:twoCellAnchor>
    <xdr:from>
      <xdr:col>0</xdr:col>
      <xdr:colOff>762000</xdr:colOff>
      <xdr:row>4</xdr:row>
      <xdr:rowOff>45720</xdr:rowOff>
    </xdr:from>
    <xdr:to>
      <xdr:col>2</xdr:col>
      <xdr:colOff>601980</xdr:colOff>
      <xdr:row>6</xdr:row>
      <xdr:rowOff>190500</xdr:rowOff>
    </xdr:to>
    <xdr:sp macro="" textlink="KPI!A9">
      <xdr:nvSpPr>
        <xdr:cNvPr id="3" name="Rectangle: Rounded Corners 2">
          <a:extLst>
            <a:ext uri="{FF2B5EF4-FFF2-40B4-BE49-F238E27FC236}">
              <a16:creationId xmlns:a16="http://schemas.microsoft.com/office/drawing/2014/main" id="{73437ACB-105B-9034-D8D0-E5B07E1200C2}"/>
            </a:ext>
          </a:extLst>
        </xdr:cNvPr>
        <xdr:cNvSpPr/>
      </xdr:nvSpPr>
      <xdr:spPr>
        <a:xfrm>
          <a:off x="762000" y="960120"/>
          <a:ext cx="1424940" cy="6019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Aptos Narrow"/>
            </a:rPr>
            <a:t>Total Revenue</a:t>
          </a:r>
          <a:br>
            <a:rPr lang="en-US" sz="1400" b="0" i="0" u="none" strike="noStrike">
              <a:solidFill>
                <a:srgbClr val="000000"/>
              </a:solidFill>
              <a:latin typeface="Aptos Narrow"/>
            </a:rPr>
          </a:br>
          <a:fld id="{50301F27-48E1-4895-A9BD-A64229D620FA}" type="TxLink">
            <a:rPr lang="en-US" sz="1400" b="0" i="0" u="none" strike="noStrike">
              <a:solidFill>
                <a:srgbClr val="000000"/>
              </a:solidFill>
              <a:latin typeface="Aptos Narrow"/>
            </a:rPr>
            <a:pPr algn="l"/>
            <a:t>44696435.5</a:t>
          </a:fld>
          <a:endParaRPr lang="en-US"/>
        </a:p>
      </xdr:txBody>
    </xdr:sp>
    <xdr:clientData/>
  </xdr:twoCellAnchor>
  <xdr:twoCellAnchor>
    <xdr:from>
      <xdr:col>3</xdr:col>
      <xdr:colOff>236220</xdr:colOff>
      <xdr:row>3</xdr:row>
      <xdr:rowOff>213360</xdr:rowOff>
    </xdr:from>
    <xdr:to>
      <xdr:col>5</xdr:col>
      <xdr:colOff>83820</xdr:colOff>
      <xdr:row>6</xdr:row>
      <xdr:rowOff>175260</xdr:rowOff>
    </xdr:to>
    <xdr:sp macro="" textlink="KPI!C36">
      <xdr:nvSpPr>
        <xdr:cNvPr id="4" name="Rectangle: Rounded Corners 3">
          <a:extLst>
            <a:ext uri="{FF2B5EF4-FFF2-40B4-BE49-F238E27FC236}">
              <a16:creationId xmlns:a16="http://schemas.microsoft.com/office/drawing/2014/main" id="{D026B492-4576-4659-B284-4DA084B12FA6}"/>
            </a:ext>
          </a:extLst>
        </xdr:cNvPr>
        <xdr:cNvSpPr/>
      </xdr:nvSpPr>
      <xdr:spPr>
        <a:xfrm>
          <a:off x="2613660" y="899160"/>
          <a:ext cx="143256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a:solidFill>
                <a:srgbClr val="000000"/>
              </a:solidFill>
              <a:latin typeface="Aptos Narrow"/>
            </a:rPr>
            <a:t>Profit Margin</a:t>
          </a:r>
        </a:p>
        <a:p>
          <a:pPr algn="l"/>
          <a:fld id="{F55105BD-6F4B-465A-BA04-9B129E952D46}" type="TxLink">
            <a:rPr lang="en-US" sz="1400" b="0" i="0" u="none" strike="noStrike">
              <a:solidFill>
                <a:srgbClr val="000000"/>
              </a:solidFill>
              <a:latin typeface="Aptos Narrow"/>
            </a:rPr>
            <a:pPr algn="l"/>
            <a:t>45.28705885</a:t>
          </a:fld>
          <a:endParaRPr lang="en-IN" sz="1100"/>
        </a:p>
      </xdr:txBody>
    </xdr:sp>
    <xdr:clientData/>
  </xdr:twoCellAnchor>
  <xdr:twoCellAnchor>
    <xdr:from>
      <xdr:col>7</xdr:col>
      <xdr:colOff>586740</xdr:colOff>
      <xdr:row>3</xdr:row>
      <xdr:rowOff>220980</xdr:rowOff>
    </xdr:from>
    <xdr:to>
      <xdr:col>9</xdr:col>
      <xdr:colOff>434340</xdr:colOff>
      <xdr:row>6</xdr:row>
      <xdr:rowOff>182880</xdr:rowOff>
    </xdr:to>
    <xdr:sp macro="" textlink="KPI!A9">
      <xdr:nvSpPr>
        <xdr:cNvPr id="6" name="Rectangle: Rounded Corners 5">
          <a:extLst>
            <a:ext uri="{FF2B5EF4-FFF2-40B4-BE49-F238E27FC236}">
              <a16:creationId xmlns:a16="http://schemas.microsoft.com/office/drawing/2014/main" id="{CD3C1234-41D8-4C81-B97C-DDC070D5C940}"/>
            </a:ext>
          </a:extLst>
        </xdr:cNvPr>
        <xdr:cNvSpPr/>
      </xdr:nvSpPr>
      <xdr:spPr>
        <a:xfrm>
          <a:off x="6134100" y="906780"/>
          <a:ext cx="143256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5AAAFB-8EBA-4A80-9C16-C67486D79E44}" type="TxLink">
            <a:rPr lang="en-US" sz="1400" b="0" i="0" u="none" strike="noStrike">
              <a:solidFill>
                <a:srgbClr val="000000"/>
              </a:solidFill>
              <a:latin typeface="Aptos Narrow"/>
            </a:rPr>
            <a:pPr algn="l"/>
            <a:t>18960003</a:t>
          </a:fld>
          <a:endParaRPr lang="en-IN" sz="1100"/>
        </a:p>
      </xdr:txBody>
    </xdr:sp>
    <xdr:clientData/>
  </xdr:twoCellAnchor>
  <xdr:twoCellAnchor>
    <xdr:from>
      <xdr:col>9</xdr:col>
      <xdr:colOff>594360</xdr:colOff>
      <xdr:row>4</xdr:row>
      <xdr:rowOff>15240</xdr:rowOff>
    </xdr:from>
    <xdr:to>
      <xdr:col>11</xdr:col>
      <xdr:colOff>441960</xdr:colOff>
      <xdr:row>6</xdr:row>
      <xdr:rowOff>205740</xdr:rowOff>
    </xdr:to>
    <xdr:sp macro="" textlink="">
      <xdr:nvSpPr>
        <xdr:cNvPr id="7" name="Rectangle: Rounded Corners 6">
          <a:extLst>
            <a:ext uri="{FF2B5EF4-FFF2-40B4-BE49-F238E27FC236}">
              <a16:creationId xmlns:a16="http://schemas.microsoft.com/office/drawing/2014/main" id="{6BE63DC5-2C28-40DC-8188-B3AF0C016582}"/>
            </a:ext>
          </a:extLst>
        </xdr:cNvPr>
        <xdr:cNvSpPr/>
      </xdr:nvSpPr>
      <xdr:spPr>
        <a:xfrm>
          <a:off x="7726680" y="929640"/>
          <a:ext cx="143256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685800</xdr:colOff>
      <xdr:row>4</xdr:row>
      <xdr:rowOff>30480</xdr:rowOff>
    </xdr:from>
    <xdr:to>
      <xdr:col>13</xdr:col>
      <xdr:colOff>533400</xdr:colOff>
      <xdr:row>6</xdr:row>
      <xdr:rowOff>220980</xdr:rowOff>
    </xdr:to>
    <xdr:sp macro="" textlink="">
      <xdr:nvSpPr>
        <xdr:cNvPr id="8" name="Rectangle: Rounded Corners 7">
          <a:extLst>
            <a:ext uri="{FF2B5EF4-FFF2-40B4-BE49-F238E27FC236}">
              <a16:creationId xmlns:a16="http://schemas.microsoft.com/office/drawing/2014/main" id="{507D784C-0F67-433C-9B90-83C7E327C0A3}"/>
            </a:ext>
          </a:extLst>
        </xdr:cNvPr>
        <xdr:cNvSpPr/>
      </xdr:nvSpPr>
      <xdr:spPr>
        <a:xfrm>
          <a:off x="9403080" y="944880"/>
          <a:ext cx="1432560"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632460</xdr:colOff>
      <xdr:row>3</xdr:row>
      <xdr:rowOff>198120</xdr:rowOff>
    </xdr:from>
    <xdr:to>
      <xdr:col>7</xdr:col>
      <xdr:colOff>449580</xdr:colOff>
      <xdr:row>6</xdr:row>
      <xdr:rowOff>205740</xdr:rowOff>
    </xdr:to>
    <xdr:sp macro="" textlink="">
      <xdr:nvSpPr>
        <xdr:cNvPr id="9" name="Rectangle: Rounded Corners 8">
          <a:extLst>
            <a:ext uri="{FF2B5EF4-FFF2-40B4-BE49-F238E27FC236}">
              <a16:creationId xmlns:a16="http://schemas.microsoft.com/office/drawing/2014/main" id="{E545F33E-85F1-A81B-175A-9971EBB15191}"/>
            </a:ext>
          </a:extLst>
        </xdr:cNvPr>
        <xdr:cNvSpPr/>
      </xdr:nvSpPr>
      <xdr:spPr>
        <a:xfrm>
          <a:off x="4594860" y="883920"/>
          <a:ext cx="1402080" cy="69342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99060</xdr:colOff>
      <xdr:row>7</xdr:row>
      <xdr:rowOff>83820</xdr:rowOff>
    </xdr:from>
    <xdr:to>
      <xdr:col>3</xdr:col>
      <xdr:colOff>388620</xdr:colOff>
      <xdr:row>15</xdr:row>
      <xdr:rowOff>91440</xdr:rowOff>
    </xdr:to>
    <xdr:graphicFrame macro="">
      <xdr:nvGraphicFramePr>
        <xdr:cNvPr id="10" name="Chart 9">
          <a:extLst>
            <a:ext uri="{FF2B5EF4-FFF2-40B4-BE49-F238E27FC236}">
              <a16:creationId xmlns:a16="http://schemas.microsoft.com/office/drawing/2014/main" id="{068D6BFA-CD96-4065-9DA5-499D38AFF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510540</xdr:colOff>
      <xdr:row>7</xdr:row>
      <xdr:rowOff>68580</xdr:rowOff>
    </xdr:from>
    <xdr:to>
      <xdr:col>7</xdr:col>
      <xdr:colOff>38100</xdr:colOff>
      <xdr:row>16</xdr:row>
      <xdr:rowOff>30480</xdr:rowOff>
    </xdr:to>
    <xdr:graphicFrame macro="">
      <xdr:nvGraphicFramePr>
        <xdr:cNvPr id="11" name="Chart 10">
          <a:extLst>
            <a:ext uri="{FF2B5EF4-FFF2-40B4-BE49-F238E27FC236}">
              <a16:creationId xmlns:a16="http://schemas.microsoft.com/office/drawing/2014/main" id="{DDE446E9-DC0F-4AFE-9D7A-A619989AA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137160</xdr:colOff>
      <xdr:row>7</xdr:row>
      <xdr:rowOff>91440</xdr:rowOff>
    </xdr:from>
    <xdr:to>
      <xdr:col>10</xdr:col>
      <xdr:colOff>350520</xdr:colOff>
      <xdr:row>16</xdr:row>
      <xdr:rowOff>0</xdr:rowOff>
    </xdr:to>
    <xdr:graphicFrame macro="">
      <xdr:nvGraphicFramePr>
        <xdr:cNvPr id="12" name="Chart 11">
          <a:extLst>
            <a:ext uri="{FF2B5EF4-FFF2-40B4-BE49-F238E27FC236}">
              <a16:creationId xmlns:a16="http://schemas.microsoft.com/office/drawing/2014/main" id="{71CA8990-59C6-4DCA-98CE-EBA2408D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381000</xdr:colOff>
      <xdr:row>7</xdr:row>
      <xdr:rowOff>68580</xdr:rowOff>
    </xdr:from>
    <xdr:to>
      <xdr:col>14</xdr:col>
      <xdr:colOff>617220</xdr:colOff>
      <xdr:row>16</xdr:row>
      <xdr:rowOff>91440</xdr:rowOff>
    </xdr:to>
    <xdr:graphicFrame macro="">
      <xdr:nvGraphicFramePr>
        <xdr:cNvPr id="13" name="Chart 12">
          <a:extLst>
            <a:ext uri="{FF2B5EF4-FFF2-40B4-BE49-F238E27FC236}">
              <a16:creationId xmlns:a16="http://schemas.microsoft.com/office/drawing/2014/main" id="{6255E3AE-485B-4448-93D6-3574017F0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16</xdr:row>
      <xdr:rowOff>65049</xdr:rowOff>
    </xdr:from>
    <xdr:to>
      <xdr:col>3</xdr:col>
      <xdr:colOff>511098</xdr:colOff>
      <xdr:row>24</xdr:row>
      <xdr:rowOff>223024</xdr:rowOff>
    </xdr:to>
    <xdr:graphicFrame macro="">
      <xdr:nvGraphicFramePr>
        <xdr:cNvPr id="5" name="Chart 4">
          <a:extLst>
            <a:ext uri="{FF2B5EF4-FFF2-40B4-BE49-F238E27FC236}">
              <a16:creationId xmlns:a16="http://schemas.microsoft.com/office/drawing/2014/main" id="{A9ABFF03-3BB6-4326-BA36-8FFF2CB21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473927</xdr:colOff>
      <xdr:row>22</xdr:row>
      <xdr:rowOff>111514</xdr:rowOff>
    </xdr:from>
    <xdr:to>
      <xdr:col>14</xdr:col>
      <xdr:colOff>722971</xdr:colOff>
      <xdr:row>27</xdr:row>
      <xdr:rowOff>1</xdr:rowOff>
    </xdr:to>
    <mc:AlternateContent xmlns:mc="http://schemas.openxmlformats.org/markup-compatibility/2006">
      <mc:Choice xmlns:a14="http://schemas.microsoft.com/office/drawing/2010/main" Requires="a14">
        <xdr:graphicFrame macro="">
          <xdr:nvGraphicFramePr>
            <xdr:cNvPr id="14" name="Years (Shipdate)">
              <a:extLst>
                <a:ext uri="{FF2B5EF4-FFF2-40B4-BE49-F238E27FC236}">
                  <a16:creationId xmlns:a16="http://schemas.microsoft.com/office/drawing/2014/main" id="{8DC7E48C-03B4-442B-9C8D-C91D7AF2BFF5}"/>
                </a:ext>
              </a:extLst>
            </xdr:cNvPr>
            <xdr:cNvGraphicFramePr/>
          </xdr:nvGraphicFramePr>
          <xdr:xfrm>
            <a:off x="0" y="0"/>
            <a:ext cx="0" cy="0"/>
          </xdr:xfrm>
          <a:graphic>
            <a:graphicData uri="http://schemas.microsoft.com/office/drawing/2010/slicer">
              <sle:slicer xmlns:sle="http://schemas.microsoft.com/office/drawing/2010/slicer" name="Years (Shipdate)"/>
            </a:graphicData>
          </a:graphic>
        </xdr:graphicFrame>
      </mc:Choice>
      <mc:Fallback>
        <xdr:sp macro="" textlink="">
          <xdr:nvSpPr>
            <xdr:cNvPr id="0" name=""/>
            <xdr:cNvSpPr>
              <a:spLocks noTextEdit="1"/>
            </xdr:cNvSpPr>
          </xdr:nvSpPr>
          <xdr:spPr>
            <a:xfrm>
              <a:off x="9952464" y="5222490"/>
              <a:ext cx="1828800" cy="1050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46462</xdr:colOff>
      <xdr:row>16</xdr:row>
      <xdr:rowOff>213731</xdr:rowOff>
    </xdr:from>
    <xdr:to>
      <xdr:col>7</xdr:col>
      <xdr:colOff>83633</xdr:colOff>
      <xdr:row>25</xdr:row>
      <xdr:rowOff>74341</xdr:rowOff>
    </xdr:to>
    <xdr:graphicFrame macro="">
      <xdr:nvGraphicFramePr>
        <xdr:cNvPr id="15" name="Chart 14">
          <a:extLst>
            <a:ext uri="{FF2B5EF4-FFF2-40B4-BE49-F238E27FC236}">
              <a16:creationId xmlns:a16="http://schemas.microsoft.com/office/drawing/2014/main" id="{FB11497F-AB19-417D-956D-BDBB0C40F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92928</xdr:colOff>
      <xdr:row>22</xdr:row>
      <xdr:rowOff>92924</xdr:rowOff>
    </xdr:from>
    <xdr:to>
      <xdr:col>12</xdr:col>
      <xdr:colOff>341971</xdr:colOff>
      <xdr:row>30</xdr:row>
      <xdr:rowOff>223023</xdr:rowOff>
    </xdr:to>
    <mc:AlternateContent xmlns:mc="http://schemas.openxmlformats.org/markup-compatibility/2006">
      <mc:Choice xmlns:a14="http://schemas.microsoft.com/office/drawing/2010/main" Requires="a14">
        <xdr:graphicFrame macro="">
          <xdr:nvGraphicFramePr>
            <xdr:cNvPr id="16" name="Team">
              <a:extLst>
                <a:ext uri="{FF2B5EF4-FFF2-40B4-BE49-F238E27FC236}">
                  <a16:creationId xmlns:a16="http://schemas.microsoft.com/office/drawing/2014/main" id="{07FEDE67-DA40-459F-A2E7-361E006E7F5A}"/>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7991708" y="5203900"/>
              <a:ext cx="1828800" cy="1988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880110</xdr:colOff>
      <xdr:row>20</xdr:row>
      <xdr:rowOff>15240</xdr:rowOff>
    </xdr:from>
    <xdr:to>
      <xdr:col>5</xdr:col>
      <xdr:colOff>209550</xdr:colOff>
      <xdr:row>32</xdr:row>
      <xdr:rowOff>15240</xdr:rowOff>
    </xdr:to>
    <xdr:graphicFrame macro="">
      <xdr:nvGraphicFramePr>
        <xdr:cNvPr id="3" name="Chart 2">
          <a:extLst>
            <a:ext uri="{FF2B5EF4-FFF2-40B4-BE49-F238E27FC236}">
              <a16:creationId xmlns:a16="http://schemas.microsoft.com/office/drawing/2014/main" id="{A8B5D6D6-58D1-97E8-D6EB-C4EAA2C5D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499110</xdr:colOff>
      <xdr:row>20</xdr:row>
      <xdr:rowOff>213360</xdr:rowOff>
    </xdr:from>
    <xdr:to>
      <xdr:col>8</xdr:col>
      <xdr:colOff>1139190</xdr:colOff>
      <xdr:row>32</xdr:row>
      <xdr:rowOff>213360</xdr:rowOff>
    </xdr:to>
    <xdr:graphicFrame macro="">
      <xdr:nvGraphicFramePr>
        <xdr:cNvPr id="4" name="Chart 3">
          <a:extLst>
            <a:ext uri="{FF2B5EF4-FFF2-40B4-BE49-F238E27FC236}">
              <a16:creationId xmlns:a16="http://schemas.microsoft.com/office/drawing/2014/main" id="{EDC11759-EF33-70E7-CF1D-9D895B72B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73</xdr:row>
      <xdr:rowOff>31314</xdr:rowOff>
    </xdr:from>
    <xdr:to>
      <xdr:col>2</xdr:col>
      <xdr:colOff>678494</xdr:colOff>
      <xdr:row>83</xdr:row>
      <xdr:rowOff>192403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F22AA84-BC16-45F2-88A3-2AA35B3ABC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6719114"/>
              <a:ext cx="3711254" cy="24470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2.51857685185" createdVersion="8" refreshedVersion="8" minRefreshableVersion="3" recordCount="7906" xr:uid="{74778E5E-EFA1-4322-A831-5F3BBEFE64A8}">
  <cacheSource type="worksheet">
    <worksheetSource name="shipments"/>
  </cacheSource>
  <cacheFields count="17">
    <cacheField name="ShipmentID" numFmtId="0">
      <sharedItems containsBlank="1" count="7906">
        <s v="S00000012"/>
        <s v="S00000042"/>
        <s v="S00000058"/>
        <s v="S00000088"/>
        <s v="S00000095"/>
        <s v="S00000120"/>
        <s v="S00000132"/>
        <s v="S00000138"/>
        <s v="S00000150"/>
        <s v="S00000153"/>
        <s v="S00000167"/>
        <s v="S00000231"/>
        <s v="S00000237"/>
        <s v="S00000250"/>
        <s v="S00000344"/>
        <s v="S00000385"/>
        <s v="S00000430"/>
        <s v="S00000462"/>
        <s v="S00000501"/>
        <s v="S00000515"/>
        <s v="S00000516"/>
        <s v="S00000551"/>
        <s v="S00000593"/>
        <s v="S00000594"/>
        <s v="S00000596"/>
        <s v="S00000619"/>
        <s v="S00000622"/>
        <s v="S00000741"/>
        <s v="S00000758"/>
        <s v="S00000766"/>
        <s v="S00000812"/>
        <s v="S00000862"/>
        <s v="S00000865"/>
        <s v="S00000895"/>
        <s v="S00000906"/>
        <s v="S00000921"/>
        <s v="S00000922"/>
        <s v="S00000954"/>
        <s v="S00000957"/>
        <s v="S00000966"/>
        <s v="S00001047"/>
        <s v="S00001110"/>
        <s v="S00001118"/>
        <s v="S00001125"/>
        <s v="S00001129"/>
        <s v="S00001152"/>
        <s v="S00001187"/>
        <s v="S00001227"/>
        <s v="S00001233"/>
        <s v="S00001274"/>
        <s v="S00001332"/>
        <s v="S00001445"/>
        <s v="S00001451"/>
        <s v="S00001466"/>
        <s v="S00001486"/>
        <s v="S00001511"/>
        <s v="S00001514"/>
        <s v="S00001550"/>
        <s v="S00001565"/>
        <s v="S00001580"/>
        <s v="S00001619"/>
        <s v="S00001632"/>
        <s v="S00001657"/>
        <s v="S00001678"/>
        <s v="S00001679"/>
        <s v="S00001731"/>
        <s v="S00001748"/>
        <s v="S00001762"/>
        <s v="S00001811"/>
        <s v="S00001817"/>
        <s v="S00001849"/>
        <s v="S00001859"/>
        <s v="S00001866"/>
        <s v="S00001872"/>
        <s v="S00001878"/>
        <s v="S00001887"/>
        <s v="S00001932"/>
        <s v="S00001951"/>
        <s v="S00001955"/>
        <s v="S00001983"/>
        <s v="S00002055"/>
        <s v="S00002088"/>
        <s v="S00002124"/>
        <s v="S00002132"/>
        <s v="S00002201"/>
        <s v="S00002226"/>
        <s v="S00002256"/>
        <s v="S00002297"/>
        <s v="S00002298"/>
        <s v="S00002329"/>
        <s v="S00002338"/>
        <s v="S00002341"/>
        <s v="S00002412"/>
        <s v="S00002418"/>
        <s v="S00002442"/>
        <s v="S00002444"/>
        <s v="S00002446"/>
        <s v="S00002522"/>
        <s v="S00002534"/>
        <s v="S00002575"/>
        <s v="S00002579"/>
        <s v="S00002613"/>
        <s v="S00002620"/>
        <s v="S00002650"/>
        <s v="S00002674"/>
        <s v="S00002739"/>
        <s v="S00002743"/>
        <s v="S00002757"/>
        <s v="S00002773"/>
        <s v="S00002826"/>
        <s v="S00002831"/>
        <s v="S00002855"/>
        <s v="S00002913"/>
        <s v="S00002924"/>
        <s v="S00002933"/>
        <s v="S00002946"/>
        <s v="S00002958"/>
        <s v="S00002967"/>
        <s v="S00002993"/>
        <s v="S00003016"/>
        <s v="S00003020"/>
        <s v="S00003052"/>
        <s v="S00003074"/>
        <s v="S00003076"/>
        <s v="S00003084"/>
        <s v="S00003102"/>
        <s v="S00003103"/>
        <s v="S00003108"/>
        <s v="S00003130"/>
        <s v="S00003136"/>
        <s v="S00003175"/>
        <s v="S00003196"/>
        <s v="S00003264"/>
        <s v="S00003271"/>
        <s v="S00003309"/>
        <s v="S00003362"/>
        <s v="S00003394"/>
        <s v="S00003422"/>
        <s v="S00003439"/>
        <s v="S00003444"/>
        <s v="S00003469"/>
        <s v="S00003491"/>
        <s v="S00003494"/>
        <s v="S00003513"/>
        <s v="S00003560"/>
        <s v="S00003564"/>
        <s v="S00003579"/>
        <s v="S00003628"/>
        <s v="S00003637"/>
        <s v="S00003642"/>
        <s v="S00003646"/>
        <s v="S00003650"/>
        <s v="S00003715"/>
        <s v="S00003717"/>
        <s v="S00003722"/>
        <s v="S00003725"/>
        <s v="S00003740"/>
        <s v="S00003762"/>
        <s v="S00003791"/>
        <s v="S00003802"/>
        <s v="S00003814"/>
        <s v="S00003828"/>
        <s v="S00003834"/>
        <s v="S00003849"/>
        <s v="S00003884"/>
        <s v="S00003920"/>
        <s v="S00003939"/>
        <s v="S00003948"/>
        <s v="S00003962"/>
        <s v="S00003963"/>
        <s v="S00003972"/>
        <s v="S00003983"/>
        <s v="S00004050"/>
        <s v="S00004090"/>
        <s v="S00004141"/>
        <s v="S00004158"/>
        <s v="S00004221"/>
        <s v="S00004223"/>
        <s v="S00004234"/>
        <s v="S00004242"/>
        <s v="S00004249"/>
        <s v="S00004284"/>
        <s v="S00004287"/>
        <s v="S00004297"/>
        <s v="S00004309"/>
        <s v="S00004357"/>
        <s v="S00004375"/>
        <s v="S00004398"/>
        <s v="S00004431"/>
        <s v="S00004453"/>
        <s v="S00004555"/>
        <s v="S00004558"/>
        <s v="S00004572"/>
        <s v="S00004581"/>
        <s v="S00004584"/>
        <s v="S00004618"/>
        <s v="S00004620"/>
        <s v="S00004685"/>
        <s v="S00004715"/>
        <s v="S00004718"/>
        <s v="S00004750"/>
        <s v="S00004832"/>
        <s v="S00004869"/>
        <s v="S00004900"/>
        <s v="S00004929"/>
        <s v="S00004935"/>
        <s v="S00004944"/>
        <s v="S00004959"/>
        <s v="S00004974"/>
        <s v="S00004986"/>
        <s v="S00004988"/>
        <s v="S00005036"/>
        <s v="S00005051"/>
        <s v="S00005068"/>
        <s v="S00005106"/>
        <s v="S00005126"/>
        <s v="S00005183"/>
        <s v="S00005208"/>
        <s v="S00005226"/>
        <s v="S00005256"/>
        <s v="S00005337"/>
        <s v="S00005357"/>
        <s v="S00005376"/>
        <s v="S00005393"/>
        <s v="S00005394"/>
        <s v="S00005446"/>
        <s v="S00005462"/>
        <s v="S00005483"/>
        <s v="S00005495"/>
        <s v="S00005523"/>
        <s v="S00005534"/>
        <s v="S00005535"/>
        <s v="S00005583"/>
        <s v="S00005585"/>
        <s v="S00005606"/>
        <s v="S00005678"/>
        <s v="S00005716"/>
        <s v="S00005721"/>
        <s v="S00005753"/>
        <s v="S00005754"/>
        <s v="S00005755"/>
        <s v="S00005780"/>
        <s v="S00005865"/>
        <s v="S00005885"/>
        <s v="S00005889"/>
        <s v="S00005898"/>
        <s v="S00005904"/>
        <s v="S00005940"/>
        <s v="S00005994"/>
        <s v="S00006015"/>
        <s v="S00006022"/>
        <s v="S00006108"/>
        <s v="S00006160"/>
        <s v="S00006179"/>
        <s v="S00006200"/>
        <s v="S00006206"/>
        <s v="S00006214"/>
        <s v="S00006241"/>
        <s v="S00006254"/>
        <s v="S00006255"/>
        <s v="S00006263"/>
        <s v="S00006297"/>
        <s v="S00006308"/>
        <s v="S00006324"/>
        <s v="S00006360"/>
        <s v="S00006386"/>
        <s v="S00006398"/>
        <s v="S00006406"/>
        <s v="S00006407"/>
        <s v="S00006421"/>
        <s v="S00006472"/>
        <s v="S00006474"/>
        <s v="S00006492"/>
        <s v="S00006554"/>
        <s v="S00006562"/>
        <s v="S00006571"/>
        <s v="S00006583"/>
        <s v="S00006586"/>
        <s v="S00006609"/>
        <s v="S00006620"/>
        <s v="S00006631"/>
        <s v="S00006638"/>
        <s v="S00006646"/>
        <s v="S00006648"/>
        <s v="S00006650"/>
        <s v="S00006664"/>
        <s v="S00006668"/>
        <s v="S00006727"/>
        <s v="S00006739"/>
        <s v="S00006744"/>
        <s v="S00006750"/>
        <s v="S00006767"/>
        <s v="S00006790"/>
        <s v="S00006794"/>
        <s v="S00006801"/>
        <s v="S00006810"/>
        <s v="S00006822"/>
        <s v="S00006864"/>
        <s v="S00006866"/>
        <s v="S00006867"/>
        <s v="S00006868"/>
        <s v="S00006897"/>
        <s v="S00006898"/>
        <s v="S00006916"/>
        <s v="S00006923"/>
        <s v="S00006951"/>
        <s v="S00006997"/>
        <s v="S00007040"/>
        <s v="S00007051"/>
        <s v="S00007073"/>
        <s v="S00007094"/>
        <s v="S00007105"/>
        <s v="S00007121"/>
        <s v="S00007128"/>
        <s v="S00007130"/>
        <s v="S00007136"/>
        <s v="S00007153"/>
        <s v="S00007161"/>
        <s v="S00007174"/>
        <s v="S00007190"/>
        <s v="S00007236"/>
        <s v="S00007262"/>
        <s v="S00007265"/>
        <s v="S00007289"/>
        <s v="S00007292"/>
        <s v="S00007301"/>
        <s v="S00007333"/>
        <s v="S00007342"/>
        <s v="S00007418"/>
        <s v="S00007452"/>
        <s v="S00007487"/>
        <s v="S00007503"/>
        <s v="S00007507"/>
        <s v="S00007510"/>
        <s v="S00007529"/>
        <s v="S00007551"/>
        <s v="S00007582"/>
        <s v="S00007605"/>
        <s v="S00007631"/>
        <s v="S00007670"/>
        <s v="S00007710"/>
        <s v="S00007717"/>
        <s v="S00007718"/>
        <s v="S00007720"/>
        <s v="S00007768"/>
        <s v="S00007807"/>
        <s v="S00007822"/>
        <s v="S00007831"/>
        <s v="S00007851"/>
        <s v="S00007868"/>
        <s v="S00007873"/>
        <s v="S00007875"/>
        <s v="S00007886"/>
        <s v="S00007907"/>
        <s v="S00007928"/>
        <s v="S00007937"/>
        <s v="S00007985"/>
        <s v="S00008068"/>
        <s v="S00008081"/>
        <s v="S00008084"/>
        <s v="S00008157"/>
        <s v="S00008201"/>
        <s v="S00008204"/>
        <s v="S00008276"/>
        <s v="S00008292"/>
        <s v="S00008323"/>
        <s v="S00008332"/>
        <s v="S00008377"/>
        <s v="S00008460"/>
        <s v="S00008477"/>
        <s v="S00008486"/>
        <s v="S00008525"/>
        <s v="S00008528"/>
        <s v="S00008534"/>
        <s v="S00008576"/>
        <s v="S00008587"/>
        <s v="S00008603"/>
        <s v="S00008648"/>
        <s v="S00008658"/>
        <s v="S00008688"/>
        <s v="S00008708"/>
        <s v="S00008781"/>
        <s v="S00008794"/>
        <s v="S00008813"/>
        <s v="S00008842"/>
        <s v="S00008844"/>
        <s v="S00008870"/>
        <s v="S00008892"/>
        <s v="S00008897"/>
        <s v="S00008912"/>
        <s v="S00008937"/>
        <s v="S00008942"/>
        <s v="S00008959"/>
        <s v="S00008960"/>
        <s v="S00008971"/>
        <s v="S00008978"/>
        <s v="S00009003"/>
        <s v="S00009042"/>
        <s v="S00009060"/>
        <s v="S00009085"/>
        <s v="S00009108"/>
        <s v="S00009123"/>
        <s v="S00009165"/>
        <s v="S00009188"/>
        <s v="S00009257"/>
        <s v="S00009291"/>
        <s v="S00009292"/>
        <s v="S00009302"/>
        <s v="S00009322"/>
        <s v="S00009326"/>
        <s v="S00009331"/>
        <s v="S00009404"/>
        <s v="S00009421"/>
        <s v="S00009428"/>
        <s v="S00009431"/>
        <s v="S00009514"/>
        <s v="S00009604"/>
        <s v="S00009606"/>
        <s v="S00009638"/>
        <s v="S00009652"/>
        <s v="S00009673"/>
        <s v="S00009690"/>
        <s v="S00009712"/>
        <s v="S00009733"/>
        <s v="S00009735"/>
        <s v="S00009770"/>
        <s v="S00009805"/>
        <s v="S00009808"/>
        <s v="S00009817"/>
        <s v="S00009823"/>
        <s v="S00009826"/>
        <s v="S00009830"/>
        <s v="S00009855"/>
        <s v="S00009861"/>
        <s v="S00009863"/>
        <s v="S00009872"/>
        <s v="S00009877"/>
        <s v="S00009878"/>
        <s v="S00009894"/>
        <s v="S00009939"/>
        <s v="S00009962"/>
        <s v="S00009975"/>
        <s v="S00009980"/>
        <s v="S00009989"/>
        <s v="S00010000"/>
        <s v="S00010027"/>
        <s v="S00010033"/>
        <s v="S00010034"/>
        <s v="S00010075"/>
        <s v="S00010138"/>
        <s v="S00010172"/>
        <s v="S00010226"/>
        <s v="S00010246"/>
        <s v="S00010291"/>
        <s v="S00010333"/>
        <s v="S00010342"/>
        <s v="S00010346"/>
        <s v="S00010401"/>
        <s v="S00010421"/>
        <s v="S00010442"/>
        <s v="S00010448"/>
        <s v="S00010450"/>
        <s v="S00010480"/>
        <s v="S00010594"/>
        <s v="S00010617"/>
        <s v="S00010674"/>
        <s v="S00010719"/>
        <s v="S00010776"/>
        <s v="S00010787"/>
        <s v="S00010797"/>
        <s v="S00010835"/>
        <s v="S00010862"/>
        <s v="S00010870"/>
        <s v="S00010887"/>
        <s v="S00010936"/>
        <s v="S00010957"/>
        <s v="S00010970"/>
        <s v="S00010996"/>
        <s v="S00011002"/>
        <s v="S00011007"/>
        <s v="S00011047"/>
        <s v="S00011080"/>
        <s v="S00011081"/>
        <s v="S00011097"/>
        <s v="S00011113"/>
        <s v="S00011119"/>
        <s v="S00011157"/>
        <s v="S00011167"/>
        <s v="S00011170"/>
        <s v="S00011173"/>
        <s v="S00011179"/>
        <s v="S00011268"/>
        <s v="S00011282"/>
        <s v="S00011288"/>
        <s v="S00011299"/>
        <s v="S00011328"/>
        <s v="S00011338"/>
        <s v="S00011354"/>
        <s v="S00011360"/>
        <s v="S00011419"/>
        <s v="S00011486"/>
        <s v="S00011490"/>
        <s v="S00011514"/>
        <s v="S00011556"/>
        <s v="S00011582"/>
        <s v="S00011608"/>
        <s v="S00011623"/>
        <s v="S00011638"/>
        <s v="S00011707"/>
        <s v="S00011715"/>
        <s v="S00011725"/>
        <s v="S00011795"/>
        <s v="S00011803"/>
        <s v="S00011818"/>
        <s v="S00011821"/>
        <s v="S00011838"/>
        <s v="S00011897"/>
        <s v="S00011923"/>
        <s v="S00011944"/>
        <s v="S00011954"/>
        <s v="S00011995"/>
        <s v="S00011997"/>
        <s v="S00012005"/>
        <s v="S00012015"/>
        <s v="S00012061"/>
        <s v="S00012123"/>
        <s v="S00012169"/>
        <s v="S00012217"/>
        <s v="S00012218"/>
        <s v="S00012252"/>
        <s v="S00012287"/>
        <s v="S00012291"/>
        <s v="S00012318"/>
        <s v="S00012339"/>
        <s v="S00012347"/>
        <s v="S00012384"/>
        <s v="S00012438"/>
        <s v="S00012439"/>
        <s v="S00012440"/>
        <s v="S00012498"/>
        <s v="S00012517"/>
        <s v="S00012520"/>
        <s v="S00012592"/>
        <s v="S00012598"/>
        <s v="S00012687"/>
        <s v="S00012734"/>
        <s v="S00012779"/>
        <s v="S00012827"/>
        <s v="S00012849"/>
        <s v="S00012931"/>
        <s v="S00012956"/>
        <s v="S00012966"/>
        <s v="S00012997"/>
        <s v="S00013002"/>
        <s v="S00013018"/>
        <s v="S00013028"/>
        <s v="S00013075"/>
        <s v="S00013086"/>
        <s v="S00013135"/>
        <s v="S00013164"/>
        <s v="S00013272"/>
        <s v="S00013285"/>
        <s v="S00013298"/>
        <s v="S00013311"/>
        <s v="S00013316"/>
        <s v="S00013318"/>
        <s v="S00013334"/>
        <s v="S00013348"/>
        <s v="S00013352"/>
        <s v="S00013356"/>
        <s v="S00013437"/>
        <s v="S00013502"/>
        <s v="S00013518"/>
        <s v="S00013561"/>
        <s v="S00013572"/>
        <s v="S00013639"/>
        <s v="S00013648"/>
        <s v="S00013686"/>
        <s v="S00013714"/>
        <s v="S00013722"/>
        <s v="S00013753"/>
        <s v="S00013809"/>
        <s v="S00013903"/>
        <s v="S00013938"/>
        <s v="S00013941"/>
        <s v="S00013951"/>
        <s v="S00013978"/>
        <s v="S00014038"/>
        <s v="S00014044"/>
        <s v="S00014048"/>
        <s v="S00014076"/>
        <s v="S00014078"/>
        <s v="S00014084"/>
        <s v="S00014100"/>
        <s v="S00014111"/>
        <s v="S00014139"/>
        <s v="S00014149"/>
        <s v="S00014179"/>
        <s v="S00014182"/>
        <s v="S00014192"/>
        <s v="S00014217"/>
        <s v="S00014233"/>
        <s v="S00014249"/>
        <s v="S00014278"/>
        <s v="S00014293"/>
        <s v="S00014303"/>
        <s v="S00014304"/>
        <s v="S00014305"/>
        <s v="S00014326"/>
        <s v="S00014346"/>
        <s v="S00014477"/>
        <s v="S00014486"/>
        <s v="S00014542"/>
        <s v="S00014545"/>
        <s v="S00014586"/>
        <s v="S00014636"/>
        <s v="S00014669"/>
        <s v="S00014680"/>
        <s v="S00014702"/>
        <s v="S00014719"/>
        <s v="S00014730"/>
        <s v="S00014761"/>
        <s v="S00014806"/>
        <s v="S00014865"/>
        <s v="S00014867"/>
        <s v="S00014880"/>
        <s v="S00014903"/>
        <s v="S00014904"/>
        <s v="S00014905"/>
        <s v="S00014926"/>
        <s v="S00014956"/>
        <s v="S00014982"/>
        <s v="S00014999"/>
        <s v="S00015054"/>
        <s v="S00015063"/>
        <s v="S00015068"/>
        <s v="S00015114"/>
        <s v="S00015127"/>
        <s v="S00015129"/>
        <s v="S00015158"/>
        <s v="S00015160"/>
        <s v="S00015161"/>
        <s v="S00015211"/>
        <s v="S00015213"/>
        <s v="S00015268"/>
        <s v="S00015300"/>
        <s v="S00015410"/>
        <s v="S00015458"/>
        <s v="S00015487"/>
        <s v="S00015499"/>
        <s v="S00015509"/>
        <s v="S00015512"/>
        <s v="S00015531"/>
        <s v="S00015533"/>
        <s v="S00015584"/>
        <s v="S00015613"/>
        <s v="S00015620"/>
        <s v="S00015627"/>
        <s v="S00015646"/>
        <s v="S00015700"/>
        <s v="S00015706"/>
        <s v="S00015794"/>
        <s v="S00015811"/>
        <s v="S00015843"/>
        <s v="S00015929"/>
        <s v="S00015956"/>
        <s v="S00015973"/>
        <s v="S00015977"/>
        <s v="S00015987"/>
        <s v="S00016000"/>
        <s v="S00016001"/>
        <s v="S00016021"/>
        <s v="S00016032"/>
        <s v="S00016061"/>
        <s v="S00016107"/>
        <s v="S00016116"/>
        <s v="S00016120"/>
        <s v="S00016142"/>
        <s v="S00016180"/>
        <s v="S00016188"/>
        <s v="S00016191"/>
        <s v="S00016220"/>
        <s v="S00016222"/>
        <s v="S00016241"/>
        <s v="S00016242"/>
        <s v="S00016243"/>
        <s v="S00016291"/>
        <s v="S00016310"/>
        <s v="S00016329"/>
        <s v="S00016398"/>
        <s v="S00016407"/>
        <s v="S00016411"/>
        <s v="S00016444"/>
        <s v="S00016474"/>
        <s v="S00016497"/>
        <s v="S00016498"/>
        <s v="S00016507"/>
        <s v="S00016510"/>
        <s v="S00016518"/>
        <s v="S00016566"/>
        <s v="S00016584"/>
        <s v="S00016586"/>
        <s v="S00016592"/>
        <s v="S00016631"/>
        <s v="S00016633"/>
        <s v="S00016654"/>
        <s v="S00016705"/>
        <s v="S00016710"/>
        <s v="S00016734"/>
        <s v="S00016744"/>
        <s v="S00016745"/>
        <s v="S00016748"/>
        <s v="S00016760"/>
        <s v="S00016848"/>
        <s v="S00016853"/>
        <s v="S00016913"/>
        <s v="S00016956"/>
        <s v="S00016990"/>
        <s v="S00017097"/>
        <s v="S00017133"/>
        <s v="S00017172"/>
        <s v="S00017181"/>
        <s v="S00017184"/>
        <s v="S00017189"/>
        <s v="S00017219"/>
        <s v="S00017246"/>
        <s v="S00017288"/>
        <s v="S00017293"/>
        <s v="S00017329"/>
        <s v="S00017336"/>
        <s v="S00017359"/>
        <s v="S00017374"/>
        <s v="S00017416"/>
        <s v="S00017449"/>
        <s v="S00017458"/>
        <s v="S00017493"/>
        <s v="S00017497"/>
        <s v="S00017498"/>
        <s v="S00017515"/>
        <s v="S00017538"/>
        <s v="S00017607"/>
        <s v="S00017616"/>
        <s v="S00017629"/>
        <s v="S00017682"/>
        <s v="S00017757"/>
        <s v="S00017802"/>
        <s v="S00017813"/>
        <s v="S00017845"/>
        <s v="S00017848"/>
        <s v="S00017853"/>
        <s v="S00017858"/>
        <s v="S00017878"/>
        <s v="S00017888"/>
        <s v="S00017921"/>
        <s v="S00017929"/>
        <s v="S00017954"/>
        <s v="S00017965"/>
        <s v="S00017985"/>
        <s v="S00017986"/>
        <s v="S00017991"/>
        <s v="S00018011"/>
        <s v="S00018048"/>
        <s v="S00018050"/>
        <s v="S00018054"/>
        <s v="S00018065"/>
        <s v="S00018076"/>
        <s v="S00018079"/>
        <s v="S00018080"/>
        <s v="S00018083"/>
        <s v="S00018103"/>
        <s v="S00018104"/>
        <s v="S00018110"/>
        <s v="S00018145"/>
        <s v="S00018159"/>
        <s v="S00018167"/>
        <s v="S00018174"/>
        <s v="S00018211"/>
        <s v="S00018281"/>
        <s v="S00018282"/>
        <s v="S00018365"/>
        <s v="S00018376"/>
        <s v="S00018384"/>
        <s v="S00018388"/>
        <s v="S00018395"/>
        <s v="S00018398"/>
        <s v="S00018435"/>
        <s v="S00018484"/>
        <s v="S00018544"/>
        <s v="S00018547"/>
        <s v="S00018562"/>
        <s v="S00018567"/>
        <s v="S00018602"/>
        <s v="S00018639"/>
        <s v="S00018649"/>
        <s v="S00018666"/>
        <s v="S00018681"/>
        <s v="S00018689"/>
        <s v="S00018693"/>
        <s v="S00018707"/>
        <s v="S00018716"/>
        <s v="S00018781"/>
        <s v="S00018818"/>
        <s v="S00018883"/>
        <s v="S00018897"/>
        <s v="S00018943"/>
        <s v="S00018953"/>
        <s v="S00018968"/>
        <s v="S00018988"/>
        <s v="S00018992"/>
        <s v="S00019013"/>
        <s v="S00019019"/>
        <s v="S00019056"/>
        <s v="S00019068"/>
        <s v="S00019071"/>
        <s v="S00019148"/>
        <s v="S00019187"/>
        <s v="S00019227"/>
        <s v="S00019252"/>
        <s v="S00019269"/>
        <s v="S00019290"/>
        <s v="S00019305"/>
        <s v="S00019311"/>
        <s v="S00019346"/>
        <s v="S00019381"/>
        <s v="S00019399"/>
        <s v="S00019410"/>
        <s v="S00019428"/>
        <s v="S00019429"/>
        <s v="S00019498"/>
        <s v="S00019535"/>
        <s v="S00019541"/>
        <s v="S00019544"/>
        <s v="S00019575"/>
        <s v="S00019598"/>
        <s v="S00019623"/>
        <s v="S00019709"/>
        <s v="S00019724"/>
        <s v="S00019736"/>
        <s v="S00019751"/>
        <s v="S00019775"/>
        <s v="S00019794"/>
        <s v="S00019811"/>
        <s v="S00019825"/>
        <s v="S00019900"/>
        <s v="S00019918"/>
        <s v="S00019957"/>
        <s v="S00019961"/>
        <s v="S00019998"/>
        <s v="S00020023"/>
        <s v="S00020050"/>
        <s v="S00020119"/>
        <s v="S00020135"/>
        <s v="S00020144"/>
        <s v="S00020261"/>
        <s v="S00020283"/>
        <s v="S00020301"/>
        <s v="S00020352"/>
        <s v="S00020363"/>
        <s v="S00020396"/>
        <s v="S00020433"/>
        <s v="S00020440"/>
        <s v="S00020444"/>
        <s v="S00020445"/>
        <s v="S00020463"/>
        <s v="S00020479"/>
        <s v="S00020523"/>
        <s v="S00020532"/>
        <s v="S00020599"/>
        <s v="S00020625"/>
        <s v="S00020638"/>
        <s v="S00020663"/>
        <s v="S00020679"/>
        <s v="S00020731"/>
        <s v="S00020762"/>
        <s v="S00020773"/>
        <s v="S00020806"/>
        <s v="S00020817"/>
        <s v="S00020868"/>
        <s v="S00020882"/>
        <s v="S00020924"/>
        <s v="S00020926"/>
        <s v="S00020948"/>
        <s v="S00021037"/>
        <s v="S00021052"/>
        <s v="S00021073"/>
        <s v="S00021078"/>
        <s v="S00021094"/>
        <s v="S00021098"/>
        <s v="S00021108"/>
        <s v="S00021133"/>
        <s v="S00021152"/>
        <s v="S00021155"/>
        <s v="S00021157"/>
        <s v="S00021164"/>
        <s v="S00021167"/>
        <s v="S00021192"/>
        <s v="S00021203"/>
        <s v="S00021206"/>
        <s v="S00021265"/>
        <s v="S00021285"/>
        <s v="S00021338"/>
        <s v="S00021362"/>
        <s v="S00021386"/>
        <s v="S00021394"/>
        <s v="S00021405"/>
        <s v="S00021410"/>
        <s v="S00021415"/>
        <s v="S00021474"/>
        <s v="S00021489"/>
        <s v="S00021491"/>
        <s v="S00021501"/>
        <s v="S00021514"/>
        <s v="S00021537"/>
        <s v="S00021605"/>
        <s v="S00021613"/>
        <s v="S00021664"/>
        <s v="S00021690"/>
        <s v="S00021754"/>
        <s v="S00021795"/>
        <s v="S00021798"/>
        <s v="S00021825"/>
        <s v="S00021833"/>
        <s v="S00021858"/>
        <s v="S00021875"/>
        <s v="S00021879"/>
        <s v="S00021954"/>
        <s v="S00021969"/>
        <s v="S00021981"/>
        <s v="S00022116"/>
        <s v="S00022120"/>
        <s v="S00022157"/>
        <s v="S00022194"/>
        <s v="S00022263"/>
        <s v="S00022289"/>
        <s v="S00022332"/>
        <s v="S00022354"/>
        <s v="S00022359"/>
        <s v="S00022360"/>
        <s v="S00022367"/>
        <s v="S00022369"/>
        <s v="S00022392"/>
        <s v="S00022396"/>
        <s v="S00022405"/>
        <s v="S00022407"/>
        <s v="S00022425"/>
        <s v="S00022439"/>
        <s v="S00022514"/>
        <s v="S00022526"/>
        <s v="S00022562"/>
        <s v="S00022579"/>
        <s v="S00022603"/>
        <s v="S00022613"/>
        <s v="S00022625"/>
        <s v="S00022632"/>
        <s v="S00022643"/>
        <s v="S00022654"/>
        <s v="S00022656"/>
        <s v="S00022669"/>
        <s v="S00022684"/>
        <s v="S00022687"/>
        <s v="S00022753"/>
        <s v="S00022759"/>
        <s v="S00022760"/>
        <s v="S00022800"/>
        <s v="S00022835"/>
        <s v="S00022912"/>
        <s v="S00022928"/>
        <s v="S00022949"/>
        <s v="S00022950"/>
        <s v="S00022960"/>
        <s v="S00022969"/>
        <s v="S00022993"/>
        <s v="S00023002"/>
        <s v="S00023017"/>
        <s v="S00023021"/>
        <s v="S00023040"/>
        <s v="S00023094"/>
        <s v="S00023115"/>
        <s v="S00023120"/>
        <s v="S00023127"/>
        <s v="S00023128"/>
        <s v="S00023172"/>
        <s v="S00023276"/>
        <s v="S00023291"/>
        <s v="S00023307"/>
        <s v="S00023322"/>
        <s v="S00023331"/>
        <s v="S00023355"/>
        <s v="S00023358"/>
        <s v="S00023364"/>
        <s v="S00023411"/>
        <s v="S00023441"/>
        <s v="S00023470"/>
        <s v="S00023486"/>
        <s v="S00023496"/>
        <s v="S00023497"/>
        <s v="S00023525"/>
        <s v="S00023533"/>
        <s v="S00023566"/>
        <s v="S00023597"/>
        <s v="S00023599"/>
        <s v="S00023622"/>
        <s v="S00023647"/>
        <s v="S00023663"/>
        <s v="S00023664"/>
        <s v="S00023668"/>
        <s v="S00023688"/>
        <s v="S00023692"/>
        <s v="S00023702"/>
        <s v="S00023732"/>
        <s v="S00023752"/>
        <s v="S00023788"/>
        <s v="S00023858"/>
        <s v="S00023894"/>
        <s v="S00023921"/>
        <s v="S00023939"/>
        <s v="S00023993"/>
        <s v="S00024028"/>
        <s v="S00024057"/>
        <s v="S00024071"/>
        <s v="S00024075"/>
        <s v="S00024076"/>
        <s v="S00024136"/>
        <s v="S00024145"/>
        <s v="S00024160"/>
        <s v="S00024174"/>
        <s v="S00024216"/>
        <s v="S00024234"/>
        <s v="S00024272"/>
        <s v="S00024280"/>
        <s v="S00024286"/>
        <s v="S00024328"/>
        <s v="S00024350"/>
        <s v="S00024355"/>
        <s v="S00024370"/>
        <s v="S00024390"/>
        <s v="S00024430"/>
        <s v="S00024447"/>
        <s v="S00024450"/>
        <s v="S00024460"/>
        <s v="S00024471"/>
        <s v="S00024495"/>
        <s v="S00024507"/>
        <s v="S00024596"/>
        <s v="S00024598"/>
        <s v="S00024606"/>
        <s v="S00024628"/>
        <s v="S00024637"/>
        <s v="S00024645"/>
        <s v="S00024663"/>
        <s v="S00024667"/>
        <s v="S00024682"/>
        <s v="S00024712"/>
        <s v="S00024743"/>
        <s v="S00024757"/>
        <s v="S00024774"/>
        <s v="S00024796"/>
        <s v="S00024843"/>
        <s v="S00024867"/>
        <s v="S00024875"/>
        <s v="S00024912"/>
        <s v="S00024943"/>
        <s v="S00024949"/>
        <s v="S00024965"/>
        <s v="S00024992"/>
        <s v="S00025003"/>
        <s v="S00025052"/>
        <s v="S00025058"/>
        <s v="S00025068"/>
        <s v="S00025093"/>
        <s v="S00025098"/>
        <s v="S00025256"/>
        <s v="S00025267"/>
        <s v="S00025303"/>
        <s v="S00025310"/>
        <s v="S00025323"/>
        <s v="S00025337"/>
        <s v="S00025342"/>
        <s v="S00025378"/>
        <s v="S00025395"/>
        <s v="S00025434"/>
        <s v="S00025485"/>
        <s v="S00025528"/>
        <s v="S00025530"/>
        <s v="S00025541"/>
        <s v="S00025570"/>
        <s v="S00025589"/>
        <s v="S00025591"/>
        <s v="S00025658"/>
        <s v="S00025705"/>
        <s v="S00025726"/>
        <s v="S00025731"/>
        <s v="S00025760"/>
        <s v="S00025762"/>
        <s v="S00025783"/>
        <s v="S00025787"/>
        <s v="S00025824"/>
        <s v="S00025826"/>
        <s v="S00025828"/>
        <s v="S00025861"/>
        <s v="S00025883"/>
        <s v="S00025886"/>
        <s v="S00025906"/>
        <s v="S00025993"/>
        <s v="S00026026"/>
        <s v="S00026052"/>
        <s v="S00026082"/>
        <s v="S00026083"/>
        <s v="S00026096"/>
        <s v="S00026117"/>
        <s v="S00026124"/>
        <s v="S00026146"/>
        <s v="S00026147"/>
        <s v="S00026199"/>
        <s v="S00026203"/>
        <s v="S00026215"/>
        <s v="S00026236"/>
        <s v="S00026240"/>
        <s v="S00026244"/>
        <s v="S00026283"/>
        <s v="S00026287"/>
        <s v="S00026314"/>
        <s v="S00026322"/>
        <s v="S00026330"/>
        <s v="S00026363"/>
        <s v="S00026379"/>
        <s v="S00026401"/>
        <s v="S00026414"/>
        <s v="S00026424"/>
        <s v="S00026458"/>
        <s v="S00026516"/>
        <s v="S00026520"/>
        <s v="S00026554"/>
        <s v="S00026567"/>
        <s v="S00026622"/>
        <s v="S00026657"/>
        <s v="S00026709"/>
        <s v="S00026717"/>
        <s v="S00026741"/>
        <s v="S00026742"/>
        <s v="S00026799"/>
        <s v="S00026817"/>
        <s v="S00026819"/>
        <s v="S00026849"/>
        <s v="S00026852"/>
        <s v="S00026878"/>
        <s v="S00026879"/>
        <s v="S00026889"/>
        <s v="S00026909"/>
        <s v="S00026925"/>
        <s v="S00026933"/>
        <s v="S00026934"/>
        <s v="S00026935"/>
        <s v="S00026961"/>
        <s v="S00027005"/>
        <s v="S00027008"/>
        <s v="S00027009"/>
        <s v="S00027054"/>
        <s v="S00027079"/>
        <s v="S00027086"/>
        <s v="S00027093"/>
        <s v="S00027103"/>
        <s v="S00027116"/>
        <s v="S00027168"/>
        <s v="S00027216"/>
        <s v="S00027268"/>
        <s v="S00027325"/>
        <s v="S00027359"/>
        <s v="S00027364"/>
        <s v="S00027401"/>
        <s v="S00027403"/>
        <s v="S00027475"/>
        <s v="S00027478"/>
        <s v="S00027496"/>
        <s v="S00027506"/>
        <s v="S00027515"/>
        <s v="S00027551"/>
        <s v="S00027605"/>
        <s v="S00027620"/>
        <s v="S00027629"/>
        <s v="S00027634"/>
        <s v="S00027645"/>
        <s v="S00027655"/>
        <s v="S00027657"/>
        <s v="S00027693"/>
        <s v="S00027702"/>
        <s v="S00027716"/>
        <s v="S00027718"/>
        <s v="S00027724"/>
        <s v="S00027725"/>
        <s v="S00027726"/>
        <s v="S00027792"/>
        <s v="S00027857"/>
        <s v="S00027863"/>
        <s v="S00027865"/>
        <s v="S00027914"/>
        <s v="S00027952"/>
        <s v="S00027964"/>
        <s v="S00027969"/>
        <s v="S00027970"/>
        <s v="S00027972"/>
        <s v="S00027973"/>
        <s v="S00027978"/>
        <s v="S00027994"/>
        <s v="S00028023"/>
        <s v="S00028047"/>
        <s v="S00028057"/>
        <s v="S00028121"/>
        <s v="S00028127"/>
        <s v="S00028134"/>
        <s v="S00028161"/>
        <s v="S00028206"/>
        <s v="S00028212"/>
        <s v="S00028293"/>
        <s v="S00028347"/>
        <s v="S00028371"/>
        <s v="S00028387"/>
        <s v="S00028411"/>
        <s v="S00028456"/>
        <s v="S00028468"/>
        <s v="S00028471"/>
        <s v="S00028497"/>
        <s v="S00028511"/>
        <s v="S00028512"/>
        <s v="S00028524"/>
        <s v="S00028535"/>
        <s v="S00028577"/>
        <s v="S00028592"/>
        <s v="S00028604"/>
        <s v="S00028631"/>
        <s v="S00028683"/>
        <s v="S00028726"/>
        <s v="S00028730"/>
        <s v="S00028776"/>
        <s v="S00028858"/>
        <s v="S00028888"/>
        <s v="S00028914"/>
        <s v="S00028927"/>
        <s v="S00029012"/>
        <s v="S00029020"/>
        <s v="S00029063"/>
        <s v="S00029073"/>
        <s v="S00029110"/>
        <s v="S00029127"/>
        <s v="S00029140"/>
        <s v="S00029147"/>
        <s v="S00029151"/>
        <s v="S00029159"/>
        <s v="S00029216"/>
        <s v="S00029233"/>
        <s v="S00029295"/>
        <s v="S00029319"/>
        <s v="S00029321"/>
        <s v="S00029368"/>
        <s v="S00029369"/>
        <s v="S00029373"/>
        <s v="S00029381"/>
        <s v="S00029399"/>
        <s v="S00029438"/>
        <s v="S00029444"/>
        <s v="S00029469"/>
        <s v="S00029492"/>
        <s v="S00029538"/>
        <s v="S00029541"/>
        <s v="S00029617"/>
        <s v="S00029643"/>
        <s v="S00029715"/>
        <s v="S00029734"/>
        <s v="S00029739"/>
        <s v="S00029746"/>
        <s v="S00029756"/>
        <s v="S00029759"/>
        <s v="S00029765"/>
        <s v="S00029767"/>
        <s v="S00029792"/>
        <s v="S00029797"/>
        <s v="S00029844"/>
        <s v="S00029870"/>
        <s v="S00029909"/>
        <s v="S00029944"/>
        <s v="S00029953"/>
        <s v="S00029979"/>
        <s v="S00029986"/>
        <s v="S00029990"/>
        <s v="S00030000"/>
        <s v="S00030007"/>
        <s v="S00030075"/>
        <s v="S00030081"/>
        <s v="S00030082"/>
        <s v="S00030117"/>
        <s v="S00030183"/>
        <s v="S00030196"/>
        <s v="S00030208"/>
        <s v="S00030242"/>
        <s v="S00030249"/>
        <s v="S00030290"/>
        <s v="S00030331"/>
        <s v="S00030361"/>
        <s v="S00030365"/>
        <s v="S00030370"/>
        <s v="S00030404"/>
        <s v="S00030440"/>
        <s v="S00030475"/>
        <s v="S00030479"/>
        <s v="S00030526"/>
        <s v="S00030538"/>
        <s v="S00030550"/>
        <s v="S00030592"/>
        <s v="S00030627"/>
        <s v="S00030632"/>
        <s v="S00030655"/>
        <s v="S00030661"/>
        <s v="S00030676"/>
        <s v="S00030683"/>
        <s v="S00030695"/>
        <s v="S00030740"/>
        <s v="S00030746"/>
        <s v="S00030841"/>
        <s v="S00030848"/>
        <s v="S00030853"/>
        <s v="S00030897"/>
        <s v="S00030911"/>
        <s v="S00030931"/>
        <s v="S00030950"/>
        <s v="S00030952"/>
        <s v="S00030958"/>
        <s v="S00031023"/>
        <s v="S00031032"/>
        <s v="S00031072"/>
        <s v="S00031080"/>
        <s v="S00031116"/>
        <s v="S00031117"/>
        <s v="S00031143"/>
        <s v="S00031219"/>
        <s v="S00031236"/>
        <s v="S00031246"/>
        <s v="S00031247"/>
        <s v="S00031250"/>
        <s v="S00031277"/>
        <s v="S00031288"/>
        <s v="S00031291"/>
        <s v="S00031340"/>
        <s v="S00031364"/>
        <s v="S00031390"/>
        <s v="S00031403"/>
        <s v="S00031435"/>
        <s v="S00031446"/>
        <s v="S00031453"/>
        <s v="S00031460"/>
        <s v="S00031487"/>
        <s v="S00031598"/>
        <s v="S00031606"/>
        <s v="S00031617"/>
        <s v="S00031628"/>
        <s v="S00031630"/>
        <s v="S00031643"/>
        <s v="S00031691"/>
        <s v="S00031705"/>
        <s v="S00031717"/>
        <s v="S00031747"/>
        <s v="S00031783"/>
        <s v="S00031798"/>
        <s v="S00031802"/>
        <s v="S00031806"/>
        <s v="S00031807"/>
        <s v="S00031883"/>
        <s v="S00031901"/>
        <s v="S00031918"/>
        <s v="S00031920"/>
        <s v="S00031929"/>
        <s v="S00031975"/>
        <s v="S00031983"/>
        <s v="S00031990"/>
        <s v="S00032006"/>
        <s v="S00032014"/>
        <s v="S00032060"/>
        <s v="S00032073"/>
        <s v="S00032074"/>
        <s v="S00032077"/>
        <s v="S00032194"/>
        <s v="S00032219"/>
        <s v="S00032227"/>
        <s v="S00032265"/>
        <s v="S00032303"/>
        <s v="S00032308"/>
        <s v="S00032316"/>
        <s v="S00032401"/>
        <s v="S00032423"/>
        <s v="S00032427"/>
        <s v="S00032477"/>
        <s v="S00032506"/>
        <s v="S00032549"/>
        <s v="S00032577"/>
        <s v="S00032608"/>
        <s v="S00032621"/>
        <s v="S00032649"/>
        <s v="S00032665"/>
        <s v="S00032680"/>
        <s v="S00032760"/>
        <s v="S00032822"/>
        <s v="S00032836"/>
        <s v="S00032838"/>
        <s v="S00032851"/>
        <s v="S00032852"/>
        <s v="S00032866"/>
        <s v="S00032871"/>
        <s v="S00032885"/>
        <s v="S00032907"/>
        <s v="S00032959"/>
        <s v="S00032961"/>
        <s v="S00032988"/>
        <s v="S00032997"/>
        <s v="S00033026"/>
        <s v="S00033028"/>
        <s v="S00033047"/>
        <s v="S00033079"/>
        <s v="S00033108"/>
        <s v="S00033136"/>
        <s v="S00033147"/>
        <s v="S00033154"/>
        <s v="S00033166"/>
        <s v="S00033210"/>
        <s v="S00033230"/>
        <s v="S00033248"/>
        <s v="S00033250"/>
        <s v="S00033266"/>
        <s v="S00033298"/>
        <s v="S00033303"/>
        <s v="S00033304"/>
        <s v="S00033357"/>
        <s v="S00033361"/>
        <s v="S00033364"/>
        <s v="S00033370"/>
        <s v="S00033385"/>
        <s v="S00033389"/>
        <s v="S00033468"/>
        <s v="S00033470"/>
        <s v="S00033479"/>
        <s v="S00033481"/>
        <s v="S00033505"/>
        <s v="S00033522"/>
        <s v="S00033544"/>
        <s v="S00033580"/>
        <s v="S00033599"/>
        <s v="S00033670"/>
        <s v="S00033678"/>
        <s v="S00033748"/>
        <s v="S00033798"/>
        <s v="S00033803"/>
        <s v="S00033816"/>
        <s v="S00033820"/>
        <s v="S00033842"/>
        <s v="S00033850"/>
        <s v="S00033862"/>
        <s v="S00033893"/>
        <s v="S00033935"/>
        <s v="S00033966"/>
        <s v="S00033970"/>
        <s v="S00033984"/>
        <s v="S00034034"/>
        <s v="S00034088"/>
        <s v="S00034111"/>
        <s v="S00034139"/>
        <s v="S00034179"/>
        <s v="S00034199"/>
        <s v="S00034255"/>
        <s v="S00034265"/>
        <s v="S00034285"/>
        <s v="S00034288"/>
        <s v="S00034314"/>
        <s v="S00034326"/>
        <s v="S00034376"/>
        <s v="S00034415"/>
        <s v="S00034479"/>
        <s v="S00034492"/>
        <s v="S00034516"/>
        <s v="S00034544"/>
        <s v="S00034625"/>
        <s v="S00034632"/>
        <s v="S00034643"/>
        <s v="S00034649"/>
        <s v="S00034670"/>
        <s v="S00034717"/>
        <s v="S00034791"/>
        <s v="S00034806"/>
        <s v="S00034844"/>
        <s v="S00034853"/>
        <s v="S00034876"/>
        <s v="S00034881"/>
        <s v="S00034921"/>
        <s v="S00034958"/>
        <s v="S00034977"/>
        <s v="S00035001"/>
        <s v="S00035002"/>
        <s v="S00035050"/>
        <s v="S00035058"/>
        <s v="S00035119"/>
        <s v="S00035165"/>
        <s v="S00035182"/>
        <s v="S00035209"/>
        <s v="S00035262"/>
        <s v="S00035263"/>
        <s v="S00035312"/>
        <s v="S00035333"/>
        <s v="S00035345"/>
        <s v="S00035358"/>
        <s v="S00035383"/>
        <s v="S00035390"/>
        <s v="S00035548"/>
        <s v="S00035560"/>
        <s v="S00035573"/>
        <s v="S00035630"/>
        <s v="S00035632"/>
        <s v="S00035643"/>
        <s v="S00035650"/>
        <s v="S00035662"/>
        <s v="S00035667"/>
        <s v="S00035731"/>
        <s v="S00035738"/>
        <s v="S00035766"/>
        <s v="S00035784"/>
        <s v="S00035892"/>
        <s v="S00035907"/>
        <s v="S00035958"/>
        <s v="S00035965"/>
        <s v="S00035982"/>
        <s v="S00035992"/>
        <s v="S00035998"/>
        <s v="S00036011"/>
        <s v="S00036068"/>
        <s v="S00036072"/>
        <s v="S00036093"/>
        <s v="S00036108"/>
        <s v="S00036116"/>
        <s v="S00036149"/>
        <s v="S00036157"/>
        <s v="S00036159"/>
        <s v="S00036165"/>
        <s v="S00036203"/>
        <s v="S00036229"/>
        <s v="S00036241"/>
        <s v="S00036313"/>
        <s v="S00036314"/>
        <s v="S00036327"/>
        <s v="S00036331"/>
        <s v="S00036360"/>
        <s v="S00036388"/>
        <s v="S00036398"/>
        <s v="S00036402"/>
        <s v="S00036411"/>
        <s v="S00036413"/>
        <s v="S00036458"/>
        <s v="S00036495"/>
        <s v="S00036614"/>
        <s v="S00036644"/>
        <s v="S00036647"/>
        <s v="S00036669"/>
        <s v="S00036681"/>
        <s v="S00036707"/>
        <s v="S00036715"/>
        <s v="S00036812"/>
        <s v="S00036859"/>
        <s v="S00036860"/>
        <s v="S00036868"/>
        <s v="S00036908"/>
        <s v="S00036921"/>
        <s v="S00036932"/>
        <s v="S00036934"/>
        <s v="S00036982"/>
        <s v="S00036987"/>
        <s v="S00036997"/>
        <s v="S00037017"/>
        <s v="S00037027"/>
        <s v="S00037139"/>
        <s v="S00037141"/>
        <s v="S00037158"/>
        <s v="S00037180"/>
        <s v="S00037189"/>
        <s v="S00037223"/>
        <s v="S00037231"/>
        <s v="S00037232"/>
        <s v="S00037252"/>
        <s v="S00037258"/>
        <s v="S00037280"/>
        <s v="S00037284"/>
        <s v="S00037285"/>
        <s v="S00037287"/>
        <s v="S00037321"/>
        <s v="S00037358"/>
        <s v="S00037372"/>
        <s v="S00037391"/>
        <s v="S00037406"/>
        <s v="S00037432"/>
        <s v="S00037434"/>
        <s v="S00037439"/>
        <s v="S00037446"/>
        <s v="S00037490"/>
        <s v="S00037516"/>
        <s v="S00037608"/>
        <s v="S00037629"/>
        <s v="S00037656"/>
        <s v="S00037658"/>
        <s v="S00037695"/>
        <s v="S00037712"/>
        <s v="S00037722"/>
        <s v="S00037727"/>
        <s v="S00037730"/>
        <s v="S00037758"/>
        <s v="S00037767"/>
        <s v="S00037824"/>
        <s v="S00037843"/>
        <s v="S00037847"/>
        <s v="S00037886"/>
        <s v="S00037920"/>
        <s v="S00037921"/>
        <s v="S00037925"/>
        <s v="S00037929"/>
        <s v="S00037944"/>
        <s v="S00037955"/>
        <s v="S00037983"/>
        <s v="S00037985"/>
        <s v="S00038044"/>
        <s v="S00038048"/>
        <s v="S00038063"/>
        <s v="S00038076"/>
        <s v="S00038078"/>
        <s v="S00038080"/>
        <s v="S00038124"/>
        <s v="S00038136"/>
        <s v="S00038196"/>
        <s v="S00038198"/>
        <s v="S00038200"/>
        <s v="S00038216"/>
        <s v="S00038227"/>
        <s v="S00038287"/>
        <s v="S00038303"/>
        <s v="S00038323"/>
        <s v="S00038336"/>
        <s v="S00038342"/>
        <s v="S00038382"/>
        <s v="S00038420"/>
        <s v="S00038447"/>
        <s v="S00038452"/>
        <s v="S00038485"/>
        <s v="S00038510"/>
        <s v="S00038520"/>
        <s v="S00038525"/>
        <s v="S00038530"/>
        <s v="S00038534"/>
        <s v="S00038589"/>
        <s v="S00038590"/>
        <s v="S00038608"/>
        <s v="S00038629"/>
        <s v="S00038632"/>
        <s v="S00038658"/>
        <s v="S00038661"/>
        <s v="S00038680"/>
        <s v="S00038686"/>
        <s v="S00038698"/>
        <s v="S00038699"/>
        <s v="S00038735"/>
        <s v="S00038766"/>
        <s v="S00038792"/>
        <s v="S00038827"/>
        <s v="S00038829"/>
        <s v="S00038831"/>
        <s v="S00038841"/>
        <s v="S00038881"/>
        <s v="S00038920"/>
        <s v="S00038933"/>
        <s v="S00038986"/>
        <s v="S00039000"/>
        <s v="S00039009"/>
        <s v="S00039056"/>
        <s v="S00039059"/>
        <s v="S00039141"/>
        <s v="S00039190"/>
        <s v="S00039272"/>
        <s v="S00039301"/>
        <s v="S00039322"/>
        <s v="S00039328"/>
        <s v="S00039368"/>
        <s v="S00039384"/>
        <s v="S00039385"/>
        <s v="S00039393"/>
        <s v="S00039419"/>
        <s v="S00039432"/>
        <s v="S00039437"/>
        <s v="S00039443"/>
        <s v="S00039450"/>
        <s v="S00039459"/>
        <s v="S00039473"/>
        <s v="S00039492"/>
        <s v="S00039496"/>
        <s v="S00039507"/>
        <s v="S00039519"/>
        <s v="S00039548"/>
        <s v="S00039565"/>
        <s v="S00039576"/>
        <s v="S00039593"/>
        <s v="S00039615"/>
        <s v="S00039624"/>
        <s v="S00039668"/>
        <s v="S00039671"/>
        <s v="S00039701"/>
        <s v="S00039708"/>
        <s v="S00039821"/>
        <s v="S00039866"/>
        <s v="S00039880"/>
        <s v="S00039900"/>
        <s v="S00039911"/>
        <s v="S00039913"/>
        <s v="S00040003"/>
        <s v="S00040029"/>
        <s v="S00040038"/>
        <s v="S00040082"/>
        <s v="S00040084"/>
        <s v="S00040109"/>
        <s v="S00040110"/>
        <s v="S00040132"/>
        <s v="S00040144"/>
        <s v="S00040194"/>
        <s v="S00040195"/>
        <s v="S00040294"/>
        <s v="S00040304"/>
        <s v="S00040310"/>
        <s v="S00040334"/>
        <s v="S00040361"/>
        <s v="S00040375"/>
        <s v="S00040385"/>
        <s v="S00040390"/>
        <s v="S00040405"/>
        <s v="S00040418"/>
        <s v="S00040426"/>
        <s v="S00040434"/>
        <s v="S00040458"/>
        <s v="S00040461"/>
        <s v="S00040474"/>
        <s v="S00040498"/>
        <s v="S00040520"/>
        <s v="S00040533"/>
        <s v="S00040557"/>
        <s v="S00040610"/>
        <s v="S00040617"/>
        <s v="S00040621"/>
        <s v="S00040634"/>
        <s v="S00040664"/>
        <s v="S00040672"/>
        <s v="S00040680"/>
        <s v="S00040688"/>
        <s v="S00040701"/>
        <s v="S00040723"/>
        <s v="S00040757"/>
        <s v="S00040762"/>
        <s v="S00040777"/>
        <s v="S00040779"/>
        <s v="S00040843"/>
        <s v="S00040854"/>
        <s v="S00040889"/>
        <s v="S00040914"/>
        <s v="S00040955"/>
        <s v="S00040965"/>
        <s v="S00040971"/>
        <s v="S00041027"/>
        <s v="S00041035"/>
        <s v="S00041082"/>
        <s v="S00041106"/>
        <s v="S00041118"/>
        <s v="S00041120"/>
        <s v="S00041122"/>
        <s v="S00041159"/>
        <s v="S00041191"/>
        <s v="S00041204"/>
        <s v="S00041235"/>
        <s v="S00041236"/>
        <s v="S00041253"/>
        <s v="S00041272"/>
        <s v="S00041319"/>
        <s v="S00041328"/>
        <s v="S00041367"/>
        <s v="S00041391"/>
        <s v="S00041467"/>
        <s v="S00041565"/>
        <s v="S00041645"/>
        <s v="S00041710"/>
        <s v="S00041744"/>
        <s v="S00041747"/>
        <s v="S00041771"/>
        <s v="S00041786"/>
        <s v="S00041940"/>
        <s v="S00041946"/>
        <s v="S00041995"/>
        <s v="S00042025"/>
        <s v="S00042079"/>
        <s v="S00042142"/>
        <s v="S00042178"/>
        <s v="S00042194"/>
        <s v="S00042217"/>
        <s v="S00042219"/>
        <s v="S00042323"/>
        <s v="S00042333"/>
        <s v="S00042388"/>
        <s v="S00042413"/>
        <s v="S00042423"/>
        <s v="S00042424"/>
        <s v="S00042512"/>
        <s v="S00042542"/>
        <s v="S00042551"/>
        <s v="S00042563"/>
        <s v="S00042588"/>
        <s v="S00042589"/>
        <s v="S00042594"/>
        <s v="S00042609"/>
        <s v="S00042627"/>
        <s v="S00042650"/>
        <s v="S00042671"/>
        <s v="S00042700"/>
        <s v="S00042715"/>
        <s v="S00042740"/>
        <s v="S00042755"/>
        <s v="S00042756"/>
        <s v="S00042792"/>
        <s v="S00042796"/>
        <s v="S00042804"/>
        <s v="S00042805"/>
        <s v="S00042845"/>
        <s v="S00042858"/>
        <s v="S00042866"/>
        <s v="S00042894"/>
        <s v="S00042902"/>
        <s v="S00042924"/>
        <s v="S00042968"/>
        <s v="S00042977"/>
        <s v="S00043000"/>
        <s v="S00043036"/>
        <s v="S00043040"/>
        <s v="S00043048"/>
        <s v="S00043061"/>
        <s v="S00043147"/>
        <s v="S00043174"/>
        <s v="S00043178"/>
        <s v="S00043186"/>
        <s v="S00043243"/>
        <s v="S00043254"/>
        <s v="S00043265"/>
        <s v="S00043356"/>
        <s v="S00043357"/>
        <s v="S00043407"/>
        <s v="S00043409"/>
        <s v="S00043418"/>
        <s v="S00043423"/>
        <s v="S00043436"/>
        <s v="S00043490"/>
        <s v="S00043518"/>
        <s v="S00043560"/>
        <s v="S00043572"/>
        <s v="S00043573"/>
        <s v="S00043577"/>
        <s v="S00043587"/>
        <s v="S00043605"/>
        <s v="S00043610"/>
        <s v="S00043663"/>
        <s v="S00043681"/>
        <s v="S00043691"/>
        <s v="S00043700"/>
        <s v="S00043724"/>
        <s v="S00043735"/>
        <s v="S00043746"/>
        <s v="S00043749"/>
        <s v="S00043780"/>
        <s v="S00043825"/>
        <s v="S00043834"/>
        <s v="S00043851"/>
        <s v="S00043855"/>
        <s v="S00043947"/>
        <s v="S00043958"/>
        <s v="S00043966"/>
        <s v="S00043991"/>
        <s v="S00043993"/>
        <s v="S00044081"/>
        <s v="S00044084"/>
        <s v="S00044096"/>
        <s v="S00044104"/>
        <s v="S00044115"/>
        <s v="S00044139"/>
        <s v="S00044166"/>
        <s v="S00044201"/>
        <s v="S00044216"/>
        <s v="S00044234"/>
        <s v="S00044239"/>
        <s v="S00044295"/>
        <s v="S00044332"/>
        <s v="S00044380"/>
        <s v="S00044418"/>
        <s v="S00044419"/>
        <s v="S00044423"/>
        <s v="S00044457"/>
        <s v="S00044458"/>
        <s v="S00044519"/>
        <s v="S00044532"/>
        <s v="S00044559"/>
        <s v="S00044628"/>
        <s v="S00044683"/>
        <s v="S00044688"/>
        <s v="S00044712"/>
        <s v="S00044728"/>
        <s v="S00044754"/>
        <s v="S00044761"/>
        <s v="S00044822"/>
        <s v="S00044835"/>
        <s v="S00044845"/>
        <s v="S00044854"/>
        <s v="S00044866"/>
        <s v="S00044909"/>
        <s v="S00044927"/>
        <s v="S00044997"/>
        <s v="S00045005"/>
        <s v="S00045027"/>
        <s v="S00045085"/>
        <s v="S00045091"/>
        <s v="S00045110"/>
        <s v="S00045143"/>
        <s v="S00045196"/>
        <s v="S00045199"/>
        <s v="S00045220"/>
        <s v="S00045223"/>
        <s v="S00045236"/>
        <s v="S00045265"/>
        <s v="S00045297"/>
        <s v="S00045319"/>
        <s v="S00045370"/>
        <s v="S00045443"/>
        <s v="S00045467"/>
        <s v="S00045507"/>
        <s v="S00045509"/>
        <s v="S00045521"/>
        <s v="S00045525"/>
        <s v="S00045554"/>
        <s v="S00045591"/>
        <s v="S00045604"/>
        <s v="S00045605"/>
        <s v="S00045618"/>
        <s v="S00045629"/>
        <s v="S00045651"/>
        <s v="S00045691"/>
        <s v="S00045715"/>
        <s v="S00045724"/>
        <s v="S00045739"/>
        <s v="S00045753"/>
        <s v="S00045804"/>
        <s v="S00045816"/>
        <s v="S00045824"/>
        <s v="S00045837"/>
        <s v="S00045838"/>
        <s v="S00045841"/>
        <s v="S00045884"/>
        <s v="S00045887"/>
        <s v="S00045892"/>
        <s v="S00045895"/>
        <s v="S00045908"/>
        <s v="S00045913"/>
        <s v="S00045940"/>
        <s v="S00046014"/>
        <s v="S00046026"/>
        <s v="S00046062"/>
        <s v="S00046078"/>
        <s v="S00046093"/>
        <s v="S00046137"/>
        <s v="S00046232"/>
        <s v="S00046237"/>
        <s v="S00046284"/>
        <s v="S00046310"/>
        <s v="S00046316"/>
        <s v="S00046323"/>
        <s v="S00046368"/>
        <s v="S00046416"/>
        <s v="S00046436"/>
        <s v="S00046443"/>
        <s v="S00046451"/>
        <s v="S00046468"/>
        <s v="S00046469"/>
        <s v="S00046500"/>
        <s v="S00046541"/>
        <s v="S00046542"/>
        <s v="S00046546"/>
        <s v="S00046613"/>
        <s v="S00046618"/>
        <s v="S00046619"/>
        <s v="S00046624"/>
        <s v="S00046632"/>
        <s v="S00046659"/>
        <s v="S00046760"/>
        <s v="S00046788"/>
        <s v="S00046796"/>
        <s v="S00046857"/>
        <s v="S00046858"/>
        <s v="S00046887"/>
        <s v="S00046926"/>
        <s v="S00046929"/>
        <s v="S00046946"/>
        <s v="S00046970"/>
        <s v="S00047022"/>
        <s v="S00047023"/>
        <s v="S00047070"/>
        <s v="S00047081"/>
        <s v="S00047138"/>
        <s v="S00047145"/>
        <s v="S00047192"/>
        <s v="S00047213"/>
        <s v="S00047217"/>
        <s v="S00047240"/>
        <s v="S00047287"/>
        <s v="S00047328"/>
        <s v="S00047395"/>
        <s v="S00047423"/>
        <s v="S00047439"/>
        <s v="S00047444"/>
        <s v="S00047472"/>
        <s v="S00047488"/>
        <s v="S00047519"/>
        <s v="S00047520"/>
        <s v="S00047548"/>
        <s v="S00047570"/>
        <s v="S00047572"/>
        <s v="S00047647"/>
        <s v="S00047655"/>
        <s v="S00047662"/>
        <s v="S00047682"/>
        <s v="S00047686"/>
        <s v="S00047690"/>
        <s v="S00047716"/>
        <s v="S00047723"/>
        <s v="S00047782"/>
        <s v="S00047814"/>
        <s v="S00047845"/>
        <s v="S00047852"/>
        <s v="S00047873"/>
        <s v="S00047889"/>
        <s v="S00047894"/>
        <s v="S00047921"/>
        <s v="S00047930"/>
        <s v="S00047943"/>
        <s v="S00047949"/>
        <s v="S00047999"/>
        <s v="S00048010"/>
        <s v="S00048047"/>
        <s v="S00048070"/>
        <s v="S00048091"/>
        <s v="S00048117"/>
        <s v="S00048124"/>
        <s v="S00048126"/>
        <s v="S00048130"/>
        <s v="S00048208"/>
        <s v="S00048216"/>
        <s v="S00048232"/>
        <s v="S00048314"/>
        <s v="S00048324"/>
        <s v="S00048368"/>
        <s v="S00048371"/>
        <s v="S00048374"/>
        <s v="S00048414"/>
        <s v="S00048420"/>
        <s v="S00048423"/>
        <s v="S00048425"/>
        <s v="S00048454"/>
        <s v="S00048459"/>
        <s v="S00048499"/>
        <s v="S00048570"/>
        <s v="S00048578"/>
        <s v="S00048607"/>
        <s v="S00048624"/>
        <s v="S00048664"/>
        <s v="S00048692"/>
        <s v="S00048718"/>
        <s v="S00048722"/>
        <s v="S00048728"/>
        <s v="S00048765"/>
        <s v="S00048770"/>
        <s v="S00048781"/>
        <s v="S00048830"/>
        <s v="S00048877"/>
        <s v="S00048896"/>
        <s v="S00048898"/>
        <s v="S00049085"/>
        <s v="S00049120"/>
        <s v="S00049157"/>
        <s v="S00049181"/>
        <s v="S00049197"/>
        <s v="S00049235"/>
        <s v="S00049246"/>
        <s v="S00049281"/>
        <s v="S00049300"/>
        <s v="S00049313"/>
        <s v="S00049322"/>
        <s v="S00049328"/>
        <s v="S00049329"/>
        <s v="S00049332"/>
        <s v="S00049341"/>
        <s v="S00049379"/>
        <s v="S00049383"/>
        <s v="S00049409"/>
        <s v="S00049410"/>
        <s v="S00049418"/>
        <s v="S00049430"/>
        <s v="S00049437"/>
        <s v="S00049438"/>
        <s v="S00049449"/>
        <s v="S00049478"/>
        <s v="S00049504"/>
        <s v="S00049531"/>
        <s v="S00049538"/>
        <s v="S00049568"/>
        <s v="S00049592"/>
        <s v="S00049607"/>
        <s v="S00049646"/>
        <s v="S00049647"/>
        <s v="S00049667"/>
        <s v="S00049672"/>
        <s v="S00049702"/>
        <s v="S00049788"/>
        <s v="S00049794"/>
        <s v="S00049808"/>
        <s v="S00049857"/>
        <s v="S00049862"/>
        <s v="S00049882"/>
        <s v="S00049910"/>
        <s v="S00049943"/>
        <s v="S00050030"/>
        <s v="S00050127"/>
        <s v="S00050132"/>
        <s v="S00050138"/>
        <s v="S00050200"/>
        <s v="S00050232"/>
        <s v="S00050234"/>
        <s v="S00050276"/>
        <s v="S00050291"/>
        <s v="S00050349"/>
        <s v="S00050355"/>
        <s v="S00050420"/>
        <s v="S00050487"/>
        <s v="S00050516"/>
        <s v="S00050566"/>
        <s v="S00050587"/>
        <s v="S00050621"/>
        <s v="S00050633"/>
        <s v="S00050651"/>
        <s v="S00050667"/>
        <s v="S00050704"/>
        <s v="S00050705"/>
        <s v="S00050708"/>
        <s v="S00050723"/>
        <s v="S00050739"/>
        <s v="S00050772"/>
        <s v="S00050786"/>
        <s v="S00050787"/>
        <s v="S00050789"/>
        <s v="S00050792"/>
        <s v="S00050795"/>
        <s v="S00050821"/>
        <s v="S00050867"/>
        <s v="S00050886"/>
        <s v="S00050949"/>
        <s v="S00050991"/>
        <s v="S00051000"/>
        <s v="S00051009"/>
        <s v="S00051013"/>
        <s v="S00051042"/>
        <s v="S00051078"/>
        <s v="S00051109"/>
        <s v="S00051141"/>
        <s v="S00051159"/>
        <s v="S00051184"/>
        <s v="S00051228"/>
        <s v="S00051256"/>
        <s v="S00051262"/>
        <s v="S00051270"/>
        <s v="S00051290"/>
        <s v="S00051297"/>
        <s v="S00051303"/>
        <s v="S00051313"/>
        <s v="S00051370"/>
        <s v="S00051371"/>
        <s v="S00051388"/>
        <s v="S00051409"/>
        <s v="S00051427"/>
        <s v="S00051430"/>
        <s v="S00051442"/>
        <s v="S00051446"/>
        <s v="S00051448"/>
        <s v="S00051456"/>
        <s v="S00051463"/>
        <s v="S00051473"/>
        <s v="S00051476"/>
        <s v="S00051490"/>
        <s v="S00051503"/>
        <s v="S00051508"/>
        <s v="S00051521"/>
        <s v="S00051557"/>
        <s v="S00051607"/>
        <s v="S00051643"/>
        <s v="S00051690"/>
        <s v="S00051714"/>
        <s v="S00051784"/>
        <s v="S00051801"/>
        <s v="S00051802"/>
        <s v="S00051818"/>
        <s v="S00051843"/>
        <s v="S00051853"/>
        <s v="S00051855"/>
        <s v="S00051871"/>
        <s v="S00051918"/>
        <s v="S00051920"/>
        <s v="S00052010"/>
        <s v="S00052012"/>
        <s v="S00052021"/>
        <s v="S00052034"/>
        <s v="S00052157"/>
        <s v="S00052178"/>
        <s v="S00052179"/>
        <s v="S00052210"/>
        <s v="S00052215"/>
        <s v="S00052221"/>
        <s v="S00052245"/>
        <s v="S00052253"/>
        <s v="S00052306"/>
        <s v="S00052331"/>
        <s v="S00052351"/>
        <s v="S00052354"/>
        <s v="S00052357"/>
        <s v="S00052368"/>
        <s v="S00052389"/>
        <s v="S00052394"/>
        <s v="S00052426"/>
        <s v="S00052462"/>
        <s v="S00052468"/>
        <s v="S00052478"/>
        <s v="S00052534"/>
        <s v="S00052572"/>
        <s v="S00052581"/>
        <s v="S00052617"/>
        <s v="S00052665"/>
        <s v="S00052674"/>
        <s v="S00052678"/>
        <s v="S00052701"/>
        <s v="S00052703"/>
        <s v="S00052731"/>
        <s v="S00052746"/>
        <s v="S00052753"/>
        <s v="S00052775"/>
        <s v="S00052831"/>
        <s v="S00052835"/>
        <s v="S00052848"/>
        <s v="S00052862"/>
        <s v="S00052877"/>
        <s v="S00052890"/>
        <s v="S00052918"/>
        <s v="S00052930"/>
        <s v="S00052950"/>
        <s v="S00052960"/>
        <s v="S00052962"/>
        <s v="S00052967"/>
        <s v="S00052987"/>
        <s v="S00053044"/>
        <s v="S00053108"/>
        <s v="S00053129"/>
        <s v="S00053156"/>
        <s v="S00053157"/>
        <s v="S00053175"/>
        <s v="S00053186"/>
        <s v="S00053204"/>
        <s v="S00053207"/>
        <s v="S00053210"/>
        <s v="S00053279"/>
        <s v="S00053283"/>
        <s v="S00053296"/>
        <s v="S00053299"/>
        <s v="S00053318"/>
        <s v="S00053359"/>
        <s v="S00053361"/>
        <s v="S00053540"/>
        <s v="S00053558"/>
        <s v="S00053581"/>
        <s v="S00053607"/>
        <s v="S00053653"/>
        <s v="S00053665"/>
        <s v="S00053675"/>
        <s v="S00053702"/>
        <s v="S00053721"/>
        <s v="S00053730"/>
        <s v="S00053732"/>
        <s v="S00053739"/>
        <s v="S00053777"/>
        <s v="S00053782"/>
        <s v="S00053790"/>
        <s v="S00053811"/>
        <s v="S00053823"/>
        <s v="S00053833"/>
        <s v="S00053845"/>
        <s v="S00053891"/>
        <s v="S00053988"/>
        <s v="S00053995"/>
        <s v="S00054008"/>
        <s v="S00054017"/>
        <s v="S00054038"/>
        <s v="S00054039"/>
        <s v="S00054094"/>
        <s v="S00054099"/>
        <s v="S00054109"/>
        <s v="S00054118"/>
        <s v="S00054144"/>
        <s v="S00054162"/>
        <s v="S00054174"/>
        <s v="S00054191"/>
        <s v="S00054227"/>
        <s v="S00054234"/>
        <s v="S00054237"/>
        <s v="S00054284"/>
        <s v="S00054339"/>
        <s v="S00054347"/>
        <s v="S00054349"/>
        <s v="S00054369"/>
        <s v="S00054391"/>
        <s v="S00054404"/>
        <s v="S00054480"/>
        <s v="S00054485"/>
        <s v="S00054535"/>
        <s v="S00054571"/>
        <s v="S00054573"/>
        <s v="S00054600"/>
        <s v="S00054613"/>
        <s v="S00054620"/>
        <s v="S00054629"/>
        <s v="S00054637"/>
        <s v="S00054666"/>
        <s v="S00054673"/>
        <s v="S00054682"/>
        <s v="S00054716"/>
        <s v="S00054744"/>
        <s v="S00054766"/>
        <s v="S00054802"/>
        <s v="S00054813"/>
        <s v="S00054832"/>
        <s v="S00054909"/>
        <s v="S00054940"/>
        <s v="S00054942"/>
        <s v="S00054960"/>
        <s v="S00054964"/>
        <s v="S00054977"/>
        <s v="S00054980"/>
        <s v="S00055008"/>
        <s v="S00055021"/>
        <s v="S00055023"/>
        <s v="S00055056"/>
        <s v="S00055063"/>
        <s v="S00055070"/>
        <s v="S00055106"/>
        <s v="S00055156"/>
        <s v="S00055161"/>
        <s v="S00055183"/>
        <s v="S00055220"/>
        <s v="S00055231"/>
        <s v="S00055246"/>
        <s v="S00055254"/>
        <s v="S00055275"/>
        <s v="S00055293"/>
        <s v="S00055299"/>
        <s v="S00055340"/>
        <s v="S00055379"/>
        <s v="S00055382"/>
        <s v="S00055397"/>
        <s v="S00055415"/>
        <s v="S00055423"/>
        <s v="S00055432"/>
        <s v="S00055450"/>
        <s v="S00055470"/>
        <s v="S00055514"/>
        <s v="S00055526"/>
        <s v="S00055582"/>
        <s v="S00055618"/>
        <s v="S00055621"/>
        <s v="S00055625"/>
        <s v="S00055626"/>
        <s v="S00055634"/>
        <s v="S00055663"/>
        <s v="S00055756"/>
        <s v="S00055761"/>
        <s v="S00055829"/>
        <s v="S00055843"/>
        <s v="S00055886"/>
        <s v="S00055933"/>
        <s v="S00055952"/>
        <s v="S00055953"/>
        <s v="S00055969"/>
        <s v="S00055985"/>
        <s v="S00056087"/>
        <s v="S00056099"/>
        <s v="S00056101"/>
        <s v="S00056106"/>
        <s v="S00056145"/>
        <s v="S00056161"/>
        <s v="S00056174"/>
        <s v="S00056184"/>
        <s v="S00056206"/>
        <s v="S00056218"/>
        <s v="S00056221"/>
        <s v="S00056230"/>
        <s v="S00056267"/>
        <s v="S00056307"/>
        <s v="S00056329"/>
        <s v="S00056375"/>
        <s v="S00056384"/>
        <s v="S00056391"/>
        <s v="S00056440"/>
        <s v="S00056458"/>
        <s v="S00056527"/>
        <s v="S00056538"/>
        <s v="S00056565"/>
        <s v="S00056571"/>
        <s v="S00056573"/>
        <s v="S00056576"/>
        <s v="S00056602"/>
        <s v="S00056604"/>
        <s v="S00056623"/>
        <s v="S00056649"/>
        <s v="S00056655"/>
        <s v="S00056673"/>
        <s v="S00056716"/>
        <s v="S00056717"/>
        <s v="S00056732"/>
        <s v="S00056745"/>
        <s v="S00056752"/>
        <s v="S00056769"/>
        <s v="S00056822"/>
        <s v="S00056840"/>
        <s v="S00056858"/>
        <s v="S00056893"/>
        <s v="S00056897"/>
        <s v="S00056910"/>
        <s v="S00056943"/>
        <s v="S00056955"/>
        <s v="S00056992"/>
        <s v="S00057003"/>
        <s v="S00057028"/>
        <s v="S00057040"/>
        <s v="S00057101"/>
        <s v="S00057104"/>
        <s v="S00057108"/>
        <s v="S00057126"/>
        <s v="S00057208"/>
        <s v="S00057256"/>
        <s v="S00057258"/>
        <s v="S00057275"/>
        <s v="S00057353"/>
        <s v="S00057374"/>
        <s v="S00057379"/>
        <s v="S00057383"/>
        <s v="S00057386"/>
        <s v="S00057389"/>
        <s v="S00057404"/>
        <s v="S00057413"/>
        <s v="S00057449"/>
        <s v="S00057456"/>
        <s v="S00057505"/>
        <s v="S00057514"/>
        <s v="S00057571"/>
        <s v="S00057587"/>
        <s v="S00057595"/>
        <s v="S00057602"/>
        <s v="S00057645"/>
        <s v="S00057706"/>
        <s v="S00057716"/>
        <s v="S00057717"/>
        <s v="S00057725"/>
        <s v="S00057733"/>
        <s v="S00057762"/>
        <s v="S00057765"/>
        <s v="S00057784"/>
        <s v="S00057785"/>
        <s v="S00057861"/>
        <s v="S00057956"/>
        <s v="S00058085"/>
        <s v="S00058108"/>
        <s v="S00058116"/>
        <s v="S00058138"/>
        <s v="S00058201"/>
        <s v="S00058266"/>
        <s v="S00058302"/>
        <s v="S00058316"/>
        <s v="S00058343"/>
        <s v="S00058372"/>
        <s v="S00058392"/>
        <s v="S00058397"/>
        <s v="S00058401"/>
        <s v="S00058406"/>
        <s v="S00058433"/>
        <s v="S00058446"/>
        <s v="S00058475"/>
        <s v="S00058505"/>
        <s v="S00058510"/>
        <s v="S00058634"/>
        <s v="S00058691"/>
        <s v="S00058700"/>
        <s v="S00058701"/>
        <s v="S00058702"/>
        <s v="S00058785"/>
        <s v="S00058790"/>
        <s v="S00058823"/>
        <s v="S00058839"/>
        <s v="S00058840"/>
        <s v="S00058851"/>
        <s v="S00058864"/>
        <s v="S00058866"/>
        <s v="S00058871"/>
        <s v="S00058896"/>
        <s v="S00058903"/>
        <s v="S00058909"/>
        <s v="S00058912"/>
        <s v="S00058983"/>
        <s v="S00059019"/>
        <s v="S00059095"/>
        <s v="S00059116"/>
        <s v="S00059149"/>
        <s v="S00059201"/>
        <s v="S00059226"/>
        <s v="S00059253"/>
        <s v="S00059255"/>
        <s v="S00059346"/>
        <s v="S00059366"/>
        <s v="S00059383"/>
        <s v="S00059397"/>
        <s v="S00059399"/>
        <s v="S00059443"/>
        <s v="S00059446"/>
        <s v="S00059478"/>
        <s v="S00059496"/>
        <s v="S00059498"/>
        <s v="S00059516"/>
        <s v="S00059521"/>
        <s v="S00059547"/>
        <s v="S00059574"/>
        <s v="S00059595"/>
        <s v="S00059614"/>
        <s v="S00059639"/>
        <s v="S00059643"/>
        <s v="S00059648"/>
        <s v="S00059753"/>
        <s v="S00059760"/>
        <s v="S00059811"/>
        <s v="S00059815"/>
        <s v="S00059827"/>
        <s v="S00059859"/>
        <s v="S00059917"/>
        <s v="S00059935"/>
        <s v="S00059937"/>
        <s v="S00059960"/>
        <s v="S00059961"/>
        <s v="S00059965"/>
        <s v="S00059979"/>
        <s v="S00060019"/>
        <s v="S00060028"/>
        <s v="S00060046"/>
        <s v="S00060049"/>
        <s v="S00060062"/>
        <s v="S00060076"/>
        <s v="S00060096"/>
        <s v="S00060103"/>
        <s v="S00060108"/>
        <s v="S00060129"/>
        <s v="S00060208"/>
        <s v="S00060213"/>
        <s v="S00060236"/>
        <s v="S00060239"/>
        <s v="S00060272"/>
        <s v="S00060301"/>
        <s v="S00060328"/>
        <s v="S00060341"/>
        <s v="S00060454"/>
        <s v="S00060476"/>
        <s v="S00060488"/>
        <s v="S00060531"/>
        <s v="S00060558"/>
        <s v="S00060561"/>
        <s v="S00060620"/>
        <s v="S00060651"/>
        <s v="S00060659"/>
        <s v="S00060666"/>
        <s v="S00060672"/>
        <s v="S00060708"/>
        <s v="S00060709"/>
        <s v="S00060735"/>
        <s v="S00060778"/>
        <s v="S00060808"/>
        <s v="S00060818"/>
        <s v="S00060847"/>
        <s v="S00060862"/>
        <s v="S00060873"/>
        <s v="S00060893"/>
        <s v="S00060898"/>
        <s v="S00060924"/>
        <s v="S00060937"/>
        <s v="S00060939"/>
        <s v="S00060953"/>
        <s v="S00060972"/>
        <s v="S00060978"/>
        <s v="S00060980"/>
        <s v="S00060988"/>
        <s v="S00061017"/>
        <s v="S00061033"/>
        <s v="S00061117"/>
        <s v="S00061122"/>
        <s v="S00061153"/>
        <s v="S00061190"/>
        <s v="S00061218"/>
        <s v="S00061238"/>
        <s v="S00061258"/>
        <s v="S00061282"/>
        <s v="S00061287"/>
        <s v="S00061313"/>
        <s v="S00061320"/>
        <s v="S00061327"/>
        <s v="S00061364"/>
        <s v="S00061420"/>
        <s v="S00061461"/>
        <s v="S00061474"/>
        <s v="S00061491"/>
        <s v="S00061501"/>
        <s v="S00061507"/>
        <s v="S00061549"/>
        <s v="S00061571"/>
        <s v="S00061588"/>
        <s v="S00061663"/>
        <s v="S00061674"/>
        <s v="S00061679"/>
        <s v="S00061717"/>
        <s v="S00061729"/>
        <s v="S00061773"/>
        <s v="S00061776"/>
        <s v="S00061780"/>
        <s v="S00061793"/>
        <s v="S00061802"/>
        <s v="S00061842"/>
        <s v="S00061883"/>
        <s v="S00061898"/>
        <s v="S00061967"/>
        <s v="S00061976"/>
        <s v="S00061990"/>
        <s v="S00061994"/>
        <s v="S00062019"/>
        <s v="S00062029"/>
        <s v="S00062035"/>
        <s v="S00062094"/>
        <s v="S00062114"/>
        <s v="S00062121"/>
        <s v="S00062126"/>
        <s v="S00062150"/>
        <s v="S00062152"/>
        <s v="S00062162"/>
        <s v="S00062168"/>
        <s v="S00062172"/>
        <s v="S00062189"/>
        <s v="S00062205"/>
        <s v="S00062206"/>
        <s v="S00062213"/>
        <s v="S00062222"/>
        <s v="S00062232"/>
        <s v="S00062238"/>
        <s v="S00062250"/>
        <s v="S00062307"/>
        <s v="S00062313"/>
        <s v="S00062316"/>
        <s v="S00062322"/>
        <s v="S00062364"/>
        <s v="S00062365"/>
        <s v="S00062381"/>
        <s v="S00062390"/>
        <s v="S00062412"/>
        <s v="S00062478"/>
        <s v="S00062498"/>
        <s v="S00062519"/>
        <s v="S00062520"/>
        <s v="S00062540"/>
        <s v="S00062561"/>
        <s v="S00062579"/>
        <s v="S00062582"/>
        <s v="S00062589"/>
        <s v="S00062601"/>
        <s v="S00062616"/>
        <s v="S00062656"/>
        <s v="S00062671"/>
        <s v="S00062709"/>
        <s v="S00062725"/>
        <s v="S00062760"/>
        <s v="S00062776"/>
        <s v="S00062798"/>
        <s v="S00062814"/>
        <s v="S00062823"/>
        <s v="S00062874"/>
        <s v="S00062881"/>
        <s v="S00062884"/>
        <s v="S00062890"/>
        <s v="S00062926"/>
        <s v="S00062928"/>
        <s v="S00062940"/>
        <s v="S00062962"/>
        <s v="S00062989"/>
        <s v="S00063051"/>
        <s v="S00063073"/>
        <s v="S00063076"/>
        <s v="S00063077"/>
        <s v="S00063080"/>
        <s v="S00063082"/>
        <s v="S00063097"/>
        <s v="S00063126"/>
        <s v="S00063127"/>
        <s v="S00063141"/>
        <s v="S00063184"/>
        <s v="S00063185"/>
        <s v="S00063189"/>
        <s v="S00063200"/>
        <s v="S00063201"/>
        <s v="S00063211"/>
        <s v="S00063232"/>
        <s v="S00063247"/>
        <s v="S00063249"/>
        <s v="S00063273"/>
        <s v="S00063304"/>
        <s v="S00063314"/>
        <s v="S00063319"/>
        <s v="S00063334"/>
        <s v="S00063335"/>
        <s v="S00063393"/>
        <s v="S00063429"/>
        <s v="S00063448"/>
        <s v="S00063454"/>
        <s v="S00063470"/>
        <s v="S00063529"/>
        <s v="S00063612"/>
        <s v="S00063649"/>
        <s v="S00063665"/>
        <s v="S00063684"/>
        <s v="S00063691"/>
        <s v="S00063700"/>
        <s v="S00063710"/>
        <s v="S00063721"/>
        <s v="S00063723"/>
        <s v="S00063730"/>
        <s v="S00063772"/>
        <s v="S00063874"/>
        <s v="S00063877"/>
        <s v="S00063919"/>
        <s v="S00063928"/>
        <s v="S00063929"/>
        <s v="S00063945"/>
        <s v="S00063981"/>
        <s v="S00063982"/>
        <s v="S00064027"/>
        <s v="S00064050"/>
        <s v="S00064064"/>
        <s v="S00064071"/>
        <s v="S00064074"/>
        <s v="S00064094"/>
        <s v="S00064192"/>
        <s v="S00064216"/>
        <s v="S00064228"/>
        <s v="S00064255"/>
        <s v="S00064264"/>
        <s v="S00064277"/>
        <s v="S00064293"/>
        <s v="S00064329"/>
        <s v="S00064391"/>
        <s v="S00064403"/>
        <s v="S00064424"/>
        <s v="S00064465"/>
        <s v="S00064489"/>
        <s v="S00064495"/>
        <s v="S00064502"/>
        <s v="S00064542"/>
        <s v="S00064552"/>
        <s v="S00064578"/>
        <s v="S00064583"/>
        <s v="S00064598"/>
        <s v="S00064625"/>
        <s v="S00064648"/>
        <s v="S00064650"/>
        <s v="S00064675"/>
        <s v="S00064742"/>
        <s v="S00064761"/>
        <s v="S00064774"/>
        <s v="S00064849"/>
        <s v="S00064875"/>
        <s v="S00064903"/>
        <s v="S00064966"/>
        <s v="S00064982"/>
        <s v="S00064987"/>
        <s v="S00064993"/>
        <s v="S00065001"/>
        <s v="S00065041"/>
        <s v="S00065044"/>
        <s v="S00065045"/>
        <s v="S00065047"/>
        <s v="S00065117"/>
        <s v="S00065137"/>
        <s v="S00065191"/>
        <s v="S00065218"/>
        <s v="S00065302"/>
        <s v="S00065315"/>
        <s v="S00065328"/>
        <s v="S00065348"/>
        <s v="S00065452"/>
        <s v="S00065469"/>
        <s v="S00065471"/>
        <s v="S00065478"/>
        <s v="S00065488"/>
        <s v="S00065491"/>
        <s v="S00065492"/>
        <s v="S00065557"/>
        <s v="S00065595"/>
        <s v="S00065629"/>
        <s v="S00065642"/>
        <s v="S00065651"/>
        <s v="S00065658"/>
        <s v="S00065693"/>
        <s v="S00065698"/>
        <s v="S00065709"/>
        <s v="S00065727"/>
        <s v="S00065745"/>
        <s v="S00065779"/>
        <s v="S00065781"/>
        <s v="S00065842"/>
        <s v="S00065853"/>
        <s v="S00065861"/>
        <s v="S00065965"/>
        <s v="S00065977"/>
        <s v="S00066027"/>
        <s v="S00066040"/>
        <s v="S00066092"/>
        <s v="S00066105"/>
        <s v="S00066126"/>
        <s v="S00066147"/>
        <s v="S00066207"/>
        <s v="S00066218"/>
        <s v="S00066310"/>
        <s v="S00066311"/>
        <s v="S00066341"/>
        <s v="S00066350"/>
        <s v="S00066352"/>
        <s v="S00066356"/>
        <s v="S00066380"/>
        <s v="S00066425"/>
        <s v="S00066426"/>
        <s v="S00066459"/>
        <s v="S00066464"/>
        <s v="S00066496"/>
        <s v="S00066498"/>
        <s v="S00066545"/>
        <s v="S00066557"/>
        <s v="S00066567"/>
        <s v="S00066570"/>
        <s v="S00066593"/>
        <s v="S00066612"/>
        <s v="S00066633"/>
        <s v="S00066661"/>
        <s v="S00066711"/>
        <s v="S00066748"/>
        <s v="S00066759"/>
        <s v="S00066791"/>
        <s v="S00066800"/>
        <s v="S00066824"/>
        <s v="S00066829"/>
        <s v="S00066848"/>
        <s v="S00066851"/>
        <s v="S00066861"/>
        <s v="S00066876"/>
        <s v="S00066903"/>
        <s v="S00066967"/>
        <s v="S00066971"/>
        <s v="S00066974"/>
        <s v="S00067019"/>
        <s v="S00067021"/>
        <s v="S00067061"/>
        <s v="S00067085"/>
        <s v="S00067092"/>
        <s v="S00067139"/>
        <s v="S00067145"/>
        <s v="S00067215"/>
        <s v="S00067239"/>
        <s v="S00067243"/>
        <s v="S00067255"/>
        <s v="S00067292"/>
        <s v="S00067333"/>
        <s v="S00067344"/>
        <s v="S00067368"/>
        <s v="S00067373"/>
        <s v="S00067394"/>
        <s v="S00067400"/>
        <s v="S00067499"/>
        <s v="S00067513"/>
        <s v="S00067551"/>
        <s v="S00067554"/>
        <s v="S00067559"/>
        <s v="S00067578"/>
        <s v="S00067590"/>
        <s v="S00067610"/>
        <s v="S00067681"/>
        <s v="S00067685"/>
        <s v="S00067696"/>
        <s v="S00067706"/>
        <s v="S00067717"/>
        <s v="S00067743"/>
        <s v="S00067744"/>
        <s v="S00067747"/>
        <s v="S00067758"/>
        <s v="S00067767"/>
        <s v="S00067768"/>
        <s v="S00067787"/>
        <s v="S00067800"/>
        <s v="S00067849"/>
        <s v="S00067868"/>
        <s v="S00067877"/>
        <s v="S00067885"/>
        <s v="S00067911"/>
        <s v="S00067972"/>
        <s v="S00067977"/>
        <s v="S00067996"/>
        <s v="S00068031"/>
        <s v="S00068110"/>
        <s v="S00068156"/>
        <s v="S00068170"/>
        <s v="S00068187"/>
        <s v="S00068197"/>
        <s v="S00068314"/>
        <s v="S00068334"/>
        <s v="S00068347"/>
        <s v="S00068358"/>
        <s v="S00068382"/>
        <s v="S00068417"/>
        <s v="S00068434"/>
        <s v="S00068441"/>
        <s v="S00068446"/>
        <s v="S00068454"/>
        <s v="S00068495"/>
        <s v="S00068541"/>
        <s v="S00068551"/>
        <s v="S00068555"/>
        <s v="S00068569"/>
        <s v="S00068639"/>
        <s v="S00068656"/>
        <s v="S00068666"/>
        <s v="S00068667"/>
        <s v="S00068677"/>
        <s v="S00068734"/>
        <s v="S00068770"/>
        <s v="S00068777"/>
        <s v="S00068803"/>
        <s v="S00068808"/>
        <s v="S00068823"/>
        <s v="S00068843"/>
        <s v="S00068869"/>
        <s v="S00068882"/>
        <s v="S00068905"/>
        <s v="S00068911"/>
        <s v="S00068968"/>
        <s v="S00068977"/>
        <s v="S00068998"/>
        <s v="S00069002"/>
        <s v="S00069004"/>
        <s v="S00069032"/>
        <s v="S00069036"/>
        <s v="S00069109"/>
        <s v="S00069110"/>
        <s v="S00069156"/>
        <s v="S00069168"/>
        <s v="S00069202"/>
        <s v="S00069274"/>
        <s v="S00069284"/>
        <s v="S00069286"/>
        <s v="S00069291"/>
        <s v="S00069334"/>
        <s v="S00069346"/>
        <s v="S00069373"/>
        <s v="S00069387"/>
        <s v="S00069389"/>
        <s v="S00069412"/>
        <s v="S00069426"/>
        <s v="S00069433"/>
        <s v="S00069474"/>
        <s v="S00069475"/>
        <s v="S00069487"/>
        <s v="S00069504"/>
        <s v="S00069509"/>
        <s v="S00069512"/>
        <s v="S00069522"/>
        <s v="S00069539"/>
        <s v="S00069552"/>
        <s v="S00069562"/>
        <s v="S00069576"/>
        <s v="S00069577"/>
        <s v="S00069593"/>
        <s v="S00069595"/>
        <s v="S00069669"/>
        <s v="S00069706"/>
        <s v="S00069718"/>
        <s v="S00069854"/>
        <s v="S00069864"/>
        <s v="S00069900"/>
        <s v="S00069902"/>
        <s v="S00069970"/>
        <s v="S00069972"/>
        <s v="S00069985"/>
        <s v="S00069997"/>
        <s v="S00070016"/>
        <s v="S00070042"/>
        <s v="S00070043"/>
        <s v="S00070071"/>
        <s v="S00070118"/>
        <s v="S00070126"/>
        <s v="S00070129"/>
        <s v="S00070142"/>
        <s v="S00070150"/>
        <s v="S00070156"/>
        <s v="S00070169"/>
        <s v="S00070199"/>
        <s v="S00070205"/>
        <s v="S00070260"/>
        <s v="S00070263"/>
        <s v="S00070285"/>
        <s v="S00070299"/>
        <s v="S00070328"/>
        <s v="S00070337"/>
        <s v="S00070390"/>
        <s v="S00070477"/>
        <s v="S00070479"/>
        <s v="S00070485"/>
        <s v="S00070569"/>
        <s v="S00070589"/>
        <s v="S00070596"/>
        <s v="S00070598"/>
        <s v="S00070612"/>
        <s v="S00070613"/>
        <s v="S00070675"/>
        <s v="S00070689"/>
        <s v="S00070725"/>
        <s v="S00070752"/>
        <s v="S00070789"/>
        <s v="S00070817"/>
        <s v="S00070842"/>
        <s v="S00070847"/>
        <s v="S00070855"/>
        <s v="S00070873"/>
        <s v="S00070888"/>
        <s v="S00070946"/>
        <s v="S00070961"/>
        <s v="S00070968"/>
        <s v="S00070996"/>
        <s v="S00071010"/>
        <s v="S00071019"/>
        <s v="S00071070"/>
        <s v="S00071099"/>
        <s v="S00071118"/>
        <s v="S00071123"/>
        <s v="S00071130"/>
        <s v="S00071138"/>
        <s v="S00071150"/>
        <s v="S00071179"/>
        <s v="S00071196"/>
        <s v="S00071206"/>
        <s v="S00071242"/>
        <s v="S00071252"/>
        <s v="S00071268"/>
        <s v="S00071295"/>
        <s v="S00071306"/>
        <s v="S00071317"/>
        <s v="S00071335"/>
        <s v="S00071365"/>
        <s v="S00071379"/>
        <s v="S00071449"/>
        <s v="S00071457"/>
        <s v="S00071498"/>
        <s v="S00071514"/>
        <s v="S00071556"/>
        <s v="S00071557"/>
        <s v="S00071570"/>
        <s v="S00071580"/>
        <s v="S00071665"/>
        <s v="S00071685"/>
        <s v="S00071733"/>
        <s v="S00071754"/>
        <s v="S00071775"/>
        <s v="S00071777"/>
        <s v="S00071780"/>
        <s v="S00071784"/>
        <s v="S00071822"/>
        <s v="S00071826"/>
        <s v="S00071862"/>
        <s v="S00071867"/>
        <s v="S00071947"/>
        <s v="S00071965"/>
        <s v="S00071967"/>
        <s v="S00071983"/>
        <s v="S00072000"/>
        <s v="S00072022"/>
        <s v="S00072050"/>
        <s v="S00072069"/>
        <s v="S00072075"/>
        <s v="S00072130"/>
        <s v="S00072151"/>
        <s v="S00072158"/>
        <s v="S00072209"/>
        <s v="S00072230"/>
        <s v="S00072307"/>
        <s v="S00072333"/>
        <s v="S00072487"/>
        <s v="S00072546"/>
        <s v="S00072589"/>
        <s v="S00072604"/>
        <s v="S00072645"/>
        <s v="S00072662"/>
        <s v="S00072676"/>
        <s v="S00072708"/>
        <s v="S00072722"/>
        <s v="S00072732"/>
        <s v="S00072734"/>
        <s v="S00072757"/>
        <s v="S00072760"/>
        <s v="S00072763"/>
        <s v="S00072794"/>
        <s v="S00072828"/>
        <s v="S00072831"/>
        <s v="S00072837"/>
        <s v="S00072841"/>
        <s v="S00072906"/>
        <s v="S00072945"/>
        <s v="S00072975"/>
        <s v="S00072994"/>
        <s v="S00073006"/>
        <s v="S00073025"/>
        <s v="S00073033"/>
        <s v="S00073061"/>
        <s v="S00073062"/>
        <s v="S00073072"/>
        <s v="S00073093"/>
        <s v="S00073121"/>
        <s v="S00073172"/>
        <s v="S00073177"/>
        <s v="S00073182"/>
        <s v="S00073185"/>
        <s v="S00073349"/>
        <s v="S00073365"/>
        <s v="S00073370"/>
        <s v="S00073425"/>
        <s v="S00073451"/>
        <s v="S00073491"/>
        <s v="S00073498"/>
        <s v="S00073511"/>
        <s v="S00073592"/>
        <s v="S00073651"/>
        <s v="S00073683"/>
        <s v="S00073723"/>
        <s v="S00073738"/>
        <s v="S00073750"/>
        <s v="S00073776"/>
        <s v="S00073801"/>
        <s v="S00073820"/>
        <s v="S00073861"/>
        <s v="S00073893"/>
        <s v="S00073936"/>
        <s v="S00073944"/>
        <s v="S00073945"/>
        <s v="S00073973"/>
        <s v="S00074024"/>
        <s v="S00074050"/>
        <s v="S00074061"/>
        <s v="S00074235"/>
        <s v="S00074245"/>
        <s v="S00074256"/>
        <s v="S00074259"/>
        <s v="S00074280"/>
        <s v="S00074308"/>
        <s v="S00074311"/>
        <s v="S00074318"/>
        <s v="S00074354"/>
        <s v="S00074363"/>
        <s v="S00074391"/>
        <s v="S00074396"/>
        <s v="S00074419"/>
        <s v="S00074449"/>
        <s v="S00074454"/>
        <s v="S00074467"/>
        <s v="S00074500"/>
        <s v="S00074551"/>
        <s v="S00074560"/>
        <s v="S00074572"/>
        <s v="S00074574"/>
        <s v="S00074576"/>
        <s v="S00074579"/>
        <s v="S00074586"/>
        <s v="S00074614"/>
        <s v="S00074618"/>
        <s v="S00074621"/>
        <s v="S00074622"/>
        <s v="S00074636"/>
        <s v="S00074637"/>
        <s v="S00074779"/>
        <s v="S00074792"/>
        <s v="S00074808"/>
        <s v="S00074818"/>
        <s v="S00074830"/>
        <s v="S00074884"/>
        <s v="S00074915"/>
        <s v="S00074990"/>
        <s v="S00075029"/>
        <s v="S00075088"/>
        <s v="S00075093"/>
        <s v="S00075097"/>
        <s v="S00075118"/>
        <s v="S00075182"/>
        <s v="S00075183"/>
        <s v="S00075194"/>
        <s v="S00075214"/>
        <s v="S00075311"/>
        <s v="S00075395"/>
        <s v="S00075404"/>
        <s v="S00075413"/>
        <s v="S00075415"/>
        <s v="S00075465"/>
        <s v="S00075468"/>
        <s v="S00075474"/>
        <s v="S00075483"/>
        <s v="S00075509"/>
        <s v="S00075517"/>
        <s v="S00075537"/>
        <s v="S00075553"/>
        <s v="S00075562"/>
        <s v="S00075564"/>
        <s v="S00075568"/>
        <s v="S00075602"/>
        <s v="S00075618"/>
        <s v="S00075635"/>
        <s v="S00075636"/>
        <s v="S00075651"/>
        <s v="S00075660"/>
        <s v="S00075701"/>
        <s v="S00075709"/>
        <s v="S00075740"/>
        <s v="S00075749"/>
        <s v="S00075766"/>
        <s v="S00075791"/>
        <s v="S00075889"/>
        <s v="S00075963"/>
        <s v="S00075969"/>
        <s v="S00075976"/>
        <s v="S00075985"/>
        <s v="S00076010"/>
        <s v="S00076045"/>
        <s v="S00076100"/>
        <s v="S00076104"/>
        <s v="S00076124"/>
        <s v="S00076156"/>
        <s v="S00076189"/>
        <s v="S00076190"/>
        <s v="S00076225"/>
        <s v="S00076284"/>
        <s v="S00076286"/>
        <s v="S00076329"/>
        <s v="S00076338"/>
        <s v="S00076369"/>
        <s v="S00076397"/>
        <s v="S00076407"/>
        <s v="S00076421"/>
        <s v="S00076432"/>
        <s v="S00076462"/>
        <s v="S00076535"/>
        <s v="S00076554"/>
        <s v="S00076564"/>
        <s v="S00076567"/>
        <s v="S00076585"/>
        <s v="S00076602"/>
        <s v="S00076691"/>
        <s v="S00076692"/>
        <s v="S00076745"/>
        <s v="S00076759"/>
        <s v="S00076761"/>
        <s v="S00076768"/>
        <s v="S00076789"/>
        <s v="S00076885"/>
        <s v="S00076925"/>
        <s v="S00077009"/>
        <s v="S00077076"/>
        <s v="S00077106"/>
        <s v="S00077146"/>
        <s v="S00077152"/>
        <s v="S00077153"/>
        <s v="S00077155"/>
        <s v="S00077169"/>
        <s v="S00077222"/>
        <s v="S00077233"/>
        <s v="S00077243"/>
        <s v="S00077256"/>
        <s v="S00077276"/>
        <s v="S00077304"/>
        <s v="S00077371"/>
        <s v="S00077410"/>
        <s v="S00077438"/>
        <s v="S00077453"/>
        <s v="S00077489"/>
        <s v="S00077495"/>
        <s v="S00077527"/>
        <s v="S00077539"/>
        <s v="S00077559"/>
        <s v="S00077579"/>
        <s v="S00077619"/>
        <s v="S00077633"/>
        <s v="S00077638"/>
        <s v="S00077648"/>
        <s v="S00077654"/>
        <s v="S00077660"/>
        <s v="S00077664"/>
        <s v="S00077667"/>
        <s v="S00077681"/>
        <s v="S00077690"/>
        <s v="S00077693"/>
        <s v="S00077719"/>
        <s v="S00077730"/>
        <s v="S00077744"/>
        <s v="S00077761"/>
        <s v="S00077780"/>
        <s v="S00077824"/>
        <s v="S00077864"/>
        <s v="S00077875"/>
        <s v="S00077877"/>
        <s v="S00077885"/>
        <s v="S00077891"/>
        <s v="S00077899"/>
        <s v="S00077905"/>
        <s v="S00077913"/>
        <s v="S00077918"/>
        <s v="S00077925"/>
        <s v="S00077926"/>
        <s v="S00077933"/>
        <s v="S00077938"/>
        <s v="S00077971"/>
        <s v="S00078008"/>
        <s v="S00078033"/>
        <s v="S00078061"/>
        <s v="S00078062"/>
        <s v="S00078067"/>
        <s v="S00078143"/>
        <s v="S00078145"/>
        <s v="S00078168"/>
        <s v="S00078194"/>
        <s v="S00078217"/>
        <s v="S00078226"/>
        <s v="S00078252"/>
        <s v="S00078268"/>
        <s v="S00078273"/>
        <s v="S00078284"/>
        <s v="S00078334"/>
        <s v="S00078447"/>
        <s v="S00078463"/>
        <s v="S00078469"/>
        <s v="S00078484"/>
        <s v="S00078520"/>
        <s v="S00078578"/>
        <s v="S00078583"/>
        <s v="S00078601"/>
        <s v="S00078621"/>
        <s v="S00078633"/>
        <s v="S00078653"/>
        <s v="S00078654"/>
        <s v="S00078667"/>
        <s v="S00078694"/>
        <s v="S00078738"/>
        <s v="S00078743"/>
        <s v="S00078763"/>
        <s v="S00078780"/>
        <s v="S00078788"/>
        <s v="S00078794"/>
        <s v="S00078816"/>
        <s v="S00078843"/>
        <s v="S00078850"/>
        <s v="S00078883"/>
        <s v="S00078891"/>
        <s v="S00078933"/>
        <s v="S00078946"/>
        <s v="S00078949"/>
        <s v="S00078965"/>
        <s v="S00078968"/>
        <s v="S00078997"/>
        <s v="S00079026"/>
        <s v="S00079029"/>
        <s v="S00079041"/>
        <s v="S00079056"/>
        <s v="S00079059"/>
        <s v="S00079061"/>
        <s v="S00079070"/>
        <s v="S00079082"/>
        <s v="S00079127"/>
        <s v="S00079137"/>
        <s v="S00079157"/>
        <s v="S00079159"/>
        <s v="S00079189"/>
        <s v="S00079216"/>
        <s v="S00079240"/>
        <s v="S00079339"/>
        <s v="S00079347"/>
        <s v="S00079366"/>
        <s v="S00079407"/>
        <s v="S00079436"/>
        <s v="S00079487"/>
        <s v="S00079513"/>
        <s v="S00079528"/>
        <s v="S00079594"/>
        <s v="S00079682"/>
        <s v="S00079707"/>
        <s v="S00079714"/>
        <s v="S00079731"/>
        <s v="S00079741"/>
        <s v="S00079742"/>
        <s v="S00079744"/>
        <s v="S00079754"/>
        <s v="S00079758"/>
        <s v="S00079761"/>
        <s v="S00079772"/>
        <s v="S00079778"/>
        <s v="S00079788"/>
        <s v="S00079805"/>
        <s v="S00079829"/>
        <s v="S00079847"/>
        <s v="S00079856"/>
        <s v="S00079865"/>
        <s v="S00079866"/>
        <s v="S00079885"/>
        <s v="S00079900"/>
        <s v="S00079908"/>
        <s v="S00079920"/>
        <s v="S00079963"/>
        <s v="S00079994"/>
        <s v="S00080001"/>
        <s v="S00080028"/>
        <s v="S00080036"/>
        <s v="S00080056"/>
        <s v="S00080059"/>
        <s v="S00080120"/>
        <s v="S00080162"/>
        <s v="S00080169"/>
        <s v="S00080208"/>
        <s v="S00080226"/>
        <s v="S00080239"/>
        <s v="S00080280"/>
        <s v="S00080298"/>
        <s v="S00080299"/>
        <s v="S00080303"/>
        <s v="S00080317"/>
        <s v="S00080362"/>
        <s v="S00080387"/>
        <s v="S00080392"/>
        <s v="S00080400"/>
        <s v="S00080414"/>
        <s v="S00080436"/>
        <s v="S00080474"/>
        <s v="S00080480"/>
        <s v="S00080496"/>
        <s v="S00080566"/>
        <s v="S00080601"/>
        <s v="S00080653"/>
        <s v="S00080667"/>
        <s v="S00080678"/>
        <s v="S00080706"/>
        <s v="S00080740"/>
        <s v="S00080755"/>
        <s v="S00080763"/>
        <s v="S00080784"/>
        <s v="S00080824"/>
        <s v="S00080878"/>
        <s v="S00080906"/>
        <s v="S00080918"/>
        <s v="S00080921"/>
        <s v="S00080995"/>
        <s v="S00081012"/>
        <s v="S00081023"/>
        <s v="S00081093"/>
        <s v="S00081103"/>
        <s v="S00081111"/>
        <s v="S00081135"/>
        <s v="S00081137"/>
        <s v="S00081151"/>
        <s v="S00081204"/>
        <s v="S00081245"/>
        <s v="S00081282"/>
        <s v="S00081296"/>
        <s v="S00081304"/>
        <s v="S00081344"/>
        <s v="S00081361"/>
        <s v="S00081376"/>
        <s v="S00081412"/>
        <s v="S00081451"/>
        <s v="S00081568"/>
        <s v="S00081593"/>
        <s v="S00081620"/>
        <s v="S00081631"/>
        <s v="S00081677"/>
        <s v="S00081689"/>
        <s v="S00081719"/>
        <s v="S00081724"/>
        <s v="S00081796"/>
        <s v="S00081862"/>
        <s v="S00081871"/>
        <s v="S00081881"/>
        <s v="S00081912"/>
        <s v="S00081916"/>
        <s v="S00081930"/>
        <s v="S00081940"/>
        <s v="S00081961"/>
        <s v="S00081986"/>
        <s v="S00082038"/>
        <s v="S00082059"/>
        <s v="S00082097"/>
        <s v="S00082115"/>
        <s v="S00082117"/>
        <s v="S00082154"/>
        <s v="S00082167"/>
        <s v="S00082186"/>
        <s v="S00082187"/>
        <s v="S00082211"/>
        <s v="S00082243"/>
        <s v="S00082288"/>
        <s v="S00082320"/>
        <s v="S00082381"/>
        <s v="S00082401"/>
        <s v="S00082457"/>
        <s v="S00082464"/>
        <s v="S00082494"/>
        <s v="S00082508"/>
        <s v="S00082530"/>
        <s v="S00082598"/>
        <s v="S00082625"/>
        <s v="S00082676"/>
        <s v="S00082708"/>
        <s v="S00082711"/>
        <s v="S00082725"/>
        <s v="S00082727"/>
        <s v="S00082759"/>
        <s v="S00082769"/>
        <s v="S00082771"/>
        <s v="S00082788"/>
        <s v="S00082853"/>
        <s v="S00082899"/>
        <s v="S00082957"/>
        <s v="S00082986"/>
        <s v="S00082993"/>
        <s v="S00083013"/>
        <s v="S00083021"/>
        <s v="S00083072"/>
        <s v="S00083094"/>
        <s v="S00083097"/>
        <s v="S00083115"/>
        <s v="S00083117"/>
        <s v="S00083177"/>
        <s v="S00083207"/>
        <s v="S00083223"/>
        <s v="S00083266"/>
        <s v="S00083269"/>
        <s v="S00083290"/>
        <s v="S00083295"/>
        <s v="S00083362"/>
        <s v="S00083412"/>
        <s v="S00083496"/>
        <s v="S00083504"/>
        <s v="S00083510"/>
        <s v="S00083551"/>
        <s v="S00083562"/>
        <s v="S00083567"/>
        <s v="S00083580"/>
        <s v="S00083595"/>
        <s v="S00083610"/>
        <s v="S00083623"/>
        <s v="S00083636"/>
        <s v="S00083645"/>
        <s v="S00083665"/>
        <s v="S00083796"/>
        <s v="S00083798"/>
        <s v="S00083807"/>
        <s v="S00083811"/>
        <s v="S00083819"/>
        <s v="S00083829"/>
        <s v="S00083850"/>
        <s v="S00083874"/>
        <s v="S00083879"/>
        <s v="S00083916"/>
        <s v="S00084014"/>
        <s v="S00084046"/>
        <s v="S00084066"/>
        <s v="S00084140"/>
        <s v="S00084156"/>
        <s v="S00084162"/>
        <s v="S00084173"/>
        <s v="S00084176"/>
        <s v="S00084236"/>
        <s v="S00084261"/>
        <s v="S00084264"/>
        <s v="S00084285"/>
        <s v="S00084295"/>
        <s v="S00084296"/>
        <s v="S00084299"/>
        <s v="S00084310"/>
        <s v="S00084334"/>
        <s v="S00084339"/>
        <s v="S00084373"/>
        <s v="S00084382"/>
        <s v="S00084392"/>
        <s v="S00084410"/>
        <s v="S00084447"/>
        <s v="S00084451"/>
        <s v="S00084459"/>
        <s v="S00084488"/>
        <s v="S00084528"/>
        <s v="S00084581"/>
        <s v="S00084586"/>
        <s v="S00084592"/>
        <s v="S00084662"/>
        <s v="S00084665"/>
        <s v="S00084666"/>
        <s v="S00084776"/>
        <s v="S00084791"/>
        <s v="S00084795"/>
        <s v="S00084823"/>
        <s v="S00084840"/>
        <s v="S00084841"/>
        <s v="S00084844"/>
        <s v="S00084865"/>
        <s v="S00084867"/>
        <s v="S00084914"/>
        <s v="S00084988"/>
        <s v="S00084999"/>
        <s v="S00085002"/>
        <s v="S00085005"/>
        <s v="S00085014"/>
        <s v="S00085024"/>
        <s v="S00085081"/>
        <s v="S00085083"/>
        <s v="S00085087"/>
        <s v="S00085105"/>
        <s v="S00085107"/>
        <s v="S00085116"/>
        <s v="S00085120"/>
        <s v="S00085172"/>
        <s v="S00085238"/>
        <s v="S00085271"/>
        <s v="S00085294"/>
        <s v="S00085312"/>
        <s v="S00085314"/>
        <s v="S00085333"/>
        <s v="S00085336"/>
        <s v="S00085338"/>
        <s v="S00085396"/>
        <s v="S00085418"/>
        <s v="S00085448"/>
        <s v="S00085450"/>
        <s v="S00085454"/>
        <s v="S00085539"/>
        <s v="S00085572"/>
        <s v="S00085574"/>
        <s v="S00085576"/>
        <s v="S00085583"/>
        <s v="S00085602"/>
        <s v="S00085633"/>
        <s v="S00085637"/>
        <s v="S00085656"/>
        <s v="S00085662"/>
        <s v="S00085667"/>
        <s v="S00085699"/>
        <s v="S00085724"/>
        <s v="S00085741"/>
        <s v="S00085765"/>
        <s v="S00085779"/>
        <s v="S00085811"/>
        <s v="S00085900"/>
        <s v="S00085919"/>
        <s v="S00085937"/>
        <s v="S00085990"/>
        <s v="S00086020"/>
        <s v="S00086046"/>
        <s v="S00086126"/>
        <s v="S00086137"/>
        <s v="S00086142"/>
        <s v="S00086192"/>
        <s v="S00086304"/>
        <s v="S00086331"/>
        <s v="S00086398"/>
        <s v="S00086411"/>
        <s v="S00086412"/>
        <s v="S00086425"/>
        <s v="S00086437"/>
        <s v="S00086457"/>
        <s v="S00086466"/>
        <s v="S00086488"/>
        <s v="S00086503"/>
        <s v="S00086508"/>
        <s v="S00086531"/>
        <s v="S00086578"/>
        <s v="S00086691"/>
        <s v="S00086709"/>
        <s v="S00086714"/>
        <s v="S00086717"/>
        <s v="S00086743"/>
        <s v="S00086744"/>
        <s v="S00086750"/>
        <s v="S00086758"/>
        <s v="S00086761"/>
        <s v="S00086777"/>
        <s v="S00086819"/>
        <s v="S00086850"/>
        <s v="S00086883"/>
        <s v="S00086897"/>
        <s v="S00086902"/>
        <s v="S00086905"/>
        <s v="S00086906"/>
        <s v="S00086942"/>
        <s v="S00087072"/>
        <s v="S00087073"/>
        <s v="S00087081"/>
        <s v="S00087082"/>
        <s v="S00087124"/>
        <s v="S00087157"/>
        <s v="S00087192"/>
        <s v="S00087214"/>
        <s v="S00087228"/>
        <s v="S00087305"/>
        <s v="S00087313"/>
        <s v="S00087327"/>
        <s v="S00087337"/>
        <s v="S00087389"/>
        <s v="S00087421"/>
        <s v="S00087438"/>
        <s v="S00087452"/>
        <s v="S00087484"/>
        <s v="S00087549"/>
        <s v="S00087591"/>
        <s v="S00087661"/>
        <s v="S00087689"/>
        <s v="S00087703"/>
        <s v="S00087722"/>
        <s v="S00087737"/>
        <s v="S00087761"/>
        <s v="S00087804"/>
        <s v="S00087858"/>
        <s v="S00087898"/>
        <s v="S00087929"/>
        <s v="S00088002"/>
        <s v="S00088017"/>
        <s v="S00088018"/>
        <s v="S00088113"/>
        <s v="S00088114"/>
        <s v="S00088130"/>
        <s v="S00088141"/>
        <s v="S00088147"/>
        <s v="S00088158"/>
        <s v="S00088173"/>
        <s v="S00088174"/>
        <s v="S00088176"/>
        <s v="S00088234"/>
        <s v="S00088245"/>
        <s v="S00088250"/>
        <s v="S00088256"/>
        <s v="S00088276"/>
        <s v="S00088317"/>
        <s v="S00088322"/>
        <s v="S00088329"/>
        <s v="S00088343"/>
        <s v="S00088345"/>
        <s v="S00088364"/>
        <s v="S00088367"/>
        <s v="S00088370"/>
        <s v="S00088391"/>
        <s v="S00088452"/>
        <s v="S00088530"/>
        <s v="S00088532"/>
        <s v="S00088539"/>
        <s v="S00088553"/>
        <s v="S00088567"/>
        <s v="S00088620"/>
        <s v="S00088648"/>
        <s v="S00088716"/>
        <s v="S00088816"/>
        <s v="S00088848"/>
        <s v="S00088856"/>
        <s v="S00088926"/>
        <s v="S00088940"/>
        <s v="S00088965"/>
        <s v="S00088998"/>
        <s v="S00089024"/>
        <s v="S00089076"/>
        <s v="S00089081"/>
        <s v="S00089094"/>
        <s v="S00089100"/>
        <s v="S00089160"/>
        <s v="S00089213"/>
        <s v="S00089260"/>
        <s v="S00089282"/>
        <s v="S00089290"/>
        <s v="S00089306"/>
        <s v="S00089360"/>
        <s v="S00089370"/>
        <s v="S00089378"/>
        <s v="S00089383"/>
        <s v="S00089399"/>
        <s v="S00089408"/>
        <s v="S00089467"/>
        <s v="S00089518"/>
        <s v="S00089549"/>
        <s v="S00089554"/>
        <s v="S00089565"/>
        <s v="S00089622"/>
        <s v="S00089639"/>
        <s v="S00089641"/>
        <s v="S00089655"/>
        <s v="S00089674"/>
        <s v="S00089675"/>
        <s v="S00089684"/>
        <s v="S00089700"/>
        <s v="S00089701"/>
        <s v="S00089721"/>
        <s v="S00089737"/>
        <s v="S00089745"/>
        <s v="S00089786"/>
        <s v="S00089795"/>
        <s v="S00089828"/>
        <s v="S00089883"/>
        <s v="S00089894"/>
        <s v="S00089909"/>
        <s v="S00089959"/>
        <s v="S00089973"/>
        <s v="S00089985"/>
        <s v="S00089999"/>
        <s v="S00090008"/>
        <s v="S00090047"/>
        <s v="S00090064"/>
        <s v="S00090066"/>
        <s v="S00090094"/>
        <s v="S00090114"/>
        <s v="S00090167"/>
        <s v="S00090170"/>
        <s v="S00090174"/>
        <s v="S00090183"/>
        <s v="S00090277"/>
        <s v="S00090292"/>
        <s v="S00090327"/>
        <s v="S00090350"/>
        <s v="S00090376"/>
        <s v="S00090382"/>
        <s v="S00090384"/>
        <s v="S00090386"/>
        <s v="S00090439"/>
        <s v="S00090471"/>
        <s v="S00090487"/>
        <s v="S00090488"/>
        <s v="S00090498"/>
        <s v="S00090507"/>
        <s v="S00090525"/>
        <s v="S00090546"/>
        <s v="S00090548"/>
        <s v="S00090554"/>
        <s v="S00090570"/>
        <s v="S00090576"/>
        <s v="S00090593"/>
        <s v="S00090605"/>
        <s v="S00090614"/>
        <s v="S00090667"/>
        <s v="S00090690"/>
        <s v="S00090701"/>
        <s v="S00090723"/>
        <s v="S00090729"/>
        <s v="S00090733"/>
        <s v="S00090753"/>
        <s v="S00090763"/>
        <s v="S00090783"/>
        <s v="S00090802"/>
        <s v="S00090815"/>
        <s v="S00090890"/>
        <s v="S00090998"/>
        <s v="S00091044"/>
        <s v="S00091045"/>
        <s v="S00091051"/>
        <s v="S00091201"/>
        <s v="S00091226"/>
        <s v="S00091248"/>
        <s v="S00091252"/>
        <s v="S00091300"/>
        <s v="S00091303"/>
        <s v="S00091312"/>
        <s v="S00091351"/>
        <s v="S00091396"/>
        <s v="S00091411"/>
        <s v="S00091413"/>
        <s v="S00091418"/>
        <s v="S00091423"/>
        <s v="S00091427"/>
        <s v="S00091453"/>
        <s v="S00091483"/>
        <s v="S00091514"/>
        <s v="S00091526"/>
        <s v="S00091531"/>
        <s v="S00091600"/>
        <s v="S00091620"/>
        <s v="S00091655"/>
        <s v="S00091672"/>
        <s v="S00091686"/>
        <s v="S00091714"/>
        <s v="S00091785"/>
        <s v="S00091793"/>
        <s v="S00091799"/>
        <s v="S00091819"/>
        <s v="S00091862"/>
        <s v="S00091865"/>
        <s v="S00091869"/>
        <s v="S00091900"/>
        <s v="S00091916"/>
        <s v="S00091917"/>
        <s v="S00091928"/>
        <s v="S00091932"/>
        <s v="S00091939"/>
        <s v="S00091944"/>
        <s v="S00091961"/>
        <s v="S00092013"/>
        <s v="S00092019"/>
        <s v="S00092095"/>
        <s v="S00092130"/>
        <s v="S00092138"/>
        <s v="S00092146"/>
        <s v="S00092204"/>
        <s v="S00092205"/>
        <s v="S00092296"/>
        <s v="S00092299"/>
        <s v="S00092325"/>
        <s v="S00092356"/>
        <s v="S00092388"/>
        <s v="S00092394"/>
        <s v="S00092413"/>
        <s v="S00092477"/>
        <s v="S00092493"/>
        <s v="S00092500"/>
        <s v="S00092505"/>
        <s v="S00092631"/>
        <s v="S00092645"/>
        <s v="S00092648"/>
        <s v="S00092655"/>
        <s v="S00092658"/>
        <s v="S00092669"/>
        <s v="S00092748"/>
        <s v="S00092782"/>
        <s v="S00092815"/>
        <s v="S00092828"/>
        <s v="S00092917"/>
        <s v="S00092931"/>
        <s v="S00092938"/>
        <s v="S00092980"/>
        <s v="S00093083"/>
        <s v="S00093102"/>
        <s v="S00093111"/>
        <s v="S00093120"/>
        <s v="S00093136"/>
        <s v="S00093167"/>
        <s v="S00093237"/>
        <s v="S00093255"/>
        <s v="S00093259"/>
        <s v="S00093268"/>
        <s v="S00093282"/>
        <s v="S00093335"/>
        <s v="S00093382"/>
        <s v="S00093392"/>
        <s v="S00093421"/>
        <s v="S00093435"/>
        <s v="S00093455"/>
        <s v="S00093469"/>
        <s v="S00093487"/>
        <s v="S00093497"/>
        <s v="S00093500"/>
        <s v="S00093518"/>
        <s v="S00093558"/>
        <s v="S00093573"/>
        <s v="S00093615"/>
        <s v="S00093620"/>
        <s v="S00093621"/>
        <s v="S00093631"/>
        <s v="S00093633"/>
        <s v="S00093665"/>
        <s v="S00093672"/>
        <s v="S00093687"/>
        <s v="S00093726"/>
        <s v="S00093780"/>
        <s v="S00093841"/>
        <s v="S00093843"/>
        <s v="S00093845"/>
        <s v="S00093846"/>
        <s v="S00093874"/>
        <s v="S00093911"/>
        <s v="S00093934"/>
        <s v="S00093946"/>
        <s v="S00093973"/>
        <s v="S00093974"/>
        <s v="S00093991"/>
        <s v="S00094001"/>
        <s v="S00094008"/>
        <s v="S00094050"/>
        <s v="S00094056"/>
        <s v="S00094104"/>
        <s v="S00094112"/>
        <s v="S00094156"/>
        <s v="S00094190"/>
        <s v="S00094218"/>
        <s v="S00094225"/>
        <s v="S00094253"/>
        <s v="S00094269"/>
        <s v="S00094284"/>
        <s v="S00094305"/>
        <s v="S00094431"/>
        <s v="S00094475"/>
        <s v="S00094489"/>
        <s v="S00094507"/>
        <s v="S00094522"/>
        <s v="S00094534"/>
        <s v="S00094617"/>
        <s v="S00094649"/>
        <s v="S00094659"/>
        <s v="S00094666"/>
        <s v="S00094675"/>
        <s v="S00094768"/>
        <s v="S00094769"/>
        <s v="S00094775"/>
        <s v="S00094796"/>
        <s v="S00094815"/>
        <s v="S00094827"/>
        <s v="S00094849"/>
        <s v="S00094851"/>
        <s v="S00094885"/>
        <s v="S00094892"/>
        <s v="S00094924"/>
        <s v="S00094957"/>
        <s v="S00094958"/>
        <s v="S00094964"/>
        <s v="S00095028"/>
        <s v="S00095033"/>
        <s v="S00095040"/>
        <s v="S00095043"/>
        <s v="S00095044"/>
        <s v="S00095051"/>
        <s v="S00095100"/>
        <s v="S00095102"/>
        <s v="S00095105"/>
        <s v="S00095137"/>
        <s v="S00095149"/>
        <s v="S00095176"/>
        <s v="S00095177"/>
        <s v="S00095204"/>
        <s v="S00095264"/>
        <s v="S00095282"/>
        <s v="S00095285"/>
        <s v="S00095320"/>
        <s v="S00095385"/>
        <s v="S00095396"/>
        <s v="S00095399"/>
        <s v="S00095411"/>
        <s v="S00095413"/>
        <s v="S00095425"/>
        <s v="S00095436"/>
        <s v="S00095495"/>
        <s v="S00095584"/>
        <s v="S00095590"/>
        <s v="S00095591"/>
        <s v="S00095638"/>
        <s v="S00095705"/>
        <s v="S00095707"/>
        <s v="S00095796"/>
        <s v="S00095867"/>
        <s v="S00095943"/>
        <s v="S00095945"/>
        <s v="S00095976"/>
        <s v="S00095989"/>
        <s v="S00096021"/>
        <s v="S00096046"/>
        <s v="S00096048"/>
        <s v="S00096064"/>
        <s v="S00096077"/>
        <s v="S00096083"/>
        <s v="S00096093"/>
        <s v="S00096147"/>
        <s v="S00096159"/>
        <s v="S00096185"/>
        <s v="S00096244"/>
        <s v="S00096249"/>
        <s v="S00096254"/>
        <s v="S00096277"/>
        <s v="S00096294"/>
        <s v="S00096343"/>
        <s v="S00096352"/>
        <s v="S00096368"/>
        <s v="S00096374"/>
        <s v="S00096381"/>
        <s v="S00096406"/>
        <s v="S00096439"/>
        <s v="S00096503"/>
        <s v="S00096573"/>
        <s v="S00096605"/>
        <s v="S00096620"/>
        <s v="S00096657"/>
        <s v="S00096696"/>
        <s v="S00096758"/>
        <s v="S00096763"/>
        <s v="S00096793"/>
        <s v="S00096833"/>
        <s v="S00096844"/>
        <s v="S00096845"/>
        <s v="S00096876"/>
        <s v="S00096921"/>
        <s v="S00096947"/>
        <s v="S00096952"/>
        <s v="S00097001"/>
        <s v="S00097012"/>
        <s v="S00097047"/>
        <s v="S00097052"/>
        <s v="S00097079"/>
        <s v="S00097096"/>
        <s v="S00097144"/>
        <s v="S00097161"/>
        <s v="S00097175"/>
        <s v="S00097227"/>
        <s v="S00097269"/>
        <s v="S00097292"/>
        <s v="S00097322"/>
        <s v="S00097342"/>
        <s v="S00097351"/>
        <s v="S00097356"/>
        <s v="S00097369"/>
        <s v="S00097420"/>
        <s v="S00097436"/>
        <s v="S00097464"/>
        <s v="S00097476"/>
        <s v="S00097487"/>
        <s v="S00097516"/>
        <s v="S00097518"/>
        <s v="S00097548"/>
        <s v="S00097556"/>
        <s v="S00097561"/>
        <s v="S00097618"/>
        <s v="S00097623"/>
        <s v="S00097632"/>
        <s v="S00097664"/>
        <s v="S00097690"/>
        <s v="S00097765"/>
        <s v="S00097769"/>
        <s v="S00097772"/>
        <s v="S00097774"/>
        <s v="S00097811"/>
        <s v="S00097825"/>
        <s v="S00097907"/>
        <s v="S00097957"/>
        <s v="S00097980"/>
        <s v="S00097991"/>
        <s v="S00098016"/>
        <s v="S00098027"/>
        <s v="S00098045"/>
        <s v="S00098072"/>
        <s v="S00098089"/>
        <s v="S00098300"/>
        <s v="S00098310"/>
        <s v="S00098312"/>
        <s v="S00098340"/>
        <s v="S00098345"/>
        <s v="S00098369"/>
        <s v="S00098418"/>
        <s v="S00098431"/>
        <s v="S00098463"/>
        <s v="S00098485"/>
        <s v="S00098497"/>
        <s v="S00098530"/>
        <s v="S00098561"/>
        <s v="S00098602"/>
        <s v="S00098647"/>
        <s v="S00098715"/>
        <s v="S00098733"/>
        <s v="S00098783"/>
        <s v="S00098803"/>
        <s v="S00098861"/>
        <s v="S00098869"/>
        <s v="S00098882"/>
        <s v="S00098894"/>
        <s v="S00098945"/>
        <s v="S00098955"/>
        <s v="S00099015"/>
        <s v="S00099030"/>
        <s v="S00099086"/>
        <s v="S00099148"/>
        <s v="S00099149"/>
        <s v="S00099210"/>
        <s v="S00099260"/>
        <s v="S00099262"/>
        <s v="S00099283"/>
        <s v="S00099335"/>
        <s v="S00099338"/>
        <s v="S00099432"/>
        <s v="S00099504"/>
        <s v="S00099508"/>
        <s v="S00099546"/>
        <s v="S00099571"/>
        <s v="S00099595"/>
        <s v="S00099636"/>
        <s v="S00099683"/>
        <s v="S00099689"/>
        <s v="S00099744"/>
        <s v="S00099748"/>
        <s v="S00099750"/>
        <s v="S00099770"/>
        <s v="S00099833"/>
        <s v="S00099839"/>
        <s v="S00099869"/>
        <s v="S00099894"/>
        <s v="S00099900"/>
        <s v="S00099935"/>
        <s v="S00099936"/>
        <s v="S00099958"/>
        <s v="S00100025"/>
        <s v="S00100143"/>
        <s v="S00100212"/>
        <s v="S00100241"/>
        <s v="S00100252"/>
        <s v="S00100299"/>
        <s v="S00100341"/>
        <s v="S00100371"/>
        <s v="S00100379"/>
        <s v="S00100400"/>
        <s v="S00100432"/>
        <s v="S00100451"/>
        <s v="S00100453"/>
        <s v="S00100546"/>
        <s v="S00100551"/>
        <s v="S00100573"/>
        <s v="S00100637"/>
        <s v="S00100638"/>
        <s v="S00100642"/>
        <s v="S00100676"/>
        <s v="S00100701"/>
        <s v="S00100702"/>
        <s v="S00100718"/>
        <s v="S00100733"/>
        <s v="S00100783"/>
        <s v="S00100794"/>
        <s v="S00100798"/>
        <s v="S00100836"/>
        <s v="S00100900"/>
        <s v="S00100910"/>
        <s v="S00100939"/>
        <s v="S00101006"/>
        <s v="S00101008"/>
        <s v="S00101016"/>
        <s v="S00101047"/>
        <s v="S00101057"/>
        <s v="S00101067"/>
        <s v="S00101073"/>
        <s v="S00101117"/>
        <s v="S00101118"/>
        <s v="S00101151"/>
        <s v="S00101165"/>
        <s v="S00101236"/>
        <s v="S00101342"/>
        <s v="S00101344"/>
        <s v="S00101353"/>
        <s v="S00101355"/>
        <s v="S00101366"/>
        <s v="S00101379"/>
        <s v="S00101391"/>
        <s v="S00101393"/>
        <s v="S00101401"/>
        <s v="S00101414"/>
        <s v="S00101454"/>
        <s v="S00101466"/>
        <s v="S00101484"/>
        <s v="S00101524"/>
        <s v="S00101607"/>
        <s v="S00101613"/>
        <s v="S00101625"/>
        <s v="S00101698"/>
        <s v="S00101703"/>
        <s v="S00101707"/>
        <s v="S00101710"/>
        <s v="S00101768"/>
        <s v="S00101779"/>
        <s v="S00101828"/>
        <s v="S00101851"/>
        <s v="S00101852"/>
        <s v="S00101881"/>
        <s v="S00101925"/>
        <s v="S00101934"/>
        <s v="S00101978"/>
        <s v="S00101982"/>
        <s v="S00101996"/>
        <s v="S00102046"/>
        <s v="S00102069"/>
        <s v="S00102105"/>
        <s v="S00102124"/>
        <s v="S00102155"/>
        <s v="S00102211"/>
        <s v="S00102228"/>
        <s v="S00102301"/>
        <s v="S00102304"/>
        <s v="S00102318"/>
        <s v="S00102346"/>
        <s v="S00102348"/>
        <s v="S00102410"/>
        <s v="S00102419"/>
        <s v="S00102506"/>
        <s v="S00102517"/>
        <s v="S00102537"/>
        <s v="S00102541"/>
        <s v="S00102554"/>
        <s v="S00102557"/>
        <s v="S00102612"/>
        <s v="S00102627"/>
        <s v="S00102663"/>
        <s v="S00102678"/>
        <s v="S00102713"/>
        <s v="S00102721"/>
        <s v="S00102791"/>
        <s v="S00102834"/>
        <s v="S00102838"/>
        <s v="S00102848"/>
        <s v="S00102861"/>
        <s v="S00102864"/>
        <s v="S00102967"/>
        <s v="S00103017"/>
        <s v="S00103022"/>
        <s v="S00103057"/>
        <s v="S00103062"/>
        <s v="S00103123"/>
        <s v="S00103141"/>
        <s v="S00103157"/>
        <s v="S00103205"/>
        <s v="S00103242"/>
        <s v="S00103245"/>
        <s v="S00103292"/>
        <s v="S00103309"/>
        <s v="S00103334"/>
        <s v="S00103443"/>
        <s v="S00103458"/>
        <s v="S00103484"/>
        <s v="S00103491"/>
        <s v="S00103536"/>
        <s v="S00103554"/>
        <s v="S00103634"/>
        <s v="S00103643"/>
        <s v="S00103686"/>
        <s v="S00103706"/>
        <s v="S00103721"/>
        <s v="S00103730"/>
        <s v="S00103736"/>
        <s v="S00103764"/>
        <s v="S00103771"/>
        <s v="S00103781"/>
        <s v="S00103789"/>
        <s v="S00103809"/>
        <s v="S00103863"/>
        <s v="S00103910"/>
        <s v="S00103925"/>
        <s v="S00103953"/>
        <s v="S00103987"/>
        <s v="S00104004"/>
        <s v="S00104041"/>
        <s v="S00104063"/>
        <s v="S00104089"/>
        <s v="S00104105"/>
        <s v="S00104110"/>
        <s v="S00104142"/>
        <s v="S00104169"/>
        <s v="S00104189"/>
        <s v="S00104231"/>
        <s v="S00104261"/>
        <s v="S00104321"/>
        <s v="S00104389"/>
        <s v="S00104416"/>
        <s v="S00104421"/>
        <s v="S00104425"/>
        <s v="S00104426"/>
        <s v="S00104433"/>
        <s v="S00104470"/>
        <s v="S00104489"/>
        <s v="S00104511"/>
        <s v="S00104514"/>
        <s v="S00104538"/>
        <s v="S00104565"/>
        <s v="S00104569"/>
        <s v="S00104575"/>
        <s v="S00104614"/>
        <s v="S00104634"/>
        <s v="S00104649"/>
        <s v="S00104652"/>
        <s v="S00104809"/>
        <s v="S00104811"/>
        <s v="S00104900"/>
        <s v="S00105001"/>
        <s v="S00105003"/>
        <s v="S00105022"/>
        <s v="S00105023"/>
        <s v="S00105025"/>
        <s v="S00105051"/>
        <s v="S00105071"/>
        <s v="S00105114"/>
        <s v="S00105153"/>
        <s v="S00105199"/>
        <s v="S00105212"/>
        <s v="S00105250"/>
        <s v="S00105263"/>
        <s v="S00105268"/>
        <s v="S00105281"/>
        <s v="S00105373"/>
        <s v="S00105407"/>
        <s v="S00105410"/>
        <s v="S00105434"/>
        <s v="S00105437"/>
        <s v="S00105450"/>
        <s v="S00105525"/>
        <s v="S00105542"/>
        <s v="S00105559"/>
        <s v="S00105607"/>
        <s v="S00105665"/>
        <s v="S00105692"/>
        <s v="S00105701"/>
        <s v="S00105718"/>
        <s v="S00105753"/>
        <s v="S00105793"/>
        <s v="S00105814"/>
        <s v="S00105841"/>
        <s v="S00105846"/>
        <s v="S00105869"/>
        <s v="S00105895"/>
        <s v="S00105898"/>
        <s v="S00105902"/>
        <s v="S00105918"/>
        <s v="S00105957"/>
        <s v="S00105987"/>
        <s v="S00106000"/>
        <s v="S00106031"/>
        <s v="S00106038"/>
        <s v="S00106068"/>
        <s v="S00106074"/>
        <s v="S00106125"/>
        <s v="S00106126"/>
        <s v="S00106140"/>
        <s v="S00106156"/>
        <s v="S00106163"/>
        <s v="S00106169"/>
        <s v="S00106186"/>
        <s v="S00106228"/>
        <s v="S00106251"/>
        <s v="S00106292"/>
        <s v="S00106328"/>
        <s v="S00106339"/>
        <s v="S00106360"/>
        <s v="S00106382"/>
        <s v="S00106430"/>
        <s v="S00106466"/>
        <s v="S00106550"/>
        <s v="S00106552"/>
        <s v="S00106555"/>
        <s v="S00106729"/>
        <s v="S00106765"/>
        <s v="S00106766"/>
        <s v="S00106787"/>
        <s v="S00106836"/>
        <s v="S00106873"/>
        <s v="S00106960"/>
        <s v="S00106963"/>
        <s v="S00107060"/>
        <s v="S00107061"/>
        <s v="S00107064"/>
        <s v="S00107075"/>
        <s v="S00107078"/>
        <s v="S00107098"/>
        <s v="S00107213"/>
        <s v="S00107217"/>
        <s v="S00107252"/>
        <s v="S00107280"/>
        <s v="S00107295"/>
        <s v="S00107310"/>
        <s v="S00107326"/>
        <s v="S00107346"/>
        <s v="S00107387"/>
        <s v="S00107413"/>
        <s v="S00107414"/>
        <s v="S00107430"/>
        <s v="S00107445"/>
        <s v="S00107474"/>
        <s v="S00107493"/>
        <s v="S00107568"/>
        <s v="S00107610"/>
        <s v="S00107688"/>
        <s v="S00107704"/>
        <s v="S00107752"/>
        <s v="S00107785"/>
        <s v="S00107793"/>
        <s v="S00107818"/>
        <s v="S00107825"/>
        <s v="S00107851"/>
        <s v="S00107860"/>
        <s v="S00107900"/>
        <s v="S00107914"/>
        <s v="S00107918"/>
        <s v="S00107922"/>
        <s v="S00107952"/>
        <s v="S00107959"/>
        <s v="S00108055"/>
        <s v="S00108065"/>
        <s v="S00108096"/>
        <s v="S00108117"/>
        <s v="S00108176"/>
        <s v="S00108215"/>
        <s v="S00108243"/>
        <s v="S00108268"/>
        <s v="S00108270"/>
        <s v="S00108301"/>
        <s v="S00108305"/>
        <s v="S00108351"/>
        <s v="S00108452"/>
        <s v="S00108463"/>
        <s v="S00108466"/>
        <s v="S00108468"/>
        <s v="S00108501"/>
        <s v="S00108534"/>
        <s v="S00108550"/>
        <s v="S00108551"/>
        <s v="S00108561"/>
        <s v="S00108614"/>
        <s v="S00108644"/>
        <s v="S00108656"/>
        <s v="S00108676"/>
        <s v="S00108700"/>
        <s v="S00108718"/>
        <s v="S00108744"/>
        <s v="S00108760"/>
        <s v="S00108764"/>
        <s v="S00108811"/>
        <s v="S00108819"/>
        <s v="S00108853"/>
        <s v="S00108873"/>
        <s v="S00108891"/>
        <s v="S00108939"/>
        <s v="S00108959"/>
        <s v="S00109035"/>
        <s v="S00109087"/>
        <s v="S00109112"/>
        <s v="S00109133"/>
        <s v="S00109139"/>
        <s v="S00109161"/>
        <s v="S00109212"/>
        <s v="S00109221"/>
        <s v="S00109232"/>
        <s v="S00109279"/>
        <s v="S00109328"/>
        <s v="S00109349"/>
        <s v="S00109361"/>
        <s v="S00109377"/>
        <s v="S00109406"/>
        <s v="S00109408"/>
        <s v="S00109439"/>
        <s v="S00109443"/>
        <s v="S00109452"/>
        <s v="S00109462"/>
        <s v="S00109471"/>
        <s v="S00109496"/>
        <s v="S00109703"/>
        <s v="S00109706"/>
        <s v="S00109730"/>
        <s v="S00109736"/>
        <s v="S00109806"/>
        <s v="S00109835"/>
        <s v="S00109873"/>
        <s v="S00109885"/>
        <s v="S00109886"/>
        <s v="S00109893"/>
        <s v="S00109895"/>
        <s v="S00109946"/>
        <s v="S00109951"/>
        <s v="S00110006"/>
        <s v="S00110016"/>
        <s v="S00110031"/>
        <s v="S00110050"/>
        <s v="S00110080"/>
        <s v="S00110088"/>
        <s v="S00110090"/>
        <s v="S00110107"/>
        <s v="S00110116"/>
        <s v="S00110149"/>
        <s v="S00110197"/>
        <s v="S00110235"/>
        <s v="S00110258"/>
        <s v="S00110300"/>
        <s v="S00110307"/>
        <s v="S00110348"/>
        <s v="S00110399"/>
        <s v="S00110444"/>
        <s v="S00110458"/>
        <s v="S00110485"/>
        <s v="S00110502"/>
        <s v="S00110561"/>
        <s v="S00110568"/>
        <s v="S00110571"/>
        <s v="S00110579"/>
        <s v="S00110592"/>
        <s v="S00110623"/>
        <s v="S00110650"/>
        <s v="S00110660"/>
        <s v="S00110689"/>
        <s v="S00110728"/>
        <s v="S00110743"/>
        <s v="S00110759"/>
        <s v="S00110784"/>
        <s v="S00110832"/>
        <s v="S00110844"/>
        <s v="S00110890"/>
        <s v="S00110930"/>
        <s v="S00110940"/>
        <s v="S00110983"/>
        <s v="S00110989"/>
        <s v="S00110991"/>
        <s v="S00110996"/>
        <s v="S00110999"/>
        <s v="S00111071"/>
        <s v="S00111082"/>
        <s v="S00111083"/>
        <s v="S00111136"/>
        <s v="S00111165"/>
        <s v="S00111188"/>
        <s v="S00111200"/>
        <s v="S00111217"/>
        <s v="S00111221"/>
        <s v="S00111274"/>
        <s v="S00111285"/>
        <s v="S00111343"/>
        <s v="S00111393"/>
        <s v="S00111433"/>
        <s v="S00111438"/>
        <s v="S00111540"/>
        <s v="S00111550"/>
        <s v="S00111592"/>
        <s v="S00111630"/>
        <s v="S00111663"/>
        <s v="S00111714"/>
        <s v="S00111716"/>
        <s v="S00111782"/>
        <s v="S00111800"/>
        <s v="S00111808"/>
        <s v="S00111856"/>
        <s v="S00111862"/>
        <s v="S00111869"/>
        <s v="S00112052"/>
        <s v="S00112054"/>
        <s v="S00112059"/>
        <s v="S00112062"/>
        <s v="S00112075"/>
        <s v="S00112118"/>
        <s v="S00112126"/>
        <s v="S00112135"/>
        <s v="S00112188"/>
        <s v="S00112193"/>
        <s v="S00112212"/>
        <s v="S00112215"/>
        <s v="S00112225"/>
        <s v="S00112257"/>
        <s v="S00112259"/>
        <s v="S00112263"/>
        <s v="S00112283"/>
        <s v="S00112290"/>
        <s v="S00112300"/>
        <s v="S00112320"/>
        <s v="S00112373"/>
        <s v="S00112411"/>
        <s v="S00112442"/>
        <s v="S00112582"/>
        <s v="S00112615"/>
        <s v="S00112637"/>
        <s v="S00112650"/>
        <s v="S00112704"/>
        <s v="S00112705"/>
        <s v="S00112719"/>
        <s v="S00112729"/>
        <s v="S00112780"/>
        <s v="S00112825"/>
        <s v="S00112868"/>
        <s v="S00112873"/>
        <s v="S00112882"/>
        <s v="S00112899"/>
        <s v="S00112916"/>
        <s v="S00112919"/>
        <s v="S00112959"/>
        <s v="S00113032"/>
        <s v="S00113047"/>
        <s v="S00113052"/>
        <s v="S00113081"/>
        <s v="S00113103"/>
        <s v="S00113110"/>
        <s v="S00113112"/>
        <s v="S00113130"/>
        <s v="S00113142"/>
        <s v="S00113149"/>
        <s v="S00113167"/>
        <s v="S00113171"/>
        <s v="S00113280"/>
        <s v="S00113288"/>
        <s v="S00113289"/>
        <s v="S00113358"/>
        <s v="S00113359"/>
        <s v="S00113388"/>
        <s v="S00113392"/>
        <s v="S00113405"/>
        <s v="S00113429"/>
        <s v="S00113456"/>
        <s v="S00113463"/>
        <s v="S00113481"/>
        <s v="S00113490"/>
        <s v="S00113507"/>
        <s v="S00113519"/>
        <s v="S00113537"/>
        <s v="S00113542"/>
        <s v="S00113544"/>
        <s v="S00113556"/>
        <s v="S00113577"/>
        <s v="S00113598"/>
        <s v="S00113616"/>
        <s v="S00113648"/>
        <s v="S00113660"/>
        <s v="S00113662"/>
        <s v="S00113681"/>
        <s v="S00113705"/>
        <s v="S00113707"/>
        <s v="S00113708"/>
        <s v="S00113786"/>
        <s v="S00113807"/>
        <s v="S00113813"/>
        <s v="S00113865"/>
        <s v="S00113909"/>
        <s v="S00113914"/>
        <s v="S00114017"/>
        <s v="S00114078"/>
        <s v="S00114261"/>
        <s v="S00114280"/>
        <s v="S00114285"/>
        <s v="S00114311"/>
        <s v="S00114348"/>
        <s v="S00114361"/>
        <s v="S00114382"/>
        <s v="S00114403"/>
        <s v="S00114418"/>
        <s v="S00114422"/>
        <s v="S00114424"/>
        <s v="S00114434"/>
        <s v="S00114522"/>
        <s v="S00114523"/>
        <s v="S00114533"/>
        <s v="S00114540"/>
        <s v="S00114593"/>
        <s v="S00114620"/>
        <s v="S00114681"/>
        <s v="S00114685"/>
        <s v="S00114717"/>
        <s v="S00114768"/>
        <s v="S00114779"/>
        <s v="S00114787"/>
        <s v="S00114825"/>
        <s v="S00114873"/>
        <s v="S00114888"/>
        <s v="S00114908"/>
        <s v="S00114912"/>
        <s v="S00114954"/>
        <s v="S00114976"/>
        <s v="S00114987"/>
        <s v="S00114992"/>
        <s v="S00115056"/>
        <s v="S00115073"/>
        <s v="S00115096"/>
        <s v="S00115097"/>
        <s v="S00115120"/>
        <s v="S00115199"/>
        <s v="S00115251"/>
        <s v="S00115291"/>
        <s v="S00115305"/>
        <s v="S00115318"/>
        <s v="S00115327"/>
        <s v="S00115331"/>
        <s v="S00115358"/>
        <s v="S00115403"/>
        <s v="S00115424"/>
        <s v="S00115431"/>
        <s v="S00115435"/>
        <s v="S00115459"/>
        <s v="S00115470"/>
        <s v="S00115477"/>
        <s v="S00115537"/>
        <s v="S00115597"/>
        <s v="S00115631"/>
        <s v="S00115671"/>
        <s v="S00115686"/>
        <s v="S00115746"/>
        <s v="S00115767"/>
        <s v="S00115809"/>
        <s v="S00115817"/>
        <s v="S00115866"/>
        <s v="S00115905"/>
        <s v="S00115923"/>
        <s v="S00115927"/>
        <s v="S00115941"/>
        <s v="S00115955"/>
        <s v="S00115989"/>
        <s v="S00116002"/>
        <s v="S00116020"/>
        <s v="S00116036"/>
        <s v="S00116039"/>
        <s v="S00116054"/>
        <s v="S00116079"/>
        <s v="S00116080"/>
        <s v="S00116082"/>
        <s v="S00116104"/>
        <s v="S00116108"/>
        <s v="S00116111"/>
        <s v="S00116139"/>
        <s v="S00116142"/>
        <s v="S00116156"/>
        <s v="S00116183"/>
        <s v="S00116185"/>
        <s v="S00116200"/>
        <s v="S00116209"/>
        <s v="S00116266"/>
        <s v="S00116286"/>
        <s v="S00116295"/>
        <s v="S00116316"/>
        <s v="S00116376"/>
        <s v="S00116378"/>
        <s v="S00116417"/>
        <s v="S00116427"/>
        <s v="S00116472"/>
        <s v="S00116481"/>
        <s v="S00116495"/>
        <s v="S00116518"/>
        <s v="S00116519"/>
        <s v="S00116528"/>
        <s v="S00116583"/>
        <s v="S00116704"/>
        <s v="S00116721"/>
        <s v="S00116727"/>
        <s v="S00116761"/>
        <s v="S00116771"/>
        <s v="S00116775"/>
        <s v="S00116803"/>
        <s v="S00116819"/>
        <s v="S00116839"/>
        <s v="S00116869"/>
        <s v="S00116882"/>
        <s v="S00116918"/>
        <s v="S00116934"/>
        <s v="S00116965"/>
        <s v="S00116970"/>
        <s v="S00117008"/>
        <s v="S00117022"/>
        <s v="S00117027"/>
        <s v="S00117041"/>
        <s v="S00117042"/>
        <s v="S00117084"/>
        <s v="S00117112"/>
        <s v="S00117116"/>
        <s v="S00117157"/>
        <s v="S00117180"/>
        <s v="S00117205"/>
        <s v="S00117224"/>
        <s v="S00117229"/>
        <s v="S00117252"/>
        <s v="S00117264"/>
        <s v="S00117270"/>
        <s v="S00117283"/>
        <s v="S00117334"/>
        <s v="S00117359"/>
        <s v="S00117368"/>
        <s v="S00117421"/>
        <s v="S00117481"/>
        <s v="S00117489"/>
        <s v="S00117500"/>
        <s v="S00117508"/>
        <s v="S00117570"/>
        <s v="S00117574"/>
        <s v="S00117602"/>
        <s v="S00117638"/>
        <s v="S00117708"/>
        <s v="S00117713"/>
        <s v="S00117760"/>
        <s v="S00117785"/>
        <s v="S00117809"/>
        <s v="S00117845"/>
        <s v="S00117849"/>
        <s v="S00117856"/>
        <s v="S00117866"/>
        <s v="S00117874"/>
        <s v="S00117935"/>
        <s v="S00117964"/>
        <s v="S00117971"/>
        <s v="S00118030"/>
        <s v="S00118049"/>
        <s v="S00118075"/>
        <s v="S00118109"/>
        <s v="S00118145"/>
        <s v="S00118156"/>
        <s v="S00118162"/>
        <s v="S00118167"/>
        <s v="S00118175"/>
        <s v="S00118182"/>
        <s v="S00118203"/>
        <s v="S00118207"/>
        <s v="S00118236"/>
        <s v="S00118251"/>
        <s v="S00118267"/>
        <s v="S00118284"/>
        <s v="S00118321"/>
        <s v="S00118339"/>
        <s v="S00118364"/>
        <s v="S00118371"/>
        <s v="S00118380"/>
        <s v="S00118391"/>
        <s v="S00118434"/>
        <s v="S00118480"/>
        <s v="S00118486"/>
        <s v="S00118511"/>
        <s v="S00118545"/>
        <s v="S00118551"/>
        <s v="S00118578"/>
        <s v="S00118608"/>
        <s v="S00118630"/>
        <s v="S00118710"/>
        <s v="S00118717"/>
        <s v="S00118748"/>
        <s v="S00118769"/>
        <s v="S00118780"/>
        <s v="S00118794"/>
        <s v="S00118806"/>
        <s v="S00118813"/>
        <s v="S00118863"/>
        <s v="S00118883"/>
        <s v="S00118944"/>
        <s v="S00118958"/>
        <s v="S00119051"/>
        <s v="S00119062"/>
        <s v="S00119063"/>
        <s v="S00119080"/>
        <s v="S00119179"/>
        <s v="S00119180"/>
        <s v="S00119181"/>
        <s v="S00119211"/>
        <s v="S00119222"/>
        <s v="S00119243"/>
        <s v="S00119261"/>
        <s v="S00119268"/>
        <s v="S00119275"/>
        <s v="S00119286"/>
        <s v="S00119349"/>
        <s v="S00119360"/>
        <s v="S00119403"/>
        <s v="S00119432"/>
        <s v="S00119465"/>
        <s v="S00119468"/>
        <s v="S00119469"/>
        <s v="S00119491"/>
        <s v="S00119517"/>
        <s v="S00119533"/>
        <s v="S00119627"/>
        <s v="S00119635"/>
        <s v="S00119649"/>
        <s v="S00119650"/>
        <s v="S00119663"/>
        <s v="S00119697"/>
        <s v="S00119731"/>
        <s v="S00119764"/>
        <s v="S00119768"/>
        <s v="S00119770"/>
        <s v="S00119786"/>
        <s v="S00119793"/>
        <s v="S00119808"/>
        <s v="S00119822"/>
        <s v="S00119851"/>
        <s v="S00119863"/>
        <s v="S00119890"/>
        <s v="S00119900"/>
        <s v="S00119919"/>
        <s v="S00119957"/>
        <s v="S00119965"/>
        <s v="S00119973"/>
        <s v="S00120030"/>
        <s v="S00120067"/>
        <s v="S00120093"/>
        <s v="S00120098"/>
        <s v="S00120116"/>
        <s v="S00120150"/>
        <s v="S00120163"/>
        <s v="S00120189"/>
        <s v="S00120204"/>
        <s v="S00120232"/>
        <s v="S00120255"/>
        <s v="S00120256"/>
        <s v="S00120270"/>
        <s v="S00120271"/>
        <s v="S00120276"/>
        <s v="S00120354"/>
        <s v="S00120355"/>
        <s v="S00120363"/>
        <s v="S00120366"/>
        <s v="S00120396"/>
        <s v="S00120419"/>
        <s v="S00120467"/>
        <s v="S00120495"/>
        <s v="S00120508"/>
        <s v="S00120525"/>
        <s v="S00120526"/>
        <s v="S00120542"/>
        <s v="S00120558"/>
        <s v="S00120559"/>
        <s v="S00120587"/>
        <s v="S00120589"/>
        <s v="S00120688"/>
        <s v="S00120694"/>
        <s v="S00120720"/>
        <s v="S00120738"/>
        <s v="S00120748"/>
        <s v="S00120756"/>
        <s v="S00120764"/>
        <s v="S00120773"/>
        <s v="S00120804"/>
        <s v="S00120835"/>
        <s v="S00120846"/>
        <s v="S00120853"/>
        <s v="S00120871"/>
        <s v="S00120885"/>
        <s v="S00120901"/>
        <s v="S00120908"/>
        <s v="S00120955"/>
        <s v="S00120968"/>
        <s v="S00121038"/>
        <s v="S00121046"/>
        <s v="S00121049"/>
        <s v="S00121053"/>
        <s v="S00121108"/>
        <s v="S00121145"/>
        <s v="S00121159"/>
        <s v="S00121178"/>
        <s v="S00121183"/>
        <s v="S00121198"/>
        <s v="S00121199"/>
        <s v="S00121201"/>
        <s v="S00121211"/>
        <s v="S00121243"/>
        <s v="S00121298"/>
        <s v="S00121301"/>
        <s v="S00121335"/>
        <s v="S00121390"/>
        <s v="S00121429"/>
        <s v="S00121443"/>
        <s v="S00121445"/>
        <s v="S00121460"/>
        <s v="S00121461"/>
        <s v="S00121480"/>
        <s v="S00121485"/>
        <s v="S00121556"/>
        <s v="S00121564"/>
        <s v="S00121619"/>
        <s v="S00121629"/>
        <s v="S00121638"/>
        <s v="S00121657"/>
        <s v="S00121744"/>
        <s v="S00121748"/>
        <s v="S00121770"/>
        <s v="S00121774"/>
        <s v="S00121796"/>
        <s v="S00121815"/>
        <s v="S00121850"/>
        <s v="S00121879"/>
        <s v="S00121948"/>
        <s v="S00121979"/>
        <s v="S00121984"/>
        <s v="S00121989"/>
        <s v="S00122002"/>
        <s v="S00122050"/>
        <s v="S00122071"/>
        <s v="S00122087"/>
        <s v="S00122107"/>
        <s v="S00122153"/>
        <s v="S00122183"/>
        <s v="S00122203"/>
        <s v="S00122249"/>
        <s v="S00122251"/>
        <s v="S00122268"/>
        <s v="S00122311"/>
        <s v="S00122328"/>
        <s v="S00122342"/>
        <s v="S00122351"/>
        <s v="S00122353"/>
        <s v="S00122369"/>
        <s v="S00122378"/>
        <s v="S00122468"/>
        <s v="S00122499"/>
        <s v="S00122511"/>
        <s v="S00122547"/>
        <s v="S00122568"/>
        <s v="S00122579"/>
        <s v="S00122647"/>
        <s v="S00122660"/>
        <s v="S00122669"/>
        <s v="S00122710"/>
        <s v="S00122745"/>
        <s v="S00122766"/>
        <s v="S00122817"/>
        <s v="S00122833"/>
        <s v="S00122860"/>
        <s v="S00122873"/>
        <s v="S00122884"/>
        <s v="S00122897"/>
        <s v="S00122898"/>
        <s v="S00122910"/>
        <s v="S00122926"/>
        <s v="S00123001"/>
        <s v="S00123048"/>
        <s v="S00123086"/>
        <s v="S00123097"/>
        <s v="S00123099"/>
        <s v="S00123104"/>
        <s v="S00123105"/>
        <s v="S00123129"/>
        <s v="S00123152"/>
        <s v="S00123194"/>
        <s v="S00123198"/>
        <s v="S00123221"/>
        <s v="S00123233"/>
        <s v="S00123237"/>
        <s v="S00123246"/>
        <s v="S00123270"/>
        <s v="S00123273"/>
        <s v="S00123298"/>
        <s v="S00123333"/>
        <s v="S00123343"/>
        <s v="S00123346"/>
        <s v="S00123356"/>
        <s v="S00123414"/>
        <s v="S00123436"/>
        <s v="S00123441"/>
        <s v="S00123451"/>
        <s v="S00123589"/>
        <s v="S00123617"/>
        <s v="S00123681"/>
        <s v="S00123714"/>
        <s v="S00123749"/>
        <s v="S00123797"/>
        <s v="S00123837"/>
        <s v="S00123854"/>
        <s v="S00123861"/>
        <s v="S00123876"/>
        <s v="S00123904"/>
        <s v="S00123908"/>
        <s v="S00123958"/>
        <s v="S00123976"/>
        <s v="S00124041"/>
        <s v="S00124050"/>
        <s v="S00124087"/>
        <s v="S00124120"/>
        <s v="S00124122"/>
        <s v="S00124138"/>
        <s v="S00124143"/>
        <s v="S00124158"/>
        <s v="S00124185"/>
        <s v="S00124188"/>
        <s v="S00124204"/>
        <s v="S00124209"/>
        <s v="S00124229"/>
        <s v="S00124271"/>
        <s v="S00124276"/>
        <s v="S00124310"/>
        <s v="S00124329"/>
        <s v="S00124333"/>
        <s v="S00124350"/>
        <s v="S00124432"/>
        <s v="S00124490"/>
        <s v="S00124516"/>
        <s v="S00124544"/>
        <s v="S00124545"/>
        <s v="S00124593"/>
        <s v="S00124600"/>
        <s v="S00124608"/>
        <s v="S00124656"/>
        <s v="S00124660"/>
        <s v="S00124695"/>
        <s v="S00124698"/>
        <s v="S00124704"/>
        <s v="S00124726"/>
        <s v="S00124739"/>
        <s v="S00124751"/>
        <s v="S00124752"/>
        <s v="S00124782"/>
        <s v="S00124819"/>
        <s v="S00124863"/>
        <s v="S00124883"/>
        <s v="S00124907"/>
        <s v="S00124924"/>
        <s v="S00124930"/>
        <s v="S00124949"/>
        <s v="S00124977"/>
        <s v="S00125008"/>
        <s v="S00125051"/>
        <s v="S00125070"/>
        <s v="S00125137"/>
        <s v="S00125140"/>
        <s v="S00125146"/>
        <s v="S00125150"/>
        <s v="S00125181"/>
        <s v="S00125210"/>
        <s v="S00125224"/>
        <s v="S00125230"/>
        <s v="S00125255"/>
        <s v="S00125268"/>
        <s v="S00125286"/>
        <s v="S00125288"/>
        <s v="S00125317"/>
        <s v="S00125323"/>
        <s v="S00125366"/>
        <s v="S00125380"/>
        <s v="S00125393"/>
        <s v="S00125407"/>
        <s v="S00125437"/>
        <s v="S00125449"/>
        <s v="S00125481"/>
        <s v="S00125502"/>
        <s v="S00125522"/>
        <s v="S00125554"/>
        <s v="S00125563"/>
        <s v="S00125567"/>
        <s v="S00125587"/>
        <s v="S00125608"/>
        <s v="S00125621"/>
        <s v="S00125701"/>
        <s v="S00125712"/>
        <s v="S00125784"/>
        <s v="S00125794"/>
        <s v="S00125809"/>
        <s v="S00125816"/>
        <s v="S00125823"/>
        <s v="S00125828"/>
        <s v="S00125838"/>
        <s v="S00125857"/>
        <s v="S00125900"/>
        <s v="S00125907"/>
        <s v="S00125982"/>
        <s v="S00125991"/>
        <s v="S00126027"/>
        <s v="S00126093"/>
        <s v="S00126106"/>
        <s v="S00126114"/>
        <s v="S00126115"/>
        <s v="S00126119"/>
        <s v="S00126131"/>
        <s v="S00126135"/>
        <s v="S00126142"/>
        <s v="S00126172"/>
        <s v="S00126201"/>
        <s v="S00126252"/>
        <s v="S00126267"/>
        <s v="S00126282"/>
        <s v="S00126285"/>
        <s v="S00126297"/>
        <s v="S00126306"/>
        <s v="S00126329"/>
        <s v="S00126404"/>
        <s v="S00126418"/>
        <s v="S00126429"/>
        <s v="S00126477"/>
        <s v="S00126482"/>
        <s v="S00126489"/>
        <s v="S00126511"/>
        <s v="S00126512"/>
        <s v="S00126525"/>
        <s v="S00126537"/>
        <s v="S00126557"/>
        <s v="S00126577"/>
        <s v="S00126628"/>
        <s v="S00126699"/>
        <s v="S00126734"/>
        <s v="S00126744"/>
        <s v="S00126753"/>
        <s v="S00126787"/>
        <s v="S00126804"/>
        <s v="S00126882"/>
        <s v="S00126903"/>
        <s v="S00126908"/>
        <s v="S00126922"/>
        <s v="S00126929"/>
        <s v="S00126952"/>
        <s v="S00126980"/>
        <s v="S00127072"/>
        <s v="S00127182"/>
        <s v="S00127201"/>
        <s v="S00127252"/>
        <s v="S00127271"/>
        <s v="S00127303"/>
        <s v="S00127332"/>
        <s v="S00127335"/>
        <s v="S00127339"/>
        <s v="S00127345"/>
        <s v="S00127374"/>
        <s v="S00127411"/>
        <s v="S00127434"/>
        <s v="S00127438"/>
        <s v="S00127510"/>
        <s v="S00127592"/>
        <s v="S00127639"/>
        <s v="S00127644"/>
        <s v="S00127651"/>
        <s v="S00127664"/>
        <s v="S00127668"/>
        <s v="S00127687"/>
        <s v="S00127739"/>
        <s v="S00127750"/>
        <s v="S00127772"/>
        <s v="S00127773"/>
        <s v="S00127790"/>
        <s v="S00127845"/>
        <s v="S00127919"/>
        <s v="S00127952"/>
        <s v="S00127963"/>
        <s v="S00127979"/>
        <s v="S00127982"/>
        <s v="S00127988"/>
        <s v="S00128025"/>
        <s v="S00128044"/>
        <s v="S00128073"/>
        <s v="S00128152"/>
        <s v="S00128190"/>
        <s v="S00128228"/>
        <s v="S00128298"/>
        <s v="S00128370"/>
        <s v="S00128424"/>
        <s v="S00128444"/>
        <s v="S00128448"/>
        <s v="S00128459"/>
        <s v="S00128464"/>
        <s v="S00128481"/>
        <s v="S00128582"/>
        <s v="S00128602"/>
        <s v="S00128657"/>
        <s v="S00128666"/>
        <s v="S00128738"/>
        <s v="S00128766"/>
        <s v="S00128794"/>
        <s v="S00128818"/>
        <s v="S00128823"/>
        <s v="S00128863"/>
        <s v="S00128922"/>
        <s v="S00128930"/>
        <s v="S00128932"/>
        <s v="S00128973"/>
        <s v="S00129041"/>
        <s v="S00129052"/>
        <s v="S00129100"/>
        <s v="S00129123"/>
        <s v="S00129128"/>
        <s v="S00129147"/>
        <s v="S00129151"/>
        <s v="S00129154"/>
        <s v="S00129196"/>
        <s v="S00129211"/>
        <s v="S00129220"/>
        <s v="S00129273"/>
        <s v="S00129288"/>
        <s v="S00129290"/>
        <s v="S00129317"/>
        <s v="S00129330"/>
        <s v="S00129350"/>
        <s v="S00129368"/>
        <s v="S00129382"/>
        <s v="S00129439"/>
        <s v="S00129460"/>
        <s v="S00129471"/>
        <s v="S00129478"/>
        <s v="S00129503"/>
        <s v="S00129568"/>
        <s v="S00129623"/>
        <s v="S00129624"/>
        <s v="S00129660"/>
        <s v="S00129697"/>
        <s v="S00129701"/>
        <s v="S00129749"/>
        <s v="S00129790"/>
        <s v="S00129823"/>
        <s v="S00129838"/>
        <s v="S00129864"/>
        <s v="S00129896"/>
        <s v="S00129914"/>
        <s v="S00129984"/>
        <s v="S00129993"/>
        <s v="S00129996"/>
        <s v="S00130003"/>
        <s v="S00130016"/>
        <s v="S00130051"/>
        <s v="S00130072"/>
        <s v="S00130110"/>
        <s v="S00130116"/>
        <s v="S00130142"/>
        <s v="S00130186"/>
        <s v="S00130198"/>
        <s v="S00130213"/>
        <s v="S00130231"/>
        <s v="S00130260"/>
        <s v="S00130274"/>
        <s v="S00130289"/>
        <s v="S00130325"/>
        <s v="S00130339"/>
        <s v="S00130397"/>
        <s v="S00130423"/>
        <s v="S00130444"/>
        <s v="S00130463"/>
        <s v="S00130466"/>
        <s v="S00130475"/>
        <s v="S00130560"/>
        <s v="S00130578"/>
        <s v="S00130585"/>
        <s v="S00130596"/>
        <s v="S00130597"/>
        <s v="S00130600"/>
        <s v="S00130651"/>
        <s v="S00130665"/>
        <s v="S00130667"/>
        <s v="S00130694"/>
        <s v="S00130700"/>
        <s v="S00130708"/>
        <s v="S00130731"/>
        <s v="S00130734"/>
        <s v="S00130738"/>
        <s v="S00130742"/>
        <s v="S00130760"/>
        <s v="S00130775"/>
        <s v="S00130816"/>
        <s v="S00130848"/>
        <s v="S00130860"/>
        <s v="S00130887"/>
        <s v="S00130915"/>
        <s v="S00130920"/>
        <s v="S00130929"/>
        <s v="S00131017"/>
        <s v="S00131043"/>
        <s v="S00131065"/>
        <s v="S00131112"/>
        <s v="S00131151"/>
        <s v="S00131159"/>
        <s v="S00131163"/>
        <s v="S00131182"/>
        <s v="S00131227"/>
        <s v="S00131274"/>
        <s v="S00131311"/>
        <s v="S00131347"/>
        <s v="S00131433"/>
        <s v="S00131460"/>
        <s v="S00131474"/>
        <s v="S00131512"/>
        <s v="S00131519"/>
        <s v="S00131584"/>
        <s v="S00131599"/>
        <s v="S00131623"/>
        <s v="S00131644"/>
        <s v="S00131646"/>
        <s v="S00131647"/>
        <s v="S00131687"/>
        <s v="S00131695"/>
        <s v="S00131741"/>
        <s v="S00131742"/>
        <s v="S00131752"/>
        <s v="S00131767"/>
        <s v="S00131784"/>
        <s v="S00131881"/>
        <s v="S00131896"/>
        <s v="S00131920"/>
        <s v="S00131922"/>
        <s v="S00131930"/>
        <s v="S00131957"/>
        <s v="S00131964"/>
        <s v="S00131972"/>
        <s v="S00131993"/>
        <s v="S00132007"/>
        <s v="S00132039"/>
        <s v="S00132054"/>
        <s v="S00132066"/>
        <s v="S00132109"/>
        <s v="S00132113"/>
        <s v="S00132125"/>
        <s v="S00132164"/>
        <s v="S00132192"/>
        <s v="S00132196"/>
        <s v="S00132197"/>
        <s v="S00132206"/>
        <s v="S00132234"/>
        <s v="S00132235"/>
        <s v="S00132300"/>
        <s v="S00132319"/>
        <s v="S00132324"/>
        <s v="S00132389"/>
        <s v="S00132415"/>
        <s v="S00132431"/>
        <s v="S00132437"/>
        <s v="S00132448"/>
        <s v="S00132454"/>
        <s v="S00132532"/>
        <s v="S00132545"/>
        <s v="S00132549"/>
        <s v="S00132584"/>
        <s v="S00132649"/>
        <s v="S00132650"/>
        <s v="S00132654"/>
        <s v="S00132729"/>
        <s v="S00132768"/>
        <s v="S00132786"/>
        <s v="S00132804"/>
        <s v="S00132805"/>
        <s v="S00132876"/>
        <s v="S00132897"/>
        <s v="S00132912"/>
        <s v="S00132950"/>
        <s v="S00132980"/>
        <s v="S00132990"/>
        <s v="S00133044"/>
        <s v="S00133085"/>
        <s v="S00133105"/>
        <s v="S00133176"/>
        <s v="S00133179"/>
        <s v="S00133197"/>
        <s v="S00133210"/>
        <s v="S00133261"/>
        <s v="S00133303"/>
        <s v="S00133305"/>
        <s v="S00133319"/>
        <s v="S00133376"/>
        <s v="S00133394"/>
        <s v="S00133441"/>
        <s v="S00133455"/>
        <s v="S00133512"/>
        <s v="S00133521"/>
        <s v="S00133538"/>
        <s v="S00133545"/>
        <s v="S00133617"/>
        <s v="S00133645"/>
        <s v="S00133647"/>
        <s v="S00133719"/>
        <s v="S00133762"/>
        <s v="S00133771"/>
        <s v="S00133853"/>
        <s v="S00133888"/>
        <s v="S00133895"/>
        <s v="S00133904"/>
        <s v="S00133945"/>
        <s v="S00133957"/>
        <s v="S00133973"/>
        <s v="S00133994"/>
        <s v="S00134008"/>
        <s v="S00134027"/>
        <s v="S00134033"/>
        <s v="S00134035"/>
        <s v="S00134050"/>
        <s v="S00134064"/>
        <s v="S00134080"/>
        <s v="S00134083"/>
        <s v="S00134084"/>
        <s v="S00134107"/>
        <s v="S00134130"/>
        <s v="S00134135"/>
        <s v="S00134267"/>
        <s v="S00134280"/>
        <s v="S00134376"/>
        <s v="S00134391"/>
        <s v="S00134431"/>
        <s v="S00134454"/>
        <s v="S00134511"/>
        <s v="S00134520"/>
        <s v="S00134542"/>
        <s v="S00134566"/>
        <s v="S00134596"/>
        <s v="S00134608"/>
        <s v="S00134611"/>
        <s v="S00134615"/>
        <s v="S00134616"/>
        <s v="S00134626"/>
        <s v="S00134650"/>
        <s v="S00134651"/>
        <s v="S00134658"/>
        <s v="S00134680"/>
        <s v="S00134729"/>
        <s v="S00134791"/>
        <s v="S00134807"/>
        <s v="S00134835"/>
        <s v="S00134866"/>
        <s v="S00134869"/>
        <s v="S00134916"/>
        <s v="S00134946"/>
        <s v="S00134979"/>
        <s v="S00135034"/>
        <s v="S00135035"/>
        <s v="S00135042"/>
        <s v="S00135045"/>
        <s v="S00135111"/>
        <s v="S00135125"/>
        <s v="S00135146"/>
        <s v="S00135159"/>
        <s v="S00135178"/>
        <s v="S00135181"/>
        <s v="S00135194"/>
        <s v="S00135209"/>
        <s v="S00135220"/>
        <s v="S00135234"/>
        <s v="S00135296"/>
        <s v="S00135302"/>
        <s v="S00135338"/>
        <s v="S00135340"/>
        <s v="S00135368"/>
        <s v="S00135373"/>
        <s v="S00135389"/>
        <s v="S00135418"/>
        <s v="S00135446"/>
        <s v="S00135448"/>
        <s v="S00135472"/>
        <s v="S00135476"/>
        <s v="S00135478"/>
        <s v="S00135485"/>
        <s v="S00135503"/>
        <s v="S00135510"/>
        <s v="S00135580"/>
        <s v="S00135585"/>
        <s v="S00135639"/>
        <s v="S00135655"/>
        <s v="S00135693"/>
        <s v="S00135742"/>
        <s v="S00135763"/>
        <s v="S00135770"/>
        <s v="S00135775"/>
        <s v="S00135822"/>
        <s v="S00135851"/>
        <s v="S00135868"/>
        <s v="S00135924"/>
        <s v="S00135935"/>
        <s v="S00135940"/>
        <s v="S00135960"/>
        <s v="S00135990"/>
        <s v="S00136006"/>
        <s v="S00136023"/>
        <s v="S00136073"/>
        <s v="S00136077"/>
        <s v="S00136166"/>
        <s v="S00136173"/>
        <s v="S00136191"/>
        <s v="S00136200"/>
        <s v="S00136230"/>
        <s v="S00136246"/>
        <s v="S00136315"/>
        <s v="S00136345"/>
        <s v="S00136349"/>
        <s v="S00136355"/>
        <s v="S00136364"/>
        <s v="S00136393"/>
        <s v="S00136399"/>
        <s v="S00136400"/>
        <s v="S00136423"/>
        <s v="S00136435"/>
        <s v="S00136470"/>
        <s v="S00136471"/>
        <s v="S00136495"/>
        <s v="S00136520"/>
        <s v="S00136551"/>
        <s v="S00136575"/>
        <s v="S00136609"/>
        <s v="S00136610"/>
        <s v="S00136619"/>
        <s v="S00136625"/>
        <s v="S00136655"/>
        <s v="S00136703"/>
        <s v="S00136719"/>
        <s v="S00136721"/>
        <s v="S00136761"/>
        <s v="S00136774"/>
        <s v="S00136820"/>
        <s v="S00136848"/>
        <s v="S00136865"/>
        <s v="S00136871"/>
        <s v="S00136875"/>
        <s v="S00136891"/>
        <s v="S00136892"/>
        <s v="S00136927"/>
        <s v="S00136931"/>
        <s v="S00136941"/>
        <s v="S00136963"/>
        <s v="S00136979"/>
        <s v="S00136992"/>
        <s v="S00137016"/>
        <s v="S00137046"/>
        <s v="S00137055"/>
        <s v="S00137069"/>
        <s v="S00137123"/>
        <s v="S00137189"/>
        <s v="S00137199"/>
        <s v="S00137280"/>
        <s v="S00137294"/>
        <s v="S00137329"/>
        <s v="S00137339"/>
        <s v="S00137340"/>
        <s v="S00137344"/>
        <s v="S00137345"/>
        <s v="S00137351"/>
        <s v="S00137364"/>
        <s v="S00137368"/>
        <s v="S00137415"/>
        <s v="S00137431"/>
        <s v="S00137438"/>
        <s v="S00137475"/>
        <s v="S00137529"/>
        <s v="S00137538"/>
        <s v="S00137546"/>
        <s v="S00137567"/>
        <s v="S00137596"/>
        <s v="S00137619"/>
        <s v="S00137637"/>
        <s v="S00137644"/>
        <s v="S00137679"/>
        <s v="S00137680"/>
        <s v="S00137692"/>
        <s v="S00137693"/>
        <s v="S00137755"/>
        <s v="S00137770"/>
        <s v="S00137773"/>
        <s v="S00137781"/>
        <s v="S00137807"/>
        <s v="S00137818"/>
        <s v="S00137838"/>
        <s v="S00137841"/>
        <s v="S00137855"/>
        <s v="S00137868"/>
        <s v="S00137870"/>
        <s v="S00137883"/>
        <s v="S00137904"/>
        <s v="S00137965"/>
        <s v="S00137988"/>
        <s v="S00138031"/>
        <s v="S00138067"/>
        <s v="S00138093"/>
        <s v="S00138109"/>
        <s v="S00138325"/>
        <s v="S00138332"/>
        <s v="S00138337"/>
        <s v="S00138405"/>
        <s v="S00138409"/>
        <s v="S00138412"/>
        <s v="S00138419"/>
        <s v="S00138447"/>
        <s v="S00138506"/>
        <s v="S00138536"/>
        <s v="S00138545"/>
        <s v="S00138558"/>
        <s v="S00138582"/>
        <s v="S00138644"/>
        <s v="S00138648"/>
        <s v="S00138674"/>
        <s v="S00138682"/>
        <s v="S00138698"/>
        <s v="S00138711"/>
        <s v="S00138719"/>
        <s v="S00138722"/>
        <s v="S00138779"/>
        <s v="S00138796"/>
        <s v="S00138810"/>
        <s v="S00138835"/>
        <s v="S00138841"/>
        <s v="S00138859"/>
        <s v="S00138962"/>
        <s v="S00138976"/>
        <s v="S00139036"/>
        <s v="S00139060"/>
        <s v="S00139131"/>
        <s v="S00139136"/>
        <s v="S00139305"/>
        <s v="S00139320"/>
        <s v="S00139338"/>
        <s v="S00139352"/>
        <s v="S00139366"/>
        <s v="S00139382"/>
        <s v="S00139385"/>
        <s v="S00139389"/>
        <s v="S00139402"/>
        <s v="S00139464"/>
        <s v="S00139475"/>
        <s v="S00139493"/>
        <s v="S00139552"/>
        <s v="S00139566"/>
        <s v="S00139596"/>
        <s v="S00139644"/>
        <s v="S00139667"/>
        <s v="S00139668"/>
        <s v="S00139673"/>
        <s v="S00139711"/>
        <s v="S00139741"/>
        <s v="S00139750"/>
        <s v="S00139767"/>
        <s v="S00139786"/>
        <s v="S00139793"/>
        <s v="S00139831"/>
        <s v="S00139858"/>
        <s v="S00139869"/>
        <s v="S00139904"/>
        <s v="S00139912"/>
        <s v="S00139916"/>
        <s v="S00139960"/>
        <s v="S00140028"/>
        <s v="S00140037"/>
        <s v="S00140053"/>
        <s v="S00140085"/>
        <s v="S00140164"/>
        <s v="S00140171"/>
        <s v="S00140279"/>
        <s v="S00140326"/>
        <s v="S00140339"/>
        <s v="S00140346"/>
        <s v="S00140363"/>
        <s v="S00140395"/>
        <s v="S00140457"/>
        <s v="S00140463"/>
        <s v="S00140471"/>
        <s v="S00140509"/>
        <s v="S00140510"/>
        <s v="S00140515"/>
        <s v="S00140523"/>
        <s v="S00140538"/>
        <s v="S00140540"/>
        <s v="S00140593"/>
        <s v="S00140627"/>
        <s v="S00140642"/>
        <s v="S00140645"/>
        <s v="S00140652"/>
        <s v="S00140676"/>
        <s v="S00140686"/>
        <s v="S00140692"/>
        <s v="S00140714"/>
        <s v="S00140745"/>
        <s v="S00140746"/>
        <s v="S00140751"/>
        <s v="S00140807"/>
        <s v="S00140828"/>
        <s v="S00140892"/>
        <s v="S00140896"/>
        <s v="S00140962"/>
        <s v="S00140986"/>
        <s v="S00140990"/>
        <s v="S00141040"/>
        <s v="S00141063"/>
        <s v="S00141066"/>
        <s v="S00141076"/>
        <s v="S00141098"/>
        <s v="S00141181"/>
        <s v="S00141188"/>
        <s v="S00141360"/>
        <s v="S00141397"/>
        <s v="S00141447"/>
        <s v="S00141463"/>
        <s v="S00141493"/>
        <s v="S00141502"/>
        <s v="S00141533"/>
        <s v="S00141597"/>
        <s v="S00141607"/>
        <s v="S00141615"/>
        <s v="S00141635"/>
        <s v="S00141641"/>
        <s v="S00141660"/>
        <s v="S00141702"/>
        <s v="S00141724"/>
        <s v="S00141739"/>
        <s v="S00141749"/>
        <s v="S00141760"/>
        <s v="S00141801"/>
        <s v="S00141816"/>
        <s v="S00141818"/>
        <s v="S00141872"/>
        <s v="S00141879"/>
        <s v="S00141909"/>
        <s v="S00141934"/>
        <s v="S00141949"/>
        <s v="S00141969"/>
        <s v="S00141975"/>
        <s v="S00141995"/>
        <s v="S00142011"/>
        <s v="S00142039"/>
        <s v="S00142047"/>
        <s v="S00142069"/>
        <s v="S00142096"/>
        <s v="S00142098"/>
        <s v="S00142111"/>
        <s v="S00142151"/>
        <s v="S00142158"/>
        <s v="S00142208"/>
        <s v="S00142233"/>
        <s v="S00142241"/>
        <s v="S00142244"/>
        <s v="S00142275"/>
        <s v="S00142378"/>
        <s v="S00142386"/>
        <s v="S00142400"/>
        <s v="S00142422"/>
        <s v="S00142424"/>
        <s v="S00142460"/>
        <s v="S00142461"/>
        <s v="S00142499"/>
        <s v="S00142552"/>
        <s v="S00142569"/>
        <s v="S00142686"/>
        <s v="S00142704"/>
        <s v="S00142714"/>
        <s v="S00142765"/>
        <s v="S00142789"/>
        <s v="S00142817"/>
        <s v="S00142830"/>
        <s v="S00142859"/>
        <s v="S00142867"/>
        <s v="S00142885"/>
        <s v="S00142900"/>
        <s v="S00142911"/>
        <s v="S00142915"/>
        <s v="S00142928"/>
        <s v="S00142937"/>
        <s v="S00142941"/>
        <s v="S00142949"/>
        <s v="S00142966"/>
        <s v="S00142977"/>
        <s v="S00142978"/>
        <s v="S00142985"/>
        <s v="S00142992"/>
        <s v="S00143009"/>
        <s v="S00143046"/>
        <s v="S00143054"/>
        <s v="S00143072"/>
        <s v="S00143118"/>
        <s v="S00143139"/>
        <s v="S00143186"/>
        <s v="S00143204"/>
        <s v="S00143210"/>
        <s v="S00143232"/>
        <s v="S00143262"/>
        <s v="S00143303"/>
        <s v="S00143343"/>
        <s v="S00143418"/>
        <s v="S00143422"/>
        <s v="S00143437"/>
        <s v="S00143511"/>
        <s v="S00143541"/>
        <s v="S00143549"/>
        <s v="S00143566"/>
        <s v="S00143568"/>
        <s v="S00143581"/>
        <s v="S00143619"/>
        <s v="S00143649"/>
        <s v="S00143680"/>
        <s v="S00143696"/>
        <s v="S00143714"/>
        <s v="S00143722"/>
        <s v="S00143724"/>
        <s v="S00143733"/>
        <s v="S00143787"/>
        <s v="S00143815"/>
        <s v="S00143822"/>
        <s v="S00143869"/>
        <s v="S00143877"/>
        <s v="S00143927"/>
        <s v="S00143945"/>
        <s v="S00143980"/>
        <s v="S00144003"/>
        <s v="S00144071"/>
        <s v="S00144109"/>
        <s v="S00144240"/>
        <s v="S00144259"/>
        <s v="S00144264"/>
        <s v="S00144268"/>
        <s v="S00144281"/>
        <s v="S00144306"/>
        <s v="S00144346"/>
        <s v="S00144360"/>
        <s v="S00144378"/>
        <s v="S00144381"/>
        <s v="S00144403"/>
        <s v="S00144498"/>
        <s v="S00144524"/>
        <s v="S00144533"/>
        <s v="S00144619"/>
        <s v="S00144634"/>
        <s v="S00144657"/>
        <s v="S00144717"/>
        <s v="S00144778"/>
        <s v="S00144790"/>
        <s v="S00144807"/>
        <s v="S00144829"/>
        <s v="S00144860"/>
        <s v="S00144874"/>
        <s v="S00144944"/>
        <s v="S00144980"/>
        <s v="S00145005"/>
        <s v="S00145011"/>
        <s v="S00145057"/>
        <s v="S00145062"/>
        <s v="S00145072"/>
        <s v="S00145105"/>
        <s v="S00145119"/>
        <s v="S00145140"/>
        <s v="S00145223"/>
        <s v="S00145228"/>
        <s v="S00145256"/>
        <s v="S00145264"/>
        <s v="S00145268"/>
        <s v="S00145297"/>
        <s v="S00145298"/>
        <s v="S00145315"/>
        <s v="S00145355"/>
        <s v="S00145412"/>
        <s v="S00145427"/>
        <s v="S00145480"/>
        <s v="S00145489"/>
        <s v="S00145534"/>
        <s v="S00145561"/>
        <s v="S00145568"/>
        <s v="S00145634"/>
        <s v="S00145639"/>
        <s v="S00145646"/>
        <s v="S00145714"/>
        <s v="S00145853"/>
        <s v="S00145863"/>
        <s v="S00145885"/>
        <s v="S00145894"/>
        <s v="S00145955"/>
        <s v="S00145972"/>
        <s v="S00145997"/>
        <s v="S00145999"/>
        <s v="S00146009"/>
        <s v="S00146029"/>
        <s v="S00146042"/>
        <s v="S00146054"/>
        <s v="S00146118"/>
        <s v="S00146194"/>
        <s v="S00146209"/>
        <s v="S00146220"/>
        <s v="S00146221"/>
        <s v="S00146229"/>
        <s v="S00146235"/>
        <s v="S00146262"/>
        <s v="S00146268"/>
        <s v="S00146289"/>
        <s v="S00146298"/>
        <s v="S00146422"/>
        <s v="S00146480"/>
        <s v="S00146500"/>
        <s v="S00146562"/>
        <s v="S00146616"/>
        <s v="S00146653"/>
        <s v="S00146660"/>
        <s v="S00146667"/>
        <s v="S00146751"/>
        <s v="S00146763"/>
        <s v="S00146916"/>
        <s v="S00146933"/>
        <s v="S00146941"/>
        <s v="S00146994"/>
        <s v="S00147006"/>
        <s v="S00147009"/>
        <s v="S00147037"/>
        <s v="S00147040"/>
        <s v="S00147055"/>
        <s v="S00147067"/>
        <s v="S00147070"/>
        <s v="S00147073"/>
        <s v="S00147082"/>
        <s v="S00147092"/>
        <s v="S00147093"/>
        <s v="S00147112"/>
        <s v="S00147125"/>
        <s v="S00147127"/>
        <s v="S00147148"/>
        <s v="S00147173"/>
        <s v="S00147193"/>
        <s v="S00147198"/>
        <s v="S00147287"/>
        <s v="S00147321"/>
        <s v="S00147327"/>
        <s v="S00147358"/>
        <s v="S00147373"/>
        <s v="S00147416"/>
        <s v="S00147418"/>
        <s v="S00147437"/>
        <s v="S00147503"/>
        <s v="S00147537"/>
        <s v="S00147596"/>
        <s v="S00147614"/>
        <s v="S00147668"/>
        <s v="S00147670"/>
        <s v="S00147713"/>
        <s v="S00147718"/>
        <s v="S00147720"/>
        <s v="S00147722"/>
        <s v="S00147728"/>
        <s v="S00147765"/>
        <s v="S00147774"/>
        <s v="S00147798"/>
        <s v="S00147822"/>
        <s v="S00147967"/>
        <s v="S00148013"/>
        <s v="S00148019"/>
        <s v="S00148123"/>
        <s v="S00148126"/>
        <s v="S00148194"/>
        <s v="S00148226"/>
        <s v="S00148229"/>
        <s v="S00148232"/>
        <s v="S00148237"/>
        <s v="S00148286"/>
        <s v="S00148312"/>
        <s v="S00148327"/>
        <s v="S00148359"/>
        <s v="S00148393"/>
        <s v="S00148410"/>
        <s v="S00148411"/>
        <s v="S00148438"/>
        <s v="S00148446"/>
        <s v="S00148450"/>
        <s v="S00148476"/>
        <s v="S00148501"/>
        <s v="S00148530"/>
        <s v="S00148552"/>
        <s v="S00148562"/>
        <s v="S00148606"/>
        <s v="S00148625"/>
        <s v="S00148630"/>
        <s v="S00148690"/>
        <s v="S00148699"/>
        <s v="S00148705"/>
        <s v="S00148727"/>
        <s v="S00148753"/>
        <s v="S00148793"/>
        <s v="S00148819"/>
        <s v="S00148830"/>
        <s v="S00148844"/>
        <s v="S00148897"/>
        <s v="S00148915"/>
        <s v="S00148950"/>
        <s v="S00148955"/>
        <s v="S00148999"/>
        <s v="S00149032"/>
        <s v="S00149034"/>
        <s v="S00149058"/>
        <s v="S00149068"/>
        <s v="S00149122"/>
        <s v="S00149127"/>
        <s v="S00149132"/>
        <s v="S00149167"/>
        <s v="S00149180"/>
        <s v="S00149196"/>
        <s v="S00149213"/>
        <s v="S00149270"/>
        <s v="S00149273"/>
        <s v="S00149274"/>
        <s v="S00149307"/>
        <s v="S00149325"/>
        <s v="S00149332"/>
        <s v="S00149333"/>
        <s v="S00149356"/>
        <s v="S00149374"/>
        <s v="S00149388"/>
        <s v="S00149397"/>
        <s v="S00149404"/>
        <s v="S00149422"/>
        <s v="S00149424"/>
        <s v="S00149445"/>
        <s v="S00149478"/>
        <s v="S00149505"/>
        <s v="S00149510"/>
        <s v="S00149540"/>
        <s v="S00149562"/>
        <s v="S00149591"/>
        <s v="S00149619"/>
        <s v="S00149642"/>
        <s v="S00149652"/>
        <s v="S00149687"/>
        <s v="S00149692"/>
        <s v="S00149728"/>
        <s v="S00149774"/>
        <s v="S00149789"/>
        <s v="S00149796"/>
        <s v="S00149797"/>
        <s v="S00149827"/>
        <s v="S00149849"/>
        <s v="S00149855"/>
        <s v="S00149857"/>
        <s v="S00149864"/>
        <s v="S00149876"/>
        <s v="S00149927"/>
        <s v="S00149938"/>
        <s v="S00149954"/>
        <s v="S00150015"/>
        <s v="S00150081"/>
        <s v="S00150086"/>
        <s v="S00150093"/>
        <s v="S00150103"/>
        <s v="S00150134"/>
        <s v="S00150148"/>
        <s v="S00150152"/>
        <s v="S00150161"/>
        <s v="S00150194"/>
        <s v="S00150259"/>
        <s v="S00150260"/>
        <s v="S00150273"/>
        <s v="S00150283"/>
        <s v="S00150300"/>
        <s v="S00150301"/>
        <s v="S00150310"/>
        <s v="S00150353"/>
        <s v="S00150408"/>
        <s v="S00150417"/>
        <s v="S00150425"/>
        <s v="S00150446"/>
        <s v="S00150475"/>
        <s v="S00150522"/>
        <s v="S00150539"/>
        <s v="S00150556"/>
        <s v="S00150612"/>
        <s v="S00150621"/>
        <s v="S00150629"/>
        <s v="S00150670"/>
        <s v="S00150682"/>
        <s v="S00150727"/>
        <s v="S00150777"/>
        <s v="S00150791"/>
        <s v="S00150796"/>
        <s v="S00150835"/>
        <s v="S00150886"/>
        <s v="S00150902"/>
        <s v="S00151022"/>
        <s v="S00151063"/>
        <s v="S00151073"/>
        <s v="S00151088"/>
        <s v="S00151122"/>
        <s v="S00151123"/>
        <s v="S00151136"/>
        <s v="S00151168"/>
        <s v="S00151213"/>
        <s v="S00151302"/>
        <s v="S00151375"/>
        <s v="S00151399"/>
        <s v="S00151402"/>
        <s v="S00151403"/>
        <s v="S00151426"/>
        <s v="S00151453"/>
        <s v="S00151478"/>
        <s v="S00151498"/>
        <s v="S00151505"/>
        <s v="S00151514"/>
        <s v="S00151597"/>
        <s v="S00151598"/>
        <s v="S00151605"/>
        <s v="S00151625"/>
        <s v="S00151723"/>
        <s v="S00151744"/>
        <s v="S00151755"/>
        <s v="S00151770"/>
        <s v="S00151789"/>
        <s v="S00151796"/>
        <s v="S00151804"/>
        <s v="S00151816"/>
        <s v="S00151859"/>
        <s v="S00151932"/>
        <s v="S00151949"/>
        <s v="S00151951"/>
        <s v="S00151984"/>
        <s v="S00151995"/>
        <s v="S00152017"/>
        <s v="S00152020"/>
        <s v="S00152046"/>
        <s v="S00152079"/>
        <s v="S00152111"/>
        <s v="S00152116"/>
        <s v="S00152127"/>
        <s v="S00152152"/>
        <s v="S00152177"/>
        <s v="S00152190"/>
        <s v="S00152206"/>
        <s v="S00152239"/>
        <s v="S00152244"/>
        <s v="S00152300"/>
        <s v="S00152333"/>
        <s v="S00152376"/>
        <s v="S00152384"/>
        <s v="S00152401"/>
        <s v="S00152402"/>
        <s v="S00152441"/>
        <s v="S00152445"/>
        <s v="S00152492"/>
        <s v="S00152495"/>
        <s v="S00152496"/>
        <s v="S00152512"/>
        <s v="S00152523"/>
        <s v="S00152535"/>
        <s v="S00152597"/>
        <s v="S00152603"/>
        <s v="S00152657"/>
        <s v="S00152671"/>
        <s v="S00152695"/>
        <s v="S00152706"/>
        <s v="S00152722"/>
        <s v="S00152756"/>
        <s v="S00152768"/>
        <s v="S00152787"/>
        <s v="S00152788"/>
        <s v="S00152848"/>
        <s v="S00152849"/>
        <s v="S00152908"/>
        <s v="S00152911"/>
        <s v="S00152937"/>
        <s v="S00152944"/>
        <s v="S00152959"/>
        <s v="S00152968"/>
        <s v="S00152979"/>
        <s v="S00153002"/>
        <s v="S00153036"/>
        <s v="S00153064"/>
        <s v="S00153082"/>
        <s v="S00153128"/>
        <s v="S00153141"/>
        <s v="S00153153"/>
        <s v="S00153157"/>
        <s v="S00153173"/>
        <s v="S00153188"/>
        <s v="S00153203"/>
        <s v="S00153233"/>
        <s v="S00153237"/>
        <s v="S00153238"/>
        <s v="S00153260"/>
        <s v="S00153263"/>
        <s v="S00153281"/>
        <s v="S00153368"/>
        <s v="S00153379"/>
        <s v="S00153390"/>
        <s v="S00153404"/>
        <s v="S00153419"/>
        <s v="S00153444"/>
        <s v="S00153449"/>
        <s v="S00153526"/>
        <s v="S00153532"/>
        <s v="S00153534"/>
        <s v="S00153561"/>
        <s v="S00153591"/>
        <s v="S00153592"/>
        <s v="S00153610"/>
        <s v="S00153620"/>
        <s v="S00153674"/>
        <s v="S00153687"/>
        <s v="S00153728"/>
        <s v="S00153731"/>
        <s v="S00153811"/>
        <s v="S00153844"/>
        <s v="S00153883"/>
        <s v="S00153889"/>
        <s v="S00153903"/>
        <s v="S00153987"/>
        <s v="S00154051"/>
        <s v="S00154063"/>
        <s v="S00154122"/>
        <s v="S00154160"/>
        <s v="S00154162"/>
        <s v="S00154179"/>
        <s v="S00154249"/>
        <s v="S00154253"/>
        <s v="S00154254"/>
        <s v="S00154267"/>
        <s v="S00154296"/>
        <s v="S00154330"/>
        <s v="S00154359"/>
        <s v="S00154362"/>
        <s v="S00154372"/>
        <s v="S00154390"/>
        <s v="S00154410"/>
        <s v="S00154446"/>
        <s v="S00154453"/>
        <s v="S00154464"/>
        <s v="S00154466"/>
        <s v="S00154474"/>
        <s v="S00154520"/>
        <s v="S00154539"/>
        <s v="S00154568"/>
        <s v="S00154576"/>
        <s v="S00154596"/>
        <s v="S00154611"/>
        <s v="S00154680"/>
        <s v="S00154687"/>
        <s v="S00154719"/>
        <s v="S00154720"/>
        <s v="S00154737"/>
        <s v="S00154739"/>
        <s v="S00154751"/>
        <s v="S00154764"/>
        <s v="S00154779"/>
        <s v="S00154811"/>
        <s v="S00154862"/>
        <s v="S00154871"/>
        <s v="S00154875"/>
        <s v="S00154911"/>
        <s v="S00154922"/>
        <s v="S00154926"/>
        <s v="S00154929"/>
        <s v="S00154946"/>
        <s v="S00155005"/>
        <s v="S00155007"/>
        <s v="S00155040"/>
        <s v="S00155098"/>
        <s v="S00155104"/>
        <s v="S00155129"/>
        <s v="S00155149"/>
        <s v="S00155168"/>
        <s v="S00155181"/>
        <s v="S00155224"/>
        <s v="S00155241"/>
        <s v="S00155249"/>
        <s v="S00155256"/>
        <s v="S00155302"/>
        <s v="S00155327"/>
        <s v="S00155486"/>
        <s v="S00155489"/>
        <s v="S00155497"/>
        <s v="S00155511"/>
        <s v="S00155517"/>
        <s v="S00155549"/>
        <s v="S00155563"/>
        <s v="S00155567"/>
        <s v="S00155579"/>
        <s v="S00155633"/>
        <s v="S00155640"/>
        <s v="S00155651"/>
        <s v="S00155668"/>
        <s v="S00155671"/>
        <s v="S00155675"/>
        <s v="S00155733"/>
        <s v="S00155758"/>
        <s v="S00155761"/>
        <s v="S00155858"/>
        <s v="S00155859"/>
        <s v="S00155885"/>
        <s v="S00155959"/>
        <s v="S00155962"/>
        <s v="S00155972"/>
        <s v="S00155986"/>
        <s v="S00155994"/>
        <s v="S00156017"/>
        <s v="S00156043"/>
        <s v="S00156062"/>
        <s v="S00156090"/>
        <s v="S00156156"/>
        <s v="S00156174"/>
        <s v="S00156184"/>
        <s v="S00156193"/>
        <s v="S00156274"/>
        <s v="S00156278"/>
        <s v="S00156314"/>
        <s v="S00156324"/>
        <s v="S00156346"/>
        <s v="S00156385"/>
        <s v="S00156432"/>
        <s v="S00156453"/>
        <s v="S00156458"/>
        <s v="S00156462"/>
        <s v="S00156489"/>
        <s v="S00156553"/>
        <s v="S00156558"/>
        <s v="S00156560"/>
        <s v="S00156577"/>
        <s v="S00156579"/>
        <s v="S00156593"/>
        <s v="S00156636"/>
        <s v="S00156662"/>
        <s v="S00156764"/>
        <s v="S00156768"/>
        <s v="S00156771"/>
        <s v="S00156794"/>
        <s v="S00156800"/>
        <s v="S00156804"/>
        <s v="S00156832"/>
        <s v="S00156874"/>
        <s v="S00156882"/>
        <s v="S00156908"/>
        <s v="S00156928"/>
        <s v="S00156963"/>
        <s v="S00156969"/>
        <s v="S00156992"/>
        <s v="S00157028"/>
        <s v="S00157033"/>
        <s v="S00157035"/>
        <s v="S00157056"/>
        <s v="S00157067"/>
        <s v="S00157094"/>
        <s v="S00157114"/>
        <s v="S00157182"/>
        <s v="S00157198"/>
        <s v="S00157247"/>
        <s v="S00157261"/>
        <s v="S00157274"/>
        <s v="S00157284"/>
        <s v="S00157295"/>
        <s v="S00157331"/>
        <s v="S00157377"/>
        <s v="S00157425"/>
        <s v="S00157501"/>
        <s v="S00157505"/>
        <s v="S00157527"/>
        <s v="S00157571"/>
        <s v="S00157663"/>
        <s v="S00157675"/>
        <s v="S00157712"/>
        <s v="S00157751"/>
        <s v="S00157773"/>
        <s v="S00157774"/>
        <s v="S00157781"/>
        <s v="S00157816"/>
        <s v="S00157831"/>
        <s v="S00157836"/>
        <s v="S00157843"/>
        <s v="S00157856"/>
        <s v="S00157864"/>
        <s v="S00157913"/>
        <s v="S00158007"/>
        <s v="S00158023"/>
        <s v="S00158028"/>
        <s v="S00158055"/>
        <s v="S00158091"/>
        <s v="S00158122"/>
        <s v="S00158147"/>
        <s v="S00158157"/>
        <s v="S00158218"/>
        <s v="S00158228"/>
        <s v="S00158235"/>
        <s v="S00158246"/>
        <s v="S00158249"/>
        <s v="S00158271"/>
        <s v="S00158297"/>
        <s v="S00158332"/>
        <s v="S00158374"/>
        <s v="S00158386"/>
        <s v="S00158389"/>
        <s v="S00158394"/>
        <s v="S00158395"/>
        <s v="S00158424"/>
        <s v="S00158435"/>
        <s v="S00158438"/>
        <s v="S00158448"/>
        <s v="S00158450"/>
        <s v="S00158513"/>
        <s v="S00158515"/>
        <s v="S00158522"/>
        <s v="S00158551"/>
        <s v="S00158553"/>
        <s v="S00158600"/>
        <s v="S00158646"/>
        <s v="S00158658"/>
        <s v="S00158699"/>
        <s v="S00158705"/>
        <s v="S00158722"/>
        <s v="S00158737"/>
        <s v="S00158764"/>
        <s v="S00158830"/>
        <s v="S00158835"/>
        <s v="S00158842"/>
        <s v="S00158858"/>
        <s v="S00158882"/>
        <s v="S00158997"/>
        <s v="S00158999"/>
        <s v="S00159023"/>
        <s v="S00159064"/>
        <s v="S00159068"/>
        <s v="S00159081"/>
        <s v="S00159087"/>
        <s v="S00159247"/>
        <s v="S00159308"/>
        <s v="S00159314"/>
        <s v="S00159317"/>
        <s v="S00159348"/>
        <s v="S00159360"/>
        <s v="S00159379"/>
        <s v="S00159390"/>
        <s v="S00159395"/>
        <s v="S00159417"/>
        <s v="S00159421"/>
        <s v="S00159447"/>
        <s v="S00159464"/>
        <s v="S00159469"/>
        <s v="S00159472"/>
        <s v="S00159495"/>
        <s v="S00159517"/>
        <s v="S00159558"/>
        <s v="S00159583"/>
        <s v="S00159611"/>
        <s v="S00159613"/>
        <s v="S00159617"/>
        <s v="S00159621"/>
        <s v="S00159655"/>
        <s v="S00159673"/>
        <s v="S00159679"/>
        <s v="S00159694"/>
        <s v="S00159722"/>
        <s v="S00159755"/>
        <s v="S00159762"/>
        <s v="S00159769"/>
        <s v="S00159798"/>
        <s v="S00159820"/>
        <s v="S00159892"/>
        <s v="S00160021"/>
        <s v="S00160079"/>
        <s v="S00160091"/>
        <s v="S00160120"/>
        <s v="S00160138"/>
        <s v="S00160157"/>
        <s v="S00160160"/>
        <s v="S00160172"/>
        <s v="S00160224"/>
        <s v="S00160269"/>
        <s v="S00160282"/>
        <s v="S00160330"/>
        <s v="S00160355"/>
        <s v="S00160368"/>
        <s v="S00160370"/>
        <s v="S00160447"/>
        <s v="S00160513"/>
        <s v="S00160514"/>
        <s v="S00160552"/>
        <s v="S00160555"/>
        <s v="S00160558"/>
        <s v="S00160604"/>
        <s v="S00160672"/>
        <s v="S00160692"/>
        <s v="S00160697"/>
        <s v="S00160719"/>
        <s v="S00160730"/>
        <s v="S00160754"/>
        <s v="S00160762"/>
        <s v="S00160778"/>
        <s v="S00160916"/>
        <s v="S00160948"/>
        <s v="S00160964"/>
        <s v="S00161022"/>
        <s v="S00161048"/>
        <s v="S00161059"/>
        <s v="S00161064"/>
        <s v="S00161093"/>
        <s v="S00161102"/>
        <s v="S00161113"/>
        <s v="S00161160"/>
        <s v="S00161202"/>
        <s v="S00161264"/>
        <s v="S00161271"/>
        <s v="S00161273"/>
        <s v="S00161275"/>
        <s v="S00161286"/>
        <s v="S00161306"/>
        <s v="S00161321"/>
        <s v="S00161363"/>
        <s v="S00161372"/>
        <s v="S00161388"/>
        <s v="S00161410"/>
        <s v="S00161453"/>
        <s v="S00161507"/>
        <s v="S00161517"/>
        <s v="S00161541"/>
        <s v="S00161556"/>
        <s v="S00161571"/>
        <s v="S00161577"/>
        <s v="S00161590"/>
        <s v="S00161625"/>
        <s v="S00161664"/>
        <s v="S00161671"/>
        <s v="S00161679"/>
        <s v="S00161696"/>
        <s v="S00161787"/>
        <s v="S00161800"/>
        <s v="S00161842"/>
        <s v="S00161859"/>
        <s v="S00161872"/>
        <s v="S00161887"/>
        <s v="S00161895"/>
        <s v="S00161898"/>
        <s v="S00161917"/>
        <s v="S00161949"/>
        <s v="S00161961"/>
        <s v="S00161971"/>
        <s v="S00161976"/>
        <s v="S00161985"/>
        <s v="S00162008"/>
        <s v="S00162029"/>
        <s v="S00162104"/>
        <s v="S00162105"/>
        <s v="S00162106"/>
        <s v="S00162113"/>
        <s v="S00162126"/>
        <s v="S00162136"/>
        <s v="S00162154"/>
        <s v="S00162165"/>
        <s v="S00162169"/>
        <s v="S00162181"/>
        <s v="S00162196"/>
        <s v="S00162213"/>
        <s v="S00162227"/>
        <s v="S00162258"/>
        <s v="S00162262"/>
        <s v="S00162282"/>
        <s v="S00162292"/>
        <s v="S00162305"/>
        <s v="S00162324"/>
        <s v="S00162330"/>
        <s v="S00162333"/>
        <s v="S00162356"/>
        <s v="S00162451"/>
        <s v="S00162573"/>
        <s v="S00162581"/>
        <s v="S00162614"/>
        <s v="S00162618"/>
        <s v="S00162623"/>
        <s v="S00162628"/>
        <s v="S00162632"/>
        <s v="S00162645"/>
        <s v="S00162655"/>
        <s v="S00162656"/>
        <s v="S00162704"/>
        <s v="S00162707"/>
        <s v="S00162728"/>
        <s v="S00162742"/>
        <s v="S00162809"/>
        <s v="S00162816"/>
        <s v="S00162837"/>
        <s v="S00162847"/>
        <s v="S00162866"/>
        <s v="S00162878"/>
        <s v="S00162879"/>
        <s v="S00162904"/>
        <s v="S00162956"/>
        <s v="S00162966"/>
        <s v="S00162971"/>
        <s v="S00163010"/>
        <s v="S00163038"/>
        <s v="S00163059"/>
        <s v="S00163080"/>
        <s v="S00163094"/>
        <s v="S00163126"/>
        <s v="S00163146"/>
        <s v="S00163162"/>
        <s v="S00163182"/>
        <s v="S00163187"/>
        <s v="S00163225"/>
        <s v="S00163240"/>
        <s v="S00163257"/>
        <s v="S00163273"/>
        <s v="S00163274"/>
        <s v="S00163275"/>
        <s v="S00163284"/>
        <s v="S00163299"/>
        <s v="S00163348"/>
        <s v="S00163377"/>
        <s v="S00163402"/>
        <s v="S00163415"/>
        <s v="S00163423"/>
        <s v="S00163516"/>
        <s v="S00163549"/>
        <s v="S00163572"/>
        <s v="S00163619"/>
        <s v="S00163641"/>
        <s v="S00163656"/>
        <s v="S00163698"/>
        <s v="S00163741"/>
        <s v="S00163754"/>
        <s v="S00163803"/>
        <s v="S00163805"/>
        <s v="S00163817"/>
        <s v="S00163845"/>
        <s v="S00163906"/>
        <s v="S00163921"/>
        <s v="S00163944"/>
        <s v="S00163950"/>
        <s v="S00163958"/>
        <s v="S00163977"/>
        <s v="S00163979"/>
        <s v="S00163981"/>
        <s v="S00163988"/>
        <s v="S00164006"/>
        <s v="S00164037"/>
        <s v="S00164121"/>
        <s v="S00164124"/>
        <s v="S00164137"/>
        <s v="S00164138"/>
        <s v="S00164210"/>
        <s v="S00164284"/>
        <s v="S00164347"/>
        <s v="S00164404"/>
        <s v="S00164405"/>
        <s v="S00164429"/>
        <s v="S00164438"/>
        <s v="S00164456"/>
        <s v="S00164492"/>
        <s v="S00164522"/>
        <s v="S00164525"/>
        <s v="S00164580"/>
        <s v="S00164586"/>
        <s v="S00164590"/>
        <s v="S00164711"/>
        <s v="S00164717"/>
        <s v="S00164731"/>
        <s v="S00164733"/>
        <s v="S00164758"/>
        <s v="S00164767"/>
        <s v="S00164768"/>
        <s v="S00164791"/>
        <s v="S00164822"/>
        <s v="S00164852"/>
        <s v="S00164932"/>
        <s v="S00164938"/>
        <s v="S00164939"/>
        <s v="S00164942"/>
        <s v="S00164973"/>
        <s v="S00164982"/>
        <s v="S00165002"/>
        <s v="S00165003"/>
        <s v="S00165009"/>
        <s v="S00165012"/>
        <s v="S00165015"/>
        <s v="S00165018"/>
        <s v="S00165053"/>
        <s v="S00165055"/>
        <s v="S00165123"/>
        <s v="S00165134"/>
        <s v="S00165139"/>
        <s v="S00165160"/>
        <s v="S00165167"/>
        <s v="S00165230"/>
        <s v="S00165238"/>
        <s v="S00165325"/>
        <s v="S00165334"/>
        <s v="S00165382"/>
        <s v="S00165440"/>
        <s v="S00165464"/>
        <s v="S00165561"/>
        <s v="S00165565"/>
        <s v="S00165686"/>
        <s v="S00165707"/>
        <s v="S00165715"/>
        <s v="S00165726"/>
        <s v="S00165770"/>
        <s v="S00165802"/>
        <s v="S00165852"/>
        <s v="S00165893"/>
        <s v="S00165915"/>
        <s v="S00165952"/>
        <s v="S00165968"/>
        <s v="S00165976"/>
        <s v="S00165988"/>
        <s v="S00165992"/>
        <s v="S00166002"/>
        <s v="S00166011"/>
        <s v="S00166038"/>
        <s v="S00166051"/>
        <s v="S00166052"/>
        <s v="S00166054"/>
        <s v="S00166086"/>
        <s v="S00166091"/>
        <s v="S00166127"/>
        <s v="S00166131"/>
        <s v="S00166155"/>
        <s v="S00166175"/>
        <s v="S00166194"/>
        <s v="S00166198"/>
        <s v="S00166209"/>
        <s v="S00166247"/>
        <s v="S00166288"/>
        <s v="S00166293"/>
        <s v="S00166333"/>
        <s v="S00166380"/>
        <s v="S00166388"/>
        <s v="S00166435"/>
        <s v="S00166447"/>
        <s v="S00166450"/>
        <s v="S00166474"/>
        <s v="S00166483"/>
        <s v="S00166505"/>
        <s v="S00166507"/>
        <s v="S00166518"/>
        <s v="S00166555"/>
        <s v="S00166568"/>
        <s v="S00166581"/>
        <s v="S00166603"/>
        <s v="S00166638"/>
        <s v="S00166654"/>
        <s v="S00166698"/>
        <s v="S00166724"/>
        <s v="S00166743"/>
        <s v="S00166748"/>
        <s v="S00166758"/>
        <s v="S00166788"/>
        <s v="S00166790"/>
        <s v="S00166792"/>
        <s v="S00166814"/>
        <s v="S00166829"/>
        <s v="S00166843"/>
        <s v="S00166899"/>
        <s v="S00166913"/>
        <s v="S00167041"/>
        <s v="S00167157"/>
        <s v="S00167189"/>
        <s v="S00167195"/>
        <s v="S00167220"/>
        <s v="S00167244"/>
        <s v="S00167339"/>
        <s v="S00167340"/>
        <s v="S00167382"/>
        <s v="S00167400"/>
        <s v="S00167453"/>
        <s v="S00167458"/>
        <s v="S00167480"/>
        <s v="S00167511"/>
        <s v="S00167514"/>
        <s v="S00167533"/>
        <s v="S00167534"/>
        <s v="S00167553"/>
        <s v="S00167568"/>
        <s v="S00167572"/>
        <s v="S00167603"/>
        <s v="S00167636"/>
        <s v="S00167673"/>
        <s v="S00167771"/>
        <s v="S00167778"/>
        <s v="S00167799"/>
        <s v="S00167815"/>
        <s v="S00167839"/>
        <s v="S00167865"/>
        <s v="S00167942"/>
        <s v="S00167945"/>
        <s v="S00167959"/>
        <s v="S00167960"/>
        <s v="S00167985"/>
        <s v="S00168016"/>
        <s v="S00168021"/>
        <s v="S00168043"/>
        <s v="S00168085"/>
        <s v="S00168094"/>
        <s v="S00168102"/>
        <s v="S00168106"/>
        <s v="S00168108"/>
        <s v="S00168151"/>
        <s v="S00168155"/>
        <s v="S00168164"/>
        <s v="S00168172"/>
        <s v="S00168175"/>
        <s v="S00168244"/>
        <s v="S00168259"/>
        <s v="S00168273"/>
        <s v="S00168293"/>
        <s v="S00168328"/>
        <s v="S00168358"/>
        <s v="S00168363"/>
        <s v="S00168373"/>
        <s v="S00168423"/>
        <s v="S00168436"/>
        <s v="S00168437"/>
        <s v="S00168470"/>
        <s v="S00168495"/>
        <s v="S00168536"/>
        <s v="S00168537"/>
        <s v="S00168539"/>
        <s v="S00168540"/>
        <s v="S00168556"/>
        <s v="S00168571"/>
        <s v="S00168608"/>
        <s v="S00168611"/>
        <s v="S00168666"/>
        <s v="S00168673"/>
        <s v="S00168701"/>
        <s v="S00168716"/>
        <s v="S00168734"/>
        <s v="S00168825"/>
        <s v="S00168828"/>
        <s v="S00168846"/>
        <s v="S00168876"/>
        <s v="S00168899"/>
        <s v="S00168934"/>
        <s v="S00168950"/>
        <s v="S00168976"/>
        <s v="S00168991"/>
        <s v="S00169000"/>
        <s v="S00169061"/>
        <s v="S00169095"/>
        <s v="S00169149"/>
        <s v="S00169159"/>
        <s v="S00169160"/>
        <s v="S00169165"/>
        <s v="S00169174"/>
        <s v="S00169178"/>
        <s v="S00169182"/>
        <s v="S00169231"/>
        <s v="S00169313"/>
        <s v="S00169350"/>
        <s v="S00169377"/>
        <s v="S00169400"/>
        <s v="S00169421"/>
        <s v="S00169428"/>
        <s v="S00169432"/>
        <s v="S00169438"/>
        <s v="S00169500"/>
        <s v="S00169509"/>
        <s v="S00169519"/>
        <s v="S00169537"/>
        <s v="S00169566"/>
        <s v="S00169576"/>
        <s v="S00169578"/>
        <s v="S00169611"/>
        <s v="S00169644"/>
        <s v="S00169692"/>
        <s v="S00169693"/>
        <s v="S00169706"/>
        <s v="S00169708"/>
        <s v="S00169788"/>
        <s v="S00169855"/>
        <s v="S00169875"/>
        <s v="S00169923"/>
        <s v="S00169950"/>
        <s v="S00170016"/>
        <s v="S00170062"/>
        <s v="S00170083"/>
        <s v="S00170084"/>
        <s v="S00170088"/>
        <s v="S00170099"/>
        <s v="S00170102"/>
        <s v="S00170112"/>
        <s v="S00170225"/>
        <s v="S00170274"/>
        <s v="S00170294"/>
        <s v="S00170338"/>
        <s v="S00170341"/>
        <s v="S00170362"/>
        <s v="S00170391"/>
        <s v="S00170397"/>
        <s v="S00170405"/>
        <s v="S00170408"/>
        <s v="S00170433"/>
        <s v="S00170503"/>
        <s v="S00170511"/>
        <s v="S00170520"/>
        <s v="S00170521"/>
        <s v="S00170549"/>
        <s v="S00170570"/>
        <s v="S00170589"/>
        <s v="S00170594"/>
        <s v="S00170612"/>
        <s v="S00170620"/>
        <s v="S00170650"/>
        <s v="S00170656"/>
        <s v="S00170675"/>
        <s v="S00170695"/>
        <s v="S00170747"/>
        <s v="S00170756"/>
        <s v="S00170836"/>
        <s v="S00170848"/>
        <s v="S00170855"/>
        <s v="S00170863"/>
        <s v="S00170924"/>
        <s v="S00170937"/>
        <s v="S00170968"/>
        <s v="S00170974"/>
        <s v="S00171001"/>
        <s v="S00171006"/>
        <s v="S00171038"/>
        <s v="S00171043"/>
        <s v="S00171051"/>
        <s v="S00171115"/>
        <s v="S00171117"/>
        <s v="S00171176"/>
        <s v="S00171189"/>
        <s v="S00171191"/>
        <s v="S00171207"/>
        <s v="S00171225"/>
        <s v="S00171260"/>
        <s v="S00171266"/>
        <s v="S00171309"/>
        <s v="S00171315"/>
        <s v="S00171323"/>
        <s v="S00171341"/>
        <s v="S00171407"/>
        <s v="S00171434"/>
        <s v="S00171483"/>
        <s v="S00171555"/>
        <s v="S00171630"/>
        <s v="S00171696"/>
        <s v="S00171712"/>
        <s v="S00171723"/>
        <s v="S00171737"/>
        <s v="S00171904"/>
        <s v="S00171911"/>
        <s v="S00171944"/>
        <s v="S00171952"/>
        <s v="S00171959"/>
        <s v="S00171964"/>
        <s v="S00171967"/>
        <s v="S00171971"/>
        <s v="S00171979"/>
        <s v="S00171980"/>
        <s v="S00171984"/>
        <s v="S00172011"/>
        <s v="S00172031"/>
        <s v="S00172043"/>
        <s v="S00172046"/>
        <s v="S00172052"/>
        <s v="S00172082"/>
        <s v="S00172094"/>
        <s v="S00172138"/>
        <s v="S00172171"/>
        <s v="S00172174"/>
        <s v="S00172187"/>
        <s v="S00172192"/>
        <s v="S00172248"/>
        <s v="S00172251"/>
        <s v="S00172301"/>
        <s v="S00172326"/>
        <s v="S00172330"/>
        <s v="S00172348"/>
        <s v="S00172376"/>
        <s v="S00172452"/>
        <s v="S00172457"/>
        <s v="S00172460"/>
        <s v="S00172480"/>
        <s v="S00172494"/>
        <s v="S00172503"/>
        <s v="S00172536"/>
        <s v="S00172541"/>
        <s v="S00172552"/>
        <s v="S00172561"/>
        <s v="S00172579"/>
        <s v="S00172583"/>
        <s v="S00172585"/>
        <s v="S00172658"/>
        <s v="S00172677"/>
        <s v="S00172693"/>
        <s v="S00172702"/>
        <s v="S00172711"/>
        <s v="S00172737"/>
        <s v="S00172739"/>
        <s v="S00172828"/>
        <s v="S00172838"/>
        <s v="S00172847"/>
        <s v="S00172894"/>
        <s v="S00172929"/>
        <s v="S00172963"/>
        <s v="S00172971"/>
        <s v="S00172972"/>
        <s v="S00172988"/>
        <s v="S00173007"/>
        <s v="S00173036"/>
        <s v="S00173059"/>
        <s v="S00173061"/>
        <s v="S00173069"/>
        <s v="S00173083"/>
        <s v="S00173112"/>
        <s v="S00173116"/>
        <s v="S00173117"/>
        <s v="S00173128"/>
        <s v="S00173217"/>
        <s v="S00173243"/>
        <s v="S00173245"/>
        <s v="S00173345"/>
        <s v="S00173447"/>
        <s v="S00173457"/>
        <s v="S00173476"/>
        <s v="S00173504"/>
        <s v="S00173561"/>
        <s v="S00173586"/>
        <s v="S00173599"/>
        <s v="S00173663"/>
        <s v="S00173673"/>
        <s v="S00173692"/>
        <s v="S00173721"/>
        <s v="S00173747"/>
        <s v="S00173813"/>
        <s v="S00173872"/>
        <s v="S00173876"/>
        <s v="S00173925"/>
        <s v="S00173946"/>
        <s v="S00173963"/>
        <s v="S00174070"/>
        <s v="S00174086"/>
        <s v="S00174101"/>
        <s v="S00174184"/>
        <s v="S00174201"/>
        <s v="S00174202"/>
        <s v="S00174203"/>
        <s v="S00174204"/>
        <s v="S00174223"/>
        <s v="S00174236"/>
        <s v="S00174253"/>
        <s v="S00174255"/>
        <s v="S00174258"/>
        <s v="S00174277"/>
        <s v="S00174281"/>
        <s v="S00174307"/>
        <s v="S00174319"/>
        <s v="S00174345"/>
        <s v="S00174348"/>
        <s v="S00174353"/>
        <s v="S00174433"/>
        <s v="S00174457"/>
        <s v="S00174468"/>
        <s v="S00174491"/>
        <s v="S00174512"/>
        <s v="S00174515"/>
        <s v="S00174520"/>
        <s v="S00174530"/>
        <s v="S00174542"/>
        <s v="S00174556"/>
        <s v="S00174623"/>
        <s v="S00174635"/>
        <s v="S00174658"/>
        <s v="S00174685"/>
        <s v="S00174708"/>
        <s v="S00174731"/>
        <s v="S00174734"/>
        <s v="S00174777"/>
        <s v="S00174823"/>
        <s v="S00174836"/>
        <s v="S00174845"/>
        <s v="S00174876"/>
        <s v="S00174881"/>
        <s v="S00174898"/>
        <s v="S00174908"/>
        <s v="S00174922"/>
        <s v="S00174937"/>
        <s v="S00174939"/>
        <s v="S00174954"/>
        <s v="S00174966"/>
        <s v="S00174983"/>
        <s v="S00175037"/>
        <s v="S00175056"/>
        <s v="S00175057"/>
        <s v="S00175084"/>
        <s v="S00175093"/>
        <s v="S00175123"/>
        <s v="S00175148"/>
        <s v="S00175267"/>
        <s v="S00175306"/>
        <s v="S00175347"/>
        <s v="S00175362"/>
        <s v="S00175364"/>
        <s v="S00175370"/>
        <s v="S00175379"/>
        <s v="S00175408"/>
        <s v="S00175461"/>
        <s v="S00175479"/>
        <s v="S00175489"/>
        <s v="S00175503"/>
        <s v="S00175523"/>
        <s v="S00175532"/>
        <s v="S00175535"/>
        <s v="S00175558"/>
        <s v="S00175581"/>
        <s v="S00175610"/>
        <s v="S00175613"/>
        <s v="S00175637"/>
        <s v="S00175668"/>
        <s v="S00175672"/>
        <s v="S00175680"/>
        <s v="S00175687"/>
        <s v="S00175702"/>
        <s v="S00175724"/>
        <s v="S00175736"/>
        <s v="S00175801"/>
        <s v="S00175854"/>
        <s v="S00175862"/>
        <s v="S00175905"/>
        <s v="S00175921"/>
        <s v="S00175927"/>
        <s v="S00175933"/>
        <s v="S00175940"/>
        <s v="S00175948"/>
        <s v="S00175955"/>
        <s v="S00175960"/>
        <s v="S00175963"/>
        <s v="S00175988"/>
        <s v="S00176004"/>
        <s v="S00176023"/>
        <s v="S00176063"/>
        <s v="S00176065"/>
        <s v="S00176077"/>
        <s v="S00176092"/>
        <s v="S00176096"/>
        <s v="S00176101"/>
        <s v="S00176116"/>
        <s v="S00176168"/>
        <s v="S00176172"/>
        <s v="S00176189"/>
        <s v="S00176192"/>
        <s v="S00176202"/>
        <s v="S00176203"/>
        <s v="S00176210"/>
        <s v="S00176289"/>
        <s v="S00176319"/>
        <s v="S00176321"/>
        <s v="S00176323"/>
        <s v="S00176378"/>
        <s v="S00176411"/>
        <s v="S00176414"/>
        <s v="S00176427"/>
        <s v="S00176465"/>
        <s v="S00176478"/>
        <s v="S00176534"/>
        <s v="S00176550"/>
        <s v="S00176555"/>
        <s v="S00176579"/>
        <s v="S00176605"/>
        <s v="S00176637"/>
        <s v="S00176677"/>
        <s v="S00176680"/>
        <s v="S00176696"/>
        <s v="S00176703"/>
        <s v="S00176722"/>
        <s v="S00176750"/>
        <s v="S00176752"/>
        <s v="S00176753"/>
        <s v="S00176781"/>
        <s v="S00176809"/>
        <s v="S00176813"/>
        <s v="S00176816"/>
        <s v="S00176820"/>
        <s v="S00176827"/>
        <s v="S00176842"/>
        <s v="S00176866"/>
        <s v="S00176889"/>
        <s v="S00176935"/>
        <s v="S00176938"/>
        <s v="S00176958"/>
        <s v="S00176991"/>
        <s v="S00177023"/>
        <s v="S00177038"/>
        <s v="S00177040"/>
        <s v="S00177062"/>
        <s v="S00177072"/>
        <s v="S00177086"/>
        <s v="S00177113"/>
        <s v="S00177146"/>
        <s v="S00177155"/>
        <s v="S00177157"/>
        <s v="S00177231"/>
        <s v="S00177288"/>
        <s v="S00177336"/>
        <s v="S00177375"/>
        <s v="S00177425"/>
        <s v="S00177452"/>
        <s v="S00177481"/>
        <s v="S00177553"/>
        <s v="S00177561"/>
        <s v="S00177581"/>
        <s v="S00177604"/>
        <s v="S00177667"/>
        <s v="S00177677"/>
        <s v="S00177702"/>
        <s v="S00177724"/>
        <s v="S00177730"/>
        <s v="S00177733"/>
        <s v="S00177737"/>
        <s v="S00177752"/>
        <s v="S00177789"/>
        <s v="S00177834"/>
        <s v="S00177840"/>
        <s v="S00177853"/>
        <s v="S00177877"/>
        <s v="S00177881"/>
        <s v="S00177903"/>
        <s v="S00177911"/>
        <s v="S00177943"/>
        <s v="S00177947"/>
        <s v="S00178033"/>
        <s v="S00178044"/>
        <s v="S00178110"/>
        <s v="S00178131"/>
        <s v="S00178133"/>
        <s v="S00178142"/>
        <s v="S00178191"/>
        <s v="S00178204"/>
        <s v="S00178206"/>
        <s v="S00178236"/>
        <s v="S00178243"/>
        <s v="S00178279"/>
        <s v="S00178307"/>
        <s v="S00178313"/>
        <s v="S00178369"/>
        <s v="S00178383"/>
        <s v="S00178392"/>
        <s v="S00178413"/>
        <s v="S00178428"/>
        <s v="S00178443"/>
        <s v="S00178447"/>
        <s v="S00178470"/>
        <s v="S00178479"/>
        <s v="S00178535"/>
        <s v="S00178553"/>
        <s v="S00178656"/>
        <s v="S00178696"/>
        <s v="S00178728"/>
        <s v="S00178750"/>
        <s v="S00178814"/>
        <s v="S00178854"/>
        <s v="S00178863"/>
        <s v="S00178927"/>
        <s v="S00178944"/>
        <s v="S00178972"/>
        <s v="S00179018"/>
        <s v="S00179021"/>
        <s v="S00179072"/>
        <s v="S00179081"/>
        <s v="S00179093"/>
        <s v="S00179116"/>
        <s v="S00179161"/>
        <s v="S00179175"/>
        <s v="S00179190"/>
        <s v="S00179211"/>
        <s v="S00179244"/>
        <s v="S00179262"/>
        <s v="S00179270"/>
        <s v="S00179275"/>
        <s v="S00179317"/>
        <s v="S00179366"/>
        <s v="S00179407"/>
        <s v="S00179440"/>
        <s v="S00179484"/>
        <s v="S00179522"/>
        <s v="S00179526"/>
        <s v="S00179545"/>
        <s v="S00179570"/>
        <s v="S00179593"/>
        <s v="S00179602"/>
        <s v="S00179655"/>
        <s v="S00179751"/>
        <s v="S00179764"/>
        <s v="S00179769"/>
        <s v="S00179773"/>
        <s v="S00179799"/>
        <s v="S00179807"/>
        <s v="S00179808"/>
        <s v="S00179823"/>
        <s v="S00179906"/>
        <s v="S00180072"/>
        <s v="S00180113"/>
        <s v="S00180118"/>
        <s v="S00180122"/>
        <s v="S00180157"/>
        <s v="S00180188"/>
        <s v="S00180227"/>
        <s v="S00180232"/>
        <s v="S00180299"/>
        <s v="S00180318"/>
        <s v="S00180336"/>
        <s v="S00180345"/>
        <s v="S00180358"/>
        <s v="S00180361"/>
        <s v="S00180362"/>
        <s v="S00180373"/>
        <s v="S00180374"/>
        <s v="S00180448"/>
        <s v="S00180458"/>
        <s v="S00180519"/>
        <s v="S00180549"/>
        <s v="S00180601"/>
        <s v="S00180611"/>
        <s v="S00180615"/>
        <s v="S00180628"/>
        <s v="S00180640"/>
        <s v="S00180653"/>
        <s v="S00180708"/>
        <s v="S00180710"/>
        <s v="S00180762"/>
        <s v="S00180781"/>
        <s v="S00180799"/>
        <s v="S00180801"/>
        <s v="S00180806"/>
        <s v="S00180845"/>
        <s v="S00180849"/>
        <s v="S00180858"/>
        <s v="S00180864"/>
        <s v="S00180869"/>
        <s v="S00180872"/>
        <s v="S00180921"/>
        <s v="S00180985"/>
        <s v="S00180995"/>
        <s v="S00181006"/>
        <s v="S00181013"/>
        <s v="S00181031"/>
        <s v="S00181075"/>
        <s v="S00181082"/>
        <s v="S00181181"/>
        <s v="S00181220"/>
        <s v="S00181245"/>
        <s v="S00181254"/>
        <s v="S00181269"/>
        <s v="S00181270"/>
        <s v="S00181290"/>
        <s v="S00181342"/>
        <s v="S00181357"/>
        <s v="S00181395"/>
        <s v="S00181397"/>
        <s v="S00181398"/>
        <s v="S00181412"/>
        <s v="S00181508"/>
        <s v="S00181520"/>
        <s v="S00181535"/>
        <s v="S00181616"/>
        <s v="S00181619"/>
        <s v="S00181632"/>
        <s v="S00181690"/>
        <s v="S00181699"/>
        <s v="S00181700"/>
        <s v="S00181717"/>
        <s v="S00181726"/>
        <s v="S00181790"/>
        <s v="S00181835"/>
        <s v="S00181845"/>
        <s v="S00181863"/>
        <s v="S00181870"/>
        <s v="S00181880"/>
        <s v="S00181897"/>
        <s v="S00181913"/>
        <s v="S00181938"/>
        <s v="S00181958"/>
        <s v="S00181976"/>
        <s v="S00182037"/>
        <s v="S00182054"/>
        <s v="S00182072"/>
        <s v="S00182078"/>
        <s v="S00182094"/>
        <s v="S00182106"/>
        <s v="S00182120"/>
        <s v="S00182173"/>
        <s v="S00182176"/>
        <s v="S00182253"/>
        <s v="S00182261"/>
        <s v="S00182269"/>
        <s v="S00182294"/>
        <s v="S00182314"/>
        <s v="S00182317"/>
        <s v="S00182357"/>
        <s v="S00182415"/>
        <s v="S00182452"/>
        <s v="S00182454"/>
        <s v="S00182501"/>
        <s v="S00182508"/>
        <s v="S00182626"/>
        <s v="S00182630"/>
        <s v="S00182712"/>
        <s v="S00182719"/>
        <s v="S00182749"/>
        <s v="S00182806"/>
        <s v="S00182811"/>
        <s v="S00182874"/>
        <s v="S00182894"/>
        <s v="S00182901"/>
        <s v="S00182933"/>
        <s v="S00182963"/>
        <s v="S00183018"/>
        <s v="S00183028"/>
        <s v="S00183068"/>
        <s v="S00183158"/>
        <s v="S00183195"/>
        <s v="S00183208"/>
        <s v="S00183227"/>
        <s v="S00183239"/>
        <s v="S00183250"/>
        <s v="S00183265"/>
        <s v="S00183288"/>
        <s v="S00183290"/>
        <s v="S00183355"/>
        <s v="S00183398"/>
        <s v="S00183406"/>
        <s v="S00183414"/>
        <s v="S00183507"/>
        <s v="S00183535"/>
        <s v="S00183569"/>
        <s v="S00183585"/>
        <s v="S00183592"/>
        <s v="S00183614"/>
        <s v="S00183616"/>
        <s v="S00183647"/>
        <s v="S00183677"/>
        <s v="S00183705"/>
        <s v="S00183725"/>
        <s v="S00183731"/>
        <s v="S00183733"/>
        <s v="S00183808"/>
        <s v="S00183818"/>
        <s v="S00183826"/>
        <s v="S00183834"/>
        <s v="S00183844"/>
        <s v="S00183902"/>
        <s v="S00183932"/>
        <s v="S00183962"/>
        <s v="S00183991"/>
        <s v="S00184049"/>
        <s v="S00184101"/>
        <s v="S00184178"/>
        <s v="S00184181"/>
        <s v="S00184184"/>
        <s v="S00184224"/>
        <s v="S00184228"/>
        <s v="S00184235"/>
        <s v="S00184257"/>
        <s v="S00184259"/>
        <s v="S00184293"/>
        <s v="S00184354"/>
        <s v="S00184432"/>
        <s v="S00184438"/>
        <s v="S00184445"/>
        <s v="S00184473"/>
        <s v="S00184494"/>
        <s v="S00184537"/>
        <s v="S00184548"/>
        <s v="S00184582"/>
        <s v="S00184694"/>
        <s v="S00184743"/>
        <s v="S00184790"/>
        <s v="S00184798"/>
        <s v="S00184805"/>
        <s v="S00184910"/>
        <s v="S00184954"/>
        <s v="S00184970"/>
        <s v="S00185045"/>
        <s v="S00185060"/>
        <s v="S00185077"/>
        <s v="S00185092"/>
        <s v="S00185116"/>
        <s v="S00185166"/>
        <s v="S00185168"/>
        <s v="S00185169"/>
        <s v="S00185179"/>
        <s v="S00185182"/>
        <s v="S00185224"/>
        <s v="S00185322"/>
        <s v="S00185364"/>
        <s v="S00185414"/>
        <s v="S00185450"/>
        <s v="S00185453"/>
        <s v="S00185504"/>
        <s v="S00185513"/>
        <s v="S00185518"/>
        <s v="S00185535"/>
        <s v="S00185537"/>
        <s v="S00185545"/>
        <s v="S00185624"/>
        <s v="S00185635"/>
        <s v="S00185654"/>
        <s v="S00185666"/>
        <s v="S00185687"/>
        <s v="S00185747"/>
        <s v="S00185776"/>
        <s v="S00185830"/>
        <s v="S00185849"/>
        <s v="S00185851"/>
        <s v="S00185855"/>
        <s v="S00185872"/>
        <s v="S00185897"/>
        <s v="S00185909"/>
        <s v="S00185941"/>
        <s v="S00185950"/>
        <s v="S00185957"/>
        <s v="S00185989"/>
        <s v="S00186027"/>
        <s v="S00186073"/>
        <s v="S00186087"/>
        <s v="S00186109"/>
        <s v="S00186156"/>
        <s v="S00186183"/>
        <s v="S00186186"/>
        <s v="S00186193"/>
        <s v="S00186200"/>
        <s v="S00186217"/>
        <s v="S00186236"/>
        <s v="S00186254"/>
        <s v="S00186272"/>
        <s v="S00186297"/>
        <s v="S00186302"/>
        <s v="S00186310"/>
        <s v="S00186360"/>
        <s v="S00186405"/>
        <s v="S00186478"/>
        <s v="S00186492"/>
        <s v="S00186499"/>
        <s v="S00186526"/>
        <s v="S00186531"/>
        <s v="S00186538"/>
        <s v="S00186543"/>
        <s v="S00186607"/>
        <s v="S00186638"/>
        <s v="S00186668"/>
        <s v="S00186714"/>
        <s v="S00186716"/>
        <s v="S00186731"/>
        <s v="S00186762"/>
        <s v="S00186769"/>
        <s v="S00186783"/>
        <s v="S00186830"/>
        <s v="S00186902"/>
        <s v="S00186915"/>
        <s v="S00186920"/>
        <s v="S00186924"/>
        <s v="S00186929"/>
        <s v="S00186932"/>
        <s v="S00186943"/>
        <s v="S00186959"/>
        <s v="S00186980"/>
        <s v="S00186981"/>
        <s v="S00186992"/>
        <s v="S00187051"/>
        <s v="S00187054"/>
        <s v="S00187061"/>
        <s v="S00187127"/>
        <s v="S00187132"/>
        <s v="S00187149"/>
        <s v="S00187189"/>
        <s v="S00187192"/>
        <s v="S00187230"/>
        <s v="S00187235"/>
        <s v="S00187248"/>
        <s v="S00187253"/>
        <s v="S00187323"/>
        <s v="S00187326"/>
        <s v="S00187330"/>
        <s v="S00187335"/>
        <s v="S00187368"/>
        <s v="S00187419"/>
        <s v="S00187428"/>
        <s v="S00187436"/>
        <s v="S00187485"/>
        <s v="S00187494"/>
        <s v="S00187553"/>
        <s v="S00187555"/>
        <s v="S00187577"/>
        <s v="S00187600"/>
        <s v="S00187607"/>
        <s v="S00187613"/>
        <s v="S00187622"/>
        <s v="S00187695"/>
        <s v="S00187714"/>
        <s v="S00187720"/>
        <s v="S00187729"/>
        <s v="S00187737"/>
        <s v="S00187757"/>
        <s v="S00187761"/>
        <s v="S00187777"/>
        <s v="S00187785"/>
        <s v="S00187820"/>
        <s v="S00187827"/>
        <s v="S00187837"/>
        <s v="S00187876"/>
        <s v="S00187958"/>
        <s v="S00187966"/>
        <s v="S00187974"/>
        <s v="S00187980"/>
        <s v="S00187987"/>
        <s v="S00188009"/>
        <s v="S00188013"/>
        <s v="S00188037"/>
        <s v="S00188045"/>
        <s v="S00188088"/>
        <s v="S00188100"/>
        <s v="S00188101"/>
        <s v="S00188121"/>
        <s v="S00188124"/>
        <s v="S00188136"/>
        <s v="S00188151"/>
        <s v="S00188168"/>
        <s v="S00188174"/>
        <s v="S00188214"/>
        <s v="S00188233"/>
        <s v="S00188244"/>
        <s v="S00188285"/>
        <s v="S00188286"/>
        <s v="S00188310"/>
        <s v="S00188316"/>
        <s v="S00188336"/>
        <s v="S00188348"/>
        <s v="S00188365"/>
        <s v="S00188393"/>
        <s v="S00188404"/>
        <s v="S00188416"/>
        <s v="S00188474"/>
        <s v="S00188514"/>
        <s v="S00188518"/>
        <s v="S00188532"/>
        <s v="S00188553"/>
        <s v="S00188618"/>
        <s v="S00188629"/>
        <s v="S00188630"/>
        <s v="S00188648"/>
        <s v="S00188702"/>
        <s v="S00188749"/>
        <s v="S00188750"/>
        <s v="S00188752"/>
        <s v="S00188765"/>
        <s v="S00188790"/>
        <s v="S00188839"/>
        <s v="S00188875"/>
        <s v="S00188884"/>
        <s v="S00188915"/>
        <s v="S00188921"/>
        <s v="S00188925"/>
        <s v="S00188977"/>
        <s v="S00189071"/>
        <s v="S00189072"/>
        <s v="S00189173"/>
        <s v="S00189192"/>
        <s v="S00189204"/>
        <s v="S00189277"/>
        <s v="S00189284"/>
        <s v="S00189309"/>
        <s v="S00189342"/>
        <s v="S00189348"/>
        <s v="S00189351"/>
        <s v="S00189363"/>
        <s v="S00189388"/>
        <s v="S00189459"/>
        <s v="S00189501"/>
        <s v="S00189510"/>
        <s v="S00189514"/>
        <s v="S00189531"/>
        <s v="S00189533"/>
        <s v="S00189535"/>
        <s v="S00189594"/>
        <s v="S00189613"/>
        <s v="S00189628"/>
        <s v="S00189642"/>
        <s v="S00189646"/>
        <s v="S00189657"/>
        <s v="S00189668"/>
        <s v="S00189686"/>
        <s v="S00189709"/>
        <s v="S00189717"/>
        <s v="S00189752"/>
        <s v="S00189762"/>
        <s v="S00189767"/>
        <s v="S00189817"/>
        <s v="S00189854"/>
        <s v="S00189857"/>
        <s v="S00189886"/>
        <s v="S00189919"/>
        <s v="S00189924"/>
        <s v="S00189979"/>
        <s v="S00190010"/>
        <s v="S00190021"/>
        <s v="S00190022"/>
        <s v="S00190032"/>
        <s v="S00190039"/>
        <s v="S00190050"/>
        <s v="S00190060"/>
        <s v="S00190072"/>
        <s v="S00190080"/>
        <s v="S00190101"/>
        <s v="S00190138"/>
        <s v="S00190204"/>
        <s v="S00190206"/>
        <s v="S00190234"/>
        <s v="S00190246"/>
        <s v="S00190257"/>
        <s v="S00190267"/>
        <s v="S00190292"/>
        <s v="S00190310"/>
        <s v="S00190344"/>
        <s v="S00190361"/>
        <s v="S00190386"/>
        <s v="S00190443"/>
        <s v="S00190458"/>
        <s v="S00190463"/>
        <s v="S00190522"/>
        <s v="S00190530"/>
        <s v="S00190554"/>
        <s v="S00190568"/>
        <s v="S00190595"/>
        <s v="S00190626"/>
        <s v="S00190639"/>
        <s v="S00190652"/>
        <s v="S00190683"/>
        <s v="S00190684"/>
        <s v="S00190761"/>
        <s v="S00190774"/>
        <s v="S00190814"/>
        <s v="S00190861"/>
        <s v="S00190864"/>
        <s v="S00190866"/>
        <s v="S00190953"/>
        <s v="S00190979"/>
        <s v="S00190990"/>
        <s v="S00191023"/>
        <s v="S00191044"/>
        <s v="S00191063"/>
        <s v="S00191064"/>
        <s v="S00191085"/>
        <s v="S00191155"/>
        <s v="S00191176"/>
        <s v="S00191181"/>
        <s v="S00191195"/>
        <s v="S00191196"/>
        <s v="S00191241"/>
        <m/>
      </sharedItems>
    </cacheField>
    <cacheField name="SPID" numFmtId="0">
      <sharedItems containsBlank="1"/>
    </cacheField>
    <cacheField name="PID" numFmtId="0">
      <sharedItems/>
    </cacheField>
    <cacheField name="GID" numFmtId="0">
      <sharedItems/>
    </cacheField>
    <cacheField name="Shipdate" numFmtId="0">
      <sharedItems containsSemiMixedTypes="0" containsNonDate="0" containsDate="1" containsString="0" minDate="2023-01-02T00:00:00" maxDate="2024-10-02T00:00:00" count="457">
        <d v="2023-12-12T00:00:00"/>
        <d v="2023-10-26T00:00:00"/>
        <d v="2024-06-28T00:00:00"/>
        <d v="2023-04-03T00:00:00"/>
        <d v="2023-12-25T00:00:00"/>
        <d v="2024-08-26T00:00:00"/>
        <d v="2023-11-09T00:00:00"/>
        <d v="2023-12-14T00:00:00"/>
        <d v="2023-08-28T00:00:00"/>
        <d v="2024-01-26T00:00:00"/>
        <d v="2023-05-31T00:00:00"/>
        <d v="2024-09-27T00:00:00"/>
        <d v="2023-08-15T00:00:00"/>
        <d v="2024-05-31T00:00:00"/>
        <d v="2024-08-28T00:00:00"/>
        <d v="2024-09-30T00:00:00"/>
        <d v="2024-07-11T00:00:00"/>
        <d v="2023-10-17T00:00:00"/>
        <d v="2023-06-29T00:00:00"/>
        <d v="2023-06-05T00:00:00"/>
        <d v="2023-07-03T00:00:00"/>
        <d v="2023-10-10T00:00:00"/>
        <d v="2023-10-11T00:00:00"/>
        <d v="2024-08-14T00:00:00"/>
        <d v="2024-05-20T00:00:00"/>
        <d v="2023-09-21T00:00:00"/>
        <d v="2023-05-16T00:00:00"/>
        <d v="2024-08-07T00:00:00"/>
        <d v="2024-03-27T00:00:00"/>
        <d v="2023-11-23T00:00:00"/>
        <d v="2024-08-30T00:00:00"/>
        <d v="2023-09-27T00:00:00"/>
        <d v="2024-06-17T00:00:00"/>
        <d v="2023-02-15T00:00:00"/>
        <d v="2023-04-24T00:00:00"/>
        <d v="2024-01-10T00:00:00"/>
        <d v="2023-02-17T00:00:00"/>
        <d v="2023-11-21T00:00:00"/>
        <d v="2024-01-18T00:00:00"/>
        <d v="2024-09-11T00:00:00"/>
        <d v="2023-12-28T00:00:00"/>
        <d v="2024-05-16T00:00:00"/>
        <d v="2023-06-27T00:00:00"/>
        <d v="2023-10-19T00:00:00"/>
        <d v="2023-06-02T00:00:00"/>
        <d v="2023-10-06T00:00:00"/>
        <d v="2024-05-13T00:00:00"/>
        <d v="2024-09-25T00:00:00"/>
        <d v="2024-06-07T00:00:00"/>
        <d v="2024-09-05T00:00:00"/>
        <d v="2023-07-24T00:00:00"/>
        <d v="2024-08-16T00:00:00"/>
        <d v="2023-08-03T00:00:00"/>
        <d v="2024-09-20T00:00:00"/>
        <d v="2024-07-04T00:00:00"/>
        <d v="2023-01-10T00:00:00"/>
        <d v="2024-07-01T00:00:00"/>
        <d v="2024-02-26T00:00:00"/>
        <d v="2023-12-05T00:00:00"/>
        <d v="2024-02-23T00:00:00"/>
        <d v="2023-10-31T00:00:00"/>
        <d v="2024-01-29T00:00:00"/>
        <d v="2023-11-07T00:00:00"/>
        <d v="2023-06-08T00:00:00"/>
        <d v="2023-08-10T00:00:00"/>
        <d v="2023-03-23T00:00:00"/>
        <d v="2023-12-18T00:00:00"/>
        <d v="2023-01-26T00:00:00"/>
        <d v="2024-07-08T00:00:00"/>
        <d v="2023-07-28T00:00:00"/>
        <d v="2023-05-17T00:00:00"/>
        <d v="2024-09-13T00:00:00"/>
        <d v="2023-12-04T00:00:00"/>
        <d v="2024-04-08T00:00:00"/>
        <d v="2024-02-02T00:00:00"/>
        <d v="2023-09-07T00:00:00"/>
        <d v="2023-01-04T00:00:00"/>
        <d v="2023-11-08T00:00:00"/>
        <d v="2023-08-11T00:00:00"/>
        <d v="2024-01-17T00:00:00"/>
        <d v="2024-02-20T00:00:00"/>
        <d v="2023-07-26T00:00:00"/>
        <d v="2024-02-27T00:00:00"/>
        <d v="2023-12-11T00:00:00"/>
        <d v="2023-11-14T00:00:00"/>
        <d v="2024-08-13T00:00:00"/>
        <d v="2023-11-01T00:00:00"/>
        <d v="2024-03-21T00:00:00"/>
        <d v="2023-11-27T00:00:00"/>
        <d v="2023-12-20T00:00:00"/>
        <d v="2024-08-29T00:00:00"/>
        <d v="2024-06-24T00:00:00"/>
        <d v="2023-07-14T00:00:00"/>
        <d v="2023-12-01T00:00:00"/>
        <d v="2024-07-09T00:00:00"/>
        <d v="2024-07-16T00:00:00"/>
        <d v="2023-01-30T00:00:00"/>
        <d v="2023-09-13T00:00:00"/>
        <d v="2024-07-23T00:00:00"/>
        <d v="2023-06-13T00:00:00"/>
        <d v="2023-11-24T00:00:00"/>
        <d v="2024-04-16T00:00:00"/>
        <d v="2024-03-06T00:00:00"/>
        <d v="2023-12-13T00:00:00"/>
        <d v="2023-04-21T00:00:00"/>
        <d v="2024-07-10T00:00:00"/>
        <d v="2023-01-02T00:00:00"/>
        <d v="2023-11-03T00:00:00"/>
        <d v="2023-04-06T00:00:00"/>
        <d v="2024-02-01T00:00:00"/>
        <d v="2024-08-08T00:00:00"/>
        <d v="2024-04-19T00:00:00"/>
        <d v="2023-02-10T00:00:00"/>
        <d v="2023-05-18T00:00:00"/>
        <d v="2023-03-16T00:00:00"/>
        <d v="2024-09-26T00:00:00"/>
        <d v="2023-08-22T00:00:00"/>
        <d v="2024-02-05T00:00:00"/>
        <d v="2023-02-23T00:00:00"/>
        <d v="2024-09-19T00:00:00"/>
        <d v="2023-02-22T00:00:00"/>
        <d v="2023-09-08T00:00:00"/>
        <d v="2023-09-25T00:00:00"/>
        <d v="2023-03-20T00:00:00"/>
        <d v="2023-01-17T00:00:00"/>
        <d v="2023-10-30T00:00:00"/>
        <d v="2023-12-06T00:00:00"/>
        <d v="2023-07-13T00:00:00"/>
        <d v="2024-04-04T00:00:00"/>
        <d v="2023-12-21T00:00:00"/>
        <d v="2023-07-21T00:00:00"/>
        <d v="2024-05-02T00:00:00"/>
        <d v="2023-07-20T00:00:00"/>
        <d v="2023-03-10T00:00:00"/>
        <d v="2024-02-13T00:00:00"/>
        <d v="2023-07-07T00:00:00"/>
        <d v="2023-05-05T00:00:00"/>
        <d v="2024-09-17T00:00:00"/>
        <d v="2024-03-29T00:00:00"/>
        <d v="2024-03-26T00:00:00"/>
        <d v="2023-10-05T00:00:00"/>
        <d v="2023-12-07T00:00:00"/>
        <d v="2023-08-31T00:00:00"/>
        <d v="2023-10-04T00:00:00"/>
        <d v="2024-08-06T00:00:00"/>
        <d v="2023-07-27T00:00:00"/>
        <d v="2024-04-09T00:00:00"/>
        <d v="2023-11-02T00:00:00"/>
        <d v="2024-02-12T00:00:00"/>
        <d v="2023-04-14T00:00:00"/>
        <d v="2023-08-14T00:00:00"/>
        <d v="2023-10-20T00:00:00"/>
        <d v="2023-02-01T00:00:00"/>
        <d v="2023-04-07T00:00:00"/>
        <d v="2024-02-07T00:00:00"/>
        <d v="2023-04-13T00:00:00"/>
        <d v="2023-09-15T00:00:00"/>
        <d v="2023-02-24T00:00:00"/>
        <d v="2023-07-11T00:00:00"/>
        <d v="2023-06-30T00:00:00"/>
        <d v="2023-11-28T00:00:00"/>
        <d v="2024-04-17T00:00:00"/>
        <d v="2023-08-23T00:00:00"/>
        <d v="2023-01-24T00:00:00"/>
        <d v="2023-03-24T00:00:00"/>
        <d v="2024-04-29T00:00:00"/>
        <d v="2023-09-05T00:00:00"/>
        <d v="2023-04-05T00:00:00"/>
        <d v="2024-01-09T00:00:00"/>
        <d v="2024-08-01T00:00:00"/>
        <d v="2024-07-15T00:00:00"/>
        <d v="2024-09-03T00:00:00"/>
        <d v="2023-01-06T00:00:00"/>
        <d v="2023-01-13T00:00:00"/>
        <d v="2024-08-19T00:00:00"/>
        <d v="2023-02-14T00:00:00"/>
        <d v="2023-05-08T00:00:00"/>
        <d v="2023-05-04T00:00:00"/>
        <d v="2023-09-20T00:00:00"/>
        <d v="2023-12-26T00:00:00"/>
        <d v="2023-04-17T00:00:00"/>
        <d v="2023-10-13T00:00:00"/>
        <d v="2023-02-07T00:00:00"/>
        <d v="2024-06-13T00:00:00"/>
        <d v="2024-05-27T00:00:00"/>
        <d v="2023-12-22T00:00:00"/>
        <d v="2024-09-09T00:00:00"/>
        <d v="2024-02-09T00:00:00"/>
        <d v="2023-01-27T00:00:00"/>
        <d v="2023-11-13T00:00:00"/>
        <d v="2023-09-04T00:00:00"/>
        <d v="2024-02-19T00:00:00"/>
        <d v="2023-04-19T00:00:00"/>
        <d v="2023-11-10T00:00:00"/>
        <d v="2024-05-07T00:00:00"/>
        <d v="2024-05-23T00:00:00"/>
        <d v="2023-06-01T00:00:00"/>
        <d v="2023-11-16T00:00:00"/>
        <d v="2024-08-09T00:00:00"/>
        <d v="2024-04-10T00:00:00"/>
        <d v="2024-08-05T00:00:00"/>
        <d v="2023-01-18T00:00:00"/>
        <d v="2023-06-06T00:00:00"/>
        <d v="2023-10-23T00:00:00"/>
        <d v="2023-09-19T00:00:00"/>
        <d v="2024-06-03T00:00:00"/>
        <d v="2023-01-19T00:00:00"/>
        <d v="2024-06-26T00:00:00"/>
        <d v="2023-04-18T00:00:00"/>
        <d v="2024-05-03T00:00:00"/>
        <d v="2023-07-31T00:00:00"/>
        <d v="2024-09-18T00:00:00"/>
        <d v="2024-05-22T00:00:00"/>
        <d v="2023-01-23T00:00:00"/>
        <d v="2024-03-04T00:00:00"/>
        <d v="2024-09-16T00:00:00"/>
        <d v="2024-05-30T00:00:00"/>
        <d v="2024-04-11T00:00:00"/>
        <d v="2024-02-14T00:00:00"/>
        <d v="2023-03-03T00:00:00"/>
        <d v="2023-09-29T00:00:00"/>
        <d v="2023-03-21T00:00:00"/>
        <d v="2024-06-21T00:00:00"/>
        <d v="2023-01-16T00:00:00"/>
        <d v="2023-08-21T00:00:00"/>
        <d v="2024-07-29T00:00:00"/>
        <d v="2024-05-01T00:00:00"/>
        <d v="2023-03-27T00:00:00"/>
        <d v="2023-02-21T00:00:00"/>
        <d v="2023-06-16T00:00:00"/>
        <d v="2023-07-25T00:00:00"/>
        <d v="2024-07-03T00:00:00"/>
        <d v="2023-03-07T00:00:00"/>
        <d v="2023-01-25T00:00:00"/>
        <d v="2023-06-23T00:00:00"/>
        <d v="2023-02-27T00:00:00"/>
        <d v="2023-02-03T00:00:00"/>
        <d v="2024-06-27T00:00:00"/>
        <d v="2024-05-28T00:00:00"/>
        <d v="2023-09-11T00:00:00"/>
        <d v="2023-08-04T00:00:00"/>
        <d v="2024-06-06T00:00:00"/>
        <d v="2023-11-06T00:00:00"/>
        <d v="2023-01-20T00:00:00"/>
        <d v="2023-09-12T00:00:00"/>
        <d v="2023-10-25T00:00:00"/>
        <d v="2023-01-12T00:00:00"/>
        <d v="2024-02-28T00:00:00"/>
        <d v="2023-04-27T00:00:00"/>
        <d v="2024-07-05T00:00:00"/>
        <d v="2023-11-29T00:00:00"/>
        <d v="2023-05-19T00:00:00"/>
        <d v="2024-07-26T00:00:00"/>
        <d v="2023-08-09T00:00:00"/>
        <d v="2023-08-30T00:00:00"/>
        <d v="2024-04-02T00:00:00"/>
        <d v="2024-01-19T00:00:00"/>
        <d v="2023-12-08T00:00:00"/>
        <d v="2024-03-08T00:00:00"/>
        <d v="2023-02-08T00:00:00"/>
        <d v="2024-04-12T00:00:00"/>
        <d v="2024-06-18T00:00:00"/>
        <d v="2023-06-22T00:00:00"/>
        <d v="2023-08-29T00:00:00"/>
        <d v="2024-07-02T00:00:00"/>
        <d v="2023-02-13T00:00:00"/>
        <d v="2023-10-27T00:00:00"/>
        <d v="2024-07-31T00:00:00"/>
        <d v="2024-04-25T00:00:00"/>
        <d v="2024-05-15T00:00:00"/>
        <d v="2024-04-26T00:00:00"/>
        <d v="2024-09-23T00:00:00"/>
        <d v="2024-08-22T00:00:00"/>
        <d v="2024-07-17T00:00:00"/>
        <d v="2024-02-15T00:00:00"/>
        <d v="2023-05-01T00:00:00"/>
        <d v="2023-10-02T00:00:00"/>
        <d v="2024-02-21T00:00:00"/>
        <d v="2024-06-14T00:00:00"/>
        <d v="2023-03-17T00:00:00"/>
        <d v="2024-01-03T00:00:00"/>
        <d v="2024-06-20T00:00:00"/>
        <d v="2024-01-25T00:00:00"/>
        <d v="2023-07-05T00:00:00"/>
        <d v="2024-03-20T00:00:00"/>
        <d v="2023-08-01T00:00:00"/>
        <d v="2024-01-31T00:00:00"/>
        <d v="2023-09-18T00:00:00"/>
        <d v="2024-03-13T00:00:00"/>
        <d v="2023-07-06T00:00:00"/>
        <d v="2023-03-08T00:00:00"/>
        <d v="2023-01-11T00:00:00"/>
        <d v="2024-02-06T00:00:00"/>
        <d v="2023-04-11T00:00:00"/>
        <d v="2024-07-30T00:00:00"/>
        <d v="2023-09-22T00:00:00"/>
        <d v="2023-07-18T00:00:00"/>
        <d v="2023-07-17T00:00:00"/>
        <d v="2024-02-08T00:00:00"/>
        <d v="2023-12-19T00:00:00"/>
        <d v="2023-03-14T00:00:00"/>
        <d v="2023-02-02T00:00:00"/>
        <d v="2023-04-04T00:00:00"/>
        <d v="2024-01-05T00:00:00"/>
        <d v="2023-11-17T00:00:00"/>
        <d v="2024-06-19T00:00:00"/>
        <d v="2024-01-23T00:00:00"/>
        <d v="2023-12-27T00:00:00"/>
        <d v="2024-03-11T00:00:00"/>
        <d v="2024-07-22T00:00:00"/>
        <d v="2024-01-08T00:00:00"/>
        <d v="2023-01-03T00:00:00"/>
        <d v="2024-08-23T00:00:00"/>
        <d v="2024-07-25T00:00:00"/>
        <d v="2023-11-15T00:00:00"/>
        <d v="2023-02-20T00:00:00"/>
        <d v="2024-03-14T00:00:00"/>
        <d v="2023-07-12T00:00:00"/>
        <d v="2023-09-06T00:00:00"/>
        <d v="2024-01-11T00:00:00"/>
        <d v="2024-03-22T00:00:00"/>
        <d v="2024-01-24T00:00:00"/>
        <d v="2023-09-01T00:00:00"/>
        <d v="2024-07-12T00:00:00"/>
        <d v="2024-05-29T00:00:00"/>
        <d v="2024-05-09T00:00:00"/>
        <d v="2023-08-18T00:00:00"/>
        <d v="2024-04-15T00:00:00"/>
        <d v="2023-01-31T00:00:00"/>
        <d v="2023-11-20T00:00:00"/>
        <d v="2024-03-19T00:00:00"/>
        <d v="2024-03-01T00:00:00"/>
        <d v="2023-05-25T00:00:00"/>
        <d v="2023-05-12T00:00:00"/>
        <d v="2023-09-26T00:00:00"/>
        <d v="2024-07-19T00:00:00"/>
        <d v="2023-06-15T00:00:00"/>
        <d v="2024-09-06T00:00:00"/>
        <d v="2023-09-28T00:00:00"/>
        <d v="2023-04-12T00:00:00"/>
        <d v="2023-06-07T00:00:00"/>
        <d v="2023-03-02T00:00:00"/>
        <d v="2024-06-12T00:00:00"/>
        <d v="2023-07-10T00:00:00"/>
        <d v="2023-06-19T00:00:00"/>
        <d v="2023-09-14T00:00:00"/>
        <d v="2024-09-02T00:00:00"/>
        <d v="2023-08-07T00:00:00"/>
        <d v="2024-05-21T00:00:00"/>
        <d v="2024-08-02T00:00:00"/>
        <d v="2023-11-22T00:00:00"/>
        <d v="2023-03-01T00:00:00"/>
        <d v="2024-08-20T00:00:00"/>
        <d v="2024-04-30T00:00:00"/>
        <d v="2024-01-22T00:00:00"/>
        <d v="2023-08-16T00:00:00"/>
        <d v="2024-03-12T00:00:00"/>
        <d v="2024-01-04T00:00:00"/>
        <d v="2023-02-09T00:00:00"/>
        <d v="2023-05-23T00:00:00"/>
        <d v="2024-08-12T00:00:00"/>
        <d v="2024-03-05T00:00:00"/>
        <d v="2024-08-27T00:00:00"/>
        <d v="2023-04-28T00:00:00"/>
        <d v="2023-11-30T00:00:00"/>
        <d v="2024-09-24T00:00:00"/>
        <d v="2024-01-30T00:00:00"/>
        <d v="2024-02-22T00:00:00"/>
        <d v="2023-03-28T00:00:00"/>
        <d v="2023-10-09T00:00:00"/>
        <d v="2024-06-25T00:00:00"/>
        <d v="2023-05-11T00:00:00"/>
        <d v="2023-08-17T00:00:00"/>
        <d v="2023-10-24T00:00:00"/>
        <d v="2024-05-08T00:00:00"/>
        <d v="2024-06-10T00:00:00"/>
        <d v="2023-02-28T00:00:00"/>
        <d v="2023-01-09T00:00:00"/>
        <d v="2023-06-12T00:00:00"/>
        <d v="2024-01-12T00:00:00"/>
        <d v="2023-06-20T00:00:00"/>
        <d v="2023-10-03T00:00:00"/>
        <d v="2024-01-01T00:00:00"/>
        <d v="2023-10-12T00:00:00"/>
        <d v="2024-06-04T00:00:00"/>
        <d v="2024-09-12T00:00:00"/>
        <d v="2023-05-30T00:00:00"/>
        <d v="2023-03-06T00:00:00"/>
        <d v="2023-10-16T00:00:00"/>
        <d v="2023-08-02T00:00:00"/>
        <d v="2023-04-26T00:00:00"/>
        <d v="2024-02-16T00:00:00"/>
        <d v="2023-03-09T00:00:00"/>
        <d v="2024-01-15T00:00:00"/>
        <d v="2023-03-29T00:00:00"/>
        <d v="2024-05-24T00:00:00"/>
        <d v="2023-06-21T00:00:00"/>
        <d v="2024-06-11T00:00:00"/>
        <d v="2023-05-03T00:00:00"/>
        <d v="2023-06-14T00:00:00"/>
        <d v="2023-10-18T00:00:00"/>
        <d v="2023-05-09T00:00:00"/>
        <d v="2023-04-20T00:00:00"/>
        <d v="2023-05-26T00:00:00"/>
        <d v="2024-03-25T00:00:00"/>
        <d v="2023-06-28T00:00:00"/>
        <d v="2023-05-02T00:00:00"/>
        <d v="2023-03-15T00:00:00"/>
        <d v="2023-06-26T00:00:00"/>
        <d v="2024-01-16T00:00:00"/>
        <d v="2024-03-28T00:00:00"/>
        <d v="2023-04-10T00:00:00"/>
        <d v="2023-07-04T00:00:00"/>
        <d v="2023-03-22T00:00:00"/>
        <d v="2023-12-29T00:00:00"/>
        <d v="2024-03-07T00:00:00"/>
        <d v="2024-09-10T00:00:00"/>
        <d v="2024-03-15T00:00:00"/>
        <d v="2023-05-22T00:00:00"/>
        <d v="2024-01-02T00:00:00"/>
        <d v="2024-08-15T00:00:00"/>
        <d v="2023-02-06T00:00:00"/>
        <d v="2023-06-09T00:00:00"/>
        <d v="2024-05-06T00:00:00"/>
        <d v="2024-04-22T00:00:00"/>
        <d v="2023-12-15T00:00:00"/>
        <d v="2023-01-05T00:00:00"/>
        <d v="2023-05-29T00:00:00"/>
        <d v="2024-06-05T00:00:00"/>
        <d v="2023-05-24T00:00:00"/>
        <d v="2024-07-18T00:00:00"/>
        <d v="2023-07-19T00:00:00"/>
        <d v="2024-09-04T00:00:00"/>
        <d v="2023-05-10T00:00:00"/>
        <d v="2024-05-17T00:00:00"/>
        <d v="2024-04-05T00:00:00"/>
        <d v="2024-02-29T00:00:00"/>
        <d v="2023-03-31T00:00:00"/>
        <d v="2023-08-25T00:00:00"/>
        <d v="2023-03-13T00:00:00"/>
        <d v="2024-10-01T00:00:00"/>
        <d v="2024-04-23T00:00:00"/>
        <d v="2023-04-25T00:00:00"/>
        <d v="2024-07-24T00:00:00"/>
        <d v="2024-05-10T00:00:00"/>
        <d v="2024-03-18T00:00:00"/>
        <d v="2023-02-16T00:00:00"/>
        <d v="2023-05-15T00:00:00"/>
        <d v="2024-08-21T00:00:00"/>
        <d v="2024-05-14T00:00:00"/>
        <d v="2023-03-30T00:00:00"/>
        <d v="2024-04-18T00:00:00"/>
        <d v="2023-08-24T00:00:00"/>
        <d v="2024-04-03T00:00:00"/>
        <d v="2023-08-08T00:00:00"/>
        <d v="2024-04-24T00:00:00"/>
        <d v="2024-04-01T00:00:00"/>
      </sharedItems>
      <fieldGroup par="16"/>
    </cacheField>
    <cacheField name="Amount" numFmtId="0">
      <sharedItems containsSemiMixedTypes="0" containsString="0" containsNumber="1" minValue="1" maxValue="33484.5" count="4270">
        <n v="1"/>
        <n v="7197.75"/>
        <n v="13279.5"/>
        <n v="1919.25"/>
        <n v="2324.25"/>
        <n v="526.5"/>
        <n v="1050.75"/>
        <n v="9389.25"/>
        <n v="2670.75"/>
        <n v="9297"/>
        <n v="5611.5"/>
        <n v="5190.75"/>
        <n v="171"/>
        <n v="1172.25"/>
        <n v="2963.25"/>
        <n v="4781.25"/>
        <n v="4560.75"/>
        <n v="9247.5"/>
        <n v="501.75"/>
        <n v="5908.5"/>
        <n v="7796.25"/>
        <n v="5742"/>
        <n v="1372.5"/>
        <n v="33.75"/>
        <n v="335.25"/>
        <n v="8676"/>
        <n v="6759"/>
        <n v="7332.75"/>
        <n v="2265.75"/>
        <n v="12269.25"/>
        <n v="1653.75"/>
        <n v="9708.75"/>
        <n v="328.5"/>
        <n v="4720.5"/>
        <n v="5348.25"/>
        <n v="5377.5"/>
        <n v="4902.75"/>
        <n v="5998.5"/>
        <n v="3973.5"/>
        <n v="5973.75"/>
        <n v="744.75"/>
        <n v="10226.25"/>
        <n v="13875.75"/>
        <n v="4578.75"/>
        <n v="85.5"/>
        <n v="2398.5"/>
        <n v="2299.5"/>
        <n v="5357.25"/>
        <n v="8736.75"/>
        <n v="587.25"/>
        <n v="3132"/>
        <n v="6642"/>
        <n v="6725.25"/>
        <n v="8439.75"/>
        <n v="67.5"/>
        <n v="6583.5"/>
        <n v="5508"/>
        <n v="2520"/>
        <n v="585"/>
        <n v="8336.25"/>
        <n v="11130.75"/>
        <n v="429.75"/>
        <n v="8133.75"/>
        <n v="3251.25"/>
        <n v="4761"/>
        <n v="6248.25"/>
        <n v="6864.75"/>
        <n v="6405.75"/>
        <n v="2270.25"/>
        <n v="1642.5"/>
        <n v="6432.75"/>
        <n v="1491.75"/>
        <n v="3458.25"/>
        <n v="1062"/>
        <n v="1012.5"/>
        <n v="4853.25"/>
        <n v="5301"/>
        <n v="5692.5"/>
        <n v="5841"/>
        <n v="20072.25"/>
        <n v="2002.5"/>
        <n v="920.25"/>
        <n v="11027.25"/>
        <n v="675"/>
        <n v="780.75"/>
        <n v="10606.5"/>
        <n v="249.75"/>
        <n v="4513.5"/>
        <n v="875.25"/>
        <n v="7434"/>
        <n v="4065.75"/>
        <n v="7517.25"/>
        <n v="4214.25"/>
        <n v="6205.5"/>
        <n v="6439.5"/>
        <n v="10122.75"/>
        <n v="8178.75"/>
        <n v="11650.5"/>
        <n v="13036.5"/>
        <n v="5933.25"/>
        <n v="8205.75"/>
        <n v="1037.25"/>
        <n v="8284.5"/>
        <n v="832.5"/>
        <n v="10219.5"/>
        <n v="9090"/>
        <n v="15849"/>
        <n v="9789.75"/>
        <n v="12744"/>
        <n v="12604.5"/>
        <n v="3897"/>
        <n v="8064"/>
        <n v="1455.75"/>
        <n v="1381.5"/>
        <n v="1183.5"/>
        <n v="8082"/>
        <n v="4835.25"/>
        <n v="1032.75"/>
        <n v="6090.75"/>
        <n v="6527.25"/>
        <n v="9742.5"/>
        <n v="2763"/>
        <n v="12458.25"/>
        <n v="11389.5"/>
        <n v="4608"/>
        <n v="1338.75"/>
        <n v="4392"/>
        <n v="7976.25"/>
        <n v="6293.25"/>
        <n v="3550.5"/>
        <n v="5649.75"/>
        <n v="1539"/>
        <n v="1048.5"/>
        <n v="738"/>
        <n v="3951"/>
        <n v="10575"/>
        <n v="3028.5"/>
        <n v="6007.5"/>
        <n v="5211"/>
        <n v="5253.75"/>
        <n v="4821.75"/>
        <n v="5616"/>
        <n v="5472"/>
        <n v="713.25"/>
        <n v="301.5"/>
        <n v="9456.75"/>
        <n v="621"/>
        <n v="4432.5"/>
        <n v="1561.5"/>
        <n v="7944.75"/>
        <n v="7152.75"/>
        <n v="3577.5"/>
        <n v="2553.75"/>
        <n v="823.5"/>
        <n v="6396.75"/>
        <n v="2137.5"/>
        <n v="7245"/>
        <n v="6981.75"/>
        <n v="3397.5"/>
        <n v="3507.75"/>
        <n v="3215.25"/>
        <n v="1577.25"/>
        <n v="12685.5"/>
        <n v="1057.5"/>
        <n v="4493.25"/>
        <n v="2711.25"/>
        <n v="6772.5"/>
        <n v="6232.5"/>
        <n v="8109"/>
        <n v="6176.25"/>
        <n v="1822.5"/>
        <n v="3465"/>
        <n v="10932.75"/>
        <n v="9729"/>
        <n v="3102.75"/>
        <n v="7269.75"/>
        <n v="2020.5"/>
        <n v="15174"/>
        <n v="16805.25"/>
        <n v="11488.5"/>
        <n v="3217.5"/>
        <n v="850.5"/>
        <n v="2193.75"/>
        <n v="19849.5"/>
        <n v="819"/>
        <n v="6723"/>
        <n v="4887"/>
        <n v="1435.5"/>
        <n v="4428"/>
        <n v="10703.25"/>
        <n v="7539.75"/>
        <n v="4491"/>
        <n v="5373"/>
        <n v="6608.25"/>
        <n v="6624"/>
        <n v="5580"/>
        <n v="10392.75"/>
        <n v="3012.75"/>
        <n v="8646.75"/>
        <n v="2661.75"/>
        <n v="762.75"/>
        <n v="11542.5"/>
        <n v="2013.75"/>
        <n v="4729.5"/>
        <n v="2268"/>
        <n v="5478.75"/>
        <n v="7067.25"/>
        <n v="6360.75"/>
        <n v="5001.75"/>
        <n v="6536.25"/>
        <n v="5926.5"/>
        <n v="6295.5"/>
        <n v="4707"/>
        <n v="2574"/>
        <n v="3498.75"/>
        <n v="6579"/>
        <n v="9202.5"/>
        <n v="8997.75"/>
        <n v="11745"/>
        <n v="4972.5"/>
        <n v="9909"/>
        <n v="2506.5"/>
        <n v="2088"/>
        <n v="510.75"/>
        <n v="4518"/>
        <n v="3408.75"/>
        <n v="4047.75"/>
        <n v="2508.75"/>
        <n v="4614.75"/>
        <n v="12395.25"/>
        <n v="4043.25"/>
        <n v="1687.5"/>
        <n v="9522"/>
        <n v="2047.5"/>
        <n v="17950.5"/>
        <n v="6768"/>
        <n v="1113.75"/>
        <n v="7146"/>
        <n v="6808.5"/>
        <n v="4277.25"/>
        <n v="5584.5"/>
        <n v="6745.5"/>
        <n v="848.25"/>
        <n v="9510.75"/>
        <n v="7746.75"/>
        <n v="2515.5"/>
        <n v="11272.5"/>
        <n v="436.5"/>
        <n v="1197"/>
        <n v="5987.25"/>
        <n v="6835.5"/>
        <n v="7348.5"/>
        <n v="2252.25"/>
        <n v="13806"/>
        <n v="1354.5"/>
        <n v="5033.25"/>
        <n v="4713.75"/>
        <n v="8005.5"/>
        <n v="1059.75"/>
        <n v="2144.25"/>
        <n v="6385.5"/>
        <n v="2871"/>
        <n v="4515.75"/>
        <n v="2999.25"/>
        <n v="927"/>
        <n v="409.5"/>
        <n v="8883"/>
        <n v="6030"/>
        <n v="5361.75"/>
        <n v="5897.25"/>
        <n v="9231.75"/>
        <n v="7240.5"/>
        <n v="765"/>
        <n v="3741.75"/>
        <n v="13475.25"/>
        <n v="7031.25"/>
        <n v="346.5"/>
        <n v="5285.25"/>
        <n v="12075.75"/>
        <n v="785.25"/>
        <n v="2913.75"/>
        <n v="7510.5"/>
        <n v="10111.5"/>
        <n v="7751.25"/>
        <n v="684"/>
        <n v="7053.75"/>
        <n v="7242.75"/>
        <n v="11880"/>
        <n v="13423.5"/>
        <n v="5661"/>
        <n v="18996.75"/>
        <n v="1847.25"/>
        <n v="1912.5"/>
        <n v="6158.25"/>
        <n v="7683.75"/>
        <n v="4594.5"/>
        <n v="6284.25"/>
        <n v="2229.75"/>
        <n v="9096.75"/>
        <n v="5778"/>
        <n v="8937"/>
        <n v="10116"/>
        <n v="8262"/>
        <n v="10338.75"/>
        <n v="8505"/>
        <n v="1941.75"/>
        <n v="6363"/>
        <n v="3021.75"/>
        <n v="3228.75"/>
        <n v="3111.75"/>
        <n v="15462"/>
        <n v="5694.75"/>
        <n v="5910.75"/>
        <n v="3708"/>
        <n v="2124"/>
        <n v="9168.75"/>
        <n v="1149.75"/>
        <n v="4113"/>
        <n v="15489"/>
        <n v="5706"/>
        <n v="6752.25"/>
        <n v="2315.25"/>
        <n v="2929.5"/>
        <n v="3991.5"/>
        <n v="6846.75"/>
        <n v="2409.75"/>
        <n v="6279.75"/>
        <n v="10568.25"/>
        <n v="11234.25"/>
        <n v="4529.25"/>
        <n v="1689.75"/>
        <n v="6930"/>
        <n v="15822"/>
        <n v="2765.25"/>
        <n v="12894.75"/>
        <n v="2004.75"/>
        <n v="11560.5"/>
        <n v="2083.5"/>
        <n v="2459.25"/>
        <n v="2331"/>
        <n v="531"/>
        <n v="1761.75"/>
        <n v="8228.25"/>
        <n v="6763.5"/>
        <n v="4963.5"/>
        <n v="5260.5"/>
        <n v="5388.75"/>
        <n v="5391"/>
        <n v="7920"/>
        <n v="9639"/>
        <n v="452.25"/>
        <n v="7341.75"/>
        <n v="1410.75"/>
        <n v="643.5"/>
        <n v="2713.5"/>
        <n v="5526"/>
        <n v="2099.25"/>
        <n v="8862.75"/>
        <n v="5915.25"/>
        <n v="139.5"/>
        <n v="12417.75"/>
        <n v="3825"/>
        <n v="9441"/>
        <n v="3258"/>
        <n v="12168"/>
        <n v="9990"/>
        <n v="11819.25"/>
        <n v="16321.5"/>
        <n v="3341.25"/>
        <n v="4205.25"/>
        <n v="20247.75"/>
        <n v="8923.5"/>
        <n v="4041"/>
        <n v="1262.25"/>
        <n v="11268"/>
        <n v="5476.5"/>
        <n v="10674"/>
        <n v="10275.75"/>
        <n v="605.25"/>
        <n v="10262.25"/>
        <n v="14071.5"/>
        <n v="6862.5"/>
        <n v="666"/>
        <n v="7555.5"/>
        <n v="830.25"/>
        <n v="5514.75"/>
        <n v="8471.25"/>
        <n v="16479"/>
        <n v="8307"/>
        <n v="5811.75"/>
        <n v="2126.25"/>
        <n v="21377.25"/>
        <n v="10316.25"/>
        <n v="2981.25"/>
        <n v="1395"/>
        <n v="6466.5"/>
        <n v="11333.25"/>
        <n v="9585"/>
        <n v="7078.5"/>
        <n v="7897.5"/>
        <n v="9195.75"/>
        <n v="5555.25"/>
        <n v="5060.25"/>
        <n v="4612.5"/>
        <n v="2607.75"/>
        <n v="5771.25"/>
        <n v="4619.25"/>
        <n v="6896.25"/>
        <n v="13191.75"/>
        <n v="1098"/>
        <n v="1017"/>
        <n v="8901"/>
        <n v="8442"/>
        <n v="6462"/>
        <n v="1586.25"/>
        <n v="1674"/>
        <n v="7562.25"/>
        <n v="4000.5"/>
        <n v="4398.75"/>
        <n v="5015.25"/>
        <n v="10793.25"/>
        <n v="7965"/>
        <n v="3001.5"/>
        <n v="549"/>
        <n v="8631"/>
        <n v="8345.25"/>
        <n v="8673.75"/>
        <n v="7472.25"/>
        <n v="3114"/>
        <n v="1656"/>
        <n v="5121"/>
        <n v="2859.75"/>
        <n v="12647.25"/>
        <n v="672.75"/>
        <n v="7656.75"/>
        <n v="20463.75"/>
        <n v="7355.25"/>
        <n v="5568.75"/>
        <n v="11891.25"/>
        <n v="1829.25"/>
        <n v="4979.25"/>
        <n v="627.75"/>
        <n v="9411.75"/>
        <n v="6390"/>
        <n v="5818.5"/>
        <n v="3485.25"/>
        <n v="351"/>
        <n v="11178"/>
        <n v="1359"/>
        <n v="9353.25"/>
        <n v="4630.5"/>
        <n v="8095.5"/>
        <n v="9029.25"/>
        <n v="580.5"/>
        <n v="4002.75"/>
        <n v="2254.5"/>
        <n v="1419.75"/>
        <n v="4815"/>
        <n v="7308"/>
        <n v="8705.25"/>
        <n v="11256.75"/>
        <n v="1131.75"/>
        <n v="5458.5"/>
        <n v="4335.75"/>
        <n v="6115.5"/>
        <n v="4828.5"/>
        <n v="5352.75"/>
        <n v="1971"/>
        <n v="4936.5"/>
        <n v="4101.75"/>
        <n v="7200"/>
        <n v="11733.75"/>
        <n v="4007.25"/>
        <n v="15309"/>
        <n v="4473"/>
        <n v="1251"/>
        <n v="18117"/>
        <n v="1284.75"/>
        <n v="5026.5"/>
        <n v="7569"/>
        <n v="11081.25"/>
        <n v="333"/>
        <n v="8469"/>
        <n v="2592"/>
        <n v="7305.75"/>
        <n v="5157"/>
        <n v="540"/>
        <n v="2700"/>
        <n v="3244.5"/>
        <n v="16299"/>
        <n v="9074.25"/>
        <n v="4488.75"/>
        <n v="897.75"/>
        <n v="12404.25"/>
        <n v="384.75"/>
        <n v="2160"/>
        <n v="663.75"/>
        <n v="1887.75"/>
        <n v="1980"/>
        <n v="1797.75"/>
        <n v="10570.5"/>
        <n v="5386.5"/>
        <n v="12521.25"/>
        <n v="2391.75"/>
        <n v="2360.25"/>
        <n v="1343.25"/>
        <n v="2110.5"/>
        <n v="5460.75"/>
        <n v="2686.5"/>
        <n v="697.5"/>
        <n v="375.75"/>
        <n v="1129.5"/>
        <n v="2450.25"/>
        <n v="936"/>
        <n v="1982.25"/>
        <n v="6853.5"/>
        <n v="5733"/>
        <n v="8163"/>
        <n v="8975.25"/>
        <n v="1293.75"/>
        <n v="5145.75"/>
        <n v="513"/>
        <n v="2985.75"/>
        <n v="1838.25"/>
        <n v="1516.5"/>
        <n v="7056"/>
        <n v="6567.75"/>
        <n v="8273.25"/>
        <n v="2742.75"/>
        <n v="5103"/>
        <n v="11103.75"/>
        <n v="9609.75"/>
        <n v="5719.5"/>
        <n v="8885.25"/>
        <n v="544.5"/>
        <n v="11677.5"/>
        <n v="10095.75"/>
        <n v="2562.75"/>
        <n v="7002"/>
        <n v="204.75"/>
        <n v="1181.25"/>
        <n v="13434.75"/>
        <n v="2220.75"/>
        <n v="10073.25"/>
        <n v="4873.5"/>
        <n v="2261.25"/>
        <n v="4146.75"/>
        <n v="6750"/>
        <n v="6588"/>
        <n v="13029.75"/>
        <n v="5339.25"/>
        <n v="5006.25"/>
        <n v="7584.75"/>
        <n v="7744.5"/>
        <n v="1770.75"/>
        <n v="2792.25"/>
        <n v="5022"/>
        <n v="1827"/>
        <n v="4716"/>
        <n v="8142.75"/>
        <n v="2232"/>
        <n v="4331.25"/>
        <n v="5226.75"/>
        <n v="4702.5"/>
        <n v="5566.5"/>
        <n v="5370.75"/>
        <n v="6088.5"/>
        <n v="7872.75"/>
        <n v="1995.75"/>
        <n v="3296.25"/>
        <n v="6250.5"/>
        <n v="9936"/>
        <n v="13628.25"/>
        <n v="3411"/>
        <n v="9569.25"/>
        <n v="10413"/>
        <n v="8421.75"/>
        <n v="6986.25"/>
        <n v="3789"/>
        <n v="7458.75"/>
        <n v="8464.5"/>
        <n v="1588.5"/>
        <n v="4925.25"/>
        <n v="3775.5"/>
        <n v="6646.5"/>
        <n v="4450.5"/>
        <n v="8822.25"/>
        <n v="731.25"/>
        <n v="1332"/>
        <n v="5044.5"/>
        <n v="7222.5"/>
        <n v="9468"/>
        <n v="2076.75"/>
        <n v="1572.75"/>
        <n v="2009.25"/>
        <n v="13509"/>
        <n v="18364.5"/>
        <n v="2146.5"/>
        <n v="4545"/>
        <n v="10694.25"/>
        <n v="1404"/>
        <n v="3757.5"/>
        <n v="1964.25"/>
        <n v="5024.25"/>
        <n v="3912.75"/>
        <n v="10284.75"/>
        <n v="3406.5"/>
        <n v="2637"/>
        <n v="306"/>
        <n v="1467"/>
        <n v="2556"/>
        <n v="4119.75"/>
        <n v="8120.25"/>
        <n v="128.25"/>
        <n v="888.75"/>
        <n v="1273.5"/>
        <n v="4369.5"/>
        <n v="5438.25"/>
        <n v="5899.5"/>
        <n v="7377.75"/>
        <n v="1914.75"/>
        <n v="1399.5"/>
        <n v="1377"/>
        <n v="8433"/>
        <n v="7533"/>
        <n v="3721.5"/>
        <n v="5276.25"/>
        <n v="9924.75"/>
        <n v="7904.25"/>
        <n v="5283"/>
        <n v="2571.75"/>
        <n v="6939"/>
        <n v="7209"/>
        <n v="2679.75"/>
        <n v="8349.75"/>
        <n v="2922.75"/>
        <n v="4306.5"/>
        <n v="10194.75"/>
        <n v="6590.25"/>
        <n v="4185"/>
        <n v="4637.25"/>
        <n v="10192.5"/>
        <n v="9398.25"/>
        <n v="3879"/>
        <n v="5206.5"/>
        <n v="7011"/>
        <n v="8689.5"/>
        <n v="18643.5"/>
        <n v="9504"/>
        <n v="9837"/>
        <n v="5593.5"/>
        <n v="8280"/>
        <n v="6306.75"/>
        <n v="15099.75"/>
        <n v="4540.5"/>
        <n v="393.75"/>
        <n v="8203.5"/>
        <n v="2965.5"/>
        <n v="3717"/>
        <n v="11306.25"/>
        <n v="6907.5"/>
        <n v="3620.25"/>
        <n v="3163.5"/>
        <n v="5757.75"/>
        <n v="3129.75"/>
        <n v="7195.5"/>
        <n v="261"/>
        <n v="8131.5"/>
        <n v="4396.5"/>
        <n v="6189.75"/>
        <n v="6156"/>
        <n v="4938.75"/>
        <n v="236.25"/>
        <n v="1163.25"/>
        <n v="6498"/>
        <n v="8176.5"/>
        <n v="2756.25"/>
        <n v="3645"/>
        <n v="1431"/>
        <n v="1640.25"/>
        <n v="7616.25"/>
        <n v="8282.25"/>
        <n v="7335"/>
        <n v="7366.5"/>
        <n v="3262.5"/>
        <n v="3636"/>
        <n v="10955.25"/>
        <n v="4556.25"/>
        <n v="2891.25"/>
        <n v="1003.5"/>
        <n v="6140.25"/>
        <n v="11121.75"/>
        <n v="8151.75"/>
        <n v="5755.5"/>
        <n v="11380.5"/>
        <n v="9092.25"/>
        <n v="1460.25"/>
        <n v="1957.5"/>
        <n v="8293.5"/>
        <n v="2394"/>
        <n v="5089.5"/>
        <n v="12836.25"/>
        <n v="8478"/>
        <n v="31.5"/>
        <n v="877.5"/>
        <n v="12260.25"/>
        <n v="6860.25"/>
        <n v="9555.75"/>
        <n v="7578"/>
        <n v="4376.25"/>
        <n v="3314.25"/>
        <n v="14343.75"/>
        <n v="5577.75"/>
        <n v="13018.5"/>
        <n v="13131"/>
        <n v="4725"/>
        <n v="6491.25"/>
        <n v="9814.5"/>
        <n v="1948.5"/>
        <n v="6576.75"/>
        <n v="11511"/>
        <n v="5769"/>
        <n v="5672.25"/>
        <n v="10775.25"/>
        <n v="288"/>
        <n v="4016.25"/>
        <n v="18465.75"/>
        <n v="711"/>
        <n v="5094"/>
        <n v="1802.25"/>
        <n v="3852"/>
        <n v="13362.75"/>
        <n v="749.25"/>
        <n v="2342.25"/>
        <n v="6543"/>
        <n v="1716.75"/>
        <n v="1503"/>
        <n v="3246.75"/>
        <n v="8595"/>
        <n v="3417.75"/>
        <n v="4749.75"/>
        <n v="5589"/>
        <n v="6106.5"/>
        <n v="553.5"/>
        <n v="7731"/>
        <n v="2488.5"/>
        <n v="1417.5"/>
        <n v="7074"/>
        <n v="16319.25"/>
        <n v="562.5"/>
        <n v="10971"/>
        <n v="8635.5"/>
        <n v="5240.25"/>
        <n v="4329"/>
        <n v="7834.5"/>
        <n v="6302.25"/>
        <n v="5834.25"/>
        <n v="6941.25"/>
        <n v="5440.5"/>
        <n v="6563.25"/>
        <n v="7998.75"/>
        <n v="10725.75"/>
        <n v="3978"/>
        <n v="13178.25"/>
        <n v="2349"/>
        <n v="12172.5"/>
        <n v="902.25"/>
        <n v="8984.25"/>
        <n v="1451.25"/>
        <n v="7600.5"/>
        <n v="18639"/>
        <n v="5127.75"/>
        <n v="4326.75"/>
        <n v="2832.75"/>
        <n v="1885.5"/>
        <n v="10552.5"/>
        <n v="3449.25"/>
        <n v="4218.75"/>
        <n v="10854"/>
        <n v="3510"/>
        <n v="7083"/>
        <n v="7609.5"/>
        <n v="4893.75"/>
        <n v="6504.75"/>
        <n v="2178"/>
        <n v="3280.5"/>
        <n v="6678"/>
        <n v="2616.75"/>
        <n v="4362.75"/>
        <n v="4794.75"/>
        <n v="11799"/>
        <n v="8169.75"/>
        <n v="5528.25"/>
        <n v="4029.75"/>
        <n v="4995"/>
        <n v="6707.25"/>
        <n v="5325.75"/>
        <n v="1471.5"/>
        <n v="4497.75"/>
        <n v="6606"/>
        <n v="357.75"/>
        <n v="348.75"/>
        <n v="7733.25"/>
        <n v="7809.75"/>
        <n v="8948.25"/>
        <n v="7764.75"/>
        <n v="3555"/>
        <n v="8775"/>
        <n v="915.75"/>
        <n v="6192"/>
        <n v="11578.5"/>
        <n v="13187.25"/>
        <n v="9047.25"/>
        <n v="3395.25"/>
        <n v="10368"/>
        <n v="11160"/>
        <n v="11526.75"/>
        <n v="6376.5"/>
        <n v="7155"/>
        <n v="2103.75"/>
        <n v="10183.5"/>
        <n v="4407.75"/>
        <n v="18708.75"/>
        <n v="2317.5"/>
        <n v="8084.25"/>
        <n v="5046.75"/>
        <n v="7823.25"/>
        <n v="3006"/>
        <n v="6446.25"/>
        <n v="6372"/>
        <n v="8118"/>
        <n v="9312.75"/>
        <n v="6077.25"/>
        <n v="1930.5"/>
        <n v="6810.75"/>
        <n v="225"/>
        <n v="5181.75"/>
        <n v="783"/>
        <n v="1665"/>
        <n v="3838.5"/>
        <n v="137.25"/>
        <n v="3478.5"/>
        <n v="3649.5"/>
        <n v="3069"/>
        <n v="5931"/>
        <n v="5130"/>
        <n v="5548.5"/>
        <n v="4941"/>
        <n v="6943.5"/>
        <n v="4704.75"/>
        <n v="2238.75"/>
        <n v="8532"/>
        <n v="2576.25"/>
        <n v="1548"/>
        <n v="2529"/>
        <n v="6844.5"/>
        <n v="5442.75"/>
        <n v="9819"/>
        <n v="1635.75"/>
        <n v="3924"/>
        <n v="5087.25"/>
        <n v="1449"/>
        <n v="5220"/>
        <n v="6126.75"/>
        <n v="5494.5"/>
        <n v="7638.75"/>
        <n v="7069.5"/>
        <n v="1154.25"/>
        <n v="11963.25"/>
        <n v="4592.25"/>
        <n v="3044.25"/>
        <n v="7092"/>
        <n v="7978.5"/>
        <n v="7924.5"/>
        <n v="2263.5"/>
        <n v="639"/>
        <n v="18378"/>
        <n v="2432.25"/>
        <n v="3564"/>
        <n v="33484.5"/>
        <n v="7661.25"/>
        <n v="5445"/>
        <n v="9992.25"/>
        <n v="7508.25"/>
        <n v="5199.75"/>
        <n v="4005"/>
        <n v="803.25"/>
        <n v="6428.25"/>
        <n v="9418.5"/>
        <n v="1624.5"/>
        <n v="8106.75"/>
        <n v="9812.25"/>
        <n v="1638"/>
        <n v="1266.75"/>
        <n v="7206.75"/>
        <n v="4617"/>
        <n v="10048.5"/>
        <n v="2344.5"/>
        <n v="7213.5"/>
        <n v="4977"/>
        <n v="10689.75"/>
        <n v="6351.75"/>
        <n v="8444.25"/>
        <n v="497.25"/>
        <n v="1390.5"/>
        <n v="9544.5"/>
        <n v="7596"/>
        <n v="3051"/>
        <n v="5827.5"/>
        <n v="4772.25"/>
        <n v="5613.75"/>
        <n v="4709.25"/>
        <n v="11056.5"/>
        <n v="14307.75"/>
        <n v="2724.75"/>
        <n v="13063.5"/>
        <n v="4817.25"/>
        <n v="4671"/>
        <n v="7670.25"/>
        <n v="49.5"/>
        <n v="3672"/>
        <n v="1161"/>
        <n v="8358.75"/>
        <n v="366.75"/>
        <n v="578.25"/>
        <n v="12030.75"/>
        <n v="13104"/>
        <n v="7436.25"/>
        <n v="4918.5"/>
        <n v="751.5"/>
        <n v="5213.25"/>
        <n v="2889"/>
        <n v="3033"/>
        <n v="598.5"/>
        <n v="3541.5"/>
        <n v="9211.5"/>
        <n v="6903"/>
        <n v="9000"/>
        <n v="14481"/>
        <n v="3165.75"/>
        <n v="9875.25"/>
        <n v="3712.5"/>
        <n v="5019.75"/>
        <n v="5154.75"/>
        <n v="10548"/>
        <n v="16724.25"/>
        <n v="4997.25"/>
        <n v="2551.5"/>
        <n v="3998.25"/>
        <n v="2425.5"/>
        <n v="3845.25"/>
        <n v="6754.5"/>
        <n v="3514.5"/>
        <n v="8316"/>
        <n v="9324"/>
        <n v="2675.25"/>
        <n v="14827.5"/>
        <n v="13315.5"/>
        <n v="8091"/>
        <n v="432"/>
        <n v="9045"/>
        <n v="8961.75"/>
        <n v="12132"/>
        <n v="7184.25"/>
        <n v="1156.5"/>
        <n v="6291"/>
        <n v="5847.75"/>
        <n v="337.5"/>
        <n v="2430"/>
        <n v="5955.75"/>
        <n v="8712"/>
        <n v="3064.5"/>
        <n v="5366.25"/>
        <n v="3278.25"/>
        <n v="8849.25"/>
        <n v="13464"/>
        <n v="8511.75"/>
        <n v="7389"/>
        <n v="648"/>
        <n v="8559"/>
        <n v="8115.75"/>
        <n v="5631.75"/>
        <n v="4965.75"/>
        <n v="7137"/>
        <n v="9654.75"/>
        <n v="8757"/>
        <n v="4889.25"/>
        <n v="724.5"/>
        <n v="5753.25"/>
        <n v="135"/>
        <n v="4740.75"/>
        <n v="9564.75"/>
        <n v="3037.5"/>
        <n v="8574.75"/>
        <n v="6464.25"/>
        <n v="3222"/>
        <n v="2547"/>
        <n v="3264.75"/>
        <n v="12766.5"/>
        <n v="6246"/>
        <n v="2416.5"/>
        <n v="9130.5"/>
        <n v="733.5"/>
        <n v="5179.5"/>
        <n v="3861"/>
        <n v="4383"/>
        <n v="4956.75"/>
        <n v="5958"/>
        <n v="582.75"/>
        <n v="4520.25"/>
        <n v="6313.5"/>
        <n v="6837.75"/>
        <n v="4945.5"/>
        <n v="13630.5"/>
        <n v="4635"/>
        <n v="13644"/>
        <n v="2216.25"/>
        <n v="3075.75"/>
        <n v="7780.5"/>
        <n v="2589.75"/>
        <n v="10521"/>
        <n v="438.75"/>
        <n v="4225.5"/>
        <n v="1233"/>
        <n v="4621.5"/>
        <n v="5890.5"/>
        <n v="5328"/>
        <n v="3982.5"/>
        <n v="1127.25"/>
        <n v="8149.5"/>
        <n v="5598"/>
        <n v="1671.75"/>
        <n v="5665.5"/>
        <n v="2443.5"/>
        <n v="10822.5"/>
        <n v="11614.5"/>
        <n v="63"/>
        <n v="7485.75"/>
        <n v="130.5"/>
        <n v="6423.75"/>
        <n v="5708.25"/>
        <n v="5994"/>
        <n v="1320.75"/>
        <n v="2979"/>
        <n v="4077"/>
        <n v="5843.25"/>
        <n v="5737.5"/>
        <n v="3798"/>
        <n v="4988.25"/>
        <n v="3980.25"/>
        <n v="10867.5"/>
        <n v="10233"/>
        <n v="16902"/>
        <n v="8570.25"/>
        <n v="7463.25"/>
        <n v="5208.75"/>
        <n v="6070.5"/>
        <n v="12390.75"/>
        <n v="1532.25"/>
        <n v="3413.25"/>
        <n v="1579.5"/>
        <n v="6480"/>
        <n v="10374.75"/>
        <n v="4425.75"/>
        <n v="6113.25"/>
        <n v="13981.5"/>
        <n v="81"/>
        <n v="2844"/>
        <n v="4122"/>
        <n v="9657"/>
        <n v="11900.25"/>
        <n v="1725.75"/>
        <n v="2857.5"/>
        <n v="6374.25"/>
        <n v="8183.25"/>
        <n v="2841.75"/>
        <n v="8658"/>
        <n v="1507.5"/>
        <n v="6513.75"/>
        <n v="5337"/>
        <n v="5062.5"/>
        <n v="6664.5"/>
        <n v="5073.75"/>
        <n v="6383.25"/>
        <n v="5490"/>
        <n v="6266.25"/>
        <n v="4365"/>
        <n v="3206.25"/>
        <n v="227.25"/>
        <n v="8644.5"/>
        <n v="1986.75"/>
        <n v="5091.75"/>
        <n v="9762.75"/>
        <n v="3093.75"/>
        <n v="6014.25"/>
        <n v="12237.75"/>
        <n v="6185.25"/>
        <n v="3681"/>
        <n v="6840"/>
        <n v="5726.25"/>
        <n v="9146.25"/>
        <n v="11200.5"/>
        <n v="6437.25"/>
        <n v="8709.75"/>
        <n v="6867"/>
        <n v="22439.25"/>
        <n v="4653"/>
        <n v="12660.75"/>
        <n v="17925.75"/>
        <n v="2612.25"/>
        <n v="1869.75"/>
        <n v="3291.75"/>
        <n v="5487.75"/>
        <n v="7593.75"/>
        <n v="7373.25"/>
        <n v="2819.25"/>
        <n v="220.5"/>
        <n v="900"/>
        <n v="690.75"/>
        <n v="281.25"/>
        <n v="211.5"/>
        <n v="6237"/>
        <n v="1408.5"/>
        <n v="218.25"/>
        <n v="522"/>
        <n v="3273.75"/>
        <n v="4344.75"/>
        <n v="2274.75"/>
        <n v="10779.75"/>
        <n v="4140"/>
        <n v="657"/>
        <n v="5539.5"/>
        <n v="5177.25"/>
        <n v="2580.75"/>
        <n v="1253.25"/>
        <n v="535.5"/>
        <n v="6412.5"/>
        <n v="3231"/>
        <n v="1494"/>
        <n v="7364.25"/>
        <n v="9598.5"/>
        <n v="10017"/>
        <n v="5602.5"/>
        <n v="852.75"/>
        <n v="12042"/>
        <n v="5004"/>
        <n v="9897.75"/>
        <n v="5559.75"/>
        <n v="5265"/>
        <n v="2490.75"/>
        <n v="2736"/>
        <n v="4806"/>
        <n v="5105.25"/>
        <n v="297"/>
        <n v="3764.25"/>
        <n v="4448.25"/>
        <n v="1327.5"/>
        <n v="10660.5"/>
        <n v="1325.25"/>
        <n v="19460.25"/>
        <n v="3687.75"/>
        <n v="326.25"/>
        <n v="1680.75"/>
        <n v="22722.75"/>
        <n v="2783.25"/>
        <n v="3593.25"/>
        <n v="12055.5"/>
        <n v="7101"/>
        <n v="3750.75"/>
        <n v="5292"/>
        <n v="8534.25"/>
        <n v="1575"/>
        <n v="7942.5"/>
        <n v="9747"/>
        <n v="9263.25"/>
        <n v="9177.75"/>
        <n v="3177"/>
        <n v="4727.25"/>
        <n v="2108.25"/>
        <n v="7641"/>
        <n v="2560.5"/>
        <n v="5928.75"/>
        <n v="3048.75"/>
        <n v="2684.25"/>
        <n v="1800"/>
        <n v="2504.25"/>
        <n v="7753.5"/>
        <n v="4803.75"/>
        <n v="6124.5"/>
        <n v="3015"/>
        <n v="10845"/>
        <n v="12420"/>
        <n v="5231.25"/>
        <n v="7814.25"/>
        <n v="6203.25"/>
        <n v="5244.75"/>
        <n v="7105.5"/>
        <n v="3786.75"/>
        <n v="1257.75"/>
        <n v="6615"/>
        <n v="715.5"/>
        <n v="4072.5"/>
        <n v="7337.25"/>
        <n v="3390.75"/>
        <n v="3307.5"/>
        <n v="11612.25"/>
        <n v="2749.5"/>
        <n v="8977.5"/>
        <n v="1611"/>
        <n v="10986.75"/>
        <n v="4983.75"/>
        <n v="10298.25"/>
        <n v="5703.75"/>
        <n v="13299.75"/>
        <n v="10550.25"/>
        <n v="10390.5"/>
        <n v="24450.75"/>
        <n v="9335.25"/>
        <n v="9407.25"/>
        <n v="238.5"/>
        <n v="2139.75"/>
        <n v="2625.75"/>
        <n v="1206"/>
        <n v="339.75"/>
        <n v="4590"/>
        <n v="3865.5"/>
        <n v="3512.25"/>
        <n v="7128"/>
        <n v="10534.5"/>
        <n v="15428.25"/>
        <n v="1026"/>
        <n v="5652"/>
        <n v="10341"/>
        <n v="11162.25"/>
        <n v="7150.5"/>
        <n v="2022.75"/>
        <n v="321.75"/>
        <n v="6815.25"/>
        <n v="5499"/>
        <n v="5431.5"/>
        <n v="5107.5"/>
        <n v="11115"/>
        <n v="1899"/>
        <n v="10026"/>
        <n v="10050.75"/>
        <n v="6633"/>
        <n v="2414.25"/>
        <n v="9733.5"/>
        <n v="4788"/>
        <n v="7400.25"/>
        <n v="7283.25"/>
        <n v="7272"/>
        <n v="7447.5"/>
        <n v="3858.75"/>
        <n v="1926"/>
        <n v="12350.25"/>
        <n v="10217.25"/>
        <n v="3469.5"/>
        <n v="10104.75"/>
        <n v="2760.75"/>
        <n v="8993.25"/>
        <n v="8916.75"/>
        <n v="3663"/>
        <n v="186.75"/>
        <n v="23476.5"/>
        <n v="28874.25"/>
        <n v="11830.5"/>
        <n v="1271.25"/>
        <n v="3559.5"/>
        <n v="6871.5"/>
        <n v="3739.5"/>
        <n v="12134.25"/>
        <n v="2025"/>
        <n v="5940"/>
        <n v="11571.75"/>
        <n v="4743"/>
        <n v="2502"/>
        <n v="13081.5"/>
        <n v="6212.25"/>
        <n v="681.75"/>
        <n v="3600"/>
        <n v="7285.5"/>
        <n v="8304.75"/>
        <n v="3710.25"/>
        <n v="7294.5"/>
        <n v="504"/>
        <n v="6003"/>
        <n v="5463"/>
        <n v="4673.25"/>
        <n v="3456"/>
        <n v="4758.75"/>
        <n v="5447.25"/>
        <n v="7413.75"/>
        <n v="12053.25"/>
        <n v="9094.5"/>
        <n v="9373.5"/>
        <n v="4801.5"/>
        <n v="6324.75"/>
        <n v="2540.25"/>
        <n v="11598.75"/>
        <n v="1134"/>
        <n v="6320.25"/>
        <n v="312.75"/>
        <n v="3399.75"/>
        <n v="1917"/>
        <n v="4036.5"/>
        <n v="6520.5"/>
        <n v="8217"/>
        <n v="10397.25"/>
        <n v="4297.5"/>
        <n v="12876.75"/>
        <n v="14458.5"/>
        <n v="12001.5"/>
        <n v="17118"/>
        <n v="5530.5"/>
        <n v="5427"/>
        <n v="9240.75"/>
        <n v="276.75"/>
        <n v="2882.25"/>
        <n v="6993"/>
        <n v="105.75"/>
        <n v="11094.75"/>
        <n v="17597.25"/>
        <n v="3746.25"/>
        <n v="9830.25"/>
        <n v="8192.25"/>
        <n v="546.75"/>
        <n v="2128.5"/>
        <n v="1863"/>
        <n v="4981.5"/>
        <n v="5654.25"/>
        <n v="4632.75"/>
        <n v="6671.25"/>
        <n v="12255.75"/>
        <n v="10631.25"/>
        <n v="3035.25"/>
        <n v="4401"/>
        <n v="3330"/>
        <n v="2729.25"/>
        <n v="805.5"/>
        <n v="4367.25"/>
        <n v="3921.75"/>
        <n v="2313"/>
        <n v="10001.25"/>
        <n v="3030.75"/>
        <n v="7713"/>
        <n v="7528.5"/>
        <n v="8563.5"/>
        <n v="6066"/>
        <n v="13414.5"/>
        <n v="2619"/>
        <n v="7395.75"/>
        <n v="1260"/>
        <n v="5100.75"/>
        <n v="6270.75"/>
        <n v="6257.25"/>
        <n v="1932.75"/>
        <n v="7339.5"/>
        <n v="9465.75"/>
        <n v="1440"/>
        <n v="2673"/>
        <n v="10989"/>
        <n v="2106"/>
        <n v="6714"/>
        <n v="6414.75"/>
        <n v="10147.5"/>
        <n v="13655.25"/>
        <n v="14625"/>
        <n v="21476.25"/>
        <n v="13556.25"/>
        <n v="2079"/>
        <n v="4599"/>
        <n v="6970.5"/>
        <n v="3984.75"/>
        <n v="2198.25"/>
        <n v="4155.75"/>
        <n v="5379.75"/>
        <n v="6502.5"/>
        <n v="8100"/>
        <n v="1307.25"/>
        <n v="2873.25"/>
        <n v="7636.5"/>
        <n v="7935.75"/>
        <n v="9445.5"/>
        <n v="7427.25"/>
        <n v="465.75"/>
        <n v="6572.25"/>
        <n v="3426.75"/>
        <n v="1136.25"/>
        <n v="6995.25"/>
        <n v="12577.5"/>
        <n v="7755.75"/>
        <n v="7719.75"/>
        <n v="8327.25"/>
        <n v="1908"/>
        <n v="5962.5"/>
        <n v="4349.25"/>
        <n v="7114.5"/>
        <n v="7233.75"/>
        <n v="3325.5"/>
        <n v="8340.75"/>
        <n v="4248"/>
        <n v="8147.25"/>
        <n v="4061.25"/>
        <n v="7119"/>
        <n v="10559.25"/>
        <n v="6147"/>
        <n v="7672.5"/>
        <n v="9155.25"/>
        <n v="9911.25"/>
        <n v="202.5"/>
        <n v="2634.75"/>
        <n v="661.5"/>
        <n v="1413"/>
        <n v="3960"/>
        <n v="1318.5"/>
        <n v="9189"/>
        <n v="1953"/>
        <n v="5202"/>
        <n v="4025.25"/>
        <n v="10084.5"/>
        <n v="16051.5"/>
        <n v="14550.75"/>
        <n v="2850.75"/>
        <n v="5123.25"/>
        <n v="2702.25"/>
        <n v="6309"/>
        <n v="168.75"/>
        <n v="5436"/>
        <n v="3424.5"/>
        <n v="4173.75"/>
        <n v="2522.25"/>
        <n v="2801.25"/>
        <n v="407.25"/>
        <n v="6162.75"/>
        <n v="3602.25"/>
        <n v="4752"/>
        <n v="6720.75"/>
        <n v="5625"/>
        <n v="6048"/>
        <n v="7296.75"/>
        <n v="5638.5"/>
        <n v="4090.5"/>
        <n v="4524.75"/>
        <n v="267.75"/>
        <n v="5382"/>
        <n v="2423.25"/>
        <n v="6477.75"/>
        <n v="7812"/>
        <n v="5249.25"/>
        <n v="4482"/>
        <n v="6210"/>
        <n v="13124.25"/>
        <n v="3777.75"/>
        <n v="1991.25"/>
        <n v="6518.25"/>
        <n v="2112.75"/>
        <n v="1370.25"/>
        <n v="2319.75"/>
        <n v="19512"/>
        <n v="11299.5"/>
        <n v="2823.75"/>
        <n v="7017.75"/>
        <n v="9497.25"/>
        <n v="20223"/>
        <n v="7974"/>
        <n v="21615.75"/>
        <n v="5496.75"/>
        <n v="560.25"/>
        <n v="4745.25"/>
        <n v="2758.5"/>
        <n v="5550.75"/>
        <n v="294.75"/>
        <n v="1001.25"/>
        <n v="1122.75"/>
        <n v="10289.25"/>
        <n v="479.25"/>
        <n v="4691.25"/>
        <n v="184.5"/>
        <n v="3438"/>
        <n v="2245.5"/>
        <n v="747"/>
        <n v="5850"/>
        <n v="6594.75"/>
        <n v="13061.25"/>
        <n v="8745.75"/>
        <n v="3539.25"/>
        <n v="1509.75"/>
        <n v="189"/>
        <n v="2115"/>
        <n v="5096.25"/>
        <n v="3591"/>
        <n v="3327.75"/>
        <n v="10291.5"/>
        <n v="13117.5"/>
        <n v="7681.5"/>
        <n v="3930.75"/>
        <n v="13281.75"/>
        <n v="3442.5"/>
        <n v="6898.5"/>
        <n v="947.25"/>
        <n v="16776"/>
        <n v="5832"/>
        <n v="6311.25"/>
        <n v="3944.25"/>
        <n v="14591.25"/>
        <n v="8397"/>
        <n v="13938.75"/>
        <n v="8826.75"/>
        <n v="7704"/>
        <n v="11558.25"/>
        <n v="5109.75"/>
        <n v="21354.75"/>
        <n v="4911.75"/>
        <n v="17338.5"/>
        <n v="3822.75"/>
        <n v="10554.75"/>
        <n v="121.5"/>
        <n v="13329"/>
        <n v="13002.75"/>
        <n v="6133.5"/>
        <n v="1275.75"/>
        <n v="8892"/>
        <n v="5913"/>
        <n v="2517.75"/>
        <n v="7848"/>
        <n v="12325.5"/>
        <n v="13718.25"/>
        <n v="4038.75"/>
        <n v="8230.5"/>
        <n v="5474.25"/>
        <n v="9987.75"/>
        <n v="3415.5"/>
        <n v="3867.75"/>
        <n v="7922.25"/>
        <n v="8331.75"/>
        <n v="2283.75"/>
        <n v="3660.75"/>
        <n v="4387.5"/>
        <n v="12352.5"/>
        <n v="3901.5"/>
        <n v="3352.5"/>
        <n v="17066.25"/>
        <n v="5195.25"/>
        <n v="10633.5"/>
        <n v="708.75"/>
        <n v="11214"/>
        <n v="1107"/>
        <n v="904.5"/>
        <n v="3622.5"/>
        <n v="3854.25"/>
        <n v="4180.5"/>
        <n v="477"/>
        <n v="1248.75"/>
        <n v="5674.5"/>
        <n v="2776.5"/>
        <n v="1629"/>
        <n v="7179.75"/>
        <n v="1903.5"/>
        <n v="7386.75"/>
        <n v="12510"/>
        <n v="9540"/>
        <n v="816.75"/>
        <n v="10894.5"/>
        <n v="1779.75"/>
        <n v="10968.75"/>
        <n v="6142.5"/>
        <n v="3316.5"/>
        <n v="1138.5"/>
        <n v="20522.25"/>
        <n v="9375.75"/>
        <n v="6196.5"/>
        <n v="3170.25"/>
        <n v="7697.25"/>
        <n v="6417"/>
        <n v="2988"/>
        <n v="1287"/>
        <n v="9288"/>
        <n v="942.75"/>
        <n v="3107.25"/>
        <n v="4272.75"/>
        <n v="7573.5"/>
        <n v="3685.5"/>
        <n v="8628.75"/>
        <n v="8030.25"/>
        <n v="4081.5"/>
        <n v="119.25"/>
        <n v="7058.25"/>
        <n v="1239.75"/>
        <n v="3694.5"/>
        <n v="2056.5"/>
        <n v="6718.5"/>
        <n v="7359.75"/>
        <n v="4133.25"/>
        <n v="13466.25"/>
        <n v="3501"/>
        <n v="9697.5"/>
        <n v="2187"/>
        <n v="8255.25"/>
        <n v="2250"/>
        <n v="8622"/>
        <n v="7112.25"/>
        <n v="8853.75"/>
        <n v="13243.5"/>
        <n v="258.75"/>
        <n v="1453.5"/>
        <n v="6738.75"/>
        <n v="1309.5"/>
        <n v="7778.25"/>
        <n v="6473.25"/>
        <n v="4176"/>
        <n v="726.75"/>
        <n v="8723.25"/>
        <n v="4452.75"/>
        <n v="3964.5"/>
        <n v="5976"/>
        <n v="515.25"/>
        <n v="5163.75"/>
        <n v="1302.75"/>
        <n v="5269.5"/>
        <n v="5368.5"/>
        <n v="5400"/>
        <n v="8581.5"/>
        <n v="6178.5"/>
        <n v="1010.25"/>
        <n v="193.5"/>
        <n v="5274"/>
        <n v="3323.25"/>
        <n v="742.5"/>
        <n v="7715.25"/>
        <n v="6648.75"/>
        <n v="10608.75"/>
        <n v="1514.25"/>
        <n v="1883.25"/>
        <n v="3368.25"/>
        <n v="8979.75"/>
        <n v="3557.25"/>
        <n v="9191.25"/>
        <n v="1120.5"/>
        <n v="7841.25"/>
        <n v="6448.5"/>
        <n v="1066.5"/>
        <n v="3762"/>
        <n v="5874.75"/>
        <n v="7868.25"/>
        <n v="1606.5"/>
        <n v="10302.75"/>
        <n v="4.5"/>
        <n v="2400.75"/>
        <n v="13284"/>
        <n v="6669"/>
        <n v="6660"/>
        <n v="12339"/>
        <n v="7791.75"/>
        <n v="103.5"/>
        <n v="2241"/>
        <n v="5215.5"/>
        <n v="4403.25"/>
        <n v="216"/>
        <n v="3109.5"/>
        <n v="4682.25"/>
        <n v="5746.5"/>
        <n v="8093.25"/>
        <n v="8592.75"/>
        <n v="8201.25"/>
        <n v="7515"/>
        <n v="6534"/>
        <n v="3604.5"/>
        <n v="60.75"/>
        <n v="4313.25"/>
        <n v="12881.25"/>
        <n v="13122"/>
        <n v="5395.5"/>
        <n v="10062"/>
        <n v="3676.5"/>
        <n v="5863.5"/>
        <n v="2715.75"/>
        <n v="8257.5"/>
        <n v="11110.5"/>
        <n v="3379.5"/>
        <n v="6057"/>
        <n v="3370.5"/>
        <n v="4844.25"/>
        <n v="5404.5"/>
        <n v="3730.5"/>
        <n v="5465.25"/>
        <n v="12100.5"/>
        <n v="389.25"/>
        <n v="2747.25"/>
        <n v="8354.25"/>
        <n v="6882.75"/>
        <n v="5775.75"/>
        <n v="2868.75"/>
        <n v="6277.5"/>
        <n v="5451.75"/>
        <n v="4779"/>
        <n v="5172.75"/>
        <n v="5820.75"/>
        <n v="4234.5"/>
        <n v="11403"/>
        <n v="3946.5"/>
        <n v="10176.75"/>
        <n v="9285.75"/>
        <n v="5517"/>
        <n v="4288.5"/>
        <n v="5872.5"/>
        <n v="11101.5"/>
        <n v="3856.5"/>
        <n v="7276.5"/>
        <n v="4342.5"/>
        <n v="5730.75"/>
        <n v="4907.25"/>
        <n v="9252"/>
        <n v="1813.5"/>
        <n v="8154"/>
        <n v="5751"/>
        <n v="11166.75"/>
        <n v="5676.75"/>
        <n v="16587"/>
        <n v="8473.5"/>
        <n v="5766.75"/>
        <n v="3435.75"/>
        <n v="1563.75"/>
        <n v="16506"/>
        <n v="13720.5"/>
        <n v="9672.75"/>
        <n v="10408.5"/>
        <n v="6653.25"/>
        <n v="4909.5"/>
        <n v="40.5"/>
        <n v="10041.75"/>
        <n v="6804"/>
        <n v="4320"/>
        <n v="472.5"/>
        <n v="3186"/>
        <n v="150.75"/>
        <n v="279"/>
        <n v="3332.25"/>
        <n v="5609.25"/>
        <n v="5591.25"/>
        <n v="5350.5"/>
        <n v="7258.5"/>
        <n v="6023.25"/>
        <n v="2805.75"/>
        <n v="9776.25"/>
        <n v="3935.25"/>
        <n v="5010.75"/>
        <n v="3375"/>
        <n v="4299.75"/>
        <n v="3521.25"/>
        <n v="6340.5"/>
        <n v="7132.5"/>
        <n v="8001"/>
        <n v="10984.5"/>
        <n v="5193"/>
        <n v="495"/>
        <n v="4032"/>
        <n v="992.25"/>
        <n v="4014"/>
        <n v="7326"/>
        <n v="4790.25"/>
        <n v="10197"/>
        <n v="1804.5"/>
        <n v="7535.25"/>
        <n v="3726"/>
        <n v="2211.75"/>
        <n v="1559.25"/>
        <n v="1552.5"/>
        <n v="10410.75"/>
        <n v="976.5"/>
        <n v="2493"/>
        <n v="6966"/>
        <n v="1478.25"/>
        <n v="2196"/>
        <n v="6444"/>
        <n v="735.75"/>
        <n v="1856.25"/>
        <n v="11205"/>
        <n v="4317.75"/>
        <n v="2893.5"/>
        <n v="5717.25"/>
        <n v="528.75"/>
        <n v="8734.5"/>
        <n v="4410"/>
        <n v="12642.75"/>
        <n v="1845"/>
        <n v="1374.75"/>
        <n v="6183"/>
        <n v="10748.25"/>
        <n v="7051.5"/>
        <n v="8043.75"/>
        <n v="6612.75"/>
        <n v="4770"/>
        <n v="1858.5"/>
        <n v="9603"/>
        <n v="4533.75"/>
        <n v="8514"/>
        <n v="2418.75"/>
        <n v="3294"/>
        <n v="3638.25"/>
        <n v="5868"/>
        <n v="5816.25"/>
        <n v="5049"/>
        <n v="10008"/>
        <n v="7605"/>
        <n v="4601.25"/>
        <n v="699.75"/>
        <n v="3872.25"/>
        <n v="7857"/>
        <n v="8248.5"/>
        <n v="4468.5"/>
        <n v="2846.25"/>
        <n v="4776.75"/>
        <n v="5699.25"/>
        <n v="1035"/>
        <n v="1923.75"/>
        <n v="2119.5"/>
        <n v="14654.25"/>
        <n v="1489.5"/>
        <n v="1350"/>
        <n v="4304.25"/>
        <n v="1581.75"/>
        <n v="18666"/>
        <n v="5067"/>
        <n v="4027.5"/>
        <n v="380.25"/>
        <n v="3737.25"/>
        <n v="2256.75"/>
        <n v="922.5"/>
        <n v="5537.25"/>
        <n v="5888.25"/>
        <n v="5492.25"/>
        <n v="4839.75"/>
        <n v="5393.25"/>
        <n v="9033.75"/>
        <n v="4241.25"/>
        <n v="2886.75"/>
        <n v="4959"/>
        <n v="7958.25"/>
        <n v="8743.5"/>
        <n v="12487.5"/>
        <n v="4668.75"/>
        <n v="9891"/>
        <n v="2376"/>
        <n v="7368.75"/>
        <n v="4457.25"/>
        <n v="4239"/>
        <n v="4416.75"/>
        <n v="1757.25"/>
        <n v="463.5"/>
        <n v="10471.5"/>
        <n v="14388.75"/>
        <n v="2045.25"/>
        <n v="3219.75"/>
        <n v="425.25"/>
        <n v="7098.75"/>
        <n v="8725.5"/>
        <n v="13234.5"/>
        <n v="4659.75"/>
        <n v="5040"/>
        <n v="6950.25"/>
        <n v="7701.75"/>
        <n v="9623.25"/>
        <n v="1323"/>
        <n v="9150.75"/>
        <n v="3019.5"/>
        <n v="6410.25"/>
        <n v="7121.25"/>
        <n v="7911"/>
        <n v="1984.5"/>
        <n v="3579.75"/>
        <n v="5519.25"/>
        <n v="5724"/>
        <n v="12154.5"/>
        <n v="3683.25"/>
        <n v="7301.25"/>
        <n v="7758"/>
        <n v="9893.25"/>
        <n v="855"/>
        <n v="8003.25"/>
        <n v="10512"/>
        <n v="5402.25"/>
        <n v="13047.75"/>
        <n v="13461.75"/>
        <n v="3719.25"/>
        <n v="4164.75"/>
        <n v="9596.25"/>
        <n v="2668.5"/>
        <n v="2448"/>
        <n v="1473.75"/>
        <n v="11873.25"/>
        <n v="13851"/>
        <n v="3141"/>
        <n v="2175.75"/>
        <n v="4986"/>
        <n v="5710.5"/>
        <n v="9452.25"/>
        <n v="1775.25"/>
        <n v="9387"/>
        <n v="83.25"/>
        <n v="1962"/>
        <n v="3955.5"/>
        <n v="7476.75"/>
        <n v="9459"/>
        <n v="11054.25"/>
        <n v="11144.25"/>
        <n v="11817"/>
        <n v="7062.75"/>
        <n v="4932"/>
        <n v="1892.25"/>
        <n v="6367.5"/>
        <n v="3303"/>
        <n v="776.25"/>
        <n v="837"/>
        <n v="6858"/>
        <n v="2164.5"/>
        <n v="2936.25"/>
        <n v="8583.75"/>
        <n v="7024.5"/>
        <n v="8655.75"/>
        <n v="5523.75"/>
        <n v="3289.5"/>
        <n v="7443"/>
        <n v="13871.25"/>
        <n v="12073.5"/>
        <n v="870.75"/>
        <n v="6131.25"/>
        <n v="5204.25"/>
        <n v="1723.5"/>
        <n v="6194.25"/>
        <n v="22.5"/>
        <n v="17624.25"/>
        <n v="8766"/>
        <n v="6702.75"/>
        <n v="488.25"/>
        <n v="7985.25"/>
        <n v="7346.25"/>
        <n v="569.25"/>
        <n v="87.75"/>
        <n v="4464"/>
        <n v="8399.25"/>
        <n v="2277"/>
        <n v="5656.5"/>
        <n v="6666.75"/>
        <n v="4538.25"/>
        <n v="6828.75"/>
        <n v="7647.75"/>
        <n v="1383.75"/>
        <n v="12208.5"/>
        <n v="5413.5"/>
        <n v="3523.5"/>
        <n v="3690"/>
        <n v="13263.75"/>
        <n v="567"/>
        <n v="5222.25"/>
        <n v="18202.5"/>
        <n v="6072.75"/>
        <n v="3462.75"/>
        <n v="13866.75"/>
        <n v="4864.5"/>
        <n v="924.75"/>
        <n v="5454"/>
        <n v="3771"/>
        <n v="5323.5"/>
        <n v="6342.75"/>
        <n v="4961.25"/>
        <n v="4200.75"/>
        <n v="650.25"/>
        <n v="1237.5"/>
        <n v="11193.75"/>
        <n v="3595.5"/>
        <n v="8446.5"/>
        <n v="3948.75"/>
        <n v="7654.5"/>
        <n v="11848.5"/>
        <n v="7789.5"/>
        <n v="10815.75"/>
        <n v="3480.75"/>
        <n v="8568"/>
        <n v="6990.75"/>
        <n v="3723.75"/>
        <n v="6756.75"/>
        <n v="11360.25"/>
        <n v="10343.25"/>
        <n v="4572"/>
        <n v="7992"/>
        <n v="8804.25"/>
        <n v="5242.5"/>
        <n v="14859"/>
        <n v="1748.25"/>
        <n v="2790"/>
        <n v="4182.75"/>
        <n v="8721"/>
        <n v="11218.5"/>
        <n v="2830.5"/>
        <n v="15554.25"/>
        <n v="468"/>
        <n v="6.75"/>
        <n v="1719"/>
        <n v="9024.75"/>
        <n v="5289.75"/>
        <n v="996.75"/>
        <n v="4808.25"/>
        <n v="828"/>
        <n v="10899"/>
        <n v="6075"/>
        <n v="7742.25"/>
        <n v="373.5"/>
        <n v="4506.75"/>
        <n v="5764.5"/>
        <n v="2682"/>
        <n v="6918.75"/>
        <n v="4106.25"/>
        <n v="4648.5"/>
        <n v="2326.5"/>
        <n v="2976.75"/>
        <n v="3422.25"/>
        <n v="6599.25"/>
        <n v="8561.25"/>
        <n v="11947.5"/>
        <n v="13221"/>
        <n v="3883.5"/>
        <n v="679.5"/>
        <n v="2403"/>
        <n v="1100.25"/>
        <n v="10680.75"/>
        <n v="7650"/>
        <n v="3807"/>
        <n v="7852.5"/>
        <n v="17613"/>
        <n v="2011.5"/>
        <n v="11207.25"/>
        <n v="8428.5"/>
        <n v="1224"/>
        <n v="10527.75"/>
        <n v="3768.75"/>
        <n v="6358.5"/>
        <n v="12170.25"/>
        <n v="10003.5"/>
        <n v="4394.25"/>
        <n v="8777.25"/>
        <n v="8664.75"/>
        <n v="6252.75"/>
        <n v="1329.75"/>
        <n v="4657.5"/>
        <n v="5125.5"/>
        <n v="14436"/>
        <n v="13212"/>
        <n v="10075.5"/>
        <n v="600.75"/>
        <n v="11106"/>
        <n v="14805"/>
        <n v="12611.25"/>
        <n v="4509"/>
        <n v="6801.75"/>
        <n v="2085.75"/>
        <n v="12514.5"/>
        <n v="13054.5"/>
        <n v="12156.75"/>
        <n v="12345.75"/>
        <n v="13941"/>
        <n v="3894.75"/>
        <n v="7141.5"/>
        <n v="2445.75"/>
        <n v="3732.75"/>
        <n v="5321.25"/>
        <n v="5773.5"/>
        <n v="1732.5"/>
        <n v="3728.25"/>
        <n v="3735"/>
        <n v="1386"/>
        <n v="4263.75"/>
        <n v="285.75"/>
        <n v="5280.75"/>
        <n v="6662.25"/>
        <n v="3096"/>
        <n v="5343.75"/>
        <n v="3890.25"/>
        <n v="14055.75"/>
        <n v="4189.5"/>
        <n v="5870.25"/>
        <n v="6041.25"/>
        <n v="1361.25"/>
        <n v="4700.25"/>
        <n v="7290"/>
        <n v="9144"/>
        <n v="11862"/>
        <n v="3467.25"/>
        <n v="1896.75"/>
        <n v="5919.75"/>
        <n v="670.5"/>
        <n v="13016.25"/>
        <n v="7557.75"/>
        <n v="4414.5"/>
        <n v="6516"/>
        <n v="5937.75"/>
        <n v="6954.75"/>
        <n v="7589.25"/>
        <n v="5422.5"/>
        <n v="5782.5"/>
        <n v="7679.25"/>
        <n v="8637.75"/>
        <n v="10181.25"/>
        <n v="9333"/>
        <n v="1296"/>
        <n v="12903.75"/>
        <n v="5141.25"/>
        <n v="6743.25"/>
        <n v="807.75"/>
        <n v="112.5"/>
        <n v="5334.75"/>
        <n v="7375.5"/>
        <n v="4837.5"/>
        <n v="3863.25"/>
        <n v="14208.75"/>
        <n v="1086.75"/>
        <n v="17599.5"/>
        <n v="12519"/>
        <n v="6999.75"/>
        <n v="11283.75"/>
        <n v="10593"/>
        <n v="1998"/>
        <n v="4169.25"/>
        <n v="2949.75"/>
        <n v="10401.75"/>
        <n v="3651.75"/>
        <n v="9402.75"/>
        <n v="3678.75"/>
        <n v="3537"/>
        <n v="1703.25"/>
        <n v="5238"/>
        <n v="324"/>
        <n v="3885.75"/>
        <n v="10210.5"/>
        <n v="319.5"/>
        <n v="2880"/>
        <n v="5595.75"/>
        <n v="4104"/>
        <n v="10653.75"/>
        <n v="9315"/>
        <n v="15419.25"/>
        <n v="4018.5"/>
        <n v="420.75"/>
        <n v="2097"/>
        <n v="12107.25"/>
        <n v="6786"/>
        <n v="4099.5"/>
        <n v="7544.25"/>
        <n v="4824"/>
        <n v="9976.5"/>
        <n v="2389.5"/>
        <n v="7470"/>
        <n v="2621.25"/>
        <n v="4171.5"/>
        <n v="1379.25"/>
        <n v="9076.5"/>
        <n v="9031.5"/>
        <n v="9508.5"/>
        <n v="5028.75"/>
        <n v="3282.75"/>
        <n v="9531"/>
        <n v="17604"/>
        <n v="382.5"/>
        <n v="5143.5"/>
        <n v="14735.25"/>
        <n v="8604"/>
        <n v="4227.75"/>
        <n v="6885"/>
        <n v="2081.25"/>
        <n v="4439.25"/>
        <n v="519.75"/>
        <n v="1228.5"/>
        <n v="3669.75"/>
        <n v="5829.75"/>
        <n v="8016.75"/>
        <n v="11139.75"/>
        <n v="5564.25"/>
        <n v="3260.25"/>
        <n v="17615.25"/>
        <n v="13038.75"/>
        <n v="3532.5"/>
        <n v="12739.5"/>
        <n v="10561.5"/>
        <n v="4927.5"/>
        <n v="2875.5"/>
        <n v="1152"/>
        <n v="2468.25"/>
        <n v="555.75"/>
        <n v="5013"/>
        <n v="9888.75"/>
        <n v="14132.25"/>
        <n v="12953.25"/>
        <n v="15711.75"/>
        <n v="7762.5"/>
        <n v="10145.25"/>
        <n v="7632"/>
        <n v="1712.25"/>
        <n v="9006.75"/>
        <n v="4826.25"/>
        <n v="69.75"/>
        <n v="6826.5"/>
        <n v="3847.5"/>
        <n v="9945"/>
        <n v="10566"/>
        <n v="11965.5"/>
        <n v="12143.25"/>
        <n v="14256"/>
        <n v="524.25"/>
        <n v="7913.25"/>
        <n v="371.25"/>
        <n v="6016.5"/>
        <n v="5069.25"/>
        <n v="3420"/>
        <n v="8509.5"/>
        <n v="3208.5"/>
        <n v="10138.5"/>
        <n v="2279.25"/>
        <n v="11632.5"/>
        <n v="13387.5"/>
        <n v="2920.5"/>
        <n v="5690.25"/>
        <n v="9843.75"/>
        <n v="9688.5"/>
        <n v="9661.5"/>
        <n v="5364"/>
        <n v="2362.5"/>
        <n v="7956"/>
        <n v="8538.75"/>
        <n v="6561"/>
        <n v="8696.25"/>
        <n v="8928"/>
        <n v="7143.75"/>
        <n v="10480.5"/>
        <n v="4131"/>
        <n v="5258.25"/>
        <n v="7947"/>
        <n v="1174.5"/>
        <n v="3575.25"/>
        <n v="10154.25"/>
        <n v="11441.25"/>
        <n v="10037.25"/>
        <n v="607.5"/>
        <n v="5575.5"/>
        <n v="10356.75"/>
        <n v="2623.5"/>
        <n v="4045.5"/>
        <n v="74.25"/>
        <n v="879.75"/>
        <n v="263.25"/>
        <n v="2583"/>
        <n v="6511.5"/>
        <n v="1759.5"/>
        <n v="6655.5"/>
        <n v="5667.75"/>
        <n v="5469.75"/>
        <n v="4074.75"/>
        <n v="4551.75"/>
        <n v="13659.75"/>
        <n v="652.5"/>
        <n v="11432.25"/>
        <n v="10903.5"/>
        <n v="6032.25"/>
        <n v="2247.75"/>
        <n v="3804.75"/>
        <n v="11992.5"/>
        <n v="12010.5"/>
        <n v="6468.75"/>
        <n v="15423.75"/>
        <n v="1721.25"/>
        <n v="2477.25"/>
        <n v="13518"/>
        <n v="2722.5"/>
        <n v="5789.25"/>
        <n v="10921.5"/>
        <n v="1593"/>
        <n v="18288"/>
        <n v="3642.75"/>
        <n v="13007.25"/>
        <n v="10221.75"/>
        <n v="634.5"/>
        <n v="11715.75"/>
        <n v="10255.5"/>
        <n v="12141"/>
        <n v="7278.75"/>
        <n v="8545.5"/>
        <n v="4245.75"/>
        <n v="1176.75"/>
        <n v="1766.25"/>
        <n v="9400.5"/>
        <n v="2526.75"/>
        <n v="5989.5"/>
        <n v="3091.5"/>
        <n v="839.25"/>
        <n v="10230.75"/>
        <n v="4151.25"/>
        <n v="2641.5"/>
        <n v="5728.5"/>
        <n v="6869.25"/>
        <n v="12969"/>
        <n v="10977.75"/>
        <n v="4531.5"/>
        <n v="6369.75"/>
        <n v="3705.75"/>
        <n v="9947.25"/>
        <n v="8232.75"/>
        <n v="14026.5"/>
        <n v="8289"/>
        <n v="6059.25"/>
        <n v="5316.75"/>
        <n v="7353"/>
        <n v="8536.5"/>
        <n v="14881.5"/>
        <n v="1482.75"/>
        <n v="16060.5"/>
        <n v="13216.5"/>
        <n v="303.75"/>
        <n v="8894.25"/>
        <n v="2130.75"/>
        <n v="2472.75"/>
        <n v="7580.25"/>
        <n v="177.75"/>
        <n v="2664"/>
        <n v="12105"/>
        <n v="4916.25"/>
        <n v="1104.75"/>
        <n v="7038"/>
        <n v="4446"/>
        <n v="6781.5"/>
        <n v="16962.75"/>
        <n v="9317.25"/>
        <n v="15682.5"/>
        <n v="2367"/>
        <n v="1842.75"/>
        <n v="4212"/>
        <n v="5895"/>
        <n v="2031.75"/>
        <n v="10395"/>
        <n v="7231.5"/>
        <n v="9119.25"/>
        <n v="11477.25"/>
        <n v="2646"/>
        <n v="2202.75"/>
        <n v="1554.75"/>
        <n v="9546.75"/>
        <n v="6095.25"/>
        <n v="110.25"/>
        <n v="10334.25"/>
        <n v="7951.5"/>
        <n v="3629.25"/>
        <n v="7546.5"/>
        <n v="13.5"/>
        <n v="2479.5"/>
        <n v="6228"/>
        <n v="5411.25"/>
        <n v="6286.5"/>
        <n v="722.25"/>
        <n v="6151.5"/>
        <n v="12636"/>
        <n v="8165.25"/>
        <n v="2155.5"/>
        <n v="2182.5"/>
        <n v="3199.5"/>
        <n v="24.75"/>
        <n v="11142"/>
        <n v="8185.5"/>
        <n v="6777"/>
        <n v="3654"/>
        <n v="1500.75"/>
        <n v="1246.5"/>
        <n v="6603.75"/>
        <n v="2709"/>
        <n v="486"/>
        <n v="3820.5"/>
        <n v="4848.75"/>
        <n v="8781.75"/>
        <n v="10698.75"/>
        <n v="4680"/>
        <n v="9290.25"/>
        <n v="12759.75"/>
        <n v="4576.5"/>
        <n v="7015.5"/>
        <n v="3494.25"/>
        <n v="398.25"/>
        <n v="4187.25"/>
        <n v="6813"/>
        <n v="5314.5"/>
        <n v="7614"/>
        <n v="21028.5"/>
        <n v="12609"/>
        <n v="7767"/>
        <n v="9110.25"/>
        <n v="2931.75"/>
        <n v="6243.75"/>
        <n v="10125"/>
        <n v="16854.75"/>
        <n v="10280.25"/>
        <n v="13014"/>
        <n v="1676.25"/>
        <n v="2358"/>
        <n v="1201.5"/>
        <n v="3766.5"/>
        <n v="2898"/>
        <n v="9436.5"/>
        <n v="2486.25"/>
        <n v="8221.5"/>
        <n v="10136.25"/>
        <n v="7929"/>
        <n v="1584"/>
        <n v="5262.75"/>
        <n v="8739"/>
        <n v="10626.75"/>
        <n v="2205"/>
        <n v="4954.5"/>
        <n v="5071.5"/>
        <n v="4502.25"/>
        <n v="7938"/>
        <n v="8102.25"/>
        <n v="7220.25"/>
        <n v="8214.75"/>
        <n v="162"/>
        <n v="9524.25"/>
        <n v="990"/>
        <n v="4441.5"/>
        <n v="10325.25"/>
        <n v="9470.25"/>
        <n v="17892"/>
        <n v="13185"/>
        <n v="6165"/>
        <n v="1734.75"/>
        <n v="4358.25"/>
        <n v="6489"/>
        <n v="2688.75"/>
        <n v="5600.25"/>
        <n v="9463.5"/>
        <n v="14395.5"/>
        <n v="8181"/>
        <n v="8111.25"/>
        <n v="3300.75"/>
        <n v="9513"/>
        <n v="6349.5"/>
        <n v="58.5"/>
        <n v="14341.5"/>
        <n v="4128.75"/>
        <n v="13407.75"/>
        <n v="6201"/>
        <n v="7166.25"/>
        <n v="7026.75"/>
        <n v="9605.25"/>
        <n v="9724.5"/>
        <n v="4250.25"/>
        <n v="769.5"/>
        <n v="2434.5"/>
        <n v="5546.25"/>
        <n v="1392.75"/>
        <n v="13268.25"/>
        <n v="2065.5"/>
        <n v="1352.25"/>
        <n v="5139"/>
        <n v="1836"/>
        <n v="182.25"/>
        <n v="2666.25"/>
        <n v="1818"/>
        <n v="8727.75"/>
        <n v="3138.75"/>
        <n v="6923.25"/>
        <n v="101.25"/>
        <n v="7193.25"/>
        <n v="9018"/>
        <n v="8687.25"/>
        <n v="10820.25"/>
        <n v="9308.25"/>
        <n v="4567.5"/>
        <n v="4747.5"/>
        <n v="2652.75"/>
        <n v="11315.25"/>
        <n v="10910.25"/>
        <n v="1595.25"/>
        <n v="4479.75"/>
        <n v="15369.75"/>
        <n v="11445.75"/>
        <n v="5685.75"/>
        <n v="11452.5"/>
        <n v="10617.75"/>
        <n v="3150"/>
        <n v="4196.25"/>
        <n v="22236.75"/>
        <n v="6018.75"/>
        <n v="12962.25"/>
        <n v="787.5"/>
        <n v="8552.25"/>
        <n v="2288.25"/>
        <n v="14375.25"/>
        <n v="8934.75"/>
        <n v="11841.75"/>
        <n v="5503.5"/>
        <n v="7566.75"/>
        <n v="6356.25"/>
        <n v="7402.5"/>
        <n v="15502.5"/>
        <n v="630"/>
        <n v="1289.25"/>
        <n v="2061"/>
        <n v="8347.5"/>
        <n v="1422"/>
        <n v="3987"/>
        <n v="8025.75"/>
        <n v="11466"/>
        <n v="6873.75"/>
        <n v="10496.25"/>
        <n v="4068"/>
        <n v="2972.25"/>
        <n v="2538"/>
        <n v="5643"/>
        <n v="1145.25"/>
        <n v="443.25"/>
        <n v="4666.5"/>
        <n v="1545.75"/>
        <n v="7803"/>
        <n v="10435.5"/>
        <n v="4338"/>
        <n v="5064.75"/>
        <n v="2043"/>
        <n v="427.5"/>
        <n v="200.25"/>
        <n v="6880.5"/>
        <n v="6068.25"/>
        <n v="5982.75"/>
        <n v="3811.5"/>
        <n v="4880.25"/>
        <n v="6097.5"/>
        <n v="9549"/>
        <n v="9751.5"/>
        <n v="20234.25"/>
        <n v="353.25"/>
        <n v="3546"/>
        <n v="7425"/>
        <n v="213.75"/>
        <n v="12827.25"/>
        <n v="1743.75"/>
        <n v="9783"/>
        <n v="7512.75"/>
        <n v="19107"/>
        <n v="2441.25"/>
        <n v="5433.75"/>
        <n v="7830"/>
        <n v="6597"/>
        <n v="4900.5"/>
        <n v="8160.75"/>
        <n v="1944"/>
        <n v="1613.25"/>
        <n v="1080"/>
        <n v="7863.75"/>
        <n v="5481"/>
        <n v="9580.5"/>
        <n v="2614.5"/>
        <n v="11088"/>
        <n v="14393.25"/>
        <n v="7843.5"/>
        <n v="14143.5"/>
        <n v="13230"/>
        <n v="6849"/>
        <n v="11621.25"/>
        <n v="1316.25"/>
        <n v="7888.5"/>
        <n v="5573.25"/>
        <n v="8199"/>
        <n v="7854.75"/>
        <n v="10809"/>
        <n v="19352.25"/>
        <n v="6234.75"/>
        <n v="1498.5"/>
        <n v="1523.25"/>
        <n v="10091.25"/>
        <n v="5922"/>
        <n v="2947.5"/>
        <n v="6696"/>
        <n v="4284"/>
        <n v="290.25"/>
        <n v="9720"/>
        <n v="6039"/>
        <n v="9099"/>
        <n v="5634"/>
        <n v="3192.75"/>
        <n v="12219.75"/>
        <n v="355.5"/>
        <n v="4896"/>
        <n v="4504.5"/>
        <n v="4430.25"/>
        <n v="3201.75"/>
        <n v="571.5"/>
        <n v="10620"/>
        <n v="8667"/>
        <n v="16022.25"/>
        <n v="9713.25"/>
        <n v="1345.5"/>
        <n v="7420.5"/>
        <n v="9589.5"/>
        <n v="2040.75"/>
        <n v="6198.75"/>
        <n v="5287.5"/>
        <n v="459"/>
        <n v="2369.25"/>
        <n v="11565"/>
        <n v="15914.25"/>
        <n v="12494.25"/>
        <n v="3197.25"/>
        <n v="11470.5"/>
        <n v="13342.5"/>
        <n v="8403.75"/>
        <n v="3487.5"/>
        <n v="4585.5"/>
        <n v="9173.25"/>
        <n v="4558.5"/>
        <n v="13437"/>
        <n v="2781"/>
        <n v="2718"/>
        <n v="7726.5"/>
        <n v="5267.25"/>
        <n v="3145.5"/>
        <n v="7344"/>
        <n v="11738.25"/>
        <n v="2457"/>
        <n v="10473.75"/>
        <n v="470.25"/>
        <n v="5055.75"/>
        <n v="3919.5"/>
        <n v="4079.25"/>
        <n v="6027.75"/>
        <n v="7553.25"/>
        <n v="884.25"/>
        <n v="614.25"/>
        <n v="7816.5"/>
        <n v="9972"/>
        <n v="12570.75"/>
        <n v="938.25"/>
        <n v="8925.75"/>
        <n v="677.25"/>
        <n v="3357"/>
        <n v="3343.5"/>
        <n v="10188"/>
        <n v="12123"/>
        <n v="5949"/>
        <n v="9164.25"/>
        <n v="2601"/>
        <n v="7256.25"/>
        <n v="3089.25"/>
        <n v="5800.5"/>
        <n v="8842.5"/>
        <n v="3609"/>
        <n v="3969"/>
        <n v="14503.5"/>
        <n v="11135.25"/>
        <n v="4286.25"/>
        <n v="5985"/>
        <n v="2754"/>
        <n v="11866.5"/>
        <n v="2153.25"/>
        <n v="4268.25"/>
        <n v="6430.5"/>
        <n v="5951.25"/>
        <n v="5532.75"/>
        <n v="5809.5"/>
        <n v="4308.75"/>
        <n v="5161.5"/>
        <n v="7164"/>
        <n v="13844.25"/>
        <n v="6063.75"/>
        <n v="3588.75"/>
        <n v="14892.75"/>
        <n v="6932.25"/>
        <n v="1210.5"/>
        <n v="3226.5"/>
        <n v="10329.75"/>
        <n v="13767.75"/>
        <n v="9868.5"/>
        <n v="7215.75"/>
        <n v="3496.5"/>
        <n v="812.25"/>
        <n v="231.75"/>
        <n v="1617.75"/>
        <n v="6747.75"/>
        <n v="11850.75"/>
        <n v="7481.25"/>
        <n v="2704.5"/>
        <n v="4542.75"/>
        <n v="4153.5"/>
        <n v="12496.5"/>
        <n v="3233.25"/>
        <n v="789.75"/>
        <n v="8907.75"/>
        <n v="12080.25"/>
        <n v="8365.5"/>
        <n v="7800.75"/>
        <n v="5112"/>
        <n v="18488.25"/>
        <n v="4385.25"/>
        <n v="10127.25"/>
        <n v="9756"/>
        <n v="1269"/>
        <n v="11657.25"/>
        <n v="16251.75"/>
        <n v="4236.75"/>
        <n v="5793.75"/>
        <n v="7663.5"/>
        <n v="3624.75"/>
        <n v="7877.25"/>
        <n v="72"/>
        <n v="7429.5"/>
        <n v="3134.25"/>
        <n v="686.25"/>
        <n v="7287.75"/>
        <n v="1217.25"/>
        <n v="7065"/>
        <n v="5082.75"/>
        <n v="12361.5"/>
        <n v="11911.5"/>
        <n v="3008.25"/>
        <n v="90"/>
        <n v="4160.25"/>
        <n v="612"/>
        <n v="2630.25"/>
        <n v="6392.25"/>
        <n v="5904"/>
        <n v="20130.75"/>
        <n v="9558"/>
        <n v="14175"/>
        <n v="13205.25"/>
        <n v="7431.75"/>
        <n v="6111"/>
        <n v="6700.5"/>
        <n v="13608"/>
        <n v="1008"/>
        <n v="10746"/>
        <n v="3674.25"/>
        <n v="1878.75"/>
        <n v="8259.75"/>
        <n v="4639.5"/>
        <n v="6493.5"/>
        <n v="391.5"/>
        <n v="4565.25"/>
        <n v="9839.25"/>
        <n v="6741"/>
        <n v="4108.5"/>
        <n v="7299"/>
        <n v="1815.75"/>
        <n v="8122.5"/>
        <n v="3831.75"/>
        <n v="5760"/>
        <n v="4063.5"/>
        <n v="3447"/>
        <n v="13549.5"/>
        <n v="36"/>
        <n v="12413.25"/>
        <n v="7186.5"/>
        <n v="4056.75"/>
        <n v="6824.25"/>
        <n v="11427.75"/>
        <n v="11589.75"/>
        <n v="3024"/>
        <n v="2997"/>
        <n v="2598.75"/>
        <n v="13565.25"/>
        <n v="4774.5"/>
        <n v="5298.75"/>
        <n v="9380.25"/>
        <n v="4223.25"/>
        <n v="6540.75"/>
        <n v="4486.5"/>
        <n v="10752.75"/>
        <n v="3393"/>
        <n v="416.25"/>
        <n v="1147.5"/>
        <n v="180"/>
        <n v="1170"/>
        <n v="10012.5"/>
        <n v="3474"/>
        <n v="2578.5"/>
        <n v="3210.75"/>
        <n v="12485.25"/>
        <n v="5456.25"/>
        <n v="5865.75"/>
        <n v="9767.25"/>
        <n v="8430.75"/>
        <n v="7116.75"/>
        <n v="9684"/>
        <n v="5881.5"/>
        <n v="3888"/>
        <n v="13527"/>
        <n v="841.5"/>
        <n v="12462.75"/>
        <n v="2945.25"/>
        <n v="882"/>
        <n v="2499.75"/>
        <n v="13180.5"/>
        <n v="2769.75"/>
        <n v="12091.5"/>
        <n v="6475.5"/>
        <n v="1053"/>
        <n v="2909.25"/>
        <n v="94.5"/>
        <n v="5186.25"/>
        <n v="1820.25"/>
        <n v="4734"/>
        <n v="4149"/>
        <n v="5697"/>
        <n v="6381"/>
        <n v="1521"/>
        <n v="2677.5"/>
        <n v="2787.75"/>
        <n v="564.75"/>
        <n v="2151"/>
        <n v="4878"/>
        <n v="9533.25"/>
        <n v="8541"/>
        <n v="2643.75"/>
        <n v="8291.25"/>
        <n v="573.75"/>
        <n v="20772"/>
        <n v="3359.25"/>
        <n v="1255.5"/>
        <n v="7044.75"/>
        <n v="16744.5"/>
        <n v="616.5"/>
        <n v="456.75"/>
        <n v="423"/>
        <n v="8714.25"/>
        <n v="12782.25"/>
        <n v="10579.5"/>
        <n v="4167"/>
        <n v="7607.25"/>
        <n v="5787"/>
        <n v="2596.5"/>
        <n v="13097.25"/>
        <n v="2974.5"/>
        <n v="1311.75"/>
        <n v="1784.25"/>
        <n v="967.5"/>
        <n v="5420.25"/>
        <n v="4500"/>
        <n v="13232.25"/>
        <n v="8311.5"/>
        <n v="17448.75"/>
        <n v="9184.5"/>
        <n v="1928.25"/>
        <n v="11641.5"/>
        <n v="9859.5"/>
        <n v="1768.5"/>
        <n v="13900.5"/>
        <n v="5256"/>
        <n v="4866.75"/>
        <n v="4628.25"/>
        <n v="5807.25"/>
        <n v="11956.5"/>
        <n v="13430.25"/>
        <n v="1730.25"/>
        <n v="15014.25"/>
        <n v="19806.75"/>
        <n v="8136"/>
        <n v="6761.25"/>
        <n v="8682.75"/>
        <n v="5224.5"/>
        <n v="729"/>
        <n v="15142.5"/>
        <n v="5762.25"/>
        <n v="9330.75"/>
        <n v="7735.5"/>
        <n v="7465.5"/>
        <n v="3181.5"/>
        <n v="330.75"/>
        <n v="5618.25"/>
        <n v="10102.5"/>
        <n v="7134.75"/>
        <n v="9787.5"/>
        <n v="4662"/>
        <n v="9954"/>
        <n v="18801"/>
        <n v="3381.75"/>
        <n v="4547.25"/>
        <n v="1705.5"/>
        <n v="16672.5"/>
        <n v="3195"/>
        <n v="14397.75"/>
        <n v="14494.5"/>
        <n v="6855.75"/>
        <n v="3082.5"/>
        <n v="1662.75"/>
        <n v="6684.75"/>
        <n v="8295.75"/>
        <n v="7384.5"/>
        <n v="8520.75"/>
        <n v="12908.25"/>
        <n v="6525"/>
        <n v="10836"/>
        <n v="2169"/>
        <n v="14933.25"/>
        <n v="5251.5"/>
        <n v="8034.75"/>
        <n v="13572"/>
        <n v="16861.5"/>
        <n v="2940.75"/>
        <n v="3190.5"/>
        <n v="7659"/>
        <n v="9148.5"/>
        <n v="2353.5"/>
        <n v="5175"/>
        <n v="10399.5"/>
        <n v="12721.5"/>
        <n v="7085.25"/>
        <n v="2648.25"/>
        <n v="9321.75"/>
        <n v="2967.75"/>
        <n v="15041.25"/>
        <n v="51.75"/>
        <n v="3087"/>
        <n v="3026.25"/>
        <n v="4351.5"/>
        <n v="9677.25"/>
        <n v="10120.5"/>
        <n v="4869"/>
        <n v="5825.25"/>
        <n v="6484.5"/>
        <n v="2918.25"/>
        <n v="11261.25"/>
        <n v="4623.75"/>
        <n v="7530.75"/>
        <n v="9483.75"/>
        <n v="9821.25"/>
        <n v="1865.25"/>
        <n v="794.25"/>
        <n v="3235.5"/>
        <n v="6012"/>
        <n v="6268.5"/>
        <n v="2632.5"/>
        <n v="5854.5"/>
        <n v="10451.25"/>
        <n v="3453.75"/>
        <n v="1282.5"/>
        <n v="2297.25"/>
        <n v="8113.5"/>
        <n v="1046.25"/>
        <n v="5640.75"/>
        <n v="591.75"/>
        <n v="6500.25"/>
        <n v="3525.75"/>
        <n v="6169.5"/>
        <n v="1608.75"/>
        <n v="108"/>
        <n v="4871.25"/>
        <n v="15687"/>
        <n v="11722.5"/>
        <n v="2839.5"/>
        <n v="9690.75"/>
        <n v="4857.75"/>
        <n v="594"/>
        <n v="6610.5"/>
        <n v="11603.25"/>
        <n v="1242"/>
        <n v="645.75"/>
        <n v="3460.5"/>
        <n v="12120.75"/>
        <n v="2855.25"/>
        <n v="7330.5"/>
        <n v="8588.25"/>
        <n v="13225.5"/>
        <n v="10028.25"/>
        <n v="15347.25"/>
        <n v="4891.5"/>
        <n v="3388.5"/>
        <n v="2484"/>
        <n v="4875.75"/>
        <n v="6275.25"/>
        <n v="5233.5"/>
        <n v="2835"/>
        <n v="164.25"/>
        <n v="5845.5"/>
        <n v="4527"/>
        <n v="8874"/>
        <n v="7249.5"/>
        <n v="4353.75"/>
        <n v="1626.75"/>
        <n v="6914.25"/>
        <n v="10719"/>
        <n v="7107.75"/>
        <n v="2970"/>
        <n v="15545.25"/>
        <n v="11954.25"/>
        <n v="8052.75"/>
        <n v="4023"/>
        <n v="4799.25"/>
        <n v="3881.25"/>
        <n v="7940.25"/>
        <n v="1415.25"/>
        <n v="21557.25"/>
        <n v="2544.75"/>
        <n v="3818.25"/>
        <n v="4626"/>
        <n v="4207.5"/>
        <n v="2452.5"/>
        <n v="9587.25"/>
        <n v="9405"/>
        <n v="1165.5"/>
        <n v="5415.75"/>
        <n v="4209.75"/>
        <n v="7238.25"/>
        <n v="4178.25"/>
        <n v="1973.25"/>
        <n v="5235.75"/>
        <n v="5017.5"/>
        <n v="10577.25"/>
        <n v="1752.75"/>
        <n v="8298"/>
        <n v="4610.25"/>
        <n v="6135.75"/>
        <n v="2355.75"/>
        <n v="7645.5"/>
        <n v="11943"/>
        <n v="4646.25"/>
        <n v="12089.25"/>
        <n v="19523.25"/>
        <n v="17300.25"/>
        <n v="2308.5"/>
        <n v="20.25"/>
        <n v="11522.25"/>
        <n v="13653"/>
        <n v="7926.75"/>
        <n v="3179.25"/>
        <n v="1543.5"/>
        <n v="3627"/>
        <n v="3073.5"/>
        <n v="1966.5"/>
        <n v="5271.75"/>
        <n v="5375.25"/>
        <n v="6711.75"/>
        <n v="11952"/>
        <n v="801"/>
        <n v="7737.75"/>
        <n v="2594.25"/>
        <n v="13155.75"/>
        <n v="6482.25"/>
        <n v="8820"/>
        <n v="6531.75"/>
        <n v="6585.75"/>
        <n v="3829.5"/>
        <n v="11085.75"/>
        <n v="19552.5"/>
        <n v="4475.25"/>
        <n v="5861.25"/>
        <n v="4785.75"/>
        <n v="310.5"/>
        <n v="10581.75"/>
        <n v="10849.5"/>
        <n v="12033"/>
        <n v="14746.5"/>
        <n v="987.75"/>
        <n v="8046"/>
        <n v="11346.75"/>
        <n v="9996.75"/>
        <n v="12998.25"/>
        <n v="9362.25"/>
        <n v="9038.25"/>
        <n v="7836.75"/>
        <n v="11783.25"/>
        <n v="175.5"/>
        <n v="1602"/>
        <n v="15840"/>
        <n v="8059.5"/>
        <n v="3003.75"/>
        <n v="13477.5"/>
        <n v="3402"/>
        <n v="1536.75"/>
        <n v="342"/>
        <n v="5510.25"/>
        <n v="7040.25"/>
        <n v="7827.75"/>
        <n v="14202"/>
        <n v="7404.75"/>
        <n v="2133"/>
        <n v="3339"/>
        <n v="10046.25"/>
        <n v="5310"/>
        <n v="4443.75"/>
        <n v="6545.25"/>
        <n v="6219"/>
        <n v="5305.5"/>
        <n v="8334"/>
        <n v="2853"/>
        <n v="9060.75"/>
        <n v="10032.75"/>
        <n v="12888"/>
        <n v="3834"/>
        <n v="771.75"/>
        <n v="8370"/>
        <n v="9364.5"/>
        <n v="10228.5"/>
        <n v="13158"/>
        <n v="12003.75"/>
        <n v="3105"/>
        <n v="270"/>
        <n v="9015.75"/>
        <n v="5037.75"/>
        <n v="8300.25"/>
        <n v="5980.5"/>
        <n v="17277.75"/>
        <n v="10311.75"/>
        <n v="13059"/>
        <n v="9326.25"/>
        <n v="16825.5"/>
        <n v="2733.75"/>
        <n v="5114.25"/>
        <n v="5791.5"/>
        <n v="7411.5"/>
        <n v="8865"/>
        <n v="10372.5"/>
        <n v="12966.75"/>
        <n v="2542.5"/>
        <n v="1905.75"/>
        <n v="10437.75"/>
        <n v="14139"/>
        <n v="6093"/>
        <n v="11245.5"/>
        <n v="8525.25"/>
        <n v="10948.5"/>
        <n v="7454.25"/>
        <n v="6174"/>
        <n v="5557.5"/>
        <n v="15851.25"/>
        <n v="2808"/>
        <n v="418.5"/>
        <n v="4020.75"/>
        <n v="2720.25"/>
        <n v="10784.25"/>
        <n v="15723"/>
        <n v="10242"/>
        <n v="4162.5"/>
        <n v="7908.75"/>
        <n v="3615.75"/>
        <n v="7456.5"/>
        <n v="9360"/>
        <n v="144"/>
        <n v="14301"/>
        <n v="3372.75"/>
        <n v="4765.5"/>
        <n v="3548.25"/>
        <n v="5636.25"/>
        <n v="969.75"/>
        <n v="11812.5"/>
        <n v="1872"/>
        <n v="12532.5"/>
        <n v="7393.5"/>
        <n v="8795.25"/>
        <n v="1464.75"/>
        <n v="4664.25"/>
        <n v="2157.75"/>
        <n v="7782.75"/>
        <n v="3516.75"/>
        <n v="11886.75"/>
        <n v="14242.5"/>
        <n v="8970.75"/>
        <n v="1615.5"/>
        <n v="191.25"/>
        <n v="1786.5"/>
        <n v="5346"/>
        <n v="10055.25"/>
        <n v="1968.75"/>
        <n v="4819.5"/>
        <n v="3933"/>
        <n v="1631.25"/>
        <n v="5622.75"/>
        <n v="12161.25"/>
        <n v="16618.5"/>
        <n v="3010.5"/>
        <n v="9281.25"/>
        <n v="3431.25"/>
        <n v="17232.75"/>
        <n v="7130.25"/>
        <n v="5996.25"/>
        <n v="4970.25"/>
        <n v="1959.75"/>
        <n v="542.25"/>
        <n v="3489.75"/>
        <n v="8381.25"/>
        <n v="1064.25"/>
        <n v="5553"/>
        <n v="414"/>
        <n v="9162"/>
        <n v="7623"/>
        <n v="222.75"/>
        <n v="5152.5"/>
        <n v="12012.75"/>
        <n v="14757.75"/>
        <n v="11794.5"/>
        <n v="1741.5"/>
        <n v="1755"/>
        <n v="6687"/>
        <n v="2412"/>
        <n v="13995"/>
        <n v="4135.5"/>
        <n v="8174.25"/>
        <n v="10332"/>
        <n v="533.25"/>
        <n v="6401.25"/>
        <n v="13666.5"/>
        <n v="1109.25"/>
        <n v="911.25"/>
        <n v="16240.5"/>
        <n v="47.25"/>
        <n v="1620"/>
        <n v="3611.25"/>
        <n v="29.25"/>
        <n v="5501.25"/>
        <n v="5586.75"/>
        <n v="411.75"/>
        <n v="2531.25"/>
        <n v="9420.75"/>
        <n v="12201.75"/>
        <n v="3384"/>
        <n v="7047"/>
        <n v="10498.5"/>
        <n v="4711.5"/>
        <n v="3046.5"/>
        <n v="11187"/>
        <n v="2740.5"/>
        <n v="6207.75"/>
        <n v="2817"/>
        <n v="654.75"/>
        <n v="3156.75"/>
        <n v="8235"/>
        <n v="18940.5"/>
        <n v="6327"/>
        <n v="11666.25"/>
        <n v="5418"/>
        <n v="2281.5"/>
        <n v="9798.75"/>
        <n v="12870"/>
        <n v="1710"/>
        <n v="4421.25"/>
        <n v="3917.25"/>
        <n v="4763.25"/>
        <n v="8523"/>
        <n v="2925"/>
        <n v="2952"/>
        <n v="4718.25"/>
        <n v="5604.75"/>
        <n v="7263"/>
        <n v="7668"/>
        <n v="8572.5"/>
        <n v="10253.25"/>
        <n v="16731"/>
        <n v="11112.75"/>
        <n v="9078.75"/>
        <n v="4522.5"/>
        <n v="2.25"/>
        <n v="12024"/>
        <n v="8678.25"/>
        <n v="7382.25"/>
        <n v="4511.25"/>
        <n v="2774.25"/>
        <n v="693"/>
        <n v="3971.25"/>
        <n v="45"/>
        <n v="243"/>
        <n v="9261"/>
        <n v="15097.5"/>
        <n v="949.5"/>
        <n v="7170.75"/>
        <n v="11823.75"/>
        <n v="2558.25"/>
        <n v="9711"/>
        <n v="641.25"/>
        <n v="54"/>
        <n v="8651.25"/>
        <n v="4947.75"/>
        <n v="623.25"/>
        <n v="10764"/>
        <n v="10143"/>
        <n v="1604.25"/>
        <n v="8219.25"/>
        <n v="10878.75"/>
        <n v="2738.25"/>
        <n v="5159.25"/>
        <n v="3066.75"/>
        <n v="2943"/>
        <n v="5170.5"/>
        <n v="1221.75"/>
        <n v="5953.5"/>
        <n v="28588.5"/>
        <n v="8498.25"/>
        <n v="6261.75"/>
        <n v="4929.75"/>
        <n v="4340.25"/>
        <n v="778.5"/>
        <n v="4974.75"/>
        <n v="12192.75"/>
        <n v="12528"/>
        <n v="5647.5"/>
        <n v="1993.5"/>
        <n v="6315.75"/>
        <n v="10750.5"/>
        <n v="8410.5"/>
        <n v="767.25"/>
        <n v="576"/>
        <n v="3519"/>
        <n v="8671.5"/>
        <n v="7832.25"/>
        <n v="756"/>
        <n v="1622.25"/>
        <n v="11940.75"/>
        <n v="11202.75"/>
        <n v="4412.25"/>
        <n v="940.5"/>
        <n v="6216.75"/>
        <n v="4470.75"/>
        <n v="7094.25"/>
        <n v="7575.75"/>
        <n v="7449.75"/>
        <n v="1485"/>
        <n v="2697.75"/>
        <n v="3242.25"/>
        <n v="2983.5"/>
        <n v="7728.75"/>
        <n v="7643.25"/>
        <n v="12530.25"/>
        <n v="10788.75"/>
        <n v="6025.5"/>
        <n v="3127.5"/>
        <n v="2727"/>
        <n v="5116.5"/>
        <n v="1669.5"/>
        <n v="9153"/>
        <n v="7773.75"/>
        <n v="10352.25"/>
        <n v="4650.75"/>
        <n v="9832.5"/>
        <n v="810"/>
        <n v="9666"/>
        <n v="4655.25"/>
        <n v="7915.5"/>
        <n v="1235.25"/>
        <n v="11983.5"/>
        <n v="4281.75"/>
        <n v="6043.5"/>
        <n v="14451.75"/>
        <n v="7884"/>
        <n v="6450.75"/>
        <n v="10152"/>
        <n v="1014.75"/>
        <n v="3957.75"/>
        <n v="7875"/>
        <n v="1714.5"/>
        <n v="364.5"/>
        <n v="704.25"/>
        <n v="396"/>
        <n v="3809.25"/>
        <n v="369"/>
        <n v="2101.5"/>
        <n v="8491.5"/>
        <n v="3298.5"/>
        <n v="3174.75"/>
        <n v="7224.75"/>
        <n v="5247"/>
        <n v="2054.25"/>
        <n v="1534.5"/>
        <n v="6408"/>
        <n v="6799.5"/>
        <n v="5136.75"/>
        <n v="7652.25"/>
        <n v="6968.25"/>
        <n v="6729.75"/>
        <n v="7769.25"/>
        <n v="245.25"/>
        <n v="11382.75"/>
        <n v="7008.75"/>
        <n v="8417.25"/>
        <n v="6637.5"/>
        <n v="9105.75"/>
        <n v="14028.75"/>
        <n v="2243.25"/>
        <n v="11340"/>
        <n v="2259"/>
        <n v="3795.75"/>
        <n v="10813.5"/>
        <n v="5924.25"/>
        <n v="5681.25"/>
        <n v="7933.5"/>
        <n v="10635.75"/>
        <n v="9659.25"/>
        <n v="1019.25"/>
        <n v="7902"/>
        <n v="492.75"/>
        <n v="3696.75"/>
        <n v="9351"/>
        <n v="11875.5"/>
        <n v="8212.5"/>
        <n v="1806.75"/>
        <n v="14971.5"/>
        <n v="8055"/>
        <n v="5877"/>
        <n v="2938.5"/>
        <n v="2218.5"/>
        <n v="12863.25"/>
        <n v="10973.25"/>
        <n v="9879.75"/>
        <n v="12613.5"/>
        <n v="15880.5"/>
        <n v="10068.75"/>
        <n v="618.75"/>
        <n v="11277"/>
        <n v="5319"/>
        <n v="4243.5"/>
        <n v="10671.75"/>
        <n v="3910.5"/>
        <n v="6570"/>
        <n v="14316.75"/>
        <n v="10190.25"/>
        <n v="6959.25"/>
        <n v="8253"/>
        <n v="14571"/>
        <n v="10541.25"/>
        <n v="450"/>
        <n v="13171.5"/>
        <n v="14852.25"/>
        <n v="26561.25"/>
        <n v="13529.25"/>
        <n v="1044"/>
        <n v="10919.25"/>
        <n v="13945.5"/>
        <n v="1975.5"/>
        <n v="10021.5"/>
        <n v="14640.75"/>
        <n v="5805"/>
        <n v="14035.5"/>
        <n v="6347.25"/>
        <n v="1518.75"/>
        <n v="9760.5"/>
        <n v="9258.75"/>
        <n v="4423.5"/>
        <n v="141.75"/>
        <n v="8325"/>
        <n v="3773.25"/>
        <n v="10361.25"/>
        <n v="9209.25"/>
        <n v="3534.75"/>
        <n v="7776"/>
        <n v="1336.5"/>
        <n v="3204"/>
        <n v="4455"/>
        <n v="9"/>
        <n v="3305.25"/>
        <n v="9342"/>
        <n v="3213"/>
        <n v="958.5"/>
        <n v="10874.25"/>
        <n v="7542"/>
        <n v="11070"/>
        <n v="5355"/>
        <n v="4371.75"/>
        <n v="9951.75"/>
        <n v="1599.75"/>
        <n v="2380.5"/>
        <n v="195.75"/>
        <n v="9931.5"/>
        <n v="9648"/>
        <n v="3744"/>
        <n v="6300"/>
        <n v="2659.5"/>
        <n v="10761.75"/>
        <n v="3492"/>
        <n v="6788.25"/>
        <n v="13045.5"/>
        <n v="5715"/>
        <n v="2207.25"/>
        <n v="861.75"/>
        <n v="10131.75"/>
        <n v="6790.5"/>
        <n v="10707.75"/>
        <n v="1505.25"/>
        <n v="1701"/>
        <n v="16155"/>
        <n v="5042.25"/>
        <n v="10586.25"/>
        <n v="3849.75"/>
        <n v="8748"/>
        <n v="1215"/>
        <n v="299.25"/>
        <n v="10557"/>
        <n v="5409"/>
        <n v="7519.5"/>
        <n v="7492.5"/>
        <n v="13137.75"/>
        <n v="7825.5"/>
        <n v="13169.25"/>
        <n v="1788.75"/>
        <n v="4266"/>
        <n v="10624.5"/>
        <n v="6833.25"/>
        <n v="9270"/>
        <n v="11659.5"/>
        <n v="2585.25"/>
        <n v="7177.5"/>
        <n v="7906.5"/>
        <n v="6522.75"/>
        <n v="8437.5"/>
        <n v="6792.75"/>
        <n v="1158.75"/>
        <n v="12546"/>
        <n v="10266.75"/>
        <n v="5384.25"/>
        <n v="8718.75"/>
        <n v="14454"/>
        <n v="8372.25"/>
        <n v="1935"/>
        <n v="859.5"/>
        <n v="717.75"/>
        <n v="10388.25"/>
        <n v="774"/>
        <n v="5796"/>
        <n v="9434.25"/>
        <n v="3703.5"/>
        <n v="12287.25"/>
        <n v="4279.5"/>
        <n v="8376.75"/>
        <n v="10107"/>
        <n v="4968"/>
        <n v="6887.25"/>
        <n v="13716"/>
        <n v="15311.25"/>
        <n v="965.25"/>
        <n v="2848.5"/>
        <n v="6912"/>
        <n v="6471"/>
        <n v="5217.75"/>
        <n v="16976.25"/>
        <n v="2927.25"/>
        <n v="13459.5"/>
        <n v="16544.25"/>
        <n v="265.5"/>
        <n v="6171.75"/>
        <n v="11409.75"/>
        <n v="10440"/>
        <n v="5859"/>
        <n v="10964.25"/>
        <n v="9679.5"/>
        <n v="9292.5"/>
        <n v="10962"/>
        <n v="16499.25"/>
        <n v="13776.75"/>
        <n v="14703.75"/>
        <n v="10149.75"/>
        <n v="315"/>
        <n v="3118.5"/>
        <n v="3253.5"/>
        <n v="4851"/>
        <n v="4952.25"/>
        <n v="2481.75"/>
        <n v="9011.25"/>
        <n v="2189.25"/>
        <n v="6144.75"/>
        <n v="6086.25"/>
        <n v="4596.75"/>
        <n v="14789.25"/>
        <n v="11479.5"/>
        <n v="2180.25"/>
        <n v="8320.5"/>
        <n v="3793.5"/>
        <n v="10757.25"/>
        <n v="9186.75"/>
        <n v="3354.75"/>
        <n v="8698.5"/>
        <n v="16575.75"/>
        <n v="13533.75"/>
        <n v="1401.75"/>
        <n v="2866.5"/>
        <n v="4767.75"/>
        <n v="9636.75"/>
        <n v="7692.75"/>
        <n v="6977.25"/>
        <n v="6797.25"/>
        <n v="9506.25"/>
        <n v="16382.25"/>
        <n v="20090.25"/>
        <n v="11828.25"/>
        <n v="4198.5"/>
        <n v="1496.25"/>
        <n v="4083.75"/>
        <n v="7317"/>
        <n v="2351.25"/>
        <n v="6952.5"/>
        <n v="1102.5"/>
        <n v="10629"/>
        <n v="8129.25"/>
        <n v="13990.5"/>
        <n v="2961"/>
        <n v="6682.5"/>
        <n v="3287.25"/>
        <n v="6000.75"/>
        <n v="10545.75"/>
        <n v="7161.75"/>
        <n v="10728"/>
        <n v="1226.25"/>
        <n v="6779.25"/>
        <n v="5080.5"/>
        <n v="11468.25"/>
        <n v="4833"/>
        <n v="7962.75"/>
        <n v="6045.75"/>
        <n v="10365.75"/>
        <n v="4360.5"/>
        <n v="12206.25"/>
        <n v="5582.25"/>
        <n v="11173.5"/>
        <n v="7629.75"/>
        <n v="9182.25"/>
        <n v="9792"/>
        <n v="8460"/>
        <n v="13797"/>
        <n v="8007.75"/>
        <n v="6336"/>
        <n v="7490.25"/>
        <n v="12426.75"/>
        <n v="7251.75"/>
        <n v="4378.5"/>
        <n v="10460.25"/>
        <n v="4437"/>
        <n v="7267.5"/>
        <n v="2639.25"/>
        <n v="8941.5"/>
        <n v="8127"/>
        <n v="760.5"/>
        <n v="3224.25"/>
        <n v="13227.75"/>
        <n v="951.75"/>
        <n v="2535.75"/>
        <n v="434.25"/>
        <n v="1368"/>
        <n v="9861.75"/>
        <n v="15036.75"/>
        <n v="4142.25"/>
        <n v="6122.25"/>
        <n v="625.5"/>
        <n v="10019.25"/>
        <n v="4677.75"/>
        <n v="3078"/>
        <n v="2049.75"/>
        <n v="15936.75"/>
        <n v="10507.5"/>
        <n v="8610.75"/>
        <n v="4797"/>
        <n v="4050"/>
        <n v="308.25"/>
        <n v="6322.5"/>
        <n v="1118.25"/>
        <n v="9159.75"/>
        <n v="11191.5"/>
        <n v="7211.25"/>
        <n v="5485.5"/>
        <n v="10647"/>
        <n v="2171.25"/>
        <n v="4230"/>
        <n v="10714.5"/>
        <n v="7416"/>
        <n v="8847"/>
        <n v="10941.75"/>
        <n v="6160.5"/>
        <n v="7303.5"/>
        <n v="12872.25"/>
        <n v="9243"/>
        <n v="6934.5"/>
        <n v="6806.25"/>
        <n v="6819.75"/>
        <n v="5341.5"/>
        <n v="8196.75"/>
        <n v="17406"/>
        <n v="758.25"/>
        <n v="6574.5"/>
        <n v="8455.5"/>
        <n v="15826.5"/>
        <n v="10743.75"/>
        <n v="1298.25"/>
        <n v="5512.5"/>
        <n v="1005.75"/>
        <n v="11263.5"/>
        <n v="7182"/>
        <n v="13245.75"/>
        <n v="11736"/>
        <n v="10354.5"/>
        <n v="2900.25"/>
        <n v="1851.75"/>
        <n v="123.75"/>
        <n v="659.25"/>
        <n v="8838"/>
        <n v="1881"/>
        <n v="2333.25"/>
        <n v="10264.5"/>
        <n v="76.5"/>
        <n v="14442.75"/>
        <n v="4689"/>
        <n v="7125.75"/>
        <n v="4569.75"/>
        <n v="8914.5"/>
        <n v="1950.75"/>
        <n v="13785.75"/>
        <n v="3249"/>
        <n v="11792.25"/>
        <n v="609.75"/>
        <n v="7004.25"/>
        <n v="2310.75"/>
        <n v="1476"/>
        <n v="11902.5"/>
        <n v="3568.5"/>
        <n v="11184.75"/>
        <n v="9627.75"/>
        <n v="5406.75"/>
        <n v="9535.5"/>
        <n v="15531.75"/>
        <n v="1426.5"/>
        <n v="1840.5"/>
        <n v="5620.5"/>
        <n v="11182.5"/>
        <n v="9693"/>
        <n v="9058.5"/>
        <n v="13801.5"/>
        <n v="1446.75"/>
        <n v="8237.25"/>
        <n v="402.75"/>
        <n v="10010.25"/>
        <n v="2745"/>
        <n v="1527.75"/>
        <n v="9234"/>
        <n v="7611.75"/>
        <n v="740.25"/>
        <n v="8964"/>
        <n v="5449.5"/>
        <n v="5307.75"/>
        <n v="6547.5"/>
        <n v="6975"/>
        <n v="9958.5"/>
        <n v="2346.75"/>
        <n v="1698.75"/>
        <n v="8061.75"/>
        <n v="9355.5"/>
        <n v="344.25"/>
        <n v="7971.75"/>
        <n v="6239.25"/>
        <n v="3183.75"/>
        <n v="3386.25"/>
        <n v="10039.5"/>
        <n v="9042.75"/>
        <n v="8241.75"/>
        <n v="2767.5"/>
        <n v="2864.25"/>
        <n v="8649"/>
        <n v="1696.5"/>
        <n v="2956.5"/>
        <n v="3755.25"/>
        <n v="19692"/>
        <n v="360"/>
        <n v="2436.75"/>
        <n v="9339.75"/>
        <n v="8527.5"/>
        <n v="11754"/>
        <n v="2628"/>
        <n v="2364.75"/>
        <n v="3942"/>
        <n v="9103.5"/>
        <n v="11009.25"/>
        <n v="688.5"/>
        <n v="9542.25"/>
        <n v="1658.25"/>
        <n v="3939.75"/>
        <n v="7157.25"/>
        <n v="1550.25"/>
        <n v="1363.5"/>
        <n v="3336.75"/>
        <n v="1424.25"/>
        <n v="10905.75"/>
        <n v="9020.25"/>
        <n v="8529.75"/>
        <n v="11859.75"/>
        <n v="10163.25"/>
        <n v="11436.75"/>
        <n v="13293"/>
        <n v="4855.5"/>
        <n v="7598.25"/>
        <n v="12973.5"/>
        <n v="12667.5"/>
        <n v="14244.75"/>
        <n v="7357.5"/>
        <n v="65.25"/>
        <n v="9141.75"/>
        <n v="16823.25"/>
        <n v="4860"/>
        <n v="8379"/>
        <n v="5562"/>
        <n v="5535"/>
        <n v="4144.5"/>
        <n v="3802.5"/>
        <n v="19278"/>
        <n v="2407.5"/>
        <n v="3582"/>
        <n v="9852.75"/>
        <n v="2954.25"/>
        <n v="15405.75"/>
        <n v="5780.25"/>
        <n v="4158"/>
        <n v="11675.25"/>
        <n v="2382.75"/>
        <n v="10336.5"/>
        <n v="8946"/>
        <n v="7202.25"/>
        <n v="7503.75"/>
        <n v="9481.5"/>
        <n v="10937.25"/>
        <n v="10307.25"/>
        <n v="10203.75"/>
        <n v="4092.75"/>
        <n v="8518.5"/>
        <n v="1683"/>
        <n v="146.25"/>
        <n v="589.5"/>
        <n v="9027"/>
        <n v="10428.75"/>
        <n v="2916"/>
        <n v="5467.5"/>
        <n v="3404.25"/>
        <n v="14874.75"/>
        <n v="14728.5"/>
        <n v="9267.75"/>
        <n v="4914"/>
        <n v="1208.25"/>
        <n v="16186.5"/>
        <n v="1633.5"/>
        <n v="7627.5"/>
        <n v="3377.25"/>
        <n v="8124.75"/>
        <n v="6948"/>
        <n v="10109.25"/>
        <n v="3827.25"/>
        <n v="8869.5"/>
        <n v="17986.5"/>
        <n v="17919"/>
        <n v="454.5"/>
        <n v="3285"/>
        <n v="931.5"/>
        <n v="10415.25"/>
        <n v="148.5"/>
        <n v="12498.75"/>
        <n v="972"/>
        <n v="9245.25"/>
        <n v="12231"/>
        <n v="981"/>
        <n v="11760.75"/>
        <n v="8408.25"/>
        <n v="4587.75"/>
        <n v="6099.75"/>
        <n v="3366"/>
        <n v="11720.25"/>
        <n v="1955.25"/>
        <n v="2475"/>
        <n v="6009.75"/>
        <n v="3840.75"/>
        <n v="14123.25"/>
        <n v="7260.75"/>
        <n v="14269.5"/>
        <n v="9828"/>
        <n v="3154.5"/>
        <n v="4830.75"/>
        <n v="8624.25"/>
        <n v="18126"/>
        <n v="7049.25"/>
        <n v="7886.25"/>
        <n v="15480"/>
        <n v="12408.75"/>
        <n v="6486.75"/>
        <n v="873"/>
        <n v="8887.5"/>
        <n v="1334.25"/>
        <n v="1849.5"/>
        <n v="5944.5"/>
        <n v="2470.5"/>
        <n v="4581"/>
        <n v="387"/>
        <n v="474.75"/>
        <n v="13140"/>
        <n v="11002.5"/>
        <n v="18391.5"/>
        <n v="17052.75"/>
        <n v="8577"/>
        <n v="7807.5"/>
        <n v="11855.25"/>
        <n v="9920.25"/>
        <n v="3962.25"/>
        <n v="1291.5"/>
        <n v="14118.75"/>
        <n v="2121.75"/>
        <n v="10424.25"/>
        <n v="7564.5"/>
        <n v="8761.5"/>
        <n v="18405"/>
        <n v="6318"/>
        <n v="2511"/>
        <n v="11117.25"/>
        <n v="92.25"/>
        <n v="10741.5"/>
        <n v="7591.5"/>
        <n v="10883.25"/>
        <n v="7499.25"/>
        <n v="2934"/>
        <n v="9967.5"/>
        <n v="12854.25"/>
        <n v="11414.25"/>
        <n v="8991"/>
        <n v="9738"/>
        <n v="15475.5"/>
        <n v="11108.25"/>
        <n v="9229.5"/>
        <n v="1203.75"/>
        <n v="15.75"/>
        <n v="8815.5"/>
        <n v="6453"/>
        <n v="3699"/>
        <n v="3784.5"/>
        <n v="14260.5"/>
        <n v="4686.75"/>
        <n v="1093.5"/>
        <n v="5906.25"/>
        <n v="3748.5"/>
        <n v="5031"/>
        <n v="3870"/>
        <n v="2796.75"/>
        <n v="4194"/>
        <n v="5935.5"/>
        <n v="9427.5"/>
        <n v="15520.5"/>
        <n v="2610"/>
        <n v="9704.25"/>
        <n v="5278.5"/>
        <n v="9805.5"/>
        <n v="1230.75"/>
        <n v="9067.5"/>
        <n v="9906.75"/>
        <n v="9765"/>
        <n v="23096.25"/>
        <n v="11790"/>
        <n v="12813.75"/>
        <n v="12816"/>
        <n v="18339.75"/>
        <n v="9681.75"/>
        <n v="9675"/>
        <n v="11803.5"/>
        <n v="1111.5"/>
        <n v="517.5"/>
        <n v="10260"/>
        <n v="2371.5"/>
        <n v="8691.75"/>
        <n v="14431.5"/>
        <n v="8383.5"/>
        <n v="10156.5"/>
        <n v="7096.5"/>
        <n v="2209.5"/>
        <n v="1143"/>
        <n v="78.75"/>
        <n v="7506"/>
        <n v="12431.25"/>
        <n v="3926.25"/>
        <n v="2036.25"/>
        <n v="10323"/>
        <n v="19701"/>
        <n v="10489.5"/>
        <n v="3084.75"/>
        <n v="5971.5"/>
        <n v="6617.25"/>
        <n v="13479.75"/>
        <n v="11623.5"/>
        <n v="7893"/>
        <n v="9108"/>
        <n v="7798.5"/>
        <n v="8363.25"/>
        <n v="2421"/>
        <n v="1764"/>
        <n v="4405.5"/>
        <n v="1795.5"/>
        <n v="1793.25"/>
        <n v="10998"/>
        <n v="1989"/>
        <n v="9069.75"/>
        <n v="6225.75"/>
        <n v="10089"/>
        <n v="9429.75"/>
        <n v="8741.25"/>
        <n v="10455.75"/>
        <n v="15167.25"/>
        <n v="13605.75"/>
        <n v="7029"/>
        <n v="3240"/>
        <n v="3309.75"/>
        <n v="7479"/>
        <n v="8048.25"/>
        <n v="2335.5"/>
        <n v="10347.75"/>
        <n v="8014.5"/>
        <n v="7319.25"/>
        <n v="4603.5"/>
        <n v="3975.75"/>
        <n v="8779.5"/>
        <n v="792"/>
        <n v="6972.75"/>
        <n v="9112.5"/>
        <n v="445.5"/>
        <n v="8613"/>
        <n v="2587.5"/>
        <n v="16137"/>
        <n v="4254.75"/>
        <n v="8851.5"/>
        <n v="12474"/>
        <n v="6241.5"/>
        <n v="10244.25"/>
        <n v="13421.25"/>
        <n v="11616.75"/>
        <n v="8768.25"/>
        <n v="4070.25"/>
        <n v="8415"/>
        <n v="6905.25"/>
        <n v="12179.25"/>
        <n v="254.25"/>
        <n v="3471.75"/>
        <n v="8608.5"/>
        <n v="11238.75"/>
        <n v="14908.5"/>
        <n v="9645.75"/>
        <n v="4124.25"/>
        <n v="4293"/>
        <n v="7467.75"/>
        <n v="2567.25"/>
        <n v="720"/>
        <n v="7191"/>
        <n v="12928.5"/>
        <n v="1068.75"/>
        <n v="4882.5"/>
        <n v="9036"/>
        <n v="1030.5"/>
        <n v="7229.25"/>
        <n v="14593.5"/>
        <n v="3915"/>
        <n v="13252.5"/>
        <n v="4347"/>
        <n v="7312.5"/>
        <n v="6698.25"/>
        <n v="6556.5"/>
        <n v="933.75"/>
        <n v="7236"/>
        <n v="15000.75"/>
        <n v="12035.25"/>
        <n v="14834.25"/>
        <n v="9126"/>
        <n v="10827"/>
        <n v="8086.5"/>
        <n v="10649.25"/>
        <n v="12062.25"/>
        <n v="8802"/>
        <n v="11702.25"/>
        <n v="11907"/>
        <n v="5978.25"/>
        <n v="8419.5"/>
        <n v="999"/>
        <n v="2693.25"/>
        <n v="13689"/>
        <n v="6795"/>
        <n v="5670"/>
        <n v="5505.75"/>
        <n v="5852.25"/>
        <n v="3692.25"/>
        <n v="11119.5"/>
        <n v="5886"/>
        <n v="7859.25"/>
        <n v="4333.5"/>
        <n v="10071"/>
        <n v="4315.5"/>
        <n v="10113.75"/>
        <n v="8466.75"/>
        <n v="3631.5"/>
        <n v="13585.5"/>
        <n v="10926"/>
        <n v="4943.25"/>
        <n v="2810.25"/>
        <n v="7805.25"/>
        <n v="3429"/>
        <n v="2142"/>
        <n v="1692"/>
        <n v="9072"/>
        <n v="7618.5"/>
        <n v="11425.5"/>
        <n v="9841.5"/>
        <n v="12726"/>
        <n v="1089"/>
        <n v="2058.75"/>
        <n v="3312"/>
        <n v="405"/>
        <n v="16488"/>
        <n v="10599.75"/>
        <n v="11225.25"/>
        <n v="1791"/>
        <n v="8903.25"/>
        <n v="14989.5"/>
        <n v="603"/>
        <n v="7452"/>
        <n v="12840.75"/>
        <n v="8703"/>
        <n v="3017.25"/>
        <n v="4290.75"/>
        <n v="15198.75"/>
        <n v="18659.25"/>
        <n v="17887.5"/>
        <n v="19901.25"/>
        <n v="6909.75"/>
        <n v="866.25"/>
        <n v="14179.5"/>
        <n v="5798.25"/>
        <n v="1095.75"/>
        <n v="3613.5"/>
        <n v="5879.25"/>
        <n v="8493.75"/>
        <n v="9634.5"/>
        <n v="1487.25"/>
        <n v="1028.25"/>
        <n v="12096"/>
        <n v="1347.75"/>
        <n v="7818.75"/>
        <n v="10838.25"/>
        <n v="8660.25"/>
        <n v="9423"/>
        <n v="8986.5"/>
        <n v="821.25"/>
        <n v="11180.25"/>
        <n v="13558.5"/>
        <n v="1433.25"/>
        <n v="1824.75"/>
        <n v="1651.5"/>
        <n v="11342.25"/>
        <n v="2524.5"/>
        <n v="1469.25"/>
        <n v="4097.25"/>
        <n v="668.25"/>
        <n v="918"/>
        <n v="11765.25"/>
        <n v="4374"/>
        <n v="15241.5"/>
        <n v="6180.75"/>
        <n v="3042"/>
        <n v="11459.25"/>
        <n v="8244"/>
        <n v="3937.5"/>
        <n v="11297.25"/>
        <n v="10093.5"/>
        <n v="14285.25"/>
        <n v="11868.75"/>
        <n v="8579.25"/>
        <n v="12982.5"/>
        <n v="9942.75"/>
        <n v="3665.25"/>
        <n v="3271.5"/>
        <n v="8239.5"/>
        <n v="6601.5"/>
        <n v="12917.25"/>
        <n v="23721.75"/>
        <n v="13835.25"/>
        <n v="9884.25"/>
        <n v="1314"/>
        <n v="12483"/>
        <n v="13693.5"/>
        <n v="252"/>
        <n v="2007"/>
        <n v="3701.25"/>
        <n v="1707.75"/>
        <n v="8487"/>
        <n v="18067.5"/>
        <n v="17095.5"/>
        <n v="9301.5"/>
        <n v="6565.5"/>
        <n v="4905"/>
        <n v="10563.75"/>
        <n v="3908.25"/>
        <n v="173.25"/>
        <n v="3780"/>
        <n v="1737"/>
        <n v="5744.25"/>
        <n v="1894.5"/>
        <n v="1512"/>
        <n v="5197.5"/>
        <n v="2304"/>
        <n v="11063.25"/>
        <n v="207"/>
        <n v="6378.75"/>
        <n v="3098.25"/>
        <n v="7159.5"/>
        <n v="6120"/>
        <n v="3874.5"/>
        <n v="6259.5"/>
        <n v="4536"/>
        <n v="6549.75"/>
        <n v="12078"/>
        <n v="16742.25"/>
        <n v="6736.5"/>
        <n v="9213.75"/>
        <n v="5663.25"/>
        <n v="9758.25"/>
        <n v="7168.5"/>
        <n v="10053"/>
        <n v="6716.25"/>
        <n v="8507.25"/>
        <n v="8277.75"/>
        <n v="16474.5"/>
        <n v="6329.25"/>
        <n v="10622.25"/>
        <n v="2034"/>
        <n v="9625.5"/>
        <n v="2295"/>
        <n v="2286"/>
        <n v="11065.5"/>
        <n v="11682"/>
        <n v="8871.75"/>
        <n v="13497.75"/>
        <n v="4311"/>
        <n v="9616.5"/>
        <n v="10611"/>
        <n v="11664"/>
        <n v="13052.25"/>
        <n v="16215.75"/>
        <n v="11524.5"/>
        <n v="11985.75"/>
        <n v="14085"/>
        <n v="8079.75"/>
        <n v="11290.5"/>
        <n v="3136.5"/>
        <n v="18051.75"/>
        <n v="4324.5"/>
        <n v="6061.5"/>
        <n v="5134.5"/>
        <n v="3566.25"/>
        <n v="11169"/>
        <n v="11556"/>
        <n v="11049.75"/>
        <n v="7994.25"/>
        <n v="13392"/>
        <n v="6223.5"/>
        <n v="6979.5"/>
        <n v="18879.75"/>
        <n v="16366.5"/>
        <n v="19410.75"/>
        <n v="5085"/>
        <n v="14670"/>
        <n v="6621.75"/>
        <n v="10431"/>
        <n v="13997.25"/>
        <n v="2569.5"/>
        <n v="9618.75"/>
        <n v="3057.75"/>
        <n v="11227.5"/>
        <n v="6675.75"/>
        <n v="4389.75"/>
        <n v="14112"/>
        <n v="1140.75"/>
        <n v="5571"/>
        <n v="7551"/>
        <n v="1525.5"/>
        <n v="5303.25"/>
        <n v="4466.25"/>
        <n v="15714"/>
        <n v="13956.75"/>
        <n v="8813.25"/>
        <n v="11569.5"/>
      </sharedItems>
    </cacheField>
    <cacheField name="Boxes" numFmtId="0">
      <sharedItems containsSemiMixedTypes="0" containsString="0" containsNumber="1" containsInteger="1" minValue="1" maxValue="4186"/>
    </cacheField>
    <cacheField name="Order_Status" numFmtId="0">
      <sharedItems count="4">
        <s v="Delivered"/>
        <s v="Shipped"/>
        <s v="Placed"/>
        <s v="Cancelled"/>
      </sharedItems>
    </cacheField>
    <cacheField name="sales person anme" numFmtId="0">
      <sharedItems/>
    </cacheField>
    <cacheField name="years" numFmtId="0">
      <sharedItems containsSemiMixedTypes="0" containsString="0" containsNumber="1" containsInteger="1" minValue="2023" maxValue="2024"/>
    </cacheField>
    <cacheField name="country2" numFmtId="0">
      <sharedItems containsNonDate="0" containsString="0" containsBlank="1"/>
    </cacheField>
    <cacheField name="cost_per_box" numFmtId="0">
      <sharedItems containsSemiMixedTypes="0" containsString="0" containsNumber="1" minValue="2.65" maxValue="12.41"/>
    </cacheField>
    <cacheField name="total cost" numFmtId="0">
      <sharedItems containsSemiMixedTypes="0" containsString="0" containsNumber="1" minValue="2.65" maxValue="31750.71"/>
    </cacheField>
    <cacheField name="amount-total_cost" numFmtId="0">
      <sharedItems containsSemiMixedTypes="0" containsString="0" containsNumber="1" minValue="-13624.71" maxValue="16446.39" count="7790">
        <n v="-5259"/>
        <n v="4830.75"/>
        <n v="7456.68"/>
        <n v="887.01"/>
        <n v="1232.1699999999998"/>
        <n v="118.39999999999998"/>
        <n v="469.4"/>
        <n v="4222.55"/>
        <n v="611"/>
        <n v="4819.45"/>
        <n v="2523.7999999999997"/>
        <n v="2334.0499999999997"/>
        <n v="59.349999999999994"/>
        <n v="51.130000000000109"/>
        <n v="2294.39"/>
        <n v="2872.77"/>
        <n v="2741.73"/>
        <n v="5838.57"/>
        <n v="285.31"/>
        <n v="3504.47"/>
        <n v="4619.2199999999993"/>
        <n v="4626.96"/>
        <n v="558.71999999999991"/>
        <n v="9.0899999999999963"/>
        <n v="121.52999999999997"/>
        <n v="3579.5999999999995"/>
        <n v="3051.7799999999997"/>
        <n v="4848.99"/>
        <n v="1497.87"/>
        <n v="8633.67"/>
        <n v="-280.08999999999992"/>
        <n v="-496.45999999999913"/>
        <n v="-249.54999999999995"/>
        <n v="-2373.75"/>
        <n v="3052.7400000000002"/>
        <n v="2901.9500000000003"/>
        <n v="2645.82"/>
        <n v="3850.88"/>
        <n v="2147.38"/>
        <n v="3228.1400000000003"/>
        <n v="323.66999999999996"/>
        <n v="-2089.9799999999996"/>
        <n v="3237.09"/>
        <n v="717.81"/>
        <n v="-7.2299999999999898"/>
        <n v="375.30000000000018"/>
        <n v="341.10000000000014"/>
        <n v="148.44999999999982"/>
        <n v="1304.3500000000004"/>
        <n v="476.37"/>
        <n v="2345.4"/>
        <n v="5664.15"/>
        <n v="5874.6"/>
        <n v="7196.9"/>
        <n v="56.9"/>
        <n v="5788.5"/>
        <n v="4697.1000000000004"/>
        <n v="1636.3200000000002"/>
        <n v="364.08000000000004"/>
        <n v="5590.5300000000007"/>
        <n v="5573.11"/>
        <n v="244.35"/>
        <n v="2913.1499999999996"/>
        <n v="1684.3"/>
        <n v="2466.4"/>
        <n v="3237.5499999999997"/>
        <n v="3927.2"/>
        <n v="3664.5499999999997"/>
        <n v="645.77"/>
        <n v="595.74"/>
        <n v="295.19000000000051"/>
        <n v="542.23"/>
        <n v="981.49000000000024"/>
        <n v="790.67000000000007"/>
        <n v="753.79"/>
        <n v="3572.32"/>
        <n v="3220.15"/>
        <n v="3183.78"/>
        <n v="3664.74"/>
        <n v="3515.04"/>
        <n v="11901.64"/>
        <n v="1678.6599999999999"/>
        <n v="377.7299999999999"/>
        <n v="5355.45"/>
        <n v="206.45999999999998"/>
        <n v="351.09"/>
        <n v="7648.74"/>
        <n v="154.94999999999999"/>
        <n v="3086.76"/>
        <n v="-49.629999999999995"/>
        <n v="-5587.8899999999994"/>
        <n v="-211.81999999999971"/>
        <n v="-3770.49"/>
        <n v="-1324.5199999999995"/>
        <n v="3710.6600000000003"/>
        <n v="3674.6"/>
        <n v="6502.66"/>
        <n v="2197.13"/>
        <n v="4214.6099999999997"/>
        <n v="5236.95"/>
        <n v="1875.5699999999997"/>
        <n v="2961.3899999999994"/>
        <n v="-218.81999999999994"/>
        <n v="520.47000000000025"/>
        <n v="124.38"/>
        <n v="2494.6999999999998"/>
        <n v="256.80000000000109"/>
        <n v="2371.3999999999996"/>
        <n v="7889.67"/>
        <n v="9812.880000000001"/>
        <n v="9124.14"/>
        <n v="3000"/>
        <n v="5089.2800000000007"/>
        <n v="765.19"/>
        <n v="870.22"/>
        <n v="788.42000000000007"/>
        <n v="6953.1"/>
        <n v="4159.5"/>
        <n v="887"/>
        <n v="5356.7"/>
        <n v="5615.65"/>
        <n v="8449.2999999999993"/>
        <n v="1642.6200000000001"/>
        <n v="7413.91"/>
        <n v="7107.8600000000006"/>
        <n v="3093.12"/>
        <n v="896.91000000000008"/>
        <n v="2945.5"/>
        <n v="4746.6100000000006"/>
        <n v="4220.8099999999995"/>
        <n v="2026.1"/>
        <n v="2927.7999999999997"/>
        <n v="880.65"/>
        <n v="598.04999999999995"/>
        <n v="206.04000000000008"/>
        <n v="1125.3200000000002"/>
        <n v="-1522.7999999999993"/>
        <n v="2315.4700000000003"/>
        <n v="3512.56"/>
        <n v="3133.54"/>
        <n v="3235.9300000000003"/>
        <n v="2903.33"/>
        <n v="3548.48"/>
        <n v="3523.76"/>
        <n v="458.15999999999997"/>
        <n v="170.09"/>
        <n v="5607.2099999999991"/>
        <n v="193.55999999999995"/>
        <n v="1826.7599999999998"/>
        <n v="698.4"/>
        <n v="3588.1499999999996"/>
        <n v="2623.5299999999997"/>
        <n v="1308.7799999999997"/>
        <n v="1148.1299999999999"/>
        <n v="297.41999999999996"/>
        <n v="2007.2699999999995"/>
        <n v="981.51"/>
        <n v="2876.79"/>
        <n v="4910.37"/>
        <n v="2321.52"/>
        <n v="2318.0100000000002"/>
        <n v="2314.65"/>
        <n v="998.97"/>
        <n v="-651.69000000000051"/>
        <n v="-182.68000000000006"/>
        <n v="-236.25"/>
        <n v="-462.77"/>
        <n v="-2129.4699999999993"/>
        <n v="3364.7200000000003"/>
        <n v="4379.6000000000004"/>
        <n v="3964.33"/>
        <n v="1128.06"/>
        <n v="1193.9699999999998"/>
        <n v="4386.87"/>
        <n v="3518.0699999999997"/>
        <n v="-168.08999999999969"/>
        <n v="2170.1"/>
        <n v="204.55000000000018"/>
        <n v="55.299999999999955"/>
        <n v="4851.6000000000004"/>
        <n v="6414.85"/>
        <n v="4382.5"/>
        <n v="477.09999999999991"/>
        <n v="265.70000000000005"/>
        <n v="1750.23"/>
        <n v="12999.18"/>
        <n v="567.84"/>
        <n v="4661.2800000000007"/>
        <n v="3263.52"/>
        <n v="751.58"/>
        <n v="3868.85"/>
        <n v="9351.75"/>
        <n v="6630.8"/>
        <n v="3923.9"/>
        <n v="4660.1499999999996"/>
        <n v="3709.9900000000002"/>
        <n v="3941.4"/>
        <n v="2595.48"/>
        <n v="5946"/>
        <n v="1561.3"/>
        <n v="4484.8999999999996"/>
        <n v="682.5"/>
        <n v="122.07000000000016"/>
        <n v="30.590000000000032"/>
        <n v="2110.2200000000012"/>
        <n v="1559.43"/>
        <n v="3663.11"/>
        <n v="1712.72"/>
        <n v="3381.4100000000003"/>
        <n v="4363.57"/>
        <n v="3716.71"/>
        <n v="3003.8100000000004"/>
        <n v="4232.71"/>
        <n v="3738.91"/>
        <n v="3729.14"/>
        <n v="2967.75"/>
        <n v="946.43999999999983"/>
        <n v="1279.3499999999999"/>
        <n v="3192.3599999999997"/>
        <n v="3793.74"/>
        <n v="6485.5499999999993"/>
        <n v="8261.1"/>
        <n v="-4887.42"/>
        <n v="-1564.7200000000003"/>
        <n v="-4973.16"/>
        <n v="-131.50999999999976"/>
        <n v="-655.11000000000013"/>
        <n v="-35.769999999999982"/>
        <n v="2698.3100000000004"/>
        <n v="1839.8300000000002"/>
        <n v="3554.9700000000003"/>
        <n v="2183.0500000000002"/>
        <n v="858.22"/>
        <n v="1239.23"/>
        <n v="3916.2299999999996"/>
        <n v="941.01000000000022"/>
        <n v="-352.55999999999995"/>
        <n v="-518.1299999999992"/>
        <n v="306.70000000000005"/>
        <n v="508.5"/>
        <n v="192.40000000000055"/>
        <n v="352.15"/>
        <n v="5760"/>
        <n v="4719.18"/>
        <n v="2963.49"/>
        <n v="4298.34"/>
        <n v="4882.5"/>
        <n v="493.01"/>
        <n v="6350.1100000000006"/>
        <n v="5406.15"/>
        <n v="2163.0500000000002"/>
        <n v="9698.4"/>
        <n v="289.22000000000003"/>
        <n v="671"/>
        <n v="4014.75"/>
        <n v="2901.02"/>
        <n v="3683.2999999999997"/>
        <n v="804.64999999999986"/>
        <n v="4947.1499999999996"/>
        <n v="773.15"/>
        <n v="2877.25"/>
        <n v="2118.85"/>
        <n v="1837.8000000000002"/>
        <n v="243.54999999999995"/>
        <n v="388.21000000000004"/>
        <n v="1163.1400000000003"/>
        <n v="339"/>
        <n v="-418"/>
        <n v="-655.13000000000011"/>
        <n v="1088.77"/>
        <n v="699.84"/>
        <n v="302.23"/>
        <n v="6724.98"/>
        <n v="3803.44"/>
        <n v="3383.69"/>
        <n v="3551.4100000000003"/>
        <n v="5830.5499999999993"/>
        <n v="3374.52"/>
        <n v="4689.6000000000004"/>
        <n v="494.45"/>
        <n v="2133.91"/>
        <n v="7685.48"/>
        <n v="4163.42"/>
        <n v="199.63"/>
        <n v="3012.6299999999997"/>
        <n v="10055.43"/>
        <n v="645.41"/>
        <n v="1195.7699999999998"/>
        <n v="2759.3399999999992"/>
        <n v="3182.0399999999991"/>
        <n v="2441.1299999999992"/>
        <n v="305.88"/>
        <n v="3428.7299999999996"/>
        <n v="3519.0899999999997"/>
        <n v="4729.2299999999996"/>
        <n v="5791.92"/>
        <n v="2254.41"/>
        <n v="13697.43"/>
        <n v="1297.4099999999999"/>
        <n v="1263.1199999999999"/>
        <n v="4210.1099999999997"/>
        <n v="4877.67"/>
        <n v="3035.04"/>
        <n v="-4730.2299999999996"/>
        <n v="-1679.9699999999998"/>
        <n v="-4566.25"/>
        <n v="3122.4100000000003"/>
        <n v="5741.29"/>
        <n v="6045.81"/>
        <n v="2230.7399999999998"/>
        <n v="3575.3"/>
        <n v="2635.0699999999997"/>
        <n v="1805.19"/>
        <n v="908.19"/>
        <n v="2975.22"/>
        <n v="1318.29"/>
        <n v="1410.45"/>
        <n v="1456.1399999999999"/>
        <n v="7241.369999999999"/>
        <n v="358.5600000000004"/>
        <n v="-1212.5999999999995"/>
        <n v="858.66000000000031"/>
        <n v="315.20000000000005"/>
        <n v="3497.55"/>
        <n v="435.75"/>
        <n v="1569.8000000000002"/>
        <n v="3786.2000000000007"/>
        <n v="4130.04"/>
        <n v="4886.49"/>
        <n v="1545.01"/>
        <n v="1711.06"/>
        <n v="2517.42"/>
        <n v="4572.55"/>
        <n v="1407.1100000000001"/>
        <n v="5354.9"/>
        <n v="5115.5"/>
        <n v="9293.6"/>
        <n v="9816.5"/>
        <n v="2940.73"/>
        <n v="1095.3699999999999"/>
        <n v="4326.3"/>
        <n v="10619.86"/>
        <n v="1644.8700000000001"/>
        <n v="6853.7999999999993"/>
        <n v="899.8"/>
        <n v="4141.55"/>
        <n v="1190.3"/>
        <n v="1104.05"/>
        <n v="533.04999999999995"/>
        <n v="188.34999999999997"/>
        <n v="791.55"/>
        <n v="3700.6499999999996"/>
        <n v="311.34000000000015"/>
        <n v="902.30000000000018"/>
        <n v="2049.75"/>
        <n v="3242.6800000000003"/>
        <n v="3321.23"/>
        <n v="3154.5"/>
        <n v="3663.14"/>
        <n v="6528.96"/>
        <n v="8023.48"/>
        <n v="180.98999999999995"/>
        <n v="3313.95"/>
        <n v="629.84999999999991"/>
        <n v="295.68"/>
        <n v="1793.94"/>
        <n v="-2776.8999999999996"/>
        <n v="-107.84999999999991"/>
        <n v="-1489.6000000000004"/>
        <n v="-306.67000000000007"/>
        <n v="-7.6399999999999864"/>
        <n v="-2086.0499999999993"/>
        <n v="2185.3500000000004"/>
        <n v="5640.8700000000008"/>
        <n v="1759.8100000000002"/>
        <n v="4610.3099999999995"/>
        <n v="4362.84"/>
        <n v="5531.76"/>
        <n v="7641.51"/>
        <n v="778.5300000000002"/>
        <n v="976.56"/>
        <n v="7728.9500000000007"/>
        <n v="2177.9000000000005"/>
        <n v="600.20000000000027"/>
        <n v="187.85000000000014"/>
        <n v="8994.9599999999991"/>
        <n v="4413.0599999999995"/>
        <n v="8678.16"/>
        <n v="8355.51"/>
        <n v="464.49"/>
        <n v="7687.17"/>
        <n v="4296.6000000000004"/>
        <n v="9754.86"/>
        <n v="4494.42"/>
        <n v="347.28000000000003"/>
        <n v="4418.1000000000004"/>
        <n v="484.97"/>
        <n v="4783.3500000000004"/>
        <n v="7448.35"/>
        <n v="14178.8"/>
        <n v="7305.3"/>
        <n v="3623.59"/>
        <n v="1379.33"/>
        <n v="12905.5"/>
        <n v="6227.15"/>
        <n v="1545.2"/>
        <n v="320.84999999999991"/>
        <n v="1484.5999999999995"/>
        <n v="5877.8"/>
        <n v="4968.8499999999995"/>
        <n v="-1021.0199999999995"/>
        <n v="1439.62"/>
        <n v="2617.75"/>
        <n v="668.93000000000006"/>
        <n v="3428.09"/>
        <n v="3261.11"/>
        <n v="2843.1800000000003"/>
        <n v="1687.88"/>
        <n v="3537.2799999999997"/>
        <n v="2733.13"/>
        <n v="4469.03"/>
        <n v="10983.75"/>
        <n v="921.36"/>
        <n v="5964.5099999999993"/>
        <n v="1009.3499999999999"/>
        <n v="490.91999999999996"/>
        <n v="2801.7599999999993"/>
        <n v="1223.4299999999998"/>
        <n v="3485.3399999999992"/>
        <n v="2368.4399999999996"/>
        <n v="649.16999999999996"/>
        <n v="855.59999999999991"/>
        <n v="3009.8999999999996"/>
        <n v="1719.21"/>
        <n v="2148.15"/>
        <n v="2161.08"/>
        <n v="7593.75"/>
        <n v="5267.9400000000005"/>
        <n v="-162.00999999999976"/>
        <n v="-29.049999999999955"/>
        <n v="-2709.2899999999991"/>
        <n v="-2627.1900000000005"/>
        <n v="-1457.8899999999994"/>
        <n v="-389.22999999999956"/>
        <n v="-984.89999999999964"/>
        <n v="-834.86999999999989"/>
        <n v="-1615.9099999999999"/>
        <n v="1773.0800000000002"/>
        <n v="2149.61"/>
        <n v="5527.17"/>
        <n v="2622.42"/>
        <n v="99.509999999999991"/>
        <n v="1199.3699999999999"/>
        <n v="5000.5500000000011"/>
        <n v="1099.25"/>
        <n v="155.94999999999982"/>
        <n v="9819.81"/>
        <n v="1456.29"/>
        <n v="4082.13"/>
        <n v="506.78999999999996"/>
        <n v="7049.1900000000005"/>
        <n v="4032.8"/>
        <n v="5004.95"/>
        <n v="3021.5"/>
        <n v="193.20000000000002"/>
        <n v="6275.68"/>
        <n v="759.36"/>
        <n v="3129.0899999999997"/>
        <n v="5349.25"/>
        <n v="1061.5499999999997"/>
        <n v="4199.2999999999993"/>
        <n v="4682.5999999999995"/>
        <n v="207.05"/>
        <n v="1137.0300000000002"/>
        <n v="818.78"/>
        <n v="-204.73000000000002"/>
        <n v="879.64000000000033"/>
        <n v="1336.3200000000006"/>
        <n v="405.53000000000065"/>
        <n v="8625.48"/>
        <n v="873.04"/>
        <n v="3192.1800000000003"/>
        <n v="2795.05"/>
        <n v="3680.2000000000003"/>
        <n v="2820.62"/>
        <n v="3215.65"/>
        <n v="1205.73"/>
        <n v="2926.7"/>
        <n v="2586.67"/>
        <n v="5992.96"/>
        <n v="4837.1699999999992"/>
        <n v="1467.27"/>
        <n v="6916.3799999999992"/>
        <n v="2015.2199999999998"/>
        <n v="387.9"/>
        <n v="7472.0999999999985"/>
        <n v="396.9899999999999"/>
        <n v="2162.1"/>
        <n v="5322.24"/>
        <n v="7038.03"/>
        <n v="-55.870000000000005"/>
        <n v="-411.46999999999935"/>
        <n v="-6371.119999999999"/>
        <n v="-813.23999999999978"/>
        <n v="4167.91"/>
        <n v="2784.33"/>
        <n v="142.88"/>
        <n v="977.39999999999986"/>
        <n v="1512.33"/>
        <n v="5896.41"/>
        <n v="568.38000000000102"/>
        <n v="19.259999999999991"/>
        <n v="703.68000000000029"/>
        <n v="54.75"/>
        <n v="3965.4500000000007"/>
        <n v="92.350000000000023"/>
        <n v="820.40000000000009"/>
        <n v="537.75"/>
        <n v="1555.1100000000001"/>
        <n v="1591.92"/>
        <n v="3072.42"/>
        <n v="1345.1100000000001"/>
        <n v="4390.8900000000003"/>
        <n v="1426.66"/>
        <n v="9168.65"/>
        <n v="4705.45"/>
        <n v="11010.75"/>
        <n v="1492.29"/>
        <n v="1324.03"/>
        <n v="838.29"/>
        <n v="1184.74"/>
        <n v="2536.0699999999997"/>
        <n v="1146.6499999999999"/>
        <n v="1144.6500000000001"/>
        <n v="312.5"/>
        <n v="2957.1"/>
        <n v="167.85"/>
        <n v="408.78000000000009"/>
        <n v="694.21"/>
        <n v="169.51999999999998"/>
        <n v="1477.45"/>
        <n v="5187.66"/>
        <n v="3357.34"/>
        <n v="2597.33"/>
        <n v="5156.03"/>
        <n v="4363.83"/>
        <n v="578.6099999999999"/>
        <n v="2506.41"/>
        <n v="366.06"/>
        <n v="2037.75"/>
        <n v="1165.17"/>
        <n v="1066.2"/>
        <n v="4823.46"/>
        <n v="-3301.1399999999994"/>
        <n v="-1395.9499999999989"/>
        <n v="-1264.3400000000001"/>
        <n v="-147.5"/>
        <n v="3051.83"/>
        <n v="105.57"/>
        <n v="1866.96"/>
        <n v="5199.0599999999995"/>
        <n v="4499.37"/>
        <n v="2494.41"/>
        <n v="3210.24"/>
        <n v="-37.169999999999959"/>
        <n v="1831.2600000000002"/>
        <n v="1581.4500000000007"/>
        <n v="-143.27999999999975"/>
        <n v="2235.1999999999998"/>
        <n v="164.43"/>
        <n v="964.53"/>
        <n v="10343.549999999999"/>
        <n v="1707.3899999999999"/>
        <n v="6354.85"/>
        <n v="3074.0600000000004"/>
        <n v="1988.3"/>
        <n v="3534.6"/>
        <n v="5756.25"/>
        <n v="5713.5"/>
        <n v="8458.8100000000013"/>
        <n v="1912.75"/>
        <n v="2249"/>
        <n v="2596.15"/>
        <n v="4339.2"/>
        <n v="2774.1499999999996"/>
        <n v="323.59000000000015"/>
        <n v="-405.23"/>
        <n v="1830.2400000000002"/>
        <n v="821.01000000000022"/>
        <n v="82.400000000000091"/>
        <n v="-683.67999999999938"/>
        <n v="2319.79"/>
        <n v="1645.17"/>
        <n v="3189.1400000000003"/>
        <n v="3139.35"/>
        <n v="2903.36"/>
        <n v="3283.8900000000003"/>
        <n v="3508.92"/>
        <n v="3392.69"/>
        <n v="3468.0299999999997"/>
        <n v="4974"/>
        <n v="1137.7199999999998"/>
        <n v="2136.75"/>
        <n v="3567.77"/>
        <n v="3560.46"/>
        <n v="5893.2099999999991"/>
        <n v="11239.93"/>
        <n v="1405.32"/>
        <n v="4413.33"/>
        <n v="6616.26"/>
        <n v="5923.77"/>
        <n v="4777.41"/>
        <n v="-1192.7399999999998"/>
        <n v="-4599.3500000000004"/>
        <n v="-3744.91"/>
        <n v="5435.97"/>
        <n v="5162.7299999999996"/>
        <n v="855.48"/>
        <n v="3163.4300000000003"/>
        <n v="1169.4000000000001"/>
        <n v="2100.75"/>
        <n v="690.72000000000025"/>
        <n v="1378.5600000000004"/>
        <n v="-44.309999999999945"/>
        <n v="202.38000000000011"/>
        <n v="220.05000000000018"/>
        <n v="1175.1300000000001"/>
        <n v="1082.1000000000004"/>
        <n v="3613.2"/>
        <n v="662.35000000000014"/>
        <n v="382.75"/>
        <n v="1616.13"/>
        <n v="10116.959999999999"/>
        <n v="12027.54"/>
        <n v="1253.42"/>
        <n v="4790.82"/>
        <n v="2387"/>
        <n v="7463.89"/>
        <n v="979.04"/>
        <n v="1974.66"/>
        <n v="1688.65"/>
        <n v="4356.45"/>
        <n v="3335.05"/>
        <n v="5771.67"/>
        <n v="3420.1"/>
        <n v="1110.1500000000001"/>
        <n v="1766.3999999999999"/>
        <n v="1185.55"/>
        <n v="155.85"/>
        <n v="523.75"/>
        <n v="1324"/>
        <n v="2137"/>
        <n v="1479.33"/>
        <n v="2.4100000000000108"/>
        <n v="-148.65999999999985"/>
        <n v="162.31000000000006"/>
        <n v="983.24"/>
        <n v="2630"/>
        <n v="3430.37"/>
        <n v="3364.06"/>
        <n v="1363.6599999999999"/>
        <n v="4208.45"/>
        <n v="862.58999999999992"/>
        <n v="676.14"/>
        <n v="563.21999999999991"/>
        <n v="3476.3399999999992"/>
        <n v="3676.29"/>
        <n v="1603.8899999999999"/>
        <n v="2432.31"/>
        <n v="6786.87"/>
        <n v="5406.27"/>
        <n v="3714.06"/>
        <n v="-1422.3999999999996"/>
        <n v="-1295.9299999999998"/>
        <n v="-2660.3099999999995"/>
        <n v="-3486.92"/>
        <n v="-368.71000000000004"/>
        <n v="-841.09999999999991"/>
        <n v="-4188.68"/>
        <n v="1874.66"/>
        <n v="2763.3"/>
        <n v="6092.41"/>
        <n v="3761.05"/>
        <n v="2686.8100000000004"/>
        <n v="268.88"/>
        <n v="1861.9499999999998"/>
        <n v="4086.84"/>
        <n v="-158.19000000000005"/>
        <n v="-1923.2399999999998"/>
        <n v="245.67000000000007"/>
        <n v="814.47000000000025"/>
        <n v="197.40000000000055"/>
        <n v="2120.6999999999998"/>
        <n v="13.649999999999977"/>
        <n v="831.55000000000018"/>
        <n v="7117.5"/>
        <n v="3037.2"/>
        <n v="3737.9700000000003"/>
        <n v="7851.24"/>
        <n v="4620.78"/>
        <n v="5423.4"/>
        <n v="4565.1900000000005"/>
        <n v="9888.8700000000008"/>
        <n v="2863.9"/>
        <n v="260.95000000000005"/>
        <n v="5726.7800000000007"/>
        <n v="2549.4499999999998"/>
        <n v="3269.15"/>
        <n v="9806.35"/>
        <n v="5990.6"/>
        <n v="3137.95"/>
        <n v="2122.02"/>
        <n v="3427.57"/>
        <n v="790.22"/>
        <n v="719.65000000000009"/>
        <n v="2575.5"/>
        <n v="1167.49"/>
        <n v="72.240000000000009"/>
        <n v="3702.24"/>
        <n v="6074.4400000000005"/>
        <n v="2705.3"/>
        <n v="3235.46"/>
        <n v="3724.63"/>
        <n v="3889.6800000000003"/>
        <n v="3050.15"/>
        <n v="143.49"/>
        <n v="707.18"/>
        <n v="1578.9"/>
        <n v="3854.3399999999997"/>
        <n v="6671.38"/>
        <n v="1005.3899999999999"/>
        <n v="2268"/>
        <n v="1647.5399999999997"/>
        <n v="444.59999999999991"/>
        <n v="596.30999999999995"/>
        <n v="3440.49"/>
        <n v="3821.9700000000003"/>
        <n v="3375.99"/>
        <n v="5309.34"/>
        <n v="-1645.67"/>
        <n v="-1146.0500000000002"/>
        <n v="-563.70999999999913"/>
        <n v="2723.7"/>
        <n v="769.13999999999987"/>
        <n v="258.89999999999998"/>
        <n v="2465.37"/>
        <n v="4853.3999999999996"/>
        <n v="2945.67"/>
        <n v="2080.62"/>
        <n v="4566.66"/>
        <n v="3972.3"/>
        <n v="-82.440000000000055"/>
        <n v="-402.90000000000009"/>
        <n v="-448.40999999999985"/>
        <n v="-135"/>
        <n v="1186.4100000000003"/>
        <n v="365.05000000000109"/>
        <n v="2711.6000000000004"/>
        <n v="4.3000000000000007"/>
        <n v="279.10000000000002"/>
        <n v="346.64999999999964"/>
        <n v="1953.9000000000005"/>
        <n v="189.44999999999982"/>
        <n v="7832.07"/>
        <n v="6106.32"/>
        <n v="3615.21"/>
        <n v="2643.93"/>
        <n v="11758.23"/>
        <n v="4605.03"/>
        <n v="10493.46"/>
        <n v="9104.16"/>
        <n v="3538.2"/>
        <n v="1571.97"/>
        <n v="3410.29"/>
        <n v="6554.26"/>
        <n v="1712.65"/>
        <n v="5744.65"/>
        <n v="6850.64"/>
        <n v="3743.9"/>
        <n v="3184.27"/>
        <n v="6414.71"/>
        <n v="161.76"/>
        <n v="2606.5700000000002"/>
        <n v="11527.810000000001"/>
        <n v="406.84999999999997"/>
        <n v="2641.5499999999997"/>
        <n v="808.94999999999993"/>
        <n v="2204.1999999999998"/>
        <n v="3071.6999999999989"/>
        <n v="34.25"/>
        <n v="849.33000000000015"/>
        <n v="1864.04"/>
        <n v="486.95000000000005"/>
        <n v="-218.72000000000003"/>
        <n v="-471.25"/>
        <n v="-1237.6800000000003"/>
        <n v="2515.42"/>
        <n v="3595.02"/>
        <n v="3362.44"/>
        <n v="3850.12"/>
        <n v="337.06"/>
        <n v="2084.67"/>
        <n v="3489.4799999999996"/>
        <n v="1206.1799999999998"/>
        <n v="685.92"/>
        <n v="174.92999999999998"/>
        <n v="2914.6799999999994"/>
        <n v="5140.0499999999993"/>
        <n v="176.15999999999997"/>
        <n v="4362.42"/>
        <n v="3438.66"/>
        <n v="2079.1799999999998"/>
        <n v="-221.82999999999993"/>
        <n v="-1319.7099999999991"/>
        <n v="-1065.2600000000002"/>
        <n v="-474.25"/>
        <n v="3152.94"/>
        <n v="3751.9700000000003"/>
        <n v="3492.21"/>
        <n v="4216.3"/>
        <n v="2774.1400000000003"/>
        <n v="5022.03"/>
        <n v="1863.0299999999997"/>
        <n v="319.5"/>
        <n v="5751.9299999999994"/>
        <n v="846.51"/>
        <n v="-657.95999999999913"/>
        <n v="283.45000000000005"/>
        <n v="1341.0500000000002"/>
        <n v="213.65000000000009"/>
        <n v="2901.7"/>
        <n v="5963.8000000000011"/>
        <n v="4129.83"/>
        <n v="340.36"/>
        <n v="2889.19"/>
        <n v="1976.19"/>
        <n v="1314.46"/>
        <n v="6658.14"/>
        <n v="2940.45"/>
        <n v="3659.6"/>
        <n v="9483.9500000000007"/>
        <n v="2189.7399999999998"/>
        <n v="3974.34"/>
        <n v="4527.1400000000003"/>
        <n v="3052.75"/>
        <n v="3924.6"/>
        <n v="780.45"/>
        <n v="1474.85"/>
        <n v="2392.9499999999998"/>
        <n v="-380.52999999999975"/>
        <n v="-630.80999999999949"/>
        <n v="3130.69"/>
        <n v="2955.8500000000004"/>
        <n v="7238.3"/>
        <n v="4845.8500000000004"/>
        <n v="3278.8199999999997"/>
        <n v="2298.23"/>
        <n v="3809.65"/>
        <n v="4075"/>
        <n v="5529.65"/>
        <n v="1676.0699999999997"/>
        <n v="379.65"/>
        <n v="715.26"/>
        <n v="1653.6299999999997"/>
        <n v="3045.96"/>
        <n v="243.99"/>
        <n v="230.25"/>
        <n v="5112.03"/>
        <n v="-5874.27"/>
        <n v="-1939.0100000000002"/>
        <n v="-4494.0399999999991"/>
        <n v="-2498.5999999999995"/>
        <n v="3346.26"/>
        <n v="4639.7700000000004"/>
        <n v="1221.92"/>
        <n v="365.53"/>
        <n v="2774.6099999999997"/>
        <n v="1291.47"/>
        <n v="284.13"/>
        <n v="-332.81999999999971"/>
        <n v="5034.05"/>
        <n v="2206.4499999999998"/>
        <n v="90.450000000000273"/>
        <n v="2534.4000000000005"/>
        <n v="3571.2"/>
        <n v="9450.27"/>
        <n v="5182.0200000000004"/>
        <n v="5708.52"/>
        <n v="1735.83"/>
        <n v="8278.3799999999992"/>
        <n v="3641.67"/>
        <n v="14013.990000000002"/>
        <n v="1677.18"/>
        <n v="5603.01"/>
        <n v="3184.23"/>
        <n v="5223.6900000000005"/>
        <n v="2605.85"/>
        <n v="5545.25"/>
        <n v="5526.65"/>
        <n v="6983.8"/>
        <n v="8011.6"/>
        <n v="5308.75"/>
        <n v="1644.3"/>
        <n v="4569.99"/>
        <n v="125.06"/>
        <n v="3361.79"/>
        <n v="488.44"/>
        <n v="2822.94"/>
        <n v="949.15"/>
        <n v="1374.5"/>
        <n v="60.25"/>
        <n v="160.90000000000009"/>
        <n v="166.01999999999998"/>
        <n v="-443.07999999999993"/>
        <n v="3465.88"/>
        <n v="3161.88"/>
        <n v="3341.82"/>
        <n v="3181.62"/>
        <n v="4060.9"/>
        <n v="3024.8900000000003"/>
        <n v="1326.61"/>
        <n v="5053.5"/>
        <n v="2160.41"/>
        <n v="635.57999999999993"/>
        <n v="1086.57"/>
        <n v="3151.47"/>
        <n v="3456.6899999999996"/>
        <n v="6908.6399999999994"/>
        <n v="-277.06999999999994"/>
        <n v="-1236.4099999999999"/>
        <n v="3267.5600000000004"/>
        <n v="3089.63"/>
        <n v="896.02"/>
        <n v="3117.39"/>
        <n v="3496.88"/>
        <n v="3282.58"/>
        <n v="1384.3600000000001"/>
        <n v="2364.5"/>
        <n v="2440.5699999999997"/>
        <n v="434.47"/>
        <n v="5225.9699999999993"/>
        <n v="2142.33"/>
        <n v="473.09999999999991"/>
        <n v="1654.6500000000005"/>
        <n v="-434.63999999999942"/>
        <n v="3021.7"/>
        <n v="1670.25"/>
        <n v="60.300000000000182"/>
        <n v="13.399999999999977"/>
        <n v="5879.6"/>
        <n v="358.25"/>
        <n v="871.20000000000027"/>
        <n v="5019.7000000000007"/>
        <n v="6325.65"/>
        <n v="4346.28"/>
        <n v="8051.85"/>
        <n v="5780.49"/>
        <n v="3405.75"/>
        <n v="2898.24"/>
        <n v="504.45"/>
        <n v="3758.9700000000003"/>
        <n v="8228.65"/>
        <n v="1396.6"/>
        <n v="6911.6"/>
        <n v="5509.5700000000006"/>
        <n v="917.38"/>
        <n v="751.27"/>
        <n v="2525.25"/>
        <n v="4834.49"/>
        <n v="2744.44"/>
        <n v="5640.62"/>
        <n v="1087.8599999999999"/>
        <n v="3740.7999999999997"/>
        <n v="2239.65"/>
        <n v="6115.95"/>
        <n v="2274.6"/>
        <n v="4829.1000000000004"/>
        <n v="220.05"/>
        <n v="63.460000000000036"/>
        <n v="7033.1200000000008"/>
        <n v="5595.73"/>
        <n v="2363.21"/>
        <n v="3501.54"/>
        <n v="2873.71"/>
        <n v="3615.8100000000004"/>
        <n v="3029.3900000000003"/>
        <n v="6557.6399999999994"/>
        <n v="8773.07"/>
        <n v="1611.6299999999999"/>
        <n v="7451.5199999999995"/>
        <n v="8628.2800000000007"/>
        <n v="3882.5299999999997"/>
        <n v="1925.52"/>
        <n v="3461.6099999999997"/>
        <n v="16.619999999999997"/>
        <n v="1781.3999999999999"/>
        <n v="560.93999999999994"/>
        <n v="2629.41"/>
        <n v="1252.08"/>
        <n v="162.14999999999998"/>
        <n v="402.87"/>
        <n v="8466.27"/>
        <n v="9221.9399999999987"/>
        <n v="5085.21"/>
        <n v="3543.8999999999996"/>
        <n v="-572.76"/>
        <n v="-3919.9400000000005"/>
        <n v="-2176.8199999999997"/>
        <n v="1882.03"/>
        <n v="354.16"/>
        <n v="1444.21"/>
        <n v="782.57000000000016"/>
        <n v="3699.1800000000003"/>
        <n v="2768.76"/>
        <n v="570"/>
        <n v="3378.6900000000005"/>
        <n v="-653.04"/>
        <n v="619.11000000000058"/>
        <n v="101.70000000000027"/>
        <n v="749.35000000000036"/>
        <n v="1258.3499999999999"/>
        <n v="1578.8000000000011"/>
        <n v="13710.33"/>
        <n v="4059.81"/>
        <n v="1911.18"/>
        <n v="3076.41"/>
        <n v="1586.46"/>
        <n v="2683.25"/>
        <n v="3550.7000000000003"/>
        <n v="2053.6999999999998"/>
        <n v="4371.84"/>
        <n v="8022.85"/>
        <n v="2320.15"/>
        <n v="5541.15"/>
        <n v="5464.85"/>
        <n v="12861.2"/>
        <n v="11550.6"/>
        <n v="206.76"/>
        <n v="5429.4400000000005"/>
        <n v="184.79999999999998"/>
        <n v="1821.8"/>
        <n v="5175.75"/>
        <n v="2058.6999999999998"/>
        <n v="6291.55"/>
        <n v="2571.9499999999998"/>
        <n v="263.29999999999995"/>
        <n v="2829.85"/>
        <n v="3345.25"/>
        <n v="118.04999999999998"/>
        <n v="885.60000000000014"/>
        <n v="1088.0300000000007"/>
        <n v="-955.83999999999924"/>
        <n v="3175.04"/>
        <n v="2345.16"/>
        <n v="3711.13"/>
        <n v="4054.5"/>
        <n v="3388.19"/>
        <n v="1863.6599999999999"/>
        <n v="1176.3699999999999"/>
        <n v="5247.07"/>
        <n v="7983.4299999999994"/>
        <n v="5218.7700000000004"/>
        <n v="2039.3399999999997"/>
        <n v="2274.3599999999997"/>
        <n v="3048.8399999999992"/>
        <n v="1681.35"/>
        <n v="261.65999999999997"/>
        <n v="5435.34"/>
        <n v="-2551.8999999999996"/>
        <n v="-947.51000000000022"/>
        <n v="-2496.3499999999995"/>
        <n v="-367.13999999999942"/>
        <n v="-7266.3499999999985"/>
        <n v="-4391.01"/>
        <n v="-3278.58"/>
        <n v="3037.41"/>
        <n v="2234.52"/>
        <n v="3792.9300000000003"/>
        <n v="255.57"/>
        <n v="2690.85"/>
        <n v="39.299999999999997"/>
        <n v="298.14000000000033"/>
        <n v="-517.52999999999884"/>
        <n v="-621.11999999999989"/>
        <n v="2094.3500000000004"/>
        <n v="1575.0500000000002"/>
        <n v="5749.02"/>
        <n v="2637.36"/>
        <n v="2053.08"/>
        <n v="1327.1399999999999"/>
        <n v="2511.27"/>
        <n v="9829.86"/>
        <n v="3941.92"/>
        <n v="1613.06"/>
        <n v="4797.9000000000005"/>
        <n v="461.26"/>
        <n v="3267.1800000000003"/>
        <n v="2257.44"/>
        <n v="3313.46"/>
        <n v="3829.15"/>
        <n v="3089.45"/>
        <n v="3717.2400000000002"/>
        <n v="930.12"/>
        <n v="361.83000000000004"/>
        <n v="2403.41"/>
        <n v="3599.45"/>
        <n v="3634.45"/>
        <n v="2223.5499999999997"/>
        <n v="7070.0999999999995"/>
        <n v="2082.4499999999998"/>
        <n v="6136.5"/>
        <n v="1145.95"/>
        <n v="1759.05"/>
        <n v="3499.3"/>
        <n v="595.45000000000005"/>
        <n v="-58.96999999999997"/>
        <n v="-201.72000000000003"/>
        <n v="-1519.6000000000004"/>
        <n v="952.23"/>
        <n v="-64.609999999999957"/>
        <n v="3108.63"/>
        <n v="2852.1800000000003"/>
        <n v="3445.26"/>
        <n v="3121.32"/>
        <n v="2342.77"/>
        <n v="2513.8000000000002"/>
        <n v="686.64"/>
        <n v="6570.78"/>
        <n v="4512.3999999999996"/>
        <n v="611.36999999999989"/>
        <n v="691.82999999999993"/>
        <n v="2443.0499999999997"/>
        <n v="1246.5899999999999"/>
        <n v="7153.74"/>
        <n v="8372.34"/>
        <n v="-31.590000000000003"/>
        <n v="-3759.9499999999989"/>
        <n v="-27.150000000000006"/>
        <n v="-2015.7800000000007"/>
        <n v="-4297.2700000000004"/>
        <n v="-1005.6599999999999"/>
        <n v="-665.63999999999987"/>
        <n v="-152.98000000000002"/>
        <n v="-1283.0999999999995"/>
        <n v="3155.51"/>
        <n v="3564.1600000000003"/>
        <n v="2441.27"/>
        <n v="2847.06"/>
        <n v="3665.28"/>
        <n v="1498.25"/>
        <n v="3371.8599999999997"/>
        <n v="2762.1800000000003"/>
        <n v="7379.85"/>
        <n v="3737.3999999999996"/>
        <n v="3491.7"/>
        <n v="836.01"/>
        <n v="1212.9300000000003"/>
        <n v="-419.1899999999996"/>
        <n v="1480.5"/>
        <n v="3958.75"/>
        <n v="1234.8899999999999"/>
        <n v="1616.25"/>
        <n v="1114.72"/>
        <n v="307.38"/>
        <n v="2151.65"/>
        <n v="922.14"/>
        <n v="5661.15"/>
        <n v="9063"/>
        <n v="3808.3"/>
        <n v="5212.25"/>
        <n v="4252.25"/>
        <n v="7848.34"/>
        <n v="3336.6400000000003"/>
        <n v="4332.29"/>
        <n v="36.119999999999997"/>
        <n v="1318.08"/>
        <n v="2350.3999999999996"/>
        <n v="6791.45"/>
        <n v="986.55"/>
        <n v="1633.2"/>
        <n v="2866.9"/>
        <n v="3678.75"/>
        <n v="12.25"/>
        <n v="1278.6499999999999"/>
        <n v="1989.8000000000002"/>
        <n v="488.99000000000024"/>
        <n v="271.98"/>
        <n v="2372.4700000000003"/>
        <n v="-856.00999999999931"/>
        <n v="3120.38"/>
        <n v="3263.36"/>
        <n v="4288.84"/>
        <n v="3205.03"/>
        <n v="2888.86"/>
        <n v="3838.61"/>
        <n v="3462.24"/>
        <n v="3289.7000000000003"/>
        <n v="3950.23"/>
        <n v="2672.13"/>
        <n v="4631.7700000000004"/>
        <n v="3282.38"/>
        <n v="750.66"/>
        <n v="1315.6499999999999"/>
        <n v="915.54"/>
        <n v="71.069999999999993"/>
        <n v="3901.5599999999995"/>
        <n v="622.22999999999979"/>
        <n v="3233.67"/>
        <n v="-7347.5299999999988"/>
        <n v="-2329.41"/>
        <n v="-312.76999999999953"/>
        <n v="-2055.8500000000004"/>
        <n v="2889.1600000000003"/>
        <n v="659.81"/>
        <n v="3529.6600000000003"/>
        <n v="2285.69"/>
        <n v="1327.44"/>
        <n v="2372.3999999999996"/>
        <n v="1957.5900000000001"/>
        <n v="2338.3200000000002"/>
        <n v="2887.4700000000003"/>
        <n v="4051.71"/>
        <n v="2322.1499999999996"/>
        <n v="2033.1900000000005"/>
        <n v="1075.5900000000001"/>
        <n v="7180.0500000000011"/>
        <n v="695.40000000000009"/>
        <n v="3093.1499999999996"/>
        <n v="13426.95"/>
        <n v="1822.0900000000001"/>
        <n v="1248.9100000000001"/>
        <n v="2076.63"/>
        <n v="4721.8999999999996"/>
        <n v="2334.5500000000002"/>
        <n v="6586.75"/>
        <n v="4785.33"/>
        <n v="1677.8300000000002"/>
        <n v="1457.38"/>
        <n v="146.86000000000001"/>
        <n v="505.5"/>
        <n v="427.75"/>
        <n v="154.08999999999997"/>
        <n v="45.949999999999989"/>
        <n v="1432.1999999999998"/>
        <n v="322.79999999999995"/>
        <n v="35.210000000000008"/>
        <n v="93"/>
        <n v="596.79"/>
        <n v="792.63000000000011"/>
        <n v="-327.84999999999991"/>
        <n v="3069.1900000000005"/>
        <n v="1177.04"/>
        <n v="499.25"/>
        <n v="3243.36"/>
        <n v="3357.6"/>
        <n v="3268.77"/>
        <n v="7066.54"/>
        <n v="1529.47"/>
        <n v="1050.8499999999999"/>
        <n v="190.26"/>
        <n v="3116.2799999999997"/>
        <n v="1184.2199999999998"/>
        <n v="548.69999999999993"/>
        <n v="2703.5099999999993"/>
        <n v="4913.16"/>
        <n v="4891.7699999999995"/>
        <n v="2584.65"/>
        <n v="331.02"/>
        <n v="7960.86"/>
        <n v="3179.1"/>
        <n v="6769.35"/>
        <n v="-1744.6999999999998"/>
        <n v="-2649.0299999999997"/>
        <n v="-136.75"/>
        <n v="-459.03999999999996"/>
        <n v="2870.57"/>
        <n v="3169.82"/>
        <n v="155.54000000000002"/>
        <n v="2336.79"/>
        <n v="2853.61"/>
        <n v="418.35"/>
        <n v="4650.54"/>
        <n v="617.06999999999994"/>
        <n v="9105.51"/>
        <n v="-754.85999999999967"/>
        <n v="48.06"/>
        <n v="390.96000000000004"/>
        <n v="643.15000000000146"/>
        <n v="416.84999999999991"/>
        <n v="778.65000000000009"/>
        <n v="5886.72"/>
        <n v="21.42"/>
        <n v="2489.25"/>
        <n v="7896.18"/>
        <n v="1674.06"/>
        <n v="4956.2800000000007"/>
        <n v="2502.4300000000003"/>
        <n v="3339.84"/>
        <n v="4433.95"/>
        <n v="7275.5"/>
        <n v="1365.65"/>
        <n v="2507.9499999999998"/>
        <n v="4460.38"/>
        <n v="5802"/>
        <n v="5202.5300000000007"/>
        <n v="6158.51"/>
        <n v="1938.1100000000001"/>
        <n v="2130.2600000000002"/>
        <n v="2513.17"/>
        <n v="483.54999999999995"/>
        <n v="4372.3500000000004"/>
        <n v="724.38000000000011"/>
        <n v="271.67000000000007"/>
        <n v="137.26999999999998"/>
        <n v="973.97"/>
        <n v="324.24"/>
        <n v="-335.54999999999973"/>
        <n v="1936.35"/>
        <n v="5791.09"/>
        <n v="3535.44"/>
        <n v="3033.8900000000003"/>
        <n v="3868.12"/>
        <n v="1948.26"/>
        <n v="6183.8099999999995"/>
        <n v="7843.84"/>
        <n v="3391.51"/>
        <n v="4930.96"/>
        <n v="3013.89"/>
        <n v="2548.5899999999997"/>
        <n v="2929.74"/>
        <n v="1707.0899999999997"/>
        <n v="313.02"/>
        <n v="1468.1699999999998"/>
        <n v="572.33999999999992"/>
        <n v="2625.2999999999997"/>
        <n v="613.34999999999991"/>
        <n v="1586.1599999999999"/>
        <n v="-545.70000000000005"/>
        <n v="-2044.3199999999997"/>
        <n v="-3687.74"/>
        <n v="-1706.5999999999995"/>
        <n v="-2494.0199999999995"/>
        <n v="-1194.25"/>
        <n v="-8735.11"/>
        <n v="950.05"/>
        <n v="2833.5599999999995"/>
        <n v="644.42999999999995"/>
        <n v="3474.3"/>
        <n v="2332.86"/>
        <n v="3254.7299999999996"/>
        <n v="890.22000000000025"/>
        <n v="204.05999999999995"/>
        <n v="-719.34000000000015"/>
        <n v="2457.4500000000007"/>
        <n v="292.5"/>
        <n v="698.35000000000218"/>
        <n v="148.89999999999998"/>
        <n v="688.84999999999991"/>
        <n v="2984.05"/>
        <n v="1869.84"/>
        <n v="7243.41"/>
        <n v="163.98000000000002"/>
        <n v="1549.1100000000001"/>
        <n v="1966.1100000000001"/>
        <n v="804.28"/>
        <n v="2066.85"/>
        <n v="177.07000000000002"/>
        <n v="3202.24"/>
        <n v="2029.5400000000002"/>
        <n v="3088.25"/>
        <n v="6078.6"/>
        <n v="5492.45"/>
        <n v="9265.15"/>
        <n v="9626.4700000000012"/>
        <n v="626.08999999999992"/>
        <n v="569.72"/>
        <n v="1297.6499999999996"/>
        <n v="4650.7"/>
        <n v="2565.1999999999989"/>
        <n v="1641.1499999999996"/>
        <n v="183.85000000000036"/>
        <n v="-293.84999999999991"/>
        <n v="87.230000000000018"/>
        <n v="5023.21"/>
        <n v="3391.7200000000003"/>
        <n v="3354.04"/>
        <n v="3218.9"/>
        <n v="7203.62"/>
        <n v="1079.6199999999999"/>
        <n v="6501.12"/>
        <n v="6162.5599999999995"/>
        <n v="6614.92"/>
        <n v="3221.7"/>
        <n v="1176.4199999999998"/>
        <n v="4751.49"/>
        <n v="2455.56"/>
        <n v="4698.45"/>
        <n v="4979.6099999999997"/>
        <n v="4973.1000000000004"/>
        <n v="5091.7199999999993"/>
        <n v="279.99"/>
        <n v="5377.5599999999995"/>
        <n v="-1217.58"/>
        <n v="-102.43000000000006"/>
        <n v="-640.11000000000058"/>
        <n v="-3214.5299999999988"/>
        <n v="-836.38000000000011"/>
        <n v="-4457.3799999999992"/>
        <n v="2151.3500000000004"/>
        <n v="3295.7000000000003"/>
        <n v="4123.13"/>
        <n v="2673.81"/>
        <n v="1286.97"/>
        <n v="2839.74"/>
        <n v="4170.03"/>
        <n v="1595.88"/>
        <n v="9.7199999999999989"/>
        <n v="-4797.7199999999975"/>
        <n v="-108.38999999999987"/>
        <n v="1114.2000000000003"/>
        <n v="7053.0499999999993"/>
        <n v="2888.5"/>
        <n v="1746.8000000000002"/>
        <n v="190.04999999999995"/>
        <n v="866.70000000000027"/>
        <n v="193.90000000000055"/>
        <n v="3473.1500000000005"/>
        <n v="3089.34"/>
        <n v="9946.89"/>
        <n v="1558.56"/>
        <n v="4449.6000000000004"/>
        <n v="6080.47"/>
        <n v="2993.36"/>
        <n v="1579.04"/>
        <n v="1176.3500000000001"/>
        <n v="8735.619999999999"/>
        <n v="2864.45"/>
        <n v="5295.35"/>
        <n v="424.01"/>
        <n v="2416.5"/>
        <n v="11.309999999999999"/>
        <n v="3277.65"/>
        <n v="1330"/>
        <n v="628.29999999999995"/>
        <n v="4304.6000000000004"/>
        <n v="849.69999999999982"/>
        <n v="2612.8999999999996"/>
        <n v="180.59999999999997"/>
        <n v="-866.71999999999935"/>
        <n v="252.07999999999993"/>
        <n v="217.36999999999989"/>
        <n v="161.2800000000002"/>
        <n v="2929.79"/>
        <n v="2805.8100000000004"/>
        <n v="2773.6000000000004"/>
        <n v="3228.74"/>
        <n v="4808.74"/>
        <n v="6874.15"/>
        <n v="3340.5"/>
        <n v="2945.4599999999991"/>
        <n v="2162.8799999999997"/>
        <n v="218.64"/>
        <n v="1443.75"/>
        <n v="3069.6299999999997"/>
        <n v="1786.59"/>
        <n v="8162.25"/>
        <n v="-852.38999999999987"/>
        <n v="-3170.2800000000007"/>
        <n v="-23.569999999999993"/>
        <n v="-1708.1099999999997"/>
        <n v="1145.4000000000001"/>
        <n v="1529.6799999999998"/>
        <n v="1170.2"/>
        <n v="2462.4299999999998"/>
        <n v="3843.51"/>
        <n v="4865.79"/>
        <n v="-300.32999999999993"/>
        <n v="2416.83"/>
        <n v="1047.0999999999999"/>
        <n v="3145.9500000000007"/>
        <n v="409.70000000000073"/>
        <n v="73.75"/>
        <n v="4495.2299999999996"/>
        <n v="8987.58"/>
        <n v="13179.48"/>
        <n v="4258.1400000000003"/>
        <n v="4176.72"/>
        <n v="5402.83"/>
        <n v="190.43"/>
        <n v="2532.4499999999998"/>
        <n v="5962.15"/>
        <n v="8222.7999999999993"/>
        <n v="68.930000000000007"/>
        <n v="7444.3099999999995"/>
        <n v="10985.43"/>
        <n v="858.75"/>
        <n v="1315.95"/>
        <n v="820.90000000000009"/>
        <n v="5098.5999999999995"/>
        <n v="4246"/>
        <n v="281.09999999999997"/>
        <n v="1642.63"/>
        <n v="1408.68"/>
        <n v="2814.36"/>
        <n v="2913.98"/>
        <n v="3487.33"/>
        <n v="2704.3900000000003"/>
        <n v="4089.43"/>
        <n v="4849.82"/>
        <n v="7741.4299999999994"/>
        <n v="6518.8899999999994"/>
        <n v="2501.65"/>
        <n v="1384.2599999999998"/>
        <n v="1044.8399999999997"/>
        <n v="2277.1799999999998"/>
        <n v="1733.85"/>
        <n v="3090.09"/>
        <n v="563.76"/>
        <n v="-225.61999999999989"/>
        <n v="-3069.8"/>
        <n v="-1238.6599999999999"/>
        <n v="-282.23999999999978"/>
        <n v="-734.90000000000009"/>
        <n v="-519.26000000000022"/>
        <n v="1725.46"/>
        <n v="4793.7800000000007"/>
        <n v="4300.6400000000003"/>
        <n v="2877.59"/>
        <n v="5322.7800000000007"/>
        <n v="2479.5099999999998"/>
        <n v="2060.41"/>
        <n v="3392.3999999999996"/>
        <n v="5854.2"/>
        <n v="1286.3400000000001"/>
        <n v="165.86999999999989"/>
        <n v="860.91000000000031"/>
        <n v="-402"/>
        <n v="-257.39999999999986"/>
        <n v="1245.1500000000001"/>
        <n v="2000.3500000000004"/>
        <n v="932.85000000000036"/>
        <n v="613.54999999999995"/>
        <n v="682.55"/>
        <n v="206.30000000000018"/>
        <n v="7626.15"/>
        <n v="2299.3200000000002"/>
        <n v="842.4"/>
        <n v="2299.35"/>
        <n v="9454.65"/>
        <n v="1811.85"/>
        <n v="5725.55"/>
        <n v="5640.95"/>
        <n v="8923.2000000000007"/>
        <n v="272.85000000000002"/>
        <n v="7083.3"/>
        <n v="5238.6999999999989"/>
        <n v="1203.5"/>
        <n v="192.14999999999998"/>
        <n v="9660.6"/>
        <n v="840.1"/>
        <n v="6098.8"/>
        <n v="591.79999999999995"/>
        <n v="-663.39999999999964"/>
        <n v="1273.3800000000001"/>
        <n v="1130.4700000000003"/>
        <n v="625.25"/>
        <n v="2565.3500000000004"/>
        <n v="3461.33"/>
        <n v="3754.85"/>
        <n v="3851.1099999999997"/>
        <n v="4799.29"/>
        <n v="843.45"/>
        <n v="1698.29"/>
        <n v="2720.6099999999997"/>
        <n v="4822.78"/>
        <n v="4866.9400000000005"/>
        <n v="7612.86"/>
        <n v="3604.95"/>
        <n v="219.14999999999998"/>
        <n v="2708.85"/>
        <n v="1412.85"/>
        <n v="120.66"/>
        <n v="412.89"/>
        <n v="2885.25"/>
        <n v="1470.27"/>
        <n v="5426.73"/>
        <n v="5456.85"/>
        <n v="2138.91"/>
        <n v="5278.65"/>
        <n v="5691.8099999999995"/>
        <n v="-99.409999999999854"/>
        <n v="-427.61000000000058"/>
        <n v="3705.57"/>
        <n v="2349.52"/>
        <n v="4253.1499999999996"/>
        <n v="2952.3"/>
        <n v="1253.0300000000002"/>
        <n v="3401.5699999999997"/>
        <n v="1569.7799999999997"/>
        <n v="1530.12"/>
        <n v="3553.6499999999996"/>
        <n v="1750.1399999999999"/>
        <n v="630.24000000000024"/>
        <n v="2147.16"/>
        <n v="240.59999999999991"/>
        <n v="1067"/>
        <n v="298.05000000000109"/>
        <n v="169.80000000000018"/>
        <n v="212.90000000000055"/>
        <n v="260.85000000000036"/>
        <n v="3165.6500000000005"/>
        <n v="1524.6000000000004"/>
        <n v="162.18"/>
        <n v="2120.67"/>
        <n v="7410.8700000000008"/>
        <n v="493.14"/>
        <n v="941.56"/>
        <n v="2645.2799999999997"/>
        <n v="830.46"/>
        <n v="4829.84"/>
        <n v="1139.5999999999999"/>
        <n v="2185.15"/>
        <n v="4573.95"/>
        <n v="3489.95"/>
        <n v="8809.85"/>
        <n v="7543.7"/>
        <n v="976.33"/>
        <n v="10770.46"/>
        <n v="9764.1500000000015"/>
        <n v="227.96999999999997"/>
        <n v="1324.83"/>
        <n v="2655.4"/>
        <n v="1400.95"/>
        <n v="521.9"/>
        <n v="2258.7999999999997"/>
        <n v="72.5"/>
        <n v="1981.1200000000003"/>
        <n v="178.73000000000002"/>
        <n v="1245.1800000000003"/>
        <n v="-602.44999999999982"/>
        <n v="914.93000000000006"/>
        <n v="793.5300000000002"/>
        <n v="299.98"/>
        <n v="4604.18"/>
        <n v="2160.9499999999998"/>
        <n v="2783.88"/>
        <n v="4325.21"/>
        <n v="3046.33"/>
        <n v="3388.5"/>
        <n v="3900.96"/>
        <n v="3243.96"/>
        <n v="3123.23"/>
        <n v="4418.95"/>
        <n v="4475.2999999999993"/>
        <n v="3559.13"/>
        <n v="1682.04"/>
        <n v="2198.4899999999998"/>
        <n v="119.78999999999999"/>
        <n v="2431.02"/>
        <n v="1531.56"/>
        <n v="1173.81"/>
        <n v="1666.0499999999997"/>
        <n v="4667.07"/>
        <n v="5631.6"/>
        <n v="3334.29"/>
        <n v="-324.19999999999982"/>
        <n v="-751.97999999999956"/>
        <n v="-2066.3899999999994"/>
        <n v="3843.3900000000003"/>
        <n v="2236.6499999999996"/>
        <n v="2487.27"/>
        <n v="4147.59"/>
        <n v="1768.05"/>
        <n v="-107.81999999999971"/>
        <n v="508.86000000000013"/>
        <n v="1021.8900000000003"/>
        <n v="131.70000000000005"/>
        <n v="520.25"/>
        <n v="347.75"/>
        <n v="6238.4"/>
        <n v="16.050000000000068"/>
        <n v="232.05000000000018"/>
        <n v="317.5"/>
        <n v="1470.9"/>
        <n v="2274.39"/>
        <n v="3710.52"/>
        <n v="5601.51"/>
        <n v="7844.13"/>
        <n v="13245.720000000001"/>
        <n v="5973"/>
        <n v="14158.23"/>
        <n v="4122.34"/>
        <n v="3212.59"/>
        <n v="373.54"/>
        <n v="324.52999999999997"/>
        <n v="3396.6400000000003"/>
        <n v="4146.3500000000004"/>
        <n v="8896.75"/>
        <n v="1638.1200000000001"/>
        <n v="2775.6699999999996"/>
        <n v="130.19"/>
        <n v="358.29999999999995"/>
        <n v="398.94999999999993"/>
        <n v="3686.5"/>
        <n v="2906.75"/>
        <n v="1170.48"/>
        <n v="84.57"/>
        <n v="853.13000000000011"/>
        <n v="30.060000000000002"/>
        <n v="1378.9300000000003"/>
        <n v="-497.35999999999967"/>
        <n v="1734.39"/>
        <n v="570.32000000000005"/>
        <n v="3424.6400000000003"/>
        <n v="3861.25"/>
        <n v="8253.1899999999987"/>
        <n v="5522.34"/>
        <n v="2171.04"/>
        <n v="1266.8699999999999"/>
        <n v="73.919999999999987"/>
        <n v="660.06"/>
        <n v="1070.5499999999997"/>
        <n v="2474.0699999999997"/>
        <n v="1014.2099999999998"/>
        <n v="1618.1999999999998"/>
        <n v="1617.9899999999998"/>
        <n v="4241.58"/>
        <n v="5924.9999999999991"/>
        <n v="3313.29"/>
        <n v="2472.1799999999998"/>
        <n v="2598.81"/>
        <n v="6831.57"/>
        <n v="2475.9299999999998"/>
        <n v="3572.58"/>
        <n v="-691.55000000000018"/>
        <n v="-9987.39"/>
        <n v="-149.03999999999996"/>
        <n v="-37.599999999999994"/>
        <n v="-1605.869999999999"/>
        <n v="-2733.3899999999994"/>
        <n v="-1728.42"/>
        <n v="4727.9500000000007"/>
        <n v="5100.1200000000008"/>
        <n v="3940.7000000000003"/>
        <n v="326.75"/>
        <n v="5817.9699999999993"/>
        <n v="2208.2799999999997"/>
        <n v="1694.7299999999996"/>
        <n v="1369.0499999999997"/>
        <n v="1580.46"/>
        <n v="917.79000000000087"/>
        <n v="1956.4800000000005"/>
        <n v="4459.5500000000011"/>
        <n v="1319.5500000000002"/>
        <n v="1883.1999999999998"/>
        <n v="9315.4500000000007"/>
        <n v="4152.1499999999996"/>
        <n v="15459.39"/>
        <n v="3217.11"/>
        <n v="12019.98"/>
        <n v="3747.69"/>
        <n v="2765.67"/>
        <n v="5548.1900000000005"/>
        <n v="78.34"/>
        <n v="7004.4000000000005"/>
        <n v="11277.6"/>
        <n v="5394.15"/>
        <n v="1106.1500000000001"/>
        <n v="7712.75"/>
        <n v="3688.02"/>
        <n v="1413.15"/>
        <n v="5265.34"/>
        <n v="8001.78"/>
        <n v="7115.5"/>
        <n v="738.31"/>
        <n v="2996.7"/>
        <n v="3679.9700000000003"/>
        <n v="3297.3900000000003"/>
        <n v="2912.76"/>
        <n v="991.51"/>
        <n v="6122.75"/>
        <n v="1409.82"/>
        <n v="1590.81"/>
        <n v="3410.8199999999997"/>
        <n v="6004.41"/>
        <n v="652.07999999999993"/>
        <n v="-211.14000000000033"/>
        <n v="-1153.02"/>
        <n v="-2760.8599999999997"/>
        <n v="4547.01"/>
        <n v="2619.25"/>
        <n v="5777.91"/>
        <n v="1231.4699999999998"/>
        <n v="1562.9099999999999"/>
        <n v="1074.5400000000009"/>
        <n v="322.71000000000004"/>
        <n v="-578.39999999999964"/>
        <n v="15.149999999999977"/>
        <n v="4278"/>
        <n v="954.36"/>
        <n v="890.28"/>
        <n v="718.02"/>
        <n v="2916.9"/>
        <n v="3103.29"/>
        <n v="3024.0600000000004"/>
        <n v="344.52"/>
        <n v="865.11"/>
        <n v="3961.38"/>
        <n v="1853.54"/>
        <n v="1087.8400000000001"/>
        <n v="7872.3"/>
        <n v="6313.2"/>
        <n v="1662.35"/>
        <n v="5379.15"/>
        <n v="6453.95"/>
        <n v="10851.1"/>
        <n v="8135.5"/>
        <n v="527.45000000000005"/>
        <n v="6796.96"/>
        <n v="5306.92"/>
        <n v="1106.47"/>
        <n v="7360.39"/>
        <n v="3475.59"/>
        <n v="3512.95"/>
        <n v="760.09999999999991"/>
        <n v="935.05"/>
        <n v="2884"/>
        <n v="2179.15"/>
        <n v="407"/>
        <n v="9234.0499999999993"/>
        <n v="3415.51"/>
        <n v="1128.58"/>
        <n v="579.09000000000015"/>
        <n v="5823.18"/>
        <n v="3212.09"/>
        <n v="4130.8"/>
        <n v="1884.66"/>
        <n v="377.45"/>
        <n v="730.43999999999994"/>
        <n v="3410.7"/>
        <n v="342.68999999999994"/>
        <n v="1282.4099999999999"/>
        <n v="1568.37"/>
        <n v="1368.36"/>
        <n v="3422.3999999999996"/>
        <n v="1663.3799999999999"/>
        <n v="170.94"/>
        <n v="5415.42"/>
        <n v="6220.83"/>
        <n v="5179.1100000000006"/>
        <n v="5100.93"/>
        <n v="3890.46"/>
        <n v="2939.16"/>
        <n v="-38.400000000000006"/>
        <n v="-30.439999999999998"/>
        <n v="-5312.02"/>
        <n v="-389.29999999999995"/>
        <n v="-1854.7799999999997"/>
        <n v="-1548.4299999999998"/>
        <n v="4313.68"/>
        <n v="4202.6200000000008"/>
        <n v="2358.5700000000002"/>
        <n v="3625.119999999999"/>
        <n v="1428.5300000000002"/>
        <n v="4539.2699999999995"/>
        <n v="952.47"/>
        <n v="-369.90000000000009"/>
        <n v="299.25"/>
        <n v="-235.58999999999992"/>
        <n v="1924.3200000000006"/>
        <n v="353.25"/>
        <n v="6948.72"/>
        <n v="5150.25"/>
        <n v="2103.48"/>
        <n v="5675.85"/>
        <n v="7135.11"/>
        <n v="9180.7800000000007"/>
        <n v="186.99"/>
        <n v="968.78"/>
        <n v="3939.9900000000002"/>
        <n v="685.34"/>
        <n v="3168.25"/>
        <n v="5614.65"/>
        <n v="2708.46"/>
        <n v="179.76"/>
        <n v="405.89"/>
        <n v="1744.15"/>
        <n v="4639.17"/>
        <n v="2337.2399999999998"/>
        <n v="1751.6499999999999"/>
        <n v="448.6"/>
        <n v="1592.1999999999998"/>
        <n v="1441.98"/>
        <n v="2177.92"/>
        <n v="183.49"/>
        <n v="3952.23"/>
        <n v="980.94"/>
        <n v="3251.6800000000003"/>
        <n v="3310.92"/>
        <n v="3332.48"/>
        <n v="1435.52"/>
        <n v="3282.3399999999997"/>
        <n v="3904.71"/>
        <n v="2426.23"/>
        <n v="5169.82"/>
        <n v="5287.18"/>
        <n v="3542.6399999999994"/>
        <n v="168.63"/>
        <n v="2339.0099999999998"/>
        <n v="4453.1399999999994"/>
        <n v="664.23"/>
        <n v="1458.69"/>
        <n v="2452.98"/>
        <n v="-404.39"/>
        <n v="-153.32999999999998"/>
        <n v="-1662.5999999999995"/>
        <n v="-2499.29"/>
        <n v="-129.82999999999993"/>
        <n v="-3771.1100000000006"/>
        <n v="4609.5599999999995"/>
        <n v="3793.83"/>
        <n v="3671.5599999999995"/>
        <n v="2163.66"/>
        <n v="89.580000000000155"/>
        <n v="-106.23000000000002"/>
        <n v="-189.21000000000004"/>
        <n v="566.61000000000058"/>
        <n v="218.97000000000025"/>
        <n v="256.05000000000109"/>
        <n v="1167.3"/>
        <n v="71.150000000000091"/>
        <n v="161.70000000000005"/>
        <n v="414.45"/>
        <n v="6374.61"/>
        <n v="6935.4"/>
        <n v="4668.3"/>
        <n v="558.54"/>
        <n v="7446.4800000000005"/>
        <n v="815.67000000000007"/>
        <n v="2198.2799999999997"/>
        <n v="2202.15"/>
        <n v="5132.75"/>
        <n v="41.55"/>
        <n v="6824.15"/>
        <n v="2918.35"/>
        <n v="1402.45"/>
        <n v="9059.9"/>
        <n v="1.85"/>
        <n v="4758.5"/>
        <n v="2109.25"/>
        <n v="2405.77"/>
        <n v="1005.95"/>
        <n v="8292.26"/>
        <n v="1211.5999999999999"/>
        <n v="1533.0999999999995"/>
        <n v="1531.8000000000002"/>
        <n v="7060.65"/>
        <n v="2790.5999999999995"/>
        <n v="57.3"/>
        <n v="51.72"/>
        <n v="633.68000000000006"/>
        <n v="3356.7200000000003"/>
        <n v="2773.09"/>
        <n v="3548.82"/>
        <n v="3492.8"/>
        <n v="130.97"/>
        <n v="1772.21"/>
        <n v="2772.9399999999996"/>
        <n v="3404.31"/>
        <n v="6875.29"/>
        <n v="3933.9299999999994"/>
        <n v="1763.7599999999998"/>
        <n v="1279.1699999999996"/>
        <n v="898.19999999999982"/>
        <n v="3882.6899999999996"/>
        <n v="5183.04"/>
        <n v="3781.8899999999994"/>
        <n v="4770.54"/>
        <n v="4709.1000000000004"/>
        <n v="3646.92"/>
        <n v="7523.1900000000005"/>
        <n v="2341.41"/>
        <n v="-610.01000000000022"/>
        <n v="-33.840000000000003"/>
        <n v="-353.5"/>
        <n v="730.79000000000008"/>
        <n v="3062.38"/>
        <n v="1808.6400000000003"/>
        <n v="1882.4699999999998"/>
        <n v="4660.619999999999"/>
        <n v="5733.96"/>
        <n v="728.91"/>
        <n v="51.360000000000014"/>
        <n v="-294.75"/>
        <n v="3299.6000000000004"/>
        <n v="1343.25"/>
        <n v="3214.4000000000005"/>
        <n v="1077.6600000000001"/>
        <n v="1485.63"/>
        <n v="2829.1800000000003"/>
        <n v="6002.7000000000007"/>
        <n v="4063.9800000000005"/>
        <n v="1427.5900000000001"/>
        <n v="7213.4"/>
        <n v="9637.1"/>
        <n v="2881.3"/>
        <n v="3779.42"/>
        <n v="2102.84"/>
        <n v="2882.27"/>
        <n v="3216.34"/>
        <n v="1733.34"/>
        <n v="2907.0899999999997"/>
        <n v="5863.8499999999995"/>
        <n v="139"/>
        <n v="1419.8999999999996"/>
        <n v="1234.2"/>
        <n v="4331"/>
        <n v="3937.5"/>
        <n v="1645.9099999999999"/>
        <n v="-34.45999999999998"/>
        <n v="-414.52999999999975"/>
        <n v="298.48"/>
        <n v="288.65999999999985"/>
        <n v="3560.3900000000003"/>
        <n v="2211.59"/>
        <n v="3364.35"/>
        <n v="2870.52"/>
        <n v="3491.86"/>
        <n v="3170.68"/>
        <n v="3671.81"/>
        <n v="2410.2199999999998"/>
        <n v="7391.1299999999992"/>
        <n v="1404.8899999999999"/>
        <n v="6062.82"/>
        <n v="1242.1199999999999"/>
        <n v="4940.6099999999997"/>
        <n v="113.03999999999999"/>
        <n v="1183.4399999999998"/>
        <n v="2923.4699999999993"/>
        <n v="222.65999999999997"/>
        <n v="2826.5099999999998"/>
        <n v="1700.31"/>
        <n v="3008.1"/>
        <n v="7342.68"/>
        <n v="-200.36000000000013"/>
        <n v="-374.77999999999975"/>
        <n v="-1710.3599999999997"/>
        <n v="-5493.18"/>
        <n v="3094.4500000000003"/>
        <n v="3048.98"/>
        <n v="2060.9300000000003"/>
        <n v="3208.33"/>
        <n v="733.82999999999993"/>
        <n v="1413.17"/>
        <n v="3560.3999999999996"/>
        <n v="2506.77"/>
        <n v="4486.8899999999994"/>
        <n v="1318.4400000000005"/>
        <n v="-238.40999999999985"/>
        <n v="6332.6"/>
        <n v="224.25"/>
        <n v="1265.5"/>
        <n v="4688.1900000000005"/>
        <n v="2790.63"/>
        <n v="1022.7900000000001"/>
        <n v="3239.3100000000004"/>
        <n v="686.43000000000006"/>
        <n v="11444.16"/>
        <n v="9162.14"/>
        <n v="6103.75"/>
        <n v="4138.8999999999996"/>
        <n v="9027.85"/>
        <n v="5813.2"/>
        <n v="2807.4"/>
        <n v="1061.1999999999998"/>
        <n v="4776.95"/>
        <n v="17.399999999999999"/>
        <n v="5745.15"/>
        <n v="1936.2800000000007"/>
        <n v="201.60000000000036"/>
        <n v="20.620000000000005"/>
        <n v="306.29000000000002"/>
        <n v="2441.42"/>
        <n v="106.58000000000001"/>
        <n v="215.9"/>
        <n v="2518.2600000000002"/>
        <n v="822.22"/>
        <n v="3319.92"/>
        <n v="3283.29"/>
        <n v="3444.21"/>
        <n v="2976.78"/>
        <n v="3133.88"/>
        <n v="4135.58"/>
        <n v="3433.7"/>
        <n v="1599.87"/>
        <n v="4359.83"/>
        <n v="6174.07"/>
        <n v="3276.5299999999997"/>
        <n v="1837.83"/>
        <n v="1237.7999999999997"/>
        <n v="1578.9299999999998"/>
        <n v="1449.81"/>
        <n v="2616.8399999999997"/>
        <n v="3654.2999999999997"/>
        <n v="1040.0999999999999"/>
        <n v="3182.67"/>
        <n v="5061.33"/>
        <n v="3297"/>
        <n v="-251.21000000000004"/>
        <n v="-3030.7200000000003"/>
        <n v="-321.5"/>
        <n v="-4501.7299999999996"/>
        <n v="2490.09"/>
        <n v="4381.0599999999995"/>
        <n v="3111.23"/>
        <n v="3220.4699999999993"/>
        <n v="1445.25"/>
        <n v="77.5"/>
        <n v="2408.0500000000002"/>
        <n v="3075.84"/>
        <n v="2477.25"/>
        <n v="1599.0300000000002"/>
        <n v="1128.69"/>
        <n v="1081.06"/>
        <n v="3959.28"/>
        <n v="9030.1"/>
        <n v="4631.7"/>
        <n v="576.74"/>
        <n v="4094.9500000000003"/>
        <n v="1326.12"/>
        <n v="3131.85"/>
        <n v="317.7"/>
        <n v="1599.0999999999995"/>
        <n v="527.29999999999995"/>
        <n v="1010.3999999999999"/>
        <n v="987.09999999999991"/>
        <n v="1264.6500000000001"/>
        <n v="2898.15"/>
        <n v="-110.80999999999995"/>
        <n v="334.73"/>
        <n v="2047.2800000000007"/>
        <n v="199.35000000000036"/>
        <n v="822.86000000000013"/>
        <n v="511.78"/>
        <n v="-911.04999999999927"/>
        <n v="-415.36999999999989"/>
        <n v="3274.8900000000003"/>
        <n v="3679.55"/>
        <n v="296.85000000000002"/>
        <n v="5657.96"/>
        <n v="2856.27"/>
        <n v="8198"/>
        <n v="1087.46"/>
        <n v="1142.9100000000001"/>
        <n v="1941.4799999999996"/>
        <n v="3950.3099999999995"/>
        <n v="2588.04"/>
        <n v="1279.1699999999998"/>
        <n v="3845.91"/>
        <n v="5659.53"/>
        <n v="2941.38"/>
        <n v="4650.3899999999994"/>
        <n v="3262.68"/>
        <n v="-96.3599999999999"/>
        <n v="-497.11000000000058"/>
        <n v="-3248.4300000000003"/>
        <n v="-237.78999999999996"/>
        <n v="-1428.4599999999991"/>
        <n v="-124.67000000000007"/>
        <n v="-552.65999999999985"/>
        <n v="4744.0200000000004"/>
        <n v="4463.8"/>
        <n v="1966.45"/>
        <n v="2962.24"/>
        <n v="3508.19"/>
        <n v="3141.37"/>
        <n v="2727.77"/>
        <n v="2698.51"/>
        <n v="2045.3199999999997"/>
        <n v="78.329999999999984"/>
        <n v="1585.62"/>
        <n v="221.25"/>
        <n v="1805.13"/>
        <n v="2478.66"/>
        <n v="3634.4399999999996"/>
        <n v="-701.72999999999956"/>
        <n v="-181.44000000000005"/>
        <n v="231.30000000000018"/>
        <n v="3902.2"/>
        <n v="3439.02"/>
        <n v="1971.33"/>
        <n v="723.36"/>
        <n v="3457.4700000000003"/>
        <n v="3332.09"/>
        <n v="3846.6400000000003"/>
        <n v="543.6400000000001"/>
        <n v="1402.87"/>
        <n v="9564.4500000000007"/>
        <n v="674.75"/>
        <n v="2970.45"/>
        <n v="1679.95"/>
        <n v="1256.8600000000001"/>
        <n v="8720.9700000000012"/>
        <n v="5459"/>
        <n v="669.44999999999993"/>
        <n v="1691.85"/>
        <n v="772.5"/>
        <n v="1936.5"/>
        <n v="361.29999999999995"/>
        <n v="4290.1000000000004"/>
        <n v="1163.0999999999999"/>
        <n v="1464.94"/>
        <n v="105.69"/>
        <n v="2825.1100000000006"/>
        <n v="2571.37"/>
        <n v="682.77"/>
        <n v="1682.54"/>
        <n v="701.65"/>
        <n v="3420.03"/>
        <n v="3711.3900000000003"/>
        <n v="3305.4500000000003"/>
        <n v="2980.9700000000003"/>
        <n v="3474.83"/>
        <n v="5153.29"/>
        <n v="4925.92"/>
        <n v="3625.2899999999995"/>
        <n v="1914.9899999999998"/>
        <n v="905.72999999999979"/>
        <n v="1555.9199999999996"/>
        <n v="3864.6899999999996"/>
        <n v="3475.05"/>
        <n v="5387.88"/>
        <n v="2152.17"/>
        <n v="6814.11"/>
        <n v="6956.9400000000005"/>
        <n v="5084.16"/>
        <n v="-1197.4000000000001"/>
        <n v="-5548.0399999999991"/>
        <n v="-44.5"/>
        <n v="-1811.1999999999989"/>
        <n v="-2215.91"/>
        <n v="-265.73"/>
        <n v="-279.96000000000004"/>
        <n v="2731.13"/>
        <n v="2406.08"/>
        <n v="3017.12"/>
        <n v="2290.71"/>
        <n v="2635.6400000000003"/>
        <n v="271.24"/>
        <n v="704.55"/>
        <n v="-25.439999999999998"/>
        <n v="431.2800000000002"/>
        <n v="1636.8600000000006"/>
        <n v="909.18000000000029"/>
        <n v="477.27"/>
        <n v="785.34999999999991"/>
        <n v="98.850000000000023"/>
        <n v="1060.3500000000004"/>
        <n v="2361.3000000000002"/>
        <n v="3879.81"/>
        <n v="3205.62"/>
        <n v="1041.6600000000001"/>
        <n v="7032.0599999999995"/>
        <n v="3903.9900000000002"/>
        <n v="8666.7000000000007"/>
        <n v="3050.67"/>
        <n v="4298"/>
        <n v="4465.09"/>
        <n v="4336.0300000000007"/>
        <n v="1510.26"/>
        <n v="4647.7999999999993"/>
        <n v="2848.5499999999997"/>
        <n v="4991.7"/>
        <n v="757.05"/>
        <n v="3275.6499999999996"/>
        <n v="1725.8999999999999"/>
        <n v="2294.5999999999995"/>
        <n v="1635"/>
        <n v="2832.8499999999995"/>
        <n v="166.06"/>
        <n v="-286.33999999999969"/>
        <n v="164.91000000000031"/>
        <n v="380.81000000000017"/>
        <n v="61.130000000000109"/>
        <n v="6264.9500000000007"/>
        <n v="3233.05"/>
        <n v="2984.96"/>
        <n v="3447.7400000000002"/>
        <n v="1418.53"/>
        <n v="6929.0199999999995"/>
        <n v="2183.63"/>
        <n v="5364.33"/>
        <n v="6131.01"/>
        <n v="2734.26"/>
        <n v="2439.66"/>
        <n v="4805.07"/>
        <n v="263.15999999999997"/>
        <n v="2520.5099999999993"/>
        <n v="3739.7999999999993"/>
        <n v="1692.9299999999998"/>
        <n v="4844.58"/>
        <n v="3840.7799999999997"/>
        <n v="3430.41"/>
        <n v="-5911.1"/>
        <n v="-667.79999999999927"/>
        <n v="-2261.2099999999991"/>
        <n v="-2242.12"/>
        <n v="-1872.0699999999997"/>
        <n v="-147.32"/>
        <n v="2672.99"/>
        <n v="2655.1400000000003"/>
        <n v="2969.3099999999995"/>
        <n v="3266.9700000000003"/>
        <n v="3481.5899999999997"/>
        <n v="965.04"/>
        <n v="983.79"/>
        <n v="459.32999999999993"/>
        <n v="5183.82"/>
        <n v="6482.0999999999995"/>
        <n v="198.93000000000029"/>
        <n v="506.61000000000013"/>
        <n v="14.340000000000032"/>
        <n v="137.60000000000036"/>
        <n v="1820.9"/>
        <n v="1414.6500000000005"/>
        <n v="3159.7200000000003"/>
        <n v="1052.9100000000001"/>
        <n v="1412.37"/>
        <n v="4934.88"/>
        <n v="56.69"/>
        <n v="1238.24"/>
        <n v="4081.41"/>
        <n v="4717.83"/>
        <n v="158"/>
        <n v="8319.5"/>
        <n v="3558.95"/>
        <n v="9721.2999999999993"/>
        <n v="9800.7000000000007"/>
        <n v="10391.299999999999"/>
        <n v="6076.95"/>
        <n v="2770.14"/>
        <n v="1266.31"/>
        <n v="3574.44"/>
        <n v="5010.75"/>
        <n v="1181.6500000000001"/>
        <n v="497.14999999999986"/>
        <n v="441.3"/>
        <n v="375"/>
        <n v="3554.7"/>
        <n v="3215.15"/>
        <n v="1121.1499999999999"/>
        <n v="533.84999999999991"/>
        <n v="-1237.4899999999998"/>
        <n v="309.57999999999993"/>
        <n v="-669.5"/>
        <n v="1523.8200000000002"/>
        <n v="5175.67"/>
        <n v="2232.27"/>
        <n v="6466.18"/>
        <n v="3486.05"/>
        <n v="3191.53"/>
        <n v="2014.05"/>
        <n v="4822.53"/>
        <n v="4772.7"/>
        <n v="1818.83"/>
        <n v="11317.33"/>
        <n v="9733.02"/>
        <n v="519.38999999999987"/>
        <n v="758.63999999999987"/>
        <n v="4697.01"/>
        <n v="5201.3099999999995"/>
        <n v="572.13"/>
        <n v="-1176.29"/>
        <n v="-1036.5699999999997"/>
        <n v="-1637.7600000000002"/>
        <n v="-186.55999999999995"/>
        <n v="-546.65999999999985"/>
        <n v="3538.6600000000003"/>
        <n v="294.32999999999993"/>
        <n v="3.3599999999999994"/>
        <n v="7078.1100000000006"/>
        <n v="3167.55"/>
        <n v="2118.7200000000003"/>
        <n v="75.180000000000007"/>
        <n v="1139.46"/>
        <n v="-207.44999999999982"/>
        <n v="1249.6800000000003"/>
        <n v="-149.97000000000003"/>
        <n v="-1505.25"/>
        <n v="1233.95"/>
        <n v="63.650000000000006"/>
        <n v="463.40999999999997"/>
        <n v="65.67"/>
        <n v="2923.92"/>
        <n v="6080.85"/>
        <n v="1437.04"/>
        <n v="3777.38"/>
        <n v="7506.5"/>
        <n v="5683.6"/>
        <n v="3867.8"/>
        <n v="5874.75"/>
        <n v="6632.8"/>
        <n v="1216.8"/>
        <n v="10666.2"/>
        <n v="4658.25"/>
        <n v="2361.04"/>
        <n v="4455.67"/>
        <n v="3262.77"/>
        <n v="2196.16"/>
        <n v="8005.5999999999995"/>
        <n v="299.2"/>
        <n v="2346.2999999999997"/>
        <n v="782.1"/>
        <n v="1268.3499999999999"/>
        <n v="8188.65"/>
        <n v="43.15"/>
        <n v="1395"/>
        <n v="-1116.4300000000003"/>
        <n v="985.99000000000024"/>
        <n v="-2000.5299999999988"/>
        <n v="225.57999999999993"/>
        <n v="163.99"/>
        <n v="4128.8999999999996"/>
        <n v="2429.1000000000004"/>
        <n v="3424.96"/>
        <n v="4006.85"/>
        <n v="3191.9300000000003"/>
        <n v="2391.9299999999998"/>
        <n v="781.43"/>
        <n v="7259.18"/>
        <n v="1622.6999999999998"/>
        <n v="3810.42"/>
        <n v="1449.87"/>
        <n v="1621.9499999999998"/>
        <n v="5061.7199999999993"/>
        <n v="8336.16"/>
        <n v="4232.46"/>
        <n v="5149.32"/>
        <n v="7393.4699999999993"/>
        <n v="3980.76"/>
        <n v="-3055.1999999999989"/>
        <n v="-586.61999999999989"/>
        <n v="-6440.2799999999988"/>
        <n v="-318.93000000000029"/>
        <n v="-2712.01"/>
        <n v="3775.75"/>
        <n v="2309.15"/>
        <n v="2090.59"/>
        <n v="3057.9599999999991"/>
        <n v="2785.5599999999995"/>
        <n v="2141.2199999999998"/>
        <n v="50.82000000000005"/>
        <n v="301.59000000000015"/>
        <n v="1863.3900000000003"/>
        <n v="-1800.6900000000005"/>
        <n v="327.8100000000004"/>
        <n v="-458.84999999999991"/>
        <n v="2332.0200000000004"/>
        <n v="422.25"/>
        <n v="416.80000000000018"/>
        <n v="3426.75"/>
        <n v="3468.8500000000004"/>
        <n v="3083.3"/>
        <n v="3709.05"/>
        <n v="7562.95"/>
        <n v="1238.5"/>
        <n v="6999.9800000000005"/>
        <n v="3802.2999999999997"/>
        <n v="50.150000000000006"/>
        <n v="1271.25"/>
        <n v="5571.1999999999989"/>
        <n v="1913.8000000000002"/>
        <n v="-205.37999999999988"/>
        <n v="766.3"/>
        <n v="-69.67999999999995"/>
        <n v="564.09999999999991"/>
        <n v="1245.8400000000001"/>
        <n v="1012.54"/>
        <n v="1453.6400000000003"/>
        <n v="0.44000000000000039"/>
        <n v="1264.68"/>
        <n v="5530.79"/>
        <n v="4314.55"/>
        <n v="1763.38"/>
        <n v="363.80999999999995"/>
        <n v="1766.85"/>
        <n v="260.81999999999994"/>
        <n v="3874.41"/>
        <n v="5589.63"/>
        <n v="1197.33"/>
        <n v="2965.08"/>
        <n v="3568.41"/>
        <n v="4462.83"/>
        <n v="5065.8899999999994"/>
        <n v="245.51999999999998"/>
        <n v="4386.0599999999995"/>
        <n v="3170.0699999999997"/>
        <n v="3939.6"/>
        <n v="1885.6799999999998"/>
        <n v="-2172.3999999999996"/>
        <n v="-3093.0999999999995"/>
        <n v="2777.37"/>
        <n v="874.53"/>
        <n v="1292.4299999999998"/>
        <n v="1544.25"/>
        <n v="2187.81"/>
        <n v="530.76000000000022"/>
        <n v="-1350.2399999999998"/>
        <n v="33"/>
        <n v="732.15000000000055"/>
        <n v="6625.4400000000005"/>
        <n v="6832.53"/>
        <n v="1132.92"/>
        <n v="8947.380000000001"/>
        <n v="9903.48"/>
        <n v="2906.46"/>
        <n v="2481.09"/>
        <n v="2608.5500000000002"/>
        <n v="397.3"/>
        <n v="1675.92"/>
        <n v="731.73"/>
        <n v="1108.55"/>
        <n v="9263"/>
        <n v="6727.8"/>
        <n v="6241.5"/>
        <n v="6922.45"/>
        <n v="3274.35"/>
        <n v="5096.26"/>
        <n v="2702.7"/>
        <n v="6309.4"/>
        <n v="459.95000000000005"/>
        <n v="6410.15"/>
        <n v="659.1"/>
        <n v="1535.9000000000005"/>
        <n v="57.120000000000118"/>
        <n v="-365.12999999999965"/>
        <n v="198.45000000000005"/>
        <n v="-993.5"/>
        <n v="3835.3500000000004"/>
        <n v="-544.13000000000011"/>
        <n v="1055.19"/>
        <n v="7420.67"/>
        <n v="3724.4"/>
        <n v="3303.2000000000003"/>
        <n v="3404.3100000000004"/>
        <n v="2903.67"/>
        <n v="2375.98"/>
        <n v="3974.15"/>
        <n v="3513.45"/>
        <n v="2134.5"/>
        <n v="3808.22"/>
        <n v="2785.46"/>
        <n v="1534.98"/>
        <n v="575.18999999999994"/>
        <n v="5914.83"/>
        <n v="4857.78"/>
        <n v="1607.6699999999996"/>
        <n v="602.28"/>
        <n v="-929.63999999999987"/>
        <n v="-660.60999999999967"/>
        <n v="-4402.2899999999991"/>
        <n v="-6522.1999999999989"/>
        <n v="-4768.57"/>
        <n v="-1051.6999999999998"/>
        <n v="757.48"/>
        <n v="993.86000000000013"/>
        <n v="1902.48"/>
        <n v="1377.6799999999998"/>
        <n v="2591.5100000000002"/>
        <n v="5794.2899999999991"/>
        <n v="5766.54"/>
        <n v="2481.66"/>
        <n v="-367.73999999999978"/>
        <n v="1578.0599999999995"/>
        <n v="-124.23000000000002"/>
        <n v="4238"/>
        <n v="3619"/>
        <n v="357.64999999999964"/>
        <n v="1468.6499999999996"/>
        <n v="673.80000000000018"/>
        <n v="3682.5299999999997"/>
        <n v="7330.5"/>
        <n v="5425.83"/>
        <n v="1662.3899999999999"/>
        <n v="9635.82"/>
        <n v="8550.18"/>
        <n v="9104.19"/>
        <n v="8937.15"/>
        <n v="9731.24"/>
        <n v="357.84000000000003"/>
        <n v="3423.05"/>
        <n v="6280.25"/>
        <n v="8233.65"/>
        <n v="2103.9"/>
        <n v="2328.33"/>
        <n v="3164.65"/>
        <n v="3874.6400000000003"/>
        <n v="1159.1599999999999"/>
        <n v="1865.7299999999998"/>
        <n v="1808.8999999999999"/>
        <n v="793.1"/>
        <n v="3074.5499999999997"/>
        <n v="3145.25"/>
        <n v="2543.25"/>
        <n v="-615.40999999999985"/>
        <n v="51.230000000000018"/>
        <n v="241.43000000000029"/>
        <n v="3115.8100000000004"/>
        <n v="291.36999999999989"/>
        <n v="5040.58"/>
        <n v="2370.35"/>
        <n v="3375.63"/>
        <n v="6093.82"/>
        <n v="2435.4499999999998"/>
        <n v="1511.8"/>
        <n v="2382.8999999999996"/>
        <n v="8335.5499999999993"/>
        <n v="1723.5"/>
        <n v="2853.5099999999998"/>
        <n v="1898.37"/>
        <n v="2009.5499999999997"/>
        <n v="706.46999999999991"/>
        <n v="654.32999999999993"/>
        <n v="2408.73"/>
        <n v="3361.68"/>
        <n v="6252.6"/>
        <n v="8553.48"/>
        <n v="-2607.5299999999997"/>
        <n v="-951.46"/>
        <n v="-2971.7099999999991"/>
        <n v="-212.34000000000003"/>
        <n v="-4094.0299999999988"/>
        <n v="-2374.1999999999989"/>
        <n v="2742.7"/>
        <n v="3718.9500000000003"/>
        <n v="3545.79"/>
        <n v="4466.34"/>
        <n v="4335.67"/>
        <n v="2927.6600000000003"/>
        <n v="3454.84"/>
        <n v="3137.1899999999996"/>
        <n v="2680.95"/>
        <n v="94.919999999999987"/>
        <n v="3683.2200000000003"/>
        <n v="3370.8899999999994"/>
        <n v="405.99"/>
        <n v="4080.2099999999991"/>
        <n v="2404.23"/>
        <n v="2130.5100000000002"/>
        <n v="-170.13"/>
        <n v="19.77000000000001"/>
        <n v="335.76000000000022"/>
        <n v="-1509.7199999999993"/>
        <n v="1845.5"/>
        <n v="109.65000000000009"/>
        <n v="1056.6500000000001"/>
        <n v="3471.5500000000011"/>
        <n v="759.75"/>
        <n v="1688.67"/>
        <n v="813.51"/>
        <n v="13550.58"/>
        <n v="9637.5600000000013"/>
        <n v="1864.17"/>
        <n v="189.47"/>
        <n v="2214.13"/>
        <n v="1956.74"/>
        <n v="4094.75"/>
        <n v="1321.69"/>
        <n v="1481.29"/>
        <n v="9709.65"/>
        <n v="7347.25"/>
        <n v="3611.2"/>
        <n v="9254.75"/>
        <n v="4605.2000000000007"/>
        <n v="1435.8899999999999"/>
        <n v="3477.51"/>
        <n v="1245.8200000000002"/>
        <n v="3250.66"/>
        <n v="1044.45"/>
        <n v="958.34999999999991"/>
        <n v="1055.55"/>
        <n v="5951.15"/>
        <n v="4019"/>
        <n v="1642.05"/>
        <n v="3371.65"/>
        <n v="5379.5"/>
        <n v="166.67000000000007"/>
        <n v="328.13"/>
        <n v="2672.53"/>
        <n v="1255.24"/>
        <n v="960.2"/>
        <n v="2658.15"/>
        <n v="4013.86"/>
        <n v="241.97"/>
        <n v="3523.7000000000003"/>
        <n v="4287.5300000000007"/>
        <n v="3507.9500000000003"/>
        <n v="2808.0600000000004"/>
        <n v="3605.5"/>
        <n v="2447.9700000000003"/>
        <n v="6445.99"/>
        <n v="203.55"/>
        <n v="1262.67"/>
        <n v="5089.66"/>
        <n v="1813.26"/>
        <n v="435.37"/>
        <n v="3431.35"/>
        <n v="1991.46"/>
        <n v="132.6"/>
        <n v="3913.3499999999995"/>
        <n v="3840.4799999999996"/>
        <n v="6360.8099999999995"/>
        <n v="1038.54"/>
        <n v="1849.7399999999998"/>
        <n v="3937.59"/>
        <n v="4787.43"/>
        <n v="302.25"/>
        <n v="-1056"/>
        <n v="-6075.0499999999993"/>
        <n v="3052.35"/>
        <n v="4420.33"/>
        <n v="4053.25"/>
        <n v="2633.46"/>
        <n v="598.30999999999995"/>
        <n v="1640.0500000000002"/>
        <n v="2332.0500000000002"/>
        <n v="1498.12"/>
        <n v="272.21999999999997"/>
        <n v="4358.91"/>
        <n v="-1821.9599999999991"/>
        <n v="-493.55999999999995"/>
        <n v="17.850000000000023"/>
        <n v="2846"/>
        <n v="635.65000000000009"/>
        <n v="621.90000000000009"/>
        <n v="1107.0899999999999"/>
        <n v="7312.5"/>
        <n v="1996.74"/>
        <n v="5915.46"/>
        <n v="388.08000000000004"/>
        <n v="3531.84"/>
        <n v="4996.62"/>
        <n v="707.83"/>
        <n v="4421.8999999999996"/>
        <n v="9386.1"/>
        <n v="2824.3"/>
        <n v="8266.9500000000007"/>
        <n v="141.60000000000002"/>
        <n v="10986.92"/>
        <n v="235.22"/>
        <n v="1329.25"/>
        <n v="1150.0499999999997"/>
        <n v="1181.8499999999999"/>
        <n v="6627.15"/>
        <n v="1978.1499999999996"/>
        <n v="2418.25"/>
        <n v="2465.1999999999998"/>
        <n v="-303.98999999999978"/>
        <n v="187.99"/>
        <n v="-167.06999999999994"/>
        <n v="221.78000000000009"/>
        <n v="169.11000000000013"/>
        <n v="4138.54"/>
        <n v="3415.6400000000003"/>
        <n v="3593.25"/>
        <n v="3512.11"/>
        <n v="5195.2999999999993"/>
        <n v="7220.6399999999994"/>
        <n v="3167.95"/>
        <n v="1197.0299999999997"/>
        <n v="5548.2899999999991"/>
        <n v="5377.7099999999991"/>
        <n v="1803.6299999999999"/>
        <n v="8710.5"/>
        <n v="3150.06"/>
        <n v="6982.7999999999993"/>
        <n v="2967.8999999999996"/>
        <n v="3467.58"/>
        <n v="-4709.8999999999996"/>
        <n v="-908.09999999999991"/>
        <n v="-865.92000000000007"/>
        <n v="-422"/>
        <n v="-285.04999999999995"/>
        <n v="2993.98"/>
        <n v="5908.58"/>
        <n v="1873.3199999999997"/>
        <n v="4466.5499999999993"/>
        <n v="5201.55"/>
        <n v="-942.89999999999964"/>
        <n v="5994.5500000000011"/>
        <n v="1159.6999999999998"/>
        <n v="3243.25"/>
        <n v="1144.8000000000002"/>
        <n v="542.65000000000009"/>
        <n v="255.14999999999964"/>
        <n v="228.70000000000005"/>
        <n v="6439.68"/>
        <n v="6645.06"/>
        <n v="1352.45"/>
        <n v="2535.4500000000003"/>
        <n v="4887.16"/>
        <n v="39.870000000000005"/>
        <n v="5872.5"/>
        <n v="7741.65"/>
        <n v="3336.05"/>
        <n v="8625.2999999999993"/>
        <n v="9230.4"/>
        <n v="10296"/>
        <n v="5181.05"/>
        <n v="7882.6500000000005"/>
        <n v="3465.76"/>
        <n v="345.35"/>
        <n v="5108.3999999999996"/>
        <n v="965.89999999999986"/>
        <n v="1493.5"/>
        <n v="599.20000000000005"/>
        <n v="186.77000000000004"/>
        <n v="-1141.5100000000002"/>
        <n v="1384.1600000000003"/>
        <n v="270.29000000000002"/>
        <n v="3710.42"/>
        <n v="3200.53"/>
        <n v="1951.3"/>
        <n v="2568.6"/>
        <n v="940.39"/>
        <n v="6860.86"/>
        <n v="1317.8999999999999"/>
        <n v="688.17"/>
        <n v="3192.5999999999995"/>
        <n v="832.53"/>
        <n v="4275.5999999999995"/>
        <n v="882.08999999999992"/>
        <n v="6507.36"/>
        <n v="1416.6899999999998"/>
        <n v="2774.7"/>
        <n v="6506.79"/>
        <n v="844.07999999999993"/>
        <n v="6626.46"/>
        <n v="6134.9400000000005"/>
        <n v="-2697.17"/>
        <n v="-401.63000000000011"/>
        <n v="-5980.26"/>
        <n v="-1435.2399999999998"/>
        <n v="3545.33"/>
        <n v="1720.3200000000002"/>
        <n v="1091.0300000000002"/>
        <n v="2689.8099999999995"/>
        <n v="1745.9099999999999"/>
        <n v="3587.9399999999996"/>
        <n v="2253.4799999999996"/>
        <n v="4202.58"/>
        <n v="1652.37"/>
        <n v="3399.1499999999996"/>
        <n v="2291.5499999999997"/>
        <n v="1245.1500000000005"/>
        <n v="3306.3500000000004"/>
        <n v="3876.8000000000011"/>
        <n v="510.40000000000009"/>
        <n v="283.70000000000005"/>
        <n v="535.65000000000009"/>
        <n v="3132.27"/>
        <n v="7350.09"/>
        <n v="8568.09"/>
        <n v="6703.97"/>
        <n v="4248.16"/>
        <n v="381.74"/>
        <n v="9239.4"/>
        <n v="4796.3999999999996"/>
        <n v="4422.3500000000004"/>
        <n v="1249.45"/>
        <n v="516.90000000000009"/>
        <n v="6464.35"/>
        <n v="1760.8600000000001"/>
        <n v="1176.5"/>
        <n v="2714.7200000000003"/>
        <n v="42.69"/>
        <n v="456.25"/>
        <n v="1213.8999999999999"/>
        <n v="2270.9"/>
        <n v="2296.8999999999996"/>
        <n v="74.490000000000009"/>
        <n v="-374.23999999999978"/>
        <n v="1186.1800000000003"/>
        <n v="199.58000000000004"/>
        <n v="1330.42"/>
        <n v="4901.32"/>
        <n v="3442.9"/>
        <n v="3500.83"/>
        <n v="3131.29"/>
        <n v="3038.9"/>
        <n v="2940.13"/>
        <n v="3292.8900000000003"/>
        <n v="3546.23"/>
        <n v="3776.1"/>
        <n v="4078.76"/>
        <n v="5577.35"/>
        <n v="2412.8000000000002"/>
        <n v="3085.25"/>
        <n v="3753.19"/>
        <n v="11473.83"/>
        <n v="290.82"/>
        <n v="5554.95"/>
        <n v="159.26999999999998"/>
        <n v="4500.12"/>
        <n v="3086.0099999999998"/>
        <n v="-379.75"/>
        <n v="-25.230000000000018"/>
        <n v="-640.97999999999956"/>
        <n v="-619.5"/>
        <n v="2459.16"/>
        <n v="3799.4400000000005"/>
        <n v="2318.2200000000003"/>
        <n v="2334.5100000000002"/>
        <n v="5576.2199999999993"/>
        <n v="397.74"/>
        <n v="386.61000000000013"/>
        <n v="-2768.76"/>
        <n v="-556.77"/>
        <n v="-1190.79"/>
        <n v="2666.3000000000011"/>
        <n v="42.600000000000136"/>
        <n v="6979.6"/>
        <n v="2281.4000000000005"/>
        <n v="2982.51"/>
        <n v="9016.2900000000009"/>
        <n v="7398.27"/>
        <n v="368.90000000000003"/>
        <n v="3125.17"/>
        <n v="2269.31"/>
        <n v="7824.71"/>
        <n v="8896.0499999999993"/>
        <n v="10447.65"/>
        <n v="3970.8"/>
        <n v="8594.6"/>
        <n v="6205.5"/>
        <n v="8338.75"/>
        <n v="5547.3"/>
        <n v="2383.71"/>
        <n v="3994.56"/>
        <n v="761.21"/>
        <n v="1970.5499999999997"/>
        <n v="1007.8"/>
        <n v="405.25"/>
        <n v="4872.8999999999996"/>
        <n v="902.05"/>
        <n v="2143.35"/>
        <n v="1334.8499999999995"/>
        <n v="1123.8200000000002"/>
        <n v="238.64999999999998"/>
        <n v="22.580000000000005"/>
        <n v="3727.1100000000006"/>
        <n v="3141.65"/>
        <n v="1697.2"/>
        <n v="3286.1400000000003"/>
        <n v="3267.86"/>
        <n v="3531.76"/>
        <n v="4574.9399999999996"/>
        <n v="4070.99"/>
        <n v="5862.49"/>
        <n v="2965.7799999999997"/>
        <n v="7952.23"/>
        <n v="408.39"/>
        <n v="627.20999999999981"/>
        <n v="4525.0499999999993"/>
        <n v="2197.02"/>
        <n v="513.44999999999993"/>
        <n v="532.8599999999999"/>
        <n v="2876.2499999999995"/>
        <n v="1354.83"/>
        <n v="752.57999999999993"/>
        <n v="4102.83"/>
        <n v="3048.21"/>
        <n v="3547.41"/>
        <n v="855.72"/>
        <n v="9589.86"/>
        <n v="5975.88"/>
        <n v="4006.83"/>
        <n v="3378.09"/>
        <n v="-216.67000000000007"/>
        <n v="-1233.67"/>
        <n v="-1694.9899999999998"/>
        <n v="3651.75"/>
        <n v="135.36000000000001"/>
        <n v="3990.75"/>
        <n v="6498.18"/>
        <n v="591.24"/>
        <n v="226.68000000000006"/>
        <n v="-2139.7799999999988"/>
        <n v="-3286.3499999999985"/>
        <n v="371.30000000000109"/>
        <n v="39.799999999999997"/>
        <n v="45.350000000000023"/>
        <n v="2842.25"/>
        <n v="1757.79"/>
        <n v="2024.19"/>
        <n v="6048.09"/>
        <n v="136.35"/>
        <n v="1708.38"/>
        <n v="1993.3200000000002"/>
        <n v="8392.7999999999993"/>
        <n v="3282.8100000000004"/>
        <n v="2593.77"/>
        <n v="769.43000000000006"/>
        <n v="2167.69"/>
        <n v="2767"/>
        <n v="6054.85"/>
        <n v="3384.05"/>
        <n v="7310.7"/>
        <n v="2983.7200000000003"/>
        <n v="3609.98"/>
        <n v="528.91"/>
        <n v="8223.1999999999989"/>
        <n v="113.95"/>
        <n v="2140.8499999999995"/>
        <n v="556.65"/>
        <n v="3332.75"/>
        <n v="8971.9500000000007"/>
        <n v="3960.4"/>
        <n v="1222.8000000000002"/>
        <n v="107.59999999999991"/>
        <n v="1375.81"/>
        <n v="524"/>
        <n v="2661.36"/>
        <n v="3549.1600000000003"/>
        <n v="1243.29"/>
        <n v="5026.4699999999993"/>
        <n v="6375.4"/>
        <n v="4286.37"/>
        <n v="5200.1399999999994"/>
        <n v="245.82"/>
        <n v="56.789999999999992"/>
        <n v="4218.99"/>
        <n v="1092.4199999999998"/>
        <n v="903.99"/>
        <n v="568.34999999999991"/>
        <n v="4656.8099999999995"/>
        <n v="4283.1900000000005"/>
        <n v="4393.59"/>
        <n v="2247.48"/>
        <n v="72.33"/>
        <n v="7068.3899999999994"/>
        <n v="5595.7199999999993"/>
        <n v="-1825.4399999999996"/>
        <n v="-847.10999999999967"/>
        <n v="-2374.9400000000005"/>
        <n v="-18.03"/>
        <n v="-126.98000000000002"/>
        <n v="-319.72999999999956"/>
        <n v="2648.13"/>
        <n v="3090.02"/>
        <n v="4480.75"/>
        <n v="1514.8200000000002"/>
        <n v="1027.22"/>
        <n v="1809.87"/>
        <n v="2937"/>
        <n v="213.66000000000008"/>
        <n v="670.92000000000007"/>
        <n v="273.45"/>
        <n v="1807.75"/>
        <n v="1809.9"/>
        <n v="3539.75"/>
        <n v="7257.6900000000005"/>
        <n v="4029.06"/>
        <n v="7974.72"/>
        <n v="5698.49"/>
        <n v="1259.0999999999999"/>
        <n v="1521.8200000000002"/>
        <n v="2137.1000000000004"/>
        <n v="14.790000000000001"/>
        <n v="9663.2999999999993"/>
        <n v="7152"/>
        <n v="8354.6"/>
        <n v="5958.15"/>
        <n v="2370.56"/>
        <n v="728.25"/>
        <n v="890.59"/>
        <n v="836.22"/>
        <n v="1861.6699999999998"/>
        <n v="1214.3499999999999"/>
        <n v="1041.55"/>
        <n v="3423.65"/>
        <n v="1648.5"/>
        <n v="378.55"/>
        <n v="769.92000000000007"/>
        <n v="85.600000000000023"/>
        <n v="-555.30000000000018"/>
        <n v="1589.58"/>
        <n v="3059.55"/>
        <n v="3155.81"/>
        <n v="4268.9699999999993"/>
        <n v="3366.5099999999993"/>
        <n v="2115.3599999999997"/>
        <n v="2659.98"/>
        <n v="6536.3099999999995"/>
        <n v="8726.01"/>
        <n v="1658.73"/>
        <n v="-773.09000000000015"/>
        <n v="-1113.6599999999999"/>
        <n v="-3526.0300000000007"/>
        <n v="-1993.1599999999999"/>
        <n v="-3777.119999999999"/>
        <n v="-1098.6199999999999"/>
        <n v="-850.13000000000011"/>
        <n v="-200.81999999999994"/>
        <n v="2599.04"/>
        <n v="3887.35"/>
        <n v="2871.1"/>
        <n v="4733.3600000000006"/>
        <n v="238.26"/>
        <n v="569.97"/>
        <n v="7611.3599999999988"/>
        <n v="5900.4299999999994"/>
        <n v="1216.8900000000003"/>
        <n v="718.74000000000024"/>
        <n v="1422.0900000000001"/>
        <n v="1888.92"/>
        <n v="214.92000000000007"/>
        <n v="714.95000000000027"/>
        <n v="418.30000000000109"/>
        <n v="3584.4000000000005"/>
        <n v="148.68"/>
        <n v="5074.47"/>
        <n v="8300.52"/>
        <n v="3137.49"/>
        <n v="14371.7"/>
        <n v="1185.7"/>
        <n v="9040.0499999999993"/>
        <n v="4370.6499999999996"/>
        <n v="4225.8999999999996"/>
        <n v="8122.2"/>
        <n v="1087.1300000000001"/>
        <n v="1321.78"/>
        <n v="539.29999999999995"/>
        <n v="1574.1999999999998"/>
        <n v="-736.92999999999938"/>
        <n v="-546.38000000000011"/>
        <n v="529.92000000000007"/>
        <n v="438.94000000000051"/>
        <n v="112.45000000000027"/>
        <n v="4087.62"/>
        <n v="3221.09"/>
        <n v="2998.34"/>
        <n v="3820.84"/>
        <n v="4629.25"/>
        <n v="4874.41"/>
        <n v="5776.53"/>
        <n v="4697.8599999999997"/>
        <n v="646.91999999999996"/>
        <n v="2498.1"/>
        <n v="1149.5999999999999"/>
        <n v="-1652.83"/>
        <n v="-1474.77"/>
        <n v="-6574.07"/>
        <n v="-5337.9400000000005"/>
        <n v="-3229.6000000000004"/>
        <n v="-921.09999999999945"/>
        <n v="-2276.7299999999996"/>
        <n v="-117.71000000000004"/>
        <n v="2678.28"/>
        <n v="2571.3200000000002"/>
        <n v="2737.4100000000003"/>
        <n v="2100.2200000000003"/>
        <n v="1834.1"/>
        <n v="3081.5999999999995"/>
        <n v="2511.8099999999995"/>
        <n v="1675.62"/>
        <n v="2457.33"/>
        <n v="-437.34000000000015"/>
        <n v="1125.3600000000006"/>
        <n v="-1682.0699999999997"/>
        <n v="35.550000000000011"/>
        <n v="-1948.9799999999996"/>
        <n v="380.85000000000036"/>
        <n v="-207.05999999999995"/>
        <n v="1694.3000000000002"/>
        <n v="1546.4500000000007"/>
        <n v="269.85000000000036"/>
        <n v="6828.4"/>
        <n v="2780.7000000000007"/>
        <n v="1971.8000000000011"/>
        <n v="2886.48"/>
        <n v="3240.08"/>
        <n v="4088"/>
        <n v="911.39"/>
        <n v="2548.8500000000004"/>
        <n v="5627.75"/>
        <n v="2312.4499999999998"/>
        <n v="3753.99"/>
        <n v="6144.4400000000005"/>
        <n v="6155.5"/>
        <n v="1091.8499999999999"/>
        <n v="3046.35"/>
        <n v="4242.45"/>
        <n v="3649.0999999999995"/>
        <n v="1483.55"/>
        <n v="5443.5499999999993"/>
        <n v="394"/>
        <n v="4166.5600000000004"/>
        <n v="3515.6400000000003"/>
        <n v="3611.28"/>
        <n v="4280.7800000000007"/>
        <n v="4003.6600000000003"/>
        <n v="6045.8"/>
        <n v="35.31"/>
        <n v="8791.36"/>
        <n v="4875.68"/>
        <n v="2443.6099999999997"/>
        <n v="4450.92"/>
        <n v="6059.07"/>
        <n v="771.44999999999993"/>
        <n v="2553.87"/>
        <n v="2339.6999999999998"/>
        <n v="3011.64"/>
        <n v="211.89"/>
        <n v="1488.5699999999997"/>
        <n v="2957.6099999999997"/>
        <n v="3073.29"/>
        <n v="2756.91"/>
        <n v="3241.6499999999996"/>
        <n v="6102.3899999999994"/>
        <n v="7008.48"/>
        <n v="2904.09"/>
        <n v="508.8"/>
        <n v="-5750.99"/>
        <n v="-129.94000000000005"/>
        <n v="3167.15"/>
        <n v="524.04999999999995"/>
        <n v="321.89999999999998"/>
        <n v="494.97"/>
        <n v="4195.8899999999994"/>
        <n v="3230.04"/>
        <n v="82.05"/>
        <n v="-117.86999999999989"/>
        <n v="205.76999999999998"/>
        <n v="-281.48999999999978"/>
        <n v="272"/>
        <n v="39.450000000000017"/>
        <n v="75.450000000000273"/>
        <n v="7436.25"/>
        <n v="1359.8400000000001"/>
        <n v="5716.59"/>
        <n v="6202.6900000000005"/>
        <n v="1833.99"/>
        <n v="4366.8500000000004"/>
        <n v="58.09"/>
        <n v="2490.35"/>
        <n v="4200.3"/>
        <n v="7671.25"/>
        <n v="4922.25"/>
        <n v="4279.21"/>
        <n v="5851.48"/>
        <n v="4879.01"/>
        <n v="2208.1400000000003"/>
        <n v="3653.24"/>
        <n v="5752.65"/>
        <n v="4187.75"/>
        <n v="3386.45"/>
        <n v="1301.3800000000001"/>
        <n v="-331.69999999999982"/>
        <n v="747.57999999999993"/>
        <n v="1315.0900000000001"/>
        <n v="-686.5"/>
        <n v="3327.01"/>
        <n v="3349.54"/>
        <n v="4660.33"/>
        <n v="285.53999999999996"/>
        <n v="2194.7099999999996"/>
        <n v="1288.2299999999998"/>
        <n v="5495.49"/>
        <n v="5304.2099999999991"/>
        <n v="658.17"/>
        <n v="2021.9699999999998"/>
        <n v="10165.23"/>
        <n v="7269.8099999999995"/>
        <n v="3884.55"/>
        <n v="8257.74"/>
        <n v="1900.05"/>
        <n v="-137.40999999999997"/>
        <n v="-543.86999999999898"/>
        <n v="2735.1600000000003"/>
        <n v="1954.02"/>
        <n v="2395.8500000000004"/>
        <n v="446.46000000000004"/>
        <n v="1798.2399999999998"/>
        <n v="7030.02"/>
        <n v="709.23"/>
        <n v="875.15999999999985"/>
        <n v="1425.06"/>
        <n v="379.07999999999993"/>
        <n v="3023.2800000000007"/>
        <n v="-47.069999999999936"/>
        <n v="1993.71"/>
        <n v="349.8900000000001"/>
        <n v="731.05"/>
        <n v="5487.65"/>
        <n v="1339.1500000000005"/>
        <n v="4518.1500000000005"/>
        <n v="35.549999999999955"/>
        <n v="1756.7000000000003"/>
        <n v="2888.3500000000004"/>
        <n v="175.05000000000018"/>
        <n v="5905.62"/>
        <n v="12604.5"/>
        <n v="504"/>
        <n v="891.81000000000006"/>
        <n v="1436.8400000000001"/>
        <n v="46.510000000000005"/>
        <n v="5827.6200000000008"/>
        <n v="1213.27"/>
        <n v="744.72"/>
        <n v="4457.7299999999996"/>
        <n v="281.04000000000002"/>
        <n v="2327.62"/>
        <n v="2781.84"/>
        <n v="5359.79"/>
        <n v="826.54000000000008"/>
        <n v="9944.9"/>
        <n v="6044.3"/>
        <n v="9171.25"/>
        <n v="3553.9"/>
        <n v="328.81"/>
        <n v="215.79000000000002"/>
        <n v="2594.83"/>
        <n v="4377.25"/>
        <n v="2567.9499999999998"/>
        <n v="2932.25"/>
        <n v="1327.1"/>
        <n v="132.30000000000001"/>
        <n v="3505.75"/>
        <n v="3349.6"/>
        <n v="2220.65"/>
        <n v="-228.8599999999999"/>
        <n v="1675.17"/>
        <n v="541.25"/>
        <n v="-367.75999999999976"/>
        <n v="3476.08"/>
        <n v="2568.48"/>
        <n v="3368.88"/>
        <n v="3423.62"/>
        <n v="3310"/>
        <n v="920.77"/>
        <n v="358.61"/>
        <n v="1468.9199999999996"/>
        <n v="2299.1999999999998"/>
        <n v="2846.16"/>
        <n v="748.41"/>
        <n v="2451.7799999999997"/>
        <n v="4303.3799999999992"/>
        <n v="1695.1799999999998"/>
        <n v="2436.27"/>
        <n v="1995.33"/>
        <n v="3652.23"/>
        <n v="4656.8999999999996"/>
        <n v="1393.62"/>
        <n v="4443.0599999999995"/>
        <n v="-4731.74"/>
        <n v="-421.36000000000058"/>
        <n v="-1637.4099999999999"/>
        <n v="-329.22"/>
        <n v="-104.54000000000002"/>
        <n v="2126.9499999999998"/>
        <n v="3716.94"/>
        <n v="1994.13"/>
        <n v="3624.85"/>
        <n v="3230.71"/>
        <n v="2995.63"/>
        <n v="235.87"/>
        <n v="1019.25"/>
        <n v="2124.09"/>
        <n v="4357.74"/>
        <n v="2441.7599999999998"/>
        <n v="1709.31"/>
        <n v="3012.6899999999996"/>
        <n v="942"/>
        <n v="781.11000000000058"/>
        <n v="2274.09"/>
        <n v="-583.65000000000009"/>
        <n v="997.98"/>
        <n v="6471.0500000000011"/>
        <n v="1660.8500000000004"/>
        <n v="3688.75"/>
        <n v="993.90000000000009"/>
        <n v="1155.24"/>
        <n v="253.89000000000001"/>
        <n v="629.28"/>
        <n v="2237.92"/>
        <n v="6388.85"/>
        <n v="184.6"/>
        <n v="10937.8"/>
        <n v="1128.33"/>
        <n v="5131.3499999999995"/>
        <n v="2248.5500000000002"/>
        <n v="2688.7"/>
        <n v="6844.75"/>
        <n v="953.59999999999991"/>
        <n v="53.699999999999989"/>
        <n v="1097.5999999999999"/>
        <n v="2815.75"/>
        <n v="1492.8999999999999"/>
        <n v="2805.75"/>
        <n v="1515"/>
        <n v="2802.25"/>
        <n v="4668.7999999999993"/>
        <n v="353.84000000000015"/>
        <n v="0.54000000000000625"/>
        <n v="247.91000000000008"/>
        <n v="291.93000000000006"/>
        <n v="50.400000000000091"/>
        <n v="909.06"/>
        <n v="1344.8000000000002"/>
        <n v="1701.0300000000002"/>
        <n v="5199.6000000000004"/>
        <n v="1030.3900000000001"/>
        <n v="3357.94"/>
        <n v="4961.2700000000004"/>
        <n v="3294.2000000000003"/>
        <n v="5870.1"/>
        <n v="1601.87"/>
        <n v="1646.72"/>
        <n v="2170.06"/>
        <n v="9233.2800000000007"/>
        <n v="920.81999999999994"/>
        <n v="4529.25"/>
        <n v="3232.08"/>
        <n v="6877.0199999999995"/>
        <n v="663.78"/>
        <n v="9537.5400000000009"/>
        <n v="4682.82"/>
        <n v="5318.1900000000005"/>
        <n v="3697.5"/>
        <n v="7682.3099999999995"/>
        <n v="-2784.42"/>
        <n v="-995.94999999999982"/>
        <n v="-324.72000000000003"/>
        <n v="-5932.15"/>
        <n v="-291.32999999999993"/>
        <n v="-95.619999999999891"/>
        <n v="4681.79"/>
        <n v="4241.09"/>
        <n v="4034.9900000000002"/>
        <n v="4339.6799999999994"/>
        <n v="8452.02"/>
        <n v="1454.9400000000005"/>
        <n v="-313.95000000000005"/>
        <n v="1392.9000000000005"/>
        <n v="233.46000000000004"/>
        <n v="751.65000000000055"/>
        <n v="1847.65"/>
        <n v="1509.6499999999996"/>
        <n v="1447.6000000000004"/>
        <n v="2413.2600000000002"/>
        <n v="5155.92"/>
        <n v="2989.2"/>
        <n v="150.81"/>
        <n v="2265.1"/>
        <n v="8432.1"/>
        <n v="5196.3"/>
        <n v="7758.1"/>
        <n v="3777.2200000000003"/>
        <n v="2072.37"/>
        <n v="531.71"/>
        <n v="8201.11"/>
        <n v="389.59000000000003"/>
        <n v="208.22"/>
        <n v="2954.45"/>
        <n v="2575.6499999999996"/>
        <n v="489.25"/>
        <n v="4449.3499999999995"/>
        <n v="1443.85"/>
        <n v="1610.29"/>
        <n v="1165.43"/>
        <n v="-86.299999999999955"/>
        <n v="495.60000000000036"/>
        <n v="4800.18"/>
        <n v="5312.18"/>
        <n v="9498.1299999999992"/>
        <n v="2865.7"/>
        <n v="5539.05"/>
        <n v="548.16"/>
        <n v="3351.6"/>
        <n v="2003.9399999999996"/>
        <n v="1167.1199999999999"/>
        <n v="3455.1299999999997"/>
        <n v="6091.3799999999992"/>
        <n v="1677.57"/>
        <n v="-2092.46"/>
        <n v="-768.06"/>
        <n v="-345.02"/>
        <n v="-63.430000000000064"/>
        <n v="-86.440000000000055"/>
        <n v="-2878.6999999999989"/>
        <n v="-3113.1100000000006"/>
        <n v="3397.08"/>
        <n v="123.93"/>
        <n v="742.34999999999991"/>
        <n v="4186.53"/>
        <n v="2717.8199999999997"/>
        <n v="5630.55"/>
        <n v="6392.1"/>
        <n v="1956.75"/>
        <n v="196.17000000000007"/>
        <n v="2.9099999999999966"/>
        <n v="-1260.1499999999996"/>
        <n v="4378.1000000000004"/>
        <n v="5094.1000000000004"/>
        <n v="6831.27"/>
        <n v="2284.1400000000003"/>
        <n v="2179.17"/>
        <n v="3201.0600000000004"/>
        <n v="283.34000000000003"/>
        <n v="2573.9300000000003"/>
        <n v="5935.55"/>
        <n v="7893.3"/>
        <n v="113.11"/>
        <n v="2712.24"/>
        <n v="194.21999999999997"/>
        <n v="1537.37"/>
        <n v="6515.4"/>
        <n v="3081.85"/>
        <n v="3813.9"/>
        <n v="1982.45"/>
        <n v="1720.5499999999997"/>
        <n v="636.54999999999973"/>
        <n v="990.56000000000017"/>
        <n v="-1116.619999999999"/>
        <n v="1651.63"/>
        <n v="1040.76"/>
        <n v="3249.4300000000003"/>
        <n v="3241.37"/>
        <n v="2779.38"/>
        <n v="2530.27"/>
        <n v="5075.43"/>
        <n v="1986"/>
        <n v="4499.3599999999997"/>
        <n v="9464.01"/>
        <n v="1869.5099999999998"/>
        <n v="3086.8799999999992"/>
        <n v="1212.6899999999996"/>
        <n v="903.41999999999985"/>
        <n v="5089.6499999999996"/>
        <n v="141.44999999999999"/>
        <n v="6038.82"/>
        <n v="-1583.0099999999998"/>
        <n v="-317"/>
        <n v="-850.86999999999989"/>
        <n v="-1396.79"/>
        <n v="2234.84"/>
        <n v="2619.6400000000003"/>
        <n v="3745.1"/>
        <n v="4852.6499999999996"/>
        <n v="1341.5299999999997"/>
        <n v="263.75"/>
        <n v="193.16999999999996"/>
        <n v="2466.87"/>
        <n v="4000.3199999999997"/>
        <n v="6065.67"/>
        <n v="4016.3500000000004"/>
        <n v="456.30000000000007"/>
        <n v="37.100000000000136"/>
        <n v="3688.5"/>
        <n v="213.40000000000003"/>
        <n v="401.59999999999991"/>
        <n v="7257.51"/>
        <n v="556.29"/>
        <n v="5192.13"/>
        <n v="2241.48"/>
        <n v="2334.2200000000003"/>
        <n v="8764.9500000000007"/>
        <n v="3723.3"/>
        <n v="7215.42"/>
        <n v="5061.05"/>
        <n v="995.46"/>
        <n v="3340.04"/>
        <n v="2221.5699999999997"/>
        <n v="3913.7499999999995"/>
        <n v="5229.6499999999996"/>
        <n v="1488.35"/>
        <n v="2049.1"/>
        <n v="2597.75"/>
        <n v="43.5"/>
        <n v="3525.4"/>
        <n v="1106.5"/>
        <n v="1263.1499999999999"/>
        <n v="811.44999999999993"/>
        <n v="1506.7"/>
        <n v="1058.6199999999999"/>
        <n v="3219.7400000000007"/>
        <n v="347.47"/>
        <n v="657.48"/>
        <n v="2361.6000000000004"/>
        <n v="2866.2400000000007"/>
        <n v="2318.96"/>
        <n v="3894.21"/>
        <n v="2801.4"/>
        <n v="1985.48"/>
        <n v="8273.119999999999"/>
        <n v="1041.23"/>
        <n v="2122.23"/>
        <n v="1351.5"/>
        <n v="4090.7099999999991"/>
        <n v="1573.6499999999996"/>
        <n v="2705.22"/>
        <n v="4010.91"/>
        <n v="3595.1099999999997"/>
        <n v="1270.6499999999999"/>
        <n v="7538.88"/>
        <n v="3120.3"/>
        <n v="3334.05"/>
        <n v="-369.15000000000009"/>
        <n v="-332.67000000000007"/>
        <n v="-4923.41"/>
        <n v="-1493.1899999999996"/>
        <n v="-6345.57"/>
        <n v="-4596.4400000000005"/>
        <n v="2647.8900000000003"/>
        <n v="3472.7000000000003"/>
        <n v="3822.92"/>
        <n v="2986.4700000000003"/>
        <n v="3141.05"/>
        <n v="2675.5299999999997"/>
        <n v="480.74"/>
        <n v="2070.39"/>
        <n v="-469.3799999999992"/>
        <n v="1667.6400000000003"/>
        <n v="3230.880000000001"/>
        <n v="1936.1500000000005"/>
        <n v="1147.5500000000002"/>
        <n v="1338.5"/>
        <n v="616"/>
        <n v="3638.75"/>
        <n v="2854.26"/>
        <n v="4028.67"/>
        <n v="5336.97"/>
        <n v="3614.8500000000004"/>
        <n v="873.78"/>
        <n v="4167.67"/>
        <n v="1965.5500000000002"/>
        <n v="2680.96"/>
        <n v="2250.42"/>
        <n v="8959.7000000000007"/>
        <n v="8181.15"/>
        <n v="11846.5"/>
        <n v="8490.5"/>
        <n v="6153.1"/>
        <n v="3126.6"/>
        <n v="1020.55"/>
        <n v="272.71000000000004"/>
        <n v="4447.75"/>
        <n v="1520.75"/>
        <n v="4157.76"/>
        <n v="4015.71"/>
        <n v="1810.2"/>
        <n v="3638.8"/>
        <n v="143.01"/>
        <n v="83.03"/>
        <n v="456.59000000000015"/>
        <n v="1874.2800000000002"/>
        <n v="5671.01"/>
        <n v="3504.45"/>
        <n v="3498.6400000000003"/>
        <n v="4135.01"/>
        <n v="7483.3"/>
        <n v="215.09999999999997"/>
        <n v="3083.5499999999993"/>
        <n v="1846.56"/>
        <n v="2883.75"/>
        <n v="2870.6099999999997"/>
        <n v="2840.52"/>
        <n v="8789.82"/>
        <n v="2327.91"/>
        <n v="-135.13"/>
        <n v="-1181.6100000000001"/>
        <n v="-4802.42"/>
        <n v="-1519.8600000000001"/>
        <n v="-229.65999999999997"/>
        <n v="-4471.4799999999996"/>
        <n v="4845.33"/>
        <n v="3915.45"/>
        <n v="2460.6899999999996"/>
        <n v="1848.63"/>
        <n v="96.09"/>
        <n v="8076.09"/>
        <n v="3289.59"/>
        <n v="1581.2399999999998"/>
        <n v="2714.8199999999997"/>
        <n v="2363.2200000000003"/>
        <n v="1566.0900000000001"/>
        <n v="3119.2"/>
        <n v="310.20000000000005"/>
        <n v="3728.45"/>
        <n v="1588.3000000000002"/>
        <n v="3940.05"/>
        <n v="6201.35"/>
        <n v="3157.74"/>
        <n v="2829.07"/>
        <n v="957.42000000000007"/>
        <n v="2398.0500000000002"/>
        <n v="4044.11"/>
        <n v="6534.6"/>
        <n v="6777.5"/>
        <n v="4972.0599999999995"/>
        <n v="5367.5599999999995"/>
        <n v="27.119999999999997"/>
        <n v="4236.5"/>
        <n v="1666.5"/>
        <n v="389.8"/>
        <n v="3186.35"/>
        <n v="4169.25"/>
        <n v="547.35"/>
        <n v="-1117.8400000000001"/>
        <n v="-972.64999999999964"/>
        <n v="369.36"/>
        <n v="3209.84"/>
        <n v="4251.9799999999996"/>
        <n v="3011.1099999999997"/>
        <n v="2396.7600000000002"/>
        <n v="7576.63"/>
        <n v="7304.42"/>
        <n v="2423.13"/>
        <n v="1712.1599999999999"/>
        <n v="4774.5299999999988"/>
        <n v="3583.8599999999997"/>
        <n v="56.82"/>
        <n v="-2093.1999999999998"/>
        <n v="-30.909999999999997"/>
        <n v="-1087.17"/>
        <n v="2318.15"/>
        <n v="348.37"/>
        <n v="372.8"/>
        <n v="1685.04"/>
        <n v="4237.08"/>
        <n v="3646.6400000000003"/>
        <n v="2693.8100000000004"/>
        <n v="3666.36"/>
        <n v="3766.9"/>
        <n v="1697.5499999999997"/>
        <n v="8082.119999999999"/>
        <n v="3222.5999999999995"/>
        <n v="661.38"/>
        <n v="3452.34"/>
        <n v="315.27000000000044"/>
        <n v="-84.089999999999918"/>
        <n v="-1565.67"/>
        <n v="897.75"/>
        <n v="-291.53999999999996"/>
        <n v="132.90000000000009"/>
        <n v="5038.45"/>
        <n v="341"/>
        <n v="2372.5500000000002"/>
        <n v="4921.5599999999995"/>
        <n v="1099.98"/>
        <n v="2094.3900000000003"/>
        <n v="4184.16"/>
        <n v="3532.4"/>
        <n v="2906.4700000000003"/>
        <n v="4982.32"/>
        <n v="5810.1"/>
        <n v="3494.45"/>
        <n v="2954.1800000000003"/>
        <n v="7232.2999999999993"/>
        <n v="431.19999999999993"/>
        <n v="5571.5999999999995"/>
        <n v="844.5"/>
        <n v="1074.0999999999999"/>
        <n v="1510.1500000000005"/>
        <n v="212.22000000000025"/>
        <n v="410.41000000000008"/>
        <n v="4783.49"/>
        <n v="290.54000000000002"/>
        <n v="4141.2299999999996"/>
        <n v="2875.45"/>
        <n v="5610.94"/>
        <n v="3930.27"/>
        <n v="4259.67"/>
        <n v="6705.34"/>
        <n v="1330.4099999999999"/>
        <n v="1289.04"/>
        <n v="247.70999999999998"/>
        <n v="3295.8599999999997"/>
        <n v="1580.55"/>
        <n v="726.59999999999991"/>
        <n v="1007.2199999999998"/>
        <n v="3276.3"/>
        <n v="4996.0499999999993"/>
        <n v="-916.84999999999991"/>
        <n v="-243.53999999999996"/>
        <n v="-6108.0399999999991"/>
        <n v="-370.89999999999964"/>
        <n v="-360.94999999999982"/>
        <n v="1963.3400000000001"/>
        <n v="2378.5700000000002"/>
        <n v="3702.4"/>
        <n v="4956.7800000000007"/>
        <n v="2520.3000000000002"/>
        <n v="2141.71"/>
        <n v="3828.6600000000003"/>
        <n v="4688.76"/>
        <n v="69.400000000000006"/>
        <n v="16.86"/>
        <n v="486.53999999999996"/>
        <n v="2360.91"/>
        <n v="-670.10999999999876"/>
        <n v="-1471.1100000000006"/>
        <n v="-225.6899999999996"/>
        <n v="2601.4499999999998"/>
        <n v="2791.75"/>
        <n v="328.95000000000073"/>
        <n v="2494.8000000000002"/>
        <n v="2452.6799999999998"/>
        <n v="3976.29"/>
        <n v="1801.1100000000001"/>
        <n v="8884.2900000000009"/>
        <n v="3308.94"/>
        <n v="104.27000000000001"/>
        <n v="1594.95"/>
        <n v="3539.15"/>
        <n v="8071.15"/>
        <n v="9212.85"/>
        <n v="3632.3"/>
        <n v="4079.07"/>
        <n v="3184.2200000000003"/>
        <n v="756.71"/>
        <n v="4275.47"/>
        <n v="3378.8999999999996"/>
        <n v="684.44999999999993"/>
        <n v="2174.1499999999996"/>
        <n v="1803.8999999999999"/>
        <n v="4371.25"/>
        <n v="3799.4"/>
        <n v="4835.3"/>
        <n v="1525.75"/>
        <n v="1411.5"/>
        <n v="185.25"/>
        <n v="49.259999999999991"/>
        <n v="8.4000000000000057"/>
        <n v="54.600000000000136"/>
        <n v="1827.1800000000003"/>
        <n v="162.12000000000035"/>
        <n v="730.94"/>
        <n v="585.27"/>
        <n v="4545.8900000000003"/>
        <n v="6601.8099999999995"/>
        <n v="4252.21"/>
        <n v="3438.4300000000003"/>
        <n v="3116.82"/>
        <n v="3778.35"/>
        <n v="5569.86"/>
        <n v="4805.3799999999992"/>
        <n v="4364.87"/>
        <n v="65.14"/>
        <n v="2922.2"/>
        <n v="1732.84"/>
        <n v="7941.34"/>
        <n v="2018.5499999999997"/>
        <n v="5920.68"/>
        <n v="3672"/>
        <n v="6621.96"/>
        <n v="4018.68"/>
        <n v="2135.9499999999998"/>
        <n v="2325.5100000000002"/>
        <n v="5522.55"/>
        <n v="332.69"/>
        <n v="5007.7199999999993"/>
        <n v="1375.77"/>
        <n v="384.36"/>
        <n v="-518.19000000000005"/>
        <n v="-774.44999999999982"/>
        <n v="2061.33"/>
        <n v="-97.379999999999882"/>
        <n v="836.81999999999971"/>
        <n v="1056.1500000000001"/>
        <n v="214.85000000000036"/>
        <n v="2952.3000000000011"/>
        <n v="5306.22"/>
        <n v="2888.91"/>
        <n v="846.36"/>
        <n v="10538.7"/>
        <n v="2029.45"/>
        <n v="64.62"/>
        <n v="3270.61"/>
        <n v="2064.91"/>
        <n v="4867.8"/>
        <n v="5800.05"/>
        <n v="1576.45"/>
        <n v="2578.8000000000002"/>
        <n v="2656.3"/>
        <n v="1627.47"/>
        <n v="2781.4"/>
        <n v="4662.1499999999996"/>
        <n v="2318.4499999999998"/>
        <n v="778"/>
        <n v="3060.75"/>
        <n v="1554.4499999999998"/>
        <n v="2759.95"/>
        <n v="2158.5"/>
        <n v="2563.1"/>
        <n v="1464.5500000000002"/>
        <n v="870.35"/>
        <n v="1530.2"/>
        <n v="127.95000000000027"/>
        <n v="1565.5900000000001"/>
        <n v="101.43"/>
        <n v="1602.0300000000002"/>
        <n v="2880.8"/>
        <n v="3009.28"/>
        <n v="6023.83"/>
        <n v="6662.0599999999995"/>
        <n v="5394.8899999999994"/>
        <n v="10654.529999999999"/>
        <n v="4840.2299999999996"/>
        <n v="1365.3899999999999"/>
        <n v="1279.2299999999998"/>
        <n v="388.28999999999996"/>
        <n v="2954.64"/>
        <n v="4567.7699999999995"/>
        <n v="3575.2200000000003"/>
        <n v="-4383.7199999999993"/>
        <n v="-366.92999999999984"/>
        <n v="-133.59000000000003"/>
        <n v="-1821.2799999999997"/>
        <n v="-98.889999999999986"/>
        <n v="-1067.7799999999988"/>
        <n v="2086.11"/>
        <n v="2140.2799999999997"/>
        <n v="3052.41"/>
        <n v="499.47"/>
        <n v="-1444.2600000000002"/>
        <n v="-3428.489999999998"/>
        <n v="151.61999999999989"/>
        <n v="86.100000000000023"/>
        <n v="1230.8399999999999"/>
        <n v="2513.6999999999998"/>
        <n v="296.67"/>
        <n v="1439.25"/>
        <n v="315.36"/>
        <n v="2397.29"/>
        <n v="7497.9"/>
        <n v="5382.75"/>
        <n v="7629.25"/>
        <n v="5942.8"/>
        <n v="5220.8500000000004"/>
        <n v="7175.09"/>
        <n v="6297.8600000000006"/>
        <n v="2478.54"/>
        <n v="789.59999999999991"/>
        <n v="3250.3499999999995"/>
        <n v="3311.45"/>
        <n v="1103.9000000000001"/>
        <n v="1345.25"/>
        <n v="2369.15"/>
        <n v="1485.4499999999998"/>
        <n v="7491.65"/>
        <n v="1542.3"/>
        <n v="104.88999999999987"/>
        <n v="2601.04"/>
        <n v="303.45000000000005"/>
        <n v="2018.3600000000006"/>
        <n v="373.67000000000007"/>
        <n v="325.65000000000009"/>
        <n v="328.54999999999995"/>
        <n v="3179.51"/>
        <n v="708.79"/>
        <n v="3491.8900000000003"/>
        <n v="2770.44"/>
        <n v="2243"/>
        <n v="8354.619999999999"/>
        <n v="5250.42"/>
        <n v="11025.119999999999"/>
        <n v="7403.38"/>
        <n v="1043.55"/>
        <n v="3531.8999999999996"/>
        <n v="604.82999999999993"/>
        <n v="714.81"/>
        <n v="5254.5599999999995"/>
        <n v="1742.6399999999999"/>
        <n v="61.889999999999986"/>
        <n v="4787.7599999999993"/>
        <n v="1119.1199999999999"/>
        <n v="9781.4399999999987"/>
        <n v="3786.6"/>
        <n v="-348.75"/>
        <n v="-2448.21"/>
        <n v="-1399.7299999999996"/>
        <n v="-1299.6499999999996"/>
        <n v="-2329.37"/>
        <n v="1024.52"/>
        <n v="3608.19"/>
        <n v="5418.23"/>
        <n v="2154.1799999999998"/>
        <n v="-2450.369999999999"/>
        <n v="844.26000000000022"/>
        <n v="655.85000000000014"/>
        <n v="3665.0500000000011"/>
        <n v="7559.9500000000007"/>
        <n v="1643.25"/>
        <n v="6719.76"/>
        <n v="4685.7299999999996"/>
        <n v="761.28"/>
        <n v="5197.32"/>
        <n v="192.68"/>
        <n v="4762.75"/>
        <n v="7471.7"/>
        <n v="1221"/>
        <n v="4593.8"/>
        <n v="1834.25"/>
        <n v="630.95000000000005"/>
        <n v="6079.2"/>
        <n v="13133.8"/>
        <n v="370.01"/>
        <n v="3232.19"/>
        <n v="6258.91"/>
        <n v="1691.83"/>
        <n v="1810.09"/>
        <n v="4413.75"/>
        <n v="1124.25"/>
        <n v="3357.55"/>
        <n v="1199.6500000000001"/>
        <n v="726.15"/>
        <n v="807.94999999999982"/>
        <n v="210.54000000000008"/>
        <n v="92.940000000000055"/>
        <n v="904.94"/>
        <n v="-998.94999999999982"/>
        <n v="119.11000000000001"/>
        <n v="417.81000000000017"/>
        <n v="110.30999999999995"/>
        <n v="4243.3500000000004"/>
        <n v="3312.2000000000003"/>
        <n v="3620.3100000000004"/>
        <n v="3128.7"/>
        <n v="7742.38"/>
        <n v="6191.12"/>
        <n v="4622.5"/>
        <n v="6347.65"/>
        <n v="3845.04"/>
        <n v="8360.56"/>
        <n v="773.69999999999993"/>
        <n v="5482.0199999999995"/>
        <n v="5920.2599999999984"/>
        <n v="3623.46"/>
        <n v="6353.37"/>
        <n v="5132.9399999999996"/>
        <n v="7690.59"/>
        <n v="-317.32999999999993"/>
        <n v="-570.00999999999976"/>
        <n v="3212.2799999999997"/>
        <n v="2566.2600000000002"/>
        <n v="2126.04"/>
        <n v="1417.35"/>
        <n v="-344.15999999999985"/>
        <n v="-1257.9299999999994"/>
        <n v="734.40000000000055"/>
        <n v="250.29999999999995"/>
        <n v="4072.1000000000004"/>
        <n v="475"/>
        <n v="4605.75"/>
        <n v="1314.0500000000002"/>
        <n v="3539.7000000000007"/>
        <n v="2530.2600000000002"/>
        <n v="5133.51"/>
        <n v="1943.74"/>
        <n v="186.04000000000002"/>
        <n v="1048.5500000000002"/>
        <n v="3340.48"/>
        <n v="5751.95"/>
        <n v="7196"/>
        <n v="6353.65"/>
        <n v="7492.55"/>
        <n v="11106.25"/>
        <n v="4098.05"/>
        <n v="5851.55"/>
        <n v="3884.48"/>
        <n v="6185.5499999999993"/>
        <n v="2113.5"/>
        <n v="975.5"/>
        <n v="2126.6999999999998"/>
        <n v="7.5600000000000023"/>
        <n v="19.670000000000016"/>
        <n v="4301.3600000000006"/>
        <n v="11305"/>
        <n v="3466.74"/>
        <n v="3861.71"/>
        <n v="3154.1600000000003"/>
        <n v="3372.4100000000003"/>
        <n v="3941.44"/>
        <n v="4579.4399999999996"/>
        <n v="11191.04"/>
        <n v="6956.4"/>
        <n v="871.13999999999987"/>
        <n v="1428.27"/>
        <n v="1014.75"/>
        <n v="1439.6399999999999"/>
        <n v="3179.9700000000003"/>
        <n v="3045.2699999999995"/>
        <n v="3118.05"/>
        <n v="5811.54"/>
        <n v="-995.4399999999996"/>
        <n v="-3392.1499999999996"/>
        <n v="-1776.9300000000003"/>
        <n v="3041.91"/>
        <n v="3557.36"/>
        <n v="2658.46"/>
        <n v="3250.8100000000004"/>
        <n v="1600.92"/>
        <n v="319.68"/>
        <n v="7834.83"/>
        <n v="3757.92"/>
        <n v="5968.44"/>
        <n v="801.47999999999956"/>
        <n v="1977.9000000000005"/>
        <n v="-1454.3400000000001"/>
        <n v="4575.9000000000005"/>
        <n v="846.25"/>
        <n v="2791.3"/>
        <n v="1142.8"/>
        <n v="2758.41"/>
        <n v="7577.91"/>
        <n v="1943.79"/>
        <n v="7906.5700000000006"/>
        <n v="1703.1399999999999"/>
        <n v="28.51"/>
        <n v="1622.88"/>
        <n v="5683.43"/>
        <n v="2660.55"/>
        <n v="7570.3"/>
        <n v="3425.83"/>
        <n v="1738.21"/>
        <n v="1617.6000000000001"/>
        <n v="2436.62"/>
        <n v="4135.8499999999995"/>
        <n v="2552.15"/>
        <n v="5246.4"/>
        <n v="47.25"/>
        <n v="2850.24"/>
        <n v="3139.44"/>
        <n v="3503.11"/>
        <n v="3499.29"/>
        <n v="3626.06"/>
        <n v="870.74"/>
        <n v="4637.54"/>
        <n v="3972.25"/>
        <n v="261.14999999999998"/>
        <n v="365.90999999999997"/>
        <n v="169.82999999999998"/>
        <n v="276.29999999999995"/>
        <n v="5663.04"/>
        <n v="3440.31"/>
        <n v="-191.67000000000002"/>
        <n v="-89.830000000000041"/>
        <n v="-1464.42"/>
        <n v="-5649.34"/>
        <n v="2971.24"/>
        <n v="4296.46"/>
        <n v="2364.75"/>
        <n v="3067.7200000000003"/>
        <n v="1138.05"/>
        <n v="2995.29"/>
        <n v="-530.78999999999905"/>
        <n v="432.15000000000009"/>
        <n v="1300.0500000000002"/>
        <n v="148.40000000000055"/>
        <n v="189.05000000000007"/>
        <n v="2650.86"/>
        <n v="4681.74"/>
        <n v="10887.45"/>
        <n v="4195.96"/>
        <n v="507.11"/>
        <n v="881.58"/>
        <n v="6724.7"/>
        <n v="6169.93"/>
        <n v="3517.52"/>
        <n v="2813.25"/>
        <n v="2754.25"/>
        <n v="1208"/>
        <n v="483.75"/>
        <n v="1841.45"/>
        <n v="-538.48999999999978"/>
        <n v="257.03999999999996"/>
        <n v="744.90000000000009"/>
        <n v="2545.09"/>
        <n v="69.990000000000009"/>
        <n v="3697.52"/>
        <n v="2860.24"/>
        <n v="3422.71"/>
        <n v="3878.77"/>
        <n v="3756.79"/>
        <n v="4852.17"/>
        <n v="5986.42"/>
        <n v="6404.48"/>
        <n v="4721.91"/>
        <n v="1683.96"/>
        <n v="8176.08"/>
        <n v="-73.289999999999964"/>
        <n v="-120.04999999999973"/>
        <n v="-2554.1499999999996"/>
        <n v="-793"/>
        <n v="3216.6400000000003"/>
        <n v="2807.33"/>
        <n v="3273.26"/>
        <n v="2415.96"/>
        <n v="513.51"/>
        <n v="3164.1899999999996"/>
        <n v="1161.0300000000002"/>
        <n v="897.54"/>
        <n v="-431.27999999999884"/>
        <n v="2737.05"/>
        <n v="373.55000000000018"/>
        <n v="1887.4"/>
        <n v="761.95"/>
        <n v="470.78999999999996"/>
        <n v="4279.7700000000004"/>
        <n v="1307.6100000000001"/>
        <n v="212.31"/>
        <n v="1100.97"/>
        <n v="832.71"/>
        <n v="4538.13"/>
        <n v="2802.75"/>
        <n v="3006.35"/>
        <n v="2648.75"/>
        <n v="3608.8900000000003"/>
        <n v="880.98"/>
        <n v="3849.84"/>
        <n v="956.51"/>
        <n v="71.180000000000007"/>
        <n v="2724.49"/>
        <n v="8782.9599999999991"/>
        <n v="2578.4499999999998"/>
        <n v="311.79999999999995"/>
        <n v="1622.5"/>
        <n v="2694.25"/>
        <n v="574.59000000000015"/>
        <n v="2088.61"/>
        <n v="860.86"/>
        <n v="7242.47"/>
        <n v="3292.58"/>
        <n v="4448.58"/>
        <n v="1891.5800000000002"/>
        <n v="2839.9300000000003"/>
        <n v="2919.45"/>
        <n v="4436.4500000000007"/>
        <n v="2654.15"/>
        <n v="3381.24"/>
        <n v="385.28999999999996"/>
        <n v="4917.0200000000004"/>
        <n v="5451.3"/>
        <n v="1761.9299999999998"/>
        <n v="2143.3799999999997"/>
        <n v="4262.7899999999991"/>
        <n v="5008.92"/>
        <n v="3616.17"/>
        <n v="872.28"/>
        <n v="422.97"/>
        <n v="-2603.7699999999995"/>
        <n v="-2036.2199999999993"/>
        <n v="-486.92999999999984"/>
        <n v="-383.84000000000015"/>
        <n v="-2699.49"/>
        <n v="1964.2"/>
        <n v="3296.4"/>
        <n v="2692.42"/>
        <n v="2482.9799999999996"/>
        <n v="464.66999999999996"/>
        <n v="4784.76"/>
        <n v="4381.95"/>
        <n v="-255.42000000000007"/>
        <n v="3.990000000000002"/>
        <n v="90.150000000000091"/>
        <n v="4909.25"/>
        <n v="729.90000000000055"/>
        <n v="2773.62"/>
        <n v="2000.0700000000002"/>
        <n v="2948.55"/>
        <n v="1657.3200000000002"/>
        <n v="2700.29"/>
        <n v="4287.45"/>
        <n v="5443.15"/>
        <n v="4502.1000000000004"/>
        <n v="1898.72"/>
        <n v="101.13"/>
        <n v="2796.13"/>
        <n v="5269.33"/>
        <n v="2832.75"/>
        <n v="3170.25"/>
        <n v="1299.5999999999999"/>
        <n v="2229.1"/>
        <n v="2850.8999999999996"/>
        <n v="2590.4499999999998"/>
        <n v="414.1200000000008"/>
        <n v="1323.58"/>
        <n v="1585.27"/>
        <n v="3412.5"/>
        <n v="5525.7"/>
        <n v="1254.46"/>
        <n v="4270.21"/>
        <n v="4638.5"/>
        <n v="6768.9699999999993"/>
        <n v="1593.56"/>
        <n v="5797.67"/>
        <n v="1441.08"/>
        <n v="1532.1899999999996"/>
        <n v="7555.4099999999989"/>
        <n v="245.15999999999997"/>
        <n v="7906.29"/>
        <n v="4558.05"/>
        <n v="-4044.26"/>
        <n v="-216.10000000000002"/>
        <n v="-3029.21"/>
        <n v="2979.5600000000004"/>
        <n v="2093.71"/>
        <n v="1795.21"/>
        <n v="2752.87"/>
        <n v="635.09999999999991"/>
        <n v="1824.87"/>
        <n v="161.34000000000015"/>
        <n v="482.70000000000027"/>
        <n v="211.65000000000009"/>
        <n v="263.45000000000005"/>
        <n v="13.700000000000045"/>
        <n v="142.75"/>
        <n v="613.25"/>
        <n v="6416.28"/>
        <n v="2030.67"/>
        <n v="3047.13"/>
        <n v="270.27"/>
        <n v="3560.6400000000003"/>
        <n v="2653.74"/>
        <n v="8449.68"/>
        <n v="1287.18"/>
        <n v="8431.85"/>
        <n v="4982.95"/>
        <n v="1056.9000000000001"/>
        <n v="4002.6600000000003"/>
        <n v="5596.76"/>
        <n v="650.02"/>
        <n v="3038.23"/>
        <n v="2505.5100000000002"/>
        <n v="503.15"/>
        <n v="2591.3000000000002"/>
        <n v="2164.6999999999998"/>
        <n v="1943.6"/>
        <n v="556.69999999999993"/>
        <n v="703.56"/>
        <n v="1525.24"/>
        <n v="2835.12"/>
        <n v="3731.67"/>
        <n v="2905.58"/>
        <n v="3002.84"/>
        <n v="3148.35"/>
        <n v="3175.8100000000004"/>
        <n v="3168.66"/>
        <n v="6271.6399999999994"/>
        <n v="995.20999999999992"/>
        <n v="4734.4699999999993"/>
        <n v="2623.64"/>
        <n v="680.47"/>
        <n v="673.31999999999994"/>
        <n v="2527.1699999999996"/>
        <n v="1335.1799999999998"/>
        <n v="1139.1899999999998"/>
        <n v="1564.59"/>
        <n v="3282.45"/>
        <n v="5052.7199999999993"/>
        <n v="-2237.8899999999994"/>
        <n v="2670.71"/>
        <n v="2905"/>
        <n v="4137.1099999999997"/>
        <n v="1867.65"/>
        <n v="735.56"/>
        <n v="1469.0099999999998"/>
        <n v="3820.7700000000004"/>
        <n v="2206.35"/>
        <n v="-25.560000000000002"/>
        <n v="2924.4500000000007"/>
        <n v="1706.3000000000011"/>
        <n v="2591.8500000000004"/>
        <n v="1649.8000000000002"/>
        <n v="1641.3999999999996"/>
        <n v="1609.92"/>
        <n v="1728.9"/>
        <n v="1215.8000000000002"/>
        <n v="10.290000000000001"/>
        <n v="1529.1"/>
        <n v="1283.75"/>
        <n v="1085.5900000000001"/>
        <n v="9913.7000000000007"/>
        <n v="11927.85"/>
        <n v="6970.1"/>
        <n v="3680.96"/>
        <n v="1690.73"/>
        <n v="550.19999999999993"/>
        <n v="3898.5499999999997"/>
        <n v="1628.85"/>
        <n v="839"/>
        <n v="1098.45"/>
        <n v="14.61"/>
        <n v="550.85"/>
        <n v="359.18000000000006"/>
        <n v="67.200000000000045"/>
        <n v="695.36000000000013"/>
        <n v="1636.4900000000007"/>
        <n v="243.86999999999989"/>
        <n v="6134.71"/>
        <n v="3317.67"/>
        <n v="3597.75"/>
        <n v="3244.67"/>
        <n v="5087.54"/>
        <n v="302.44"/>
        <n v="647.01"/>
        <n v="4346.37"/>
        <n v="5301.5"/>
        <n v="9633.6"/>
        <n v="291.35999999999996"/>
        <n v="3455.9699999999993"/>
        <n v="2435.8499999999995"/>
        <n v="1254.3899999999999"/>
        <n v="2431.9199999999996"/>
        <n v="4156.2"/>
        <n v="2508.9899999999998"/>
        <n v="2245.23"/>
        <n v="8358.869999999999"/>
        <n v="4116.99"/>
        <n v="-1801.1599999999999"/>
        <n v="-1310.9699999999998"/>
        <n v="-4422.6000000000004"/>
        <n v="-4913.6399999999994"/>
        <n v="2043.6899999999996"/>
        <n v="1186.17"/>
        <n v="1040.4499999999998"/>
        <n v="2708.1499999999996"/>
        <n v="6251.7000000000007"/>
        <n v="1707.65"/>
        <n v="118.60000000000002"/>
        <n v="4676.8500000000004"/>
        <n v="3684.51"/>
        <n v="204.26"/>
        <n v="3473.2400000000002"/>
        <n v="9023.5499999999993"/>
        <n v="9098.6"/>
        <n v="6228.6"/>
        <n v="5707.25"/>
        <n v="9333.7000000000007"/>
        <n v="10352.9"/>
        <n v="4058.2"/>
        <n v="6305.65"/>
        <n v="2920.0499999999997"/>
        <n v="1388.6999999999998"/>
        <n v="2465.25"/>
        <n v="2297"/>
        <n v="798.84999999999991"/>
        <n v="823.91000000000031"/>
        <n v="491.26"/>
        <n v="175.51"/>
        <n v="2217.09"/>
        <n v="130.64999999999998"/>
        <n v="1788.29"/>
        <n v="3481.55"/>
        <n v="2605.2799999999997"/>
        <n v="6658.09"/>
        <n v="133.22"/>
        <n v="2957.8199999999997"/>
        <n v="2928.2699999999995"/>
        <n v="3844.35"/>
        <n v="5812.32"/>
        <n v="1846.71"/>
        <n v="7105.68"/>
        <n v="7621.74"/>
        <n v="7204.8899999999994"/>
        <n v="835.41"/>
        <n v="-664.75"/>
        <n v="-7043.8600000000006"/>
        <n v="-425.43999999999994"/>
        <n v="-194.17000000000007"/>
        <n v="-462.78999999999905"/>
        <n v="-1317.4599999999991"/>
        <n v="5591.7000000000007"/>
        <n v="1145.8400000000001"/>
        <n v="5514.9"/>
        <n v="51.09"/>
        <n v="-92.429999999999836"/>
        <n v="1919.4300000000003"/>
        <n v="6048"/>
        <n v="1205.1000000000004"/>
        <n v="956.95"/>
        <n v="3291.1000000000004"/>
        <n v="2741.76"/>
        <n v="969.03"/>
        <n v="179.32000000000002"/>
        <n v="3475.09"/>
        <n v="2553.44"/>
        <n v="2879.01"/>
        <n v="3154.15"/>
        <n v="5674.8"/>
        <n v="5280.4"/>
        <n v="6740.05"/>
        <n v="6189.6"/>
        <n v="4392.97"/>
        <n v="6559.51"/>
        <n v="5267.1900000000005"/>
        <n v="6609.7999999999993"/>
        <n v="3535.25"/>
        <n v="3839.65"/>
        <n v="958.75"/>
        <n v="1729.7"/>
        <n v="3597.5"/>
        <n v="1273.5"/>
        <n v="-460.07999999999993"/>
        <n v="447.97"/>
        <n v="50.010000000000019"/>
        <n v="492.07999999999993"/>
        <n v="4017.1600000000003"/>
        <n v="3192.78"/>
        <n v="2882.29"/>
        <n v="3878.3999999999996"/>
        <n v="3544.42"/>
        <n v="3141.1"/>
        <n v="4051.38"/>
        <n v="824.93999999999994"/>
        <n v="3086.9399999999996"/>
        <n v="511.26"/>
        <n v="3146.0699999999997"/>
        <n v="1947.6599999999999"/>
        <n v="6606.87"/>
        <n v="5989.23"/>
        <n v="5803.02"/>
        <n v="7231.41"/>
        <n v="-2162.3199999999997"/>
        <n v="-1717.58"/>
        <n v="-1182.9399999999996"/>
        <n v="-142.13999999999987"/>
        <n v="-4139.239999999998"/>
        <n v="-855.40000000000009"/>
        <n v="2136.15"/>
        <n v="1537.1999999999998"/>
        <n v="825.93000000000029"/>
        <n v="1392.5500000000002"/>
        <n v="1665.9"/>
        <n v="7767.9"/>
        <n v="591.21"/>
        <n v="1532.88"/>
        <n v="6858.63"/>
        <n v="630.63"/>
        <n v="2224.8000000000002"/>
        <n v="4016.3100000000004"/>
        <n v="219.9"/>
        <n v="4893.96"/>
        <n v="2579.9"/>
        <n v="2183.4899999999998"/>
        <n v="8235.6"/>
        <n v="8935.2999999999993"/>
        <n v="11570.65"/>
        <n v="10556.85"/>
        <n v="7556.6"/>
        <n v="3076.35"/>
        <n v="2764.65"/>
        <n v="1937.28"/>
        <n v="5151.8499999999995"/>
        <n v="119.85"/>
        <n v="4056.95"/>
        <n v="482.25"/>
        <n v="1834.5500000000002"/>
        <n v="108.97000000000003"/>
        <n v="1225.5"/>
        <n v="886.66000000000031"/>
        <n v="6356.77"/>
        <n v="3336.04"/>
        <n v="3412.4"/>
        <n v="3144.19"/>
        <n v="3773.82"/>
        <n v="3450.96"/>
        <n v="11201.97"/>
        <n v="890.07999999999993"/>
        <n v="6114.36"/>
        <n v="3259.92"/>
        <n v="1769.8199999999997"/>
        <n v="1579.7099999999996"/>
        <n v="4797.8999999999996"/>
        <n v="3263.49"/>
        <n v="2281.7399999999998"/>
        <n v="6377.9699999999993"/>
        <n v="4539"/>
        <n v="7001.9699999999993"/>
        <n v="-356.36000000000013"/>
        <n v="-1082.3199999999997"/>
        <n v="-12655.05"/>
        <n v="-2058.8099999999995"/>
        <n v="-3850.7800000000007"/>
        <n v="3854.57"/>
        <n v="4019.67"/>
        <n v="3129.48"/>
        <n v="2798.34"/>
        <n v="2674.3499999999995"/>
        <n v="780.54"/>
        <n v="3209.13"/>
        <n v="4525.2299999999996"/>
        <n v="614.52"/>
        <n v="-2654.0399999999991"/>
        <n v="156.80999999999995"/>
        <n v="280.54999999999995"/>
        <n v="1025.5999999999999"/>
        <n v="7244.55"/>
        <n v="10742.4"/>
        <n v="420.13"/>
        <n v="7287.07"/>
        <n v="12164.75"/>
        <n v="5242.3500000000004"/>
        <n v="9753.5499999999993"/>
        <n v="4178.84"/>
        <n v="2613.61"/>
        <n v="3928.74"/>
        <n v="3273.7499999999995"/>
        <n v="999.69999999999993"/>
        <n v="4746.05"/>
        <n v="4875.45"/>
        <n v="5677.8499999999995"/>
        <n v="5769.48"/>
        <n v="2543.3000000000002"/>
        <n v="4779.49"/>
        <n v="216.34"/>
        <n v="3660.1800000000003"/>
        <n v="3509.86"/>
        <n v="3164.81"/>
        <n v="3281.6400000000003"/>
        <n v="5083.8899999999994"/>
        <n v="1560.61"/>
        <n v="1144.6199999999999"/>
        <n v="9041.119999999999"/>
        <n v="1718.07"/>
        <n v="130.79999999999995"/>
        <n v="652.77"/>
        <n v="2618.3999999999996"/>
        <n v="2179.62"/>
        <n v="1472.5499999999997"/>
        <n v="1224.2099999999998"/>
        <n v="2038.8899999999999"/>
        <n v="4973.6099999999997"/>
        <n v="7064.1299999999992"/>
        <n v="10750.74"/>
        <n v="-1718.3799999999992"/>
        <n v="2587.15"/>
        <n v="4275.8"/>
        <n v="2162.5700000000002"/>
        <n v="2652.63"/>
        <n v="3226.1099999999997"/>
        <n v="2355.6899999999996"/>
        <n v="2787.87"/>
        <n v="-503.10000000000036"/>
        <n v="161.90999999999985"/>
        <n v="658.55000000000018"/>
        <n v="506.95000000000005"/>
        <n v="22.450000000000045"/>
        <n v="35.200000000000003"/>
        <n v="1790"/>
        <n v="2806.05"/>
        <n v="1167.8399999999999"/>
        <n v="11011.08"/>
        <n v="2353.5100000000002"/>
        <n v="45.44"/>
        <n v="3324.62"/>
        <n v="2475.8900000000003"/>
        <n v="3763.77"/>
        <n v="564.71"/>
        <n v="7312.45"/>
        <n v="10164.200000000001"/>
        <n v="1644.1"/>
        <n v="10783.5"/>
        <n v="6304.35"/>
        <n v="4939.67"/>
        <n v="2785.9"/>
        <n v="870.37"/>
        <n v="2096.2999999999997"/>
        <n v="1118.25"/>
        <n v="2785.45"/>
        <n v="2011.3999999999999"/>
        <n v="1177.5"/>
        <n v="2054.8999999999996"/>
        <n v="2168.4700000000012"/>
        <n v="2602.3000000000011"/>
        <n v="205.11"/>
        <n v="413.63000000000102"/>
        <n v="-466.17999999999984"/>
        <n v="585.90000000000009"/>
        <n v="53.97"/>
        <n v="505.22"/>
        <n v="335.70000000000073"/>
        <n v="4004.76"/>
        <n v="3772.54"/>
        <n v="3377.88"/>
        <n v="1660.8"/>
        <n v="3217.3"/>
        <n v="2770.04"/>
        <n v="5055.87"/>
        <n v="6514.91"/>
        <n v="3496.2"/>
        <n v="4389.07"/>
        <n v="809.73"/>
        <n v="655.8"/>
        <n v="1595.31"/>
        <n v="4151.2199999999993"/>
        <n v="947.73"/>
        <n v="584.85"/>
        <n v="-725.51000000000022"/>
        <n v="-1422.29"/>
        <n v="26.4"/>
        <n v="1929.3600000000001"/>
        <n v="1712.7599999999998"/>
        <n v="96.990000000000009"/>
        <n v="-1154.9699999999993"/>
        <n v="503.07000000000016"/>
        <n v="3885.6499999999996"/>
        <n v="635.70000000000005"/>
        <n v="5316.9"/>
        <n v="732.5"/>
        <n v="257.30000000000007"/>
        <n v="1615"/>
        <n v="6717.21"/>
        <n v="5972.85"/>
        <n v="436.77"/>
        <n v="2641.8900000000003"/>
        <n v="10078.150000000001"/>
        <n v="4168.8099999999995"/>
        <n v="5201.25"/>
        <n v="6091.7"/>
        <n v="592.70000000000005"/>
        <n v="415.62"/>
        <n v="5055.9500000000007"/>
        <n v="2552.6999999999998"/>
        <n v="4839.46"/>
        <n v="2841.2"/>
        <n v="1574.4499999999998"/>
        <n v="500.70000000000005"/>
        <n v="144.65"/>
        <n v="700.8"/>
        <n v="280.45"/>
        <n v="1568.6"/>
        <n v="-1092.1099999999988"/>
        <n v="-1211.1899999999987"/>
        <n v="-1071.6399999999994"/>
        <n v="3526"/>
        <n v="5032.6100000000006"/>
        <n v="3721.95"/>
        <n v="4199.04"/>
        <n v="3334.52"/>
        <n v="5256.36"/>
        <n v="876.56999999999994"/>
        <n v="2503.3799999999997"/>
        <n v="3454.35"/>
        <n v="150.95999999999998"/>
        <n v="1254.2399999999998"/>
        <n v="3760.6799999999994"/>
        <n v="3113.8199999999997"/>
        <n v="2662.71"/>
        <n v="2259.96"/>
        <n v="6434.46"/>
        <n v="-35.17999999999995"/>
        <n v="-6886.77"/>
        <n v="-3822.3899999999994"/>
        <n v="3064.31"/>
        <n v="3910.81"/>
        <n v="86.240000000000009"/>
        <n v="1860.42"/>
        <n v="1664.94"/>
        <n v="2737.5"/>
        <n v="-400.92000000000007"/>
        <n v="337.14999999999964"/>
        <n v="178.65000000000055"/>
        <n v="4720.9500000000007"/>
        <n v="1764.5"/>
        <n v="3321.8500000000004"/>
        <n v="4793.49"/>
        <n v="1413.9"/>
        <n v="3665.25"/>
        <n v="1122.1199999999999"/>
        <n v="1147.8000000000002"/>
        <n v="1057.98"/>
        <n v="1459.71"/>
        <n v="4379.6400000000003"/>
        <n v="1040.5700000000002"/>
        <n v="1681.6"/>
        <n v="9768.64"/>
        <n v="2636.52"/>
        <n v="2887.1800000000003"/>
        <n v="4650.3999999999996"/>
        <n v="6968.5"/>
        <n v="2404.75"/>
        <n v="9086.5"/>
        <n v="6723.05"/>
        <n v="354.40999999999997"/>
        <n v="3808.07"/>
        <n v="852.61"/>
        <n v="5797.54"/>
        <n v="510.84999999999991"/>
        <n v="206.69999999999993"/>
        <n v="2198.5"/>
        <n v="8421.15"/>
        <n v="8.75"/>
        <n v="257.14999999999998"/>
        <n v="590.40000000000009"/>
        <n v="659.73"/>
        <n v="0.65000000000000213"/>
        <n v="-119.91999999999996"/>
        <n v="2519.5500000000002"/>
        <n v="3393.9700000000003"/>
        <n v="3449.65"/>
        <n v="3378.99"/>
        <n v="241.69"/>
        <n v="1135.29"/>
        <n v="3919.92"/>
        <n v="4001.87"/>
        <n v="2038.13"/>
        <n v="661.8599999999999"/>
        <n v="708.18"/>
        <n v="1982.0699999999997"/>
        <n v="4579.17"/>
        <n v="3128.67"/>
        <n v="4856.6099999999997"/>
        <n v="2236.92"/>
        <n v="1484.58"/>
        <n v="4819.2"/>
        <n v="5078.7"/>
        <n v="1619.58"/>
        <n v="-7894"/>
        <n v="-3514.9799999999996"/>
        <n v="-3549.3600000000006"/>
        <n v="-2625.6800000000003"/>
        <n v="5711.4"/>
        <n v="3809.1"/>
        <n v="2065.54"/>
        <n v="2517.8099999999995"/>
        <n v="1147.77"/>
        <n v="1979.88"/>
        <n v="173.01"/>
        <n v="1126.8"/>
        <n v="4880.37"/>
        <n v="169.34999999999991"/>
        <n v="972.72000000000025"/>
        <n v="1975.5"/>
        <n v="688.59999999999991"/>
        <n v="852.85000000000014"/>
        <n v="205.95"/>
        <n v="2516.67"/>
        <n v="6338.88"/>
        <n v="13710.3"/>
        <n v="3993.04"/>
        <n v="10259.1"/>
        <n v="7688.4"/>
        <n v="4079.35"/>
        <n v="4229.1499999999996"/>
        <n v="5117.8999999999996"/>
        <n v="4282.26"/>
        <n v="3382.38"/>
        <n v="532.74"/>
        <n v="1355.74"/>
        <n v="6574.3700000000008"/>
        <n v="1675.5499999999997"/>
        <n v="5789.8499999999995"/>
        <n v="1236.1500000000001"/>
        <n v="886.1"/>
        <n v="205.61000000000058"/>
        <n v="202.52000000000044"/>
        <n v="714.05000000000018"/>
        <n v="1731.65"/>
        <n v="6529.04"/>
        <n v="521.70000000000005"/>
        <n v="1691.49"/>
        <n v="6442.07"/>
        <n v="2155.1800000000003"/>
        <n v="1729.38"/>
        <n v="2760.07"/>
        <n v="3148.69"/>
        <n v="3606.8100000000004"/>
        <n v="4140.08"/>
        <n v="5446.3899999999994"/>
        <n v="4838.82"/>
        <n v="7199.86"/>
        <n v="2623.89"/>
        <n v="334.91999999999996"/>
        <n v="2462.0099999999993"/>
        <n v="2719.5899999999997"/>
        <n v="158.13"/>
        <n v="2714.1299999999997"/>
        <n v="4729.05"/>
        <n v="11441.16"/>
        <n v="2466.2399999999998"/>
        <n v="7818.45"/>
        <n v="-464.32999999999993"/>
        <n v="-3402.04"/>
        <n v="-8.26"/>
        <n v="2989.16"/>
        <n v="3635.55"/>
        <n v="2373.75"/>
        <n v="2571.5299999999997"/>
        <n v="3734.1200000000008"/>
        <n v="746.74"/>
        <n v="2540.0999999999995"/>
        <n v="4055.9399999999996"/>
        <n v="4149.3"/>
        <n v="1160.46"/>
        <n v="461.22000000000025"/>
        <n v="3634.29"/>
        <n v="2270.25"/>
        <n v="556.91999999999996"/>
        <n v="3225.33"/>
        <n v="28.400000000000002"/>
        <n v="126.80000000000001"/>
        <n v="1350.2"/>
        <n v="3502.82"/>
        <n v="6112.01"/>
        <n v="4350.8"/>
        <n v="4973.3999999999996"/>
        <n v="362.45"/>
        <n v="7967.8"/>
        <n v="4687.8500000000004"/>
        <n v="1334.52"/>
        <n v="3094.9900000000002"/>
        <n v="8985.380000000001"/>
        <n v="470.78"/>
        <n v="2971.2"/>
        <n v="1646"/>
        <n v="6133.45"/>
        <n v="1149.1499999999999"/>
        <n v="1892.3"/>
        <n v="450.31999999999971"/>
        <n v="1353.42"/>
        <n v="229.41000000000003"/>
        <n v="13.96"/>
        <n v="403.01000000000022"/>
        <n v="2932.98"/>
        <n v="3118.79"/>
        <n v="3525.98"/>
        <n v="3376.9100000000003"/>
        <n v="3223.37"/>
        <n v="3472.86"/>
        <n v="375.89"/>
        <n v="1754.36"/>
        <n v="4977.37"/>
        <n v="6976.2999999999993"/>
        <n v="8442.84"/>
        <n v="4324.5"/>
        <n v="502.77"/>
        <n v="3219.7799999999997"/>
        <n v="3714.6899999999996"/>
        <n v="1899.7199999999998"/>
        <n v="2444.0699999999997"/>
        <n v="3302.2200000000003"/>
        <n v="6614.4"/>
        <n v="7845.15"/>
        <n v="4131.12"/>
        <n v="-683.22999999999956"/>
        <n v="-4879.8999999999996"/>
        <n v="-800.30000000000018"/>
        <n v="-282.97999999999956"/>
        <n v="-1666.3599999999997"/>
        <n v="1632.29"/>
        <n v="3313.84"/>
        <n v="3419.4300000000003"/>
        <n v="3540.7000000000003"/>
        <n v="2704.69"/>
        <n v="1229.31"/>
        <n v="923.73"/>
        <n v="2414.34"/>
        <n v="224.15999999999997"/>
        <n v="3393.51"/>
        <n v="3334.4699999999993"/>
        <n v="-253.5"/>
        <n v="-97.980000000000018"/>
        <n v="1900.7000000000003"/>
        <n v="6984.9000000000015"/>
        <n v="3006.2"/>
        <n v="1685.8000000000002"/>
        <n v="3801.6000000000004"/>
        <n v="792.69999999999982"/>
        <n v="6784.65"/>
        <n v="5047.1099999999997"/>
        <n v="3439.07"/>
        <n v="815.6400000000001"/>
        <n v="2736.69"/>
        <n v="489.66"/>
        <n v="3452.99"/>
        <n v="2864.2200000000003"/>
        <n v="3138.79"/>
        <n v="10491.45"/>
        <n v="7356.45"/>
        <n v="10866.45"/>
        <n v="4934.6499999999996"/>
        <n v="6418.75"/>
        <n v="1115.08"/>
        <n v="4238.05"/>
        <n v="4536.58"/>
        <n v="6979.08"/>
        <n v="4476.0200000000004"/>
        <n v="2149.54"/>
        <n v="938.8"/>
        <n v="174.35000000000002"/>
        <n v="206.39999999999998"/>
        <n v="1259.0499999999997"/>
        <n v="2342.9500000000003"/>
        <n v="-147.44000000000005"/>
        <n v="63.350000000000009"/>
        <n v="3157.42"/>
        <n v="361.93000000000029"/>
        <n v="35.280000000000086"/>
        <n v="-236.75"/>
        <n v="-1724.33"/>
        <n v="4701.67"/>
        <n v="-1.8099999999999996"/>
        <n v="4207.07"/>
        <n v="3705.61"/>
        <n v="517.24"/>
        <n v="4523.5599999999995"/>
        <n v="5029.0200000000004"/>
        <n v="3386.58"/>
        <n v="693.11999999999989"/>
        <n v="5062.41"/>
        <n v="2143.5299999999997"/>
        <n v="2925.7199999999993"/>
        <n v="4180.2599999999993"/>
        <n v="429"/>
        <n v="3949.5899999999997"/>
        <n v="4372.8899999999994"/>
        <n v="3143.55"/>
        <n v="7435.11"/>
        <n v="-1198.1399999999994"/>
        <n v="-5698.3799999999992"/>
        <n v="-5603.67"/>
        <n v="-825.32999999999993"/>
        <n v="3531.51"/>
        <n v="631.18000000000006"/>
        <n v="2843.1400000000003"/>
        <n v="3184.7299999999996"/>
        <n v="363.29999999999995"/>
        <n v="774.92999999999984"/>
        <n v="-82.980000000000018"/>
        <n v="-101.84999999999991"/>
        <n v="-603.23999999999978"/>
        <n v="-122.54999999999995"/>
        <n v="354"/>
        <n v="42.400000000000091"/>
        <n v="1889.9"/>
        <n v="36.450000000000017"/>
        <n v="3614.2200000000003"/>
        <n v="2264.04"/>
        <n v="2018.79"/>
        <n v="2163.25"/>
        <n v="1565.8600000000001"/>
        <n v="1610.3400000000001"/>
        <n v="6650.2"/>
        <n v="8506.75"/>
        <n v="1168.2"/>
        <n v="6575.3"/>
        <n v="10948.2"/>
        <n v="9426.65"/>
        <n v="5182.8"/>
        <n v="2534.1400000000003"/>
        <n v="1451.98"/>
        <n v="1117.4499999999998"/>
        <n v="2730.1"/>
        <n v="2617.4"/>
        <n v="5668.55"/>
        <n v="993.84000000000015"/>
        <n v="3870.21"/>
        <n v="237.34000000000015"/>
        <n v="1246.73"/>
        <n v="4320.05"/>
        <n v="2446.44"/>
        <n v="3343.13"/>
        <n v="5929.59"/>
        <n v="2004.29"/>
        <n v="4116.7999999999993"/>
        <n v="4434.3899999999994"/>
        <n v="3384.76"/>
        <n v="5899.7699999999995"/>
        <n v="2756.8999999999996"/>
        <n v="3609.9599999999991"/>
        <n v="333.23999999999995"/>
        <n v="4172.49"/>
        <n v="2138.67"/>
        <n v="2364.15"/>
        <n v="1369.4099999999999"/>
        <n v="2806.47"/>
        <n v="4497.42"/>
        <n v="6855.6"/>
        <n v="-408.42000000000007"/>
        <n v="-782.14999999999964"/>
        <n v="-3449.3199999999997"/>
        <n v="-811.73"/>
        <n v="-393.79999999999995"/>
        <n v="-6009.619999999999"/>
        <n v="-107.17999999999995"/>
        <n v="-2110.6800000000003"/>
        <n v="-784.48"/>
        <n v="3410.4300000000003"/>
        <n v="-1.9299999999999997"/>
        <n v="2442.77"/>
        <n v="2770.05"/>
        <n v="2186.79"/>
        <n v="3155.88"/>
        <n v="2287.83"/>
        <n v="1084.5500000000002"/>
        <n v="3530.9500000000007"/>
        <n v="1606.41"/>
        <n v="5264.52"/>
        <n v="3771.51"/>
        <n v="8927.7000000000007"/>
        <n v="863.7"/>
        <n v="4783.3"/>
        <n v="4393.8999999999996"/>
        <n v="6019.05"/>
        <n v="3965.35"/>
        <n v="3232.82"/>
        <n v="2628.6"/>
        <n v="3642.2"/>
        <n v="2263.75"/>
        <n v="1811.25"/>
        <n v="3178.75"/>
        <n v="550.6"/>
        <n v="1316.35"/>
        <n v="2213.65"/>
        <n v="5475.65"/>
        <n v="1272.0500000000002"/>
        <n v="484.70000000000005"/>
        <n v="-53.06"/>
        <n v="195.17000000000002"/>
        <n v="110"/>
        <n v="2944.78"/>
        <n v="3495.9700000000003"/>
        <n v="3263.27"/>
        <n v="3408.8900000000003"/>
        <n v="3468.08"/>
        <n v="2784.45"/>
        <n v="1552.8899999999999"/>
        <n v="3135.5699999999997"/>
        <n v="163.49999999999997"/>
        <n v="3379.41"/>
        <n v="3112.0199999999995"/>
        <n v="3276.2999999999997"/>
        <n v="769.8599999999999"/>
        <n v="5974.5599999999995"/>
        <n v="2374.1999999999998"/>
        <n v="5751.36"/>
        <n v="1859.1599999999999"/>
        <n v="3599.46"/>
        <n v="-470.31999999999971"/>
        <n v="-535.27999999999975"/>
        <n v="-931.46"/>
        <n v="-1454.1000000000004"/>
        <n v="-373.97999999999956"/>
        <n v="-983.04999999999973"/>
        <n v="2996.5"/>
        <n v="4680.33"/>
        <n v="708.8"/>
        <n v="627.09999999999991"/>
        <n v="616.16"/>
        <n v="2371.59"/>
        <n v="2800.1099999999997"/>
        <n v="3182.04"/>
        <n v="1199.94"/>
        <n v="-638.67000000000007"/>
        <n v="213.05000000000018"/>
        <n v="188.75"/>
        <n v="706.05000000000018"/>
        <n v="2228.6500000000005"/>
        <n v="5469.75"/>
        <n v="6201.8099999999995"/>
        <n v="167.97"/>
        <n v="7891.35"/>
        <n v="2283.27"/>
        <n v="5247.87"/>
        <n v="265.89"/>
        <n v="4423.2900000000009"/>
        <n v="3486.82"/>
        <n v="611.49"/>
        <n v="9997.7000000000007"/>
        <n v="3217.35"/>
        <n v="3904.9"/>
        <n v="1424.55"/>
        <n v="5968.9"/>
        <n v="7764.85"/>
        <n v="4296.3700000000008"/>
        <n v="9105.39"/>
        <n v="2530.59"/>
        <n v="325.45"/>
        <n v="1192.6499999999999"/>
        <n v="6030.3499999999995"/>
        <n v="1169.45"/>
        <n v="2171.0500000000002"/>
        <n v="124.25"/>
        <n v="287.74000000000069"/>
        <n v="-445.32999999999993"/>
        <n v="1058.4300000000003"/>
        <n v="1976.1000000000004"/>
        <n v="4365.68"/>
        <n v="1975.2800000000002"/>
        <n v="2538.12"/>
        <n v="2918.56"/>
        <n v="4191.66"/>
        <n v="3178.94"/>
        <n v="3414.9300000000003"/>
        <n v="4651.33"/>
        <n v="4864.6900000000005"/>
        <n v="208.85999999999996"/>
        <n v="2108.5499999999993"/>
        <n v="208.07999999999998"/>
        <n v="1088.6399999999999"/>
        <n v="3344.6099999999997"/>
        <n v="1003.53"/>
        <n v="1911.1799999999994"/>
        <n v="4165.74"/>
        <n v="2717.3099999999995"/>
        <n v="734.84999999999991"/>
        <n v="-2333.13"/>
        <n v="-656.07999999999993"/>
        <n v="-1325.7800000000007"/>
        <n v="-32.75"/>
        <n v="-1630.2399999999998"/>
        <n v="-1169.3800000000001"/>
        <n v="-740.60999999999967"/>
        <n v="2873.35"/>
        <n v="2192.0500000000002"/>
        <n v="3816.1400000000003"/>
        <n v="4764.99"/>
        <n v="1820.37"/>
        <n v="1795.83"/>
        <n v="2594.91"/>
        <n v="1598.8799999999999"/>
        <n v="725.33999999999992"/>
        <n v="5411.07"/>
        <n v="-1647.9300000000003"/>
        <n v="168.80999999999995"/>
        <n v="2487.75"/>
        <n v="609.40000000000009"/>
        <n v="4732.92"/>
        <n v="2363.94"/>
        <n v="3513.12"/>
        <n v="1707.9"/>
        <n v="2355.7600000000002"/>
        <n v="7524.6900000000005"/>
        <n v="568.1"/>
        <n v="9356.75"/>
        <n v="6873.1"/>
        <n v="7691.05"/>
        <n v="8570.65"/>
        <n v="10941.35"/>
        <n v="9452.7800000000007"/>
        <n v="5221.5999999999995"/>
        <n v="353.09999999999997"/>
        <n v="652.53"/>
        <n v="66.900000000000006"/>
        <n v="2064.15"/>
        <n v="2105.83"/>
        <n v="8311.2999999999993"/>
        <n v="4120.1000000000004"/>
        <n v="1532.2800000000002"/>
        <n v="2553.6999999999998"/>
        <n v="3733.63"/>
        <n v="3340.54"/>
        <n v="3360.82"/>
        <n v="6914.9699999999993"/>
        <n v="888.99"/>
        <n v="1896.6"/>
        <n v="2706.6"/>
        <n v="5258.3099999999995"/>
        <n v="3203.2499999999991"/>
        <n v="3383.5499999999997"/>
        <n v="3281.2199999999993"/>
        <n v="6236.79"/>
        <n v="10504.08"/>
        <n v="-1434.1799999999998"/>
        <n v="-5286.8099999999995"/>
        <n v="-75.5"/>
        <n v="-1031.3000000000002"/>
        <n v="2939.23"/>
        <n v="4410.74"/>
        <n v="1564.42"/>
        <n v="2977.59"/>
        <n v="4087.3799999999992"/>
        <n v="2905.8999999999996"/>
        <n v="1457.67"/>
        <n v="5961.7199999999993"/>
        <n v="503.85"/>
        <n v="3978.4500000000007"/>
        <n v="2523.25"/>
        <n v="3302.0500000000011"/>
        <n v="781.8"/>
        <n v="5740.05"/>
        <n v="10674.6"/>
        <n v="12000.4"/>
        <n v="7061"/>
        <n v="4088.35"/>
        <n v="1699.9"/>
        <n v="4528.3"/>
        <n v="6255.34"/>
        <n v="9138.7900000000009"/>
        <n v="3321.75"/>
        <n v="1108.45"/>
        <n v="3167.5999999999995"/>
        <n v="239.02000000000044"/>
        <n v="138.49000000000024"/>
        <n v="2561.1800000000003"/>
        <n v="804.99000000000024"/>
        <n v="2042.29"/>
        <n v="4001.4100000000003"/>
        <n v="3255.27"/>
        <n v="2755.57"/>
        <n v="4188.7299999999996"/>
        <n v="900.34999999999991"/>
        <n v="5563.11"/>
        <n v="2912.91"/>
        <n v="1998.6"/>
        <n v="1049.0999999999999"/>
        <n v="793.58999999999992"/>
        <n v="2331.7799999999997"/>
        <n v="67.77"/>
        <n v="4263.6900000000005"/>
        <n v="2884.62"/>
        <n v="2720.9700000000003"/>
        <n v="7085.91"/>
        <n v="3033.45"/>
        <n v="-1420.9099999999999"/>
        <n v="-2898.2700000000004"/>
        <n v="-199.19"/>
        <n v="-185.78999999999996"/>
        <n v="-28.21999999999997"/>
        <n v="1285.8200000000002"/>
        <n v="4438.83"/>
        <n v="3300.02"/>
        <n v="1917.6000000000001"/>
        <n v="542.26"/>
        <n v="4535.91"/>
        <n v="497.97000000000025"/>
        <n v="-914.90999999999985"/>
        <n v="0.57000000000000028"/>
        <n v="490.05000000000018"/>
        <n v="715.85000000000014"/>
        <n v="7.8000000000000114"/>
        <n v="4829.76"/>
        <n v="6477.1200000000008"/>
        <n v="4239.6000000000004"/>
        <n v="2240.2399999999998"/>
        <n v="1215.8699999999999"/>
        <n v="6262.77"/>
        <n v="7197.45"/>
        <n v="3608.65"/>
        <n v="823.35"/>
        <n v="9432.65"/>
        <n v="6431.65"/>
        <n v="6215.02"/>
        <n v="3187.88"/>
        <n v="2725.37"/>
        <n v="6680.0300000000007"/>
        <n v="2785.85"/>
        <n v="1017.5"/>
        <n v="244.2"/>
        <n v="367.75"/>
        <n v="852.05"/>
        <n v="5016.1000000000004"/>
        <n v="1039.05"/>
        <n v="69.910000000000011"/>
        <n v="2827.26"/>
        <n v="1760.12"/>
        <n v="2366.2399999999998"/>
        <n v="2255.6999999999998"/>
        <n v="3694.36"/>
        <n v="3070.77"/>
        <n v="3122.63"/>
        <n v="2312.6400000000003"/>
        <n v="2622.37"/>
        <n v="4081.49"/>
        <n v="1515.46"/>
        <n v="2368.1"/>
        <n v="4013.56"/>
        <n v="8675.19"/>
        <n v="2015.2799999999997"/>
        <n v="3120.8999999999996"/>
        <n v="508.82999999999993"/>
        <n v="1669.4399999999998"/>
        <n v="1437"/>
        <n v="2726.3399999999997"/>
        <n v="3933.66"/>
        <n v="2696.25"/>
        <n v="2001.1799999999998"/>
        <n v="421.65"/>
        <n v="6017.49"/>
        <n v="3776.34"/>
        <n v="5936.67"/>
        <n v="-693.50999999999976"/>
        <n v="-5183.01"/>
        <n v="-995.09000000000015"/>
        <n v="-651.69000000000005"/>
        <n v="-2585.8499999999995"/>
        <n v="-525.38999999999942"/>
        <n v="1771.77"/>
        <n v="730.15000000000009"/>
        <n v="2233.11"/>
        <n v="5063.01"/>
        <n v="-366.56999999999971"/>
        <n v="676.05000000000109"/>
        <n v="-1763.1900000000005"/>
        <n v="-88.019999999999982"/>
        <n v="1621.8999999999996"/>
        <n v="647"/>
        <n v="6161.76"/>
        <n v="11694.84"/>
        <n v="220.48000000000002"/>
        <n v="3179.73"/>
        <n v="6678.6100000000006"/>
        <n v="3338.3"/>
        <n v="5070.95"/>
        <n v="6830.63"/>
        <n v="190.25"/>
        <n v="3159.8"/>
        <n v="1077.49"/>
        <n v="5870.7800000000007"/>
        <n v="4503.62"/>
        <n v="689.69999999999993"/>
        <n v="5594.25"/>
        <n v="68.25"/>
        <n v="4357.3999999999996"/>
        <n v="95.75"/>
        <n v="993.29999999999973"/>
        <n v="3781"/>
        <n v="174.67000000000007"/>
        <n v="254.22000000000025"/>
        <n v="643.20000000000005"/>
        <n v="1363.29"/>
        <n v="3699.15"/>
        <n v="2835.09"/>
        <n v="3480.6400000000003"/>
        <n v="3356.63"/>
        <n v="4636.8999999999996"/>
        <n v="3189.9300000000003"/>
        <n v="3545.2999999999997"/>
        <n v="4439.1499999999996"/>
        <n v="8059.1399999999994"/>
        <n v="4795.34"/>
        <n v="7510.8899999999994"/>
        <n v="1457.55"/>
        <n v="247.89"/>
        <n v="348.63"/>
        <n v="2912.2799999999997"/>
        <n v="1561.62"/>
        <n v="2621.2799999999997"/>
        <n v="584.39999999999986"/>
        <n v="2240.4299999999998"/>
        <n v="3934.26"/>
        <n v="7026.84"/>
        <n v="5699.07"/>
        <n v="-5137.6399999999994"/>
        <n v="-1635.8999999999996"/>
        <n v="-5275.1900000000005"/>
        <n v="-2815.2700000000004"/>
        <n v="-6967.9499999999989"/>
        <n v="-1961.4599999999991"/>
        <n v="1472.8600000000001"/>
        <n v="4763.57"/>
        <n v="1701.9899999999998"/>
        <n v="676.8599999999999"/>
        <n v="3359.0699999999997"/>
        <n v="3392.25"/>
        <n v="2499.4499999999998"/>
        <n v="1523.7600000000002"/>
        <n v="1623.5500000000002"/>
        <n v="1176.9500000000003"/>
        <n v="105.80000000000018"/>
        <n v="2059.1000000000004"/>
        <n v="598.59"/>
        <n v="1125.0900000000001"/>
        <n v="4708.9500000000007"/>
        <n v="677.35"/>
        <n v="73.100000000000009"/>
        <n v="2383.3500000000004"/>
        <n v="10881.8"/>
        <n v="8753.6"/>
        <n v="4589.25"/>
        <n v="2381.91"/>
        <n v="58.410000000000004"/>
        <n v="1361.6799999999998"/>
        <n v="4642.1499999999996"/>
        <n v="3323.6499999999996"/>
        <n v="437.29999999999995"/>
        <n v="2997.6499999999996"/>
        <n v="1107.25"/>
        <n v="1789.5500000000002"/>
        <n v="35.82000000000005"/>
        <n v="31.350000000000023"/>
        <n v="1454.17"/>
        <n v="3688.55"/>
        <n v="3416.9"/>
        <n v="3127.79"/>
        <n v="489.26"/>
        <n v="4614.7199999999993"/>
        <n v="3852.5299999999997"/>
        <n v="6.8399999999999963"/>
        <n v="837.03"/>
        <n v="916.8599999999999"/>
        <n v="2618.58"/>
        <n v="4774.41"/>
        <n v="-245.36999999999989"/>
        <n v="-275.30999999999949"/>
        <n v="-14.419999999999987"/>
        <n v="-1750.7999999999993"/>
        <n v="-6792.7999999999993"/>
        <n v="-104"/>
        <n v="413.92"/>
        <n v="2849.63"/>
        <n v="3232.17"/>
        <n v="3392.58"/>
        <n v="3725.54"/>
        <n v="2019.62"/>
        <n v="429.09000000000003"/>
        <n v="807.11000000000013"/>
        <n v="235.79999999999995"/>
        <n v="2952.0599999999995"/>
        <n v="3414.7200000000003"/>
        <n v="1180.7000000000003"/>
        <n v="4856.22"/>
        <n v="4110.12"/>
        <n v="2532.75"/>
        <n v="3621.25"/>
        <n v="2609.0600000000004"/>
        <n v="7752.13"/>
        <n v="5084.3500000000004"/>
        <n v="5621"/>
        <n v="3712.4"/>
        <n v="7319.4"/>
        <n v="8888"/>
        <n v="2018.85"/>
        <n v="4339.95"/>
        <n v="6018.05"/>
        <n v="8903.1"/>
        <n v="6331.74"/>
        <n v="3762.4100000000003"/>
        <n v="10277.43"/>
        <n v="1838.07"/>
        <n v="2045.4"/>
        <n v="218.35000000000002"/>
        <n v="2118.1999999999998"/>
        <n v="190.54999999999998"/>
        <n v="1103.25"/>
        <n v="520.46"/>
        <n v="-998.75999999999931"/>
        <n v="-936.39999999999964"/>
        <n v="3050.83"/>
        <n v="3914.2000000000003"/>
        <n v="3585.25"/>
        <n v="3780.6"/>
        <n v="10413.48"/>
        <n v="1891.4299999999998"/>
        <n v="3555.8199999999997"/>
        <n v="7192.11"/>
        <n v="1920.4199999999998"/>
        <n v="7677.46"/>
        <n v="13497.21"/>
        <n v="76.44"/>
        <n v="3231.8099999999995"/>
        <n v="2785.1099999999997"/>
        <n v="1446.2399999999998"/>
        <n v="3886.6799999999985"/>
        <n v="864.51"/>
        <n v="5844.63"/>
        <n v="3500.25"/>
        <n v="7140.96"/>
        <n v="4005.66"/>
        <n v="4641.63"/>
        <n v="-1602.8000000000002"/>
        <n v="-565.21999999999935"/>
        <n v="-494.18000000000029"/>
        <n v="-210.36999999999989"/>
        <n v="-4664.7799999999988"/>
        <n v="-3871.83"/>
        <n v="-283.72000000000025"/>
        <n v="-528.59000000000015"/>
        <n v="3001.32"/>
        <n v="2546.84"/>
        <n v="1513.88"/>
        <n v="1585.1999999999998"/>
        <n v="5133.87"/>
        <n v="-891.84000000000015"/>
        <n v="-2821.9199999999983"/>
        <n v="60.930000000000007"/>
        <n v="172.98000000000002"/>
        <n v="5612.15"/>
        <n v="1291.75"/>
        <n v="1887.7000000000003"/>
        <n v="8103.51"/>
        <n v="204.60000000000002"/>
        <n v="2160.7800000000002"/>
        <n v="4804.8600000000006"/>
        <n v="2171.1800000000003"/>
        <n v="1501.93"/>
        <n v="1489.3899999999999"/>
        <n v="3932.4"/>
        <n v="7077.1"/>
        <n v="9793.15"/>
        <n v="5939.14"/>
        <n v="5153.34"/>
        <n v="7963.58"/>
        <n v="3870.1400000000003"/>
        <n v="2514.0499999999997"/>
        <n v="2226.4499999999998"/>
        <n v="3662"/>
        <n v="39.799999999999983"/>
        <n v="262.64999999999998"/>
        <n v="1358.45"/>
        <n v="332.20000000000005"/>
        <n v="5862.3499999999995"/>
        <n v="-361.08999999999969"/>
        <n v="847.69"/>
        <n v="327.10000000000002"/>
        <n v="-1301.9099999999999"/>
        <n v="1690.76"/>
        <n v="3699.51"/>
        <n v="3587.5"/>
        <n v="3525.1200000000003"/>
        <n v="3750.35"/>
        <n v="3316.79"/>
        <n v="2897.01"/>
        <n v="4048.43"/>
        <n v="8767.58"/>
        <n v="9253.1"/>
        <n v="3724.5299999999997"/>
        <n v="489.83999999999992"/>
        <n v="1054.1099999999999"/>
        <n v="1593.1499999999999"/>
        <n v="3429.5999999999995"/>
        <n v="259.28999999999996"/>
        <n v="1941.87"/>
        <n v="4281.66"/>
        <n v="6622.41"/>
        <n v="2980.6499999999996"/>
        <n v="4036.05"/>
        <n v="921"/>
        <n v="3693.24"/>
        <n v="-1142.5299999999997"/>
        <n v="-6197.6499999999978"/>
        <n v="-1059.4499999999998"/>
        <n v="-2316.9699999999993"/>
        <n v="-1884.7399999999998"/>
        <n v="-1033.5500000000002"/>
        <n v="-6541"/>
        <n v="2011.1200000000001"/>
        <n v="2591.37"/>
        <n v="1081.5299999999997"/>
        <n v="2598.8100000000013"/>
        <n v="413.25"/>
        <n v="50.850000000000136"/>
        <n v="791.5"/>
        <n v="382.55000000000109"/>
        <n v="2430.2000000000003"/>
        <n v="882.15000000000009"/>
        <n v="2921.7"/>
        <n v="531.35"/>
        <n v="120.94999999999999"/>
        <n v="2061.54"/>
        <n v="3996"/>
        <n v="5159.25"/>
        <n v="1986.06"/>
        <n v="2789.03"/>
        <n v="3733.12"/>
        <n v="6436.27"/>
        <n v="634.1"/>
        <n v="4498.91"/>
        <n v="6685.85"/>
        <n v="5843.55"/>
        <n v="6052.4"/>
        <n v="2901.15"/>
        <n v="1308.8499999999999"/>
        <n v="4201.3999999999996"/>
        <n v="5978.4"/>
        <n v="5335.0700000000006"/>
        <n v="9197.09"/>
        <n v="3089"/>
        <n v="1385.3200000000002"/>
        <n v="10681.199999999999"/>
        <n v="1637.25"/>
        <n v="1993.3999999999999"/>
        <n v="5321.75"/>
        <n v="1503.5"/>
        <n v="3762.4"/>
        <n v="786.4"/>
        <n v="2686.7"/>
        <n v="687.65000000000009"/>
        <n v="273.53999999999996"/>
        <n v="19.970000000000027"/>
        <n v="1491.44"/>
        <n v="3733.92"/>
        <n v="2623.25"/>
        <n v="191.30999999999995"/>
        <n v="1083.3"/>
        <n v="3472.62"/>
        <n v="3046.2599999999998"/>
        <n v="1848.75"/>
        <n v="1074.3899999999999"/>
        <n v="-2054.09"/>
        <n v="-452.23"/>
        <n v="-1227.6299999999992"/>
        <n v="-122.26999999999998"/>
        <n v="-597.88000000000011"/>
        <n v="1508.92"/>
        <n v="4015.9"/>
        <n v="2149.83"/>
        <n v="782.13999999999987"/>
        <n v="370.30999999999995"/>
        <n v="4264.95"/>
        <n v="3545.2200000000003"/>
        <n v="92.13"/>
        <n v="6545.04"/>
        <n v="584.34000000000015"/>
        <n v="684.90000000000009"/>
        <n v="1042.83"/>
        <n v="-341.33999999999992"/>
        <n v="798.45000000000027"/>
        <n v="4876.83"/>
        <n v="1321.56"/>
        <n v="7311.0300000000007"/>
        <n v="3206.83"/>
        <n v="6210.4"/>
        <n v="6961.84"/>
        <n v="601.28"/>
        <n v="2640.45"/>
        <n v="1737.75"/>
        <n v="2269.5500000000002"/>
        <n v="548.65"/>
        <n v="3876.35"/>
        <n v="1165.0499999999997"/>
        <n v="4107.05"/>
        <n v="2557.9499999999998"/>
        <n v="804.40000000000009"/>
        <n v="162.01000000000022"/>
        <n v="1372.4"/>
        <n v="1053.92"/>
        <n v="3141.8"/>
        <n v="4662.67"/>
        <n v="3158.6600000000003"/>
        <n v="3898.71"/>
        <n v="2048.8200000000002"/>
        <n v="6353.8799999999992"/>
        <n v="2264.1999999999998"/>
        <n v="2752.66"/>
        <n v="4114.32"/>
        <n v="10163.85"/>
        <n v="1332.8399999999997"/>
        <n v="467.24999999999989"/>
        <n v="860.28"/>
        <n v="1173.0899999999999"/>
        <n v="1750.02"/>
        <n v="2866.9199999999996"/>
        <n v="2890.29"/>
        <n v="3024.0299999999997"/>
        <n v="-2394.8099999999995"/>
        <n v="-267.57999999999993"/>
        <n v="-2118.16"/>
        <n v="-1014.6399999999999"/>
        <n v="4273.55"/>
        <n v="2399.0100000000002"/>
        <n v="1107.4500000000003"/>
        <n v="526.23"/>
        <n v="347.22000000000025"/>
        <n v="-1054.8000000000002"/>
        <n v="1171.8000000000002"/>
        <n v="629.20000000000005"/>
        <n v="1418.8500000000004"/>
        <n v="7089.39"/>
        <n v="9157.5"/>
        <n v="1787.4"/>
        <n v="6253.83"/>
        <n v="291.02999999999997"/>
        <n v="7068.09"/>
        <n v="7087.2000000000007"/>
        <n v="4947.4400000000005"/>
        <n v="1327.16"/>
        <n v="573.98"/>
        <n v="951.72"/>
        <n v="9215.4000000000015"/>
        <n v="3277.75"/>
        <n v="7043.15"/>
        <n v="5495.95"/>
        <n v="6544.2"/>
        <n v="2518.75"/>
        <n v="10857.95"/>
        <n v="6469.3"/>
        <n v="1519.48"/>
        <n v="4705.91"/>
        <n v="3161.5499999999997"/>
        <n v="3717.2999999999997"/>
        <n v="3204.85"/>
        <n v="1005.9000000000001"/>
        <n v="4704.5"/>
        <n v="2082.61"/>
        <n v="236.69000000000051"/>
        <n v="242.76000000000022"/>
        <n v="126.73000000000002"/>
        <n v="3475.11"/>
        <n v="3355.41"/>
        <n v="1831.2599999999998"/>
        <n v="3425.0699999999997"/>
        <n v="4833"/>
        <n v="3717.69"/>
        <n v="1899.81"/>
        <n v="5912.6399999999994"/>
        <n v="-417.6299999999992"/>
        <n v="-5458.6"/>
        <n v="-981.13999999999987"/>
        <n v="-2597.8999999999996"/>
        <n v="-48.769999999999982"/>
        <n v="-2158.0699999999997"/>
        <n v="1482.18"/>
        <n v="2302.75"/>
        <n v="1066.1500000000001"/>
        <n v="1776.2600000000002"/>
        <n v="1313.11"/>
        <n v="3080.6399999999994"/>
        <n v="4787.01"/>
        <n v="454.53"/>
        <n v="218.34000000000003"/>
        <n v="62.700000000000045"/>
        <n v="-524.33999999999969"/>
        <n v="2133.3000000000002"/>
        <n v="5.8500000000000227"/>
        <n v="3267.6500000000005"/>
        <n v="3132.8500000000004"/>
        <n v="518"/>
        <n v="5878.26"/>
        <n v="1005.66"/>
        <n v="3693.06"/>
        <n v="7137.63"/>
        <n v="10424.790000000001"/>
        <n v="2869.8900000000003"/>
        <n v="4385.21"/>
        <n v="6920.22"/>
        <n v="2305.0299999999997"/>
        <n v="5348.45"/>
        <n v="4581.1000000000004"/>
        <n v="546"/>
        <n v="3668.5"/>
        <n v="8752.5499999999993"/>
        <n v="2486.1099999999997"/>
        <n v="1849.1899999999998"/>
        <n v="1057.5"/>
        <n v="178"/>
        <n v="2278.35"/>
        <n v="61.8"/>
        <n v="622.94999999999982"/>
        <n v="1595.75"/>
        <n v="969.55000000000018"/>
        <n v="125.5"/>
        <n v="3411.37"/>
        <n v="3489.61"/>
        <n v="3699.8"/>
        <n v="1168.53"/>
        <n v="4242.78"/>
        <n v="325.81"/>
        <n v="10332.5"/>
        <n v="2546.7299999999996"/>
        <n v="1648.8899999999999"/>
        <n v="2342.1299999999997"/>
        <n v="4334.28"/>
        <n v="2708.79"/>
        <n v="1198.5899999999999"/>
        <n v="2331"/>
        <n v="1271.6399999999999"/>
        <n v="1687.4099999999999"/>
        <n v="92.009999999999991"/>
        <n v="94.529999999999973"/>
        <n v="3079.5899999999997"/>
        <n v="2073.66"/>
        <n v="2508.96"/>
        <n v="684.42"/>
        <n v="3820.38"/>
        <n v="739.05"/>
        <n v="5132.82"/>
        <n v="-1810.1899999999996"/>
        <n v="-467.40999999999985"/>
        <n v="-22.149999999999977"/>
        <n v="-3506.49"/>
        <n v="6690.5"/>
        <n v="3270.13"/>
        <n v="2466.63"/>
        <n v="1817.33"/>
        <n v="1588.02"/>
        <n v="2365.17"/>
        <n v="1124.79"/>
        <n v="513.60000000000036"/>
        <n v="-297.47999999999956"/>
        <n v="304.20000000000073"/>
        <n v="2569.6799999999998"/>
        <n v="604.71"/>
        <n v="1016.28"/>
        <n v="2802.7799999999997"/>
        <n v="6080.67"/>
        <n v="1624.77"/>
        <n v="2669.6000000000004"/>
        <n v="20.580000000000002"/>
        <n v="6760.38"/>
        <n v="1286.42"/>
        <n v="6477.9"/>
        <n v="7779.05"/>
        <n v="9330.5499999999993"/>
        <n v="5341.65"/>
        <n v="6423.7"/>
        <n v="1748.49"/>
        <n v="765.35"/>
        <n v="7659.59"/>
        <n v="3203.45"/>
        <n v="4645.2999999999993"/>
        <n v="4157.1499999999996"/>
        <n v="3119.15"/>
        <n v="1240.6900000000005"/>
        <n v="145.51"/>
        <n v="4394.3900000000003"/>
        <n v="3092.33"/>
        <n v="4050"/>
        <n v="3331.54"/>
        <n v="5706.8899999999994"/>
        <n v="811.83999999999992"/>
        <n v="5221.95"/>
        <n v="1346.6399999999999"/>
        <n v="4067.2"/>
        <n v="1547.79"/>
        <n v="2443.4699999999993"/>
        <n v="1963.08"/>
        <n v="2179.89"/>
        <n v="3512.7"/>
        <n v="-2576"/>
        <n v="-2920.34"/>
        <n v="-1725.0999999999995"/>
        <n v="-3763.59"/>
        <n v="3170.7400000000002"/>
        <n v="2351.65"/>
        <n v="299.08"/>
        <n v="2373.2699999999995"/>
        <n v="1908.5699999999997"/>
        <n v="1736.85"/>
        <n v="531.30000000000018"/>
        <n v="2388.0500000000002"/>
        <n v="3865.3000000000011"/>
        <n v="1168.2000000000003"/>
        <n v="2624.55"/>
        <n v="1061.3699999999999"/>
        <n v="4438.9799999999996"/>
        <n v="1530.9"/>
        <n v="3754.23"/>
        <n v="696.63"/>
        <n v="2345.86"/>
        <n v="4099.62"/>
        <n v="918.9"/>
        <n v="2977.9"/>
        <n v="9768.9"/>
        <n v="6124.65"/>
        <n v="11647.8"/>
        <n v="10180.450000000001"/>
        <n v="7717.27"/>
        <n v="1522.5700000000002"/>
        <n v="4588.72"/>
        <n v="10.95"/>
        <n v="5368.75"/>
        <n v="1911.3"/>
        <n v="4120"/>
        <n v="663.40000000000009"/>
        <n v="-1118.2199999999993"/>
        <n v="-270.36999999999989"/>
        <n v="2033.54"/>
        <n v="92.2"/>
        <n v="5720.27"/>
        <n v="404.15999999999997"/>
        <n v="5042.57"/>
        <n v="1531.4"/>
        <n v="2401.83"/>
        <n v="3588.6899999999996"/>
        <n v="1646.8799999999997"/>
        <n v="960.03"/>
        <n v="170.09999999999997"/>
        <n v="730.34999999999991"/>
        <n v="4085.58"/>
        <n v="2142.3599999999997"/>
        <n v="4016.37"/>
        <n v="-2091.8099999999995"/>
        <n v="-28.599999999999994"/>
        <n v="-8063.880000000001"/>
        <n v="-545.81999999999971"/>
        <n v="-7249.8899999999994"/>
        <n v="-786.71"/>
        <n v="2944.8500000000004"/>
        <n v="3232.96"/>
        <n v="1297.1100000000001"/>
        <n v="3852.88"/>
        <n v="2904.06"/>
        <n v="-144.32999999999993"/>
        <n v="-252.21000000000004"/>
        <n v="2275.1500000000005"/>
        <n v="7185.78"/>
        <n v="1409.79"/>
        <n v="3288"/>
        <n v="9027.51"/>
        <n v="3314.36"/>
        <n v="2266.2800000000002"/>
        <n v="4122.5200000000004"/>
        <n v="4033.37"/>
        <n v="7652.63"/>
        <n v="454.15"/>
        <n v="1200.7"/>
        <n v="140.05000000000001"/>
        <n v="3631.65"/>
        <n v="850.65000000000009"/>
        <n v="1321.3"/>
        <n v="1867.6"/>
        <n v="663.65"/>
        <n v="3211.35"/>
        <n v="5353.65"/>
        <n v="4498.75"/>
        <n v="1855.65"/>
        <n v="1164.5499999999997"/>
        <n v="165.10000000000036"/>
        <n v="3182.4700000000003"/>
        <n v="2155.4400000000005"/>
        <n v="2740.87"/>
        <n v="246.96000000000004"/>
        <n v="168.92000000000007"/>
        <n v="2502.52"/>
        <n v="3543.07"/>
        <n v="3106.63"/>
        <n v="4754.26"/>
        <n v="5799.48"/>
        <n v="5407.41"/>
        <n v="7770.65"/>
        <n v="4671.67"/>
        <n v="2335.3499999999995"/>
        <n v="137.36999999999998"/>
        <n v="3434.91"/>
        <n v="6710.46"/>
        <n v="-506.00999999999976"/>
        <n v="-909.76000000000022"/>
        <n v="-2608.5099999999984"/>
        <n v="-1074.8800000000001"/>
        <n v="-1138.5299999999997"/>
        <n v="-887.88000000000011"/>
        <n v="-103.84999999999991"/>
        <n v="-3042.41"/>
        <n v="-701.02999999999975"/>
        <n v="324.92"/>
        <n v="3842.6800000000003"/>
        <n v="2251.8599999999997"/>
        <n v="-194.67000000000007"/>
        <n v="704.01000000000022"/>
        <n v="8004.6"/>
        <n v="7228.98"/>
        <n v="8375.67"/>
        <n v="2156.16"/>
        <n v="1064.0500000000002"/>
        <n v="5057.12"/>
        <n v="8071.18"/>
        <n v="965.35"/>
        <n v="7087.15"/>
        <n v="2766.5"/>
        <n v="5304.25"/>
        <n v="1626.14"/>
        <n v="239.69"/>
        <n v="1757.85"/>
        <n v="6717.49"/>
        <n v="1782.42"/>
        <n v="854.47"/>
        <n v="4626.32"/>
        <n v="2070.4499999999998"/>
        <n v="239.7"/>
        <n v="2951.2999999999997"/>
        <n v="1491.0500000000002"/>
        <n v="1010.75"/>
        <n v="488.45"/>
        <n v="2166.3100000000004"/>
        <n v="1797.44"/>
        <n v="34.519999999999982"/>
        <n v="265.49"/>
        <n v="6869.08"/>
        <n v="3366.94"/>
        <n v="3441.62"/>
        <n v="3190.53"/>
        <n v="4042.6200000000003"/>
        <n v="4277.2299999999996"/>
        <n v="3163.89"/>
        <n v="6424.5199999999995"/>
        <n v="5482.1900000000005"/>
        <n v="4837.4399999999996"/>
        <n v="858.92999999999984"/>
        <n v="695.91"/>
        <n v="2107.9799999999996"/>
        <n v="979.67999999999984"/>
        <n v="1105.02"/>
        <n v="1794"/>
        <n v="1165.1399999999999"/>
        <n v="5540.46"/>
        <n v="5118.21"/>
        <n v="-3184.05"/>
        <n v="-2941.1999999999989"/>
        <n v="-181.25"/>
        <n v="-1174.6499999999996"/>
        <n v="-227.13000000000011"/>
        <n v="4550.99"/>
        <n v="3873.01"/>
        <n v="3212.84"/>
        <n v="4636.3"/>
        <n v="2953.69"/>
        <n v="2741.62"/>
        <n v="228.24"/>
        <n v="3550.67"/>
        <n v="1279.32"/>
        <n v="1850.85"/>
        <n v="1577.52"/>
        <n v="3168.24"/>
        <n v="535.89000000000033"/>
        <n v="335.73"/>
        <n v="168.75"/>
        <n v="281.52"/>
        <n v="1759.9499999999998"/>
        <n v="336.10000000000036"/>
        <n v="2208.75"/>
        <n v="4387.1400000000003"/>
        <n v="7045.2"/>
        <n v="6699.51"/>
        <n v="1812.54"/>
        <n v="1805.17"/>
        <n v="4740.99"/>
        <n v="7365.3"/>
        <n v="1579.02"/>
        <n v="3015.1"/>
        <n v="6564.5"/>
        <n v="3736.15"/>
        <n v="7557.2"/>
        <n v="2880.75"/>
        <n v="550.9"/>
        <n v="1225.4000000000001"/>
        <n v="1471.25"/>
        <n v="3098.89"/>
        <n v="6249.47"/>
        <n v="1532"/>
        <n v="860.04999999999973"/>
        <n v="898.84999999999991"/>
        <n v="1940"/>
        <n v="11268.199999999999"/>
        <n v="5683.65"/>
        <n v="82.800000000000011"/>
        <n v="2136"/>
        <n v="981.26000000000022"/>
        <n v="21.540000000000077"/>
        <n v="692.15000000000009"/>
        <n v="3402.3900000000003"/>
        <n v="3112.11"/>
        <n v="3402.0600000000004"/>
        <n v="6369.48"/>
        <n v="781.67000000000007"/>
        <n v="3772.6200000000003"/>
        <n v="7245.42"/>
        <n v="3762.3399999999997"/>
        <n v="6969.13"/>
        <n v="4577.17"/>
        <n v="4066.9199999999996"/>
        <n v="959.33999999999992"/>
        <n v="2002.4099999999999"/>
        <n v="1880.1899999999996"/>
        <n v="2052.87"/>
        <n v="1014.3899999999999"/>
        <n v="4206.84"/>
        <n v="2664.99"/>
        <n v="3236.76"/>
        <n v="-1154.3499999999995"/>
        <n v="-4764.82"/>
        <n v="-4956.4799999999996"/>
        <n v="-5371.41"/>
        <n v="-1239.4300000000003"/>
        <n v="2343.86"/>
        <n v="5200.49"/>
        <n v="1836.3899999999999"/>
        <n v="690.93000000000029"/>
        <n v="-1974.1499999999996"/>
        <n v="39.389999999999986"/>
        <n v="81.949999999999989"/>
        <n v="2628.95"/>
        <n v="393.55000000000007"/>
        <n v="362.85000000000014"/>
        <n v="7687.53"/>
        <n v="1902.5700000000002"/>
        <n v="1411.8"/>
        <n v="9153.2999999999993"/>
        <n v="3441.55"/>
        <n v="14.95"/>
        <n v="9661.75"/>
        <n v="3101.7400000000002"/>
        <n v="1262.3000000000002"/>
        <n v="995.06"/>
        <n v="1490.04"/>
        <n v="342.20000000000005"/>
        <n v="3440.2"/>
        <n v="3991.25"/>
        <n v="1644.0500000000002"/>
        <n v="-968.98999999999978"/>
        <n v="280.41000000000008"/>
        <n v="59.340000000000146"/>
        <n v="150.71000000000004"/>
        <n v="93.240000000000009"/>
        <n v="298.29000000000008"/>
        <n v="62.8900000000001"/>
        <n v="2790.9"/>
        <n v="3613.53"/>
        <n v="1249.24"/>
        <n v="6685.17"/>
        <n v="3039.71"/>
        <n v="4219.99"/>
        <n v="6373.17"/>
        <n v="4327.82"/>
        <n v="7574.01"/>
        <n v="1951.1699999999996"/>
        <n v="2987.58"/>
        <n v="1923.2999999999993"/>
        <n v="1432.5"/>
        <n v="3936.4799999999996"/>
        <n v="1859.46"/>
        <n v="363.9"/>
        <n v="7532.13"/>
        <n v="6648.24"/>
        <n v="4598.7299999999996"/>
        <n v="-1772.5599999999995"/>
        <n v="-96.610000000000014"/>
        <n v="3631.05"/>
        <n v="3949.5"/>
        <n v="3815.85"/>
        <n v="3077.86"/>
        <n v="2411.13"/>
        <n v="2492.6999999999998"/>
        <n v="1703.6999999999998"/>
        <n v="4076.7299999999996"/>
        <n v="3027.48"/>
        <n v="5350.23"/>
        <n v="4201.5"/>
        <n v="1534.71"/>
        <n v="-529.38000000000011"/>
        <n v="1680.0299999999997"/>
        <n v="1179.25"/>
        <n v="2340.6500000000005"/>
        <n v="2899.45"/>
        <n v="1943.8999999999996"/>
        <n v="10465.02"/>
        <n v="1264.83"/>
        <n v="7188.06"/>
        <n v="10670.55"/>
        <n v="4633.2000000000007"/>
        <n v="359.21000000000004"/>
        <n v="7176.15"/>
        <n v="6329.3"/>
        <n v="3923.2"/>
        <n v="4758.25"/>
        <n v="2004.1"/>
        <n v="5965"/>
        <n v="2355.25"/>
        <n v="3059.21"/>
        <n v="4715"/>
        <n v="392.54"/>
        <n v="5230.1499999999996"/>
        <n v="9623.75"/>
        <n v="634.94999999999993"/>
        <n v="1473.55"/>
        <n v="2781"/>
        <n v="565.04999999999995"/>
        <n v="3000.55"/>
        <n v="2566"/>
        <n v="1589.75"/>
        <n v="330.20000000000073"/>
        <n v="1241.9000000000001"/>
        <n v="1682.4499999999998"/>
        <n v="103.63"/>
        <n v="1924.66"/>
        <n v="3080.11"/>
        <n v="3583.94"/>
        <n v="3566.88"/>
        <n v="3863.65"/>
        <n v="2424.88"/>
        <n v="2222.04"/>
        <n v="3075.02"/>
        <n v="5351.02"/>
        <n v="3552.44"/>
        <n v="2316.7199999999998"/>
        <n v="7087.74"/>
        <n v="878.57999999999993"/>
        <n v="1617.4199999999998"/>
        <n v="3621.99"/>
        <n v="46.05"/>
        <n v="1440.21"/>
        <n v="10841.130000000001"/>
        <n v="7496.37"/>
        <n v="-6050.16"/>
        <n v="-1009"/>
        <n v="-2669.91"/>
        <n v="-4351.3899999999994"/>
        <n v="1039.3699999999999"/>
        <n v="3199.91"/>
        <n v="1669.7999999999997"/>
        <n v="3693.87"/>
        <n v="834.8100000000004"/>
        <n v="227.65000000000055"/>
        <n v="63.950000000000273"/>
        <n v="1509.1999999999998"/>
        <n v="3511.17"/>
        <n v="8471.7000000000007"/>
        <n v="9250.02"/>
        <n v="3964.86"/>
        <n v="6699.3600000000006"/>
        <n v="3343.38"/>
        <n v="3404.61"/>
        <n v="3410.65"/>
        <n v="1232.3"/>
        <n v="3574.52"/>
        <n v="722.96"/>
        <n v="6890.05"/>
        <n v="5817.3"/>
        <n v="6139.6"/>
        <n v="6555.05"/>
        <n v="8339.35"/>
        <n v="9410.85"/>
        <n v="6136.0700000000006"/>
        <n v="638.16000000000008"/>
        <n v="6369.21"/>
        <n v="2641.29"/>
        <n v="394.12"/>
        <n v="1522.85"/>
        <n v="1086"/>
        <n v="1524.0500000000002"/>
        <n v="265.54999999999995"/>
        <n v="1840.5"/>
        <n v="3320.5"/>
        <n v="2540.5499999999997"/>
        <n v="2276.3000000000002"/>
        <n v="1557.2600000000002"/>
        <n v="644.74"/>
        <n v="2936.02"/>
        <n v="1285.47"/>
        <n v="3591.9700000000003"/>
        <n v="3333.8500000000004"/>
        <n v="3429.46"/>
        <n v="3515.7"/>
        <n v="2906.35"/>
        <n v="3124.74"/>
        <n v="989.77"/>
        <n v="2285.8199999999997"/>
        <n v="-1.4700000000000006"/>
        <n v="132.86999999999998"/>
        <n v="178.49999999999994"/>
        <n v="2270.7599999999998"/>
        <n v="1899.87"/>
        <n v="3594.87"/>
        <n v="8677.08"/>
        <n v="3277.4700000000003"/>
        <n v="7129.71"/>
        <n v="-3668.8799999999992"/>
        <n v="1874.3400000000001"/>
        <n v="3120.55"/>
        <n v="1550.3400000000001"/>
        <n v="1046.3499999999999"/>
        <n v="6501"/>
        <n v="3573.12"/>
        <n v="904.64999999999986"/>
        <n v="342.72"/>
        <n v="-416.90999999999985"/>
        <n v="-212.94000000000005"/>
        <n v="928.59000000000015"/>
        <n v="2161.2600000000002"/>
        <n v="1300.5300000000007"/>
        <n v="311.22000000000025"/>
        <n v="190.75"/>
        <n v="174.65000000000009"/>
        <n v="195.69999999999982"/>
        <n v="2351.4900000000002"/>
        <n v="12463.26"/>
        <n v="1138.8200000000002"/>
        <n v="2914.05"/>
        <n v="6093.95"/>
        <n v="2920.45"/>
        <n v="6662.9"/>
        <n v="8141.5"/>
        <n v="6488.55"/>
        <n v="1486.35"/>
        <n v="2262.13"/>
        <n v="2791.85"/>
        <n v="3449.75"/>
        <n v="1748.1999999999998"/>
        <n v="2489.6999999999998"/>
        <n v="4427.3999999999996"/>
        <n v="2119.15"/>
        <n v="-638.51000000000022"/>
        <n v="3102.88"/>
        <n v="662.63000000000011"/>
        <n v="2855.51"/>
        <n v="1831.5700000000002"/>
        <n v="3846.9"/>
        <n v="3068.49"/>
        <n v="5437.3799999999992"/>
        <n v="1620.6299999999999"/>
        <n v="11663.36"/>
        <n v="10992.92"/>
        <n v="5191.34"/>
        <n v="3518.2599999999998"/>
        <n v="3198.66"/>
        <n v="166.79999999999995"/>
        <n v="2097.9"/>
        <n v="1515.21"/>
        <n v="3141.96"/>
        <n v="4490.7"/>
        <n v="670.8"/>
        <n v="3775.8599999999997"/>
        <n v="7120.95"/>
        <n v="-30.169999999999987"/>
        <n v="-313.59999999999945"/>
        <n v="-234.51"/>
        <n v="-2099.6399999999994"/>
        <n v="2739.84"/>
        <n v="3229.23"/>
        <n v="3478.35"/>
        <n v="4846.74"/>
        <n v="326.67999999999995"/>
        <n v="3499.42"/>
        <n v="1463.71"/>
        <n v="5212.2299999999996"/>
        <n v="5340.5999999999995"/>
        <n v="425.93999999999994"/>
        <n v="-93.449999999999932"/>
        <n v="1838.6400000000012"/>
        <n v="85.900000000000091"/>
        <n v="1254.6500000000005"/>
        <n v="79.100000000000023"/>
        <n v="1390.75"/>
        <n v="3730.95"/>
        <n v="5991.51"/>
        <n v="1071.95"/>
        <n v="5328.6"/>
        <n v="8268.5499999999993"/>
        <n v="8970.9"/>
        <n v="521.30999999999995"/>
        <n v="2470.35"/>
        <n v="1745.1499999999999"/>
        <n v="971.7"/>
        <n v="6076.15"/>
        <n v="1115.9499999999998"/>
        <n v="808.55"/>
        <n v="2378.5"/>
        <n v="274.23"/>
        <n v="701.80000000000018"/>
        <n v="12.870000000000005"/>
        <n v="2188.79"/>
        <n v="1398.31"/>
        <n v="658.3700000000008"/>
        <n v="3570.4900000000002"/>
        <n v="3313.51"/>
        <n v="2418.2399999999998"/>
        <n v="4020.91"/>
        <n v="4586.17"/>
        <n v="11502.14"/>
        <n v="1036.8"/>
        <n v="4435.6799999999994"/>
        <n v="3332.3999999999996"/>
        <n v="4311.0899999999992"/>
        <n v="232.82999999999998"/>
        <n v="992.63999999999987"/>
        <n v="2741.2799999999997"/>
        <n v="2551.2599999999998"/>
        <n v="2894.64"/>
        <n v="-1168.83"/>
        <n v="-1741.6100000000001"/>
        <n v="-1375.71"/>
        <n v="-256.09000000000015"/>
        <n v="-2716.0399999999991"/>
        <n v="-13624.71"/>
        <n v="-1664.7299999999996"/>
        <n v="-286.12999999999988"/>
        <n v="-328.07999999999993"/>
        <n v="-90.139999999999873"/>
        <n v="2733.02"/>
        <n v="4528.6900000000005"/>
        <n v="4336.5"/>
        <n v="3377.71"/>
        <n v="5063.4799999999996"/>
        <n v="2058.0299999999997"/>
        <n v="1566.42"/>
        <n v="4895.58"/>
        <n v="47.519999999999982"/>
        <n v="1104.42"/>
        <n v="735.09000000000015"/>
        <n v="115.71000000000004"/>
        <n v="3031.5500000000011"/>
        <n v="861.60000000000036"/>
        <n v="342.9"/>
        <n v="5357.79"/>
        <n v="7417.35"/>
        <n v="2710.32"/>
        <n v="692.1400000000001"/>
        <n v="1081.51"/>
        <n v="318.25"/>
        <n v="6333.05"/>
        <n v="1885.8"/>
        <n v="4526"/>
        <n v="9779.0499999999993"/>
        <n v="499.55"/>
        <n v="4979.1499999999996"/>
        <n v="880.40000000000009"/>
        <n v="1053.8499999999999"/>
        <n v="5083.7"/>
        <n v="-32.399999999999977"/>
        <n v="424.17000000000007"/>
        <n v="51.049999999999955"/>
        <n v="481.97"/>
        <n v="82.019999999999982"/>
        <n v="192.44000000000005"/>
        <n v="1969.7300000000005"/>
        <n v="3447.4"/>
        <n v="1935.8600000000001"/>
        <n v="5710.14"/>
        <n v="3747.76"/>
        <n v="3112.32"/>
        <n v="1265.5999999999999"/>
        <n v="6020.46"/>
        <n v="4157.59"/>
        <n v="3492.6499999999996"/>
        <n v="1148.9000000000001"/>
        <n v="548.33999999999992"/>
        <n v="1597.01"/>
        <n v="3775.08"/>
        <n v="4785.91"/>
        <n v="610.62"/>
        <n v="954.06"/>
        <n v="781.56"/>
        <n v="156.83999999999997"/>
        <n v="170.60999999999996"/>
        <n v="926.63999999999987"/>
        <n v="1247.82"/>
        <n v="535.07999999999993"/>
        <n v="3877.71"/>
        <n v="2984.0600000000004"/>
        <n v="4986.63"/>
        <n v="213.51"/>
        <n v="5568.99"/>
        <n v="5145.66"/>
        <n v="8036.76"/>
        <n v="6171.66"/>
        <n v="-1758.1800000000003"/>
        <n v="-729.29999999999927"/>
        <n v="3670.8500000000004"/>
        <n v="1905.1000000000004"/>
        <n v="187.65000000000009"/>
        <n v="515.25"/>
        <n v="871.02"/>
        <n v="8217.57"/>
        <n v="8775.27"/>
        <n v="4048.6800000000003"/>
        <n v="3070.2"/>
        <n v="8647.9500000000007"/>
        <n v="7860.9"/>
        <n v="8666.7999999999993"/>
        <n v="3195.77"/>
        <n v="4817.59"/>
        <n v="6898.85"/>
        <n v="493.03"/>
        <n v="7611.45"/>
        <n v="2190.1999999999998"/>
        <n v="2830.5999999999995"/>
        <n v="611.11000000000013"/>
        <n v="-550.80000000000018"/>
        <n v="67.710000000000036"/>
        <n v="3576.29"/>
        <n v="2682.75"/>
        <n v="2948.19"/>
        <n v="2381.79"/>
        <n v="3428.2000000000003"/>
        <n v="789.05"/>
        <n v="8916.4599999999991"/>
        <n v="533.52"/>
        <n v="328.8599999999999"/>
        <n v="1598.4299999999998"/>
        <n v="3989.0099999999993"/>
        <n v="666.81"/>
        <n v="3281.0699999999997"/>
        <n v="818.15999999999985"/>
        <n v="3519.2699999999995"/>
        <n v="24.33"/>
        <n v="5673.3899999999994"/>
        <n v="4753.1399999999994"/>
        <n v="1076.97"/>
        <n v="-304.98999999999978"/>
        <n v="-414.45999999999913"/>
        <n v="-724"/>
        <n v="-1274.4099999999999"/>
        <n v="2402.38"/>
        <n v="2194.9899999999998"/>
        <n v="5237.8600000000006"/>
        <n v="1198.44"/>
        <n v="5820.4499999999989"/>
        <n v="1828.7999999999997"/>
        <n v="2176.5599999999995"/>
        <n v="2958.93"/>
        <n v="346.61999999999989"/>
        <n v="-515.36999999999989"/>
        <n v="147.25"/>
        <n v="2339.15"/>
        <n v="26.850000000000023"/>
        <n v="9021.7800000000007"/>
        <n v="1952.19"/>
        <n v="4031.2799999999997"/>
        <n v="1666.08"/>
        <n v="5113.74"/>
        <n v="3282.4800000000005"/>
        <n v="1651.71"/>
        <n v="61.89"/>
        <n v="6282.74"/>
        <n v="2378.8500000000004"/>
        <n v="6674.6"/>
        <n v="6419.2"/>
        <n v="9507.9"/>
        <n v="3716.55"/>
        <n v="2158.5500000000002"/>
        <n v="6452.5"/>
        <n v="4804.7"/>
        <n v="5784.4"/>
        <n v="1903.04"/>
        <n v="2366.8200000000002"/>
        <n v="1422.88"/>
        <n v="6469.6"/>
        <n v="5834.58"/>
        <n v="4568.05"/>
        <n v="1298.5"/>
        <n v="6833.9"/>
        <n v="6909.05"/>
        <n v="5920.3"/>
        <n v="5144.8500000000004"/>
        <n v="3628.45"/>
        <n v="2238.1999999999998"/>
        <n v="126.70000000000002"/>
        <n v="3750.9500000000003"/>
        <n v="3483.17"/>
        <n v="3935.76"/>
        <n v="3626.12"/>
        <n v="3462.21"/>
        <n v="3495.45"/>
        <n v="4702.3599999999997"/>
        <n v="9778.49"/>
        <n v="6331.11"/>
        <n v="1290.07"/>
        <n v="5828.2999999999993"/>
        <n v="979.27"/>
        <n v="-0.69000000000000128"/>
        <n v="1176.1199999999999"/>
        <n v="965.46"/>
        <n v="3636.8999999999996"/>
        <n v="4249.5899999999992"/>
        <n v="2471.16"/>
        <n v="2239.89"/>
        <n v="466.19999999999993"/>
        <n v="5370.99"/>
        <n v="5250.18"/>
        <n v="-2028.5699999999997"/>
        <n v="-318.13000000000011"/>
        <n v="-772.31999999999971"/>
        <n v="-6796.5599999999995"/>
        <n v="-2779.1499999999996"/>
        <n v="-67.920000000000016"/>
        <n v="2297.2600000000002"/>
        <n v="3155.58"/>
        <n v="3383.04"/>
        <n v="1538.29"/>
        <n v="2695.38"/>
        <n v="2862.54"/>
        <n v="790.07999999999993"/>
        <n v="5159.43"/>
        <n v="1480.7999999999997"/>
        <n v="-230.01"/>
        <n v="331.17000000000007"/>
        <n v="806.57999999999993"/>
        <n v="290.73000000000047"/>
        <n v="-323.51999999999953"/>
        <n v="624.60000000000014"/>
        <n v="316.70000000000005"/>
        <n v="1271.8000000000002"/>
        <n v="890.45"/>
        <n v="575.79"/>
        <n v="1980.8200000000002"/>
        <n v="2215.3200000000002"/>
        <n v="3194.65"/>
        <n v="5995.1"/>
        <n v="4395"/>
        <n v="3329.4"/>
        <n v="771.03"/>
        <n v="1813.13"/>
        <n v="588.51"/>
        <n v="1627.1899999999998"/>
        <n v="5399.9"/>
        <n v="1155.5999999999999"/>
        <n v="2295.75"/>
        <n v="3039.9"/>
        <n v="1698.0500000000002"/>
        <n v="1924.1400000000003"/>
        <n v="1541.06"/>
        <n v="177.24000000000024"/>
        <n v="-605.07999999999993"/>
        <n v="991.5600000000004"/>
        <n v="1691.2600000000002"/>
        <n v="978.21"/>
        <n v="2683.62"/>
        <n v="3547.54"/>
        <n v="3446.52"/>
        <n v="3805.69"/>
        <n v="3383.6600000000003"/>
        <n v="9514.2900000000009"/>
        <n v="916.8"/>
        <n v="544.19999999999993"/>
        <n v="3273.21"/>
        <n v="3439.6799999999994"/>
        <n v="7453.53"/>
        <n v="4067.0699999999997"/>
        <n v="6984.21"/>
        <n v="-1961.8499999999995"/>
        <n v="-703.63000000000011"/>
        <n v="-2782.91"/>
        <n v="-4873.119999999999"/>
        <n v="-3970.2999999999993"/>
        <n v="-3947"/>
        <n v="4010.0299999999997"/>
        <n v="159.51"/>
        <n v="3086.13"/>
        <n v="1955.9099999999999"/>
        <n v="570.41999999999996"/>
        <n v="3190.1399999999994"/>
        <n v="1299.8999999999999"/>
        <n v="-492.11999999999898"/>
        <n v="1552.6200000000008"/>
        <n v="1238.45"/>
        <n v="1462.2000000000007"/>
        <n v="972.34999999999991"/>
        <n v="5640.6500000000015"/>
        <n v="1090.8"/>
        <n v="9738.7199999999993"/>
        <n v="8883.51"/>
        <n v="8394.48"/>
        <n v="13736.07"/>
        <n v="609.75"/>
        <n v="4670.58"/>
        <n v="6160.23"/>
        <n v="176.07999999999998"/>
        <n v="1178.71"/>
        <n v="796.65000000000009"/>
        <n v="5808.65"/>
        <n v="8256.0499999999993"/>
        <n v="8509"/>
        <n v="5123.75"/>
        <n v="10065.1"/>
        <n v="587.9"/>
        <n v="434.10999999999996"/>
        <n v="2908.7999999999997"/>
        <n v="232.59999999999997"/>
        <n v="1362"/>
        <n v="65.410000000000082"/>
        <n v="-1477.4399999999987"/>
        <n v="3610"/>
        <n v="1451.63"/>
        <n v="3507.42"/>
        <n v="5630.67"/>
        <n v="1186.82"/>
        <n v="2985.7799999999997"/>
        <n v="5956.6799999999985"/>
        <n v="240.02999999999997"/>
        <n v="3616.3199999999997"/>
        <n v="6187.5"/>
        <n v="7321.98"/>
        <n v="3072.5699999999997"/>
        <n v="2254.44"/>
        <n v="2073.0299999999997"/>
        <n v="4693.32"/>
        <n v="-4159.7199999999993"/>
        <n v="-328.88000000000011"/>
        <n v="-375.96000000000004"/>
        <n v="-1586.5699999999997"/>
        <n v="-188.06999999999971"/>
        <n v="-65.649999999999864"/>
        <n v="-68.389999999999986"/>
        <n v="-4090.5599999999995"/>
        <n v="5718.15"/>
        <n v="4663.9400000000005"/>
        <n v="4003.54"/>
        <n v="1776.52"/>
        <n v="4712.2299999999996"/>
        <n v="660.15"/>
        <n v="3148.5"/>
        <n v="1715.58"/>
        <n v="-2301.5100000000002"/>
        <n v="237.99"/>
        <n v="244.76999999999998"/>
        <n v="325.85000000000014"/>
        <n v="271.90000000000009"/>
        <n v="666.63"/>
        <n v="2705.04"/>
        <n v="5123.7"/>
        <n v="8463.24"/>
        <n v="775.65"/>
        <n v="15169.08"/>
        <n v="7856.46"/>
        <n v="2151.83"/>
        <n v="4168.74"/>
        <n v="1277.31"/>
        <n v="5642.05"/>
        <n v="11693.65"/>
        <n v="10001.700000000001"/>
        <n v="6790.6"/>
        <n v="7767.1"/>
        <n v="4642.5"/>
        <n v="690.85"/>
        <n v="3309.34"/>
        <n v="7120.68"/>
        <n v="7478.0300000000007"/>
        <n v="5612.27"/>
        <n v="1254.45"/>
        <n v="8853.5"/>
        <n v="322.56000000000017"/>
        <n v="3927.7000000000003"/>
        <n v="3194.4300000000003"/>
        <n v="3386.34"/>
        <n v="3822.78"/>
        <n v="4272.1900000000005"/>
        <n v="1988.8199999999997"/>
        <n v="401.09999999999991"/>
        <n v="2179.71"/>
        <n v="809.09999999999991"/>
        <n v="770.25"/>
        <n v="4490.01"/>
        <n v="3754.2"/>
        <n v="5742.6"/>
        <n v="7160.49"/>
        <n v="3032.79"/>
        <n v="7736.8799999999992"/>
        <n v="-1500.3199999999997"/>
        <n v="-6821.369999999999"/>
        <n v="-4683.6299999999992"/>
        <n v="-2497.7799999999997"/>
        <n v="-3174.619999999999"/>
        <n v="1377.06"/>
        <n v="2542.1999999999998"/>
        <n v="2511.5699999999997"/>
        <n v="4090.2299999999996"/>
        <n v="4196.97"/>
        <n v="6083.6399999999994"/>
        <n v="39.360000000000014"/>
        <n v="318.95000000000005"/>
        <n v="2430.1500000000005"/>
        <n v="4851.6499999999996"/>
        <n v="598.15000000000009"/>
        <n v="4350.9500000000007"/>
        <n v="4481.55"/>
        <n v="4976.7299999999996"/>
        <n v="4729.8599999999997"/>
        <n v="9165.8700000000008"/>
        <n v="4133.7299999999996"/>
        <n v="337.77"/>
        <n v="11166.66"/>
        <n v="9151.35"/>
        <n v="4907.5200000000004"/>
        <n v="2044.8"/>
        <n v="130.53"/>
        <n v="1419.0900000000001"/>
        <n v="4382.13"/>
        <n v="676.75"/>
        <n v="6034.4"/>
        <n v="4331.6499999999996"/>
        <n v="844.25"/>
        <n v="1857.99"/>
        <n v="1641.56"/>
        <n v="4285.96"/>
        <n v="1375.96"/>
        <n v="520.09999999999991"/>
        <n v="1548.9499999999998"/>
        <n v="1262.5"/>
        <n v="3879.25"/>
        <n v="4602.5"/>
        <n v="834"/>
        <n v="3706.5"/>
        <n v="1057.0100000000002"/>
        <n v="1023.8699999999999"/>
        <n v="529.54"/>
        <n v="2917.9800000000005"/>
        <n v="255.63000000000011"/>
        <n v="303.82000000000005"/>
        <n v="3686.05"/>
        <n v="5394.7"/>
        <n v="3427.15"/>
        <n v="3870.4"/>
        <n v="2624.62"/>
        <n v="2437.48"/>
        <n v="4424.2299999999996"/>
        <n v="4362.4199999999992"/>
        <n v="2762.4599999999991"/>
        <n v="1001.9399999999998"/>
        <n v="1849.35"/>
        <n v="1518.6299999999999"/>
        <n v="1295.3399999999999"/>
        <n v="403.26"/>
        <n v="4768.6499999999996"/>
        <n v="-2476.7299999999996"/>
        <n v="-445.85000000000036"/>
        <n v="-148.98000000000002"/>
        <n v="-6852.1900000000005"/>
        <n v="-769.54"/>
        <n v="-96.299999999999955"/>
        <n v="-2994.67"/>
        <n v="-1237.2399999999998"/>
        <n v="4880.29"/>
        <n v="3439.44"/>
        <n v="674.31"/>
        <n v="1205.0699999999997"/>
        <n v="565.29"/>
        <n v="-94.019999999999982"/>
        <n v="417.69000000000005"/>
        <n v="273.06000000000006"/>
        <n v="414.42000000000007"/>
        <n v="1289.4000000000005"/>
        <n v="172.75"/>
        <n v="55.100000000000136"/>
        <n v="1982.75"/>
        <n v="4283.91"/>
        <n v="2118.7799999999997"/>
        <n v="2138.4"/>
        <n v="12424.8"/>
        <n v="1721.04"/>
        <n v="2995.82"/>
        <n v="3715.9"/>
        <n v="1667.76"/>
        <n v="2810.96"/>
        <n v="3661.15"/>
        <n v="5937.46"/>
        <n v="4869.25"/>
        <n v="612.4"/>
        <n v="5613.3"/>
        <n v="913.40000000000009"/>
        <n v="1927.3999999999999"/>
        <n v="339.36000000000058"/>
        <n v="1774.1800000000003"/>
        <n v="65.029999999999973"/>
        <n v="2663.17"/>
        <n v="3571.7300000000005"/>
        <n v="3266.23"/>
        <n v="2985.78"/>
        <n v="7898.9"/>
        <n v="2798.23"/>
        <n v="3064.75"/>
        <n v="3118.5299999999997"/>
        <n v="2041.9799999999996"/>
        <n v="4629.99"/>
        <n v="6524.6699999999992"/>
        <n v="188.24999999999997"/>
        <n v="1181.3999999999999"/>
        <n v="5008.17"/>
        <n v="4084.35"/>
        <n v="5568.75"/>
        <n v="2581.89"/>
        <n v="1732.1999999999998"/>
        <n v="6013.5"/>
        <n v="-434.42000000000007"/>
        <n v="-350.48"/>
        <n v="-2581.2700000000004"/>
        <n v="-3468.119999999999"/>
        <n v="-9156.0499999999993"/>
        <n v="-197.68"/>
        <n v="1266.8300000000002"/>
        <n v="1877.1100000000001"/>
        <n v="2722.95"/>
        <n v="1115.58"/>
        <n v="3554.04"/>
        <n v="6974.9699999999993"/>
        <n v="1209.5700000000006"/>
        <n v="2252.6400000000003"/>
        <n v="-1048.08"/>
        <n v="-72.75"/>
        <n v="1134.25"/>
        <n v="1315.85"/>
        <n v="641.40000000000009"/>
        <n v="589.45000000000027"/>
        <n v="561.55000000000018"/>
        <n v="6122.07"/>
        <n v="4104.2700000000004"/>
        <n v="1790.37"/>
        <n v="803.71"/>
        <n v="1389.35"/>
        <n v="3408.73"/>
        <n v="665.74"/>
        <n v="5658.9"/>
        <n v="4429.1000000000004"/>
        <n v="1992.4"/>
        <n v="4027.7"/>
        <n v="4723.05"/>
        <n v="2956.1"/>
        <n v="483.3"/>
        <n v="4666.2000000000007"/>
        <n v="2248.3000000000002"/>
        <n v="2972.3999999999996"/>
        <n v="193.59000000000003"/>
        <n v="226.42000000000007"/>
        <n v="2469.3000000000002"/>
        <n v="2439.61"/>
        <n v="2542.71"/>
        <n v="635.19000000000005"/>
        <n v="435.53"/>
        <n v="3725.8799999999992"/>
        <n v="4324.4999999999991"/>
        <n v="2794.83"/>
        <n v="4380.45"/>
        <n v="372.9"/>
        <n v="3513.8099999999995"/>
        <n v="5362.4399999999987"/>
        <n v="27.869999999999997"/>
        <n v="1432.56"/>
        <n v="3943.5599999999995"/>
        <n v="1534.4699999999998"/>
        <n v="3297.06"/>
        <n v="3289.89"/>
        <n v="4106.3999999999996"/>
        <n v="4440.3899999999994"/>
        <n v="9323.0400000000009"/>
        <n v="423.6"/>
        <n v="-1710.8000000000002"/>
        <n v="-2324.4899999999998"/>
        <n v="-5402.9699999999993"/>
        <n v="-15.990000000000009"/>
        <n v="-224.84999999999945"/>
        <n v="-2304.1499999999996"/>
        <n v="1171.1100000000001"/>
        <n v="1086.8899999999999"/>
        <n v="851.75999999999976"/>
        <n v="2540.8999999999996"/>
        <n v="2068.17"/>
        <n v="-1064.8800000000001"/>
        <n v="362.34000000000015"/>
        <n v="-2753.0699999999997"/>
        <n v="46.830000000000041"/>
        <n v="891.93000000000029"/>
        <n v="141.33000000000004"/>
        <n v="911.40000000000055"/>
        <n v="3382.8500000000004"/>
        <n v="378.70000000000005"/>
        <n v="1082"/>
        <n v="5725.5500000000011"/>
        <n v="2936.8500000000004"/>
        <n v="4743.0500000000011"/>
        <n v="2523.42"/>
        <n v="6606.1200000000008"/>
        <n v="1082.43"/>
        <n v="8108.4"/>
        <n v="6095.1"/>
        <n v="5101.82"/>
        <n v="355.21000000000004"/>
        <n v="3214.5"/>
        <n v="9080.4500000000007"/>
        <n v="10461.65"/>
        <n v="5493.46"/>
        <n v="6568.49"/>
        <n v="3612.63"/>
        <n v="5527.8099999999995"/>
        <n v="6683.8200000000006"/>
        <n v="2776.81"/>
        <n v="4083.2"/>
        <n v="1651.8000000000002"/>
        <n v="1511.3999999999999"/>
        <n v="448.44999999999993"/>
        <n v="3437.5"/>
        <n v="1184.4499999999998"/>
        <n v="2642.8999999999996"/>
        <n v="1685.4499999999998"/>
        <n v="1395.8"/>
        <n v="-1150.2399999999998"/>
        <n v="71.289999999999964"/>
        <n v="2099.86"/>
        <n v="836.55"/>
        <n v="11289.64"/>
        <n v="2495.9399999999996"/>
        <n v="345.35999999999996"/>
        <n v="844.56"/>
        <n v="1846.1699999999996"/>
        <n v="2611.23"/>
        <n v="2539.0499999999997"/>
        <n v="1510.23"/>
        <n v="-5200.0200000000004"/>
        <n v="-306.60999999999967"/>
        <n v="-1529.63"/>
        <n v="-727.01999999999953"/>
        <n v="2111.4700000000003"/>
        <n v="641.94000000000005"/>
        <n v="366.13"/>
        <n v="1605.9899999999998"/>
        <n v="1972.1999999999998"/>
        <n v="381.48"/>
        <n v="4244.7"/>
        <n v="220.20000000000005"/>
        <n v="684.45"/>
        <n v="4406.6400000000003"/>
        <n v="749.58"/>
        <n v="4981.1100000000006"/>
        <n v="4142.22"/>
        <n v="5146.17"/>
        <n v="839.58"/>
        <n v="435.63"/>
        <n v="7131.67"/>
        <n v="2743.28"/>
        <n v="2892.62"/>
        <n v="460.6"/>
        <n v="1198.48"/>
        <n v="3964.2200000000003"/>
        <n v="3089.15"/>
        <n v="5623.7"/>
        <n v="1783.3"/>
        <n v="8857.2999999999993"/>
        <n v="2990.17"/>
        <n v="5062.4799999999996"/>
        <n v="864.38"/>
        <n v="6012.47"/>
        <n v="1643.8999999999999"/>
        <n v="107.57"/>
        <n v="4471.99"/>
        <n v="3887.7999999999997"/>
        <n v="2507.6999999999998"/>
        <n v="3821.95"/>
        <n v="3095.05"/>
        <n v="539.54999999999995"/>
        <n v="729.91000000000008"/>
        <n v="235.54999999999995"/>
        <n v="-1301.0699999999997"/>
        <n v="1226.7000000000003"/>
        <n v="2327.1900000000005"/>
        <n v="3376.1400000000003"/>
        <n v="3374.7200000000003"/>
        <n v="2992.19"/>
        <n v="3337.41"/>
        <n v="3257.23"/>
        <n v="6387.8899999999994"/>
        <n v="4296.6399999999994"/>
        <n v="4825.92"/>
        <n v="1605.86"/>
        <n v="2147.34"/>
        <n v="1640.05"/>
        <n v="2833.62"/>
        <n v="8178.7"/>
        <n v="3117.2999999999997"/>
        <n v="392.09999999999991"/>
        <n v="230.60999999999996"/>
        <n v="6598.4999999999991"/>
        <n v="1366.08"/>
        <n v="1710.6899999999996"/>
        <n v="3756.75"/>
        <n v="7224.0599999999995"/>
        <n v="-6801.83"/>
        <n v="-559.58999999999992"/>
        <n v="2948.1000000000004"/>
        <n v="2956.38"/>
        <n v="1983.16"/>
        <n v="883.78"/>
        <n v="3172.75"/>
        <n v="50.379999999999995"/>
        <n v="1011.0899999999999"/>
        <n v="3167.0999999999995"/>
        <n v="2420.52"/>
        <n v="938.63999999999987"/>
        <n v="-1602.6299999999992"/>
        <n v="323.88000000000011"/>
        <n v="217.17000000000007"/>
        <n v="-55.409999999999968"/>
        <n v="921.80000000000018"/>
        <n v="319.60000000000014"/>
        <n v="367.35000000000014"/>
        <n v="250.40000000000009"/>
        <n v="36.629999999999995"/>
        <n v="820.35"/>
        <n v="7388.91"/>
        <n v="3015.99"/>
        <n v="7242.48"/>
        <n v="5865.9"/>
        <n v="101.37"/>
        <n v="1687.16"/>
        <n v="1352.55"/>
        <n v="845.2"/>
        <n v="4730.55"/>
        <n v="7022.25"/>
        <n v="4971.1499999999996"/>
        <n v="4693.1000000000004"/>
        <n v="9830.2000000000007"/>
        <n v="11776.2"/>
        <n v="4285.88"/>
        <n v="1845.6100000000001"/>
        <n v="4017.03"/>
        <n v="6143.72"/>
        <n v="3906.11"/>
        <n v="2433.6000000000004"/>
        <n v="3335"/>
        <n v="1111.4499999999998"/>
        <n v="3882.7999999999997"/>
        <n v="5726.7"/>
        <n v="194.39999999999998"/>
        <n v="388.29999999999995"/>
        <n v="734.34999999999991"/>
        <n v="1736.4499999999998"/>
        <n v="3349.5"/>
        <n v="-84.049999999999955"/>
        <n v="-99.639999999999986"/>
        <n v="1019.8900000000001"/>
        <n v="1917.8200000000006"/>
        <n v="600.72000000000025"/>
        <n v="113.28000000000003"/>
        <n v="2552.4499999999998"/>
        <n v="2559.6400000000003"/>
        <n v="3996.57"/>
        <n v="1086.19"/>
        <n v="10110.75"/>
        <n v="6286.41"/>
        <n v="7089.7"/>
        <n v="3235.5299999999997"/>
        <n v="558"/>
        <n v="1083.3599999999997"/>
        <n v="1225.77"/>
        <n v="3272.5499999999993"/>
        <n v="3049.1399999999994"/>
        <n v="6918.03"/>
        <n v="4670.3999999999996"/>
        <n v="422.88"/>
        <n v="4986.3599999999997"/>
        <n v="487.98"/>
        <n v="2807.04"/>
        <n v="-4460.1999999999989"/>
        <n v="-3741.1499999999996"/>
        <n v="-2337.3099999999995"/>
        <n v="-7325.739999999998"/>
        <n v="-2200.7600000000002"/>
        <n v="-108.4699999999998"/>
        <n v="-1932.7700000000004"/>
        <n v="-633.25999999999976"/>
        <n v="-598.61999999999989"/>
        <n v="-5725.4400000000005"/>
        <n v="4648.7700000000004"/>
        <n v="2762.98"/>
        <n v="2671.6499999999996"/>
        <n v="4451.59"/>
        <n v="3803.16"/>
        <n v="950.13000000000011"/>
        <n v="1667.19"/>
        <n v="214.98000000000002"/>
        <n v="220.01999999999998"/>
        <n v="-446.27999999999884"/>
        <n v="994.61999999999989"/>
        <n v="960.48000000000138"/>
        <n v="4556.0500000000011"/>
        <n v="2682.7000000000007"/>
        <n v="562.04999999999927"/>
        <n v="827.19999999999982"/>
        <n v="5002.59"/>
        <n v="603.97"/>
        <n v="1239.42"/>
        <n v="12199.95"/>
        <n v="4987.3500000000004"/>
        <n v="5929.22"/>
        <n v="680.21"/>
        <n v="894.33"/>
        <n v="1810.82"/>
        <n v="2645.25"/>
        <n v="2253.4499999999998"/>
        <n v="1181.05"/>
        <n v="70.199999999999989"/>
        <n v="631.81999999999994"/>
        <n v="-1184.0499999999993"/>
        <n v="2112.3200000000002"/>
        <n v="171.59000000000003"/>
        <n v="250.13000000000011"/>
        <n v="394.23000000000047"/>
        <n v="2101.77"/>
        <n v="3019.76"/>
        <n v="2081.08"/>
        <n v="2472.9"/>
        <n v="4052.9300000000003"/>
        <n v="3560.13"/>
        <n v="2386.8599999999997"/>
        <n v="4713.37"/>
        <n v="8092.58"/>
        <n v="1305.0899999999999"/>
        <n v="607.70999999999992"/>
        <n v="1541.9999999999998"/>
        <n v="321.32999999999993"/>
        <n v="5244.75"/>
        <n v="5579.49"/>
        <n v="7468.53"/>
        <n v="4408.0200000000004"/>
        <n v="3244.68"/>
        <n v="2927.55"/>
        <n v="-428.44000000000005"/>
        <n v="-3419.33"/>
        <n v="-746.11000000000013"/>
        <n v="-1314.4400000000005"/>
        <n v="2145.13"/>
        <n v="2659.46"/>
        <n v="112.48"/>
        <n v="3081.76"/>
        <n v="3073.95"/>
        <n v="3752.1400000000003"/>
        <n v="3473.3099999999995"/>
        <n v="1278.6300000000001"/>
        <n v="2303.4000000000005"/>
        <n v="2873.3"/>
        <n v="665.01"/>
        <n v="6057.09"/>
        <n v="5116.95"/>
        <n v="1554.12"/>
        <n v="4115.33"/>
        <n v="5907.1"/>
        <n v="2938.5"/>
        <n v="9531.9500000000007"/>
        <n v="8461.5600000000013"/>
        <n v="928.29"/>
        <n v="423.25"/>
        <n v="4457.16"/>
        <n v="226.28"/>
        <n v="1098.5999999999999"/>
        <n v="1926.3999999999996"/>
        <n v="742.9"/>
        <n v="6487.4"/>
        <n v="1818.6"/>
        <n v="2406.5"/>
        <n v="2172.87"/>
        <n v="-364.09999999999991"/>
        <n v="1097.02"/>
        <n v="2713.59"/>
        <n v="1562.41"/>
        <n v="3415.53"/>
        <n v="2291.59"/>
        <n v="2304.48"/>
        <n v="8127.5099999999993"/>
        <n v="3725.7599999999998"/>
        <n v="7648.9"/>
        <n v="1668.84"/>
        <n v="123.6"/>
        <n v="2616.1499999999996"/>
        <n v="606.15"/>
        <n v="889.82999999999993"/>
        <n v="3173.1899999999996"/>
        <n v="3258.1499999999996"/>
        <n v="2750.2200000000003"/>
        <n v="-1020.3099999999995"/>
        <n v="-695.30999999999949"/>
        <n v="-1922"/>
        <n v="-14.36"/>
        <n v="-508.86999999999989"/>
        <n v="334.77"/>
        <n v="-321.30000000000018"/>
        <n v="-51.449999999999932"/>
        <n v="9.0900000000000034"/>
        <n v="718.17000000000007"/>
        <n v="2516.75"/>
        <n v="2870.8500000000004"/>
        <n v="1275.9000000000001"/>
        <n v="471.09000000000003"/>
        <n v="1422.21"/>
        <n v="2726.4300000000003"/>
        <n v="3665.07"/>
        <n v="4674.12"/>
        <n v="3181.86"/>
        <n v="2757.2"/>
        <n v="3173.84"/>
        <n v="8249.2999999999993"/>
        <n v="3846.65"/>
        <n v="7181.5"/>
        <n v="9071.52"/>
        <n v="3555.64"/>
        <n v="7312.4400000000005"/>
        <n v="993.21"/>
        <n v="2356.79"/>
        <n v="3458.0299999999997"/>
        <n v="4192.2"/>
        <n v="1090.05"/>
        <n v="2693.25"/>
        <n v="587.59999999999991"/>
        <n v="506.25"/>
        <n v="1900.15"/>
        <n v="400.95000000000005"/>
        <n v="534.69000000000005"/>
        <n v="534.05000000000109"/>
        <n v="195.58000000000004"/>
        <n v="2673.7800000000007"/>
        <n v="2346.6800000000003"/>
        <n v="-121.32999999999993"/>
        <n v="606.79"/>
        <n v="3508.29"/>
        <n v="2816.61"/>
        <n v="2486.2600000000002"/>
        <n v="2957.41"/>
        <n v="6442.8099999999995"/>
        <n v="5756.9699999999993"/>
        <n v="9260.75"/>
        <n v="7277.13"/>
        <n v="2426.52"/>
        <n v="3413.0999999999995"/>
        <n v="5166.78"/>
        <n v="3412.4399999999996"/>
        <n v="594.54"/>
        <n v="6800.1299999999992"/>
        <n v="2423.37"/>
        <n v="-3129.66"/>
        <n v="-292.39"/>
        <n v="-1589.2600000000002"/>
        <n v="-2466.96"/>
        <n v="-1387.6599999999999"/>
        <n v="-2343.67"/>
        <n v="4207.1200000000008"/>
        <n v="175.26"/>
        <n v="2139.8099999999995"/>
        <n v="714.27"/>
        <n v="2229.8999999999996"/>
        <n v="1215.75"/>
        <n v="-399.26999999999953"/>
        <n v="2106.6999999999998"/>
        <n v="1295.8000000000002"/>
        <n v="88.050000000000182"/>
        <n v="10503.09"/>
        <n v="16446.39"/>
        <n v="3940.8"/>
        <n v="10512.12"/>
        <n v="923.37"/>
        <n v="9060.4500000000007"/>
        <n v="6235.57"/>
        <n v="2253.8900000000003"/>
        <n v="5297.42"/>
        <n v="60.34"/>
        <n v="6859.35"/>
        <n v="5210"/>
        <n v="7047.25"/>
        <n v="777.48"/>
        <n v="8101.42"/>
        <n v="1584.02"/>
        <n v="3266.95"/>
        <n v="1696.23"/>
        <n v="3872.45"/>
        <n v="399.75"/>
        <n v="1364.5"/>
        <n v="247.2"/>
        <n v="7833.8"/>
        <n v="160.75"/>
        <n v="1523.7300000000005"/>
        <n v="46.080000000000013"/>
        <n v="90.800000000000182"/>
        <n v="4248.54"/>
        <n v="3565.54"/>
        <n v="3406.5600000000004"/>
        <n v="3391.78"/>
        <n v="3291.6400000000003"/>
        <n v="3052.14"/>
        <n v="7395.8099999999995"/>
        <n v="1792.9499999999998"/>
        <n v="2714.91"/>
        <n v="2251.77"/>
        <n v="2996.43"/>
        <n v="6713.01"/>
        <n v="-628.86999999999989"/>
        <n v="-842.57999999999993"/>
        <n v="-5445.07"/>
        <n v="-1829.79"/>
        <n v="-3037.1399999999994"/>
        <n v="1451.0700000000002"/>
        <n v="3345.19"/>
        <n v="3813.0199999999995"/>
        <n v="-162.29999999999995"/>
        <n v="-84.119999999999891"/>
        <n v="1098.21"/>
        <n v="1625.6500000000005"/>
        <n v="415.75"/>
        <n v="2074.6000000000004"/>
        <n v="2706.3000000000011"/>
        <n v="4175.5"/>
        <n v="1393.1000000000004"/>
        <n v="1713.06"/>
        <n v="3543.66"/>
        <n v="2146.56"/>
        <n v="2074.17"/>
        <n v="7713.2"/>
        <n v="7363.2"/>
        <n v="6297.6"/>
        <n v="5693.65"/>
        <n v="4253.1000000000004"/>
        <n v="4236.8999999999996"/>
        <n v="6287.37"/>
        <n v="126.55000000000001"/>
        <n v="2719.5"/>
        <n v="1398.0499999999997"/>
        <n v="5361.7999999999993"/>
        <n v="96.25"/>
        <n v="723.9"/>
        <n v="331.65"/>
        <n v="1701"/>
        <n v="183.39999999999998"/>
        <n v="312.72000000000003"/>
        <n v="-828.02999999999975"/>
        <n v="336.98"/>
        <n v="3463.49"/>
        <n v="1221.99"/>
        <n v="260.88"/>
        <n v="3623.7299999999996"/>
        <n v="1044.2099999999998"/>
        <n v="1492.8899999999999"/>
        <n v="182.36999999999998"/>
        <n v="681.78"/>
        <n v="171.20999999999998"/>
        <n v="2000.1299999999997"/>
        <n v="2753.5499999999997"/>
        <n v="2481.5100000000002"/>
        <n v="-2886.3899999999994"/>
        <n v="-5309.369999999999"/>
        <n v="-930.89999999999964"/>
        <n v="-2787.4400000000005"/>
        <n v="-267.69999999999982"/>
        <n v="1313.7800000000002"/>
        <n v="2222.9499999999998"/>
        <n v="144.53"/>
        <n v="-573.02999999999975"/>
        <n v="-2264.58"/>
        <n v="1989.9500000000003"/>
        <n v="64.200000000000017"/>
        <n v="809.3"/>
        <n v="4910.43"/>
        <n v="5274.7000000000007"/>
        <n v="1627.49"/>
        <n v="7262.75"/>
        <n v="6104.8"/>
        <n v="4060.2"/>
        <n v="2567.0500000000002"/>
        <n v="5264.05"/>
        <n v="866.63"/>
        <n v="2596.3200000000002"/>
        <n v="3395.08"/>
        <n v="2151.2399999999998"/>
        <n v="788.09"/>
        <n v="956.77"/>
        <n v="971.75"/>
        <n v="3579.9"/>
        <n v="581.93000000000029"/>
        <n v="227.72000000000025"/>
        <n v="2371.4499999999998"/>
        <n v="1811.92"/>
        <n v="5315.97"/>
        <n v="2726.92"/>
        <n v="3474.17"/>
        <n v="4223.79"/>
        <n v="2358.87"/>
        <n v="6891.17"/>
        <n v="10851.99"/>
        <n v="3992.35"/>
        <n v="7428.95"/>
        <n v="1208.3699999999999"/>
        <n v="4018.3199999999997"/>
        <n v="6198.51"/>
        <n v="4113.2700000000004"/>
        <n v="4852.2299999999996"/>
        <n v="5040.24"/>
        <n v="3932.25"/>
        <n v="5024.9699999999993"/>
        <n v="-3354.5499999999993"/>
        <n v="-6377.1299999999992"/>
        <n v="-3158.0699999999997"/>
        <n v="-103.88999999999999"/>
        <n v="-2621.1800000000003"/>
        <n v="4311.43"/>
        <n v="2491.02"/>
        <n v="2637.3199999999997"/>
        <n v="2471.67"/>
        <n v="292.55999999999995"/>
        <n v="1518.0900000000001"/>
        <n v="1442.6100000000001"/>
        <n v="18.54"/>
        <n v="3875.55"/>
        <n v="2087.91"/>
        <n v="-3369.7199999999975"/>
        <n v="-347.30999999999949"/>
        <n v="1032.3499999999999"/>
        <n v="2194.6"/>
        <n v="1338.5500000000002"/>
        <n v="64.5"/>
        <n v="8636.49"/>
        <n v="1936.54"/>
        <n v="1187.4000000000001"/>
        <n v="2175.44"/>
        <n v="5290.08"/>
        <n v="6428.34"/>
        <n v="854.37"/>
        <n v="5270.2000000000007"/>
        <n v="6188.7"/>
        <n v="2732.65"/>
        <n v="4333.1499999999996"/>
        <n v="1131.56"/>
        <n v="509.33000000000004"/>
        <n v="858.51"/>
        <n v="1205.5"/>
        <n v="3522.75"/>
        <n v="398.3"/>
        <n v="1190.05"/>
        <n v="1898.9300000000003"/>
        <n v="291.10000000000036"/>
        <n v="650.08000000000015"/>
        <n v="4029.9000000000005"/>
        <n v="230.21000000000004"/>
        <n v="136.83000000000004"/>
        <n v="605.90999999999985"/>
        <n v="204.11999999999989"/>
        <n v="213.25"/>
        <n v="2191.04"/>
        <n v="131.74"/>
        <n v="3517.01"/>
        <n v="3434.87"/>
        <n v="7284.2199999999993"/>
        <n v="1961.76"/>
        <n v="3298.13"/>
        <n v="2669.22"/>
        <n v="3092.59"/>
        <n v="211.38"/>
        <n v="1750.7999999999997"/>
        <n v="5278.62"/>
        <n v="3257.49"/>
        <n v="377.96999999999997"/>
        <n v="3664.2299999999996"/>
        <n v="1015.56"/>
        <n v="500.64"/>
        <n v="2526.27"/>
        <n v="2571.12"/>
        <n v="9497.1899999999987"/>
        <n v="918.12"/>
        <n v="-246.31999999999971"/>
        <n v="-723.29"/>
        <n v="-267.24"/>
        <n v="-3655.3500000000004"/>
        <n v="5745.64"/>
        <n v="2760.98"/>
        <n v="1701.0900000000001"/>
        <n v="2926.49"/>
        <n v="3696.84"/>
        <n v="945.56999999999994"/>
        <n v="843"/>
        <n v="1849.5299999999997"/>
        <n v="3835.4399999999996"/>
        <n v="5089.41"/>
        <n v="-333.98999999999978"/>
        <n v="1145.1300000000001"/>
        <n v="-179.13000000000011"/>
        <n v="1954.6499999999996"/>
        <n v="2620.1999999999998"/>
        <n v="1363.9000000000005"/>
        <n v="3962.1499999999996"/>
        <n v="2848.41"/>
        <n v="7547.34"/>
        <n v="796.47"/>
        <n v="30.18"/>
        <n v="8977.35"/>
        <n v="718.46"/>
        <n v="4113.13"/>
        <n v="4394.4400000000005"/>
        <n v="1608.62"/>
        <n v="5534.4"/>
        <n v="2008"/>
        <n v="12216.75"/>
        <n v="6392.6"/>
        <n v="396.6"/>
        <n v="7552.1"/>
        <n v="5111.55"/>
        <n v="6889.9"/>
        <n v="3271.9"/>
        <n v="6584.23"/>
        <n v="6340.84"/>
        <n v="1590.93"/>
        <n v="3776.4699999999993"/>
        <n v="379.2"/>
        <n v="862.94999999999982"/>
        <n v="1929.6499999999999"/>
        <n v="1726.35"/>
        <n v="718.69999999999982"/>
        <n v="4703.8499999999995"/>
        <n v="9362.2999999999993"/>
        <n v="1531.35"/>
        <n v="4259.0499999999993"/>
        <n v="3360.7800000000007"/>
        <n v="756.80000000000018"/>
        <n v="-480.16999999999962"/>
        <n v="3308.59"/>
        <n v="1248.49"/>
        <n v="3735.54"/>
        <n v="3072.3900000000003"/>
        <n v="3166.38"/>
        <n v="3534.98"/>
        <n v="2252.1499999999996"/>
        <n v="9211.24"/>
        <n v="9428.9599999999991"/>
        <n v="2211.0899999999997"/>
        <n v="1388.0099999999998"/>
        <n v="1337.4599999999998"/>
        <n v="1974.1499999999996"/>
        <n v="2970.6"/>
        <n v="4878.8099999999995"/>
        <n v="500.61"/>
        <n v="3064.5"/>
        <n v="5669.79"/>
        <n v="-80.220000000000027"/>
        <n v="-668.89999999999964"/>
        <n v="-8309.6699999999983"/>
        <n v="1901.3500000000004"/>
        <n v="1164.9000000000001"/>
        <n v="2520.21"/>
        <n v="180.24"/>
        <n v="848.15999999999985"/>
        <n v="-1279.1999999999998"/>
        <n v="535.32000000000062"/>
        <n v="2661.5"/>
        <n v="2831.75"/>
        <n v="2195.4000000000005"/>
        <n v="2268.1500000000005"/>
        <n v="746.64"/>
        <n v="3729.2700000000004"/>
        <n v="11346.060000000001"/>
        <n v="2072.25"/>
        <n v="13457.43"/>
        <n v="3939.67"/>
        <n v="2530.63"/>
        <n v="514.54999999999995"/>
        <n v="2973.48"/>
        <n v="2827.95"/>
        <n v="9788.7999999999993"/>
        <n v="12621.55"/>
        <n v="7204.6"/>
        <n v="5522.15"/>
        <n v="7381.45"/>
        <n v="5646.55"/>
        <n v="8976.15"/>
        <n v="8737.25"/>
        <n v="5181.67"/>
        <n v="510.97"/>
        <n v="1193.1799999999998"/>
        <n v="130.05000000000001"/>
        <n v="2585.9499999999998"/>
        <n v="1282.3499999999999"/>
        <n v="3145.0499999999997"/>
        <n v="392.4"/>
        <n v="2737.59"/>
        <n v="271.40000000000055"/>
        <n v="1112.95"/>
        <n v="1025.0900000000001"/>
        <n v="1104.1400000000001"/>
        <n v="-52.870000000000005"/>
        <n v="69.260000000000005"/>
        <n v="8602.5400000000009"/>
        <n v="4168.47"/>
        <n v="3440.65"/>
        <n v="3232.71"/>
        <n v="4093.93"/>
        <n v="2596.39"/>
        <n v="2692.05"/>
        <n v="808.20999999999992"/>
        <n v="1475.87"/>
        <n v="11377.76"/>
        <n v="466.70999999999992"/>
        <n v="2544.87"/>
        <n v="1076.6099999999997"/>
        <n v="1347.21"/>
        <n v="1437.2399999999998"/>
        <n v="2700.96"/>
        <n v="252.51"/>
        <n v="3916.74"/>
        <n v="-2298.8799999999992"/>
        <n v="-394.55999999999949"/>
        <n v="-1579.79"/>
        <n v="-481.90999999999985"/>
        <n v="-135.87"/>
        <n v="4025.29"/>
        <n v="3406.4"/>
        <n v="5710.3700000000008"/>
        <n v="2408.65"/>
        <n v="2497.35"/>
        <n v="6861.75"/>
        <n v="5047.08"/>
        <n v="-166.40999999999985"/>
        <n v="-1329.54"/>
        <n v="479.94000000000051"/>
        <n v="1203.33"/>
        <n v="102.30000000000018"/>
        <n v="2453.58"/>
        <n v="6709.77"/>
        <n v="6108.4500000000007"/>
        <n v="6151.5300000000007"/>
        <n v="6104.1"/>
        <n v="184.97"/>
        <n v="4849.25"/>
        <n v="7407.2"/>
        <n v="10035.15"/>
        <n v="5126.5"/>
        <n v="7413.65"/>
        <n v="8231.7000000000007"/>
      </sharedItems>
    </cacheField>
    <cacheField name="Months (Shipdate)" numFmtId="0" databaseField="0">
      <fieldGroup base="4">
        <rangePr groupBy="months" startDate="2023-01-02T00:00:00" endDate="2024-10-02T00:00:00"/>
        <groupItems count="14">
          <s v="&lt;02-01-2023"/>
          <s v="Jan"/>
          <s v="Feb"/>
          <s v="Mar"/>
          <s v="Apr"/>
          <s v="May"/>
          <s v="Jun"/>
          <s v="Jul"/>
          <s v="Aug"/>
          <s v="Sep"/>
          <s v="Oct"/>
          <s v="Nov"/>
          <s v="Dec"/>
          <s v="&gt;02-10-2024"/>
        </groupItems>
      </fieldGroup>
    </cacheField>
    <cacheField name="Quarters (Shipdate)" numFmtId="0" databaseField="0">
      <fieldGroup base="4">
        <rangePr groupBy="quarters" startDate="2023-01-02T00:00:00" endDate="2024-10-02T00:00:00"/>
        <groupItems count="6">
          <s v="&lt;02-01-2023"/>
          <s v="Qtr1"/>
          <s v="Qtr2"/>
          <s v="Qtr3"/>
          <s v="Qtr4"/>
          <s v="&gt;02-10-2024"/>
        </groupItems>
      </fieldGroup>
    </cacheField>
    <cacheField name="Years (Shipdate)" numFmtId="0" databaseField="0">
      <fieldGroup base="4">
        <rangePr groupBy="years" startDate="2023-01-02T00:00:00" endDate="2024-10-02T00:00:00"/>
        <groupItems count="4">
          <s v="&lt;02-01-2023"/>
          <s v="2023"/>
          <s v="2024"/>
          <s v="&gt;02-10-2024"/>
        </groupItems>
      </fieldGroup>
    </cacheField>
  </cacheFields>
  <extLst>
    <ext xmlns:x14="http://schemas.microsoft.com/office/spreadsheetml/2009/9/main" uri="{725AE2AE-9491-48be-B2B4-4EB974FC3084}">
      <x14:pivotCacheDefinition pivotCacheId="13379010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3.535135185186" createdVersion="8" refreshedVersion="8" minRefreshableVersion="3" recordCount="25" xr:uid="{A8955E64-31D5-4FA7-80F0-397293EFB552}">
  <cacheSource type="worksheet">
    <worksheetSource name="people"/>
  </cacheSource>
  <cacheFields count="4">
    <cacheField name="Sales_person" numFmtId="0">
      <sharedItems/>
    </cacheField>
    <cacheField name="Team" numFmtId="0">
      <sharedItems count="4">
        <s v="Yummies"/>
        <s v="Delish"/>
        <s v="Jucies"/>
        <s v="Tempo"/>
      </sharedItems>
    </cacheField>
    <cacheField name="Picture" numFmtId="0">
      <sharedItems/>
    </cacheField>
    <cacheField name="SPID" numFmtId="0">
      <sharedItems/>
    </cacheField>
  </cacheFields>
  <extLst>
    <ext xmlns:x14="http://schemas.microsoft.com/office/spreadsheetml/2009/9/main" uri="{725AE2AE-9491-48be-B2B4-4EB974FC3084}">
      <x14:pivotCacheDefinition pivotCacheId="142321995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40698726851" backgroundQuery="1" createdVersion="8" refreshedVersion="8" minRefreshableVersion="3" recordCount="0" supportSubquery="1" supportAdvancedDrill="1" xr:uid="{958A723A-4B88-479F-B039-9EB70F8C6E5F}">
  <cacheSource type="external" connectionId="1"/>
  <cacheFields count="2">
    <cacheField name="[locations].[Region].[Region]" caption="Region" numFmtId="0" hierarchy="1" level="1">
      <sharedItems count="3">
        <s v="Americas"/>
        <s v="APAC"/>
        <s v="Europe"/>
      </sharedItems>
    </cacheField>
    <cacheField name="[Measures].[Sum of Amount]" caption="Sum of Amount" numFmtId="0" hierarchy="35" level="32767"/>
  </cacheFields>
  <cacheHierarchies count="39">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sales person anme]" caption="sales person anme" attribute="1" defaultMemberUniqueName="[shipments].[sales person anme].[All]" allUniqueName="[shipments].[sales person anme].[All]" dimensionUniqueName="[shipments]" displayFolder="" count="0" memberValueDatatype="130" unbalanced="0"/>
    <cacheHierarchy uniqueName="[shipments].[years]" caption="years" attribute="1" defaultMemberUniqueName="[shipments].[years].[All]" allUniqueName="[shipments].[years].[All]" dimensionUniqueName="[shipments]" displayFolder="" count="0" memberValueDatatype="20" unbalanced="0"/>
    <cacheHierarchy uniqueName="[shipments].[country2]" caption="country2" attribute="1" defaultMemberUniqueName="[shipments].[country2].[All]" allUniqueName="[shipments].[country2].[All]" dimensionUniqueName="[shipments]" displayFolder="" count="0" memberValueDatatype="130" unbalanced="0"/>
    <cacheHierarchy uniqueName="[shipments].[cost_per_box]" caption="cost_per_box" attribute="1" defaultMemberUniqueName="[shipments].[cost_per_box].[All]" allUniqueName="[shipments].[cost_per_box].[All]" dimensionUniqueName="[shipments]" displayFolder="" count="0" memberValueDatatype="5" unbalanced="0"/>
    <cacheHierarchy uniqueName="[shipments].[total cost]" caption="total cost" attribute="1" defaultMemberUniqueName="[shipments].[total cost].[All]" allUniqueName="[shipments].[total cost].[All]" dimensionUniqueName="[shipments]" displayFolder="" count="0" memberValueDatatype="5" unbalanced="0"/>
    <cacheHierarchy uniqueName="[shipments].[amount-total_cost]" caption="amount-total_cost" attribute="1" defaultMemberUniqueName="[shipments].[amount-total_cost].[All]" allUniqueName="[shipments].[amount-total_cos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0" memberValueDatatype="130" unbalanced="0"/>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hidden="1">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68860995372" backgroundQuery="1" createdVersion="8" refreshedVersion="8" minRefreshableVersion="3" recordCount="0" supportSubquery="1" supportAdvancedDrill="1" xr:uid="{B3B67212-62BA-47F4-8F44-EF367FB9A0D2}">
  <cacheSource type="external" connectionId="1"/>
  <cacheFields count="3">
    <cacheField name="[people].[Sales_person].[Sales_person]" caption="Sales_person" numFmtId="0" hierarchy="3" level="1">
      <sharedItems count="5">
        <s v="Barr Faughny"/>
        <s v="Brien Boise"/>
        <s v="Ches Bonnell"/>
        <s v="Dennison Crosswaite"/>
        <s v="Marney O'Breen"/>
      </sharedItems>
    </cacheField>
    <cacheField name="[Measures].[Sum of Boxes]" caption="Sum of Boxes" numFmtId="0" hierarchy="34" level="32767"/>
    <cacheField name="[shipments].[Shipdate (Month)].[Shipdate (Month)]" caption="Shipdate (Month)" numFmtId="0" hierarchy="27" level="1">
      <sharedItems containsSemiMixedTypes="0" containsNonDate="0" containsString="0"/>
    </cacheField>
  </cacheFields>
  <cacheHierarchies count="39">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sales person anme]" caption="sales person anme" attribute="1" defaultMemberUniqueName="[shipments].[sales person anme].[All]" allUniqueName="[shipments].[sales person anme].[All]" dimensionUniqueName="[shipments]" displayFolder="" count="0" memberValueDatatype="130" unbalanced="0"/>
    <cacheHierarchy uniqueName="[shipments].[years]" caption="years" attribute="1" defaultMemberUniqueName="[shipments].[years].[All]" allUniqueName="[shipments].[years].[All]" dimensionUniqueName="[shipments]" displayFolder="" count="0" memberValueDatatype="20" unbalanced="0"/>
    <cacheHierarchy uniqueName="[shipments].[country2]" caption="country2" attribute="1" defaultMemberUniqueName="[shipments].[country2].[All]" allUniqueName="[shipments].[country2].[All]" dimensionUniqueName="[shipments]" displayFolder="" count="0" memberValueDatatype="130" unbalanced="0"/>
    <cacheHierarchy uniqueName="[shipments].[cost_per_box]" caption="cost_per_box" attribute="1" defaultMemberUniqueName="[shipments].[cost_per_box].[All]" allUniqueName="[shipments].[cost_per_box].[All]" dimensionUniqueName="[shipments]" displayFolder="" count="0" memberValueDatatype="5" unbalanced="0"/>
    <cacheHierarchy uniqueName="[shipments].[total cost]" caption="total cost" attribute="1" defaultMemberUniqueName="[shipments].[total cost].[All]" allUniqueName="[shipments].[total cost].[All]" dimensionUniqueName="[shipments]" displayFolder="" count="0" memberValueDatatype="5" unbalanced="0"/>
    <cacheHierarchy uniqueName="[shipments].[amount-total_cost]" caption="amount-total_cost" attribute="1" defaultMemberUniqueName="[shipments].[amount-total_cost].[All]" allUniqueName="[shipments].[amount-total_cos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2"/>
      </fieldsUsage>
    </cacheHierarchy>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hidden="1">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hidden="1">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68861574073" backgroundQuery="1" createdVersion="8" refreshedVersion="8" minRefreshableVersion="3" recordCount="0" supportSubquery="1" supportAdvancedDrill="1" xr:uid="{65349502-5C01-4D49-8AF9-C68C1F5E2FB9}">
  <cacheSource type="external" connectionId="1"/>
  <cacheFields count="4">
    <cacheField name="[products].[Product].[Product]" caption="Product" numFmtId="0" hierarchy="7" level="1">
      <sharedItems count="22">
        <s v="85% Dark Bars"/>
        <s v="99% Dark &amp; Pure"/>
        <s v="Almond Choco"/>
        <s v="Baker's Choco Chips"/>
        <s v="Caramel Stuffed Bars"/>
        <s v="Fruit &amp; Nut Bars"/>
        <s v="Milk Bars"/>
        <s v="Mint Chip Choco"/>
        <s v="Orange Choco"/>
        <s v="Raspberry Choco"/>
        <s v="Smooth Silky Salty"/>
        <s v="50% Dark Bites"/>
        <s v="70% Dark Bites"/>
        <s v="After Nines"/>
        <s v="Choco Coated Almonds"/>
        <s v="Eclairs"/>
        <s v="Peanut Butter Cubes"/>
        <s v="Spicy Special Slims"/>
        <s v="Drinking Coco"/>
        <s v="Manuka Honey Choco"/>
        <s v="Organic Choco Syrup"/>
        <s v="White Choc"/>
      </sharedItems>
    </cacheField>
    <cacheField name="[Measures].[Sum of Boxes]" caption="Sum of Boxes" numFmtId="0" hierarchy="34" level="32767"/>
    <cacheField name="[products].[Category].[Category]" caption="Category" numFmtId="0" hierarchy="8" level="1">
      <sharedItems count="3">
        <s v="Bars"/>
        <s v="Bites"/>
        <s v="Other"/>
      </sharedItems>
    </cacheField>
    <cacheField name="[shipments].[Shipdate (Month)].[Shipdate (Month)]" caption="Shipdate (Month)" numFmtId="0" hierarchy="27" level="1">
      <sharedItems containsSemiMixedTypes="0" containsNonDate="0" containsString="0"/>
    </cacheField>
  </cacheFields>
  <cacheHierarchies count="39">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sales person anme]" caption="sales person anme" attribute="1" defaultMemberUniqueName="[shipments].[sales person anme].[All]" allUniqueName="[shipments].[sales person anme].[All]" dimensionUniqueName="[shipments]" displayFolder="" count="0" memberValueDatatype="130" unbalanced="0"/>
    <cacheHierarchy uniqueName="[shipments].[years]" caption="years" attribute="1" defaultMemberUniqueName="[shipments].[years].[All]" allUniqueName="[shipments].[years].[All]" dimensionUniqueName="[shipments]" displayFolder="" count="0" memberValueDatatype="20" unbalanced="0"/>
    <cacheHierarchy uniqueName="[shipments].[country2]" caption="country2" attribute="1" defaultMemberUniqueName="[shipments].[country2].[All]" allUniqueName="[shipments].[country2].[All]" dimensionUniqueName="[shipments]" displayFolder="" count="0" memberValueDatatype="130" unbalanced="0"/>
    <cacheHierarchy uniqueName="[shipments].[cost_per_box]" caption="cost_per_box" attribute="1" defaultMemberUniqueName="[shipments].[cost_per_box].[All]" allUniqueName="[shipments].[cost_per_box].[All]" dimensionUniqueName="[shipments]" displayFolder="" count="0" memberValueDatatype="5" unbalanced="0"/>
    <cacheHierarchy uniqueName="[shipments].[total cost]" caption="total cost" attribute="1" defaultMemberUniqueName="[shipments].[total cost].[All]" allUniqueName="[shipments].[total cost].[All]" dimensionUniqueName="[shipments]" displayFolder="" count="0" memberValueDatatype="5" unbalanced="0"/>
    <cacheHierarchy uniqueName="[shipments].[amount-total_cost]" caption="amount-total_cost" attribute="1" defaultMemberUniqueName="[shipments].[amount-total_cost].[All]" allUniqueName="[shipments].[amount-total_cos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3"/>
      </fieldsUsage>
    </cacheHierarchy>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hidden="1">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hidden="1">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68862152781" backgroundQuery="1" createdVersion="8" refreshedVersion="8" minRefreshableVersion="3" recordCount="0" supportSubquery="1" supportAdvancedDrill="1" xr:uid="{90A7D827-E78C-4991-831A-7351DFAE0100}">
  <cacheSource type="external" connectionId="1"/>
  <cacheFields count="4">
    <cacheField name="[products].[Product].[Product]" caption="Product" numFmtId="0" hierarchy="7" level="1">
      <sharedItems count="22">
        <s v="85% Dark Bars"/>
        <s v="99% Dark &amp; Pure"/>
        <s v="Almond Choco"/>
        <s v="Baker's Choco Chips"/>
        <s v="Caramel Stuffed Bars"/>
        <s v="Fruit &amp; Nut Bars"/>
        <s v="Milk Bars"/>
        <s v="Mint Chip Choco"/>
        <s v="Orange Choco"/>
        <s v="Raspberry Choco"/>
        <s v="Smooth Silky Salty"/>
        <s v="50% Dark Bites"/>
        <s v="70% Dark Bites"/>
        <s v="After Nines"/>
        <s v="Choco Coated Almonds"/>
        <s v="Eclairs"/>
        <s v="Peanut Butter Cubes"/>
        <s v="Spicy Special Slims"/>
        <s v="Drinking Coco"/>
        <s v="Manuka Honey Choco"/>
        <s v="Organic Choco Syrup"/>
        <s v="White Choc"/>
      </sharedItems>
    </cacheField>
    <cacheField name="[Measures].[Sum of Boxes]" caption="Sum of Boxes" numFmtId="0" hierarchy="34" level="32767"/>
    <cacheField name="[products].[Category].[Category]" caption="Category" numFmtId="0" hierarchy="8" level="1">
      <sharedItems count="3">
        <s v="Bars"/>
        <s v="Bites"/>
        <s v="Other"/>
      </sharedItems>
    </cacheField>
    <cacheField name="[shipments].[Shipdate (Month)].[Shipdate (Month)]" caption="Shipdate (Month)" numFmtId="0" hierarchy="27" level="1">
      <sharedItems containsSemiMixedTypes="0" containsNonDate="0" containsString="0"/>
    </cacheField>
  </cacheFields>
  <cacheHierarchies count="39">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sales person anme]" caption="sales person anme" attribute="1" defaultMemberUniqueName="[shipments].[sales person anme].[All]" allUniqueName="[shipments].[sales person anme].[All]" dimensionUniqueName="[shipments]" displayFolder="" count="0" memberValueDatatype="130" unbalanced="0"/>
    <cacheHierarchy uniqueName="[shipments].[years]" caption="years" attribute="1" defaultMemberUniqueName="[shipments].[years].[All]" allUniqueName="[shipments].[years].[All]" dimensionUniqueName="[shipments]" displayFolder="" count="0" memberValueDatatype="20" unbalanced="0"/>
    <cacheHierarchy uniqueName="[shipments].[country2]" caption="country2" attribute="1" defaultMemberUniqueName="[shipments].[country2].[All]" allUniqueName="[shipments].[country2].[All]" dimensionUniqueName="[shipments]" displayFolder="" count="0" memberValueDatatype="130" unbalanced="0"/>
    <cacheHierarchy uniqueName="[shipments].[cost_per_box]" caption="cost_per_box" attribute="1" defaultMemberUniqueName="[shipments].[cost_per_box].[All]" allUniqueName="[shipments].[cost_per_box].[All]" dimensionUniqueName="[shipments]" displayFolder="" count="0" memberValueDatatype="5" unbalanced="0"/>
    <cacheHierarchy uniqueName="[shipments].[total cost]" caption="total cost" attribute="1" defaultMemberUniqueName="[shipments].[total cost].[All]" allUniqueName="[shipments].[total cost].[All]" dimensionUniqueName="[shipments]" displayFolder="" count="0" memberValueDatatype="5" unbalanced="0"/>
    <cacheHierarchy uniqueName="[shipments].[amount-total_cost]" caption="amount-total_cost" attribute="1" defaultMemberUniqueName="[shipments].[amount-total_cost].[All]" allUniqueName="[shipments].[amount-total_cos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3"/>
      </fieldsUsage>
    </cacheHierarchy>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hidden="1">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hidden="1">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68862615743" backgroundQuery="1" createdVersion="8" refreshedVersion="8" minRefreshableVersion="3" recordCount="0" supportSubquery="1" supportAdvancedDrill="1" xr:uid="{5793E092-D425-4445-9525-E0D897E75C38}">
  <cacheSource type="external" connectionId="1"/>
  <cacheFields count="3">
    <cacheField name="[locations].[Geo].[Geo]" caption="Geo" numFmtId="0" level="1">
      <sharedItems count="6">
        <s v="Australia"/>
        <s v="Canada"/>
        <s v="India"/>
        <s v="New Zealand"/>
        <s v="UK"/>
        <s v="USA"/>
      </sharedItems>
    </cacheField>
    <cacheField name="[Measures].[Sum of Boxes]" caption="Sum of Boxes" numFmtId="0" hierarchy="34" level="32767"/>
    <cacheField name="[shipments].[Shipdate (Month)].[Shipdate (Month)]" caption="Shipdate (Month)" numFmtId="0" hierarchy="27" level="1">
      <sharedItems containsSemiMixedTypes="0" containsNonDate="0" containsString="0"/>
    </cacheField>
  </cacheFields>
  <cacheHierarchies count="39">
    <cacheHierarchy uniqueName="[locations].[Geo]" caption="Geo" attribute="1" defaultMemberUniqueName="[locations].[Geo].[All]" allUniqueName="[locations].[Geo].[All]" dimensionUniqueName="[locations]" displayFolder="" count="2" memberValueDatatype="130" unbalanced="0">
      <fieldsUsage count="2">
        <fieldUsage x="-1"/>
        <fieldUsage x="0"/>
      </fieldsUsage>
    </cacheHierarchy>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0"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sales person anme]" caption="sales person anme" attribute="1" defaultMemberUniqueName="[shipments].[sales person anme].[All]" allUniqueName="[shipments].[sales person anme].[All]" dimensionUniqueName="[shipments]" displayFolder="" count="0" memberValueDatatype="130" unbalanced="0"/>
    <cacheHierarchy uniqueName="[shipments].[years]" caption="years" attribute="1" defaultMemberUniqueName="[shipments].[years].[All]" allUniqueName="[shipments].[years].[All]" dimensionUniqueName="[shipments]" displayFolder="" count="0" memberValueDatatype="20" unbalanced="0"/>
    <cacheHierarchy uniqueName="[shipments].[country2]" caption="country2" attribute="1" defaultMemberUniqueName="[shipments].[country2].[All]" allUniqueName="[shipments].[country2].[All]" dimensionUniqueName="[shipments]" displayFolder="" count="0" memberValueDatatype="130" unbalanced="0"/>
    <cacheHierarchy uniqueName="[shipments].[cost_per_box]" caption="cost_per_box" attribute="1" defaultMemberUniqueName="[shipments].[cost_per_box].[All]" allUniqueName="[shipments].[cost_per_box].[All]" dimensionUniqueName="[shipments]" displayFolder="" count="0" memberValueDatatype="5" unbalanced="0"/>
    <cacheHierarchy uniqueName="[shipments].[total cost]" caption="total cost" attribute="1" defaultMemberUniqueName="[shipments].[total cost].[All]" allUniqueName="[shipments].[total cost].[All]" dimensionUniqueName="[shipments]" displayFolder="" count="0" memberValueDatatype="5" unbalanced="0"/>
    <cacheHierarchy uniqueName="[shipments].[amount-total_cost]" caption="amount-total_cost" attribute="1" defaultMemberUniqueName="[shipments].[amount-total_cost].[All]" allUniqueName="[shipments].[amount-total_cos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2"/>
      </fieldsUsage>
    </cacheHierarchy>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hidden="1">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hidden="1">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69035416665" backgroundQuery="1" createdVersion="8" refreshedVersion="8" minRefreshableVersion="3" recordCount="0" supportSubquery="1" supportAdvancedDrill="1" xr:uid="{E57C990E-00F1-4DEE-9349-84D8C5508F7A}">
  <cacheSource type="external" connectionId="1"/>
  <cacheFields count="3">
    <cacheField name="[people].[Team].[Team]" caption="Team" numFmtId="0" hierarchy="4" level="1">
      <sharedItems count="1">
        <s v="Tempo"/>
      </sharedItems>
    </cacheField>
    <cacheField name="[Measures].[Count of Team]" caption="Count of Team" numFmtId="0" hierarchy="36" level="32767"/>
    <cacheField name="[people].[Sales_person].[Sales_person]" caption="Sales_person" numFmtId="0" hierarchy="3" level="1">
      <sharedItems containsSemiMixedTypes="0" containsNonDate="0" containsString="0"/>
    </cacheField>
  </cacheFields>
  <cacheHierarchies count="39">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2" memberValueDatatype="130" unbalanced="0"/>
    <cacheHierarchy uniqueName="[locations].[GID]" caption="GID" attribute="1" defaultMemberUniqueName="[locations].[GID].[All]" allUniqueName="[locations].[GID].[All]" dimensionUniqueName="[locations]" displayFolder="" count="2"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eople].[Picture]" caption="Picture" attribute="1" defaultMemberUniqueName="[people].[Picture].[All]" allUniqueName="[people].[Picture].[All]" dimensionUniqueName="[people]" displayFolder="" count="2" memberValueDatatype="130" unbalanced="0"/>
    <cacheHierarchy uniqueName="[people].[SPID]" caption="SPID" attribute="1" defaultMemberUniqueName="[people].[SPID].[All]" allUniqueName="[people].[SPID].[All]" dimensionUniqueName="[people]"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2" memberValueDatatype="5" unbalanced="0"/>
    <cacheHierarchy uniqueName="[products].[PID]" caption="PID" attribute="1" defaultMemberUniqueName="[products].[PID].[All]" allUniqueName="[products].[PID].[All]" dimensionUniqueName="[products]" displayFolder="" count="2" memberValueDatatype="130" unbalanced="0"/>
    <cacheHierarchy uniqueName="[shipments].[ShipmentID]" caption="ShipmentID" attribute="1" defaultMemberUniqueName="[shipments].[ShipmentID].[All]" allUniqueName="[shipments].[ShipmentID].[All]" dimensionUniqueName="[shipments]" displayFolder="" count="2"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cacheHierarchy uniqueName="[shipments].[GID]" caption="GID" attribute="1" defaultMemberUniqueName="[shipments].[GID].[All]" allUniqueName="[shipments].[GID].[All]" dimensionUniqueName="[shipments]" displayFolder="" count="2"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2" memberValueDatatype="5" unbalanced="0"/>
    <cacheHierarchy uniqueName="[shipments].[Boxes]" caption="Boxes" attribute="1" defaultMemberUniqueName="[shipments].[Boxes].[All]" allUniqueName="[shipments].[Boxes].[All]" dimensionUniqueName="[shipments]" displayFolder="" count="2"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cacheHierarchy uniqueName="[shipments].[sales person anme]" caption="sales person anme" attribute="1" defaultMemberUniqueName="[shipments].[sales person anme].[All]" allUniqueName="[shipments].[sales person anme].[All]" dimensionUniqueName="[shipments]" displayFolder="" count="2" memberValueDatatype="130" unbalanced="0"/>
    <cacheHierarchy uniqueName="[shipments].[years]" caption="years" attribute="1" defaultMemberUniqueName="[shipments].[years].[All]" allUniqueName="[shipments].[years].[All]" dimensionUniqueName="[shipments]" displayFolder="" count="2" memberValueDatatype="20" unbalanced="0"/>
    <cacheHierarchy uniqueName="[shipments].[country2]" caption="country2" attribute="1" defaultMemberUniqueName="[shipments].[country2].[All]" allUniqueName="[shipments].[country2].[All]" dimensionUniqueName="[shipments]" displayFolder="" count="2" memberValueDatatype="130" unbalanced="0"/>
    <cacheHierarchy uniqueName="[shipments].[cost_per_box]" caption="cost_per_box" attribute="1" defaultMemberUniqueName="[shipments].[cost_per_box].[All]" allUniqueName="[shipments].[cost_per_box].[All]" dimensionUniqueName="[shipments]" displayFolder="" count="2" memberValueDatatype="5" unbalanced="0"/>
    <cacheHierarchy uniqueName="[shipments].[total cost]" caption="total cost" attribute="1" defaultMemberUniqueName="[shipments].[total cost].[All]" allUniqueName="[shipments].[total cost].[All]" dimensionUniqueName="[shipments]" displayFolder="" count="2" memberValueDatatype="5" unbalanced="0"/>
    <cacheHierarchy uniqueName="[shipments].[amount-total_cost]" caption="amount-total_cost" attribute="1" defaultMemberUniqueName="[shipments].[amount-total_cost].[All]" allUniqueName="[shipments].[amount-total_cost].[All]" dimensionUniqueName="[shipments]" displayFolder="" count="2"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cacheHierarchy uniqueName="[shipments].[Shipdate (Quarter)]" caption="Shipdate (Quarter)" attribute="1" defaultMemberUniqueName="[shipments].[Shipdate (Quarter)].[All]" allUniqueName="[shipments].[Shipdate (Quarter)].[All]" dimensionUniqueName="[shipments]" displayFolder="" count="2"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cacheHierarchy uniqueName="[shipments].[Shipdate (Month Index)]" caption="Shipdate (Month Index)" attribute="1" defaultMemberUniqueName="[shipments].[Shipdate (Month Index)].[All]" allUniqueName="[shipments].[Shipdate (Month Index)].[All]" dimensionUniqueName="[shipments]" displayFolder="" count="2"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hidden="1">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hidden="1">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69036111112" backgroundQuery="1" createdVersion="8" refreshedVersion="8" minRefreshableVersion="3" recordCount="0" supportSubquery="1" supportAdvancedDrill="1" xr:uid="{038962D5-9100-4C81-8A06-084EB4EFC5C0}">
  <cacheSource type="external" connectionId="1"/>
  <cacheFields count="3">
    <cacheField name="[locations].[Region].[Region]" caption="Region" numFmtId="0" hierarchy="1" level="1">
      <sharedItems count="3">
        <s v="Americas"/>
        <s v="APAC"/>
        <s v="Europe"/>
      </sharedItems>
    </cacheField>
    <cacheField name="[Measures].[Sum of Boxes]" caption="Sum of Boxes" numFmtId="0" hierarchy="34" level="32767"/>
    <cacheField name="[people].[Sales_person].[Sales_person]" caption="Sales_person" numFmtId="0" hierarchy="3" level="1">
      <sharedItems containsSemiMixedTypes="0" containsNonDate="0" containsString="0"/>
    </cacheField>
  </cacheFields>
  <cacheHierarchies count="39">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2" memberValueDatatype="130" unbalanced="0">
      <fieldsUsage count="2">
        <fieldUsage x="-1"/>
        <fieldUsage x="0"/>
      </fieldsUsage>
    </cacheHierarchy>
    <cacheHierarchy uniqueName="[locations].[GID]" caption="GID" attribute="1" defaultMemberUniqueName="[locations].[GID].[All]" allUniqueName="[locations].[GID].[All]" dimensionUniqueName="[locations]" displayFolder="" count="2"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2" memberValueDatatype="130" unbalanced="0"/>
    <cacheHierarchy uniqueName="[people].[Picture]" caption="Picture" attribute="1" defaultMemberUniqueName="[people].[Picture].[All]" allUniqueName="[people].[Picture].[All]" dimensionUniqueName="[people]" displayFolder="" count="2" memberValueDatatype="130" unbalanced="0"/>
    <cacheHierarchy uniqueName="[people].[SPID]" caption="SPID" attribute="1" defaultMemberUniqueName="[people].[SPID].[All]" allUniqueName="[people].[SPID].[All]" dimensionUniqueName="[people]"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2" memberValueDatatype="5" unbalanced="0"/>
    <cacheHierarchy uniqueName="[products].[PID]" caption="PID" attribute="1" defaultMemberUniqueName="[products].[PID].[All]" allUniqueName="[products].[PID].[All]" dimensionUniqueName="[products]" displayFolder="" count="2" memberValueDatatype="130" unbalanced="0"/>
    <cacheHierarchy uniqueName="[shipments].[ShipmentID]" caption="ShipmentID" attribute="1" defaultMemberUniqueName="[shipments].[ShipmentID].[All]" allUniqueName="[shipments].[ShipmentID].[All]" dimensionUniqueName="[shipments]" displayFolder="" count="2"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cacheHierarchy uniqueName="[shipments].[GID]" caption="GID" attribute="1" defaultMemberUniqueName="[shipments].[GID].[All]" allUniqueName="[shipments].[GID].[All]" dimensionUniqueName="[shipments]" displayFolder="" count="2"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2" memberValueDatatype="5" unbalanced="0"/>
    <cacheHierarchy uniqueName="[shipments].[Boxes]" caption="Boxes" attribute="1" defaultMemberUniqueName="[shipments].[Boxes].[All]" allUniqueName="[shipments].[Boxes].[All]" dimensionUniqueName="[shipments]" displayFolder="" count="2"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cacheHierarchy uniqueName="[shipments].[sales person anme]" caption="sales person anme" attribute="1" defaultMemberUniqueName="[shipments].[sales person anme].[All]" allUniqueName="[shipments].[sales person anme].[All]" dimensionUniqueName="[shipments]" displayFolder="" count="2" memberValueDatatype="130" unbalanced="0"/>
    <cacheHierarchy uniqueName="[shipments].[years]" caption="years" attribute="1" defaultMemberUniqueName="[shipments].[years].[All]" allUniqueName="[shipments].[years].[All]" dimensionUniqueName="[shipments]" displayFolder="" count="2" memberValueDatatype="20" unbalanced="0"/>
    <cacheHierarchy uniqueName="[shipments].[country2]" caption="country2" attribute="1" defaultMemberUniqueName="[shipments].[country2].[All]" allUniqueName="[shipments].[country2].[All]" dimensionUniqueName="[shipments]" displayFolder="" count="2" memberValueDatatype="130" unbalanced="0"/>
    <cacheHierarchy uniqueName="[shipments].[cost_per_box]" caption="cost_per_box" attribute="1" defaultMemberUniqueName="[shipments].[cost_per_box].[All]" allUniqueName="[shipments].[cost_per_box].[All]" dimensionUniqueName="[shipments]" displayFolder="" count="2" memberValueDatatype="5" unbalanced="0"/>
    <cacheHierarchy uniqueName="[shipments].[total cost]" caption="total cost" attribute="1" defaultMemberUniqueName="[shipments].[total cost].[All]" allUniqueName="[shipments].[total cost].[All]" dimensionUniqueName="[shipments]" displayFolder="" count="2" memberValueDatatype="5" unbalanced="0"/>
    <cacheHierarchy uniqueName="[shipments].[amount-total_cost]" caption="amount-total_cost" attribute="1" defaultMemberUniqueName="[shipments].[amount-total_cost].[All]" allUniqueName="[shipments].[amount-total_cost].[All]" dimensionUniqueName="[shipments]" displayFolder="" count="2"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cacheHierarchy uniqueName="[shipments].[Shipdate (Quarter)]" caption="Shipdate (Quarter)" attribute="1" defaultMemberUniqueName="[shipments].[Shipdate (Quarter)].[All]" allUniqueName="[shipments].[Shipdate (Quarter)].[All]" dimensionUniqueName="[shipments]" displayFolder="" count="2"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cacheHierarchy uniqueName="[shipments].[Shipdate (Month Index)]" caption="Shipdate (Month Index)" attribute="1" defaultMemberUniqueName="[shipments].[Shipdate (Month Index)].[All]" allUniqueName="[shipments].[Shipdate (Month Index)].[All]" dimensionUniqueName="[shipments]" displayFolder="" count="2"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hidden="1">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hidden="1">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69037037036" backgroundQuery="1" createdVersion="8" refreshedVersion="8" minRefreshableVersion="3" recordCount="0" supportSubquery="1" supportAdvancedDrill="1" xr:uid="{9CF7EF45-4B91-4197-8385-84794EB015CA}">
  <cacheSource type="external" connectionId="1"/>
  <cacheFields count="3">
    <cacheField name="[shipments].[Shipdate (Month)].[Shipdate (Month)]" caption="Shipdate (Month)" numFmtId="0" hierarchy="27" level="1">
      <sharedItems count="12">
        <s v="Jan"/>
        <s v="Feb"/>
        <s v="Mar"/>
        <s v="Apr"/>
        <s v="May"/>
        <s v="Jun"/>
        <s v="Jul"/>
        <s v="Aug"/>
        <s v="Sep"/>
        <s v="Oct"/>
        <s v="Nov"/>
        <s v="Dec"/>
      </sharedItems>
    </cacheField>
    <cacheField name="[Measures].[Sum of Amount]" caption="Sum of Amount" numFmtId="0" hierarchy="35" level="32767"/>
    <cacheField name="[people].[Sales_person].[Sales_person]" caption="Sales_person" numFmtId="0" hierarchy="3" level="1">
      <sharedItems containsSemiMixedTypes="0" containsNonDate="0" containsString="0"/>
    </cacheField>
  </cacheFields>
  <cacheHierarchies count="39">
    <cacheHierarchy uniqueName="[locations].[Geo]" caption="Geo" attribute="1" defaultMemberUniqueName="[locations].[Geo].[All]" allUniqueName="[locations].[Geo].[All]" dimensionUniqueName="[locations]" displayFolder="" count="2" memberValueDatatype="130" unbalanced="0"/>
    <cacheHierarchy uniqueName="[locations].[Region]" caption="Region" attribute="1" defaultMemberUniqueName="[locations].[Region].[All]" allUniqueName="[locations].[Region].[All]" dimensionUniqueName="[locations]" displayFolder="" count="2" memberValueDatatype="130" unbalanced="0"/>
    <cacheHierarchy uniqueName="[locations].[GID]" caption="GID" attribute="1" defaultMemberUniqueName="[locations].[GID].[All]" allUniqueName="[locations].[GID].[All]" dimensionUniqueName="[locations]" displayFolder="" count="2"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2" memberValueDatatype="130" unbalanced="0"/>
    <cacheHierarchy uniqueName="[people].[Picture]" caption="Picture" attribute="1" defaultMemberUniqueName="[people].[Picture].[All]" allUniqueName="[people].[Picture].[All]" dimensionUniqueName="[people]" displayFolder="" count="2" memberValueDatatype="130" unbalanced="0"/>
    <cacheHierarchy uniqueName="[people].[SPID]" caption="SPID" attribute="1" defaultMemberUniqueName="[people].[SPID].[All]" allUniqueName="[people].[SPID].[All]" dimensionUniqueName="[people]" displayFolder="" count="2" memberValueDatatype="130" unbalanced="0"/>
    <cacheHierarchy uniqueName="[products].[Product]" caption="Product" attribute="1" defaultMemberUniqueName="[products].[Product].[All]" allUniqueName="[products].[Product].[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Cost_per_box]" caption="Cost_per_box" attribute="1" defaultMemberUniqueName="[products].[Cost_per_box].[All]" allUniqueName="[products].[Cost_per_box].[All]" dimensionUniqueName="[products]" displayFolder="" count="2" memberValueDatatype="5" unbalanced="0"/>
    <cacheHierarchy uniqueName="[products].[PID]" caption="PID" attribute="1" defaultMemberUniqueName="[products].[PID].[All]" allUniqueName="[products].[PID].[All]" dimensionUniqueName="[products]" displayFolder="" count="2" memberValueDatatype="130" unbalanced="0"/>
    <cacheHierarchy uniqueName="[shipments].[ShipmentID]" caption="ShipmentID" attribute="1" defaultMemberUniqueName="[shipments].[ShipmentID].[All]" allUniqueName="[shipments].[ShipmentID].[All]" dimensionUniqueName="[shipments]" displayFolder="" count="2" memberValueDatatype="130" unbalanced="0"/>
    <cacheHierarchy uniqueName="[shipments].[SPID]" caption="SPID" attribute="1" defaultMemberUniqueName="[shipments].[SPID].[All]" allUniqueName="[shipments].[SPID].[All]" dimensionUniqueName="[shipments]" displayFolder="" count="2" memberValueDatatype="130" unbalanced="0"/>
    <cacheHierarchy uniqueName="[shipments].[PID]" caption="PID" attribute="1" defaultMemberUniqueName="[shipments].[PID].[All]" allUniqueName="[shipments].[PID].[All]" dimensionUniqueName="[shipments]" displayFolder="" count="2" memberValueDatatype="130" unbalanced="0"/>
    <cacheHierarchy uniqueName="[shipments].[GID]" caption="GID" attribute="1" defaultMemberUniqueName="[shipments].[GID].[All]" allUniqueName="[shipments].[GID].[All]" dimensionUniqueName="[shipments]" displayFolder="" count="2" memberValueDatatype="130" unbalanced="0"/>
    <cacheHierarchy uniqueName="[shipments].[Shipdate]" caption="Shipdate" attribute="1" time="1" defaultMemberUniqueName="[shipments].[Shipdate].[All]" allUniqueName="[shipments].[Shipdate].[All]" dimensionUniqueName="[shipments]" displayFolder="" count="2" memberValueDatatype="7" unbalanced="0"/>
    <cacheHierarchy uniqueName="[shipments].[Amount]" caption="Amount" attribute="1" defaultMemberUniqueName="[shipments].[Amount].[All]" allUniqueName="[shipments].[Amount].[All]" dimensionUniqueName="[shipments]" displayFolder="" count="2" memberValueDatatype="5" unbalanced="0"/>
    <cacheHierarchy uniqueName="[shipments].[Boxes]" caption="Boxes" attribute="1" defaultMemberUniqueName="[shipments].[Boxes].[All]" allUniqueName="[shipments].[Boxes].[All]" dimensionUniqueName="[shipments]" displayFolder="" count="2"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cacheHierarchy uniqueName="[shipments].[sales person anme]" caption="sales person anme" attribute="1" defaultMemberUniqueName="[shipments].[sales person anme].[All]" allUniqueName="[shipments].[sales person anme].[All]" dimensionUniqueName="[shipments]" displayFolder="" count="2" memberValueDatatype="130" unbalanced="0"/>
    <cacheHierarchy uniqueName="[shipments].[years]" caption="years" attribute="1" defaultMemberUniqueName="[shipments].[years].[All]" allUniqueName="[shipments].[years].[All]" dimensionUniqueName="[shipments]" displayFolder="" count="2" memberValueDatatype="20" unbalanced="0"/>
    <cacheHierarchy uniqueName="[shipments].[country2]" caption="country2" attribute="1" defaultMemberUniqueName="[shipments].[country2].[All]" allUniqueName="[shipments].[country2].[All]" dimensionUniqueName="[shipments]" displayFolder="" count="2" memberValueDatatype="130" unbalanced="0"/>
    <cacheHierarchy uniqueName="[shipments].[cost_per_box]" caption="cost_per_box" attribute="1" defaultMemberUniqueName="[shipments].[cost_per_box].[All]" allUniqueName="[shipments].[cost_per_box].[All]" dimensionUniqueName="[shipments]" displayFolder="" count="2" memberValueDatatype="5" unbalanced="0"/>
    <cacheHierarchy uniqueName="[shipments].[total cost]" caption="total cost" attribute="1" defaultMemberUniqueName="[shipments].[total cost].[All]" allUniqueName="[shipments].[total cost].[All]" dimensionUniqueName="[shipments]" displayFolder="" count="2" memberValueDatatype="5" unbalanced="0"/>
    <cacheHierarchy uniqueName="[shipments].[amount-total_cost]" caption="amount-total_cost" attribute="1" defaultMemberUniqueName="[shipments].[amount-total_cost].[All]" allUniqueName="[shipments].[amount-total_cost].[All]" dimensionUniqueName="[shipments]" displayFolder="" count="2" memberValueDatatype="5" unbalanced="0"/>
    <cacheHierarchy uniqueName="[shipments].[Shipdate (Year)]" caption="Shipdate (Year)" attribute="1" defaultMemberUniqueName="[shipments].[Shipdate (Year)].[All]" allUniqueName="[shipments].[Shipdate (Year)].[All]" dimensionUniqueName="[shipments]" displayFolder="" count="2" memberValueDatatype="130" unbalanced="0"/>
    <cacheHierarchy uniqueName="[shipments].[Shipdate (Quarter)]" caption="Shipdate (Quarter)" attribute="1" defaultMemberUniqueName="[shipments].[Shipdate (Quarter)].[All]" allUniqueName="[shipments].[Shipdate (Quarter)].[All]" dimensionUniqueName="[shipments]" displayFolder="" count="2"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fieldsUsage count="2">
        <fieldUsage x="-1"/>
        <fieldUsage x="0"/>
      </fieldsUsage>
    </cacheHierarchy>
    <cacheHierarchy uniqueName="[shipments].[Shipdate (Month Index)]" caption="Shipdate (Month Index)" attribute="1" defaultMemberUniqueName="[shipments].[Shipdate (Month Index)].[All]" allUniqueName="[shipments].[Shipdate (Month Index)].[All]" dimensionUniqueName="[shipments]" displayFolder="" count="2"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hidden="1">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69037615744" backgroundQuery="1" createdVersion="8" refreshedVersion="8" minRefreshableVersion="3" recordCount="0" supportSubquery="1" supportAdvancedDrill="1" xr:uid="{673A1A75-BB3B-4C6C-ADCC-CF8B2F824B6F}">
  <cacheSource type="external" connectionId="1"/>
  <cacheFields count="3">
    <cacheField name="[shipments].[Order_Status].[Order_Status]" caption="Order_Status" numFmtId="0" hierarchy="18" level="1">
      <sharedItems count="4">
        <s v="Cancelled"/>
        <s v="Delivered"/>
        <s v="Placed"/>
        <s v="Shipped"/>
      </sharedItems>
    </cacheField>
    <cacheField name="[Measures].[Count of Order_Status]" caption="Count of Order_Status" numFmtId="0" hierarchy="37" level="32767"/>
    <cacheField name="[people].[Sales_person].[Sales_person]" caption="Sales_person" numFmtId="0" hierarchy="3" level="1">
      <sharedItems containsSemiMixedTypes="0" containsNonDate="0" containsString="0"/>
    </cacheField>
  </cacheFields>
  <cacheHierarchies count="39">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2" memberValueDatatype="130" unbalanced="0">
      <fieldsUsage count="2">
        <fieldUsage x="-1"/>
        <fieldUsage x="0"/>
      </fieldsUsage>
    </cacheHierarchy>
    <cacheHierarchy uniqueName="[shipments].[sales person anme]" caption="sales person anme" attribute="1" defaultMemberUniqueName="[shipments].[sales person anme].[All]" allUniqueName="[shipments].[sales person anme].[All]" dimensionUniqueName="[shipments]" displayFolder="" count="0" memberValueDatatype="130" unbalanced="0"/>
    <cacheHierarchy uniqueName="[shipments].[years]" caption="years" attribute="1" defaultMemberUniqueName="[shipments].[years].[All]" allUniqueName="[shipments].[years].[All]" dimensionUniqueName="[shipments]" displayFolder="" count="0" memberValueDatatype="20" unbalanced="0"/>
    <cacheHierarchy uniqueName="[shipments].[country2]" caption="country2" attribute="1" defaultMemberUniqueName="[shipments].[country2].[All]" allUniqueName="[shipments].[country2].[All]" dimensionUniqueName="[shipments]" displayFolder="" count="0" memberValueDatatype="130" unbalanced="0"/>
    <cacheHierarchy uniqueName="[shipments].[cost_per_box]" caption="cost_per_box" attribute="1" defaultMemberUniqueName="[shipments].[cost_per_box].[All]" allUniqueName="[shipments].[cost_per_box].[All]" dimensionUniqueName="[shipments]" displayFolder="" count="0" memberValueDatatype="5" unbalanced="0"/>
    <cacheHierarchy uniqueName="[shipments].[total cost]" caption="total cost" attribute="1" defaultMemberUniqueName="[shipments].[total cost].[All]" allUniqueName="[shipments].[total cost].[All]" dimensionUniqueName="[shipments]" displayFolder="" count="0" memberValueDatatype="5" unbalanced="0"/>
    <cacheHierarchy uniqueName="[shipments].[amount-total_cost]" caption="amount-total_cost" attribute="1" defaultMemberUniqueName="[shipments].[amount-total_cost].[All]" allUniqueName="[shipments].[amount-total_cos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hidden="1">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69038310183" backgroundQuery="1" createdVersion="8" refreshedVersion="8" minRefreshableVersion="3" recordCount="0" supportSubquery="1" supportAdvancedDrill="1" xr:uid="{F39CF70E-68A6-4D96-8F0A-6A075FF60564}">
  <cacheSource type="external" connectionId="1"/>
  <cacheFields count="3">
    <cacheField name="[people].[Team].[Team]" caption="Team" numFmtId="0" hierarchy="4" level="1">
      <sharedItems count="1">
        <s v="Tempo"/>
      </sharedItems>
    </cacheField>
    <cacheField name="[Measures].[Sum of Amount]" caption="Sum of Amount" numFmtId="0" hierarchy="35" level="32767"/>
    <cacheField name="[people].[Sales_person].[Sales_person]" caption="Sales_person" numFmtId="0" hierarchy="3" level="1">
      <sharedItems containsSemiMixedTypes="0" containsNonDate="0" containsString="0"/>
    </cacheField>
  </cacheFields>
  <cacheHierarchies count="39">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fieldsUsage count="2">
        <fieldUsage x="-1"/>
        <fieldUsage x="2"/>
      </fieldsUsage>
    </cacheHierarchy>
    <cacheHierarchy uniqueName="[people].[Team]" caption="Team" attribute="1" defaultMemberUniqueName="[people].[Team].[All]" allUniqueName="[people].[Team].[All]" dimensionUniqueName="[people]" displayFolder="" count="2" memberValueDatatype="130" unbalanced="0">
      <fieldsUsage count="2">
        <fieldUsage x="-1"/>
        <fieldUsage x="0"/>
      </fieldsUsage>
    </cacheHierarchy>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sales person anme]" caption="sales person anme" attribute="1" defaultMemberUniqueName="[shipments].[sales person anme].[All]" allUniqueName="[shipments].[sales person anme].[All]" dimensionUniqueName="[shipments]" displayFolder="" count="0" memberValueDatatype="130" unbalanced="0"/>
    <cacheHierarchy uniqueName="[shipments].[years]" caption="years" attribute="1" defaultMemberUniqueName="[shipments].[years].[All]" allUniqueName="[shipments].[years].[All]" dimensionUniqueName="[shipments]" displayFolder="" count="0" memberValueDatatype="20" unbalanced="0"/>
    <cacheHierarchy uniqueName="[shipments].[country2]" caption="country2" attribute="1" defaultMemberUniqueName="[shipments].[country2].[All]" allUniqueName="[shipments].[country2].[All]" dimensionUniqueName="[shipments]" displayFolder="" count="0" memberValueDatatype="130" unbalanced="0"/>
    <cacheHierarchy uniqueName="[shipments].[cost_per_box]" caption="cost_per_box" attribute="1" defaultMemberUniqueName="[shipments].[cost_per_box].[All]" allUniqueName="[shipments].[cost_per_box].[All]" dimensionUniqueName="[shipments]" displayFolder="" count="0" memberValueDatatype="5" unbalanced="0"/>
    <cacheHierarchy uniqueName="[shipments].[total cost]" caption="total cost" attribute="1" defaultMemberUniqueName="[shipments].[total cost].[All]" allUniqueName="[shipments].[total cost].[All]" dimensionUniqueName="[shipments]" displayFolder="" count="0" memberValueDatatype="5" unbalanced="0"/>
    <cacheHierarchy uniqueName="[shipments].[amount-total_cost]" caption="amount-total_cost" attribute="1" defaultMemberUniqueName="[shipments].[amount-total_cost].[All]" allUniqueName="[shipments].[amount-total_cos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y uniqueName="[Measures].[Count of Order_Status]" caption="Count of Order_Status" measure="1" displayFolder="" measureGroup="shipments" count="0" hidden="1">
      <extLst>
        <ext xmlns:x15="http://schemas.microsoft.com/office/spreadsheetml/2010/11/main" uri="{B97F6D7D-B522-45F9-BDA1-12C45D357490}">
          <x15:cacheHierarchy aggregatedColumn="18"/>
        </ext>
      </extLst>
    </cacheHierarchy>
    <cacheHierarchy uniqueName="[Measures].[Count of Sales_person]" caption="Count of Sales_person" measure="1" displayFolder="" measureGroup="people" count="0" hidden="1">
      <extLst>
        <ext xmlns:x15="http://schemas.microsoft.com/office/spreadsheetml/2010/11/main" uri="{B97F6D7D-B522-45F9-BDA1-12C45D357490}">
          <x15:cacheHierarchy aggregatedColumn="3"/>
        </ext>
      </extLst>
    </cacheHierarchy>
  </cacheHierarchies>
  <kpis count="0"/>
  <dimensions count="5">
    <dimension name="locations" uniqueName="[locations]" caption="locations"/>
    <dimension measure="1" name="Measures" uniqueName="[Measures]" caption="Measures"/>
    <dimension name="people" uniqueName="[people]" caption="people"/>
    <dimension name="products" uniqueName="[products]" caption="products"/>
    <dimension name="shipments" uniqueName="[shipments]" caption="shipments"/>
  </dimensions>
  <measureGroups count="4">
    <measureGroup name="locations" caption="locations"/>
    <measureGroup name="people" caption="people"/>
    <measureGroup name="products" caption="products"/>
    <measureGroup name="shipments" caption="shipments"/>
  </measureGroups>
  <maps count="7">
    <map measureGroup="0" dimension="0"/>
    <map measureGroup="1" dimension="2"/>
    <map measureGroup="2" dimension="3"/>
    <map measureGroup="3" dimension="0"/>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63.542246180557" backgroundQuery="1" createdVersion="3" refreshedVersion="8" minRefreshableVersion="3" recordCount="0" supportSubquery="1" supportAdvancedDrill="1" xr:uid="{DA5A336E-E512-4186-8577-1C2AD27E97FA}">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locations].[Geo]" caption="Geo" attribute="1" defaultMemberUniqueName="[locations].[Geo].[All]" allUniqueName="[locations].[Geo].[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GID]" caption="GID" attribute="1" defaultMemberUniqueName="[locations].[GID].[All]" allUniqueName="[locations].[GID].[All]" dimensionUniqueName="[locations]" displayFolder="" count="0" memberValueDatatype="130" unbalanced="0"/>
    <cacheHierarchy uniqueName="[people].[Sales_person]" caption="Sales_person" attribute="1" defaultMemberUniqueName="[people].[Sales_person].[All]" allUniqueName="[people].[Sales_person].[All]" dimensionUniqueName="[people]" displayFolder="" count="2" memberValueDatatype="130" unbalanced="0"/>
    <cacheHierarchy uniqueName="[people].[Team]" caption="Team" attribute="1" defaultMemberUniqueName="[people].[Team].[All]" allUniqueName="[people].[Team].[All]" dimensionUniqueName="[people]" displayFolder="" count="0" memberValueDatatype="130" unbalanced="0"/>
    <cacheHierarchy uniqueName="[people].[Picture]" caption="Picture" attribute="1" defaultMemberUniqueName="[people].[Picture].[All]" allUniqueName="[people].[Picture].[All]" dimensionUniqueName="[people]" displayFolder="" count="0" memberValueDatatype="130" unbalanced="0"/>
    <cacheHierarchy uniqueName="[people].[SPID]" caption="SPID" attribute="1" defaultMemberUniqueName="[people].[SPID].[All]" allUniqueName="[people].[SPID].[All]" dimensionUniqueName="[people]"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_per_box]" caption="Cost_per_box" attribute="1" defaultMemberUniqueName="[products].[Cost_per_box].[All]" allUniqueName="[products].[Cost_per_box].[All]" dimensionUniqueName="[products]" displayFolder="" count="0" memberValueDatatype="5" unbalanced="0"/>
    <cacheHierarchy uniqueName="[products].[PID]" caption="PID" attribute="1" defaultMemberUniqueName="[products].[PID].[All]" allUniqueName="[products].[PID].[All]" dimensionUniqueName="[products]" displayFolder="" count="0" memberValueDatatype="130" unbalanced="0"/>
    <cacheHierarchy uniqueName="[shipments].[ShipmentID]" caption="ShipmentID" attribute="1" defaultMemberUniqueName="[shipments].[ShipmentID].[All]" allUniqueName="[shipments].[ShipmentID].[All]" dimensionUniqueName="[shipments]" displayFolder="" count="0" memberValueDatatype="130" unbalanced="0"/>
    <cacheHierarchy uniqueName="[shipments].[SPID]" caption="SPID" attribute="1" defaultMemberUniqueName="[shipments].[SPID].[All]" allUniqueName="[shipments].[SPID].[All]" dimensionUniqueName="[shipments]" displayFolder="" count="0" memberValueDatatype="130" unbalanced="0"/>
    <cacheHierarchy uniqueName="[shipments].[PID]" caption="PID" attribute="1" defaultMemberUniqueName="[shipments].[PID].[All]" allUniqueName="[shipments].[PID].[All]" dimensionUniqueName="[shipments]" displayFolder="" count="0" memberValueDatatype="130" unbalanced="0"/>
    <cacheHierarchy uniqueName="[shipments].[GID]" caption="GID" attribute="1" defaultMemberUniqueName="[shipments].[GID].[All]" allUniqueName="[shipments].[GID].[All]" dimensionUniqueName="[shipments]" displayFolder="" count="0" memberValueDatatype="130" unbalanced="0"/>
    <cacheHierarchy uniqueName="[shipments].[Shipdate]" caption="Shipdate" attribute="1" time="1" defaultMemberUniqueName="[shipments].[Shipdate].[All]" allUniqueName="[shipments].[Shipdate].[All]" dimensionUniqueName="[shipments]" displayFolder="" count="0" memberValueDatatype="7" unbalanced="0"/>
    <cacheHierarchy uniqueName="[shipments].[Amount]" caption="Amount" attribute="1" defaultMemberUniqueName="[shipments].[Amount].[All]" allUniqueName="[shipments].[Amount].[All]" dimensionUniqueName="[shipments]" displayFolder="" count="0" memberValueDatatype="5" unbalanced="0"/>
    <cacheHierarchy uniqueName="[shipments].[Boxes]" caption="Boxes" attribute="1" defaultMemberUniqueName="[shipments].[Boxes].[All]" allUniqueName="[shipments].[Boxes].[All]" dimensionUniqueName="[shipments]" displayFolder="" count="0" memberValueDatatype="20" unbalanced="0"/>
    <cacheHierarchy uniqueName="[shipments].[Order_Status]" caption="Order_Status" attribute="1" defaultMemberUniqueName="[shipments].[Order_Status].[All]" allUniqueName="[shipments].[Order_Status].[All]" dimensionUniqueName="[shipments]" displayFolder="" count="0" memberValueDatatype="130" unbalanced="0"/>
    <cacheHierarchy uniqueName="[shipments].[sales person anme]" caption="sales person anme" attribute="1" defaultMemberUniqueName="[shipments].[sales person anme].[All]" allUniqueName="[shipments].[sales person anme].[All]" dimensionUniqueName="[shipments]" displayFolder="" count="0" memberValueDatatype="130" unbalanced="0"/>
    <cacheHierarchy uniqueName="[shipments].[years]" caption="years" attribute="1" defaultMemberUniqueName="[shipments].[years].[All]" allUniqueName="[shipments].[years].[All]" dimensionUniqueName="[shipments]" displayFolder="" count="0" memberValueDatatype="20" unbalanced="0"/>
    <cacheHierarchy uniqueName="[shipments].[country2]" caption="country2" attribute="1" defaultMemberUniqueName="[shipments].[country2].[All]" allUniqueName="[shipments].[country2].[All]" dimensionUniqueName="[shipments]" displayFolder="" count="0" memberValueDatatype="130" unbalanced="0"/>
    <cacheHierarchy uniqueName="[shipments].[cost_per_box]" caption="cost_per_box" attribute="1" defaultMemberUniqueName="[shipments].[cost_per_box].[All]" allUniqueName="[shipments].[cost_per_box].[All]" dimensionUniqueName="[shipments]" displayFolder="" count="0" memberValueDatatype="5" unbalanced="0"/>
    <cacheHierarchy uniqueName="[shipments].[total cost]" caption="total cost" attribute="1" defaultMemberUniqueName="[shipments].[total cost].[All]" allUniqueName="[shipments].[total cost].[All]" dimensionUniqueName="[shipments]" displayFolder="" count="0" memberValueDatatype="5" unbalanced="0"/>
    <cacheHierarchy uniqueName="[shipments].[amount-total_cost]" caption="amount-total_cost" attribute="1" defaultMemberUniqueName="[shipments].[amount-total_cost].[All]" allUniqueName="[shipments].[amount-total_cost].[All]" dimensionUniqueName="[shipments]" displayFolder="" count="0" memberValueDatatype="5" unbalanced="0"/>
    <cacheHierarchy uniqueName="[shipments].[Shipdate (Year)]" caption="Shipdate (Year)" attribute="1" defaultMemberUniqueName="[shipments].[Shipdate (Year)].[All]" allUniqueName="[shipments].[Shipdate (Year)].[All]" dimensionUniqueName="[shipments]" displayFolder="" count="0" memberValueDatatype="130" unbalanced="0"/>
    <cacheHierarchy uniqueName="[shipments].[Shipdate (Quarter)]" caption="Shipdate (Quarter)" attribute="1" defaultMemberUniqueName="[shipments].[Shipdate (Quarter)].[All]" allUniqueName="[shipments].[Shipdate (Quarter)].[All]" dimensionUniqueName="[shipments]" displayFolder="" count="0" memberValueDatatype="130" unbalanced="0"/>
    <cacheHierarchy uniqueName="[shipments].[Shipdate (Month)]" caption="Shipdate (Month)" attribute="1" defaultMemberUniqueName="[shipments].[Shipdate (Month)].[All]" allUniqueName="[shipments].[Shipdate (Month)].[All]" dimensionUniqueName="[shipments]" displayFolder="" count="2" memberValueDatatype="130" unbalanced="0"/>
    <cacheHierarchy uniqueName="[shipments].[Shipdate (Month Index)]" caption="Shipdate (Month Index)" attribute="1" defaultMemberUniqueName="[shipments].[Shipdate (Month Index)].[All]" allUniqueName="[shipments].[Shipdate (Month Index)].[All]" dimensionUniqueName="[shipments]" displayFolder="" count="0" memberValueDatatype="20" unbalanced="0" hidden="1"/>
    <cacheHierarchy uniqueName="[Measures].[__XL_Count shipments]" caption="__XL_Count shipments" measure="1" displayFolder="" measureGroup="shipments" count="0" hidden="1"/>
    <cacheHierarchy uniqueName="[Measures].[__XL_Count locations]" caption="__XL_Count locations" measure="1" displayFolder="" measureGroup="locations" count="0" hidden="1"/>
    <cacheHierarchy uniqueName="[Measures].[__XL_Count people]" caption="__XL_Count people" measure="1" displayFolder="" measureGroup="people"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Boxes]" caption="Sum of Boxes" measure="1" displayFolder="" measureGroup="shipments" count="0" hidden="1">
      <extLst>
        <ext xmlns:x15="http://schemas.microsoft.com/office/spreadsheetml/2010/11/main" uri="{B97F6D7D-B522-45F9-BDA1-12C45D357490}">
          <x15:cacheHierarchy aggregatedColumn="17"/>
        </ext>
      </extLst>
    </cacheHierarchy>
    <cacheHierarchy uniqueName="[Measures].[Sum of Amount]" caption="Sum of Amount" measure="1" displayFolder="" measureGroup="shipments" count="0" hidden="1">
      <extLst>
        <ext xmlns:x15="http://schemas.microsoft.com/office/spreadsheetml/2010/11/main" uri="{B97F6D7D-B522-45F9-BDA1-12C45D357490}">
          <x15:cacheHierarchy aggregatedColumn="16"/>
        </ext>
      </extLst>
    </cacheHierarchy>
    <cacheHierarchy uniqueName="[Measures].[Count of Team]" caption="Count of Team" measure="1" displayFolder="" measureGroup="peopl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87766320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06">
  <r>
    <x v="0"/>
    <s v="SP01"/>
    <s v="P01"/>
    <s v="G5"/>
    <x v="0"/>
    <x v="0"/>
    <n v="1000"/>
    <x v="0"/>
    <s v="Barr Faughny"/>
    <n v="2023"/>
    <m/>
    <n v="5.26"/>
    <n v="5260"/>
    <x v="0"/>
  </r>
  <r>
    <x v="1"/>
    <s v="SP01"/>
    <s v="P01"/>
    <s v="G4"/>
    <x v="1"/>
    <x v="1"/>
    <n v="450"/>
    <x v="0"/>
    <s v="Barr Faughny"/>
    <n v="2023"/>
    <m/>
    <n v="5.26"/>
    <n v="2367"/>
    <x v="1"/>
  </r>
  <r>
    <x v="2"/>
    <s v="SP01"/>
    <s v="P01"/>
    <s v="G3"/>
    <x v="2"/>
    <x v="2"/>
    <n v="1107"/>
    <x v="0"/>
    <s v="Barr Faughny"/>
    <n v="2024"/>
    <m/>
    <n v="5.26"/>
    <n v="5822.82"/>
    <x v="2"/>
  </r>
  <r>
    <x v="3"/>
    <s v="SP01"/>
    <s v="P02"/>
    <s v="G1"/>
    <x v="3"/>
    <x v="3"/>
    <n v="138"/>
    <x v="0"/>
    <s v="Barr Faughny"/>
    <n v="2023"/>
    <m/>
    <n v="7.48"/>
    <n v="1032.24"/>
    <x v="3"/>
  </r>
  <r>
    <x v="4"/>
    <s v="SP01"/>
    <s v="P02"/>
    <s v="G5"/>
    <x v="4"/>
    <x v="4"/>
    <n v="146"/>
    <x v="0"/>
    <s v="Barr Faughny"/>
    <n v="2023"/>
    <m/>
    <n v="7.48"/>
    <n v="1092.0800000000002"/>
    <x v="4"/>
  </r>
  <r>
    <x v="5"/>
    <s v="SP01"/>
    <s v="P04"/>
    <s v="G1"/>
    <x v="5"/>
    <x v="5"/>
    <n v="106"/>
    <x v="1"/>
    <s v="Barr Faughny"/>
    <n v="2024"/>
    <m/>
    <n v="3.85"/>
    <n v="408.1"/>
    <x v="5"/>
  </r>
  <r>
    <x v="6"/>
    <s v="SP01"/>
    <s v="P04"/>
    <s v="G6"/>
    <x v="6"/>
    <x v="6"/>
    <n v="151"/>
    <x v="0"/>
    <s v="Barr Faughny"/>
    <n v="2023"/>
    <m/>
    <n v="3.85"/>
    <n v="581.35"/>
    <x v="6"/>
  </r>
  <r>
    <x v="7"/>
    <s v="SP01"/>
    <s v="P04"/>
    <s v="G1"/>
    <x v="7"/>
    <x v="7"/>
    <n v="1342"/>
    <x v="0"/>
    <s v="Barr Faughny"/>
    <n v="2023"/>
    <m/>
    <n v="3.85"/>
    <n v="5166.7"/>
    <x v="7"/>
  </r>
  <r>
    <x v="8"/>
    <s v="SP01"/>
    <s v="P04"/>
    <s v="G6"/>
    <x v="8"/>
    <x v="8"/>
    <n v="535"/>
    <x v="0"/>
    <s v="Barr Faughny"/>
    <n v="2023"/>
    <m/>
    <n v="3.85"/>
    <n v="2059.75"/>
    <x v="8"/>
  </r>
  <r>
    <x v="9"/>
    <s v="SP01"/>
    <s v="P04"/>
    <s v="G1"/>
    <x v="9"/>
    <x v="9"/>
    <n v="1163"/>
    <x v="0"/>
    <s v="Barr Faughny"/>
    <n v="2024"/>
    <m/>
    <n v="3.85"/>
    <n v="4477.55"/>
    <x v="9"/>
  </r>
  <r>
    <x v="10"/>
    <s v="SP01"/>
    <s v="P04"/>
    <s v="G6"/>
    <x v="10"/>
    <x v="10"/>
    <n v="802"/>
    <x v="0"/>
    <s v="Barr Faughny"/>
    <n v="2023"/>
    <m/>
    <n v="3.85"/>
    <n v="3087.7000000000003"/>
    <x v="10"/>
  </r>
  <r>
    <x v="11"/>
    <s v="SP01"/>
    <s v="P04"/>
    <s v="G5"/>
    <x v="11"/>
    <x v="11"/>
    <n v="742"/>
    <x v="2"/>
    <s v="Barr Faughny"/>
    <n v="2024"/>
    <m/>
    <n v="3.85"/>
    <n v="2856.7000000000003"/>
    <x v="11"/>
  </r>
  <r>
    <x v="12"/>
    <s v="SP01"/>
    <s v="P04"/>
    <s v="G6"/>
    <x v="12"/>
    <x v="12"/>
    <n v="29"/>
    <x v="0"/>
    <s v="Barr Faughny"/>
    <n v="2023"/>
    <m/>
    <n v="3.85"/>
    <n v="111.65"/>
    <x v="12"/>
  </r>
  <r>
    <x v="13"/>
    <s v="SP01"/>
    <s v="P05"/>
    <s v="G5"/>
    <x v="13"/>
    <x v="13"/>
    <n v="196"/>
    <x v="0"/>
    <s v="Barr Faughny"/>
    <n v="2024"/>
    <m/>
    <n v="5.72"/>
    <n v="1121.1199999999999"/>
    <x v="13"/>
  </r>
  <r>
    <x v="14"/>
    <s v="SP01"/>
    <s v="P06"/>
    <s v="G2"/>
    <x v="14"/>
    <x v="14"/>
    <n v="106"/>
    <x v="1"/>
    <s v="Barr Faughny"/>
    <n v="2024"/>
    <m/>
    <n v="6.31"/>
    <n v="668.86"/>
    <x v="14"/>
  </r>
  <r>
    <x v="15"/>
    <s v="SP01"/>
    <s v="P07"/>
    <s v="G5"/>
    <x v="15"/>
    <x v="15"/>
    <n v="192"/>
    <x v="2"/>
    <s v="Barr Faughny"/>
    <n v="2024"/>
    <m/>
    <n v="9.94"/>
    <n v="1908.48"/>
    <x v="15"/>
  </r>
  <r>
    <x v="16"/>
    <s v="SP01"/>
    <s v="P07"/>
    <s v="G2"/>
    <x v="16"/>
    <x v="16"/>
    <n v="183"/>
    <x v="1"/>
    <s v="Barr Faughny"/>
    <n v="2024"/>
    <m/>
    <n v="9.94"/>
    <n v="1819.02"/>
    <x v="16"/>
  </r>
  <r>
    <x v="17"/>
    <s v="SP01"/>
    <s v="P08"/>
    <s v="G1"/>
    <x v="17"/>
    <x v="17"/>
    <n v="441"/>
    <x v="0"/>
    <s v="Barr Faughny"/>
    <n v="2023"/>
    <m/>
    <n v="7.73"/>
    <n v="3408.9300000000003"/>
    <x v="17"/>
  </r>
  <r>
    <x v="18"/>
    <s v="SP01"/>
    <s v="P08"/>
    <s v="G4"/>
    <x v="18"/>
    <x v="18"/>
    <n v="28"/>
    <x v="0"/>
    <s v="Barr Faughny"/>
    <n v="2023"/>
    <m/>
    <n v="7.73"/>
    <n v="216.44"/>
    <x v="18"/>
  </r>
  <r>
    <x v="19"/>
    <s v="SP01"/>
    <s v="P08"/>
    <s v="G2"/>
    <x v="19"/>
    <x v="19"/>
    <n v="311"/>
    <x v="3"/>
    <s v="Barr Faughny"/>
    <n v="2023"/>
    <m/>
    <n v="7.73"/>
    <n v="2404.0300000000002"/>
    <x v="19"/>
  </r>
  <r>
    <x v="20"/>
    <s v="SP01"/>
    <s v="P08"/>
    <s v="G2"/>
    <x v="20"/>
    <x v="20"/>
    <n v="411"/>
    <x v="0"/>
    <s v="Barr Faughny"/>
    <n v="2023"/>
    <m/>
    <n v="7.73"/>
    <n v="3177.03"/>
    <x v="20"/>
  </r>
  <r>
    <x v="21"/>
    <s v="SP01"/>
    <s v="P09"/>
    <s v="G3"/>
    <x v="21"/>
    <x v="21"/>
    <n v="303"/>
    <x v="3"/>
    <s v="Barr Faughny"/>
    <n v="2023"/>
    <m/>
    <n v="3.68"/>
    <n v="1115.04"/>
    <x v="21"/>
  </r>
  <r>
    <x v="22"/>
    <s v="SP01"/>
    <s v="P10"/>
    <s v="G6"/>
    <x v="22"/>
    <x v="22"/>
    <n v="99"/>
    <x v="0"/>
    <s v="Barr Faughny"/>
    <n v="2023"/>
    <m/>
    <n v="8.2200000000000006"/>
    <n v="813.78000000000009"/>
    <x v="22"/>
  </r>
  <r>
    <x v="23"/>
    <s v="SP01"/>
    <s v="P10"/>
    <s v="G6"/>
    <x v="23"/>
    <x v="23"/>
    <n v="3"/>
    <x v="1"/>
    <s v="Barr Faughny"/>
    <n v="2024"/>
    <m/>
    <n v="8.2200000000000006"/>
    <n v="24.660000000000004"/>
    <x v="23"/>
  </r>
  <r>
    <x v="24"/>
    <s v="SP01"/>
    <s v="P10"/>
    <s v="G1"/>
    <x v="24"/>
    <x v="24"/>
    <n v="26"/>
    <x v="0"/>
    <s v="Barr Faughny"/>
    <n v="2024"/>
    <m/>
    <n v="8.2200000000000006"/>
    <n v="213.72000000000003"/>
    <x v="24"/>
  </r>
  <r>
    <x v="25"/>
    <s v="SP01"/>
    <s v="P10"/>
    <s v="G3"/>
    <x v="25"/>
    <x v="25"/>
    <n v="620"/>
    <x v="0"/>
    <s v="Barr Faughny"/>
    <n v="2023"/>
    <m/>
    <n v="8.2200000000000006"/>
    <n v="5096.4000000000005"/>
    <x v="25"/>
  </r>
  <r>
    <x v="26"/>
    <s v="SP01"/>
    <s v="P10"/>
    <s v="G5"/>
    <x v="26"/>
    <x v="26"/>
    <n v="451"/>
    <x v="3"/>
    <s v="Barr Faughny"/>
    <n v="2023"/>
    <m/>
    <n v="8.2200000000000006"/>
    <n v="3707.2200000000003"/>
    <x v="26"/>
  </r>
  <r>
    <x v="27"/>
    <s v="SP01"/>
    <s v="P12"/>
    <s v="G5"/>
    <x v="27"/>
    <x v="27"/>
    <n v="524"/>
    <x v="1"/>
    <s v="Barr Faughny"/>
    <n v="2024"/>
    <m/>
    <n v="4.74"/>
    <n v="2483.7600000000002"/>
    <x v="27"/>
  </r>
  <r>
    <x v="28"/>
    <s v="SP01"/>
    <s v="P12"/>
    <s v="G5"/>
    <x v="28"/>
    <x v="28"/>
    <n v="162"/>
    <x v="0"/>
    <s v="Barr Faughny"/>
    <n v="2024"/>
    <m/>
    <n v="4.74"/>
    <n v="767.88"/>
    <x v="28"/>
  </r>
  <r>
    <x v="29"/>
    <s v="SP01"/>
    <s v="P12"/>
    <s v="G1"/>
    <x v="21"/>
    <x v="29"/>
    <n v="767"/>
    <x v="0"/>
    <s v="Barr Faughny"/>
    <n v="2023"/>
    <m/>
    <n v="4.74"/>
    <n v="3635.5800000000004"/>
    <x v="29"/>
  </r>
  <r>
    <x v="30"/>
    <s v="SP01"/>
    <s v="P13"/>
    <s v="G6"/>
    <x v="29"/>
    <x v="30"/>
    <n v="184"/>
    <x v="0"/>
    <s v="Barr Faughny"/>
    <n v="2023"/>
    <m/>
    <n v="10.51"/>
    <n v="1933.84"/>
    <x v="30"/>
  </r>
  <r>
    <x v="31"/>
    <s v="SP01"/>
    <s v="P13"/>
    <s v="G5"/>
    <x v="30"/>
    <x v="31"/>
    <n v="971"/>
    <x v="1"/>
    <s v="Barr Faughny"/>
    <n v="2024"/>
    <m/>
    <n v="10.51"/>
    <n v="10205.209999999999"/>
    <x v="31"/>
  </r>
  <r>
    <x v="32"/>
    <s v="SP01"/>
    <s v="P13"/>
    <s v="G6"/>
    <x v="31"/>
    <x v="32"/>
    <n v="55"/>
    <x v="0"/>
    <s v="Barr Faughny"/>
    <n v="2023"/>
    <m/>
    <n v="10.51"/>
    <n v="578.04999999999995"/>
    <x v="32"/>
  </r>
  <r>
    <x v="33"/>
    <s v="SP01"/>
    <s v="P13"/>
    <s v="G5"/>
    <x v="16"/>
    <x v="33"/>
    <n v="675"/>
    <x v="1"/>
    <s v="Barr Faughny"/>
    <n v="2024"/>
    <m/>
    <n v="10.51"/>
    <n v="7094.25"/>
    <x v="33"/>
  </r>
  <r>
    <x v="34"/>
    <s v="SP01"/>
    <s v="P14"/>
    <s v="G2"/>
    <x v="32"/>
    <x v="34"/>
    <n v="357"/>
    <x v="0"/>
    <s v="Barr Faughny"/>
    <n v="2024"/>
    <m/>
    <n v="6.43"/>
    <n v="2295.5099999999998"/>
    <x v="34"/>
  </r>
  <r>
    <x v="35"/>
    <s v="SP01"/>
    <s v="P14"/>
    <s v="G1"/>
    <x v="4"/>
    <x v="35"/>
    <n v="385"/>
    <x v="0"/>
    <s v="Barr Faughny"/>
    <n v="2023"/>
    <m/>
    <n v="6.43"/>
    <n v="2475.5499999999997"/>
    <x v="35"/>
  </r>
  <r>
    <x v="36"/>
    <s v="SP01"/>
    <s v="P14"/>
    <s v="G2"/>
    <x v="33"/>
    <x v="36"/>
    <n v="351"/>
    <x v="0"/>
    <s v="Barr Faughny"/>
    <n v="2023"/>
    <m/>
    <n v="6.43"/>
    <n v="2256.9299999999998"/>
    <x v="36"/>
  </r>
  <r>
    <x v="37"/>
    <s v="SP01"/>
    <s v="P14"/>
    <s v="G1"/>
    <x v="32"/>
    <x v="37"/>
    <n v="334"/>
    <x v="0"/>
    <s v="Barr Faughny"/>
    <n v="2024"/>
    <m/>
    <n v="6.43"/>
    <n v="2147.62"/>
    <x v="37"/>
  </r>
  <r>
    <x v="38"/>
    <s v="SP01"/>
    <s v="P14"/>
    <s v="G2"/>
    <x v="34"/>
    <x v="38"/>
    <n v="284"/>
    <x v="0"/>
    <s v="Barr Faughny"/>
    <n v="2023"/>
    <m/>
    <n v="6.43"/>
    <n v="1826.12"/>
    <x v="38"/>
  </r>
  <r>
    <x v="39"/>
    <s v="SP01"/>
    <s v="P14"/>
    <s v="G6"/>
    <x v="35"/>
    <x v="39"/>
    <n v="427"/>
    <x v="0"/>
    <s v="Barr Faughny"/>
    <n v="2024"/>
    <m/>
    <n v="6.43"/>
    <n v="2745.6099999999997"/>
    <x v="39"/>
  </r>
  <r>
    <x v="40"/>
    <s v="SP01"/>
    <s v="P16"/>
    <s v="G5"/>
    <x v="36"/>
    <x v="40"/>
    <n v="44"/>
    <x v="0"/>
    <s v="Barr Faughny"/>
    <n v="2023"/>
    <m/>
    <n v="9.57"/>
    <n v="421.08000000000004"/>
    <x v="40"/>
  </r>
  <r>
    <x v="41"/>
    <s v="SP01"/>
    <s v="P17"/>
    <s v="G2"/>
    <x v="37"/>
    <x v="41"/>
    <n v="1461"/>
    <x v="0"/>
    <s v="Barr Faughny"/>
    <n v="2023"/>
    <m/>
    <n v="8.43"/>
    <n v="12316.23"/>
    <x v="41"/>
  </r>
  <r>
    <x v="42"/>
    <s v="SP01"/>
    <s v="P17"/>
    <s v="G6"/>
    <x v="38"/>
    <x v="42"/>
    <n v="1262"/>
    <x v="0"/>
    <s v="Barr Faughny"/>
    <n v="2024"/>
    <m/>
    <n v="8.43"/>
    <n v="10638.66"/>
    <x v="42"/>
  </r>
  <r>
    <x v="43"/>
    <s v="SP01"/>
    <s v="P17"/>
    <s v="G1"/>
    <x v="39"/>
    <x v="43"/>
    <n v="458"/>
    <x v="2"/>
    <s v="Barr Faughny"/>
    <n v="2024"/>
    <m/>
    <n v="8.43"/>
    <n v="3860.94"/>
    <x v="43"/>
  </r>
  <r>
    <x v="44"/>
    <s v="SP01"/>
    <s v="P17"/>
    <s v="G3"/>
    <x v="40"/>
    <x v="44"/>
    <n v="11"/>
    <x v="0"/>
    <s v="Barr Faughny"/>
    <n v="2023"/>
    <m/>
    <n v="8.43"/>
    <n v="92.72999999999999"/>
    <x v="44"/>
  </r>
  <r>
    <x v="45"/>
    <s v="SP01"/>
    <s v="P17"/>
    <s v="G6"/>
    <x v="41"/>
    <x v="45"/>
    <n v="240"/>
    <x v="0"/>
    <s v="Barr Faughny"/>
    <n v="2024"/>
    <m/>
    <n v="8.43"/>
    <n v="2023.1999999999998"/>
    <x v="45"/>
  </r>
  <r>
    <x v="46"/>
    <s v="SP01"/>
    <s v="P18"/>
    <s v="G6"/>
    <x v="42"/>
    <x v="46"/>
    <n v="288"/>
    <x v="0"/>
    <s v="Barr Faughny"/>
    <n v="2023"/>
    <m/>
    <n v="6.8"/>
    <n v="1958.3999999999999"/>
    <x v="46"/>
  </r>
  <r>
    <x v="47"/>
    <s v="SP01"/>
    <s v="P18"/>
    <s v="G1"/>
    <x v="43"/>
    <x v="47"/>
    <n v="766"/>
    <x v="0"/>
    <s v="Barr Faughny"/>
    <n v="2023"/>
    <m/>
    <n v="6.8"/>
    <n v="5208.8"/>
    <x v="47"/>
  </r>
  <r>
    <x v="48"/>
    <s v="SP01"/>
    <s v="P18"/>
    <s v="G4"/>
    <x v="44"/>
    <x v="48"/>
    <n v="1093"/>
    <x v="0"/>
    <s v="Barr Faughny"/>
    <n v="2023"/>
    <m/>
    <n v="6.8"/>
    <n v="7432.4"/>
    <x v="48"/>
  </r>
  <r>
    <x v="49"/>
    <s v="SP01"/>
    <s v="P19"/>
    <s v="G6"/>
    <x v="44"/>
    <x v="49"/>
    <n v="22"/>
    <x v="0"/>
    <s v="Barr Faughny"/>
    <n v="2023"/>
    <m/>
    <n v="5.04"/>
    <n v="110.88"/>
    <x v="49"/>
  </r>
  <r>
    <x v="50"/>
    <s v="SP01"/>
    <s v="P20"/>
    <s v="G2"/>
    <x v="45"/>
    <x v="50"/>
    <n v="285"/>
    <x v="0"/>
    <s v="Barr Faughny"/>
    <n v="2023"/>
    <m/>
    <n v="2.76"/>
    <n v="786.59999999999991"/>
    <x v="50"/>
  </r>
  <r>
    <x v="51"/>
    <s v="SP01"/>
    <s v="P22"/>
    <s v="G1"/>
    <x v="46"/>
    <x v="51"/>
    <n v="369"/>
    <x v="0"/>
    <s v="Barr Faughny"/>
    <n v="2024"/>
    <m/>
    <n v="2.65"/>
    <n v="977.85"/>
    <x v="51"/>
  </r>
  <r>
    <x v="52"/>
    <s v="SP01"/>
    <s v="P22"/>
    <s v="G2"/>
    <x v="47"/>
    <x v="52"/>
    <n v="321"/>
    <x v="2"/>
    <s v="Barr Faughny"/>
    <n v="2024"/>
    <m/>
    <n v="2.65"/>
    <n v="850.65"/>
    <x v="52"/>
  </r>
  <r>
    <x v="53"/>
    <s v="SP01"/>
    <s v="P22"/>
    <s v="G2"/>
    <x v="48"/>
    <x v="53"/>
    <n v="469"/>
    <x v="0"/>
    <s v="Barr Faughny"/>
    <n v="2024"/>
    <m/>
    <n v="2.65"/>
    <n v="1242.8499999999999"/>
    <x v="53"/>
  </r>
  <r>
    <x v="54"/>
    <s v="SP01"/>
    <s v="P22"/>
    <s v="G3"/>
    <x v="7"/>
    <x v="54"/>
    <n v="4"/>
    <x v="0"/>
    <s v="Barr Faughny"/>
    <n v="2023"/>
    <m/>
    <n v="2.65"/>
    <n v="10.6"/>
    <x v="54"/>
  </r>
  <r>
    <x v="55"/>
    <s v="SP01"/>
    <s v="P22"/>
    <s v="G6"/>
    <x v="49"/>
    <x v="55"/>
    <n v="300"/>
    <x v="2"/>
    <s v="Barr Faughny"/>
    <n v="2024"/>
    <m/>
    <n v="2.65"/>
    <n v="795"/>
    <x v="55"/>
  </r>
  <r>
    <x v="56"/>
    <s v="SP01"/>
    <s v="P22"/>
    <s v="G1"/>
    <x v="50"/>
    <x v="56"/>
    <n v="306"/>
    <x v="0"/>
    <s v="Barr Faughny"/>
    <n v="2023"/>
    <m/>
    <n v="2.65"/>
    <n v="810.9"/>
    <x v="56"/>
  </r>
  <r>
    <x v="57"/>
    <s v="SP01"/>
    <s v="P01"/>
    <s v="G1"/>
    <x v="51"/>
    <x v="57"/>
    <n v="168"/>
    <x v="1"/>
    <s v="Barr Faughny"/>
    <n v="2024"/>
    <m/>
    <n v="5.26"/>
    <n v="883.68"/>
    <x v="57"/>
  </r>
  <r>
    <x v="58"/>
    <s v="SP01"/>
    <s v="P01"/>
    <s v="G1"/>
    <x v="52"/>
    <x v="58"/>
    <n v="42"/>
    <x v="0"/>
    <s v="Barr Faughny"/>
    <n v="2023"/>
    <m/>
    <n v="5.26"/>
    <n v="220.92"/>
    <x v="58"/>
  </r>
  <r>
    <x v="59"/>
    <s v="SP01"/>
    <s v="P01"/>
    <s v="G6"/>
    <x v="53"/>
    <x v="59"/>
    <n v="522"/>
    <x v="2"/>
    <s v="Barr Faughny"/>
    <n v="2024"/>
    <m/>
    <n v="5.26"/>
    <n v="2745.72"/>
    <x v="59"/>
  </r>
  <r>
    <x v="60"/>
    <s v="SP01"/>
    <s v="P02"/>
    <s v="G2"/>
    <x v="54"/>
    <x v="60"/>
    <n v="743"/>
    <x v="1"/>
    <s v="Barr Faughny"/>
    <n v="2024"/>
    <m/>
    <n v="7.48"/>
    <n v="5557.64"/>
    <x v="60"/>
  </r>
  <r>
    <x v="61"/>
    <s v="SP01"/>
    <s v="P03"/>
    <s v="G1"/>
    <x v="9"/>
    <x v="61"/>
    <n v="36"/>
    <x v="0"/>
    <s v="Barr Faughny"/>
    <n v="2024"/>
    <m/>
    <n v="5.15"/>
    <n v="185.4"/>
    <x v="61"/>
  </r>
  <r>
    <x v="62"/>
    <s v="SP01"/>
    <s v="P04"/>
    <s v="G4"/>
    <x v="55"/>
    <x v="62"/>
    <n v="1356"/>
    <x v="0"/>
    <s v="Barr Faughny"/>
    <n v="2023"/>
    <m/>
    <n v="3.85"/>
    <n v="5220.6000000000004"/>
    <x v="62"/>
  </r>
  <r>
    <x v="63"/>
    <s v="SP01"/>
    <s v="P04"/>
    <s v="G5"/>
    <x v="56"/>
    <x v="63"/>
    <n v="407"/>
    <x v="1"/>
    <s v="Barr Faughny"/>
    <n v="2024"/>
    <m/>
    <n v="3.85"/>
    <n v="1566.95"/>
    <x v="63"/>
  </r>
  <r>
    <x v="64"/>
    <s v="SP01"/>
    <s v="P04"/>
    <s v="G6"/>
    <x v="57"/>
    <x v="64"/>
    <n v="596"/>
    <x v="0"/>
    <s v="Barr Faughny"/>
    <n v="2024"/>
    <m/>
    <n v="3.85"/>
    <n v="2294.6"/>
    <x v="64"/>
  </r>
  <r>
    <x v="65"/>
    <s v="SP01"/>
    <s v="P04"/>
    <s v="G6"/>
    <x v="45"/>
    <x v="65"/>
    <n v="782"/>
    <x v="0"/>
    <s v="Barr Faughny"/>
    <n v="2023"/>
    <m/>
    <n v="3.85"/>
    <n v="3010.7000000000003"/>
    <x v="65"/>
  </r>
  <r>
    <x v="66"/>
    <s v="SP01"/>
    <s v="P04"/>
    <s v="G6"/>
    <x v="58"/>
    <x v="66"/>
    <n v="763"/>
    <x v="0"/>
    <s v="Barr Faughny"/>
    <n v="2023"/>
    <m/>
    <n v="3.85"/>
    <n v="2937.55"/>
    <x v="66"/>
  </r>
  <r>
    <x v="67"/>
    <s v="SP01"/>
    <s v="P04"/>
    <s v="G5"/>
    <x v="59"/>
    <x v="67"/>
    <n v="712"/>
    <x v="0"/>
    <s v="Barr Faughny"/>
    <n v="2024"/>
    <m/>
    <n v="3.85"/>
    <n v="2741.2000000000003"/>
    <x v="67"/>
  </r>
  <r>
    <x v="68"/>
    <s v="SP01"/>
    <s v="P05"/>
    <s v="G4"/>
    <x v="11"/>
    <x v="68"/>
    <n v="284"/>
    <x v="2"/>
    <s v="Barr Faughny"/>
    <n v="2024"/>
    <m/>
    <n v="5.72"/>
    <n v="1624.48"/>
    <x v="68"/>
  </r>
  <r>
    <x v="69"/>
    <s v="SP01"/>
    <s v="P05"/>
    <s v="G6"/>
    <x v="60"/>
    <x v="69"/>
    <n v="183"/>
    <x v="0"/>
    <s v="Barr Faughny"/>
    <n v="2023"/>
    <m/>
    <n v="5.72"/>
    <n v="1046.76"/>
    <x v="69"/>
  </r>
  <r>
    <x v="70"/>
    <s v="SP01"/>
    <s v="P05"/>
    <s v="G6"/>
    <x v="61"/>
    <x v="70"/>
    <n v="1073"/>
    <x v="0"/>
    <s v="Barr Faughny"/>
    <n v="2024"/>
    <m/>
    <n v="5.72"/>
    <n v="6137.5599999999995"/>
    <x v="70"/>
  </r>
  <r>
    <x v="71"/>
    <s v="SP01"/>
    <s v="P05"/>
    <s v="G2"/>
    <x v="62"/>
    <x v="71"/>
    <n v="166"/>
    <x v="0"/>
    <s v="Barr Faughny"/>
    <n v="2023"/>
    <m/>
    <n v="5.72"/>
    <n v="949.52"/>
    <x v="71"/>
  </r>
  <r>
    <x v="72"/>
    <s v="SP01"/>
    <s v="P05"/>
    <s v="G6"/>
    <x v="7"/>
    <x v="72"/>
    <n v="433"/>
    <x v="0"/>
    <s v="Barr Faughny"/>
    <n v="2023"/>
    <m/>
    <n v="5.72"/>
    <n v="2476.7599999999998"/>
    <x v="72"/>
  </r>
  <r>
    <x v="73"/>
    <s v="SP01"/>
    <s v="P06"/>
    <s v="G1"/>
    <x v="63"/>
    <x v="73"/>
    <n v="43"/>
    <x v="0"/>
    <s v="Barr Faughny"/>
    <n v="2023"/>
    <m/>
    <n v="6.31"/>
    <n v="271.33"/>
    <x v="73"/>
  </r>
  <r>
    <x v="74"/>
    <s v="SP01"/>
    <s v="P06"/>
    <s v="G4"/>
    <x v="29"/>
    <x v="74"/>
    <n v="41"/>
    <x v="0"/>
    <s v="Barr Faughny"/>
    <n v="2023"/>
    <m/>
    <n v="6.31"/>
    <n v="258.70999999999998"/>
    <x v="74"/>
  </r>
  <r>
    <x v="75"/>
    <s v="SP01"/>
    <s v="P06"/>
    <s v="G1"/>
    <x v="64"/>
    <x v="75"/>
    <n v="203"/>
    <x v="0"/>
    <s v="Barr Faughny"/>
    <n v="2023"/>
    <m/>
    <n v="6.31"/>
    <n v="1280.9299999999998"/>
    <x v="75"/>
  </r>
  <r>
    <x v="76"/>
    <s v="SP01"/>
    <s v="P07"/>
    <s v="G5"/>
    <x v="65"/>
    <x v="47"/>
    <n v="215"/>
    <x v="0"/>
    <s v="Barr Faughny"/>
    <n v="2023"/>
    <m/>
    <n v="9.94"/>
    <n v="2137.1"/>
    <x v="76"/>
  </r>
  <r>
    <x v="77"/>
    <s v="SP01"/>
    <s v="P07"/>
    <s v="G6"/>
    <x v="66"/>
    <x v="76"/>
    <n v="213"/>
    <x v="0"/>
    <s v="Barr Faughny"/>
    <n v="2023"/>
    <m/>
    <n v="9.94"/>
    <n v="2117.2199999999998"/>
    <x v="77"/>
  </r>
  <r>
    <x v="78"/>
    <s v="SP01"/>
    <s v="P07"/>
    <s v="G1"/>
    <x v="67"/>
    <x v="77"/>
    <n v="204"/>
    <x v="0"/>
    <s v="Barr Faughny"/>
    <n v="2023"/>
    <m/>
    <n v="9.94"/>
    <n v="2027.76"/>
    <x v="78"/>
  </r>
  <r>
    <x v="79"/>
    <s v="SP01"/>
    <s v="P07"/>
    <s v="G5"/>
    <x v="68"/>
    <x v="78"/>
    <n v="234"/>
    <x v="1"/>
    <s v="Barr Faughny"/>
    <n v="2024"/>
    <m/>
    <n v="9.94"/>
    <n v="2325.96"/>
    <x v="79"/>
  </r>
  <r>
    <x v="80"/>
    <s v="SP01"/>
    <s v="P08"/>
    <s v="G6"/>
    <x v="11"/>
    <x v="79"/>
    <n v="1057"/>
    <x v="2"/>
    <s v="Barr Faughny"/>
    <n v="2024"/>
    <m/>
    <n v="7.73"/>
    <n v="8170.6100000000006"/>
    <x v="80"/>
  </r>
  <r>
    <x v="81"/>
    <s v="SP01"/>
    <s v="P09"/>
    <s v="G6"/>
    <x v="69"/>
    <x v="80"/>
    <n v="88"/>
    <x v="0"/>
    <s v="Barr Faughny"/>
    <n v="2023"/>
    <m/>
    <n v="3.68"/>
    <n v="323.84000000000003"/>
    <x v="81"/>
  </r>
  <r>
    <x v="82"/>
    <s v="SP01"/>
    <s v="P10"/>
    <s v="G6"/>
    <x v="70"/>
    <x v="81"/>
    <n v="66"/>
    <x v="0"/>
    <s v="Barr Faughny"/>
    <n v="2023"/>
    <m/>
    <n v="8.2200000000000006"/>
    <n v="542.5200000000001"/>
    <x v="82"/>
  </r>
  <r>
    <x v="83"/>
    <s v="SP01"/>
    <s v="P10"/>
    <s v="G3"/>
    <x v="71"/>
    <x v="82"/>
    <n v="690"/>
    <x v="2"/>
    <s v="Barr Faughny"/>
    <n v="2024"/>
    <m/>
    <n v="8.2200000000000006"/>
    <n v="5671.8"/>
    <x v="83"/>
  </r>
  <r>
    <x v="84"/>
    <s v="SP01"/>
    <s v="P10"/>
    <s v="G4"/>
    <x v="72"/>
    <x v="83"/>
    <n v="57"/>
    <x v="3"/>
    <s v="Barr Faughny"/>
    <n v="2023"/>
    <m/>
    <n v="8.2200000000000006"/>
    <n v="468.54"/>
    <x v="84"/>
  </r>
  <r>
    <x v="85"/>
    <s v="SP01"/>
    <s v="P11"/>
    <s v="G6"/>
    <x v="69"/>
    <x v="84"/>
    <n v="42"/>
    <x v="0"/>
    <s v="Barr Faughny"/>
    <n v="2023"/>
    <m/>
    <n v="10.23"/>
    <n v="429.66"/>
    <x v="85"/>
  </r>
  <r>
    <x v="86"/>
    <s v="SP01"/>
    <s v="P12"/>
    <s v="G5"/>
    <x v="73"/>
    <x v="85"/>
    <n v="624"/>
    <x v="0"/>
    <s v="Barr Faughny"/>
    <n v="2024"/>
    <m/>
    <n v="4.74"/>
    <n v="2957.76"/>
    <x v="86"/>
  </r>
  <r>
    <x v="87"/>
    <s v="SP01"/>
    <s v="P12"/>
    <s v="G1"/>
    <x v="74"/>
    <x v="86"/>
    <n v="20"/>
    <x v="0"/>
    <s v="Barr Faughny"/>
    <n v="2024"/>
    <m/>
    <n v="4.74"/>
    <n v="94.800000000000011"/>
    <x v="87"/>
  </r>
  <r>
    <x v="88"/>
    <s v="SP01"/>
    <s v="P12"/>
    <s v="G1"/>
    <x v="75"/>
    <x v="87"/>
    <n v="301"/>
    <x v="0"/>
    <s v="Barr Faughny"/>
    <n v="2023"/>
    <m/>
    <n v="4.74"/>
    <n v="1426.74"/>
    <x v="88"/>
  </r>
  <r>
    <x v="89"/>
    <s v="SP01"/>
    <s v="P13"/>
    <s v="G1"/>
    <x v="76"/>
    <x v="88"/>
    <n v="88"/>
    <x v="0"/>
    <s v="Barr Faughny"/>
    <n v="2023"/>
    <m/>
    <n v="10.51"/>
    <n v="924.88"/>
    <x v="89"/>
  </r>
  <r>
    <x v="90"/>
    <s v="SP01"/>
    <s v="P13"/>
    <s v="G4"/>
    <x v="11"/>
    <x v="89"/>
    <n v="1239"/>
    <x v="3"/>
    <s v="Barr Faughny"/>
    <n v="2024"/>
    <m/>
    <n v="10.51"/>
    <n v="13021.89"/>
    <x v="90"/>
  </r>
  <r>
    <x v="91"/>
    <s v="SP01"/>
    <s v="P13"/>
    <s v="G5"/>
    <x v="77"/>
    <x v="90"/>
    <n v="407"/>
    <x v="0"/>
    <s v="Barr Faughny"/>
    <n v="2023"/>
    <m/>
    <n v="10.51"/>
    <n v="4277.57"/>
    <x v="91"/>
  </r>
  <r>
    <x v="92"/>
    <s v="SP01"/>
    <s v="P13"/>
    <s v="G6"/>
    <x v="78"/>
    <x v="91"/>
    <n v="1074"/>
    <x v="0"/>
    <s v="Barr Faughny"/>
    <n v="2023"/>
    <m/>
    <n v="10.51"/>
    <n v="11287.74"/>
    <x v="92"/>
  </r>
  <r>
    <x v="93"/>
    <s v="SP01"/>
    <s v="P13"/>
    <s v="G2"/>
    <x v="79"/>
    <x v="92"/>
    <n v="527"/>
    <x v="0"/>
    <s v="Barr Faughny"/>
    <n v="2024"/>
    <m/>
    <n v="10.51"/>
    <n v="5538.7699999999995"/>
    <x v="93"/>
  </r>
  <r>
    <x v="94"/>
    <s v="SP01"/>
    <s v="P14"/>
    <s v="G5"/>
    <x v="70"/>
    <x v="93"/>
    <n v="388"/>
    <x v="0"/>
    <s v="Barr Faughny"/>
    <n v="2023"/>
    <m/>
    <n v="6.43"/>
    <n v="2494.8399999999997"/>
    <x v="94"/>
  </r>
  <r>
    <x v="95"/>
    <s v="SP01"/>
    <s v="P14"/>
    <s v="G6"/>
    <x v="63"/>
    <x v="94"/>
    <n v="430"/>
    <x v="0"/>
    <s v="Barr Faughny"/>
    <n v="2023"/>
    <m/>
    <n v="6.43"/>
    <n v="2764.9"/>
    <x v="95"/>
  </r>
  <r>
    <x v="96"/>
    <s v="SP01"/>
    <s v="P14"/>
    <s v="G6"/>
    <x v="80"/>
    <x v="95"/>
    <n v="563"/>
    <x v="0"/>
    <s v="Barr Faughny"/>
    <n v="2024"/>
    <m/>
    <n v="6.43"/>
    <n v="3620.0899999999997"/>
    <x v="96"/>
  </r>
  <r>
    <x v="97"/>
    <s v="SP01"/>
    <s v="P15"/>
    <s v="G2"/>
    <x v="81"/>
    <x v="96"/>
    <n v="482"/>
    <x v="0"/>
    <s v="Barr Faughny"/>
    <n v="2023"/>
    <m/>
    <n v="12.41"/>
    <n v="5981.62"/>
    <x v="97"/>
  </r>
  <r>
    <x v="98"/>
    <s v="SP01"/>
    <s v="P16"/>
    <s v="G1"/>
    <x v="82"/>
    <x v="97"/>
    <n v="777"/>
    <x v="0"/>
    <s v="Barr Faughny"/>
    <n v="2024"/>
    <m/>
    <n v="9.57"/>
    <n v="7435.89"/>
    <x v="98"/>
  </r>
  <r>
    <x v="99"/>
    <s v="SP01"/>
    <s v="P16"/>
    <s v="G4"/>
    <x v="83"/>
    <x v="98"/>
    <n v="815"/>
    <x v="0"/>
    <s v="Barr Faughny"/>
    <n v="2023"/>
    <m/>
    <n v="9.57"/>
    <n v="7799.55"/>
    <x v="99"/>
  </r>
  <r>
    <x v="100"/>
    <s v="SP01"/>
    <s v="P16"/>
    <s v="G5"/>
    <x v="84"/>
    <x v="99"/>
    <n v="424"/>
    <x v="0"/>
    <s v="Barr Faughny"/>
    <n v="2023"/>
    <m/>
    <n v="9.57"/>
    <n v="4057.6800000000003"/>
    <x v="100"/>
  </r>
  <r>
    <x v="101"/>
    <s v="SP01"/>
    <s v="P16"/>
    <s v="G5"/>
    <x v="85"/>
    <x v="100"/>
    <n v="548"/>
    <x v="1"/>
    <s v="Barr Faughny"/>
    <n v="2024"/>
    <m/>
    <n v="9.57"/>
    <n v="5244.3600000000006"/>
    <x v="101"/>
  </r>
  <r>
    <x v="102"/>
    <s v="SP01"/>
    <s v="P17"/>
    <s v="G1"/>
    <x v="7"/>
    <x v="101"/>
    <n v="149"/>
    <x v="0"/>
    <s v="Barr Faughny"/>
    <n v="2023"/>
    <m/>
    <n v="8.43"/>
    <n v="1256.07"/>
    <x v="102"/>
  </r>
  <r>
    <x v="103"/>
    <s v="SP01"/>
    <s v="P17"/>
    <s v="G6"/>
    <x v="86"/>
    <x v="102"/>
    <n v="921"/>
    <x v="0"/>
    <s v="Barr Faughny"/>
    <n v="2023"/>
    <m/>
    <n v="8.43"/>
    <n v="7764.03"/>
    <x v="103"/>
  </r>
  <r>
    <x v="104"/>
    <s v="SP01"/>
    <s v="P17"/>
    <s v="G2"/>
    <x v="87"/>
    <x v="103"/>
    <n v="84"/>
    <x v="0"/>
    <s v="Barr Faughny"/>
    <n v="2024"/>
    <m/>
    <n v="8.43"/>
    <n v="708.12"/>
    <x v="104"/>
  </r>
  <r>
    <x v="105"/>
    <s v="SP01"/>
    <s v="P18"/>
    <s v="G1"/>
    <x v="88"/>
    <x v="104"/>
    <n v="1136"/>
    <x v="0"/>
    <s v="Barr Faughny"/>
    <n v="2023"/>
    <m/>
    <n v="6.8"/>
    <n v="7724.8"/>
    <x v="105"/>
  </r>
  <r>
    <x v="106"/>
    <s v="SP01"/>
    <s v="P18"/>
    <s v="G2"/>
    <x v="69"/>
    <x v="105"/>
    <n v="1299"/>
    <x v="3"/>
    <s v="Barr Faughny"/>
    <n v="2023"/>
    <m/>
    <n v="6.8"/>
    <n v="8833.1999999999989"/>
    <x v="106"/>
  </r>
  <r>
    <x v="107"/>
    <s v="SP01"/>
    <s v="P18"/>
    <s v="G1"/>
    <x v="89"/>
    <x v="106"/>
    <n v="1982"/>
    <x v="0"/>
    <s v="Barr Faughny"/>
    <n v="2023"/>
    <m/>
    <n v="6.8"/>
    <n v="13477.6"/>
    <x v="107"/>
  </r>
  <r>
    <x v="108"/>
    <s v="SP01"/>
    <s v="P19"/>
    <s v="G1"/>
    <x v="90"/>
    <x v="107"/>
    <n v="377"/>
    <x v="1"/>
    <s v="Barr Faughny"/>
    <n v="2024"/>
    <m/>
    <n v="5.04"/>
    <n v="1900.08"/>
    <x v="108"/>
  </r>
  <r>
    <x v="109"/>
    <s v="SP01"/>
    <s v="P20"/>
    <s v="G2"/>
    <x v="35"/>
    <x v="108"/>
    <n v="1062"/>
    <x v="0"/>
    <s v="Barr Faughny"/>
    <n v="2024"/>
    <m/>
    <n v="2.76"/>
    <n v="2931.12"/>
    <x v="109"/>
  </r>
  <r>
    <x v="110"/>
    <s v="SP01"/>
    <s v="P20"/>
    <s v="G4"/>
    <x v="91"/>
    <x v="109"/>
    <n v="1261"/>
    <x v="0"/>
    <s v="Barr Faughny"/>
    <n v="2024"/>
    <m/>
    <n v="2.76"/>
    <n v="3480.3599999999997"/>
    <x v="110"/>
  </r>
  <r>
    <x v="111"/>
    <s v="SP01"/>
    <s v="P20"/>
    <s v="G6"/>
    <x v="92"/>
    <x v="110"/>
    <n v="325"/>
    <x v="0"/>
    <s v="Barr Faughny"/>
    <n v="2023"/>
    <m/>
    <n v="2.76"/>
    <n v="896.99999999999989"/>
    <x v="111"/>
  </r>
  <r>
    <x v="112"/>
    <s v="SP01"/>
    <s v="P21"/>
    <s v="G2"/>
    <x v="93"/>
    <x v="111"/>
    <n v="896"/>
    <x v="0"/>
    <s v="Barr Faughny"/>
    <n v="2023"/>
    <m/>
    <n v="3.32"/>
    <n v="2974.72"/>
    <x v="112"/>
  </r>
  <r>
    <x v="113"/>
    <s v="SP01"/>
    <s v="P21"/>
    <s v="G1"/>
    <x v="94"/>
    <x v="112"/>
    <n v="208"/>
    <x v="1"/>
    <s v="Barr Faughny"/>
    <n v="2024"/>
    <m/>
    <n v="3.32"/>
    <n v="690.56"/>
    <x v="113"/>
  </r>
  <r>
    <x v="114"/>
    <s v="SP01"/>
    <s v="P21"/>
    <s v="G4"/>
    <x v="95"/>
    <x v="113"/>
    <n v="154"/>
    <x v="1"/>
    <s v="Barr Faughny"/>
    <n v="2024"/>
    <m/>
    <n v="3.32"/>
    <n v="511.28"/>
    <x v="114"/>
  </r>
  <r>
    <x v="115"/>
    <s v="SP01"/>
    <s v="P21"/>
    <s v="G2"/>
    <x v="96"/>
    <x v="114"/>
    <n v="119"/>
    <x v="0"/>
    <s v="Barr Faughny"/>
    <n v="2023"/>
    <m/>
    <n v="3.32"/>
    <n v="395.08"/>
    <x v="115"/>
  </r>
  <r>
    <x v="116"/>
    <s v="SP01"/>
    <s v="P22"/>
    <s v="G1"/>
    <x v="97"/>
    <x v="115"/>
    <n v="426"/>
    <x v="0"/>
    <s v="Barr Faughny"/>
    <n v="2023"/>
    <m/>
    <n v="2.65"/>
    <n v="1128.8999999999999"/>
    <x v="116"/>
  </r>
  <r>
    <x v="117"/>
    <s v="SP01"/>
    <s v="P22"/>
    <s v="G4"/>
    <x v="98"/>
    <x v="116"/>
    <n v="255"/>
    <x v="1"/>
    <s v="Barr Faughny"/>
    <n v="2024"/>
    <m/>
    <n v="2.65"/>
    <n v="675.75"/>
    <x v="117"/>
  </r>
  <r>
    <x v="118"/>
    <s v="SP01"/>
    <s v="P22"/>
    <s v="G1"/>
    <x v="99"/>
    <x v="117"/>
    <n v="55"/>
    <x v="0"/>
    <s v="Barr Faughny"/>
    <n v="2023"/>
    <m/>
    <n v="2.65"/>
    <n v="145.75"/>
    <x v="118"/>
  </r>
  <r>
    <x v="119"/>
    <s v="SP01"/>
    <s v="P22"/>
    <s v="G3"/>
    <x v="2"/>
    <x v="118"/>
    <n v="277"/>
    <x v="0"/>
    <s v="Barr Faughny"/>
    <n v="2024"/>
    <m/>
    <n v="2.65"/>
    <n v="734.05"/>
    <x v="119"/>
  </r>
  <r>
    <x v="120"/>
    <s v="SP01"/>
    <s v="P22"/>
    <s v="G5"/>
    <x v="77"/>
    <x v="119"/>
    <n v="344"/>
    <x v="0"/>
    <s v="Barr Faughny"/>
    <n v="2023"/>
    <m/>
    <n v="2.65"/>
    <n v="911.6"/>
    <x v="120"/>
  </r>
  <r>
    <x v="121"/>
    <s v="SP01"/>
    <s v="P22"/>
    <s v="G4"/>
    <x v="100"/>
    <x v="120"/>
    <n v="488"/>
    <x v="0"/>
    <s v="Barr Faughny"/>
    <n v="2023"/>
    <m/>
    <n v="2.65"/>
    <n v="1293.2"/>
    <x v="121"/>
  </r>
  <r>
    <x v="122"/>
    <s v="SP01"/>
    <s v="P01"/>
    <s v="G6"/>
    <x v="101"/>
    <x v="121"/>
    <n v="213"/>
    <x v="0"/>
    <s v="Barr Faughny"/>
    <n v="2024"/>
    <m/>
    <n v="5.26"/>
    <n v="1120.3799999999999"/>
    <x v="122"/>
  </r>
  <r>
    <x v="123"/>
    <s v="SP01"/>
    <s v="P01"/>
    <s v="G6"/>
    <x v="5"/>
    <x v="122"/>
    <n v="959"/>
    <x v="1"/>
    <s v="Barr Faughny"/>
    <n v="2024"/>
    <m/>
    <n v="5.26"/>
    <n v="5044.34"/>
    <x v="123"/>
  </r>
  <r>
    <x v="124"/>
    <s v="SP01"/>
    <s v="P01"/>
    <s v="G3"/>
    <x v="94"/>
    <x v="123"/>
    <n v="814"/>
    <x v="1"/>
    <s v="Barr Faughny"/>
    <n v="2024"/>
    <m/>
    <n v="5.26"/>
    <n v="4281.6399999999994"/>
    <x v="124"/>
  </r>
  <r>
    <x v="125"/>
    <s v="SP01"/>
    <s v="P01"/>
    <s v="G4"/>
    <x v="26"/>
    <x v="124"/>
    <n v="288"/>
    <x v="0"/>
    <s v="Barr Faughny"/>
    <n v="2023"/>
    <m/>
    <n v="5.26"/>
    <n v="1514.8799999999999"/>
    <x v="125"/>
  </r>
  <r>
    <x v="126"/>
    <s v="SP01"/>
    <s v="P01"/>
    <s v="G4"/>
    <x v="19"/>
    <x v="125"/>
    <n v="84"/>
    <x v="0"/>
    <s v="Barr Faughny"/>
    <n v="2023"/>
    <m/>
    <n v="5.26"/>
    <n v="441.84"/>
    <x v="126"/>
  </r>
  <r>
    <x v="127"/>
    <s v="SP01"/>
    <s v="P01"/>
    <s v="G6"/>
    <x v="102"/>
    <x v="126"/>
    <n v="275"/>
    <x v="0"/>
    <s v="Barr Faughny"/>
    <n v="2024"/>
    <m/>
    <n v="5.26"/>
    <n v="1446.5"/>
    <x v="127"/>
  </r>
  <r>
    <x v="128"/>
    <s v="SP01"/>
    <s v="P01"/>
    <s v="G1"/>
    <x v="3"/>
    <x v="127"/>
    <n v="614"/>
    <x v="0"/>
    <s v="Barr Faughny"/>
    <n v="2023"/>
    <m/>
    <n v="5.26"/>
    <n v="3229.64"/>
    <x v="128"/>
  </r>
  <r>
    <x v="129"/>
    <s v="SP01"/>
    <s v="P01"/>
    <s v="G4"/>
    <x v="103"/>
    <x v="128"/>
    <n v="394"/>
    <x v="0"/>
    <s v="Barr Faughny"/>
    <n v="2023"/>
    <m/>
    <n v="5.26"/>
    <n v="2072.44"/>
    <x v="129"/>
  </r>
  <r>
    <x v="130"/>
    <s v="SP01"/>
    <s v="P03"/>
    <s v="G6"/>
    <x v="104"/>
    <x v="129"/>
    <n v="296"/>
    <x v="0"/>
    <s v="Barr Faughny"/>
    <n v="2023"/>
    <m/>
    <n v="5.15"/>
    <n v="1524.4"/>
    <x v="130"/>
  </r>
  <r>
    <x v="131"/>
    <s v="SP01"/>
    <s v="P04"/>
    <s v="G1"/>
    <x v="105"/>
    <x v="130"/>
    <n v="707"/>
    <x v="1"/>
    <s v="Barr Faughny"/>
    <n v="2024"/>
    <m/>
    <n v="3.85"/>
    <n v="2721.9500000000003"/>
    <x v="131"/>
  </r>
  <r>
    <x v="132"/>
    <s v="SP01"/>
    <s v="P04"/>
    <s v="G1"/>
    <x v="106"/>
    <x v="131"/>
    <n v="171"/>
    <x v="0"/>
    <s v="Barr Faughny"/>
    <n v="2023"/>
    <m/>
    <n v="3.85"/>
    <n v="658.35"/>
    <x v="132"/>
  </r>
  <r>
    <x v="133"/>
    <s v="SP01"/>
    <s v="P04"/>
    <s v="G3"/>
    <x v="51"/>
    <x v="132"/>
    <n v="117"/>
    <x v="1"/>
    <s v="Barr Faughny"/>
    <n v="2024"/>
    <m/>
    <n v="3.85"/>
    <n v="450.45"/>
    <x v="133"/>
  </r>
  <r>
    <x v="134"/>
    <s v="SP01"/>
    <s v="P05"/>
    <s v="G5"/>
    <x v="95"/>
    <x v="133"/>
    <n v="93"/>
    <x v="1"/>
    <s v="Barr Faughny"/>
    <n v="2024"/>
    <m/>
    <n v="5.72"/>
    <n v="531.95999999999992"/>
    <x v="134"/>
  </r>
  <r>
    <x v="135"/>
    <s v="SP01"/>
    <s v="P05"/>
    <s v="G6"/>
    <x v="25"/>
    <x v="134"/>
    <n v="494"/>
    <x v="0"/>
    <s v="Barr Faughny"/>
    <n v="2023"/>
    <m/>
    <n v="5.72"/>
    <n v="2825.68"/>
    <x v="135"/>
  </r>
  <r>
    <x v="136"/>
    <s v="SP01"/>
    <s v="P05"/>
    <s v="G5"/>
    <x v="107"/>
    <x v="135"/>
    <n v="2115"/>
    <x v="0"/>
    <s v="Barr Faughny"/>
    <n v="2023"/>
    <m/>
    <n v="5.72"/>
    <n v="12097.8"/>
    <x v="136"/>
  </r>
  <r>
    <x v="137"/>
    <s v="SP01"/>
    <s v="P06"/>
    <s v="G2"/>
    <x v="108"/>
    <x v="136"/>
    <n v="113"/>
    <x v="0"/>
    <s v="Barr Faughny"/>
    <n v="2023"/>
    <m/>
    <n v="6.31"/>
    <n v="713.03"/>
    <x v="137"/>
  </r>
  <r>
    <x v="138"/>
    <s v="SP01"/>
    <s v="P07"/>
    <s v="G2"/>
    <x v="109"/>
    <x v="137"/>
    <n v="251"/>
    <x v="0"/>
    <s v="Barr Faughny"/>
    <n v="2024"/>
    <m/>
    <n v="9.94"/>
    <n v="2494.94"/>
    <x v="138"/>
  </r>
  <r>
    <x v="139"/>
    <s v="SP01"/>
    <s v="P07"/>
    <s v="G5"/>
    <x v="110"/>
    <x v="138"/>
    <n v="209"/>
    <x v="1"/>
    <s v="Barr Faughny"/>
    <n v="2024"/>
    <m/>
    <n v="9.94"/>
    <n v="2077.46"/>
    <x v="139"/>
  </r>
  <r>
    <x v="140"/>
    <s v="SP01"/>
    <s v="P07"/>
    <s v="G1"/>
    <x v="77"/>
    <x v="139"/>
    <n v="203"/>
    <x v="0"/>
    <s v="Barr Faughny"/>
    <n v="2023"/>
    <m/>
    <n v="9.94"/>
    <n v="2017.82"/>
    <x v="140"/>
  </r>
  <r>
    <x v="141"/>
    <s v="SP01"/>
    <s v="P07"/>
    <s v="G2"/>
    <x v="111"/>
    <x v="140"/>
    <n v="193"/>
    <x v="3"/>
    <s v="Barr Faughny"/>
    <n v="2024"/>
    <m/>
    <n v="9.94"/>
    <n v="1918.4199999999998"/>
    <x v="141"/>
  </r>
  <r>
    <x v="142"/>
    <s v="SP01"/>
    <s v="P07"/>
    <s v="G4"/>
    <x v="112"/>
    <x v="141"/>
    <n v="208"/>
    <x v="0"/>
    <s v="Barr Faughny"/>
    <n v="2023"/>
    <m/>
    <n v="9.94"/>
    <n v="2067.52"/>
    <x v="142"/>
  </r>
  <r>
    <x v="143"/>
    <s v="SP01"/>
    <s v="P07"/>
    <s v="G5"/>
    <x v="113"/>
    <x v="142"/>
    <n v="196"/>
    <x v="0"/>
    <s v="Barr Faughny"/>
    <n v="2023"/>
    <m/>
    <n v="9.94"/>
    <n v="1948.24"/>
    <x v="143"/>
  </r>
  <r>
    <x v="144"/>
    <s v="SP01"/>
    <s v="P08"/>
    <s v="G3"/>
    <x v="11"/>
    <x v="143"/>
    <n v="33"/>
    <x v="2"/>
    <s v="Barr Faughny"/>
    <n v="2024"/>
    <m/>
    <n v="7.73"/>
    <n v="255.09"/>
    <x v="144"/>
  </r>
  <r>
    <x v="145"/>
    <s v="SP01"/>
    <s v="P08"/>
    <s v="G5"/>
    <x v="114"/>
    <x v="144"/>
    <n v="17"/>
    <x v="0"/>
    <s v="Barr Faughny"/>
    <n v="2023"/>
    <m/>
    <n v="7.73"/>
    <n v="131.41"/>
    <x v="145"/>
  </r>
  <r>
    <x v="146"/>
    <s v="SP01"/>
    <s v="P08"/>
    <s v="G4"/>
    <x v="115"/>
    <x v="145"/>
    <n v="498"/>
    <x v="2"/>
    <s v="Barr Faughny"/>
    <n v="2024"/>
    <m/>
    <n v="7.73"/>
    <n v="3849.5400000000004"/>
    <x v="146"/>
  </r>
  <r>
    <x v="147"/>
    <s v="SP01"/>
    <s v="P10"/>
    <s v="G3"/>
    <x v="116"/>
    <x v="146"/>
    <n v="52"/>
    <x v="0"/>
    <s v="Barr Faughny"/>
    <n v="2023"/>
    <m/>
    <n v="8.2200000000000006"/>
    <n v="427.44000000000005"/>
    <x v="147"/>
  </r>
  <r>
    <x v="148"/>
    <s v="SP01"/>
    <s v="P10"/>
    <s v="G6"/>
    <x v="117"/>
    <x v="147"/>
    <n v="317"/>
    <x v="0"/>
    <s v="Barr Faughny"/>
    <n v="2024"/>
    <m/>
    <n v="8.2200000000000006"/>
    <n v="2605.7400000000002"/>
    <x v="148"/>
  </r>
  <r>
    <x v="149"/>
    <s v="SP01"/>
    <s v="P10"/>
    <s v="G2"/>
    <x v="100"/>
    <x v="148"/>
    <n v="105"/>
    <x v="0"/>
    <s v="Barr Faughny"/>
    <n v="2023"/>
    <m/>
    <n v="8.2200000000000006"/>
    <n v="863.1"/>
    <x v="149"/>
  </r>
  <r>
    <x v="150"/>
    <s v="SP01"/>
    <s v="P10"/>
    <s v="G4"/>
    <x v="118"/>
    <x v="149"/>
    <n v="530"/>
    <x v="0"/>
    <s v="Barr Faughny"/>
    <n v="2023"/>
    <m/>
    <n v="8.2200000000000006"/>
    <n v="4356.6000000000004"/>
    <x v="150"/>
  </r>
  <r>
    <x v="151"/>
    <s v="SP01"/>
    <s v="P10"/>
    <s v="G5"/>
    <x v="59"/>
    <x v="150"/>
    <n v="551"/>
    <x v="0"/>
    <s v="Barr Faughny"/>
    <n v="2024"/>
    <m/>
    <n v="8.2200000000000006"/>
    <n v="4529.22"/>
    <x v="151"/>
  </r>
  <r>
    <x v="152"/>
    <s v="SP01"/>
    <s v="P10"/>
    <s v="G4"/>
    <x v="91"/>
    <x v="151"/>
    <n v="276"/>
    <x v="0"/>
    <s v="Barr Faughny"/>
    <n v="2024"/>
    <m/>
    <n v="8.2200000000000006"/>
    <n v="2268.7200000000003"/>
    <x v="152"/>
  </r>
  <r>
    <x v="153"/>
    <s v="SP01"/>
    <s v="P10"/>
    <s v="G5"/>
    <x v="119"/>
    <x v="152"/>
    <n v="171"/>
    <x v="2"/>
    <s v="Barr Faughny"/>
    <n v="2024"/>
    <m/>
    <n v="8.2200000000000006"/>
    <n v="1405.6200000000001"/>
    <x v="153"/>
  </r>
  <r>
    <x v="154"/>
    <s v="SP01"/>
    <s v="P10"/>
    <s v="G6"/>
    <x v="120"/>
    <x v="153"/>
    <n v="64"/>
    <x v="0"/>
    <s v="Barr Faughny"/>
    <n v="2023"/>
    <m/>
    <n v="8.2200000000000006"/>
    <n v="526.08000000000004"/>
    <x v="154"/>
  </r>
  <r>
    <x v="155"/>
    <s v="SP01"/>
    <s v="P10"/>
    <s v="G1"/>
    <x v="121"/>
    <x v="154"/>
    <n v="534"/>
    <x v="0"/>
    <s v="Barr Faughny"/>
    <n v="2023"/>
    <m/>
    <n v="8.2200000000000006"/>
    <n v="4389.4800000000005"/>
    <x v="155"/>
  </r>
  <r>
    <x v="156"/>
    <s v="SP01"/>
    <s v="P11"/>
    <s v="G1"/>
    <x v="46"/>
    <x v="155"/>
    <n v="113"/>
    <x v="0"/>
    <s v="Barr Faughny"/>
    <n v="2024"/>
    <m/>
    <n v="10.23"/>
    <n v="1155.99"/>
    <x v="156"/>
  </r>
  <r>
    <x v="157"/>
    <s v="SP01"/>
    <s v="P11"/>
    <s v="G2"/>
    <x v="122"/>
    <x v="156"/>
    <n v="427"/>
    <x v="0"/>
    <s v="Barr Faughny"/>
    <n v="2023"/>
    <m/>
    <n v="10.23"/>
    <n v="4368.21"/>
    <x v="157"/>
  </r>
  <r>
    <x v="158"/>
    <s v="SP01"/>
    <s v="P12"/>
    <s v="G1"/>
    <x v="123"/>
    <x v="157"/>
    <n v="437"/>
    <x v="0"/>
    <s v="Barr Faughny"/>
    <n v="2023"/>
    <m/>
    <n v="4.74"/>
    <n v="2071.38"/>
    <x v="158"/>
  </r>
  <r>
    <x v="159"/>
    <s v="SP01"/>
    <s v="P12"/>
    <s v="G5"/>
    <x v="124"/>
    <x v="158"/>
    <n v="227"/>
    <x v="0"/>
    <s v="Barr Faughny"/>
    <n v="2023"/>
    <m/>
    <n v="4.74"/>
    <n v="1075.98"/>
    <x v="159"/>
  </r>
  <r>
    <x v="160"/>
    <s v="SP01"/>
    <s v="P12"/>
    <s v="G2"/>
    <x v="125"/>
    <x v="159"/>
    <n v="251"/>
    <x v="0"/>
    <s v="Barr Faughny"/>
    <n v="2023"/>
    <m/>
    <n v="4.74"/>
    <n v="1189.74"/>
    <x v="160"/>
  </r>
  <r>
    <x v="161"/>
    <s v="SP01"/>
    <s v="P12"/>
    <s v="G1"/>
    <x v="74"/>
    <x v="160"/>
    <n v="190"/>
    <x v="3"/>
    <s v="Barr Faughny"/>
    <n v="2024"/>
    <m/>
    <n v="4.74"/>
    <n v="900.6"/>
    <x v="161"/>
  </r>
  <r>
    <x v="162"/>
    <s v="SP01"/>
    <s v="P12"/>
    <s v="G4"/>
    <x v="126"/>
    <x v="161"/>
    <n v="122"/>
    <x v="0"/>
    <s v="Barr Faughny"/>
    <n v="2023"/>
    <m/>
    <n v="4.74"/>
    <n v="578.28"/>
    <x v="162"/>
  </r>
  <r>
    <x v="163"/>
    <s v="SP01"/>
    <s v="P13"/>
    <s v="G3"/>
    <x v="127"/>
    <x v="162"/>
    <n v="1269"/>
    <x v="0"/>
    <s v="Barr Faughny"/>
    <n v="2023"/>
    <m/>
    <n v="10.51"/>
    <n v="13337.19"/>
    <x v="163"/>
  </r>
  <r>
    <x v="164"/>
    <s v="SP01"/>
    <s v="P13"/>
    <s v="G4"/>
    <x v="128"/>
    <x v="163"/>
    <n v="118"/>
    <x v="0"/>
    <s v="Barr Faughny"/>
    <n v="2024"/>
    <m/>
    <n v="10.51"/>
    <n v="1240.18"/>
    <x v="164"/>
  </r>
  <r>
    <x v="165"/>
    <s v="SP01"/>
    <s v="P13"/>
    <s v="G5"/>
    <x v="129"/>
    <x v="164"/>
    <n v="450"/>
    <x v="0"/>
    <s v="Barr Faughny"/>
    <n v="2023"/>
    <m/>
    <n v="10.51"/>
    <n v="4729.5"/>
    <x v="165"/>
  </r>
  <r>
    <x v="166"/>
    <s v="SP01"/>
    <s v="P13"/>
    <s v="G5"/>
    <x v="130"/>
    <x v="165"/>
    <n v="302"/>
    <x v="0"/>
    <s v="Barr Faughny"/>
    <n v="2023"/>
    <m/>
    <n v="10.51"/>
    <n v="3174.02"/>
    <x v="166"/>
  </r>
  <r>
    <x v="167"/>
    <s v="SP01"/>
    <s v="P13"/>
    <s v="G2"/>
    <x v="7"/>
    <x v="166"/>
    <n v="847"/>
    <x v="0"/>
    <s v="Barr Faughny"/>
    <n v="2023"/>
    <m/>
    <n v="10.51"/>
    <n v="8901.9699999999993"/>
    <x v="167"/>
  </r>
  <r>
    <x v="168"/>
    <s v="SP01"/>
    <s v="P14"/>
    <s v="G1"/>
    <x v="131"/>
    <x v="167"/>
    <n v="446"/>
    <x v="0"/>
    <s v="Barr Faughny"/>
    <n v="2024"/>
    <m/>
    <n v="6.43"/>
    <n v="2867.7799999999997"/>
    <x v="168"/>
  </r>
  <r>
    <x v="169"/>
    <s v="SP01"/>
    <s v="P14"/>
    <s v="G1"/>
    <x v="132"/>
    <x v="168"/>
    <n v="580"/>
    <x v="0"/>
    <s v="Barr Faughny"/>
    <n v="2023"/>
    <m/>
    <n v="6.43"/>
    <n v="3729.3999999999996"/>
    <x v="169"/>
  </r>
  <r>
    <x v="170"/>
    <s v="SP01"/>
    <s v="P14"/>
    <s v="G5"/>
    <x v="19"/>
    <x v="169"/>
    <n v="344"/>
    <x v="0"/>
    <s v="Barr Faughny"/>
    <n v="2023"/>
    <m/>
    <n v="6.43"/>
    <n v="2211.92"/>
    <x v="170"/>
  </r>
  <r>
    <x v="171"/>
    <s v="SP01"/>
    <s v="P14"/>
    <s v="G2"/>
    <x v="133"/>
    <x v="170"/>
    <n v="108"/>
    <x v="0"/>
    <s v="Barr Faughny"/>
    <n v="2023"/>
    <m/>
    <n v="6.43"/>
    <n v="694.43999999999994"/>
    <x v="171"/>
  </r>
  <r>
    <x v="172"/>
    <s v="SP01"/>
    <s v="P15"/>
    <s v="G2"/>
    <x v="134"/>
    <x v="171"/>
    <n v="183"/>
    <x v="0"/>
    <s v="Barr Faughny"/>
    <n v="2024"/>
    <m/>
    <n v="12.41"/>
    <n v="2271.0300000000002"/>
    <x v="172"/>
  </r>
  <r>
    <x v="173"/>
    <s v="SP01"/>
    <s v="P16"/>
    <s v="G5"/>
    <x v="135"/>
    <x v="172"/>
    <n v="684"/>
    <x v="0"/>
    <s v="Barr Faughny"/>
    <n v="2023"/>
    <m/>
    <n v="9.57"/>
    <n v="6545.88"/>
    <x v="173"/>
  </r>
  <r>
    <x v="174"/>
    <s v="SP01"/>
    <s v="P16"/>
    <s v="G5"/>
    <x v="89"/>
    <x v="173"/>
    <n v="649"/>
    <x v="0"/>
    <s v="Barr Faughny"/>
    <n v="2023"/>
    <m/>
    <n v="9.57"/>
    <n v="6210.93"/>
    <x v="174"/>
  </r>
  <r>
    <x v="175"/>
    <s v="SP01"/>
    <s v="P17"/>
    <s v="G5"/>
    <x v="136"/>
    <x v="174"/>
    <n v="388"/>
    <x v="0"/>
    <s v="Barr Faughny"/>
    <n v="2023"/>
    <m/>
    <n v="8.43"/>
    <n v="3270.8399999999997"/>
    <x v="175"/>
  </r>
  <r>
    <x v="176"/>
    <s v="SP01"/>
    <s v="P18"/>
    <s v="G2"/>
    <x v="33"/>
    <x v="77"/>
    <n v="518"/>
    <x v="0"/>
    <s v="Barr Faughny"/>
    <n v="2023"/>
    <m/>
    <n v="6.8"/>
    <n v="3522.4"/>
    <x v="176"/>
  </r>
  <r>
    <x v="177"/>
    <s v="SP01"/>
    <s v="P18"/>
    <s v="G3"/>
    <x v="137"/>
    <x v="175"/>
    <n v="1039"/>
    <x v="2"/>
    <s v="Barr Faughny"/>
    <n v="2024"/>
    <m/>
    <n v="6.8"/>
    <n v="7065.2"/>
    <x v="177"/>
  </r>
  <r>
    <x v="178"/>
    <s v="SP01"/>
    <s v="P18"/>
    <s v="G1"/>
    <x v="118"/>
    <x v="176"/>
    <n v="289"/>
    <x v="0"/>
    <s v="Barr Faughny"/>
    <n v="2023"/>
    <m/>
    <n v="6.8"/>
    <n v="1965.2"/>
    <x v="178"/>
  </r>
  <r>
    <x v="179"/>
    <s v="SP01"/>
    <s v="P18"/>
    <s v="G4"/>
    <x v="138"/>
    <x v="177"/>
    <n v="1518"/>
    <x v="0"/>
    <s v="Barr Faughny"/>
    <n v="2024"/>
    <m/>
    <n v="6.8"/>
    <n v="10322.4"/>
    <x v="179"/>
  </r>
  <r>
    <x v="180"/>
    <s v="SP01"/>
    <s v="P18"/>
    <s v="G6"/>
    <x v="139"/>
    <x v="178"/>
    <n v="1528"/>
    <x v="0"/>
    <s v="Barr Faughny"/>
    <n v="2024"/>
    <m/>
    <n v="6.8"/>
    <n v="10390.4"/>
    <x v="180"/>
  </r>
  <r>
    <x v="181"/>
    <s v="SP01"/>
    <s v="P18"/>
    <s v="G1"/>
    <x v="140"/>
    <x v="179"/>
    <n v="1045"/>
    <x v="0"/>
    <s v="Barr Faughny"/>
    <n v="2023"/>
    <m/>
    <n v="6.8"/>
    <n v="7106"/>
    <x v="181"/>
  </r>
  <r>
    <x v="182"/>
    <s v="SP01"/>
    <s v="P18"/>
    <s v="G1"/>
    <x v="121"/>
    <x v="180"/>
    <n v="403"/>
    <x v="0"/>
    <s v="Barr Faughny"/>
    <n v="2023"/>
    <m/>
    <n v="6.8"/>
    <n v="2740.4"/>
    <x v="182"/>
  </r>
  <r>
    <x v="183"/>
    <s v="SP01"/>
    <s v="P18"/>
    <s v="G6"/>
    <x v="40"/>
    <x v="181"/>
    <n v="86"/>
    <x v="0"/>
    <s v="Barr Faughny"/>
    <n v="2023"/>
    <m/>
    <n v="6.8"/>
    <n v="584.79999999999995"/>
    <x v="183"/>
  </r>
  <r>
    <x v="184"/>
    <s v="SP01"/>
    <s v="P19"/>
    <s v="G4"/>
    <x v="141"/>
    <x v="182"/>
    <n v="88"/>
    <x v="0"/>
    <s v="Barr Faughny"/>
    <n v="2023"/>
    <m/>
    <n v="5.04"/>
    <n v="443.52"/>
    <x v="184"/>
  </r>
  <r>
    <x v="185"/>
    <s v="SP01"/>
    <s v="P20"/>
    <s v="G2"/>
    <x v="32"/>
    <x v="183"/>
    <n v="2482"/>
    <x v="0"/>
    <s v="Barr Faughny"/>
    <n v="2024"/>
    <m/>
    <n v="2.76"/>
    <n v="6850.32"/>
    <x v="185"/>
  </r>
  <r>
    <x v="186"/>
    <s v="SP01"/>
    <s v="P20"/>
    <s v="G2"/>
    <x v="13"/>
    <x v="184"/>
    <n v="91"/>
    <x v="0"/>
    <s v="Barr Faughny"/>
    <n v="2024"/>
    <m/>
    <n v="2.76"/>
    <n v="251.15999999999997"/>
    <x v="186"/>
  </r>
  <r>
    <x v="187"/>
    <s v="SP01"/>
    <s v="P20"/>
    <s v="G5"/>
    <x v="142"/>
    <x v="185"/>
    <n v="747"/>
    <x v="0"/>
    <s v="Barr Faughny"/>
    <n v="2023"/>
    <m/>
    <n v="2.76"/>
    <n v="2061.7199999999998"/>
    <x v="187"/>
  </r>
  <r>
    <x v="188"/>
    <s v="SP01"/>
    <s v="P21"/>
    <s v="G5"/>
    <x v="59"/>
    <x v="186"/>
    <n v="489"/>
    <x v="0"/>
    <s v="Barr Faughny"/>
    <n v="2024"/>
    <m/>
    <n v="3.32"/>
    <n v="1623.48"/>
    <x v="188"/>
  </r>
  <r>
    <x v="189"/>
    <s v="SP01"/>
    <s v="P21"/>
    <s v="G6"/>
    <x v="143"/>
    <x v="187"/>
    <n v="206"/>
    <x v="0"/>
    <s v="Barr Faughny"/>
    <n v="2023"/>
    <m/>
    <n v="3.32"/>
    <n v="683.92"/>
    <x v="189"/>
  </r>
  <r>
    <x v="190"/>
    <s v="SP01"/>
    <s v="P22"/>
    <s v="G6"/>
    <x v="144"/>
    <x v="188"/>
    <n v="211"/>
    <x v="1"/>
    <s v="Barr Faughny"/>
    <n v="2024"/>
    <m/>
    <n v="2.65"/>
    <n v="559.15"/>
    <x v="190"/>
  </r>
  <r>
    <x v="191"/>
    <s v="SP01"/>
    <s v="P22"/>
    <s v="G1"/>
    <x v="145"/>
    <x v="189"/>
    <n v="510"/>
    <x v="0"/>
    <s v="Barr Faughny"/>
    <n v="2023"/>
    <m/>
    <n v="2.65"/>
    <n v="1351.5"/>
    <x v="191"/>
  </r>
  <r>
    <x v="192"/>
    <s v="SP01"/>
    <s v="P22"/>
    <s v="G6"/>
    <x v="146"/>
    <x v="190"/>
    <n v="343"/>
    <x v="0"/>
    <s v="Barr Faughny"/>
    <n v="2024"/>
    <m/>
    <n v="2.65"/>
    <n v="908.94999999999993"/>
    <x v="192"/>
  </r>
  <r>
    <x v="193"/>
    <s v="SP01"/>
    <s v="P22"/>
    <s v="G4"/>
    <x v="147"/>
    <x v="191"/>
    <n v="214"/>
    <x v="0"/>
    <s v="Barr Faughny"/>
    <n v="2023"/>
    <m/>
    <n v="2.65"/>
    <n v="567.1"/>
    <x v="193"/>
  </r>
  <r>
    <x v="194"/>
    <s v="SP01"/>
    <s v="P22"/>
    <s v="G5"/>
    <x v="135"/>
    <x v="192"/>
    <n v="269"/>
    <x v="0"/>
    <s v="Barr Faughny"/>
    <n v="2023"/>
    <m/>
    <n v="2.65"/>
    <n v="712.85"/>
    <x v="194"/>
  </r>
  <r>
    <x v="195"/>
    <s v="SP01"/>
    <s v="P01"/>
    <s v="G5"/>
    <x v="148"/>
    <x v="193"/>
    <n v="551"/>
    <x v="0"/>
    <s v="Barr Faughny"/>
    <n v="2024"/>
    <m/>
    <n v="5.26"/>
    <n v="2898.2599999999998"/>
    <x v="195"/>
  </r>
  <r>
    <x v="196"/>
    <s v="SP01"/>
    <s v="P01"/>
    <s v="G6"/>
    <x v="149"/>
    <x v="194"/>
    <n v="510"/>
    <x v="0"/>
    <s v="Barr Faughny"/>
    <n v="2023"/>
    <m/>
    <n v="5.26"/>
    <n v="2682.6"/>
    <x v="196"/>
  </r>
  <r>
    <x v="197"/>
    <s v="SP01"/>
    <s v="P02"/>
    <s v="G5"/>
    <x v="20"/>
    <x v="195"/>
    <n v="399"/>
    <x v="0"/>
    <s v="Barr Faughny"/>
    <n v="2023"/>
    <m/>
    <n v="7.48"/>
    <n v="2984.52"/>
    <x v="197"/>
  </r>
  <r>
    <x v="198"/>
    <s v="SP01"/>
    <s v="P04"/>
    <s v="G2"/>
    <x v="150"/>
    <x v="196"/>
    <n v="1155"/>
    <x v="0"/>
    <s v="Barr Faughny"/>
    <n v="2023"/>
    <m/>
    <n v="3.85"/>
    <n v="4446.75"/>
    <x v="198"/>
  </r>
  <r>
    <x v="199"/>
    <s v="SP01"/>
    <s v="P04"/>
    <s v="G4"/>
    <x v="151"/>
    <x v="197"/>
    <n v="377"/>
    <x v="0"/>
    <s v="Barr Faughny"/>
    <n v="2023"/>
    <m/>
    <n v="3.85"/>
    <n v="1451.45"/>
    <x v="199"/>
  </r>
  <r>
    <x v="200"/>
    <s v="SP01"/>
    <s v="P04"/>
    <s v="G3"/>
    <x v="152"/>
    <x v="198"/>
    <n v="1081"/>
    <x v="0"/>
    <s v="Barr Faughny"/>
    <n v="2023"/>
    <m/>
    <n v="3.85"/>
    <n v="4161.8500000000004"/>
    <x v="200"/>
  </r>
  <r>
    <x v="201"/>
    <s v="SP01"/>
    <s v="P05"/>
    <s v="G2"/>
    <x v="153"/>
    <x v="45"/>
    <n v="300"/>
    <x v="0"/>
    <s v="Barr Faughny"/>
    <n v="2023"/>
    <m/>
    <n v="5.72"/>
    <n v="1716"/>
    <x v="201"/>
  </r>
  <r>
    <x v="202"/>
    <s v="SP01"/>
    <s v="P05"/>
    <s v="G3"/>
    <x v="128"/>
    <x v="199"/>
    <n v="444"/>
    <x v="0"/>
    <s v="Barr Faughny"/>
    <n v="2024"/>
    <m/>
    <n v="5.72"/>
    <n v="2539.6799999999998"/>
    <x v="202"/>
  </r>
  <r>
    <x v="203"/>
    <s v="SP01"/>
    <s v="P05"/>
    <s v="G2"/>
    <x v="154"/>
    <x v="200"/>
    <n v="128"/>
    <x v="0"/>
    <s v="Barr Faughny"/>
    <n v="2024"/>
    <m/>
    <n v="5.72"/>
    <n v="732.16"/>
    <x v="203"/>
  </r>
  <r>
    <x v="204"/>
    <s v="SP01"/>
    <s v="P05"/>
    <s v="G6"/>
    <x v="155"/>
    <x v="201"/>
    <n v="1649"/>
    <x v="0"/>
    <s v="Barr Faughny"/>
    <n v="2023"/>
    <m/>
    <n v="5.72"/>
    <n v="9432.2799999999988"/>
    <x v="204"/>
  </r>
  <r>
    <x v="205"/>
    <s v="SP01"/>
    <s v="P06"/>
    <s v="G2"/>
    <x v="156"/>
    <x v="202"/>
    <n v="72"/>
    <x v="0"/>
    <s v="Barr Faughny"/>
    <n v="2023"/>
    <m/>
    <n v="6.31"/>
    <n v="454.32"/>
    <x v="205"/>
  </r>
  <r>
    <x v="206"/>
    <s v="SP01"/>
    <s v="P06"/>
    <s v="G6"/>
    <x v="82"/>
    <x v="203"/>
    <n v="169"/>
    <x v="0"/>
    <s v="Barr Faughny"/>
    <n v="2024"/>
    <m/>
    <n v="6.31"/>
    <n v="1066.3899999999999"/>
    <x v="206"/>
  </r>
  <r>
    <x v="207"/>
    <s v="SP01"/>
    <s v="P06"/>
    <s v="G5"/>
    <x v="26"/>
    <x v="204"/>
    <n v="88"/>
    <x v="0"/>
    <s v="Barr Faughny"/>
    <n v="2023"/>
    <m/>
    <n v="6.31"/>
    <n v="555.28"/>
    <x v="207"/>
  </r>
  <r>
    <x v="208"/>
    <s v="SP01"/>
    <s v="P07"/>
    <s v="G5"/>
    <x v="52"/>
    <x v="205"/>
    <n v="211"/>
    <x v="0"/>
    <s v="Barr Faughny"/>
    <n v="2023"/>
    <m/>
    <n v="9.94"/>
    <n v="2097.3399999999997"/>
    <x v="208"/>
  </r>
  <r>
    <x v="209"/>
    <s v="SP01"/>
    <s v="P07"/>
    <s v="G2"/>
    <x v="50"/>
    <x v="206"/>
    <n v="272"/>
    <x v="0"/>
    <s v="Barr Faughny"/>
    <n v="2023"/>
    <m/>
    <n v="9.94"/>
    <n v="2703.68"/>
    <x v="209"/>
  </r>
  <r>
    <x v="210"/>
    <s v="SP01"/>
    <s v="P07"/>
    <s v="G3"/>
    <x v="157"/>
    <x v="207"/>
    <n v="266"/>
    <x v="0"/>
    <s v="Barr Faughny"/>
    <n v="2023"/>
    <m/>
    <n v="9.94"/>
    <n v="2644.04"/>
    <x v="210"/>
  </r>
  <r>
    <x v="211"/>
    <s v="SP01"/>
    <s v="P07"/>
    <s v="G2"/>
    <x v="158"/>
    <x v="208"/>
    <n v="201"/>
    <x v="0"/>
    <s v="Barr Faughny"/>
    <n v="2023"/>
    <m/>
    <n v="9.94"/>
    <n v="1997.9399999999998"/>
    <x v="211"/>
  </r>
  <r>
    <x v="212"/>
    <s v="SP01"/>
    <s v="P08"/>
    <s v="G1"/>
    <x v="159"/>
    <x v="209"/>
    <n v="298"/>
    <x v="0"/>
    <s v="Barr Faughny"/>
    <n v="2023"/>
    <m/>
    <n v="7.73"/>
    <n v="2303.54"/>
    <x v="212"/>
  </r>
  <r>
    <x v="213"/>
    <s v="SP01"/>
    <s v="P08"/>
    <s v="G1"/>
    <x v="126"/>
    <x v="210"/>
    <n v="283"/>
    <x v="0"/>
    <s v="Barr Faughny"/>
    <n v="2023"/>
    <m/>
    <n v="7.73"/>
    <n v="2187.59"/>
    <x v="213"/>
  </r>
  <r>
    <x v="214"/>
    <s v="SP01"/>
    <s v="P08"/>
    <s v="G2"/>
    <x v="160"/>
    <x v="211"/>
    <n v="332"/>
    <x v="3"/>
    <s v="Barr Faughny"/>
    <n v="2023"/>
    <m/>
    <n v="7.73"/>
    <n v="2566.36"/>
    <x v="214"/>
  </r>
  <r>
    <x v="215"/>
    <s v="SP01"/>
    <s v="P08"/>
    <s v="G4"/>
    <x v="113"/>
    <x v="212"/>
    <n v="225"/>
    <x v="0"/>
    <s v="Barr Faughny"/>
    <n v="2023"/>
    <m/>
    <n v="7.73"/>
    <n v="1739.25"/>
    <x v="215"/>
  </r>
  <r>
    <x v="216"/>
    <s v="SP01"/>
    <s v="P10"/>
    <s v="G6"/>
    <x v="161"/>
    <x v="213"/>
    <n v="198"/>
    <x v="0"/>
    <s v="Barr Faughny"/>
    <n v="2024"/>
    <m/>
    <n v="8.2200000000000006"/>
    <n v="1627.5600000000002"/>
    <x v="216"/>
  </r>
  <r>
    <x v="217"/>
    <s v="SP01"/>
    <s v="P10"/>
    <s v="G2"/>
    <x v="162"/>
    <x v="214"/>
    <n v="270"/>
    <x v="3"/>
    <s v="Barr Faughny"/>
    <n v="2023"/>
    <m/>
    <n v="8.2200000000000006"/>
    <n v="2219.4"/>
    <x v="217"/>
  </r>
  <r>
    <x v="218"/>
    <s v="SP01"/>
    <s v="P10"/>
    <s v="G3"/>
    <x v="163"/>
    <x v="215"/>
    <n v="412"/>
    <x v="0"/>
    <s v="Barr Faughny"/>
    <n v="2023"/>
    <m/>
    <n v="8.2200000000000006"/>
    <n v="3386.6400000000003"/>
    <x v="218"/>
  </r>
  <r>
    <x v="219"/>
    <s v="SP01"/>
    <s v="P10"/>
    <s v="G1"/>
    <x v="164"/>
    <x v="216"/>
    <n v="658"/>
    <x v="0"/>
    <s v="Barr Faughny"/>
    <n v="2023"/>
    <m/>
    <n v="8.2200000000000006"/>
    <n v="5408.76"/>
    <x v="219"/>
  </r>
  <r>
    <x v="220"/>
    <s v="SP01"/>
    <s v="P12"/>
    <s v="G6"/>
    <x v="134"/>
    <x v="217"/>
    <n v="530"/>
    <x v="0"/>
    <s v="Barr Faughny"/>
    <n v="2024"/>
    <m/>
    <n v="4.74"/>
    <n v="2512.2000000000003"/>
    <x v="220"/>
  </r>
  <r>
    <x v="221"/>
    <s v="SP01"/>
    <s v="P12"/>
    <s v="G1"/>
    <x v="165"/>
    <x v="218"/>
    <n v="735"/>
    <x v="0"/>
    <s v="Barr Faughny"/>
    <n v="2024"/>
    <m/>
    <n v="4.74"/>
    <n v="3483.9"/>
    <x v="221"/>
  </r>
  <r>
    <x v="222"/>
    <s v="SP01"/>
    <s v="P13"/>
    <s v="G2"/>
    <x v="166"/>
    <x v="120"/>
    <n v="1392"/>
    <x v="0"/>
    <s v="Barr Faughny"/>
    <n v="2023"/>
    <m/>
    <n v="10.51"/>
    <n v="14629.92"/>
    <x v="222"/>
  </r>
  <r>
    <x v="223"/>
    <s v="SP01"/>
    <s v="P13"/>
    <s v="G2"/>
    <x v="167"/>
    <x v="219"/>
    <n v="622"/>
    <x v="0"/>
    <s v="Barr Faughny"/>
    <n v="2023"/>
    <m/>
    <n v="10.51"/>
    <n v="6537.22"/>
    <x v="223"/>
  </r>
  <r>
    <x v="224"/>
    <s v="SP01"/>
    <s v="P13"/>
    <s v="G2"/>
    <x v="18"/>
    <x v="220"/>
    <n v="1416"/>
    <x v="0"/>
    <s v="Barr Faughny"/>
    <n v="2023"/>
    <m/>
    <n v="10.51"/>
    <n v="14882.16"/>
    <x v="224"/>
  </r>
  <r>
    <x v="225"/>
    <s v="SP01"/>
    <s v="P13"/>
    <s v="G2"/>
    <x v="105"/>
    <x v="221"/>
    <n v="251"/>
    <x v="1"/>
    <s v="Barr Faughny"/>
    <n v="2024"/>
    <m/>
    <n v="10.51"/>
    <n v="2638.0099999999998"/>
    <x v="225"/>
  </r>
  <r>
    <x v="226"/>
    <s v="SP01"/>
    <s v="P13"/>
    <s v="G2"/>
    <x v="32"/>
    <x v="222"/>
    <n v="261"/>
    <x v="0"/>
    <s v="Barr Faughny"/>
    <n v="2024"/>
    <m/>
    <n v="10.51"/>
    <n v="2743.11"/>
    <x v="226"/>
  </r>
  <r>
    <x v="227"/>
    <s v="SP01"/>
    <s v="P13"/>
    <s v="G4"/>
    <x v="53"/>
    <x v="223"/>
    <n v="52"/>
    <x v="3"/>
    <s v="Barr Faughny"/>
    <n v="2024"/>
    <m/>
    <n v="10.51"/>
    <n v="546.52"/>
    <x v="227"/>
  </r>
  <r>
    <x v="228"/>
    <s v="SP01"/>
    <s v="P14"/>
    <s v="G2"/>
    <x v="168"/>
    <x v="224"/>
    <n v="283"/>
    <x v="0"/>
    <s v="Barr Faughny"/>
    <n v="2024"/>
    <m/>
    <n v="6.43"/>
    <n v="1819.6899999999998"/>
    <x v="228"/>
  </r>
  <r>
    <x v="229"/>
    <s v="SP01"/>
    <s v="P14"/>
    <s v="G6"/>
    <x v="143"/>
    <x v="225"/>
    <n v="244"/>
    <x v="0"/>
    <s v="Barr Faughny"/>
    <n v="2023"/>
    <m/>
    <n v="6.43"/>
    <n v="1568.9199999999998"/>
    <x v="229"/>
  </r>
  <r>
    <x v="230"/>
    <s v="SP01"/>
    <s v="P14"/>
    <s v="G4"/>
    <x v="50"/>
    <x v="55"/>
    <n v="471"/>
    <x v="0"/>
    <s v="Barr Faughny"/>
    <n v="2023"/>
    <m/>
    <n v="6.43"/>
    <n v="3028.5299999999997"/>
    <x v="230"/>
  </r>
  <r>
    <x v="231"/>
    <s v="SP01"/>
    <s v="P14"/>
    <s v="G5"/>
    <x v="169"/>
    <x v="226"/>
    <n v="290"/>
    <x v="1"/>
    <s v="Barr Faughny"/>
    <n v="2024"/>
    <m/>
    <n v="6.43"/>
    <n v="1864.6999999999998"/>
    <x v="231"/>
  </r>
  <r>
    <x v="232"/>
    <s v="SP01"/>
    <s v="P15"/>
    <s v="G3"/>
    <x v="170"/>
    <x v="227"/>
    <n v="133"/>
    <x v="1"/>
    <s v="Barr Faughny"/>
    <n v="2024"/>
    <m/>
    <n v="12.41"/>
    <n v="1650.53"/>
    <x v="232"/>
  </r>
  <r>
    <x v="233"/>
    <s v="SP01"/>
    <s v="P15"/>
    <s v="G4"/>
    <x v="69"/>
    <x v="228"/>
    <n v="272"/>
    <x v="0"/>
    <s v="Barr Faughny"/>
    <n v="2023"/>
    <m/>
    <n v="12.41"/>
    <n v="3375.52"/>
    <x v="233"/>
  </r>
  <r>
    <x v="234"/>
    <s v="SP01"/>
    <s v="P16"/>
    <s v="G6"/>
    <x v="171"/>
    <x v="229"/>
    <n v="886"/>
    <x v="2"/>
    <s v="Barr Faughny"/>
    <n v="2024"/>
    <m/>
    <n v="9.57"/>
    <n v="8479.02"/>
    <x v="234"/>
  </r>
  <r>
    <x v="235"/>
    <s v="SP01"/>
    <s v="P17"/>
    <s v="G1"/>
    <x v="23"/>
    <x v="230"/>
    <n v="368"/>
    <x v="3"/>
    <s v="Barr Faughny"/>
    <n v="2024"/>
    <m/>
    <n v="8.43"/>
    <n v="3102.24"/>
    <x v="235"/>
  </r>
  <r>
    <x v="236"/>
    <s v="SP01"/>
    <s v="P17"/>
    <s v="G2"/>
    <x v="172"/>
    <x v="231"/>
    <n v="242"/>
    <x v="0"/>
    <s v="Barr Faughny"/>
    <n v="2023"/>
    <m/>
    <n v="8.43"/>
    <n v="2040.06"/>
    <x v="236"/>
  </r>
  <r>
    <x v="237"/>
    <s v="SP01"/>
    <s v="P17"/>
    <s v="G4"/>
    <x v="173"/>
    <x v="232"/>
    <n v="1191"/>
    <x v="0"/>
    <s v="Barr Faughny"/>
    <n v="2023"/>
    <m/>
    <n v="8.43"/>
    <n v="10040.129999999999"/>
    <x v="237"/>
  </r>
  <r>
    <x v="238"/>
    <s v="SP01"/>
    <s v="P18"/>
    <s v="G3"/>
    <x v="76"/>
    <x v="233"/>
    <n v="256"/>
    <x v="0"/>
    <s v="Barr Faughny"/>
    <n v="2023"/>
    <m/>
    <n v="6.8"/>
    <n v="1740.8"/>
    <x v="238"/>
  </r>
  <r>
    <x v="239"/>
    <s v="SP01"/>
    <s v="P18"/>
    <s v="G4"/>
    <x v="15"/>
    <x v="234"/>
    <n v="2565"/>
    <x v="2"/>
    <s v="Barr Faughny"/>
    <n v="2024"/>
    <m/>
    <n v="6.8"/>
    <n v="17442"/>
    <x v="239"/>
  </r>
  <r>
    <x v="240"/>
    <s v="SP01"/>
    <s v="P18"/>
    <s v="G4"/>
    <x v="174"/>
    <x v="235"/>
    <n v="967"/>
    <x v="3"/>
    <s v="Barr Faughny"/>
    <n v="2024"/>
    <m/>
    <n v="6.8"/>
    <n v="6575.5999999999995"/>
    <x v="240"/>
  </r>
  <r>
    <x v="241"/>
    <s v="SP01"/>
    <s v="P18"/>
    <s v="G1"/>
    <x v="175"/>
    <x v="236"/>
    <n v="112"/>
    <x v="0"/>
    <s v="Barr Faughny"/>
    <n v="2023"/>
    <m/>
    <n v="6.8"/>
    <n v="761.6"/>
    <x v="241"/>
  </r>
  <r>
    <x v="242"/>
    <s v="SP01"/>
    <s v="P19"/>
    <s v="G1"/>
    <x v="159"/>
    <x v="237"/>
    <n v="275"/>
    <x v="0"/>
    <s v="Barr Faughny"/>
    <n v="2023"/>
    <m/>
    <n v="5.04"/>
    <n v="1386"/>
    <x v="242"/>
  </r>
  <r>
    <x v="243"/>
    <s v="SP01"/>
    <s v="P20"/>
    <s v="G1"/>
    <x v="116"/>
    <x v="238"/>
    <n v="757"/>
    <x v="3"/>
    <s v="Barr Faughny"/>
    <n v="2023"/>
    <m/>
    <n v="2.76"/>
    <n v="2089.3199999999997"/>
    <x v="243"/>
  </r>
  <r>
    <x v="244"/>
    <s v="SP01"/>
    <s v="P20"/>
    <s v="G3"/>
    <x v="176"/>
    <x v="239"/>
    <n v="476"/>
    <x v="3"/>
    <s v="Barr Faughny"/>
    <n v="2023"/>
    <m/>
    <n v="2.76"/>
    <n v="1313.76"/>
    <x v="244"/>
  </r>
  <r>
    <x v="245"/>
    <s v="SP01"/>
    <s v="P20"/>
    <s v="G6"/>
    <x v="112"/>
    <x v="240"/>
    <n v="466"/>
    <x v="0"/>
    <s v="Barr Faughny"/>
    <n v="2023"/>
    <m/>
    <n v="2.76"/>
    <n v="1286.1599999999999"/>
    <x v="245"/>
  </r>
  <r>
    <x v="246"/>
    <s v="SP01"/>
    <s v="P20"/>
    <s v="G2"/>
    <x v="31"/>
    <x v="241"/>
    <n v="675"/>
    <x v="0"/>
    <s v="Barr Faughny"/>
    <n v="2023"/>
    <m/>
    <n v="2.76"/>
    <n v="1862.9999999999998"/>
    <x v="246"/>
  </r>
  <r>
    <x v="247"/>
    <s v="SP01"/>
    <s v="P21"/>
    <s v="G3"/>
    <x v="177"/>
    <x v="242"/>
    <n v="107"/>
    <x v="0"/>
    <s v="Barr Faughny"/>
    <n v="2023"/>
    <m/>
    <n v="3.32"/>
    <n v="355.24"/>
    <x v="247"/>
  </r>
  <r>
    <x v="248"/>
    <s v="SP01"/>
    <s v="P21"/>
    <s v="G5"/>
    <x v="178"/>
    <x v="243"/>
    <n v="952"/>
    <x v="0"/>
    <s v="Barr Faughny"/>
    <n v="2023"/>
    <m/>
    <n v="3.32"/>
    <n v="3160.64"/>
    <x v="248"/>
  </r>
  <r>
    <x v="249"/>
    <s v="SP01"/>
    <s v="P21"/>
    <s v="G6"/>
    <x v="178"/>
    <x v="244"/>
    <n v="705"/>
    <x v="0"/>
    <s v="Barr Faughny"/>
    <n v="2023"/>
    <m/>
    <n v="3.32"/>
    <n v="2340.6"/>
    <x v="249"/>
  </r>
  <r>
    <x v="250"/>
    <s v="SP01"/>
    <s v="P22"/>
    <s v="G2"/>
    <x v="179"/>
    <x v="245"/>
    <n v="133"/>
    <x v="0"/>
    <s v="Barr Faughny"/>
    <n v="2023"/>
    <m/>
    <n v="2.65"/>
    <n v="352.45"/>
    <x v="250"/>
  </r>
  <r>
    <x v="251"/>
    <s v="SP01"/>
    <s v="P22"/>
    <s v="G2"/>
    <x v="130"/>
    <x v="246"/>
    <n v="594"/>
    <x v="0"/>
    <s v="Barr Faughny"/>
    <n v="2023"/>
    <m/>
    <n v="2.65"/>
    <n v="1574.1"/>
    <x v="251"/>
  </r>
  <r>
    <x v="252"/>
    <s v="SP01"/>
    <s v="P01"/>
    <s v="G2"/>
    <x v="146"/>
    <x v="247"/>
    <n v="28"/>
    <x v="0"/>
    <s v="Barr Faughny"/>
    <n v="2024"/>
    <m/>
    <n v="5.26"/>
    <n v="147.28"/>
    <x v="252"/>
  </r>
  <r>
    <x v="253"/>
    <s v="SP01"/>
    <s v="P01"/>
    <s v="G4"/>
    <x v="45"/>
    <x v="248"/>
    <n v="100"/>
    <x v="0"/>
    <s v="Barr Faughny"/>
    <n v="2023"/>
    <m/>
    <n v="5.26"/>
    <n v="526"/>
    <x v="253"/>
  </r>
  <r>
    <x v="254"/>
    <s v="SP01"/>
    <s v="P01"/>
    <s v="G5"/>
    <x v="180"/>
    <x v="249"/>
    <n v="375"/>
    <x v="0"/>
    <s v="Barr Faughny"/>
    <n v="2023"/>
    <m/>
    <n v="5.26"/>
    <n v="1972.5"/>
    <x v="254"/>
  </r>
  <r>
    <x v="255"/>
    <s v="SP01"/>
    <s v="P02"/>
    <s v="G1"/>
    <x v="10"/>
    <x v="250"/>
    <n v="526"/>
    <x v="0"/>
    <s v="Barr Faughny"/>
    <n v="2023"/>
    <m/>
    <n v="7.48"/>
    <n v="3934.48"/>
    <x v="255"/>
  </r>
  <r>
    <x v="256"/>
    <s v="SP01"/>
    <s v="P02"/>
    <s v="G4"/>
    <x v="181"/>
    <x v="251"/>
    <n v="490"/>
    <x v="0"/>
    <s v="Barr Faughny"/>
    <n v="2023"/>
    <m/>
    <n v="7.48"/>
    <n v="3665.2000000000003"/>
    <x v="256"/>
  </r>
  <r>
    <x v="257"/>
    <s v="SP01"/>
    <s v="P04"/>
    <s v="G1"/>
    <x v="182"/>
    <x v="252"/>
    <n v="376"/>
    <x v="0"/>
    <s v="Barr Faughny"/>
    <n v="2023"/>
    <m/>
    <n v="3.85"/>
    <n v="1447.6000000000001"/>
    <x v="257"/>
  </r>
  <r>
    <x v="258"/>
    <s v="SP01"/>
    <s v="P04"/>
    <s v="G6"/>
    <x v="126"/>
    <x v="253"/>
    <n v="2301"/>
    <x v="0"/>
    <s v="Barr Faughny"/>
    <n v="2023"/>
    <m/>
    <n v="3.85"/>
    <n v="8858.85"/>
    <x v="258"/>
  </r>
  <r>
    <x v="259"/>
    <s v="SP01"/>
    <s v="P04"/>
    <s v="G6"/>
    <x v="183"/>
    <x v="254"/>
    <n v="151"/>
    <x v="0"/>
    <s v="Barr Faughny"/>
    <n v="2024"/>
    <m/>
    <n v="3.85"/>
    <n v="581.35"/>
    <x v="259"/>
  </r>
  <r>
    <x v="260"/>
    <s v="SP01"/>
    <s v="P04"/>
    <s v="G3"/>
    <x v="184"/>
    <x v="255"/>
    <n v="560"/>
    <x v="0"/>
    <s v="Barr Faughny"/>
    <n v="2024"/>
    <m/>
    <n v="3.85"/>
    <n v="2156"/>
    <x v="260"/>
  </r>
  <r>
    <x v="261"/>
    <s v="SP01"/>
    <s v="P04"/>
    <s v="G3"/>
    <x v="29"/>
    <x v="256"/>
    <n v="674"/>
    <x v="0"/>
    <s v="Barr Faughny"/>
    <n v="2023"/>
    <m/>
    <n v="3.85"/>
    <n v="2594.9"/>
    <x v="261"/>
  </r>
  <r>
    <x v="262"/>
    <s v="SP01"/>
    <s v="P04"/>
    <s v="G1"/>
    <x v="78"/>
    <x v="257"/>
    <n v="1602"/>
    <x v="0"/>
    <s v="Barr Faughny"/>
    <n v="2023"/>
    <m/>
    <n v="3.85"/>
    <n v="6167.7"/>
    <x v="262"/>
  </r>
  <r>
    <x v="263"/>
    <s v="SP01"/>
    <s v="P04"/>
    <s v="G1"/>
    <x v="185"/>
    <x v="258"/>
    <n v="212"/>
    <x v="0"/>
    <s v="Barr Faughny"/>
    <n v="2023"/>
    <m/>
    <n v="3.85"/>
    <n v="816.2"/>
    <x v="263"/>
  </r>
  <r>
    <x v="264"/>
    <s v="SP01"/>
    <s v="P05"/>
    <s v="G1"/>
    <x v="128"/>
    <x v="259"/>
    <n v="307"/>
    <x v="0"/>
    <s v="Barr Faughny"/>
    <n v="2024"/>
    <m/>
    <n v="5.72"/>
    <n v="1756.04"/>
    <x v="264"/>
  </r>
  <r>
    <x v="265"/>
    <s v="SP01"/>
    <s v="P05"/>
    <s v="G5"/>
    <x v="186"/>
    <x v="260"/>
    <n v="913"/>
    <x v="2"/>
    <s v="Barr Faughny"/>
    <n v="2024"/>
    <m/>
    <n v="5.72"/>
    <n v="5222.3599999999997"/>
    <x v="265"/>
  </r>
  <r>
    <x v="266"/>
    <s v="SP01"/>
    <s v="P05"/>
    <s v="G2"/>
    <x v="156"/>
    <x v="248"/>
    <n v="150"/>
    <x v="0"/>
    <s v="Barr Faughny"/>
    <n v="2023"/>
    <m/>
    <n v="5.72"/>
    <n v="858"/>
    <x v="266"/>
  </r>
  <r>
    <x v="267"/>
    <s v="SP01"/>
    <s v="P05"/>
    <s v="G6"/>
    <x v="187"/>
    <x v="261"/>
    <n v="575"/>
    <x v="0"/>
    <s v="Barr Faughny"/>
    <n v="2024"/>
    <m/>
    <n v="5.72"/>
    <n v="3289"/>
    <x v="267"/>
  </r>
  <r>
    <x v="268"/>
    <s v="SP01"/>
    <s v="P05"/>
    <s v="G6"/>
    <x v="182"/>
    <x v="262"/>
    <n v="904"/>
    <x v="0"/>
    <s v="Barr Faughny"/>
    <n v="2023"/>
    <m/>
    <n v="5.72"/>
    <n v="5170.88"/>
    <x v="268"/>
  </r>
  <r>
    <x v="269"/>
    <s v="SP01"/>
    <s v="P05"/>
    <s v="G5"/>
    <x v="116"/>
    <x v="263"/>
    <n v="334"/>
    <x v="0"/>
    <s v="Barr Faughny"/>
    <n v="2023"/>
    <m/>
    <n v="5.72"/>
    <n v="1910.48"/>
    <x v="269"/>
  </r>
  <r>
    <x v="270"/>
    <s v="SP01"/>
    <s v="P06"/>
    <s v="G5"/>
    <x v="9"/>
    <x v="264"/>
    <n v="36"/>
    <x v="0"/>
    <s v="Barr Faughny"/>
    <n v="2024"/>
    <m/>
    <n v="6.31"/>
    <n v="227.16"/>
    <x v="270"/>
  </r>
  <r>
    <x v="271"/>
    <s v="SP01"/>
    <s v="P06"/>
    <s v="G6"/>
    <x v="188"/>
    <x v="265"/>
    <n v="17"/>
    <x v="0"/>
    <s v="Barr Faughny"/>
    <n v="2023"/>
    <m/>
    <n v="6.31"/>
    <n v="107.27"/>
    <x v="271"/>
  </r>
  <r>
    <x v="272"/>
    <s v="SP01"/>
    <s v="P06"/>
    <s v="G6"/>
    <x v="189"/>
    <x v="266"/>
    <n v="342"/>
    <x v="3"/>
    <s v="Barr Faughny"/>
    <n v="2023"/>
    <m/>
    <n v="6.31"/>
    <n v="2158.02"/>
    <x v="272"/>
  </r>
  <r>
    <x v="273"/>
    <s v="SP01"/>
    <s v="P07"/>
    <s v="G4"/>
    <x v="115"/>
    <x v="267"/>
    <n v="224"/>
    <x v="2"/>
    <s v="Barr Faughny"/>
    <n v="2024"/>
    <m/>
    <n v="9.94"/>
    <n v="2226.56"/>
    <x v="273"/>
  </r>
  <r>
    <x v="274"/>
    <s v="SP01"/>
    <s v="P07"/>
    <s v="G1"/>
    <x v="190"/>
    <x v="268"/>
    <n v="199"/>
    <x v="0"/>
    <s v="Barr Faughny"/>
    <n v="2023"/>
    <m/>
    <n v="9.94"/>
    <n v="1978.06"/>
    <x v="274"/>
  </r>
  <r>
    <x v="275"/>
    <s v="SP01"/>
    <s v="P07"/>
    <s v="G4"/>
    <x v="191"/>
    <x v="269"/>
    <n v="236"/>
    <x v="0"/>
    <s v="Barr Faughny"/>
    <n v="2024"/>
    <m/>
    <n v="9.94"/>
    <n v="2345.8399999999997"/>
    <x v="275"/>
  </r>
  <r>
    <x v="276"/>
    <s v="SP01"/>
    <s v="P08"/>
    <s v="G2"/>
    <x v="192"/>
    <x v="270"/>
    <n v="440"/>
    <x v="0"/>
    <s v="Barr Faughny"/>
    <n v="2023"/>
    <m/>
    <n v="7.73"/>
    <n v="3401.2000000000003"/>
    <x v="276"/>
  </r>
  <r>
    <x v="277"/>
    <s v="SP01"/>
    <s v="P08"/>
    <s v="G3"/>
    <x v="193"/>
    <x v="56"/>
    <n v="276"/>
    <x v="0"/>
    <s v="Barr Faughny"/>
    <n v="2023"/>
    <m/>
    <n v="7.73"/>
    <n v="2133.48"/>
    <x v="277"/>
  </r>
  <r>
    <x v="278"/>
    <s v="SP01"/>
    <s v="P08"/>
    <s v="G6"/>
    <x v="194"/>
    <x v="271"/>
    <n v="330"/>
    <x v="0"/>
    <s v="Barr Faughny"/>
    <n v="2024"/>
    <m/>
    <n v="7.73"/>
    <n v="2550.9"/>
    <x v="278"/>
  </r>
  <r>
    <x v="279"/>
    <s v="SP01"/>
    <s v="P08"/>
    <s v="G3"/>
    <x v="195"/>
    <x v="272"/>
    <n v="35"/>
    <x v="0"/>
    <s v="Barr Faughny"/>
    <n v="2024"/>
    <m/>
    <n v="7.73"/>
    <n v="270.55"/>
    <x v="279"/>
  </r>
  <r>
    <x v="280"/>
    <s v="SP01"/>
    <s v="P08"/>
    <s v="G1"/>
    <x v="196"/>
    <x v="273"/>
    <n v="208"/>
    <x v="0"/>
    <s v="Barr Faughny"/>
    <n v="2023"/>
    <m/>
    <n v="7.73"/>
    <n v="1607.8400000000001"/>
    <x v="280"/>
  </r>
  <r>
    <x v="281"/>
    <s v="SP01"/>
    <s v="P08"/>
    <s v="G4"/>
    <x v="197"/>
    <x v="274"/>
    <n v="749"/>
    <x v="0"/>
    <s v="Barr Faughny"/>
    <n v="2023"/>
    <m/>
    <n v="7.73"/>
    <n v="5789.77"/>
    <x v="281"/>
  </r>
  <r>
    <x v="282"/>
    <s v="SP01"/>
    <s v="P08"/>
    <s v="G6"/>
    <x v="91"/>
    <x v="275"/>
    <n v="371"/>
    <x v="0"/>
    <s v="Barr Faughny"/>
    <n v="2024"/>
    <m/>
    <n v="7.73"/>
    <n v="2867.8300000000004"/>
    <x v="282"/>
  </r>
  <r>
    <x v="283"/>
    <s v="SP01"/>
    <s v="P08"/>
    <s v="G1"/>
    <x v="198"/>
    <x v="276"/>
    <n v="19"/>
    <x v="1"/>
    <s v="Barr Faughny"/>
    <n v="2024"/>
    <m/>
    <n v="7.73"/>
    <n v="146.87"/>
    <x v="283"/>
  </r>
  <r>
    <x v="284"/>
    <s v="SP01"/>
    <s v="P08"/>
    <s v="G1"/>
    <x v="199"/>
    <x v="277"/>
    <n v="294"/>
    <x v="0"/>
    <s v="Barr Faughny"/>
    <n v="2024"/>
    <m/>
    <n v="7.73"/>
    <n v="2272.6200000000003"/>
    <x v="284"/>
  </r>
  <r>
    <x v="285"/>
    <s v="SP01"/>
    <s v="P09"/>
    <s v="G1"/>
    <x v="200"/>
    <x v="278"/>
    <n v="549"/>
    <x v="3"/>
    <s v="Barr Faughny"/>
    <n v="2024"/>
    <m/>
    <n v="3.68"/>
    <n v="2020.3200000000002"/>
    <x v="285"/>
  </r>
  <r>
    <x v="286"/>
    <s v="SP01"/>
    <s v="P09"/>
    <s v="G2"/>
    <x v="201"/>
    <x v="279"/>
    <n v="38"/>
    <x v="0"/>
    <s v="Barr Faughny"/>
    <n v="2023"/>
    <m/>
    <n v="3.68"/>
    <n v="139.84"/>
    <x v="286"/>
  </r>
  <r>
    <x v="287"/>
    <s v="SP01"/>
    <s v="P10"/>
    <s v="G5"/>
    <x v="93"/>
    <x v="280"/>
    <n v="209"/>
    <x v="0"/>
    <s v="Barr Faughny"/>
    <n v="2023"/>
    <m/>
    <n v="8.2200000000000006"/>
    <n v="1717.9800000000002"/>
    <x v="287"/>
  </r>
  <r>
    <x v="288"/>
    <s v="SP01"/>
    <s v="P10"/>
    <s v="G3"/>
    <x v="152"/>
    <x v="281"/>
    <n v="578"/>
    <x v="0"/>
    <s v="Barr Faughny"/>
    <n v="2023"/>
    <m/>
    <n v="8.2200000000000006"/>
    <n v="4751.1600000000008"/>
    <x v="288"/>
  </r>
  <r>
    <x v="289"/>
    <s v="SP01"/>
    <s v="P10"/>
    <s v="G5"/>
    <x v="4"/>
    <x v="282"/>
    <n v="843"/>
    <x v="0"/>
    <s v="Barr Faughny"/>
    <n v="2023"/>
    <m/>
    <n v="8.2200000000000006"/>
    <n v="6929.4600000000009"/>
    <x v="289"/>
  </r>
  <r>
    <x v="290"/>
    <s v="SP01"/>
    <s v="P10"/>
    <s v="G1"/>
    <x v="83"/>
    <x v="283"/>
    <n v="646"/>
    <x v="0"/>
    <s v="Barr Faughny"/>
    <n v="2023"/>
    <m/>
    <n v="8.2200000000000006"/>
    <n v="5310.1200000000008"/>
    <x v="290"/>
  </r>
  <r>
    <x v="291"/>
    <s v="SP01"/>
    <s v="P10"/>
    <s v="G1"/>
    <x v="154"/>
    <x v="284"/>
    <n v="46"/>
    <x v="3"/>
    <s v="Barr Faughny"/>
    <n v="2024"/>
    <m/>
    <n v="8.2200000000000006"/>
    <n v="378.12"/>
    <x v="291"/>
  </r>
  <r>
    <x v="292"/>
    <s v="SP01"/>
    <s v="P10"/>
    <s v="G3"/>
    <x v="202"/>
    <x v="285"/>
    <n v="441"/>
    <x v="0"/>
    <s v="Barr Faughny"/>
    <n v="2023"/>
    <m/>
    <n v="8.2200000000000006"/>
    <n v="3625.0200000000004"/>
    <x v="292"/>
  </r>
  <r>
    <x v="293"/>
    <s v="SP01"/>
    <s v="P10"/>
    <s v="G5"/>
    <x v="40"/>
    <x v="286"/>
    <n v="453"/>
    <x v="0"/>
    <s v="Barr Faughny"/>
    <n v="2023"/>
    <m/>
    <n v="8.2200000000000006"/>
    <n v="3723.6600000000003"/>
    <x v="293"/>
  </r>
  <r>
    <x v="294"/>
    <s v="SP01"/>
    <s v="P11"/>
    <s v="G1"/>
    <x v="203"/>
    <x v="287"/>
    <n v="699"/>
    <x v="0"/>
    <s v="Barr Faughny"/>
    <n v="2023"/>
    <m/>
    <n v="10.23"/>
    <n v="7150.77"/>
    <x v="294"/>
  </r>
  <r>
    <x v="295"/>
    <s v="SP01"/>
    <s v="P11"/>
    <s v="G5"/>
    <x v="40"/>
    <x v="288"/>
    <n v="746"/>
    <x v="0"/>
    <s v="Barr Faughny"/>
    <n v="2023"/>
    <m/>
    <n v="10.23"/>
    <n v="7631.58"/>
    <x v="295"/>
  </r>
  <r>
    <x v="296"/>
    <s v="SP01"/>
    <s v="P11"/>
    <s v="G2"/>
    <x v="52"/>
    <x v="289"/>
    <n v="333"/>
    <x v="0"/>
    <s v="Barr Faughny"/>
    <n v="2023"/>
    <m/>
    <n v="10.23"/>
    <n v="3406.59"/>
    <x v="296"/>
  </r>
  <r>
    <x v="297"/>
    <s v="SP01"/>
    <s v="P12"/>
    <s v="G6"/>
    <x v="185"/>
    <x v="290"/>
    <n v="1118"/>
    <x v="0"/>
    <s v="Barr Faughny"/>
    <n v="2023"/>
    <m/>
    <n v="4.74"/>
    <n v="5299.3200000000006"/>
    <x v="297"/>
  </r>
  <r>
    <x v="298"/>
    <s v="SP01"/>
    <s v="P12"/>
    <s v="G6"/>
    <x v="204"/>
    <x v="291"/>
    <n v="116"/>
    <x v="0"/>
    <s v="Barr Faughny"/>
    <n v="2023"/>
    <m/>
    <n v="4.74"/>
    <n v="549.84"/>
    <x v="298"/>
  </r>
  <r>
    <x v="299"/>
    <s v="SP01"/>
    <s v="P12"/>
    <s v="G6"/>
    <x v="84"/>
    <x v="292"/>
    <n v="137"/>
    <x v="3"/>
    <s v="Barr Faughny"/>
    <n v="2023"/>
    <m/>
    <n v="4.74"/>
    <n v="649.38"/>
    <x v="299"/>
  </r>
  <r>
    <x v="300"/>
    <s v="SP01"/>
    <s v="P12"/>
    <s v="G1"/>
    <x v="205"/>
    <x v="293"/>
    <n v="411"/>
    <x v="0"/>
    <s v="Barr Faughny"/>
    <n v="2024"/>
    <m/>
    <n v="4.74"/>
    <n v="1948.14"/>
    <x v="300"/>
  </r>
  <r>
    <x v="301"/>
    <s v="SP01"/>
    <s v="P12"/>
    <s v="G5"/>
    <x v="103"/>
    <x v="294"/>
    <n v="592"/>
    <x v="0"/>
    <s v="Barr Faughny"/>
    <n v="2023"/>
    <m/>
    <n v="4.74"/>
    <n v="2806.08"/>
    <x v="301"/>
  </r>
  <r>
    <x v="302"/>
    <s v="SP01"/>
    <s v="P12"/>
    <s v="G6"/>
    <x v="129"/>
    <x v="295"/>
    <n v="329"/>
    <x v="0"/>
    <s v="Barr Faughny"/>
    <n v="2023"/>
    <m/>
    <n v="4.74"/>
    <n v="1559.46"/>
    <x v="302"/>
  </r>
  <r>
    <x v="303"/>
    <s v="SP01"/>
    <s v="P13"/>
    <s v="G6"/>
    <x v="206"/>
    <x v="296"/>
    <n v="1048"/>
    <x v="0"/>
    <s v="Barr Faughny"/>
    <n v="2023"/>
    <m/>
    <n v="10.51"/>
    <n v="11014.48"/>
    <x v="303"/>
  </r>
  <r>
    <x v="304"/>
    <s v="SP01"/>
    <s v="P13"/>
    <s v="G2"/>
    <x v="115"/>
    <x v="33"/>
    <n v="675"/>
    <x v="2"/>
    <s v="Barr Faughny"/>
    <n v="2024"/>
    <m/>
    <n v="10.51"/>
    <n v="7094.25"/>
    <x v="33"/>
  </r>
  <r>
    <x v="305"/>
    <s v="SP01"/>
    <s v="P13"/>
    <s v="G6"/>
    <x v="148"/>
    <x v="297"/>
    <n v="372"/>
    <x v="0"/>
    <s v="Barr Faughny"/>
    <n v="2024"/>
    <m/>
    <n v="10.51"/>
    <n v="3909.72"/>
    <x v="304"/>
  </r>
  <r>
    <x v="306"/>
    <s v="SP01"/>
    <s v="P13"/>
    <s v="G5"/>
    <x v="68"/>
    <x v="298"/>
    <n v="1300"/>
    <x v="1"/>
    <s v="Barr Faughny"/>
    <n v="2024"/>
    <m/>
    <n v="10.51"/>
    <n v="13663"/>
    <x v="305"/>
  </r>
  <r>
    <x v="307"/>
    <s v="SP01"/>
    <s v="P14"/>
    <s v="G1"/>
    <x v="207"/>
    <x v="299"/>
    <n v="413"/>
    <x v="0"/>
    <s v="Barr Faughny"/>
    <n v="2024"/>
    <m/>
    <n v="6.43"/>
    <n v="2655.5899999999997"/>
    <x v="306"/>
  </r>
  <r>
    <x v="308"/>
    <s v="SP01"/>
    <s v="P14"/>
    <s v="G6"/>
    <x v="56"/>
    <x v="300"/>
    <n v="497"/>
    <x v="3"/>
    <s v="Barr Faughny"/>
    <n v="2024"/>
    <m/>
    <n v="6.43"/>
    <n v="3195.71"/>
    <x v="307"/>
  </r>
  <r>
    <x v="309"/>
    <s v="SP01"/>
    <s v="P14"/>
    <s v="G1"/>
    <x v="26"/>
    <x v="301"/>
    <n v="633"/>
    <x v="0"/>
    <s v="Barr Faughny"/>
    <n v="2023"/>
    <m/>
    <n v="6.43"/>
    <n v="4070.1899999999996"/>
    <x v="308"/>
  </r>
  <r>
    <x v="310"/>
    <s v="SP01"/>
    <s v="P15"/>
    <s v="G2"/>
    <x v="199"/>
    <x v="302"/>
    <n v="486"/>
    <x v="0"/>
    <s v="Barr Faughny"/>
    <n v="2024"/>
    <m/>
    <n v="12.41"/>
    <n v="6031.26"/>
    <x v="309"/>
  </r>
  <r>
    <x v="311"/>
    <s v="SP01"/>
    <s v="P15"/>
    <s v="G6"/>
    <x v="11"/>
    <x v="303"/>
    <n v="545"/>
    <x v="2"/>
    <s v="Barr Faughny"/>
    <n v="2024"/>
    <m/>
    <n v="12.41"/>
    <n v="6763.45"/>
    <x v="310"/>
  </r>
  <r>
    <x v="312"/>
    <s v="SP01"/>
    <s v="P15"/>
    <s v="G6"/>
    <x v="200"/>
    <x v="304"/>
    <n v="473"/>
    <x v="1"/>
    <s v="Barr Faughny"/>
    <n v="2024"/>
    <m/>
    <n v="12.41"/>
    <n v="5869.93"/>
    <x v="311"/>
  </r>
  <r>
    <x v="313"/>
    <s v="SP01"/>
    <s v="P16"/>
    <s v="G2"/>
    <x v="208"/>
    <x v="87"/>
    <n v="283"/>
    <x v="0"/>
    <s v="Barr Faughny"/>
    <n v="2023"/>
    <m/>
    <n v="9.57"/>
    <n v="2708.31"/>
    <x v="312"/>
  </r>
  <r>
    <x v="314"/>
    <s v="SP01"/>
    <s v="P16"/>
    <s v="G3"/>
    <x v="209"/>
    <x v="305"/>
    <n v="108"/>
    <x v="0"/>
    <s v="Barr Faughny"/>
    <n v="2024"/>
    <m/>
    <n v="9.57"/>
    <n v="1033.56"/>
    <x v="313"/>
  </r>
  <r>
    <x v="315"/>
    <s v="SP01"/>
    <s v="P16"/>
    <s v="G6"/>
    <x v="210"/>
    <x v="306"/>
    <n v="354"/>
    <x v="0"/>
    <s v="Barr Faughny"/>
    <n v="2023"/>
    <m/>
    <n v="9.57"/>
    <n v="3387.78"/>
    <x v="314"/>
  </r>
  <r>
    <x v="316"/>
    <s v="SP01"/>
    <s v="P16"/>
    <s v="G6"/>
    <x v="20"/>
    <x v="307"/>
    <n v="178"/>
    <x v="0"/>
    <s v="Barr Faughny"/>
    <n v="2023"/>
    <m/>
    <n v="9.57"/>
    <n v="1703.46"/>
    <x v="315"/>
  </r>
  <r>
    <x v="317"/>
    <s v="SP01"/>
    <s v="P16"/>
    <s v="G2"/>
    <x v="185"/>
    <x v="308"/>
    <n v="190"/>
    <x v="0"/>
    <s v="Barr Faughny"/>
    <n v="2023"/>
    <m/>
    <n v="9.57"/>
    <n v="1818.3"/>
    <x v="316"/>
  </r>
  <r>
    <x v="318"/>
    <s v="SP01"/>
    <s v="P16"/>
    <s v="G1"/>
    <x v="211"/>
    <x v="309"/>
    <n v="173"/>
    <x v="2"/>
    <s v="Barr Faughny"/>
    <n v="2024"/>
    <m/>
    <n v="9.57"/>
    <n v="1655.6100000000001"/>
    <x v="317"/>
  </r>
  <r>
    <x v="319"/>
    <s v="SP01"/>
    <s v="P16"/>
    <s v="G6"/>
    <x v="0"/>
    <x v="310"/>
    <n v="859"/>
    <x v="0"/>
    <s v="Barr Faughny"/>
    <n v="2023"/>
    <m/>
    <n v="9.57"/>
    <n v="8220.630000000001"/>
    <x v="318"/>
  </r>
  <r>
    <x v="320"/>
    <s v="SP01"/>
    <s v="P17"/>
    <s v="G5"/>
    <x v="212"/>
    <x v="311"/>
    <n v="633"/>
    <x v="0"/>
    <s v="Barr Faughny"/>
    <n v="2024"/>
    <m/>
    <n v="8.43"/>
    <n v="5336.19"/>
    <x v="319"/>
  </r>
  <r>
    <x v="321"/>
    <s v="SP01"/>
    <s v="P17"/>
    <s v="G1"/>
    <x v="213"/>
    <x v="312"/>
    <n v="845"/>
    <x v="0"/>
    <s v="Barr Faughny"/>
    <n v="2023"/>
    <m/>
    <n v="8.43"/>
    <n v="7123.3499999999995"/>
    <x v="320"/>
  </r>
  <r>
    <x v="322"/>
    <s v="SP01"/>
    <s v="P17"/>
    <s v="G2"/>
    <x v="214"/>
    <x v="313"/>
    <n v="338"/>
    <x v="0"/>
    <s v="Barr Faughny"/>
    <n v="2024"/>
    <m/>
    <n v="8.43"/>
    <n v="2849.3399999999997"/>
    <x v="321"/>
  </r>
  <r>
    <x v="323"/>
    <s v="SP01"/>
    <s v="P18"/>
    <s v="G6"/>
    <x v="33"/>
    <x v="314"/>
    <n v="266"/>
    <x v="0"/>
    <s v="Barr Faughny"/>
    <n v="2023"/>
    <m/>
    <n v="6.8"/>
    <n v="1808.8"/>
    <x v="322"/>
  </r>
  <r>
    <x v="324"/>
    <s v="SP01"/>
    <s v="P18"/>
    <s v="G6"/>
    <x v="215"/>
    <x v="315"/>
    <n v="834"/>
    <x v="2"/>
    <s v="Barr Faughny"/>
    <n v="2024"/>
    <m/>
    <n v="6.8"/>
    <n v="5671.2"/>
    <x v="323"/>
  </r>
  <r>
    <x v="325"/>
    <s v="SP01"/>
    <s v="P18"/>
    <s v="G4"/>
    <x v="131"/>
    <x v="316"/>
    <n v="105"/>
    <x v="0"/>
    <s v="Barr Faughny"/>
    <n v="2024"/>
    <m/>
    <n v="6.8"/>
    <n v="714"/>
    <x v="324"/>
  </r>
  <r>
    <x v="326"/>
    <s v="SP01"/>
    <s v="P18"/>
    <s v="G2"/>
    <x v="148"/>
    <x v="317"/>
    <n v="374"/>
    <x v="0"/>
    <s v="Barr Faughny"/>
    <n v="2024"/>
    <m/>
    <n v="6.8"/>
    <n v="2543.1999999999998"/>
    <x v="325"/>
  </r>
  <r>
    <x v="327"/>
    <s v="SP01"/>
    <s v="P18"/>
    <s v="G6"/>
    <x v="85"/>
    <x v="318"/>
    <n v="1721"/>
    <x v="1"/>
    <s v="Barr Faughny"/>
    <n v="2024"/>
    <m/>
    <n v="6.8"/>
    <n v="11702.8"/>
    <x v="326"/>
  </r>
  <r>
    <x v="328"/>
    <s v="SP01"/>
    <s v="P20"/>
    <s v="G2"/>
    <x v="216"/>
    <x v="319"/>
    <n v="571"/>
    <x v="0"/>
    <s v="Barr Faughny"/>
    <n v="2024"/>
    <m/>
    <n v="2.76"/>
    <n v="1575.9599999999998"/>
    <x v="327"/>
  </r>
  <r>
    <x v="329"/>
    <s v="SP01"/>
    <s v="P20"/>
    <s v="G2"/>
    <x v="188"/>
    <x v="320"/>
    <n v="676"/>
    <x v="0"/>
    <s v="Barr Faughny"/>
    <n v="2023"/>
    <m/>
    <n v="2.76"/>
    <n v="1865.7599999999998"/>
    <x v="328"/>
  </r>
  <r>
    <x v="330"/>
    <s v="SP01"/>
    <s v="P21"/>
    <s v="G3"/>
    <x v="76"/>
    <x v="321"/>
    <n v="232"/>
    <x v="0"/>
    <s v="Barr Faughny"/>
    <n v="2023"/>
    <m/>
    <n v="3.32"/>
    <n v="770.24"/>
    <x v="329"/>
  </r>
  <r>
    <x v="331"/>
    <s v="SP01"/>
    <s v="P21"/>
    <s v="G2"/>
    <x v="210"/>
    <x v="322"/>
    <n v="367"/>
    <x v="0"/>
    <s v="Barr Faughny"/>
    <n v="2023"/>
    <m/>
    <n v="3.32"/>
    <n v="1218.44"/>
    <x v="330"/>
  </r>
  <r>
    <x v="332"/>
    <s v="SP01"/>
    <s v="P21"/>
    <s v="G5"/>
    <x v="78"/>
    <x v="323"/>
    <n v="444"/>
    <x v="3"/>
    <s v="Barr Faughny"/>
    <n v="2023"/>
    <m/>
    <n v="3.32"/>
    <n v="1474.08"/>
    <x v="331"/>
  </r>
  <r>
    <x v="333"/>
    <s v="SP01"/>
    <s v="P21"/>
    <s v="G6"/>
    <x v="217"/>
    <x v="324"/>
    <n v="685"/>
    <x v="0"/>
    <s v="Barr Faughny"/>
    <n v="2024"/>
    <m/>
    <n v="3.32"/>
    <n v="2274.1999999999998"/>
    <x v="332"/>
  </r>
  <r>
    <x v="334"/>
    <s v="SP01"/>
    <s v="P21"/>
    <s v="G6"/>
    <x v="218"/>
    <x v="325"/>
    <n v="302"/>
    <x v="0"/>
    <s v="Barr Faughny"/>
    <n v="2024"/>
    <m/>
    <n v="3.32"/>
    <n v="1002.64"/>
    <x v="333"/>
  </r>
  <r>
    <x v="335"/>
    <s v="SP01"/>
    <s v="P22"/>
    <s v="G1"/>
    <x v="140"/>
    <x v="326"/>
    <n v="349"/>
    <x v="0"/>
    <s v="Barr Faughny"/>
    <n v="2023"/>
    <m/>
    <n v="2.65"/>
    <n v="924.85"/>
    <x v="334"/>
  </r>
  <r>
    <x v="336"/>
    <s v="SP01"/>
    <s v="P22"/>
    <s v="G1"/>
    <x v="107"/>
    <x v="269"/>
    <n v="295"/>
    <x v="0"/>
    <s v="Barr Faughny"/>
    <n v="2023"/>
    <m/>
    <n v="2.65"/>
    <n v="781.75"/>
    <x v="335"/>
  </r>
  <r>
    <x v="337"/>
    <s v="SP01"/>
    <s v="P22"/>
    <s v="G2"/>
    <x v="219"/>
    <x v="327"/>
    <n v="481"/>
    <x v="3"/>
    <s v="Barr Faughny"/>
    <n v="2023"/>
    <m/>
    <n v="2.65"/>
    <n v="1274.6499999999999"/>
    <x v="336"/>
  </r>
  <r>
    <x v="338"/>
    <s v="SP01"/>
    <s v="P22"/>
    <s v="G6"/>
    <x v="124"/>
    <x v="328"/>
    <n v="535"/>
    <x v="0"/>
    <s v="Barr Faughny"/>
    <n v="2023"/>
    <m/>
    <n v="2.65"/>
    <n v="1417.75"/>
    <x v="337"/>
  </r>
  <r>
    <x v="339"/>
    <s v="SP01"/>
    <s v="P01"/>
    <s v="G1"/>
    <x v="85"/>
    <x v="329"/>
    <n v="302"/>
    <x v="1"/>
    <s v="Barr Faughny"/>
    <n v="2024"/>
    <m/>
    <n v="5.26"/>
    <n v="1588.52"/>
    <x v="338"/>
  </r>
  <r>
    <x v="340"/>
    <s v="SP01"/>
    <s v="P01"/>
    <s v="G4"/>
    <x v="55"/>
    <x v="330"/>
    <n v="113"/>
    <x v="0"/>
    <s v="Barr Faughny"/>
    <n v="2023"/>
    <m/>
    <n v="5.26"/>
    <n v="594.38"/>
    <x v="339"/>
  </r>
  <r>
    <x v="341"/>
    <s v="SP01"/>
    <s v="P01"/>
    <s v="G6"/>
    <x v="220"/>
    <x v="331"/>
    <n v="495"/>
    <x v="0"/>
    <s v="Barr Faughny"/>
    <n v="2023"/>
    <m/>
    <n v="5.26"/>
    <n v="2603.6999999999998"/>
    <x v="340"/>
  </r>
  <r>
    <x v="342"/>
    <s v="SP01"/>
    <s v="P01"/>
    <s v="G1"/>
    <x v="91"/>
    <x v="332"/>
    <n v="989"/>
    <x v="0"/>
    <s v="Barr Faughny"/>
    <n v="2024"/>
    <m/>
    <n v="5.26"/>
    <n v="5202.1399999999994"/>
    <x v="341"/>
  </r>
  <r>
    <x v="343"/>
    <s v="SP01"/>
    <s v="P01"/>
    <s v="G1"/>
    <x v="221"/>
    <x v="333"/>
    <n v="213"/>
    <x v="0"/>
    <s v="Barr Faughny"/>
    <n v="2023"/>
    <m/>
    <n v="5.26"/>
    <n v="1120.3799999999999"/>
    <x v="342"/>
  </r>
  <r>
    <x v="344"/>
    <s v="SP01"/>
    <s v="P03"/>
    <s v="G6"/>
    <x v="13"/>
    <x v="334"/>
    <n v="1173"/>
    <x v="0"/>
    <s v="Barr Faughny"/>
    <n v="2024"/>
    <m/>
    <n v="5.15"/>
    <n v="6040.9500000000007"/>
    <x v="343"/>
  </r>
  <r>
    <x v="345"/>
    <s v="SP01"/>
    <s v="P04"/>
    <s v="G2"/>
    <x v="222"/>
    <x v="335"/>
    <n v="287"/>
    <x v="0"/>
    <s v="Barr Faughny"/>
    <n v="2024"/>
    <m/>
    <n v="3.85"/>
    <n v="1104.95"/>
    <x v="344"/>
  </r>
  <r>
    <x v="346"/>
    <s v="SP01"/>
    <s v="P04"/>
    <s v="G1"/>
    <x v="18"/>
    <x v="336"/>
    <n v="1927"/>
    <x v="0"/>
    <s v="Barr Faughny"/>
    <n v="2023"/>
    <m/>
    <n v="3.85"/>
    <n v="7418.95"/>
    <x v="345"/>
  </r>
  <r>
    <x v="347"/>
    <s v="SP01"/>
    <s v="P04"/>
    <s v="G5"/>
    <x v="18"/>
    <x v="337"/>
    <n v="232"/>
    <x v="0"/>
    <s v="Barr Faughny"/>
    <n v="2023"/>
    <m/>
    <n v="3.85"/>
    <n v="893.2"/>
    <x v="346"/>
  </r>
  <r>
    <x v="348"/>
    <s v="SP01"/>
    <s v="P04"/>
    <s v="G6"/>
    <x v="174"/>
    <x v="338"/>
    <n v="352"/>
    <x v="1"/>
    <s v="Barr Faughny"/>
    <n v="2024"/>
    <m/>
    <n v="3.85"/>
    <n v="1355.2"/>
    <x v="347"/>
  </r>
  <r>
    <x v="349"/>
    <s v="SP01"/>
    <s v="P04"/>
    <s v="G6"/>
    <x v="4"/>
    <x v="339"/>
    <n v="467"/>
    <x v="0"/>
    <s v="Barr Faughny"/>
    <n v="2023"/>
    <m/>
    <n v="3.85"/>
    <n v="1797.95"/>
    <x v="348"/>
  </r>
  <r>
    <x v="350"/>
    <s v="SP01"/>
    <s v="P04"/>
    <s v="G1"/>
    <x v="176"/>
    <x v="340"/>
    <n v="89"/>
    <x v="0"/>
    <s v="Barr Faughny"/>
    <n v="2023"/>
    <m/>
    <n v="3.85"/>
    <n v="342.65000000000003"/>
    <x v="349"/>
  </r>
  <r>
    <x v="351"/>
    <s v="SP01"/>
    <s v="P04"/>
    <s v="G2"/>
    <x v="223"/>
    <x v="341"/>
    <n v="252"/>
    <x v="0"/>
    <s v="Barr Faughny"/>
    <n v="2023"/>
    <m/>
    <n v="3.85"/>
    <n v="970.2"/>
    <x v="350"/>
  </r>
  <r>
    <x v="352"/>
    <s v="SP01"/>
    <s v="P04"/>
    <s v="G6"/>
    <x v="20"/>
    <x v="342"/>
    <n v="1176"/>
    <x v="0"/>
    <s v="Barr Faughny"/>
    <n v="2023"/>
    <m/>
    <n v="3.85"/>
    <n v="4527.6000000000004"/>
    <x v="351"/>
  </r>
  <r>
    <x v="353"/>
    <s v="SP01"/>
    <s v="P05"/>
    <s v="G1"/>
    <x v="224"/>
    <x v="343"/>
    <n v="1128"/>
    <x v="0"/>
    <s v="Barr Faughny"/>
    <n v="2023"/>
    <m/>
    <n v="5.72"/>
    <n v="6452.16"/>
    <x v="352"/>
  </r>
  <r>
    <x v="354"/>
    <s v="SP01"/>
    <s v="P05"/>
    <s v="G2"/>
    <x v="225"/>
    <x v="259"/>
    <n v="307"/>
    <x v="1"/>
    <s v="Barr Faughny"/>
    <n v="2024"/>
    <m/>
    <n v="5.72"/>
    <n v="1756.04"/>
    <x v="264"/>
  </r>
  <r>
    <x v="355"/>
    <s v="SP01"/>
    <s v="P05"/>
    <s v="G6"/>
    <x v="226"/>
    <x v="344"/>
    <n v="710"/>
    <x v="0"/>
    <s v="Barr Faughny"/>
    <n v="2024"/>
    <m/>
    <n v="5.72"/>
    <n v="4061.2"/>
    <x v="353"/>
  </r>
  <r>
    <x v="356"/>
    <s v="SP01"/>
    <s v="P05"/>
    <s v="G5"/>
    <x v="222"/>
    <x v="1"/>
    <n v="900"/>
    <x v="0"/>
    <s v="Barr Faughny"/>
    <n v="2024"/>
    <m/>
    <n v="5.72"/>
    <n v="5148"/>
    <x v="354"/>
  </r>
  <r>
    <x v="357"/>
    <s v="SP01"/>
    <s v="P07"/>
    <s v="G5"/>
    <x v="121"/>
    <x v="345"/>
    <n v="203"/>
    <x v="0"/>
    <s v="Barr Faughny"/>
    <n v="2023"/>
    <m/>
    <n v="9.94"/>
    <n v="2017.82"/>
    <x v="355"/>
  </r>
  <r>
    <x v="358"/>
    <s v="SP01"/>
    <s v="P07"/>
    <s v="G2"/>
    <x v="227"/>
    <x v="346"/>
    <n v="208"/>
    <x v="0"/>
    <s v="Barr Faughny"/>
    <n v="2023"/>
    <m/>
    <n v="9.94"/>
    <n v="2067.52"/>
    <x v="356"/>
  </r>
  <r>
    <x v="359"/>
    <s v="SP01"/>
    <s v="P07"/>
    <s v="G4"/>
    <x v="33"/>
    <x v="347"/>
    <n v="225"/>
    <x v="0"/>
    <s v="Barr Faughny"/>
    <n v="2023"/>
    <m/>
    <n v="9.94"/>
    <n v="2236.5"/>
    <x v="357"/>
  </r>
  <r>
    <x v="360"/>
    <s v="SP01"/>
    <s v="P08"/>
    <s v="G6"/>
    <x v="228"/>
    <x v="130"/>
    <n v="257"/>
    <x v="3"/>
    <s v="Barr Faughny"/>
    <n v="2023"/>
    <m/>
    <n v="7.73"/>
    <n v="1986.6100000000001"/>
    <x v="358"/>
  </r>
  <r>
    <x v="361"/>
    <s v="SP01"/>
    <s v="P09"/>
    <s v="G3"/>
    <x v="122"/>
    <x v="348"/>
    <n v="378"/>
    <x v="0"/>
    <s v="Barr Faughny"/>
    <n v="2023"/>
    <m/>
    <n v="3.68"/>
    <n v="1391.04"/>
    <x v="359"/>
  </r>
  <r>
    <x v="362"/>
    <s v="SP01"/>
    <s v="P09"/>
    <s v="G5"/>
    <x v="54"/>
    <x v="349"/>
    <n v="439"/>
    <x v="1"/>
    <s v="Barr Faughny"/>
    <n v="2024"/>
    <m/>
    <n v="3.68"/>
    <n v="1615.52"/>
    <x v="360"/>
  </r>
  <r>
    <x v="363"/>
    <s v="SP01"/>
    <s v="P10"/>
    <s v="G6"/>
    <x v="229"/>
    <x v="350"/>
    <n v="33"/>
    <x v="0"/>
    <s v="Barr Faughny"/>
    <n v="2023"/>
    <m/>
    <n v="8.2200000000000006"/>
    <n v="271.26000000000005"/>
    <x v="361"/>
  </r>
  <r>
    <x v="364"/>
    <s v="SP01"/>
    <s v="P10"/>
    <s v="G6"/>
    <x v="230"/>
    <x v="351"/>
    <n v="490"/>
    <x v="0"/>
    <s v="Barr Faughny"/>
    <n v="2023"/>
    <m/>
    <n v="8.2200000000000006"/>
    <n v="4027.8"/>
    <x v="362"/>
  </r>
  <r>
    <x v="365"/>
    <s v="SP01"/>
    <s v="P10"/>
    <s v="G5"/>
    <x v="231"/>
    <x v="352"/>
    <n v="95"/>
    <x v="1"/>
    <s v="Barr Faughny"/>
    <n v="2024"/>
    <m/>
    <n v="8.2200000000000006"/>
    <n v="780.90000000000009"/>
    <x v="363"/>
  </r>
  <r>
    <x v="366"/>
    <s v="SP01"/>
    <s v="P11"/>
    <s v="G1"/>
    <x v="220"/>
    <x v="353"/>
    <n v="34"/>
    <x v="0"/>
    <s v="Barr Faughny"/>
    <n v="2023"/>
    <m/>
    <n v="10.23"/>
    <n v="347.82"/>
    <x v="364"/>
  </r>
  <r>
    <x v="367"/>
    <s v="SP01"/>
    <s v="P12"/>
    <s v="G6"/>
    <x v="232"/>
    <x v="354"/>
    <n v="194"/>
    <x v="0"/>
    <s v="Barr Faughny"/>
    <n v="2023"/>
    <m/>
    <n v="4.74"/>
    <n v="919.56000000000006"/>
    <x v="365"/>
  </r>
  <r>
    <x v="368"/>
    <s v="SP01"/>
    <s v="P13"/>
    <s v="G5"/>
    <x v="90"/>
    <x v="355"/>
    <n v="790"/>
    <x v="1"/>
    <s v="Barr Faughny"/>
    <n v="2024"/>
    <m/>
    <n v="10.51"/>
    <n v="8302.9"/>
    <x v="366"/>
  </r>
  <r>
    <x v="369"/>
    <s v="SP01"/>
    <s v="P13"/>
    <s v="G5"/>
    <x v="84"/>
    <x v="356"/>
    <n v="210"/>
    <x v="0"/>
    <s v="Barr Faughny"/>
    <n v="2023"/>
    <m/>
    <n v="10.51"/>
    <n v="2207.1"/>
    <x v="367"/>
  </r>
  <r>
    <x v="370"/>
    <s v="SP01"/>
    <s v="P13"/>
    <s v="G1"/>
    <x v="42"/>
    <x v="357"/>
    <n v="985"/>
    <x v="0"/>
    <s v="Barr Faughny"/>
    <n v="2023"/>
    <m/>
    <n v="10.51"/>
    <n v="10352.35"/>
    <x v="368"/>
  </r>
  <r>
    <x v="371"/>
    <s v="SP01"/>
    <s v="P13"/>
    <s v="G4"/>
    <x v="233"/>
    <x v="358"/>
    <n v="592"/>
    <x v="0"/>
    <s v="Barr Faughny"/>
    <n v="2023"/>
    <m/>
    <n v="10.51"/>
    <n v="6221.92"/>
    <x v="369"/>
  </r>
  <r>
    <x v="372"/>
    <s v="SP01"/>
    <s v="P13"/>
    <s v="G5"/>
    <x v="163"/>
    <x v="359"/>
    <n v="14"/>
    <x v="0"/>
    <s v="Barr Faughny"/>
    <n v="2023"/>
    <m/>
    <n v="10.51"/>
    <n v="147.13999999999999"/>
    <x v="370"/>
  </r>
  <r>
    <x v="373"/>
    <s v="SP01"/>
    <s v="P13"/>
    <s v="G1"/>
    <x v="234"/>
    <x v="360"/>
    <n v="1380"/>
    <x v="0"/>
    <s v="Barr Faughny"/>
    <n v="2023"/>
    <m/>
    <n v="10.51"/>
    <n v="14503.8"/>
    <x v="371"/>
  </r>
  <r>
    <x v="374"/>
    <s v="SP01"/>
    <s v="P14"/>
    <s v="G4"/>
    <x v="235"/>
    <x v="361"/>
    <n v="255"/>
    <x v="0"/>
    <s v="Barr Faughny"/>
    <n v="2023"/>
    <m/>
    <n v="6.43"/>
    <n v="1639.6499999999999"/>
    <x v="372"/>
  </r>
  <r>
    <x v="375"/>
    <s v="SP01"/>
    <s v="P14"/>
    <s v="G1"/>
    <x v="236"/>
    <x v="362"/>
    <n v="591"/>
    <x v="0"/>
    <s v="Barr Faughny"/>
    <n v="2023"/>
    <m/>
    <n v="6.43"/>
    <n v="3800.1299999999997"/>
    <x v="373"/>
  </r>
  <r>
    <x v="376"/>
    <s v="SP01"/>
    <s v="P14"/>
    <s v="G1"/>
    <x v="237"/>
    <x v="363"/>
    <n v="233"/>
    <x v="0"/>
    <s v="Barr Faughny"/>
    <n v="2024"/>
    <m/>
    <n v="6.43"/>
    <n v="1498.1899999999998"/>
    <x v="374"/>
  </r>
  <r>
    <x v="377"/>
    <s v="SP01"/>
    <s v="P15"/>
    <s v="G5"/>
    <x v="85"/>
    <x v="364"/>
    <n v="609"/>
    <x v="1"/>
    <s v="Barr Faughny"/>
    <n v="2024"/>
    <m/>
    <n v="12.41"/>
    <n v="7557.6900000000005"/>
    <x v="375"/>
  </r>
  <r>
    <x v="378"/>
    <s v="SP01"/>
    <s v="P16"/>
    <s v="G2"/>
    <x v="238"/>
    <x v="365"/>
    <n v="588"/>
    <x v="3"/>
    <s v="Barr Faughny"/>
    <n v="2024"/>
    <m/>
    <n v="9.57"/>
    <n v="5627.16"/>
    <x v="376"/>
  </r>
  <r>
    <x v="379"/>
    <s v="SP01"/>
    <s v="P16"/>
    <s v="G1"/>
    <x v="239"/>
    <x v="366"/>
    <n v="657"/>
    <x v="0"/>
    <s v="Barr Faughny"/>
    <n v="2023"/>
    <m/>
    <n v="9.57"/>
    <n v="6287.49"/>
    <x v="377"/>
  </r>
  <r>
    <x v="380"/>
    <s v="SP01"/>
    <s v="P16"/>
    <s v="G2"/>
    <x v="240"/>
    <x v="367"/>
    <n v="907"/>
    <x v="0"/>
    <s v="Barr Faughny"/>
    <n v="2023"/>
    <m/>
    <n v="9.57"/>
    <n v="8679.99"/>
    <x v="378"/>
  </r>
  <r>
    <x v="381"/>
    <s v="SP01"/>
    <s v="P17"/>
    <s v="G4"/>
    <x v="165"/>
    <x v="368"/>
    <n v="304"/>
    <x v="0"/>
    <s v="Barr Faughny"/>
    <n v="2024"/>
    <m/>
    <n v="8.43"/>
    <n v="2562.7199999999998"/>
    <x v="379"/>
  </r>
  <r>
    <x v="382"/>
    <s v="SP01"/>
    <s v="P17"/>
    <s v="G2"/>
    <x v="82"/>
    <x v="369"/>
    <n v="383"/>
    <x v="0"/>
    <s v="Barr Faughny"/>
    <n v="2024"/>
    <m/>
    <n v="8.43"/>
    <n v="3228.69"/>
    <x v="380"/>
  </r>
  <r>
    <x v="383"/>
    <s v="SP01"/>
    <s v="P18"/>
    <s v="G3"/>
    <x v="241"/>
    <x v="370"/>
    <n v="1841"/>
    <x v="0"/>
    <s v="Barr Faughny"/>
    <n v="2024"/>
    <m/>
    <n v="6.8"/>
    <n v="12518.8"/>
    <x v="381"/>
  </r>
  <r>
    <x v="384"/>
    <s v="SP01"/>
    <s v="P18"/>
    <s v="G1"/>
    <x v="21"/>
    <x v="371"/>
    <n v="992"/>
    <x v="0"/>
    <s v="Barr Faughny"/>
    <n v="2023"/>
    <m/>
    <n v="6.8"/>
    <n v="6745.5999999999995"/>
    <x v="382"/>
  </r>
  <r>
    <x v="385"/>
    <s v="SP01"/>
    <s v="P18"/>
    <s v="G2"/>
    <x v="242"/>
    <x v="372"/>
    <n v="506"/>
    <x v="0"/>
    <s v="Barr Faughny"/>
    <n v="2023"/>
    <m/>
    <n v="6.8"/>
    <n v="3440.7999999999997"/>
    <x v="383"/>
  </r>
  <r>
    <x v="386"/>
    <s v="SP01"/>
    <s v="P18"/>
    <s v="G6"/>
    <x v="49"/>
    <x v="373"/>
    <n v="158"/>
    <x v="2"/>
    <s v="Barr Faughny"/>
    <n v="2024"/>
    <m/>
    <n v="6.8"/>
    <n v="1074.3999999999999"/>
    <x v="384"/>
  </r>
  <r>
    <x v="387"/>
    <s v="SP01"/>
    <s v="P19"/>
    <s v="G1"/>
    <x v="234"/>
    <x v="374"/>
    <n v="451"/>
    <x v="0"/>
    <s v="Barr Faughny"/>
    <n v="2023"/>
    <m/>
    <n v="5.04"/>
    <n v="2273.04"/>
    <x v="385"/>
  </r>
  <r>
    <x v="388"/>
    <s v="SP01"/>
    <s v="P19"/>
    <s v="G2"/>
    <x v="243"/>
    <x v="375"/>
    <n v="211"/>
    <x v="0"/>
    <s v="Barr Faughny"/>
    <n v="2023"/>
    <m/>
    <n v="5.04"/>
    <n v="1063.44"/>
    <x v="386"/>
  </r>
  <r>
    <x v="389"/>
    <s v="SP01"/>
    <s v="P19"/>
    <s v="G2"/>
    <x v="244"/>
    <x v="376"/>
    <n v="396"/>
    <x v="0"/>
    <s v="Barr Faughny"/>
    <n v="2023"/>
    <m/>
    <n v="5.04"/>
    <n v="1995.84"/>
    <x v="387"/>
  </r>
  <r>
    <x v="390"/>
    <s v="SP01"/>
    <s v="P19"/>
    <s v="G5"/>
    <x v="245"/>
    <x v="377"/>
    <n v="381"/>
    <x v="0"/>
    <s v="Barr Faughny"/>
    <n v="2023"/>
    <m/>
    <n v="5.04"/>
    <n v="1920.24"/>
    <x v="388"/>
  </r>
  <r>
    <x v="391"/>
    <s v="SP01"/>
    <s v="P20"/>
    <s v="G1"/>
    <x v="246"/>
    <x v="378"/>
    <n v="51"/>
    <x v="0"/>
    <s v="Barr Faughny"/>
    <n v="2023"/>
    <m/>
    <n v="2.76"/>
    <n v="140.76"/>
    <x v="389"/>
  </r>
  <r>
    <x v="392"/>
    <s v="SP01"/>
    <s v="P20"/>
    <s v="G1"/>
    <x v="62"/>
    <x v="379"/>
    <n v="933"/>
    <x v="0"/>
    <s v="Barr Faughny"/>
    <n v="2023"/>
    <m/>
    <n v="2.76"/>
    <n v="2575.08"/>
    <x v="390"/>
  </r>
  <r>
    <x v="393"/>
    <s v="SP01"/>
    <s v="P20"/>
    <s v="G1"/>
    <x v="218"/>
    <x v="195"/>
    <n v="465"/>
    <x v="0"/>
    <s v="Barr Faughny"/>
    <n v="2024"/>
    <m/>
    <n v="2.76"/>
    <n v="1283.3999999999999"/>
    <x v="391"/>
  </r>
  <r>
    <x v="394"/>
    <s v="SP01"/>
    <s v="P20"/>
    <s v="G5"/>
    <x v="62"/>
    <x v="380"/>
    <n v="1564"/>
    <x v="0"/>
    <s v="Barr Faughny"/>
    <n v="2023"/>
    <m/>
    <n v="2.76"/>
    <n v="4316.6399999999994"/>
    <x v="392"/>
  </r>
  <r>
    <x v="395"/>
    <s v="SP01"/>
    <s v="P20"/>
    <s v="G1"/>
    <x v="247"/>
    <x v="381"/>
    <n v="858"/>
    <x v="0"/>
    <s v="Barr Faughny"/>
    <n v="2024"/>
    <m/>
    <n v="2.76"/>
    <n v="2368.08"/>
    <x v="393"/>
  </r>
  <r>
    <x v="396"/>
    <s v="SP01"/>
    <s v="P21"/>
    <s v="G5"/>
    <x v="60"/>
    <x v="382"/>
    <n v="96"/>
    <x v="0"/>
    <s v="Barr Faughny"/>
    <n v="2023"/>
    <m/>
    <n v="3.32"/>
    <n v="318.71999999999997"/>
    <x v="394"/>
  </r>
  <r>
    <x v="397"/>
    <s v="SP01"/>
    <s v="P21"/>
    <s v="G6"/>
    <x v="248"/>
    <x v="383"/>
    <n v="945"/>
    <x v="0"/>
    <s v="Barr Faughny"/>
    <n v="2023"/>
    <m/>
    <n v="3.32"/>
    <n v="3137.3999999999996"/>
    <x v="395"/>
  </r>
  <r>
    <x v="398"/>
    <s v="SP01"/>
    <s v="P21"/>
    <s v="G6"/>
    <x v="93"/>
    <x v="384"/>
    <n v="104"/>
    <x v="0"/>
    <s v="Barr Faughny"/>
    <n v="2023"/>
    <m/>
    <n v="3.32"/>
    <n v="345.28"/>
    <x v="396"/>
  </r>
  <r>
    <x v="399"/>
    <s v="SP01"/>
    <s v="P22"/>
    <s v="G3"/>
    <x v="249"/>
    <x v="385"/>
    <n v="276"/>
    <x v="1"/>
    <s v="Barr Faughny"/>
    <n v="2024"/>
    <m/>
    <n v="2.65"/>
    <n v="731.4"/>
    <x v="397"/>
  </r>
  <r>
    <x v="400"/>
    <s v="SP01"/>
    <s v="P22"/>
    <s v="G6"/>
    <x v="250"/>
    <x v="386"/>
    <n v="386"/>
    <x v="0"/>
    <s v="Barr Faughny"/>
    <n v="2023"/>
    <m/>
    <n v="2.65"/>
    <n v="1022.9"/>
    <x v="398"/>
  </r>
  <r>
    <x v="401"/>
    <s v="SP01"/>
    <s v="P22"/>
    <s v="G5"/>
    <x v="67"/>
    <x v="387"/>
    <n v="868"/>
    <x v="0"/>
    <s v="Barr Faughny"/>
    <n v="2023"/>
    <m/>
    <n v="2.65"/>
    <n v="2300.1999999999998"/>
    <x v="399"/>
  </r>
  <r>
    <x v="402"/>
    <s v="SP01"/>
    <s v="P22"/>
    <s v="G1"/>
    <x v="251"/>
    <x v="388"/>
    <n v="378"/>
    <x v="0"/>
    <s v="Barr Faughny"/>
    <n v="2023"/>
    <m/>
    <n v="2.65"/>
    <n v="1001.6999999999999"/>
    <x v="400"/>
  </r>
  <r>
    <x v="403"/>
    <s v="SP01"/>
    <s v="P01"/>
    <s v="G4"/>
    <x v="252"/>
    <x v="389"/>
    <n v="416"/>
    <x v="1"/>
    <s v="Barr Faughny"/>
    <n v="2024"/>
    <m/>
    <n v="5.26"/>
    <n v="2188.16"/>
    <x v="401"/>
  </r>
  <r>
    <x v="404"/>
    <s v="SP01"/>
    <s v="P01"/>
    <s v="G4"/>
    <x v="253"/>
    <x v="390"/>
    <n v="142"/>
    <x v="0"/>
    <s v="Barr Faughny"/>
    <n v="2023"/>
    <m/>
    <n v="5.26"/>
    <n v="746.92"/>
    <x v="402"/>
  </r>
  <r>
    <x v="405"/>
    <s v="SP01"/>
    <s v="P03"/>
    <s v="G4"/>
    <x v="254"/>
    <x v="391"/>
    <n v="1645"/>
    <x v="0"/>
    <s v="Barr Faughny"/>
    <n v="2023"/>
    <m/>
    <n v="5.15"/>
    <n v="8471.75"/>
    <x v="403"/>
  </r>
  <r>
    <x v="406"/>
    <s v="SP01"/>
    <s v="P03"/>
    <s v="G5"/>
    <x v="24"/>
    <x v="392"/>
    <n v="794"/>
    <x v="0"/>
    <s v="Barr Faughny"/>
    <n v="2024"/>
    <m/>
    <n v="5.15"/>
    <n v="4089.1000000000004"/>
    <x v="404"/>
  </r>
  <r>
    <x v="407"/>
    <s v="SP01"/>
    <s v="P04"/>
    <s v="G1"/>
    <x v="255"/>
    <x v="393"/>
    <n v="373"/>
    <x v="0"/>
    <s v="Barr Faughny"/>
    <n v="2024"/>
    <m/>
    <n v="3.85"/>
    <n v="1436.05"/>
    <x v="405"/>
  </r>
  <r>
    <x v="408"/>
    <s v="SP01"/>
    <s v="P04"/>
    <s v="G2"/>
    <x v="256"/>
    <x v="394"/>
    <n v="279"/>
    <x v="0"/>
    <s v="Barr Faughny"/>
    <n v="2024"/>
    <m/>
    <n v="3.85"/>
    <n v="1074.1500000000001"/>
    <x v="406"/>
  </r>
  <r>
    <x v="409"/>
    <s v="SP01"/>
    <s v="P04"/>
    <s v="G5"/>
    <x v="33"/>
    <x v="395"/>
    <n v="1294"/>
    <x v="0"/>
    <s v="Barr Faughny"/>
    <n v="2023"/>
    <m/>
    <n v="3.85"/>
    <n v="4981.9000000000005"/>
    <x v="407"/>
  </r>
  <r>
    <x v="410"/>
    <s v="SP01"/>
    <s v="P04"/>
    <s v="G6"/>
    <x v="211"/>
    <x v="396"/>
    <n v="1417"/>
    <x v="2"/>
    <s v="Barr Faughny"/>
    <n v="2024"/>
    <m/>
    <n v="3.85"/>
    <n v="5455.45"/>
    <x v="408"/>
  </r>
  <r>
    <x v="411"/>
    <s v="SP01"/>
    <s v="P04"/>
    <s v="G1"/>
    <x v="257"/>
    <x v="397"/>
    <n v="1199"/>
    <x v="0"/>
    <s v="Barr Faughny"/>
    <n v="2023"/>
    <m/>
    <n v="3.85"/>
    <n v="4616.1500000000005"/>
    <x v="409"/>
  </r>
  <r>
    <x v="412"/>
    <s v="SP01"/>
    <s v="P05"/>
    <s v="G1"/>
    <x v="258"/>
    <x v="398"/>
    <n v="1416"/>
    <x v="0"/>
    <s v="Barr Faughny"/>
    <n v="2024"/>
    <m/>
    <n v="5.72"/>
    <n v="8099.5199999999995"/>
    <x v="410"/>
  </r>
  <r>
    <x v="413"/>
    <s v="SP01"/>
    <s v="P05"/>
    <s v="G5"/>
    <x v="109"/>
    <x v="399"/>
    <n v="1129"/>
    <x v="0"/>
    <s v="Barr Faughny"/>
    <n v="2024"/>
    <m/>
    <n v="5.72"/>
    <n v="6457.88"/>
    <x v="411"/>
  </r>
  <r>
    <x v="414"/>
    <s v="SP01"/>
    <s v="P05"/>
    <s v="G6"/>
    <x v="199"/>
    <x v="400"/>
    <n v="1150"/>
    <x v="0"/>
    <s v="Barr Faughny"/>
    <n v="2024"/>
    <m/>
    <n v="5.72"/>
    <n v="6578"/>
    <x v="412"/>
  </r>
  <r>
    <x v="415"/>
    <s v="SP01"/>
    <s v="P05"/>
    <s v="G5"/>
    <x v="23"/>
    <x v="291"/>
    <n v="206"/>
    <x v="1"/>
    <s v="Barr Faughny"/>
    <n v="2024"/>
    <m/>
    <n v="5.72"/>
    <n v="1178.32"/>
    <x v="413"/>
  </r>
  <r>
    <x v="416"/>
    <s v="SP01"/>
    <s v="P07"/>
    <s v="G6"/>
    <x v="259"/>
    <x v="401"/>
    <n v="214"/>
    <x v="0"/>
    <s v="Barr Faughny"/>
    <n v="2023"/>
    <m/>
    <n v="9.94"/>
    <n v="2127.16"/>
    <x v="414"/>
  </r>
  <r>
    <x v="417"/>
    <s v="SP01"/>
    <s v="P07"/>
    <s v="G1"/>
    <x v="44"/>
    <x v="402"/>
    <n v="181"/>
    <x v="0"/>
    <s v="Barr Faughny"/>
    <n v="2023"/>
    <m/>
    <n v="9.94"/>
    <n v="1799.1399999999999"/>
    <x v="415"/>
  </r>
  <r>
    <x v="418"/>
    <s v="SP01"/>
    <s v="P07"/>
    <s v="G6"/>
    <x v="250"/>
    <x v="403"/>
    <n v="178"/>
    <x v="0"/>
    <s v="Barr Faughny"/>
    <n v="2023"/>
    <m/>
    <n v="9.94"/>
    <n v="1769.32"/>
    <x v="416"/>
  </r>
  <r>
    <x v="419"/>
    <s v="SP01"/>
    <s v="P08"/>
    <s v="G6"/>
    <x v="39"/>
    <x v="404"/>
    <n v="119"/>
    <x v="2"/>
    <s v="Barr Faughny"/>
    <n v="2024"/>
    <m/>
    <n v="7.73"/>
    <n v="919.87"/>
    <x v="417"/>
  </r>
  <r>
    <x v="420"/>
    <s v="SP01"/>
    <s v="P08"/>
    <s v="G1"/>
    <x v="260"/>
    <x v="405"/>
    <n v="289"/>
    <x v="0"/>
    <s v="Barr Faughny"/>
    <n v="2024"/>
    <m/>
    <n v="7.73"/>
    <n v="2233.9700000000003"/>
    <x v="418"/>
  </r>
  <r>
    <x v="421"/>
    <s v="SP01"/>
    <s v="P08"/>
    <s v="G1"/>
    <x v="236"/>
    <x v="406"/>
    <n v="244"/>
    <x v="0"/>
    <s v="Barr Faughny"/>
    <n v="2023"/>
    <m/>
    <n v="7.73"/>
    <n v="1886.1200000000001"/>
    <x v="419"/>
  </r>
  <r>
    <x v="422"/>
    <s v="SP01"/>
    <s v="P08"/>
    <s v="G2"/>
    <x v="261"/>
    <x v="407"/>
    <n v="314"/>
    <x v="0"/>
    <s v="Barr Faughny"/>
    <n v="2024"/>
    <m/>
    <n v="7.73"/>
    <n v="2427.2200000000003"/>
    <x v="420"/>
  </r>
  <r>
    <x v="423"/>
    <s v="SP01"/>
    <s v="P09"/>
    <s v="G4"/>
    <x v="262"/>
    <x v="408"/>
    <n v="600"/>
    <x v="0"/>
    <s v="Barr Faughny"/>
    <n v="2023"/>
    <m/>
    <n v="3.68"/>
    <n v="2208"/>
    <x v="421"/>
  </r>
  <r>
    <x v="424"/>
    <s v="SP01"/>
    <s v="P09"/>
    <s v="G5"/>
    <x v="60"/>
    <x v="409"/>
    <n v="48"/>
    <x v="0"/>
    <s v="Barr Faughny"/>
    <n v="2023"/>
    <m/>
    <n v="3.68"/>
    <n v="176.64000000000001"/>
    <x v="422"/>
  </r>
  <r>
    <x v="425"/>
    <s v="SP01"/>
    <s v="P10"/>
    <s v="G5"/>
    <x v="152"/>
    <x v="29"/>
    <n v="767"/>
    <x v="0"/>
    <s v="Barr Faughny"/>
    <n v="2023"/>
    <m/>
    <n v="8.2200000000000006"/>
    <n v="6304.7400000000007"/>
    <x v="423"/>
  </r>
  <r>
    <x v="426"/>
    <s v="SP01"/>
    <s v="P10"/>
    <s v="G6"/>
    <x v="170"/>
    <x v="308"/>
    <n v="270"/>
    <x v="1"/>
    <s v="Barr Faughny"/>
    <n v="2024"/>
    <m/>
    <n v="8.2200000000000006"/>
    <n v="2219.4"/>
    <x v="424"/>
  </r>
  <r>
    <x v="427"/>
    <s v="SP01"/>
    <s v="P10"/>
    <s v="G6"/>
    <x v="263"/>
    <x v="410"/>
    <n v="64"/>
    <x v="0"/>
    <s v="Barr Faughny"/>
    <n v="2023"/>
    <m/>
    <n v="8.2200000000000006"/>
    <n v="526.08000000000004"/>
    <x v="425"/>
  </r>
  <r>
    <x v="428"/>
    <s v="SP01"/>
    <s v="P10"/>
    <s v="G4"/>
    <x v="264"/>
    <x v="411"/>
    <n v="742"/>
    <x v="1"/>
    <s v="Barr Faughny"/>
    <n v="2024"/>
    <m/>
    <n v="8.2200000000000006"/>
    <n v="6099.2400000000007"/>
    <x v="426"/>
  </r>
  <r>
    <x v="429"/>
    <s v="SP01"/>
    <s v="P10"/>
    <s v="G6"/>
    <x v="265"/>
    <x v="165"/>
    <n v="181"/>
    <x v="0"/>
    <s v="Barr Faughny"/>
    <n v="2023"/>
    <m/>
    <n v="8.2200000000000006"/>
    <n v="1487.8200000000002"/>
    <x v="427"/>
  </r>
  <r>
    <x v="430"/>
    <s v="SP01"/>
    <s v="P10"/>
    <s v="G1"/>
    <x v="243"/>
    <x v="412"/>
    <n v="603"/>
    <x v="0"/>
    <s v="Barr Faughny"/>
    <n v="2023"/>
    <m/>
    <n v="8.2200000000000006"/>
    <n v="4956.6600000000008"/>
    <x v="428"/>
  </r>
  <r>
    <x v="431"/>
    <s v="SP01"/>
    <s v="P10"/>
    <s v="G2"/>
    <x v="148"/>
    <x v="413"/>
    <n v="498"/>
    <x v="0"/>
    <s v="Barr Faughny"/>
    <n v="2024"/>
    <m/>
    <n v="8.2200000000000006"/>
    <n v="4093.5600000000004"/>
    <x v="429"/>
  </r>
  <r>
    <x v="432"/>
    <s v="SP01"/>
    <s v="P10"/>
    <s v="G5"/>
    <x v="32"/>
    <x v="414"/>
    <n v="114"/>
    <x v="0"/>
    <s v="Barr Faughny"/>
    <n v="2024"/>
    <m/>
    <n v="8.2200000000000006"/>
    <n v="937.08"/>
    <x v="430"/>
  </r>
  <r>
    <x v="433"/>
    <s v="SP01"/>
    <s v="P11"/>
    <s v="G1"/>
    <x v="266"/>
    <x v="415"/>
    <n v="80"/>
    <x v="0"/>
    <s v="Barr Faughny"/>
    <n v="2023"/>
    <m/>
    <n v="10.23"/>
    <n v="818.40000000000009"/>
    <x v="431"/>
  </r>
  <r>
    <x v="434"/>
    <s v="SP01"/>
    <s v="P11"/>
    <s v="G1"/>
    <x v="267"/>
    <x v="416"/>
    <n v="445"/>
    <x v="1"/>
    <s v="Barr Faughny"/>
    <n v="2024"/>
    <m/>
    <n v="10.23"/>
    <n v="4552.3500000000004"/>
    <x v="432"/>
  </r>
  <r>
    <x v="435"/>
    <s v="SP01"/>
    <s v="P11"/>
    <s v="G5"/>
    <x v="196"/>
    <x v="417"/>
    <n v="223"/>
    <x v="0"/>
    <s v="Barr Faughny"/>
    <n v="2023"/>
    <m/>
    <n v="10.23"/>
    <n v="2281.29"/>
    <x v="433"/>
  </r>
  <r>
    <x v="436"/>
    <s v="SP01"/>
    <s v="P11"/>
    <s v="G1"/>
    <x v="197"/>
    <x v="418"/>
    <n v="220"/>
    <x v="0"/>
    <s v="Barr Faughny"/>
    <n v="2023"/>
    <m/>
    <n v="10.23"/>
    <n v="2250.6"/>
    <x v="434"/>
  </r>
  <r>
    <x v="437"/>
    <s v="SP01"/>
    <s v="P11"/>
    <s v="G1"/>
    <x v="268"/>
    <x v="419"/>
    <n v="279"/>
    <x v="0"/>
    <s v="Barr Faughny"/>
    <n v="2024"/>
    <m/>
    <n v="10.23"/>
    <n v="2854.17"/>
    <x v="435"/>
  </r>
  <r>
    <x v="438"/>
    <s v="SP01"/>
    <s v="P12"/>
    <s v="G1"/>
    <x v="38"/>
    <x v="420"/>
    <n v="675"/>
    <x v="0"/>
    <s v="Barr Faughny"/>
    <n v="2024"/>
    <m/>
    <n v="4.74"/>
    <n v="3199.5"/>
    <x v="436"/>
  </r>
  <r>
    <x v="439"/>
    <s v="SP01"/>
    <s v="P12"/>
    <s v="G5"/>
    <x v="221"/>
    <x v="421"/>
    <n v="569"/>
    <x v="0"/>
    <s v="Barr Faughny"/>
    <n v="2023"/>
    <m/>
    <n v="4.74"/>
    <n v="2697.06"/>
    <x v="437"/>
  </r>
  <r>
    <x v="440"/>
    <s v="SP01"/>
    <s v="P13"/>
    <s v="G1"/>
    <x v="147"/>
    <x v="422"/>
    <n v="301"/>
    <x v="0"/>
    <s v="Barr Faughny"/>
    <n v="2023"/>
    <m/>
    <n v="10.51"/>
    <n v="3163.5099999999998"/>
    <x v="438"/>
  </r>
  <r>
    <x v="441"/>
    <s v="SP01"/>
    <s v="P13"/>
    <s v="G6"/>
    <x v="141"/>
    <x v="423"/>
    <n v="55"/>
    <x v="0"/>
    <s v="Barr Faughny"/>
    <n v="2023"/>
    <m/>
    <n v="10.51"/>
    <n v="578.04999999999995"/>
    <x v="439"/>
  </r>
  <r>
    <x v="442"/>
    <s v="SP01"/>
    <s v="P13"/>
    <s v="G1"/>
    <x v="50"/>
    <x v="424"/>
    <n v="1079"/>
    <x v="0"/>
    <s v="Barr Faughny"/>
    <n v="2023"/>
    <m/>
    <n v="10.51"/>
    <n v="11340.289999999999"/>
    <x v="440"/>
  </r>
  <r>
    <x v="443"/>
    <s v="SP01"/>
    <s v="P13"/>
    <s v="G5"/>
    <x v="57"/>
    <x v="425"/>
    <n v="1044"/>
    <x v="0"/>
    <s v="Barr Faughny"/>
    <n v="2024"/>
    <m/>
    <n v="10.51"/>
    <n v="10972.44"/>
    <x v="441"/>
  </r>
  <r>
    <x v="444"/>
    <s v="SP01"/>
    <s v="P13"/>
    <s v="G2"/>
    <x v="90"/>
    <x v="426"/>
    <n v="964"/>
    <x v="1"/>
    <s v="Barr Faughny"/>
    <n v="2024"/>
    <m/>
    <n v="10.51"/>
    <n v="10131.64"/>
    <x v="442"/>
  </r>
  <r>
    <x v="445"/>
    <s v="SP01"/>
    <s v="P13"/>
    <s v="G6"/>
    <x v="269"/>
    <x v="427"/>
    <n v="748"/>
    <x v="0"/>
    <s v="Barr Faughny"/>
    <n v="2024"/>
    <m/>
    <n v="10.51"/>
    <n v="7861.48"/>
    <x v="443"/>
  </r>
  <r>
    <x v="446"/>
    <s v="SP01"/>
    <s v="P13"/>
    <s v="G1"/>
    <x v="75"/>
    <x v="428"/>
    <n v="390"/>
    <x v="0"/>
    <s v="Barr Faughny"/>
    <n v="2023"/>
    <m/>
    <n v="10.51"/>
    <n v="4098.8999999999996"/>
    <x v="444"/>
  </r>
  <r>
    <x v="447"/>
    <s v="SP01"/>
    <s v="P13"/>
    <s v="G2"/>
    <x v="262"/>
    <x v="429"/>
    <n v="237"/>
    <x v="3"/>
    <s v="Barr Faughny"/>
    <n v="2023"/>
    <m/>
    <n v="10.51"/>
    <n v="2490.87"/>
    <x v="445"/>
  </r>
  <r>
    <x v="448"/>
    <s v="SP01"/>
    <s v="P13"/>
    <s v="G5"/>
    <x v="270"/>
    <x v="430"/>
    <n v="641"/>
    <x v="0"/>
    <s v="Barr Faughny"/>
    <n v="2024"/>
    <m/>
    <n v="10.51"/>
    <n v="6736.91"/>
    <x v="446"/>
  </r>
  <r>
    <x v="449"/>
    <s v="SP01"/>
    <s v="P14"/>
    <s v="G2"/>
    <x v="140"/>
    <x v="431"/>
    <n v="169"/>
    <x v="0"/>
    <s v="Barr Faughny"/>
    <n v="2023"/>
    <m/>
    <n v="6.43"/>
    <n v="1086.6699999999998"/>
    <x v="447"/>
  </r>
  <r>
    <x v="450"/>
    <s v="SP01"/>
    <s v="P15"/>
    <s v="G2"/>
    <x v="259"/>
    <x v="167"/>
    <n v="329"/>
    <x v="0"/>
    <s v="Barr Faughny"/>
    <n v="2023"/>
    <m/>
    <n v="12.41"/>
    <n v="4082.89"/>
    <x v="448"/>
  </r>
  <r>
    <x v="451"/>
    <s v="SP01"/>
    <s v="P16"/>
    <s v="G4"/>
    <x v="116"/>
    <x v="432"/>
    <n v="744"/>
    <x v="0"/>
    <s v="Barr Faughny"/>
    <n v="2023"/>
    <m/>
    <n v="9.57"/>
    <n v="7120.08"/>
    <x v="449"/>
  </r>
  <r>
    <x v="452"/>
    <s v="SP01"/>
    <s v="P16"/>
    <s v="G5"/>
    <x v="271"/>
    <x v="388"/>
    <n v="594"/>
    <x v="2"/>
    <s v="Barr Faughny"/>
    <n v="2024"/>
    <m/>
    <n v="9.57"/>
    <n v="5684.58"/>
    <x v="450"/>
  </r>
  <r>
    <x v="453"/>
    <s v="SP01"/>
    <s v="P17"/>
    <s v="G2"/>
    <x v="97"/>
    <x v="433"/>
    <n v="68"/>
    <x v="0"/>
    <s v="Barr Faughny"/>
    <n v="2023"/>
    <m/>
    <n v="8.43"/>
    <n v="573.24"/>
    <x v="451"/>
  </r>
  <r>
    <x v="454"/>
    <s v="SP01"/>
    <s v="P17"/>
    <s v="G6"/>
    <x v="272"/>
    <x v="434"/>
    <n v="766"/>
    <x v="1"/>
    <s v="Barr Faughny"/>
    <n v="2024"/>
    <m/>
    <n v="8.43"/>
    <n v="6457.38"/>
    <x v="452"/>
  </r>
  <r>
    <x v="455"/>
    <s v="SP01"/>
    <s v="P18"/>
    <s v="G2"/>
    <x v="19"/>
    <x v="435"/>
    <n v="2274"/>
    <x v="0"/>
    <s v="Barr Faughny"/>
    <n v="2023"/>
    <m/>
    <n v="6.8"/>
    <n v="15463.199999999999"/>
    <x v="453"/>
  </r>
  <r>
    <x v="456"/>
    <s v="SP01"/>
    <s v="P18"/>
    <s v="G5"/>
    <x v="273"/>
    <x v="436"/>
    <n v="920"/>
    <x v="1"/>
    <s v="Barr Faughny"/>
    <n v="2024"/>
    <m/>
    <n v="6.8"/>
    <n v="6256"/>
    <x v="454"/>
  </r>
  <r>
    <x v="457"/>
    <s v="SP01"/>
    <s v="P18"/>
    <s v="G6"/>
    <x v="204"/>
    <x v="437"/>
    <n v="796"/>
    <x v="0"/>
    <s v="Barr Faughny"/>
    <n v="2023"/>
    <m/>
    <n v="6.8"/>
    <n v="5412.8"/>
    <x v="455"/>
  </r>
  <r>
    <x v="458"/>
    <s v="SP01"/>
    <s v="P19"/>
    <s v="G1"/>
    <x v="267"/>
    <x v="438"/>
    <n v="411"/>
    <x v="1"/>
    <s v="Barr Faughny"/>
    <n v="2024"/>
    <m/>
    <n v="5.04"/>
    <n v="2071.44"/>
    <x v="456"/>
  </r>
  <r>
    <x v="459"/>
    <s v="SP01"/>
    <s v="P19"/>
    <s v="G2"/>
    <x v="110"/>
    <x v="439"/>
    <n v="74"/>
    <x v="1"/>
    <s v="Barr Faughny"/>
    <n v="2024"/>
    <m/>
    <n v="5.04"/>
    <n v="372.96"/>
    <x v="457"/>
  </r>
  <r>
    <x v="460"/>
    <s v="SP01"/>
    <s v="P19"/>
    <s v="G5"/>
    <x v="45"/>
    <x v="440"/>
    <n v="178"/>
    <x v="0"/>
    <s v="Barr Faughny"/>
    <n v="2023"/>
    <m/>
    <n v="5.04"/>
    <n v="897.12"/>
    <x v="458"/>
  </r>
  <r>
    <x v="461"/>
    <s v="SP01"/>
    <s v="P19"/>
    <s v="G5"/>
    <x v="274"/>
    <x v="441"/>
    <n v="24"/>
    <x v="0"/>
    <s v="Barr Faughny"/>
    <n v="2024"/>
    <m/>
    <n v="5.04"/>
    <n v="120.96000000000001"/>
    <x v="459"/>
  </r>
  <r>
    <x v="462"/>
    <s v="SP01"/>
    <s v="P20"/>
    <s v="G4"/>
    <x v="275"/>
    <x v="442"/>
    <n v="856"/>
    <x v="0"/>
    <s v="Barr Faughny"/>
    <n v="2023"/>
    <m/>
    <n v="2.76"/>
    <n v="2362.56"/>
    <x v="460"/>
  </r>
  <r>
    <x v="463"/>
    <s v="SP01"/>
    <s v="P21"/>
    <s v="G1"/>
    <x v="29"/>
    <x v="443"/>
    <n v="710"/>
    <x v="0"/>
    <s v="Barr Faughny"/>
    <n v="2023"/>
    <m/>
    <n v="3.32"/>
    <n v="2357.1999999999998"/>
    <x v="461"/>
  </r>
  <r>
    <x v="464"/>
    <s v="SP01"/>
    <s v="P22"/>
    <s v="G4"/>
    <x v="276"/>
    <x v="444"/>
    <n v="307"/>
    <x v="0"/>
    <s v="Barr Faughny"/>
    <n v="2023"/>
    <m/>
    <n v="2.65"/>
    <n v="813.55"/>
    <x v="462"/>
  </r>
  <r>
    <x v="465"/>
    <s v="SP01"/>
    <s v="P22"/>
    <s v="G6"/>
    <x v="197"/>
    <x v="445"/>
    <n v="175"/>
    <x v="3"/>
    <s v="Barr Faughny"/>
    <n v="2023"/>
    <m/>
    <n v="2.65"/>
    <n v="463.75"/>
    <x v="463"/>
  </r>
  <r>
    <x v="466"/>
    <s v="SP01"/>
    <s v="P01"/>
    <s v="G4"/>
    <x v="277"/>
    <x v="446"/>
    <n v="30"/>
    <x v="0"/>
    <s v="Barr Faughny"/>
    <n v="2024"/>
    <m/>
    <n v="5.26"/>
    <n v="157.79999999999998"/>
    <x v="464"/>
  </r>
  <r>
    <x v="467"/>
    <s v="SP01"/>
    <s v="P01"/>
    <s v="G6"/>
    <x v="278"/>
    <x v="447"/>
    <n v="932"/>
    <x v="0"/>
    <s v="Barr Faughny"/>
    <n v="2024"/>
    <m/>
    <n v="5.26"/>
    <n v="4902.32"/>
    <x v="465"/>
  </r>
  <r>
    <x v="468"/>
    <s v="SP01"/>
    <s v="P01"/>
    <s v="G4"/>
    <x v="14"/>
    <x v="448"/>
    <n v="114"/>
    <x v="1"/>
    <s v="Barr Faughny"/>
    <n v="2024"/>
    <m/>
    <n v="5.26"/>
    <n v="599.64"/>
    <x v="466"/>
  </r>
  <r>
    <x v="469"/>
    <s v="SP01"/>
    <s v="P02"/>
    <s v="G1"/>
    <x v="30"/>
    <x v="65"/>
    <n v="417"/>
    <x v="1"/>
    <s v="Barr Faughny"/>
    <n v="2024"/>
    <m/>
    <n v="7.48"/>
    <n v="3119.1600000000003"/>
    <x v="467"/>
  </r>
  <r>
    <x v="470"/>
    <s v="SP01"/>
    <s v="P04"/>
    <s v="G2"/>
    <x v="266"/>
    <x v="449"/>
    <n v="1040"/>
    <x v="0"/>
    <s v="Barr Faughny"/>
    <n v="2023"/>
    <m/>
    <n v="3.85"/>
    <n v="4004"/>
    <x v="468"/>
  </r>
  <r>
    <x v="471"/>
    <s v="SP01"/>
    <s v="P04"/>
    <s v="G6"/>
    <x v="279"/>
    <x v="450"/>
    <n v="927"/>
    <x v="0"/>
    <s v="Barr Faughny"/>
    <n v="2023"/>
    <m/>
    <n v="3.85"/>
    <n v="3568.9500000000003"/>
    <x v="469"/>
  </r>
  <r>
    <x v="472"/>
    <s v="SP01"/>
    <s v="P04"/>
    <s v="G3"/>
    <x v="262"/>
    <x v="451"/>
    <n v="1012"/>
    <x v="0"/>
    <s v="Barr Faughny"/>
    <n v="2023"/>
    <m/>
    <n v="3.85"/>
    <n v="3896.2000000000003"/>
    <x v="470"/>
  </r>
  <r>
    <x v="473"/>
    <s v="SP01"/>
    <s v="P04"/>
    <s v="G3"/>
    <x v="280"/>
    <x v="452"/>
    <n v="1129"/>
    <x v="0"/>
    <s v="Barr Faughny"/>
    <n v="2024"/>
    <m/>
    <n v="3.85"/>
    <n v="4346.6500000000005"/>
    <x v="471"/>
  </r>
  <r>
    <x v="474"/>
    <s v="SP01"/>
    <s v="P04"/>
    <s v="G2"/>
    <x v="281"/>
    <x v="453"/>
    <n v="97"/>
    <x v="0"/>
    <s v="Barr Faughny"/>
    <n v="2024"/>
    <m/>
    <n v="3.85"/>
    <n v="373.45"/>
    <x v="472"/>
  </r>
  <r>
    <x v="475"/>
    <s v="SP01"/>
    <s v="P05"/>
    <s v="G4"/>
    <x v="100"/>
    <x v="454"/>
    <n v="501"/>
    <x v="0"/>
    <s v="Barr Faughny"/>
    <n v="2023"/>
    <m/>
    <n v="5.72"/>
    <n v="2865.72"/>
    <x v="473"/>
  </r>
  <r>
    <x v="476"/>
    <s v="SP01"/>
    <s v="P05"/>
    <s v="G2"/>
    <x v="243"/>
    <x v="455"/>
    <n v="251"/>
    <x v="0"/>
    <s v="Barr Faughny"/>
    <n v="2023"/>
    <m/>
    <n v="5.72"/>
    <n v="1435.72"/>
    <x v="474"/>
  </r>
  <r>
    <x v="477"/>
    <s v="SP01"/>
    <s v="P05"/>
    <s v="G6"/>
    <x v="282"/>
    <x v="456"/>
    <n v="284"/>
    <x v="0"/>
    <s v="Barr Faughny"/>
    <n v="2024"/>
    <m/>
    <n v="5.72"/>
    <n v="1624.48"/>
    <x v="475"/>
  </r>
  <r>
    <x v="478"/>
    <s v="SP01"/>
    <s v="P05"/>
    <s v="G1"/>
    <x v="283"/>
    <x v="457"/>
    <n v="688"/>
    <x v="0"/>
    <s v="Barr Faughny"/>
    <n v="2023"/>
    <m/>
    <n v="5.72"/>
    <n v="3935.3599999999997"/>
    <x v="476"/>
  </r>
  <r>
    <x v="479"/>
    <s v="SP01"/>
    <s v="P05"/>
    <s v="G4"/>
    <x v="284"/>
    <x v="458"/>
    <n v="1044"/>
    <x v="0"/>
    <s v="Barr Faughny"/>
    <n v="2024"/>
    <m/>
    <n v="5.72"/>
    <n v="5971.6799999999994"/>
    <x v="477"/>
  </r>
  <r>
    <x v="480"/>
    <s v="SP01"/>
    <s v="P05"/>
    <s v="G6"/>
    <x v="223"/>
    <x v="459"/>
    <n v="1451"/>
    <x v="0"/>
    <s v="Barr Faughny"/>
    <n v="2023"/>
    <m/>
    <n v="5.72"/>
    <n v="8299.7199999999993"/>
    <x v="478"/>
  </r>
  <r>
    <x v="481"/>
    <s v="SP01"/>
    <s v="P06"/>
    <s v="G6"/>
    <x v="151"/>
    <x v="460"/>
    <n v="417"/>
    <x v="0"/>
    <s v="Barr Faughny"/>
    <n v="2023"/>
    <m/>
    <n v="6.31"/>
    <n v="2631.27"/>
    <x v="479"/>
  </r>
  <r>
    <x v="482"/>
    <s v="SP01"/>
    <s v="P06"/>
    <s v="G6"/>
    <x v="147"/>
    <x v="461"/>
    <n v="41"/>
    <x v="0"/>
    <s v="Barr Faughny"/>
    <n v="2023"/>
    <m/>
    <n v="6.31"/>
    <n v="258.70999999999998"/>
    <x v="480"/>
  </r>
  <r>
    <x v="483"/>
    <s v="SP01"/>
    <s v="P07"/>
    <s v="G6"/>
    <x v="285"/>
    <x v="462"/>
    <n v="228"/>
    <x v="0"/>
    <s v="Barr Faughny"/>
    <n v="2023"/>
    <m/>
    <n v="9.94"/>
    <n v="2266.3199999999997"/>
    <x v="481"/>
  </r>
  <r>
    <x v="484"/>
    <s v="SP01"/>
    <s v="P07"/>
    <s v="G5"/>
    <x v="286"/>
    <x v="463"/>
    <n v="155"/>
    <x v="0"/>
    <s v="Barr Faughny"/>
    <n v="2024"/>
    <m/>
    <n v="9.94"/>
    <n v="1540.6999999999998"/>
    <x v="482"/>
  </r>
  <r>
    <x v="485"/>
    <s v="SP01"/>
    <s v="P07"/>
    <s v="G1"/>
    <x v="49"/>
    <x v="464"/>
    <n v="245"/>
    <x v="2"/>
    <s v="Barr Faughny"/>
    <n v="2024"/>
    <m/>
    <n v="9.94"/>
    <n v="2435.2999999999997"/>
    <x v="483"/>
  </r>
  <r>
    <x v="486"/>
    <s v="SP01"/>
    <s v="P07"/>
    <s v="G2"/>
    <x v="184"/>
    <x v="465"/>
    <n v="202"/>
    <x v="0"/>
    <s v="Barr Faughny"/>
    <n v="2024"/>
    <m/>
    <n v="9.94"/>
    <n v="2007.8799999999999"/>
    <x v="484"/>
  </r>
  <r>
    <x v="487"/>
    <s v="SP01"/>
    <s v="P07"/>
    <s v="G6"/>
    <x v="132"/>
    <x v="466"/>
    <n v="215"/>
    <x v="0"/>
    <s v="Barr Faughny"/>
    <n v="2023"/>
    <m/>
    <n v="9.94"/>
    <n v="2137.1"/>
    <x v="485"/>
  </r>
  <r>
    <x v="488"/>
    <s v="SP01"/>
    <s v="P08"/>
    <s v="G1"/>
    <x v="258"/>
    <x v="467"/>
    <n v="99"/>
    <x v="0"/>
    <s v="Barr Faughny"/>
    <n v="2024"/>
    <m/>
    <n v="7.73"/>
    <n v="765.2700000000001"/>
    <x v="486"/>
  </r>
  <r>
    <x v="489"/>
    <s v="SP01"/>
    <s v="P08"/>
    <s v="G2"/>
    <x v="133"/>
    <x v="468"/>
    <n v="260"/>
    <x v="0"/>
    <s v="Barr Faughny"/>
    <n v="2023"/>
    <m/>
    <n v="7.73"/>
    <n v="2009.8000000000002"/>
    <x v="487"/>
  </r>
  <r>
    <x v="490"/>
    <s v="SP01"/>
    <s v="P08"/>
    <s v="G5"/>
    <x v="287"/>
    <x v="469"/>
    <n v="196"/>
    <x v="0"/>
    <s v="Barr Faughny"/>
    <n v="2023"/>
    <m/>
    <n v="7.73"/>
    <n v="1515.0800000000002"/>
    <x v="488"/>
  </r>
  <r>
    <x v="491"/>
    <s v="SP01"/>
    <s v="P09"/>
    <s v="G6"/>
    <x v="19"/>
    <x v="470"/>
    <n v="328"/>
    <x v="0"/>
    <s v="Barr Faughny"/>
    <n v="2023"/>
    <m/>
    <n v="3.68"/>
    <n v="1207.04"/>
    <x v="489"/>
  </r>
  <r>
    <x v="492"/>
    <s v="SP01"/>
    <s v="P10"/>
    <s v="G5"/>
    <x v="120"/>
    <x v="471"/>
    <n v="839"/>
    <x v="0"/>
    <s v="Barr Faughny"/>
    <n v="2023"/>
    <m/>
    <n v="8.2200000000000006"/>
    <n v="6896.5800000000008"/>
    <x v="490"/>
  </r>
  <r>
    <x v="493"/>
    <s v="SP01"/>
    <s v="P10"/>
    <s v="G1"/>
    <x v="169"/>
    <x v="472"/>
    <n v="309"/>
    <x v="1"/>
    <s v="Barr Faughny"/>
    <n v="2024"/>
    <m/>
    <n v="8.2200000000000006"/>
    <n v="2539.98"/>
    <x v="491"/>
  </r>
  <r>
    <x v="494"/>
    <s v="SP01"/>
    <s v="P10"/>
    <s v="G5"/>
    <x v="288"/>
    <x v="473"/>
    <n v="1021"/>
    <x v="0"/>
    <s v="Barr Faughny"/>
    <n v="2024"/>
    <m/>
    <n v="8.2200000000000006"/>
    <n v="8392.6200000000008"/>
    <x v="492"/>
  </r>
  <r>
    <x v="495"/>
    <s v="SP01"/>
    <s v="P10"/>
    <s v="G2"/>
    <x v="272"/>
    <x v="474"/>
    <n v="299"/>
    <x v="3"/>
    <s v="Barr Faughny"/>
    <n v="2024"/>
    <m/>
    <n v="8.2200000000000006"/>
    <n v="2457.7800000000002"/>
    <x v="493"/>
  </r>
  <r>
    <x v="496"/>
    <s v="SP01"/>
    <s v="P10"/>
    <s v="G6"/>
    <x v="53"/>
    <x v="475"/>
    <n v="105"/>
    <x v="2"/>
    <s v="Barr Faughny"/>
    <n v="2024"/>
    <m/>
    <n v="8.2200000000000006"/>
    <n v="863.1"/>
    <x v="494"/>
  </r>
  <r>
    <x v="497"/>
    <s v="SP01"/>
    <s v="P10"/>
    <s v="G6"/>
    <x v="213"/>
    <x v="476"/>
    <n v="1295"/>
    <x v="0"/>
    <s v="Barr Faughny"/>
    <n v="2023"/>
    <m/>
    <n v="8.2200000000000006"/>
    <n v="10644.900000000001"/>
    <x v="495"/>
  </r>
  <r>
    <x v="498"/>
    <s v="SP01"/>
    <s v="P10"/>
    <s v="G2"/>
    <x v="127"/>
    <x v="477"/>
    <n v="108"/>
    <x v="0"/>
    <s v="Barr Faughny"/>
    <n v="2023"/>
    <m/>
    <n v="8.2200000000000006"/>
    <n v="887.7600000000001"/>
    <x v="496"/>
  </r>
  <r>
    <x v="499"/>
    <s v="SP01"/>
    <s v="P11"/>
    <s v="G5"/>
    <x v="192"/>
    <x v="478"/>
    <n v="280"/>
    <x v="0"/>
    <s v="Barr Faughny"/>
    <n v="2023"/>
    <m/>
    <n v="10.23"/>
    <n v="2864.4"/>
    <x v="497"/>
  </r>
  <r>
    <x v="500"/>
    <s v="SP01"/>
    <s v="P12"/>
    <s v="G5"/>
    <x v="289"/>
    <x v="479"/>
    <n v="474"/>
    <x v="0"/>
    <s v="Barr Faughny"/>
    <n v="2023"/>
    <m/>
    <n v="4.74"/>
    <n v="2246.7600000000002"/>
    <x v="498"/>
  </r>
  <r>
    <x v="501"/>
    <s v="SP01"/>
    <s v="P12"/>
    <s v="G6"/>
    <x v="222"/>
    <x v="480"/>
    <n v="853"/>
    <x v="0"/>
    <s v="Barr Faughny"/>
    <n v="2024"/>
    <m/>
    <n v="4.74"/>
    <n v="4043.2200000000003"/>
    <x v="499"/>
  </r>
  <r>
    <x v="502"/>
    <s v="SP01"/>
    <s v="P13"/>
    <s v="G2"/>
    <x v="290"/>
    <x v="481"/>
    <n v="37"/>
    <x v="0"/>
    <s v="Barr Faughny"/>
    <n v="2023"/>
    <m/>
    <n v="10.51"/>
    <n v="388.87"/>
    <x v="500"/>
  </r>
  <r>
    <x v="503"/>
    <s v="SP01"/>
    <s v="P13"/>
    <s v="G6"/>
    <x v="19"/>
    <x v="421"/>
    <n v="797"/>
    <x v="0"/>
    <s v="Barr Faughny"/>
    <n v="2023"/>
    <m/>
    <n v="10.51"/>
    <n v="8376.4699999999993"/>
    <x v="501"/>
  </r>
  <r>
    <x v="504"/>
    <s v="SP01"/>
    <s v="P13"/>
    <s v="G2"/>
    <x v="291"/>
    <x v="482"/>
    <n v="1412"/>
    <x v="0"/>
    <s v="Barr Faughny"/>
    <n v="2023"/>
    <m/>
    <n v="10.51"/>
    <n v="14840.119999999999"/>
    <x v="502"/>
  </r>
  <r>
    <x v="505"/>
    <s v="SP01"/>
    <s v="P13"/>
    <s v="G6"/>
    <x v="202"/>
    <x v="483"/>
    <n v="324"/>
    <x v="0"/>
    <s v="Barr Faughny"/>
    <n v="2023"/>
    <m/>
    <n v="10.51"/>
    <n v="3405.24"/>
    <x v="503"/>
  </r>
  <r>
    <x v="506"/>
    <s v="SP01"/>
    <s v="P14"/>
    <s v="G5"/>
    <x v="262"/>
    <x v="484"/>
    <n v="488"/>
    <x v="0"/>
    <s v="Barr Faughny"/>
    <n v="2023"/>
    <m/>
    <n v="6.43"/>
    <n v="3137.8399999999997"/>
    <x v="504"/>
  </r>
  <r>
    <x v="507"/>
    <s v="SP01"/>
    <s v="P14"/>
    <s v="G5"/>
    <x v="292"/>
    <x v="485"/>
    <n v="369"/>
    <x v="0"/>
    <s v="Barr Faughny"/>
    <n v="2024"/>
    <m/>
    <n v="6.43"/>
    <n v="2372.67"/>
    <x v="505"/>
  </r>
  <r>
    <x v="508"/>
    <s v="SP01"/>
    <s v="P15"/>
    <s v="G5"/>
    <x v="173"/>
    <x v="486"/>
    <n v="32"/>
    <x v="0"/>
    <s v="Barr Faughny"/>
    <n v="2023"/>
    <m/>
    <n v="12.41"/>
    <n v="397.12"/>
    <x v="506"/>
  </r>
  <r>
    <x v="509"/>
    <s v="SP01"/>
    <s v="P16"/>
    <s v="G1"/>
    <x v="131"/>
    <x v="487"/>
    <n v="180"/>
    <x v="0"/>
    <s v="Barr Faughny"/>
    <n v="2024"/>
    <m/>
    <n v="9.57"/>
    <n v="1722.6000000000001"/>
    <x v="507"/>
  </r>
  <r>
    <x v="510"/>
    <s v="SP01"/>
    <s v="P16"/>
    <s v="G5"/>
    <x v="232"/>
    <x v="488"/>
    <n v="181"/>
    <x v="0"/>
    <s v="Barr Faughny"/>
    <n v="2023"/>
    <m/>
    <n v="9.57"/>
    <n v="1732.17"/>
    <x v="508"/>
  </r>
  <r>
    <x v="511"/>
    <s v="SP01"/>
    <s v="P16"/>
    <s v="G6"/>
    <x v="206"/>
    <x v="489"/>
    <n v="1087"/>
    <x v="0"/>
    <s v="Barr Faughny"/>
    <n v="2023"/>
    <m/>
    <n v="9.57"/>
    <n v="10402.59"/>
    <x v="509"/>
  </r>
  <r>
    <x v="512"/>
    <s v="SP01"/>
    <s v="P17"/>
    <s v="G2"/>
    <x v="229"/>
    <x v="490"/>
    <n v="1009"/>
    <x v="0"/>
    <s v="Barr Faughny"/>
    <n v="2023"/>
    <m/>
    <n v="8.43"/>
    <n v="8505.869999999999"/>
    <x v="510"/>
  </r>
  <r>
    <x v="513"/>
    <s v="SP01"/>
    <s v="P17"/>
    <s v="G1"/>
    <x v="4"/>
    <x v="12"/>
    <n v="18"/>
    <x v="0"/>
    <s v="Barr Faughny"/>
    <n v="2023"/>
    <m/>
    <n v="8.43"/>
    <n v="151.74"/>
    <x v="511"/>
  </r>
  <r>
    <x v="514"/>
    <s v="SP01"/>
    <s v="P17"/>
    <s v="G2"/>
    <x v="168"/>
    <x v="491"/>
    <n v="449"/>
    <x v="0"/>
    <s v="Barr Faughny"/>
    <n v="2024"/>
    <m/>
    <n v="8.43"/>
    <n v="3785.0699999999997"/>
    <x v="512"/>
  </r>
  <r>
    <x v="515"/>
    <s v="SP01"/>
    <s v="P17"/>
    <s v="G2"/>
    <x v="93"/>
    <x v="492"/>
    <n v="100"/>
    <x v="0"/>
    <s v="Barr Faughny"/>
    <n v="2023"/>
    <m/>
    <n v="8.43"/>
    <n v="843"/>
    <x v="513"/>
  </r>
  <r>
    <x v="516"/>
    <s v="SP01"/>
    <s v="P18"/>
    <s v="G6"/>
    <x v="49"/>
    <x v="493"/>
    <n v="1241"/>
    <x v="2"/>
    <s v="Barr Faughny"/>
    <n v="2024"/>
    <m/>
    <n v="6.8"/>
    <n v="8438.7999999999993"/>
    <x v="514"/>
  </r>
  <r>
    <x v="517"/>
    <s v="SP01"/>
    <s v="P18"/>
    <s v="G2"/>
    <x v="36"/>
    <x v="494"/>
    <n v="43"/>
    <x v="0"/>
    <s v="Barr Faughny"/>
    <n v="2023"/>
    <m/>
    <n v="6.8"/>
    <n v="292.39999999999998"/>
    <x v="515"/>
  </r>
  <r>
    <x v="518"/>
    <s v="SP01"/>
    <s v="P18"/>
    <s v="G5"/>
    <x v="231"/>
    <x v="495"/>
    <n v="197"/>
    <x v="1"/>
    <s v="Barr Faughny"/>
    <n v="2024"/>
    <m/>
    <n v="6.8"/>
    <n v="1339.6"/>
    <x v="516"/>
  </r>
  <r>
    <x v="519"/>
    <s v="SP01"/>
    <s v="P19"/>
    <s v="G1"/>
    <x v="72"/>
    <x v="496"/>
    <n v="25"/>
    <x v="0"/>
    <s v="Barr Faughny"/>
    <n v="2023"/>
    <m/>
    <n v="5.04"/>
    <n v="126"/>
    <x v="517"/>
  </r>
  <r>
    <x v="520"/>
    <s v="SP01"/>
    <s v="P19"/>
    <s v="G5"/>
    <x v="264"/>
    <x v="497"/>
    <n v="66"/>
    <x v="1"/>
    <s v="Barr Faughny"/>
    <n v="2024"/>
    <m/>
    <n v="5.04"/>
    <n v="332.64"/>
    <x v="518"/>
  </r>
  <r>
    <x v="521"/>
    <s v="SP01"/>
    <s v="P19"/>
    <s v="G5"/>
    <x v="161"/>
    <x v="498"/>
    <n v="77"/>
    <x v="0"/>
    <s v="Barr Faughny"/>
    <n v="2024"/>
    <m/>
    <n v="5.04"/>
    <n v="388.08"/>
    <x v="519"/>
  </r>
  <r>
    <x v="522"/>
    <s v="SP01"/>
    <s v="P20"/>
    <s v="G1"/>
    <x v="113"/>
    <x v="323"/>
    <n v="333"/>
    <x v="0"/>
    <s v="Barr Faughny"/>
    <n v="2023"/>
    <m/>
    <n v="2.76"/>
    <n v="919.07999999999993"/>
    <x v="520"/>
  </r>
  <r>
    <x v="523"/>
    <s v="SP01"/>
    <s v="P20"/>
    <s v="G6"/>
    <x v="47"/>
    <x v="499"/>
    <n v="164"/>
    <x v="2"/>
    <s v="Barr Faughny"/>
    <n v="2024"/>
    <m/>
    <n v="2.76"/>
    <n v="452.64"/>
    <x v="521"/>
  </r>
  <r>
    <x v="524"/>
    <s v="SP01"/>
    <s v="P21"/>
    <s v="G4"/>
    <x v="94"/>
    <x v="128"/>
    <n v="573"/>
    <x v="1"/>
    <s v="Barr Faughny"/>
    <n v="2024"/>
    <m/>
    <n v="3.32"/>
    <n v="1902.36"/>
    <x v="522"/>
  </r>
  <r>
    <x v="525"/>
    <s v="SP01"/>
    <s v="P21"/>
    <s v="G1"/>
    <x v="6"/>
    <x v="233"/>
    <n v="187"/>
    <x v="0"/>
    <s v="Barr Faughny"/>
    <n v="2023"/>
    <m/>
    <n v="3.32"/>
    <n v="620.83999999999992"/>
    <x v="523"/>
  </r>
  <r>
    <x v="526"/>
    <s v="SP01"/>
    <s v="P22"/>
    <s v="G6"/>
    <x v="142"/>
    <x v="500"/>
    <n v="529"/>
    <x v="0"/>
    <s v="Barr Faughny"/>
    <n v="2023"/>
    <m/>
    <n v="2.65"/>
    <n v="1401.85"/>
    <x v="524"/>
  </r>
  <r>
    <x v="527"/>
    <s v="SP01"/>
    <s v="P22"/>
    <s v="G5"/>
    <x v="39"/>
    <x v="501"/>
    <n v="257"/>
    <x v="2"/>
    <s v="Barr Faughny"/>
    <n v="2024"/>
    <m/>
    <n v="2.65"/>
    <n v="681.05"/>
    <x v="525"/>
  </r>
  <r>
    <x v="528"/>
    <s v="SP01"/>
    <s v="P22"/>
    <s v="G5"/>
    <x v="27"/>
    <x v="502"/>
    <n v="570"/>
    <x v="1"/>
    <s v="Barr Faughny"/>
    <n v="2024"/>
    <m/>
    <n v="2.65"/>
    <n v="1510.5"/>
    <x v="526"/>
  </r>
  <r>
    <x v="529"/>
    <s v="SP01"/>
    <s v="P01"/>
    <s v="G5"/>
    <x v="185"/>
    <x v="503"/>
    <n v="171"/>
    <x v="0"/>
    <s v="Barr Faughny"/>
    <n v="2023"/>
    <m/>
    <n v="5.26"/>
    <n v="899.45999999999992"/>
    <x v="527"/>
  </r>
  <r>
    <x v="530"/>
    <s v="SP01"/>
    <s v="P01"/>
    <s v="G6"/>
    <x v="188"/>
    <x v="504"/>
    <n v="197"/>
    <x v="0"/>
    <s v="Barr Faughny"/>
    <n v="2023"/>
    <m/>
    <n v="5.26"/>
    <n v="1036.22"/>
    <x v="528"/>
  </r>
  <r>
    <x v="531"/>
    <s v="SP01"/>
    <s v="P01"/>
    <s v="G1"/>
    <x v="8"/>
    <x v="505"/>
    <n v="96"/>
    <x v="0"/>
    <s v="Barr Faughny"/>
    <n v="2023"/>
    <m/>
    <n v="5.26"/>
    <n v="504.96"/>
    <x v="529"/>
  </r>
  <r>
    <x v="532"/>
    <s v="SP01"/>
    <s v="P01"/>
    <s v="G5"/>
    <x v="7"/>
    <x v="506"/>
    <n v="176"/>
    <x v="0"/>
    <s v="Barr Faughny"/>
    <n v="2023"/>
    <m/>
    <n v="5.26"/>
    <n v="925.76"/>
    <x v="530"/>
  </r>
  <r>
    <x v="533"/>
    <s v="SP01"/>
    <s v="P02"/>
    <s v="G6"/>
    <x v="4"/>
    <x v="507"/>
    <n v="391"/>
    <x v="0"/>
    <s v="Barr Faughny"/>
    <n v="2023"/>
    <m/>
    <n v="7.48"/>
    <n v="2924.6800000000003"/>
    <x v="531"/>
  </r>
  <r>
    <x v="534"/>
    <s v="SP01"/>
    <s v="P03"/>
    <s v="G2"/>
    <x v="189"/>
    <x v="508"/>
    <n v="299"/>
    <x v="0"/>
    <s v="Barr Faughny"/>
    <n v="2023"/>
    <m/>
    <n v="5.15"/>
    <n v="1539.8500000000001"/>
    <x v="532"/>
  </r>
  <r>
    <x v="535"/>
    <s v="SP01"/>
    <s v="P04"/>
    <s v="G4"/>
    <x v="53"/>
    <x v="440"/>
    <n v="996"/>
    <x v="2"/>
    <s v="Barr Faughny"/>
    <n v="2024"/>
    <m/>
    <n v="3.85"/>
    <n v="3834.6"/>
    <x v="533"/>
  </r>
  <r>
    <x v="536"/>
    <s v="SP01"/>
    <s v="P04"/>
    <s v="G5"/>
    <x v="293"/>
    <x v="509"/>
    <n v="100"/>
    <x v="0"/>
    <s v="Barr Faughny"/>
    <n v="2023"/>
    <m/>
    <n v="3.85"/>
    <n v="385"/>
    <x v="534"/>
  </r>
  <r>
    <x v="537"/>
    <s v="SP01"/>
    <s v="P04"/>
    <s v="G5"/>
    <x v="257"/>
    <x v="319"/>
    <n v="714"/>
    <x v="0"/>
    <s v="Barr Faughny"/>
    <n v="2023"/>
    <m/>
    <n v="3.85"/>
    <n v="2748.9"/>
    <x v="535"/>
  </r>
  <r>
    <x v="538"/>
    <s v="SP01"/>
    <s v="P04"/>
    <s v="G6"/>
    <x v="294"/>
    <x v="510"/>
    <n v="54"/>
    <x v="1"/>
    <s v="Barr Faughny"/>
    <n v="2024"/>
    <m/>
    <n v="3.85"/>
    <n v="207.9"/>
    <x v="536"/>
  </r>
  <r>
    <x v="539"/>
    <s v="SP01"/>
    <s v="P05"/>
    <s v="G1"/>
    <x v="0"/>
    <x v="511"/>
    <n v="126"/>
    <x v="0"/>
    <s v="Barr Faughny"/>
    <n v="2023"/>
    <m/>
    <n v="5.72"/>
    <n v="720.71999999999991"/>
    <x v="537"/>
  </r>
  <r>
    <x v="540"/>
    <s v="SP01"/>
    <s v="P05"/>
    <s v="G2"/>
    <x v="295"/>
    <x v="512"/>
    <n v="307"/>
    <x v="0"/>
    <s v="Barr Faughny"/>
    <n v="2023"/>
    <m/>
    <n v="5.72"/>
    <n v="1756.04"/>
    <x v="538"/>
  </r>
  <r>
    <x v="541"/>
    <s v="SP01"/>
    <s v="P05"/>
    <s v="G4"/>
    <x v="172"/>
    <x v="513"/>
    <n v="134"/>
    <x v="0"/>
    <s v="Barr Faughny"/>
    <n v="2023"/>
    <m/>
    <n v="5.72"/>
    <n v="766.48"/>
    <x v="539"/>
  </r>
  <r>
    <x v="542"/>
    <s v="SP01"/>
    <s v="P06"/>
    <s v="G5"/>
    <x v="36"/>
    <x v="514"/>
    <n v="80"/>
    <x v="0"/>
    <s v="Barr Faughny"/>
    <n v="2023"/>
    <m/>
    <n v="6.31"/>
    <n v="504.79999999999995"/>
    <x v="540"/>
  </r>
  <r>
    <x v="543"/>
    <s v="SP01"/>
    <s v="P06"/>
    <s v="G1"/>
    <x v="296"/>
    <x v="515"/>
    <n v="264"/>
    <x v="0"/>
    <s v="Barr Faughny"/>
    <n v="2023"/>
    <m/>
    <n v="6.31"/>
    <n v="1665.84"/>
    <x v="541"/>
  </r>
  <r>
    <x v="544"/>
    <s v="SP01"/>
    <s v="P07"/>
    <s v="G2"/>
    <x v="77"/>
    <x v="516"/>
    <n v="239"/>
    <x v="0"/>
    <s v="Barr Faughny"/>
    <n v="2023"/>
    <m/>
    <n v="9.94"/>
    <n v="2375.66"/>
    <x v="542"/>
  </r>
  <r>
    <x v="545"/>
    <s v="SP01"/>
    <s v="P08"/>
    <s v="G1"/>
    <x v="297"/>
    <x v="16"/>
    <n v="254"/>
    <x v="0"/>
    <s v="Barr Faughny"/>
    <n v="2023"/>
    <m/>
    <n v="7.73"/>
    <n v="1963.42"/>
    <x v="543"/>
  </r>
  <r>
    <x v="546"/>
    <s v="SP01"/>
    <s v="P08"/>
    <s v="G5"/>
    <x v="298"/>
    <x v="517"/>
    <n v="389"/>
    <x v="0"/>
    <s v="Barr Faughny"/>
    <n v="2024"/>
    <m/>
    <n v="7.73"/>
    <n v="3006.9700000000003"/>
    <x v="544"/>
  </r>
  <r>
    <x v="547"/>
    <s v="SP01"/>
    <s v="P10"/>
    <s v="G4"/>
    <x v="299"/>
    <x v="518"/>
    <n v="561"/>
    <x v="0"/>
    <s v="Barr Faughny"/>
    <n v="2023"/>
    <m/>
    <n v="8.2200000000000006"/>
    <n v="4611.42"/>
    <x v="545"/>
  </r>
  <r>
    <x v="548"/>
    <s v="SP01"/>
    <s v="P10"/>
    <s v="G6"/>
    <x v="300"/>
    <x v="519"/>
    <n v="87"/>
    <x v="0"/>
    <s v="Barr Faughny"/>
    <n v="2023"/>
    <m/>
    <n v="8.2200000000000006"/>
    <n v="715.1400000000001"/>
    <x v="546"/>
  </r>
  <r>
    <x v="549"/>
    <s v="SP01"/>
    <s v="P11"/>
    <s v="G5"/>
    <x v="26"/>
    <x v="520"/>
    <n v="258"/>
    <x v="0"/>
    <s v="Barr Faughny"/>
    <n v="2023"/>
    <m/>
    <n v="10.23"/>
    <n v="2639.34"/>
    <x v="547"/>
  </r>
  <r>
    <x v="550"/>
    <s v="SP01"/>
    <s v="P12"/>
    <s v="G1"/>
    <x v="253"/>
    <x v="521"/>
    <n v="31"/>
    <x v="0"/>
    <s v="Barr Faughny"/>
    <n v="2023"/>
    <m/>
    <n v="4.74"/>
    <n v="146.94"/>
    <x v="548"/>
  </r>
  <r>
    <x v="551"/>
    <s v="SP01"/>
    <s v="P12"/>
    <s v="G5"/>
    <x v="16"/>
    <x v="522"/>
    <n v="200"/>
    <x v="1"/>
    <s v="Barr Faughny"/>
    <n v="2024"/>
    <m/>
    <n v="4.74"/>
    <n v="948"/>
    <x v="549"/>
  </r>
  <r>
    <x v="552"/>
    <s v="SP01"/>
    <s v="P12"/>
    <s v="G4"/>
    <x v="72"/>
    <x v="523"/>
    <n v="142"/>
    <x v="0"/>
    <s v="Barr Faughny"/>
    <n v="2023"/>
    <m/>
    <n v="4.74"/>
    <n v="673.08"/>
    <x v="550"/>
  </r>
  <r>
    <x v="553"/>
    <s v="SP01"/>
    <s v="P12"/>
    <s v="G6"/>
    <x v="301"/>
    <x v="524"/>
    <n v="95"/>
    <x v="0"/>
    <s v="Barr Faughny"/>
    <n v="2023"/>
    <m/>
    <n v="4.74"/>
    <n v="450.3"/>
    <x v="551"/>
  </r>
  <r>
    <x v="554"/>
    <s v="SP01"/>
    <s v="P12"/>
    <s v="G6"/>
    <x v="221"/>
    <x v="525"/>
    <n v="471"/>
    <x v="0"/>
    <s v="Barr Faughny"/>
    <n v="2023"/>
    <m/>
    <n v="4.74"/>
    <n v="2232.54"/>
    <x v="552"/>
  </r>
  <r>
    <x v="555"/>
    <s v="SP01"/>
    <s v="P13"/>
    <s v="G2"/>
    <x v="302"/>
    <x v="526"/>
    <n v="939"/>
    <x v="0"/>
    <s v="Barr Faughny"/>
    <n v="2023"/>
    <m/>
    <n v="10.51"/>
    <n v="9868.89"/>
    <x v="553"/>
  </r>
  <r>
    <x v="556"/>
    <s v="SP01"/>
    <s v="P13"/>
    <s v="G1"/>
    <x v="205"/>
    <x v="527"/>
    <n v="920"/>
    <x v="0"/>
    <s v="Barr Faughny"/>
    <n v="2024"/>
    <m/>
    <n v="10.51"/>
    <n v="9669.1999999999989"/>
    <x v="554"/>
  </r>
  <r>
    <x v="557"/>
    <s v="SP01"/>
    <s v="P13"/>
    <s v="G6"/>
    <x v="230"/>
    <x v="227"/>
    <n v="359"/>
    <x v="0"/>
    <s v="Barr Faughny"/>
    <n v="2023"/>
    <m/>
    <n v="10.51"/>
    <n v="3773.09"/>
    <x v="555"/>
  </r>
  <r>
    <x v="558"/>
    <s v="SP01"/>
    <s v="P13"/>
    <s v="G5"/>
    <x v="303"/>
    <x v="528"/>
    <n v="275"/>
    <x v="0"/>
    <s v="Barr Faughny"/>
    <n v="2024"/>
    <m/>
    <n v="10.51"/>
    <n v="2890.25"/>
    <x v="556"/>
  </r>
  <r>
    <x v="559"/>
    <s v="SP01"/>
    <s v="P14"/>
    <s v="G2"/>
    <x v="252"/>
    <x v="529"/>
    <n v="319"/>
    <x v="1"/>
    <s v="Barr Faughny"/>
    <n v="2024"/>
    <m/>
    <n v="6.43"/>
    <n v="2051.17"/>
    <x v="557"/>
  </r>
  <r>
    <x v="560"/>
    <s v="SP01"/>
    <s v="P16"/>
    <s v="G5"/>
    <x v="304"/>
    <x v="24"/>
    <n v="24"/>
    <x v="3"/>
    <s v="Barr Faughny"/>
    <n v="2023"/>
    <m/>
    <n v="9.57"/>
    <n v="229.68"/>
    <x v="558"/>
  </r>
  <r>
    <x v="561"/>
    <s v="SP01"/>
    <s v="P16"/>
    <s v="G4"/>
    <x v="69"/>
    <x v="323"/>
    <n v="222"/>
    <x v="0"/>
    <s v="Barr Faughny"/>
    <n v="2023"/>
    <m/>
    <n v="9.57"/>
    <n v="2124.54"/>
    <x v="559"/>
  </r>
  <r>
    <x v="562"/>
    <s v="SP01"/>
    <s v="P16"/>
    <s v="G2"/>
    <x v="223"/>
    <x v="530"/>
    <n v="617"/>
    <x v="0"/>
    <s v="Barr Faughny"/>
    <n v="2023"/>
    <m/>
    <n v="9.57"/>
    <n v="5904.6900000000005"/>
    <x v="560"/>
  </r>
  <r>
    <x v="563"/>
    <s v="SP01"/>
    <s v="P16"/>
    <s v="G1"/>
    <x v="305"/>
    <x v="531"/>
    <n v="534"/>
    <x v="0"/>
    <s v="Barr Faughny"/>
    <n v="2024"/>
    <m/>
    <n v="9.57"/>
    <n v="5110.38"/>
    <x v="561"/>
  </r>
  <r>
    <x v="564"/>
    <s v="SP01"/>
    <s v="P16"/>
    <s v="G2"/>
    <x v="2"/>
    <x v="532"/>
    <n v="337"/>
    <x v="0"/>
    <s v="Barr Faughny"/>
    <n v="2024"/>
    <m/>
    <n v="9.57"/>
    <n v="3225.09"/>
    <x v="562"/>
  </r>
  <r>
    <x v="565"/>
    <s v="SP01"/>
    <s v="P16"/>
    <s v="G3"/>
    <x v="10"/>
    <x v="533"/>
    <n v="593"/>
    <x v="0"/>
    <s v="Barr Faughny"/>
    <n v="2023"/>
    <m/>
    <n v="9.57"/>
    <n v="5675.01"/>
    <x v="563"/>
  </r>
  <r>
    <x v="566"/>
    <s v="SP01"/>
    <s v="P17"/>
    <s v="G2"/>
    <x v="306"/>
    <x v="534"/>
    <n v="69"/>
    <x v="0"/>
    <s v="Barr Faughny"/>
    <n v="2024"/>
    <m/>
    <n v="8.43"/>
    <n v="581.66999999999996"/>
    <x v="564"/>
  </r>
  <r>
    <x v="567"/>
    <s v="SP01"/>
    <s v="P17"/>
    <s v="G1"/>
    <x v="251"/>
    <x v="535"/>
    <n v="1168"/>
    <x v="0"/>
    <s v="Barr Faughny"/>
    <n v="2023"/>
    <m/>
    <n v="8.43"/>
    <n v="9846.24"/>
    <x v="565"/>
  </r>
  <r>
    <x v="568"/>
    <s v="SP01"/>
    <s v="P17"/>
    <s v="G3"/>
    <x v="307"/>
    <x v="536"/>
    <n v="1010"/>
    <x v="0"/>
    <s v="Barr Faughny"/>
    <n v="2023"/>
    <m/>
    <n v="8.43"/>
    <n v="8514.2999999999993"/>
    <x v="566"/>
  </r>
  <r>
    <x v="569"/>
    <s v="SP01"/>
    <s v="P17"/>
    <s v="G5"/>
    <x v="308"/>
    <x v="537"/>
    <n v="321"/>
    <x v="0"/>
    <s v="Barr Faughny"/>
    <n v="2024"/>
    <m/>
    <n v="8.43"/>
    <n v="2706.0299999999997"/>
    <x v="567"/>
  </r>
  <r>
    <x v="570"/>
    <s v="SP01"/>
    <s v="P18"/>
    <s v="G3"/>
    <x v="160"/>
    <x v="538"/>
    <n v="701"/>
    <x v="3"/>
    <s v="Barr Faughny"/>
    <n v="2023"/>
    <m/>
    <n v="6.8"/>
    <n v="4766.8"/>
    <x v="568"/>
  </r>
  <r>
    <x v="571"/>
    <s v="SP01"/>
    <s v="P19"/>
    <s v="G2"/>
    <x v="88"/>
    <x v="539"/>
    <n v="8"/>
    <x v="0"/>
    <s v="Barr Faughny"/>
    <n v="2023"/>
    <m/>
    <n v="5.04"/>
    <n v="40.32"/>
    <x v="569"/>
  </r>
  <r>
    <x v="572"/>
    <s v="SP01"/>
    <s v="P19"/>
    <s v="G1"/>
    <x v="106"/>
    <x v="540"/>
    <n v="43"/>
    <x v="0"/>
    <s v="Barr Faughny"/>
    <n v="2023"/>
    <m/>
    <n v="5.04"/>
    <n v="216.72"/>
    <x v="570"/>
  </r>
  <r>
    <x v="573"/>
    <s v="SP01"/>
    <s v="P20"/>
    <s v="G5"/>
    <x v="309"/>
    <x v="541"/>
    <n v="1120"/>
    <x v="1"/>
    <s v="Barr Faughny"/>
    <n v="2024"/>
    <m/>
    <n v="2.76"/>
    <n v="3091.2"/>
    <x v="571"/>
  </r>
  <r>
    <x v="574"/>
    <s v="SP01"/>
    <s v="P20"/>
    <s v="G2"/>
    <x v="143"/>
    <x v="542"/>
    <n v="186"/>
    <x v="0"/>
    <s v="Barr Faughny"/>
    <n v="2023"/>
    <m/>
    <n v="2.76"/>
    <n v="513.36"/>
    <x v="572"/>
  </r>
  <r>
    <x v="575"/>
    <s v="SP01"/>
    <s v="P21"/>
    <s v="G2"/>
    <x v="137"/>
    <x v="543"/>
    <n v="1120"/>
    <x v="2"/>
    <s v="Barr Faughny"/>
    <n v="2024"/>
    <m/>
    <n v="3.32"/>
    <n v="3718.3999999999996"/>
    <x v="573"/>
  </r>
  <r>
    <x v="576"/>
    <s v="SP01"/>
    <s v="P21"/>
    <s v="G6"/>
    <x v="310"/>
    <x v="544"/>
    <n v="542"/>
    <x v="0"/>
    <s v="Barr Faughny"/>
    <n v="2024"/>
    <m/>
    <n v="3.32"/>
    <n v="1799.4399999999998"/>
    <x v="574"/>
  </r>
  <r>
    <x v="577"/>
    <s v="SP01"/>
    <s v="P22"/>
    <s v="G1"/>
    <x v="130"/>
    <x v="545"/>
    <n v="103"/>
    <x v="0"/>
    <s v="Barr Faughny"/>
    <n v="2023"/>
    <m/>
    <n v="2.65"/>
    <n v="272.95"/>
    <x v="575"/>
  </r>
  <r>
    <x v="578"/>
    <s v="SP01"/>
    <s v="P22"/>
    <s v="G5"/>
    <x v="39"/>
    <x v="546"/>
    <n v="231"/>
    <x v="2"/>
    <s v="Barr Faughny"/>
    <n v="2024"/>
    <m/>
    <n v="2.65"/>
    <n v="612.15"/>
    <x v="576"/>
  </r>
  <r>
    <x v="579"/>
    <s v="SP01"/>
    <s v="P22"/>
    <s v="G1"/>
    <x v="311"/>
    <x v="547"/>
    <n v="375"/>
    <x v="0"/>
    <s v="Barr Faughny"/>
    <n v="2023"/>
    <m/>
    <n v="2.65"/>
    <n v="993.75"/>
    <x v="577"/>
  </r>
  <r>
    <x v="580"/>
    <s v="SP01"/>
    <s v="P22"/>
    <s v="G1"/>
    <x v="312"/>
    <x v="548"/>
    <n v="330"/>
    <x v="1"/>
    <s v="Barr Faughny"/>
    <n v="2024"/>
    <m/>
    <n v="2.65"/>
    <n v="874.5"/>
    <x v="578"/>
  </r>
  <r>
    <x v="581"/>
    <s v="SP01"/>
    <s v="P01"/>
    <s v="G2"/>
    <x v="33"/>
    <x v="549"/>
    <n v="869"/>
    <x v="0"/>
    <s v="Barr Faughny"/>
    <n v="2023"/>
    <m/>
    <n v="5.26"/>
    <n v="4570.9399999999996"/>
    <x v="579"/>
  </r>
  <r>
    <x v="582"/>
    <s v="SP01"/>
    <s v="P04"/>
    <s v="G6"/>
    <x v="112"/>
    <x v="550"/>
    <n v="890"/>
    <x v="0"/>
    <s v="Barr Faughny"/>
    <n v="2023"/>
    <m/>
    <n v="3.85"/>
    <n v="3426.5"/>
    <x v="580"/>
  </r>
  <r>
    <x v="583"/>
    <s v="SP01"/>
    <s v="P04"/>
    <s v="G6"/>
    <x v="313"/>
    <x v="208"/>
    <n v="715"/>
    <x v="1"/>
    <s v="Barr Faughny"/>
    <n v="2024"/>
    <m/>
    <n v="3.85"/>
    <n v="2752.75"/>
    <x v="581"/>
  </r>
  <r>
    <x v="584"/>
    <s v="SP01"/>
    <s v="P04"/>
    <s v="G1"/>
    <x v="314"/>
    <x v="551"/>
    <n v="626"/>
    <x v="0"/>
    <s v="Barr Faughny"/>
    <n v="2023"/>
    <m/>
    <n v="3.85"/>
    <n v="2410.1"/>
    <x v="582"/>
  </r>
  <r>
    <x v="585"/>
    <s v="SP01"/>
    <s v="P04"/>
    <s v="G5"/>
    <x v="109"/>
    <x v="552"/>
    <n v="843"/>
    <x v="0"/>
    <s v="Barr Faughny"/>
    <n v="2024"/>
    <m/>
    <n v="3.85"/>
    <n v="3245.55"/>
    <x v="583"/>
  </r>
  <r>
    <x v="586"/>
    <s v="SP01"/>
    <s v="P04"/>
    <s v="G2"/>
    <x v="163"/>
    <x v="553"/>
    <n v="1291"/>
    <x v="0"/>
    <s v="Barr Faughny"/>
    <n v="2023"/>
    <m/>
    <n v="3.85"/>
    <n v="4970.3500000000004"/>
    <x v="584"/>
  </r>
  <r>
    <x v="587"/>
    <s v="SP01"/>
    <s v="P05"/>
    <s v="G6"/>
    <x v="121"/>
    <x v="554"/>
    <n v="253"/>
    <x v="0"/>
    <s v="Barr Faughny"/>
    <n v="2023"/>
    <m/>
    <n v="5.72"/>
    <n v="1447.1599999999999"/>
    <x v="585"/>
  </r>
  <r>
    <x v="588"/>
    <s v="SP01"/>
    <s v="P05"/>
    <s v="G1"/>
    <x v="315"/>
    <x v="555"/>
    <n v="559"/>
    <x v="0"/>
    <s v="Barr Faughny"/>
    <n v="2023"/>
    <m/>
    <n v="5.72"/>
    <n v="3197.48"/>
    <x v="586"/>
  </r>
  <r>
    <x v="589"/>
    <s v="SP01"/>
    <s v="P05"/>
    <s v="G2"/>
    <x v="290"/>
    <x v="556"/>
    <n v="558"/>
    <x v="0"/>
    <s v="Barr Faughny"/>
    <n v="2023"/>
    <m/>
    <n v="5.72"/>
    <n v="3191.7599999999998"/>
    <x v="587"/>
  </r>
  <r>
    <x v="590"/>
    <s v="SP01"/>
    <s v="P05"/>
    <s v="G1"/>
    <x v="97"/>
    <x v="164"/>
    <n v="642"/>
    <x v="0"/>
    <s v="Barr Faughny"/>
    <n v="2023"/>
    <m/>
    <n v="5.72"/>
    <n v="3672.24"/>
    <x v="588"/>
  </r>
  <r>
    <x v="591"/>
    <s v="SP01"/>
    <s v="P05"/>
    <s v="G1"/>
    <x v="249"/>
    <x v="557"/>
    <n v="305"/>
    <x v="1"/>
    <s v="Barr Faughny"/>
    <n v="2024"/>
    <m/>
    <n v="5.72"/>
    <n v="1744.6"/>
    <x v="589"/>
  </r>
  <r>
    <x v="592"/>
    <s v="SP01"/>
    <s v="P05"/>
    <s v="G4"/>
    <x v="4"/>
    <x v="558"/>
    <n v="944"/>
    <x v="0"/>
    <s v="Barr Faughny"/>
    <n v="2023"/>
    <m/>
    <n v="5.72"/>
    <n v="5399.6799999999994"/>
    <x v="590"/>
  </r>
  <r>
    <x v="593"/>
    <s v="SP01"/>
    <s v="P05"/>
    <s v="G3"/>
    <x v="143"/>
    <x v="559"/>
    <n v="1018"/>
    <x v="0"/>
    <s v="Barr Faughny"/>
    <n v="2023"/>
    <m/>
    <n v="5.72"/>
    <n v="5822.96"/>
    <x v="591"/>
  </r>
  <r>
    <x v="594"/>
    <s v="SP01"/>
    <s v="P06"/>
    <s v="G1"/>
    <x v="305"/>
    <x v="560"/>
    <n v="93"/>
    <x v="3"/>
    <s v="Barr Faughny"/>
    <n v="2024"/>
    <m/>
    <n v="6.31"/>
    <n v="586.82999999999993"/>
    <x v="592"/>
  </r>
  <r>
    <x v="595"/>
    <s v="SP01"/>
    <s v="P06"/>
    <s v="G5"/>
    <x v="316"/>
    <x v="561"/>
    <n v="181"/>
    <x v="0"/>
    <s v="Barr Faughny"/>
    <n v="2024"/>
    <m/>
    <n v="6.31"/>
    <n v="1142.1099999999999"/>
    <x v="593"/>
  </r>
  <r>
    <x v="596"/>
    <s v="SP01"/>
    <s v="P07"/>
    <s v="G2"/>
    <x v="284"/>
    <x v="562"/>
    <n v="210"/>
    <x v="0"/>
    <s v="Barr Faughny"/>
    <n v="2024"/>
    <m/>
    <n v="9.94"/>
    <n v="2087.4"/>
    <x v="594"/>
  </r>
  <r>
    <x v="597"/>
    <s v="SP01"/>
    <s v="P07"/>
    <s v="G1"/>
    <x v="179"/>
    <x v="563"/>
    <n v="181"/>
    <x v="0"/>
    <s v="Barr Faughny"/>
    <n v="2023"/>
    <m/>
    <n v="9.94"/>
    <n v="1799.1399999999999"/>
    <x v="595"/>
  </r>
  <r>
    <x v="598"/>
    <s v="SP01"/>
    <s v="P07"/>
    <s v="G2"/>
    <x v="308"/>
    <x v="507"/>
    <n v="219"/>
    <x v="3"/>
    <s v="Barr Faughny"/>
    <n v="2024"/>
    <m/>
    <n v="9.94"/>
    <n v="2176.8599999999997"/>
    <x v="596"/>
  </r>
  <r>
    <x v="599"/>
    <s v="SP01"/>
    <s v="P07"/>
    <s v="G6"/>
    <x v="317"/>
    <x v="564"/>
    <n v="207"/>
    <x v="0"/>
    <s v="Barr Faughny"/>
    <n v="2023"/>
    <m/>
    <n v="9.94"/>
    <n v="2057.58"/>
    <x v="597"/>
  </r>
  <r>
    <x v="600"/>
    <s v="SP01"/>
    <s v="P07"/>
    <s v="G2"/>
    <x v="214"/>
    <x v="565"/>
    <n v="199"/>
    <x v="0"/>
    <s v="Barr Faughny"/>
    <n v="2024"/>
    <m/>
    <n v="9.94"/>
    <n v="1978.06"/>
    <x v="598"/>
  </r>
  <r>
    <x v="601"/>
    <s v="SP01"/>
    <s v="P08"/>
    <s v="G2"/>
    <x v="281"/>
    <x v="566"/>
    <n v="339"/>
    <x v="0"/>
    <s v="Barr Faughny"/>
    <n v="2024"/>
    <m/>
    <n v="7.73"/>
    <n v="2620.4700000000003"/>
    <x v="599"/>
  </r>
  <r>
    <x v="602"/>
    <s v="SP01"/>
    <s v="P08"/>
    <s v="G1"/>
    <x v="5"/>
    <x v="567"/>
    <n v="375"/>
    <x v="1"/>
    <s v="Barr Faughny"/>
    <n v="2024"/>
    <m/>
    <n v="7.73"/>
    <n v="2898.75"/>
    <x v="600"/>
  </r>
  <r>
    <x v="603"/>
    <s v="SP01"/>
    <s v="P08"/>
    <s v="G6"/>
    <x v="256"/>
    <x v="568"/>
    <n v="111"/>
    <x v="0"/>
    <s v="Barr Faughny"/>
    <n v="2024"/>
    <m/>
    <n v="7.73"/>
    <n v="858.03000000000009"/>
    <x v="601"/>
  </r>
  <r>
    <x v="604"/>
    <s v="SP01"/>
    <s v="P08"/>
    <s v="G6"/>
    <x v="72"/>
    <x v="569"/>
    <n v="150"/>
    <x v="0"/>
    <s v="Barr Faughny"/>
    <n v="2023"/>
    <m/>
    <n v="7.73"/>
    <n v="1159.5"/>
    <x v="602"/>
  </r>
  <r>
    <x v="605"/>
    <s v="SP01"/>
    <s v="P08"/>
    <s v="G2"/>
    <x v="97"/>
    <x v="56"/>
    <n v="251"/>
    <x v="0"/>
    <s v="Barr Faughny"/>
    <n v="2023"/>
    <m/>
    <n v="7.73"/>
    <n v="1940.23"/>
    <x v="603"/>
  </r>
  <r>
    <x v="606"/>
    <s v="SP01"/>
    <s v="P08"/>
    <s v="G3"/>
    <x v="242"/>
    <x v="570"/>
    <n v="348"/>
    <x v="0"/>
    <s v="Barr Faughny"/>
    <n v="2023"/>
    <m/>
    <n v="7.73"/>
    <n v="2690.04"/>
    <x v="604"/>
  </r>
  <r>
    <x v="607"/>
    <s v="SP01"/>
    <s v="P08"/>
    <s v="G4"/>
    <x v="318"/>
    <x v="571"/>
    <n v="523"/>
    <x v="0"/>
    <s v="Barr Faughny"/>
    <n v="2023"/>
    <m/>
    <n v="7.73"/>
    <n v="4042.7900000000004"/>
    <x v="605"/>
  </r>
  <r>
    <x v="608"/>
    <s v="SP01"/>
    <s v="P09"/>
    <s v="G5"/>
    <x v="170"/>
    <x v="572"/>
    <n v="649"/>
    <x v="1"/>
    <s v="Barr Faughny"/>
    <n v="2024"/>
    <m/>
    <n v="3.68"/>
    <n v="2388.3200000000002"/>
    <x v="606"/>
  </r>
  <r>
    <x v="609"/>
    <s v="SP01"/>
    <s v="P10"/>
    <s v="G6"/>
    <x v="232"/>
    <x v="573"/>
    <n v="244"/>
    <x v="0"/>
    <s v="Barr Faughny"/>
    <n v="2023"/>
    <m/>
    <n v="8.2200000000000006"/>
    <n v="2005.68"/>
    <x v="607"/>
  </r>
  <r>
    <x v="610"/>
    <s v="SP01"/>
    <s v="P11"/>
    <s v="G5"/>
    <x v="80"/>
    <x v="574"/>
    <n v="504"/>
    <x v="0"/>
    <s v="Barr Faughny"/>
    <n v="2024"/>
    <m/>
    <n v="10.23"/>
    <n v="5155.92"/>
    <x v="608"/>
  </r>
  <r>
    <x v="611"/>
    <s v="SP01"/>
    <s v="P12"/>
    <s v="G1"/>
    <x v="149"/>
    <x v="575"/>
    <n v="801"/>
    <x v="0"/>
    <s v="Barr Faughny"/>
    <n v="2023"/>
    <m/>
    <n v="4.74"/>
    <n v="3796.7400000000002"/>
    <x v="609"/>
  </r>
  <r>
    <x v="612"/>
    <s v="SP01"/>
    <s v="P12"/>
    <s v="G3"/>
    <x v="319"/>
    <x v="576"/>
    <n v="527"/>
    <x v="0"/>
    <s v="Barr Faughny"/>
    <n v="2024"/>
    <m/>
    <n v="4.74"/>
    <n v="2497.98"/>
    <x v="610"/>
  </r>
  <r>
    <x v="613"/>
    <s v="SP01"/>
    <s v="P12"/>
    <s v="G5"/>
    <x v="320"/>
    <x v="577"/>
    <n v="466"/>
    <x v="0"/>
    <s v="Barr Faughny"/>
    <n v="2024"/>
    <m/>
    <n v="4.74"/>
    <n v="2208.84"/>
    <x v="611"/>
  </r>
  <r>
    <x v="614"/>
    <s v="SP01"/>
    <s v="P13"/>
    <s v="G1"/>
    <x v="77"/>
    <x v="578"/>
    <n v="474"/>
    <x v="3"/>
    <s v="Barr Faughny"/>
    <n v="2023"/>
    <m/>
    <n v="10.51"/>
    <n v="4981.74"/>
    <x v="612"/>
  </r>
  <r>
    <x v="615"/>
    <s v="SP01"/>
    <s v="P13"/>
    <s v="G6"/>
    <x v="321"/>
    <x v="315"/>
    <n v="1310"/>
    <x v="0"/>
    <s v="Barr Faughny"/>
    <n v="2024"/>
    <m/>
    <n v="10.51"/>
    <n v="13768.1"/>
    <x v="613"/>
  </r>
  <r>
    <x v="616"/>
    <s v="SP01"/>
    <s v="P13"/>
    <s v="G6"/>
    <x v="322"/>
    <x v="579"/>
    <n v="1066"/>
    <x v="0"/>
    <s v="Barr Faughny"/>
    <n v="2023"/>
    <m/>
    <n v="10.51"/>
    <n v="11203.66"/>
    <x v="614"/>
  </r>
  <r>
    <x v="617"/>
    <s v="SP01"/>
    <s v="P14"/>
    <s v="G4"/>
    <x v="144"/>
    <x v="580"/>
    <n v="471"/>
    <x v="1"/>
    <s v="Barr Faughny"/>
    <n v="2024"/>
    <m/>
    <n v="6.43"/>
    <n v="3028.5299999999997"/>
    <x v="615"/>
  </r>
  <r>
    <x v="618"/>
    <s v="SP01"/>
    <s v="P14"/>
    <s v="G6"/>
    <x v="122"/>
    <x v="388"/>
    <n v="489"/>
    <x v="0"/>
    <s v="Barr Faughny"/>
    <n v="2023"/>
    <m/>
    <n v="6.43"/>
    <n v="3144.27"/>
    <x v="616"/>
  </r>
  <r>
    <x v="619"/>
    <s v="SP01"/>
    <s v="P14"/>
    <s v="G6"/>
    <x v="256"/>
    <x v="581"/>
    <n v="114"/>
    <x v="0"/>
    <s v="Barr Faughny"/>
    <n v="2024"/>
    <m/>
    <n v="6.43"/>
    <n v="733.02"/>
    <x v="617"/>
  </r>
  <r>
    <x v="620"/>
    <s v="SP01"/>
    <s v="P14"/>
    <s v="G4"/>
    <x v="244"/>
    <x v="582"/>
    <n v="274"/>
    <x v="0"/>
    <s v="Barr Faughny"/>
    <n v="2023"/>
    <m/>
    <n v="6.43"/>
    <n v="1761.82"/>
    <x v="618"/>
  </r>
  <r>
    <x v="621"/>
    <s v="SP01"/>
    <s v="P15"/>
    <s v="G2"/>
    <x v="234"/>
    <x v="583"/>
    <n v="210"/>
    <x v="0"/>
    <s v="Barr Faughny"/>
    <n v="2023"/>
    <m/>
    <n v="12.41"/>
    <n v="2606.1"/>
    <x v="619"/>
  </r>
  <r>
    <x v="622"/>
    <s v="SP01"/>
    <s v="P16"/>
    <s v="G6"/>
    <x v="21"/>
    <x v="584"/>
    <n v="475"/>
    <x v="3"/>
    <s v="Barr Faughny"/>
    <n v="2023"/>
    <m/>
    <n v="9.57"/>
    <n v="4545.75"/>
    <x v="620"/>
  </r>
  <r>
    <x v="623"/>
    <s v="SP01"/>
    <s v="P17"/>
    <s v="G3"/>
    <x v="323"/>
    <x v="585"/>
    <n v="446"/>
    <x v="1"/>
    <s v="Barr Faughny"/>
    <n v="2024"/>
    <m/>
    <n v="8.43"/>
    <n v="3759.7799999999997"/>
    <x v="621"/>
  </r>
  <r>
    <x v="624"/>
    <s v="SP01"/>
    <s v="P17"/>
    <s v="G4"/>
    <x v="308"/>
    <x v="586"/>
    <n v="883"/>
    <x v="0"/>
    <s v="Barr Faughny"/>
    <n v="2024"/>
    <m/>
    <n v="8.43"/>
    <n v="7443.69"/>
    <x v="622"/>
  </r>
  <r>
    <x v="625"/>
    <s v="SP01"/>
    <s v="P17"/>
    <s v="G2"/>
    <x v="159"/>
    <x v="587"/>
    <n v="92"/>
    <x v="0"/>
    <s v="Barr Faughny"/>
    <n v="2023"/>
    <m/>
    <n v="8.43"/>
    <n v="775.56"/>
    <x v="623"/>
  </r>
  <r>
    <x v="626"/>
    <s v="SP01"/>
    <s v="P17"/>
    <s v="G5"/>
    <x v="324"/>
    <x v="588"/>
    <n v="134"/>
    <x v="0"/>
    <s v="Barr Faughny"/>
    <n v="2024"/>
    <m/>
    <n v="8.43"/>
    <n v="1129.6199999999999"/>
    <x v="624"/>
  </r>
  <r>
    <x v="627"/>
    <s v="SP01"/>
    <s v="P17"/>
    <s v="G5"/>
    <x v="28"/>
    <x v="159"/>
    <n v="390"/>
    <x v="0"/>
    <s v="Barr Faughny"/>
    <n v="2024"/>
    <m/>
    <n v="8.43"/>
    <n v="3287.7"/>
    <x v="625"/>
  </r>
  <r>
    <x v="628"/>
    <s v="SP01"/>
    <s v="P17"/>
    <s v="G6"/>
    <x v="210"/>
    <x v="589"/>
    <n v="459"/>
    <x v="0"/>
    <s v="Barr Faughny"/>
    <n v="2023"/>
    <m/>
    <n v="8.43"/>
    <n v="3869.37"/>
    <x v="626"/>
  </r>
  <r>
    <x v="629"/>
    <s v="SP01"/>
    <s v="P18"/>
    <s v="G1"/>
    <x v="89"/>
    <x v="590"/>
    <n v="903"/>
    <x v="0"/>
    <s v="Barr Faughny"/>
    <n v="2023"/>
    <m/>
    <n v="6.8"/>
    <n v="6140.4"/>
    <x v="627"/>
  </r>
  <r>
    <x v="630"/>
    <s v="SP01"/>
    <s v="P18"/>
    <s v="G6"/>
    <x v="51"/>
    <x v="591"/>
    <n v="861"/>
    <x v="1"/>
    <s v="Barr Faughny"/>
    <n v="2024"/>
    <m/>
    <n v="6.8"/>
    <n v="5854.8"/>
    <x v="628"/>
  </r>
  <r>
    <x v="631"/>
    <s v="SP01"/>
    <s v="P18"/>
    <s v="G2"/>
    <x v="47"/>
    <x v="592"/>
    <n v="208"/>
    <x v="2"/>
    <s v="Barr Faughny"/>
    <n v="2024"/>
    <m/>
    <n v="6.8"/>
    <n v="1414.3999999999999"/>
    <x v="629"/>
  </r>
  <r>
    <x v="632"/>
    <s v="SP01"/>
    <s v="P18"/>
    <s v="G2"/>
    <x v="325"/>
    <x v="593"/>
    <n v="175"/>
    <x v="0"/>
    <s v="Barr Faughny"/>
    <n v="2024"/>
    <m/>
    <n v="6.8"/>
    <n v="1190"/>
    <x v="630"/>
  </r>
  <r>
    <x v="633"/>
    <s v="SP01"/>
    <s v="P19"/>
    <s v="G4"/>
    <x v="157"/>
    <x v="594"/>
    <n v="78"/>
    <x v="0"/>
    <s v="Barr Faughny"/>
    <n v="2023"/>
    <m/>
    <n v="5.04"/>
    <n v="393.12"/>
    <x v="631"/>
  </r>
  <r>
    <x v="634"/>
    <s v="SP01"/>
    <s v="P20"/>
    <s v="G1"/>
    <x v="232"/>
    <x v="595"/>
    <n v="1229"/>
    <x v="0"/>
    <s v="Barr Faughny"/>
    <n v="2023"/>
    <m/>
    <n v="2.76"/>
    <n v="3392.04"/>
    <x v="632"/>
  </r>
  <r>
    <x v="635"/>
    <s v="SP01"/>
    <s v="P20"/>
    <s v="G2"/>
    <x v="32"/>
    <x v="596"/>
    <n v="2296"/>
    <x v="0"/>
    <s v="Barr Faughny"/>
    <n v="2024"/>
    <m/>
    <n v="2.76"/>
    <n v="6336.9599999999991"/>
    <x v="633"/>
  </r>
  <r>
    <x v="636"/>
    <s v="SP01"/>
    <s v="P21"/>
    <s v="G1"/>
    <x v="222"/>
    <x v="597"/>
    <n v="269"/>
    <x v="0"/>
    <s v="Barr Faughny"/>
    <n v="2024"/>
    <m/>
    <n v="3.32"/>
    <n v="893.07999999999993"/>
    <x v="634"/>
  </r>
  <r>
    <x v="637"/>
    <s v="SP01"/>
    <s v="P21"/>
    <s v="G6"/>
    <x v="213"/>
    <x v="381"/>
    <n v="624"/>
    <x v="0"/>
    <s v="Barr Faughny"/>
    <n v="2023"/>
    <m/>
    <n v="3.32"/>
    <n v="2071.6799999999998"/>
    <x v="635"/>
  </r>
  <r>
    <x v="638"/>
    <s v="SP01"/>
    <s v="P21"/>
    <s v="G6"/>
    <x v="139"/>
    <x v="598"/>
    <n v="650"/>
    <x v="0"/>
    <s v="Barr Faughny"/>
    <n v="2024"/>
    <m/>
    <n v="3.32"/>
    <n v="2158"/>
    <x v="636"/>
  </r>
  <r>
    <x v="639"/>
    <s v="SP01"/>
    <s v="P21"/>
    <s v="G5"/>
    <x v="139"/>
    <x v="599"/>
    <n v="973"/>
    <x v="0"/>
    <s v="Barr Faughny"/>
    <n v="2024"/>
    <m/>
    <n v="3.32"/>
    <n v="3230.3599999999997"/>
    <x v="637"/>
  </r>
  <r>
    <x v="640"/>
    <s v="SP01"/>
    <s v="P21"/>
    <s v="G6"/>
    <x v="326"/>
    <x v="600"/>
    <n v="128"/>
    <x v="3"/>
    <s v="Barr Faughny"/>
    <n v="2023"/>
    <m/>
    <n v="3.32"/>
    <n v="424.96"/>
    <x v="638"/>
  </r>
  <r>
    <x v="641"/>
    <s v="SP01"/>
    <s v="P21"/>
    <s v="G6"/>
    <x v="247"/>
    <x v="601"/>
    <n v="537"/>
    <x v="0"/>
    <s v="Barr Faughny"/>
    <n v="2024"/>
    <m/>
    <n v="3.32"/>
    <n v="1782.84"/>
    <x v="639"/>
  </r>
  <r>
    <x v="642"/>
    <s v="SP01"/>
    <s v="P22"/>
    <s v="G6"/>
    <x v="228"/>
    <x v="602"/>
    <n v="104"/>
    <x v="0"/>
    <s v="Barr Faughny"/>
    <n v="2023"/>
    <m/>
    <n v="2.65"/>
    <n v="275.59999999999997"/>
    <x v="640"/>
  </r>
  <r>
    <x v="643"/>
    <s v="SP01"/>
    <s v="P22"/>
    <s v="G6"/>
    <x v="236"/>
    <x v="603"/>
    <n v="252"/>
    <x v="3"/>
    <s v="Barr Faughny"/>
    <n v="2023"/>
    <m/>
    <n v="2.65"/>
    <n v="667.8"/>
    <x v="641"/>
  </r>
  <r>
    <x v="644"/>
    <s v="SP01"/>
    <s v="P22"/>
    <s v="G1"/>
    <x v="9"/>
    <x v="604"/>
    <n v="218"/>
    <x v="0"/>
    <s v="Barr Faughny"/>
    <n v="2024"/>
    <m/>
    <n v="2.65"/>
    <n v="577.69999999999993"/>
    <x v="642"/>
  </r>
  <r>
    <x v="645"/>
    <s v="SP02"/>
    <s v="P01"/>
    <s v="G1"/>
    <x v="303"/>
    <x v="605"/>
    <n v="858"/>
    <x v="0"/>
    <s v="Dennison Crosswaite"/>
    <n v="2024"/>
    <m/>
    <n v="5.26"/>
    <n v="4513.08"/>
    <x v="643"/>
  </r>
  <r>
    <x v="646"/>
    <s v="SP02"/>
    <s v="P03"/>
    <s v="G4"/>
    <x v="197"/>
    <x v="525"/>
    <n v="706"/>
    <x v="0"/>
    <s v="Dennison Crosswaite"/>
    <n v="2023"/>
    <m/>
    <n v="5.15"/>
    <n v="3635.9"/>
    <x v="644"/>
  </r>
  <r>
    <x v="647"/>
    <s v="SP02"/>
    <s v="P04"/>
    <s v="G2"/>
    <x v="325"/>
    <x v="305"/>
    <n v="216"/>
    <x v="0"/>
    <s v="Dennison Crosswaite"/>
    <n v="2024"/>
    <m/>
    <n v="3.85"/>
    <n v="831.6"/>
    <x v="645"/>
  </r>
  <r>
    <x v="648"/>
    <s v="SP02"/>
    <s v="P04"/>
    <s v="G1"/>
    <x v="243"/>
    <x v="606"/>
    <n v="426"/>
    <x v="0"/>
    <s v="Dennison Crosswaite"/>
    <n v="2023"/>
    <m/>
    <n v="3.85"/>
    <n v="1640.1000000000001"/>
    <x v="646"/>
  </r>
  <r>
    <x v="649"/>
    <s v="SP02"/>
    <s v="P04"/>
    <s v="G5"/>
    <x v="327"/>
    <x v="607"/>
    <n v="377"/>
    <x v="0"/>
    <s v="Dennison Crosswaite"/>
    <n v="2024"/>
    <m/>
    <n v="3.85"/>
    <n v="1451.45"/>
    <x v="647"/>
  </r>
  <r>
    <x v="650"/>
    <s v="SP02"/>
    <s v="P04"/>
    <s v="G2"/>
    <x v="54"/>
    <x v="608"/>
    <n v="39"/>
    <x v="1"/>
    <s v="Dennison Crosswaite"/>
    <n v="2024"/>
    <m/>
    <n v="3.85"/>
    <n v="150.15"/>
    <x v="648"/>
  </r>
  <r>
    <x v="651"/>
    <s v="SP02"/>
    <s v="P04"/>
    <s v="G4"/>
    <x v="316"/>
    <x v="609"/>
    <n v="245"/>
    <x v="0"/>
    <s v="Dennison Crosswaite"/>
    <n v="2024"/>
    <m/>
    <n v="3.85"/>
    <n v="943.25"/>
    <x v="649"/>
  </r>
  <r>
    <x v="652"/>
    <s v="SP02"/>
    <s v="P04"/>
    <s v="G5"/>
    <x v="99"/>
    <x v="610"/>
    <n v="320"/>
    <x v="0"/>
    <s v="Dennison Crosswaite"/>
    <n v="2023"/>
    <m/>
    <n v="3.85"/>
    <n v="1232"/>
    <x v="650"/>
  </r>
  <r>
    <x v="653"/>
    <s v="SP02"/>
    <s v="P04"/>
    <s v="G5"/>
    <x v="158"/>
    <x v="611"/>
    <n v="515"/>
    <x v="0"/>
    <s v="Dennison Crosswaite"/>
    <n v="2023"/>
    <m/>
    <n v="3.85"/>
    <n v="1982.75"/>
    <x v="651"/>
  </r>
  <r>
    <x v="654"/>
    <s v="SP02"/>
    <s v="P05"/>
    <s v="G5"/>
    <x v="7"/>
    <x v="612"/>
    <n v="1161"/>
    <x v="0"/>
    <s v="Dennison Crosswaite"/>
    <n v="2023"/>
    <m/>
    <n v="5.72"/>
    <n v="6640.92"/>
    <x v="652"/>
  </r>
  <r>
    <x v="655"/>
    <s v="SP02"/>
    <s v="P05"/>
    <s v="G3"/>
    <x v="328"/>
    <x v="613"/>
    <n v="22"/>
    <x v="0"/>
    <s v="Dennison Crosswaite"/>
    <n v="2023"/>
    <m/>
    <n v="5.72"/>
    <n v="125.83999999999999"/>
    <x v="653"/>
  </r>
  <r>
    <x v="656"/>
    <s v="SP02"/>
    <s v="P05"/>
    <s v="G6"/>
    <x v="329"/>
    <x v="74"/>
    <n v="203"/>
    <x v="0"/>
    <s v="Dennison Crosswaite"/>
    <n v="2023"/>
    <m/>
    <n v="5.72"/>
    <n v="1161.1599999999999"/>
    <x v="654"/>
  </r>
  <r>
    <x v="657"/>
    <s v="SP02"/>
    <s v="P05"/>
    <s v="G2"/>
    <x v="17"/>
    <x v="614"/>
    <n v="127"/>
    <x v="0"/>
    <s v="Dennison Crosswaite"/>
    <n v="2023"/>
    <m/>
    <n v="5.72"/>
    <n v="726.43999999999994"/>
    <x v="655"/>
  </r>
  <r>
    <x v="658"/>
    <s v="SP02"/>
    <s v="P06"/>
    <s v="G2"/>
    <x v="225"/>
    <x v="615"/>
    <n v="46"/>
    <x v="1"/>
    <s v="Dennison Crosswaite"/>
    <n v="2024"/>
    <m/>
    <n v="6.31"/>
    <n v="290.26"/>
    <x v="656"/>
  </r>
  <r>
    <x v="659"/>
    <s v="SP02"/>
    <s v="P07"/>
    <s v="G4"/>
    <x v="259"/>
    <x v="616"/>
    <n v="175"/>
    <x v="0"/>
    <s v="Dennison Crosswaite"/>
    <n v="2023"/>
    <m/>
    <n v="9.94"/>
    <n v="1739.5"/>
    <x v="657"/>
  </r>
  <r>
    <x v="660"/>
    <s v="SP02"/>
    <s v="P07"/>
    <s v="G6"/>
    <x v="330"/>
    <x v="617"/>
    <n v="202"/>
    <x v="0"/>
    <s v="Dennison Crosswaite"/>
    <n v="2024"/>
    <m/>
    <n v="9.94"/>
    <n v="2007.8799999999999"/>
    <x v="658"/>
  </r>
  <r>
    <x v="661"/>
    <s v="SP02"/>
    <s v="P08"/>
    <s v="G1"/>
    <x v="253"/>
    <x v="618"/>
    <n v="328"/>
    <x v="0"/>
    <s v="Dennison Crosswaite"/>
    <n v="2023"/>
    <m/>
    <n v="7.73"/>
    <n v="2535.44"/>
    <x v="659"/>
  </r>
  <r>
    <x v="662"/>
    <s v="SP02"/>
    <s v="P08"/>
    <s v="G1"/>
    <x v="98"/>
    <x v="503"/>
    <n v="133"/>
    <x v="1"/>
    <s v="Dennison Crosswaite"/>
    <n v="2024"/>
    <m/>
    <n v="7.73"/>
    <n v="1028.0900000000001"/>
    <x v="660"/>
  </r>
  <r>
    <x v="663"/>
    <s v="SP02"/>
    <s v="P08"/>
    <s v="G6"/>
    <x v="265"/>
    <x v="619"/>
    <n v="410"/>
    <x v="0"/>
    <s v="Dennison Crosswaite"/>
    <n v="2023"/>
    <m/>
    <n v="7.73"/>
    <n v="3169.3"/>
    <x v="661"/>
  </r>
  <r>
    <x v="664"/>
    <s v="SP02"/>
    <s v="P10"/>
    <s v="G1"/>
    <x v="29"/>
    <x v="620"/>
    <n v="128"/>
    <x v="3"/>
    <s v="Dennison Crosswaite"/>
    <n v="2023"/>
    <m/>
    <n v="8.2200000000000006"/>
    <n v="1052.1600000000001"/>
    <x v="662"/>
  </r>
  <r>
    <x v="665"/>
    <s v="SP02"/>
    <s v="P10"/>
    <s v="G5"/>
    <x v="331"/>
    <x v="621"/>
    <n v="88"/>
    <x v="0"/>
    <s v="Dennison Crosswaite"/>
    <n v="2024"/>
    <m/>
    <n v="8.2200000000000006"/>
    <n v="723.36"/>
    <x v="663"/>
  </r>
  <r>
    <x v="666"/>
    <s v="SP02"/>
    <s v="P10"/>
    <s v="G5"/>
    <x v="332"/>
    <x v="622"/>
    <n v="99"/>
    <x v="0"/>
    <s v="Dennison Crosswaite"/>
    <n v="2023"/>
    <m/>
    <n v="8.2200000000000006"/>
    <n v="813.78000000000009"/>
    <x v="664"/>
  </r>
  <r>
    <x v="667"/>
    <s v="SP02"/>
    <s v="P10"/>
    <s v="G6"/>
    <x v="230"/>
    <x v="623"/>
    <n v="603"/>
    <x v="3"/>
    <s v="Dennison Crosswaite"/>
    <n v="2023"/>
    <m/>
    <n v="8.2200000000000006"/>
    <n v="4956.6600000000008"/>
    <x v="665"/>
  </r>
  <r>
    <x v="668"/>
    <s v="SP02"/>
    <s v="P11"/>
    <s v="G3"/>
    <x v="59"/>
    <x v="624"/>
    <n v="377"/>
    <x v="0"/>
    <s v="Dennison Crosswaite"/>
    <n v="2024"/>
    <m/>
    <n v="10.23"/>
    <n v="3856.71"/>
    <x v="666"/>
  </r>
  <r>
    <x v="669"/>
    <s v="SP02"/>
    <s v="P11"/>
    <s v="G1"/>
    <x v="51"/>
    <x v="625"/>
    <n v="207"/>
    <x v="1"/>
    <s v="Dennison Crosswaite"/>
    <n v="2024"/>
    <m/>
    <n v="10.23"/>
    <n v="2117.61"/>
    <x v="667"/>
  </r>
  <r>
    <x v="670"/>
    <s v="SP02"/>
    <s v="P11"/>
    <s v="G2"/>
    <x v="202"/>
    <x v="626"/>
    <n v="278"/>
    <x v="0"/>
    <s v="Dennison Crosswaite"/>
    <n v="2023"/>
    <m/>
    <n v="10.23"/>
    <n v="2843.94"/>
    <x v="668"/>
  </r>
  <r>
    <x v="671"/>
    <s v="SP02"/>
    <s v="P12"/>
    <s v="G3"/>
    <x v="29"/>
    <x v="627"/>
    <n v="662"/>
    <x v="0"/>
    <s v="Dennison Crosswaite"/>
    <n v="2023"/>
    <m/>
    <n v="4.74"/>
    <n v="3137.88"/>
    <x v="669"/>
  </r>
  <r>
    <x v="672"/>
    <s v="SP02"/>
    <s v="P12"/>
    <s v="G1"/>
    <x v="10"/>
    <x v="628"/>
    <n v="527"/>
    <x v="0"/>
    <s v="Dennison Crosswaite"/>
    <n v="2023"/>
    <m/>
    <n v="4.74"/>
    <n v="2497.98"/>
    <x v="670"/>
  </r>
  <r>
    <x v="673"/>
    <s v="SP02"/>
    <s v="P12"/>
    <s v="G6"/>
    <x v="242"/>
    <x v="629"/>
    <n v="331"/>
    <x v="0"/>
    <s v="Dennison Crosswaite"/>
    <n v="2023"/>
    <m/>
    <n v="4.74"/>
    <n v="1568.94"/>
    <x v="671"/>
  </r>
  <r>
    <x v="674"/>
    <s v="SP02"/>
    <s v="P13"/>
    <s v="G4"/>
    <x v="30"/>
    <x v="262"/>
    <n v="565"/>
    <x v="3"/>
    <s v="Dennison Crosswaite"/>
    <n v="2024"/>
    <m/>
    <n v="10.51"/>
    <n v="5938.15"/>
    <x v="672"/>
  </r>
  <r>
    <x v="675"/>
    <s v="SP02"/>
    <s v="P13"/>
    <s v="G1"/>
    <x v="294"/>
    <x v="630"/>
    <n v="368"/>
    <x v="1"/>
    <s v="Dennison Crosswaite"/>
    <n v="2024"/>
    <m/>
    <n v="10.51"/>
    <n v="3867.68"/>
    <x v="673"/>
  </r>
  <r>
    <x v="676"/>
    <s v="SP02"/>
    <s v="P13"/>
    <s v="G2"/>
    <x v="110"/>
    <x v="277"/>
    <n v="756"/>
    <x v="1"/>
    <s v="Dennison Crosswaite"/>
    <n v="2024"/>
    <m/>
    <n v="10.51"/>
    <n v="7945.5599999999995"/>
    <x v="674"/>
  </r>
  <r>
    <x v="677"/>
    <s v="SP02"/>
    <s v="P13"/>
    <s v="G4"/>
    <x v="175"/>
    <x v="631"/>
    <n v="992"/>
    <x v="0"/>
    <s v="Dennison Crosswaite"/>
    <n v="2023"/>
    <m/>
    <n v="10.51"/>
    <n v="10425.92"/>
    <x v="675"/>
  </r>
  <r>
    <x v="678"/>
    <s v="SP02"/>
    <s v="P13"/>
    <s v="G6"/>
    <x v="174"/>
    <x v="632"/>
    <n v="721"/>
    <x v="1"/>
    <s v="Dennison Crosswaite"/>
    <n v="2024"/>
    <m/>
    <n v="10.51"/>
    <n v="7577.71"/>
    <x v="676"/>
  </r>
  <r>
    <x v="679"/>
    <s v="SP02"/>
    <s v="P13"/>
    <s v="G2"/>
    <x v="83"/>
    <x v="633"/>
    <n v="335"/>
    <x v="0"/>
    <s v="Dennison Crosswaite"/>
    <n v="2023"/>
    <m/>
    <n v="10.51"/>
    <n v="3520.85"/>
    <x v="677"/>
  </r>
  <r>
    <x v="680"/>
    <s v="SP02"/>
    <s v="P13"/>
    <s v="G3"/>
    <x v="304"/>
    <x v="634"/>
    <n v="1193"/>
    <x v="0"/>
    <s v="Dennison Crosswaite"/>
    <n v="2023"/>
    <m/>
    <n v="10.51"/>
    <n v="12538.43"/>
    <x v="678"/>
  </r>
  <r>
    <x v="681"/>
    <s v="SP02"/>
    <s v="P14"/>
    <s v="G1"/>
    <x v="194"/>
    <x v="635"/>
    <n v="163"/>
    <x v="0"/>
    <s v="Dennison Crosswaite"/>
    <n v="2024"/>
    <m/>
    <n v="6.43"/>
    <n v="1048.0899999999999"/>
    <x v="679"/>
  </r>
  <r>
    <x v="682"/>
    <s v="SP02"/>
    <s v="P14"/>
    <s v="G2"/>
    <x v="333"/>
    <x v="636"/>
    <n v="240"/>
    <x v="0"/>
    <s v="Dennison Crosswaite"/>
    <n v="2023"/>
    <m/>
    <n v="6.43"/>
    <n v="1543.1999999999998"/>
    <x v="680"/>
  </r>
  <r>
    <x v="683"/>
    <s v="SP02"/>
    <s v="P14"/>
    <s v="G2"/>
    <x v="182"/>
    <x v="637"/>
    <n v="638"/>
    <x v="0"/>
    <s v="Dennison Crosswaite"/>
    <n v="2023"/>
    <m/>
    <n v="6.43"/>
    <n v="4102.34"/>
    <x v="681"/>
  </r>
  <r>
    <x v="684"/>
    <s v="SP02"/>
    <s v="P14"/>
    <s v="G3"/>
    <x v="37"/>
    <x v="638"/>
    <n v="440"/>
    <x v="0"/>
    <s v="Dennison Crosswaite"/>
    <n v="2023"/>
    <m/>
    <n v="6.43"/>
    <n v="2829.2"/>
    <x v="682"/>
  </r>
  <r>
    <x v="685"/>
    <s v="SP02"/>
    <s v="P14"/>
    <s v="G4"/>
    <x v="84"/>
    <x v="639"/>
    <n v="233"/>
    <x v="0"/>
    <s v="Dennison Crosswaite"/>
    <n v="2023"/>
    <m/>
    <n v="6.43"/>
    <n v="1498.1899999999998"/>
    <x v="683"/>
  </r>
  <r>
    <x v="686"/>
    <s v="SP02"/>
    <s v="P15"/>
    <s v="G2"/>
    <x v="318"/>
    <x v="382"/>
    <n v="32"/>
    <x v="0"/>
    <s v="Dennison Crosswaite"/>
    <n v="2023"/>
    <m/>
    <n v="12.41"/>
    <n v="397.12"/>
    <x v="684"/>
  </r>
  <r>
    <x v="687"/>
    <s v="SP02"/>
    <s v="P16"/>
    <s v="G3"/>
    <x v="32"/>
    <x v="640"/>
    <n v="290"/>
    <x v="0"/>
    <s v="Dennison Crosswaite"/>
    <n v="2024"/>
    <m/>
    <n v="9.57"/>
    <n v="2775.3"/>
    <x v="685"/>
  </r>
  <r>
    <x v="688"/>
    <s v="SP02"/>
    <s v="P16"/>
    <s v="G4"/>
    <x v="224"/>
    <x v="641"/>
    <n v="638"/>
    <x v="0"/>
    <s v="Dennison Crosswaite"/>
    <n v="2023"/>
    <m/>
    <n v="9.57"/>
    <n v="6105.66"/>
    <x v="686"/>
  </r>
  <r>
    <x v="689"/>
    <s v="SP02"/>
    <s v="P17"/>
    <s v="G5"/>
    <x v="250"/>
    <x v="431"/>
    <n v="358"/>
    <x v="0"/>
    <s v="Dennison Crosswaite"/>
    <n v="2023"/>
    <m/>
    <n v="8.43"/>
    <n v="3017.94"/>
    <x v="687"/>
  </r>
  <r>
    <x v="690"/>
    <s v="SP02"/>
    <s v="P17"/>
    <s v="G1"/>
    <x v="4"/>
    <x v="642"/>
    <n v="1343"/>
    <x v="0"/>
    <s v="Dennison Crosswaite"/>
    <n v="2023"/>
    <m/>
    <n v="8.43"/>
    <n v="11321.49"/>
    <x v="688"/>
  </r>
  <r>
    <x v="691"/>
    <s v="SP02"/>
    <s v="P17"/>
    <s v="G2"/>
    <x v="25"/>
    <x v="643"/>
    <n v="431"/>
    <x v="0"/>
    <s v="Dennison Crosswaite"/>
    <n v="2023"/>
    <m/>
    <n v="8.43"/>
    <n v="3633.33"/>
    <x v="689"/>
  </r>
  <r>
    <x v="692"/>
    <s v="SP02"/>
    <s v="P17"/>
    <s v="G2"/>
    <x v="59"/>
    <x v="644"/>
    <n v="521"/>
    <x v="0"/>
    <s v="Dennison Crosswaite"/>
    <n v="2024"/>
    <m/>
    <n v="8.43"/>
    <n v="4392.03"/>
    <x v="690"/>
  </r>
  <r>
    <x v="693"/>
    <s v="SP02"/>
    <s v="P18"/>
    <s v="G1"/>
    <x v="10"/>
    <x v="645"/>
    <n v="1002"/>
    <x v="0"/>
    <s v="Dennison Crosswaite"/>
    <n v="2023"/>
    <m/>
    <n v="6.8"/>
    <n v="6813.5999999999995"/>
    <x v="691"/>
  </r>
  <r>
    <x v="694"/>
    <s v="SP02"/>
    <s v="P18"/>
    <s v="G3"/>
    <x v="164"/>
    <x v="646"/>
    <n v="966"/>
    <x v="0"/>
    <s v="Dennison Crosswaite"/>
    <n v="2023"/>
    <m/>
    <n v="6.8"/>
    <n v="6568.8"/>
    <x v="692"/>
  </r>
  <r>
    <x v="695"/>
    <s v="SP02"/>
    <s v="P18"/>
    <s v="G4"/>
    <x v="203"/>
    <x v="378"/>
    <n v="87"/>
    <x v="0"/>
    <s v="Dennison Crosswaite"/>
    <n v="2023"/>
    <m/>
    <n v="6.8"/>
    <n v="591.6"/>
    <x v="693"/>
  </r>
  <r>
    <x v="696"/>
    <s v="SP02"/>
    <s v="P18"/>
    <s v="G1"/>
    <x v="334"/>
    <x v="225"/>
    <n v="379"/>
    <x v="3"/>
    <s v="Dennison Crosswaite"/>
    <n v="2023"/>
    <m/>
    <n v="6.8"/>
    <n v="2577.1999999999998"/>
    <x v="694"/>
  </r>
  <r>
    <x v="697"/>
    <s v="SP02"/>
    <s v="P18"/>
    <s v="G1"/>
    <x v="37"/>
    <x v="647"/>
    <n v="1695"/>
    <x v="0"/>
    <s v="Dennison Crosswaite"/>
    <n v="2023"/>
    <m/>
    <n v="6.8"/>
    <n v="11526"/>
    <x v="695"/>
  </r>
  <r>
    <x v="698"/>
    <s v="SP02"/>
    <s v="P18"/>
    <s v="G5"/>
    <x v="184"/>
    <x v="648"/>
    <n v="951"/>
    <x v="0"/>
    <s v="Dennison Crosswaite"/>
    <n v="2024"/>
    <m/>
    <n v="6.8"/>
    <n v="6466.8"/>
    <x v="696"/>
  </r>
  <r>
    <x v="699"/>
    <s v="SP02"/>
    <s v="P19"/>
    <s v="G4"/>
    <x v="164"/>
    <x v="329"/>
    <n v="157"/>
    <x v="0"/>
    <s v="Dennison Crosswaite"/>
    <n v="2023"/>
    <m/>
    <n v="5.04"/>
    <n v="791.28"/>
    <x v="697"/>
  </r>
  <r>
    <x v="700"/>
    <s v="SP02"/>
    <s v="P19"/>
    <s v="G4"/>
    <x v="289"/>
    <x v="649"/>
    <n v="394"/>
    <x v="0"/>
    <s v="Dennison Crosswaite"/>
    <n v="2023"/>
    <m/>
    <n v="5.04"/>
    <n v="1985.76"/>
    <x v="698"/>
  </r>
  <r>
    <x v="701"/>
    <s v="SP02"/>
    <s v="P19"/>
    <s v="G5"/>
    <x v="34"/>
    <x v="650"/>
    <n v="193"/>
    <x v="0"/>
    <s v="Dennison Crosswaite"/>
    <n v="2023"/>
    <m/>
    <n v="5.04"/>
    <n v="972.72"/>
    <x v="699"/>
  </r>
  <r>
    <x v="702"/>
    <s v="SP02"/>
    <s v="P20"/>
    <s v="G1"/>
    <x v="132"/>
    <x v="651"/>
    <n v="1035"/>
    <x v="0"/>
    <s v="Dennison Crosswaite"/>
    <n v="2023"/>
    <m/>
    <n v="2.76"/>
    <n v="2856.6"/>
    <x v="700"/>
  </r>
  <r>
    <x v="703"/>
    <s v="SP02"/>
    <s v="P20"/>
    <s v="G2"/>
    <x v="335"/>
    <x v="652"/>
    <n v="631"/>
    <x v="3"/>
    <s v="Dennison Crosswaite"/>
    <n v="2024"/>
    <m/>
    <n v="2.76"/>
    <n v="1741.56"/>
    <x v="701"/>
  </r>
  <r>
    <x v="704"/>
    <s v="SP02"/>
    <s v="P20"/>
    <s v="G3"/>
    <x v="315"/>
    <x v="653"/>
    <n v="1888"/>
    <x v="0"/>
    <s v="Dennison Crosswaite"/>
    <n v="2023"/>
    <m/>
    <n v="2.76"/>
    <n v="5210.8799999999992"/>
    <x v="702"/>
  </r>
  <r>
    <x v="705"/>
    <s v="SP02"/>
    <s v="P21"/>
    <s v="G5"/>
    <x v="106"/>
    <x v="654"/>
    <n v="505"/>
    <x v="0"/>
    <s v="Dennison Crosswaite"/>
    <n v="2023"/>
    <m/>
    <n v="3.32"/>
    <n v="1676.6"/>
    <x v="703"/>
  </r>
  <r>
    <x v="706"/>
    <s v="SP02"/>
    <s v="P21"/>
    <s v="G5"/>
    <x v="107"/>
    <x v="655"/>
    <n v="40"/>
    <x v="0"/>
    <s v="Dennison Crosswaite"/>
    <n v="2023"/>
    <m/>
    <n v="3.32"/>
    <n v="132.79999999999998"/>
    <x v="704"/>
  </r>
  <r>
    <x v="707"/>
    <s v="SP02"/>
    <s v="P21"/>
    <s v="G6"/>
    <x v="154"/>
    <x v="656"/>
    <n v="746"/>
    <x v="0"/>
    <s v="Dennison Crosswaite"/>
    <n v="2024"/>
    <m/>
    <n v="3.32"/>
    <n v="2476.7199999999998"/>
    <x v="705"/>
  </r>
  <r>
    <x v="708"/>
    <s v="SP02"/>
    <s v="P22"/>
    <s v="G2"/>
    <x v="109"/>
    <x v="657"/>
    <n v="157"/>
    <x v="0"/>
    <s v="Dennison Crosswaite"/>
    <n v="2024"/>
    <m/>
    <n v="2.65"/>
    <n v="416.05"/>
    <x v="706"/>
  </r>
  <r>
    <x v="709"/>
    <s v="SP02"/>
    <s v="P22"/>
    <s v="G6"/>
    <x v="336"/>
    <x v="658"/>
    <n v="169"/>
    <x v="0"/>
    <s v="Dennison Crosswaite"/>
    <n v="2023"/>
    <m/>
    <n v="2.65"/>
    <n v="447.84999999999997"/>
    <x v="707"/>
  </r>
  <r>
    <x v="710"/>
    <s v="SP02"/>
    <s v="P22"/>
    <s v="G1"/>
    <x v="48"/>
    <x v="659"/>
    <n v="566"/>
    <x v="0"/>
    <s v="Dennison Crosswaite"/>
    <n v="2024"/>
    <m/>
    <n v="2.65"/>
    <n v="1499.8999999999999"/>
    <x v="708"/>
  </r>
  <r>
    <x v="711"/>
    <s v="SP02"/>
    <s v="P22"/>
    <s v="G1"/>
    <x v="322"/>
    <x v="660"/>
    <n v="346"/>
    <x v="0"/>
    <s v="Dennison Crosswaite"/>
    <n v="2023"/>
    <m/>
    <n v="2.65"/>
    <n v="916.9"/>
    <x v="709"/>
  </r>
  <r>
    <x v="712"/>
    <s v="SP02"/>
    <s v="P22"/>
    <s v="G6"/>
    <x v="35"/>
    <x v="661"/>
    <n v="182"/>
    <x v="0"/>
    <s v="Dennison Crosswaite"/>
    <n v="2024"/>
    <m/>
    <n v="2.65"/>
    <n v="482.3"/>
    <x v="710"/>
  </r>
  <r>
    <x v="713"/>
    <s v="SP02"/>
    <s v="P01"/>
    <s v="G1"/>
    <x v="61"/>
    <x v="662"/>
    <n v="198"/>
    <x v="0"/>
    <s v="Dennison Crosswaite"/>
    <n v="2024"/>
    <m/>
    <n v="5.26"/>
    <n v="1041.48"/>
    <x v="711"/>
  </r>
  <r>
    <x v="714"/>
    <s v="SP02"/>
    <s v="P01"/>
    <s v="G2"/>
    <x v="103"/>
    <x v="663"/>
    <n v="443"/>
    <x v="0"/>
    <s v="Dennison Crosswaite"/>
    <n v="2023"/>
    <m/>
    <n v="5.26"/>
    <n v="2330.1799999999998"/>
    <x v="712"/>
  </r>
  <r>
    <x v="715"/>
    <s v="SP02"/>
    <s v="P01"/>
    <s v="G6"/>
    <x v="337"/>
    <x v="588"/>
    <n v="103"/>
    <x v="2"/>
    <s v="Dennison Crosswaite"/>
    <n v="2024"/>
    <m/>
    <n v="5.26"/>
    <n v="541.78"/>
    <x v="713"/>
  </r>
  <r>
    <x v="716"/>
    <s v="SP02"/>
    <s v="P04"/>
    <s v="G3"/>
    <x v="338"/>
    <x v="664"/>
    <n v="626"/>
    <x v="0"/>
    <s v="Dennison Crosswaite"/>
    <n v="2023"/>
    <m/>
    <n v="3.85"/>
    <n v="2410.1"/>
    <x v="714"/>
  </r>
  <r>
    <x v="717"/>
    <s v="SP02"/>
    <s v="P04"/>
    <s v="G3"/>
    <x v="245"/>
    <x v="665"/>
    <n v="1200"/>
    <x v="0"/>
    <s v="Dennison Crosswaite"/>
    <n v="2023"/>
    <m/>
    <n v="3.85"/>
    <n v="4620"/>
    <x v="715"/>
  </r>
  <r>
    <x v="718"/>
    <s v="SP02"/>
    <s v="P05"/>
    <s v="G5"/>
    <x v="257"/>
    <x v="160"/>
    <n v="358"/>
    <x v="0"/>
    <s v="Dennison Crosswaite"/>
    <n v="2023"/>
    <m/>
    <n v="5.72"/>
    <n v="2047.76"/>
    <x v="716"/>
  </r>
  <r>
    <x v="719"/>
    <s v="SP02"/>
    <s v="P05"/>
    <s v="G6"/>
    <x v="64"/>
    <x v="666"/>
    <n v="33"/>
    <x v="0"/>
    <s v="Dennison Crosswaite"/>
    <n v="2023"/>
    <m/>
    <n v="5.72"/>
    <n v="188.76"/>
    <x v="717"/>
  </r>
  <r>
    <x v="720"/>
    <s v="SP02"/>
    <s v="P06"/>
    <s v="G1"/>
    <x v="339"/>
    <x v="15"/>
    <n v="171"/>
    <x v="0"/>
    <s v="Dennison Crosswaite"/>
    <n v="2023"/>
    <m/>
    <n v="6.31"/>
    <n v="1079.01"/>
    <x v="718"/>
  </r>
  <r>
    <x v="721"/>
    <s v="SP02"/>
    <s v="P06"/>
    <s v="G5"/>
    <x v="340"/>
    <x v="667"/>
    <n v="326"/>
    <x v="0"/>
    <s v="Dennison Crosswaite"/>
    <n v="2023"/>
    <m/>
    <n v="6.31"/>
    <n v="2057.06"/>
    <x v="719"/>
  </r>
  <r>
    <x v="722"/>
    <s v="SP02"/>
    <s v="P06"/>
    <s v="G6"/>
    <x v="204"/>
    <x v="661"/>
    <n v="145"/>
    <x v="0"/>
    <s v="Dennison Crosswaite"/>
    <n v="2023"/>
    <m/>
    <n v="6.31"/>
    <n v="914.94999999999993"/>
    <x v="720"/>
  </r>
  <r>
    <x v="723"/>
    <s v="SP02"/>
    <s v="P06"/>
    <s v="G1"/>
    <x v="341"/>
    <x v="668"/>
    <n v="184"/>
    <x v="0"/>
    <s v="Dennison Crosswaite"/>
    <n v="2023"/>
    <m/>
    <n v="6.31"/>
    <n v="1161.04"/>
    <x v="721"/>
  </r>
  <r>
    <x v="724"/>
    <s v="SP02"/>
    <s v="P07"/>
    <s v="G6"/>
    <x v="106"/>
    <x v="669"/>
    <n v="248"/>
    <x v="0"/>
    <s v="Dennison Crosswaite"/>
    <n v="2023"/>
    <m/>
    <n v="9.94"/>
    <n v="2465.12"/>
    <x v="722"/>
  </r>
  <r>
    <x v="725"/>
    <s v="SP02"/>
    <s v="P07"/>
    <s v="G4"/>
    <x v="156"/>
    <x v="670"/>
    <n v="228"/>
    <x v="0"/>
    <s v="Dennison Crosswaite"/>
    <n v="2023"/>
    <m/>
    <n v="9.94"/>
    <n v="2266.3199999999997"/>
    <x v="723"/>
  </r>
  <r>
    <x v="726"/>
    <s v="SP02"/>
    <s v="P07"/>
    <s v="G6"/>
    <x v="107"/>
    <x v="671"/>
    <n v="190"/>
    <x v="0"/>
    <s v="Dennison Crosswaite"/>
    <n v="2023"/>
    <m/>
    <n v="9.94"/>
    <n v="1888.6"/>
    <x v="724"/>
  </r>
  <r>
    <x v="727"/>
    <s v="SP02"/>
    <s v="P08"/>
    <s v="G2"/>
    <x v="236"/>
    <x v="672"/>
    <n v="12"/>
    <x v="0"/>
    <s v="Dennison Crosswaite"/>
    <n v="2023"/>
    <m/>
    <n v="7.73"/>
    <n v="92.76"/>
    <x v="725"/>
  </r>
  <r>
    <x v="728"/>
    <s v="SP02"/>
    <s v="P08"/>
    <s v="G2"/>
    <x v="233"/>
    <x v="673"/>
    <n v="59"/>
    <x v="3"/>
    <s v="Dennison Crosswaite"/>
    <n v="2023"/>
    <m/>
    <n v="7.73"/>
    <n v="456.07000000000005"/>
    <x v="726"/>
  </r>
  <r>
    <x v="729"/>
    <s v="SP02"/>
    <s v="P08"/>
    <s v="G6"/>
    <x v="184"/>
    <x v="221"/>
    <n v="120"/>
    <x v="0"/>
    <s v="Dennison Crosswaite"/>
    <n v="2024"/>
    <m/>
    <n v="7.73"/>
    <n v="927.6"/>
    <x v="727"/>
  </r>
  <r>
    <x v="730"/>
    <s v="SP02"/>
    <s v="P08"/>
    <s v="G1"/>
    <x v="329"/>
    <x v="674"/>
    <n v="342"/>
    <x v="0"/>
    <s v="Dennison Crosswaite"/>
    <n v="2023"/>
    <m/>
    <n v="7.73"/>
    <n v="2643.6600000000003"/>
    <x v="728"/>
  </r>
  <r>
    <x v="731"/>
    <s v="SP02"/>
    <s v="P09"/>
    <s v="G1"/>
    <x v="239"/>
    <x v="675"/>
    <n v="409"/>
    <x v="0"/>
    <s v="Dennison Crosswaite"/>
    <n v="2023"/>
    <m/>
    <n v="3.68"/>
    <n v="1505.1200000000001"/>
    <x v="729"/>
  </r>
  <r>
    <x v="732"/>
    <s v="SP02"/>
    <s v="P10"/>
    <s v="G4"/>
    <x v="342"/>
    <x v="676"/>
    <n v="213"/>
    <x v="0"/>
    <s v="Dennison Crosswaite"/>
    <n v="2024"/>
    <m/>
    <n v="8.2200000000000006"/>
    <n v="1750.8600000000001"/>
    <x v="730"/>
  </r>
  <r>
    <x v="733"/>
    <s v="SP02"/>
    <s v="P10"/>
    <s v="G3"/>
    <x v="255"/>
    <x v="470"/>
    <n v="600"/>
    <x v="0"/>
    <s v="Dennison Crosswaite"/>
    <n v="2024"/>
    <m/>
    <n v="8.2200000000000006"/>
    <n v="4932"/>
    <x v="731"/>
  </r>
  <r>
    <x v="734"/>
    <s v="SP02"/>
    <s v="P10"/>
    <s v="G6"/>
    <x v="160"/>
    <x v="677"/>
    <n v="243"/>
    <x v="0"/>
    <s v="Dennison Crosswaite"/>
    <n v="2023"/>
    <m/>
    <n v="8.2200000000000006"/>
    <n v="1997.4600000000003"/>
    <x v="732"/>
  </r>
  <r>
    <x v="735"/>
    <s v="SP02"/>
    <s v="P10"/>
    <s v="G1"/>
    <x v="44"/>
    <x v="678"/>
    <n v="120"/>
    <x v="0"/>
    <s v="Dennison Crosswaite"/>
    <n v="2023"/>
    <m/>
    <n v="8.2200000000000006"/>
    <n v="986.40000000000009"/>
    <x v="733"/>
  </r>
  <r>
    <x v="736"/>
    <s v="SP02"/>
    <s v="P10"/>
    <s v="G2"/>
    <x v="343"/>
    <x v="679"/>
    <n v="127"/>
    <x v="0"/>
    <s v="Dennison Crosswaite"/>
    <n v="2023"/>
    <m/>
    <n v="8.2200000000000006"/>
    <n v="1043.94"/>
    <x v="734"/>
  </r>
  <r>
    <x v="737"/>
    <s v="SP02"/>
    <s v="P10"/>
    <s v="G2"/>
    <x v="157"/>
    <x v="680"/>
    <n v="508"/>
    <x v="0"/>
    <s v="Dennison Crosswaite"/>
    <n v="2023"/>
    <m/>
    <n v="8.2200000000000006"/>
    <n v="4175.76"/>
    <x v="735"/>
  </r>
  <r>
    <x v="738"/>
    <s v="SP02"/>
    <s v="P11"/>
    <s v="G2"/>
    <x v="83"/>
    <x v="681"/>
    <n v="436"/>
    <x v="0"/>
    <s v="Dennison Crosswaite"/>
    <n v="2023"/>
    <m/>
    <n v="10.23"/>
    <n v="4460.28"/>
    <x v="736"/>
  </r>
  <r>
    <x v="739"/>
    <s v="SP02"/>
    <s v="P11"/>
    <s v="G5"/>
    <x v="297"/>
    <x v="682"/>
    <n v="387"/>
    <x v="0"/>
    <s v="Dennison Crosswaite"/>
    <n v="2023"/>
    <m/>
    <n v="10.23"/>
    <n v="3959.01"/>
    <x v="737"/>
  </r>
  <r>
    <x v="740"/>
    <s v="SP02"/>
    <s v="P12"/>
    <s v="G5"/>
    <x v="344"/>
    <x v="683"/>
    <n v="434"/>
    <x v="0"/>
    <s v="Dennison Crosswaite"/>
    <n v="2023"/>
    <m/>
    <n v="4.74"/>
    <n v="2057.1600000000003"/>
    <x v="738"/>
  </r>
  <r>
    <x v="741"/>
    <s v="SP02"/>
    <s v="P13"/>
    <s v="G2"/>
    <x v="235"/>
    <x v="684"/>
    <n v="467"/>
    <x v="0"/>
    <s v="Dennison Crosswaite"/>
    <n v="2023"/>
    <m/>
    <n v="10.51"/>
    <n v="4908.17"/>
    <x v="739"/>
  </r>
  <r>
    <x v="742"/>
    <s v="SP02"/>
    <s v="P13"/>
    <s v="G1"/>
    <x v="39"/>
    <x v="685"/>
    <n v="455"/>
    <x v="3"/>
    <s v="Dennison Crosswaite"/>
    <n v="2024"/>
    <m/>
    <n v="10.51"/>
    <n v="4782.05"/>
    <x v="740"/>
  </r>
  <r>
    <x v="743"/>
    <s v="SP02"/>
    <s v="P13"/>
    <s v="G1"/>
    <x v="7"/>
    <x v="686"/>
    <n v="1096"/>
    <x v="0"/>
    <s v="Dennison Crosswaite"/>
    <n v="2023"/>
    <m/>
    <n v="10.51"/>
    <n v="11518.96"/>
    <x v="741"/>
  </r>
  <r>
    <x v="744"/>
    <s v="SP02"/>
    <s v="P14"/>
    <s v="G4"/>
    <x v="13"/>
    <x v="687"/>
    <n v="285"/>
    <x v="0"/>
    <s v="Dennison Crosswaite"/>
    <n v="2024"/>
    <m/>
    <n v="6.43"/>
    <n v="1832.55"/>
    <x v="742"/>
  </r>
  <r>
    <x v="745"/>
    <s v="SP02"/>
    <s v="P15"/>
    <s v="G1"/>
    <x v="104"/>
    <x v="688"/>
    <n v="171"/>
    <x v="0"/>
    <s v="Dennison Crosswaite"/>
    <n v="2023"/>
    <m/>
    <n v="12.41"/>
    <n v="2122.11"/>
    <x v="743"/>
  </r>
  <r>
    <x v="746"/>
    <s v="SP02"/>
    <s v="P15"/>
    <s v="G6"/>
    <x v="345"/>
    <x v="689"/>
    <n v="60"/>
    <x v="0"/>
    <s v="Dennison Crosswaite"/>
    <n v="2023"/>
    <m/>
    <n v="12.41"/>
    <n v="744.6"/>
    <x v="744"/>
  </r>
  <r>
    <x v="747"/>
    <s v="SP02"/>
    <s v="P16"/>
    <s v="G5"/>
    <x v="250"/>
    <x v="690"/>
    <n v="384"/>
    <x v="0"/>
    <s v="Dennison Crosswaite"/>
    <n v="2023"/>
    <m/>
    <n v="9.57"/>
    <n v="3674.88"/>
    <x v="745"/>
  </r>
  <r>
    <x v="748"/>
    <s v="SP02"/>
    <s v="P16"/>
    <s v="G6"/>
    <x v="259"/>
    <x v="691"/>
    <n v="655"/>
    <x v="0"/>
    <s v="Dennison Crosswaite"/>
    <n v="2023"/>
    <m/>
    <n v="9.57"/>
    <n v="6268.35"/>
    <x v="746"/>
  </r>
  <r>
    <x v="749"/>
    <s v="SP02"/>
    <s v="P16"/>
    <s v="G1"/>
    <x v="48"/>
    <x v="692"/>
    <n v="544"/>
    <x v="0"/>
    <s v="Dennison Crosswaite"/>
    <n v="2024"/>
    <m/>
    <n v="9.57"/>
    <n v="5206.08"/>
    <x v="747"/>
  </r>
  <r>
    <x v="750"/>
    <s v="SP02"/>
    <s v="P16"/>
    <s v="G4"/>
    <x v="85"/>
    <x v="693"/>
    <n v="384"/>
    <x v="1"/>
    <s v="Dennison Crosswaite"/>
    <n v="2024"/>
    <m/>
    <n v="9.57"/>
    <n v="3674.88"/>
    <x v="748"/>
  </r>
  <r>
    <x v="751"/>
    <s v="SP02"/>
    <s v="P16"/>
    <s v="G5"/>
    <x v="231"/>
    <x v="694"/>
    <n v="712"/>
    <x v="1"/>
    <s v="Dennison Crosswaite"/>
    <n v="2024"/>
    <m/>
    <n v="9.57"/>
    <n v="6813.84"/>
    <x v="749"/>
  </r>
  <r>
    <x v="752"/>
    <s v="SP02"/>
    <s v="P16"/>
    <s v="G2"/>
    <x v="346"/>
    <x v="695"/>
    <n v="535"/>
    <x v="2"/>
    <s v="Dennison Crosswaite"/>
    <n v="2024"/>
    <m/>
    <n v="9.57"/>
    <n v="5119.95"/>
    <x v="750"/>
  </r>
  <r>
    <x v="753"/>
    <s v="SP02"/>
    <s v="P17"/>
    <s v="G1"/>
    <x v="66"/>
    <x v="696"/>
    <n v="183"/>
    <x v="0"/>
    <s v="Dennison Crosswaite"/>
    <n v="2023"/>
    <m/>
    <n v="8.43"/>
    <n v="1542.69"/>
    <x v="751"/>
  </r>
  <r>
    <x v="754"/>
    <s v="SP02"/>
    <s v="P17"/>
    <s v="G5"/>
    <x v="224"/>
    <x v="697"/>
    <n v="280"/>
    <x v="0"/>
    <s v="Dennison Crosswaite"/>
    <n v="2023"/>
    <m/>
    <n v="8.43"/>
    <n v="2360.4"/>
    <x v="752"/>
  </r>
  <r>
    <x v="755"/>
    <s v="SP02"/>
    <s v="P17"/>
    <s v="G1"/>
    <x v="347"/>
    <x v="698"/>
    <n v="1037"/>
    <x v="0"/>
    <s v="Dennison Crosswaite"/>
    <n v="2023"/>
    <m/>
    <n v="8.43"/>
    <n v="8741.91"/>
    <x v="753"/>
  </r>
  <r>
    <x v="756"/>
    <s v="SP02"/>
    <s v="P17"/>
    <s v="G6"/>
    <x v="11"/>
    <x v="699"/>
    <n v="300"/>
    <x v="2"/>
    <s v="Dennison Crosswaite"/>
    <n v="2024"/>
    <m/>
    <n v="8.43"/>
    <n v="2529"/>
    <x v="754"/>
  </r>
  <r>
    <x v="757"/>
    <s v="SP02"/>
    <s v="P17"/>
    <s v="G6"/>
    <x v="303"/>
    <x v="700"/>
    <n v="463"/>
    <x v="0"/>
    <s v="Dennison Crosswaite"/>
    <n v="2024"/>
    <m/>
    <n v="8.43"/>
    <n v="3903.0899999999997"/>
    <x v="755"/>
  </r>
  <r>
    <x v="758"/>
    <s v="SP02"/>
    <s v="P18"/>
    <s v="G1"/>
    <x v="348"/>
    <x v="701"/>
    <n v="1834"/>
    <x v="0"/>
    <s v="Dennison Crosswaite"/>
    <n v="2024"/>
    <m/>
    <n v="6.8"/>
    <n v="12471.199999999999"/>
    <x v="756"/>
  </r>
  <r>
    <x v="759"/>
    <s v="SP02"/>
    <s v="P18"/>
    <s v="G2"/>
    <x v="186"/>
    <x v="702"/>
    <n v="848"/>
    <x v="2"/>
    <s v="Dennison Crosswaite"/>
    <n v="2024"/>
    <m/>
    <n v="6.8"/>
    <n v="5766.4"/>
    <x v="757"/>
  </r>
  <r>
    <x v="760"/>
    <s v="SP02"/>
    <s v="P18"/>
    <s v="G4"/>
    <x v="272"/>
    <x v="703"/>
    <n v="4"/>
    <x v="1"/>
    <s v="Dennison Crosswaite"/>
    <n v="2024"/>
    <m/>
    <n v="6.8"/>
    <n v="27.2"/>
    <x v="758"/>
  </r>
  <r>
    <x v="761"/>
    <s v="SP02"/>
    <s v="P18"/>
    <s v="G5"/>
    <x v="349"/>
    <x v="704"/>
    <n v="88"/>
    <x v="1"/>
    <s v="Dennison Crosswaite"/>
    <n v="2024"/>
    <m/>
    <n v="6.8"/>
    <n v="598.4"/>
    <x v="759"/>
  </r>
  <r>
    <x v="762"/>
    <s v="SP02"/>
    <s v="P18"/>
    <s v="G6"/>
    <x v="152"/>
    <x v="705"/>
    <n v="1752"/>
    <x v="0"/>
    <s v="Dennison Crosswaite"/>
    <n v="2023"/>
    <m/>
    <n v="6.8"/>
    <n v="11913.6"/>
    <x v="760"/>
  </r>
  <r>
    <x v="763"/>
    <s v="SP02"/>
    <s v="P18"/>
    <s v="G1"/>
    <x v="172"/>
    <x v="464"/>
    <n v="612"/>
    <x v="0"/>
    <s v="Dennison Crosswaite"/>
    <n v="2023"/>
    <m/>
    <n v="6.8"/>
    <n v="4161.5999999999995"/>
    <x v="761"/>
  </r>
  <r>
    <x v="764"/>
    <s v="SP02"/>
    <s v="P18"/>
    <s v="G5"/>
    <x v="350"/>
    <x v="706"/>
    <n v="981"/>
    <x v="0"/>
    <s v="Dennison Crosswaite"/>
    <n v="2023"/>
    <m/>
    <n v="6.8"/>
    <n v="6670.8"/>
    <x v="762"/>
  </r>
  <r>
    <x v="765"/>
    <s v="SP02"/>
    <s v="P19"/>
    <s v="G2"/>
    <x v="12"/>
    <x v="707"/>
    <n v="342"/>
    <x v="0"/>
    <s v="Dennison Crosswaite"/>
    <n v="2023"/>
    <m/>
    <n v="5.04"/>
    <n v="1723.68"/>
    <x v="763"/>
  </r>
  <r>
    <x v="766"/>
    <s v="SP02"/>
    <s v="P19"/>
    <s v="G4"/>
    <x v="351"/>
    <x v="708"/>
    <n v="292"/>
    <x v="0"/>
    <s v="Dennison Crosswaite"/>
    <n v="2023"/>
    <m/>
    <n v="5.04"/>
    <n v="1471.68"/>
    <x v="764"/>
  </r>
  <r>
    <x v="767"/>
    <s v="SP02"/>
    <s v="P19"/>
    <s v="G4"/>
    <x v="352"/>
    <x v="709"/>
    <n v="151"/>
    <x v="1"/>
    <s v="Dennison Crosswaite"/>
    <n v="2024"/>
    <m/>
    <n v="5.04"/>
    <n v="761.04"/>
    <x v="765"/>
  </r>
  <r>
    <x v="768"/>
    <s v="SP02"/>
    <s v="P19"/>
    <s v="G5"/>
    <x v="326"/>
    <x v="710"/>
    <n v="133"/>
    <x v="0"/>
    <s v="Dennison Crosswaite"/>
    <n v="2023"/>
    <m/>
    <n v="5.04"/>
    <n v="670.32"/>
    <x v="766"/>
  </r>
  <r>
    <x v="769"/>
    <s v="SP02"/>
    <s v="P19"/>
    <s v="G6"/>
    <x v="124"/>
    <x v="711"/>
    <n v="513"/>
    <x v="0"/>
    <s v="Dennison Crosswaite"/>
    <n v="2023"/>
    <m/>
    <n v="5.04"/>
    <n v="2585.52"/>
    <x v="767"/>
  </r>
  <r>
    <x v="770"/>
    <s v="SP02"/>
    <s v="P19"/>
    <s v="G6"/>
    <x v="64"/>
    <x v="712"/>
    <n v="193"/>
    <x v="0"/>
    <s v="Dennison Crosswaite"/>
    <n v="2023"/>
    <m/>
    <n v="5.04"/>
    <n v="972.72"/>
    <x v="768"/>
  </r>
  <r>
    <x v="771"/>
    <s v="SP02"/>
    <s v="P19"/>
    <s v="G2"/>
    <x v="173"/>
    <x v="713"/>
    <n v="501"/>
    <x v="0"/>
    <s v="Dennison Crosswaite"/>
    <n v="2023"/>
    <m/>
    <n v="5.04"/>
    <n v="2525.04"/>
    <x v="769"/>
  </r>
  <r>
    <x v="772"/>
    <s v="SP02"/>
    <s v="P20"/>
    <s v="G2"/>
    <x v="353"/>
    <x v="714"/>
    <n v="1459"/>
    <x v="0"/>
    <s v="Dennison Crosswaite"/>
    <n v="2024"/>
    <m/>
    <n v="2.76"/>
    <n v="4026.8399999999997"/>
    <x v="770"/>
  </r>
  <r>
    <x v="773"/>
    <s v="SP02"/>
    <s v="P20"/>
    <s v="G1"/>
    <x v="19"/>
    <x v="715"/>
    <n v="430"/>
    <x v="0"/>
    <s v="Dennison Crosswaite"/>
    <n v="2023"/>
    <m/>
    <n v="2.76"/>
    <n v="1186.8"/>
    <x v="771"/>
  </r>
  <r>
    <x v="774"/>
    <s v="SP02"/>
    <s v="P20"/>
    <s v="G5"/>
    <x v="354"/>
    <x v="68"/>
    <n v="253"/>
    <x v="0"/>
    <s v="Dennison Crosswaite"/>
    <n v="2024"/>
    <m/>
    <n v="2.76"/>
    <n v="698.28"/>
    <x v="772"/>
  </r>
  <r>
    <x v="775"/>
    <s v="SP02"/>
    <s v="P21"/>
    <s v="G1"/>
    <x v="355"/>
    <x v="716"/>
    <n v="928"/>
    <x v="0"/>
    <s v="Dennison Crosswaite"/>
    <n v="2023"/>
    <m/>
    <n v="3.32"/>
    <n v="3080.96"/>
    <x v="773"/>
  </r>
  <r>
    <x v="776"/>
    <s v="SP02"/>
    <s v="P21"/>
    <s v="G2"/>
    <x v="88"/>
    <x v="717"/>
    <n v="982"/>
    <x v="0"/>
    <s v="Dennison Crosswaite"/>
    <n v="2023"/>
    <m/>
    <n v="3.32"/>
    <n v="3260.24"/>
    <x v="774"/>
  </r>
  <r>
    <x v="777"/>
    <s v="SP02"/>
    <s v="P22"/>
    <s v="G2"/>
    <x v="100"/>
    <x v="718"/>
    <n v="89"/>
    <x v="0"/>
    <s v="Dennison Crosswaite"/>
    <n v="2023"/>
    <m/>
    <n v="2.65"/>
    <n v="235.85"/>
    <x v="775"/>
  </r>
  <r>
    <x v="778"/>
    <s v="SP02"/>
    <s v="P22"/>
    <s v="G3"/>
    <x v="356"/>
    <x v="719"/>
    <n v="314"/>
    <x v="3"/>
    <s v="Dennison Crosswaite"/>
    <n v="2024"/>
    <m/>
    <n v="2.65"/>
    <n v="832.1"/>
    <x v="776"/>
  </r>
  <r>
    <x v="779"/>
    <s v="SP02"/>
    <s v="P01"/>
    <s v="G2"/>
    <x v="4"/>
    <x v="720"/>
    <n v="886"/>
    <x v="0"/>
    <s v="Dennison Crosswaite"/>
    <n v="2023"/>
    <m/>
    <n v="5.26"/>
    <n v="4660.3599999999997"/>
    <x v="777"/>
  </r>
  <r>
    <x v="780"/>
    <s v="SP02"/>
    <s v="P01"/>
    <s v="G6"/>
    <x v="262"/>
    <x v="721"/>
    <n v="385"/>
    <x v="0"/>
    <s v="Dennison Crosswaite"/>
    <n v="2023"/>
    <m/>
    <n v="5.26"/>
    <n v="2025.1"/>
    <x v="778"/>
  </r>
  <r>
    <x v="781"/>
    <s v="SP02"/>
    <s v="P01"/>
    <s v="G3"/>
    <x v="126"/>
    <x v="722"/>
    <n v="473"/>
    <x v="0"/>
    <s v="Dennison Crosswaite"/>
    <n v="2023"/>
    <m/>
    <n v="5.26"/>
    <n v="2487.98"/>
    <x v="779"/>
  </r>
  <r>
    <x v="782"/>
    <s v="SP02"/>
    <s v="P01"/>
    <s v="G5"/>
    <x v="82"/>
    <x v="723"/>
    <n v="829"/>
    <x v="0"/>
    <s v="Dennison Crosswaite"/>
    <n v="2024"/>
    <m/>
    <n v="5.26"/>
    <n v="4360.54"/>
    <x v="780"/>
  </r>
  <r>
    <x v="783"/>
    <s v="SP02"/>
    <s v="P01"/>
    <s v="G1"/>
    <x v="29"/>
    <x v="724"/>
    <n v="24"/>
    <x v="3"/>
    <s v="Dennison Crosswaite"/>
    <n v="2023"/>
    <m/>
    <n v="5.26"/>
    <n v="126.24"/>
    <x v="781"/>
  </r>
  <r>
    <x v="784"/>
    <s v="SP02"/>
    <s v="P01"/>
    <s v="G2"/>
    <x v="211"/>
    <x v="725"/>
    <n v="268"/>
    <x v="3"/>
    <s v="Dennison Crosswaite"/>
    <n v="2024"/>
    <m/>
    <n v="5.26"/>
    <n v="1409.6799999999998"/>
    <x v="782"/>
  </r>
  <r>
    <x v="785"/>
    <s v="SP02"/>
    <s v="P01"/>
    <s v="G3"/>
    <x v="109"/>
    <x v="726"/>
    <n v="1319"/>
    <x v="0"/>
    <s v="Dennison Crosswaite"/>
    <n v="2024"/>
    <m/>
    <n v="5.26"/>
    <n v="6937.94"/>
    <x v="783"/>
  </r>
  <r>
    <x v="786"/>
    <s v="SP02"/>
    <s v="P04"/>
    <s v="G2"/>
    <x v="16"/>
    <x v="727"/>
    <n v="79"/>
    <x v="1"/>
    <s v="Dennison Crosswaite"/>
    <n v="2024"/>
    <m/>
    <n v="3.85"/>
    <n v="304.15000000000003"/>
    <x v="784"/>
  </r>
  <r>
    <x v="787"/>
    <s v="SP02"/>
    <s v="P04"/>
    <s v="G6"/>
    <x v="59"/>
    <x v="728"/>
    <n v="637"/>
    <x v="0"/>
    <s v="Dennison Crosswaite"/>
    <n v="2024"/>
    <m/>
    <n v="3.85"/>
    <n v="2452.4500000000003"/>
    <x v="785"/>
  </r>
  <r>
    <x v="788"/>
    <s v="SP02"/>
    <s v="P04"/>
    <s v="G1"/>
    <x v="130"/>
    <x v="729"/>
    <n v="258"/>
    <x v="0"/>
    <s v="Dennison Crosswaite"/>
    <n v="2023"/>
    <m/>
    <n v="3.85"/>
    <n v="993.30000000000007"/>
    <x v="786"/>
  </r>
  <r>
    <x v="789"/>
    <s v="SP02"/>
    <s v="P04"/>
    <s v="G6"/>
    <x v="357"/>
    <x v="730"/>
    <n v="428"/>
    <x v="0"/>
    <s v="Dennison Crosswaite"/>
    <n v="2024"/>
    <m/>
    <n v="3.85"/>
    <n v="1647.8"/>
    <x v="787"/>
  </r>
  <r>
    <x v="790"/>
    <s v="SP02"/>
    <s v="P04"/>
    <s v="G1"/>
    <x v="87"/>
    <x v="731"/>
    <n v="2673"/>
    <x v="0"/>
    <s v="Dennison Crosswaite"/>
    <n v="2024"/>
    <m/>
    <n v="3.85"/>
    <n v="10291.050000000001"/>
    <x v="788"/>
  </r>
  <r>
    <x v="791"/>
    <s v="SP02"/>
    <s v="P05"/>
    <s v="G2"/>
    <x v="303"/>
    <x v="732"/>
    <n v="125"/>
    <x v="0"/>
    <s v="Dennison Crosswaite"/>
    <n v="2024"/>
    <m/>
    <n v="5.72"/>
    <n v="715"/>
    <x v="789"/>
  </r>
  <r>
    <x v="792"/>
    <s v="SP02"/>
    <s v="P05"/>
    <s v="G3"/>
    <x v="20"/>
    <x v="733"/>
    <n v="261"/>
    <x v="0"/>
    <s v="Dennison Crosswaite"/>
    <n v="2023"/>
    <m/>
    <n v="5.72"/>
    <n v="1492.9199999999998"/>
    <x v="790"/>
  </r>
  <r>
    <x v="793"/>
    <s v="SP02"/>
    <s v="P05"/>
    <s v="G1"/>
    <x v="230"/>
    <x v="734"/>
    <n v="818"/>
    <x v="0"/>
    <s v="Dennison Crosswaite"/>
    <n v="2023"/>
    <m/>
    <n v="5.72"/>
    <n v="4678.96"/>
    <x v="791"/>
  </r>
  <r>
    <x v="794"/>
    <s v="SP02"/>
    <s v="P05"/>
    <s v="G1"/>
    <x v="142"/>
    <x v="735"/>
    <n v="215"/>
    <x v="0"/>
    <s v="Dennison Crosswaite"/>
    <n v="2023"/>
    <m/>
    <n v="5.72"/>
    <n v="1229.8"/>
    <x v="792"/>
  </r>
  <r>
    <x v="795"/>
    <s v="SP02"/>
    <s v="P05"/>
    <s v="G6"/>
    <x v="133"/>
    <x v="736"/>
    <n v="301"/>
    <x v="0"/>
    <s v="Dennison Crosswaite"/>
    <n v="2023"/>
    <m/>
    <n v="5.72"/>
    <n v="1721.72"/>
    <x v="793"/>
  </r>
  <r>
    <x v="796"/>
    <s v="SP02"/>
    <s v="P05"/>
    <s v="G2"/>
    <x v="82"/>
    <x v="737"/>
    <n v="650"/>
    <x v="0"/>
    <s v="Dennison Crosswaite"/>
    <n v="2024"/>
    <m/>
    <n v="5.72"/>
    <n v="3718"/>
    <x v="794"/>
  </r>
  <r>
    <x v="797"/>
    <s v="SP02"/>
    <s v="P05"/>
    <s v="G5"/>
    <x v="114"/>
    <x v="738"/>
    <n v="1719"/>
    <x v="0"/>
    <s v="Dennison Crosswaite"/>
    <n v="2023"/>
    <m/>
    <n v="5.72"/>
    <n v="9832.68"/>
    <x v="795"/>
  </r>
  <r>
    <x v="798"/>
    <s v="SP02"/>
    <s v="P06"/>
    <s v="G3"/>
    <x v="207"/>
    <x v="739"/>
    <n v="143"/>
    <x v="0"/>
    <s v="Dennison Crosswaite"/>
    <n v="2024"/>
    <m/>
    <n v="6.31"/>
    <n v="902.32999999999993"/>
    <x v="796"/>
  </r>
  <r>
    <x v="799"/>
    <s v="SP02"/>
    <s v="P06"/>
    <s v="G6"/>
    <x v="289"/>
    <x v="740"/>
    <n v="183"/>
    <x v="0"/>
    <s v="Dennison Crosswaite"/>
    <n v="2023"/>
    <m/>
    <n v="6.31"/>
    <n v="1154.73"/>
    <x v="797"/>
  </r>
  <r>
    <x v="800"/>
    <s v="SP02"/>
    <s v="P07"/>
    <s v="G6"/>
    <x v="358"/>
    <x v="741"/>
    <n v="224"/>
    <x v="0"/>
    <s v="Dennison Crosswaite"/>
    <n v="2023"/>
    <m/>
    <n v="9.94"/>
    <n v="2226.56"/>
    <x v="798"/>
  </r>
  <r>
    <x v="801"/>
    <s v="SP02"/>
    <s v="P07"/>
    <s v="G6"/>
    <x v="187"/>
    <x v="742"/>
    <n v="227"/>
    <x v="0"/>
    <s v="Dennison Crosswaite"/>
    <n v="2024"/>
    <m/>
    <n v="9.94"/>
    <n v="2256.38"/>
    <x v="799"/>
  </r>
  <r>
    <x v="802"/>
    <s v="SP02"/>
    <s v="P08"/>
    <s v="G6"/>
    <x v="359"/>
    <x v="743"/>
    <n v="28"/>
    <x v="0"/>
    <s v="Dennison Crosswaite"/>
    <n v="2023"/>
    <m/>
    <n v="7.73"/>
    <n v="216.44"/>
    <x v="800"/>
  </r>
  <r>
    <x v="803"/>
    <s v="SP02"/>
    <s v="P08"/>
    <s v="G5"/>
    <x v="182"/>
    <x v="606"/>
    <n v="171"/>
    <x v="0"/>
    <s v="Dennison Crosswaite"/>
    <n v="2023"/>
    <m/>
    <n v="7.73"/>
    <n v="1321.8300000000002"/>
    <x v="801"/>
  </r>
  <r>
    <x v="804"/>
    <s v="SP02"/>
    <s v="P10"/>
    <s v="G2"/>
    <x v="35"/>
    <x v="744"/>
    <n v="516"/>
    <x v="0"/>
    <s v="Dennison Crosswaite"/>
    <n v="2024"/>
    <m/>
    <n v="8.2200000000000006"/>
    <n v="4241.5200000000004"/>
    <x v="802"/>
  </r>
  <r>
    <x v="805"/>
    <s v="SP02"/>
    <s v="P10"/>
    <s v="G6"/>
    <x v="360"/>
    <x v="745"/>
    <n v="156"/>
    <x v="1"/>
    <s v="Dennison Crosswaite"/>
    <n v="2024"/>
    <m/>
    <n v="8.2200000000000006"/>
    <n v="1282.3200000000002"/>
    <x v="803"/>
  </r>
  <r>
    <x v="806"/>
    <s v="SP02"/>
    <s v="P10"/>
    <s v="G6"/>
    <x v="115"/>
    <x v="746"/>
    <n v="89"/>
    <x v="2"/>
    <s v="Dennison Crosswaite"/>
    <n v="2024"/>
    <m/>
    <n v="8.2200000000000006"/>
    <n v="731.58"/>
    <x v="804"/>
  </r>
  <r>
    <x v="807"/>
    <s v="SP02"/>
    <s v="P10"/>
    <s v="G6"/>
    <x v="46"/>
    <x v="61"/>
    <n v="31"/>
    <x v="0"/>
    <s v="Dennison Crosswaite"/>
    <n v="2024"/>
    <m/>
    <n v="8.2200000000000006"/>
    <n v="254.82000000000002"/>
    <x v="805"/>
  </r>
  <r>
    <x v="808"/>
    <s v="SP02"/>
    <s v="P10"/>
    <s v="G1"/>
    <x v="0"/>
    <x v="747"/>
    <n v="506"/>
    <x v="0"/>
    <s v="Dennison Crosswaite"/>
    <n v="2023"/>
    <m/>
    <n v="8.2200000000000006"/>
    <n v="4159.3200000000006"/>
    <x v="806"/>
  </r>
  <r>
    <x v="809"/>
    <s v="SP02"/>
    <s v="P10"/>
    <s v="G3"/>
    <x v="13"/>
    <x v="748"/>
    <n v="1360"/>
    <x v="0"/>
    <s v="Dennison Crosswaite"/>
    <n v="2024"/>
    <m/>
    <n v="8.2200000000000006"/>
    <n v="11179.2"/>
    <x v="807"/>
  </r>
  <r>
    <x v="810"/>
    <s v="SP02"/>
    <s v="P10"/>
    <s v="G6"/>
    <x v="167"/>
    <x v="749"/>
    <n v="47"/>
    <x v="0"/>
    <s v="Dennison Crosswaite"/>
    <n v="2023"/>
    <m/>
    <n v="8.2200000000000006"/>
    <n v="386.34000000000003"/>
    <x v="808"/>
  </r>
  <r>
    <x v="811"/>
    <s v="SP02"/>
    <s v="P11"/>
    <s v="G6"/>
    <x v="361"/>
    <x v="750"/>
    <n v="646"/>
    <x v="0"/>
    <s v="Dennison Crosswaite"/>
    <n v="2024"/>
    <m/>
    <n v="10.23"/>
    <n v="6608.58"/>
    <x v="809"/>
  </r>
  <r>
    <x v="812"/>
    <s v="SP02"/>
    <s v="P11"/>
    <s v="G5"/>
    <x v="362"/>
    <x v="751"/>
    <n v="508"/>
    <x v="1"/>
    <s v="Dennison Crosswaite"/>
    <n v="2024"/>
    <m/>
    <n v="10.23"/>
    <n v="5196.84"/>
    <x v="810"/>
  </r>
  <r>
    <x v="813"/>
    <s v="SP02"/>
    <s v="P11"/>
    <s v="G6"/>
    <x v="145"/>
    <x v="752"/>
    <n v="309"/>
    <x v="0"/>
    <s v="Dennison Crosswaite"/>
    <n v="2023"/>
    <m/>
    <n v="10.23"/>
    <n v="3161.07"/>
    <x v="811"/>
  </r>
  <r>
    <x v="814"/>
    <s v="SP02"/>
    <s v="P13"/>
    <s v="G2"/>
    <x v="83"/>
    <x v="753"/>
    <n v="433"/>
    <x v="0"/>
    <s v="Dennison Crosswaite"/>
    <n v="2023"/>
    <m/>
    <n v="10.51"/>
    <n v="4550.83"/>
    <x v="812"/>
  </r>
  <r>
    <x v="815"/>
    <s v="SP02"/>
    <s v="P13"/>
    <s v="G5"/>
    <x v="96"/>
    <x v="754"/>
    <n v="871"/>
    <x v="0"/>
    <s v="Dennison Crosswaite"/>
    <n v="2023"/>
    <m/>
    <n v="10.51"/>
    <n v="9154.2099999999991"/>
    <x v="813"/>
  </r>
  <r>
    <x v="816"/>
    <s v="SP02"/>
    <s v="P13"/>
    <s v="G1"/>
    <x v="252"/>
    <x v="755"/>
    <n v="701"/>
    <x v="1"/>
    <s v="Dennison Crosswaite"/>
    <n v="2024"/>
    <m/>
    <n v="10.51"/>
    <n v="7367.51"/>
    <x v="814"/>
  </r>
  <r>
    <x v="817"/>
    <s v="SP02"/>
    <s v="P13"/>
    <s v="G4"/>
    <x v="238"/>
    <x v="17"/>
    <n v="925"/>
    <x v="0"/>
    <s v="Dennison Crosswaite"/>
    <n v="2024"/>
    <m/>
    <n v="10.51"/>
    <n v="9721.75"/>
    <x v="815"/>
  </r>
  <r>
    <x v="818"/>
    <s v="SP02"/>
    <s v="P14"/>
    <s v="G4"/>
    <x v="64"/>
    <x v="756"/>
    <n v="417"/>
    <x v="0"/>
    <s v="Dennison Crosswaite"/>
    <n v="2023"/>
    <m/>
    <n v="6.43"/>
    <n v="2681.31"/>
    <x v="816"/>
  </r>
  <r>
    <x v="819"/>
    <s v="SP02"/>
    <s v="P14"/>
    <s v="G5"/>
    <x v="305"/>
    <x v="757"/>
    <n v="496"/>
    <x v="0"/>
    <s v="Dennison Crosswaite"/>
    <n v="2024"/>
    <m/>
    <n v="6.43"/>
    <n v="3189.2799999999997"/>
    <x v="817"/>
  </r>
  <r>
    <x v="820"/>
    <s v="SP02"/>
    <s v="P14"/>
    <s v="G5"/>
    <x v="256"/>
    <x v="758"/>
    <n v="303"/>
    <x v="0"/>
    <s v="Dennison Crosswaite"/>
    <n v="2024"/>
    <m/>
    <n v="6.43"/>
    <n v="1948.29"/>
    <x v="818"/>
  </r>
  <r>
    <x v="821"/>
    <s v="SP02"/>
    <s v="P14"/>
    <s v="G6"/>
    <x v="328"/>
    <x v="759"/>
    <n v="365"/>
    <x v="0"/>
    <s v="Dennison Crosswaite"/>
    <n v="2023"/>
    <m/>
    <n v="6.43"/>
    <n v="2346.9499999999998"/>
    <x v="819"/>
  </r>
  <r>
    <x v="822"/>
    <s v="SP02"/>
    <s v="P15"/>
    <s v="G1"/>
    <x v="363"/>
    <x v="760"/>
    <n v="421"/>
    <x v="0"/>
    <s v="Dennison Crosswaite"/>
    <n v="2023"/>
    <m/>
    <n v="12.41"/>
    <n v="5224.6099999999997"/>
    <x v="820"/>
  </r>
  <r>
    <x v="823"/>
    <s v="SP02"/>
    <s v="P16"/>
    <s v="G1"/>
    <x v="55"/>
    <x v="761"/>
    <n v="596"/>
    <x v="0"/>
    <s v="Dennison Crosswaite"/>
    <n v="2023"/>
    <m/>
    <n v="9.57"/>
    <n v="5703.72"/>
    <x v="821"/>
  </r>
  <r>
    <x v="824"/>
    <s v="SP02"/>
    <s v="P16"/>
    <s v="G1"/>
    <x v="64"/>
    <x v="762"/>
    <n v="221"/>
    <x v="0"/>
    <s v="Dennison Crosswaite"/>
    <n v="2023"/>
    <m/>
    <n v="9.57"/>
    <n v="2114.9700000000003"/>
    <x v="822"/>
  </r>
  <r>
    <x v="825"/>
    <s v="SP02"/>
    <s v="P16"/>
    <s v="G6"/>
    <x v="40"/>
    <x v="101"/>
    <n v="75"/>
    <x v="0"/>
    <s v="Dennison Crosswaite"/>
    <n v="2023"/>
    <m/>
    <n v="9.57"/>
    <n v="717.75"/>
    <x v="823"/>
  </r>
  <r>
    <x v="826"/>
    <s v="SP02"/>
    <s v="P16"/>
    <s v="G6"/>
    <x v="152"/>
    <x v="763"/>
    <n v="776"/>
    <x v="0"/>
    <s v="Dennison Crosswaite"/>
    <n v="2023"/>
    <m/>
    <n v="9.57"/>
    <n v="7426.3200000000006"/>
    <x v="824"/>
  </r>
  <r>
    <x v="827"/>
    <s v="SP02"/>
    <s v="P16"/>
    <s v="G6"/>
    <x v="233"/>
    <x v="764"/>
    <n v="157"/>
    <x v="3"/>
    <s v="Dennison Crosswaite"/>
    <n v="2023"/>
    <m/>
    <n v="9.57"/>
    <n v="1502.49"/>
    <x v="825"/>
  </r>
  <r>
    <x v="828"/>
    <s v="SP02"/>
    <s v="P17"/>
    <s v="G6"/>
    <x v="27"/>
    <x v="765"/>
    <n v="1522"/>
    <x v="1"/>
    <s v="Dennison Crosswaite"/>
    <n v="2024"/>
    <m/>
    <n v="8.43"/>
    <n v="12830.46"/>
    <x v="826"/>
  </r>
  <r>
    <x v="829"/>
    <s v="SP02"/>
    <s v="P18"/>
    <s v="G1"/>
    <x v="364"/>
    <x v="766"/>
    <n v="91"/>
    <x v="0"/>
    <s v="Dennison Crosswaite"/>
    <n v="2023"/>
    <m/>
    <n v="6.8"/>
    <n v="618.79999999999995"/>
    <x v="827"/>
  </r>
  <r>
    <x v="830"/>
    <s v="SP02"/>
    <s v="P18"/>
    <s v="G4"/>
    <x v="167"/>
    <x v="767"/>
    <n v="1124"/>
    <x v="0"/>
    <s v="Dennison Crosswaite"/>
    <n v="2023"/>
    <m/>
    <n v="6.8"/>
    <n v="7643.2"/>
    <x v="828"/>
  </r>
  <r>
    <x v="831"/>
    <s v="SP02"/>
    <s v="P18"/>
    <s v="G5"/>
    <x v="84"/>
    <x v="768"/>
    <n v="182"/>
    <x v="0"/>
    <s v="Dennison Crosswaite"/>
    <n v="2023"/>
    <m/>
    <n v="6.8"/>
    <n v="1237.5999999999999"/>
    <x v="829"/>
  </r>
  <r>
    <x v="832"/>
    <s v="SP02"/>
    <s v="P18"/>
    <s v="G4"/>
    <x v="237"/>
    <x v="769"/>
    <n v="691"/>
    <x v="0"/>
    <s v="Dennison Crosswaite"/>
    <n v="2024"/>
    <m/>
    <n v="6.8"/>
    <n v="4698.8"/>
    <x v="830"/>
  </r>
  <r>
    <x v="833"/>
    <s v="SP02"/>
    <s v="P18"/>
    <s v="G6"/>
    <x v="18"/>
    <x v="770"/>
    <n v="1864"/>
    <x v="0"/>
    <s v="Dennison Crosswaite"/>
    <n v="2023"/>
    <m/>
    <n v="6.8"/>
    <n v="12675.199999999999"/>
    <x v="831"/>
  </r>
  <r>
    <x v="834"/>
    <s v="SP02"/>
    <s v="P19"/>
    <s v="G2"/>
    <x v="54"/>
    <x v="771"/>
    <n v="198"/>
    <x v="1"/>
    <s v="Dennison Crosswaite"/>
    <n v="2024"/>
    <m/>
    <n v="5.04"/>
    <n v="997.92"/>
    <x v="832"/>
  </r>
  <r>
    <x v="835"/>
    <s v="SP02"/>
    <s v="P21"/>
    <s v="G2"/>
    <x v="315"/>
    <x v="521"/>
    <n v="52"/>
    <x v="0"/>
    <s v="Dennison Crosswaite"/>
    <n v="2023"/>
    <m/>
    <n v="3.32"/>
    <n v="172.64"/>
    <x v="833"/>
  </r>
  <r>
    <x v="836"/>
    <s v="SP02"/>
    <s v="P21"/>
    <s v="G2"/>
    <x v="365"/>
    <x v="772"/>
    <n v="433"/>
    <x v="2"/>
    <s v="Dennison Crosswaite"/>
    <n v="2024"/>
    <m/>
    <n v="3.32"/>
    <n v="1437.56"/>
    <x v="834"/>
  </r>
  <r>
    <x v="837"/>
    <s v="SP02"/>
    <s v="P21"/>
    <s v="G6"/>
    <x v="2"/>
    <x v="773"/>
    <n v="258"/>
    <x v="0"/>
    <s v="Dennison Crosswaite"/>
    <n v="2024"/>
    <m/>
    <n v="3.32"/>
    <n v="856.56"/>
    <x v="835"/>
  </r>
  <r>
    <x v="838"/>
    <s v="SP02"/>
    <s v="P21"/>
    <s v="G6"/>
    <x v="366"/>
    <x v="774"/>
    <n v="172"/>
    <x v="0"/>
    <s v="Dennison Crosswaite"/>
    <n v="2024"/>
    <m/>
    <n v="3.32"/>
    <n v="571.04"/>
    <x v="836"/>
  </r>
  <r>
    <x v="839"/>
    <s v="SP02"/>
    <s v="P21"/>
    <s v="G2"/>
    <x v="273"/>
    <x v="775"/>
    <n v="1173"/>
    <x v="1"/>
    <s v="Dennison Crosswaite"/>
    <n v="2024"/>
    <m/>
    <n v="3.32"/>
    <n v="3894.3599999999997"/>
    <x v="837"/>
  </r>
  <r>
    <x v="840"/>
    <s v="SP02"/>
    <s v="P22"/>
    <s v="G2"/>
    <x v="184"/>
    <x v="776"/>
    <n v="192"/>
    <x v="0"/>
    <s v="Dennison Crosswaite"/>
    <n v="2024"/>
    <m/>
    <n v="2.65"/>
    <n v="508.79999999999995"/>
    <x v="838"/>
  </r>
  <r>
    <x v="841"/>
    <s v="SP02"/>
    <s v="P22"/>
    <s v="G2"/>
    <x v="273"/>
    <x v="777"/>
    <n v="211"/>
    <x v="1"/>
    <s v="Dennison Crosswaite"/>
    <n v="2024"/>
    <m/>
    <n v="2.65"/>
    <n v="559.15"/>
    <x v="839"/>
  </r>
  <r>
    <x v="842"/>
    <s v="SP02"/>
    <s v="P22"/>
    <s v="G1"/>
    <x v="346"/>
    <x v="778"/>
    <n v="517"/>
    <x v="2"/>
    <s v="Dennison Crosswaite"/>
    <n v="2024"/>
    <m/>
    <n v="2.65"/>
    <n v="1370.05"/>
    <x v="840"/>
  </r>
  <r>
    <x v="843"/>
    <s v="SP02"/>
    <s v="P01"/>
    <s v="G5"/>
    <x v="52"/>
    <x v="779"/>
    <n v="251"/>
    <x v="0"/>
    <s v="Dennison Crosswaite"/>
    <n v="2023"/>
    <m/>
    <n v="5.26"/>
    <n v="1320.26"/>
    <x v="841"/>
  </r>
  <r>
    <x v="844"/>
    <s v="SP02"/>
    <s v="P01"/>
    <s v="G5"/>
    <x v="329"/>
    <x v="780"/>
    <n v="591"/>
    <x v="0"/>
    <s v="Dennison Crosswaite"/>
    <n v="2023"/>
    <m/>
    <n v="5.26"/>
    <n v="3108.66"/>
    <x v="842"/>
  </r>
  <r>
    <x v="845"/>
    <s v="SP02"/>
    <s v="P01"/>
    <s v="G6"/>
    <x v="367"/>
    <x v="781"/>
    <n v="586"/>
    <x v="3"/>
    <s v="Dennison Crosswaite"/>
    <n v="2024"/>
    <m/>
    <n v="5.26"/>
    <n v="3082.3599999999997"/>
    <x v="843"/>
  </r>
  <r>
    <x v="846"/>
    <s v="SP02"/>
    <s v="P01"/>
    <s v="G1"/>
    <x v="147"/>
    <x v="782"/>
    <n v="350"/>
    <x v="0"/>
    <s v="Dennison Crosswaite"/>
    <n v="2023"/>
    <m/>
    <n v="5.26"/>
    <n v="1841"/>
    <x v="844"/>
  </r>
  <r>
    <x v="847"/>
    <s v="SP02"/>
    <s v="P03"/>
    <s v="G2"/>
    <x v="88"/>
    <x v="783"/>
    <n v="501"/>
    <x v="0"/>
    <s v="Dennison Crosswaite"/>
    <n v="2023"/>
    <m/>
    <n v="5.15"/>
    <n v="2580.15"/>
    <x v="845"/>
  </r>
  <r>
    <x v="848"/>
    <s v="SP02"/>
    <s v="P04"/>
    <s v="G6"/>
    <x v="368"/>
    <x v="784"/>
    <n v="363"/>
    <x v="0"/>
    <s v="Dennison Crosswaite"/>
    <n v="2023"/>
    <m/>
    <n v="3.85"/>
    <n v="1397.55"/>
    <x v="846"/>
  </r>
  <r>
    <x v="849"/>
    <s v="SP02"/>
    <s v="P04"/>
    <s v="G3"/>
    <x v="308"/>
    <x v="785"/>
    <n v="469"/>
    <x v="0"/>
    <s v="Dennison Crosswaite"/>
    <n v="2024"/>
    <m/>
    <n v="3.85"/>
    <n v="1805.65"/>
    <x v="847"/>
  </r>
  <r>
    <x v="850"/>
    <s v="SP02"/>
    <s v="P04"/>
    <s v="G4"/>
    <x v="135"/>
    <x v="786"/>
    <n v="1113"/>
    <x v="0"/>
    <s v="Dennison Crosswaite"/>
    <n v="2023"/>
    <m/>
    <n v="3.85"/>
    <n v="4285.05"/>
    <x v="848"/>
  </r>
  <r>
    <x v="851"/>
    <s v="SP02"/>
    <s v="P05"/>
    <s v="G3"/>
    <x v="54"/>
    <x v="787"/>
    <n v="524"/>
    <x v="1"/>
    <s v="Dennison Crosswaite"/>
    <n v="2024"/>
    <m/>
    <n v="5.72"/>
    <n v="2997.2799999999997"/>
    <x v="849"/>
  </r>
  <r>
    <x v="852"/>
    <s v="SP02"/>
    <s v="P05"/>
    <s v="G6"/>
    <x v="299"/>
    <x v="788"/>
    <n v="873"/>
    <x v="0"/>
    <s v="Dennison Crosswaite"/>
    <n v="2023"/>
    <m/>
    <n v="5.72"/>
    <n v="4993.5599999999995"/>
    <x v="850"/>
  </r>
  <r>
    <x v="853"/>
    <s v="SP02"/>
    <s v="P06"/>
    <s v="G6"/>
    <x v="219"/>
    <x v="204"/>
    <n v="88"/>
    <x v="0"/>
    <s v="Dennison Crosswaite"/>
    <n v="2023"/>
    <m/>
    <n v="6.31"/>
    <n v="555.28"/>
    <x v="207"/>
  </r>
  <r>
    <x v="854"/>
    <s v="SP02"/>
    <s v="P07"/>
    <s v="G1"/>
    <x v="369"/>
    <x v="47"/>
    <n v="224"/>
    <x v="0"/>
    <s v="Dennison Crosswaite"/>
    <n v="2023"/>
    <m/>
    <n v="9.94"/>
    <n v="2226.56"/>
    <x v="851"/>
  </r>
  <r>
    <x v="855"/>
    <s v="SP02"/>
    <s v="P07"/>
    <s v="G1"/>
    <x v="45"/>
    <x v="789"/>
    <n v="185"/>
    <x v="0"/>
    <s v="Dennison Crosswaite"/>
    <n v="2023"/>
    <m/>
    <n v="9.94"/>
    <n v="1838.8999999999999"/>
    <x v="852"/>
  </r>
  <r>
    <x v="856"/>
    <s v="SP02"/>
    <s v="P08"/>
    <s v="G1"/>
    <x v="56"/>
    <x v="790"/>
    <n v="590"/>
    <x v="1"/>
    <s v="Dennison Crosswaite"/>
    <n v="2024"/>
    <m/>
    <n v="7.73"/>
    <n v="4560.7"/>
    <x v="853"/>
  </r>
  <r>
    <x v="857"/>
    <s v="SP02"/>
    <s v="P08"/>
    <s v="G6"/>
    <x v="246"/>
    <x v="791"/>
    <n v="430"/>
    <x v="0"/>
    <s v="Dennison Crosswaite"/>
    <n v="2023"/>
    <m/>
    <n v="7.73"/>
    <n v="3323.9"/>
    <x v="854"/>
  </r>
  <r>
    <x v="858"/>
    <s v="SP02"/>
    <s v="P08"/>
    <s v="G6"/>
    <x v="370"/>
    <x v="792"/>
    <n v="291"/>
    <x v="0"/>
    <s v="Dennison Crosswaite"/>
    <n v="2024"/>
    <m/>
    <n v="7.73"/>
    <n v="2249.4300000000003"/>
    <x v="855"/>
  </r>
  <r>
    <x v="859"/>
    <s v="SP02"/>
    <s v="P08"/>
    <s v="G6"/>
    <x v="371"/>
    <x v="793"/>
    <n v="224"/>
    <x v="0"/>
    <s v="Dennison Crosswaite"/>
    <n v="2023"/>
    <m/>
    <n v="7.73"/>
    <n v="1731.52"/>
    <x v="856"/>
  </r>
  <r>
    <x v="860"/>
    <s v="SP02"/>
    <s v="P09"/>
    <s v="G2"/>
    <x v="355"/>
    <x v="406"/>
    <n v="220"/>
    <x v="0"/>
    <s v="Dennison Crosswaite"/>
    <n v="2023"/>
    <m/>
    <n v="3.68"/>
    <n v="809.6"/>
    <x v="857"/>
  </r>
  <r>
    <x v="861"/>
    <s v="SP02"/>
    <s v="P09"/>
    <s v="G5"/>
    <x v="313"/>
    <x v="794"/>
    <n v="250"/>
    <x v="1"/>
    <s v="Dennison Crosswaite"/>
    <n v="2024"/>
    <m/>
    <n v="3.68"/>
    <n v="920"/>
    <x v="858"/>
  </r>
  <r>
    <x v="862"/>
    <s v="SP02"/>
    <s v="P09"/>
    <s v="G5"/>
    <x v="73"/>
    <x v="795"/>
    <n v="320"/>
    <x v="0"/>
    <s v="Dennison Crosswaite"/>
    <n v="2024"/>
    <m/>
    <n v="3.68"/>
    <n v="1177.6000000000001"/>
    <x v="859"/>
  </r>
  <r>
    <x v="863"/>
    <s v="SP02"/>
    <s v="P10"/>
    <s v="G5"/>
    <x v="328"/>
    <x v="796"/>
    <n v="444"/>
    <x v="3"/>
    <s v="Dennison Crosswaite"/>
    <n v="2023"/>
    <m/>
    <n v="8.2200000000000006"/>
    <n v="3649.6800000000003"/>
    <x v="860"/>
  </r>
  <r>
    <x v="864"/>
    <s v="SP02"/>
    <s v="P10"/>
    <s v="G5"/>
    <x v="372"/>
    <x v="101"/>
    <n v="80"/>
    <x v="0"/>
    <s v="Dennison Crosswaite"/>
    <n v="2023"/>
    <m/>
    <n v="8.2200000000000006"/>
    <n v="657.6"/>
    <x v="861"/>
  </r>
  <r>
    <x v="865"/>
    <s v="SP02"/>
    <s v="P10"/>
    <s v="G2"/>
    <x v="257"/>
    <x v="797"/>
    <n v="92"/>
    <x v="0"/>
    <s v="Dennison Crosswaite"/>
    <n v="2023"/>
    <m/>
    <n v="8.2200000000000006"/>
    <n v="756.24"/>
    <x v="862"/>
  </r>
  <r>
    <x v="866"/>
    <s v="SP02"/>
    <s v="P10"/>
    <s v="G6"/>
    <x v="259"/>
    <x v="798"/>
    <n v="346"/>
    <x v="0"/>
    <s v="Dennison Crosswaite"/>
    <n v="2023"/>
    <m/>
    <n v="8.2200000000000006"/>
    <n v="2844.1200000000003"/>
    <x v="863"/>
  </r>
  <r>
    <x v="867"/>
    <s v="SP02"/>
    <s v="P11"/>
    <s v="G5"/>
    <x v="148"/>
    <x v="799"/>
    <n v="348"/>
    <x v="0"/>
    <s v="Dennison Crosswaite"/>
    <n v="2024"/>
    <m/>
    <n v="10.23"/>
    <n v="3560.04"/>
    <x v="864"/>
  </r>
  <r>
    <x v="868"/>
    <s v="SP02"/>
    <s v="P12"/>
    <s v="G2"/>
    <x v="246"/>
    <x v="800"/>
    <n v="24"/>
    <x v="3"/>
    <s v="Dennison Crosswaite"/>
    <n v="2023"/>
    <m/>
    <n v="4.74"/>
    <n v="113.76"/>
    <x v="865"/>
  </r>
  <r>
    <x v="869"/>
    <s v="SP02"/>
    <s v="P12"/>
    <s v="G1"/>
    <x v="92"/>
    <x v="801"/>
    <n v="25"/>
    <x v="0"/>
    <s v="Dennison Crosswaite"/>
    <n v="2023"/>
    <m/>
    <n v="4.74"/>
    <n v="118.5"/>
    <x v="866"/>
  </r>
  <r>
    <x v="870"/>
    <s v="SP02"/>
    <s v="P12"/>
    <s v="G4"/>
    <x v="313"/>
    <x v="802"/>
    <n v="553"/>
    <x v="1"/>
    <s v="Dennison Crosswaite"/>
    <n v="2024"/>
    <m/>
    <n v="4.74"/>
    <n v="2621.2200000000003"/>
    <x v="867"/>
  </r>
  <r>
    <x v="871"/>
    <s v="SP02"/>
    <s v="P13"/>
    <s v="G3"/>
    <x v="286"/>
    <x v="803"/>
    <n v="1302"/>
    <x v="0"/>
    <s v="Dennison Crosswaite"/>
    <n v="2024"/>
    <m/>
    <n v="10.51"/>
    <n v="13684.02"/>
    <x v="868"/>
  </r>
  <r>
    <x v="872"/>
    <s v="SP02"/>
    <s v="P13"/>
    <s v="G4"/>
    <x v="323"/>
    <x v="730"/>
    <n v="551"/>
    <x v="1"/>
    <s v="Dennison Crosswaite"/>
    <n v="2024"/>
    <m/>
    <n v="10.51"/>
    <n v="5791.01"/>
    <x v="869"/>
  </r>
  <r>
    <x v="873"/>
    <s v="SP02"/>
    <s v="P13"/>
    <s v="G2"/>
    <x v="148"/>
    <x v="804"/>
    <n v="1279"/>
    <x v="0"/>
    <s v="Dennison Crosswaite"/>
    <n v="2024"/>
    <m/>
    <n v="10.51"/>
    <n v="13442.289999999999"/>
    <x v="870"/>
  </r>
  <r>
    <x v="874"/>
    <s v="SP02"/>
    <s v="P13"/>
    <s v="G6"/>
    <x v="89"/>
    <x v="344"/>
    <n v="710"/>
    <x v="0"/>
    <s v="Dennison Crosswaite"/>
    <n v="2023"/>
    <m/>
    <n v="10.51"/>
    <n v="7462.0999999999995"/>
    <x v="871"/>
  </r>
  <r>
    <x v="875"/>
    <s v="SP02"/>
    <s v="P14"/>
    <s v="G6"/>
    <x v="373"/>
    <x v="347"/>
    <n v="318"/>
    <x v="0"/>
    <s v="Dennison Crosswaite"/>
    <n v="2023"/>
    <m/>
    <n v="6.43"/>
    <n v="2044.74"/>
    <x v="872"/>
  </r>
  <r>
    <x v="876"/>
    <s v="SP02"/>
    <s v="P14"/>
    <s v="G4"/>
    <x v="283"/>
    <x v="805"/>
    <n v="486"/>
    <x v="0"/>
    <s v="Dennison Crosswaite"/>
    <n v="2023"/>
    <m/>
    <n v="6.43"/>
    <n v="3124.98"/>
    <x v="873"/>
  </r>
  <r>
    <x v="877"/>
    <s v="SP02"/>
    <s v="P15"/>
    <s v="G4"/>
    <x v="105"/>
    <x v="806"/>
    <n v="188"/>
    <x v="1"/>
    <s v="Dennison Crosswaite"/>
    <n v="2024"/>
    <m/>
    <n v="12.41"/>
    <n v="2333.08"/>
    <x v="874"/>
  </r>
  <r>
    <x v="878"/>
    <s v="SP02"/>
    <s v="P15"/>
    <s v="G2"/>
    <x v="194"/>
    <x v="248"/>
    <n v="67"/>
    <x v="0"/>
    <s v="Dennison Crosswaite"/>
    <n v="2024"/>
    <m/>
    <n v="12.41"/>
    <n v="831.47"/>
    <x v="875"/>
  </r>
  <r>
    <x v="879"/>
    <s v="SP02"/>
    <s v="P16"/>
    <s v="G6"/>
    <x v="294"/>
    <x v="807"/>
    <n v="627"/>
    <x v="1"/>
    <s v="Dennison Crosswaite"/>
    <n v="2024"/>
    <m/>
    <n v="9.57"/>
    <n v="6000.39"/>
    <x v="876"/>
  </r>
  <r>
    <x v="880"/>
    <s v="SP02"/>
    <s v="P16"/>
    <s v="G6"/>
    <x v="315"/>
    <x v="333"/>
    <n v="154"/>
    <x v="0"/>
    <s v="Dennison Crosswaite"/>
    <n v="2023"/>
    <m/>
    <n v="9.57"/>
    <n v="1473.78"/>
    <x v="877"/>
  </r>
  <r>
    <x v="881"/>
    <s v="SP02"/>
    <s v="P16"/>
    <s v="G2"/>
    <x v="166"/>
    <x v="808"/>
    <n v="66"/>
    <x v="0"/>
    <s v="Dennison Crosswaite"/>
    <n v="2023"/>
    <m/>
    <n v="9.57"/>
    <n v="631.62"/>
    <x v="878"/>
  </r>
  <r>
    <x v="882"/>
    <s v="SP02"/>
    <s v="P17"/>
    <s v="G4"/>
    <x v="110"/>
    <x v="809"/>
    <n v="774"/>
    <x v="1"/>
    <s v="Dennison Crosswaite"/>
    <n v="2024"/>
    <m/>
    <n v="8.43"/>
    <n v="6524.82"/>
    <x v="879"/>
  </r>
  <r>
    <x v="883"/>
    <s v="SP02"/>
    <s v="P18"/>
    <s v="G2"/>
    <x v="367"/>
    <x v="810"/>
    <n v="1053"/>
    <x v="0"/>
    <s v="Dennison Crosswaite"/>
    <n v="2024"/>
    <m/>
    <n v="6.8"/>
    <n v="7160.4"/>
    <x v="395"/>
  </r>
  <r>
    <x v="884"/>
    <s v="SP02"/>
    <s v="P18"/>
    <s v="G5"/>
    <x v="25"/>
    <x v="811"/>
    <n v="1199"/>
    <x v="0"/>
    <s v="Dennison Crosswaite"/>
    <n v="2023"/>
    <m/>
    <n v="6.8"/>
    <n v="8153.2"/>
    <x v="880"/>
  </r>
  <r>
    <x v="885"/>
    <s v="SP02"/>
    <s v="P18"/>
    <s v="G6"/>
    <x v="46"/>
    <x v="812"/>
    <n v="1006"/>
    <x v="0"/>
    <s v="Dennison Crosswaite"/>
    <n v="2024"/>
    <m/>
    <n v="6.8"/>
    <n v="6840.8"/>
    <x v="881"/>
  </r>
  <r>
    <x v="886"/>
    <s v="SP02"/>
    <s v="P18"/>
    <s v="G6"/>
    <x v="19"/>
    <x v="813"/>
    <n v="486"/>
    <x v="0"/>
    <s v="Dennison Crosswaite"/>
    <n v="2023"/>
    <m/>
    <n v="6.8"/>
    <n v="3304.7999999999997"/>
    <x v="882"/>
  </r>
  <r>
    <x v="887"/>
    <s v="SP02"/>
    <s v="P18"/>
    <s v="G1"/>
    <x v="199"/>
    <x v="814"/>
    <n v="1152"/>
    <x v="0"/>
    <s v="Dennison Crosswaite"/>
    <n v="2024"/>
    <m/>
    <n v="6.8"/>
    <n v="7833.5999999999995"/>
    <x v="883"/>
  </r>
  <r>
    <x v="888"/>
    <s v="SP02"/>
    <s v="P18"/>
    <s v="G5"/>
    <x v="95"/>
    <x v="815"/>
    <n v="1116"/>
    <x v="1"/>
    <s v="Dennison Crosswaite"/>
    <n v="2024"/>
    <m/>
    <n v="6.8"/>
    <n v="7588.8"/>
    <x v="884"/>
  </r>
  <r>
    <x v="889"/>
    <s v="SP02"/>
    <s v="P19"/>
    <s v="G1"/>
    <x v="374"/>
    <x v="816"/>
    <n v="412"/>
    <x v="0"/>
    <s v="Dennison Crosswaite"/>
    <n v="2024"/>
    <m/>
    <n v="5.04"/>
    <n v="2076.48"/>
    <x v="885"/>
  </r>
  <r>
    <x v="890"/>
    <s v="SP02"/>
    <s v="P19"/>
    <s v="G2"/>
    <x v="209"/>
    <x v="817"/>
    <n v="237"/>
    <x v="0"/>
    <s v="Dennison Crosswaite"/>
    <n v="2024"/>
    <m/>
    <n v="5.04"/>
    <n v="1194.48"/>
    <x v="886"/>
  </r>
  <r>
    <x v="891"/>
    <s v="SP02"/>
    <s v="P19"/>
    <s v="G3"/>
    <x v="45"/>
    <x v="818"/>
    <n v="287"/>
    <x v="0"/>
    <s v="Dennison Crosswaite"/>
    <n v="2023"/>
    <m/>
    <n v="5.04"/>
    <n v="1446.48"/>
    <x v="887"/>
  </r>
  <r>
    <x v="892"/>
    <s v="SP02"/>
    <s v="P19"/>
    <s v="G4"/>
    <x v="9"/>
    <x v="819"/>
    <n v="73"/>
    <x v="0"/>
    <s v="Dennison Crosswaite"/>
    <n v="2024"/>
    <m/>
    <n v="5.04"/>
    <n v="367.92"/>
    <x v="888"/>
  </r>
  <r>
    <x v="893"/>
    <s v="SP02"/>
    <s v="P19"/>
    <s v="G6"/>
    <x v="325"/>
    <x v="820"/>
    <n v="378"/>
    <x v="0"/>
    <s v="Dennison Crosswaite"/>
    <n v="2024"/>
    <m/>
    <n v="5.04"/>
    <n v="1905.1200000000001"/>
    <x v="889"/>
  </r>
  <r>
    <x v="894"/>
    <s v="SP02"/>
    <s v="P19"/>
    <s v="G1"/>
    <x v="293"/>
    <x v="821"/>
    <n v="152"/>
    <x v="0"/>
    <s v="Dennison Crosswaite"/>
    <n v="2023"/>
    <m/>
    <n v="5.04"/>
    <n v="766.08"/>
    <x v="890"/>
  </r>
  <r>
    <x v="895"/>
    <s v="SP02"/>
    <s v="P20"/>
    <s v="G5"/>
    <x v="247"/>
    <x v="822"/>
    <n v="1701"/>
    <x v="0"/>
    <s v="Dennison Crosswaite"/>
    <n v="2024"/>
    <m/>
    <n v="2.76"/>
    <n v="4694.7599999999993"/>
    <x v="891"/>
  </r>
  <r>
    <x v="896"/>
    <s v="SP02"/>
    <s v="P20"/>
    <s v="G2"/>
    <x v="324"/>
    <x v="823"/>
    <n v="232"/>
    <x v="0"/>
    <s v="Dennison Crosswaite"/>
    <n v="2024"/>
    <m/>
    <n v="2.76"/>
    <n v="640.31999999999994"/>
    <x v="892"/>
  </r>
  <r>
    <x v="897"/>
    <s v="SP02"/>
    <s v="P20"/>
    <s v="G3"/>
    <x v="162"/>
    <x v="824"/>
    <n v="899"/>
    <x v="0"/>
    <s v="Dennison Crosswaite"/>
    <n v="2023"/>
    <m/>
    <n v="2.76"/>
    <n v="2481.2399999999998"/>
    <x v="893"/>
  </r>
  <r>
    <x v="898"/>
    <s v="SP02"/>
    <s v="P21"/>
    <s v="G6"/>
    <x v="19"/>
    <x v="825"/>
    <n v="561"/>
    <x v="0"/>
    <s v="Dennison Crosswaite"/>
    <n v="2023"/>
    <m/>
    <n v="3.32"/>
    <n v="1862.52"/>
    <x v="894"/>
  </r>
  <r>
    <x v="899"/>
    <s v="SP02"/>
    <s v="P21"/>
    <s v="G1"/>
    <x v="19"/>
    <x v="826"/>
    <n v="783"/>
    <x v="0"/>
    <s v="Dennison Crosswaite"/>
    <n v="2023"/>
    <m/>
    <n v="3.32"/>
    <n v="2599.56"/>
    <x v="895"/>
  </r>
  <r>
    <x v="900"/>
    <s v="SP02"/>
    <s v="P22"/>
    <s v="G1"/>
    <x v="242"/>
    <x v="827"/>
    <n v="151"/>
    <x v="0"/>
    <s v="Dennison Crosswaite"/>
    <n v="2023"/>
    <m/>
    <n v="2.65"/>
    <n v="400.15"/>
    <x v="896"/>
  </r>
  <r>
    <x v="901"/>
    <s v="SP02"/>
    <s v="P22"/>
    <s v="G5"/>
    <x v="52"/>
    <x v="828"/>
    <n v="340"/>
    <x v="0"/>
    <s v="Dennison Crosswaite"/>
    <n v="2023"/>
    <m/>
    <n v="2.65"/>
    <n v="901"/>
    <x v="897"/>
  </r>
  <r>
    <x v="902"/>
    <s v="SP02"/>
    <s v="P22"/>
    <s v="G1"/>
    <x v="156"/>
    <x v="829"/>
    <n v="319"/>
    <x v="0"/>
    <s v="Dennison Crosswaite"/>
    <n v="2023"/>
    <m/>
    <n v="2.65"/>
    <n v="845.35"/>
    <x v="898"/>
  </r>
  <r>
    <x v="903"/>
    <s v="SP02"/>
    <s v="P22"/>
    <s v="G4"/>
    <x v="303"/>
    <x v="830"/>
    <n v="428"/>
    <x v="0"/>
    <s v="Dennison Crosswaite"/>
    <n v="2024"/>
    <m/>
    <n v="2.65"/>
    <n v="1134.2"/>
    <x v="899"/>
  </r>
  <r>
    <x v="904"/>
    <s v="SP02"/>
    <s v="P22"/>
    <s v="G1"/>
    <x v="124"/>
    <x v="831"/>
    <n v="491"/>
    <x v="0"/>
    <s v="Dennison Crosswaite"/>
    <n v="2023"/>
    <m/>
    <n v="2.65"/>
    <n v="1301.1499999999999"/>
    <x v="900"/>
  </r>
  <r>
    <x v="905"/>
    <s v="SP02"/>
    <s v="P22"/>
    <s v="G3"/>
    <x v="369"/>
    <x v="832"/>
    <n v="290"/>
    <x v="0"/>
    <s v="Dennison Crosswaite"/>
    <n v="2023"/>
    <m/>
    <n v="2.65"/>
    <n v="768.5"/>
    <x v="901"/>
  </r>
  <r>
    <x v="906"/>
    <s v="SP02"/>
    <s v="P22"/>
    <s v="G5"/>
    <x v="47"/>
    <x v="833"/>
    <n v="108"/>
    <x v="2"/>
    <s v="Dennison Crosswaite"/>
    <n v="2024"/>
    <m/>
    <n v="2.65"/>
    <n v="286.2"/>
    <x v="902"/>
  </r>
  <r>
    <x v="907"/>
    <s v="SP02"/>
    <s v="P01"/>
    <s v="G1"/>
    <x v="190"/>
    <x v="834"/>
    <n v="426"/>
    <x v="0"/>
    <s v="Dennison Crosswaite"/>
    <n v="2023"/>
    <m/>
    <n v="5.26"/>
    <n v="2240.7599999999998"/>
    <x v="903"/>
  </r>
  <r>
    <x v="908"/>
    <s v="SP02"/>
    <s v="P01"/>
    <s v="G1"/>
    <x v="53"/>
    <x v="835"/>
    <n v="19"/>
    <x v="2"/>
    <s v="Dennison Crosswaite"/>
    <n v="2024"/>
    <m/>
    <n v="5.26"/>
    <n v="99.94"/>
    <x v="904"/>
  </r>
  <r>
    <x v="909"/>
    <s v="SP02"/>
    <s v="P01"/>
    <s v="G1"/>
    <x v="66"/>
    <x v="836"/>
    <n v="346"/>
    <x v="0"/>
    <s v="Dennison Crosswaite"/>
    <n v="2023"/>
    <m/>
    <n v="5.26"/>
    <n v="1819.96"/>
    <x v="905"/>
  </r>
  <r>
    <x v="910"/>
    <s v="SP02"/>
    <s v="P01"/>
    <s v="G6"/>
    <x v="174"/>
    <x v="837"/>
    <n v="56"/>
    <x v="1"/>
    <s v="Dennison Crosswaite"/>
    <n v="2024"/>
    <m/>
    <n v="5.26"/>
    <n v="294.56"/>
    <x v="906"/>
  </r>
  <r>
    <x v="911"/>
    <s v="SP02"/>
    <s v="P02"/>
    <s v="G4"/>
    <x v="375"/>
    <x v="589"/>
    <n v="297"/>
    <x v="0"/>
    <s v="Dennison Crosswaite"/>
    <n v="2024"/>
    <m/>
    <n v="7.48"/>
    <n v="2221.56"/>
    <x v="907"/>
  </r>
  <r>
    <x v="912"/>
    <s v="SP02"/>
    <s v="P03"/>
    <s v="G6"/>
    <x v="376"/>
    <x v="838"/>
    <n v="139"/>
    <x v="0"/>
    <s v="Dennison Crosswaite"/>
    <n v="2023"/>
    <m/>
    <n v="5.15"/>
    <n v="715.85"/>
    <x v="908"/>
  </r>
  <r>
    <x v="913"/>
    <s v="SP02"/>
    <s v="P04"/>
    <s v="G6"/>
    <x v="358"/>
    <x v="839"/>
    <n v="640"/>
    <x v="0"/>
    <s v="Dennison Crosswaite"/>
    <n v="2023"/>
    <m/>
    <n v="3.85"/>
    <n v="2464"/>
    <x v="909"/>
  </r>
  <r>
    <x v="914"/>
    <s v="SP02"/>
    <s v="P04"/>
    <s v="G2"/>
    <x v="350"/>
    <x v="840"/>
    <n v="20"/>
    <x v="0"/>
    <s v="Dennison Crosswaite"/>
    <n v="2023"/>
    <m/>
    <n v="3.85"/>
    <n v="77"/>
    <x v="910"/>
  </r>
  <r>
    <x v="915"/>
    <s v="SP02"/>
    <s v="P05"/>
    <s v="G2"/>
    <x v="63"/>
    <x v="841"/>
    <n v="580"/>
    <x v="0"/>
    <s v="Dennison Crosswaite"/>
    <n v="2023"/>
    <m/>
    <n v="5.72"/>
    <n v="3317.6"/>
    <x v="911"/>
  </r>
  <r>
    <x v="916"/>
    <s v="SP02"/>
    <s v="P05"/>
    <s v="G6"/>
    <x v="83"/>
    <x v="842"/>
    <n v="609"/>
    <x v="0"/>
    <s v="Dennison Crosswaite"/>
    <n v="2023"/>
    <m/>
    <n v="5.72"/>
    <n v="3483.48"/>
    <x v="912"/>
  </r>
  <r>
    <x v="917"/>
    <s v="SP02"/>
    <s v="P05"/>
    <s v="G5"/>
    <x v="214"/>
    <x v="843"/>
    <n v="614"/>
    <x v="0"/>
    <s v="Dennison Crosswaite"/>
    <n v="2024"/>
    <m/>
    <n v="5.72"/>
    <n v="3512.08"/>
    <x v="913"/>
  </r>
  <r>
    <x v="918"/>
    <s v="SP02"/>
    <s v="P07"/>
    <s v="G1"/>
    <x v="286"/>
    <x v="844"/>
    <n v="248"/>
    <x v="0"/>
    <s v="Dennison Crosswaite"/>
    <n v="2024"/>
    <m/>
    <n v="9.94"/>
    <n v="2465.12"/>
    <x v="914"/>
  </r>
  <r>
    <x v="919"/>
    <s v="SP02"/>
    <s v="P07"/>
    <s v="G2"/>
    <x v="154"/>
    <x v="845"/>
    <n v="198"/>
    <x v="0"/>
    <s v="Dennison Crosswaite"/>
    <n v="2024"/>
    <m/>
    <n v="9.94"/>
    <n v="1968.12"/>
    <x v="915"/>
  </r>
  <r>
    <x v="920"/>
    <s v="SP02"/>
    <s v="P07"/>
    <s v="G6"/>
    <x v="370"/>
    <x v="846"/>
    <n v="222"/>
    <x v="0"/>
    <s v="Dennison Crosswaite"/>
    <n v="2024"/>
    <m/>
    <n v="9.94"/>
    <n v="2206.6799999999998"/>
    <x v="916"/>
  </r>
  <r>
    <x v="921"/>
    <s v="SP02"/>
    <s v="P07"/>
    <s v="G2"/>
    <x v="334"/>
    <x v="847"/>
    <n v="177"/>
    <x v="0"/>
    <s v="Dennison Crosswaite"/>
    <n v="2023"/>
    <m/>
    <n v="9.94"/>
    <n v="1759.3799999999999"/>
    <x v="917"/>
  </r>
  <r>
    <x v="922"/>
    <s v="SP02"/>
    <s v="P07"/>
    <s v="G6"/>
    <x v="68"/>
    <x v="848"/>
    <n v="290"/>
    <x v="3"/>
    <s v="Dennison Crosswaite"/>
    <n v="2024"/>
    <m/>
    <n v="9.94"/>
    <n v="2882.6"/>
    <x v="918"/>
  </r>
  <r>
    <x v="923"/>
    <s v="SP02"/>
    <s v="P07"/>
    <s v="G6"/>
    <x v="125"/>
    <x v="849"/>
    <n v="169"/>
    <x v="0"/>
    <s v="Dennison Crosswaite"/>
    <n v="2023"/>
    <m/>
    <n v="9.94"/>
    <n v="1679.86"/>
    <x v="919"/>
  </r>
  <r>
    <x v="924"/>
    <s v="SP02"/>
    <s v="P08"/>
    <s v="G1"/>
    <x v="32"/>
    <x v="850"/>
    <n v="118"/>
    <x v="3"/>
    <s v="Dennison Crosswaite"/>
    <n v="2024"/>
    <m/>
    <n v="7.73"/>
    <n v="912.1400000000001"/>
    <x v="920"/>
  </r>
  <r>
    <x v="925"/>
    <s v="SP02"/>
    <s v="P08"/>
    <s v="G3"/>
    <x v="57"/>
    <x v="851"/>
    <n v="450"/>
    <x v="0"/>
    <s v="Dennison Crosswaite"/>
    <n v="2024"/>
    <m/>
    <n v="7.73"/>
    <n v="3478.5"/>
    <x v="921"/>
  </r>
  <r>
    <x v="926"/>
    <s v="SP02"/>
    <s v="P09"/>
    <s v="G2"/>
    <x v="70"/>
    <x v="852"/>
    <n v="113"/>
    <x v="0"/>
    <s v="Dennison Crosswaite"/>
    <n v="2023"/>
    <m/>
    <n v="3.68"/>
    <n v="415.84000000000003"/>
    <x v="922"/>
  </r>
  <r>
    <x v="927"/>
    <s v="SP02"/>
    <s v="P10"/>
    <s v="G1"/>
    <x v="365"/>
    <x v="853"/>
    <n v="111"/>
    <x v="2"/>
    <s v="Dennison Crosswaite"/>
    <n v="2024"/>
    <m/>
    <n v="8.2200000000000006"/>
    <n v="912.42000000000007"/>
    <x v="923"/>
  </r>
  <r>
    <x v="928"/>
    <s v="SP02"/>
    <s v="P11"/>
    <s v="G6"/>
    <x v="107"/>
    <x v="854"/>
    <n v="141"/>
    <x v="3"/>
    <s v="Dennison Crosswaite"/>
    <n v="2023"/>
    <m/>
    <n v="10.23"/>
    <n v="1442.43"/>
    <x v="924"/>
  </r>
  <r>
    <x v="929"/>
    <s v="SP02"/>
    <s v="P11"/>
    <s v="G1"/>
    <x v="139"/>
    <x v="855"/>
    <n v="361"/>
    <x v="0"/>
    <s v="Dennison Crosswaite"/>
    <n v="2024"/>
    <m/>
    <n v="10.23"/>
    <n v="3693.03"/>
    <x v="925"/>
  </r>
  <r>
    <x v="930"/>
    <s v="SP02"/>
    <s v="P12"/>
    <s v="G2"/>
    <x v="308"/>
    <x v="856"/>
    <n v="419"/>
    <x v="0"/>
    <s v="Dennison Crosswaite"/>
    <n v="2024"/>
    <m/>
    <n v="4.74"/>
    <n v="1986.0600000000002"/>
    <x v="926"/>
  </r>
  <r>
    <x v="931"/>
    <s v="SP02"/>
    <s v="P12"/>
    <s v="G4"/>
    <x v="129"/>
    <x v="857"/>
    <n v="614"/>
    <x v="0"/>
    <s v="Dennison Crosswaite"/>
    <n v="2023"/>
    <m/>
    <n v="4.74"/>
    <n v="2910.36"/>
    <x v="927"/>
  </r>
  <r>
    <x v="932"/>
    <s v="SP02"/>
    <s v="P13"/>
    <s v="G5"/>
    <x v="159"/>
    <x v="858"/>
    <n v="182"/>
    <x v="0"/>
    <s v="Dennison Crosswaite"/>
    <n v="2023"/>
    <m/>
    <n v="10.51"/>
    <n v="1912.82"/>
    <x v="928"/>
  </r>
  <r>
    <x v="933"/>
    <s v="SP02"/>
    <s v="P13"/>
    <s v="G1"/>
    <x v="338"/>
    <x v="859"/>
    <n v="491"/>
    <x v="0"/>
    <s v="Dennison Crosswaite"/>
    <n v="2023"/>
    <m/>
    <n v="10.51"/>
    <n v="5160.41"/>
    <x v="929"/>
  </r>
  <r>
    <x v="934"/>
    <s v="SP02"/>
    <s v="P14"/>
    <s v="G5"/>
    <x v="117"/>
    <x v="860"/>
    <n v="283"/>
    <x v="0"/>
    <s v="Dennison Crosswaite"/>
    <n v="2024"/>
    <m/>
    <n v="6.43"/>
    <n v="1819.6899999999998"/>
    <x v="930"/>
  </r>
  <r>
    <x v="935"/>
    <s v="SP02"/>
    <s v="P14"/>
    <s v="G6"/>
    <x v="67"/>
    <x v="532"/>
    <n v="409"/>
    <x v="0"/>
    <s v="Dennison Crosswaite"/>
    <n v="2023"/>
    <m/>
    <n v="6.43"/>
    <n v="2629.87"/>
    <x v="931"/>
  </r>
  <r>
    <x v="936"/>
    <s v="SP02"/>
    <s v="P14"/>
    <s v="G2"/>
    <x v="36"/>
    <x v="861"/>
    <n v="86"/>
    <x v="0"/>
    <s v="Dennison Crosswaite"/>
    <n v="2023"/>
    <m/>
    <n v="6.43"/>
    <n v="552.98"/>
    <x v="932"/>
  </r>
  <r>
    <x v="937"/>
    <s v="SP02"/>
    <s v="P14"/>
    <s v="G2"/>
    <x v="309"/>
    <x v="862"/>
    <n v="327"/>
    <x v="1"/>
    <s v="Dennison Crosswaite"/>
    <n v="2024"/>
    <m/>
    <n v="6.43"/>
    <n v="2102.61"/>
    <x v="933"/>
  </r>
  <r>
    <x v="938"/>
    <s v="SP02"/>
    <s v="P14"/>
    <s v="G5"/>
    <x v="264"/>
    <x v="863"/>
    <n v="409"/>
    <x v="1"/>
    <s v="Dennison Crosswaite"/>
    <n v="2024"/>
    <m/>
    <n v="6.43"/>
    <n v="2629.87"/>
    <x v="934"/>
  </r>
  <r>
    <x v="939"/>
    <s v="SP02"/>
    <s v="P14"/>
    <s v="G6"/>
    <x v="158"/>
    <x v="864"/>
    <n v="344"/>
    <x v="0"/>
    <s v="Dennison Crosswaite"/>
    <n v="2023"/>
    <m/>
    <n v="6.43"/>
    <n v="2211.92"/>
    <x v="935"/>
  </r>
  <r>
    <x v="940"/>
    <s v="SP02"/>
    <s v="P15"/>
    <s v="G1"/>
    <x v="26"/>
    <x v="485"/>
    <n v="304"/>
    <x v="0"/>
    <s v="Dennison Crosswaite"/>
    <n v="2023"/>
    <m/>
    <n v="12.41"/>
    <n v="3772.64"/>
    <x v="936"/>
  </r>
  <r>
    <x v="941"/>
    <s v="SP02"/>
    <s v="P15"/>
    <s v="G3"/>
    <x v="52"/>
    <x v="865"/>
    <n v="425"/>
    <x v="0"/>
    <s v="Dennison Crosswaite"/>
    <n v="2023"/>
    <m/>
    <n v="12.41"/>
    <n v="5274.25"/>
    <x v="937"/>
  </r>
  <r>
    <x v="942"/>
    <s v="SP02"/>
    <s v="P15"/>
    <s v="G6"/>
    <x v="121"/>
    <x v="866"/>
    <n v="373"/>
    <x v="0"/>
    <s v="Dennison Crosswaite"/>
    <n v="2023"/>
    <m/>
    <n v="12.41"/>
    <n v="4628.93"/>
    <x v="938"/>
  </r>
  <r>
    <x v="943"/>
    <s v="SP02"/>
    <s v="P15"/>
    <s v="G1"/>
    <x v="377"/>
    <x v="867"/>
    <n v="58"/>
    <x v="0"/>
    <s v="Dennison Crosswaite"/>
    <n v="2023"/>
    <m/>
    <n v="12.41"/>
    <n v="719.78"/>
    <x v="939"/>
  </r>
  <r>
    <x v="944"/>
    <s v="SP02"/>
    <s v="P16"/>
    <s v="G1"/>
    <x v="92"/>
    <x v="868"/>
    <n v="704"/>
    <x v="0"/>
    <s v="Dennison Crosswaite"/>
    <n v="2023"/>
    <m/>
    <n v="9.57"/>
    <n v="6737.2800000000007"/>
    <x v="940"/>
  </r>
  <r>
    <x v="945"/>
    <s v="SP02"/>
    <s v="P16"/>
    <s v="G6"/>
    <x v="276"/>
    <x v="869"/>
    <n v="256"/>
    <x v="0"/>
    <s v="Dennison Crosswaite"/>
    <n v="2023"/>
    <m/>
    <n v="9.57"/>
    <n v="2449.92"/>
    <x v="941"/>
  </r>
  <r>
    <x v="946"/>
    <s v="SP02"/>
    <s v="P17"/>
    <s v="G2"/>
    <x v="378"/>
    <x v="870"/>
    <n v="305"/>
    <x v="0"/>
    <s v="Dennison Crosswaite"/>
    <n v="2023"/>
    <m/>
    <n v="8.43"/>
    <n v="2571.15"/>
    <x v="942"/>
  </r>
  <r>
    <x v="947"/>
    <s v="SP02"/>
    <s v="P17"/>
    <s v="G1"/>
    <x v="84"/>
    <x v="871"/>
    <n v="645"/>
    <x v="0"/>
    <s v="Dennison Crosswaite"/>
    <n v="2023"/>
    <m/>
    <n v="8.43"/>
    <n v="5437.3499999999995"/>
    <x v="943"/>
  </r>
  <r>
    <x v="948"/>
    <s v="SP02"/>
    <s v="P17"/>
    <s v="G1"/>
    <x v="41"/>
    <x v="872"/>
    <n v="998"/>
    <x v="0"/>
    <s v="Dennison Crosswaite"/>
    <n v="2024"/>
    <m/>
    <n v="8.43"/>
    <n v="8413.14"/>
    <x v="944"/>
  </r>
  <r>
    <x v="949"/>
    <s v="SP02"/>
    <s v="P18"/>
    <s v="G1"/>
    <x v="187"/>
    <x v="873"/>
    <n v="721"/>
    <x v="3"/>
    <s v="Dennison Crosswaite"/>
    <n v="2024"/>
    <m/>
    <n v="6.8"/>
    <n v="4902.8"/>
    <x v="945"/>
  </r>
  <r>
    <x v="950"/>
    <s v="SP02"/>
    <s v="P18"/>
    <s v="G5"/>
    <x v="225"/>
    <x v="752"/>
    <n v="525"/>
    <x v="1"/>
    <s v="Dennison Crosswaite"/>
    <n v="2024"/>
    <m/>
    <n v="6.8"/>
    <n v="3570"/>
    <x v="946"/>
  </r>
  <r>
    <x v="951"/>
    <s v="SP02"/>
    <s v="P18"/>
    <s v="G1"/>
    <x v="251"/>
    <x v="874"/>
    <n v="324"/>
    <x v="0"/>
    <s v="Dennison Crosswaite"/>
    <n v="2023"/>
    <m/>
    <n v="6.8"/>
    <n v="2203.1999999999998"/>
    <x v="947"/>
  </r>
  <r>
    <x v="952"/>
    <s v="SP02"/>
    <s v="P18"/>
    <s v="G6"/>
    <x v="379"/>
    <x v="875"/>
    <n v="92"/>
    <x v="0"/>
    <s v="Dennison Crosswaite"/>
    <n v="2024"/>
    <m/>
    <n v="6.8"/>
    <n v="625.6"/>
    <x v="948"/>
  </r>
  <r>
    <x v="953"/>
    <s v="SP02"/>
    <s v="P18"/>
    <s v="G2"/>
    <x v="236"/>
    <x v="876"/>
    <n v="1838"/>
    <x v="0"/>
    <s v="Dennison Crosswaite"/>
    <n v="2023"/>
    <m/>
    <n v="6.8"/>
    <n v="12498.4"/>
    <x v="949"/>
  </r>
  <r>
    <x v="954"/>
    <s v="SP02"/>
    <s v="P18"/>
    <s v="G6"/>
    <x v="160"/>
    <x v="877"/>
    <n v="305"/>
    <x v="3"/>
    <s v="Dennison Crosswaite"/>
    <n v="2023"/>
    <m/>
    <n v="6.8"/>
    <n v="2074"/>
    <x v="950"/>
  </r>
  <r>
    <x v="955"/>
    <s v="SP02"/>
    <s v="P18"/>
    <s v="G5"/>
    <x v="7"/>
    <x v="878"/>
    <n v="396"/>
    <x v="0"/>
    <s v="Dennison Crosswaite"/>
    <n v="2023"/>
    <m/>
    <n v="6.8"/>
    <n v="2692.7999999999997"/>
    <x v="951"/>
  </r>
  <r>
    <x v="956"/>
    <s v="SP02"/>
    <s v="P18"/>
    <s v="G5"/>
    <x v="154"/>
    <x v="879"/>
    <n v="4186"/>
    <x v="3"/>
    <s v="Dennison Crosswaite"/>
    <n v="2024"/>
    <m/>
    <n v="6.8"/>
    <n v="28464.799999999999"/>
    <x v="952"/>
  </r>
  <r>
    <x v="957"/>
    <s v="SP02"/>
    <s v="P19"/>
    <s v="G4"/>
    <x v="185"/>
    <x v="880"/>
    <n v="265"/>
    <x v="0"/>
    <s v="Dennison Crosswaite"/>
    <n v="2023"/>
    <m/>
    <n v="5.04"/>
    <n v="1335.6"/>
    <x v="953"/>
  </r>
  <r>
    <x v="958"/>
    <s v="SP02"/>
    <s v="P19"/>
    <s v="G2"/>
    <x v="242"/>
    <x v="881"/>
    <n v="218"/>
    <x v="0"/>
    <s v="Dennison Crosswaite"/>
    <n v="2023"/>
    <m/>
    <n v="5.04"/>
    <n v="1098.72"/>
    <x v="954"/>
  </r>
  <r>
    <x v="959"/>
    <s v="SP02"/>
    <s v="P19"/>
    <s v="G4"/>
    <x v="380"/>
    <x v="882"/>
    <n v="385"/>
    <x v="0"/>
    <s v="Dennison Crosswaite"/>
    <n v="2023"/>
    <m/>
    <n v="5.04"/>
    <n v="1940.4"/>
    <x v="955"/>
  </r>
  <r>
    <x v="960"/>
    <s v="SP02"/>
    <s v="P20"/>
    <s v="G3"/>
    <x v="111"/>
    <x v="883"/>
    <n v="626"/>
    <x v="0"/>
    <s v="Dennison Crosswaite"/>
    <n v="2024"/>
    <m/>
    <n v="2.76"/>
    <n v="1727.7599999999998"/>
    <x v="956"/>
  </r>
  <r>
    <x v="961"/>
    <s v="SP02"/>
    <s v="P20"/>
    <s v="G6"/>
    <x v="381"/>
    <x v="884"/>
    <n v="650"/>
    <x v="0"/>
    <s v="Dennison Crosswaite"/>
    <n v="2023"/>
    <m/>
    <n v="2.76"/>
    <n v="1793.9999999999998"/>
    <x v="957"/>
  </r>
  <r>
    <x v="962"/>
    <s v="SP02"/>
    <s v="P20"/>
    <s v="G6"/>
    <x v="329"/>
    <x v="885"/>
    <n v="401"/>
    <x v="0"/>
    <s v="Dennison Crosswaite"/>
    <n v="2023"/>
    <m/>
    <n v="2.76"/>
    <n v="1106.76"/>
    <x v="958"/>
  </r>
  <r>
    <x v="963"/>
    <s v="SP02"/>
    <s v="P21"/>
    <s v="G1"/>
    <x v="165"/>
    <x v="886"/>
    <n v="90"/>
    <x v="0"/>
    <s v="Dennison Crosswaite"/>
    <n v="2024"/>
    <m/>
    <n v="3.32"/>
    <n v="298.8"/>
    <x v="959"/>
  </r>
  <r>
    <x v="964"/>
    <s v="SP02"/>
    <s v="P21"/>
    <s v="G2"/>
    <x v="154"/>
    <x v="887"/>
    <n v="804"/>
    <x v="0"/>
    <s v="Dennison Crosswaite"/>
    <n v="2024"/>
    <m/>
    <n v="3.32"/>
    <n v="2669.2799999999997"/>
    <x v="960"/>
  </r>
  <r>
    <x v="965"/>
    <s v="SP02"/>
    <s v="P22"/>
    <s v="G6"/>
    <x v="353"/>
    <x v="888"/>
    <n v="449"/>
    <x v="0"/>
    <s v="Dennison Crosswaite"/>
    <n v="2024"/>
    <m/>
    <n v="2.65"/>
    <n v="1189.8499999999999"/>
    <x v="961"/>
  </r>
  <r>
    <x v="966"/>
    <s v="SP02"/>
    <s v="P22"/>
    <s v="G5"/>
    <x v="110"/>
    <x v="889"/>
    <n v="86"/>
    <x v="1"/>
    <s v="Dennison Crosswaite"/>
    <n v="2024"/>
    <m/>
    <n v="2.65"/>
    <n v="227.9"/>
    <x v="962"/>
  </r>
  <r>
    <x v="967"/>
    <s v="SP02"/>
    <s v="P22"/>
    <s v="G6"/>
    <x v="382"/>
    <x v="890"/>
    <n v="451"/>
    <x v="0"/>
    <s v="Dennison Crosswaite"/>
    <n v="2024"/>
    <m/>
    <n v="2.65"/>
    <n v="1195.1499999999999"/>
    <x v="963"/>
  </r>
  <r>
    <x v="968"/>
    <s v="SP02"/>
    <s v="P01"/>
    <s v="G1"/>
    <x v="239"/>
    <x v="891"/>
    <n v="818"/>
    <x v="0"/>
    <s v="Dennison Crosswaite"/>
    <n v="2023"/>
    <m/>
    <n v="5.26"/>
    <n v="4302.6799999999994"/>
    <x v="964"/>
  </r>
  <r>
    <x v="969"/>
    <s v="SP02"/>
    <s v="P01"/>
    <s v="G5"/>
    <x v="193"/>
    <x v="892"/>
    <n v="137"/>
    <x v="0"/>
    <s v="Dennison Crosswaite"/>
    <n v="2023"/>
    <m/>
    <n v="5.26"/>
    <n v="720.62"/>
    <x v="965"/>
  </r>
  <r>
    <x v="970"/>
    <s v="SP02"/>
    <s v="P01"/>
    <s v="G1"/>
    <x v="259"/>
    <x v="893"/>
    <n v="98"/>
    <x v="0"/>
    <s v="Dennison Crosswaite"/>
    <n v="2023"/>
    <m/>
    <n v="5.26"/>
    <n v="515.48"/>
    <x v="966"/>
  </r>
  <r>
    <x v="971"/>
    <s v="SP02"/>
    <s v="P01"/>
    <s v="G4"/>
    <x v="11"/>
    <x v="798"/>
    <n v="375"/>
    <x v="2"/>
    <s v="Dennison Crosswaite"/>
    <n v="2024"/>
    <m/>
    <n v="5.26"/>
    <n v="1972.5"/>
    <x v="967"/>
  </r>
  <r>
    <x v="972"/>
    <s v="SP02"/>
    <s v="P01"/>
    <s v="G1"/>
    <x v="86"/>
    <x v="894"/>
    <n v="451"/>
    <x v="0"/>
    <s v="Dennison Crosswaite"/>
    <n v="2023"/>
    <m/>
    <n v="5.26"/>
    <n v="2372.2599999999998"/>
    <x v="968"/>
  </r>
  <r>
    <x v="973"/>
    <s v="SP02"/>
    <s v="P01"/>
    <s v="G6"/>
    <x v="383"/>
    <x v="895"/>
    <n v="356"/>
    <x v="0"/>
    <s v="Dennison Crosswaite"/>
    <n v="2023"/>
    <m/>
    <n v="5.26"/>
    <n v="1872.56"/>
    <x v="969"/>
  </r>
  <r>
    <x v="974"/>
    <s v="SP02"/>
    <s v="P01"/>
    <s v="G1"/>
    <x v="292"/>
    <x v="896"/>
    <n v="838"/>
    <x v="0"/>
    <s v="Dennison Crosswaite"/>
    <n v="2024"/>
    <m/>
    <n v="5.26"/>
    <n v="4407.88"/>
    <x v="970"/>
  </r>
  <r>
    <x v="975"/>
    <s v="SP02"/>
    <s v="P02"/>
    <s v="G2"/>
    <x v="47"/>
    <x v="897"/>
    <n v="168"/>
    <x v="2"/>
    <s v="Dennison Crosswaite"/>
    <n v="2024"/>
    <m/>
    <n v="7.48"/>
    <n v="1256.6400000000001"/>
    <x v="971"/>
  </r>
  <r>
    <x v="976"/>
    <s v="SP02"/>
    <s v="P04"/>
    <s v="G4"/>
    <x v="316"/>
    <x v="898"/>
    <n v="902"/>
    <x v="0"/>
    <s v="Dennison Crosswaite"/>
    <n v="2024"/>
    <m/>
    <n v="3.85"/>
    <n v="3472.7000000000003"/>
    <x v="972"/>
  </r>
  <r>
    <x v="977"/>
    <s v="SP02"/>
    <s v="P04"/>
    <s v="G5"/>
    <x v="77"/>
    <x v="899"/>
    <n v="711"/>
    <x v="0"/>
    <s v="Dennison Crosswaite"/>
    <n v="2023"/>
    <m/>
    <n v="3.85"/>
    <n v="2737.35"/>
    <x v="973"/>
  </r>
  <r>
    <x v="978"/>
    <s v="SP02"/>
    <s v="P04"/>
    <s v="G1"/>
    <x v="97"/>
    <x v="900"/>
    <n v="1188"/>
    <x v="0"/>
    <s v="Dennison Crosswaite"/>
    <n v="2023"/>
    <m/>
    <n v="3.85"/>
    <n v="4573.8"/>
    <x v="974"/>
  </r>
  <r>
    <x v="979"/>
    <s v="SP02"/>
    <s v="P04"/>
    <s v="G3"/>
    <x v="49"/>
    <x v="901"/>
    <n v="1059"/>
    <x v="2"/>
    <s v="Dennison Crosswaite"/>
    <n v="2024"/>
    <m/>
    <n v="3.85"/>
    <n v="4077.15"/>
    <x v="975"/>
  </r>
  <r>
    <x v="980"/>
    <s v="SP02"/>
    <s v="P04"/>
    <s v="G4"/>
    <x v="67"/>
    <x v="902"/>
    <n v="939"/>
    <x v="0"/>
    <s v="Dennison Crosswaite"/>
    <n v="2023"/>
    <m/>
    <n v="3.85"/>
    <n v="3615.15"/>
    <x v="976"/>
  </r>
  <r>
    <x v="981"/>
    <s v="SP02"/>
    <s v="P04"/>
    <s v="G1"/>
    <x v="167"/>
    <x v="903"/>
    <n v="72"/>
    <x v="0"/>
    <s v="Dennison Crosswaite"/>
    <n v="2023"/>
    <m/>
    <n v="3.85"/>
    <n v="277.2"/>
    <x v="977"/>
  </r>
  <r>
    <x v="982"/>
    <s v="SP02"/>
    <s v="P05"/>
    <s v="G1"/>
    <x v="64"/>
    <x v="904"/>
    <n v="232"/>
    <x v="0"/>
    <s v="Dennison Crosswaite"/>
    <n v="2023"/>
    <m/>
    <n v="5.72"/>
    <n v="1327.04"/>
    <x v="978"/>
  </r>
  <r>
    <x v="983"/>
    <s v="SP02"/>
    <s v="P06"/>
    <s v="G1"/>
    <x v="384"/>
    <x v="905"/>
    <n v="398"/>
    <x v="0"/>
    <s v="Dennison Crosswaite"/>
    <n v="2024"/>
    <m/>
    <n v="6.31"/>
    <n v="2511.3799999999997"/>
    <x v="979"/>
  </r>
  <r>
    <x v="984"/>
    <s v="SP02"/>
    <s v="P06"/>
    <s v="G1"/>
    <x v="385"/>
    <x v="906"/>
    <n v="317"/>
    <x v="2"/>
    <s v="Dennison Crosswaite"/>
    <n v="2024"/>
    <m/>
    <n v="6.31"/>
    <n v="2000.27"/>
    <x v="980"/>
  </r>
  <r>
    <x v="985"/>
    <s v="SP02"/>
    <s v="P06"/>
    <s v="G6"/>
    <x v="118"/>
    <x v="907"/>
    <n v="109"/>
    <x v="0"/>
    <s v="Dennison Crosswaite"/>
    <n v="2023"/>
    <m/>
    <n v="6.31"/>
    <n v="687.79"/>
    <x v="981"/>
  </r>
  <r>
    <x v="986"/>
    <s v="SP02"/>
    <s v="P07"/>
    <s v="G3"/>
    <x v="379"/>
    <x v="908"/>
    <n v="234"/>
    <x v="0"/>
    <s v="Dennison Crosswaite"/>
    <n v="2024"/>
    <m/>
    <n v="9.94"/>
    <n v="2325.96"/>
    <x v="982"/>
  </r>
  <r>
    <x v="987"/>
    <s v="SP02"/>
    <s v="P07"/>
    <s v="G6"/>
    <x v="142"/>
    <x v="909"/>
    <n v="191"/>
    <x v="0"/>
    <s v="Dennison Crosswaite"/>
    <n v="2023"/>
    <m/>
    <n v="9.94"/>
    <n v="1898.54"/>
    <x v="983"/>
  </r>
  <r>
    <x v="988"/>
    <s v="SP02"/>
    <s v="P07"/>
    <s v="G1"/>
    <x v="330"/>
    <x v="910"/>
    <n v="201"/>
    <x v="0"/>
    <s v="Dennison Crosswaite"/>
    <n v="2024"/>
    <m/>
    <n v="9.94"/>
    <n v="1997.9399999999998"/>
    <x v="984"/>
  </r>
  <r>
    <x v="989"/>
    <s v="SP02"/>
    <s v="P07"/>
    <s v="G2"/>
    <x v="386"/>
    <x v="911"/>
    <n v="169"/>
    <x v="0"/>
    <s v="Dennison Crosswaite"/>
    <n v="2023"/>
    <m/>
    <n v="9.94"/>
    <n v="1679.86"/>
    <x v="985"/>
  </r>
  <r>
    <x v="990"/>
    <s v="SP02"/>
    <s v="P08"/>
    <s v="G1"/>
    <x v="52"/>
    <x v="912"/>
    <n v="582"/>
    <x v="0"/>
    <s v="Dennison Crosswaite"/>
    <n v="2023"/>
    <m/>
    <n v="7.73"/>
    <n v="4498.8600000000006"/>
    <x v="986"/>
  </r>
  <r>
    <x v="991"/>
    <s v="SP02"/>
    <s v="P08"/>
    <s v="G6"/>
    <x v="300"/>
    <x v="913"/>
    <n v="716"/>
    <x v="3"/>
    <s v="Dennison Crosswaite"/>
    <n v="2023"/>
    <m/>
    <n v="7.73"/>
    <n v="5534.68"/>
    <x v="987"/>
  </r>
  <r>
    <x v="992"/>
    <s v="SP02"/>
    <s v="P08"/>
    <s v="G5"/>
    <x v="325"/>
    <x v="914"/>
    <n v="144"/>
    <x v="0"/>
    <s v="Dennison Crosswaite"/>
    <n v="2024"/>
    <m/>
    <n v="7.73"/>
    <n v="1113.1200000000001"/>
    <x v="988"/>
  </r>
  <r>
    <x v="993"/>
    <s v="SP02"/>
    <s v="P08"/>
    <s v="G4"/>
    <x v="68"/>
    <x v="915"/>
    <n v="726"/>
    <x v="1"/>
    <s v="Dennison Crosswaite"/>
    <n v="2024"/>
    <m/>
    <n v="7.73"/>
    <n v="5611.9800000000005"/>
    <x v="989"/>
  </r>
  <r>
    <x v="994"/>
    <s v="SP02"/>
    <s v="P09"/>
    <s v="G1"/>
    <x v="26"/>
    <x v="135"/>
    <n v="529"/>
    <x v="0"/>
    <s v="Dennison Crosswaite"/>
    <n v="2023"/>
    <m/>
    <n v="3.68"/>
    <n v="1946.72"/>
    <x v="990"/>
  </r>
  <r>
    <x v="995"/>
    <s v="SP02"/>
    <s v="P09"/>
    <s v="G1"/>
    <x v="329"/>
    <x v="916"/>
    <n v="254"/>
    <x v="0"/>
    <s v="Dennison Crosswaite"/>
    <n v="2023"/>
    <m/>
    <n v="3.68"/>
    <n v="934.72"/>
    <x v="991"/>
  </r>
  <r>
    <x v="996"/>
    <s v="SP02"/>
    <s v="P10"/>
    <s v="G6"/>
    <x v="4"/>
    <x v="917"/>
    <n v="334"/>
    <x v="0"/>
    <s v="Dennison Crosswaite"/>
    <n v="2023"/>
    <m/>
    <n v="8.2200000000000006"/>
    <n v="2745.48"/>
    <x v="992"/>
  </r>
  <r>
    <x v="997"/>
    <s v="SP02"/>
    <s v="P10"/>
    <s v="G2"/>
    <x v="129"/>
    <x v="918"/>
    <n v="512"/>
    <x v="0"/>
    <s v="Dennison Crosswaite"/>
    <n v="2023"/>
    <m/>
    <n v="8.2200000000000006"/>
    <n v="4208.6400000000003"/>
    <x v="993"/>
  </r>
  <r>
    <x v="998"/>
    <s v="SP02"/>
    <s v="P10"/>
    <s v="G2"/>
    <x v="346"/>
    <x v="919"/>
    <n v="4"/>
    <x v="2"/>
    <s v="Dennison Crosswaite"/>
    <n v="2024"/>
    <m/>
    <n v="8.2200000000000006"/>
    <n v="32.880000000000003"/>
    <x v="994"/>
  </r>
  <r>
    <x v="999"/>
    <s v="SP02"/>
    <s v="P10"/>
    <s v="G1"/>
    <x v="4"/>
    <x v="920"/>
    <n v="230"/>
    <x v="0"/>
    <s v="Dennison Crosswaite"/>
    <n v="2023"/>
    <m/>
    <n v="8.2200000000000006"/>
    <n v="1890.6000000000001"/>
    <x v="995"/>
  </r>
  <r>
    <x v="1000"/>
    <s v="SP02"/>
    <s v="P10"/>
    <s v="G1"/>
    <x v="387"/>
    <x v="921"/>
    <n v="73"/>
    <x v="0"/>
    <s v="Dennison Crosswaite"/>
    <n v="2023"/>
    <m/>
    <n v="8.2200000000000006"/>
    <n v="600.06000000000006"/>
    <x v="996"/>
  </r>
  <r>
    <x v="1001"/>
    <s v="SP02"/>
    <s v="P10"/>
    <s v="G4"/>
    <x v="39"/>
    <x v="922"/>
    <n v="697"/>
    <x v="2"/>
    <s v="Dennison Crosswaite"/>
    <n v="2024"/>
    <m/>
    <n v="8.2200000000000006"/>
    <n v="5729.34"/>
    <x v="997"/>
  </r>
  <r>
    <x v="1002"/>
    <s v="SP02"/>
    <s v="P11"/>
    <s v="G1"/>
    <x v="97"/>
    <x v="630"/>
    <n v="129"/>
    <x v="0"/>
    <s v="Dennison Crosswaite"/>
    <n v="2023"/>
    <m/>
    <n v="10.23"/>
    <n v="1319.67"/>
    <x v="998"/>
  </r>
  <r>
    <x v="1003"/>
    <s v="SP02"/>
    <s v="P11"/>
    <s v="G6"/>
    <x v="82"/>
    <x v="923"/>
    <n v="20"/>
    <x v="0"/>
    <s v="Dennison Crosswaite"/>
    <n v="2024"/>
    <m/>
    <n v="10.23"/>
    <n v="204.60000000000002"/>
    <x v="999"/>
  </r>
  <r>
    <x v="1004"/>
    <s v="SP02"/>
    <s v="P12"/>
    <s v="G1"/>
    <x v="84"/>
    <x v="924"/>
    <n v="37"/>
    <x v="3"/>
    <s v="Dennison Crosswaite"/>
    <n v="2023"/>
    <m/>
    <n v="4.74"/>
    <n v="175.38"/>
    <x v="1000"/>
  </r>
  <r>
    <x v="1005"/>
    <s v="SP02"/>
    <s v="P12"/>
    <s v="G2"/>
    <x v="154"/>
    <x v="925"/>
    <n v="752"/>
    <x v="0"/>
    <s v="Dennison Crosswaite"/>
    <n v="2024"/>
    <m/>
    <n v="4.74"/>
    <n v="3564.48"/>
    <x v="1001"/>
  </r>
  <r>
    <x v="1006"/>
    <s v="SP02"/>
    <s v="P12"/>
    <s v="G3"/>
    <x v="144"/>
    <x v="926"/>
    <n v="819"/>
    <x v="1"/>
    <s v="Dennison Crosswaite"/>
    <n v="2024"/>
    <m/>
    <n v="4.74"/>
    <n v="3882.0600000000004"/>
    <x v="1002"/>
  </r>
  <r>
    <x v="1007"/>
    <s v="SP02"/>
    <s v="P12"/>
    <s v="G5"/>
    <x v="14"/>
    <x v="927"/>
    <n v="496"/>
    <x v="3"/>
    <s v="Dennison Crosswaite"/>
    <n v="2024"/>
    <m/>
    <n v="4.74"/>
    <n v="2351.04"/>
    <x v="1003"/>
  </r>
  <r>
    <x v="1008"/>
    <s v="SP02"/>
    <s v="P12"/>
    <s v="G2"/>
    <x v="236"/>
    <x v="928"/>
    <n v="290"/>
    <x v="0"/>
    <s v="Dennison Crosswaite"/>
    <n v="2023"/>
    <m/>
    <n v="4.74"/>
    <n v="1374.6000000000001"/>
    <x v="1004"/>
  </r>
  <r>
    <x v="1009"/>
    <s v="SP02"/>
    <s v="P13"/>
    <s v="G1"/>
    <x v="70"/>
    <x v="929"/>
    <n v="126"/>
    <x v="0"/>
    <s v="Dennison Crosswaite"/>
    <n v="2023"/>
    <m/>
    <n v="10.51"/>
    <n v="1324.26"/>
    <x v="1005"/>
  </r>
  <r>
    <x v="1010"/>
    <s v="SP02"/>
    <s v="P13"/>
    <s v="G1"/>
    <x v="245"/>
    <x v="930"/>
    <n v="869"/>
    <x v="0"/>
    <s v="Dennison Crosswaite"/>
    <n v="2023"/>
    <m/>
    <n v="10.51"/>
    <n v="9133.19"/>
    <x v="1006"/>
  </r>
  <r>
    <x v="1011"/>
    <s v="SP02"/>
    <s v="P13"/>
    <s v="G2"/>
    <x v="132"/>
    <x v="931"/>
    <n v="482"/>
    <x v="0"/>
    <s v="Dennison Crosswaite"/>
    <n v="2023"/>
    <m/>
    <n v="10.51"/>
    <n v="5065.82"/>
    <x v="1007"/>
  </r>
  <r>
    <x v="1012"/>
    <s v="SP02"/>
    <s v="P14"/>
    <s v="G3"/>
    <x v="237"/>
    <x v="932"/>
    <n v="179"/>
    <x v="0"/>
    <s v="Dennison Crosswaite"/>
    <n v="2024"/>
    <m/>
    <n v="6.43"/>
    <n v="1150.97"/>
    <x v="1008"/>
  </r>
  <r>
    <x v="1013"/>
    <s v="SP02"/>
    <s v="P14"/>
    <s v="G4"/>
    <x v="174"/>
    <x v="933"/>
    <n v="38"/>
    <x v="1"/>
    <s v="Dennison Crosswaite"/>
    <n v="2024"/>
    <m/>
    <n v="6.43"/>
    <n v="244.33999999999997"/>
    <x v="1009"/>
  </r>
  <r>
    <x v="1014"/>
    <s v="SP02"/>
    <s v="P15"/>
    <s v="G1"/>
    <x v="365"/>
    <x v="934"/>
    <n v="169"/>
    <x v="2"/>
    <s v="Dennison Crosswaite"/>
    <n v="2024"/>
    <m/>
    <n v="12.41"/>
    <n v="2097.29"/>
    <x v="1010"/>
  </r>
  <r>
    <x v="1015"/>
    <s v="SP02"/>
    <s v="P15"/>
    <s v="G1"/>
    <x v="348"/>
    <x v="322"/>
    <n v="173"/>
    <x v="0"/>
    <s v="Dennison Crosswaite"/>
    <n v="2024"/>
    <m/>
    <n v="12.41"/>
    <n v="2146.9299999999998"/>
    <x v="1011"/>
  </r>
  <r>
    <x v="1016"/>
    <s v="SP02"/>
    <s v="P16"/>
    <s v="G2"/>
    <x v="30"/>
    <x v="935"/>
    <n v="576"/>
    <x v="1"/>
    <s v="Dennison Crosswaite"/>
    <n v="2024"/>
    <m/>
    <n v="9.57"/>
    <n v="5512.32"/>
    <x v="1012"/>
  </r>
  <r>
    <x v="1017"/>
    <s v="SP02"/>
    <s v="P16"/>
    <s v="G3"/>
    <x v="48"/>
    <x v="936"/>
    <n v="432"/>
    <x v="0"/>
    <s v="Dennison Crosswaite"/>
    <n v="2024"/>
    <m/>
    <n v="9.57"/>
    <n v="4134.24"/>
    <x v="1013"/>
  </r>
  <r>
    <x v="1018"/>
    <s v="SP02"/>
    <s v="P17"/>
    <s v="G1"/>
    <x v="169"/>
    <x v="937"/>
    <n v="1000"/>
    <x v="1"/>
    <s v="Dennison Crosswaite"/>
    <n v="2024"/>
    <m/>
    <n v="8.43"/>
    <n v="8430"/>
    <x v="1014"/>
  </r>
  <r>
    <x v="1019"/>
    <s v="SP02"/>
    <s v="P17"/>
    <s v="G6"/>
    <x v="388"/>
    <x v="938"/>
    <n v="1317"/>
    <x v="0"/>
    <s v="Dennison Crosswaite"/>
    <n v="2023"/>
    <m/>
    <n v="8.43"/>
    <n v="11102.31"/>
    <x v="1015"/>
  </r>
  <r>
    <x v="1020"/>
    <s v="SP02"/>
    <s v="P17"/>
    <s v="G1"/>
    <x v="43"/>
    <x v="939"/>
    <n v="453"/>
    <x v="0"/>
    <s v="Dennison Crosswaite"/>
    <n v="2023"/>
    <m/>
    <n v="8.43"/>
    <n v="3818.79"/>
    <x v="1016"/>
  </r>
  <r>
    <x v="1021"/>
    <s v="SP02"/>
    <s v="P17"/>
    <s v="G2"/>
    <x v="85"/>
    <x v="940"/>
    <n v="1098"/>
    <x v="1"/>
    <s v="Dennison Crosswaite"/>
    <n v="2024"/>
    <m/>
    <n v="8.43"/>
    <n v="9256.14"/>
    <x v="1017"/>
  </r>
  <r>
    <x v="1022"/>
    <s v="SP02"/>
    <s v="P18"/>
    <s v="G6"/>
    <x v="389"/>
    <x v="941"/>
    <n v="531"/>
    <x v="3"/>
    <s v="Dennison Crosswaite"/>
    <n v="2023"/>
    <m/>
    <n v="6.8"/>
    <n v="3610.7999999999997"/>
    <x v="1018"/>
  </r>
  <r>
    <x v="1023"/>
    <s v="SP02"/>
    <s v="P18"/>
    <s v="G2"/>
    <x v="146"/>
    <x v="942"/>
    <n v="628"/>
    <x v="0"/>
    <s v="Dennison Crosswaite"/>
    <n v="2024"/>
    <m/>
    <n v="6.8"/>
    <n v="4270.3999999999996"/>
    <x v="1019"/>
  </r>
  <r>
    <x v="1024"/>
    <s v="SP02"/>
    <s v="P18"/>
    <s v="G1"/>
    <x v="103"/>
    <x v="943"/>
    <n v="573"/>
    <x v="0"/>
    <s v="Dennison Crosswaite"/>
    <n v="2023"/>
    <m/>
    <n v="6.8"/>
    <n v="3896.4"/>
    <x v="1020"/>
  </r>
  <r>
    <x v="1025"/>
    <s v="SP02"/>
    <s v="P18"/>
    <s v="G1"/>
    <x v="174"/>
    <x v="944"/>
    <n v="1319"/>
    <x v="1"/>
    <s v="Dennison Crosswaite"/>
    <n v="2024"/>
    <m/>
    <n v="6.8"/>
    <n v="8969.1999999999989"/>
    <x v="1021"/>
  </r>
  <r>
    <x v="1026"/>
    <s v="SP02"/>
    <s v="P19"/>
    <s v="G4"/>
    <x v="148"/>
    <x v="945"/>
    <n v="598"/>
    <x v="0"/>
    <s v="Dennison Crosswaite"/>
    <n v="2024"/>
    <m/>
    <n v="5.04"/>
    <n v="3013.92"/>
    <x v="1022"/>
  </r>
  <r>
    <x v="1027"/>
    <s v="SP02"/>
    <s v="P19"/>
    <s v="G4"/>
    <x v="384"/>
    <x v="946"/>
    <n v="186"/>
    <x v="0"/>
    <s v="Dennison Crosswaite"/>
    <n v="2024"/>
    <m/>
    <n v="5.04"/>
    <n v="937.44"/>
    <x v="1023"/>
  </r>
  <r>
    <x v="1028"/>
    <s v="SP02"/>
    <s v="P20"/>
    <s v="G6"/>
    <x v="179"/>
    <x v="947"/>
    <n v="232"/>
    <x v="0"/>
    <s v="Dennison Crosswaite"/>
    <n v="2023"/>
    <m/>
    <n v="2.76"/>
    <n v="640.31999999999994"/>
    <x v="1024"/>
  </r>
  <r>
    <x v="1029"/>
    <s v="SP02"/>
    <s v="P20"/>
    <s v="G2"/>
    <x v="116"/>
    <x v="948"/>
    <n v="334"/>
    <x v="0"/>
    <s v="Dennison Crosswaite"/>
    <n v="2023"/>
    <m/>
    <n v="2.76"/>
    <n v="921.83999999999992"/>
    <x v="1025"/>
  </r>
  <r>
    <x v="1030"/>
    <s v="SP02"/>
    <s v="P20"/>
    <s v="G5"/>
    <x v="182"/>
    <x v="949"/>
    <n v="304"/>
    <x v="0"/>
    <s v="Dennison Crosswaite"/>
    <n v="2023"/>
    <m/>
    <n v="2.76"/>
    <n v="839.04"/>
    <x v="1026"/>
  </r>
  <r>
    <x v="1031"/>
    <s v="SP02"/>
    <s v="P21"/>
    <s v="G1"/>
    <x v="390"/>
    <x v="950"/>
    <n v="350"/>
    <x v="0"/>
    <s v="Dennison Crosswaite"/>
    <n v="2023"/>
    <m/>
    <n v="3.32"/>
    <n v="1162"/>
    <x v="1027"/>
  </r>
  <r>
    <x v="1032"/>
    <s v="SP02"/>
    <s v="P21"/>
    <s v="G2"/>
    <x v="274"/>
    <x v="951"/>
    <n v="965"/>
    <x v="0"/>
    <s v="Dennison Crosswaite"/>
    <n v="2024"/>
    <m/>
    <n v="3.32"/>
    <n v="3203.7999999999997"/>
    <x v="1028"/>
  </r>
  <r>
    <x v="1033"/>
    <s v="SP02"/>
    <s v="P21"/>
    <s v="G5"/>
    <x v="262"/>
    <x v="952"/>
    <n v="440"/>
    <x v="0"/>
    <s v="Dennison Crosswaite"/>
    <n v="2023"/>
    <m/>
    <n v="3.32"/>
    <n v="1460.8"/>
    <x v="1029"/>
  </r>
  <r>
    <x v="1034"/>
    <s v="SP02"/>
    <s v="P21"/>
    <s v="G4"/>
    <x v="389"/>
    <x v="953"/>
    <n v="1188"/>
    <x v="0"/>
    <s v="Dennison Crosswaite"/>
    <n v="2023"/>
    <m/>
    <n v="3.32"/>
    <n v="3944.16"/>
    <x v="1030"/>
  </r>
  <r>
    <x v="1035"/>
    <s v="SP02"/>
    <s v="P22"/>
    <s v="G5"/>
    <x v="257"/>
    <x v="954"/>
    <n v="491"/>
    <x v="0"/>
    <s v="Dennison Crosswaite"/>
    <n v="2023"/>
    <m/>
    <n v="2.65"/>
    <n v="1301.1499999999999"/>
    <x v="1031"/>
  </r>
  <r>
    <x v="1036"/>
    <s v="SP02"/>
    <s v="P22"/>
    <s v="G1"/>
    <x v="300"/>
    <x v="955"/>
    <n v="134"/>
    <x v="0"/>
    <s v="Dennison Crosswaite"/>
    <n v="2023"/>
    <m/>
    <n v="2.65"/>
    <n v="355.09999999999997"/>
    <x v="1032"/>
  </r>
  <r>
    <x v="1037"/>
    <s v="SP02"/>
    <s v="P22"/>
    <s v="G1"/>
    <x v="211"/>
    <x v="94"/>
    <n v="339"/>
    <x v="2"/>
    <s v="Dennison Crosswaite"/>
    <n v="2024"/>
    <m/>
    <n v="2.65"/>
    <n v="898.35"/>
    <x v="1033"/>
  </r>
  <r>
    <x v="1038"/>
    <s v="SP02"/>
    <s v="P22"/>
    <s v="G2"/>
    <x v="8"/>
    <x v="755"/>
    <n v="316"/>
    <x v="0"/>
    <s v="Dennison Crosswaite"/>
    <n v="2023"/>
    <m/>
    <n v="2.65"/>
    <n v="837.4"/>
    <x v="1034"/>
  </r>
  <r>
    <x v="1039"/>
    <s v="SP02"/>
    <s v="P22"/>
    <s v="G6"/>
    <x v="315"/>
    <x v="956"/>
    <n v="742"/>
    <x v="0"/>
    <s v="Dennison Crosswaite"/>
    <n v="2023"/>
    <m/>
    <n v="2.65"/>
    <n v="1966.3"/>
    <x v="1035"/>
  </r>
  <r>
    <x v="1040"/>
    <s v="SP02"/>
    <s v="P22"/>
    <s v="G4"/>
    <x v="258"/>
    <x v="957"/>
    <n v="666"/>
    <x v="0"/>
    <s v="Dennison Crosswaite"/>
    <n v="2024"/>
    <m/>
    <n v="2.65"/>
    <n v="1764.8999999999999"/>
    <x v="1036"/>
  </r>
  <r>
    <x v="1041"/>
    <s v="SP02"/>
    <s v="P01"/>
    <s v="G6"/>
    <x v="57"/>
    <x v="481"/>
    <n v="24"/>
    <x v="0"/>
    <s v="Dennison Crosswaite"/>
    <n v="2024"/>
    <m/>
    <n v="5.26"/>
    <n v="126.24"/>
    <x v="1037"/>
  </r>
  <r>
    <x v="1042"/>
    <s v="SP02"/>
    <s v="P01"/>
    <s v="G5"/>
    <x v="102"/>
    <x v="958"/>
    <n v="506"/>
    <x v="0"/>
    <s v="Dennison Crosswaite"/>
    <n v="2024"/>
    <m/>
    <n v="5.26"/>
    <n v="2661.56"/>
    <x v="1038"/>
  </r>
  <r>
    <x v="1043"/>
    <s v="SP02"/>
    <s v="P03"/>
    <s v="G6"/>
    <x v="266"/>
    <x v="959"/>
    <n v="48"/>
    <x v="0"/>
    <s v="Dennison Crosswaite"/>
    <n v="2023"/>
    <m/>
    <n v="5.15"/>
    <n v="247.20000000000002"/>
    <x v="1039"/>
  </r>
  <r>
    <x v="1044"/>
    <s v="SP02"/>
    <s v="P03"/>
    <s v="G6"/>
    <x v="205"/>
    <x v="307"/>
    <n v="233"/>
    <x v="0"/>
    <s v="Dennison Crosswaite"/>
    <n v="2024"/>
    <m/>
    <n v="5.15"/>
    <n v="1199.95"/>
    <x v="1040"/>
  </r>
  <r>
    <x v="1045"/>
    <s v="SP02"/>
    <s v="P04"/>
    <s v="G3"/>
    <x v="282"/>
    <x v="960"/>
    <n v="1005"/>
    <x v="0"/>
    <s v="Dennison Crosswaite"/>
    <n v="2024"/>
    <m/>
    <n v="3.85"/>
    <n v="3869.25"/>
    <x v="1041"/>
  </r>
  <r>
    <x v="1046"/>
    <s v="SP02"/>
    <s v="P04"/>
    <s v="G5"/>
    <x v="209"/>
    <x v="961"/>
    <n v="1793"/>
    <x v="0"/>
    <s v="Dennison Crosswaite"/>
    <n v="2024"/>
    <m/>
    <n v="3.85"/>
    <n v="6903.05"/>
    <x v="1042"/>
  </r>
  <r>
    <x v="1047"/>
    <s v="SP02"/>
    <s v="P04"/>
    <s v="G2"/>
    <x v="133"/>
    <x v="962"/>
    <n v="1517"/>
    <x v="0"/>
    <s v="Dennison Crosswaite"/>
    <n v="2023"/>
    <m/>
    <n v="3.85"/>
    <n v="5840.45"/>
    <x v="1043"/>
  </r>
  <r>
    <x v="1048"/>
    <s v="SP02"/>
    <s v="P04"/>
    <s v="G5"/>
    <x v="185"/>
    <x v="963"/>
    <n v="1198"/>
    <x v="0"/>
    <s v="Dennison Crosswaite"/>
    <n v="2023"/>
    <m/>
    <n v="3.85"/>
    <n v="4612.3"/>
    <x v="1044"/>
  </r>
  <r>
    <x v="1049"/>
    <s v="SP02"/>
    <s v="P04"/>
    <s v="G6"/>
    <x v="75"/>
    <x v="964"/>
    <n v="232"/>
    <x v="0"/>
    <s v="Dennison Crosswaite"/>
    <n v="2023"/>
    <m/>
    <n v="3.85"/>
    <n v="893.2"/>
    <x v="1045"/>
  </r>
  <r>
    <x v="1050"/>
    <s v="SP02"/>
    <s v="P04"/>
    <s v="G1"/>
    <x v="236"/>
    <x v="965"/>
    <n v="899"/>
    <x v="0"/>
    <s v="Dennison Crosswaite"/>
    <n v="2023"/>
    <m/>
    <n v="3.85"/>
    <n v="3461.15"/>
    <x v="1046"/>
  </r>
  <r>
    <x v="1051"/>
    <s v="SP02"/>
    <s v="P04"/>
    <s v="G6"/>
    <x v="10"/>
    <x v="966"/>
    <n v="650"/>
    <x v="0"/>
    <s v="Dennison Crosswaite"/>
    <n v="2023"/>
    <m/>
    <n v="3.85"/>
    <n v="2502.5"/>
    <x v="1047"/>
  </r>
  <r>
    <x v="1052"/>
    <s v="SP02"/>
    <s v="P04"/>
    <s v="G5"/>
    <x v="79"/>
    <x v="967"/>
    <n v="57"/>
    <x v="0"/>
    <s v="Dennison Crosswaite"/>
    <n v="2024"/>
    <m/>
    <n v="3.85"/>
    <n v="219.45000000000002"/>
    <x v="1048"/>
  </r>
  <r>
    <x v="1053"/>
    <s v="SP02"/>
    <s v="P05"/>
    <s v="G4"/>
    <x v="13"/>
    <x v="968"/>
    <n v="270"/>
    <x v="0"/>
    <s v="Dennison Crosswaite"/>
    <n v="2024"/>
    <m/>
    <n v="5.72"/>
    <n v="1544.3999999999999"/>
    <x v="1049"/>
  </r>
  <r>
    <x v="1054"/>
    <s v="SP02"/>
    <s v="P05"/>
    <s v="G2"/>
    <x v="178"/>
    <x v="969"/>
    <n v="851"/>
    <x v="0"/>
    <s v="Dennison Crosswaite"/>
    <n v="2023"/>
    <m/>
    <n v="5.72"/>
    <n v="4867.7199999999993"/>
    <x v="1050"/>
  </r>
  <r>
    <x v="1055"/>
    <s v="SP02"/>
    <s v="P05"/>
    <s v="G2"/>
    <x v="266"/>
    <x v="799"/>
    <n v="1322"/>
    <x v="0"/>
    <s v="Dennison Crosswaite"/>
    <n v="2023"/>
    <m/>
    <n v="5.72"/>
    <n v="7561.8399999999992"/>
    <x v="1051"/>
  </r>
  <r>
    <x v="1056"/>
    <s v="SP02"/>
    <s v="P05"/>
    <s v="G5"/>
    <x v="57"/>
    <x v="970"/>
    <n v="968"/>
    <x v="0"/>
    <s v="Dennison Crosswaite"/>
    <n v="2024"/>
    <m/>
    <n v="5.72"/>
    <n v="5536.96"/>
    <x v="1052"/>
  </r>
  <r>
    <x v="1057"/>
    <s v="SP02"/>
    <s v="P06"/>
    <s v="G2"/>
    <x v="29"/>
    <x v="971"/>
    <n v="114"/>
    <x v="0"/>
    <s v="Dennison Crosswaite"/>
    <n v="2023"/>
    <m/>
    <n v="6.31"/>
    <n v="719.33999999999992"/>
    <x v="1053"/>
  </r>
  <r>
    <x v="1058"/>
    <s v="SP02"/>
    <s v="P07"/>
    <s v="G6"/>
    <x v="200"/>
    <x v="169"/>
    <n v="248"/>
    <x v="1"/>
    <s v="Dennison Crosswaite"/>
    <n v="2024"/>
    <m/>
    <n v="9.94"/>
    <n v="2465.12"/>
    <x v="1054"/>
  </r>
  <r>
    <x v="1059"/>
    <s v="SP02"/>
    <s v="P07"/>
    <s v="G2"/>
    <x v="187"/>
    <x v="965"/>
    <n v="225"/>
    <x v="0"/>
    <s v="Dennison Crosswaite"/>
    <n v="2024"/>
    <m/>
    <n v="9.94"/>
    <n v="2236.5"/>
    <x v="1055"/>
  </r>
  <r>
    <x v="1060"/>
    <s v="SP02"/>
    <s v="P07"/>
    <s v="G3"/>
    <x v="209"/>
    <x v="972"/>
    <n v="199"/>
    <x v="0"/>
    <s v="Dennison Crosswaite"/>
    <n v="2024"/>
    <m/>
    <n v="9.94"/>
    <n v="1978.06"/>
    <x v="1056"/>
  </r>
  <r>
    <x v="1061"/>
    <s v="SP02"/>
    <s v="P08"/>
    <s v="G2"/>
    <x v="206"/>
    <x v="973"/>
    <n v="183"/>
    <x v="0"/>
    <s v="Dennison Crosswaite"/>
    <n v="2023"/>
    <m/>
    <n v="7.73"/>
    <n v="1414.5900000000001"/>
    <x v="1057"/>
  </r>
  <r>
    <x v="1062"/>
    <s v="SP02"/>
    <s v="P08"/>
    <s v="G5"/>
    <x v="348"/>
    <x v="568"/>
    <n v="106"/>
    <x v="0"/>
    <s v="Dennison Crosswaite"/>
    <n v="2024"/>
    <m/>
    <n v="7.73"/>
    <n v="819.38"/>
    <x v="1058"/>
  </r>
  <r>
    <x v="1063"/>
    <s v="SP02"/>
    <s v="P08"/>
    <s v="G4"/>
    <x v="41"/>
    <x v="974"/>
    <n v="466"/>
    <x v="0"/>
    <s v="Dennison Crosswaite"/>
    <n v="2024"/>
    <m/>
    <n v="7.73"/>
    <n v="3602.1800000000003"/>
    <x v="1059"/>
  </r>
  <r>
    <x v="1064"/>
    <s v="SP02"/>
    <s v="P08"/>
    <s v="G1"/>
    <x v="318"/>
    <x v="975"/>
    <n v="709"/>
    <x v="0"/>
    <s v="Dennison Crosswaite"/>
    <n v="2023"/>
    <m/>
    <n v="7.73"/>
    <n v="5480.5700000000006"/>
    <x v="1060"/>
  </r>
  <r>
    <x v="1065"/>
    <s v="SP02"/>
    <s v="P08"/>
    <s v="G6"/>
    <x v="74"/>
    <x v="976"/>
    <n v="426"/>
    <x v="0"/>
    <s v="Dennison Crosswaite"/>
    <n v="2024"/>
    <m/>
    <n v="7.73"/>
    <n v="3292.98"/>
    <x v="1061"/>
  </r>
  <r>
    <x v="1066"/>
    <s v="SP02"/>
    <s v="P10"/>
    <s v="G5"/>
    <x v="78"/>
    <x v="847"/>
    <n v="353"/>
    <x v="0"/>
    <s v="Dennison Crosswaite"/>
    <n v="2023"/>
    <m/>
    <n v="8.2200000000000006"/>
    <n v="2901.6600000000003"/>
    <x v="1062"/>
  </r>
  <r>
    <x v="1067"/>
    <s v="SP02"/>
    <s v="P10"/>
    <s v="G1"/>
    <x v="335"/>
    <x v="589"/>
    <n v="337"/>
    <x v="1"/>
    <s v="Dennison Crosswaite"/>
    <n v="2024"/>
    <m/>
    <n v="8.2200000000000006"/>
    <n v="2770.1400000000003"/>
    <x v="1063"/>
  </r>
  <r>
    <x v="1068"/>
    <s v="SP02"/>
    <s v="P10"/>
    <s v="G5"/>
    <x v="148"/>
    <x v="977"/>
    <n v="528"/>
    <x v="0"/>
    <s v="Dennison Crosswaite"/>
    <n v="2024"/>
    <m/>
    <n v="8.2200000000000006"/>
    <n v="4340.1600000000008"/>
    <x v="1064"/>
  </r>
  <r>
    <x v="1069"/>
    <s v="SP02"/>
    <s v="P10"/>
    <s v="G1"/>
    <x v="71"/>
    <x v="550"/>
    <n v="445"/>
    <x v="2"/>
    <s v="Dennison Crosswaite"/>
    <n v="2024"/>
    <m/>
    <n v="8.2200000000000006"/>
    <n v="3657.9"/>
    <x v="1065"/>
  </r>
  <r>
    <x v="1070"/>
    <s v="SP02"/>
    <s v="P10"/>
    <s v="G2"/>
    <x v="185"/>
    <x v="978"/>
    <n v="47"/>
    <x v="0"/>
    <s v="Dennison Crosswaite"/>
    <n v="2023"/>
    <m/>
    <n v="8.2200000000000006"/>
    <n v="386.34000000000003"/>
    <x v="1066"/>
  </r>
  <r>
    <x v="1071"/>
    <s v="SP02"/>
    <s v="P12"/>
    <s v="G5"/>
    <x v="100"/>
    <x v="979"/>
    <n v="659"/>
    <x v="0"/>
    <s v="Dennison Crosswaite"/>
    <n v="2023"/>
    <m/>
    <n v="4.74"/>
    <n v="3123.6600000000003"/>
    <x v="1067"/>
  </r>
  <r>
    <x v="1072"/>
    <s v="SP02"/>
    <s v="P13"/>
    <s v="G2"/>
    <x v="132"/>
    <x v="980"/>
    <n v="1015"/>
    <x v="0"/>
    <s v="Dennison Crosswaite"/>
    <n v="2023"/>
    <m/>
    <n v="10.51"/>
    <n v="10667.65"/>
    <x v="1068"/>
  </r>
  <r>
    <x v="1073"/>
    <s v="SP02"/>
    <s v="P13"/>
    <s v="G3"/>
    <x v="123"/>
    <x v="981"/>
    <n v="626"/>
    <x v="0"/>
    <s v="Dennison Crosswaite"/>
    <n v="2023"/>
    <m/>
    <n v="10.51"/>
    <n v="6579.26"/>
    <x v="1069"/>
  </r>
  <r>
    <x v="1074"/>
    <s v="SP02"/>
    <s v="P13"/>
    <s v="G6"/>
    <x v="13"/>
    <x v="982"/>
    <n v="710"/>
    <x v="0"/>
    <s v="Dennison Crosswaite"/>
    <n v="2024"/>
    <m/>
    <n v="10.51"/>
    <n v="7462.0999999999995"/>
    <x v="1070"/>
  </r>
  <r>
    <x v="1075"/>
    <s v="SP02"/>
    <s v="P13"/>
    <s v="G5"/>
    <x v="207"/>
    <x v="983"/>
    <n v="714"/>
    <x v="0"/>
    <s v="Dennison Crosswaite"/>
    <n v="2024"/>
    <m/>
    <n v="10.51"/>
    <n v="7504.1399999999994"/>
    <x v="1071"/>
  </r>
  <r>
    <x v="1076"/>
    <s v="SP02"/>
    <s v="P13"/>
    <s v="G3"/>
    <x v="391"/>
    <x v="984"/>
    <n v="1610"/>
    <x v="0"/>
    <s v="Dennison Crosswaite"/>
    <n v="2024"/>
    <m/>
    <n v="10.51"/>
    <n v="16921.099999999999"/>
    <x v="1072"/>
  </r>
  <r>
    <x v="1077"/>
    <s v="SP02"/>
    <s v="P13"/>
    <s v="G5"/>
    <x v="296"/>
    <x v="985"/>
    <n v="1251"/>
    <x v="0"/>
    <s v="Dennison Crosswaite"/>
    <n v="2023"/>
    <m/>
    <n v="10.51"/>
    <n v="13148.01"/>
    <x v="1073"/>
  </r>
  <r>
    <x v="1078"/>
    <s v="SP02"/>
    <s v="P13"/>
    <s v="G6"/>
    <x v="328"/>
    <x v="119"/>
    <n v="933"/>
    <x v="0"/>
    <s v="Dennison Crosswaite"/>
    <n v="2023"/>
    <m/>
    <n v="10.51"/>
    <n v="9805.83"/>
    <x v="1074"/>
  </r>
  <r>
    <x v="1079"/>
    <s v="SP02"/>
    <s v="P14"/>
    <s v="G6"/>
    <x v="17"/>
    <x v="986"/>
    <n v="288"/>
    <x v="0"/>
    <s v="Dennison Crosswaite"/>
    <n v="2023"/>
    <m/>
    <n v="6.43"/>
    <n v="1851.84"/>
    <x v="1075"/>
  </r>
  <r>
    <x v="1080"/>
    <s v="SP02"/>
    <s v="P14"/>
    <s v="G1"/>
    <x v="174"/>
    <x v="604"/>
    <n v="261"/>
    <x v="1"/>
    <s v="Dennison Crosswaite"/>
    <n v="2024"/>
    <m/>
    <n v="6.43"/>
    <n v="1678.23"/>
    <x v="1076"/>
  </r>
  <r>
    <x v="1081"/>
    <s v="SP02"/>
    <s v="P16"/>
    <s v="G1"/>
    <x v="229"/>
    <x v="168"/>
    <n v="451"/>
    <x v="0"/>
    <s v="Dennison Crosswaite"/>
    <n v="2023"/>
    <m/>
    <n v="9.57"/>
    <n v="4316.07"/>
    <x v="1077"/>
  </r>
  <r>
    <x v="1082"/>
    <s v="SP02"/>
    <s v="P16"/>
    <s v="G5"/>
    <x v="20"/>
    <x v="987"/>
    <n v="49"/>
    <x v="0"/>
    <s v="Dennison Crosswaite"/>
    <n v="2023"/>
    <m/>
    <n v="9.57"/>
    <n v="468.93"/>
    <x v="1078"/>
  </r>
  <r>
    <x v="1083"/>
    <s v="SP02"/>
    <s v="P16"/>
    <s v="G6"/>
    <x v="345"/>
    <x v="988"/>
    <n v="320"/>
    <x v="0"/>
    <s v="Dennison Crosswaite"/>
    <n v="2023"/>
    <m/>
    <n v="9.57"/>
    <n v="3062.4"/>
    <x v="1079"/>
  </r>
  <r>
    <x v="1084"/>
    <s v="SP02"/>
    <s v="P16"/>
    <s v="G3"/>
    <x v="113"/>
    <x v="989"/>
    <n v="10"/>
    <x v="0"/>
    <s v="Dennison Crosswaite"/>
    <n v="2023"/>
    <m/>
    <n v="9.57"/>
    <n v="95.7"/>
    <x v="1080"/>
  </r>
  <r>
    <x v="1085"/>
    <s v="SP02"/>
    <s v="P17"/>
    <s v="G1"/>
    <x v="335"/>
    <x v="990"/>
    <n v="527"/>
    <x v="1"/>
    <s v="Dennison Crosswaite"/>
    <n v="2024"/>
    <m/>
    <n v="8.43"/>
    <n v="4442.6099999999997"/>
    <x v="1081"/>
  </r>
  <r>
    <x v="1086"/>
    <s v="SP02"/>
    <s v="P17"/>
    <s v="G2"/>
    <x v="313"/>
    <x v="991"/>
    <n v="1196"/>
    <x v="1"/>
    <s v="Dennison Crosswaite"/>
    <n v="2024"/>
    <m/>
    <n v="8.43"/>
    <n v="10082.279999999999"/>
    <x v="1082"/>
  </r>
  <r>
    <x v="1087"/>
    <s v="SP02"/>
    <s v="P17"/>
    <s v="G2"/>
    <x v="297"/>
    <x v="992"/>
    <n v="434"/>
    <x v="0"/>
    <s v="Dennison Crosswaite"/>
    <n v="2023"/>
    <m/>
    <n v="8.43"/>
    <n v="3658.62"/>
    <x v="1083"/>
  </r>
  <r>
    <x v="1088"/>
    <s v="SP02"/>
    <s v="P18"/>
    <s v="G2"/>
    <x v="296"/>
    <x v="993"/>
    <n v="953"/>
    <x v="0"/>
    <s v="Dennison Crosswaite"/>
    <n v="2023"/>
    <m/>
    <n v="6.8"/>
    <n v="6480.4"/>
    <x v="1084"/>
  </r>
  <r>
    <x v="1089"/>
    <s v="SP02"/>
    <s v="P18"/>
    <s v="G1"/>
    <x v="16"/>
    <x v="994"/>
    <n v="719"/>
    <x v="1"/>
    <s v="Dennison Crosswaite"/>
    <n v="2024"/>
    <m/>
    <n v="6.8"/>
    <n v="4889.2"/>
    <x v="1085"/>
  </r>
  <r>
    <x v="1090"/>
    <s v="SP02"/>
    <s v="P19"/>
    <s v="G2"/>
    <x v="390"/>
    <x v="866"/>
    <n v="262"/>
    <x v="0"/>
    <s v="Dennison Crosswaite"/>
    <n v="2023"/>
    <m/>
    <n v="5.04"/>
    <n v="1320.48"/>
    <x v="1086"/>
  </r>
  <r>
    <x v="1091"/>
    <s v="SP02"/>
    <s v="P19"/>
    <s v="G5"/>
    <x v="167"/>
    <x v="995"/>
    <n v="116"/>
    <x v="0"/>
    <s v="Dennison Crosswaite"/>
    <n v="2023"/>
    <m/>
    <n v="5.04"/>
    <n v="584.64"/>
    <x v="1087"/>
  </r>
  <r>
    <x v="1092"/>
    <s v="SP02"/>
    <s v="P19"/>
    <s v="G2"/>
    <x v="173"/>
    <x v="996"/>
    <n v="98"/>
    <x v="0"/>
    <s v="Dennison Crosswaite"/>
    <n v="2023"/>
    <m/>
    <n v="5.04"/>
    <n v="493.92"/>
    <x v="1088"/>
  </r>
  <r>
    <x v="1093"/>
    <s v="SP02"/>
    <s v="P19"/>
    <s v="G3"/>
    <x v="223"/>
    <x v="889"/>
    <n v="59"/>
    <x v="0"/>
    <s v="Dennison Crosswaite"/>
    <n v="2023"/>
    <m/>
    <n v="5.04"/>
    <n v="297.36"/>
    <x v="1089"/>
  </r>
  <r>
    <x v="1094"/>
    <s v="SP02"/>
    <s v="P20"/>
    <s v="G5"/>
    <x v="112"/>
    <x v="997"/>
    <n v="273"/>
    <x v="0"/>
    <s v="Dennison Crosswaite"/>
    <n v="2023"/>
    <m/>
    <n v="2.76"/>
    <n v="753.4799999999999"/>
    <x v="1090"/>
  </r>
  <r>
    <x v="1095"/>
    <s v="SP02"/>
    <s v="P20"/>
    <s v="G6"/>
    <x v="392"/>
    <x v="998"/>
    <n v="1064"/>
    <x v="0"/>
    <s v="Dennison Crosswaite"/>
    <n v="2023"/>
    <m/>
    <n v="2.76"/>
    <n v="2936.64"/>
    <x v="1091"/>
  </r>
  <r>
    <x v="1096"/>
    <s v="SP02"/>
    <s v="P21"/>
    <s v="G1"/>
    <x v="16"/>
    <x v="999"/>
    <n v="694"/>
    <x v="1"/>
    <s v="Dennison Crosswaite"/>
    <n v="2024"/>
    <m/>
    <n v="3.32"/>
    <n v="2304.08"/>
    <x v="1092"/>
  </r>
  <r>
    <x v="1097"/>
    <s v="SP02"/>
    <s v="P21"/>
    <s v="G1"/>
    <x v="280"/>
    <x v="1000"/>
    <n v="242"/>
    <x v="0"/>
    <s v="Dennison Crosswaite"/>
    <n v="2024"/>
    <m/>
    <n v="3.32"/>
    <n v="803.43999999999994"/>
    <x v="1093"/>
  </r>
  <r>
    <x v="1098"/>
    <s v="SP02"/>
    <s v="P21"/>
    <s v="G2"/>
    <x v="393"/>
    <x v="1001"/>
    <n v="1305"/>
    <x v="0"/>
    <s v="Dennison Crosswaite"/>
    <n v="2024"/>
    <m/>
    <n v="3.32"/>
    <n v="4332.5999999999995"/>
    <x v="1094"/>
  </r>
  <r>
    <x v="1099"/>
    <s v="SP02"/>
    <s v="P21"/>
    <s v="G2"/>
    <x v="343"/>
    <x v="1002"/>
    <n v="82"/>
    <x v="0"/>
    <s v="Dennison Crosswaite"/>
    <n v="2023"/>
    <m/>
    <n v="3.32"/>
    <n v="272.24"/>
    <x v="1095"/>
  </r>
  <r>
    <x v="1100"/>
    <s v="SP02"/>
    <s v="P21"/>
    <s v="G4"/>
    <x v="315"/>
    <x v="1003"/>
    <n v="576"/>
    <x v="0"/>
    <s v="Dennison Crosswaite"/>
    <n v="2023"/>
    <m/>
    <n v="3.32"/>
    <n v="1912.32"/>
    <x v="1096"/>
  </r>
  <r>
    <x v="1101"/>
    <s v="SP02"/>
    <s v="P21"/>
    <s v="G5"/>
    <x v="5"/>
    <x v="1004"/>
    <n v="483"/>
    <x v="1"/>
    <s v="Dennison Crosswaite"/>
    <n v="2024"/>
    <m/>
    <n v="3.32"/>
    <n v="1603.56"/>
    <x v="1097"/>
  </r>
  <r>
    <x v="1102"/>
    <s v="SP02"/>
    <s v="P21"/>
    <s v="G6"/>
    <x v="177"/>
    <x v="344"/>
    <n v="497"/>
    <x v="0"/>
    <s v="Dennison Crosswaite"/>
    <n v="2023"/>
    <m/>
    <n v="3.32"/>
    <n v="1650.04"/>
    <x v="1098"/>
  </r>
  <r>
    <x v="1103"/>
    <s v="SP02"/>
    <s v="P22"/>
    <s v="G1"/>
    <x v="48"/>
    <x v="1005"/>
    <n v="209"/>
    <x v="0"/>
    <s v="Dennison Crosswaite"/>
    <n v="2024"/>
    <m/>
    <n v="2.65"/>
    <n v="553.85"/>
    <x v="1099"/>
  </r>
  <r>
    <x v="1104"/>
    <s v="SP03"/>
    <s v="P01"/>
    <s v="G6"/>
    <x v="394"/>
    <x v="1006"/>
    <n v="355"/>
    <x v="0"/>
    <s v="Gunar Cockshoot"/>
    <n v="2023"/>
    <m/>
    <n v="5.26"/>
    <n v="1867.3"/>
    <x v="1100"/>
  </r>
  <r>
    <x v="1105"/>
    <s v="SP03"/>
    <s v="P01"/>
    <s v="G4"/>
    <x v="40"/>
    <x v="1007"/>
    <n v="426"/>
    <x v="0"/>
    <s v="Gunar Cockshoot"/>
    <n v="2023"/>
    <m/>
    <n v="5.26"/>
    <n v="2240.7599999999998"/>
    <x v="1101"/>
  </r>
  <r>
    <x v="1106"/>
    <s v="SP03"/>
    <s v="P01"/>
    <s v="G2"/>
    <x v="253"/>
    <x v="429"/>
    <n v="138"/>
    <x v="0"/>
    <s v="Gunar Cockshoot"/>
    <n v="2023"/>
    <m/>
    <n v="5.26"/>
    <n v="725.88"/>
    <x v="1102"/>
  </r>
  <r>
    <x v="1107"/>
    <s v="SP03"/>
    <s v="P01"/>
    <s v="G2"/>
    <x v="193"/>
    <x v="1008"/>
    <n v="42"/>
    <x v="0"/>
    <s v="Gunar Cockshoot"/>
    <n v="2023"/>
    <m/>
    <n v="5.26"/>
    <n v="220.92"/>
    <x v="1103"/>
  </r>
  <r>
    <x v="1108"/>
    <s v="SP03"/>
    <s v="P02"/>
    <s v="G1"/>
    <x v="353"/>
    <x v="1009"/>
    <n v="283"/>
    <x v="0"/>
    <s v="Gunar Cockshoot"/>
    <n v="2024"/>
    <m/>
    <n v="7.48"/>
    <n v="2116.84"/>
    <x v="1104"/>
  </r>
  <r>
    <x v="1109"/>
    <s v="SP03"/>
    <s v="P03"/>
    <s v="G2"/>
    <x v="42"/>
    <x v="1010"/>
    <n v="527"/>
    <x v="3"/>
    <s v="Gunar Cockshoot"/>
    <n v="2023"/>
    <m/>
    <n v="5.15"/>
    <n v="2714.05"/>
    <x v="1105"/>
  </r>
  <r>
    <x v="1110"/>
    <s v="SP03"/>
    <s v="P03"/>
    <s v="G5"/>
    <x v="21"/>
    <x v="1011"/>
    <n v="622"/>
    <x v="0"/>
    <s v="Gunar Cockshoot"/>
    <n v="2023"/>
    <m/>
    <n v="5.15"/>
    <n v="3203.3"/>
    <x v="1106"/>
  </r>
  <r>
    <x v="1111"/>
    <s v="SP03"/>
    <s v="P04"/>
    <s v="G1"/>
    <x v="328"/>
    <x v="1012"/>
    <n v="707"/>
    <x v="0"/>
    <s v="Gunar Cockshoot"/>
    <n v="2023"/>
    <m/>
    <n v="3.85"/>
    <n v="2721.9500000000003"/>
    <x v="1107"/>
  </r>
  <r>
    <x v="1112"/>
    <s v="SP03"/>
    <s v="P04"/>
    <s v="G1"/>
    <x v="253"/>
    <x v="1013"/>
    <n v="1704"/>
    <x v="0"/>
    <s v="Gunar Cockshoot"/>
    <n v="2023"/>
    <m/>
    <n v="3.85"/>
    <n v="6560.4000000000005"/>
    <x v="1108"/>
  </r>
  <r>
    <x v="1113"/>
    <s v="SP03"/>
    <s v="P04"/>
    <s v="G1"/>
    <x v="294"/>
    <x v="1014"/>
    <n v="663"/>
    <x v="1"/>
    <s v="Gunar Cockshoot"/>
    <n v="2024"/>
    <m/>
    <n v="3.85"/>
    <n v="2552.5500000000002"/>
    <x v="1109"/>
  </r>
  <r>
    <x v="1114"/>
    <s v="SP03"/>
    <s v="P04"/>
    <s v="G2"/>
    <x v="175"/>
    <x v="1015"/>
    <n v="1950"/>
    <x v="0"/>
    <s v="Gunar Cockshoot"/>
    <n v="2023"/>
    <m/>
    <n v="3.85"/>
    <n v="7507.5"/>
    <x v="1110"/>
  </r>
  <r>
    <x v="1115"/>
    <s v="SP03"/>
    <s v="P04"/>
    <s v="G1"/>
    <x v="395"/>
    <x v="1016"/>
    <n v="278"/>
    <x v="0"/>
    <s v="Gunar Cockshoot"/>
    <n v="2024"/>
    <m/>
    <n v="3.85"/>
    <n v="1070.3"/>
    <x v="1111"/>
  </r>
  <r>
    <x v="1116"/>
    <s v="SP03"/>
    <s v="P04"/>
    <s v="G2"/>
    <x v="335"/>
    <x v="1017"/>
    <n v="342"/>
    <x v="1"/>
    <s v="Gunar Cockshoot"/>
    <n v="2024"/>
    <m/>
    <n v="3.85"/>
    <n v="1316.7"/>
    <x v="1112"/>
  </r>
  <r>
    <x v="1117"/>
    <s v="SP03"/>
    <s v="P04"/>
    <s v="G4"/>
    <x v="103"/>
    <x v="1018"/>
    <n v="1112"/>
    <x v="0"/>
    <s v="Gunar Cockshoot"/>
    <n v="2023"/>
    <m/>
    <n v="3.85"/>
    <n v="4281.2"/>
    <x v="1113"/>
  </r>
  <r>
    <x v="1118"/>
    <s v="SP03"/>
    <s v="P04"/>
    <s v="G6"/>
    <x v="214"/>
    <x v="1019"/>
    <n v="518"/>
    <x v="0"/>
    <s v="Gunar Cockshoot"/>
    <n v="2024"/>
    <m/>
    <n v="3.85"/>
    <n v="1994.3"/>
    <x v="1114"/>
  </r>
  <r>
    <x v="1119"/>
    <s v="SP03"/>
    <s v="P05"/>
    <s v="G1"/>
    <x v="245"/>
    <x v="510"/>
    <n v="76"/>
    <x v="0"/>
    <s v="Gunar Cockshoot"/>
    <n v="2023"/>
    <m/>
    <n v="5.72"/>
    <n v="434.71999999999997"/>
    <x v="1115"/>
  </r>
  <r>
    <x v="1120"/>
    <s v="SP03"/>
    <s v="P05"/>
    <s v="G2"/>
    <x v="396"/>
    <x v="622"/>
    <n v="276"/>
    <x v="0"/>
    <s v="Gunar Cockshoot"/>
    <n v="2023"/>
    <m/>
    <n v="5.72"/>
    <n v="1578.72"/>
    <x v="1116"/>
  </r>
  <r>
    <x v="1121"/>
    <s v="SP03"/>
    <s v="P05"/>
    <s v="G6"/>
    <x v="31"/>
    <x v="1020"/>
    <n v="2105"/>
    <x v="0"/>
    <s v="Gunar Cockshoot"/>
    <n v="2023"/>
    <m/>
    <n v="5.72"/>
    <n v="12040.6"/>
    <x v="1117"/>
  </r>
  <r>
    <x v="1122"/>
    <s v="SP03"/>
    <s v="P05"/>
    <s v="G2"/>
    <x v="297"/>
    <x v="787"/>
    <n v="291"/>
    <x v="0"/>
    <s v="Gunar Cockshoot"/>
    <n v="2023"/>
    <m/>
    <n v="5.72"/>
    <n v="1664.52"/>
    <x v="1118"/>
  </r>
  <r>
    <x v="1123"/>
    <s v="SP03"/>
    <s v="P05"/>
    <s v="G6"/>
    <x v="256"/>
    <x v="1021"/>
    <n v="88"/>
    <x v="0"/>
    <s v="Gunar Cockshoot"/>
    <n v="2024"/>
    <m/>
    <n v="5.72"/>
    <n v="503.35999999999996"/>
    <x v="1119"/>
  </r>
  <r>
    <x v="1124"/>
    <s v="SP03"/>
    <s v="P06"/>
    <s v="G6"/>
    <x v="286"/>
    <x v="1022"/>
    <n v="177"/>
    <x v="0"/>
    <s v="Gunar Cockshoot"/>
    <n v="2024"/>
    <m/>
    <n v="6.31"/>
    <n v="1116.8699999999999"/>
    <x v="1120"/>
  </r>
  <r>
    <x v="1125"/>
    <s v="SP03"/>
    <s v="P06"/>
    <s v="G5"/>
    <x v="168"/>
    <x v="1023"/>
    <n v="48"/>
    <x v="0"/>
    <s v="Gunar Cockshoot"/>
    <n v="2024"/>
    <m/>
    <n v="6.31"/>
    <n v="302.88"/>
    <x v="1102"/>
  </r>
  <r>
    <x v="1126"/>
    <s v="SP03"/>
    <s v="P07"/>
    <s v="G1"/>
    <x v="28"/>
    <x v="1024"/>
    <n v="178"/>
    <x v="0"/>
    <s v="Gunar Cockshoot"/>
    <n v="2024"/>
    <m/>
    <n v="9.94"/>
    <n v="1769.32"/>
    <x v="1121"/>
  </r>
  <r>
    <x v="1127"/>
    <s v="SP03"/>
    <s v="P07"/>
    <s v="G6"/>
    <x v="168"/>
    <x v="1025"/>
    <n v="246"/>
    <x v="0"/>
    <s v="Gunar Cockshoot"/>
    <n v="2024"/>
    <m/>
    <n v="9.94"/>
    <n v="2445.2399999999998"/>
    <x v="1122"/>
  </r>
  <r>
    <x v="1128"/>
    <s v="SP03"/>
    <s v="P07"/>
    <s v="G2"/>
    <x v="320"/>
    <x v="1026"/>
    <n v="222"/>
    <x v="0"/>
    <s v="Gunar Cockshoot"/>
    <n v="2024"/>
    <m/>
    <n v="9.94"/>
    <n v="2206.6799999999998"/>
    <x v="1123"/>
  </r>
  <r>
    <x v="1129"/>
    <s v="SP03"/>
    <s v="P07"/>
    <s v="G2"/>
    <x v="232"/>
    <x v="454"/>
    <n v="167"/>
    <x v="0"/>
    <s v="Gunar Cockshoot"/>
    <n v="2023"/>
    <m/>
    <n v="9.94"/>
    <n v="1659.98"/>
    <x v="1124"/>
  </r>
  <r>
    <x v="1130"/>
    <s v="SP03"/>
    <s v="P08"/>
    <s v="G6"/>
    <x v="17"/>
    <x v="1027"/>
    <n v="190"/>
    <x v="0"/>
    <s v="Gunar Cockshoot"/>
    <n v="2023"/>
    <m/>
    <n v="7.73"/>
    <n v="1468.7"/>
    <x v="1125"/>
  </r>
  <r>
    <x v="1131"/>
    <s v="SP03"/>
    <s v="P08"/>
    <s v="G1"/>
    <x v="321"/>
    <x v="1028"/>
    <n v="57"/>
    <x v="0"/>
    <s v="Gunar Cockshoot"/>
    <n v="2024"/>
    <m/>
    <n v="7.73"/>
    <n v="440.61"/>
    <x v="1126"/>
  </r>
  <r>
    <x v="1132"/>
    <s v="SP03"/>
    <s v="P09"/>
    <s v="G1"/>
    <x v="68"/>
    <x v="1029"/>
    <n v="429"/>
    <x v="1"/>
    <s v="Gunar Cockshoot"/>
    <n v="2024"/>
    <m/>
    <n v="3.68"/>
    <n v="1578.72"/>
    <x v="1127"/>
  </r>
  <r>
    <x v="1133"/>
    <s v="SP03"/>
    <s v="P09"/>
    <s v="G6"/>
    <x v="59"/>
    <x v="1030"/>
    <n v="295"/>
    <x v="0"/>
    <s v="Gunar Cockshoot"/>
    <n v="2024"/>
    <m/>
    <n v="3.68"/>
    <n v="1085.6000000000001"/>
    <x v="1128"/>
  </r>
  <r>
    <x v="1134"/>
    <s v="SP03"/>
    <s v="P10"/>
    <s v="G1"/>
    <x v="18"/>
    <x v="1031"/>
    <n v="129"/>
    <x v="3"/>
    <s v="Gunar Cockshoot"/>
    <n v="2023"/>
    <m/>
    <n v="8.2200000000000006"/>
    <n v="1060.3800000000001"/>
    <x v="1129"/>
  </r>
  <r>
    <x v="1135"/>
    <s v="SP03"/>
    <s v="P10"/>
    <s v="G1"/>
    <x v="305"/>
    <x v="542"/>
    <n v="186"/>
    <x v="0"/>
    <s v="Gunar Cockshoot"/>
    <n v="2024"/>
    <m/>
    <n v="8.2200000000000006"/>
    <n v="1528.92"/>
    <x v="1130"/>
  </r>
  <r>
    <x v="1136"/>
    <s v="SP03"/>
    <s v="P11"/>
    <s v="G1"/>
    <x v="120"/>
    <x v="1032"/>
    <n v="315"/>
    <x v="0"/>
    <s v="Gunar Cockshoot"/>
    <n v="2023"/>
    <m/>
    <n v="10.23"/>
    <n v="3222.4500000000003"/>
    <x v="1131"/>
  </r>
  <r>
    <x v="1137"/>
    <s v="SP03"/>
    <s v="P11"/>
    <s v="G5"/>
    <x v="36"/>
    <x v="1033"/>
    <n v="117"/>
    <x v="0"/>
    <s v="Gunar Cockshoot"/>
    <n v="2023"/>
    <m/>
    <n v="10.23"/>
    <n v="1196.9100000000001"/>
    <x v="1132"/>
  </r>
  <r>
    <x v="1138"/>
    <s v="SP03"/>
    <s v="P12"/>
    <s v="G1"/>
    <x v="202"/>
    <x v="1034"/>
    <n v="774"/>
    <x v="0"/>
    <s v="Gunar Cockshoot"/>
    <n v="2023"/>
    <m/>
    <n v="4.74"/>
    <n v="3668.76"/>
    <x v="1133"/>
  </r>
  <r>
    <x v="1139"/>
    <s v="SP03"/>
    <s v="P12"/>
    <s v="G1"/>
    <x v="58"/>
    <x v="1035"/>
    <n v="684"/>
    <x v="0"/>
    <s v="Gunar Cockshoot"/>
    <n v="2023"/>
    <m/>
    <n v="4.74"/>
    <n v="3242.1600000000003"/>
    <x v="1134"/>
  </r>
  <r>
    <x v="1140"/>
    <s v="SP03"/>
    <s v="P13"/>
    <s v="G3"/>
    <x v="349"/>
    <x v="1036"/>
    <n v="9"/>
    <x v="1"/>
    <s v="Gunar Cockshoot"/>
    <n v="2024"/>
    <m/>
    <n v="10.51"/>
    <n v="94.59"/>
    <x v="1135"/>
  </r>
  <r>
    <x v="1141"/>
    <s v="SP03"/>
    <s v="P13"/>
    <s v="G4"/>
    <x v="366"/>
    <x v="1037"/>
    <n v="1070"/>
    <x v="0"/>
    <s v="Gunar Cockshoot"/>
    <n v="2024"/>
    <m/>
    <n v="10.51"/>
    <n v="11245.699999999999"/>
    <x v="1136"/>
  </r>
  <r>
    <x v="1142"/>
    <s v="SP03"/>
    <s v="P13"/>
    <s v="G5"/>
    <x v="212"/>
    <x v="1038"/>
    <n v="15"/>
    <x v="0"/>
    <s v="Gunar Cockshoot"/>
    <n v="2024"/>
    <m/>
    <n v="10.51"/>
    <n v="157.65"/>
    <x v="1137"/>
  </r>
  <r>
    <x v="1143"/>
    <s v="SP03"/>
    <s v="P13"/>
    <s v="G2"/>
    <x v="267"/>
    <x v="1039"/>
    <n v="803"/>
    <x v="1"/>
    <s v="Gunar Cockshoot"/>
    <n v="2024"/>
    <m/>
    <n v="10.51"/>
    <n v="8439.5300000000007"/>
    <x v="1138"/>
  </r>
  <r>
    <x v="1144"/>
    <s v="SP03"/>
    <s v="P13"/>
    <s v="G4"/>
    <x v="349"/>
    <x v="1040"/>
    <n v="952"/>
    <x v="1"/>
    <s v="Gunar Cockshoot"/>
    <n v="2024"/>
    <m/>
    <n v="10.51"/>
    <n v="10005.52"/>
    <x v="1139"/>
  </r>
  <r>
    <x v="1145"/>
    <s v="SP03"/>
    <s v="P13"/>
    <s v="G1"/>
    <x v="376"/>
    <x v="1041"/>
    <n v="666"/>
    <x v="0"/>
    <s v="Gunar Cockshoot"/>
    <n v="2023"/>
    <m/>
    <n v="10.51"/>
    <n v="6999.66"/>
    <x v="1140"/>
  </r>
  <r>
    <x v="1146"/>
    <s v="SP03"/>
    <s v="P13"/>
    <s v="G1"/>
    <x v="236"/>
    <x v="1042"/>
    <n v="189"/>
    <x v="0"/>
    <s v="Gunar Cockshoot"/>
    <n v="2023"/>
    <m/>
    <n v="10.51"/>
    <n v="1986.3899999999999"/>
    <x v="1141"/>
  </r>
  <r>
    <x v="1147"/>
    <s v="SP03"/>
    <s v="P13"/>
    <s v="G5"/>
    <x v="267"/>
    <x v="1043"/>
    <n v="298"/>
    <x v="1"/>
    <s v="Gunar Cockshoot"/>
    <n v="2024"/>
    <m/>
    <n v="10.51"/>
    <n v="3131.98"/>
    <x v="1142"/>
  </r>
  <r>
    <x v="1148"/>
    <s v="SP03"/>
    <s v="P13"/>
    <s v="G6"/>
    <x v="397"/>
    <x v="1044"/>
    <n v="510"/>
    <x v="0"/>
    <s v="Gunar Cockshoot"/>
    <n v="2024"/>
    <m/>
    <n v="10.51"/>
    <n v="5360.0999999999995"/>
    <x v="1143"/>
  </r>
  <r>
    <x v="1149"/>
    <s v="SP03"/>
    <s v="P14"/>
    <s v="G6"/>
    <x v="144"/>
    <x v="1045"/>
    <n v="418"/>
    <x v="1"/>
    <s v="Gunar Cockshoot"/>
    <n v="2024"/>
    <m/>
    <n v="6.43"/>
    <n v="2687.74"/>
    <x v="1144"/>
  </r>
  <r>
    <x v="1150"/>
    <s v="SP03"/>
    <s v="P14"/>
    <s v="G2"/>
    <x v="193"/>
    <x v="1046"/>
    <n v="338"/>
    <x v="0"/>
    <s v="Gunar Cockshoot"/>
    <n v="2023"/>
    <m/>
    <n v="6.43"/>
    <n v="2173.3399999999997"/>
    <x v="1145"/>
  </r>
  <r>
    <x v="1151"/>
    <s v="SP03"/>
    <s v="P14"/>
    <s v="G2"/>
    <x v="340"/>
    <x v="1047"/>
    <n v="211"/>
    <x v="0"/>
    <s v="Gunar Cockshoot"/>
    <n v="2023"/>
    <m/>
    <n v="6.43"/>
    <n v="1356.73"/>
    <x v="1146"/>
  </r>
  <r>
    <x v="1152"/>
    <s v="SP03"/>
    <s v="P14"/>
    <s v="G3"/>
    <x v="97"/>
    <x v="1048"/>
    <n v="333"/>
    <x v="0"/>
    <s v="Gunar Cockshoot"/>
    <n v="2023"/>
    <m/>
    <n v="6.43"/>
    <n v="2141.19"/>
    <x v="1147"/>
  </r>
  <r>
    <x v="1153"/>
    <s v="SP03"/>
    <s v="P14"/>
    <s v="G6"/>
    <x v="59"/>
    <x v="1039"/>
    <n v="429"/>
    <x v="0"/>
    <s v="Gunar Cockshoot"/>
    <n v="2024"/>
    <m/>
    <n v="6.43"/>
    <n v="2758.47"/>
    <x v="1148"/>
  </r>
  <r>
    <x v="1154"/>
    <s v="SP03"/>
    <s v="P15"/>
    <s v="G4"/>
    <x v="94"/>
    <x v="1049"/>
    <n v="200"/>
    <x v="1"/>
    <s v="Gunar Cockshoot"/>
    <n v="2024"/>
    <m/>
    <n v="12.41"/>
    <n v="2482"/>
    <x v="1149"/>
  </r>
  <r>
    <x v="1155"/>
    <s v="SP03"/>
    <s v="P15"/>
    <s v="G5"/>
    <x v="145"/>
    <x v="1050"/>
    <n v="604"/>
    <x v="0"/>
    <s v="Gunar Cockshoot"/>
    <n v="2023"/>
    <m/>
    <n v="12.41"/>
    <n v="7495.64"/>
    <x v="1150"/>
  </r>
  <r>
    <x v="1156"/>
    <s v="SP03"/>
    <s v="P15"/>
    <s v="G6"/>
    <x v="33"/>
    <x v="1051"/>
    <n v="602"/>
    <x v="0"/>
    <s v="Gunar Cockshoot"/>
    <n v="2023"/>
    <m/>
    <n v="12.41"/>
    <n v="7470.82"/>
    <x v="1151"/>
  </r>
  <r>
    <x v="1157"/>
    <s v="SP03"/>
    <s v="P16"/>
    <s v="G3"/>
    <x v="243"/>
    <x v="1052"/>
    <n v="995"/>
    <x v="0"/>
    <s v="Gunar Cockshoot"/>
    <n v="2023"/>
    <m/>
    <n v="9.57"/>
    <n v="9522.15"/>
    <x v="1152"/>
  </r>
  <r>
    <x v="1158"/>
    <s v="SP03"/>
    <s v="P16"/>
    <s v="G6"/>
    <x v="311"/>
    <x v="1053"/>
    <n v="505"/>
    <x v="0"/>
    <s v="Gunar Cockshoot"/>
    <n v="2023"/>
    <m/>
    <n v="9.57"/>
    <n v="4832.8500000000004"/>
    <x v="1153"/>
  </r>
  <r>
    <x v="1159"/>
    <s v="SP03"/>
    <s v="P16"/>
    <s v="G2"/>
    <x v="329"/>
    <x v="1054"/>
    <n v="415"/>
    <x v="0"/>
    <s v="Gunar Cockshoot"/>
    <n v="2023"/>
    <m/>
    <n v="9.57"/>
    <n v="3971.55"/>
    <x v="1154"/>
  </r>
  <r>
    <x v="1160"/>
    <s v="SP03"/>
    <s v="P16"/>
    <s v="G5"/>
    <x v="309"/>
    <x v="356"/>
    <n v="132"/>
    <x v="1"/>
    <s v="Gunar Cockshoot"/>
    <n v="2024"/>
    <m/>
    <n v="9.57"/>
    <n v="1263.24"/>
    <x v="1155"/>
  </r>
  <r>
    <x v="1161"/>
    <s v="SP03"/>
    <s v="P17"/>
    <s v="G2"/>
    <x v="175"/>
    <x v="1055"/>
    <n v="474"/>
    <x v="0"/>
    <s v="Gunar Cockshoot"/>
    <n v="2023"/>
    <m/>
    <n v="8.43"/>
    <n v="3995.8199999999997"/>
    <x v="1156"/>
  </r>
  <r>
    <x v="1162"/>
    <s v="SP03"/>
    <s v="P17"/>
    <s v="G1"/>
    <x v="373"/>
    <x v="434"/>
    <n v="958"/>
    <x v="0"/>
    <s v="Gunar Cockshoot"/>
    <n v="2023"/>
    <m/>
    <n v="8.43"/>
    <n v="8075.94"/>
    <x v="1157"/>
  </r>
  <r>
    <x v="1163"/>
    <s v="SP03"/>
    <s v="P18"/>
    <s v="G1"/>
    <x v="181"/>
    <x v="1056"/>
    <n v="675"/>
    <x v="0"/>
    <s v="Gunar Cockshoot"/>
    <n v="2023"/>
    <m/>
    <n v="6.8"/>
    <n v="4590"/>
    <x v="1158"/>
  </r>
  <r>
    <x v="1164"/>
    <s v="SP03"/>
    <s v="P18"/>
    <s v="G6"/>
    <x v="38"/>
    <x v="1057"/>
    <n v="1240"/>
    <x v="0"/>
    <s v="Gunar Cockshoot"/>
    <n v="2024"/>
    <m/>
    <n v="6.8"/>
    <n v="8432"/>
    <x v="1159"/>
  </r>
  <r>
    <x v="1165"/>
    <s v="SP03"/>
    <s v="P19"/>
    <s v="G1"/>
    <x v="272"/>
    <x v="1058"/>
    <n v="59"/>
    <x v="1"/>
    <s v="Gunar Cockshoot"/>
    <n v="2024"/>
    <m/>
    <n v="5.04"/>
    <n v="297.36"/>
    <x v="1160"/>
  </r>
  <r>
    <x v="1166"/>
    <s v="SP03"/>
    <s v="P20"/>
    <s v="G2"/>
    <x v="130"/>
    <x v="356"/>
    <n v="175"/>
    <x v="0"/>
    <s v="Gunar Cockshoot"/>
    <n v="2023"/>
    <m/>
    <n v="2.76"/>
    <n v="482.99999999999994"/>
    <x v="1161"/>
  </r>
  <r>
    <x v="1167"/>
    <s v="SP03"/>
    <s v="P21"/>
    <s v="G2"/>
    <x v="188"/>
    <x v="314"/>
    <n v="304"/>
    <x v="0"/>
    <s v="Gunar Cockshoot"/>
    <n v="2023"/>
    <m/>
    <n v="3.32"/>
    <n v="1009.28"/>
    <x v="1162"/>
  </r>
  <r>
    <x v="1168"/>
    <s v="SP03"/>
    <s v="P21"/>
    <s v="G5"/>
    <x v="48"/>
    <x v="5"/>
    <n v="66"/>
    <x v="0"/>
    <s v="Gunar Cockshoot"/>
    <n v="2024"/>
    <m/>
    <n v="3.32"/>
    <n v="219.11999999999998"/>
    <x v="1163"/>
  </r>
  <r>
    <x v="1169"/>
    <s v="SP03"/>
    <s v="P21"/>
    <s v="G6"/>
    <x v="125"/>
    <x v="1059"/>
    <n v="380"/>
    <x v="0"/>
    <s v="Gunar Cockshoot"/>
    <n v="2023"/>
    <m/>
    <n v="3.32"/>
    <n v="1261.5999999999999"/>
    <x v="1164"/>
  </r>
  <r>
    <x v="1170"/>
    <s v="SP03"/>
    <s v="P21"/>
    <s v="G6"/>
    <x v="154"/>
    <x v="1060"/>
    <n v="198"/>
    <x v="0"/>
    <s v="Gunar Cockshoot"/>
    <n v="2024"/>
    <m/>
    <n v="3.32"/>
    <n v="657.36"/>
    <x v="1165"/>
  </r>
  <r>
    <x v="1171"/>
    <s v="SP03"/>
    <s v="P22"/>
    <s v="G1"/>
    <x v="396"/>
    <x v="1061"/>
    <n v="309"/>
    <x v="0"/>
    <s v="Gunar Cockshoot"/>
    <n v="2023"/>
    <m/>
    <n v="2.65"/>
    <n v="818.85"/>
    <x v="1166"/>
  </r>
  <r>
    <x v="1172"/>
    <s v="SP03"/>
    <s v="P22"/>
    <s v="G2"/>
    <x v="223"/>
    <x v="1062"/>
    <n v="495"/>
    <x v="0"/>
    <s v="Gunar Cockshoot"/>
    <n v="2023"/>
    <m/>
    <n v="2.65"/>
    <n v="1311.75"/>
    <x v="1167"/>
  </r>
  <r>
    <x v="1173"/>
    <s v="SP03"/>
    <s v="P22"/>
    <s v="G3"/>
    <x v="146"/>
    <x v="1063"/>
    <n v="233"/>
    <x v="0"/>
    <s v="Gunar Cockshoot"/>
    <n v="2024"/>
    <m/>
    <n v="2.65"/>
    <n v="617.44999999999993"/>
    <x v="1168"/>
  </r>
  <r>
    <x v="1174"/>
    <s v="SP03"/>
    <s v="P22"/>
    <s v="G1"/>
    <x v="111"/>
    <x v="1064"/>
    <n v="340"/>
    <x v="0"/>
    <s v="Gunar Cockshoot"/>
    <n v="2024"/>
    <m/>
    <n v="2.65"/>
    <n v="901"/>
    <x v="1169"/>
  </r>
  <r>
    <x v="1175"/>
    <s v="SP03"/>
    <s v="P22"/>
    <s v="G4"/>
    <x v="356"/>
    <x v="116"/>
    <n v="220"/>
    <x v="0"/>
    <s v="Gunar Cockshoot"/>
    <n v="2024"/>
    <m/>
    <n v="2.65"/>
    <n v="583"/>
    <x v="1170"/>
  </r>
  <r>
    <x v="1176"/>
    <s v="SP03"/>
    <s v="P01"/>
    <s v="G5"/>
    <x v="21"/>
    <x v="1065"/>
    <n v="1166"/>
    <x v="0"/>
    <s v="Gunar Cockshoot"/>
    <n v="2023"/>
    <m/>
    <n v="5.26"/>
    <n v="6133.16"/>
    <x v="1171"/>
  </r>
  <r>
    <x v="1177"/>
    <s v="SP03"/>
    <s v="P01"/>
    <s v="G6"/>
    <x v="127"/>
    <x v="219"/>
    <n v="311"/>
    <x v="0"/>
    <s v="Gunar Cockshoot"/>
    <n v="2023"/>
    <m/>
    <n v="5.26"/>
    <n v="1635.86"/>
    <x v="1172"/>
  </r>
  <r>
    <x v="1178"/>
    <s v="SP03"/>
    <s v="P01"/>
    <s v="G5"/>
    <x v="251"/>
    <x v="757"/>
    <n v="496"/>
    <x v="3"/>
    <s v="Gunar Cockshoot"/>
    <n v="2023"/>
    <m/>
    <n v="5.26"/>
    <n v="2608.96"/>
    <x v="1173"/>
  </r>
  <r>
    <x v="1179"/>
    <s v="SP03"/>
    <s v="P02"/>
    <s v="G2"/>
    <x v="104"/>
    <x v="1066"/>
    <n v="6"/>
    <x v="0"/>
    <s v="Gunar Cockshoot"/>
    <n v="2023"/>
    <m/>
    <n v="7.48"/>
    <n v="44.88"/>
    <x v="1174"/>
  </r>
  <r>
    <x v="1180"/>
    <s v="SP03"/>
    <s v="P02"/>
    <s v="G4"/>
    <x v="36"/>
    <x v="1067"/>
    <n v="204"/>
    <x v="0"/>
    <s v="Gunar Cockshoot"/>
    <n v="2023"/>
    <m/>
    <n v="7.48"/>
    <n v="1525.92"/>
    <x v="1175"/>
  </r>
  <r>
    <x v="1181"/>
    <s v="SP03"/>
    <s v="P03"/>
    <s v="G1"/>
    <x v="84"/>
    <x v="1068"/>
    <n v="344"/>
    <x v="0"/>
    <s v="Gunar Cockshoot"/>
    <n v="2023"/>
    <m/>
    <n v="5.15"/>
    <n v="1771.6000000000001"/>
    <x v="1176"/>
  </r>
  <r>
    <x v="1182"/>
    <s v="SP03"/>
    <s v="P03"/>
    <s v="G6"/>
    <x v="371"/>
    <x v="1069"/>
    <n v="743"/>
    <x v="0"/>
    <s v="Gunar Cockshoot"/>
    <n v="2023"/>
    <m/>
    <n v="5.15"/>
    <n v="3826.4500000000003"/>
    <x v="276"/>
  </r>
  <r>
    <x v="1183"/>
    <s v="SP03"/>
    <s v="P03"/>
    <s v="G6"/>
    <x v="188"/>
    <x v="1070"/>
    <n v="992"/>
    <x v="0"/>
    <s v="Gunar Cockshoot"/>
    <n v="2023"/>
    <m/>
    <n v="5.15"/>
    <n v="5108.8"/>
    <x v="1177"/>
  </r>
  <r>
    <x v="1184"/>
    <s v="SP03"/>
    <s v="P04"/>
    <s v="G1"/>
    <x v="132"/>
    <x v="1071"/>
    <n v="192"/>
    <x v="0"/>
    <s v="Gunar Cockshoot"/>
    <n v="2023"/>
    <m/>
    <n v="3.85"/>
    <n v="739.2"/>
    <x v="1178"/>
  </r>
  <r>
    <x v="1185"/>
    <s v="SP03"/>
    <s v="P04"/>
    <s v="G4"/>
    <x v="43"/>
    <x v="1072"/>
    <n v="318"/>
    <x v="0"/>
    <s v="Gunar Cockshoot"/>
    <n v="2023"/>
    <m/>
    <n v="3.85"/>
    <n v="1224.3"/>
    <x v="1179"/>
  </r>
  <r>
    <x v="1186"/>
    <s v="SP03"/>
    <s v="P04"/>
    <s v="G2"/>
    <x v="80"/>
    <x v="1073"/>
    <n v="911"/>
    <x v="0"/>
    <s v="Gunar Cockshoot"/>
    <n v="2024"/>
    <m/>
    <n v="3.85"/>
    <n v="3507.35"/>
    <x v="1180"/>
  </r>
  <r>
    <x v="1187"/>
    <s v="SP03"/>
    <s v="P04"/>
    <s v="G4"/>
    <x v="393"/>
    <x v="1074"/>
    <n v="1170"/>
    <x v="0"/>
    <s v="Gunar Cockshoot"/>
    <n v="2024"/>
    <m/>
    <n v="3.85"/>
    <n v="4504.5"/>
    <x v="1181"/>
  </r>
  <r>
    <x v="1188"/>
    <s v="SP03"/>
    <s v="P04"/>
    <s v="G6"/>
    <x v="290"/>
    <x v="703"/>
    <n v="5"/>
    <x v="0"/>
    <s v="Gunar Cockshoot"/>
    <n v="2023"/>
    <m/>
    <n v="3.85"/>
    <n v="19.25"/>
    <x v="1182"/>
  </r>
  <r>
    <x v="1189"/>
    <s v="SP03"/>
    <s v="P04"/>
    <s v="G6"/>
    <x v="265"/>
    <x v="1075"/>
    <n v="406"/>
    <x v="0"/>
    <s v="Gunar Cockshoot"/>
    <n v="2023"/>
    <m/>
    <n v="3.85"/>
    <n v="1563.1000000000001"/>
    <x v="1183"/>
  </r>
  <r>
    <x v="1190"/>
    <s v="SP03"/>
    <s v="P04"/>
    <s v="G6"/>
    <x v="367"/>
    <x v="1076"/>
    <n v="1732"/>
    <x v="0"/>
    <s v="Gunar Cockshoot"/>
    <n v="2024"/>
    <m/>
    <n v="3.85"/>
    <n v="6668.2"/>
    <x v="1184"/>
  </r>
  <r>
    <x v="1191"/>
    <s v="SP03"/>
    <s v="P05"/>
    <s v="G6"/>
    <x v="136"/>
    <x v="633"/>
    <n v="383"/>
    <x v="0"/>
    <s v="Gunar Cockshoot"/>
    <n v="2023"/>
    <m/>
    <n v="5.72"/>
    <n v="2190.7599999999998"/>
    <x v="1185"/>
  </r>
  <r>
    <x v="1192"/>
    <s v="SP03"/>
    <s v="P05"/>
    <s v="G5"/>
    <x v="319"/>
    <x v="1077"/>
    <n v="216"/>
    <x v="0"/>
    <s v="Gunar Cockshoot"/>
    <n v="2024"/>
    <m/>
    <n v="5.72"/>
    <n v="1235.52"/>
    <x v="1186"/>
  </r>
  <r>
    <x v="1193"/>
    <s v="SP03"/>
    <s v="P05"/>
    <s v="G1"/>
    <x v="364"/>
    <x v="1078"/>
    <n v="724"/>
    <x v="0"/>
    <s v="Gunar Cockshoot"/>
    <n v="2023"/>
    <m/>
    <n v="5.72"/>
    <n v="4141.28"/>
    <x v="1187"/>
  </r>
  <r>
    <x v="1194"/>
    <s v="SP03"/>
    <s v="P05"/>
    <s v="G1"/>
    <x v="154"/>
    <x v="312"/>
    <n v="1183"/>
    <x v="0"/>
    <s v="Gunar Cockshoot"/>
    <n v="2024"/>
    <m/>
    <n v="5.72"/>
    <n v="6766.7599999999993"/>
    <x v="1188"/>
  </r>
  <r>
    <x v="1195"/>
    <s v="SP03"/>
    <s v="P07"/>
    <s v="G1"/>
    <x v="182"/>
    <x v="1079"/>
    <n v="223"/>
    <x v="0"/>
    <s v="Gunar Cockshoot"/>
    <n v="2023"/>
    <m/>
    <n v="9.94"/>
    <n v="2216.62"/>
    <x v="1189"/>
  </r>
  <r>
    <x v="1196"/>
    <s v="SP03"/>
    <s v="P07"/>
    <s v="G2"/>
    <x v="45"/>
    <x v="1080"/>
    <n v="181"/>
    <x v="0"/>
    <s v="Gunar Cockshoot"/>
    <n v="2023"/>
    <m/>
    <n v="9.94"/>
    <n v="1799.1399999999999"/>
    <x v="1190"/>
  </r>
  <r>
    <x v="1197"/>
    <s v="SP03"/>
    <s v="P07"/>
    <s v="G6"/>
    <x v="157"/>
    <x v="1081"/>
    <n v="239"/>
    <x v="0"/>
    <s v="Gunar Cockshoot"/>
    <n v="2023"/>
    <m/>
    <n v="9.94"/>
    <n v="2375.66"/>
    <x v="1191"/>
  </r>
  <r>
    <x v="1198"/>
    <s v="SP03"/>
    <s v="P07"/>
    <s v="G2"/>
    <x v="124"/>
    <x v="1082"/>
    <n v="188"/>
    <x v="0"/>
    <s v="Gunar Cockshoot"/>
    <n v="2023"/>
    <m/>
    <n v="9.94"/>
    <n v="1868.7199999999998"/>
    <x v="1192"/>
  </r>
  <r>
    <x v="1199"/>
    <s v="SP03"/>
    <s v="P07"/>
    <s v="G2"/>
    <x v="351"/>
    <x v="468"/>
    <n v="206"/>
    <x v="0"/>
    <s v="Gunar Cockshoot"/>
    <n v="2023"/>
    <m/>
    <n v="9.94"/>
    <n v="2047.6399999999999"/>
    <x v="1193"/>
  </r>
  <r>
    <x v="1200"/>
    <s v="SP03"/>
    <s v="P07"/>
    <s v="G3"/>
    <x v="249"/>
    <x v="1083"/>
    <n v="256"/>
    <x v="1"/>
    <s v="Gunar Cockshoot"/>
    <n v="2024"/>
    <m/>
    <n v="9.94"/>
    <n v="2544.64"/>
    <x v="1194"/>
  </r>
  <r>
    <x v="1201"/>
    <s v="SP03"/>
    <s v="P07"/>
    <s v="G4"/>
    <x v="95"/>
    <x v="1084"/>
    <n v="204"/>
    <x v="1"/>
    <s v="Gunar Cockshoot"/>
    <n v="2024"/>
    <m/>
    <n v="9.94"/>
    <n v="2027.76"/>
    <x v="1195"/>
  </r>
  <r>
    <x v="1202"/>
    <s v="SP03"/>
    <s v="P07"/>
    <s v="G6"/>
    <x v="150"/>
    <x v="375"/>
    <n v="220"/>
    <x v="3"/>
    <s v="Gunar Cockshoot"/>
    <n v="2023"/>
    <m/>
    <n v="9.94"/>
    <n v="2186.7999999999997"/>
    <x v="1196"/>
  </r>
  <r>
    <x v="1203"/>
    <s v="SP03"/>
    <s v="P07"/>
    <s v="G5"/>
    <x v="398"/>
    <x v="1085"/>
    <n v="233"/>
    <x v="0"/>
    <s v="Gunar Cockshoot"/>
    <n v="2023"/>
    <m/>
    <n v="9.94"/>
    <n v="2316.02"/>
    <x v="1197"/>
  </r>
  <r>
    <x v="1204"/>
    <s v="SP03"/>
    <s v="P08"/>
    <s v="G3"/>
    <x v="250"/>
    <x v="1086"/>
    <n v="219"/>
    <x v="0"/>
    <s v="Gunar Cockshoot"/>
    <n v="2023"/>
    <m/>
    <n v="7.73"/>
    <n v="1692.8700000000001"/>
    <x v="1198"/>
  </r>
  <r>
    <x v="1205"/>
    <s v="SP03"/>
    <s v="P08"/>
    <s v="G6"/>
    <x v="35"/>
    <x v="830"/>
    <n v="451"/>
    <x v="0"/>
    <s v="Gunar Cockshoot"/>
    <n v="2024"/>
    <m/>
    <n v="7.73"/>
    <n v="3486.23"/>
    <x v="1199"/>
  </r>
  <r>
    <x v="1206"/>
    <s v="SP03"/>
    <s v="P08"/>
    <s v="G3"/>
    <x v="215"/>
    <x v="268"/>
    <n v="269"/>
    <x v="2"/>
    <s v="Gunar Cockshoot"/>
    <n v="2024"/>
    <m/>
    <n v="7.73"/>
    <n v="2079.37"/>
    <x v="1200"/>
  </r>
  <r>
    <x v="1207"/>
    <s v="SP03"/>
    <s v="P10"/>
    <s v="G1"/>
    <x v="151"/>
    <x v="853"/>
    <n v="97"/>
    <x v="0"/>
    <s v="Gunar Cockshoot"/>
    <n v="2023"/>
    <m/>
    <n v="8.2200000000000006"/>
    <n v="797.34"/>
    <x v="1201"/>
  </r>
  <r>
    <x v="1208"/>
    <s v="SP03"/>
    <s v="P10"/>
    <s v="G4"/>
    <x v="371"/>
    <x v="1087"/>
    <n v="230"/>
    <x v="0"/>
    <s v="Gunar Cockshoot"/>
    <n v="2023"/>
    <m/>
    <n v="8.2200000000000006"/>
    <n v="1890.6000000000001"/>
    <x v="1202"/>
  </r>
  <r>
    <x v="1209"/>
    <s v="SP03"/>
    <s v="P10"/>
    <s v="G6"/>
    <x v="229"/>
    <x v="774"/>
    <n v="118"/>
    <x v="0"/>
    <s v="Gunar Cockshoot"/>
    <n v="2023"/>
    <m/>
    <n v="8.2200000000000006"/>
    <n v="969.96"/>
    <x v="1203"/>
  </r>
  <r>
    <x v="1210"/>
    <s v="SP03"/>
    <s v="P10"/>
    <s v="G4"/>
    <x v="78"/>
    <x v="1088"/>
    <n v="19"/>
    <x v="0"/>
    <s v="Gunar Cockshoot"/>
    <n v="2023"/>
    <m/>
    <n v="8.2200000000000006"/>
    <n v="156.18"/>
    <x v="1204"/>
  </r>
  <r>
    <x v="1211"/>
    <s v="SP03"/>
    <s v="P10"/>
    <s v="G1"/>
    <x v="139"/>
    <x v="1089"/>
    <n v="577"/>
    <x v="0"/>
    <s v="Gunar Cockshoot"/>
    <n v="2024"/>
    <m/>
    <n v="8.2200000000000006"/>
    <n v="4742.9400000000005"/>
    <x v="1205"/>
  </r>
  <r>
    <x v="1212"/>
    <s v="SP03"/>
    <s v="P10"/>
    <s v="G4"/>
    <x v="399"/>
    <x v="1090"/>
    <n v="166"/>
    <x v="0"/>
    <s v="Gunar Cockshoot"/>
    <n v="2023"/>
    <m/>
    <n v="8.2200000000000006"/>
    <n v="1364.5200000000002"/>
    <x v="1206"/>
  </r>
  <r>
    <x v="1213"/>
    <s v="SP03"/>
    <s v="P12"/>
    <s v="G2"/>
    <x v="398"/>
    <x v="1091"/>
    <n v="392"/>
    <x v="0"/>
    <s v="Gunar Cockshoot"/>
    <n v="2023"/>
    <m/>
    <n v="4.74"/>
    <n v="1858.0800000000002"/>
    <x v="1207"/>
  </r>
  <r>
    <x v="1214"/>
    <s v="SP03"/>
    <s v="P13"/>
    <s v="G4"/>
    <x v="277"/>
    <x v="1092"/>
    <n v="1628"/>
    <x v="0"/>
    <s v="Gunar Cockshoot"/>
    <n v="2024"/>
    <m/>
    <n v="10.51"/>
    <n v="17110.28"/>
    <x v="1208"/>
  </r>
  <r>
    <x v="1215"/>
    <s v="SP03"/>
    <s v="P13"/>
    <s v="G6"/>
    <x v="231"/>
    <x v="1093"/>
    <n v="516"/>
    <x v="1"/>
    <s v="Gunar Cockshoot"/>
    <n v="2024"/>
    <m/>
    <n v="10.51"/>
    <n v="5423.16"/>
    <x v="1209"/>
  </r>
  <r>
    <x v="1216"/>
    <s v="SP03"/>
    <s v="P13"/>
    <s v="G6"/>
    <x v="51"/>
    <x v="1094"/>
    <n v="602"/>
    <x v="1"/>
    <s v="Gunar Cockshoot"/>
    <n v="2024"/>
    <m/>
    <n v="10.51"/>
    <n v="6327.0199999999995"/>
    <x v="1210"/>
  </r>
  <r>
    <x v="1217"/>
    <s v="SP03"/>
    <s v="P13"/>
    <s v="G2"/>
    <x v="106"/>
    <x v="1095"/>
    <n v="1360"/>
    <x v="0"/>
    <s v="Gunar Cockshoot"/>
    <n v="2023"/>
    <m/>
    <n v="10.51"/>
    <n v="14293.6"/>
    <x v="1211"/>
  </r>
  <r>
    <x v="1218"/>
    <s v="SP03"/>
    <s v="P14"/>
    <s v="G6"/>
    <x v="310"/>
    <x v="1080"/>
    <n v="338"/>
    <x v="0"/>
    <s v="Gunar Cockshoot"/>
    <n v="2024"/>
    <m/>
    <n v="6.43"/>
    <n v="2173.3399999999997"/>
    <x v="1212"/>
  </r>
  <r>
    <x v="1219"/>
    <s v="SP03"/>
    <s v="P14"/>
    <s v="G5"/>
    <x v="400"/>
    <x v="117"/>
    <n v="58"/>
    <x v="0"/>
    <s v="Gunar Cockshoot"/>
    <n v="2023"/>
    <m/>
    <n v="6.43"/>
    <n v="372.94"/>
    <x v="1213"/>
  </r>
  <r>
    <x v="1220"/>
    <s v="SP03"/>
    <s v="P14"/>
    <s v="G6"/>
    <x v="253"/>
    <x v="1096"/>
    <n v="413"/>
    <x v="0"/>
    <s v="Gunar Cockshoot"/>
    <n v="2023"/>
    <m/>
    <n v="6.43"/>
    <n v="2655.5899999999997"/>
    <x v="1214"/>
  </r>
  <r>
    <x v="1221"/>
    <s v="SP03"/>
    <s v="P14"/>
    <s v="G2"/>
    <x v="134"/>
    <x v="1097"/>
    <n v="217"/>
    <x v="0"/>
    <s v="Gunar Cockshoot"/>
    <n v="2024"/>
    <m/>
    <n v="6.43"/>
    <n v="1395.31"/>
    <x v="1215"/>
  </r>
  <r>
    <x v="1222"/>
    <s v="SP03"/>
    <s v="P15"/>
    <s v="G1"/>
    <x v="189"/>
    <x v="671"/>
    <n v="291"/>
    <x v="0"/>
    <s v="Gunar Cockshoot"/>
    <n v="2023"/>
    <m/>
    <n v="12.41"/>
    <n v="3611.31"/>
    <x v="1216"/>
  </r>
  <r>
    <x v="1223"/>
    <s v="SP03"/>
    <s v="P15"/>
    <s v="G1"/>
    <x v="319"/>
    <x v="1098"/>
    <n v="360"/>
    <x v="3"/>
    <s v="Gunar Cockshoot"/>
    <n v="2024"/>
    <m/>
    <n v="12.41"/>
    <n v="4467.6000000000004"/>
    <x v="1217"/>
  </r>
  <r>
    <x v="1224"/>
    <s v="SP03"/>
    <s v="P15"/>
    <s v="G6"/>
    <x v="259"/>
    <x v="1010"/>
    <n v="351"/>
    <x v="0"/>
    <s v="Gunar Cockshoot"/>
    <n v="2023"/>
    <m/>
    <n v="12.41"/>
    <n v="4355.91"/>
    <x v="1218"/>
  </r>
  <r>
    <x v="1225"/>
    <s v="SP03"/>
    <s v="P15"/>
    <s v="G4"/>
    <x v="107"/>
    <x v="1099"/>
    <n v="273"/>
    <x v="0"/>
    <s v="Gunar Cockshoot"/>
    <n v="2023"/>
    <m/>
    <n v="12.41"/>
    <n v="3387.93"/>
    <x v="1219"/>
  </r>
  <r>
    <x v="1226"/>
    <s v="SP03"/>
    <s v="P16"/>
    <s v="G1"/>
    <x v="151"/>
    <x v="1100"/>
    <n v="654"/>
    <x v="0"/>
    <s v="Gunar Cockshoot"/>
    <n v="2023"/>
    <m/>
    <n v="9.57"/>
    <n v="6258.78"/>
    <x v="1220"/>
  </r>
  <r>
    <x v="1227"/>
    <s v="SP03"/>
    <s v="P16"/>
    <s v="G6"/>
    <x v="297"/>
    <x v="1101"/>
    <n v="747"/>
    <x v="0"/>
    <s v="Gunar Cockshoot"/>
    <n v="2023"/>
    <m/>
    <n v="9.57"/>
    <n v="7148.79"/>
    <x v="1221"/>
  </r>
  <r>
    <x v="1228"/>
    <s v="SP03"/>
    <s v="P16"/>
    <s v="G5"/>
    <x v="261"/>
    <x v="1102"/>
    <n v="430"/>
    <x v="0"/>
    <s v="Gunar Cockshoot"/>
    <n v="2024"/>
    <m/>
    <n v="9.57"/>
    <n v="4115.1000000000004"/>
    <x v="1222"/>
  </r>
  <r>
    <x v="1229"/>
    <s v="SP03"/>
    <s v="P17"/>
    <s v="G1"/>
    <x v="223"/>
    <x v="1103"/>
    <n v="792"/>
    <x v="0"/>
    <s v="Gunar Cockshoot"/>
    <n v="2023"/>
    <m/>
    <n v="8.43"/>
    <n v="6676.5599999999995"/>
    <x v="1223"/>
  </r>
  <r>
    <x v="1230"/>
    <s v="SP03"/>
    <s v="P17"/>
    <s v="G2"/>
    <x v="165"/>
    <x v="1104"/>
    <n v="687"/>
    <x v="0"/>
    <s v="Gunar Cockshoot"/>
    <n v="2024"/>
    <m/>
    <n v="8.43"/>
    <n v="5791.41"/>
    <x v="1224"/>
  </r>
  <r>
    <x v="1231"/>
    <s v="SP03"/>
    <s v="P18"/>
    <s v="G6"/>
    <x v="84"/>
    <x v="1105"/>
    <n v="2244"/>
    <x v="0"/>
    <s v="Gunar Cockshoot"/>
    <n v="2023"/>
    <m/>
    <n v="6.8"/>
    <n v="15259.199999999999"/>
    <x v="1225"/>
  </r>
  <r>
    <x v="1232"/>
    <s v="SP03"/>
    <s v="P18"/>
    <s v="G1"/>
    <x v="72"/>
    <x v="1106"/>
    <n v="582"/>
    <x v="0"/>
    <s v="Gunar Cockshoot"/>
    <n v="2023"/>
    <m/>
    <n v="6.8"/>
    <n v="3957.6"/>
    <x v="1226"/>
  </r>
  <r>
    <x v="1233"/>
    <s v="SP03"/>
    <s v="P18"/>
    <s v="G5"/>
    <x v="249"/>
    <x v="1107"/>
    <n v="1407"/>
    <x v="1"/>
    <s v="Gunar Cockshoot"/>
    <n v="2024"/>
    <m/>
    <n v="6.8"/>
    <n v="9567.6"/>
    <x v="1227"/>
  </r>
  <r>
    <x v="1234"/>
    <s v="SP03"/>
    <s v="P20"/>
    <s v="G4"/>
    <x v="257"/>
    <x v="1108"/>
    <n v="1630"/>
    <x v="0"/>
    <s v="Gunar Cockshoot"/>
    <n v="2023"/>
    <m/>
    <n v="2.76"/>
    <n v="4498.7999999999993"/>
    <x v="1228"/>
  </r>
  <r>
    <x v="1235"/>
    <s v="SP03"/>
    <s v="P21"/>
    <s v="G2"/>
    <x v="395"/>
    <x v="1109"/>
    <n v="238"/>
    <x v="0"/>
    <s v="Gunar Cockshoot"/>
    <n v="2024"/>
    <m/>
    <n v="3.32"/>
    <n v="790.16"/>
    <x v="1229"/>
  </r>
  <r>
    <x v="1236"/>
    <s v="SP03"/>
    <s v="P21"/>
    <s v="G6"/>
    <x v="136"/>
    <x v="1110"/>
    <n v="187"/>
    <x v="0"/>
    <s v="Gunar Cockshoot"/>
    <n v="2023"/>
    <m/>
    <n v="3.32"/>
    <n v="620.83999999999992"/>
    <x v="1230"/>
  </r>
  <r>
    <x v="1237"/>
    <s v="SP03"/>
    <s v="P21"/>
    <s v="G5"/>
    <x v="323"/>
    <x v="1111"/>
    <n v="366"/>
    <x v="1"/>
    <s v="Gunar Cockshoot"/>
    <n v="2024"/>
    <m/>
    <n v="3.32"/>
    <n v="1215.1199999999999"/>
    <x v="1231"/>
  </r>
  <r>
    <x v="1238"/>
    <s v="SP03"/>
    <s v="P22"/>
    <s v="G5"/>
    <x v="36"/>
    <x v="1112"/>
    <n v="289"/>
    <x v="0"/>
    <s v="Gunar Cockshoot"/>
    <n v="2023"/>
    <m/>
    <n v="2.65"/>
    <n v="765.85"/>
    <x v="1232"/>
  </r>
  <r>
    <x v="1239"/>
    <s v="SP03"/>
    <s v="P22"/>
    <s v="G1"/>
    <x v="176"/>
    <x v="354"/>
    <n v="143"/>
    <x v="0"/>
    <s v="Gunar Cockshoot"/>
    <n v="2023"/>
    <m/>
    <n v="2.65"/>
    <n v="378.95"/>
    <x v="1233"/>
  </r>
  <r>
    <x v="1240"/>
    <s v="SP03"/>
    <s v="P22"/>
    <s v="G5"/>
    <x v="32"/>
    <x v="1113"/>
    <n v="380"/>
    <x v="0"/>
    <s v="Gunar Cockshoot"/>
    <n v="2024"/>
    <m/>
    <n v="2.65"/>
    <n v="1007"/>
    <x v="1234"/>
  </r>
  <r>
    <x v="1241"/>
    <s v="SP03"/>
    <s v="P01"/>
    <s v="G1"/>
    <x v="42"/>
    <x v="1114"/>
    <n v="492"/>
    <x v="0"/>
    <s v="Gunar Cockshoot"/>
    <n v="2023"/>
    <m/>
    <n v="5.26"/>
    <n v="2587.92"/>
    <x v="1235"/>
  </r>
  <r>
    <x v="1242"/>
    <s v="SP03"/>
    <s v="P01"/>
    <s v="G2"/>
    <x v="163"/>
    <x v="1115"/>
    <n v="217"/>
    <x v="0"/>
    <s v="Gunar Cockshoot"/>
    <n v="2023"/>
    <m/>
    <n v="5.26"/>
    <n v="1141.4199999999998"/>
    <x v="1236"/>
  </r>
  <r>
    <x v="1243"/>
    <s v="SP03"/>
    <s v="P01"/>
    <s v="G2"/>
    <x v="187"/>
    <x v="784"/>
    <n v="137"/>
    <x v="0"/>
    <s v="Gunar Cockshoot"/>
    <n v="2024"/>
    <m/>
    <n v="5.26"/>
    <n v="720.62"/>
    <x v="1237"/>
  </r>
  <r>
    <x v="1244"/>
    <s v="SP03"/>
    <s v="P01"/>
    <s v="G1"/>
    <x v="135"/>
    <x v="1116"/>
    <n v="14"/>
    <x v="0"/>
    <s v="Gunar Cockshoot"/>
    <n v="2023"/>
    <m/>
    <n v="5.26"/>
    <n v="73.64"/>
    <x v="1238"/>
  </r>
  <r>
    <x v="1245"/>
    <s v="SP03"/>
    <s v="P01"/>
    <s v="G4"/>
    <x v="337"/>
    <x v="1117"/>
    <n v="75"/>
    <x v="2"/>
    <s v="Gunar Cockshoot"/>
    <n v="2024"/>
    <m/>
    <n v="5.26"/>
    <n v="394.5"/>
    <x v="1239"/>
  </r>
  <r>
    <x v="1246"/>
    <s v="SP03"/>
    <s v="P01"/>
    <s v="G6"/>
    <x v="52"/>
    <x v="1118"/>
    <n v="50"/>
    <x v="0"/>
    <s v="Gunar Cockshoot"/>
    <n v="2023"/>
    <m/>
    <n v="5.26"/>
    <n v="263"/>
    <x v="1240"/>
  </r>
  <r>
    <x v="1247"/>
    <s v="SP03"/>
    <s v="P02"/>
    <s v="G2"/>
    <x v="159"/>
    <x v="1119"/>
    <n v="17"/>
    <x v="0"/>
    <s v="Gunar Cockshoot"/>
    <n v="2023"/>
    <m/>
    <n v="7.48"/>
    <n v="127.16000000000001"/>
    <x v="1241"/>
  </r>
  <r>
    <x v="1248"/>
    <s v="SP03"/>
    <s v="P04"/>
    <s v="G5"/>
    <x v="288"/>
    <x v="1120"/>
    <n v="43"/>
    <x v="0"/>
    <s v="Gunar Cockshoot"/>
    <n v="2024"/>
    <m/>
    <n v="3.85"/>
    <n v="165.55"/>
    <x v="1242"/>
  </r>
  <r>
    <x v="1249"/>
    <s v="SP03"/>
    <s v="P04"/>
    <s v="G5"/>
    <x v="76"/>
    <x v="1121"/>
    <n v="1248"/>
    <x v="0"/>
    <s v="Gunar Cockshoot"/>
    <n v="2023"/>
    <m/>
    <n v="3.85"/>
    <n v="4804.8"/>
    <x v="1243"/>
  </r>
  <r>
    <x v="1250"/>
    <s v="SP03"/>
    <s v="P04"/>
    <s v="G2"/>
    <x v="182"/>
    <x v="1122"/>
    <n v="282"/>
    <x v="0"/>
    <s v="Gunar Cockshoot"/>
    <n v="2023"/>
    <m/>
    <n v="3.85"/>
    <n v="1085.7"/>
    <x v="1244"/>
  </r>
  <r>
    <x v="1251"/>
    <s v="SP03"/>
    <s v="P05"/>
    <s v="G5"/>
    <x v="69"/>
    <x v="1123"/>
    <n v="32"/>
    <x v="0"/>
    <s v="Gunar Cockshoot"/>
    <n v="2023"/>
    <m/>
    <n v="5.72"/>
    <n v="183.04"/>
    <x v="1245"/>
  </r>
  <r>
    <x v="1252"/>
    <s v="SP03"/>
    <s v="P05"/>
    <s v="G6"/>
    <x v="63"/>
    <x v="1124"/>
    <n v="75"/>
    <x v="3"/>
    <s v="Gunar Cockshoot"/>
    <n v="2023"/>
    <m/>
    <n v="5.72"/>
    <n v="429"/>
    <x v="1246"/>
  </r>
  <r>
    <x v="1253"/>
    <s v="SP03"/>
    <s v="P05"/>
    <s v="G4"/>
    <x v="353"/>
    <x v="1125"/>
    <n v="468"/>
    <x v="0"/>
    <s v="Gunar Cockshoot"/>
    <n v="2024"/>
    <m/>
    <n v="5.72"/>
    <n v="2676.96"/>
    <x v="1247"/>
  </r>
  <r>
    <x v="1254"/>
    <s v="SP03"/>
    <s v="P05"/>
    <s v="G5"/>
    <x v="197"/>
    <x v="1126"/>
    <n v="621"/>
    <x v="0"/>
    <s v="Gunar Cockshoot"/>
    <n v="2023"/>
    <m/>
    <n v="5.72"/>
    <n v="3552.12"/>
    <x v="1248"/>
  </r>
  <r>
    <x v="1255"/>
    <s v="SP03"/>
    <s v="P05"/>
    <s v="G6"/>
    <x v="122"/>
    <x v="1127"/>
    <n v="455"/>
    <x v="0"/>
    <s v="Gunar Cockshoot"/>
    <n v="2023"/>
    <m/>
    <n v="5.72"/>
    <n v="2602.6"/>
    <x v="1249"/>
  </r>
  <r>
    <x v="1256"/>
    <s v="SP03"/>
    <s v="P05"/>
    <s v="G2"/>
    <x v="141"/>
    <x v="1128"/>
    <n v="1348"/>
    <x v="3"/>
    <s v="Gunar Cockshoot"/>
    <n v="2023"/>
    <m/>
    <n v="5.72"/>
    <n v="7710.5599999999995"/>
    <x v="1250"/>
  </r>
  <r>
    <x v="1257"/>
    <s v="SP03"/>
    <s v="P05"/>
    <s v="G2"/>
    <x v="170"/>
    <x v="1129"/>
    <n v="518"/>
    <x v="1"/>
    <s v="Gunar Cockshoot"/>
    <n v="2024"/>
    <m/>
    <n v="5.72"/>
    <n v="2962.96"/>
    <x v="1251"/>
  </r>
  <r>
    <x v="1258"/>
    <s v="SP03"/>
    <s v="P06"/>
    <s v="G5"/>
    <x v="319"/>
    <x v="1130"/>
    <n v="25"/>
    <x v="0"/>
    <s v="Gunar Cockshoot"/>
    <n v="2024"/>
    <m/>
    <n v="6.31"/>
    <n v="157.75"/>
    <x v="1252"/>
  </r>
  <r>
    <x v="1259"/>
    <s v="SP03"/>
    <s v="P07"/>
    <s v="G1"/>
    <x v="86"/>
    <x v="1131"/>
    <n v="231"/>
    <x v="0"/>
    <s v="Gunar Cockshoot"/>
    <n v="2023"/>
    <m/>
    <n v="9.94"/>
    <n v="2296.14"/>
    <x v="1253"/>
  </r>
  <r>
    <x v="1260"/>
    <s v="SP03"/>
    <s v="P07"/>
    <s v="G4"/>
    <x v="129"/>
    <x v="881"/>
    <n v="210"/>
    <x v="0"/>
    <s v="Gunar Cockshoot"/>
    <n v="2023"/>
    <m/>
    <n v="9.94"/>
    <n v="2087.4"/>
    <x v="1254"/>
  </r>
  <r>
    <x v="1261"/>
    <s v="SP03"/>
    <s v="P07"/>
    <s v="G6"/>
    <x v="194"/>
    <x v="1132"/>
    <n v="192"/>
    <x v="0"/>
    <s v="Gunar Cockshoot"/>
    <n v="2024"/>
    <m/>
    <n v="9.94"/>
    <n v="1908.48"/>
    <x v="1255"/>
  </r>
  <r>
    <x v="1262"/>
    <s v="SP03"/>
    <s v="P08"/>
    <s v="G4"/>
    <x v="200"/>
    <x v="816"/>
    <n v="577"/>
    <x v="1"/>
    <s v="Gunar Cockshoot"/>
    <n v="2024"/>
    <m/>
    <n v="7.73"/>
    <n v="4460.21"/>
    <x v="1256"/>
  </r>
  <r>
    <x v="1263"/>
    <s v="SP03"/>
    <s v="P08"/>
    <s v="G5"/>
    <x v="207"/>
    <x v="1133"/>
    <n v="136"/>
    <x v="0"/>
    <s v="Gunar Cockshoot"/>
    <n v="2024"/>
    <m/>
    <n v="7.73"/>
    <n v="1051.28"/>
    <x v="1257"/>
  </r>
  <r>
    <x v="1264"/>
    <s v="SP03"/>
    <s v="P09"/>
    <s v="G1"/>
    <x v="142"/>
    <x v="1134"/>
    <n v="55"/>
    <x v="3"/>
    <s v="Gunar Cockshoot"/>
    <n v="2023"/>
    <m/>
    <n v="3.68"/>
    <n v="202.4"/>
    <x v="1258"/>
  </r>
  <r>
    <x v="1265"/>
    <s v="SP03"/>
    <s v="P10"/>
    <s v="G5"/>
    <x v="257"/>
    <x v="1135"/>
    <n v="42"/>
    <x v="0"/>
    <s v="Gunar Cockshoot"/>
    <n v="2023"/>
    <m/>
    <n v="8.2200000000000006"/>
    <n v="345.24"/>
    <x v="1259"/>
  </r>
  <r>
    <x v="1266"/>
    <s v="SP03"/>
    <s v="P10"/>
    <s v="G6"/>
    <x v="303"/>
    <x v="1136"/>
    <n v="401"/>
    <x v="0"/>
    <s v="Gunar Cockshoot"/>
    <n v="2024"/>
    <m/>
    <n v="8.2200000000000006"/>
    <n v="3296.2200000000003"/>
    <x v="1260"/>
  </r>
  <r>
    <x v="1267"/>
    <s v="SP03"/>
    <s v="P10"/>
    <s v="G1"/>
    <x v="309"/>
    <x v="1137"/>
    <n v="249"/>
    <x v="1"/>
    <s v="Gunar Cockshoot"/>
    <n v="2024"/>
    <m/>
    <n v="8.2200000000000006"/>
    <n v="2046.7800000000002"/>
    <x v="1261"/>
  </r>
  <r>
    <x v="1268"/>
    <s v="SP03"/>
    <s v="P10"/>
    <s v="G2"/>
    <x v="12"/>
    <x v="1138"/>
    <n v="115"/>
    <x v="0"/>
    <s v="Gunar Cockshoot"/>
    <n v="2023"/>
    <m/>
    <n v="8.2200000000000006"/>
    <n v="945.30000000000007"/>
    <x v="1262"/>
  </r>
  <r>
    <x v="1269"/>
    <s v="SP03"/>
    <s v="P10"/>
    <s v="G6"/>
    <x v="274"/>
    <x v="1139"/>
    <n v="567"/>
    <x v="0"/>
    <s v="Gunar Cockshoot"/>
    <n v="2024"/>
    <m/>
    <n v="8.2200000000000006"/>
    <n v="4660.7400000000007"/>
    <x v="1263"/>
  </r>
  <r>
    <x v="1270"/>
    <s v="SP03"/>
    <s v="P11"/>
    <s v="G2"/>
    <x v="229"/>
    <x v="1140"/>
    <n v="458"/>
    <x v="0"/>
    <s v="Gunar Cockshoot"/>
    <n v="2023"/>
    <m/>
    <n v="10.23"/>
    <n v="4685.34"/>
    <x v="1264"/>
  </r>
  <r>
    <x v="1271"/>
    <s v="SP03"/>
    <s v="P11"/>
    <s v="G4"/>
    <x v="322"/>
    <x v="1141"/>
    <n v="501"/>
    <x v="0"/>
    <s v="Gunar Cockshoot"/>
    <n v="2023"/>
    <m/>
    <n v="10.23"/>
    <n v="5125.2300000000005"/>
    <x v="1265"/>
  </r>
  <r>
    <x v="1272"/>
    <s v="SP03"/>
    <s v="P11"/>
    <s v="G6"/>
    <x v="47"/>
    <x v="1142"/>
    <n v="295"/>
    <x v="2"/>
    <s v="Gunar Cockshoot"/>
    <n v="2024"/>
    <m/>
    <n v="10.23"/>
    <n v="3017.85"/>
    <x v="1266"/>
  </r>
  <r>
    <x v="1273"/>
    <s v="SP03"/>
    <s v="P11"/>
    <s v="G1"/>
    <x v="329"/>
    <x v="1143"/>
    <n v="51"/>
    <x v="0"/>
    <s v="Gunar Cockshoot"/>
    <n v="2023"/>
    <m/>
    <n v="10.23"/>
    <n v="521.73"/>
    <x v="1267"/>
  </r>
  <r>
    <x v="1274"/>
    <s v="SP03"/>
    <s v="P12"/>
    <s v="G4"/>
    <x v="202"/>
    <x v="1144"/>
    <n v="861"/>
    <x v="0"/>
    <s v="Gunar Cockshoot"/>
    <n v="2023"/>
    <m/>
    <n v="4.74"/>
    <n v="4081.1400000000003"/>
    <x v="1268"/>
  </r>
  <r>
    <x v="1275"/>
    <s v="SP03"/>
    <s v="P12"/>
    <s v="G6"/>
    <x v="128"/>
    <x v="1145"/>
    <n v="385"/>
    <x v="0"/>
    <s v="Gunar Cockshoot"/>
    <n v="2024"/>
    <m/>
    <n v="4.74"/>
    <n v="1824.9"/>
    <x v="1269"/>
  </r>
  <r>
    <x v="1276"/>
    <s v="SP03"/>
    <s v="P12"/>
    <s v="G4"/>
    <x v="47"/>
    <x v="1146"/>
    <n v="660"/>
    <x v="2"/>
    <s v="Gunar Cockshoot"/>
    <n v="2024"/>
    <m/>
    <n v="4.74"/>
    <n v="3128.4"/>
    <x v="1270"/>
  </r>
  <r>
    <x v="1277"/>
    <s v="SP03"/>
    <s v="P13"/>
    <s v="G1"/>
    <x v="399"/>
    <x v="1147"/>
    <n v="695"/>
    <x v="0"/>
    <s v="Gunar Cockshoot"/>
    <n v="2023"/>
    <m/>
    <n v="10.51"/>
    <n v="7304.45"/>
    <x v="1271"/>
  </r>
  <r>
    <x v="1278"/>
    <s v="SP03"/>
    <s v="P13"/>
    <s v="G2"/>
    <x v="401"/>
    <x v="1148"/>
    <n v="753"/>
    <x v="0"/>
    <s v="Gunar Cockshoot"/>
    <n v="2023"/>
    <m/>
    <n v="10.51"/>
    <n v="7914.03"/>
    <x v="1272"/>
  </r>
  <r>
    <x v="1279"/>
    <s v="SP03"/>
    <s v="P13"/>
    <s v="G3"/>
    <x v="84"/>
    <x v="1149"/>
    <n v="250"/>
    <x v="0"/>
    <s v="Gunar Cockshoot"/>
    <n v="2023"/>
    <m/>
    <n v="10.51"/>
    <n v="2627.5"/>
    <x v="1273"/>
  </r>
  <r>
    <x v="1280"/>
    <s v="SP03"/>
    <s v="P13"/>
    <s v="G6"/>
    <x v="179"/>
    <x v="1150"/>
    <n v="304"/>
    <x v="0"/>
    <s v="Gunar Cockshoot"/>
    <n v="2023"/>
    <m/>
    <n v="10.51"/>
    <n v="3195.04"/>
    <x v="1274"/>
  </r>
  <r>
    <x v="1281"/>
    <s v="SP03"/>
    <s v="P14"/>
    <s v="G4"/>
    <x v="307"/>
    <x v="1151"/>
    <n v="301"/>
    <x v="0"/>
    <s v="Gunar Cockshoot"/>
    <n v="2023"/>
    <m/>
    <n v="6.43"/>
    <n v="1935.4299999999998"/>
    <x v="1275"/>
  </r>
  <r>
    <x v="1282"/>
    <s v="SP03"/>
    <s v="P14"/>
    <s v="G6"/>
    <x v="211"/>
    <x v="1152"/>
    <n v="301"/>
    <x v="2"/>
    <s v="Gunar Cockshoot"/>
    <n v="2024"/>
    <m/>
    <n v="6.43"/>
    <n v="1935.4299999999998"/>
    <x v="1276"/>
  </r>
  <r>
    <x v="1283"/>
    <s v="SP03"/>
    <s v="P14"/>
    <s v="G1"/>
    <x v="129"/>
    <x v="1153"/>
    <n v="22"/>
    <x v="0"/>
    <s v="Gunar Cockshoot"/>
    <n v="2023"/>
    <m/>
    <n v="6.43"/>
    <n v="141.45999999999998"/>
    <x v="1277"/>
  </r>
  <r>
    <x v="1284"/>
    <s v="SP03"/>
    <s v="P14"/>
    <s v="G5"/>
    <x v="402"/>
    <x v="1154"/>
    <n v="222"/>
    <x v="0"/>
    <s v="Gunar Cockshoot"/>
    <n v="2023"/>
    <m/>
    <n v="6.43"/>
    <n v="1427.46"/>
    <x v="1278"/>
  </r>
  <r>
    <x v="1285"/>
    <s v="SP03"/>
    <s v="P14"/>
    <s v="G1"/>
    <x v="395"/>
    <x v="1155"/>
    <n v="248"/>
    <x v="0"/>
    <s v="Gunar Cockshoot"/>
    <n v="2024"/>
    <m/>
    <n v="6.43"/>
    <n v="1594.6399999999999"/>
    <x v="1279"/>
  </r>
  <r>
    <x v="1286"/>
    <s v="SP03"/>
    <s v="P16"/>
    <s v="G1"/>
    <x v="267"/>
    <x v="1156"/>
    <n v="95"/>
    <x v="1"/>
    <s v="Gunar Cockshoot"/>
    <n v="2024"/>
    <m/>
    <n v="9.57"/>
    <n v="909.15"/>
    <x v="1280"/>
  </r>
  <r>
    <x v="1287"/>
    <s v="SP03"/>
    <s v="P16"/>
    <s v="G4"/>
    <x v="105"/>
    <x v="1157"/>
    <n v="628"/>
    <x v="1"/>
    <s v="Gunar Cockshoot"/>
    <n v="2024"/>
    <m/>
    <n v="9.57"/>
    <n v="6009.96"/>
    <x v="1281"/>
  </r>
  <r>
    <x v="1288"/>
    <s v="SP03"/>
    <s v="P16"/>
    <s v="G4"/>
    <x v="255"/>
    <x v="1158"/>
    <n v="74"/>
    <x v="0"/>
    <s v="Gunar Cockshoot"/>
    <n v="2024"/>
    <m/>
    <n v="9.57"/>
    <n v="708.18000000000006"/>
    <x v="1282"/>
  </r>
  <r>
    <x v="1289"/>
    <s v="SP03"/>
    <s v="P16"/>
    <s v="G5"/>
    <x v="376"/>
    <x v="1159"/>
    <n v="1082"/>
    <x v="0"/>
    <s v="Gunar Cockshoot"/>
    <n v="2023"/>
    <m/>
    <n v="9.57"/>
    <n v="10354.74"/>
    <x v="1283"/>
  </r>
  <r>
    <x v="1290"/>
    <s v="SP03"/>
    <s v="P17"/>
    <s v="G4"/>
    <x v="49"/>
    <x v="1160"/>
    <n v="527"/>
    <x v="2"/>
    <s v="Gunar Cockshoot"/>
    <n v="2024"/>
    <m/>
    <n v="8.43"/>
    <n v="4442.6099999999997"/>
    <x v="1284"/>
  </r>
  <r>
    <x v="1291"/>
    <s v="SP03"/>
    <s v="P17"/>
    <s v="G2"/>
    <x v="42"/>
    <x v="1161"/>
    <n v="33"/>
    <x v="0"/>
    <s v="Gunar Cockshoot"/>
    <n v="2023"/>
    <m/>
    <n v="8.43"/>
    <n v="278.19"/>
    <x v="1285"/>
  </r>
  <r>
    <x v="1292"/>
    <s v="SP03"/>
    <s v="P17"/>
    <s v="G6"/>
    <x v="223"/>
    <x v="1162"/>
    <n v="153"/>
    <x v="0"/>
    <s v="Gunar Cockshoot"/>
    <n v="2023"/>
    <m/>
    <n v="8.43"/>
    <n v="1289.79"/>
    <x v="1286"/>
  </r>
  <r>
    <x v="1293"/>
    <s v="SP03"/>
    <s v="P18"/>
    <s v="G6"/>
    <x v="105"/>
    <x v="1163"/>
    <n v="3247"/>
    <x v="1"/>
    <s v="Gunar Cockshoot"/>
    <n v="2024"/>
    <m/>
    <n v="6.8"/>
    <n v="22079.599999999999"/>
    <x v="1287"/>
  </r>
  <r>
    <x v="1294"/>
    <s v="SP03"/>
    <s v="P18"/>
    <s v="G2"/>
    <x v="377"/>
    <x v="1164"/>
    <n v="348"/>
    <x v="0"/>
    <s v="Gunar Cockshoot"/>
    <n v="2023"/>
    <m/>
    <n v="6.8"/>
    <n v="2366.4"/>
    <x v="1288"/>
  </r>
  <r>
    <x v="1295"/>
    <s v="SP03"/>
    <s v="P18"/>
    <s v="G6"/>
    <x v="146"/>
    <x v="1087"/>
    <n v="357"/>
    <x v="0"/>
    <s v="Gunar Cockshoot"/>
    <n v="2024"/>
    <m/>
    <n v="6.8"/>
    <n v="2427.6"/>
    <x v="1289"/>
  </r>
  <r>
    <x v="1296"/>
    <s v="SP03"/>
    <s v="P19"/>
    <s v="G1"/>
    <x v="64"/>
    <x v="458"/>
    <n v="282"/>
    <x v="0"/>
    <s v="Gunar Cockshoot"/>
    <n v="2023"/>
    <m/>
    <n v="5.04"/>
    <n v="1421.28"/>
    <x v="1290"/>
  </r>
  <r>
    <x v="1297"/>
    <s v="SP03"/>
    <s v="P19"/>
    <s v="G6"/>
    <x v="84"/>
    <x v="703"/>
    <n v="2"/>
    <x v="0"/>
    <s v="Gunar Cockshoot"/>
    <n v="2023"/>
    <m/>
    <n v="5.04"/>
    <n v="10.08"/>
    <x v="1291"/>
  </r>
  <r>
    <x v="1298"/>
    <s v="SP03"/>
    <s v="P20"/>
    <s v="G1"/>
    <x v="70"/>
    <x v="1165"/>
    <n v="400"/>
    <x v="3"/>
    <s v="Gunar Cockshoot"/>
    <n v="2023"/>
    <m/>
    <n v="2.76"/>
    <n v="1104"/>
    <x v="1292"/>
  </r>
  <r>
    <x v="1299"/>
    <s v="SP03"/>
    <s v="P20"/>
    <s v="G4"/>
    <x v="136"/>
    <x v="1166"/>
    <n v="1507"/>
    <x v="0"/>
    <s v="Gunar Cockshoot"/>
    <n v="2023"/>
    <m/>
    <n v="2.76"/>
    <n v="4159.32"/>
    <x v="1293"/>
  </r>
  <r>
    <x v="1300"/>
    <s v="SP03"/>
    <s v="P20"/>
    <s v="G4"/>
    <x v="84"/>
    <x v="1000"/>
    <n v="269"/>
    <x v="0"/>
    <s v="Gunar Cockshoot"/>
    <n v="2023"/>
    <m/>
    <n v="2.76"/>
    <n v="742.43999999999994"/>
    <x v="1294"/>
  </r>
  <r>
    <x v="1301"/>
    <s v="SP03"/>
    <s v="P21"/>
    <s v="G5"/>
    <x v="144"/>
    <x v="1167"/>
    <n v="646"/>
    <x v="1"/>
    <s v="Gunar Cockshoot"/>
    <n v="2024"/>
    <m/>
    <n v="3.32"/>
    <n v="2144.7199999999998"/>
    <x v="1295"/>
  </r>
  <r>
    <x v="1302"/>
    <s v="SP03"/>
    <s v="P21"/>
    <s v="G5"/>
    <x v="161"/>
    <x v="1168"/>
    <n v="376"/>
    <x v="0"/>
    <s v="Gunar Cockshoot"/>
    <n v="2024"/>
    <m/>
    <n v="3.32"/>
    <n v="1248.32"/>
    <x v="1296"/>
  </r>
  <r>
    <x v="1303"/>
    <s v="SP03"/>
    <s v="P21"/>
    <s v="G6"/>
    <x v="23"/>
    <x v="1169"/>
    <n v="588"/>
    <x v="1"/>
    <s v="Gunar Cockshoot"/>
    <n v="2024"/>
    <m/>
    <n v="3.32"/>
    <n v="1952.1599999999999"/>
    <x v="1297"/>
  </r>
  <r>
    <x v="1304"/>
    <s v="SP03"/>
    <s v="P22"/>
    <s v="G5"/>
    <x v="403"/>
    <x v="943"/>
    <n v="272"/>
    <x v="0"/>
    <s v="Gunar Cockshoot"/>
    <n v="2023"/>
    <m/>
    <n v="2.65"/>
    <n v="720.8"/>
    <x v="1298"/>
  </r>
  <r>
    <x v="1305"/>
    <s v="SP03"/>
    <s v="P22"/>
    <s v="G2"/>
    <x v="233"/>
    <x v="1170"/>
    <n v="475"/>
    <x v="0"/>
    <s v="Gunar Cockshoot"/>
    <n v="2023"/>
    <m/>
    <n v="2.65"/>
    <n v="1258.75"/>
    <x v="1299"/>
  </r>
  <r>
    <x v="1306"/>
    <s v="SP03"/>
    <s v="P22"/>
    <s v="G1"/>
    <x v="208"/>
    <x v="1171"/>
    <n v="79"/>
    <x v="0"/>
    <s v="Gunar Cockshoot"/>
    <n v="2023"/>
    <m/>
    <n v="2.65"/>
    <n v="209.35"/>
    <x v="1300"/>
  </r>
  <r>
    <x v="1307"/>
    <s v="SP03"/>
    <s v="P22"/>
    <s v="G4"/>
    <x v="152"/>
    <x v="261"/>
    <n v="137"/>
    <x v="0"/>
    <s v="Gunar Cockshoot"/>
    <n v="2023"/>
    <m/>
    <n v="2.65"/>
    <n v="363.05"/>
    <x v="1301"/>
  </r>
  <r>
    <x v="1308"/>
    <s v="SP03"/>
    <s v="P01"/>
    <s v="G5"/>
    <x v="91"/>
    <x v="1172"/>
    <n v="662"/>
    <x v="3"/>
    <s v="Gunar Cockshoot"/>
    <n v="2024"/>
    <m/>
    <n v="5.26"/>
    <n v="3482.12"/>
    <x v="1302"/>
  </r>
  <r>
    <x v="1309"/>
    <s v="SP03"/>
    <s v="P01"/>
    <s v="G6"/>
    <x v="259"/>
    <x v="1173"/>
    <n v="750"/>
    <x v="0"/>
    <s v="Gunar Cockshoot"/>
    <n v="2023"/>
    <m/>
    <n v="5.26"/>
    <n v="3945"/>
    <x v="1303"/>
  </r>
  <r>
    <x v="1310"/>
    <s v="SP03"/>
    <s v="P01"/>
    <s v="G2"/>
    <x v="241"/>
    <x v="1174"/>
    <n v="772"/>
    <x v="0"/>
    <s v="Gunar Cockshoot"/>
    <n v="2024"/>
    <m/>
    <n v="5.26"/>
    <n v="4060.72"/>
    <x v="1304"/>
  </r>
  <r>
    <x v="1311"/>
    <s v="SP03"/>
    <s v="P01"/>
    <s v="G5"/>
    <x v="404"/>
    <x v="1175"/>
    <n v="574"/>
    <x v="0"/>
    <s v="Gunar Cockshoot"/>
    <n v="2024"/>
    <m/>
    <n v="5.26"/>
    <n v="3019.24"/>
    <x v="1305"/>
  </r>
  <r>
    <x v="1312"/>
    <s v="SP03"/>
    <s v="P01"/>
    <s v="G4"/>
    <x v="118"/>
    <x v="72"/>
    <n v="289"/>
    <x v="0"/>
    <s v="Gunar Cockshoot"/>
    <n v="2023"/>
    <m/>
    <n v="5.26"/>
    <n v="1520.1399999999999"/>
    <x v="1306"/>
  </r>
  <r>
    <x v="1313"/>
    <s v="SP03"/>
    <s v="P01"/>
    <s v="G6"/>
    <x v="359"/>
    <x v="1176"/>
    <n v="199"/>
    <x v="0"/>
    <s v="Gunar Cockshoot"/>
    <n v="2023"/>
    <m/>
    <n v="5.26"/>
    <n v="1046.74"/>
    <x v="1307"/>
  </r>
  <r>
    <x v="1314"/>
    <s v="SP03"/>
    <s v="P02"/>
    <s v="G5"/>
    <x v="21"/>
    <x v="1177"/>
    <n v="296"/>
    <x v="0"/>
    <s v="Gunar Cockshoot"/>
    <n v="2023"/>
    <m/>
    <n v="7.48"/>
    <n v="2214.08"/>
    <x v="1308"/>
  </r>
  <r>
    <x v="1315"/>
    <s v="SP03"/>
    <s v="P04"/>
    <s v="G2"/>
    <x v="158"/>
    <x v="1178"/>
    <n v="422"/>
    <x v="0"/>
    <s v="Gunar Cockshoot"/>
    <n v="2023"/>
    <m/>
    <n v="3.85"/>
    <n v="1624.7"/>
    <x v="1309"/>
  </r>
  <r>
    <x v="1316"/>
    <s v="SP03"/>
    <s v="P04"/>
    <s v="G5"/>
    <x v="337"/>
    <x v="1179"/>
    <n v="849"/>
    <x v="2"/>
    <s v="Gunar Cockshoot"/>
    <n v="2024"/>
    <m/>
    <n v="3.85"/>
    <n v="3268.65"/>
    <x v="1310"/>
  </r>
  <r>
    <x v="1317"/>
    <s v="SP03"/>
    <s v="P05"/>
    <s v="G1"/>
    <x v="309"/>
    <x v="1180"/>
    <n v="321"/>
    <x v="1"/>
    <s v="Gunar Cockshoot"/>
    <n v="2024"/>
    <m/>
    <n v="5.72"/>
    <n v="1836.12"/>
    <x v="1311"/>
  </r>
  <r>
    <x v="1318"/>
    <s v="SP03"/>
    <s v="P05"/>
    <s v="G5"/>
    <x v="232"/>
    <x v="1181"/>
    <n v="989"/>
    <x v="0"/>
    <s v="Gunar Cockshoot"/>
    <n v="2023"/>
    <m/>
    <n v="5.72"/>
    <n v="5657.08"/>
    <x v="1312"/>
  </r>
  <r>
    <x v="1319"/>
    <s v="SP03"/>
    <s v="P05"/>
    <s v="G6"/>
    <x v="163"/>
    <x v="1182"/>
    <n v="509"/>
    <x v="0"/>
    <s v="Gunar Cockshoot"/>
    <n v="2023"/>
    <m/>
    <n v="5.72"/>
    <n v="2911.48"/>
    <x v="1313"/>
  </r>
  <r>
    <x v="1320"/>
    <s v="SP03"/>
    <s v="P05"/>
    <s v="G4"/>
    <x v="235"/>
    <x v="1183"/>
    <n v="299"/>
    <x v="0"/>
    <s v="Gunar Cockshoot"/>
    <n v="2023"/>
    <m/>
    <n v="5.72"/>
    <n v="1710.28"/>
    <x v="1314"/>
  </r>
  <r>
    <x v="1321"/>
    <s v="SP03"/>
    <s v="P05"/>
    <s v="G2"/>
    <x v="92"/>
    <x v="1184"/>
    <n v="258"/>
    <x v="0"/>
    <s v="Gunar Cockshoot"/>
    <n v="2023"/>
    <m/>
    <n v="5.72"/>
    <n v="1475.76"/>
    <x v="1315"/>
  </r>
  <r>
    <x v="1322"/>
    <s v="SP03"/>
    <s v="P05"/>
    <s v="G4"/>
    <x v="210"/>
    <x v="4"/>
    <n v="465"/>
    <x v="0"/>
    <s v="Gunar Cockshoot"/>
    <n v="2023"/>
    <m/>
    <n v="5.72"/>
    <n v="2659.7999999999997"/>
    <x v="1316"/>
  </r>
  <r>
    <x v="1323"/>
    <s v="SP03"/>
    <s v="P06"/>
    <s v="G5"/>
    <x v="7"/>
    <x v="1185"/>
    <n v="90"/>
    <x v="3"/>
    <s v="Gunar Cockshoot"/>
    <n v="2023"/>
    <m/>
    <n v="6.31"/>
    <n v="567.9"/>
    <x v="1317"/>
  </r>
  <r>
    <x v="1324"/>
    <s v="SP03"/>
    <s v="P06"/>
    <s v="G5"/>
    <x v="267"/>
    <x v="1186"/>
    <n v="311"/>
    <x v="1"/>
    <s v="Gunar Cockshoot"/>
    <n v="2024"/>
    <m/>
    <n v="6.31"/>
    <n v="1962.4099999999999"/>
    <x v="1318"/>
  </r>
  <r>
    <x v="1325"/>
    <s v="SP03"/>
    <s v="P06"/>
    <s v="G1"/>
    <x v="107"/>
    <x v="1187"/>
    <n v="201"/>
    <x v="0"/>
    <s v="Gunar Cockshoot"/>
    <n v="2023"/>
    <m/>
    <n v="6.31"/>
    <n v="1268.31"/>
    <x v="1319"/>
  </r>
  <r>
    <x v="1326"/>
    <s v="SP03"/>
    <s v="P07"/>
    <s v="G6"/>
    <x v="405"/>
    <x v="256"/>
    <n v="169"/>
    <x v="0"/>
    <s v="Gunar Cockshoot"/>
    <n v="2023"/>
    <m/>
    <n v="9.94"/>
    <n v="1679.86"/>
    <x v="1320"/>
  </r>
  <r>
    <x v="1327"/>
    <s v="SP03"/>
    <s v="P07"/>
    <s v="G3"/>
    <x v="325"/>
    <x v="1188"/>
    <n v="227"/>
    <x v="0"/>
    <s v="Gunar Cockshoot"/>
    <n v="2024"/>
    <m/>
    <n v="9.94"/>
    <n v="2256.38"/>
    <x v="1321"/>
  </r>
  <r>
    <x v="1328"/>
    <s v="SP03"/>
    <s v="P08"/>
    <s v="G6"/>
    <x v="406"/>
    <x v="1189"/>
    <n v="138"/>
    <x v="0"/>
    <s v="Gunar Cockshoot"/>
    <n v="2023"/>
    <m/>
    <n v="7.73"/>
    <n v="1066.74"/>
    <x v="1322"/>
  </r>
  <r>
    <x v="1329"/>
    <s v="SP03"/>
    <s v="P08"/>
    <s v="G2"/>
    <x v="297"/>
    <x v="1190"/>
    <n v="603"/>
    <x v="0"/>
    <s v="Gunar Cockshoot"/>
    <n v="2023"/>
    <m/>
    <n v="7.73"/>
    <n v="4661.1900000000005"/>
    <x v="1323"/>
  </r>
  <r>
    <x v="1330"/>
    <s v="SP03"/>
    <s v="P08"/>
    <s v="G2"/>
    <x v="322"/>
    <x v="1191"/>
    <n v="592"/>
    <x v="0"/>
    <s v="Gunar Cockshoot"/>
    <n v="2023"/>
    <m/>
    <n v="7.73"/>
    <n v="4576.16"/>
    <x v="1324"/>
  </r>
  <r>
    <x v="1331"/>
    <s v="SP03"/>
    <s v="P08"/>
    <s v="G3"/>
    <x v="301"/>
    <x v="1192"/>
    <n v="238"/>
    <x v="0"/>
    <s v="Gunar Cockshoot"/>
    <n v="2023"/>
    <m/>
    <n v="7.73"/>
    <n v="1839.74"/>
    <x v="1325"/>
  </r>
  <r>
    <x v="1332"/>
    <s v="SP03"/>
    <s v="P08"/>
    <s v="G6"/>
    <x v="35"/>
    <x v="1193"/>
    <n v="373"/>
    <x v="0"/>
    <s v="Gunar Cockshoot"/>
    <n v="2024"/>
    <m/>
    <n v="7.73"/>
    <n v="2883.29"/>
    <x v="1326"/>
  </r>
  <r>
    <x v="1333"/>
    <s v="SP03"/>
    <s v="P10"/>
    <s v="G3"/>
    <x v="179"/>
    <x v="1194"/>
    <n v="388"/>
    <x v="0"/>
    <s v="Gunar Cockshoot"/>
    <n v="2023"/>
    <m/>
    <n v="8.2200000000000006"/>
    <n v="3189.36"/>
    <x v="1327"/>
  </r>
  <r>
    <x v="1334"/>
    <s v="SP03"/>
    <s v="P10"/>
    <s v="G3"/>
    <x v="101"/>
    <x v="1195"/>
    <n v="328"/>
    <x v="0"/>
    <s v="Gunar Cockshoot"/>
    <n v="2024"/>
    <m/>
    <n v="8.2200000000000006"/>
    <n v="2696.1600000000003"/>
    <x v="1328"/>
  </r>
  <r>
    <x v="1335"/>
    <s v="SP03"/>
    <s v="P10"/>
    <s v="G1"/>
    <x v="209"/>
    <x v="1196"/>
    <n v="508"/>
    <x v="0"/>
    <s v="Gunar Cockshoot"/>
    <n v="2024"/>
    <m/>
    <n v="8.2200000000000006"/>
    <n v="4175.76"/>
    <x v="1329"/>
  </r>
  <r>
    <x v="1336"/>
    <s v="SP03"/>
    <s v="P10"/>
    <s v="G1"/>
    <x v="152"/>
    <x v="1197"/>
    <n v="253"/>
    <x v="0"/>
    <s v="Gunar Cockshoot"/>
    <n v="2023"/>
    <m/>
    <n v="8.2200000000000006"/>
    <n v="2079.6600000000003"/>
    <x v="1330"/>
  </r>
  <r>
    <x v="1337"/>
    <s v="SP03"/>
    <s v="P10"/>
    <s v="G2"/>
    <x v="294"/>
    <x v="689"/>
    <n v="84"/>
    <x v="1"/>
    <s v="Gunar Cockshoot"/>
    <n v="2024"/>
    <m/>
    <n v="8.2200000000000006"/>
    <n v="690.48"/>
    <x v="1331"/>
  </r>
  <r>
    <x v="1338"/>
    <s v="SP03"/>
    <s v="P10"/>
    <s v="G6"/>
    <x v="238"/>
    <x v="307"/>
    <n v="189"/>
    <x v="0"/>
    <s v="Gunar Cockshoot"/>
    <n v="2024"/>
    <m/>
    <n v="8.2200000000000006"/>
    <n v="1553.5800000000002"/>
    <x v="1332"/>
  </r>
  <r>
    <x v="1339"/>
    <s v="SP03"/>
    <s v="P11"/>
    <s v="G4"/>
    <x v="282"/>
    <x v="1198"/>
    <n v="67"/>
    <x v="0"/>
    <s v="Gunar Cockshoot"/>
    <n v="2024"/>
    <m/>
    <n v="10.23"/>
    <n v="685.41000000000008"/>
    <x v="1333"/>
  </r>
  <r>
    <x v="1340"/>
    <s v="SP03"/>
    <s v="P11"/>
    <s v="G5"/>
    <x v="344"/>
    <x v="1199"/>
    <n v="390"/>
    <x v="0"/>
    <s v="Gunar Cockshoot"/>
    <n v="2023"/>
    <m/>
    <n v="10.23"/>
    <n v="3989.7000000000003"/>
    <x v="1334"/>
  </r>
  <r>
    <x v="1341"/>
    <s v="SP03"/>
    <s v="P12"/>
    <s v="G4"/>
    <x v="407"/>
    <x v="492"/>
    <n v="60"/>
    <x v="0"/>
    <s v="Gunar Cockshoot"/>
    <n v="2023"/>
    <m/>
    <n v="4.74"/>
    <n v="284.40000000000003"/>
    <x v="1335"/>
  </r>
  <r>
    <x v="1342"/>
    <s v="SP03"/>
    <s v="P12"/>
    <s v="G6"/>
    <x v="367"/>
    <x v="455"/>
    <n v="141"/>
    <x v="0"/>
    <s v="Gunar Cockshoot"/>
    <n v="2024"/>
    <m/>
    <n v="4.74"/>
    <n v="668.34"/>
    <x v="1336"/>
  </r>
  <r>
    <x v="1343"/>
    <s v="SP03"/>
    <s v="P13"/>
    <s v="G4"/>
    <x v="343"/>
    <x v="1200"/>
    <n v="120"/>
    <x v="0"/>
    <s v="Gunar Cockshoot"/>
    <n v="2023"/>
    <m/>
    <n v="10.51"/>
    <n v="1261.2"/>
    <x v="1337"/>
  </r>
  <r>
    <x v="1344"/>
    <s v="SP03"/>
    <s v="P13"/>
    <s v="G2"/>
    <x v="378"/>
    <x v="1201"/>
    <n v="582"/>
    <x v="0"/>
    <s v="Gunar Cockshoot"/>
    <n v="2023"/>
    <m/>
    <n v="10.51"/>
    <n v="6116.82"/>
    <x v="1338"/>
  </r>
  <r>
    <x v="1345"/>
    <s v="SP03"/>
    <s v="P13"/>
    <s v="G1"/>
    <x v="408"/>
    <x v="1202"/>
    <n v="1049"/>
    <x v="0"/>
    <s v="Gunar Cockshoot"/>
    <n v="2023"/>
    <m/>
    <n v="10.51"/>
    <n v="11024.99"/>
    <x v="1339"/>
  </r>
  <r>
    <x v="1346"/>
    <s v="SP03"/>
    <s v="P13"/>
    <s v="G6"/>
    <x v="152"/>
    <x v="1203"/>
    <n v="485"/>
    <x v="0"/>
    <s v="Gunar Cockshoot"/>
    <n v="2023"/>
    <m/>
    <n v="10.51"/>
    <n v="5097.3499999999995"/>
    <x v="1340"/>
  </r>
  <r>
    <x v="1347"/>
    <s v="SP03"/>
    <s v="P13"/>
    <s v="G1"/>
    <x v="160"/>
    <x v="1204"/>
    <n v="552"/>
    <x v="3"/>
    <s v="Gunar Cockshoot"/>
    <n v="2023"/>
    <m/>
    <n v="10.51"/>
    <n v="5801.5199999999995"/>
    <x v="1341"/>
  </r>
  <r>
    <x v="1348"/>
    <s v="SP03"/>
    <s v="P13"/>
    <s v="G5"/>
    <x v="286"/>
    <x v="1047"/>
    <n v="475"/>
    <x v="0"/>
    <s v="Gunar Cockshoot"/>
    <n v="2024"/>
    <m/>
    <n v="10.51"/>
    <n v="4992.25"/>
    <x v="1342"/>
  </r>
  <r>
    <x v="1349"/>
    <s v="SP03"/>
    <s v="P13"/>
    <s v="G1"/>
    <x v="160"/>
    <x v="1205"/>
    <n v="1936"/>
    <x v="0"/>
    <s v="Gunar Cockshoot"/>
    <n v="2023"/>
    <m/>
    <n v="10.51"/>
    <n v="20347.36"/>
    <x v="1343"/>
  </r>
  <r>
    <x v="1350"/>
    <s v="SP03"/>
    <s v="P15"/>
    <s v="G5"/>
    <x v="69"/>
    <x v="1206"/>
    <n v="145"/>
    <x v="0"/>
    <s v="Gunar Cockshoot"/>
    <n v="2023"/>
    <m/>
    <n v="12.41"/>
    <n v="1799.45"/>
    <x v="1344"/>
  </r>
  <r>
    <x v="1351"/>
    <s v="SP03"/>
    <s v="P16"/>
    <s v="G1"/>
    <x v="103"/>
    <x v="1207"/>
    <n v="642"/>
    <x v="0"/>
    <s v="Gunar Cockshoot"/>
    <n v="2023"/>
    <m/>
    <n v="9.57"/>
    <n v="6143.9400000000005"/>
    <x v="1345"/>
  </r>
  <r>
    <x v="1352"/>
    <s v="SP03"/>
    <s v="P16"/>
    <s v="G6"/>
    <x v="244"/>
    <x v="1208"/>
    <n v="101"/>
    <x v="0"/>
    <s v="Gunar Cockshoot"/>
    <n v="2023"/>
    <m/>
    <n v="9.57"/>
    <n v="966.57"/>
    <x v="1346"/>
  </r>
  <r>
    <x v="1353"/>
    <s v="SP03"/>
    <s v="P16"/>
    <s v="G4"/>
    <x v="298"/>
    <x v="1209"/>
    <n v="785"/>
    <x v="0"/>
    <s v="Gunar Cockshoot"/>
    <n v="2024"/>
    <m/>
    <n v="9.57"/>
    <n v="7512.45"/>
    <x v="1347"/>
  </r>
  <r>
    <x v="1354"/>
    <s v="SP03"/>
    <s v="P16"/>
    <s v="G5"/>
    <x v="79"/>
    <x v="1210"/>
    <n v="277"/>
    <x v="0"/>
    <s v="Gunar Cockshoot"/>
    <n v="2024"/>
    <m/>
    <n v="9.57"/>
    <n v="2650.89"/>
    <x v="1348"/>
  </r>
  <r>
    <x v="1355"/>
    <s v="SP03"/>
    <s v="P16"/>
    <s v="G2"/>
    <x v="307"/>
    <x v="1211"/>
    <n v="736"/>
    <x v="0"/>
    <s v="Gunar Cockshoot"/>
    <n v="2023"/>
    <m/>
    <n v="9.57"/>
    <n v="7043.52"/>
    <x v="1349"/>
  </r>
  <r>
    <x v="1356"/>
    <s v="SP03"/>
    <s v="P17"/>
    <s v="G1"/>
    <x v="217"/>
    <x v="1212"/>
    <n v="571"/>
    <x v="0"/>
    <s v="Gunar Cockshoot"/>
    <n v="2024"/>
    <m/>
    <n v="8.43"/>
    <n v="4813.53"/>
    <x v="1350"/>
  </r>
  <r>
    <x v="1357"/>
    <s v="SP03"/>
    <s v="P17"/>
    <s v="G1"/>
    <x v="154"/>
    <x v="995"/>
    <n v="358"/>
    <x v="0"/>
    <s v="Gunar Cockshoot"/>
    <n v="2024"/>
    <m/>
    <n v="8.43"/>
    <n v="3017.94"/>
    <x v="1351"/>
  </r>
  <r>
    <x v="1358"/>
    <s v="SP03"/>
    <s v="P17"/>
    <s v="G5"/>
    <x v="97"/>
    <x v="1213"/>
    <n v="1663"/>
    <x v="0"/>
    <s v="Gunar Cockshoot"/>
    <n v="2023"/>
    <m/>
    <n v="8.43"/>
    <n v="14019.09"/>
    <x v="1352"/>
  </r>
  <r>
    <x v="1359"/>
    <s v="SP03"/>
    <s v="P17"/>
    <s v="G4"/>
    <x v="26"/>
    <x v="1214"/>
    <n v="960"/>
    <x v="0"/>
    <s v="Gunar Cockshoot"/>
    <n v="2023"/>
    <m/>
    <n v="8.43"/>
    <n v="8092.7999999999993"/>
    <x v="1353"/>
  </r>
  <r>
    <x v="1360"/>
    <s v="SP03"/>
    <s v="P18"/>
    <s v="G5"/>
    <x v="343"/>
    <x v="1215"/>
    <n v="1485"/>
    <x v="0"/>
    <s v="Gunar Cockshoot"/>
    <n v="2023"/>
    <m/>
    <n v="6.8"/>
    <n v="10098"/>
    <x v="1354"/>
  </r>
  <r>
    <x v="1361"/>
    <s v="SP03"/>
    <s v="P18"/>
    <s v="G4"/>
    <x v="144"/>
    <x v="1216"/>
    <n v="3493"/>
    <x v="1"/>
    <s v="Gunar Cockshoot"/>
    <n v="2024"/>
    <m/>
    <n v="6.8"/>
    <n v="23752.399999999998"/>
    <x v="1355"/>
  </r>
  <r>
    <x v="1362"/>
    <s v="SP03"/>
    <s v="P18"/>
    <s v="G5"/>
    <x v="16"/>
    <x v="74"/>
    <n v="127"/>
    <x v="1"/>
    <s v="Gunar Cockshoot"/>
    <n v="2024"/>
    <m/>
    <n v="6.8"/>
    <n v="863.6"/>
    <x v="1356"/>
  </r>
  <r>
    <x v="1363"/>
    <s v="SP03"/>
    <s v="P18"/>
    <s v="G6"/>
    <x v="409"/>
    <x v="406"/>
    <n v="578"/>
    <x v="0"/>
    <s v="Gunar Cockshoot"/>
    <n v="2024"/>
    <m/>
    <n v="6.8"/>
    <n v="3930.4"/>
    <x v="1357"/>
  </r>
  <r>
    <x v="1364"/>
    <s v="SP03"/>
    <s v="P18"/>
    <s v="G1"/>
    <x v="318"/>
    <x v="1217"/>
    <n v="934"/>
    <x v="0"/>
    <s v="Gunar Cockshoot"/>
    <n v="2023"/>
    <m/>
    <n v="6.8"/>
    <n v="6351.2"/>
    <x v="1358"/>
  </r>
  <r>
    <x v="1365"/>
    <s v="SP03"/>
    <s v="P19"/>
    <s v="G4"/>
    <x v="202"/>
    <x v="204"/>
    <n v="79"/>
    <x v="0"/>
    <s v="Gunar Cockshoot"/>
    <n v="2023"/>
    <m/>
    <n v="5.04"/>
    <n v="398.16"/>
    <x v="1359"/>
  </r>
  <r>
    <x v="1366"/>
    <s v="SP03"/>
    <s v="P20"/>
    <s v="G4"/>
    <x v="185"/>
    <x v="1218"/>
    <n v="784"/>
    <x v="0"/>
    <s v="Gunar Cockshoot"/>
    <n v="2023"/>
    <m/>
    <n v="2.76"/>
    <n v="2163.8399999999997"/>
    <x v="1360"/>
  </r>
  <r>
    <x v="1367"/>
    <s v="SP03"/>
    <s v="P20"/>
    <s v="G4"/>
    <x v="210"/>
    <x v="1219"/>
    <n v="27"/>
    <x v="0"/>
    <s v="Gunar Cockshoot"/>
    <n v="2023"/>
    <m/>
    <n v="2.76"/>
    <n v="74.52"/>
    <x v="1361"/>
  </r>
  <r>
    <x v="1368"/>
    <s v="SP03"/>
    <s v="P20"/>
    <s v="G5"/>
    <x v="197"/>
    <x v="1220"/>
    <n v="214"/>
    <x v="0"/>
    <s v="Gunar Cockshoot"/>
    <n v="2023"/>
    <m/>
    <n v="2.76"/>
    <n v="590.64"/>
    <x v="1362"/>
  </r>
  <r>
    <x v="1369"/>
    <s v="SP03"/>
    <s v="P20"/>
    <s v="G1"/>
    <x v="292"/>
    <x v="1221"/>
    <n v="239"/>
    <x v="0"/>
    <s v="Gunar Cockshoot"/>
    <n v="2024"/>
    <m/>
    <n v="2.76"/>
    <n v="659.64"/>
    <x v="1363"/>
  </r>
  <r>
    <x v="1370"/>
    <s v="SP03"/>
    <s v="P21"/>
    <s v="G6"/>
    <x v="23"/>
    <x v="1222"/>
    <n v="121"/>
    <x v="1"/>
    <s v="Gunar Cockshoot"/>
    <n v="2024"/>
    <m/>
    <n v="3.32"/>
    <n v="401.71999999999997"/>
    <x v="1364"/>
  </r>
  <r>
    <x v="1371"/>
    <s v="SP03"/>
    <s v="P21"/>
    <s v="G2"/>
    <x v="230"/>
    <x v="14"/>
    <n v="270"/>
    <x v="0"/>
    <s v="Gunar Cockshoot"/>
    <n v="2023"/>
    <m/>
    <n v="3.32"/>
    <n v="896.4"/>
    <x v="1365"/>
  </r>
  <r>
    <x v="1372"/>
    <s v="SP03"/>
    <s v="P21"/>
    <s v="G6"/>
    <x v="410"/>
    <x v="1223"/>
    <n v="49"/>
    <x v="0"/>
    <s v="Gunar Cockshoot"/>
    <n v="2024"/>
    <m/>
    <n v="3.32"/>
    <n v="162.67999999999998"/>
    <x v="1366"/>
  </r>
  <r>
    <x v="1373"/>
    <s v="SP03"/>
    <s v="P21"/>
    <s v="G5"/>
    <x v="146"/>
    <x v="1224"/>
    <n v="418"/>
    <x v="0"/>
    <s v="Gunar Cockshoot"/>
    <n v="2024"/>
    <m/>
    <n v="3.32"/>
    <n v="1387.76"/>
    <x v="1367"/>
  </r>
  <r>
    <x v="1374"/>
    <s v="SP03"/>
    <s v="P21"/>
    <s v="G1"/>
    <x v="388"/>
    <x v="1225"/>
    <n v="553"/>
    <x v="0"/>
    <s v="Gunar Cockshoot"/>
    <n v="2023"/>
    <m/>
    <n v="3.32"/>
    <n v="1835.9599999999998"/>
    <x v="1368"/>
  </r>
  <r>
    <x v="1375"/>
    <s v="SP03"/>
    <s v="P22"/>
    <s v="G6"/>
    <x v="124"/>
    <x v="1226"/>
    <n v="160"/>
    <x v="0"/>
    <s v="Gunar Cockshoot"/>
    <n v="2023"/>
    <m/>
    <n v="2.65"/>
    <n v="424"/>
    <x v="1369"/>
  </r>
  <r>
    <x v="1376"/>
    <s v="SP03"/>
    <s v="P22"/>
    <s v="G5"/>
    <x v="113"/>
    <x v="1227"/>
    <n v="396"/>
    <x v="0"/>
    <s v="Gunar Cockshoot"/>
    <n v="2023"/>
    <m/>
    <n v="2.65"/>
    <n v="1049.3999999999999"/>
    <x v="1370"/>
  </r>
  <r>
    <x v="1377"/>
    <s v="SP03"/>
    <s v="P22"/>
    <s v="G5"/>
    <x v="381"/>
    <x v="260"/>
    <n v="337"/>
    <x v="0"/>
    <s v="Gunar Cockshoot"/>
    <n v="2023"/>
    <m/>
    <n v="2.65"/>
    <n v="893.05"/>
    <x v="1371"/>
  </r>
  <r>
    <x v="1378"/>
    <s v="SP03"/>
    <s v="P22"/>
    <s v="G6"/>
    <x v="326"/>
    <x v="1228"/>
    <n v="479"/>
    <x v="0"/>
    <s v="Gunar Cockshoot"/>
    <n v="2023"/>
    <m/>
    <n v="2.65"/>
    <n v="1269.3499999999999"/>
    <x v="1372"/>
  </r>
  <r>
    <x v="1379"/>
    <s v="SP03"/>
    <s v="P01"/>
    <s v="G6"/>
    <x v="22"/>
    <x v="1229"/>
    <n v="1103"/>
    <x v="3"/>
    <s v="Gunar Cockshoot"/>
    <n v="2023"/>
    <m/>
    <n v="5.26"/>
    <n v="5801.78"/>
    <x v="1373"/>
  </r>
  <r>
    <x v="1380"/>
    <s v="SP03"/>
    <s v="P02"/>
    <s v="G2"/>
    <x v="82"/>
    <x v="1028"/>
    <n v="67"/>
    <x v="3"/>
    <s v="Gunar Cockshoot"/>
    <n v="2024"/>
    <m/>
    <n v="7.48"/>
    <n v="501.16"/>
    <x v="1374"/>
  </r>
  <r>
    <x v="1381"/>
    <s v="SP03"/>
    <s v="P02"/>
    <s v="G5"/>
    <x v="50"/>
    <x v="1230"/>
    <n v="61"/>
    <x v="0"/>
    <s v="Gunar Cockshoot"/>
    <n v="2023"/>
    <m/>
    <n v="7.48"/>
    <n v="456.28000000000003"/>
    <x v="1375"/>
  </r>
  <r>
    <x v="1382"/>
    <s v="SP03"/>
    <s v="P04"/>
    <s v="G6"/>
    <x v="115"/>
    <x v="1231"/>
    <n v="1131"/>
    <x v="2"/>
    <s v="Gunar Cockshoot"/>
    <n v="2024"/>
    <m/>
    <n v="3.85"/>
    <n v="4354.3500000000004"/>
    <x v="1376"/>
  </r>
  <r>
    <x v="1383"/>
    <s v="SP03"/>
    <s v="P04"/>
    <s v="G1"/>
    <x v="244"/>
    <x v="1232"/>
    <n v="1478"/>
    <x v="0"/>
    <s v="Gunar Cockshoot"/>
    <n v="2023"/>
    <m/>
    <n v="3.85"/>
    <n v="5690.3"/>
    <x v="1377"/>
  </r>
  <r>
    <x v="1384"/>
    <s v="SP03"/>
    <s v="P04"/>
    <s v="G4"/>
    <x v="208"/>
    <x v="1233"/>
    <n v="2233"/>
    <x v="0"/>
    <s v="Gunar Cockshoot"/>
    <n v="2023"/>
    <m/>
    <n v="3.85"/>
    <n v="8597.0500000000011"/>
    <x v="1378"/>
  </r>
  <r>
    <x v="1385"/>
    <s v="SP03"/>
    <s v="P04"/>
    <s v="G6"/>
    <x v="388"/>
    <x v="1234"/>
    <n v="1431"/>
    <x v="0"/>
    <s v="Gunar Cockshoot"/>
    <n v="2023"/>
    <m/>
    <n v="3.85"/>
    <n v="5509.35"/>
    <x v="1379"/>
  </r>
  <r>
    <x v="1386"/>
    <s v="SP03"/>
    <s v="P05"/>
    <s v="G6"/>
    <x v="267"/>
    <x v="725"/>
    <n v="670"/>
    <x v="1"/>
    <s v="Gunar Cockshoot"/>
    <n v="2024"/>
    <m/>
    <n v="5.72"/>
    <n v="3832.3999999999996"/>
    <x v="1380"/>
  </r>
  <r>
    <x v="1387"/>
    <s v="SP03"/>
    <s v="P05"/>
    <s v="G2"/>
    <x v="95"/>
    <x v="1235"/>
    <n v="405"/>
    <x v="1"/>
    <s v="Gunar Cockshoot"/>
    <n v="2024"/>
    <m/>
    <n v="5.72"/>
    <n v="2316.6"/>
    <x v="1381"/>
  </r>
  <r>
    <x v="1388"/>
    <s v="SP03"/>
    <s v="P05"/>
    <s v="G4"/>
    <x v="344"/>
    <x v="1236"/>
    <n v="41"/>
    <x v="0"/>
    <s v="Gunar Cockshoot"/>
    <n v="2023"/>
    <m/>
    <n v="5.72"/>
    <n v="234.51999999999998"/>
    <x v="1382"/>
  </r>
  <r>
    <x v="1389"/>
    <s v="SP03"/>
    <s v="P06"/>
    <s v="G3"/>
    <x v="142"/>
    <x v="1237"/>
    <n v="284"/>
    <x v="3"/>
    <s v="Gunar Cockshoot"/>
    <n v="2023"/>
    <m/>
    <n v="6.31"/>
    <n v="1792.04"/>
    <x v="1383"/>
  </r>
  <r>
    <x v="1390"/>
    <s v="SP03"/>
    <s v="P07"/>
    <s v="G1"/>
    <x v="187"/>
    <x v="1238"/>
    <n v="212"/>
    <x v="0"/>
    <s v="Gunar Cockshoot"/>
    <n v="2024"/>
    <m/>
    <n v="9.94"/>
    <n v="2107.2799999999997"/>
    <x v="1384"/>
  </r>
  <r>
    <x v="1391"/>
    <s v="SP03"/>
    <s v="P07"/>
    <s v="G5"/>
    <x v="67"/>
    <x v="1239"/>
    <n v="209"/>
    <x v="0"/>
    <s v="Gunar Cockshoot"/>
    <n v="2023"/>
    <m/>
    <n v="9.94"/>
    <n v="2077.46"/>
    <x v="1385"/>
  </r>
  <r>
    <x v="1392"/>
    <s v="SP03"/>
    <s v="P07"/>
    <s v="G2"/>
    <x v="140"/>
    <x v="1240"/>
    <n v="190"/>
    <x v="0"/>
    <s v="Gunar Cockshoot"/>
    <n v="2023"/>
    <m/>
    <n v="9.94"/>
    <n v="1888.6"/>
    <x v="1386"/>
  </r>
  <r>
    <x v="1393"/>
    <s v="SP03"/>
    <s v="P08"/>
    <s v="G1"/>
    <x v="306"/>
    <x v="1241"/>
    <n v="506"/>
    <x v="0"/>
    <s v="Gunar Cockshoot"/>
    <n v="2024"/>
    <m/>
    <n v="7.73"/>
    <n v="3911.38"/>
    <x v="1387"/>
  </r>
  <r>
    <x v="1394"/>
    <s v="SP03"/>
    <s v="P08"/>
    <s v="G6"/>
    <x v="143"/>
    <x v="1242"/>
    <n v="106"/>
    <x v="0"/>
    <s v="Gunar Cockshoot"/>
    <n v="2023"/>
    <m/>
    <n v="7.73"/>
    <n v="819.38"/>
    <x v="1388"/>
  </r>
  <r>
    <x v="1395"/>
    <s v="SP03"/>
    <s v="P08"/>
    <s v="G4"/>
    <x v="111"/>
    <x v="1243"/>
    <n v="456"/>
    <x v="0"/>
    <s v="Gunar Cockshoot"/>
    <n v="2024"/>
    <m/>
    <n v="7.73"/>
    <n v="3524.88"/>
    <x v="1389"/>
  </r>
  <r>
    <x v="1396"/>
    <s v="SP03"/>
    <s v="P08"/>
    <s v="G4"/>
    <x v="303"/>
    <x v="1244"/>
    <n v="503"/>
    <x v="0"/>
    <s v="Gunar Cockshoot"/>
    <n v="2024"/>
    <m/>
    <n v="7.73"/>
    <n v="3888.19"/>
    <x v="1390"/>
  </r>
  <r>
    <x v="1397"/>
    <s v="SP03"/>
    <s v="P09"/>
    <s v="G2"/>
    <x v="299"/>
    <x v="168"/>
    <n v="406"/>
    <x v="3"/>
    <s v="Gunar Cockshoot"/>
    <n v="2023"/>
    <m/>
    <n v="3.68"/>
    <n v="1494.0800000000002"/>
    <x v="1391"/>
  </r>
  <r>
    <x v="1398"/>
    <s v="SP03"/>
    <s v="P10"/>
    <s v="G1"/>
    <x v="349"/>
    <x v="1245"/>
    <n v="415"/>
    <x v="1"/>
    <s v="Gunar Cockshoot"/>
    <n v="2024"/>
    <m/>
    <n v="8.2200000000000006"/>
    <n v="3411.3"/>
    <x v="1392"/>
  </r>
  <r>
    <x v="1399"/>
    <s v="SP03"/>
    <s v="P11"/>
    <s v="G5"/>
    <x v="224"/>
    <x v="1246"/>
    <n v="121"/>
    <x v="0"/>
    <s v="Gunar Cockshoot"/>
    <n v="2023"/>
    <m/>
    <n v="10.23"/>
    <n v="1237.8300000000002"/>
    <x v="1393"/>
  </r>
  <r>
    <x v="1400"/>
    <s v="SP03"/>
    <s v="P11"/>
    <s v="G4"/>
    <x v="375"/>
    <x v="1247"/>
    <n v="487"/>
    <x v="0"/>
    <s v="Gunar Cockshoot"/>
    <n v="2024"/>
    <m/>
    <n v="10.23"/>
    <n v="4982.01"/>
    <x v="1394"/>
  </r>
  <r>
    <x v="1401"/>
    <s v="SP03"/>
    <s v="P11"/>
    <s v="G5"/>
    <x v="210"/>
    <x v="1248"/>
    <n v="228"/>
    <x v="0"/>
    <s v="Gunar Cockshoot"/>
    <n v="2023"/>
    <m/>
    <n v="10.23"/>
    <n v="2332.44"/>
    <x v="1395"/>
  </r>
  <r>
    <x v="1402"/>
    <s v="SP03"/>
    <s v="P12"/>
    <s v="G3"/>
    <x v="264"/>
    <x v="1249"/>
    <n v="570"/>
    <x v="3"/>
    <s v="Gunar Cockshoot"/>
    <n v="2024"/>
    <m/>
    <n v="4.74"/>
    <n v="2701.8"/>
    <x v="1396"/>
  </r>
  <r>
    <x v="1403"/>
    <s v="SP03"/>
    <s v="P12"/>
    <s v="G4"/>
    <x v="4"/>
    <x v="1250"/>
    <n v="486"/>
    <x v="0"/>
    <s v="Gunar Cockshoot"/>
    <n v="2023"/>
    <m/>
    <n v="4.74"/>
    <n v="2303.6400000000003"/>
    <x v="1397"/>
  </r>
  <r>
    <x v="1404"/>
    <s v="SP03"/>
    <s v="P12"/>
    <s v="G2"/>
    <x v="31"/>
    <x v="1251"/>
    <n v="485"/>
    <x v="0"/>
    <s v="Gunar Cockshoot"/>
    <n v="2023"/>
    <m/>
    <n v="4.74"/>
    <n v="2298.9"/>
    <x v="1398"/>
  </r>
  <r>
    <x v="1405"/>
    <s v="SP03"/>
    <s v="P12"/>
    <s v="G5"/>
    <x v="328"/>
    <x v="1252"/>
    <n v="497"/>
    <x v="0"/>
    <s v="Gunar Cockshoot"/>
    <n v="2023"/>
    <m/>
    <n v="4.74"/>
    <n v="2355.7800000000002"/>
    <x v="1399"/>
  </r>
  <r>
    <x v="1406"/>
    <s v="SP03"/>
    <s v="P12"/>
    <s v="G3"/>
    <x v="411"/>
    <x v="655"/>
    <n v="24"/>
    <x v="0"/>
    <s v="Gunar Cockshoot"/>
    <n v="2023"/>
    <m/>
    <n v="4.74"/>
    <n v="113.76"/>
    <x v="1400"/>
  </r>
  <r>
    <x v="1407"/>
    <s v="SP03"/>
    <s v="P12"/>
    <s v="G5"/>
    <x v="120"/>
    <x v="667"/>
    <n v="581"/>
    <x v="0"/>
    <s v="Gunar Cockshoot"/>
    <n v="2023"/>
    <m/>
    <n v="4.74"/>
    <n v="2753.94"/>
    <x v="1401"/>
  </r>
  <r>
    <x v="1408"/>
    <s v="SP03"/>
    <s v="P13"/>
    <s v="G6"/>
    <x v="147"/>
    <x v="1253"/>
    <n v="483"/>
    <x v="0"/>
    <s v="Gunar Cockshoot"/>
    <n v="2023"/>
    <m/>
    <n v="10.51"/>
    <n v="5076.33"/>
    <x v="1402"/>
  </r>
  <r>
    <x v="1409"/>
    <s v="SP03"/>
    <s v="P13"/>
    <s v="G6"/>
    <x v="148"/>
    <x v="1254"/>
    <n v="193"/>
    <x v="0"/>
    <s v="Gunar Cockshoot"/>
    <n v="2024"/>
    <m/>
    <n v="10.51"/>
    <n v="2028.43"/>
    <x v="1403"/>
  </r>
  <r>
    <x v="1410"/>
    <s v="SP03"/>
    <s v="P13"/>
    <s v="G4"/>
    <x v="81"/>
    <x v="1255"/>
    <n v="1236"/>
    <x v="0"/>
    <s v="Gunar Cockshoot"/>
    <n v="2023"/>
    <m/>
    <n v="10.51"/>
    <n v="12990.36"/>
    <x v="1404"/>
  </r>
  <r>
    <x v="1411"/>
    <s v="SP03"/>
    <s v="P13"/>
    <s v="G1"/>
    <x v="39"/>
    <x v="1256"/>
    <n v="1278"/>
    <x v="2"/>
    <s v="Gunar Cockshoot"/>
    <n v="2024"/>
    <m/>
    <n v="10.51"/>
    <n v="13431.779999999999"/>
    <x v="1405"/>
  </r>
  <r>
    <x v="1412"/>
    <s v="SP03"/>
    <s v="P13"/>
    <s v="G5"/>
    <x v="412"/>
    <x v="838"/>
    <n v="238"/>
    <x v="0"/>
    <s v="Gunar Cockshoot"/>
    <n v="2023"/>
    <m/>
    <n v="10.51"/>
    <n v="2501.38"/>
    <x v="1406"/>
  </r>
  <r>
    <x v="1413"/>
    <s v="SP03"/>
    <s v="P13"/>
    <s v="G6"/>
    <x v="413"/>
    <x v="210"/>
    <n v="988"/>
    <x v="0"/>
    <s v="Gunar Cockshoot"/>
    <n v="2023"/>
    <m/>
    <n v="10.51"/>
    <n v="10383.879999999999"/>
    <x v="1407"/>
  </r>
  <r>
    <x v="1414"/>
    <s v="SP03"/>
    <s v="P14"/>
    <s v="G6"/>
    <x v="414"/>
    <x v="1257"/>
    <n v="205"/>
    <x v="0"/>
    <s v="Gunar Cockshoot"/>
    <n v="2023"/>
    <m/>
    <n v="6.43"/>
    <n v="1318.1499999999999"/>
    <x v="1408"/>
  </r>
  <r>
    <x v="1415"/>
    <s v="SP03"/>
    <s v="P14"/>
    <s v="G6"/>
    <x v="343"/>
    <x v="405"/>
    <n v="385"/>
    <x v="0"/>
    <s v="Gunar Cockshoot"/>
    <n v="2023"/>
    <m/>
    <n v="6.43"/>
    <n v="2475.5499999999997"/>
    <x v="1409"/>
  </r>
  <r>
    <x v="1416"/>
    <s v="SP03"/>
    <s v="P15"/>
    <s v="G4"/>
    <x v="257"/>
    <x v="1258"/>
    <n v="482"/>
    <x v="0"/>
    <s v="Gunar Cockshoot"/>
    <n v="2023"/>
    <m/>
    <n v="12.41"/>
    <n v="5981.62"/>
    <x v="1410"/>
  </r>
  <r>
    <x v="1417"/>
    <s v="SP03"/>
    <s v="P16"/>
    <s v="G1"/>
    <x v="357"/>
    <x v="1081"/>
    <n v="417"/>
    <x v="0"/>
    <s v="Gunar Cockshoot"/>
    <n v="2024"/>
    <m/>
    <n v="9.57"/>
    <n v="3990.69"/>
    <x v="1411"/>
  </r>
  <r>
    <x v="1418"/>
    <s v="SP03"/>
    <s v="P16"/>
    <s v="G6"/>
    <x v="415"/>
    <x v="1259"/>
    <n v="154"/>
    <x v="0"/>
    <s v="Gunar Cockshoot"/>
    <n v="2024"/>
    <m/>
    <n v="9.57"/>
    <n v="1473.78"/>
    <x v="1412"/>
  </r>
  <r>
    <x v="1419"/>
    <s v="SP03"/>
    <s v="P16"/>
    <s v="G2"/>
    <x v="103"/>
    <x v="1260"/>
    <n v="643"/>
    <x v="0"/>
    <s v="Gunar Cockshoot"/>
    <n v="2023"/>
    <m/>
    <n v="9.57"/>
    <n v="6153.51"/>
    <x v="1413"/>
  </r>
  <r>
    <x v="1420"/>
    <s v="SP03"/>
    <s v="P16"/>
    <s v="G6"/>
    <x v="368"/>
    <x v="1261"/>
    <n v="496"/>
    <x v="0"/>
    <s v="Gunar Cockshoot"/>
    <n v="2023"/>
    <m/>
    <n v="9.57"/>
    <n v="4746.72"/>
    <x v="1414"/>
  </r>
  <r>
    <x v="1421"/>
    <s v="SP03"/>
    <s v="P16"/>
    <s v="G4"/>
    <x v="70"/>
    <x v="1262"/>
    <n v="216"/>
    <x v="0"/>
    <s v="Gunar Cockshoot"/>
    <n v="2023"/>
    <m/>
    <n v="9.57"/>
    <n v="2067.12"/>
    <x v="1415"/>
  </r>
  <r>
    <x v="1422"/>
    <s v="SP03"/>
    <s v="P17"/>
    <s v="G5"/>
    <x v="75"/>
    <x v="1263"/>
    <n v="21"/>
    <x v="0"/>
    <s v="Gunar Cockshoot"/>
    <n v="2023"/>
    <m/>
    <n v="8.43"/>
    <n v="177.03"/>
    <x v="1416"/>
  </r>
  <r>
    <x v="1423"/>
    <s v="SP03"/>
    <s v="P17"/>
    <s v="G6"/>
    <x v="240"/>
    <x v="1264"/>
    <n v="3354"/>
    <x v="0"/>
    <s v="Gunar Cockshoot"/>
    <n v="2023"/>
    <m/>
    <n v="8.43"/>
    <n v="28274.219999999998"/>
    <x v="1417"/>
  </r>
  <r>
    <x v="1424"/>
    <s v="SP03"/>
    <s v="P17"/>
    <s v="G6"/>
    <x v="11"/>
    <x v="514"/>
    <n v="248"/>
    <x v="2"/>
    <s v="Gunar Cockshoot"/>
    <n v="2024"/>
    <m/>
    <n v="8.43"/>
    <n v="2090.64"/>
    <x v="1418"/>
  </r>
  <r>
    <x v="1425"/>
    <s v="SP03"/>
    <s v="P17"/>
    <s v="G6"/>
    <x v="116"/>
    <x v="15"/>
    <n v="435"/>
    <x v="0"/>
    <s v="Gunar Cockshoot"/>
    <n v="2023"/>
    <m/>
    <n v="8.43"/>
    <n v="3667.0499999999997"/>
    <x v="1419"/>
  </r>
  <r>
    <x v="1426"/>
    <s v="SP03"/>
    <s v="P18"/>
    <s v="G5"/>
    <x v="133"/>
    <x v="1265"/>
    <n v="3209"/>
    <x v="0"/>
    <s v="Gunar Cockshoot"/>
    <n v="2023"/>
    <m/>
    <n v="6.8"/>
    <n v="21821.200000000001"/>
    <x v="1420"/>
  </r>
  <r>
    <x v="1427"/>
    <s v="SP03"/>
    <s v="P18"/>
    <s v="G1"/>
    <x v="124"/>
    <x v="1266"/>
    <n v="1315"/>
    <x v="0"/>
    <s v="Gunar Cockshoot"/>
    <n v="2023"/>
    <m/>
    <n v="6.8"/>
    <n v="8942"/>
    <x v="1421"/>
  </r>
  <r>
    <x v="1428"/>
    <s v="SP03"/>
    <s v="P18"/>
    <s v="G1"/>
    <x v="107"/>
    <x v="237"/>
    <n v="794"/>
    <x v="0"/>
    <s v="Gunar Cockshoot"/>
    <n v="2023"/>
    <m/>
    <n v="6.8"/>
    <n v="5399.2"/>
    <x v="1422"/>
  </r>
  <r>
    <x v="1429"/>
    <s v="SP03"/>
    <s v="P18"/>
    <s v="G1"/>
    <x v="371"/>
    <x v="1267"/>
    <n v="159"/>
    <x v="0"/>
    <s v="Gunar Cockshoot"/>
    <n v="2023"/>
    <m/>
    <n v="6.8"/>
    <n v="1081.2"/>
    <x v="1423"/>
  </r>
  <r>
    <x v="1430"/>
    <s v="SP03"/>
    <s v="P18"/>
    <s v="G3"/>
    <x v="105"/>
    <x v="1268"/>
    <n v="396"/>
    <x v="1"/>
    <s v="Gunar Cockshoot"/>
    <n v="2024"/>
    <m/>
    <n v="6.8"/>
    <n v="2692.7999999999997"/>
    <x v="1424"/>
  </r>
  <r>
    <x v="1431"/>
    <s v="SP03"/>
    <s v="P18"/>
    <s v="G5"/>
    <x v="309"/>
    <x v="1269"/>
    <n v="982"/>
    <x v="1"/>
    <s v="Gunar Cockshoot"/>
    <n v="2024"/>
    <m/>
    <n v="6.8"/>
    <n v="6677.5999999999995"/>
    <x v="1425"/>
  </r>
  <r>
    <x v="1432"/>
    <s v="SP03"/>
    <s v="P18"/>
    <s v="G6"/>
    <x v="140"/>
    <x v="298"/>
    <n v="827"/>
    <x v="0"/>
    <s v="Gunar Cockshoot"/>
    <n v="2023"/>
    <m/>
    <n v="6.8"/>
    <n v="5623.5999999999995"/>
    <x v="1426"/>
  </r>
  <r>
    <x v="1433"/>
    <s v="SP03"/>
    <s v="P19"/>
    <s v="G6"/>
    <x v="325"/>
    <x v="1270"/>
    <n v="129"/>
    <x v="0"/>
    <s v="Gunar Cockshoot"/>
    <n v="2024"/>
    <m/>
    <n v="5.04"/>
    <n v="650.16"/>
    <x v="1427"/>
  </r>
  <r>
    <x v="1434"/>
    <s v="SP03"/>
    <s v="P19"/>
    <s v="G1"/>
    <x v="224"/>
    <x v="1271"/>
    <n v="434"/>
    <x v="0"/>
    <s v="Gunar Cockshoot"/>
    <n v="2023"/>
    <m/>
    <n v="5.04"/>
    <n v="2187.36"/>
    <x v="1428"/>
  </r>
  <r>
    <x v="1435"/>
    <s v="SP03"/>
    <s v="P20"/>
    <s v="G5"/>
    <x v="26"/>
    <x v="1272"/>
    <n v="169"/>
    <x v="0"/>
    <s v="Gunar Cockshoot"/>
    <n v="2023"/>
    <m/>
    <n v="2.76"/>
    <n v="466.43999999999994"/>
    <x v="1429"/>
  </r>
  <r>
    <x v="1436"/>
    <s v="SP03"/>
    <s v="P20"/>
    <s v="G6"/>
    <x v="47"/>
    <x v="1273"/>
    <n v="540"/>
    <x v="2"/>
    <s v="Gunar Cockshoot"/>
    <n v="2024"/>
    <m/>
    <n v="2.76"/>
    <n v="1490.3999999999999"/>
    <x v="1430"/>
  </r>
  <r>
    <x v="1437"/>
    <s v="SP03"/>
    <s v="P21"/>
    <s v="G2"/>
    <x v="187"/>
    <x v="1274"/>
    <n v="1654"/>
    <x v="0"/>
    <s v="Gunar Cockshoot"/>
    <n v="2024"/>
    <m/>
    <n v="3.32"/>
    <n v="5491.28"/>
    <x v="1431"/>
  </r>
  <r>
    <x v="1438"/>
    <s v="SP03"/>
    <s v="P21"/>
    <s v="G4"/>
    <x v="7"/>
    <x v="1275"/>
    <n v="527"/>
    <x v="0"/>
    <s v="Gunar Cockshoot"/>
    <n v="2023"/>
    <m/>
    <n v="3.32"/>
    <n v="1749.6399999999999"/>
    <x v="1432"/>
  </r>
  <r>
    <x v="1439"/>
    <s v="SP03"/>
    <s v="P21"/>
    <s v="G6"/>
    <x v="190"/>
    <x v="1276"/>
    <n v="278"/>
    <x v="0"/>
    <s v="Gunar Cockshoot"/>
    <n v="2023"/>
    <m/>
    <n v="3.32"/>
    <n v="922.95999999999992"/>
    <x v="1433"/>
  </r>
  <r>
    <x v="1440"/>
    <s v="SP03"/>
    <s v="P21"/>
    <s v="G6"/>
    <x v="73"/>
    <x v="850"/>
    <n v="320"/>
    <x v="0"/>
    <s v="Gunar Cockshoot"/>
    <n v="2024"/>
    <m/>
    <n v="3.32"/>
    <n v="1062.3999999999999"/>
    <x v="1434"/>
  </r>
  <r>
    <x v="1441"/>
    <s v="SP03"/>
    <s v="P21"/>
    <s v="G1"/>
    <x v="234"/>
    <x v="1277"/>
    <n v="1309"/>
    <x v="0"/>
    <s v="Gunar Cockshoot"/>
    <n v="2023"/>
    <m/>
    <n v="3.32"/>
    <n v="4345.88"/>
    <x v="1435"/>
  </r>
  <r>
    <x v="1442"/>
    <s v="SP03"/>
    <s v="P22"/>
    <s v="G2"/>
    <x v="28"/>
    <x v="785"/>
    <n v="157"/>
    <x v="0"/>
    <s v="Gunar Cockshoot"/>
    <n v="2024"/>
    <m/>
    <n v="2.65"/>
    <n v="416.05"/>
    <x v="1436"/>
  </r>
  <r>
    <x v="1443"/>
    <s v="SP03"/>
    <s v="P22"/>
    <s v="G3"/>
    <x v="292"/>
    <x v="1278"/>
    <n v="346"/>
    <x v="0"/>
    <s v="Gunar Cockshoot"/>
    <n v="2024"/>
    <m/>
    <n v="2.65"/>
    <n v="916.9"/>
    <x v="1437"/>
  </r>
  <r>
    <x v="1444"/>
    <s v="SP03"/>
    <s v="P01"/>
    <s v="G5"/>
    <x v="291"/>
    <x v="1279"/>
    <n v="49"/>
    <x v="0"/>
    <s v="Gunar Cockshoot"/>
    <n v="2023"/>
    <m/>
    <n v="5.26"/>
    <n v="257.74"/>
    <x v="1438"/>
  </r>
  <r>
    <x v="1445"/>
    <s v="SP03"/>
    <s v="P01"/>
    <s v="G1"/>
    <x v="295"/>
    <x v="1280"/>
    <n v="225"/>
    <x v="0"/>
    <s v="Gunar Cockshoot"/>
    <n v="2023"/>
    <m/>
    <n v="5.26"/>
    <n v="1183.5"/>
    <x v="1439"/>
  </r>
  <r>
    <x v="1446"/>
    <s v="SP03"/>
    <s v="P02"/>
    <s v="G1"/>
    <x v="315"/>
    <x v="23"/>
    <n v="3"/>
    <x v="0"/>
    <s v="Gunar Cockshoot"/>
    <n v="2023"/>
    <m/>
    <n v="7.48"/>
    <n v="22.44"/>
    <x v="1440"/>
  </r>
  <r>
    <x v="1447"/>
    <s v="SP03"/>
    <s v="P04"/>
    <s v="G1"/>
    <x v="416"/>
    <x v="1281"/>
    <n v="1041"/>
    <x v="2"/>
    <s v="Gunar Cockshoot"/>
    <n v="2024"/>
    <m/>
    <n v="3.85"/>
    <n v="4007.85"/>
    <x v="1441"/>
  </r>
  <r>
    <x v="1448"/>
    <s v="SP03"/>
    <s v="P04"/>
    <s v="G3"/>
    <x v="241"/>
    <x v="658"/>
    <n v="620"/>
    <x v="0"/>
    <s v="Gunar Cockshoot"/>
    <n v="2024"/>
    <m/>
    <n v="3.85"/>
    <n v="2387"/>
    <x v="1442"/>
  </r>
  <r>
    <x v="1449"/>
    <s v="SP03"/>
    <s v="P04"/>
    <s v="G1"/>
    <x v="186"/>
    <x v="409"/>
    <n v="122"/>
    <x v="2"/>
    <s v="Gunar Cockshoot"/>
    <n v="2024"/>
    <m/>
    <n v="3.85"/>
    <n v="469.7"/>
    <x v="1443"/>
  </r>
  <r>
    <x v="1450"/>
    <s v="SP03"/>
    <s v="P04"/>
    <s v="G3"/>
    <x v="230"/>
    <x v="1282"/>
    <n v="1039"/>
    <x v="0"/>
    <s v="Gunar Cockshoot"/>
    <n v="2023"/>
    <m/>
    <n v="3.85"/>
    <n v="4000.15"/>
    <x v="1444"/>
  </r>
  <r>
    <x v="1451"/>
    <s v="SP03"/>
    <s v="P04"/>
    <s v="G5"/>
    <x v="189"/>
    <x v="1283"/>
    <n v="743"/>
    <x v="0"/>
    <s v="Gunar Cockshoot"/>
    <n v="2023"/>
    <m/>
    <n v="3.85"/>
    <n v="2860.55"/>
    <x v="1445"/>
  </r>
  <r>
    <x v="1452"/>
    <s v="SP03"/>
    <s v="P04"/>
    <s v="G1"/>
    <x v="251"/>
    <x v="1284"/>
    <n v="1216"/>
    <x v="0"/>
    <s v="Gunar Cockshoot"/>
    <n v="2023"/>
    <m/>
    <n v="3.85"/>
    <n v="4681.6000000000004"/>
    <x v="1446"/>
  </r>
  <r>
    <x v="1453"/>
    <s v="SP03"/>
    <s v="P04"/>
    <s v="G6"/>
    <x v="137"/>
    <x v="208"/>
    <n v="715"/>
    <x v="2"/>
    <s v="Gunar Cockshoot"/>
    <n v="2024"/>
    <m/>
    <n v="3.85"/>
    <n v="2752.75"/>
    <x v="581"/>
  </r>
  <r>
    <x v="1454"/>
    <s v="SP03"/>
    <s v="P04"/>
    <s v="G5"/>
    <x v="325"/>
    <x v="1285"/>
    <n v="84"/>
    <x v="0"/>
    <s v="Gunar Cockshoot"/>
    <n v="2024"/>
    <m/>
    <n v="3.85"/>
    <n v="323.40000000000003"/>
    <x v="1447"/>
  </r>
  <r>
    <x v="1455"/>
    <s v="SP03"/>
    <s v="P05"/>
    <s v="G1"/>
    <x v="306"/>
    <x v="1286"/>
    <n v="1201"/>
    <x v="0"/>
    <s v="Gunar Cockshoot"/>
    <n v="2024"/>
    <m/>
    <n v="5.72"/>
    <n v="6869.7199999999993"/>
    <x v="1448"/>
  </r>
  <r>
    <x v="1456"/>
    <s v="SP03"/>
    <s v="P05"/>
    <s v="G1"/>
    <x v="120"/>
    <x v="1287"/>
    <n v="911"/>
    <x v="0"/>
    <s v="Gunar Cockshoot"/>
    <n v="2023"/>
    <m/>
    <n v="5.72"/>
    <n v="5210.92"/>
    <x v="1449"/>
  </r>
  <r>
    <x v="1457"/>
    <s v="SP03"/>
    <s v="P05"/>
    <s v="G2"/>
    <x v="60"/>
    <x v="1288"/>
    <n v="779"/>
    <x v="0"/>
    <s v="Gunar Cockshoot"/>
    <n v="2023"/>
    <m/>
    <n v="5.72"/>
    <n v="4455.88"/>
    <x v="1450"/>
  </r>
  <r>
    <x v="1458"/>
    <s v="SP03"/>
    <s v="P05"/>
    <s v="G1"/>
    <x v="21"/>
    <x v="1289"/>
    <n v="576"/>
    <x v="0"/>
    <s v="Gunar Cockshoot"/>
    <n v="2023"/>
    <m/>
    <n v="5.72"/>
    <n v="3294.72"/>
    <x v="1451"/>
  </r>
  <r>
    <x v="1459"/>
    <s v="SP03"/>
    <s v="P07"/>
    <s v="G1"/>
    <x v="126"/>
    <x v="1290"/>
    <n v="184"/>
    <x v="0"/>
    <s v="Gunar Cockshoot"/>
    <n v="2023"/>
    <m/>
    <n v="9.94"/>
    <n v="1828.9599999999998"/>
    <x v="1452"/>
  </r>
  <r>
    <x v="1460"/>
    <s v="SP03"/>
    <s v="P07"/>
    <s v="G1"/>
    <x v="325"/>
    <x v="1187"/>
    <n v="201"/>
    <x v="0"/>
    <s v="Gunar Cockshoot"/>
    <n v="2024"/>
    <m/>
    <n v="9.94"/>
    <n v="1997.9399999999998"/>
    <x v="1453"/>
  </r>
  <r>
    <x v="1461"/>
    <s v="SP03"/>
    <s v="P07"/>
    <s v="G4"/>
    <x v="43"/>
    <x v="403"/>
    <n v="185"/>
    <x v="0"/>
    <s v="Gunar Cockshoot"/>
    <n v="2023"/>
    <m/>
    <n v="9.94"/>
    <n v="1838.8999999999999"/>
    <x v="1454"/>
  </r>
  <r>
    <x v="1462"/>
    <s v="SP03"/>
    <s v="P08"/>
    <s v="G1"/>
    <x v="67"/>
    <x v="1291"/>
    <n v="287"/>
    <x v="0"/>
    <s v="Gunar Cockshoot"/>
    <n v="2023"/>
    <m/>
    <n v="7.73"/>
    <n v="2218.5100000000002"/>
    <x v="1455"/>
  </r>
  <r>
    <x v="1463"/>
    <s v="SP03"/>
    <s v="P08"/>
    <s v="G4"/>
    <x v="124"/>
    <x v="1292"/>
    <n v="337"/>
    <x v="0"/>
    <s v="Gunar Cockshoot"/>
    <n v="2023"/>
    <m/>
    <n v="7.73"/>
    <n v="2605.0100000000002"/>
    <x v="1456"/>
  </r>
  <r>
    <x v="1464"/>
    <s v="SP03"/>
    <s v="P08"/>
    <s v="G5"/>
    <x v="46"/>
    <x v="1293"/>
    <n v="670"/>
    <x v="0"/>
    <s v="Gunar Cockshoot"/>
    <n v="2024"/>
    <m/>
    <n v="7.73"/>
    <n v="5179.1000000000004"/>
    <x v="1457"/>
  </r>
  <r>
    <x v="1465"/>
    <s v="SP03"/>
    <s v="P10"/>
    <s v="G1"/>
    <x v="185"/>
    <x v="1294"/>
    <n v="700"/>
    <x v="0"/>
    <s v="Gunar Cockshoot"/>
    <n v="2023"/>
    <m/>
    <n v="8.2200000000000006"/>
    <n v="5754"/>
    <x v="1458"/>
  </r>
  <r>
    <x v="1466"/>
    <s v="SP03"/>
    <s v="P10"/>
    <s v="G5"/>
    <x v="277"/>
    <x v="1295"/>
    <n v="782"/>
    <x v="0"/>
    <s v="Gunar Cockshoot"/>
    <n v="2024"/>
    <m/>
    <n v="8.2200000000000006"/>
    <n v="6428.0400000000009"/>
    <x v="1459"/>
  </r>
  <r>
    <x v="1467"/>
    <s v="SP03"/>
    <s v="P10"/>
    <s v="G6"/>
    <x v="234"/>
    <x v="1296"/>
    <n v="321"/>
    <x v="0"/>
    <s v="Gunar Cockshoot"/>
    <n v="2023"/>
    <m/>
    <n v="8.2200000000000006"/>
    <n v="2638.6200000000003"/>
    <x v="1460"/>
  </r>
  <r>
    <x v="1468"/>
    <s v="SP03"/>
    <s v="P10"/>
    <s v="G6"/>
    <x v="58"/>
    <x v="340"/>
    <n v="38"/>
    <x v="0"/>
    <s v="Gunar Cockshoot"/>
    <n v="2023"/>
    <m/>
    <n v="8.2200000000000006"/>
    <n v="312.36"/>
    <x v="1461"/>
  </r>
  <r>
    <x v="1469"/>
    <s v="SP03"/>
    <s v="P10"/>
    <s v="G4"/>
    <x v="361"/>
    <x v="214"/>
    <n v="250"/>
    <x v="0"/>
    <s v="Gunar Cockshoot"/>
    <n v="2024"/>
    <m/>
    <n v="8.2200000000000006"/>
    <n v="2055"/>
    <x v="1462"/>
  </r>
  <r>
    <x v="1470"/>
    <s v="SP03"/>
    <s v="P10"/>
    <s v="G1"/>
    <x v="128"/>
    <x v="1297"/>
    <n v="396"/>
    <x v="0"/>
    <s v="Gunar Cockshoot"/>
    <n v="2024"/>
    <m/>
    <n v="8.2200000000000006"/>
    <n v="3255.1200000000003"/>
    <x v="1463"/>
  </r>
  <r>
    <x v="1471"/>
    <s v="SP03"/>
    <s v="P12"/>
    <s v="G1"/>
    <x v="178"/>
    <x v="1298"/>
    <n v="159"/>
    <x v="0"/>
    <s v="Gunar Cockshoot"/>
    <n v="2023"/>
    <m/>
    <n v="4.74"/>
    <n v="753.66000000000008"/>
    <x v="1464"/>
  </r>
  <r>
    <x v="1472"/>
    <s v="SP03"/>
    <s v="P12"/>
    <s v="G3"/>
    <x v="102"/>
    <x v="1299"/>
    <n v="725"/>
    <x v="0"/>
    <s v="Gunar Cockshoot"/>
    <n v="2024"/>
    <m/>
    <n v="4.74"/>
    <n v="3436.5"/>
    <x v="1465"/>
  </r>
  <r>
    <x v="1473"/>
    <s v="SP03"/>
    <s v="P13"/>
    <s v="G1"/>
    <x v="378"/>
    <x v="1300"/>
    <n v="189"/>
    <x v="0"/>
    <s v="Gunar Cockshoot"/>
    <n v="2023"/>
    <m/>
    <n v="10.51"/>
    <n v="1986.3899999999999"/>
    <x v="1466"/>
  </r>
  <r>
    <x v="1474"/>
    <s v="SP03"/>
    <s v="P13"/>
    <s v="G6"/>
    <x v="31"/>
    <x v="1301"/>
    <n v="903"/>
    <x v="0"/>
    <s v="Gunar Cockshoot"/>
    <n v="2023"/>
    <m/>
    <n v="10.51"/>
    <n v="9490.5300000000007"/>
    <x v="1467"/>
  </r>
  <r>
    <x v="1475"/>
    <s v="SP03"/>
    <s v="P13"/>
    <s v="G2"/>
    <x v="148"/>
    <x v="1302"/>
    <n v="32"/>
    <x v="0"/>
    <s v="Gunar Cockshoot"/>
    <n v="2024"/>
    <m/>
    <n v="10.51"/>
    <n v="336.32"/>
    <x v="1468"/>
  </r>
  <r>
    <x v="1476"/>
    <s v="SP03"/>
    <s v="P13"/>
    <s v="G1"/>
    <x v="86"/>
    <x v="1303"/>
    <n v="486"/>
    <x v="0"/>
    <s v="Gunar Cockshoot"/>
    <n v="2023"/>
    <m/>
    <n v="10.51"/>
    <n v="5107.8599999999997"/>
    <x v="1469"/>
  </r>
  <r>
    <x v="1477"/>
    <s v="SP03"/>
    <s v="P14"/>
    <s v="G6"/>
    <x v="314"/>
    <x v="1304"/>
    <n v="120"/>
    <x v="0"/>
    <s v="Gunar Cockshoot"/>
    <n v="2023"/>
    <m/>
    <n v="6.43"/>
    <n v="771.59999999999991"/>
    <x v="1470"/>
  </r>
  <r>
    <x v="1478"/>
    <s v="SP03"/>
    <s v="P15"/>
    <s v="G1"/>
    <x v="376"/>
    <x v="1305"/>
    <n v="202"/>
    <x v="0"/>
    <s v="Gunar Cockshoot"/>
    <n v="2023"/>
    <m/>
    <n v="12.41"/>
    <n v="2506.8200000000002"/>
    <x v="1471"/>
  </r>
  <r>
    <x v="1479"/>
    <s v="SP03"/>
    <s v="P15"/>
    <s v="G6"/>
    <x v="259"/>
    <x v="1093"/>
    <n v="155"/>
    <x v="0"/>
    <s v="Gunar Cockshoot"/>
    <n v="2023"/>
    <m/>
    <n v="12.41"/>
    <n v="1923.55"/>
    <x v="1472"/>
  </r>
  <r>
    <x v="1480"/>
    <s v="SP03"/>
    <s v="P15"/>
    <s v="G1"/>
    <x v="160"/>
    <x v="1306"/>
    <n v="327"/>
    <x v="0"/>
    <s v="Gunar Cockshoot"/>
    <n v="2023"/>
    <m/>
    <n v="12.41"/>
    <n v="4058.07"/>
    <x v="1473"/>
  </r>
  <r>
    <x v="1481"/>
    <s v="SP03"/>
    <s v="P16"/>
    <s v="G3"/>
    <x v="147"/>
    <x v="1307"/>
    <n v="457"/>
    <x v="0"/>
    <s v="Gunar Cockshoot"/>
    <n v="2023"/>
    <m/>
    <n v="9.57"/>
    <n v="4373.49"/>
    <x v="1474"/>
  </r>
  <r>
    <x v="1482"/>
    <s v="SP03"/>
    <s v="P16"/>
    <s v="G1"/>
    <x v="315"/>
    <x v="1308"/>
    <n v="578"/>
    <x v="0"/>
    <s v="Gunar Cockshoot"/>
    <n v="2023"/>
    <m/>
    <n v="9.57"/>
    <n v="5531.46"/>
    <x v="1475"/>
  </r>
  <r>
    <x v="1483"/>
    <s v="SP03"/>
    <s v="P17"/>
    <s v="G4"/>
    <x v="56"/>
    <x v="758"/>
    <n v="681"/>
    <x v="1"/>
    <s v="Gunar Cockshoot"/>
    <n v="2024"/>
    <m/>
    <n v="8.43"/>
    <n v="5740.83"/>
    <x v="1476"/>
  </r>
  <r>
    <x v="1484"/>
    <s v="SP03"/>
    <s v="P17"/>
    <s v="G3"/>
    <x v="306"/>
    <x v="1062"/>
    <n v="944"/>
    <x v="3"/>
    <s v="Gunar Cockshoot"/>
    <n v="2024"/>
    <m/>
    <n v="8.43"/>
    <n v="7957.92"/>
    <x v="1477"/>
  </r>
  <r>
    <x v="1485"/>
    <s v="SP03"/>
    <s v="P18"/>
    <s v="G5"/>
    <x v="58"/>
    <x v="1309"/>
    <n v="478"/>
    <x v="0"/>
    <s v="Gunar Cockshoot"/>
    <n v="2023"/>
    <m/>
    <n v="6.8"/>
    <n v="3250.4"/>
    <x v="1478"/>
  </r>
  <r>
    <x v="1486"/>
    <s v="SP03"/>
    <s v="P18"/>
    <s v="G1"/>
    <x v="242"/>
    <x v="1310"/>
    <n v="1431"/>
    <x v="0"/>
    <s v="Gunar Cockshoot"/>
    <n v="2023"/>
    <m/>
    <n v="6.8"/>
    <n v="9730.7999999999993"/>
    <x v="1479"/>
  </r>
  <r>
    <x v="1487"/>
    <s v="SP03"/>
    <s v="P18"/>
    <s v="G4"/>
    <x v="190"/>
    <x v="1311"/>
    <n v="2066"/>
    <x v="3"/>
    <s v="Gunar Cockshoot"/>
    <n v="2023"/>
    <m/>
    <n v="6.8"/>
    <n v="14048.8"/>
    <x v="1480"/>
  </r>
  <r>
    <x v="1488"/>
    <s v="SP03"/>
    <s v="P18"/>
    <s v="G6"/>
    <x v="417"/>
    <x v="1019"/>
    <n v="370"/>
    <x v="0"/>
    <s v="Gunar Cockshoot"/>
    <n v="2024"/>
    <m/>
    <n v="6.8"/>
    <n v="2516"/>
    <x v="1481"/>
  </r>
  <r>
    <x v="1489"/>
    <s v="SP03"/>
    <s v="P19"/>
    <s v="G1"/>
    <x v="207"/>
    <x v="856"/>
    <n v="188"/>
    <x v="0"/>
    <s v="Gunar Cockshoot"/>
    <n v="2024"/>
    <m/>
    <n v="5.04"/>
    <n v="947.52"/>
    <x v="1482"/>
  </r>
  <r>
    <x v="1490"/>
    <s v="SP03"/>
    <s v="P20"/>
    <s v="G2"/>
    <x v="327"/>
    <x v="1312"/>
    <n v="1092"/>
    <x v="0"/>
    <s v="Gunar Cockshoot"/>
    <n v="2024"/>
    <m/>
    <n v="2.76"/>
    <n v="3013.9199999999996"/>
    <x v="1483"/>
  </r>
  <r>
    <x v="1491"/>
    <s v="SP03"/>
    <s v="P20"/>
    <s v="G4"/>
    <x v="91"/>
    <x v="1313"/>
    <n v="1427"/>
    <x v="0"/>
    <s v="Gunar Cockshoot"/>
    <n v="2024"/>
    <m/>
    <n v="2.76"/>
    <n v="3938.5199999999995"/>
    <x v="1484"/>
  </r>
  <r>
    <x v="1492"/>
    <s v="SP03"/>
    <s v="P20"/>
    <s v="G6"/>
    <x v="165"/>
    <x v="1314"/>
    <n v="461"/>
    <x v="0"/>
    <s v="Gunar Cockshoot"/>
    <n v="2024"/>
    <m/>
    <n v="2.76"/>
    <n v="1272.3599999999999"/>
    <x v="1485"/>
  </r>
  <r>
    <x v="1493"/>
    <s v="SP03"/>
    <s v="P20"/>
    <s v="G6"/>
    <x v="53"/>
    <x v="1315"/>
    <n v="453"/>
    <x v="2"/>
    <s v="Gunar Cockshoot"/>
    <n v="2024"/>
    <m/>
    <n v="2.76"/>
    <n v="1250.28"/>
    <x v="1486"/>
  </r>
  <r>
    <x v="1494"/>
    <s v="SP03"/>
    <s v="P21"/>
    <s v="G6"/>
    <x v="178"/>
    <x v="1316"/>
    <n v="1156"/>
    <x v="0"/>
    <s v="Gunar Cockshoot"/>
    <n v="2023"/>
    <m/>
    <n v="3.32"/>
    <n v="3837.9199999999996"/>
    <x v="1487"/>
  </r>
  <r>
    <x v="1495"/>
    <s v="SP03"/>
    <s v="P21"/>
    <s v="G2"/>
    <x v="79"/>
    <x v="1317"/>
    <n v="26"/>
    <x v="0"/>
    <s v="Gunar Cockshoot"/>
    <n v="2024"/>
    <m/>
    <n v="3.32"/>
    <n v="86.32"/>
    <x v="1488"/>
  </r>
  <r>
    <x v="1496"/>
    <s v="SP03"/>
    <s v="P22"/>
    <s v="G6"/>
    <x v="364"/>
    <x v="1318"/>
    <n v="132"/>
    <x v="0"/>
    <s v="Gunar Cockshoot"/>
    <n v="2023"/>
    <m/>
    <n v="2.65"/>
    <n v="349.8"/>
    <x v="1489"/>
  </r>
  <r>
    <x v="1497"/>
    <s v="SP03"/>
    <s v="P22"/>
    <s v="G4"/>
    <x v="132"/>
    <x v="1319"/>
    <n v="389"/>
    <x v="0"/>
    <s v="Gunar Cockshoot"/>
    <n v="2023"/>
    <m/>
    <n v="2.65"/>
    <n v="1030.8499999999999"/>
    <x v="1490"/>
  </r>
  <r>
    <x v="1498"/>
    <s v="SP03"/>
    <s v="P22"/>
    <s v="G4"/>
    <x v="1"/>
    <x v="707"/>
    <n v="503"/>
    <x v="0"/>
    <s v="Gunar Cockshoot"/>
    <n v="2023"/>
    <m/>
    <n v="2.65"/>
    <n v="1332.95"/>
    <x v="1491"/>
  </r>
  <r>
    <x v="1499"/>
    <s v="SP11"/>
    <s v="P01"/>
    <s v="G1"/>
    <x v="25"/>
    <x v="1320"/>
    <n v="7"/>
    <x v="0"/>
    <s v="Wilone O'Kielt"/>
    <n v="2023"/>
    <m/>
    <n v="5.26"/>
    <n v="36.82"/>
    <x v="1492"/>
  </r>
  <r>
    <x v="1500"/>
    <s v="SP11"/>
    <s v="P01"/>
    <s v="G2"/>
    <x v="82"/>
    <x v="1321"/>
    <n v="694"/>
    <x v="0"/>
    <s v="Wilone O'Kielt"/>
    <n v="2024"/>
    <m/>
    <n v="5.26"/>
    <n v="3650.44"/>
    <x v="1493"/>
  </r>
  <r>
    <x v="1501"/>
    <s v="SP11"/>
    <s v="P01"/>
    <s v="G2"/>
    <x v="292"/>
    <x v="1322"/>
    <n v="1257"/>
    <x v="0"/>
    <s v="Wilone O'Kielt"/>
    <n v="2024"/>
    <m/>
    <n v="5.26"/>
    <n v="6611.82"/>
    <x v="1494"/>
  </r>
  <r>
    <x v="1502"/>
    <s v="SP11"/>
    <s v="P04"/>
    <s v="G1"/>
    <x v="193"/>
    <x v="1323"/>
    <n v="750"/>
    <x v="0"/>
    <s v="Wilone O'Kielt"/>
    <n v="2023"/>
    <m/>
    <n v="3.85"/>
    <n v="2887.5"/>
    <x v="1495"/>
  </r>
  <r>
    <x v="1503"/>
    <s v="SP11"/>
    <s v="P04"/>
    <s v="G3"/>
    <x v="220"/>
    <x v="1298"/>
    <n v="318"/>
    <x v="0"/>
    <s v="Wilone O'Kielt"/>
    <n v="2023"/>
    <m/>
    <n v="3.85"/>
    <n v="1224.3"/>
    <x v="1496"/>
  </r>
  <r>
    <x v="1504"/>
    <s v="SP11"/>
    <s v="P04"/>
    <s v="G1"/>
    <x v="328"/>
    <x v="151"/>
    <n v="716"/>
    <x v="0"/>
    <s v="Wilone O'Kielt"/>
    <n v="2023"/>
    <m/>
    <n v="3.85"/>
    <n v="2756.6"/>
    <x v="1497"/>
  </r>
  <r>
    <x v="1505"/>
    <s v="SP11"/>
    <s v="P04"/>
    <s v="G6"/>
    <x v="409"/>
    <x v="1324"/>
    <n v="1229"/>
    <x v="0"/>
    <s v="Wilone O'Kielt"/>
    <n v="2024"/>
    <m/>
    <n v="3.85"/>
    <n v="4731.6500000000005"/>
    <x v="1498"/>
  </r>
  <r>
    <x v="1506"/>
    <s v="SP11"/>
    <s v="P04"/>
    <s v="G2"/>
    <x v="383"/>
    <x v="1325"/>
    <n v="1025"/>
    <x v="0"/>
    <s v="Wilone O'Kielt"/>
    <n v="2023"/>
    <m/>
    <n v="3.85"/>
    <n v="3946.25"/>
    <x v="1499"/>
  </r>
  <r>
    <x v="1507"/>
    <s v="SP11"/>
    <s v="P04"/>
    <s v="G6"/>
    <x v="82"/>
    <x v="1326"/>
    <n v="69"/>
    <x v="0"/>
    <s v="Wilone O'Kielt"/>
    <n v="2024"/>
    <m/>
    <n v="3.85"/>
    <n v="265.65000000000003"/>
    <x v="1500"/>
  </r>
  <r>
    <x v="1508"/>
    <s v="SP11"/>
    <s v="P06"/>
    <s v="G1"/>
    <x v="335"/>
    <x v="1327"/>
    <n v="77"/>
    <x v="1"/>
    <s v="Wilone O'Kielt"/>
    <n v="2024"/>
    <m/>
    <n v="6.31"/>
    <n v="485.86999999999995"/>
    <x v="1501"/>
  </r>
  <r>
    <x v="1509"/>
    <s v="SP11"/>
    <s v="P06"/>
    <s v="G6"/>
    <x v="112"/>
    <x v="1328"/>
    <n v="72"/>
    <x v="0"/>
    <s v="Wilone O'Kielt"/>
    <n v="2023"/>
    <m/>
    <n v="6.31"/>
    <n v="454.32"/>
    <x v="1502"/>
  </r>
  <r>
    <x v="1510"/>
    <s v="SP11"/>
    <s v="P07"/>
    <s v="G4"/>
    <x v="106"/>
    <x v="1086"/>
    <n v="156"/>
    <x v="0"/>
    <s v="Wilone O'Kielt"/>
    <n v="2023"/>
    <m/>
    <n v="9.94"/>
    <n v="1550.6399999999999"/>
    <x v="1503"/>
  </r>
  <r>
    <x v="1511"/>
    <s v="SP11"/>
    <s v="P07"/>
    <s v="G6"/>
    <x v="14"/>
    <x v="1329"/>
    <n v="208"/>
    <x v="1"/>
    <s v="Wilone O'Kielt"/>
    <n v="2024"/>
    <m/>
    <n v="9.94"/>
    <n v="2067.52"/>
    <x v="1504"/>
  </r>
  <r>
    <x v="1512"/>
    <s v="SP11"/>
    <s v="P07"/>
    <s v="G1"/>
    <x v="174"/>
    <x v="1330"/>
    <n v="218"/>
    <x v="1"/>
    <s v="Wilone O'Kielt"/>
    <n v="2024"/>
    <m/>
    <n v="9.94"/>
    <n v="2166.92"/>
    <x v="1505"/>
  </r>
  <r>
    <x v="1513"/>
    <s v="SP11"/>
    <s v="P07"/>
    <s v="G5"/>
    <x v="221"/>
    <x v="1331"/>
    <n v="194"/>
    <x v="0"/>
    <s v="Wilone O'Kielt"/>
    <n v="2023"/>
    <m/>
    <n v="9.94"/>
    <n v="1928.36"/>
    <x v="1506"/>
  </r>
  <r>
    <x v="1514"/>
    <s v="SP11"/>
    <s v="P08"/>
    <s v="G1"/>
    <x v="97"/>
    <x v="1332"/>
    <n v="334"/>
    <x v="0"/>
    <s v="Wilone O'Kielt"/>
    <n v="2023"/>
    <m/>
    <n v="7.73"/>
    <n v="2581.8200000000002"/>
    <x v="1507"/>
  </r>
  <r>
    <x v="1515"/>
    <s v="SP11"/>
    <s v="P08"/>
    <s v="G6"/>
    <x v="371"/>
    <x v="1037"/>
    <n v="341"/>
    <x v="0"/>
    <s v="Wilone O'Kielt"/>
    <n v="2023"/>
    <m/>
    <n v="7.73"/>
    <n v="2635.9300000000003"/>
    <x v="1508"/>
  </r>
  <r>
    <x v="1516"/>
    <s v="SP11"/>
    <s v="P08"/>
    <s v="G1"/>
    <x v="136"/>
    <x v="1333"/>
    <n v="584"/>
    <x v="0"/>
    <s v="Wilone O'Kielt"/>
    <n v="2023"/>
    <m/>
    <n v="7.73"/>
    <n v="4514.3200000000006"/>
    <x v="1509"/>
  </r>
  <r>
    <x v="1517"/>
    <s v="SP11"/>
    <s v="P08"/>
    <s v="G6"/>
    <x v="336"/>
    <x v="1334"/>
    <n v="532"/>
    <x v="0"/>
    <s v="Wilone O'Kielt"/>
    <n v="2023"/>
    <m/>
    <n v="7.73"/>
    <n v="4112.3600000000006"/>
    <x v="1510"/>
  </r>
  <r>
    <x v="1518"/>
    <s v="SP11"/>
    <s v="P09"/>
    <s v="G2"/>
    <x v="42"/>
    <x v="1335"/>
    <n v="145"/>
    <x v="0"/>
    <s v="Wilone O'Kielt"/>
    <n v="2023"/>
    <m/>
    <n v="3.68"/>
    <n v="533.6"/>
    <x v="1511"/>
  </r>
  <r>
    <x v="1519"/>
    <s v="SP11"/>
    <s v="P10"/>
    <s v="G6"/>
    <x v="76"/>
    <x v="1336"/>
    <n v="367"/>
    <x v="0"/>
    <s v="Wilone O'Kielt"/>
    <n v="2023"/>
    <m/>
    <n v="8.2200000000000006"/>
    <n v="3016.7400000000002"/>
    <x v="1512"/>
  </r>
  <r>
    <x v="1520"/>
    <s v="SP11"/>
    <s v="P10"/>
    <s v="G6"/>
    <x v="139"/>
    <x v="1337"/>
    <n v="278"/>
    <x v="0"/>
    <s v="Wilone O'Kielt"/>
    <n v="2024"/>
    <m/>
    <n v="8.2200000000000006"/>
    <n v="2285.1600000000003"/>
    <x v="1513"/>
  </r>
  <r>
    <x v="1521"/>
    <s v="SP11"/>
    <s v="P11"/>
    <s v="G2"/>
    <x v="221"/>
    <x v="917"/>
    <n v="234"/>
    <x v="0"/>
    <s v="Wilone O'Kielt"/>
    <n v="2023"/>
    <m/>
    <n v="10.23"/>
    <n v="2393.8200000000002"/>
    <x v="1514"/>
  </r>
  <r>
    <x v="1522"/>
    <s v="SP11"/>
    <s v="P12"/>
    <s v="G1"/>
    <x v="145"/>
    <x v="1338"/>
    <n v="210"/>
    <x v="0"/>
    <s v="Wilone O'Kielt"/>
    <n v="2023"/>
    <m/>
    <n v="4.74"/>
    <n v="995.40000000000009"/>
    <x v="1515"/>
  </r>
  <r>
    <x v="1523"/>
    <s v="SP11"/>
    <s v="P12"/>
    <s v="G1"/>
    <x v="182"/>
    <x v="1288"/>
    <n v="334"/>
    <x v="0"/>
    <s v="Wilone O'Kielt"/>
    <n v="2023"/>
    <m/>
    <n v="4.74"/>
    <n v="1583.16"/>
    <x v="1516"/>
  </r>
  <r>
    <x v="1524"/>
    <s v="SP11"/>
    <s v="P12"/>
    <s v="G5"/>
    <x v="232"/>
    <x v="1339"/>
    <n v="51"/>
    <x v="0"/>
    <s v="Wilone O'Kielt"/>
    <n v="2023"/>
    <m/>
    <n v="4.74"/>
    <n v="241.74"/>
    <x v="1517"/>
  </r>
  <r>
    <x v="1525"/>
    <s v="SP11"/>
    <s v="P13"/>
    <s v="G5"/>
    <x v="68"/>
    <x v="1340"/>
    <n v="437"/>
    <x v="1"/>
    <s v="Wilone O'Kielt"/>
    <n v="2024"/>
    <m/>
    <n v="10.51"/>
    <n v="4592.87"/>
    <x v="1518"/>
  </r>
  <r>
    <x v="1526"/>
    <s v="SP11"/>
    <s v="P13"/>
    <s v="G1"/>
    <x v="291"/>
    <x v="1044"/>
    <n v="680"/>
    <x v="0"/>
    <s v="Wilone O'Kielt"/>
    <n v="2023"/>
    <m/>
    <n v="10.51"/>
    <n v="7146.8"/>
    <x v="1519"/>
  </r>
  <r>
    <x v="1527"/>
    <s v="SP11"/>
    <s v="P13"/>
    <s v="G4"/>
    <x v="0"/>
    <x v="1341"/>
    <n v="491"/>
    <x v="0"/>
    <s v="Wilone O'Kielt"/>
    <n v="2023"/>
    <m/>
    <n v="10.51"/>
    <n v="5160.41"/>
    <x v="1520"/>
  </r>
  <r>
    <x v="1528"/>
    <s v="SP11"/>
    <s v="P13"/>
    <s v="G2"/>
    <x v="372"/>
    <x v="1112"/>
    <n v="549"/>
    <x v="0"/>
    <s v="Wilone O'Kielt"/>
    <n v="2023"/>
    <m/>
    <n v="10.51"/>
    <n v="5769.99"/>
    <x v="1521"/>
  </r>
  <r>
    <x v="1529"/>
    <s v="SP11"/>
    <s v="P13"/>
    <s v="G5"/>
    <x v="247"/>
    <x v="1342"/>
    <n v="290"/>
    <x v="3"/>
    <s v="Wilone O'Kielt"/>
    <n v="2024"/>
    <m/>
    <n v="10.51"/>
    <n v="3047.9"/>
    <x v="1522"/>
  </r>
  <r>
    <x v="1530"/>
    <s v="SP11"/>
    <s v="P13"/>
    <s v="G6"/>
    <x v="1"/>
    <x v="1343"/>
    <n v="1001"/>
    <x v="3"/>
    <s v="Wilone O'Kielt"/>
    <n v="2023"/>
    <m/>
    <n v="10.51"/>
    <n v="10520.51"/>
    <x v="1523"/>
  </r>
  <r>
    <x v="1531"/>
    <s v="SP11"/>
    <s v="P14"/>
    <s v="G1"/>
    <x v="356"/>
    <x v="1344"/>
    <n v="203"/>
    <x v="0"/>
    <s v="Wilone O'Kielt"/>
    <n v="2024"/>
    <m/>
    <n v="6.43"/>
    <n v="1305.29"/>
    <x v="1524"/>
  </r>
  <r>
    <x v="1532"/>
    <s v="SP11"/>
    <s v="P14"/>
    <s v="G1"/>
    <x v="293"/>
    <x v="1345"/>
    <n v="454"/>
    <x v="0"/>
    <s v="Wilone O'Kielt"/>
    <n v="2023"/>
    <m/>
    <n v="6.43"/>
    <n v="2919.22"/>
    <x v="1525"/>
  </r>
  <r>
    <x v="1533"/>
    <s v="SP11"/>
    <s v="P14"/>
    <s v="G4"/>
    <x v="134"/>
    <x v="1346"/>
    <n v="502"/>
    <x v="0"/>
    <s v="Wilone O'Kielt"/>
    <n v="2024"/>
    <m/>
    <n v="6.43"/>
    <n v="3227.8599999999997"/>
    <x v="1526"/>
  </r>
  <r>
    <x v="1534"/>
    <s v="SP11"/>
    <s v="P14"/>
    <s v="G3"/>
    <x v="208"/>
    <x v="589"/>
    <n v="337"/>
    <x v="0"/>
    <s v="Wilone O'Kielt"/>
    <n v="2023"/>
    <m/>
    <n v="6.43"/>
    <n v="2166.91"/>
    <x v="1527"/>
  </r>
  <r>
    <x v="1535"/>
    <s v="SP11"/>
    <s v="P14"/>
    <s v="G6"/>
    <x v="169"/>
    <x v="1347"/>
    <n v="504"/>
    <x v="1"/>
    <s v="Wilone O'Kielt"/>
    <n v="2024"/>
    <m/>
    <n v="6.43"/>
    <n v="3240.72"/>
    <x v="1528"/>
  </r>
  <r>
    <x v="1536"/>
    <s v="SP11"/>
    <s v="P15"/>
    <s v="G1"/>
    <x v="315"/>
    <x v="1348"/>
    <n v="289"/>
    <x v="0"/>
    <s v="Wilone O'Kielt"/>
    <n v="2023"/>
    <m/>
    <n v="12.41"/>
    <n v="3586.4900000000002"/>
    <x v="1529"/>
  </r>
  <r>
    <x v="1537"/>
    <s v="SP11"/>
    <s v="P15"/>
    <s v="G2"/>
    <x v="211"/>
    <x v="507"/>
    <n v="274"/>
    <x v="2"/>
    <s v="Wilone O'Kielt"/>
    <n v="2024"/>
    <m/>
    <n v="12.41"/>
    <n v="3400.34"/>
    <x v="1530"/>
  </r>
  <r>
    <x v="1538"/>
    <s v="SP11"/>
    <s v="P16"/>
    <s v="G5"/>
    <x v="228"/>
    <x v="580"/>
    <n v="530"/>
    <x v="0"/>
    <s v="Wilone O'Kielt"/>
    <n v="2023"/>
    <m/>
    <n v="9.57"/>
    <n v="5072.1000000000004"/>
    <x v="1531"/>
  </r>
  <r>
    <x v="1539"/>
    <s v="SP11"/>
    <s v="P16"/>
    <s v="G1"/>
    <x v="418"/>
    <x v="1349"/>
    <n v="790"/>
    <x v="0"/>
    <s v="Wilone O'Kielt"/>
    <n v="2023"/>
    <m/>
    <n v="9.57"/>
    <n v="7560.3"/>
    <x v="1532"/>
  </r>
  <r>
    <x v="1540"/>
    <s v="SP11"/>
    <s v="P16"/>
    <s v="G6"/>
    <x v="419"/>
    <x v="878"/>
    <n v="238"/>
    <x v="0"/>
    <s v="Wilone O'Kielt"/>
    <n v="2024"/>
    <m/>
    <n v="9.57"/>
    <n v="2277.66"/>
    <x v="1533"/>
  </r>
  <r>
    <x v="1541"/>
    <s v="SP11"/>
    <s v="P17"/>
    <s v="G1"/>
    <x v="106"/>
    <x v="1350"/>
    <n v="291"/>
    <x v="0"/>
    <s v="Wilone O'Kielt"/>
    <n v="2023"/>
    <m/>
    <n v="8.43"/>
    <n v="2453.13"/>
    <x v="1534"/>
  </r>
  <r>
    <x v="1542"/>
    <s v="SP11"/>
    <s v="P17"/>
    <s v="G1"/>
    <x v="140"/>
    <x v="1283"/>
    <n v="338"/>
    <x v="0"/>
    <s v="Wilone O'Kielt"/>
    <n v="2023"/>
    <m/>
    <n v="8.43"/>
    <n v="2849.3399999999997"/>
    <x v="1535"/>
  </r>
  <r>
    <x v="1543"/>
    <s v="SP11"/>
    <s v="P17"/>
    <s v="G6"/>
    <x v="70"/>
    <x v="1351"/>
    <n v="925"/>
    <x v="0"/>
    <s v="Wilone O'Kielt"/>
    <n v="2023"/>
    <m/>
    <n v="8.43"/>
    <n v="7797.75"/>
    <x v="1536"/>
  </r>
  <r>
    <x v="1544"/>
    <s v="SP11"/>
    <s v="P17"/>
    <s v="G1"/>
    <x v="256"/>
    <x v="1352"/>
    <n v="180"/>
    <x v="0"/>
    <s v="Wilone O'Kielt"/>
    <n v="2024"/>
    <m/>
    <n v="8.43"/>
    <n v="1517.3999999999999"/>
    <x v="1537"/>
  </r>
  <r>
    <x v="1545"/>
    <s v="SP11"/>
    <s v="P18"/>
    <s v="G6"/>
    <x v="256"/>
    <x v="1353"/>
    <n v="567"/>
    <x v="0"/>
    <s v="Wilone O'Kielt"/>
    <n v="2024"/>
    <m/>
    <n v="6.8"/>
    <n v="3855.6"/>
    <x v="1538"/>
  </r>
  <r>
    <x v="1546"/>
    <s v="SP11"/>
    <s v="P18"/>
    <s v="G4"/>
    <x v="261"/>
    <x v="1354"/>
    <n v="628"/>
    <x v="0"/>
    <s v="Wilone O'Kielt"/>
    <n v="2024"/>
    <m/>
    <n v="6.8"/>
    <n v="4270.3999999999996"/>
    <x v="1539"/>
  </r>
  <r>
    <x v="1547"/>
    <s v="SP11"/>
    <s v="P18"/>
    <s v="G1"/>
    <x v="249"/>
    <x v="1355"/>
    <n v="783"/>
    <x v="1"/>
    <s v="Wilone O'Kielt"/>
    <n v="2024"/>
    <m/>
    <n v="6.8"/>
    <n v="5324.4"/>
    <x v="1540"/>
  </r>
  <r>
    <x v="1548"/>
    <s v="SP11"/>
    <s v="P18"/>
    <s v="G2"/>
    <x v="35"/>
    <x v="1356"/>
    <n v="194"/>
    <x v="0"/>
    <s v="Wilone O'Kielt"/>
    <n v="2024"/>
    <m/>
    <n v="6.8"/>
    <n v="1319.2"/>
    <x v="1541"/>
  </r>
  <r>
    <x v="1549"/>
    <s v="SP11"/>
    <s v="P18"/>
    <s v="G6"/>
    <x v="130"/>
    <x v="499"/>
    <n v="164"/>
    <x v="0"/>
    <s v="Wilone O'Kielt"/>
    <n v="2023"/>
    <m/>
    <n v="6.8"/>
    <n v="1115.2"/>
    <x v="1542"/>
  </r>
  <r>
    <x v="1550"/>
    <s v="SP11"/>
    <s v="P18"/>
    <s v="G6"/>
    <x v="282"/>
    <x v="1357"/>
    <n v="1049"/>
    <x v="0"/>
    <s v="Wilone O'Kielt"/>
    <n v="2024"/>
    <m/>
    <n v="6.8"/>
    <n v="7133.2"/>
    <x v="1543"/>
  </r>
  <r>
    <x v="1551"/>
    <s v="SP11"/>
    <s v="P19"/>
    <s v="G5"/>
    <x v="100"/>
    <x v="1358"/>
    <n v="365"/>
    <x v="0"/>
    <s v="Wilone O'Kielt"/>
    <n v="2023"/>
    <m/>
    <n v="5.04"/>
    <n v="1839.6"/>
    <x v="1544"/>
  </r>
  <r>
    <x v="1552"/>
    <s v="SP11"/>
    <s v="P20"/>
    <s v="G6"/>
    <x v="420"/>
    <x v="1176"/>
    <n v="318"/>
    <x v="1"/>
    <s v="Wilone O'Kielt"/>
    <n v="2024"/>
    <m/>
    <n v="2.76"/>
    <n v="877.68"/>
    <x v="1545"/>
  </r>
  <r>
    <x v="1553"/>
    <s v="SP11"/>
    <s v="P21"/>
    <s v="G6"/>
    <x v="170"/>
    <x v="1359"/>
    <n v="180"/>
    <x v="1"/>
    <s v="Wilone O'Kielt"/>
    <n v="2024"/>
    <m/>
    <n v="3.32"/>
    <n v="597.6"/>
    <x v="1546"/>
  </r>
  <r>
    <x v="1554"/>
    <s v="SP11"/>
    <s v="P22"/>
    <s v="G4"/>
    <x v="97"/>
    <x v="1360"/>
    <n v="141"/>
    <x v="0"/>
    <s v="Wilone O'Kielt"/>
    <n v="2023"/>
    <m/>
    <n v="2.65"/>
    <n v="373.65"/>
    <x v="1547"/>
  </r>
  <r>
    <x v="1555"/>
    <s v="SP11"/>
    <s v="P22"/>
    <s v="G5"/>
    <x v="307"/>
    <x v="1361"/>
    <n v="579"/>
    <x v="0"/>
    <s v="Wilone O'Kielt"/>
    <n v="2023"/>
    <m/>
    <n v="2.65"/>
    <n v="1534.35"/>
    <x v="1548"/>
  </r>
  <r>
    <x v="1556"/>
    <s v="SP11"/>
    <s v="P22"/>
    <s v="G1"/>
    <x v="156"/>
    <x v="1362"/>
    <n v="111"/>
    <x v="0"/>
    <s v="Wilone O'Kielt"/>
    <n v="2023"/>
    <m/>
    <n v="2.65"/>
    <n v="294.14999999999998"/>
    <x v="1549"/>
  </r>
  <r>
    <x v="1557"/>
    <s v="SP11"/>
    <s v="P22"/>
    <s v="G5"/>
    <x v="258"/>
    <x v="1363"/>
    <n v="373"/>
    <x v="0"/>
    <s v="Wilone O'Kielt"/>
    <n v="2024"/>
    <m/>
    <n v="2.65"/>
    <n v="988.44999999999993"/>
    <x v="1550"/>
  </r>
  <r>
    <x v="1558"/>
    <s v="SP11"/>
    <s v="P22"/>
    <s v="G2"/>
    <x v="13"/>
    <x v="1364"/>
    <n v="292"/>
    <x v="0"/>
    <s v="Wilone O'Kielt"/>
    <n v="2024"/>
    <m/>
    <n v="2.65"/>
    <n v="773.8"/>
    <x v="1551"/>
  </r>
  <r>
    <x v="1559"/>
    <s v="SP11"/>
    <s v="P22"/>
    <s v="G5"/>
    <x v="303"/>
    <x v="1365"/>
    <n v="462"/>
    <x v="0"/>
    <s v="Wilone O'Kielt"/>
    <n v="2024"/>
    <m/>
    <n v="2.65"/>
    <n v="1224.3"/>
    <x v="1552"/>
  </r>
  <r>
    <x v="1560"/>
    <s v="SP11"/>
    <s v="P02"/>
    <s v="G3"/>
    <x v="258"/>
    <x v="903"/>
    <n v="30"/>
    <x v="0"/>
    <s v="Wilone O'Kielt"/>
    <n v="2024"/>
    <m/>
    <n v="7.48"/>
    <n v="224.4"/>
    <x v="1553"/>
  </r>
  <r>
    <x v="1561"/>
    <s v="SP11"/>
    <s v="P04"/>
    <s v="G1"/>
    <x v="364"/>
    <x v="1366"/>
    <n v="1707"/>
    <x v="0"/>
    <s v="Wilone O'Kielt"/>
    <n v="2023"/>
    <m/>
    <n v="3.85"/>
    <n v="6571.95"/>
    <x v="1554"/>
  </r>
  <r>
    <x v="1562"/>
    <s v="SP11"/>
    <s v="P04"/>
    <s v="G2"/>
    <x v="32"/>
    <x v="1367"/>
    <n v="2438"/>
    <x v="0"/>
    <s v="Wilone O'Kielt"/>
    <n v="2024"/>
    <m/>
    <n v="3.85"/>
    <n v="9386.3000000000011"/>
    <x v="1555"/>
  </r>
  <r>
    <x v="1563"/>
    <s v="SP11"/>
    <s v="P04"/>
    <s v="G5"/>
    <x v="328"/>
    <x v="1178"/>
    <n v="235"/>
    <x v="0"/>
    <s v="Wilone O'Kielt"/>
    <n v="2023"/>
    <m/>
    <n v="3.85"/>
    <n v="904.75"/>
    <x v="1556"/>
  </r>
  <r>
    <x v="1564"/>
    <s v="SP11"/>
    <s v="P04"/>
    <s v="G1"/>
    <x v="306"/>
    <x v="181"/>
    <n v="171"/>
    <x v="0"/>
    <s v="Wilone O'Kielt"/>
    <n v="2024"/>
    <m/>
    <n v="3.85"/>
    <n v="658.35"/>
    <x v="1557"/>
  </r>
  <r>
    <x v="1565"/>
    <s v="SP11"/>
    <s v="P04"/>
    <s v="G6"/>
    <x v="50"/>
    <x v="1368"/>
    <n v="3069"/>
    <x v="0"/>
    <s v="Wilone O'Kielt"/>
    <n v="2023"/>
    <m/>
    <n v="3.85"/>
    <n v="11815.65"/>
    <x v="1558"/>
  </r>
  <r>
    <x v="1566"/>
    <s v="SP11"/>
    <s v="P04"/>
    <s v="G4"/>
    <x v="359"/>
    <x v="797"/>
    <n v="164"/>
    <x v="0"/>
    <s v="Wilone O'Kielt"/>
    <n v="2023"/>
    <m/>
    <n v="3.85"/>
    <n v="631.4"/>
    <x v="1559"/>
  </r>
  <r>
    <x v="1567"/>
    <s v="SP11"/>
    <s v="P04"/>
    <s v="G5"/>
    <x v="96"/>
    <x v="1369"/>
    <n v="1937"/>
    <x v="0"/>
    <s v="Wilone O'Kielt"/>
    <n v="2023"/>
    <m/>
    <n v="3.85"/>
    <n v="7457.45"/>
    <x v="1560"/>
  </r>
  <r>
    <x v="1568"/>
    <s v="SP11"/>
    <s v="P05"/>
    <s v="G3"/>
    <x v="101"/>
    <x v="1370"/>
    <n v="260"/>
    <x v="0"/>
    <s v="Wilone O'Kielt"/>
    <n v="2024"/>
    <m/>
    <n v="5.72"/>
    <n v="1487.2"/>
    <x v="1561"/>
  </r>
  <r>
    <x v="1569"/>
    <s v="SP11"/>
    <s v="P05"/>
    <s v="G5"/>
    <x v="22"/>
    <x v="1371"/>
    <n v="920"/>
    <x v="0"/>
    <s v="Wilone O'Kielt"/>
    <n v="2023"/>
    <m/>
    <n v="5.72"/>
    <n v="5262.4"/>
    <x v="1562"/>
  </r>
  <r>
    <x v="1570"/>
    <s v="SP11"/>
    <s v="P05"/>
    <s v="G2"/>
    <x v="204"/>
    <x v="1372"/>
    <n v="996"/>
    <x v="0"/>
    <s v="Wilone O'Kielt"/>
    <n v="2023"/>
    <m/>
    <n v="5.72"/>
    <n v="5697.12"/>
    <x v="1563"/>
  </r>
  <r>
    <x v="1571"/>
    <s v="SP11"/>
    <s v="P05"/>
    <s v="G4"/>
    <x v="63"/>
    <x v="1373"/>
    <n v="499"/>
    <x v="0"/>
    <s v="Wilone O'Kielt"/>
    <n v="2023"/>
    <m/>
    <n v="5.72"/>
    <n v="2854.2799999999997"/>
    <x v="1564"/>
  </r>
  <r>
    <x v="1572"/>
    <s v="SP11"/>
    <s v="P05"/>
    <s v="G1"/>
    <x v="109"/>
    <x v="1374"/>
    <n v="275"/>
    <x v="0"/>
    <s v="Wilone O'Kielt"/>
    <n v="2024"/>
    <m/>
    <n v="5.72"/>
    <n v="1573"/>
    <x v="1565"/>
  </r>
  <r>
    <x v="1573"/>
    <s v="SP11"/>
    <s v="P07"/>
    <s v="G5"/>
    <x v="275"/>
    <x v="1375"/>
    <n v="160"/>
    <x v="0"/>
    <s v="Wilone O'Kielt"/>
    <n v="2023"/>
    <m/>
    <n v="9.94"/>
    <n v="1590.3999999999999"/>
    <x v="1566"/>
  </r>
  <r>
    <x v="1574"/>
    <s v="SP11"/>
    <s v="P07"/>
    <s v="G6"/>
    <x v="56"/>
    <x v="1376"/>
    <n v="193"/>
    <x v="1"/>
    <s v="Wilone O'Kielt"/>
    <n v="2024"/>
    <m/>
    <n v="9.94"/>
    <n v="1918.4199999999998"/>
    <x v="1567"/>
  </r>
  <r>
    <x v="1575"/>
    <s v="SP11"/>
    <s v="P07"/>
    <s v="G6"/>
    <x v="400"/>
    <x v="118"/>
    <n v="235"/>
    <x v="0"/>
    <s v="Wilone O'Kielt"/>
    <n v="2023"/>
    <m/>
    <n v="9.94"/>
    <n v="2335.9"/>
    <x v="1568"/>
  </r>
  <r>
    <x v="1576"/>
    <s v="SP11"/>
    <s v="P08"/>
    <s v="G1"/>
    <x v="238"/>
    <x v="1377"/>
    <n v="343"/>
    <x v="0"/>
    <s v="Wilone O'Kielt"/>
    <n v="2024"/>
    <m/>
    <n v="7.73"/>
    <n v="2651.3900000000003"/>
    <x v="1569"/>
  </r>
  <r>
    <x v="1577"/>
    <s v="SP11"/>
    <s v="P08"/>
    <s v="G5"/>
    <x v="236"/>
    <x v="1378"/>
    <n v="427"/>
    <x v="0"/>
    <s v="Wilone O'Kielt"/>
    <n v="2023"/>
    <m/>
    <n v="7.73"/>
    <n v="3300.71"/>
    <x v="1570"/>
  </r>
  <r>
    <x v="1578"/>
    <s v="SP11"/>
    <s v="P08"/>
    <s v="G5"/>
    <x v="160"/>
    <x v="1379"/>
    <n v="60"/>
    <x v="0"/>
    <s v="Wilone O'Kielt"/>
    <n v="2023"/>
    <m/>
    <n v="7.73"/>
    <n v="463.8"/>
    <x v="1571"/>
  </r>
  <r>
    <x v="1579"/>
    <s v="SP11"/>
    <s v="P08"/>
    <s v="G1"/>
    <x v="309"/>
    <x v="1380"/>
    <n v="152"/>
    <x v="1"/>
    <s v="Wilone O'Kielt"/>
    <n v="2024"/>
    <m/>
    <n v="7.73"/>
    <n v="1174.96"/>
    <x v="1572"/>
  </r>
  <r>
    <x v="1580"/>
    <s v="SP11"/>
    <s v="P08"/>
    <s v="G1"/>
    <x v="82"/>
    <x v="1371"/>
    <n v="243"/>
    <x v="3"/>
    <s v="Wilone O'Kielt"/>
    <n v="2024"/>
    <m/>
    <n v="7.73"/>
    <n v="1878.39"/>
    <x v="1573"/>
  </r>
  <r>
    <x v="1581"/>
    <s v="SP11"/>
    <s v="P08"/>
    <s v="G2"/>
    <x v="220"/>
    <x v="1381"/>
    <n v="364"/>
    <x v="0"/>
    <s v="Wilone O'Kielt"/>
    <n v="2023"/>
    <m/>
    <n v="7.73"/>
    <n v="2813.7200000000003"/>
    <x v="1574"/>
  </r>
  <r>
    <x v="1582"/>
    <s v="SP11"/>
    <s v="P08"/>
    <s v="G5"/>
    <x v="364"/>
    <x v="1382"/>
    <n v="397"/>
    <x v="3"/>
    <s v="Wilone O'Kielt"/>
    <n v="2023"/>
    <m/>
    <n v="7.73"/>
    <n v="3068.81"/>
    <x v="1575"/>
  </r>
  <r>
    <x v="1583"/>
    <s v="SP11"/>
    <s v="P09"/>
    <s v="G6"/>
    <x v="264"/>
    <x v="1383"/>
    <n v="498"/>
    <x v="1"/>
    <s v="Wilone O'Kielt"/>
    <n v="2024"/>
    <m/>
    <n v="3.68"/>
    <n v="1832.64"/>
    <x v="1576"/>
  </r>
  <r>
    <x v="1584"/>
    <s v="SP11"/>
    <s v="P10"/>
    <s v="G1"/>
    <x v="260"/>
    <x v="1384"/>
    <n v="465"/>
    <x v="0"/>
    <s v="Wilone O'Kielt"/>
    <n v="2024"/>
    <m/>
    <n v="8.2200000000000006"/>
    <n v="3822.3"/>
    <x v="1577"/>
  </r>
  <r>
    <x v="1585"/>
    <s v="SP11"/>
    <s v="P10"/>
    <s v="G2"/>
    <x v="277"/>
    <x v="1385"/>
    <n v="30"/>
    <x v="0"/>
    <s v="Wilone O'Kielt"/>
    <n v="2024"/>
    <m/>
    <n v="8.2200000000000006"/>
    <n v="246.60000000000002"/>
    <x v="1578"/>
  </r>
  <r>
    <x v="1586"/>
    <s v="SP11"/>
    <s v="P10"/>
    <s v="G2"/>
    <x v="158"/>
    <x v="1386"/>
    <n v="470"/>
    <x v="0"/>
    <s v="Wilone O'Kielt"/>
    <n v="2023"/>
    <m/>
    <n v="8.2200000000000006"/>
    <n v="3863.4"/>
    <x v="1579"/>
  </r>
  <r>
    <x v="1587"/>
    <s v="SP11"/>
    <s v="P10"/>
    <s v="G2"/>
    <x v="74"/>
    <x v="1387"/>
    <n v="245"/>
    <x v="0"/>
    <s v="Wilone O'Kielt"/>
    <n v="2024"/>
    <m/>
    <n v="8.2200000000000006"/>
    <n v="2013.9"/>
    <x v="1580"/>
  </r>
  <r>
    <x v="1588"/>
    <s v="SP11"/>
    <s v="P10"/>
    <s v="G4"/>
    <x v="307"/>
    <x v="144"/>
    <n v="22"/>
    <x v="0"/>
    <s v="Wilone O'Kielt"/>
    <n v="2023"/>
    <m/>
    <n v="8.2200000000000006"/>
    <n v="180.84"/>
    <x v="1581"/>
  </r>
  <r>
    <x v="1589"/>
    <s v="SP11"/>
    <s v="P10"/>
    <s v="G2"/>
    <x v="80"/>
    <x v="1388"/>
    <n v="88"/>
    <x v="0"/>
    <s v="Wilone O'Kielt"/>
    <n v="2024"/>
    <m/>
    <n v="8.2200000000000006"/>
    <n v="723.36"/>
    <x v="1582"/>
  </r>
  <r>
    <x v="1590"/>
    <s v="SP11"/>
    <s v="P10"/>
    <s v="G4"/>
    <x v="175"/>
    <x v="1389"/>
    <n v="500"/>
    <x v="0"/>
    <s v="Wilone O'Kielt"/>
    <n v="2023"/>
    <m/>
    <n v="8.2200000000000006"/>
    <n v="4110"/>
    <x v="1583"/>
  </r>
  <r>
    <x v="1591"/>
    <s v="SP11"/>
    <s v="P11"/>
    <s v="G2"/>
    <x v="133"/>
    <x v="1189"/>
    <n v="151"/>
    <x v="0"/>
    <s v="Wilone O'Kielt"/>
    <n v="2023"/>
    <m/>
    <n v="10.23"/>
    <n v="1544.73"/>
    <x v="1584"/>
  </r>
  <r>
    <x v="1592"/>
    <s v="SP11"/>
    <s v="P11"/>
    <s v="G6"/>
    <x v="119"/>
    <x v="1390"/>
    <n v="699"/>
    <x v="2"/>
    <s v="Wilone O'Kielt"/>
    <n v="2024"/>
    <m/>
    <n v="10.23"/>
    <n v="7150.77"/>
    <x v="1585"/>
  </r>
  <r>
    <x v="1593"/>
    <s v="SP11"/>
    <s v="P12"/>
    <s v="G1"/>
    <x v="291"/>
    <x v="1391"/>
    <n v="485"/>
    <x v="0"/>
    <s v="Wilone O'Kielt"/>
    <n v="2023"/>
    <m/>
    <n v="4.74"/>
    <n v="2298.9"/>
    <x v="1586"/>
  </r>
  <r>
    <x v="1594"/>
    <s v="SP11"/>
    <s v="P12"/>
    <s v="G2"/>
    <x v="40"/>
    <x v="870"/>
    <n v="191"/>
    <x v="0"/>
    <s v="Wilone O'Kielt"/>
    <n v="2023"/>
    <m/>
    <n v="4.74"/>
    <n v="905.34"/>
    <x v="1587"/>
  </r>
  <r>
    <x v="1595"/>
    <s v="SP11"/>
    <s v="P12"/>
    <s v="G5"/>
    <x v="306"/>
    <x v="1392"/>
    <n v="515"/>
    <x v="0"/>
    <s v="Wilone O'Kielt"/>
    <n v="2024"/>
    <m/>
    <n v="4.74"/>
    <n v="2441.1"/>
    <x v="1588"/>
  </r>
  <r>
    <x v="1596"/>
    <s v="SP11"/>
    <s v="P12"/>
    <s v="G2"/>
    <x v="126"/>
    <x v="1393"/>
    <n v="556"/>
    <x v="0"/>
    <s v="Wilone O'Kielt"/>
    <n v="2023"/>
    <m/>
    <n v="4.74"/>
    <n v="2635.44"/>
    <x v="1589"/>
  </r>
  <r>
    <x v="1597"/>
    <s v="SP11"/>
    <s v="P13"/>
    <s v="G6"/>
    <x v="384"/>
    <x v="1394"/>
    <n v="191"/>
    <x v="0"/>
    <s v="Wilone O'Kielt"/>
    <n v="2024"/>
    <m/>
    <n v="10.51"/>
    <n v="2007.4099999999999"/>
    <x v="1590"/>
  </r>
  <r>
    <x v="1598"/>
    <s v="SP11"/>
    <s v="P13"/>
    <s v="G2"/>
    <x v="357"/>
    <x v="922"/>
    <n v="836"/>
    <x v="0"/>
    <s v="Wilone O'Kielt"/>
    <n v="2024"/>
    <m/>
    <n v="10.51"/>
    <n v="8786.36"/>
    <x v="1591"/>
  </r>
  <r>
    <x v="1599"/>
    <s v="SP11"/>
    <s v="P14"/>
    <s v="G4"/>
    <x v="29"/>
    <x v="1395"/>
    <n v="351"/>
    <x v="0"/>
    <s v="Wilone O'Kielt"/>
    <n v="2023"/>
    <m/>
    <n v="6.43"/>
    <n v="2256.9299999999998"/>
    <x v="1592"/>
  </r>
  <r>
    <x v="1600"/>
    <s v="SP11"/>
    <s v="P14"/>
    <s v="G1"/>
    <x v="131"/>
    <x v="1396"/>
    <n v="311"/>
    <x v="0"/>
    <s v="Wilone O'Kielt"/>
    <n v="2024"/>
    <m/>
    <n v="6.43"/>
    <n v="1999.73"/>
    <x v="1593"/>
  </r>
  <r>
    <x v="1601"/>
    <s v="SP11"/>
    <s v="P14"/>
    <s v="G1"/>
    <x v="364"/>
    <x v="1397"/>
    <n v="445"/>
    <x v="0"/>
    <s v="Wilone O'Kielt"/>
    <n v="2023"/>
    <m/>
    <n v="6.43"/>
    <n v="2861.35"/>
    <x v="1594"/>
  </r>
  <r>
    <x v="1602"/>
    <s v="SP11"/>
    <s v="P15"/>
    <s v="G2"/>
    <x v="192"/>
    <x v="1398"/>
    <n v="345"/>
    <x v="0"/>
    <s v="Wilone O'Kielt"/>
    <n v="2023"/>
    <m/>
    <n v="12.41"/>
    <n v="4281.45"/>
    <x v="1595"/>
  </r>
  <r>
    <x v="1603"/>
    <s v="SP11"/>
    <s v="P15"/>
    <s v="G2"/>
    <x v="43"/>
    <x v="1399"/>
    <n v="167"/>
    <x v="0"/>
    <s v="Wilone O'Kielt"/>
    <n v="2023"/>
    <m/>
    <n v="12.41"/>
    <n v="2072.4699999999998"/>
    <x v="1596"/>
  </r>
  <r>
    <x v="1604"/>
    <s v="SP11"/>
    <s v="P15"/>
    <s v="G6"/>
    <x v="346"/>
    <x v="1400"/>
    <n v="398"/>
    <x v="2"/>
    <s v="Wilone O'Kielt"/>
    <n v="2024"/>
    <m/>
    <n v="12.41"/>
    <n v="4939.18"/>
    <x v="1597"/>
  </r>
  <r>
    <x v="1605"/>
    <s v="SP11"/>
    <s v="P16"/>
    <s v="G2"/>
    <x v="421"/>
    <x v="859"/>
    <n v="246"/>
    <x v="0"/>
    <s v="Wilone O'Kielt"/>
    <n v="2023"/>
    <m/>
    <n v="9.57"/>
    <n v="2354.2200000000003"/>
    <x v="1598"/>
  </r>
  <r>
    <x v="1606"/>
    <s v="SP11"/>
    <s v="P16"/>
    <s v="G3"/>
    <x v="354"/>
    <x v="1401"/>
    <n v="284"/>
    <x v="0"/>
    <s v="Wilone O'Kielt"/>
    <n v="2024"/>
    <m/>
    <n v="9.57"/>
    <n v="2717.88"/>
    <x v="1599"/>
  </r>
  <r>
    <x v="1607"/>
    <s v="SP11"/>
    <s v="P16"/>
    <s v="G1"/>
    <x v="88"/>
    <x v="1402"/>
    <n v="480"/>
    <x v="0"/>
    <s v="Wilone O'Kielt"/>
    <n v="2023"/>
    <m/>
    <n v="9.57"/>
    <n v="4593.6000000000004"/>
    <x v="1600"/>
  </r>
  <r>
    <x v="1608"/>
    <s v="SP11"/>
    <s v="P16"/>
    <s v="G5"/>
    <x v="206"/>
    <x v="788"/>
    <n v="273"/>
    <x v="0"/>
    <s v="Wilone O'Kielt"/>
    <n v="2023"/>
    <m/>
    <n v="9.57"/>
    <n v="2612.61"/>
    <x v="1601"/>
  </r>
  <r>
    <x v="1609"/>
    <s v="SP11"/>
    <s v="P17"/>
    <s v="G6"/>
    <x v="222"/>
    <x v="1403"/>
    <n v="407"/>
    <x v="0"/>
    <s v="Wilone O'Kielt"/>
    <n v="2024"/>
    <m/>
    <n v="8.43"/>
    <n v="3431.0099999999998"/>
    <x v="1602"/>
  </r>
  <r>
    <x v="1610"/>
    <s v="SP11"/>
    <s v="P17"/>
    <s v="G1"/>
    <x v="215"/>
    <x v="935"/>
    <n v="838"/>
    <x v="2"/>
    <s v="Wilone O'Kielt"/>
    <n v="2024"/>
    <m/>
    <n v="8.43"/>
    <n v="7064.34"/>
    <x v="1603"/>
  </r>
  <r>
    <x v="1611"/>
    <s v="SP11"/>
    <s v="P17"/>
    <s v="G2"/>
    <x v="93"/>
    <x v="1225"/>
    <n v="430"/>
    <x v="0"/>
    <s v="Wilone O'Kielt"/>
    <n v="2023"/>
    <m/>
    <n v="8.43"/>
    <n v="3624.9"/>
    <x v="1604"/>
  </r>
  <r>
    <x v="1612"/>
    <s v="SP11"/>
    <s v="P18"/>
    <s v="G5"/>
    <x v="272"/>
    <x v="1404"/>
    <n v="890"/>
    <x v="1"/>
    <s v="Wilone O'Kielt"/>
    <n v="2024"/>
    <m/>
    <n v="6.8"/>
    <n v="6052"/>
    <x v="1605"/>
  </r>
  <r>
    <x v="1613"/>
    <s v="SP11"/>
    <s v="P18"/>
    <s v="G5"/>
    <x v="91"/>
    <x v="1405"/>
    <n v="1509"/>
    <x v="0"/>
    <s v="Wilone O'Kielt"/>
    <n v="2024"/>
    <m/>
    <n v="6.8"/>
    <n v="10261.199999999999"/>
    <x v="1606"/>
  </r>
  <r>
    <x v="1614"/>
    <s v="SP11"/>
    <s v="P18"/>
    <s v="G5"/>
    <x v="157"/>
    <x v="1406"/>
    <n v="879"/>
    <x v="0"/>
    <s v="Wilone O'Kielt"/>
    <n v="2023"/>
    <m/>
    <n v="6.8"/>
    <n v="5977.2"/>
    <x v="1607"/>
  </r>
  <r>
    <x v="1615"/>
    <s v="SP11"/>
    <s v="P18"/>
    <s v="G6"/>
    <x v="357"/>
    <x v="1407"/>
    <n v="1097"/>
    <x v="0"/>
    <s v="Wilone O'Kielt"/>
    <n v="2024"/>
    <m/>
    <n v="6.8"/>
    <n v="7459.5999999999995"/>
    <x v="1608"/>
  </r>
  <r>
    <x v="1616"/>
    <s v="SP11"/>
    <s v="P18"/>
    <s v="G1"/>
    <x v="86"/>
    <x v="1408"/>
    <n v="1308"/>
    <x v="0"/>
    <s v="Wilone O'Kielt"/>
    <n v="2023"/>
    <m/>
    <n v="6.8"/>
    <n v="8894.4"/>
    <x v="1609"/>
  </r>
  <r>
    <x v="1617"/>
    <s v="SP11"/>
    <s v="P18"/>
    <s v="G1"/>
    <x v="50"/>
    <x v="1409"/>
    <n v="992"/>
    <x v="0"/>
    <s v="Wilone O'Kielt"/>
    <n v="2023"/>
    <m/>
    <n v="6.8"/>
    <n v="6745.5999999999995"/>
    <x v="1610"/>
  </r>
  <r>
    <x v="1618"/>
    <s v="SP11"/>
    <s v="P18"/>
    <s v="G5"/>
    <x v="355"/>
    <x v="1121"/>
    <n v="693"/>
    <x v="0"/>
    <s v="Wilone O'Kielt"/>
    <n v="2023"/>
    <m/>
    <n v="6.8"/>
    <n v="4712.3999999999996"/>
    <x v="1611"/>
  </r>
  <r>
    <x v="1619"/>
    <s v="SP11"/>
    <s v="P19"/>
    <s v="G2"/>
    <x v="364"/>
    <x v="1410"/>
    <n v="8"/>
    <x v="0"/>
    <s v="Wilone O'Kielt"/>
    <n v="2023"/>
    <m/>
    <n v="5.04"/>
    <n v="40.32"/>
    <x v="1612"/>
  </r>
  <r>
    <x v="1620"/>
    <s v="SP11"/>
    <s v="P19"/>
    <s v="G3"/>
    <x v="6"/>
    <x v="1411"/>
    <n v="102"/>
    <x v="0"/>
    <s v="Wilone O'Kielt"/>
    <n v="2023"/>
    <m/>
    <n v="5.04"/>
    <n v="514.08000000000004"/>
    <x v="1613"/>
  </r>
  <r>
    <x v="1621"/>
    <s v="SP11"/>
    <s v="P20"/>
    <s v="G6"/>
    <x v="197"/>
    <x v="900"/>
    <n v="1188"/>
    <x v="0"/>
    <s v="Wilone O'Kielt"/>
    <n v="2023"/>
    <m/>
    <n v="2.76"/>
    <n v="3278.8799999999997"/>
    <x v="1614"/>
  </r>
  <r>
    <x v="1622"/>
    <s v="SP11"/>
    <s v="P20"/>
    <s v="G1"/>
    <x v="350"/>
    <x v="1412"/>
    <n v="61"/>
    <x v="0"/>
    <s v="Wilone O'Kielt"/>
    <n v="2023"/>
    <m/>
    <n v="2.76"/>
    <n v="168.35999999999999"/>
    <x v="1615"/>
  </r>
  <r>
    <x v="1623"/>
    <s v="SP11"/>
    <s v="P21"/>
    <s v="G1"/>
    <x v="126"/>
    <x v="1413"/>
    <n v="142"/>
    <x v="0"/>
    <s v="Wilone O'Kielt"/>
    <n v="2023"/>
    <m/>
    <n v="3.32"/>
    <n v="471.44"/>
    <x v="1616"/>
  </r>
  <r>
    <x v="1624"/>
    <s v="SP11"/>
    <s v="P21"/>
    <s v="G6"/>
    <x v="422"/>
    <x v="1414"/>
    <n v="396"/>
    <x v="0"/>
    <s v="Wilone O'Kielt"/>
    <n v="2023"/>
    <m/>
    <n v="3.32"/>
    <n v="1314.72"/>
    <x v="1617"/>
  </r>
  <r>
    <x v="1625"/>
    <s v="SP11"/>
    <s v="P21"/>
    <s v="G6"/>
    <x v="85"/>
    <x v="1415"/>
    <n v="147"/>
    <x v="1"/>
    <s v="Wilone O'Kielt"/>
    <n v="2024"/>
    <m/>
    <n v="3.32"/>
    <n v="488.03999999999996"/>
    <x v="1618"/>
  </r>
  <r>
    <x v="1626"/>
    <s v="SP11"/>
    <s v="P21"/>
    <s v="G1"/>
    <x v="72"/>
    <x v="1416"/>
    <n v="1313"/>
    <x v="0"/>
    <s v="Wilone O'Kielt"/>
    <n v="2023"/>
    <m/>
    <n v="3.32"/>
    <n v="4359.16"/>
    <x v="1619"/>
  </r>
  <r>
    <x v="1627"/>
    <s v="SP11"/>
    <s v="P21"/>
    <s v="G5"/>
    <x v="299"/>
    <x v="443"/>
    <n v="710"/>
    <x v="3"/>
    <s v="Wilone O'Kielt"/>
    <n v="2023"/>
    <m/>
    <n v="3.32"/>
    <n v="2357.1999999999998"/>
    <x v="461"/>
  </r>
  <r>
    <x v="1628"/>
    <s v="SP11"/>
    <s v="P21"/>
    <s v="G2"/>
    <x v="364"/>
    <x v="1417"/>
    <n v="245"/>
    <x v="0"/>
    <s v="Wilone O'Kielt"/>
    <n v="2023"/>
    <m/>
    <n v="3.32"/>
    <n v="813.4"/>
    <x v="1620"/>
  </r>
  <r>
    <x v="1629"/>
    <s v="SP11"/>
    <s v="P22"/>
    <s v="G6"/>
    <x v="423"/>
    <x v="1298"/>
    <n v="134"/>
    <x v="0"/>
    <s v="Wilone O'Kielt"/>
    <n v="2024"/>
    <m/>
    <n v="2.65"/>
    <n v="355.09999999999997"/>
    <x v="1621"/>
  </r>
  <r>
    <x v="1630"/>
    <s v="SP11"/>
    <s v="P22"/>
    <s v="G6"/>
    <x v="142"/>
    <x v="1418"/>
    <n v="237"/>
    <x v="3"/>
    <s v="Wilone O'Kielt"/>
    <n v="2023"/>
    <m/>
    <n v="2.65"/>
    <n v="628.04999999999995"/>
    <x v="1622"/>
  </r>
  <r>
    <x v="1631"/>
    <s v="SP11"/>
    <s v="P22"/>
    <s v="G1"/>
    <x v="328"/>
    <x v="1419"/>
    <n v="202"/>
    <x v="0"/>
    <s v="Wilone O'Kielt"/>
    <n v="2023"/>
    <m/>
    <n v="2.65"/>
    <n v="535.29999999999995"/>
    <x v="1623"/>
  </r>
  <r>
    <x v="1632"/>
    <s v="SP11"/>
    <s v="P22"/>
    <s v="G1"/>
    <x v="102"/>
    <x v="1420"/>
    <n v="481"/>
    <x v="0"/>
    <s v="Wilone O'Kielt"/>
    <n v="2024"/>
    <m/>
    <n v="2.65"/>
    <n v="1274.6499999999999"/>
    <x v="1624"/>
  </r>
  <r>
    <x v="1633"/>
    <s v="SP11"/>
    <s v="P22"/>
    <s v="G5"/>
    <x v="232"/>
    <x v="751"/>
    <n v="412"/>
    <x v="0"/>
    <s v="Wilone O'Kielt"/>
    <n v="2023"/>
    <m/>
    <n v="2.65"/>
    <n v="1091.8"/>
    <x v="1625"/>
  </r>
  <r>
    <x v="1634"/>
    <s v="SP11"/>
    <s v="P01"/>
    <s v="G1"/>
    <x v="40"/>
    <x v="696"/>
    <n v="92"/>
    <x v="0"/>
    <s v="Wilone O'Kielt"/>
    <n v="2023"/>
    <m/>
    <n v="5.26"/>
    <n v="483.91999999999996"/>
    <x v="1626"/>
  </r>
  <r>
    <x v="1635"/>
    <s v="SP11"/>
    <s v="P01"/>
    <s v="G1"/>
    <x v="309"/>
    <x v="1421"/>
    <n v="1004"/>
    <x v="1"/>
    <s v="Wilone O'Kielt"/>
    <n v="2024"/>
    <m/>
    <n v="5.26"/>
    <n v="5281.04"/>
    <x v="1627"/>
  </r>
  <r>
    <x v="1636"/>
    <s v="SP11"/>
    <s v="P01"/>
    <s v="G2"/>
    <x v="194"/>
    <x v="1422"/>
    <n v="910"/>
    <x v="0"/>
    <s v="Wilone O'Kielt"/>
    <n v="2024"/>
    <m/>
    <n v="5.26"/>
    <n v="4786.5999999999995"/>
    <x v="1628"/>
  </r>
  <r>
    <x v="1637"/>
    <s v="SP11"/>
    <s v="P02"/>
    <s v="G1"/>
    <x v="58"/>
    <x v="903"/>
    <n v="36"/>
    <x v="0"/>
    <s v="Wilone O'Kielt"/>
    <n v="2023"/>
    <m/>
    <n v="7.48"/>
    <n v="269.28000000000003"/>
    <x v="1629"/>
  </r>
  <r>
    <x v="1638"/>
    <s v="SP11"/>
    <s v="P02"/>
    <s v="G3"/>
    <x v="245"/>
    <x v="1423"/>
    <n v="204"/>
    <x v="0"/>
    <s v="Wilone O'Kielt"/>
    <n v="2023"/>
    <m/>
    <n v="7.48"/>
    <n v="1525.92"/>
    <x v="1630"/>
  </r>
  <r>
    <x v="1639"/>
    <s v="SP11"/>
    <s v="P04"/>
    <s v="G6"/>
    <x v="262"/>
    <x v="1424"/>
    <n v="641"/>
    <x v="0"/>
    <s v="Wilone O'Kielt"/>
    <n v="2023"/>
    <m/>
    <n v="3.85"/>
    <n v="2467.85"/>
    <x v="1631"/>
  </r>
  <r>
    <x v="1640"/>
    <s v="SP11"/>
    <s v="P04"/>
    <s v="G1"/>
    <x v="101"/>
    <x v="1425"/>
    <n v="338"/>
    <x v="0"/>
    <s v="Wilone O'Kielt"/>
    <n v="2024"/>
    <m/>
    <n v="3.85"/>
    <n v="1301.3"/>
    <x v="1632"/>
  </r>
  <r>
    <x v="1641"/>
    <s v="SP11"/>
    <s v="P04"/>
    <s v="G5"/>
    <x v="297"/>
    <x v="921"/>
    <n v="166"/>
    <x v="0"/>
    <s v="Wilone O'Kielt"/>
    <n v="2023"/>
    <m/>
    <n v="3.85"/>
    <n v="639.1"/>
    <x v="1633"/>
  </r>
  <r>
    <x v="1642"/>
    <s v="SP11"/>
    <s v="P04"/>
    <s v="G6"/>
    <x v="208"/>
    <x v="1426"/>
    <n v="1052"/>
    <x v="0"/>
    <s v="Wilone O'Kielt"/>
    <n v="2023"/>
    <m/>
    <n v="3.85"/>
    <n v="4050.2000000000003"/>
    <x v="1634"/>
  </r>
  <r>
    <x v="1643"/>
    <s v="SP11"/>
    <s v="P04"/>
    <s v="G6"/>
    <x v="241"/>
    <x v="1427"/>
    <n v="25"/>
    <x v="0"/>
    <s v="Wilone O'Kielt"/>
    <n v="2024"/>
    <m/>
    <n v="3.85"/>
    <n v="96.25"/>
    <x v="1635"/>
  </r>
  <r>
    <x v="1644"/>
    <s v="SP11"/>
    <s v="P05"/>
    <s v="G2"/>
    <x v="336"/>
    <x v="1428"/>
    <n v="604"/>
    <x v="0"/>
    <s v="Wilone O'Kielt"/>
    <n v="2023"/>
    <m/>
    <n v="5.72"/>
    <n v="3454.8799999999997"/>
    <x v="1636"/>
  </r>
  <r>
    <x v="1645"/>
    <s v="SP11"/>
    <s v="P05"/>
    <s v="G6"/>
    <x v="56"/>
    <x v="950"/>
    <n v="641"/>
    <x v="1"/>
    <s v="Wilone O'Kielt"/>
    <n v="2024"/>
    <m/>
    <n v="5.72"/>
    <n v="3666.52"/>
    <x v="1637"/>
  </r>
  <r>
    <x v="1646"/>
    <s v="SP11"/>
    <s v="P05"/>
    <s v="G1"/>
    <x v="83"/>
    <x v="1429"/>
    <n v="381"/>
    <x v="0"/>
    <s v="Wilone O'Kielt"/>
    <n v="2023"/>
    <m/>
    <n v="5.72"/>
    <n v="2179.3199999999997"/>
    <x v="1638"/>
  </r>
  <r>
    <x v="1647"/>
    <s v="SP11"/>
    <s v="P05"/>
    <s v="G4"/>
    <x v="51"/>
    <x v="1430"/>
    <n v="835"/>
    <x v="1"/>
    <s v="Wilone O'Kielt"/>
    <n v="2024"/>
    <m/>
    <n v="5.72"/>
    <n v="4776.2"/>
    <x v="1639"/>
  </r>
  <r>
    <x v="1648"/>
    <s v="SP11"/>
    <s v="P05"/>
    <s v="G5"/>
    <x v="16"/>
    <x v="1431"/>
    <n v="281"/>
    <x v="1"/>
    <s v="Wilone O'Kielt"/>
    <n v="2024"/>
    <m/>
    <n v="5.72"/>
    <n v="1607.32"/>
    <x v="1640"/>
  </r>
  <r>
    <x v="1649"/>
    <s v="SP11"/>
    <s v="P05"/>
    <s v="G6"/>
    <x v="261"/>
    <x v="1432"/>
    <n v="351"/>
    <x v="0"/>
    <s v="Wilone O'Kielt"/>
    <n v="2024"/>
    <m/>
    <n v="5.72"/>
    <n v="2007.7199999999998"/>
    <x v="1641"/>
  </r>
  <r>
    <x v="1650"/>
    <s v="SP11"/>
    <s v="P06"/>
    <s v="G1"/>
    <x v="100"/>
    <x v="1433"/>
    <n v="17"/>
    <x v="0"/>
    <s v="Wilone O'Kielt"/>
    <n v="2023"/>
    <m/>
    <n v="6.31"/>
    <n v="107.27"/>
    <x v="1642"/>
  </r>
  <r>
    <x v="1651"/>
    <s v="SP11"/>
    <s v="P06"/>
    <s v="G1"/>
    <x v="378"/>
    <x v="1434"/>
    <n v="247"/>
    <x v="0"/>
    <s v="Wilone O'Kielt"/>
    <n v="2023"/>
    <m/>
    <n v="6.31"/>
    <n v="1558.57"/>
    <x v="1643"/>
  </r>
  <r>
    <x v="1652"/>
    <s v="SP11"/>
    <s v="P07"/>
    <s v="G2"/>
    <x v="90"/>
    <x v="1435"/>
    <n v="145"/>
    <x v="1"/>
    <s v="Wilone O'Kielt"/>
    <n v="2024"/>
    <m/>
    <n v="9.94"/>
    <n v="1441.3"/>
    <x v="1644"/>
  </r>
  <r>
    <x v="1653"/>
    <s v="SP11"/>
    <s v="P07"/>
    <s v="G4"/>
    <x v="42"/>
    <x v="1436"/>
    <n v="198"/>
    <x v="0"/>
    <s v="Wilone O'Kielt"/>
    <n v="2023"/>
    <m/>
    <n v="9.94"/>
    <n v="1968.12"/>
    <x v="1645"/>
  </r>
  <r>
    <x v="1654"/>
    <s v="SP11"/>
    <s v="P07"/>
    <s v="G1"/>
    <x v="131"/>
    <x v="1437"/>
    <n v="241"/>
    <x v="0"/>
    <s v="Wilone O'Kielt"/>
    <n v="2024"/>
    <m/>
    <n v="9.94"/>
    <n v="2395.54"/>
    <x v="1646"/>
  </r>
  <r>
    <x v="1655"/>
    <s v="SP11"/>
    <s v="P07"/>
    <s v="G1"/>
    <x v="160"/>
    <x v="930"/>
    <n v="218"/>
    <x v="0"/>
    <s v="Wilone O'Kielt"/>
    <n v="2023"/>
    <m/>
    <n v="9.94"/>
    <n v="2166.92"/>
    <x v="1647"/>
  </r>
  <r>
    <x v="1656"/>
    <s v="SP11"/>
    <s v="P07"/>
    <s v="G2"/>
    <x v="30"/>
    <x v="1438"/>
    <n v="225"/>
    <x v="1"/>
    <s v="Wilone O'Kielt"/>
    <n v="2024"/>
    <m/>
    <n v="9.94"/>
    <n v="2236.5"/>
    <x v="1648"/>
  </r>
  <r>
    <x v="1657"/>
    <s v="SP11"/>
    <s v="P07"/>
    <s v="G5"/>
    <x v="148"/>
    <x v="1439"/>
    <n v="216"/>
    <x v="0"/>
    <s v="Wilone O'Kielt"/>
    <n v="2024"/>
    <m/>
    <n v="9.94"/>
    <n v="2147.04"/>
    <x v="1649"/>
  </r>
  <r>
    <x v="1658"/>
    <s v="SP11"/>
    <s v="P07"/>
    <s v="G2"/>
    <x v="424"/>
    <x v="347"/>
    <n v="216"/>
    <x v="0"/>
    <s v="Wilone O'Kielt"/>
    <n v="2024"/>
    <m/>
    <n v="9.94"/>
    <n v="2147.04"/>
    <x v="1650"/>
  </r>
  <r>
    <x v="1659"/>
    <s v="SP11"/>
    <s v="P07"/>
    <s v="G3"/>
    <x v="59"/>
    <x v="11"/>
    <n v="208"/>
    <x v="0"/>
    <s v="Wilone O'Kielt"/>
    <n v="2024"/>
    <m/>
    <n v="9.94"/>
    <n v="2067.52"/>
    <x v="1651"/>
  </r>
  <r>
    <x v="1660"/>
    <s v="SP11"/>
    <s v="P08"/>
    <s v="G4"/>
    <x v="32"/>
    <x v="1237"/>
    <n v="310"/>
    <x v="0"/>
    <s v="Wilone O'Kielt"/>
    <n v="2024"/>
    <m/>
    <n v="7.73"/>
    <n v="2396.3000000000002"/>
    <x v="1652"/>
  </r>
  <r>
    <x v="1661"/>
    <s v="SP11"/>
    <s v="P08"/>
    <s v="G2"/>
    <x v="175"/>
    <x v="1440"/>
    <n v="365"/>
    <x v="0"/>
    <s v="Wilone O'Kielt"/>
    <n v="2023"/>
    <m/>
    <n v="7.73"/>
    <n v="2821.4500000000003"/>
    <x v="1653"/>
  </r>
  <r>
    <x v="1662"/>
    <s v="SP11"/>
    <s v="P08"/>
    <s v="G6"/>
    <x v="55"/>
    <x v="1441"/>
    <n v="269"/>
    <x v="0"/>
    <s v="Wilone O'Kielt"/>
    <n v="2023"/>
    <m/>
    <n v="7.73"/>
    <n v="2079.37"/>
    <x v="1654"/>
  </r>
  <r>
    <x v="1663"/>
    <s v="SP11"/>
    <s v="P10"/>
    <s v="G6"/>
    <x v="82"/>
    <x v="1442"/>
    <n v="293"/>
    <x v="0"/>
    <s v="Wilone O'Kielt"/>
    <n v="2024"/>
    <m/>
    <n v="8.2200000000000006"/>
    <n v="2408.46"/>
    <x v="1655"/>
  </r>
  <r>
    <x v="1664"/>
    <s v="SP11"/>
    <s v="P10"/>
    <s v="G1"/>
    <x v="131"/>
    <x v="1443"/>
    <n v="283"/>
    <x v="0"/>
    <s v="Wilone O'Kielt"/>
    <n v="2024"/>
    <m/>
    <n v="8.2200000000000006"/>
    <n v="2326.2600000000002"/>
    <x v="1656"/>
  </r>
  <r>
    <x v="1665"/>
    <s v="SP11"/>
    <s v="P10"/>
    <s v="G1"/>
    <x v="298"/>
    <x v="1444"/>
    <n v="18"/>
    <x v="0"/>
    <s v="Wilone O'Kielt"/>
    <n v="2024"/>
    <m/>
    <n v="8.2200000000000006"/>
    <n v="147.96"/>
    <x v="1657"/>
  </r>
  <r>
    <x v="1666"/>
    <s v="SP11"/>
    <s v="P10"/>
    <s v="G6"/>
    <x v="425"/>
    <x v="1445"/>
    <n v="359"/>
    <x v="0"/>
    <s v="Wilone O'Kielt"/>
    <n v="2023"/>
    <m/>
    <n v="8.2200000000000006"/>
    <n v="2950.98"/>
    <x v="1658"/>
  </r>
  <r>
    <x v="1667"/>
    <s v="SP11"/>
    <s v="P10"/>
    <s v="G1"/>
    <x v="80"/>
    <x v="158"/>
    <n v="227"/>
    <x v="0"/>
    <s v="Wilone O'Kielt"/>
    <n v="2024"/>
    <m/>
    <n v="8.2200000000000006"/>
    <n v="1865.94"/>
    <x v="1659"/>
  </r>
  <r>
    <x v="1668"/>
    <s v="SP11"/>
    <s v="P10"/>
    <s v="G3"/>
    <x v="155"/>
    <x v="1446"/>
    <n v="152"/>
    <x v="0"/>
    <s v="Wilone O'Kielt"/>
    <n v="2023"/>
    <m/>
    <n v="8.2200000000000006"/>
    <n v="1249.44"/>
    <x v="1660"/>
  </r>
  <r>
    <x v="1669"/>
    <s v="SP11"/>
    <s v="P11"/>
    <s v="G1"/>
    <x v="266"/>
    <x v="1225"/>
    <n v="215"/>
    <x v="0"/>
    <s v="Wilone O'Kielt"/>
    <n v="2023"/>
    <m/>
    <n v="10.23"/>
    <n v="2199.4500000000003"/>
    <x v="1661"/>
  </r>
  <r>
    <x v="1670"/>
    <s v="SP11"/>
    <s v="P12"/>
    <s v="G2"/>
    <x v="268"/>
    <x v="1447"/>
    <n v="382"/>
    <x v="0"/>
    <s v="Wilone O'Kielt"/>
    <n v="2024"/>
    <m/>
    <n v="4.74"/>
    <n v="1810.68"/>
    <x v="1662"/>
  </r>
  <r>
    <x v="1671"/>
    <s v="SP11"/>
    <s v="P12"/>
    <s v="G1"/>
    <x v="268"/>
    <x v="1448"/>
    <n v="460"/>
    <x v="0"/>
    <s v="Wilone O'Kielt"/>
    <n v="2024"/>
    <m/>
    <n v="4.74"/>
    <n v="2180.4"/>
    <x v="1663"/>
  </r>
  <r>
    <x v="1672"/>
    <s v="SP11"/>
    <s v="P12"/>
    <s v="G5"/>
    <x v="102"/>
    <x v="1449"/>
    <n v="404"/>
    <x v="0"/>
    <s v="Wilone O'Kielt"/>
    <n v="2024"/>
    <m/>
    <n v="4.74"/>
    <n v="1914.96"/>
    <x v="1664"/>
  </r>
  <r>
    <x v="1673"/>
    <s v="SP11"/>
    <s v="P13"/>
    <s v="G3"/>
    <x v="24"/>
    <x v="809"/>
    <n v="620"/>
    <x v="0"/>
    <s v="Wilone O'Kielt"/>
    <n v="2024"/>
    <m/>
    <n v="10.51"/>
    <n v="6516.2"/>
    <x v="1665"/>
  </r>
  <r>
    <x v="1674"/>
    <s v="SP11"/>
    <s v="P13"/>
    <s v="G5"/>
    <x v="353"/>
    <x v="1450"/>
    <n v="498"/>
    <x v="3"/>
    <s v="Wilone O'Kielt"/>
    <n v="2024"/>
    <m/>
    <n v="10.51"/>
    <n v="5233.9799999999996"/>
    <x v="1666"/>
  </r>
  <r>
    <x v="1675"/>
    <s v="SP11"/>
    <s v="P13"/>
    <s v="G3"/>
    <x v="225"/>
    <x v="29"/>
    <n v="1364"/>
    <x v="1"/>
    <s v="Wilone O'Kielt"/>
    <n v="2024"/>
    <m/>
    <n v="10.51"/>
    <n v="14335.64"/>
    <x v="1667"/>
  </r>
  <r>
    <x v="1676"/>
    <s v="SP11"/>
    <s v="P14"/>
    <s v="G2"/>
    <x v="84"/>
    <x v="887"/>
    <n v="402"/>
    <x v="0"/>
    <s v="Wilone O'Kielt"/>
    <n v="2023"/>
    <m/>
    <n v="6.43"/>
    <n v="2584.8599999999997"/>
    <x v="1668"/>
  </r>
  <r>
    <x v="1677"/>
    <s v="SP11"/>
    <s v="P16"/>
    <s v="G1"/>
    <x v="62"/>
    <x v="866"/>
    <n v="505"/>
    <x v="0"/>
    <s v="Wilone O'Kielt"/>
    <n v="2023"/>
    <m/>
    <n v="9.57"/>
    <n v="4832.8500000000004"/>
    <x v="1669"/>
  </r>
  <r>
    <x v="1678"/>
    <s v="SP11"/>
    <s v="P16"/>
    <s v="G6"/>
    <x v="172"/>
    <x v="1451"/>
    <n v="389"/>
    <x v="0"/>
    <s v="Wilone O'Kielt"/>
    <n v="2023"/>
    <m/>
    <n v="9.57"/>
    <n v="3722.73"/>
    <x v="1670"/>
  </r>
  <r>
    <x v="1679"/>
    <s v="SP11"/>
    <s v="P16"/>
    <s v="G1"/>
    <x v="249"/>
    <x v="1452"/>
    <n v="938"/>
    <x v="1"/>
    <s v="Wilone O'Kielt"/>
    <n v="2024"/>
    <m/>
    <n v="9.57"/>
    <n v="8976.66"/>
    <x v="1671"/>
  </r>
  <r>
    <x v="1680"/>
    <s v="SP11"/>
    <s v="P16"/>
    <s v="G3"/>
    <x v="11"/>
    <x v="1453"/>
    <n v="210"/>
    <x v="2"/>
    <s v="Wilone O'Kielt"/>
    <n v="2024"/>
    <m/>
    <n v="9.57"/>
    <n v="2009.7"/>
    <x v="1672"/>
  </r>
  <r>
    <x v="1681"/>
    <s v="SP11"/>
    <s v="P17"/>
    <s v="G6"/>
    <x v="45"/>
    <x v="1454"/>
    <n v="249"/>
    <x v="0"/>
    <s v="Wilone O'Kielt"/>
    <n v="2023"/>
    <m/>
    <n v="8.43"/>
    <n v="2099.0699999999997"/>
    <x v="1673"/>
  </r>
  <r>
    <x v="1682"/>
    <s v="SP11"/>
    <s v="P17"/>
    <s v="G5"/>
    <x v="20"/>
    <x v="784"/>
    <n v="198"/>
    <x v="0"/>
    <s v="Wilone O'Kielt"/>
    <n v="2023"/>
    <m/>
    <n v="8.43"/>
    <n v="1669.1399999999999"/>
    <x v="1674"/>
  </r>
  <r>
    <x v="1683"/>
    <s v="SP11"/>
    <s v="P17"/>
    <s v="G6"/>
    <x v="20"/>
    <x v="1455"/>
    <n v="652"/>
    <x v="0"/>
    <s v="Wilone O'Kielt"/>
    <n v="2023"/>
    <m/>
    <n v="8.43"/>
    <n v="5496.36"/>
    <x v="1675"/>
  </r>
  <r>
    <x v="1684"/>
    <s v="SP11"/>
    <s v="P17"/>
    <s v="G2"/>
    <x v="317"/>
    <x v="1456"/>
    <n v="235"/>
    <x v="0"/>
    <s v="Wilone O'Kielt"/>
    <n v="2023"/>
    <m/>
    <n v="8.43"/>
    <n v="1981.05"/>
    <x v="1676"/>
  </r>
  <r>
    <x v="1685"/>
    <s v="SP11"/>
    <s v="P18"/>
    <s v="G6"/>
    <x v="303"/>
    <x v="1457"/>
    <n v="125"/>
    <x v="0"/>
    <s v="Wilone O'Kielt"/>
    <n v="2024"/>
    <m/>
    <n v="6.8"/>
    <n v="850"/>
    <x v="1677"/>
  </r>
  <r>
    <x v="1686"/>
    <s v="SP11"/>
    <s v="P18"/>
    <s v="G4"/>
    <x v="331"/>
    <x v="1458"/>
    <n v="290"/>
    <x v="0"/>
    <s v="Wilone O'Kielt"/>
    <n v="2024"/>
    <m/>
    <n v="6.8"/>
    <n v="1972"/>
    <x v="1678"/>
  </r>
  <r>
    <x v="1687"/>
    <s v="SP11"/>
    <s v="P18"/>
    <s v="G6"/>
    <x v="128"/>
    <x v="1459"/>
    <n v="1952"/>
    <x v="0"/>
    <s v="Wilone O'Kielt"/>
    <n v="2024"/>
    <m/>
    <n v="6.8"/>
    <n v="13273.6"/>
    <x v="1679"/>
  </r>
  <r>
    <x v="1688"/>
    <s v="SP11"/>
    <s v="P18"/>
    <s v="G1"/>
    <x v="28"/>
    <x v="49"/>
    <n v="84"/>
    <x v="0"/>
    <s v="Wilone O'Kielt"/>
    <n v="2024"/>
    <m/>
    <n v="6.8"/>
    <n v="571.19999999999993"/>
    <x v="1680"/>
  </r>
  <r>
    <x v="1689"/>
    <s v="SP11"/>
    <s v="P18"/>
    <s v="G5"/>
    <x v="220"/>
    <x v="1402"/>
    <n v="1164"/>
    <x v="0"/>
    <s v="Wilone O'Kielt"/>
    <n v="2023"/>
    <m/>
    <n v="6.8"/>
    <n v="7915.2"/>
    <x v="1681"/>
  </r>
  <r>
    <x v="1690"/>
    <s v="SP11"/>
    <s v="P18"/>
    <s v="G1"/>
    <x v="416"/>
    <x v="1460"/>
    <n v="1615"/>
    <x v="2"/>
    <s v="Wilone O'Kielt"/>
    <n v="2024"/>
    <m/>
    <n v="6.8"/>
    <n v="10982"/>
    <x v="1682"/>
  </r>
  <r>
    <x v="1691"/>
    <s v="SP11"/>
    <s v="P18"/>
    <s v="G6"/>
    <x v="22"/>
    <x v="403"/>
    <n v="462"/>
    <x v="0"/>
    <s v="Wilone O'Kielt"/>
    <n v="2023"/>
    <m/>
    <n v="6.8"/>
    <n v="3141.6"/>
    <x v="1683"/>
  </r>
  <r>
    <x v="1692"/>
    <s v="SP11"/>
    <s v="P19"/>
    <s v="G1"/>
    <x v="68"/>
    <x v="1461"/>
    <n v="109"/>
    <x v="1"/>
    <s v="Wilone O'Kielt"/>
    <n v="2024"/>
    <m/>
    <n v="5.04"/>
    <n v="549.36"/>
    <x v="1684"/>
  </r>
  <r>
    <x v="1693"/>
    <s v="SP11"/>
    <s v="P19"/>
    <s v="G2"/>
    <x v="174"/>
    <x v="1106"/>
    <n v="187"/>
    <x v="1"/>
    <s v="Wilone O'Kielt"/>
    <n v="2024"/>
    <m/>
    <n v="5.04"/>
    <n v="942.48"/>
    <x v="1685"/>
  </r>
  <r>
    <x v="1694"/>
    <s v="SP11"/>
    <s v="P19"/>
    <s v="G6"/>
    <x v="241"/>
    <x v="1462"/>
    <n v="281"/>
    <x v="3"/>
    <s v="Wilone O'Kielt"/>
    <n v="2024"/>
    <m/>
    <n v="5.04"/>
    <n v="1416.24"/>
    <x v="1686"/>
  </r>
  <r>
    <x v="1695"/>
    <s v="SP11"/>
    <s v="P19"/>
    <s v="G5"/>
    <x v="150"/>
    <x v="1463"/>
    <n v="328"/>
    <x v="3"/>
    <s v="Wilone O'Kielt"/>
    <n v="2023"/>
    <m/>
    <n v="5.04"/>
    <n v="1653.1200000000001"/>
    <x v="1687"/>
  </r>
  <r>
    <x v="1696"/>
    <s v="SP11"/>
    <s v="P20"/>
    <s v="G2"/>
    <x v="124"/>
    <x v="1464"/>
    <n v="2528"/>
    <x v="0"/>
    <s v="Wilone O'Kielt"/>
    <n v="2023"/>
    <m/>
    <n v="2.76"/>
    <n v="6977.28"/>
    <x v="1688"/>
  </r>
  <r>
    <x v="1697"/>
    <s v="SP11"/>
    <s v="P20"/>
    <s v="G2"/>
    <x v="426"/>
    <x v="1465"/>
    <n v="725"/>
    <x v="0"/>
    <s v="Wilone O'Kielt"/>
    <n v="2023"/>
    <m/>
    <n v="2.76"/>
    <n v="2000.9999999999998"/>
    <x v="1689"/>
  </r>
  <r>
    <x v="1698"/>
    <s v="SP11"/>
    <s v="P20"/>
    <s v="G1"/>
    <x v="353"/>
    <x v="1466"/>
    <n v="2702"/>
    <x v="0"/>
    <s v="Wilone O'Kielt"/>
    <n v="2024"/>
    <m/>
    <n v="2.76"/>
    <n v="7457.5199999999995"/>
    <x v="1690"/>
  </r>
  <r>
    <x v="1699"/>
    <s v="SP11"/>
    <s v="P21"/>
    <s v="G1"/>
    <x v="161"/>
    <x v="19"/>
    <n v="538"/>
    <x v="0"/>
    <s v="Wilone O'Kielt"/>
    <n v="2024"/>
    <m/>
    <n v="3.32"/>
    <n v="1786.1599999999999"/>
    <x v="1691"/>
  </r>
  <r>
    <x v="1700"/>
    <s v="SP11"/>
    <s v="P21"/>
    <s v="G2"/>
    <x v="360"/>
    <x v="1467"/>
    <n v="688"/>
    <x v="1"/>
    <s v="Wilone O'Kielt"/>
    <n v="2024"/>
    <m/>
    <n v="3.32"/>
    <n v="2284.16"/>
    <x v="1692"/>
  </r>
  <r>
    <x v="1701"/>
    <s v="SP11"/>
    <s v="P21"/>
    <s v="G6"/>
    <x v="40"/>
    <x v="1200"/>
    <n v="103"/>
    <x v="0"/>
    <s v="Wilone O'Kielt"/>
    <n v="2023"/>
    <m/>
    <n v="3.32"/>
    <n v="341.96"/>
    <x v="1693"/>
  </r>
  <r>
    <x v="1702"/>
    <s v="SP11"/>
    <s v="P21"/>
    <s v="G3"/>
    <x v="172"/>
    <x v="1468"/>
    <n v="71"/>
    <x v="0"/>
    <s v="Wilone O'Kielt"/>
    <n v="2023"/>
    <m/>
    <n v="3.32"/>
    <n v="235.72"/>
    <x v="1694"/>
  </r>
  <r>
    <x v="1703"/>
    <s v="SP11"/>
    <s v="P21"/>
    <s v="G5"/>
    <x v="2"/>
    <x v="1445"/>
    <n v="598"/>
    <x v="0"/>
    <s v="Wilone O'Kielt"/>
    <n v="2024"/>
    <m/>
    <n v="3.32"/>
    <n v="1985.36"/>
    <x v="1695"/>
  </r>
  <r>
    <x v="1704"/>
    <s v="SP11"/>
    <s v="P22"/>
    <s v="G2"/>
    <x v="324"/>
    <x v="1469"/>
    <n v="226"/>
    <x v="0"/>
    <s v="Wilone O'Kielt"/>
    <n v="2024"/>
    <m/>
    <n v="2.65"/>
    <n v="598.9"/>
    <x v="1696"/>
  </r>
  <r>
    <x v="1705"/>
    <s v="SP11"/>
    <s v="P22"/>
    <s v="G6"/>
    <x v="383"/>
    <x v="1232"/>
    <n v="545"/>
    <x v="0"/>
    <s v="Wilone O'Kielt"/>
    <n v="2023"/>
    <m/>
    <n v="2.65"/>
    <n v="1444.25"/>
    <x v="1697"/>
  </r>
  <r>
    <x v="1706"/>
    <s v="SP11"/>
    <s v="P01"/>
    <s v="G3"/>
    <x v="41"/>
    <x v="1470"/>
    <n v="213"/>
    <x v="0"/>
    <s v="Wilone O'Kielt"/>
    <n v="2024"/>
    <m/>
    <n v="5.26"/>
    <n v="1120.3799999999999"/>
    <x v="1698"/>
  </r>
  <r>
    <x v="1707"/>
    <s v="SP11"/>
    <s v="P02"/>
    <s v="G1"/>
    <x v="356"/>
    <x v="1471"/>
    <n v="371"/>
    <x v="0"/>
    <s v="Wilone O'Kielt"/>
    <n v="2024"/>
    <m/>
    <n v="7.48"/>
    <n v="2775.0800000000004"/>
    <x v="1699"/>
  </r>
  <r>
    <x v="1708"/>
    <s v="SP11"/>
    <s v="P02"/>
    <s v="G6"/>
    <x v="158"/>
    <x v="1472"/>
    <n v="22"/>
    <x v="0"/>
    <s v="Wilone O'Kielt"/>
    <n v="2023"/>
    <m/>
    <n v="7.48"/>
    <n v="164.56"/>
    <x v="1700"/>
  </r>
  <r>
    <x v="1709"/>
    <s v="SP11"/>
    <s v="P04"/>
    <s v="G1"/>
    <x v="309"/>
    <x v="1473"/>
    <n v="167"/>
    <x v="1"/>
    <s v="Wilone O'Kielt"/>
    <n v="2024"/>
    <m/>
    <n v="3.85"/>
    <n v="642.95000000000005"/>
    <x v="1701"/>
  </r>
  <r>
    <x v="1710"/>
    <s v="SP11"/>
    <s v="P04"/>
    <s v="G5"/>
    <x v="155"/>
    <x v="1474"/>
    <n v="188"/>
    <x v="3"/>
    <s v="Wilone O'Kielt"/>
    <n v="2023"/>
    <m/>
    <n v="3.85"/>
    <n v="723.80000000000007"/>
    <x v="1702"/>
  </r>
  <r>
    <x v="1711"/>
    <s v="SP11"/>
    <s v="P04"/>
    <s v="G6"/>
    <x v="402"/>
    <x v="1475"/>
    <n v="1715"/>
    <x v="0"/>
    <s v="Wilone O'Kielt"/>
    <n v="2023"/>
    <m/>
    <n v="3.85"/>
    <n v="6602.75"/>
    <x v="1703"/>
  </r>
  <r>
    <x v="1712"/>
    <s v="SP11"/>
    <s v="P04"/>
    <s v="G1"/>
    <x v="88"/>
    <x v="432"/>
    <n v="2530"/>
    <x v="0"/>
    <s v="Wilone O'Kielt"/>
    <n v="2023"/>
    <m/>
    <n v="3.85"/>
    <n v="9740.5"/>
    <x v="1704"/>
  </r>
  <r>
    <x v="1713"/>
    <s v="SP11"/>
    <s v="P05"/>
    <s v="G5"/>
    <x v="298"/>
    <x v="1068"/>
    <n v="516"/>
    <x v="0"/>
    <s v="Wilone O'Kielt"/>
    <n v="2024"/>
    <m/>
    <n v="5.72"/>
    <n v="2951.52"/>
    <x v="1705"/>
  </r>
  <r>
    <x v="1714"/>
    <s v="SP11"/>
    <s v="P05"/>
    <s v="G1"/>
    <x v="385"/>
    <x v="1476"/>
    <n v="69"/>
    <x v="2"/>
    <s v="Wilone O'Kielt"/>
    <n v="2024"/>
    <m/>
    <n v="5.72"/>
    <n v="394.68"/>
    <x v="1706"/>
  </r>
  <r>
    <x v="1715"/>
    <s v="SP11"/>
    <s v="P05"/>
    <s v="G6"/>
    <x v="292"/>
    <x v="1477"/>
    <n v="671"/>
    <x v="0"/>
    <s v="Wilone O'Kielt"/>
    <n v="2024"/>
    <m/>
    <n v="5.72"/>
    <n v="3838.12"/>
    <x v="1707"/>
  </r>
  <r>
    <x v="1716"/>
    <s v="SP11"/>
    <s v="P05"/>
    <s v="G6"/>
    <x v="358"/>
    <x v="1478"/>
    <n v="27"/>
    <x v="0"/>
    <s v="Wilone O'Kielt"/>
    <n v="2023"/>
    <m/>
    <n v="5.72"/>
    <n v="154.44"/>
    <x v="1708"/>
  </r>
  <r>
    <x v="1717"/>
    <s v="SP11"/>
    <s v="P05"/>
    <s v="G2"/>
    <x v="87"/>
    <x v="416"/>
    <n v="1081"/>
    <x v="0"/>
    <s v="Wilone O'Kielt"/>
    <n v="2024"/>
    <m/>
    <n v="5.72"/>
    <n v="6183.32"/>
    <x v="1709"/>
  </r>
  <r>
    <x v="1718"/>
    <s v="SP11"/>
    <s v="P05"/>
    <s v="G3"/>
    <x v="309"/>
    <x v="1479"/>
    <n v="688"/>
    <x v="1"/>
    <s v="Wilone O'Kielt"/>
    <n v="2024"/>
    <m/>
    <n v="5.72"/>
    <n v="3935.3599999999997"/>
    <x v="1710"/>
  </r>
  <r>
    <x v="1719"/>
    <s v="SP11"/>
    <s v="P06"/>
    <s v="G5"/>
    <x v="424"/>
    <x v="1480"/>
    <n v="81"/>
    <x v="0"/>
    <s v="Wilone O'Kielt"/>
    <n v="2024"/>
    <m/>
    <n v="6.31"/>
    <n v="511.10999999999996"/>
    <x v="1711"/>
  </r>
  <r>
    <x v="1720"/>
    <s v="SP11"/>
    <s v="P06"/>
    <s v="G3"/>
    <x v="149"/>
    <x v="1481"/>
    <n v="28"/>
    <x v="0"/>
    <s v="Wilone O'Kielt"/>
    <n v="2023"/>
    <m/>
    <n v="6.31"/>
    <n v="176.67999999999998"/>
    <x v="1712"/>
  </r>
  <r>
    <x v="1721"/>
    <s v="SP11"/>
    <s v="P07"/>
    <s v="G2"/>
    <x v="5"/>
    <x v="1482"/>
    <n v="244"/>
    <x v="1"/>
    <s v="Wilone O'Kielt"/>
    <n v="2024"/>
    <m/>
    <n v="9.94"/>
    <n v="2425.3599999999997"/>
    <x v="1713"/>
  </r>
  <r>
    <x v="1722"/>
    <s v="SP11"/>
    <s v="P07"/>
    <s v="G3"/>
    <x v="225"/>
    <x v="1483"/>
    <n v="275"/>
    <x v="1"/>
    <s v="Wilone O'Kielt"/>
    <n v="2024"/>
    <m/>
    <n v="9.94"/>
    <n v="2733.5"/>
    <x v="1714"/>
  </r>
  <r>
    <x v="1723"/>
    <s v="SP11"/>
    <s v="P08"/>
    <s v="G2"/>
    <x v="179"/>
    <x v="1484"/>
    <n v="622"/>
    <x v="0"/>
    <s v="Wilone O'Kielt"/>
    <n v="2023"/>
    <m/>
    <n v="7.73"/>
    <n v="4808.0600000000004"/>
    <x v="1715"/>
  </r>
  <r>
    <x v="1724"/>
    <s v="SP11"/>
    <s v="P08"/>
    <s v="G6"/>
    <x v="16"/>
    <x v="1485"/>
    <n v="417"/>
    <x v="1"/>
    <s v="Wilone O'Kielt"/>
    <n v="2024"/>
    <m/>
    <n v="7.73"/>
    <n v="3223.4100000000003"/>
    <x v="1716"/>
  </r>
  <r>
    <x v="1725"/>
    <s v="SP11"/>
    <s v="P08"/>
    <s v="G1"/>
    <x v="427"/>
    <x v="1486"/>
    <n v="177"/>
    <x v="3"/>
    <s v="Wilone O'Kielt"/>
    <n v="2023"/>
    <m/>
    <n v="7.73"/>
    <n v="1368.21"/>
    <x v="1717"/>
  </r>
  <r>
    <x v="1726"/>
    <s v="SP11"/>
    <s v="P09"/>
    <s v="G5"/>
    <x v="309"/>
    <x v="1487"/>
    <n v="66"/>
    <x v="1"/>
    <s v="Wilone O'Kielt"/>
    <n v="2024"/>
    <m/>
    <n v="3.68"/>
    <n v="242.88000000000002"/>
    <x v="1718"/>
  </r>
  <r>
    <x v="1727"/>
    <s v="SP11"/>
    <s v="P10"/>
    <s v="G1"/>
    <x v="365"/>
    <x v="1488"/>
    <n v="14"/>
    <x v="2"/>
    <s v="Wilone O'Kielt"/>
    <n v="2024"/>
    <m/>
    <n v="8.2200000000000006"/>
    <n v="115.08000000000001"/>
    <x v="1719"/>
  </r>
  <r>
    <x v="1728"/>
    <s v="SP11"/>
    <s v="P10"/>
    <s v="G1"/>
    <x v="48"/>
    <x v="1489"/>
    <n v="177"/>
    <x v="0"/>
    <s v="Wilone O'Kielt"/>
    <n v="2024"/>
    <m/>
    <n v="8.2200000000000006"/>
    <n v="1454.94"/>
    <x v="1720"/>
  </r>
  <r>
    <x v="1729"/>
    <s v="SP11"/>
    <s v="P10"/>
    <s v="G5"/>
    <x v="400"/>
    <x v="1059"/>
    <n v="285"/>
    <x v="0"/>
    <s v="Wilone O'Kielt"/>
    <n v="2023"/>
    <m/>
    <n v="8.2200000000000006"/>
    <n v="2342.7000000000003"/>
    <x v="1721"/>
  </r>
  <r>
    <x v="1730"/>
    <s v="SP11"/>
    <s v="P10"/>
    <s v="G6"/>
    <x v="428"/>
    <x v="1490"/>
    <n v="319"/>
    <x v="0"/>
    <s v="Wilone O'Kielt"/>
    <n v="2024"/>
    <m/>
    <n v="8.2200000000000006"/>
    <n v="2622.1800000000003"/>
    <x v="1722"/>
  </r>
  <r>
    <x v="1731"/>
    <s v="SP11"/>
    <s v="P10"/>
    <s v="G6"/>
    <x v="84"/>
    <x v="356"/>
    <n v="132"/>
    <x v="0"/>
    <s v="Wilone O'Kielt"/>
    <n v="2023"/>
    <m/>
    <n v="8.2200000000000006"/>
    <n v="1085.0400000000002"/>
    <x v="1723"/>
  </r>
  <r>
    <x v="1732"/>
    <s v="SP11"/>
    <s v="P10"/>
    <s v="G4"/>
    <x v="188"/>
    <x v="1491"/>
    <n v="240"/>
    <x v="0"/>
    <s v="Wilone O'Kielt"/>
    <n v="2023"/>
    <m/>
    <n v="8.2200000000000006"/>
    <n v="1972.8000000000002"/>
    <x v="1724"/>
  </r>
  <r>
    <x v="1733"/>
    <s v="SP11"/>
    <s v="P10"/>
    <s v="G1"/>
    <x v="269"/>
    <x v="1492"/>
    <n v="208"/>
    <x v="0"/>
    <s v="Wilone O'Kielt"/>
    <n v="2024"/>
    <m/>
    <n v="8.2200000000000006"/>
    <n v="1709.7600000000002"/>
    <x v="1725"/>
  </r>
  <r>
    <x v="1734"/>
    <s v="SP11"/>
    <s v="P10"/>
    <s v="G4"/>
    <x v="425"/>
    <x v="1493"/>
    <n v="736"/>
    <x v="0"/>
    <s v="Wilone O'Kielt"/>
    <n v="2023"/>
    <m/>
    <n v="8.2200000000000006"/>
    <n v="6049.92"/>
    <x v="1726"/>
  </r>
  <r>
    <x v="1735"/>
    <s v="SP11"/>
    <s v="P10"/>
    <s v="G6"/>
    <x v="44"/>
    <x v="1494"/>
    <n v="875"/>
    <x v="0"/>
    <s v="Wilone O'Kielt"/>
    <n v="2023"/>
    <m/>
    <n v="8.2200000000000006"/>
    <n v="7192.5000000000009"/>
    <x v="1727"/>
  </r>
  <r>
    <x v="1736"/>
    <s v="SP11"/>
    <s v="P11"/>
    <s v="G1"/>
    <x v="292"/>
    <x v="1495"/>
    <n v="427"/>
    <x v="0"/>
    <s v="Wilone O'Kielt"/>
    <n v="2024"/>
    <m/>
    <n v="10.23"/>
    <n v="4368.21"/>
    <x v="1728"/>
  </r>
  <r>
    <x v="1737"/>
    <s v="SP11"/>
    <s v="P11"/>
    <s v="G6"/>
    <x v="16"/>
    <x v="35"/>
    <n v="284"/>
    <x v="1"/>
    <s v="Wilone O'Kielt"/>
    <n v="2024"/>
    <m/>
    <n v="10.23"/>
    <n v="2905.32"/>
    <x v="1729"/>
  </r>
  <r>
    <x v="1738"/>
    <s v="SP11"/>
    <s v="P12"/>
    <s v="G2"/>
    <x v="295"/>
    <x v="1496"/>
    <n v="281"/>
    <x v="0"/>
    <s v="Wilone O'Kielt"/>
    <n v="2023"/>
    <m/>
    <n v="4.74"/>
    <n v="1331.94"/>
    <x v="1730"/>
  </r>
  <r>
    <x v="1739"/>
    <s v="SP11"/>
    <s v="P12"/>
    <s v="G4"/>
    <x v="85"/>
    <x v="31"/>
    <n v="607"/>
    <x v="1"/>
    <s v="Wilone O'Kielt"/>
    <n v="2024"/>
    <m/>
    <n v="4.74"/>
    <n v="2877.1800000000003"/>
    <x v="1731"/>
  </r>
  <r>
    <x v="1740"/>
    <s v="SP11"/>
    <s v="P12"/>
    <s v="G2"/>
    <x v="109"/>
    <x v="1323"/>
    <n v="268"/>
    <x v="0"/>
    <s v="Wilone O'Kielt"/>
    <n v="2024"/>
    <m/>
    <n v="4.74"/>
    <n v="1270.3200000000002"/>
    <x v="1732"/>
  </r>
  <r>
    <x v="1741"/>
    <s v="SP11"/>
    <s v="P12"/>
    <s v="G5"/>
    <x v="283"/>
    <x v="1438"/>
    <n v="433"/>
    <x v="3"/>
    <s v="Wilone O'Kielt"/>
    <n v="2023"/>
    <m/>
    <n v="4.74"/>
    <n v="2052.42"/>
    <x v="1733"/>
  </r>
  <r>
    <x v="1742"/>
    <s v="SP11"/>
    <s v="P13"/>
    <s v="G6"/>
    <x v="393"/>
    <x v="1442"/>
    <n v="455"/>
    <x v="0"/>
    <s v="Wilone O'Kielt"/>
    <n v="2024"/>
    <m/>
    <n v="10.51"/>
    <n v="4782.05"/>
    <x v="1734"/>
  </r>
  <r>
    <x v="1743"/>
    <s v="SP11"/>
    <s v="P13"/>
    <s v="G2"/>
    <x v="77"/>
    <x v="1497"/>
    <n v="2214"/>
    <x v="0"/>
    <s v="Wilone O'Kielt"/>
    <n v="2023"/>
    <m/>
    <n v="10.51"/>
    <n v="23269.14"/>
    <x v="1735"/>
  </r>
  <r>
    <x v="1744"/>
    <s v="SP11"/>
    <s v="P13"/>
    <s v="G4"/>
    <x v="29"/>
    <x v="1164"/>
    <n v="279"/>
    <x v="0"/>
    <s v="Wilone O'Kielt"/>
    <n v="2023"/>
    <m/>
    <n v="10.51"/>
    <n v="2932.29"/>
    <x v="1736"/>
  </r>
  <r>
    <x v="1745"/>
    <s v="SP11"/>
    <s v="P13"/>
    <s v="G2"/>
    <x v="127"/>
    <x v="54"/>
    <n v="10"/>
    <x v="0"/>
    <s v="Wilone O'Kielt"/>
    <n v="2023"/>
    <m/>
    <n v="10.51"/>
    <n v="105.1"/>
    <x v="1737"/>
  </r>
  <r>
    <x v="1746"/>
    <s v="SP11"/>
    <s v="P13"/>
    <s v="G1"/>
    <x v="168"/>
    <x v="707"/>
    <n v="1062"/>
    <x v="0"/>
    <s v="Wilone O'Kielt"/>
    <n v="2024"/>
    <m/>
    <n v="10.51"/>
    <n v="11161.619999999999"/>
    <x v="1738"/>
  </r>
  <r>
    <x v="1747"/>
    <s v="SP11"/>
    <s v="P13"/>
    <s v="G4"/>
    <x v="81"/>
    <x v="970"/>
    <n v="1089"/>
    <x v="0"/>
    <s v="Wilone O'Kielt"/>
    <n v="2023"/>
    <m/>
    <n v="10.51"/>
    <n v="11445.39"/>
    <x v="1739"/>
  </r>
  <r>
    <x v="1748"/>
    <s v="SP11"/>
    <s v="P13"/>
    <s v="G6"/>
    <x v="38"/>
    <x v="1498"/>
    <n v="492"/>
    <x v="0"/>
    <s v="Wilone O'Kielt"/>
    <n v="2024"/>
    <m/>
    <n v="10.51"/>
    <n v="5170.92"/>
    <x v="1740"/>
  </r>
  <r>
    <x v="1749"/>
    <s v="SP11"/>
    <s v="P14"/>
    <s v="G3"/>
    <x v="82"/>
    <x v="1139"/>
    <n v="410"/>
    <x v="0"/>
    <s v="Wilone O'Kielt"/>
    <n v="2024"/>
    <m/>
    <n v="6.43"/>
    <n v="2636.2999999999997"/>
    <x v="1741"/>
  </r>
  <r>
    <x v="1750"/>
    <s v="SP11"/>
    <s v="P14"/>
    <s v="G1"/>
    <x v="358"/>
    <x v="1382"/>
    <n v="441"/>
    <x v="0"/>
    <s v="Wilone O'Kielt"/>
    <n v="2023"/>
    <m/>
    <n v="6.43"/>
    <n v="2835.6299999999997"/>
    <x v="1742"/>
  </r>
  <r>
    <x v="1751"/>
    <s v="SP11"/>
    <s v="P14"/>
    <s v="G4"/>
    <x v="121"/>
    <x v="1499"/>
    <n v="460"/>
    <x v="0"/>
    <s v="Wilone O'Kielt"/>
    <n v="2023"/>
    <m/>
    <n v="6.43"/>
    <n v="2957.7999999999997"/>
    <x v="1743"/>
  </r>
  <r>
    <x v="1752"/>
    <s v="SP11"/>
    <s v="P15"/>
    <s v="G4"/>
    <x v="4"/>
    <x v="1500"/>
    <n v="50"/>
    <x v="0"/>
    <s v="Wilone O'Kielt"/>
    <n v="2023"/>
    <m/>
    <n v="12.41"/>
    <n v="620.5"/>
    <x v="1744"/>
  </r>
  <r>
    <x v="1753"/>
    <s v="SP11"/>
    <s v="P15"/>
    <s v="G6"/>
    <x v="19"/>
    <x v="1501"/>
    <n v="883"/>
    <x v="0"/>
    <s v="Wilone O'Kielt"/>
    <n v="2023"/>
    <m/>
    <n v="12.41"/>
    <n v="10958.03"/>
    <x v="1745"/>
  </r>
  <r>
    <x v="1754"/>
    <s v="SP11"/>
    <s v="P15"/>
    <s v="G5"/>
    <x v="370"/>
    <x v="1502"/>
    <n v="292"/>
    <x v="0"/>
    <s v="Wilone O'Kielt"/>
    <n v="2024"/>
    <m/>
    <n v="12.41"/>
    <n v="3623.7200000000003"/>
    <x v="1746"/>
  </r>
  <r>
    <x v="1755"/>
    <s v="SP11"/>
    <s v="P15"/>
    <s v="G6"/>
    <x v="198"/>
    <x v="1503"/>
    <n v="372"/>
    <x v="1"/>
    <s v="Wilone O'Kielt"/>
    <n v="2024"/>
    <m/>
    <n v="12.41"/>
    <n v="4616.5200000000004"/>
    <x v="1747"/>
  </r>
  <r>
    <x v="1756"/>
    <s v="SP11"/>
    <s v="P16"/>
    <s v="G4"/>
    <x v="39"/>
    <x v="463"/>
    <n v="310"/>
    <x v="2"/>
    <s v="Wilone O'Kielt"/>
    <n v="2024"/>
    <m/>
    <n v="9.57"/>
    <n v="2966.7000000000003"/>
    <x v="1748"/>
  </r>
  <r>
    <x v="1757"/>
    <s v="SP11"/>
    <s v="P16"/>
    <s v="G1"/>
    <x v="36"/>
    <x v="1504"/>
    <n v="247"/>
    <x v="0"/>
    <s v="Wilone O'Kielt"/>
    <n v="2023"/>
    <m/>
    <n v="9.57"/>
    <n v="2363.79"/>
    <x v="1749"/>
  </r>
  <r>
    <x v="1758"/>
    <s v="SP11"/>
    <s v="P17"/>
    <s v="G2"/>
    <x v="300"/>
    <x v="1505"/>
    <n v="1622"/>
    <x v="0"/>
    <s v="Wilone O'Kielt"/>
    <n v="2023"/>
    <m/>
    <n v="8.43"/>
    <n v="13673.46"/>
    <x v="1750"/>
  </r>
  <r>
    <x v="1759"/>
    <s v="SP11"/>
    <s v="P17"/>
    <s v="G5"/>
    <x v="159"/>
    <x v="1506"/>
    <n v="764"/>
    <x v="0"/>
    <s v="Wilone O'Kielt"/>
    <n v="2023"/>
    <m/>
    <n v="8.43"/>
    <n v="6440.5199999999995"/>
    <x v="1751"/>
  </r>
  <r>
    <x v="1760"/>
    <s v="SP11"/>
    <s v="P18"/>
    <s v="G1"/>
    <x v="267"/>
    <x v="1507"/>
    <n v="1394"/>
    <x v="1"/>
    <s v="Wilone O'Kielt"/>
    <n v="2024"/>
    <m/>
    <n v="6.8"/>
    <n v="9479.1999999999989"/>
    <x v="1752"/>
  </r>
  <r>
    <x v="1761"/>
    <s v="SP11"/>
    <s v="P18"/>
    <s v="G5"/>
    <x v="126"/>
    <x v="1508"/>
    <n v="1104"/>
    <x v="0"/>
    <s v="Wilone O'Kielt"/>
    <n v="2023"/>
    <m/>
    <n v="6.8"/>
    <n v="7507.2"/>
    <x v="1753"/>
  </r>
  <r>
    <x v="1762"/>
    <s v="SP11"/>
    <s v="P18"/>
    <s v="G1"/>
    <x v="369"/>
    <x v="1509"/>
    <n v="856"/>
    <x v="0"/>
    <s v="Wilone O'Kielt"/>
    <n v="2023"/>
    <m/>
    <n v="6.8"/>
    <n v="5820.8"/>
    <x v="1754"/>
  </r>
  <r>
    <x v="1763"/>
    <s v="SP11"/>
    <s v="P19"/>
    <s v="G2"/>
    <x v="401"/>
    <x v="1510"/>
    <n v="445"/>
    <x v="0"/>
    <s v="Wilone O'Kielt"/>
    <n v="2023"/>
    <m/>
    <n v="5.04"/>
    <n v="2242.8000000000002"/>
    <x v="1755"/>
  </r>
  <r>
    <x v="1764"/>
    <s v="SP11"/>
    <s v="P19"/>
    <s v="G6"/>
    <x v="364"/>
    <x v="1511"/>
    <n v="190"/>
    <x v="0"/>
    <s v="Wilone O'Kielt"/>
    <n v="2023"/>
    <m/>
    <n v="5.04"/>
    <n v="957.6"/>
    <x v="1756"/>
  </r>
  <r>
    <x v="1765"/>
    <s v="SP11"/>
    <s v="P20"/>
    <s v="G5"/>
    <x v="95"/>
    <x v="1512"/>
    <n v="2136"/>
    <x v="1"/>
    <s v="Wilone O'Kielt"/>
    <n v="2024"/>
    <m/>
    <n v="2.76"/>
    <n v="5895.36"/>
    <x v="1757"/>
  </r>
  <r>
    <x v="1766"/>
    <s v="SP11"/>
    <s v="P20"/>
    <s v="G1"/>
    <x v="346"/>
    <x v="1513"/>
    <n v="614"/>
    <x v="2"/>
    <s v="Wilone O'Kielt"/>
    <n v="2024"/>
    <m/>
    <n v="2.76"/>
    <n v="1694.6399999999999"/>
    <x v="1758"/>
  </r>
  <r>
    <x v="1767"/>
    <s v="SP11"/>
    <s v="P20"/>
    <s v="G5"/>
    <x v="63"/>
    <x v="1514"/>
    <n v="1927"/>
    <x v="0"/>
    <s v="Wilone O'Kielt"/>
    <n v="2023"/>
    <m/>
    <n v="2.76"/>
    <n v="5318.5199999999995"/>
    <x v="1759"/>
  </r>
  <r>
    <x v="1768"/>
    <s v="SP11"/>
    <s v="P20"/>
    <s v="G6"/>
    <x v="235"/>
    <x v="551"/>
    <n v="456"/>
    <x v="0"/>
    <s v="Wilone O'Kielt"/>
    <n v="2023"/>
    <m/>
    <n v="2.76"/>
    <n v="1258.56"/>
    <x v="1760"/>
  </r>
  <r>
    <x v="1769"/>
    <s v="SP11"/>
    <s v="P20"/>
    <s v="G6"/>
    <x v="373"/>
    <x v="1515"/>
    <n v="383"/>
    <x v="0"/>
    <s v="Wilone O'Kielt"/>
    <n v="2023"/>
    <m/>
    <n v="2.76"/>
    <n v="1057.08"/>
    <x v="1761"/>
  </r>
  <r>
    <x v="1770"/>
    <s v="SP11"/>
    <s v="P21"/>
    <s v="G1"/>
    <x v="277"/>
    <x v="1516"/>
    <n v="1508"/>
    <x v="0"/>
    <s v="Wilone O'Kielt"/>
    <n v="2024"/>
    <m/>
    <n v="3.32"/>
    <n v="5006.5599999999995"/>
    <x v="1762"/>
  </r>
  <r>
    <x v="1771"/>
    <s v="SP11"/>
    <s v="P21"/>
    <s v="G1"/>
    <x v="350"/>
    <x v="1517"/>
    <n v="13"/>
    <x v="0"/>
    <s v="Wilone O'Kielt"/>
    <n v="2023"/>
    <m/>
    <n v="3.32"/>
    <n v="43.16"/>
    <x v="1763"/>
  </r>
  <r>
    <x v="1772"/>
    <s v="SP11"/>
    <s v="P21"/>
    <s v="G6"/>
    <x v="74"/>
    <x v="1518"/>
    <n v="1905"/>
    <x v="0"/>
    <s v="Wilone O'Kielt"/>
    <n v="2024"/>
    <m/>
    <n v="3.32"/>
    <n v="6324.5999999999995"/>
    <x v="1764"/>
  </r>
  <r>
    <x v="1773"/>
    <s v="SP11"/>
    <s v="P22"/>
    <s v="G5"/>
    <x v="329"/>
    <x v="1519"/>
    <n v="651"/>
    <x v="0"/>
    <s v="Wilone O'Kielt"/>
    <n v="2023"/>
    <m/>
    <n v="2.65"/>
    <n v="1725.1499999999999"/>
    <x v="1765"/>
  </r>
  <r>
    <x v="1774"/>
    <s v="SP11"/>
    <s v="P22"/>
    <s v="G5"/>
    <x v="225"/>
    <x v="1520"/>
    <n v="279"/>
    <x v="1"/>
    <s v="Wilone O'Kielt"/>
    <n v="2024"/>
    <m/>
    <n v="2.65"/>
    <n v="739.35"/>
    <x v="1766"/>
  </r>
  <r>
    <x v="1775"/>
    <s v="SP11"/>
    <s v="P22"/>
    <s v="G5"/>
    <x v="429"/>
    <x v="1521"/>
    <n v="64"/>
    <x v="0"/>
    <s v="Wilone O'Kielt"/>
    <n v="2023"/>
    <m/>
    <n v="2.65"/>
    <n v="169.6"/>
    <x v="1767"/>
  </r>
  <r>
    <x v="1776"/>
    <s v="SP11"/>
    <s v="P22"/>
    <s v="G6"/>
    <x v="425"/>
    <x v="1522"/>
    <n v="445"/>
    <x v="0"/>
    <s v="Wilone O'Kielt"/>
    <n v="2023"/>
    <m/>
    <n v="2.65"/>
    <n v="1179.25"/>
    <x v="1768"/>
  </r>
  <r>
    <x v="1777"/>
    <s v="SP12"/>
    <s v="P01"/>
    <s v="G4"/>
    <x v="329"/>
    <x v="1523"/>
    <n v="423"/>
    <x v="0"/>
    <s v="Gigi Bohling"/>
    <n v="2023"/>
    <m/>
    <n v="5.26"/>
    <n v="2224.98"/>
    <x v="1769"/>
  </r>
  <r>
    <x v="1778"/>
    <s v="SP12"/>
    <s v="P01"/>
    <s v="G1"/>
    <x v="116"/>
    <x v="1524"/>
    <n v="210"/>
    <x v="0"/>
    <s v="Gigi Bohling"/>
    <n v="2023"/>
    <m/>
    <n v="5.26"/>
    <n v="1104.5999999999999"/>
    <x v="1770"/>
  </r>
  <r>
    <x v="1779"/>
    <s v="SP12"/>
    <s v="P01"/>
    <s v="G2"/>
    <x v="201"/>
    <x v="1525"/>
    <n v="491"/>
    <x v="0"/>
    <s v="Gigi Bohling"/>
    <n v="2023"/>
    <m/>
    <n v="5.26"/>
    <n v="2582.66"/>
    <x v="1771"/>
  </r>
  <r>
    <x v="1780"/>
    <s v="SP12"/>
    <s v="P01"/>
    <s v="G6"/>
    <x v="369"/>
    <x v="1526"/>
    <n v="822"/>
    <x v="0"/>
    <s v="Gigi Bohling"/>
    <n v="2023"/>
    <m/>
    <n v="5.26"/>
    <n v="4323.72"/>
    <x v="1772"/>
  </r>
  <r>
    <x v="1781"/>
    <s v="SP12"/>
    <s v="P04"/>
    <s v="G2"/>
    <x v="347"/>
    <x v="1527"/>
    <n v="1715"/>
    <x v="0"/>
    <s v="Gigi Bohling"/>
    <n v="2023"/>
    <m/>
    <n v="3.85"/>
    <n v="6602.75"/>
    <x v="1773"/>
  </r>
  <r>
    <x v="1782"/>
    <s v="SP12"/>
    <s v="P05"/>
    <s v="G1"/>
    <x v="126"/>
    <x v="1528"/>
    <n v="577"/>
    <x v="0"/>
    <s v="Gigi Bohling"/>
    <n v="2023"/>
    <m/>
    <n v="5.72"/>
    <n v="3300.44"/>
    <x v="1774"/>
  </r>
  <r>
    <x v="1783"/>
    <s v="SP12"/>
    <s v="P05"/>
    <s v="G5"/>
    <x v="172"/>
    <x v="1529"/>
    <n v="915"/>
    <x v="0"/>
    <s v="Gigi Bohling"/>
    <n v="2023"/>
    <m/>
    <n v="5.72"/>
    <n v="5233.8"/>
    <x v="1775"/>
  </r>
  <r>
    <x v="1784"/>
    <s v="SP12"/>
    <s v="P07"/>
    <s v="G4"/>
    <x v="330"/>
    <x v="296"/>
    <n v="262"/>
    <x v="0"/>
    <s v="Gigi Bohling"/>
    <n v="2024"/>
    <m/>
    <n v="9.94"/>
    <n v="2604.2799999999997"/>
    <x v="1776"/>
  </r>
  <r>
    <x v="1785"/>
    <s v="SP12"/>
    <s v="P07"/>
    <s v="G4"/>
    <x v="367"/>
    <x v="1530"/>
    <n v="219"/>
    <x v="0"/>
    <s v="Gigi Bohling"/>
    <n v="2024"/>
    <m/>
    <n v="9.94"/>
    <n v="2176.8599999999997"/>
    <x v="1777"/>
  </r>
  <r>
    <x v="1786"/>
    <s v="SP12"/>
    <s v="P07"/>
    <s v="G5"/>
    <x v="381"/>
    <x v="403"/>
    <n v="171"/>
    <x v="3"/>
    <s v="Gigi Bohling"/>
    <n v="2023"/>
    <m/>
    <n v="9.94"/>
    <n v="1699.74"/>
    <x v="1778"/>
  </r>
  <r>
    <x v="1787"/>
    <s v="SP12"/>
    <s v="P08"/>
    <s v="G1"/>
    <x v="296"/>
    <x v="1031"/>
    <n v="88"/>
    <x v="0"/>
    <s v="Gigi Bohling"/>
    <n v="2023"/>
    <m/>
    <n v="7.73"/>
    <n v="680.24"/>
    <x v="1779"/>
  </r>
  <r>
    <x v="1788"/>
    <s v="SP12"/>
    <s v="P08"/>
    <s v="G1"/>
    <x v="84"/>
    <x v="1531"/>
    <n v="500"/>
    <x v="0"/>
    <s v="Gigi Bohling"/>
    <n v="2023"/>
    <m/>
    <n v="7.73"/>
    <n v="3865"/>
    <x v="1780"/>
  </r>
  <r>
    <x v="1789"/>
    <s v="SP12"/>
    <s v="P10"/>
    <s v="G1"/>
    <x v="95"/>
    <x v="1532"/>
    <n v="244"/>
    <x v="1"/>
    <s v="Gigi Bohling"/>
    <n v="2024"/>
    <m/>
    <n v="8.2200000000000006"/>
    <n v="2005.68"/>
    <x v="1781"/>
  </r>
  <r>
    <x v="1790"/>
    <s v="SP12"/>
    <s v="P10"/>
    <s v="G3"/>
    <x v="173"/>
    <x v="1533"/>
    <n v="277"/>
    <x v="0"/>
    <s v="Gigi Bohling"/>
    <n v="2023"/>
    <m/>
    <n v="8.2200000000000006"/>
    <n v="2276.94"/>
    <x v="1782"/>
  </r>
  <r>
    <x v="1791"/>
    <s v="SP12"/>
    <s v="P11"/>
    <s v="G2"/>
    <x v="186"/>
    <x v="1534"/>
    <n v="441"/>
    <x v="2"/>
    <s v="Gigi Bohling"/>
    <n v="2024"/>
    <m/>
    <n v="10.23"/>
    <n v="4511.43"/>
    <x v="1783"/>
  </r>
  <r>
    <x v="1792"/>
    <s v="SP12"/>
    <s v="P12"/>
    <s v="G1"/>
    <x v="430"/>
    <x v="1535"/>
    <n v="491"/>
    <x v="1"/>
    <s v="Gigi Bohling"/>
    <n v="2024"/>
    <m/>
    <n v="4.74"/>
    <n v="2327.34"/>
    <x v="1784"/>
  </r>
  <r>
    <x v="1793"/>
    <s v="SP12"/>
    <s v="P12"/>
    <s v="G2"/>
    <x v="319"/>
    <x v="264"/>
    <n v="58"/>
    <x v="0"/>
    <s v="Gigi Bohling"/>
    <n v="2024"/>
    <m/>
    <n v="4.74"/>
    <n v="274.92"/>
    <x v="1785"/>
  </r>
  <r>
    <x v="1794"/>
    <s v="SP12"/>
    <s v="P13"/>
    <s v="G6"/>
    <x v="152"/>
    <x v="1129"/>
    <n v="414"/>
    <x v="0"/>
    <s v="Gigi Bohling"/>
    <n v="2023"/>
    <m/>
    <n v="10.51"/>
    <n v="4351.1400000000003"/>
    <x v="1786"/>
  </r>
  <r>
    <x v="1795"/>
    <s v="SP12"/>
    <s v="P13"/>
    <s v="G1"/>
    <x v="115"/>
    <x v="1536"/>
    <n v="327"/>
    <x v="2"/>
    <s v="Gigi Bohling"/>
    <n v="2024"/>
    <m/>
    <n v="10.51"/>
    <n v="3436.77"/>
    <x v="1787"/>
  </r>
  <r>
    <x v="1796"/>
    <s v="SP12"/>
    <s v="P13"/>
    <s v="G1"/>
    <x v="83"/>
    <x v="1537"/>
    <n v="611"/>
    <x v="0"/>
    <s v="Gigi Bohling"/>
    <n v="2023"/>
    <m/>
    <n v="10.51"/>
    <n v="6421.61"/>
    <x v="1788"/>
  </r>
  <r>
    <x v="1797"/>
    <s v="SP12"/>
    <s v="P14"/>
    <s v="G2"/>
    <x v="236"/>
    <x v="747"/>
    <n v="393"/>
    <x v="0"/>
    <s v="Gigi Bohling"/>
    <n v="2023"/>
    <m/>
    <n v="6.43"/>
    <n v="2526.9899999999998"/>
    <x v="1789"/>
  </r>
  <r>
    <x v="1798"/>
    <s v="SP12"/>
    <s v="P14"/>
    <s v="G4"/>
    <x v="333"/>
    <x v="1538"/>
    <n v="275"/>
    <x v="0"/>
    <s v="Gigi Bohling"/>
    <n v="2023"/>
    <m/>
    <n v="6.43"/>
    <n v="1768.25"/>
    <x v="1790"/>
  </r>
  <r>
    <x v="1799"/>
    <s v="SP12"/>
    <s v="P16"/>
    <s v="G5"/>
    <x v="419"/>
    <x v="1539"/>
    <n v="687"/>
    <x v="0"/>
    <s v="Gigi Bohling"/>
    <n v="2024"/>
    <m/>
    <n v="9.57"/>
    <n v="6574.59"/>
    <x v="1791"/>
  </r>
  <r>
    <x v="1800"/>
    <s v="SP12"/>
    <s v="P16"/>
    <s v="G1"/>
    <x v="252"/>
    <x v="1540"/>
    <n v="279"/>
    <x v="1"/>
    <s v="Gigi Bohling"/>
    <n v="2024"/>
    <m/>
    <n v="9.57"/>
    <n v="2670.03"/>
    <x v="1792"/>
  </r>
  <r>
    <x v="1801"/>
    <s v="SP12"/>
    <s v="P16"/>
    <s v="G3"/>
    <x v="305"/>
    <x v="1541"/>
    <n v="187"/>
    <x v="3"/>
    <s v="Gigi Bohling"/>
    <n v="2024"/>
    <m/>
    <n v="9.57"/>
    <n v="1789.5900000000001"/>
    <x v="1793"/>
  </r>
  <r>
    <x v="1802"/>
    <s v="SP12"/>
    <s v="P17"/>
    <s v="G6"/>
    <x v="140"/>
    <x v="1542"/>
    <n v="1897"/>
    <x v="0"/>
    <s v="Gigi Bohling"/>
    <n v="2023"/>
    <m/>
    <n v="8.43"/>
    <n v="15991.71"/>
    <x v="1794"/>
  </r>
  <r>
    <x v="1803"/>
    <s v="SP12"/>
    <s v="P17"/>
    <s v="G4"/>
    <x v="115"/>
    <x v="1543"/>
    <n v="578"/>
    <x v="2"/>
    <s v="Gigi Bohling"/>
    <n v="2024"/>
    <m/>
    <n v="8.43"/>
    <n v="4872.54"/>
    <x v="1795"/>
  </r>
  <r>
    <x v="1804"/>
    <s v="SP12"/>
    <s v="P17"/>
    <s v="G4"/>
    <x v="9"/>
    <x v="1544"/>
    <n v="1330"/>
    <x v="0"/>
    <s v="Gigi Bohling"/>
    <n v="2024"/>
    <m/>
    <n v="8.43"/>
    <n v="11211.9"/>
    <x v="1796"/>
  </r>
  <r>
    <x v="1805"/>
    <s v="SP12"/>
    <s v="P18"/>
    <s v="G5"/>
    <x v="186"/>
    <x v="1545"/>
    <n v="102"/>
    <x v="2"/>
    <s v="Gigi Bohling"/>
    <n v="2024"/>
    <m/>
    <n v="6.8"/>
    <n v="693.6"/>
    <x v="1797"/>
  </r>
  <r>
    <x v="1806"/>
    <s v="SP12"/>
    <s v="P18"/>
    <s v="G4"/>
    <x v="401"/>
    <x v="1546"/>
    <n v="1020"/>
    <x v="0"/>
    <s v="Gigi Bohling"/>
    <n v="2023"/>
    <m/>
    <n v="6.8"/>
    <n v="6936"/>
    <x v="1798"/>
  </r>
  <r>
    <x v="1807"/>
    <s v="SP12"/>
    <s v="P19"/>
    <s v="G1"/>
    <x v="294"/>
    <x v="921"/>
    <n v="41"/>
    <x v="1"/>
    <s v="Gigi Bohling"/>
    <n v="2024"/>
    <m/>
    <n v="5.04"/>
    <n v="206.64000000000001"/>
    <x v="1799"/>
  </r>
  <r>
    <x v="1808"/>
    <s v="SP12"/>
    <s v="P19"/>
    <s v="G5"/>
    <x v="21"/>
    <x v="1547"/>
    <n v="43"/>
    <x v="0"/>
    <s v="Gigi Bohling"/>
    <n v="2023"/>
    <m/>
    <n v="5.04"/>
    <n v="216.72"/>
    <x v="1800"/>
  </r>
  <r>
    <x v="1809"/>
    <s v="SP12"/>
    <s v="P19"/>
    <s v="G1"/>
    <x v="23"/>
    <x v="1548"/>
    <n v="37"/>
    <x v="1"/>
    <s v="Gigi Bohling"/>
    <n v="2024"/>
    <m/>
    <n v="5.04"/>
    <n v="186.48"/>
    <x v="1801"/>
  </r>
  <r>
    <x v="1810"/>
    <s v="SP12"/>
    <s v="P19"/>
    <s v="G2"/>
    <x v="94"/>
    <x v="1549"/>
    <n v="140"/>
    <x v="1"/>
    <s v="Gigi Bohling"/>
    <n v="2024"/>
    <m/>
    <n v="5.04"/>
    <n v="705.6"/>
    <x v="1802"/>
  </r>
  <r>
    <x v="1811"/>
    <s v="SP12"/>
    <s v="P19"/>
    <s v="G4"/>
    <x v="141"/>
    <x v="1550"/>
    <n v="149"/>
    <x v="0"/>
    <s v="Gigi Bohling"/>
    <n v="2023"/>
    <m/>
    <n v="5.04"/>
    <n v="750.96"/>
    <x v="1803"/>
  </r>
  <r>
    <x v="1812"/>
    <s v="SP12"/>
    <s v="P20"/>
    <s v="G3"/>
    <x v="109"/>
    <x v="1551"/>
    <n v="419"/>
    <x v="0"/>
    <s v="Gigi Bohling"/>
    <n v="2024"/>
    <m/>
    <n v="2.76"/>
    <n v="1156.4399999999998"/>
    <x v="1804"/>
  </r>
  <r>
    <x v="1813"/>
    <s v="SP12"/>
    <s v="P20"/>
    <s v="G4"/>
    <x v="141"/>
    <x v="1552"/>
    <n v="48"/>
    <x v="0"/>
    <s v="Gigi Bohling"/>
    <n v="2023"/>
    <m/>
    <n v="2.76"/>
    <n v="132.47999999999999"/>
    <x v="1805"/>
  </r>
  <r>
    <x v="1814"/>
    <s v="SP12"/>
    <s v="P20"/>
    <s v="G6"/>
    <x v="382"/>
    <x v="1553"/>
    <n v="139"/>
    <x v="0"/>
    <s v="Gigi Bohling"/>
    <n v="2024"/>
    <m/>
    <n v="2.76"/>
    <n v="383.64"/>
    <x v="1806"/>
  </r>
  <r>
    <x v="1815"/>
    <s v="SP12"/>
    <s v="P21"/>
    <s v="G1"/>
    <x v="311"/>
    <x v="1554"/>
    <n v="516"/>
    <x v="0"/>
    <s v="Gigi Bohling"/>
    <n v="2023"/>
    <m/>
    <n v="3.32"/>
    <n v="1713.12"/>
    <x v="1807"/>
  </r>
  <r>
    <x v="1816"/>
    <s v="SP12"/>
    <s v="P21"/>
    <s v="G6"/>
    <x v="372"/>
    <x v="1555"/>
    <n v="278"/>
    <x v="0"/>
    <s v="Gigi Bohling"/>
    <n v="2023"/>
    <m/>
    <n v="3.32"/>
    <n v="922.95999999999992"/>
    <x v="1808"/>
  </r>
  <r>
    <x v="1817"/>
    <s v="SP12"/>
    <s v="P21"/>
    <s v="G5"/>
    <x v="228"/>
    <x v="1556"/>
    <n v="163"/>
    <x v="0"/>
    <s v="Gigi Bohling"/>
    <n v="2023"/>
    <m/>
    <n v="3.32"/>
    <n v="541.16"/>
    <x v="1809"/>
  </r>
  <r>
    <x v="1818"/>
    <s v="SP12"/>
    <s v="P22"/>
    <s v="G1"/>
    <x v="25"/>
    <x v="270"/>
    <n v="513"/>
    <x v="0"/>
    <s v="Gigi Bohling"/>
    <n v="2023"/>
    <m/>
    <n v="2.65"/>
    <n v="1359.45"/>
    <x v="1810"/>
  </r>
  <r>
    <x v="1819"/>
    <s v="SP12"/>
    <s v="P22"/>
    <s v="G1"/>
    <x v="229"/>
    <x v="1557"/>
    <n v="327"/>
    <x v="0"/>
    <s v="Gigi Bohling"/>
    <n v="2023"/>
    <m/>
    <n v="2.65"/>
    <n v="866.55"/>
    <x v="1811"/>
  </r>
  <r>
    <x v="1820"/>
    <s v="SP12"/>
    <s v="P22"/>
    <s v="G1"/>
    <x v="74"/>
    <x v="1558"/>
    <n v="91"/>
    <x v="0"/>
    <s v="Gigi Bohling"/>
    <n v="2024"/>
    <m/>
    <n v="2.65"/>
    <n v="241.15"/>
    <x v="1812"/>
  </r>
  <r>
    <x v="1821"/>
    <s v="SP12"/>
    <s v="P22"/>
    <s v="G1"/>
    <x v="243"/>
    <x v="293"/>
    <n v="294"/>
    <x v="0"/>
    <s v="Gigi Bohling"/>
    <n v="2023"/>
    <m/>
    <n v="2.65"/>
    <n v="779.1"/>
    <x v="1813"/>
  </r>
  <r>
    <x v="1822"/>
    <s v="SP12"/>
    <s v="P22"/>
    <s v="G3"/>
    <x v="57"/>
    <x v="1559"/>
    <n v="352"/>
    <x v="0"/>
    <s v="Gigi Bohling"/>
    <n v="2024"/>
    <m/>
    <n v="2.65"/>
    <n v="932.8"/>
    <x v="1814"/>
  </r>
  <r>
    <x v="1823"/>
    <s v="SP12"/>
    <s v="P22"/>
    <s v="G6"/>
    <x v="159"/>
    <x v="1560"/>
    <n v="626"/>
    <x v="0"/>
    <s v="Gigi Bohling"/>
    <n v="2023"/>
    <m/>
    <n v="2.65"/>
    <n v="1658.8999999999999"/>
    <x v="1815"/>
  </r>
  <r>
    <x v="1824"/>
    <s v="SP12"/>
    <s v="P22"/>
    <s v="G6"/>
    <x v="231"/>
    <x v="1561"/>
    <n v="530"/>
    <x v="1"/>
    <s v="Gigi Bohling"/>
    <n v="2024"/>
    <m/>
    <n v="2.65"/>
    <n v="1404.5"/>
    <x v="1816"/>
  </r>
  <r>
    <x v="1825"/>
    <s v="SP12"/>
    <s v="P01"/>
    <s v="G2"/>
    <x v="14"/>
    <x v="1562"/>
    <n v="55"/>
    <x v="1"/>
    <s v="Gigi Bohling"/>
    <n v="2024"/>
    <m/>
    <n v="5.26"/>
    <n v="289.3"/>
    <x v="1817"/>
  </r>
  <r>
    <x v="1826"/>
    <s v="SP12"/>
    <s v="P01"/>
    <s v="G1"/>
    <x v="367"/>
    <x v="1563"/>
    <n v="779"/>
    <x v="3"/>
    <s v="Gigi Bohling"/>
    <n v="2024"/>
    <m/>
    <n v="5.26"/>
    <n v="4097.54"/>
    <x v="1818"/>
  </r>
  <r>
    <x v="1827"/>
    <s v="SP12"/>
    <s v="P01"/>
    <s v="G4"/>
    <x v="34"/>
    <x v="304"/>
    <n v="608"/>
    <x v="0"/>
    <s v="Gigi Bohling"/>
    <n v="2023"/>
    <m/>
    <n v="5.26"/>
    <n v="3198.08"/>
    <x v="1819"/>
  </r>
  <r>
    <x v="1828"/>
    <s v="SP12"/>
    <s v="P01"/>
    <s v="G1"/>
    <x v="191"/>
    <x v="1564"/>
    <n v="128"/>
    <x v="0"/>
    <s v="Gigi Bohling"/>
    <n v="2024"/>
    <m/>
    <n v="5.26"/>
    <n v="673.28"/>
    <x v="1820"/>
  </r>
  <r>
    <x v="1829"/>
    <s v="SP12"/>
    <s v="P01"/>
    <s v="G5"/>
    <x v="393"/>
    <x v="1565"/>
    <n v="686"/>
    <x v="0"/>
    <s v="Gigi Bohling"/>
    <n v="2024"/>
    <m/>
    <n v="5.26"/>
    <n v="3608.3599999999997"/>
    <x v="1821"/>
  </r>
  <r>
    <x v="1830"/>
    <s v="SP12"/>
    <s v="P01"/>
    <s v="G6"/>
    <x v="90"/>
    <x v="669"/>
    <n v="516"/>
    <x v="1"/>
    <s v="Gigi Bohling"/>
    <n v="2024"/>
    <m/>
    <n v="5.26"/>
    <n v="2714.16"/>
    <x v="1822"/>
  </r>
  <r>
    <x v="1831"/>
    <s v="SP12"/>
    <s v="P04"/>
    <s v="G4"/>
    <x v="317"/>
    <x v="1566"/>
    <n v="683"/>
    <x v="0"/>
    <s v="Gigi Bohling"/>
    <n v="2023"/>
    <m/>
    <n v="3.85"/>
    <n v="2629.55"/>
    <x v="1823"/>
  </r>
  <r>
    <x v="1832"/>
    <s v="SP12"/>
    <s v="P04"/>
    <s v="G1"/>
    <x v="396"/>
    <x v="1567"/>
    <n v="664"/>
    <x v="0"/>
    <s v="Gigi Bohling"/>
    <n v="2023"/>
    <m/>
    <n v="3.85"/>
    <n v="2556.4"/>
    <x v="1824"/>
  </r>
  <r>
    <x v="1833"/>
    <s v="SP12"/>
    <s v="P04"/>
    <s v="G3"/>
    <x v="274"/>
    <x v="858"/>
    <n v="182"/>
    <x v="3"/>
    <s v="Gigi Bohling"/>
    <n v="2024"/>
    <m/>
    <n v="3.85"/>
    <n v="700.7"/>
    <x v="1825"/>
  </r>
  <r>
    <x v="1834"/>
    <s v="SP12"/>
    <s v="P04"/>
    <s v="G4"/>
    <x v="252"/>
    <x v="1147"/>
    <n v="695"/>
    <x v="1"/>
    <s v="Gigi Bohling"/>
    <n v="2024"/>
    <m/>
    <n v="3.85"/>
    <n v="2675.75"/>
    <x v="1826"/>
  </r>
  <r>
    <x v="1835"/>
    <s v="SP12"/>
    <s v="P04"/>
    <s v="G6"/>
    <x v="52"/>
    <x v="118"/>
    <n v="1016"/>
    <x v="0"/>
    <s v="Gigi Bohling"/>
    <n v="2023"/>
    <m/>
    <n v="3.85"/>
    <n v="3911.6"/>
    <x v="1827"/>
  </r>
  <r>
    <x v="1836"/>
    <s v="SP12"/>
    <s v="P04"/>
    <s v="G2"/>
    <x v="250"/>
    <x v="1568"/>
    <n v="190"/>
    <x v="0"/>
    <s v="Gigi Bohling"/>
    <n v="2023"/>
    <m/>
    <n v="3.85"/>
    <n v="731.5"/>
    <x v="1828"/>
  </r>
  <r>
    <x v="1837"/>
    <s v="SP12"/>
    <s v="P04"/>
    <s v="G1"/>
    <x v="292"/>
    <x v="1569"/>
    <n v="2932"/>
    <x v="3"/>
    <s v="Gigi Bohling"/>
    <n v="2024"/>
    <m/>
    <n v="3.85"/>
    <n v="11288.2"/>
    <x v="1829"/>
  </r>
  <r>
    <x v="1838"/>
    <s v="SP12"/>
    <s v="P05"/>
    <s v="G1"/>
    <x v="21"/>
    <x v="1570"/>
    <n v="1042"/>
    <x v="0"/>
    <s v="Gigi Bohling"/>
    <n v="2023"/>
    <m/>
    <n v="5.72"/>
    <n v="5960.24"/>
    <x v="1830"/>
  </r>
  <r>
    <x v="1839"/>
    <s v="SP12"/>
    <s v="P05"/>
    <s v="G5"/>
    <x v="152"/>
    <x v="1571"/>
    <n v="886"/>
    <x v="0"/>
    <s v="Gigi Bohling"/>
    <n v="2023"/>
    <m/>
    <n v="5.72"/>
    <n v="5067.92"/>
    <x v="1831"/>
  </r>
  <r>
    <x v="1840"/>
    <s v="SP12"/>
    <s v="P05"/>
    <s v="G6"/>
    <x v="11"/>
    <x v="1572"/>
    <n v="453"/>
    <x v="2"/>
    <s v="Gigi Bohling"/>
    <n v="2024"/>
    <m/>
    <n v="5.72"/>
    <n v="2591.16"/>
    <x v="1832"/>
  </r>
  <r>
    <x v="1841"/>
    <s v="SP12"/>
    <s v="P06"/>
    <s v="G2"/>
    <x v="306"/>
    <x v="1573"/>
    <n v="297"/>
    <x v="0"/>
    <s v="Gigi Bohling"/>
    <n v="2024"/>
    <m/>
    <n v="6.31"/>
    <n v="1874.07"/>
    <x v="1833"/>
  </r>
  <r>
    <x v="1842"/>
    <s v="SP12"/>
    <s v="P07"/>
    <s v="G5"/>
    <x v="388"/>
    <x v="550"/>
    <n v="214"/>
    <x v="0"/>
    <s v="Gigi Bohling"/>
    <n v="2023"/>
    <m/>
    <n v="9.94"/>
    <n v="2127.16"/>
    <x v="1834"/>
  </r>
  <r>
    <x v="1843"/>
    <s v="SP12"/>
    <s v="P07"/>
    <s v="G2"/>
    <x v="103"/>
    <x v="1574"/>
    <n v="230"/>
    <x v="0"/>
    <s v="Gigi Bohling"/>
    <n v="2023"/>
    <m/>
    <n v="9.94"/>
    <n v="2286.1999999999998"/>
    <x v="1835"/>
  </r>
  <r>
    <x v="1844"/>
    <s v="SP12"/>
    <s v="P07"/>
    <s v="G1"/>
    <x v="109"/>
    <x v="1575"/>
    <n v="111"/>
    <x v="0"/>
    <s v="Gigi Bohling"/>
    <n v="2024"/>
    <m/>
    <n v="9.94"/>
    <n v="1103.3399999999999"/>
    <x v="1836"/>
  </r>
  <r>
    <x v="1845"/>
    <s v="SP12"/>
    <s v="P08"/>
    <s v="G2"/>
    <x v="214"/>
    <x v="978"/>
    <n v="35"/>
    <x v="0"/>
    <s v="Gigi Bohling"/>
    <n v="2024"/>
    <m/>
    <n v="7.73"/>
    <n v="270.55"/>
    <x v="1837"/>
  </r>
  <r>
    <x v="1846"/>
    <s v="SP12"/>
    <s v="P08"/>
    <s v="G3"/>
    <x v="431"/>
    <x v="1576"/>
    <n v="72"/>
    <x v="0"/>
    <s v="Gigi Bohling"/>
    <n v="2023"/>
    <m/>
    <n v="7.73"/>
    <n v="556.56000000000006"/>
    <x v="1838"/>
  </r>
  <r>
    <x v="1847"/>
    <s v="SP12"/>
    <s v="P10"/>
    <s v="G2"/>
    <x v="415"/>
    <x v="1577"/>
    <n v="715"/>
    <x v="0"/>
    <s v="Gigi Bohling"/>
    <n v="2024"/>
    <m/>
    <n v="8.2200000000000006"/>
    <n v="5877.3"/>
    <x v="1839"/>
  </r>
  <r>
    <x v="1848"/>
    <s v="SP12"/>
    <s v="P10"/>
    <s v="G4"/>
    <x v="196"/>
    <x v="1578"/>
    <n v="73"/>
    <x v="0"/>
    <s v="Gigi Bohling"/>
    <n v="2023"/>
    <m/>
    <n v="8.2200000000000006"/>
    <n v="600.06000000000006"/>
    <x v="1840"/>
  </r>
  <r>
    <x v="1849"/>
    <s v="SP12"/>
    <s v="P10"/>
    <s v="G1"/>
    <x v="4"/>
    <x v="1579"/>
    <n v="222"/>
    <x v="0"/>
    <s v="Gigi Bohling"/>
    <n v="2023"/>
    <m/>
    <n v="8.2200000000000006"/>
    <n v="1824.8400000000001"/>
    <x v="1841"/>
  </r>
  <r>
    <x v="1850"/>
    <s v="SP12"/>
    <s v="P10"/>
    <s v="G2"/>
    <x v="178"/>
    <x v="1580"/>
    <n v="329"/>
    <x v="0"/>
    <s v="Gigi Bohling"/>
    <n v="2023"/>
    <m/>
    <n v="8.2200000000000006"/>
    <n v="2704.38"/>
    <x v="1842"/>
  </r>
  <r>
    <x v="1851"/>
    <s v="SP12"/>
    <s v="P10"/>
    <s v="G1"/>
    <x v="122"/>
    <x v="1567"/>
    <n v="237"/>
    <x v="0"/>
    <s v="Gigi Bohling"/>
    <n v="2023"/>
    <m/>
    <n v="8.2200000000000006"/>
    <n v="1948.14"/>
    <x v="1843"/>
  </r>
  <r>
    <x v="1852"/>
    <s v="SP12"/>
    <s v="P10"/>
    <s v="G2"/>
    <x v="95"/>
    <x v="1581"/>
    <n v="505"/>
    <x v="1"/>
    <s v="Gigi Bohling"/>
    <n v="2024"/>
    <m/>
    <n v="8.2200000000000006"/>
    <n v="4151.1000000000004"/>
    <x v="1844"/>
  </r>
  <r>
    <x v="1853"/>
    <s v="SP12"/>
    <s v="P10"/>
    <s v="G6"/>
    <x v="18"/>
    <x v="1582"/>
    <n v="246"/>
    <x v="0"/>
    <s v="Gigi Bohling"/>
    <n v="2023"/>
    <m/>
    <n v="8.2200000000000006"/>
    <n v="2022.1200000000001"/>
    <x v="1845"/>
  </r>
  <r>
    <x v="1854"/>
    <s v="SP12"/>
    <s v="P12"/>
    <s v="G2"/>
    <x v="187"/>
    <x v="666"/>
    <n v="19"/>
    <x v="0"/>
    <s v="Gigi Bohling"/>
    <n v="2024"/>
    <m/>
    <n v="4.74"/>
    <n v="90.06"/>
    <x v="1846"/>
  </r>
  <r>
    <x v="1855"/>
    <s v="SP12"/>
    <s v="P12"/>
    <s v="G1"/>
    <x v="294"/>
    <x v="281"/>
    <n v="442"/>
    <x v="3"/>
    <s v="Gigi Bohling"/>
    <n v="2024"/>
    <m/>
    <n v="4.74"/>
    <n v="2095.08"/>
    <x v="1847"/>
  </r>
  <r>
    <x v="1856"/>
    <s v="SP12"/>
    <s v="P12"/>
    <s v="G1"/>
    <x v="168"/>
    <x v="1583"/>
    <n v="508"/>
    <x v="0"/>
    <s v="Gigi Bohling"/>
    <n v="2024"/>
    <m/>
    <n v="4.74"/>
    <n v="2407.92"/>
    <x v="1848"/>
  </r>
  <r>
    <x v="1857"/>
    <s v="SP12"/>
    <s v="P12"/>
    <s v="G2"/>
    <x v="414"/>
    <x v="1139"/>
    <n v="461"/>
    <x v="0"/>
    <s v="Gigi Bohling"/>
    <n v="2023"/>
    <m/>
    <n v="4.74"/>
    <n v="2185.14"/>
    <x v="1849"/>
  </r>
  <r>
    <x v="1858"/>
    <s v="SP12"/>
    <s v="P12"/>
    <s v="G6"/>
    <x v="16"/>
    <x v="1584"/>
    <n v="618"/>
    <x v="1"/>
    <s v="Gigi Bohling"/>
    <n v="2024"/>
    <m/>
    <n v="4.74"/>
    <n v="2929.32"/>
    <x v="1850"/>
  </r>
  <r>
    <x v="1859"/>
    <s v="SP12"/>
    <s v="P12"/>
    <s v="G1"/>
    <x v="286"/>
    <x v="1314"/>
    <n v="346"/>
    <x v="0"/>
    <s v="Gigi Bohling"/>
    <n v="2024"/>
    <m/>
    <n v="4.74"/>
    <n v="1640.04"/>
    <x v="1851"/>
  </r>
  <r>
    <x v="1860"/>
    <s v="SP12"/>
    <s v="P12"/>
    <s v="G2"/>
    <x v="383"/>
    <x v="1585"/>
    <n v="241"/>
    <x v="0"/>
    <s v="Gigi Bohling"/>
    <n v="2023"/>
    <m/>
    <n v="4.74"/>
    <n v="1142.3400000000001"/>
    <x v="1852"/>
  </r>
  <r>
    <x v="1861"/>
    <s v="SP12"/>
    <s v="P13"/>
    <s v="G3"/>
    <x v="154"/>
    <x v="1586"/>
    <n v="15"/>
    <x v="0"/>
    <s v="Gigi Bohling"/>
    <n v="2024"/>
    <m/>
    <n v="10.51"/>
    <n v="157.65"/>
    <x v="1853"/>
  </r>
  <r>
    <x v="1862"/>
    <s v="SP12"/>
    <s v="P13"/>
    <s v="G4"/>
    <x v="77"/>
    <x v="959"/>
    <n v="44"/>
    <x v="0"/>
    <s v="Gigi Bohling"/>
    <n v="2023"/>
    <m/>
    <n v="10.51"/>
    <n v="462.44"/>
    <x v="1854"/>
  </r>
  <r>
    <x v="1863"/>
    <s v="SP12"/>
    <s v="P13"/>
    <s v="G1"/>
    <x v="82"/>
    <x v="1587"/>
    <n v="1177"/>
    <x v="0"/>
    <s v="Gigi Bohling"/>
    <n v="2024"/>
    <m/>
    <n v="10.51"/>
    <n v="12370.27"/>
    <x v="1855"/>
  </r>
  <r>
    <x v="1864"/>
    <s v="SP12"/>
    <s v="P13"/>
    <s v="G5"/>
    <x v="80"/>
    <x v="1588"/>
    <n v="155"/>
    <x v="0"/>
    <s v="Gigi Bohling"/>
    <n v="2024"/>
    <m/>
    <n v="10.51"/>
    <n v="1629.05"/>
    <x v="1856"/>
  </r>
  <r>
    <x v="1865"/>
    <s v="SP12"/>
    <s v="P13"/>
    <s v="G1"/>
    <x v="256"/>
    <x v="1589"/>
    <n v="528"/>
    <x v="0"/>
    <s v="Gigi Bohling"/>
    <n v="2024"/>
    <m/>
    <n v="10.51"/>
    <n v="5549.28"/>
    <x v="1857"/>
  </r>
  <r>
    <x v="1866"/>
    <s v="SP12"/>
    <s v="P13"/>
    <s v="G5"/>
    <x v="188"/>
    <x v="1590"/>
    <n v="343"/>
    <x v="0"/>
    <s v="Gigi Bohling"/>
    <n v="2023"/>
    <m/>
    <n v="10.51"/>
    <n v="3604.93"/>
    <x v="1858"/>
  </r>
  <r>
    <x v="1867"/>
    <s v="SP12"/>
    <s v="P14"/>
    <s v="G2"/>
    <x v="177"/>
    <x v="1591"/>
    <n v="374"/>
    <x v="0"/>
    <s v="Gigi Bohling"/>
    <n v="2023"/>
    <m/>
    <n v="6.43"/>
    <n v="2404.8199999999997"/>
    <x v="1859"/>
  </r>
  <r>
    <x v="1868"/>
    <s v="SP12"/>
    <s v="P14"/>
    <s v="G4"/>
    <x v="4"/>
    <x v="1592"/>
    <n v="491"/>
    <x v="0"/>
    <s v="Gigi Bohling"/>
    <n v="2023"/>
    <m/>
    <n v="6.43"/>
    <n v="3157.1299999999997"/>
    <x v="1860"/>
  </r>
  <r>
    <x v="1869"/>
    <s v="SP12"/>
    <s v="P14"/>
    <s v="G2"/>
    <x v="286"/>
    <x v="1593"/>
    <n v="276"/>
    <x v="0"/>
    <s v="Gigi Bohling"/>
    <n v="2024"/>
    <m/>
    <n v="6.43"/>
    <n v="1774.6799999999998"/>
    <x v="1861"/>
  </r>
  <r>
    <x v="1870"/>
    <s v="SP12"/>
    <s v="P15"/>
    <s v="G6"/>
    <x v="148"/>
    <x v="1594"/>
    <n v="793"/>
    <x v="0"/>
    <s v="Gigi Bohling"/>
    <n v="2024"/>
    <m/>
    <n v="12.41"/>
    <n v="9841.130000000001"/>
    <x v="1862"/>
  </r>
  <r>
    <x v="1871"/>
    <s v="SP12"/>
    <s v="P15"/>
    <s v="G4"/>
    <x v="328"/>
    <x v="1595"/>
    <n v="167"/>
    <x v="3"/>
    <s v="Gigi Bohling"/>
    <n v="2023"/>
    <m/>
    <n v="12.41"/>
    <n v="2072.4699999999998"/>
    <x v="1863"/>
  </r>
  <r>
    <x v="1872"/>
    <s v="SP12"/>
    <s v="P16"/>
    <s v="G4"/>
    <x v="149"/>
    <x v="1596"/>
    <n v="539"/>
    <x v="0"/>
    <s v="Gigi Bohling"/>
    <n v="2023"/>
    <m/>
    <n v="9.57"/>
    <n v="5158.2300000000005"/>
    <x v="1864"/>
  </r>
  <r>
    <x v="1873"/>
    <s v="SP12"/>
    <s v="P16"/>
    <s v="G5"/>
    <x v="138"/>
    <x v="1597"/>
    <n v="129"/>
    <x v="0"/>
    <s v="Gigi Bohling"/>
    <n v="2024"/>
    <m/>
    <n v="9.57"/>
    <n v="1234.53"/>
    <x v="1865"/>
  </r>
  <r>
    <x v="1874"/>
    <s v="SP12"/>
    <s v="P17"/>
    <s v="G1"/>
    <x v="98"/>
    <x v="1564"/>
    <n v="255"/>
    <x v="1"/>
    <s v="Gigi Bohling"/>
    <n v="2024"/>
    <m/>
    <n v="8.43"/>
    <n v="2149.65"/>
    <x v="1866"/>
  </r>
  <r>
    <x v="1875"/>
    <s v="SP12"/>
    <s v="P17"/>
    <s v="G6"/>
    <x v="267"/>
    <x v="715"/>
    <n v="525"/>
    <x v="1"/>
    <s v="Gigi Bohling"/>
    <n v="2024"/>
    <m/>
    <n v="8.43"/>
    <n v="4425.75"/>
    <x v="1867"/>
  </r>
  <r>
    <x v="1876"/>
    <s v="SP12"/>
    <s v="P17"/>
    <s v="G2"/>
    <x v="91"/>
    <x v="1568"/>
    <n v="163"/>
    <x v="0"/>
    <s v="Gigi Bohling"/>
    <n v="2024"/>
    <m/>
    <n v="8.43"/>
    <n v="1374.09"/>
    <x v="1868"/>
  </r>
  <r>
    <x v="1877"/>
    <s v="SP12"/>
    <s v="P17"/>
    <s v="G5"/>
    <x v="187"/>
    <x v="1598"/>
    <n v="751"/>
    <x v="0"/>
    <s v="Gigi Bohling"/>
    <n v="2024"/>
    <m/>
    <n v="8.43"/>
    <n v="6330.9299999999994"/>
    <x v="1869"/>
  </r>
  <r>
    <x v="1878"/>
    <s v="SP12"/>
    <s v="P17"/>
    <s v="G6"/>
    <x v="298"/>
    <x v="1599"/>
    <n v="225"/>
    <x v="0"/>
    <s v="Gigi Bohling"/>
    <n v="2024"/>
    <m/>
    <n v="8.43"/>
    <n v="1896.75"/>
    <x v="1870"/>
  </r>
  <r>
    <x v="1879"/>
    <s v="SP12"/>
    <s v="P19"/>
    <s v="G1"/>
    <x v="213"/>
    <x v="1600"/>
    <n v="332"/>
    <x v="0"/>
    <s v="Gigi Bohling"/>
    <n v="2023"/>
    <m/>
    <n v="5.04"/>
    <n v="1673.28"/>
    <x v="1871"/>
  </r>
  <r>
    <x v="1880"/>
    <s v="SP12"/>
    <s v="P19"/>
    <s v="G1"/>
    <x v="66"/>
    <x v="296"/>
    <n v="225"/>
    <x v="0"/>
    <s v="Gigi Bohling"/>
    <n v="2023"/>
    <m/>
    <n v="5.04"/>
    <n v="1134"/>
    <x v="1872"/>
  </r>
  <r>
    <x v="1881"/>
    <s v="SP12"/>
    <s v="P19"/>
    <s v="G6"/>
    <x v="84"/>
    <x v="996"/>
    <n v="88"/>
    <x v="0"/>
    <s v="Gigi Bohling"/>
    <n v="2023"/>
    <m/>
    <n v="5.04"/>
    <n v="443.52"/>
    <x v="1873"/>
  </r>
  <r>
    <x v="1882"/>
    <s v="SP12"/>
    <s v="P19"/>
    <s v="G2"/>
    <x v="285"/>
    <x v="1601"/>
    <n v="285"/>
    <x v="0"/>
    <s v="Gigi Bohling"/>
    <n v="2023"/>
    <m/>
    <n v="5.04"/>
    <n v="1436.4"/>
    <x v="1874"/>
  </r>
  <r>
    <x v="1883"/>
    <s v="SP12"/>
    <s v="P19"/>
    <s v="G1"/>
    <x v="407"/>
    <x v="1602"/>
    <n v="341"/>
    <x v="0"/>
    <s v="Gigi Bohling"/>
    <n v="2023"/>
    <m/>
    <n v="5.04"/>
    <n v="1718.64"/>
    <x v="1875"/>
  </r>
  <r>
    <x v="1884"/>
    <s v="SP12"/>
    <s v="P20"/>
    <s v="G3"/>
    <x v="107"/>
    <x v="1603"/>
    <n v="1472"/>
    <x v="0"/>
    <s v="Gigi Bohling"/>
    <n v="2023"/>
    <m/>
    <n v="2.76"/>
    <n v="4062.72"/>
    <x v="1876"/>
  </r>
  <r>
    <x v="1885"/>
    <s v="SP12"/>
    <s v="P20"/>
    <s v="G1"/>
    <x v="345"/>
    <x v="1604"/>
    <n v="26"/>
    <x v="0"/>
    <s v="Gigi Bohling"/>
    <n v="2023"/>
    <m/>
    <n v="2.76"/>
    <n v="71.759999999999991"/>
    <x v="1877"/>
  </r>
  <r>
    <x v="1886"/>
    <s v="SP12"/>
    <s v="P21"/>
    <s v="G1"/>
    <x v="112"/>
    <x v="1605"/>
    <n v="146"/>
    <x v="0"/>
    <s v="Gigi Bohling"/>
    <n v="2023"/>
    <m/>
    <n v="3.32"/>
    <n v="484.71999999999997"/>
    <x v="1878"/>
  </r>
  <r>
    <x v="1887"/>
    <s v="SP12"/>
    <s v="P21"/>
    <s v="G6"/>
    <x v="319"/>
    <x v="1606"/>
    <n v="843"/>
    <x v="3"/>
    <s v="Gigi Bohling"/>
    <n v="2024"/>
    <m/>
    <n v="3.32"/>
    <n v="2798.7599999999998"/>
    <x v="1879"/>
  </r>
  <r>
    <x v="1888"/>
    <s v="SP12"/>
    <s v="P21"/>
    <s v="G1"/>
    <x v="281"/>
    <x v="1607"/>
    <n v="188"/>
    <x v="0"/>
    <s v="Gigi Bohling"/>
    <n v="2024"/>
    <m/>
    <n v="3.32"/>
    <n v="624.16"/>
    <x v="1880"/>
  </r>
  <r>
    <x v="1889"/>
    <s v="SP12"/>
    <s v="P21"/>
    <s v="G2"/>
    <x v="91"/>
    <x v="1469"/>
    <n v="475"/>
    <x v="0"/>
    <s v="Gigi Bohling"/>
    <n v="2024"/>
    <m/>
    <n v="3.32"/>
    <n v="1577"/>
    <x v="1881"/>
  </r>
  <r>
    <x v="1890"/>
    <s v="SP12"/>
    <s v="P22"/>
    <s v="G5"/>
    <x v="241"/>
    <x v="1608"/>
    <n v="433"/>
    <x v="0"/>
    <s v="Gigi Bohling"/>
    <n v="2024"/>
    <m/>
    <n v="2.65"/>
    <n v="1147.45"/>
    <x v="192"/>
  </r>
  <r>
    <x v="1891"/>
    <s v="SP12"/>
    <s v="P22"/>
    <s v="G6"/>
    <x v="432"/>
    <x v="1609"/>
    <n v="324"/>
    <x v="2"/>
    <s v="Gigi Bohling"/>
    <n v="2024"/>
    <m/>
    <n v="2.65"/>
    <n v="858.6"/>
    <x v="1882"/>
  </r>
  <r>
    <x v="1892"/>
    <s v="SP12"/>
    <s v="P01"/>
    <s v="G5"/>
    <x v="176"/>
    <x v="1610"/>
    <n v="279"/>
    <x v="0"/>
    <s v="Gigi Bohling"/>
    <n v="2023"/>
    <m/>
    <n v="5.26"/>
    <n v="1467.54"/>
    <x v="1883"/>
  </r>
  <r>
    <x v="1893"/>
    <s v="SP12"/>
    <s v="P01"/>
    <s v="G6"/>
    <x v="82"/>
    <x v="608"/>
    <n v="24"/>
    <x v="0"/>
    <s v="Gigi Bohling"/>
    <n v="2024"/>
    <m/>
    <n v="5.26"/>
    <n v="126.24"/>
    <x v="1884"/>
  </r>
  <r>
    <x v="1894"/>
    <s v="SP12"/>
    <s v="P01"/>
    <s v="G6"/>
    <x v="27"/>
    <x v="1611"/>
    <n v="61"/>
    <x v="1"/>
    <s v="Gigi Bohling"/>
    <n v="2024"/>
    <m/>
    <n v="5.26"/>
    <n v="320.86"/>
    <x v="1885"/>
  </r>
  <r>
    <x v="1895"/>
    <s v="SP12"/>
    <s v="P01"/>
    <s v="G1"/>
    <x v="4"/>
    <x v="309"/>
    <n v="260"/>
    <x v="0"/>
    <s v="Gigi Bohling"/>
    <n v="2023"/>
    <m/>
    <n v="5.26"/>
    <n v="1367.6"/>
    <x v="1886"/>
  </r>
  <r>
    <x v="1896"/>
    <s v="SP12"/>
    <s v="P02"/>
    <s v="G1"/>
    <x v="80"/>
    <x v="1612"/>
    <n v="546"/>
    <x v="0"/>
    <s v="Gigi Bohling"/>
    <n v="2024"/>
    <m/>
    <n v="7.48"/>
    <n v="4084.0800000000004"/>
    <x v="1887"/>
  </r>
  <r>
    <x v="1897"/>
    <s v="SP12"/>
    <s v="P02"/>
    <s v="G1"/>
    <x v="36"/>
    <x v="917"/>
    <n v="312"/>
    <x v="0"/>
    <s v="Gigi Bohling"/>
    <n v="2023"/>
    <m/>
    <n v="7.48"/>
    <n v="2333.7600000000002"/>
    <x v="1888"/>
  </r>
  <r>
    <x v="1898"/>
    <s v="SP12"/>
    <s v="P04"/>
    <s v="G6"/>
    <x v="28"/>
    <x v="971"/>
    <n v="341"/>
    <x v="0"/>
    <s v="Gigi Bohling"/>
    <n v="2024"/>
    <m/>
    <n v="3.85"/>
    <n v="1312.8500000000001"/>
    <x v="1889"/>
  </r>
  <r>
    <x v="1899"/>
    <s v="SP12"/>
    <s v="P04"/>
    <s v="G4"/>
    <x v="292"/>
    <x v="1134"/>
    <n v="209"/>
    <x v="0"/>
    <s v="Gigi Bohling"/>
    <n v="2024"/>
    <m/>
    <n v="3.85"/>
    <n v="804.65"/>
    <x v="1890"/>
  </r>
  <r>
    <x v="1900"/>
    <s v="SP12"/>
    <s v="P04"/>
    <s v="G1"/>
    <x v="416"/>
    <x v="1613"/>
    <n v="743"/>
    <x v="2"/>
    <s v="Gigi Bohling"/>
    <n v="2024"/>
    <m/>
    <n v="3.85"/>
    <n v="2860.55"/>
    <x v="1891"/>
  </r>
  <r>
    <x v="1901"/>
    <s v="SP12"/>
    <s v="P05"/>
    <s v="G1"/>
    <x v="389"/>
    <x v="1614"/>
    <n v="441"/>
    <x v="0"/>
    <s v="Gigi Bohling"/>
    <n v="2023"/>
    <m/>
    <n v="5.72"/>
    <n v="2522.52"/>
    <x v="1892"/>
  </r>
  <r>
    <x v="1902"/>
    <s v="SP12"/>
    <s v="P05"/>
    <s v="G3"/>
    <x v="196"/>
    <x v="1615"/>
    <n v="664"/>
    <x v="0"/>
    <s v="Gigi Bohling"/>
    <n v="2023"/>
    <m/>
    <n v="5.72"/>
    <n v="3798.08"/>
    <x v="1893"/>
  </r>
  <r>
    <x v="1903"/>
    <s v="SP12"/>
    <s v="P05"/>
    <s v="G5"/>
    <x v="222"/>
    <x v="1616"/>
    <n v="58"/>
    <x v="0"/>
    <s v="Gigi Bohling"/>
    <n v="2024"/>
    <m/>
    <n v="5.72"/>
    <n v="331.76"/>
    <x v="1894"/>
  </r>
  <r>
    <x v="1904"/>
    <s v="SP12"/>
    <s v="P06"/>
    <s v="G1"/>
    <x v="14"/>
    <x v="1617"/>
    <n v="192"/>
    <x v="1"/>
    <s v="Gigi Bohling"/>
    <n v="2024"/>
    <m/>
    <n v="6.31"/>
    <n v="1211.52"/>
    <x v="1895"/>
  </r>
  <r>
    <x v="1905"/>
    <s v="SP12"/>
    <s v="P06"/>
    <s v="G1"/>
    <x v="144"/>
    <x v="1618"/>
    <n v="51"/>
    <x v="1"/>
    <s v="Gigi Bohling"/>
    <n v="2024"/>
    <m/>
    <n v="6.31"/>
    <n v="321.81"/>
    <x v="1896"/>
  </r>
  <r>
    <x v="1906"/>
    <s v="SP12"/>
    <s v="P07"/>
    <s v="G5"/>
    <x v="56"/>
    <x v="1619"/>
    <n v="203"/>
    <x v="1"/>
    <s v="Gigi Bohling"/>
    <n v="2024"/>
    <m/>
    <n v="9.94"/>
    <n v="2017.82"/>
    <x v="1897"/>
  </r>
  <r>
    <x v="1907"/>
    <s v="SP12"/>
    <s v="P07"/>
    <s v="G1"/>
    <x v="425"/>
    <x v="1620"/>
    <n v="207"/>
    <x v="0"/>
    <s v="Gigi Bohling"/>
    <n v="2023"/>
    <m/>
    <n v="9.94"/>
    <n v="2057.58"/>
    <x v="1898"/>
  </r>
  <r>
    <x v="1908"/>
    <s v="SP12"/>
    <s v="P07"/>
    <s v="G5"/>
    <x v="300"/>
    <x v="1621"/>
    <n v="208"/>
    <x v="0"/>
    <s v="Gigi Bohling"/>
    <n v="2023"/>
    <m/>
    <n v="9.94"/>
    <n v="2067.52"/>
    <x v="1899"/>
  </r>
  <r>
    <x v="1909"/>
    <s v="SP12"/>
    <s v="P08"/>
    <s v="G2"/>
    <x v="56"/>
    <x v="1016"/>
    <n v="101"/>
    <x v="3"/>
    <s v="Gigi Bohling"/>
    <n v="2024"/>
    <m/>
    <n v="7.73"/>
    <n v="780.73"/>
    <x v="1900"/>
  </r>
  <r>
    <x v="1910"/>
    <s v="SP12"/>
    <s v="P08"/>
    <s v="G6"/>
    <x v="285"/>
    <x v="1131"/>
    <n v="292"/>
    <x v="0"/>
    <s v="Gigi Bohling"/>
    <n v="2023"/>
    <m/>
    <n v="7.73"/>
    <n v="2257.1600000000003"/>
    <x v="1901"/>
  </r>
  <r>
    <x v="1911"/>
    <s v="SP12"/>
    <s v="P08"/>
    <s v="G4"/>
    <x v="319"/>
    <x v="1483"/>
    <n v="348"/>
    <x v="0"/>
    <s v="Gigi Bohling"/>
    <n v="2024"/>
    <m/>
    <n v="7.73"/>
    <n v="2690.04"/>
    <x v="1902"/>
  </r>
  <r>
    <x v="1912"/>
    <s v="SP12"/>
    <s v="P08"/>
    <s v="G1"/>
    <x v="84"/>
    <x v="1614"/>
    <n v="199"/>
    <x v="0"/>
    <s v="Gigi Bohling"/>
    <n v="2023"/>
    <m/>
    <n v="7.73"/>
    <n v="1538.27"/>
    <x v="1903"/>
  </r>
  <r>
    <x v="1913"/>
    <s v="SP12"/>
    <s v="P08"/>
    <s v="G5"/>
    <x v="64"/>
    <x v="1325"/>
    <n v="391"/>
    <x v="0"/>
    <s v="Gigi Bohling"/>
    <n v="2023"/>
    <m/>
    <n v="7.73"/>
    <n v="3022.4300000000003"/>
    <x v="1904"/>
  </r>
  <r>
    <x v="1914"/>
    <s v="SP12"/>
    <s v="P09"/>
    <s v="G6"/>
    <x v="347"/>
    <x v="211"/>
    <n v="274"/>
    <x v="0"/>
    <s v="Gigi Bohling"/>
    <n v="2023"/>
    <m/>
    <n v="3.68"/>
    <n v="1008.32"/>
    <x v="1905"/>
  </r>
  <r>
    <x v="1915"/>
    <s v="SP12"/>
    <s v="P10"/>
    <s v="G6"/>
    <x v="40"/>
    <x v="1622"/>
    <n v="613"/>
    <x v="0"/>
    <s v="Gigi Bohling"/>
    <n v="2023"/>
    <m/>
    <n v="8.2200000000000006"/>
    <n v="5038.8600000000006"/>
    <x v="1906"/>
  </r>
  <r>
    <x v="1916"/>
    <s v="SP12"/>
    <s v="P10"/>
    <s v="G2"/>
    <x v="0"/>
    <x v="1326"/>
    <n v="46"/>
    <x v="0"/>
    <s v="Gigi Bohling"/>
    <n v="2023"/>
    <m/>
    <n v="8.2200000000000006"/>
    <n v="378.12"/>
    <x v="1907"/>
  </r>
  <r>
    <x v="1917"/>
    <s v="SP12"/>
    <s v="P10"/>
    <s v="G5"/>
    <x v="306"/>
    <x v="1083"/>
    <n v="492"/>
    <x v="0"/>
    <s v="Gigi Bohling"/>
    <n v="2024"/>
    <m/>
    <n v="8.2200000000000006"/>
    <n v="4044.2400000000002"/>
    <x v="1908"/>
  </r>
  <r>
    <x v="1918"/>
    <s v="SP12"/>
    <s v="P12"/>
    <s v="G1"/>
    <x v="115"/>
    <x v="1623"/>
    <n v="364"/>
    <x v="2"/>
    <s v="Gigi Bohling"/>
    <n v="2024"/>
    <m/>
    <n v="4.74"/>
    <n v="1725.3600000000001"/>
    <x v="1909"/>
  </r>
  <r>
    <x v="1919"/>
    <s v="SP12"/>
    <s v="P12"/>
    <s v="G3"/>
    <x v="176"/>
    <x v="1624"/>
    <n v="73"/>
    <x v="0"/>
    <s v="Gigi Bohling"/>
    <n v="2023"/>
    <m/>
    <n v="4.74"/>
    <n v="346.02000000000004"/>
    <x v="1910"/>
  </r>
  <r>
    <x v="1920"/>
    <s v="SP12"/>
    <s v="P12"/>
    <s v="G4"/>
    <x v="371"/>
    <x v="1235"/>
    <n v="119"/>
    <x v="0"/>
    <s v="Gigi Bohling"/>
    <n v="2023"/>
    <m/>
    <n v="4.74"/>
    <n v="564.06000000000006"/>
    <x v="1911"/>
  </r>
  <r>
    <x v="1921"/>
    <s v="SP12"/>
    <s v="P12"/>
    <s v="G4"/>
    <x v="107"/>
    <x v="1225"/>
    <n v="298"/>
    <x v="0"/>
    <s v="Gigi Bohling"/>
    <n v="2023"/>
    <m/>
    <n v="4.74"/>
    <n v="1412.52"/>
    <x v="1912"/>
  </r>
  <r>
    <x v="1922"/>
    <s v="SP12"/>
    <s v="P13"/>
    <s v="G5"/>
    <x v="171"/>
    <x v="340"/>
    <n v="89"/>
    <x v="2"/>
    <s v="Gigi Bohling"/>
    <n v="2024"/>
    <m/>
    <n v="10.51"/>
    <n v="935.39"/>
    <x v="1913"/>
  </r>
  <r>
    <x v="1923"/>
    <s v="SP12"/>
    <s v="P13"/>
    <s v="G6"/>
    <x v="213"/>
    <x v="1625"/>
    <n v="33"/>
    <x v="3"/>
    <s v="Gigi Bohling"/>
    <n v="2023"/>
    <m/>
    <n v="10.51"/>
    <n v="346.83"/>
    <x v="1914"/>
  </r>
  <r>
    <x v="1924"/>
    <s v="SP12"/>
    <s v="P13"/>
    <s v="G1"/>
    <x v="305"/>
    <x v="1626"/>
    <n v="660"/>
    <x v="0"/>
    <s v="Gigi Bohling"/>
    <n v="2024"/>
    <m/>
    <n v="10.51"/>
    <n v="6936.5999999999995"/>
    <x v="1915"/>
  </r>
  <r>
    <x v="1925"/>
    <s v="SP12"/>
    <s v="P13"/>
    <s v="G1"/>
    <x v="389"/>
    <x v="1627"/>
    <n v="554"/>
    <x v="0"/>
    <s v="Gigi Bohling"/>
    <n v="2023"/>
    <m/>
    <n v="10.51"/>
    <n v="5822.54"/>
    <x v="1916"/>
  </r>
  <r>
    <x v="1926"/>
    <s v="SP12"/>
    <s v="P13"/>
    <s v="G6"/>
    <x v="179"/>
    <x v="1628"/>
    <n v="83"/>
    <x v="3"/>
    <s v="Gigi Bohling"/>
    <n v="2023"/>
    <m/>
    <n v="10.51"/>
    <n v="872.32999999999993"/>
    <x v="1917"/>
  </r>
  <r>
    <x v="1927"/>
    <s v="SP12"/>
    <s v="P13"/>
    <s v="G5"/>
    <x v="287"/>
    <x v="419"/>
    <n v="836"/>
    <x v="0"/>
    <s v="Gigi Bohling"/>
    <n v="2023"/>
    <m/>
    <n v="10.51"/>
    <n v="8786.36"/>
    <x v="1918"/>
  </r>
  <r>
    <x v="1928"/>
    <s v="SP12"/>
    <s v="P14"/>
    <s v="G4"/>
    <x v="311"/>
    <x v="1629"/>
    <n v="483"/>
    <x v="0"/>
    <s v="Gigi Bohling"/>
    <n v="2023"/>
    <m/>
    <n v="6.43"/>
    <n v="3105.69"/>
    <x v="1919"/>
  </r>
  <r>
    <x v="1929"/>
    <s v="SP12"/>
    <s v="P14"/>
    <s v="G6"/>
    <x v="182"/>
    <x v="1630"/>
    <n v="444"/>
    <x v="0"/>
    <s v="Gigi Bohling"/>
    <n v="2023"/>
    <m/>
    <n v="6.43"/>
    <n v="2854.92"/>
    <x v="1920"/>
  </r>
  <r>
    <x v="1930"/>
    <s v="SP12"/>
    <s v="P15"/>
    <s v="G6"/>
    <x v="21"/>
    <x v="1631"/>
    <n v="559"/>
    <x v="0"/>
    <s v="Gigi Bohling"/>
    <n v="2023"/>
    <m/>
    <n v="12.41"/>
    <n v="6937.1900000000005"/>
    <x v="1921"/>
  </r>
  <r>
    <x v="1931"/>
    <s v="SP12"/>
    <s v="P16"/>
    <s v="G1"/>
    <x v="231"/>
    <x v="346"/>
    <n v="337"/>
    <x v="1"/>
    <s v="Gigi Bohling"/>
    <n v="2024"/>
    <m/>
    <n v="9.57"/>
    <n v="3225.09"/>
    <x v="1922"/>
  </r>
  <r>
    <x v="1932"/>
    <s v="SP12"/>
    <s v="P17"/>
    <s v="G4"/>
    <x v="208"/>
    <x v="1632"/>
    <n v="169"/>
    <x v="0"/>
    <s v="Gigi Bohling"/>
    <n v="2023"/>
    <m/>
    <n v="8.43"/>
    <n v="1424.6699999999998"/>
    <x v="1923"/>
  </r>
  <r>
    <x v="1933"/>
    <s v="SP12"/>
    <s v="P17"/>
    <s v="G6"/>
    <x v="118"/>
    <x v="1633"/>
    <n v="236"/>
    <x v="0"/>
    <s v="Gigi Bohling"/>
    <n v="2023"/>
    <m/>
    <n v="8.43"/>
    <n v="1989.48"/>
    <x v="1924"/>
  </r>
  <r>
    <x v="1934"/>
    <s v="SP12"/>
    <s v="P17"/>
    <s v="G1"/>
    <x v="364"/>
    <x v="1634"/>
    <n v="422"/>
    <x v="0"/>
    <s v="Gigi Bohling"/>
    <n v="2023"/>
    <m/>
    <n v="8.43"/>
    <n v="3557.46"/>
    <x v="1925"/>
  </r>
  <r>
    <x v="1935"/>
    <s v="SP12"/>
    <s v="P17"/>
    <s v="G5"/>
    <x v="146"/>
    <x v="1635"/>
    <n v="998"/>
    <x v="0"/>
    <s v="Gigi Bohling"/>
    <n v="2024"/>
    <m/>
    <n v="8.43"/>
    <n v="8413.14"/>
    <x v="1926"/>
  </r>
  <r>
    <x v="1936"/>
    <s v="SP12"/>
    <s v="P17"/>
    <s v="G6"/>
    <x v="154"/>
    <x v="1636"/>
    <n v="396"/>
    <x v="0"/>
    <s v="Gigi Bohling"/>
    <n v="2024"/>
    <m/>
    <n v="8.43"/>
    <n v="3338.2799999999997"/>
    <x v="1927"/>
  </r>
  <r>
    <x v="1937"/>
    <s v="SP12"/>
    <s v="P18"/>
    <s v="G5"/>
    <x v="382"/>
    <x v="1637"/>
    <n v="1314"/>
    <x v="0"/>
    <s v="Gigi Bohling"/>
    <n v="2024"/>
    <m/>
    <n v="6.8"/>
    <n v="8935.1999999999989"/>
    <x v="1928"/>
  </r>
  <r>
    <x v="1938"/>
    <s v="SP12"/>
    <s v="P18"/>
    <s v="G6"/>
    <x v="56"/>
    <x v="971"/>
    <n v="279"/>
    <x v="1"/>
    <s v="Gigi Bohling"/>
    <n v="2024"/>
    <m/>
    <n v="6.8"/>
    <n v="1897.2"/>
    <x v="1929"/>
  </r>
  <r>
    <x v="1939"/>
    <s v="SP12"/>
    <s v="P18"/>
    <s v="G5"/>
    <x v="129"/>
    <x v="1411"/>
    <n v="377"/>
    <x v="0"/>
    <s v="Gigi Bohling"/>
    <n v="2023"/>
    <m/>
    <n v="6.8"/>
    <n v="2563.6"/>
    <x v="1930"/>
  </r>
  <r>
    <x v="1940"/>
    <s v="SP12"/>
    <s v="P18"/>
    <s v="G5"/>
    <x v="20"/>
    <x v="1638"/>
    <n v="141"/>
    <x v="0"/>
    <s v="Gigi Bohling"/>
    <n v="2023"/>
    <m/>
    <n v="6.8"/>
    <n v="958.8"/>
    <x v="1931"/>
  </r>
  <r>
    <x v="1941"/>
    <s v="SP12"/>
    <s v="P19"/>
    <s v="G3"/>
    <x v="130"/>
    <x v="1616"/>
    <n v="20"/>
    <x v="0"/>
    <s v="Gigi Bohling"/>
    <n v="2023"/>
    <m/>
    <n v="5.04"/>
    <n v="100.8"/>
    <x v="1932"/>
  </r>
  <r>
    <x v="1942"/>
    <s v="SP12"/>
    <s v="P19"/>
    <s v="G1"/>
    <x v="87"/>
    <x v="1639"/>
    <n v="291"/>
    <x v="0"/>
    <s v="Gigi Bohling"/>
    <n v="2024"/>
    <m/>
    <n v="5.04"/>
    <n v="1466.64"/>
    <x v="1933"/>
  </r>
  <r>
    <x v="1943"/>
    <s v="SP12"/>
    <s v="P19"/>
    <s v="G2"/>
    <x v="187"/>
    <x v="1506"/>
    <n v="290"/>
    <x v="0"/>
    <s v="Gigi Bohling"/>
    <n v="2024"/>
    <m/>
    <n v="5.04"/>
    <n v="1461.6"/>
    <x v="1934"/>
  </r>
  <r>
    <x v="1944"/>
    <s v="SP12"/>
    <s v="P20"/>
    <s v="G5"/>
    <x v="106"/>
    <x v="1640"/>
    <n v="645"/>
    <x v="0"/>
    <s v="Gigi Bohling"/>
    <n v="2023"/>
    <m/>
    <n v="2.76"/>
    <n v="1780.1999999999998"/>
    <x v="1935"/>
  </r>
  <r>
    <x v="1945"/>
    <s v="SP12"/>
    <s v="P21"/>
    <s v="G1"/>
    <x v="412"/>
    <x v="1641"/>
    <n v="153"/>
    <x v="0"/>
    <s v="Gigi Bohling"/>
    <n v="2023"/>
    <m/>
    <n v="3.32"/>
    <n v="507.96"/>
    <x v="1936"/>
  </r>
  <r>
    <x v="1946"/>
    <s v="SP12"/>
    <s v="P21"/>
    <s v="G5"/>
    <x v="241"/>
    <x v="790"/>
    <n v="1311"/>
    <x v="0"/>
    <s v="Gigi Bohling"/>
    <n v="2024"/>
    <m/>
    <n v="3.32"/>
    <n v="4352.5199999999995"/>
    <x v="1937"/>
  </r>
  <r>
    <x v="1947"/>
    <s v="SP12"/>
    <s v="P21"/>
    <s v="G4"/>
    <x v="236"/>
    <x v="519"/>
    <n v="144"/>
    <x v="0"/>
    <s v="Gigi Bohling"/>
    <n v="2023"/>
    <m/>
    <n v="3.32"/>
    <n v="478.08"/>
    <x v="1938"/>
  </r>
  <r>
    <x v="1948"/>
    <s v="SP12"/>
    <s v="P21"/>
    <s v="G2"/>
    <x v="341"/>
    <x v="1642"/>
    <n v="471"/>
    <x v="0"/>
    <s v="Gigi Bohling"/>
    <n v="2023"/>
    <m/>
    <n v="3.32"/>
    <n v="1563.72"/>
    <x v="1939"/>
  </r>
  <r>
    <x v="1949"/>
    <s v="SP12"/>
    <s v="P22"/>
    <s v="G2"/>
    <x v="16"/>
    <x v="1185"/>
    <n v="114"/>
    <x v="1"/>
    <s v="Gigi Bohling"/>
    <n v="2024"/>
    <m/>
    <n v="2.65"/>
    <n v="302.09999999999997"/>
    <x v="1940"/>
  </r>
  <r>
    <x v="1950"/>
    <s v="SP12"/>
    <s v="P22"/>
    <s v="G1"/>
    <x v="169"/>
    <x v="1643"/>
    <n v="280"/>
    <x v="1"/>
    <s v="Gigi Bohling"/>
    <n v="2024"/>
    <m/>
    <n v="2.65"/>
    <n v="742"/>
    <x v="1941"/>
  </r>
  <r>
    <x v="1951"/>
    <s v="SP12"/>
    <s v="P22"/>
    <s v="G4"/>
    <x v="24"/>
    <x v="919"/>
    <n v="3"/>
    <x v="0"/>
    <s v="Gigi Bohling"/>
    <n v="2024"/>
    <m/>
    <n v="2.65"/>
    <n v="7.9499999999999993"/>
    <x v="1942"/>
  </r>
  <r>
    <x v="1952"/>
    <s v="SP12"/>
    <s v="P22"/>
    <s v="G2"/>
    <x v="108"/>
    <x v="1644"/>
    <n v="394"/>
    <x v="0"/>
    <s v="Gigi Bohling"/>
    <n v="2023"/>
    <m/>
    <n v="2.65"/>
    <n v="1044.0999999999999"/>
    <x v="1943"/>
  </r>
  <r>
    <x v="1953"/>
    <s v="SP12"/>
    <s v="P22"/>
    <s v="G2"/>
    <x v="207"/>
    <x v="1429"/>
    <n v="191"/>
    <x v="0"/>
    <s v="Gigi Bohling"/>
    <n v="2024"/>
    <m/>
    <n v="2.65"/>
    <n v="506.15"/>
    <x v="1944"/>
  </r>
  <r>
    <x v="1954"/>
    <s v="SP12"/>
    <s v="P22"/>
    <s v="G4"/>
    <x v="299"/>
    <x v="1645"/>
    <n v="77"/>
    <x v="0"/>
    <s v="Gigi Bohling"/>
    <n v="2023"/>
    <m/>
    <n v="2.65"/>
    <n v="204.04999999999998"/>
    <x v="1945"/>
  </r>
  <r>
    <x v="1955"/>
    <s v="SP12"/>
    <s v="P22"/>
    <s v="G1"/>
    <x v="342"/>
    <x v="1646"/>
    <n v="469"/>
    <x v="0"/>
    <s v="Gigi Bohling"/>
    <n v="2024"/>
    <m/>
    <n v="2.65"/>
    <n v="1242.8499999999999"/>
    <x v="1946"/>
  </r>
  <r>
    <x v="1956"/>
    <s v="SP12"/>
    <s v="P22"/>
    <s v="G2"/>
    <x v="169"/>
    <x v="1647"/>
    <n v="1"/>
    <x v="1"/>
    <s v="Gigi Bohling"/>
    <n v="2024"/>
    <m/>
    <n v="2.65"/>
    <n v="2.65"/>
    <x v="1947"/>
  </r>
  <r>
    <x v="1957"/>
    <s v="SP12"/>
    <s v="P22"/>
    <s v="G4"/>
    <x v="397"/>
    <x v="195"/>
    <n v="310"/>
    <x v="0"/>
    <s v="Gigi Bohling"/>
    <n v="2024"/>
    <m/>
    <n v="2.65"/>
    <n v="821.5"/>
    <x v="1948"/>
  </r>
  <r>
    <x v="1958"/>
    <s v="SP12"/>
    <s v="P22"/>
    <s v="G5"/>
    <x v="367"/>
    <x v="1648"/>
    <n v="110"/>
    <x v="0"/>
    <s v="Gigi Bohling"/>
    <n v="2024"/>
    <m/>
    <n v="2.65"/>
    <n v="291.5"/>
    <x v="1949"/>
  </r>
  <r>
    <x v="1959"/>
    <s v="SP12"/>
    <s v="P01"/>
    <s v="G4"/>
    <x v="29"/>
    <x v="1283"/>
    <n v="248"/>
    <x v="0"/>
    <s v="Gigi Bohling"/>
    <n v="2023"/>
    <m/>
    <n v="5.26"/>
    <n v="1304.48"/>
    <x v="1950"/>
  </r>
  <r>
    <x v="1960"/>
    <s v="SP12"/>
    <s v="P01"/>
    <s v="G6"/>
    <x v="334"/>
    <x v="330"/>
    <n v="130"/>
    <x v="0"/>
    <s v="Gigi Bohling"/>
    <n v="2023"/>
    <m/>
    <n v="5.26"/>
    <n v="683.8"/>
    <x v="1951"/>
  </r>
  <r>
    <x v="1961"/>
    <s v="SP12"/>
    <s v="P01"/>
    <s v="G2"/>
    <x v="212"/>
    <x v="1649"/>
    <n v="949"/>
    <x v="0"/>
    <s v="Gigi Bohling"/>
    <n v="2024"/>
    <m/>
    <n v="5.26"/>
    <n v="4991.74"/>
    <x v="1952"/>
  </r>
  <r>
    <x v="1962"/>
    <s v="SP12"/>
    <s v="P03"/>
    <s v="G5"/>
    <x v="13"/>
    <x v="1185"/>
    <n v="251"/>
    <x v="3"/>
    <s v="Gigi Bohling"/>
    <n v="2024"/>
    <m/>
    <n v="5.15"/>
    <n v="1292.6500000000001"/>
    <x v="1953"/>
  </r>
  <r>
    <x v="1963"/>
    <s v="SP12"/>
    <s v="P04"/>
    <s v="G3"/>
    <x v="131"/>
    <x v="1650"/>
    <n v="1334"/>
    <x v="0"/>
    <s v="Gigi Bohling"/>
    <n v="2024"/>
    <m/>
    <n v="3.85"/>
    <n v="5135.9000000000005"/>
    <x v="1954"/>
  </r>
  <r>
    <x v="1964"/>
    <s v="SP12"/>
    <s v="P04"/>
    <s v="G4"/>
    <x v="219"/>
    <x v="1651"/>
    <n v="1332"/>
    <x v="0"/>
    <s v="Gigi Bohling"/>
    <n v="2023"/>
    <m/>
    <n v="3.85"/>
    <n v="5128.2"/>
    <x v="1955"/>
  </r>
  <r>
    <x v="1965"/>
    <s v="SP12"/>
    <s v="P04"/>
    <s v="G4"/>
    <x v="296"/>
    <x v="1652"/>
    <n v="1371"/>
    <x v="0"/>
    <s v="Gigi Bohling"/>
    <n v="2023"/>
    <m/>
    <n v="3.85"/>
    <n v="5278.35"/>
    <x v="1956"/>
  </r>
  <r>
    <x v="1966"/>
    <s v="SP12"/>
    <s v="P04"/>
    <s v="G2"/>
    <x v="124"/>
    <x v="1653"/>
    <n v="1299"/>
    <x v="0"/>
    <s v="Gigi Bohling"/>
    <n v="2023"/>
    <m/>
    <n v="3.85"/>
    <n v="5001.1500000000005"/>
    <x v="1957"/>
  </r>
  <r>
    <x v="1967"/>
    <s v="SP12"/>
    <s v="P04"/>
    <s v="G6"/>
    <x v="92"/>
    <x v="1654"/>
    <n v="12"/>
    <x v="0"/>
    <s v="Gigi Bohling"/>
    <n v="2023"/>
    <m/>
    <n v="3.85"/>
    <n v="46.2"/>
    <x v="1958"/>
  </r>
  <r>
    <x v="1968"/>
    <s v="SP12"/>
    <s v="P05"/>
    <s v="G4"/>
    <x v="393"/>
    <x v="1488"/>
    <n v="24"/>
    <x v="0"/>
    <s v="Gigi Bohling"/>
    <n v="2024"/>
    <m/>
    <n v="5.72"/>
    <n v="137.28"/>
    <x v="1959"/>
  </r>
  <r>
    <x v="1969"/>
    <s v="SP12"/>
    <s v="P05"/>
    <s v="G6"/>
    <x v="151"/>
    <x v="1655"/>
    <n v="281"/>
    <x v="3"/>
    <s v="Gigi Bohling"/>
    <n v="2023"/>
    <m/>
    <n v="5.72"/>
    <n v="1607.32"/>
    <x v="1960"/>
  </r>
  <r>
    <x v="1970"/>
    <s v="SP12"/>
    <s v="P07"/>
    <s v="G5"/>
    <x v="259"/>
    <x v="1656"/>
    <n v="187"/>
    <x v="0"/>
    <s v="Gigi Bohling"/>
    <n v="2023"/>
    <m/>
    <n v="9.94"/>
    <n v="1858.78"/>
    <x v="1961"/>
  </r>
  <r>
    <x v="1971"/>
    <s v="SP12"/>
    <s v="P07"/>
    <s v="G1"/>
    <x v="284"/>
    <x v="1657"/>
    <n v="164"/>
    <x v="0"/>
    <s v="Gigi Bohling"/>
    <n v="2024"/>
    <m/>
    <n v="9.94"/>
    <n v="1630.1599999999999"/>
    <x v="1962"/>
  </r>
  <r>
    <x v="1972"/>
    <s v="SP12"/>
    <s v="P07"/>
    <s v="G4"/>
    <x v="263"/>
    <x v="693"/>
    <n v="222"/>
    <x v="3"/>
    <s v="Gigi Bohling"/>
    <n v="2023"/>
    <m/>
    <n v="9.94"/>
    <n v="2206.6799999999998"/>
    <x v="1963"/>
  </r>
  <r>
    <x v="1973"/>
    <s v="SP12"/>
    <s v="P07"/>
    <s v="G6"/>
    <x v="257"/>
    <x v="1314"/>
    <n v="205"/>
    <x v="0"/>
    <s v="Gigi Bohling"/>
    <n v="2023"/>
    <m/>
    <n v="9.94"/>
    <n v="2037.6999999999998"/>
    <x v="1964"/>
  </r>
  <r>
    <x v="1974"/>
    <s v="SP12"/>
    <s v="P08"/>
    <s v="G4"/>
    <x v="182"/>
    <x v="1658"/>
    <n v="11"/>
    <x v="0"/>
    <s v="Gigi Bohling"/>
    <n v="2023"/>
    <m/>
    <n v="7.73"/>
    <n v="85.03"/>
    <x v="1965"/>
  </r>
  <r>
    <x v="1975"/>
    <s v="SP12"/>
    <s v="P08"/>
    <s v="G2"/>
    <x v="267"/>
    <x v="1659"/>
    <n v="173"/>
    <x v="1"/>
    <s v="Gigi Bohling"/>
    <n v="2024"/>
    <m/>
    <n v="7.73"/>
    <n v="1337.29"/>
    <x v="1966"/>
  </r>
  <r>
    <x v="1976"/>
    <s v="SP12"/>
    <s v="P08"/>
    <s v="G4"/>
    <x v="15"/>
    <x v="1660"/>
    <n v="247"/>
    <x v="2"/>
    <s v="Gigi Bohling"/>
    <n v="2024"/>
    <m/>
    <n v="7.73"/>
    <n v="1909.3100000000002"/>
    <x v="1967"/>
  </r>
  <r>
    <x v="1977"/>
    <s v="SP12"/>
    <s v="P08"/>
    <s v="G6"/>
    <x v="317"/>
    <x v="1661"/>
    <n v="303"/>
    <x v="0"/>
    <s v="Gigi Bohling"/>
    <n v="2023"/>
    <m/>
    <n v="7.73"/>
    <n v="2342.19"/>
    <x v="1968"/>
  </r>
  <r>
    <x v="1978"/>
    <s v="SP12"/>
    <s v="P09"/>
    <s v="G3"/>
    <x v="433"/>
    <x v="59"/>
    <n v="397"/>
    <x v="0"/>
    <s v="Gigi Bohling"/>
    <n v="2023"/>
    <m/>
    <n v="3.68"/>
    <n v="1460.96"/>
    <x v="1969"/>
  </r>
  <r>
    <x v="1979"/>
    <s v="SP12"/>
    <s v="P10"/>
    <s v="G3"/>
    <x v="12"/>
    <x v="1662"/>
    <n v="506"/>
    <x v="0"/>
    <s v="Gigi Bohling"/>
    <n v="2023"/>
    <m/>
    <n v="8.2200000000000006"/>
    <n v="4159.3200000000006"/>
    <x v="1970"/>
  </r>
  <r>
    <x v="1980"/>
    <s v="SP12"/>
    <s v="P10"/>
    <s v="G4"/>
    <x v="66"/>
    <x v="1142"/>
    <n v="467"/>
    <x v="0"/>
    <s v="Gigi Bohling"/>
    <n v="2023"/>
    <m/>
    <n v="8.2200000000000006"/>
    <n v="3838.7400000000002"/>
    <x v="1971"/>
  </r>
  <r>
    <x v="1981"/>
    <s v="SP12"/>
    <s v="P10"/>
    <s v="G2"/>
    <x v="60"/>
    <x v="90"/>
    <n v="339"/>
    <x v="0"/>
    <s v="Gigi Bohling"/>
    <n v="2023"/>
    <m/>
    <n v="8.2200000000000006"/>
    <n v="2786.5800000000004"/>
    <x v="1972"/>
  </r>
  <r>
    <x v="1982"/>
    <s v="SP12"/>
    <s v="P10"/>
    <s v="G5"/>
    <x v="19"/>
    <x v="261"/>
    <n v="240"/>
    <x v="0"/>
    <s v="Gigi Bohling"/>
    <n v="2023"/>
    <m/>
    <n v="8.2200000000000006"/>
    <n v="1972.8000000000002"/>
    <x v="1973"/>
  </r>
  <r>
    <x v="1983"/>
    <s v="SP12"/>
    <s v="P10"/>
    <s v="G6"/>
    <x v="404"/>
    <x v="1663"/>
    <n v="573"/>
    <x v="0"/>
    <s v="Gigi Bohling"/>
    <n v="2024"/>
    <m/>
    <n v="8.2200000000000006"/>
    <n v="4710.0600000000004"/>
    <x v="1974"/>
  </r>
  <r>
    <x v="1984"/>
    <s v="SP12"/>
    <s v="P10"/>
    <s v="G1"/>
    <x v="220"/>
    <x v="376"/>
    <n v="668"/>
    <x v="0"/>
    <s v="Gigi Bohling"/>
    <n v="2023"/>
    <m/>
    <n v="8.2200000000000006"/>
    <n v="5490.96"/>
    <x v="1975"/>
  </r>
  <r>
    <x v="1985"/>
    <s v="SP12"/>
    <s v="P11"/>
    <s v="G6"/>
    <x v="52"/>
    <x v="1664"/>
    <n v="432"/>
    <x v="0"/>
    <s v="Gigi Bohling"/>
    <n v="2023"/>
    <m/>
    <n v="10.23"/>
    <n v="4419.3600000000006"/>
    <x v="1976"/>
  </r>
  <r>
    <x v="1986"/>
    <s v="SP12"/>
    <s v="P12"/>
    <s v="G2"/>
    <x v="190"/>
    <x v="1665"/>
    <n v="579"/>
    <x v="0"/>
    <s v="Gigi Bohling"/>
    <n v="2023"/>
    <m/>
    <n v="4.74"/>
    <n v="2744.46"/>
    <x v="1977"/>
  </r>
  <r>
    <x v="1987"/>
    <s v="SP12"/>
    <s v="P12"/>
    <s v="G2"/>
    <x v="66"/>
    <x v="1666"/>
    <n v="385"/>
    <x v="0"/>
    <s v="Gigi Bohling"/>
    <n v="2023"/>
    <m/>
    <n v="4.74"/>
    <n v="1824.9"/>
    <x v="1978"/>
  </r>
  <r>
    <x v="1988"/>
    <s v="SP12"/>
    <s v="P12"/>
    <s v="G5"/>
    <x v="335"/>
    <x v="21"/>
    <n v="442"/>
    <x v="1"/>
    <s v="Gigi Bohling"/>
    <n v="2024"/>
    <m/>
    <n v="4.74"/>
    <n v="2095.08"/>
    <x v="1979"/>
  </r>
  <r>
    <x v="1989"/>
    <s v="SP12"/>
    <s v="P12"/>
    <s v="G1"/>
    <x v="335"/>
    <x v="599"/>
    <n v="669"/>
    <x v="1"/>
    <s v="Gigi Bohling"/>
    <n v="2024"/>
    <m/>
    <n v="4.74"/>
    <n v="3171.06"/>
    <x v="1980"/>
  </r>
  <r>
    <x v="1990"/>
    <s v="SP12"/>
    <s v="P12"/>
    <s v="G5"/>
    <x v="179"/>
    <x v="737"/>
    <n v="191"/>
    <x v="0"/>
    <s v="Gigi Bohling"/>
    <n v="2023"/>
    <m/>
    <n v="4.74"/>
    <n v="905.34"/>
    <x v="1981"/>
  </r>
  <r>
    <x v="1991"/>
    <s v="SP12"/>
    <s v="P13"/>
    <s v="G5"/>
    <x v="48"/>
    <x v="1667"/>
    <n v="401"/>
    <x v="0"/>
    <s v="Gigi Bohling"/>
    <n v="2024"/>
    <m/>
    <n v="10.51"/>
    <n v="4214.51"/>
    <x v="1982"/>
  </r>
  <r>
    <x v="1992"/>
    <s v="SP12"/>
    <s v="P13"/>
    <s v="G2"/>
    <x v="226"/>
    <x v="1668"/>
    <n v="9"/>
    <x v="0"/>
    <s v="Gigi Bohling"/>
    <n v="2024"/>
    <m/>
    <n v="10.51"/>
    <n v="94.59"/>
    <x v="1983"/>
  </r>
  <r>
    <x v="1993"/>
    <s v="SP12"/>
    <s v="P13"/>
    <s v="G5"/>
    <x v="103"/>
    <x v="509"/>
    <n v="100"/>
    <x v="0"/>
    <s v="Gigi Bohling"/>
    <n v="2023"/>
    <m/>
    <n v="10.51"/>
    <n v="1051"/>
    <x v="1984"/>
  </r>
  <r>
    <x v="1994"/>
    <s v="SP12"/>
    <s v="P14"/>
    <s v="G2"/>
    <x v="365"/>
    <x v="254"/>
    <n v="97"/>
    <x v="2"/>
    <s v="Gigi Bohling"/>
    <n v="2024"/>
    <m/>
    <n v="6.43"/>
    <n v="623.70999999999992"/>
    <x v="1985"/>
  </r>
  <r>
    <x v="1995"/>
    <s v="SP12"/>
    <s v="P14"/>
    <s v="G2"/>
    <x v="327"/>
    <x v="565"/>
    <n v="359"/>
    <x v="0"/>
    <s v="Gigi Bohling"/>
    <n v="2024"/>
    <m/>
    <n v="6.43"/>
    <n v="2308.37"/>
    <x v="1986"/>
  </r>
  <r>
    <x v="1996"/>
    <s v="SP12"/>
    <s v="P15"/>
    <s v="G1"/>
    <x v="311"/>
    <x v="185"/>
    <n v="396"/>
    <x v="0"/>
    <s v="Gigi Bohling"/>
    <n v="2023"/>
    <m/>
    <n v="12.41"/>
    <n v="4914.3599999999997"/>
    <x v="1987"/>
  </r>
  <r>
    <x v="1997"/>
    <s v="SP12"/>
    <s v="P16"/>
    <s v="G2"/>
    <x v="109"/>
    <x v="1669"/>
    <n v="254"/>
    <x v="0"/>
    <s v="Gigi Bohling"/>
    <n v="2024"/>
    <m/>
    <n v="9.57"/>
    <n v="2430.7800000000002"/>
    <x v="1988"/>
  </r>
  <r>
    <x v="1998"/>
    <s v="SP12"/>
    <s v="P16"/>
    <s v="G4"/>
    <x v="67"/>
    <x v="1670"/>
    <n v="859"/>
    <x v="0"/>
    <s v="Gigi Bohling"/>
    <n v="2023"/>
    <m/>
    <n v="9.57"/>
    <n v="8220.630000000001"/>
    <x v="1989"/>
  </r>
  <r>
    <x v="1999"/>
    <s v="SP12"/>
    <s v="P16"/>
    <s v="G4"/>
    <x v="284"/>
    <x v="1671"/>
    <n v="772"/>
    <x v="0"/>
    <s v="Gigi Bohling"/>
    <n v="2024"/>
    <m/>
    <n v="9.57"/>
    <n v="7388.04"/>
    <x v="1990"/>
  </r>
  <r>
    <x v="2000"/>
    <s v="SP12"/>
    <s v="P16"/>
    <s v="G6"/>
    <x v="196"/>
    <x v="148"/>
    <n v="87"/>
    <x v="0"/>
    <s v="Gigi Bohling"/>
    <n v="2023"/>
    <m/>
    <n v="9.57"/>
    <n v="832.59"/>
    <x v="1991"/>
  </r>
  <r>
    <x v="2001"/>
    <s v="SP12"/>
    <s v="P17"/>
    <s v="G1"/>
    <x v="248"/>
    <x v="704"/>
    <n v="98"/>
    <x v="0"/>
    <s v="Gigi Bohling"/>
    <n v="2023"/>
    <m/>
    <n v="8.43"/>
    <n v="826.14"/>
    <x v="1992"/>
  </r>
  <r>
    <x v="2002"/>
    <s v="SP12"/>
    <s v="P17"/>
    <s v="G1"/>
    <x v="45"/>
    <x v="1672"/>
    <n v="675"/>
    <x v="0"/>
    <s v="Gigi Bohling"/>
    <n v="2023"/>
    <m/>
    <n v="8.43"/>
    <n v="5690.25"/>
    <x v="1993"/>
  </r>
  <r>
    <x v="2003"/>
    <s v="SP12"/>
    <s v="P18"/>
    <s v="G6"/>
    <x v="292"/>
    <x v="1076"/>
    <n v="788"/>
    <x v="0"/>
    <s v="Gigi Bohling"/>
    <n v="2024"/>
    <m/>
    <n v="6.8"/>
    <n v="5358.4"/>
    <x v="1994"/>
  </r>
  <r>
    <x v="2004"/>
    <s v="SP12"/>
    <s v="P18"/>
    <s v="G4"/>
    <x v="19"/>
    <x v="1260"/>
    <n v="1125"/>
    <x v="0"/>
    <s v="Gigi Bohling"/>
    <n v="2023"/>
    <m/>
    <n v="6.8"/>
    <n v="7650"/>
    <x v="1995"/>
  </r>
  <r>
    <x v="2005"/>
    <s v="SP12"/>
    <s v="P18"/>
    <s v="G6"/>
    <x v="21"/>
    <x v="1673"/>
    <n v="1007"/>
    <x v="0"/>
    <s v="Gigi Bohling"/>
    <n v="2023"/>
    <m/>
    <n v="6.8"/>
    <n v="6847.5999999999995"/>
    <x v="1996"/>
  </r>
  <r>
    <x v="2006"/>
    <s v="SP12"/>
    <s v="P19"/>
    <s v="G2"/>
    <x v="245"/>
    <x v="1607"/>
    <n v="46"/>
    <x v="0"/>
    <s v="Gigi Bohling"/>
    <n v="2023"/>
    <m/>
    <n v="5.04"/>
    <n v="231.84"/>
    <x v="1997"/>
  </r>
  <r>
    <x v="2007"/>
    <s v="SP12"/>
    <s v="P20"/>
    <s v="G1"/>
    <x v="259"/>
    <x v="1356"/>
    <n v="162"/>
    <x v="0"/>
    <s v="Gigi Bohling"/>
    <n v="2023"/>
    <m/>
    <n v="2.76"/>
    <n v="447.11999999999995"/>
    <x v="1998"/>
  </r>
  <r>
    <x v="2008"/>
    <s v="SP12"/>
    <s v="P20"/>
    <s v="G2"/>
    <x v="250"/>
    <x v="1674"/>
    <n v="307"/>
    <x v="0"/>
    <s v="Gigi Bohling"/>
    <n v="2023"/>
    <m/>
    <n v="2.76"/>
    <n v="847.31999999999994"/>
    <x v="1999"/>
  </r>
  <r>
    <x v="2009"/>
    <s v="SP12"/>
    <s v="P20"/>
    <s v="G4"/>
    <x v="117"/>
    <x v="698"/>
    <n v="830"/>
    <x v="3"/>
    <s v="Gigi Bohling"/>
    <n v="2024"/>
    <m/>
    <n v="2.76"/>
    <n v="2290.7999999999997"/>
    <x v="2000"/>
  </r>
  <r>
    <x v="2010"/>
    <s v="SP12"/>
    <s v="P20"/>
    <s v="G6"/>
    <x v="332"/>
    <x v="1675"/>
    <n v="652"/>
    <x v="0"/>
    <s v="Gigi Bohling"/>
    <n v="2023"/>
    <m/>
    <n v="2.76"/>
    <n v="1799.5199999999998"/>
    <x v="2001"/>
  </r>
  <r>
    <x v="2011"/>
    <s v="SP12"/>
    <s v="P21"/>
    <s v="G5"/>
    <x v="125"/>
    <x v="1676"/>
    <n v="388"/>
    <x v="0"/>
    <s v="Gigi Bohling"/>
    <n v="2023"/>
    <m/>
    <n v="3.32"/>
    <n v="1288.1599999999999"/>
    <x v="2002"/>
  </r>
  <r>
    <x v="2012"/>
    <s v="SP12"/>
    <s v="P22"/>
    <s v="G1"/>
    <x v="147"/>
    <x v="1677"/>
    <n v="394"/>
    <x v="0"/>
    <s v="Gigi Bohling"/>
    <n v="2023"/>
    <m/>
    <n v="2.65"/>
    <n v="1044.0999999999999"/>
    <x v="2003"/>
  </r>
  <r>
    <x v="2013"/>
    <s v="SP12"/>
    <s v="P22"/>
    <s v="G6"/>
    <x v="1"/>
    <x v="1678"/>
    <n v="556"/>
    <x v="0"/>
    <s v="Gigi Bohling"/>
    <n v="2023"/>
    <m/>
    <n v="2.65"/>
    <n v="1473.3999999999999"/>
    <x v="2004"/>
  </r>
  <r>
    <x v="2014"/>
    <s v="SP12"/>
    <s v="P22"/>
    <s v="G5"/>
    <x v="50"/>
    <x v="1679"/>
    <n v="188"/>
    <x v="0"/>
    <s v="Gigi Bohling"/>
    <n v="2023"/>
    <m/>
    <n v="2.65"/>
    <n v="498.2"/>
    <x v="2005"/>
  </r>
  <r>
    <x v="2015"/>
    <s v="SP04"/>
    <s v="P01"/>
    <s v="G4"/>
    <x v="425"/>
    <x v="1680"/>
    <n v="433"/>
    <x v="0"/>
    <s v="Curtice Advani"/>
    <n v="2023"/>
    <m/>
    <n v="5.26"/>
    <n v="2277.58"/>
    <x v="2006"/>
  </r>
  <r>
    <x v="2016"/>
    <s v="SP04"/>
    <s v="P01"/>
    <s v="G6"/>
    <x v="164"/>
    <x v="1681"/>
    <n v="241"/>
    <x v="3"/>
    <s v="Curtice Advani"/>
    <n v="2023"/>
    <m/>
    <n v="5.26"/>
    <n v="1267.6599999999999"/>
    <x v="2007"/>
  </r>
  <r>
    <x v="2017"/>
    <s v="SP04"/>
    <s v="P01"/>
    <s v="G4"/>
    <x v="48"/>
    <x v="1682"/>
    <n v="373"/>
    <x v="0"/>
    <s v="Curtice Advani"/>
    <n v="2024"/>
    <m/>
    <n v="5.26"/>
    <n v="1961.98"/>
    <x v="2008"/>
  </r>
  <r>
    <x v="2018"/>
    <s v="SP04"/>
    <s v="P01"/>
    <s v="G3"/>
    <x v="263"/>
    <x v="1683"/>
    <n v="416"/>
    <x v="0"/>
    <s v="Curtice Advani"/>
    <n v="2023"/>
    <m/>
    <n v="5.26"/>
    <n v="2188.16"/>
    <x v="2009"/>
  </r>
  <r>
    <x v="2019"/>
    <s v="SP04"/>
    <s v="P02"/>
    <s v="G2"/>
    <x v="421"/>
    <x v="1684"/>
    <n v="267"/>
    <x v="0"/>
    <s v="Curtice Advani"/>
    <n v="2023"/>
    <m/>
    <n v="7.48"/>
    <n v="1997.16"/>
    <x v="2010"/>
  </r>
  <r>
    <x v="2020"/>
    <s v="SP04"/>
    <s v="P02"/>
    <s v="G2"/>
    <x v="302"/>
    <x v="1685"/>
    <n v="342"/>
    <x v="0"/>
    <s v="Curtice Advani"/>
    <n v="2023"/>
    <m/>
    <n v="7.48"/>
    <n v="2558.1600000000003"/>
    <x v="2011"/>
  </r>
  <r>
    <x v="2021"/>
    <s v="SP04"/>
    <s v="P03"/>
    <s v="G6"/>
    <x v="229"/>
    <x v="1686"/>
    <n v="1211"/>
    <x v="0"/>
    <s v="Curtice Advani"/>
    <n v="2023"/>
    <m/>
    <n v="5.15"/>
    <n v="6236.6500000000005"/>
    <x v="2012"/>
  </r>
  <r>
    <x v="2022"/>
    <s v="SP04"/>
    <s v="P04"/>
    <s v="G2"/>
    <x v="413"/>
    <x v="1687"/>
    <n v="65"/>
    <x v="0"/>
    <s v="Curtice Advani"/>
    <n v="2023"/>
    <m/>
    <n v="3.85"/>
    <n v="250.25"/>
    <x v="2013"/>
  </r>
  <r>
    <x v="2023"/>
    <s v="SP04"/>
    <s v="P04"/>
    <s v="G2"/>
    <x v="70"/>
    <x v="1623"/>
    <n v="1236"/>
    <x v="0"/>
    <s v="Curtice Advani"/>
    <n v="2023"/>
    <m/>
    <n v="3.85"/>
    <n v="4758.6000000000004"/>
    <x v="2014"/>
  </r>
  <r>
    <x v="2024"/>
    <s v="SP04"/>
    <s v="P04"/>
    <s v="G6"/>
    <x v="372"/>
    <x v="1688"/>
    <n v="393"/>
    <x v="0"/>
    <s v="Curtice Advani"/>
    <n v="2023"/>
    <m/>
    <n v="3.85"/>
    <n v="1513.05"/>
    <x v="2015"/>
  </r>
  <r>
    <x v="2025"/>
    <s v="SP04"/>
    <s v="P04"/>
    <s v="G2"/>
    <x v="98"/>
    <x v="1689"/>
    <n v="1045"/>
    <x v="1"/>
    <s v="Curtice Advani"/>
    <n v="2024"/>
    <m/>
    <n v="3.85"/>
    <n v="4023.25"/>
    <x v="2016"/>
  </r>
  <r>
    <x v="2026"/>
    <s v="SP04"/>
    <s v="P04"/>
    <s v="G5"/>
    <x v="31"/>
    <x v="1690"/>
    <n v="765"/>
    <x v="0"/>
    <s v="Curtice Advani"/>
    <n v="2023"/>
    <m/>
    <n v="3.85"/>
    <n v="2945.25"/>
    <x v="2017"/>
  </r>
  <r>
    <x v="2027"/>
    <s v="SP04"/>
    <s v="P05"/>
    <s v="G6"/>
    <x v="249"/>
    <x v="1691"/>
    <n v="722"/>
    <x v="1"/>
    <s v="Curtice Advani"/>
    <n v="2024"/>
    <m/>
    <n v="5.72"/>
    <n v="4129.84"/>
    <x v="2018"/>
  </r>
  <r>
    <x v="2028"/>
    <s v="SP04"/>
    <s v="P05"/>
    <s v="G1"/>
    <x v="274"/>
    <x v="1120"/>
    <n v="43"/>
    <x v="0"/>
    <s v="Curtice Advani"/>
    <n v="2024"/>
    <m/>
    <n v="5.72"/>
    <n v="245.95999999999998"/>
    <x v="2019"/>
  </r>
  <r>
    <x v="2029"/>
    <s v="SP04"/>
    <s v="P05"/>
    <s v="G2"/>
    <x v="24"/>
    <x v="1692"/>
    <n v="574"/>
    <x v="0"/>
    <s v="Curtice Advani"/>
    <n v="2024"/>
    <m/>
    <n v="5.72"/>
    <n v="3283.2799999999997"/>
    <x v="2020"/>
  </r>
  <r>
    <x v="2030"/>
    <s v="SP04"/>
    <s v="P05"/>
    <s v="G6"/>
    <x v="226"/>
    <x v="184"/>
    <n v="91"/>
    <x v="0"/>
    <s v="Curtice Advani"/>
    <n v="2024"/>
    <m/>
    <n v="5.72"/>
    <n v="520.52"/>
    <x v="2021"/>
  </r>
  <r>
    <x v="2031"/>
    <s v="SP04"/>
    <s v="P05"/>
    <s v="G2"/>
    <x v="145"/>
    <x v="1693"/>
    <n v="1047"/>
    <x v="0"/>
    <s v="Curtice Advani"/>
    <n v="2023"/>
    <m/>
    <n v="5.72"/>
    <n v="5988.84"/>
    <x v="2022"/>
  </r>
  <r>
    <x v="2032"/>
    <s v="SP04"/>
    <s v="P06"/>
    <s v="G5"/>
    <x v="367"/>
    <x v="563"/>
    <n v="181"/>
    <x v="0"/>
    <s v="Curtice Advani"/>
    <n v="2024"/>
    <m/>
    <n v="6.31"/>
    <n v="1142.1099999999999"/>
    <x v="2023"/>
  </r>
  <r>
    <x v="2033"/>
    <s v="SP04"/>
    <s v="P07"/>
    <s v="G5"/>
    <x v="66"/>
    <x v="1165"/>
    <n v="139"/>
    <x v="0"/>
    <s v="Curtice Advani"/>
    <n v="2023"/>
    <m/>
    <n v="9.94"/>
    <n v="1381.6599999999999"/>
    <x v="2024"/>
  </r>
  <r>
    <x v="2034"/>
    <s v="SP04"/>
    <s v="P07"/>
    <s v="G3"/>
    <x v="92"/>
    <x v="1694"/>
    <n v="210"/>
    <x v="3"/>
    <s v="Curtice Advani"/>
    <n v="2023"/>
    <m/>
    <n v="9.94"/>
    <n v="2087.4"/>
    <x v="2025"/>
  </r>
  <r>
    <x v="2035"/>
    <s v="SP04"/>
    <s v="P07"/>
    <s v="G6"/>
    <x v="338"/>
    <x v="1695"/>
    <n v="192"/>
    <x v="0"/>
    <s v="Curtice Advani"/>
    <n v="2023"/>
    <m/>
    <n v="9.94"/>
    <n v="1908.48"/>
    <x v="2026"/>
  </r>
  <r>
    <x v="2036"/>
    <s v="SP04"/>
    <s v="P07"/>
    <s v="G1"/>
    <x v="252"/>
    <x v="1131"/>
    <n v="206"/>
    <x v="1"/>
    <s v="Curtice Advani"/>
    <n v="2024"/>
    <m/>
    <n v="9.94"/>
    <n v="2047.6399999999999"/>
    <x v="2027"/>
  </r>
  <r>
    <x v="2037"/>
    <s v="SP04"/>
    <s v="P08"/>
    <s v="G1"/>
    <x v="229"/>
    <x v="1696"/>
    <n v="259"/>
    <x v="0"/>
    <s v="Curtice Advani"/>
    <n v="2023"/>
    <m/>
    <n v="7.73"/>
    <n v="2002.0700000000002"/>
    <x v="2028"/>
  </r>
  <r>
    <x v="2038"/>
    <s v="SP04"/>
    <s v="P08"/>
    <s v="G2"/>
    <x v="374"/>
    <x v="1697"/>
    <n v="278"/>
    <x v="0"/>
    <s v="Curtice Advani"/>
    <n v="2024"/>
    <m/>
    <n v="7.73"/>
    <n v="2148.94"/>
    <x v="2029"/>
  </r>
  <r>
    <x v="2039"/>
    <s v="SP04"/>
    <s v="P08"/>
    <s v="G6"/>
    <x v="259"/>
    <x v="1698"/>
    <n v="236"/>
    <x v="0"/>
    <s v="Curtice Advani"/>
    <n v="2023"/>
    <m/>
    <n v="7.73"/>
    <n v="1824.2800000000002"/>
    <x v="2030"/>
  </r>
  <r>
    <x v="2040"/>
    <s v="SP04"/>
    <s v="P08"/>
    <s v="G3"/>
    <x v="158"/>
    <x v="1699"/>
    <n v="519"/>
    <x v="0"/>
    <s v="Curtice Advani"/>
    <n v="2023"/>
    <m/>
    <n v="7.73"/>
    <n v="4011.8700000000003"/>
    <x v="2031"/>
  </r>
  <r>
    <x v="2041"/>
    <s v="SP04"/>
    <s v="P08"/>
    <s v="G1"/>
    <x v="130"/>
    <x v="560"/>
    <n v="107"/>
    <x v="0"/>
    <s v="Curtice Advani"/>
    <n v="2023"/>
    <m/>
    <n v="7.73"/>
    <n v="827.11"/>
    <x v="2032"/>
  </r>
  <r>
    <x v="2042"/>
    <s v="SP04"/>
    <s v="P08"/>
    <s v="G4"/>
    <x v="304"/>
    <x v="1334"/>
    <n v="591"/>
    <x v="0"/>
    <s v="Curtice Advani"/>
    <n v="2023"/>
    <m/>
    <n v="7.73"/>
    <n v="4568.43"/>
    <x v="2033"/>
  </r>
  <r>
    <x v="2043"/>
    <s v="SP04"/>
    <s v="P10"/>
    <s v="G4"/>
    <x v="370"/>
    <x v="1700"/>
    <n v="329"/>
    <x v="0"/>
    <s v="Curtice Advani"/>
    <n v="2024"/>
    <m/>
    <n v="8.2200000000000006"/>
    <n v="2704.38"/>
    <x v="2034"/>
  </r>
  <r>
    <x v="2044"/>
    <s v="SP04"/>
    <s v="P10"/>
    <s v="G1"/>
    <x v="375"/>
    <x v="1701"/>
    <n v="637"/>
    <x v="0"/>
    <s v="Curtice Advani"/>
    <n v="2024"/>
    <m/>
    <n v="8.2200000000000006"/>
    <n v="5236.1400000000003"/>
    <x v="2035"/>
  </r>
  <r>
    <x v="2045"/>
    <s v="SP04"/>
    <s v="P10"/>
    <s v="G2"/>
    <x v="109"/>
    <x v="666"/>
    <n v="18"/>
    <x v="0"/>
    <s v="Curtice Advani"/>
    <n v="2024"/>
    <m/>
    <n v="8.2200000000000006"/>
    <n v="147.96"/>
    <x v="2036"/>
  </r>
  <r>
    <x v="2046"/>
    <s v="SP04"/>
    <s v="P10"/>
    <s v="G5"/>
    <x v="98"/>
    <x v="995"/>
    <n v="248"/>
    <x v="1"/>
    <s v="Curtice Advani"/>
    <n v="2024"/>
    <m/>
    <n v="8.2200000000000006"/>
    <n v="2038.5600000000002"/>
    <x v="2037"/>
  </r>
  <r>
    <x v="2047"/>
    <s v="SP04"/>
    <s v="P10"/>
    <s v="G6"/>
    <x v="78"/>
    <x v="1702"/>
    <n v="774"/>
    <x v="0"/>
    <s v="Curtice Advani"/>
    <n v="2023"/>
    <m/>
    <n v="8.2200000000000006"/>
    <n v="6362.2800000000007"/>
    <x v="2038"/>
  </r>
  <r>
    <x v="2048"/>
    <s v="SP04"/>
    <s v="P11"/>
    <s v="G3"/>
    <x v="223"/>
    <x v="1468"/>
    <n v="33"/>
    <x v="0"/>
    <s v="Curtice Advani"/>
    <n v="2023"/>
    <m/>
    <n v="10.23"/>
    <n v="337.59000000000003"/>
    <x v="2039"/>
  </r>
  <r>
    <x v="2049"/>
    <s v="SP04"/>
    <s v="P11"/>
    <s v="G6"/>
    <x v="257"/>
    <x v="1703"/>
    <n v="263"/>
    <x v="0"/>
    <s v="Curtice Advani"/>
    <n v="2023"/>
    <m/>
    <n v="10.23"/>
    <n v="2690.4900000000002"/>
    <x v="2040"/>
  </r>
  <r>
    <x v="2050"/>
    <s v="SP04"/>
    <s v="P11"/>
    <s v="G6"/>
    <x v="421"/>
    <x v="1704"/>
    <n v="253"/>
    <x v="0"/>
    <s v="Curtice Advani"/>
    <n v="2023"/>
    <m/>
    <n v="10.23"/>
    <n v="2588.19"/>
    <x v="2041"/>
  </r>
  <r>
    <x v="2051"/>
    <s v="SP04"/>
    <s v="P11"/>
    <s v="G1"/>
    <x v="236"/>
    <x v="1705"/>
    <n v="280"/>
    <x v="0"/>
    <s v="Curtice Advani"/>
    <n v="2023"/>
    <m/>
    <n v="10.23"/>
    <n v="2864.4"/>
    <x v="2042"/>
  </r>
  <r>
    <x v="2052"/>
    <s v="SP04"/>
    <s v="P12"/>
    <s v="G6"/>
    <x v="309"/>
    <x v="1706"/>
    <n v="793"/>
    <x v="1"/>
    <s v="Curtice Advani"/>
    <n v="2024"/>
    <m/>
    <n v="4.74"/>
    <n v="3758.82"/>
    <x v="2043"/>
  </r>
  <r>
    <x v="2053"/>
    <s v="SP04"/>
    <s v="P13"/>
    <s v="G2"/>
    <x v="187"/>
    <x v="1707"/>
    <n v="386"/>
    <x v="0"/>
    <s v="Curtice Advani"/>
    <n v="2024"/>
    <m/>
    <n v="10.51"/>
    <n v="4056.86"/>
    <x v="2044"/>
  </r>
  <r>
    <x v="2054"/>
    <s v="SP04"/>
    <s v="P13"/>
    <s v="G1"/>
    <x v="334"/>
    <x v="1708"/>
    <n v="728"/>
    <x v="0"/>
    <s v="Curtice Advani"/>
    <n v="2023"/>
    <m/>
    <n v="10.51"/>
    <n v="7651.28"/>
    <x v="2045"/>
  </r>
  <r>
    <x v="2055"/>
    <s v="SP04"/>
    <s v="P13"/>
    <s v="G1"/>
    <x v="319"/>
    <x v="158"/>
    <n v="486"/>
    <x v="0"/>
    <s v="Curtice Advani"/>
    <n v="2024"/>
    <m/>
    <n v="10.51"/>
    <n v="5107.8599999999997"/>
    <x v="2046"/>
  </r>
  <r>
    <x v="2056"/>
    <s v="SP04"/>
    <s v="P13"/>
    <s v="G5"/>
    <x v="86"/>
    <x v="458"/>
    <n v="1218"/>
    <x v="0"/>
    <s v="Curtice Advani"/>
    <n v="2023"/>
    <m/>
    <n v="10.51"/>
    <n v="12801.18"/>
    <x v="2047"/>
  </r>
  <r>
    <x v="2057"/>
    <s v="SP04"/>
    <s v="P14"/>
    <s v="G1"/>
    <x v="62"/>
    <x v="1709"/>
    <n v="311"/>
    <x v="0"/>
    <s v="Curtice Advani"/>
    <n v="2023"/>
    <m/>
    <n v="6.43"/>
    <n v="1999.73"/>
    <x v="1124"/>
  </r>
  <r>
    <x v="2058"/>
    <s v="SP04"/>
    <s v="P14"/>
    <s v="G2"/>
    <x v="149"/>
    <x v="1710"/>
    <n v="410"/>
    <x v="0"/>
    <s v="Curtice Advani"/>
    <n v="2023"/>
    <m/>
    <n v="6.43"/>
    <n v="2636.2999999999997"/>
    <x v="2048"/>
  </r>
  <r>
    <x v="2059"/>
    <s v="SP04"/>
    <s v="P14"/>
    <s v="G4"/>
    <x v="223"/>
    <x v="1711"/>
    <n v="289"/>
    <x v="0"/>
    <s v="Curtice Advani"/>
    <n v="2023"/>
    <m/>
    <n v="6.43"/>
    <n v="1858.27"/>
    <x v="2049"/>
  </r>
  <r>
    <x v="2060"/>
    <s v="SP04"/>
    <s v="P15"/>
    <s v="G6"/>
    <x v="292"/>
    <x v="918"/>
    <n v="452"/>
    <x v="0"/>
    <s v="Curtice Advani"/>
    <n v="2024"/>
    <m/>
    <n v="12.41"/>
    <n v="5609.32"/>
    <x v="2050"/>
  </r>
  <r>
    <x v="2061"/>
    <s v="SP04"/>
    <s v="P15"/>
    <s v="G2"/>
    <x v="296"/>
    <x v="1712"/>
    <n v="487"/>
    <x v="0"/>
    <s v="Curtice Advani"/>
    <n v="2023"/>
    <m/>
    <n v="12.41"/>
    <n v="6043.67"/>
    <x v="2051"/>
  </r>
  <r>
    <x v="2062"/>
    <s v="SP04"/>
    <s v="P15"/>
    <s v="G3"/>
    <x v="342"/>
    <x v="1713"/>
    <n v="87"/>
    <x v="0"/>
    <s v="Curtice Advani"/>
    <n v="2024"/>
    <m/>
    <n v="12.41"/>
    <n v="1079.67"/>
    <x v="2052"/>
  </r>
  <r>
    <x v="2063"/>
    <s v="SP04"/>
    <s v="P15"/>
    <s v="G4"/>
    <x v="401"/>
    <x v="1323"/>
    <n v="188"/>
    <x v="0"/>
    <s v="Curtice Advani"/>
    <n v="2023"/>
    <m/>
    <n v="12.41"/>
    <n v="2333.08"/>
    <x v="2053"/>
  </r>
  <r>
    <x v="2064"/>
    <s v="SP04"/>
    <s v="P16"/>
    <s v="G2"/>
    <x v="366"/>
    <x v="1714"/>
    <n v="480"/>
    <x v="0"/>
    <s v="Curtice Advani"/>
    <n v="2024"/>
    <m/>
    <n v="9.57"/>
    <n v="4593.6000000000004"/>
    <x v="2054"/>
  </r>
  <r>
    <x v="2065"/>
    <s v="SP04"/>
    <s v="P16"/>
    <s v="G4"/>
    <x v="304"/>
    <x v="1715"/>
    <n v="339"/>
    <x v="0"/>
    <s v="Curtice Advani"/>
    <n v="2023"/>
    <m/>
    <n v="9.57"/>
    <n v="3244.23"/>
    <x v="2055"/>
  </r>
  <r>
    <x v="2066"/>
    <s v="SP04"/>
    <s v="P16"/>
    <s v="G6"/>
    <x v="132"/>
    <x v="1716"/>
    <n v="698"/>
    <x v="0"/>
    <s v="Curtice Advani"/>
    <n v="2023"/>
    <m/>
    <n v="9.57"/>
    <n v="6679.8600000000006"/>
    <x v="2056"/>
  </r>
  <r>
    <x v="2067"/>
    <s v="SP04"/>
    <s v="P17"/>
    <s v="G1"/>
    <x v="364"/>
    <x v="1717"/>
    <n v="517"/>
    <x v="0"/>
    <s v="Curtice Advani"/>
    <n v="2023"/>
    <m/>
    <n v="8.43"/>
    <n v="4358.3099999999995"/>
    <x v="2057"/>
  </r>
  <r>
    <x v="2068"/>
    <s v="SP04"/>
    <s v="P17"/>
    <s v="G4"/>
    <x v="343"/>
    <x v="1028"/>
    <n v="162"/>
    <x v="3"/>
    <s v="Curtice Advani"/>
    <n v="2023"/>
    <m/>
    <n v="8.43"/>
    <n v="1365.6599999999999"/>
    <x v="2058"/>
  </r>
  <r>
    <x v="2069"/>
    <s v="SP04"/>
    <s v="P18"/>
    <s v="G2"/>
    <x v="82"/>
    <x v="1718"/>
    <n v="1508"/>
    <x v="0"/>
    <s v="Curtice Advani"/>
    <n v="2024"/>
    <m/>
    <n v="6.8"/>
    <n v="10254.4"/>
    <x v="2059"/>
  </r>
  <r>
    <x v="2070"/>
    <s v="SP04"/>
    <s v="P18"/>
    <s v="G2"/>
    <x v="340"/>
    <x v="127"/>
    <n v="1140"/>
    <x v="0"/>
    <s v="Curtice Advani"/>
    <n v="2023"/>
    <m/>
    <n v="6.8"/>
    <n v="7752"/>
    <x v="2060"/>
  </r>
  <r>
    <x v="2071"/>
    <s v="SP04"/>
    <s v="P18"/>
    <s v="G5"/>
    <x v="429"/>
    <x v="1719"/>
    <n v="1060"/>
    <x v="0"/>
    <s v="Curtice Advani"/>
    <n v="2023"/>
    <m/>
    <n v="6.8"/>
    <n v="7208"/>
    <x v="2061"/>
  </r>
  <r>
    <x v="2072"/>
    <s v="SP04"/>
    <s v="P19"/>
    <s v="G2"/>
    <x v="118"/>
    <x v="1720"/>
    <n v="214"/>
    <x v="0"/>
    <s v="Curtice Advani"/>
    <n v="2023"/>
    <m/>
    <n v="5.04"/>
    <n v="1078.56"/>
    <x v="2062"/>
  </r>
  <r>
    <x v="2073"/>
    <s v="SP04"/>
    <s v="P19"/>
    <s v="G6"/>
    <x v="59"/>
    <x v="1721"/>
    <n v="128"/>
    <x v="0"/>
    <s v="Curtice Advani"/>
    <n v="2024"/>
    <m/>
    <n v="5.04"/>
    <n v="645.12"/>
    <x v="2063"/>
  </r>
  <r>
    <x v="2074"/>
    <s v="SP04"/>
    <s v="P20"/>
    <s v="G1"/>
    <x v="434"/>
    <x v="1722"/>
    <n v="196"/>
    <x v="0"/>
    <s v="Curtice Advani"/>
    <n v="2024"/>
    <m/>
    <n v="2.76"/>
    <n v="540.95999999999992"/>
    <x v="2064"/>
  </r>
  <r>
    <x v="2075"/>
    <s v="SP04"/>
    <s v="P20"/>
    <s v="G2"/>
    <x v="29"/>
    <x v="772"/>
    <n v="394"/>
    <x v="0"/>
    <s v="Curtice Advani"/>
    <n v="2023"/>
    <m/>
    <n v="2.76"/>
    <n v="1087.4399999999998"/>
    <x v="2065"/>
  </r>
  <r>
    <x v="2076"/>
    <s v="SP04"/>
    <s v="P20"/>
    <s v="G4"/>
    <x v="115"/>
    <x v="6"/>
    <n v="132"/>
    <x v="3"/>
    <s v="Curtice Advani"/>
    <n v="2024"/>
    <m/>
    <n v="2.76"/>
    <n v="364.32"/>
    <x v="2066"/>
  </r>
  <r>
    <x v="2077"/>
    <s v="SP04"/>
    <s v="P20"/>
    <s v="G6"/>
    <x v="222"/>
    <x v="1723"/>
    <n v="1834"/>
    <x v="0"/>
    <s v="Curtice Advani"/>
    <n v="2024"/>
    <m/>
    <n v="2.76"/>
    <n v="5061.8399999999992"/>
    <x v="2067"/>
  </r>
  <r>
    <x v="2078"/>
    <s v="SP04"/>
    <s v="P21"/>
    <s v="G4"/>
    <x v="115"/>
    <x v="1724"/>
    <n v="1373"/>
    <x v="2"/>
    <s v="Curtice Advani"/>
    <n v="2024"/>
    <m/>
    <n v="3.32"/>
    <n v="4558.3599999999997"/>
    <x v="2068"/>
  </r>
  <r>
    <x v="2079"/>
    <s v="SP04"/>
    <s v="P21"/>
    <s v="G2"/>
    <x v="50"/>
    <x v="1725"/>
    <n v="1075"/>
    <x v="0"/>
    <s v="Curtice Advani"/>
    <n v="2023"/>
    <m/>
    <n v="3.32"/>
    <n v="3569"/>
    <x v="2069"/>
  </r>
  <r>
    <x v="2080"/>
    <s v="SP04"/>
    <s v="P22"/>
    <s v="G1"/>
    <x v="57"/>
    <x v="909"/>
    <n v="239"/>
    <x v="0"/>
    <s v="Curtice Advani"/>
    <n v="2024"/>
    <m/>
    <n v="2.65"/>
    <n v="633.35"/>
    <x v="2070"/>
  </r>
  <r>
    <x v="2081"/>
    <s v="SP04"/>
    <s v="P22"/>
    <s v="G2"/>
    <x v="193"/>
    <x v="1726"/>
    <n v="521"/>
    <x v="0"/>
    <s v="Curtice Advani"/>
    <n v="2023"/>
    <m/>
    <n v="2.65"/>
    <n v="1380.6499999999999"/>
    <x v="2071"/>
  </r>
  <r>
    <x v="2082"/>
    <s v="SP04"/>
    <s v="P22"/>
    <s v="G2"/>
    <x v="66"/>
    <x v="1727"/>
    <n v="317"/>
    <x v="0"/>
    <s v="Curtice Advani"/>
    <n v="2023"/>
    <m/>
    <n v="2.65"/>
    <n v="840.05"/>
    <x v="2072"/>
  </r>
  <r>
    <x v="2083"/>
    <s v="SP04"/>
    <s v="P04"/>
    <s v="G2"/>
    <x v="223"/>
    <x v="1728"/>
    <n v="546"/>
    <x v="0"/>
    <s v="Curtice Advani"/>
    <n v="2023"/>
    <m/>
    <n v="3.85"/>
    <n v="2102.1"/>
    <x v="2073"/>
  </r>
  <r>
    <x v="2084"/>
    <s v="SP04"/>
    <s v="P04"/>
    <s v="G3"/>
    <x v="315"/>
    <x v="228"/>
    <n v="923"/>
    <x v="0"/>
    <s v="Curtice Advani"/>
    <n v="2023"/>
    <m/>
    <n v="3.85"/>
    <n v="3553.55"/>
    <x v="2074"/>
  </r>
  <r>
    <x v="2085"/>
    <s v="SP04"/>
    <s v="P04"/>
    <s v="G5"/>
    <x v="188"/>
    <x v="634"/>
    <n v="928"/>
    <x v="0"/>
    <s v="Curtice Advani"/>
    <n v="2023"/>
    <m/>
    <n v="3.85"/>
    <n v="3572.8"/>
    <x v="2075"/>
  </r>
  <r>
    <x v="2086"/>
    <s v="SP04"/>
    <s v="P04"/>
    <s v="G1"/>
    <x v="141"/>
    <x v="1729"/>
    <n v="6"/>
    <x v="0"/>
    <s v="Curtice Advani"/>
    <n v="2023"/>
    <m/>
    <n v="3.85"/>
    <n v="23.1"/>
    <x v="2076"/>
  </r>
  <r>
    <x v="2087"/>
    <s v="SP04"/>
    <s v="P04"/>
    <s v="G6"/>
    <x v="431"/>
    <x v="1730"/>
    <n v="1116"/>
    <x v="3"/>
    <s v="Curtice Advani"/>
    <n v="2023"/>
    <m/>
    <n v="3.85"/>
    <n v="4296.6000000000004"/>
    <x v="2077"/>
  </r>
  <r>
    <x v="2088"/>
    <s v="SP04"/>
    <s v="P05"/>
    <s v="G1"/>
    <x v="11"/>
    <x v="1731"/>
    <n v="851"/>
    <x v="2"/>
    <s v="Curtice Advani"/>
    <n v="2024"/>
    <m/>
    <n v="5.72"/>
    <n v="4867.7199999999993"/>
    <x v="2078"/>
  </r>
  <r>
    <x v="2089"/>
    <s v="SP04"/>
    <s v="P05"/>
    <s v="G6"/>
    <x v="229"/>
    <x v="1732"/>
    <n v="720"/>
    <x v="0"/>
    <s v="Curtice Advani"/>
    <n v="2023"/>
    <m/>
    <n v="5.72"/>
    <n v="4118.3999999999996"/>
    <x v="2079"/>
  </r>
  <r>
    <x v="2090"/>
    <s v="SP04"/>
    <s v="P05"/>
    <s v="G6"/>
    <x v="21"/>
    <x v="1733"/>
    <n v="79"/>
    <x v="0"/>
    <s v="Curtice Advani"/>
    <n v="2023"/>
    <m/>
    <n v="5.72"/>
    <n v="451.88"/>
    <x v="2080"/>
  </r>
  <r>
    <x v="2091"/>
    <s v="SP04"/>
    <s v="P06"/>
    <s v="G1"/>
    <x v="346"/>
    <x v="1433"/>
    <n v="16"/>
    <x v="2"/>
    <s v="Curtice Advani"/>
    <n v="2024"/>
    <m/>
    <n v="6.31"/>
    <n v="100.96"/>
    <x v="2081"/>
  </r>
  <r>
    <x v="2092"/>
    <s v="SP04"/>
    <s v="P06"/>
    <s v="G6"/>
    <x v="62"/>
    <x v="1734"/>
    <n v="118"/>
    <x v="0"/>
    <s v="Curtice Advani"/>
    <n v="2023"/>
    <m/>
    <n v="6.31"/>
    <n v="744.57999999999993"/>
    <x v="2082"/>
  </r>
  <r>
    <x v="2093"/>
    <s v="SP04"/>
    <s v="P06"/>
    <s v="G2"/>
    <x v="40"/>
    <x v="1735"/>
    <n v="7"/>
    <x v="0"/>
    <s v="Curtice Advani"/>
    <n v="2023"/>
    <m/>
    <n v="6.31"/>
    <n v="44.169999999999995"/>
    <x v="2083"/>
  </r>
  <r>
    <x v="2094"/>
    <s v="SP04"/>
    <s v="P06"/>
    <s v="G5"/>
    <x v="34"/>
    <x v="1736"/>
    <n v="10"/>
    <x v="0"/>
    <s v="Curtice Advani"/>
    <n v="2023"/>
    <m/>
    <n v="6.31"/>
    <n v="63.099999999999994"/>
    <x v="2084"/>
  </r>
  <r>
    <x v="2095"/>
    <s v="SP04"/>
    <s v="P06"/>
    <s v="G5"/>
    <x v="276"/>
    <x v="1737"/>
    <n v="129"/>
    <x v="0"/>
    <s v="Curtice Advani"/>
    <n v="2023"/>
    <m/>
    <n v="6.31"/>
    <n v="813.9899999999999"/>
    <x v="2085"/>
  </r>
  <r>
    <x v="2096"/>
    <s v="SP04"/>
    <s v="P06"/>
    <s v="G6"/>
    <x v="401"/>
    <x v="73"/>
    <n v="38"/>
    <x v="3"/>
    <s v="Curtice Advani"/>
    <n v="2023"/>
    <m/>
    <n v="6.31"/>
    <n v="239.77999999999997"/>
    <x v="2086"/>
  </r>
  <r>
    <x v="2097"/>
    <s v="SP04"/>
    <s v="P07"/>
    <s v="G3"/>
    <x v="179"/>
    <x v="35"/>
    <n v="207"/>
    <x v="0"/>
    <s v="Curtice Advani"/>
    <n v="2023"/>
    <m/>
    <n v="9.94"/>
    <n v="2057.58"/>
    <x v="2087"/>
  </r>
  <r>
    <x v="2098"/>
    <s v="SP04"/>
    <s v="P07"/>
    <s v="G5"/>
    <x v="110"/>
    <x v="402"/>
    <n v="181"/>
    <x v="1"/>
    <s v="Curtice Advani"/>
    <n v="2024"/>
    <m/>
    <n v="9.94"/>
    <n v="1799.1399999999999"/>
    <x v="415"/>
  </r>
  <r>
    <x v="2099"/>
    <s v="SP04"/>
    <s v="P07"/>
    <s v="G6"/>
    <x v="382"/>
    <x v="1738"/>
    <n v="234"/>
    <x v="0"/>
    <s v="Curtice Advani"/>
    <n v="2024"/>
    <m/>
    <n v="9.94"/>
    <n v="2325.96"/>
    <x v="2088"/>
  </r>
  <r>
    <x v="2100"/>
    <s v="SP04"/>
    <s v="P07"/>
    <s v="G3"/>
    <x v="195"/>
    <x v="1739"/>
    <n v="216"/>
    <x v="0"/>
    <s v="Curtice Advani"/>
    <n v="2024"/>
    <m/>
    <n v="9.94"/>
    <n v="2147.04"/>
    <x v="2089"/>
  </r>
  <r>
    <x v="2101"/>
    <s v="SP04"/>
    <s v="P07"/>
    <s v="G4"/>
    <x v="293"/>
    <x v="728"/>
    <n v="213"/>
    <x v="0"/>
    <s v="Curtice Advani"/>
    <n v="2023"/>
    <m/>
    <n v="9.94"/>
    <n v="2117.2199999999998"/>
    <x v="2090"/>
  </r>
  <r>
    <x v="2102"/>
    <s v="SP04"/>
    <s v="P07"/>
    <s v="G6"/>
    <x v="176"/>
    <x v="1740"/>
    <n v="223"/>
    <x v="0"/>
    <s v="Curtice Advani"/>
    <n v="2023"/>
    <m/>
    <n v="9.94"/>
    <n v="2216.62"/>
    <x v="2091"/>
  </r>
  <r>
    <x v="2103"/>
    <s v="SP04"/>
    <s v="P08"/>
    <s v="G5"/>
    <x v="103"/>
    <x v="1741"/>
    <n v="404"/>
    <x v="0"/>
    <s v="Curtice Advani"/>
    <n v="2023"/>
    <m/>
    <n v="7.73"/>
    <n v="3122.92"/>
    <x v="2092"/>
  </r>
  <r>
    <x v="2104"/>
    <s v="SP04"/>
    <s v="P08"/>
    <s v="G1"/>
    <x v="71"/>
    <x v="1742"/>
    <n v="335"/>
    <x v="2"/>
    <s v="Curtice Advani"/>
    <n v="2024"/>
    <m/>
    <n v="7.73"/>
    <n v="2589.5500000000002"/>
    <x v="2093"/>
  </r>
  <r>
    <x v="2105"/>
    <s v="SP04"/>
    <s v="P08"/>
    <s v="G1"/>
    <x v="435"/>
    <x v="1743"/>
    <n v="156"/>
    <x v="0"/>
    <s v="Curtice Advani"/>
    <n v="2024"/>
    <m/>
    <n v="7.73"/>
    <n v="1205.8800000000001"/>
    <x v="2094"/>
  </r>
  <r>
    <x v="2106"/>
    <s v="SP04"/>
    <s v="P08"/>
    <s v="G6"/>
    <x v="150"/>
    <x v="936"/>
    <n v="329"/>
    <x v="0"/>
    <s v="Curtice Advani"/>
    <n v="2023"/>
    <m/>
    <n v="7.73"/>
    <n v="2543.17"/>
    <x v="2095"/>
  </r>
  <r>
    <x v="2107"/>
    <s v="SP04"/>
    <s v="P08"/>
    <s v="G4"/>
    <x v="364"/>
    <x v="1744"/>
    <n v="466"/>
    <x v="0"/>
    <s v="Curtice Advani"/>
    <n v="2023"/>
    <m/>
    <n v="7.73"/>
    <n v="3602.1800000000003"/>
    <x v="2096"/>
  </r>
  <r>
    <x v="2108"/>
    <s v="SP04"/>
    <s v="P09"/>
    <s v="G1"/>
    <x v="436"/>
    <x v="1745"/>
    <n v="179"/>
    <x v="0"/>
    <s v="Curtice Advani"/>
    <n v="2024"/>
    <m/>
    <n v="3.68"/>
    <n v="658.72"/>
    <x v="2097"/>
  </r>
  <r>
    <x v="2109"/>
    <s v="SP04"/>
    <s v="P10"/>
    <s v="G5"/>
    <x v="148"/>
    <x v="1746"/>
    <n v="386"/>
    <x v="0"/>
    <s v="Curtice Advani"/>
    <n v="2024"/>
    <m/>
    <n v="8.2200000000000006"/>
    <n v="3172.92"/>
    <x v="2098"/>
  </r>
  <r>
    <x v="2110"/>
    <s v="SP04"/>
    <s v="P10"/>
    <s v="G1"/>
    <x v="148"/>
    <x v="1747"/>
    <n v="260"/>
    <x v="0"/>
    <s v="Curtice Advani"/>
    <n v="2024"/>
    <m/>
    <n v="8.2200000000000006"/>
    <n v="2137.2000000000003"/>
    <x v="2099"/>
  </r>
  <r>
    <x v="2111"/>
    <s v="SP04"/>
    <s v="P10"/>
    <s v="G6"/>
    <x v="111"/>
    <x v="1748"/>
    <n v="331"/>
    <x v="0"/>
    <s v="Curtice Advani"/>
    <n v="2024"/>
    <m/>
    <n v="8.2200000000000006"/>
    <n v="2720.82"/>
    <x v="2100"/>
  </r>
  <r>
    <x v="2112"/>
    <s v="SP04"/>
    <s v="P10"/>
    <s v="G1"/>
    <x v="183"/>
    <x v="1749"/>
    <n v="252"/>
    <x v="0"/>
    <s v="Curtice Advani"/>
    <n v="2024"/>
    <m/>
    <n v="8.2200000000000006"/>
    <n v="2071.44"/>
    <x v="2101"/>
  </r>
  <r>
    <x v="2113"/>
    <s v="SP04"/>
    <s v="P10"/>
    <s v="G1"/>
    <x v="63"/>
    <x v="1750"/>
    <n v="453"/>
    <x v="0"/>
    <s v="Curtice Advani"/>
    <n v="2023"/>
    <m/>
    <n v="8.2200000000000006"/>
    <n v="3723.6600000000003"/>
    <x v="2102"/>
  </r>
  <r>
    <x v="2114"/>
    <s v="SP04"/>
    <s v="P11"/>
    <s v="G2"/>
    <x v="111"/>
    <x v="1751"/>
    <n v="340"/>
    <x v="3"/>
    <s v="Curtice Advani"/>
    <n v="2024"/>
    <m/>
    <n v="10.23"/>
    <n v="3478.2000000000003"/>
    <x v="2103"/>
  </r>
  <r>
    <x v="2115"/>
    <s v="SP04"/>
    <s v="P11"/>
    <s v="G3"/>
    <x v="183"/>
    <x v="1221"/>
    <n v="155"/>
    <x v="0"/>
    <s v="Curtice Advani"/>
    <n v="2024"/>
    <m/>
    <n v="10.23"/>
    <n v="1585.65"/>
    <x v="2104"/>
  </r>
  <r>
    <x v="2116"/>
    <s v="SP04"/>
    <s v="P11"/>
    <s v="G5"/>
    <x v="173"/>
    <x v="1752"/>
    <n v="471"/>
    <x v="0"/>
    <s v="Curtice Advani"/>
    <n v="2023"/>
    <m/>
    <n v="10.23"/>
    <n v="4818.33"/>
    <x v="2105"/>
  </r>
  <r>
    <x v="2117"/>
    <s v="SP04"/>
    <s v="P11"/>
    <s v="G6"/>
    <x v="337"/>
    <x v="1753"/>
    <n v="579"/>
    <x v="2"/>
    <s v="Curtice Advani"/>
    <n v="2024"/>
    <m/>
    <n v="10.23"/>
    <n v="5923.17"/>
    <x v="2106"/>
  </r>
  <r>
    <x v="2118"/>
    <s v="SP04"/>
    <s v="P12"/>
    <s v="G5"/>
    <x v="340"/>
    <x v="1754"/>
    <n v="400"/>
    <x v="0"/>
    <s v="Curtice Advani"/>
    <n v="2023"/>
    <m/>
    <n v="4.74"/>
    <n v="1896"/>
    <x v="2107"/>
  </r>
  <r>
    <x v="2119"/>
    <s v="SP04"/>
    <s v="P13"/>
    <s v="G5"/>
    <x v="205"/>
    <x v="1755"/>
    <n v="71"/>
    <x v="0"/>
    <s v="Curtice Advani"/>
    <n v="2024"/>
    <m/>
    <n v="10.51"/>
    <n v="746.21"/>
    <x v="2108"/>
  </r>
  <r>
    <x v="2120"/>
    <s v="SP04"/>
    <s v="P13"/>
    <s v="G1"/>
    <x v="156"/>
    <x v="1756"/>
    <n v="672"/>
    <x v="0"/>
    <s v="Curtice Advani"/>
    <n v="2023"/>
    <m/>
    <n v="10.51"/>
    <n v="7062.72"/>
    <x v="2109"/>
  </r>
  <r>
    <x v="2121"/>
    <s v="SP04"/>
    <s v="P13"/>
    <s v="G6"/>
    <x v="316"/>
    <x v="1757"/>
    <n v="125"/>
    <x v="0"/>
    <s v="Curtice Advani"/>
    <n v="2024"/>
    <m/>
    <n v="10.51"/>
    <n v="1313.75"/>
    <x v="2110"/>
  </r>
  <r>
    <x v="2122"/>
    <s v="SP04"/>
    <s v="P13"/>
    <s v="G6"/>
    <x v="2"/>
    <x v="249"/>
    <n v="998"/>
    <x v="3"/>
    <s v="Curtice Advani"/>
    <n v="2024"/>
    <m/>
    <n v="10.51"/>
    <n v="10488.98"/>
    <x v="2111"/>
  </r>
  <r>
    <x v="2123"/>
    <s v="SP04"/>
    <s v="P14"/>
    <s v="G1"/>
    <x v="307"/>
    <x v="1758"/>
    <n v="237"/>
    <x v="3"/>
    <s v="Curtice Advani"/>
    <n v="2023"/>
    <m/>
    <n v="6.43"/>
    <n v="1523.9099999999999"/>
    <x v="2112"/>
  </r>
  <r>
    <x v="2124"/>
    <s v="SP04"/>
    <s v="P14"/>
    <s v="G2"/>
    <x v="172"/>
    <x v="1759"/>
    <n v="458"/>
    <x v="0"/>
    <s v="Curtice Advani"/>
    <n v="2023"/>
    <m/>
    <n v="6.43"/>
    <n v="2944.94"/>
    <x v="2113"/>
  </r>
  <r>
    <x v="2125"/>
    <s v="SP04"/>
    <s v="P14"/>
    <s v="G6"/>
    <x v="11"/>
    <x v="1694"/>
    <n v="364"/>
    <x v="2"/>
    <s v="Curtice Advani"/>
    <n v="2024"/>
    <m/>
    <n v="6.43"/>
    <n v="2340.52"/>
    <x v="2114"/>
  </r>
  <r>
    <x v="2126"/>
    <s v="SP04"/>
    <s v="P15"/>
    <s v="G6"/>
    <x v="230"/>
    <x v="1760"/>
    <n v="240"/>
    <x v="0"/>
    <s v="Curtice Advani"/>
    <n v="2023"/>
    <m/>
    <n v="12.41"/>
    <n v="2978.4"/>
    <x v="1549"/>
  </r>
  <r>
    <x v="2127"/>
    <s v="SP04"/>
    <s v="P16"/>
    <s v="G6"/>
    <x v="82"/>
    <x v="1761"/>
    <n v="729"/>
    <x v="0"/>
    <s v="Curtice Advani"/>
    <n v="2024"/>
    <m/>
    <n v="9.57"/>
    <n v="6976.5300000000007"/>
    <x v="2115"/>
  </r>
  <r>
    <x v="2128"/>
    <s v="SP04"/>
    <s v="P18"/>
    <s v="G5"/>
    <x v="430"/>
    <x v="1762"/>
    <n v="165"/>
    <x v="1"/>
    <s v="Curtice Advani"/>
    <n v="2024"/>
    <m/>
    <n v="6.8"/>
    <n v="1122"/>
    <x v="201"/>
  </r>
  <r>
    <x v="2129"/>
    <s v="SP04"/>
    <s v="P18"/>
    <s v="G6"/>
    <x v="428"/>
    <x v="99"/>
    <n v="660"/>
    <x v="0"/>
    <s v="Curtice Advani"/>
    <n v="2024"/>
    <m/>
    <n v="6.8"/>
    <n v="4488"/>
    <x v="2116"/>
  </r>
  <r>
    <x v="2130"/>
    <s v="SP04"/>
    <s v="P18"/>
    <s v="G2"/>
    <x v="259"/>
    <x v="743"/>
    <n v="70"/>
    <x v="0"/>
    <s v="Curtice Advani"/>
    <n v="2023"/>
    <m/>
    <n v="6.8"/>
    <n v="476"/>
    <x v="2117"/>
  </r>
  <r>
    <x v="2131"/>
    <s v="SP04"/>
    <s v="P18"/>
    <s v="G6"/>
    <x v="243"/>
    <x v="1763"/>
    <n v="754"/>
    <x v="0"/>
    <s v="Curtice Advani"/>
    <n v="2023"/>
    <m/>
    <n v="6.8"/>
    <n v="5127.2"/>
    <x v="2118"/>
  </r>
  <r>
    <x v="2132"/>
    <s v="SP04"/>
    <s v="P19"/>
    <s v="G6"/>
    <x v="436"/>
    <x v="1764"/>
    <n v="129"/>
    <x v="0"/>
    <s v="Curtice Advani"/>
    <n v="2024"/>
    <m/>
    <n v="5.04"/>
    <n v="650.16"/>
    <x v="2119"/>
  </r>
  <r>
    <x v="2133"/>
    <s v="SP04"/>
    <s v="P19"/>
    <s v="G6"/>
    <x v="96"/>
    <x v="1579"/>
    <n v="125"/>
    <x v="0"/>
    <s v="Curtice Advani"/>
    <n v="2023"/>
    <m/>
    <n v="5.04"/>
    <n v="630"/>
    <x v="2120"/>
  </r>
  <r>
    <x v="2134"/>
    <s v="SP04"/>
    <s v="P20"/>
    <s v="G3"/>
    <x v="200"/>
    <x v="1765"/>
    <n v="222"/>
    <x v="1"/>
    <s v="Curtice Advani"/>
    <n v="2024"/>
    <m/>
    <n v="2.76"/>
    <n v="612.71999999999991"/>
    <x v="2121"/>
  </r>
  <r>
    <x v="2135"/>
    <s v="SP04"/>
    <s v="P20"/>
    <s v="G2"/>
    <x v="366"/>
    <x v="1766"/>
    <n v="156"/>
    <x v="0"/>
    <s v="Curtice Advani"/>
    <n v="2024"/>
    <m/>
    <n v="2.76"/>
    <n v="430.55999999999995"/>
    <x v="2122"/>
  </r>
  <r>
    <x v="2136"/>
    <s v="SP04"/>
    <s v="P21"/>
    <s v="G5"/>
    <x v="229"/>
    <x v="1767"/>
    <n v="142"/>
    <x v="0"/>
    <s v="Curtice Advani"/>
    <n v="2023"/>
    <m/>
    <n v="3.32"/>
    <n v="471.44"/>
    <x v="2123"/>
  </r>
  <r>
    <x v="2137"/>
    <s v="SP04"/>
    <s v="P21"/>
    <s v="G1"/>
    <x v="291"/>
    <x v="235"/>
    <n v="846"/>
    <x v="0"/>
    <s v="Curtice Advani"/>
    <n v="2023"/>
    <m/>
    <n v="3.32"/>
    <n v="2808.72"/>
    <x v="2124"/>
  </r>
  <r>
    <x v="2138"/>
    <s v="SP04"/>
    <s v="P22"/>
    <s v="G6"/>
    <x v="336"/>
    <x v="1768"/>
    <n v="521"/>
    <x v="0"/>
    <s v="Curtice Advani"/>
    <n v="2023"/>
    <m/>
    <n v="2.65"/>
    <n v="1380.6499999999999"/>
    <x v="2125"/>
  </r>
  <r>
    <x v="2139"/>
    <s v="SP04"/>
    <s v="P22"/>
    <s v="G6"/>
    <x v="247"/>
    <x v="550"/>
    <n v="267"/>
    <x v="0"/>
    <s v="Curtice Advani"/>
    <n v="2024"/>
    <m/>
    <n v="2.65"/>
    <n v="707.55"/>
    <x v="2126"/>
  </r>
  <r>
    <x v="2140"/>
    <s v="SP04"/>
    <s v="P01"/>
    <s v="G4"/>
    <x v="234"/>
    <x v="1769"/>
    <n v="76"/>
    <x v="0"/>
    <s v="Curtice Advani"/>
    <n v="2023"/>
    <m/>
    <n v="5.26"/>
    <n v="399.76"/>
    <x v="2127"/>
  </r>
  <r>
    <x v="2141"/>
    <s v="SP04"/>
    <s v="P01"/>
    <s v="G4"/>
    <x v="68"/>
    <x v="1690"/>
    <n v="530"/>
    <x v="1"/>
    <s v="Curtice Advani"/>
    <n v="2024"/>
    <m/>
    <n v="5.26"/>
    <n v="2787.7999999999997"/>
    <x v="2128"/>
  </r>
  <r>
    <x v="2142"/>
    <s v="SP04"/>
    <s v="P02"/>
    <s v="G5"/>
    <x v="416"/>
    <x v="1770"/>
    <n v="156"/>
    <x v="2"/>
    <s v="Curtice Advani"/>
    <n v="2024"/>
    <m/>
    <n v="7.48"/>
    <n v="1166.8800000000001"/>
    <x v="2129"/>
  </r>
  <r>
    <x v="2143"/>
    <s v="SP04"/>
    <s v="P04"/>
    <s v="G5"/>
    <x v="354"/>
    <x v="375"/>
    <n v="609"/>
    <x v="0"/>
    <s v="Curtice Advani"/>
    <n v="2024"/>
    <m/>
    <n v="3.85"/>
    <n v="2344.65"/>
    <x v="2130"/>
  </r>
  <r>
    <x v="2144"/>
    <s v="SP04"/>
    <s v="P04"/>
    <s v="G3"/>
    <x v="259"/>
    <x v="1468"/>
    <n v="63"/>
    <x v="0"/>
    <s v="Curtice Advani"/>
    <n v="2023"/>
    <m/>
    <n v="3.85"/>
    <n v="242.55"/>
    <x v="2131"/>
  </r>
  <r>
    <x v="2145"/>
    <s v="SP04"/>
    <s v="P04"/>
    <s v="G4"/>
    <x v="11"/>
    <x v="1771"/>
    <n v="1394"/>
    <x v="2"/>
    <s v="Curtice Advani"/>
    <n v="2024"/>
    <m/>
    <n v="3.85"/>
    <n v="5366.9000000000005"/>
    <x v="2132"/>
  </r>
  <r>
    <x v="2146"/>
    <s v="SP04"/>
    <s v="P04"/>
    <s v="G3"/>
    <x v="354"/>
    <x v="1772"/>
    <n v="247"/>
    <x v="0"/>
    <s v="Curtice Advani"/>
    <n v="2024"/>
    <m/>
    <n v="3.85"/>
    <n v="950.95"/>
    <x v="2133"/>
  </r>
  <r>
    <x v="2147"/>
    <s v="SP04"/>
    <s v="P04"/>
    <s v="G5"/>
    <x v="327"/>
    <x v="1461"/>
    <n v="471"/>
    <x v="0"/>
    <s v="Curtice Advani"/>
    <n v="2024"/>
    <m/>
    <n v="3.85"/>
    <n v="1813.3500000000001"/>
    <x v="2134"/>
  </r>
  <r>
    <x v="2148"/>
    <s v="SP04"/>
    <s v="P04"/>
    <s v="G5"/>
    <x v="68"/>
    <x v="1773"/>
    <n v="314"/>
    <x v="1"/>
    <s v="Curtice Advani"/>
    <n v="2024"/>
    <m/>
    <n v="3.85"/>
    <n v="1208.9000000000001"/>
    <x v="2135"/>
  </r>
  <r>
    <x v="2149"/>
    <s v="SP04"/>
    <s v="P04"/>
    <s v="G6"/>
    <x v="249"/>
    <x v="1765"/>
    <n v="246"/>
    <x v="1"/>
    <s v="Curtice Advani"/>
    <n v="2024"/>
    <m/>
    <n v="3.85"/>
    <n v="947.1"/>
    <x v="2136"/>
  </r>
  <r>
    <x v="2150"/>
    <s v="SP04"/>
    <s v="P04"/>
    <s v="G5"/>
    <x v="204"/>
    <x v="1774"/>
    <n v="921"/>
    <x v="0"/>
    <s v="Curtice Advani"/>
    <n v="2023"/>
    <m/>
    <n v="3.85"/>
    <n v="3545.85"/>
    <x v="2137"/>
  </r>
  <r>
    <x v="2151"/>
    <s v="SP04"/>
    <s v="P05"/>
    <s v="G5"/>
    <x v="121"/>
    <x v="1775"/>
    <n v="148"/>
    <x v="0"/>
    <s v="Curtice Advani"/>
    <n v="2023"/>
    <m/>
    <n v="5.72"/>
    <n v="846.56"/>
    <x v="2138"/>
  </r>
  <r>
    <x v="2152"/>
    <s v="SP04"/>
    <s v="P05"/>
    <s v="G5"/>
    <x v="357"/>
    <x v="1776"/>
    <n v="266"/>
    <x v="0"/>
    <s v="Curtice Advani"/>
    <n v="2024"/>
    <m/>
    <n v="5.72"/>
    <n v="1521.52"/>
    <x v="2139"/>
  </r>
  <r>
    <x v="2153"/>
    <s v="SP04"/>
    <s v="P05"/>
    <s v="G3"/>
    <x v="197"/>
    <x v="1777"/>
    <n v="1601"/>
    <x v="0"/>
    <s v="Curtice Advani"/>
    <n v="2023"/>
    <m/>
    <n v="5.72"/>
    <n v="9157.7199999999993"/>
    <x v="2140"/>
  </r>
  <r>
    <x v="2154"/>
    <s v="SP04"/>
    <s v="P05"/>
    <s v="G4"/>
    <x v="80"/>
    <x v="1778"/>
    <n v="720"/>
    <x v="0"/>
    <s v="Curtice Advani"/>
    <n v="2024"/>
    <m/>
    <n v="5.72"/>
    <n v="4118.3999999999996"/>
    <x v="2141"/>
  </r>
  <r>
    <x v="2155"/>
    <s v="SP04"/>
    <s v="P05"/>
    <s v="G5"/>
    <x v="57"/>
    <x v="1779"/>
    <n v="362"/>
    <x v="0"/>
    <s v="Curtice Advani"/>
    <n v="2024"/>
    <m/>
    <n v="5.72"/>
    <n v="2070.64"/>
    <x v="2142"/>
  </r>
  <r>
    <x v="2156"/>
    <s v="SP04"/>
    <s v="P05"/>
    <s v="G6"/>
    <x v="92"/>
    <x v="1762"/>
    <n v="226"/>
    <x v="0"/>
    <s v="Curtice Advani"/>
    <n v="2023"/>
    <m/>
    <n v="5.72"/>
    <n v="1292.72"/>
    <x v="2143"/>
  </r>
  <r>
    <x v="2157"/>
    <s v="SP04"/>
    <s v="P05"/>
    <s v="G6"/>
    <x v="231"/>
    <x v="1297"/>
    <n v="1265"/>
    <x v="1"/>
    <s v="Curtice Advani"/>
    <n v="2024"/>
    <m/>
    <n v="5.72"/>
    <n v="7235.7999999999993"/>
    <x v="2144"/>
  </r>
  <r>
    <x v="2158"/>
    <s v="SP04"/>
    <s v="P05"/>
    <s v="G4"/>
    <x v="351"/>
    <x v="1423"/>
    <n v="571"/>
    <x v="0"/>
    <s v="Curtice Advani"/>
    <n v="2023"/>
    <m/>
    <n v="5.72"/>
    <n v="3266.12"/>
    <x v="2145"/>
  </r>
  <r>
    <x v="2159"/>
    <s v="SP04"/>
    <s v="P07"/>
    <s v="G1"/>
    <x v="209"/>
    <x v="1694"/>
    <n v="219"/>
    <x v="0"/>
    <s v="Curtice Advani"/>
    <n v="2024"/>
    <m/>
    <n v="9.94"/>
    <n v="2176.8599999999997"/>
    <x v="2146"/>
  </r>
  <r>
    <x v="2160"/>
    <s v="SP04"/>
    <s v="P07"/>
    <s v="G2"/>
    <x v="96"/>
    <x v="1780"/>
    <n v="205"/>
    <x v="3"/>
    <s v="Curtice Advani"/>
    <n v="2023"/>
    <m/>
    <n v="9.94"/>
    <n v="2037.6999999999998"/>
    <x v="2147"/>
  </r>
  <r>
    <x v="2161"/>
    <s v="SP04"/>
    <s v="P08"/>
    <s v="G1"/>
    <x v="314"/>
    <x v="1781"/>
    <n v="30"/>
    <x v="0"/>
    <s v="Curtice Advani"/>
    <n v="2023"/>
    <m/>
    <n v="7.73"/>
    <n v="231.9"/>
    <x v="2148"/>
  </r>
  <r>
    <x v="2162"/>
    <s v="SP04"/>
    <s v="P08"/>
    <s v="G4"/>
    <x v="56"/>
    <x v="1782"/>
    <n v="398"/>
    <x v="1"/>
    <s v="Curtice Advani"/>
    <n v="2024"/>
    <m/>
    <n v="7.73"/>
    <n v="3076.54"/>
    <x v="2149"/>
  </r>
  <r>
    <x v="2163"/>
    <s v="SP04"/>
    <s v="P08"/>
    <s v="G1"/>
    <x v="247"/>
    <x v="1783"/>
    <n v="201"/>
    <x v="0"/>
    <s v="Curtice Advani"/>
    <n v="2024"/>
    <m/>
    <n v="7.73"/>
    <n v="1553.73"/>
    <x v="2150"/>
  </r>
  <r>
    <x v="2164"/>
    <s v="SP04"/>
    <s v="P08"/>
    <s v="G4"/>
    <x v="369"/>
    <x v="1784"/>
    <n v="575"/>
    <x v="0"/>
    <s v="Curtice Advani"/>
    <n v="2023"/>
    <m/>
    <n v="7.73"/>
    <n v="4444.75"/>
    <x v="2151"/>
  </r>
  <r>
    <x v="2165"/>
    <s v="SP04"/>
    <s v="P08"/>
    <s v="G6"/>
    <x v="130"/>
    <x v="1785"/>
    <n v="98"/>
    <x v="0"/>
    <s v="Curtice Advani"/>
    <n v="2023"/>
    <m/>
    <n v="7.73"/>
    <n v="757.54000000000008"/>
    <x v="2152"/>
  </r>
  <r>
    <x v="2166"/>
    <s v="SP04"/>
    <s v="P09"/>
    <s v="G4"/>
    <x v="28"/>
    <x v="1786"/>
    <n v="63"/>
    <x v="3"/>
    <s v="Curtice Advani"/>
    <n v="2024"/>
    <m/>
    <n v="3.68"/>
    <n v="231.84"/>
    <x v="2153"/>
  </r>
  <r>
    <x v="2167"/>
    <s v="SP04"/>
    <s v="P10"/>
    <s v="G5"/>
    <x v="419"/>
    <x v="1787"/>
    <n v="516"/>
    <x v="0"/>
    <s v="Curtice Advani"/>
    <n v="2024"/>
    <m/>
    <n v="8.2200000000000006"/>
    <n v="4241.5200000000004"/>
    <x v="2154"/>
  </r>
  <r>
    <x v="2168"/>
    <s v="SP04"/>
    <s v="P10"/>
    <s v="G3"/>
    <x v="126"/>
    <x v="1788"/>
    <n v="827"/>
    <x v="0"/>
    <s v="Curtice Advani"/>
    <n v="2023"/>
    <m/>
    <n v="8.2200000000000006"/>
    <n v="6797.9400000000005"/>
    <x v="2155"/>
  </r>
  <r>
    <x v="2169"/>
    <s v="SP04"/>
    <s v="P10"/>
    <s v="G2"/>
    <x v="66"/>
    <x v="1789"/>
    <n v="543"/>
    <x v="0"/>
    <s v="Curtice Advani"/>
    <n v="2023"/>
    <m/>
    <n v="8.2200000000000006"/>
    <n v="4463.46"/>
    <x v="2156"/>
  </r>
  <r>
    <x v="2170"/>
    <s v="SP04"/>
    <s v="P10"/>
    <s v="G2"/>
    <x v="52"/>
    <x v="773"/>
    <n v="189"/>
    <x v="0"/>
    <s v="Curtice Advani"/>
    <n v="2023"/>
    <m/>
    <n v="8.2200000000000006"/>
    <n v="1553.5800000000002"/>
    <x v="2157"/>
  </r>
  <r>
    <x v="2171"/>
    <s v="SP04"/>
    <s v="P11"/>
    <s v="G6"/>
    <x v="218"/>
    <x v="883"/>
    <n v="358"/>
    <x v="0"/>
    <s v="Curtice Advani"/>
    <n v="2024"/>
    <m/>
    <n v="10.23"/>
    <n v="3662.34"/>
    <x v="2158"/>
  </r>
  <r>
    <x v="2172"/>
    <s v="SP04"/>
    <s v="P12"/>
    <s v="G3"/>
    <x v="380"/>
    <x v="1790"/>
    <n v="503"/>
    <x v="0"/>
    <s v="Curtice Advani"/>
    <n v="2023"/>
    <m/>
    <n v="4.74"/>
    <n v="2384.2200000000003"/>
    <x v="2159"/>
  </r>
  <r>
    <x v="2173"/>
    <s v="SP04"/>
    <s v="P12"/>
    <s v="G1"/>
    <x v="164"/>
    <x v="636"/>
    <n v="288"/>
    <x v="0"/>
    <s v="Curtice Advani"/>
    <n v="2023"/>
    <m/>
    <n v="4.74"/>
    <n v="1365.1200000000001"/>
    <x v="2160"/>
  </r>
  <r>
    <x v="2174"/>
    <s v="SP04"/>
    <s v="P12"/>
    <s v="G3"/>
    <x v="103"/>
    <x v="1791"/>
    <n v="414"/>
    <x v="0"/>
    <s v="Curtice Advani"/>
    <n v="2023"/>
    <m/>
    <n v="4.74"/>
    <n v="1962.3600000000001"/>
    <x v="2161"/>
  </r>
  <r>
    <x v="2175"/>
    <s v="SP04"/>
    <s v="P12"/>
    <s v="G6"/>
    <x v="275"/>
    <x v="1792"/>
    <n v="318"/>
    <x v="0"/>
    <s v="Curtice Advani"/>
    <n v="2023"/>
    <m/>
    <n v="4.74"/>
    <n v="1507.3200000000002"/>
    <x v="2162"/>
  </r>
  <r>
    <x v="2176"/>
    <s v="SP04"/>
    <s v="P13"/>
    <s v="G1"/>
    <x v="131"/>
    <x v="1793"/>
    <n v="186"/>
    <x v="0"/>
    <s v="Curtice Advani"/>
    <n v="2024"/>
    <m/>
    <n v="10.51"/>
    <n v="1954.86"/>
    <x v="2163"/>
  </r>
  <r>
    <x v="2177"/>
    <s v="SP04"/>
    <s v="P13"/>
    <s v="G4"/>
    <x v="32"/>
    <x v="1794"/>
    <n v="961"/>
    <x v="0"/>
    <s v="Curtice Advani"/>
    <n v="2024"/>
    <m/>
    <n v="10.51"/>
    <n v="10100.11"/>
    <x v="2164"/>
  </r>
  <r>
    <x v="2178"/>
    <s v="SP04"/>
    <s v="P13"/>
    <s v="G6"/>
    <x v="137"/>
    <x v="1232"/>
    <n v="1293"/>
    <x v="2"/>
    <s v="Curtice Advani"/>
    <n v="2024"/>
    <m/>
    <n v="10.51"/>
    <n v="13589.43"/>
    <x v="2165"/>
  </r>
  <r>
    <x v="2179"/>
    <s v="SP04"/>
    <s v="P13"/>
    <s v="G3"/>
    <x v="147"/>
    <x v="1795"/>
    <n v="454"/>
    <x v="0"/>
    <s v="Curtice Advani"/>
    <n v="2023"/>
    <m/>
    <n v="10.51"/>
    <n v="4771.54"/>
    <x v="2166"/>
  </r>
  <r>
    <x v="2180"/>
    <s v="SP04"/>
    <s v="P13"/>
    <s v="G6"/>
    <x v="418"/>
    <x v="1796"/>
    <n v="946"/>
    <x v="0"/>
    <s v="Curtice Advani"/>
    <n v="2023"/>
    <m/>
    <n v="10.51"/>
    <n v="9942.4599999999991"/>
    <x v="2167"/>
  </r>
  <r>
    <x v="2181"/>
    <s v="SP04"/>
    <s v="P13"/>
    <s v="G6"/>
    <x v="158"/>
    <x v="1797"/>
    <n v="242"/>
    <x v="0"/>
    <s v="Curtice Advani"/>
    <n v="2023"/>
    <m/>
    <n v="10.51"/>
    <n v="2543.42"/>
    <x v="2168"/>
  </r>
  <r>
    <x v="2182"/>
    <s v="SP04"/>
    <s v="P13"/>
    <s v="G6"/>
    <x v="302"/>
    <x v="1798"/>
    <n v="366"/>
    <x v="0"/>
    <s v="Curtice Advani"/>
    <n v="2023"/>
    <m/>
    <n v="10.51"/>
    <n v="3846.66"/>
    <x v="2169"/>
  </r>
  <r>
    <x v="2183"/>
    <s v="SP04"/>
    <s v="P14"/>
    <s v="G1"/>
    <x v="289"/>
    <x v="1559"/>
    <n v="411"/>
    <x v="0"/>
    <s v="Curtice Advani"/>
    <n v="2023"/>
    <m/>
    <n v="6.43"/>
    <n v="2642.73"/>
    <x v="2170"/>
  </r>
  <r>
    <x v="2184"/>
    <s v="SP04"/>
    <s v="P14"/>
    <s v="G1"/>
    <x v="390"/>
    <x v="1677"/>
    <n v="590"/>
    <x v="0"/>
    <s v="Curtice Advani"/>
    <n v="2023"/>
    <m/>
    <n v="6.43"/>
    <n v="3793.7"/>
    <x v="2171"/>
  </r>
  <r>
    <x v="2185"/>
    <s v="SP04"/>
    <s v="P14"/>
    <s v="G2"/>
    <x v="159"/>
    <x v="1799"/>
    <n v="260"/>
    <x v="0"/>
    <s v="Curtice Advani"/>
    <n v="2023"/>
    <m/>
    <n v="6.43"/>
    <n v="1671.8"/>
    <x v="2172"/>
  </r>
  <r>
    <x v="2186"/>
    <s v="SP04"/>
    <s v="P14"/>
    <s v="G1"/>
    <x v="43"/>
    <x v="228"/>
    <n v="257"/>
    <x v="0"/>
    <s v="Curtice Advani"/>
    <n v="2023"/>
    <m/>
    <n v="6.43"/>
    <n v="1652.51"/>
    <x v="2173"/>
  </r>
  <r>
    <x v="2187"/>
    <s v="SP04"/>
    <s v="P14"/>
    <s v="G2"/>
    <x v="419"/>
    <x v="1800"/>
    <n v="367"/>
    <x v="0"/>
    <s v="Curtice Advani"/>
    <n v="2024"/>
    <m/>
    <n v="6.43"/>
    <n v="2359.81"/>
    <x v="2174"/>
  </r>
  <r>
    <x v="2188"/>
    <s v="SP04"/>
    <s v="P14"/>
    <s v="G2"/>
    <x v="152"/>
    <x v="1801"/>
    <n v="416"/>
    <x v="0"/>
    <s v="Curtice Advani"/>
    <n v="2023"/>
    <m/>
    <n v="6.43"/>
    <n v="2674.88"/>
    <x v="2175"/>
  </r>
  <r>
    <x v="2189"/>
    <s v="SP04"/>
    <s v="P14"/>
    <s v="G6"/>
    <x v="293"/>
    <x v="1802"/>
    <n v="361"/>
    <x v="0"/>
    <s v="Curtice Advani"/>
    <n v="2023"/>
    <m/>
    <n v="6.43"/>
    <n v="2321.23"/>
    <x v="2176"/>
  </r>
  <r>
    <x v="2190"/>
    <s v="SP04"/>
    <s v="P15"/>
    <s v="G2"/>
    <x v="136"/>
    <x v="1803"/>
    <n v="589"/>
    <x v="0"/>
    <s v="Curtice Advani"/>
    <n v="2023"/>
    <m/>
    <n v="12.41"/>
    <n v="7309.49"/>
    <x v="2177"/>
  </r>
  <r>
    <x v="2191"/>
    <s v="SP04"/>
    <s v="P15"/>
    <s v="G6"/>
    <x v="176"/>
    <x v="1804"/>
    <n v="448"/>
    <x v="0"/>
    <s v="Curtice Advani"/>
    <n v="2023"/>
    <m/>
    <n v="12.41"/>
    <n v="5559.68"/>
    <x v="2178"/>
  </r>
  <r>
    <x v="2192"/>
    <s v="SP04"/>
    <s v="P15"/>
    <s v="G1"/>
    <x v="145"/>
    <x v="1088"/>
    <n v="12"/>
    <x v="0"/>
    <s v="Curtice Advani"/>
    <n v="2023"/>
    <m/>
    <n v="12.41"/>
    <n v="148.92000000000002"/>
    <x v="2179"/>
  </r>
  <r>
    <x v="2193"/>
    <s v="SP04"/>
    <s v="P15"/>
    <s v="G6"/>
    <x v="210"/>
    <x v="1805"/>
    <n v="243"/>
    <x v="0"/>
    <s v="Curtice Advani"/>
    <n v="2023"/>
    <m/>
    <n v="12.41"/>
    <n v="3015.63"/>
    <x v="2180"/>
  </r>
  <r>
    <x v="2194"/>
    <s v="SP04"/>
    <s v="P16"/>
    <s v="G5"/>
    <x v="437"/>
    <x v="1806"/>
    <n v="50"/>
    <x v="0"/>
    <s v="Curtice Advani"/>
    <n v="2023"/>
    <m/>
    <n v="9.57"/>
    <n v="478.5"/>
    <x v="2181"/>
  </r>
  <r>
    <x v="2195"/>
    <s v="SP04"/>
    <s v="P16"/>
    <s v="G6"/>
    <x v="225"/>
    <x v="1807"/>
    <n v="216"/>
    <x v="1"/>
    <s v="Curtice Advani"/>
    <n v="2024"/>
    <m/>
    <n v="9.57"/>
    <n v="2067.12"/>
    <x v="2182"/>
  </r>
  <r>
    <x v="2196"/>
    <s v="SP04"/>
    <s v="P16"/>
    <s v="G5"/>
    <x v="332"/>
    <x v="1808"/>
    <n v="562"/>
    <x v="3"/>
    <s v="Curtice Advani"/>
    <n v="2023"/>
    <m/>
    <n v="9.57"/>
    <n v="5378.34"/>
    <x v="2183"/>
  </r>
  <r>
    <x v="2197"/>
    <s v="SP04"/>
    <s v="P16"/>
    <s v="G6"/>
    <x v="158"/>
    <x v="1608"/>
    <n v="433"/>
    <x v="0"/>
    <s v="Curtice Advani"/>
    <n v="2023"/>
    <m/>
    <n v="9.57"/>
    <n v="4143.8100000000004"/>
    <x v="2184"/>
  </r>
  <r>
    <x v="2198"/>
    <s v="SP04"/>
    <s v="P17"/>
    <s v="G5"/>
    <x v="5"/>
    <x v="813"/>
    <n v="486"/>
    <x v="1"/>
    <s v="Curtice Advani"/>
    <n v="2024"/>
    <m/>
    <n v="8.43"/>
    <n v="4096.9799999999996"/>
    <x v="2185"/>
  </r>
  <r>
    <x v="2199"/>
    <s v="SP04"/>
    <s v="P17"/>
    <s v="G6"/>
    <x v="379"/>
    <x v="363"/>
    <n v="408"/>
    <x v="0"/>
    <s v="Curtice Advani"/>
    <n v="2024"/>
    <m/>
    <n v="8.43"/>
    <n v="3439.44"/>
    <x v="2186"/>
  </r>
  <r>
    <x v="2200"/>
    <s v="SP04"/>
    <s v="P18"/>
    <s v="G5"/>
    <x v="196"/>
    <x v="1809"/>
    <n v="1179"/>
    <x v="0"/>
    <s v="Curtice Advani"/>
    <n v="2023"/>
    <m/>
    <n v="6.8"/>
    <n v="8017.2"/>
    <x v="2187"/>
  </r>
  <r>
    <x v="2201"/>
    <s v="SP04"/>
    <s v="P18"/>
    <s v="G1"/>
    <x v="98"/>
    <x v="1051"/>
    <n v="931"/>
    <x v="3"/>
    <s v="Curtice Advani"/>
    <n v="2024"/>
    <m/>
    <n v="6.8"/>
    <n v="6330.8"/>
    <x v="2188"/>
  </r>
  <r>
    <x v="2202"/>
    <s v="SP04"/>
    <s v="P20"/>
    <s v="G1"/>
    <x v="225"/>
    <x v="1810"/>
    <n v="373"/>
    <x v="3"/>
    <s v="Curtice Advani"/>
    <n v="2024"/>
    <m/>
    <n v="2.76"/>
    <n v="1029.48"/>
    <x v="2189"/>
  </r>
  <r>
    <x v="2203"/>
    <s v="SP04"/>
    <s v="P20"/>
    <s v="G1"/>
    <x v="14"/>
    <x v="1811"/>
    <n v="317"/>
    <x v="1"/>
    <s v="Curtice Advani"/>
    <n v="2024"/>
    <m/>
    <n v="2.76"/>
    <n v="874.92"/>
    <x v="2190"/>
  </r>
  <r>
    <x v="2204"/>
    <s v="SP04"/>
    <s v="P20"/>
    <s v="G1"/>
    <x v="93"/>
    <x v="1547"/>
    <n v="139"/>
    <x v="0"/>
    <s v="Curtice Advani"/>
    <n v="2023"/>
    <m/>
    <n v="2.76"/>
    <n v="383.64"/>
    <x v="2191"/>
  </r>
  <r>
    <x v="2205"/>
    <s v="SP04"/>
    <s v="P20"/>
    <s v="G1"/>
    <x v="425"/>
    <x v="1812"/>
    <n v="478"/>
    <x v="0"/>
    <s v="Curtice Advani"/>
    <n v="2023"/>
    <m/>
    <n v="2.76"/>
    <n v="1319.28"/>
    <x v="2192"/>
  </r>
  <r>
    <x v="2206"/>
    <s v="SP04"/>
    <s v="P21"/>
    <s v="G5"/>
    <x v="132"/>
    <x v="1813"/>
    <n v="713"/>
    <x v="0"/>
    <s v="Curtice Advani"/>
    <n v="2023"/>
    <m/>
    <n v="3.32"/>
    <n v="2367.16"/>
    <x v="2193"/>
  </r>
  <r>
    <x v="2207"/>
    <s v="SP04"/>
    <s v="P21"/>
    <s v="G1"/>
    <x v="44"/>
    <x v="215"/>
    <n v="823"/>
    <x v="0"/>
    <s v="Curtice Advani"/>
    <n v="2023"/>
    <m/>
    <n v="3.32"/>
    <n v="2732.3599999999997"/>
    <x v="2194"/>
  </r>
  <r>
    <x v="2208"/>
    <s v="SP04"/>
    <s v="P21"/>
    <s v="G2"/>
    <x v="271"/>
    <x v="1814"/>
    <n v="148"/>
    <x v="2"/>
    <s v="Curtice Advani"/>
    <n v="2024"/>
    <m/>
    <n v="3.32"/>
    <n v="491.35999999999996"/>
    <x v="2195"/>
  </r>
  <r>
    <x v="2209"/>
    <s v="SP04"/>
    <s v="P21"/>
    <s v="G2"/>
    <x v="14"/>
    <x v="202"/>
    <n v="184"/>
    <x v="1"/>
    <s v="Curtice Advani"/>
    <n v="2024"/>
    <m/>
    <n v="3.32"/>
    <n v="610.88"/>
    <x v="2196"/>
  </r>
  <r>
    <x v="2210"/>
    <s v="SP04"/>
    <s v="P22"/>
    <s v="G1"/>
    <x v="4"/>
    <x v="82"/>
    <n v="552"/>
    <x v="0"/>
    <s v="Curtice Advani"/>
    <n v="2023"/>
    <m/>
    <n v="2.65"/>
    <n v="1462.8"/>
    <x v="2197"/>
  </r>
  <r>
    <x v="2211"/>
    <s v="SP04"/>
    <s v="P22"/>
    <s v="G1"/>
    <x v="126"/>
    <x v="84"/>
    <n v="40"/>
    <x v="0"/>
    <s v="Curtice Advani"/>
    <n v="2023"/>
    <m/>
    <n v="2.65"/>
    <n v="106"/>
    <x v="2198"/>
  </r>
  <r>
    <x v="2212"/>
    <s v="SP04"/>
    <s v="P22"/>
    <s v="G3"/>
    <x v="58"/>
    <x v="1303"/>
    <n v="162"/>
    <x v="0"/>
    <s v="Curtice Advani"/>
    <n v="2023"/>
    <m/>
    <n v="2.65"/>
    <n v="429.3"/>
    <x v="2199"/>
  </r>
  <r>
    <x v="2213"/>
    <s v="SP04"/>
    <s v="P22"/>
    <s v="G4"/>
    <x v="106"/>
    <x v="1815"/>
    <n v="92"/>
    <x v="0"/>
    <s v="Curtice Advani"/>
    <n v="2023"/>
    <m/>
    <n v="2.65"/>
    <n v="243.79999999999998"/>
    <x v="2200"/>
  </r>
  <r>
    <x v="2214"/>
    <s v="SP04"/>
    <s v="P01"/>
    <s v="G1"/>
    <x v="42"/>
    <x v="1816"/>
    <n v="164"/>
    <x v="0"/>
    <s v="Curtice Advani"/>
    <n v="2023"/>
    <m/>
    <n v="5.26"/>
    <n v="862.64"/>
    <x v="2201"/>
  </r>
  <r>
    <x v="2215"/>
    <s v="SP04"/>
    <s v="P01"/>
    <s v="G6"/>
    <x v="5"/>
    <x v="1817"/>
    <n v="1128"/>
    <x v="1"/>
    <s v="Curtice Advani"/>
    <n v="2024"/>
    <m/>
    <n v="5.26"/>
    <n v="5933.28"/>
    <x v="2202"/>
  </r>
  <r>
    <x v="2216"/>
    <s v="SP04"/>
    <s v="P04"/>
    <s v="G1"/>
    <x v="85"/>
    <x v="1561"/>
    <n v="1060"/>
    <x v="1"/>
    <s v="Curtice Advani"/>
    <n v="2024"/>
    <m/>
    <n v="3.85"/>
    <n v="4081"/>
    <x v="2203"/>
  </r>
  <r>
    <x v="2217"/>
    <s v="SP04"/>
    <s v="P04"/>
    <s v="G2"/>
    <x v="193"/>
    <x v="1818"/>
    <n v="213"/>
    <x v="0"/>
    <s v="Curtice Advani"/>
    <n v="2023"/>
    <m/>
    <n v="3.85"/>
    <n v="820.05000000000007"/>
    <x v="2204"/>
  </r>
  <r>
    <x v="2218"/>
    <s v="SP04"/>
    <s v="P04"/>
    <s v="G2"/>
    <x v="221"/>
    <x v="203"/>
    <n v="789"/>
    <x v="0"/>
    <s v="Curtice Advani"/>
    <n v="2023"/>
    <m/>
    <n v="3.85"/>
    <n v="3037.65"/>
    <x v="2205"/>
  </r>
  <r>
    <x v="2219"/>
    <s v="SP04"/>
    <s v="P04"/>
    <s v="G1"/>
    <x v="215"/>
    <x v="1819"/>
    <n v="150"/>
    <x v="2"/>
    <s v="Curtice Advani"/>
    <n v="2024"/>
    <m/>
    <n v="3.85"/>
    <n v="577.5"/>
    <x v="2206"/>
  </r>
  <r>
    <x v="2220"/>
    <s v="SP04"/>
    <s v="P04"/>
    <s v="G4"/>
    <x v="323"/>
    <x v="1820"/>
    <n v="615"/>
    <x v="1"/>
    <s v="Curtice Advani"/>
    <n v="2024"/>
    <m/>
    <n v="3.85"/>
    <n v="2367.75"/>
    <x v="2207"/>
  </r>
  <r>
    <x v="2221"/>
    <s v="SP04"/>
    <s v="P04"/>
    <s v="G6"/>
    <x v="93"/>
    <x v="1821"/>
    <n v="317"/>
    <x v="0"/>
    <s v="Curtice Advani"/>
    <n v="2023"/>
    <m/>
    <n v="3.85"/>
    <n v="1220.45"/>
    <x v="2208"/>
  </r>
  <r>
    <x v="2222"/>
    <s v="SP04"/>
    <s v="P04"/>
    <s v="G2"/>
    <x v="346"/>
    <x v="1822"/>
    <n v="3734"/>
    <x v="2"/>
    <s v="Curtice Advani"/>
    <n v="2024"/>
    <m/>
    <n v="3.85"/>
    <n v="14375.9"/>
    <x v="2209"/>
  </r>
  <r>
    <x v="2223"/>
    <s v="SP04"/>
    <s v="P04"/>
    <s v="G5"/>
    <x v="346"/>
    <x v="1823"/>
    <n v="1014"/>
    <x v="2"/>
    <s v="Curtice Advani"/>
    <n v="2024"/>
    <m/>
    <n v="3.85"/>
    <n v="3903.9"/>
    <x v="2210"/>
  </r>
  <r>
    <x v="2224"/>
    <s v="SP04"/>
    <s v="P05"/>
    <s v="G6"/>
    <x v="239"/>
    <x v="1824"/>
    <n v="448"/>
    <x v="0"/>
    <s v="Curtice Advani"/>
    <n v="2023"/>
    <m/>
    <n v="5.72"/>
    <n v="2562.56"/>
    <x v="2211"/>
  </r>
  <r>
    <x v="2225"/>
    <s v="SP04"/>
    <s v="P05"/>
    <s v="G2"/>
    <x v="281"/>
    <x v="1825"/>
    <n v="48"/>
    <x v="0"/>
    <s v="Curtice Advani"/>
    <n v="2024"/>
    <m/>
    <n v="5.72"/>
    <n v="274.56"/>
    <x v="2212"/>
  </r>
  <r>
    <x v="2226"/>
    <s v="SP04"/>
    <s v="P05"/>
    <s v="G4"/>
    <x v="103"/>
    <x v="1391"/>
    <n v="862"/>
    <x v="0"/>
    <s v="Curtice Advani"/>
    <n v="2023"/>
    <m/>
    <n v="5.72"/>
    <n v="4930.6399999999994"/>
    <x v="2213"/>
  </r>
  <r>
    <x v="2227"/>
    <s v="SP04"/>
    <s v="P05"/>
    <s v="G5"/>
    <x v="176"/>
    <x v="452"/>
    <n v="1129"/>
    <x v="0"/>
    <s v="Curtice Advani"/>
    <n v="2023"/>
    <m/>
    <n v="5.72"/>
    <n v="6457.88"/>
    <x v="2214"/>
  </r>
  <r>
    <x v="2228"/>
    <s v="SP04"/>
    <s v="P05"/>
    <s v="G6"/>
    <x v="269"/>
    <x v="1826"/>
    <n v="534"/>
    <x v="0"/>
    <s v="Curtice Advani"/>
    <n v="2024"/>
    <m/>
    <n v="5.72"/>
    <n v="3054.48"/>
    <x v="2215"/>
  </r>
  <r>
    <x v="2229"/>
    <s v="SP04"/>
    <s v="P06"/>
    <s v="G4"/>
    <x v="69"/>
    <x v="1827"/>
    <n v="91"/>
    <x v="0"/>
    <s v="Curtice Advani"/>
    <n v="2023"/>
    <m/>
    <n v="6.31"/>
    <n v="574.20999999999992"/>
    <x v="2216"/>
  </r>
  <r>
    <x v="2230"/>
    <s v="SP04"/>
    <s v="P06"/>
    <s v="G5"/>
    <x v="247"/>
    <x v="1828"/>
    <n v="35"/>
    <x v="0"/>
    <s v="Curtice Advani"/>
    <n v="2024"/>
    <m/>
    <n v="6.31"/>
    <n v="220.85"/>
    <x v="2217"/>
  </r>
  <r>
    <x v="2231"/>
    <s v="SP04"/>
    <s v="P07"/>
    <s v="G1"/>
    <x v="56"/>
    <x v="1829"/>
    <n v="213"/>
    <x v="1"/>
    <s v="Curtice Advani"/>
    <n v="2024"/>
    <m/>
    <n v="9.94"/>
    <n v="2117.2199999999998"/>
    <x v="2218"/>
  </r>
  <r>
    <x v="2232"/>
    <s v="SP04"/>
    <s v="P07"/>
    <s v="G6"/>
    <x v="18"/>
    <x v="1830"/>
    <n v="219"/>
    <x v="0"/>
    <s v="Curtice Advani"/>
    <n v="2023"/>
    <m/>
    <n v="9.94"/>
    <n v="2176.8599999999997"/>
    <x v="2219"/>
  </r>
  <r>
    <x v="2233"/>
    <s v="SP04"/>
    <s v="P07"/>
    <s v="G1"/>
    <x v="285"/>
    <x v="1831"/>
    <n v="220"/>
    <x v="0"/>
    <s v="Curtice Advani"/>
    <n v="2023"/>
    <m/>
    <n v="9.94"/>
    <n v="2186.7999999999997"/>
    <x v="2220"/>
  </r>
  <r>
    <x v="2234"/>
    <s v="SP04"/>
    <s v="P07"/>
    <s v="G2"/>
    <x v="212"/>
    <x v="1832"/>
    <n v="187"/>
    <x v="0"/>
    <s v="Curtice Advani"/>
    <n v="2024"/>
    <m/>
    <n v="9.94"/>
    <n v="1858.78"/>
    <x v="2221"/>
  </r>
  <r>
    <x v="2235"/>
    <s v="SP04"/>
    <s v="P07"/>
    <s v="G6"/>
    <x v="373"/>
    <x v="1833"/>
    <n v="193"/>
    <x v="0"/>
    <s v="Curtice Advani"/>
    <n v="2023"/>
    <m/>
    <n v="9.94"/>
    <n v="1918.4199999999998"/>
    <x v="2222"/>
  </r>
  <r>
    <x v="2236"/>
    <s v="SP04"/>
    <s v="P08"/>
    <s v="G2"/>
    <x v="289"/>
    <x v="1834"/>
    <n v="502"/>
    <x v="0"/>
    <s v="Curtice Advani"/>
    <n v="2023"/>
    <m/>
    <n v="7.73"/>
    <n v="3880.46"/>
    <x v="2223"/>
  </r>
  <r>
    <x v="2237"/>
    <s v="SP04"/>
    <s v="P09"/>
    <s v="G4"/>
    <x v="9"/>
    <x v="1800"/>
    <n v="256"/>
    <x v="0"/>
    <s v="Curtice Advani"/>
    <n v="2024"/>
    <m/>
    <n v="3.68"/>
    <n v="942.08"/>
    <x v="2224"/>
  </r>
  <r>
    <x v="2238"/>
    <s v="SP04"/>
    <s v="P10"/>
    <s v="G1"/>
    <x v="389"/>
    <x v="427"/>
    <n v="468"/>
    <x v="0"/>
    <s v="Curtice Advani"/>
    <n v="2023"/>
    <m/>
    <n v="8.2200000000000006"/>
    <n v="3846.9600000000005"/>
    <x v="2225"/>
  </r>
  <r>
    <x v="2239"/>
    <s v="SP04"/>
    <s v="P10"/>
    <s v="G1"/>
    <x v="382"/>
    <x v="1835"/>
    <n v="283"/>
    <x v="0"/>
    <s v="Curtice Advani"/>
    <n v="2024"/>
    <m/>
    <n v="8.2200000000000006"/>
    <n v="2326.2600000000002"/>
    <x v="2226"/>
  </r>
  <r>
    <x v="2240"/>
    <s v="SP04"/>
    <s v="P10"/>
    <s v="G6"/>
    <x v="373"/>
    <x v="1836"/>
    <n v="241"/>
    <x v="0"/>
    <s v="Curtice Advani"/>
    <n v="2023"/>
    <m/>
    <n v="8.2200000000000006"/>
    <n v="1981.0200000000002"/>
    <x v="2227"/>
  </r>
  <r>
    <x v="2241"/>
    <s v="SP04"/>
    <s v="P10"/>
    <s v="G4"/>
    <x v="157"/>
    <x v="1837"/>
    <n v="414"/>
    <x v="0"/>
    <s v="Curtice Advani"/>
    <n v="2023"/>
    <m/>
    <n v="8.2200000000000006"/>
    <n v="3403.0800000000004"/>
    <x v="2228"/>
  </r>
  <r>
    <x v="2242"/>
    <s v="SP04"/>
    <s v="P10"/>
    <s v="G5"/>
    <x v="256"/>
    <x v="1838"/>
    <n v="498"/>
    <x v="0"/>
    <s v="Curtice Advani"/>
    <n v="2024"/>
    <m/>
    <n v="8.2200000000000006"/>
    <n v="4093.5600000000004"/>
    <x v="2229"/>
  </r>
  <r>
    <x v="2243"/>
    <s v="SP04"/>
    <s v="P11"/>
    <s v="G1"/>
    <x v="311"/>
    <x v="1839"/>
    <n v="515"/>
    <x v="0"/>
    <s v="Curtice Advani"/>
    <n v="2023"/>
    <m/>
    <n v="10.23"/>
    <n v="5268.45"/>
    <x v="2230"/>
  </r>
  <r>
    <x v="2244"/>
    <s v="SP04"/>
    <s v="P11"/>
    <s v="G1"/>
    <x v="279"/>
    <x v="1840"/>
    <n v="694"/>
    <x v="0"/>
    <s v="Curtice Advani"/>
    <n v="2023"/>
    <m/>
    <n v="10.23"/>
    <n v="7099.62"/>
    <x v="2231"/>
  </r>
  <r>
    <x v="2245"/>
    <s v="SP04"/>
    <s v="P11"/>
    <s v="G6"/>
    <x v="270"/>
    <x v="1841"/>
    <n v="246"/>
    <x v="0"/>
    <s v="Curtice Advani"/>
    <n v="2024"/>
    <m/>
    <n v="10.23"/>
    <n v="2516.58"/>
    <x v="2232"/>
  </r>
  <r>
    <x v="2246"/>
    <s v="SP04"/>
    <s v="P12"/>
    <s v="G5"/>
    <x v="242"/>
    <x v="1646"/>
    <n v="736"/>
    <x v="0"/>
    <s v="Curtice Advani"/>
    <n v="2023"/>
    <m/>
    <n v="4.74"/>
    <n v="3488.6400000000003"/>
    <x v="2233"/>
  </r>
  <r>
    <x v="2247"/>
    <s v="SP04"/>
    <s v="P12"/>
    <s v="G1"/>
    <x v="249"/>
    <x v="1842"/>
    <n v="619"/>
    <x v="1"/>
    <s v="Curtice Advani"/>
    <n v="2024"/>
    <m/>
    <n v="4.74"/>
    <n v="2934.06"/>
    <x v="2234"/>
  </r>
  <r>
    <x v="2248"/>
    <s v="SP04"/>
    <s v="P12"/>
    <s v="G3"/>
    <x v="186"/>
    <x v="525"/>
    <n v="416"/>
    <x v="2"/>
    <s v="Curtice Advani"/>
    <n v="2024"/>
    <m/>
    <n v="4.74"/>
    <n v="1971.8400000000001"/>
    <x v="2235"/>
  </r>
  <r>
    <x v="2249"/>
    <s v="SP04"/>
    <s v="P13"/>
    <s v="G5"/>
    <x v="197"/>
    <x v="1843"/>
    <n v="340"/>
    <x v="0"/>
    <s v="Curtice Advani"/>
    <n v="2023"/>
    <m/>
    <n v="10.51"/>
    <n v="3573.4"/>
    <x v="2236"/>
  </r>
  <r>
    <x v="2250"/>
    <s v="SP04"/>
    <s v="P13"/>
    <s v="G6"/>
    <x v="329"/>
    <x v="1844"/>
    <n v="1229"/>
    <x v="3"/>
    <s v="Curtice Advani"/>
    <n v="2023"/>
    <m/>
    <n v="10.51"/>
    <n v="12916.789999999999"/>
    <x v="2237"/>
  </r>
  <r>
    <x v="2251"/>
    <s v="SP04"/>
    <s v="P13"/>
    <s v="G5"/>
    <x v="151"/>
    <x v="1123"/>
    <n v="25"/>
    <x v="0"/>
    <s v="Curtice Advani"/>
    <n v="2023"/>
    <m/>
    <n v="10.51"/>
    <n v="262.75"/>
    <x v="2238"/>
  </r>
  <r>
    <x v="2252"/>
    <s v="SP04"/>
    <s v="P13"/>
    <s v="G4"/>
    <x v="350"/>
    <x v="1788"/>
    <n v="1195"/>
    <x v="0"/>
    <s v="Curtice Advani"/>
    <n v="2023"/>
    <m/>
    <n v="10.51"/>
    <n v="12559.449999999999"/>
    <x v="2239"/>
  </r>
  <r>
    <x v="2253"/>
    <s v="SP04"/>
    <s v="P13"/>
    <s v="G3"/>
    <x v="76"/>
    <x v="408"/>
    <n v="1466"/>
    <x v="0"/>
    <s v="Curtice Advani"/>
    <n v="2023"/>
    <m/>
    <n v="10.51"/>
    <n v="15407.66"/>
    <x v="2240"/>
  </r>
  <r>
    <x v="2254"/>
    <s v="SP04"/>
    <s v="P13"/>
    <s v="G1"/>
    <x v="215"/>
    <x v="1767"/>
    <n v="173"/>
    <x v="2"/>
    <s v="Curtice Advani"/>
    <n v="2024"/>
    <m/>
    <n v="10.51"/>
    <n v="1818.23"/>
    <x v="2241"/>
  </r>
  <r>
    <x v="2255"/>
    <s v="SP04"/>
    <s v="P13"/>
    <s v="G6"/>
    <x v="378"/>
    <x v="462"/>
    <n v="546"/>
    <x v="0"/>
    <s v="Curtice Advani"/>
    <n v="2023"/>
    <m/>
    <n v="10.51"/>
    <n v="5738.46"/>
    <x v="2242"/>
  </r>
  <r>
    <x v="2256"/>
    <s v="SP04"/>
    <s v="P14"/>
    <s v="G4"/>
    <x v="130"/>
    <x v="668"/>
    <n v="259"/>
    <x v="0"/>
    <s v="Curtice Advani"/>
    <n v="2023"/>
    <m/>
    <n v="6.43"/>
    <n v="1665.37"/>
    <x v="2243"/>
  </r>
  <r>
    <x v="2257"/>
    <s v="SP04"/>
    <s v="P14"/>
    <s v="G5"/>
    <x v="13"/>
    <x v="1845"/>
    <n v="319"/>
    <x v="0"/>
    <s v="Curtice Advani"/>
    <n v="2024"/>
    <m/>
    <n v="6.43"/>
    <n v="2051.17"/>
    <x v="2244"/>
  </r>
  <r>
    <x v="2258"/>
    <s v="SP04"/>
    <s v="P14"/>
    <s v="G2"/>
    <x v="300"/>
    <x v="1802"/>
    <n v="316"/>
    <x v="0"/>
    <s v="Curtice Advani"/>
    <n v="2023"/>
    <m/>
    <n v="6.43"/>
    <n v="2031.8799999999999"/>
    <x v="2245"/>
  </r>
  <r>
    <x v="2259"/>
    <s v="SP04"/>
    <s v="P14"/>
    <s v="G3"/>
    <x v="226"/>
    <x v="1846"/>
    <n v="303"/>
    <x v="0"/>
    <s v="Curtice Advani"/>
    <n v="2024"/>
    <m/>
    <n v="6.43"/>
    <n v="1948.29"/>
    <x v="2246"/>
  </r>
  <r>
    <x v="2260"/>
    <s v="SP04"/>
    <s v="P14"/>
    <s v="G5"/>
    <x v="409"/>
    <x v="1847"/>
    <n v="277"/>
    <x v="0"/>
    <s v="Curtice Advani"/>
    <n v="2024"/>
    <m/>
    <n v="6.43"/>
    <n v="1781.11"/>
    <x v="2247"/>
  </r>
  <r>
    <x v="2261"/>
    <s v="SP04"/>
    <s v="P14"/>
    <s v="G6"/>
    <x v="19"/>
    <x v="1552"/>
    <n v="32"/>
    <x v="0"/>
    <s v="Curtice Advani"/>
    <n v="2023"/>
    <m/>
    <n v="6.43"/>
    <n v="205.76"/>
    <x v="2248"/>
  </r>
  <r>
    <x v="2262"/>
    <s v="SP04"/>
    <s v="P16"/>
    <s v="G2"/>
    <x v="284"/>
    <x v="1848"/>
    <n v="110"/>
    <x v="0"/>
    <s v="Curtice Advani"/>
    <n v="2024"/>
    <m/>
    <n v="9.57"/>
    <n v="1052.7"/>
    <x v="2249"/>
  </r>
  <r>
    <x v="2263"/>
    <s v="SP04"/>
    <s v="P17"/>
    <s v="G1"/>
    <x v="127"/>
    <x v="1849"/>
    <n v="58"/>
    <x v="0"/>
    <s v="Curtice Advani"/>
    <n v="2023"/>
    <m/>
    <n v="8.43"/>
    <n v="488.94"/>
    <x v="2250"/>
  </r>
  <r>
    <x v="2264"/>
    <s v="SP04"/>
    <s v="P17"/>
    <s v="G2"/>
    <x v="0"/>
    <x v="1164"/>
    <n v="279"/>
    <x v="0"/>
    <s v="Curtice Advani"/>
    <n v="2023"/>
    <m/>
    <n v="8.43"/>
    <n v="2351.9699999999998"/>
    <x v="2251"/>
  </r>
  <r>
    <x v="2265"/>
    <s v="SP04"/>
    <s v="P17"/>
    <s v="G6"/>
    <x v="43"/>
    <x v="1850"/>
    <n v="1048"/>
    <x v="0"/>
    <s v="Curtice Advani"/>
    <n v="2023"/>
    <m/>
    <n v="8.43"/>
    <n v="8834.64"/>
    <x v="2252"/>
  </r>
  <r>
    <x v="2266"/>
    <s v="SP04"/>
    <s v="P17"/>
    <s v="G6"/>
    <x v="100"/>
    <x v="1851"/>
    <n v="1599"/>
    <x v="0"/>
    <s v="Curtice Advani"/>
    <n v="2023"/>
    <m/>
    <n v="8.43"/>
    <n v="13479.57"/>
    <x v="2253"/>
  </r>
  <r>
    <x v="2267"/>
    <s v="SP04"/>
    <s v="P17"/>
    <s v="G6"/>
    <x v="131"/>
    <x v="1852"/>
    <n v="186"/>
    <x v="0"/>
    <s v="Curtice Advani"/>
    <n v="2024"/>
    <m/>
    <n v="8.43"/>
    <n v="1567.98"/>
    <x v="2254"/>
  </r>
  <r>
    <x v="2268"/>
    <s v="SP04"/>
    <s v="P18"/>
    <s v="G5"/>
    <x v="346"/>
    <x v="1853"/>
    <n v="358"/>
    <x v="2"/>
    <s v="Curtice Advani"/>
    <n v="2024"/>
    <m/>
    <n v="6.8"/>
    <n v="2434.4"/>
    <x v="2255"/>
  </r>
  <r>
    <x v="2269"/>
    <s v="SP04"/>
    <s v="P18"/>
    <s v="G5"/>
    <x v="213"/>
    <x v="1854"/>
    <n v="48"/>
    <x v="0"/>
    <s v="Curtice Advani"/>
    <n v="2023"/>
    <m/>
    <n v="6.8"/>
    <n v="326.39999999999998"/>
    <x v="2256"/>
  </r>
  <r>
    <x v="2270"/>
    <s v="SP04"/>
    <s v="P18"/>
    <s v="G6"/>
    <x v="1"/>
    <x v="1855"/>
    <n v="888"/>
    <x v="0"/>
    <s v="Curtice Advani"/>
    <n v="2023"/>
    <m/>
    <n v="6.8"/>
    <n v="6038.4"/>
    <x v="2257"/>
  </r>
  <r>
    <x v="2271"/>
    <s v="SP04"/>
    <s v="P18"/>
    <s v="G1"/>
    <x v="333"/>
    <x v="1571"/>
    <n v="564"/>
    <x v="0"/>
    <s v="Curtice Advani"/>
    <n v="2023"/>
    <m/>
    <n v="6.8"/>
    <n v="3835.2"/>
    <x v="2258"/>
  </r>
  <r>
    <x v="2272"/>
    <s v="SP04"/>
    <s v="P19"/>
    <s v="G1"/>
    <x v="170"/>
    <x v="916"/>
    <n v="186"/>
    <x v="1"/>
    <s v="Curtice Advani"/>
    <n v="2024"/>
    <m/>
    <n v="5.04"/>
    <n v="937.44"/>
    <x v="2259"/>
  </r>
  <r>
    <x v="2273"/>
    <s v="SP04"/>
    <s v="P19"/>
    <s v="G2"/>
    <x v="199"/>
    <x v="1700"/>
    <n v="147"/>
    <x v="0"/>
    <s v="Curtice Advani"/>
    <n v="2024"/>
    <m/>
    <n v="5.04"/>
    <n v="740.88"/>
    <x v="2260"/>
  </r>
  <r>
    <x v="2274"/>
    <s v="SP04"/>
    <s v="P19"/>
    <s v="G1"/>
    <x v="14"/>
    <x v="615"/>
    <n v="46"/>
    <x v="1"/>
    <s v="Curtice Advani"/>
    <n v="2024"/>
    <m/>
    <n v="5.04"/>
    <n v="231.84"/>
    <x v="2261"/>
  </r>
  <r>
    <x v="2275"/>
    <s v="SP04"/>
    <s v="P19"/>
    <s v="G2"/>
    <x v="377"/>
    <x v="1856"/>
    <n v="336"/>
    <x v="0"/>
    <s v="Curtice Advani"/>
    <n v="2023"/>
    <m/>
    <n v="5.04"/>
    <n v="1693.44"/>
    <x v="2262"/>
  </r>
  <r>
    <x v="2276"/>
    <s v="SP04"/>
    <s v="P20"/>
    <s v="G2"/>
    <x v="438"/>
    <x v="981"/>
    <n v="626"/>
    <x v="0"/>
    <s v="Curtice Advani"/>
    <n v="2023"/>
    <m/>
    <n v="2.76"/>
    <n v="1727.7599999999998"/>
    <x v="2263"/>
  </r>
  <r>
    <x v="2277"/>
    <s v="SP04"/>
    <s v="P20"/>
    <s v="G6"/>
    <x v="204"/>
    <x v="1857"/>
    <n v="1655"/>
    <x v="0"/>
    <s v="Curtice Advani"/>
    <n v="2023"/>
    <m/>
    <n v="2.76"/>
    <n v="4567.7999999999993"/>
    <x v="2264"/>
  </r>
  <r>
    <x v="2278"/>
    <s v="SP04"/>
    <s v="P20"/>
    <s v="G6"/>
    <x v="105"/>
    <x v="1858"/>
    <n v="583"/>
    <x v="1"/>
    <s v="Curtice Advani"/>
    <n v="2024"/>
    <m/>
    <n v="2.76"/>
    <n v="1609.08"/>
    <x v="2265"/>
  </r>
  <r>
    <x v="2279"/>
    <s v="SP04"/>
    <s v="P22"/>
    <s v="G3"/>
    <x v="181"/>
    <x v="1859"/>
    <n v="280"/>
    <x v="0"/>
    <s v="Curtice Advani"/>
    <n v="2023"/>
    <m/>
    <n v="2.65"/>
    <n v="742"/>
    <x v="2266"/>
  </r>
  <r>
    <x v="2280"/>
    <s v="SP05"/>
    <s v="P01"/>
    <s v="G4"/>
    <x v="130"/>
    <x v="1727"/>
    <n v="416"/>
    <x v="0"/>
    <s v="Kaine Padly"/>
    <n v="2023"/>
    <m/>
    <n v="5.26"/>
    <n v="2188.16"/>
    <x v="2267"/>
  </r>
  <r>
    <x v="2281"/>
    <s v="SP05"/>
    <s v="P01"/>
    <s v="G6"/>
    <x v="319"/>
    <x v="1860"/>
    <n v="497"/>
    <x v="0"/>
    <s v="Kaine Padly"/>
    <n v="2024"/>
    <m/>
    <n v="5.26"/>
    <n v="2614.2199999999998"/>
    <x v="2268"/>
  </r>
  <r>
    <x v="2282"/>
    <s v="SP05"/>
    <s v="P01"/>
    <s v="G2"/>
    <x v="226"/>
    <x v="949"/>
    <n v="174"/>
    <x v="0"/>
    <s v="Kaine Padly"/>
    <n v="2024"/>
    <m/>
    <n v="5.26"/>
    <n v="915.24"/>
    <x v="2269"/>
  </r>
  <r>
    <x v="2283"/>
    <s v="SP05"/>
    <s v="P03"/>
    <s v="G1"/>
    <x v="262"/>
    <x v="1861"/>
    <n v="593"/>
    <x v="0"/>
    <s v="Kaine Padly"/>
    <n v="2023"/>
    <m/>
    <n v="5.15"/>
    <n v="3053.9500000000003"/>
    <x v="2270"/>
  </r>
  <r>
    <x v="2284"/>
    <s v="SP05"/>
    <s v="P03"/>
    <s v="G6"/>
    <x v="141"/>
    <x v="268"/>
    <n v="488"/>
    <x v="0"/>
    <s v="Kaine Padly"/>
    <n v="2023"/>
    <m/>
    <n v="5.15"/>
    <n v="2513.2000000000003"/>
    <x v="2271"/>
  </r>
  <r>
    <x v="2285"/>
    <s v="SP05"/>
    <s v="P04"/>
    <s v="G2"/>
    <x v="141"/>
    <x v="1862"/>
    <n v="1203"/>
    <x v="0"/>
    <s v="Kaine Padly"/>
    <n v="2023"/>
    <m/>
    <n v="3.85"/>
    <n v="4631.55"/>
    <x v="2272"/>
  </r>
  <r>
    <x v="2286"/>
    <s v="SP05"/>
    <s v="P04"/>
    <s v="G6"/>
    <x v="299"/>
    <x v="1863"/>
    <n v="147"/>
    <x v="0"/>
    <s v="Kaine Padly"/>
    <n v="2023"/>
    <m/>
    <n v="3.85"/>
    <n v="565.95000000000005"/>
    <x v="2273"/>
  </r>
  <r>
    <x v="2287"/>
    <s v="SP05"/>
    <s v="P04"/>
    <s v="G1"/>
    <x v="432"/>
    <x v="1864"/>
    <n v="1526"/>
    <x v="2"/>
    <s v="Kaine Padly"/>
    <n v="2024"/>
    <m/>
    <n v="3.85"/>
    <n v="5875.1"/>
    <x v="2274"/>
  </r>
  <r>
    <x v="2288"/>
    <s v="SP05"/>
    <s v="P04"/>
    <s v="G5"/>
    <x v="112"/>
    <x v="1865"/>
    <n v="336"/>
    <x v="0"/>
    <s v="Kaine Padly"/>
    <n v="2023"/>
    <m/>
    <n v="3.85"/>
    <n v="1293.6000000000001"/>
    <x v="2275"/>
  </r>
  <r>
    <x v="2289"/>
    <s v="SP05"/>
    <s v="P04"/>
    <s v="G5"/>
    <x v="103"/>
    <x v="1019"/>
    <n v="518"/>
    <x v="0"/>
    <s v="Kaine Padly"/>
    <n v="2023"/>
    <m/>
    <n v="3.85"/>
    <n v="1994.3"/>
    <x v="1114"/>
  </r>
  <r>
    <x v="2290"/>
    <s v="SP05"/>
    <s v="P04"/>
    <s v="G1"/>
    <x v="330"/>
    <x v="1866"/>
    <n v="1069"/>
    <x v="0"/>
    <s v="Kaine Padly"/>
    <n v="2024"/>
    <m/>
    <n v="3.85"/>
    <n v="4115.6500000000005"/>
    <x v="2276"/>
  </r>
  <r>
    <x v="2291"/>
    <s v="SP05"/>
    <s v="P04"/>
    <s v="G2"/>
    <x v="95"/>
    <x v="1867"/>
    <n v="1425"/>
    <x v="1"/>
    <s v="Kaine Padly"/>
    <n v="2024"/>
    <m/>
    <n v="3.85"/>
    <n v="5486.25"/>
    <x v="2277"/>
  </r>
  <r>
    <x v="2292"/>
    <s v="SP05"/>
    <s v="P04"/>
    <s v="G5"/>
    <x v="390"/>
    <x v="1868"/>
    <n v="1319"/>
    <x v="0"/>
    <s v="Kaine Padly"/>
    <n v="2023"/>
    <m/>
    <n v="3.85"/>
    <n v="5078.1500000000005"/>
    <x v="2278"/>
  </r>
  <r>
    <x v="2293"/>
    <s v="SP05"/>
    <s v="P05"/>
    <s v="G1"/>
    <x v="319"/>
    <x v="1849"/>
    <n v="52"/>
    <x v="0"/>
    <s v="Kaine Padly"/>
    <n v="2024"/>
    <m/>
    <n v="5.72"/>
    <n v="297.44"/>
    <x v="2279"/>
  </r>
  <r>
    <x v="2294"/>
    <s v="SP05"/>
    <s v="P05"/>
    <s v="G2"/>
    <x v="56"/>
    <x v="1869"/>
    <n v="397"/>
    <x v="1"/>
    <s v="Kaine Padly"/>
    <n v="2024"/>
    <m/>
    <n v="5.72"/>
    <n v="2270.8399999999997"/>
    <x v="2280"/>
  </r>
  <r>
    <x v="2295"/>
    <s v="SP05"/>
    <s v="P05"/>
    <s v="G1"/>
    <x v="126"/>
    <x v="1870"/>
    <n v="597"/>
    <x v="0"/>
    <s v="Kaine Padly"/>
    <n v="2023"/>
    <m/>
    <n v="5.72"/>
    <n v="3414.8399999999997"/>
    <x v="2281"/>
  </r>
  <r>
    <x v="2296"/>
    <s v="SP05"/>
    <s v="P05"/>
    <s v="G5"/>
    <x v="419"/>
    <x v="1178"/>
    <n v="302"/>
    <x v="0"/>
    <s v="Kaine Padly"/>
    <n v="2024"/>
    <m/>
    <n v="5.72"/>
    <n v="1727.4399999999998"/>
    <x v="2282"/>
  </r>
  <r>
    <x v="2297"/>
    <s v="SP05"/>
    <s v="P05"/>
    <s v="G2"/>
    <x v="80"/>
    <x v="1158"/>
    <n v="221"/>
    <x v="0"/>
    <s v="Kaine Padly"/>
    <n v="2024"/>
    <m/>
    <n v="5.72"/>
    <n v="1264.1199999999999"/>
    <x v="2283"/>
  </r>
  <r>
    <x v="2298"/>
    <s v="SP05"/>
    <s v="P06"/>
    <s v="G1"/>
    <x v="189"/>
    <x v="304"/>
    <n v="355"/>
    <x v="0"/>
    <s v="Kaine Padly"/>
    <n v="2023"/>
    <m/>
    <n v="6.31"/>
    <n v="2240.0499999999997"/>
    <x v="2284"/>
  </r>
  <r>
    <x v="2299"/>
    <s v="SP05"/>
    <s v="P07"/>
    <s v="G6"/>
    <x v="43"/>
    <x v="1871"/>
    <n v="230"/>
    <x v="0"/>
    <s v="Kaine Padly"/>
    <n v="2023"/>
    <m/>
    <n v="9.94"/>
    <n v="2286.1999999999998"/>
    <x v="2285"/>
  </r>
  <r>
    <x v="2300"/>
    <s v="SP05"/>
    <s v="P07"/>
    <s v="G1"/>
    <x v="225"/>
    <x v="1014"/>
    <n v="166"/>
    <x v="1"/>
    <s v="Kaine Padly"/>
    <n v="2024"/>
    <m/>
    <n v="9.94"/>
    <n v="1650.04"/>
    <x v="2286"/>
  </r>
  <r>
    <x v="2301"/>
    <s v="SP05"/>
    <s v="P07"/>
    <s v="G6"/>
    <x v="420"/>
    <x v="1872"/>
    <n v="229"/>
    <x v="1"/>
    <s v="Kaine Padly"/>
    <n v="2024"/>
    <m/>
    <n v="9.94"/>
    <n v="2276.2599999999998"/>
    <x v="2287"/>
  </r>
  <r>
    <x v="2302"/>
    <s v="SP05"/>
    <s v="P08"/>
    <s v="G4"/>
    <x v="142"/>
    <x v="1770"/>
    <n v="139"/>
    <x v="0"/>
    <s v="Kaine Padly"/>
    <n v="2023"/>
    <m/>
    <n v="7.73"/>
    <n v="1074.47"/>
    <x v="2288"/>
  </r>
  <r>
    <x v="2303"/>
    <s v="SP05"/>
    <s v="P08"/>
    <s v="G5"/>
    <x v="143"/>
    <x v="1873"/>
    <n v="676"/>
    <x v="0"/>
    <s v="Kaine Padly"/>
    <n v="2023"/>
    <m/>
    <n v="7.73"/>
    <n v="5225.4800000000005"/>
    <x v="2289"/>
  </r>
  <r>
    <x v="2304"/>
    <s v="SP05"/>
    <s v="P08"/>
    <s v="G6"/>
    <x v="404"/>
    <x v="1874"/>
    <n v="194"/>
    <x v="0"/>
    <s v="Kaine Padly"/>
    <n v="2024"/>
    <m/>
    <n v="7.73"/>
    <n v="1499.6200000000001"/>
    <x v="2290"/>
  </r>
  <r>
    <x v="2305"/>
    <s v="SP05"/>
    <s v="P09"/>
    <s v="G1"/>
    <x v="44"/>
    <x v="828"/>
    <n v="294"/>
    <x v="0"/>
    <s v="Kaine Padly"/>
    <n v="2023"/>
    <m/>
    <n v="3.68"/>
    <n v="1081.92"/>
    <x v="2291"/>
  </r>
  <r>
    <x v="2306"/>
    <s v="SP05"/>
    <s v="P09"/>
    <s v="G2"/>
    <x v="131"/>
    <x v="1875"/>
    <n v="318"/>
    <x v="0"/>
    <s v="Kaine Padly"/>
    <n v="2024"/>
    <m/>
    <n v="3.68"/>
    <n v="1170.24"/>
    <x v="2292"/>
  </r>
  <r>
    <x v="2307"/>
    <s v="SP05"/>
    <s v="P09"/>
    <s v="G6"/>
    <x v="29"/>
    <x v="1541"/>
    <n v="168"/>
    <x v="0"/>
    <s v="Kaine Padly"/>
    <n v="2023"/>
    <m/>
    <n v="3.68"/>
    <n v="618.24"/>
    <x v="2293"/>
  </r>
  <r>
    <x v="2308"/>
    <s v="SP05"/>
    <s v="P10"/>
    <s v="G3"/>
    <x v="52"/>
    <x v="1876"/>
    <n v="647"/>
    <x v="0"/>
    <s v="Kaine Padly"/>
    <n v="2023"/>
    <m/>
    <n v="8.2200000000000006"/>
    <n v="5318.34"/>
    <x v="2294"/>
  </r>
  <r>
    <x v="2309"/>
    <s v="SP05"/>
    <s v="P10"/>
    <s v="G6"/>
    <x v="20"/>
    <x v="1877"/>
    <n v="619"/>
    <x v="0"/>
    <s v="Kaine Padly"/>
    <n v="2023"/>
    <m/>
    <n v="8.2200000000000006"/>
    <n v="5088.18"/>
    <x v="2295"/>
  </r>
  <r>
    <x v="2310"/>
    <s v="SP05"/>
    <s v="P10"/>
    <s v="G1"/>
    <x v="76"/>
    <x v="1878"/>
    <n v="72"/>
    <x v="0"/>
    <s v="Kaine Padly"/>
    <n v="2023"/>
    <m/>
    <n v="8.2200000000000006"/>
    <n v="591.84"/>
    <x v="2296"/>
  </r>
  <r>
    <x v="2311"/>
    <s v="SP05"/>
    <s v="P10"/>
    <s v="G5"/>
    <x v="156"/>
    <x v="1879"/>
    <n v="667"/>
    <x v="0"/>
    <s v="Kaine Padly"/>
    <n v="2023"/>
    <m/>
    <n v="8.2200000000000006"/>
    <n v="5482.7400000000007"/>
    <x v="2297"/>
  </r>
  <r>
    <x v="2312"/>
    <s v="SP05"/>
    <s v="P10"/>
    <s v="G5"/>
    <x v="190"/>
    <x v="641"/>
    <n v="785"/>
    <x v="0"/>
    <s v="Kaine Padly"/>
    <n v="2023"/>
    <m/>
    <n v="8.2200000000000006"/>
    <n v="6452.7000000000007"/>
    <x v="2298"/>
  </r>
  <r>
    <x v="2313"/>
    <s v="SP05"/>
    <s v="P10"/>
    <s v="G6"/>
    <x v="395"/>
    <x v="406"/>
    <n v="356"/>
    <x v="0"/>
    <s v="Kaine Padly"/>
    <n v="2024"/>
    <m/>
    <n v="8.2200000000000006"/>
    <n v="2926.32"/>
    <x v="2299"/>
  </r>
  <r>
    <x v="2314"/>
    <s v="SP05"/>
    <s v="P11"/>
    <s v="G2"/>
    <x v="328"/>
    <x v="1880"/>
    <n v="554"/>
    <x v="0"/>
    <s v="Kaine Padly"/>
    <n v="2023"/>
    <m/>
    <n v="10.23"/>
    <n v="5667.42"/>
    <x v="2300"/>
  </r>
  <r>
    <x v="2315"/>
    <s v="SP05"/>
    <s v="P11"/>
    <s v="G3"/>
    <x v="152"/>
    <x v="1535"/>
    <n v="439"/>
    <x v="0"/>
    <s v="Kaine Padly"/>
    <n v="2023"/>
    <m/>
    <n v="10.23"/>
    <n v="4490.97"/>
    <x v="2301"/>
  </r>
  <r>
    <x v="2316"/>
    <s v="SP05"/>
    <s v="P12"/>
    <s v="G1"/>
    <x v="356"/>
    <x v="1881"/>
    <n v="416"/>
    <x v="0"/>
    <s v="Kaine Padly"/>
    <n v="2024"/>
    <m/>
    <n v="4.74"/>
    <n v="1971.8400000000001"/>
    <x v="2302"/>
  </r>
  <r>
    <x v="2317"/>
    <s v="SP05"/>
    <s v="P13"/>
    <s v="G3"/>
    <x v="88"/>
    <x v="1808"/>
    <n v="1310"/>
    <x v="0"/>
    <s v="Kaine Padly"/>
    <n v="2023"/>
    <m/>
    <n v="10.51"/>
    <n v="13768.1"/>
    <x v="2303"/>
  </r>
  <r>
    <x v="2318"/>
    <s v="SP05"/>
    <s v="P13"/>
    <s v="G6"/>
    <x v="33"/>
    <x v="1882"/>
    <n v="1305"/>
    <x v="0"/>
    <s v="Kaine Padly"/>
    <n v="2023"/>
    <m/>
    <n v="10.51"/>
    <n v="13715.55"/>
    <x v="2304"/>
  </r>
  <r>
    <x v="2319"/>
    <s v="SP05"/>
    <s v="P13"/>
    <s v="G1"/>
    <x v="49"/>
    <x v="1883"/>
    <n v="1496"/>
    <x v="2"/>
    <s v="Kaine Padly"/>
    <n v="2024"/>
    <m/>
    <n v="10.51"/>
    <n v="15722.96"/>
    <x v="2305"/>
  </r>
  <r>
    <x v="2320"/>
    <s v="SP05"/>
    <s v="P13"/>
    <s v="G1"/>
    <x v="310"/>
    <x v="1613"/>
    <n v="637"/>
    <x v="0"/>
    <s v="Kaine Padly"/>
    <n v="2024"/>
    <m/>
    <n v="10.51"/>
    <n v="6694.87"/>
    <x v="2306"/>
  </r>
  <r>
    <x v="2321"/>
    <s v="SP05"/>
    <s v="P13"/>
    <s v="G4"/>
    <x v="202"/>
    <x v="1884"/>
    <n v="532"/>
    <x v="0"/>
    <s v="Kaine Padly"/>
    <n v="2023"/>
    <m/>
    <n v="10.51"/>
    <n v="5591.32"/>
    <x v="2307"/>
  </r>
  <r>
    <x v="2322"/>
    <s v="SP05"/>
    <s v="P13"/>
    <s v="G2"/>
    <x v="294"/>
    <x v="1488"/>
    <n v="32"/>
    <x v="1"/>
    <s v="Kaine Padly"/>
    <n v="2024"/>
    <m/>
    <n v="10.51"/>
    <n v="336.32"/>
    <x v="2308"/>
  </r>
  <r>
    <x v="2323"/>
    <s v="SP05"/>
    <s v="P14"/>
    <s v="G5"/>
    <x v="236"/>
    <x v="1885"/>
    <n v="232"/>
    <x v="0"/>
    <s v="Kaine Padly"/>
    <n v="2023"/>
    <m/>
    <n v="6.43"/>
    <n v="1491.76"/>
    <x v="2309"/>
  </r>
  <r>
    <x v="2324"/>
    <s v="SP05"/>
    <s v="P14"/>
    <s v="G1"/>
    <x v="43"/>
    <x v="928"/>
    <n v="352"/>
    <x v="0"/>
    <s v="Kaine Padly"/>
    <n v="2023"/>
    <m/>
    <n v="6.43"/>
    <n v="2263.3599999999997"/>
    <x v="2310"/>
  </r>
  <r>
    <x v="2325"/>
    <s v="SP05"/>
    <s v="P15"/>
    <s v="G6"/>
    <x v="175"/>
    <x v="1886"/>
    <n v="534"/>
    <x v="0"/>
    <s v="Kaine Padly"/>
    <n v="2023"/>
    <m/>
    <n v="12.41"/>
    <n v="6626.9400000000005"/>
    <x v="2311"/>
  </r>
  <r>
    <x v="2326"/>
    <s v="SP05"/>
    <s v="P16"/>
    <s v="G1"/>
    <x v="270"/>
    <x v="812"/>
    <n v="604"/>
    <x v="0"/>
    <s v="Kaine Padly"/>
    <n v="2024"/>
    <m/>
    <n v="9.57"/>
    <n v="5780.28"/>
    <x v="2312"/>
  </r>
  <r>
    <x v="2327"/>
    <s v="SP05"/>
    <s v="P16"/>
    <s v="G1"/>
    <x v="6"/>
    <x v="89"/>
    <n v="413"/>
    <x v="0"/>
    <s v="Kaine Padly"/>
    <n v="2023"/>
    <m/>
    <n v="9.57"/>
    <n v="3952.4100000000003"/>
    <x v="2313"/>
  </r>
  <r>
    <x v="2328"/>
    <s v="SP05"/>
    <s v="P16"/>
    <s v="G6"/>
    <x v="14"/>
    <x v="1887"/>
    <n v="178"/>
    <x v="1"/>
    <s v="Kaine Padly"/>
    <n v="2024"/>
    <m/>
    <n v="9.57"/>
    <n v="1703.46"/>
    <x v="2314"/>
  </r>
  <r>
    <x v="2329"/>
    <s v="SP05"/>
    <s v="P16"/>
    <s v="G4"/>
    <x v="149"/>
    <x v="1888"/>
    <n v="153"/>
    <x v="0"/>
    <s v="Kaine Padly"/>
    <n v="2023"/>
    <m/>
    <n v="9.57"/>
    <n v="1464.21"/>
    <x v="2315"/>
  </r>
  <r>
    <x v="2330"/>
    <s v="SP05"/>
    <s v="P16"/>
    <s v="G6"/>
    <x v="257"/>
    <x v="1889"/>
    <n v="106"/>
    <x v="0"/>
    <s v="Kaine Padly"/>
    <n v="2023"/>
    <m/>
    <n v="9.57"/>
    <n v="1014.4200000000001"/>
    <x v="2316"/>
  </r>
  <r>
    <x v="2331"/>
    <s v="SP05"/>
    <s v="P16"/>
    <s v="G4"/>
    <x v="42"/>
    <x v="1890"/>
    <n v="699"/>
    <x v="0"/>
    <s v="Kaine Padly"/>
    <n v="2023"/>
    <m/>
    <n v="9.57"/>
    <n v="6689.43"/>
    <x v="2317"/>
  </r>
  <r>
    <x v="2332"/>
    <s v="SP05"/>
    <s v="P16"/>
    <s v="G6"/>
    <x v="94"/>
    <x v="1891"/>
    <n v="770"/>
    <x v="1"/>
    <s v="Kaine Padly"/>
    <n v="2024"/>
    <m/>
    <n v="9.57"/>
    <n v="7368.9000000000005"/>
    <x v="2318"/>
  </r>
  <r>
    <x v="2333"/>
    <s v="SP05"/>
    <s v="P17"/>
    <s v="G5"/>
    <x v="24"/>
    <x v="1892"/>
    <n v="349"/>
    <x v="0"/>
    <s v="Kaine Padly"/>
    <n v="2024"/>
    <m/>
    <n v="8.43"/>
    <n v="2942.0699999999997"/>
    <x v="2319"/>
  </r>
  <r>
    <x v="2334"/>
    <s v="SP05"/>
    <s v="P17"/>
    <s v="G1"/>
    <x v="5"/>
    <x v="1893"/>
    <n v="198"/>
    <x v="1"/>
    <s v="Kaine Padly"/>
    <n v="2024"/>
    <m/>
    <n v="8.43"/>
    <n v="1669.1399999999999"/>
    <x v="2320"/>
  </r>
  <r>
    <x v="2335"/>
    <s v="SP05"/>
    <s v="P17"/>
    <s v="G5"/>
    <x v="48"/>
    <x v="1161"/>
    <n v="37"/>
    <x v="0"/>
    <s v="Kaine Padly"/>
    <n v="2024"/>
    <m/>
    <n v="8.43"/>
    <n v="311.90999999999997"/>
    <x v="2321"/>
  </r>
  <r>
    <x v="2336"/>
    <s v="SP05"/>
    <s v="P18"/>
    <s v="G5"/>
    <x v="166"/>
    <x v="1894"/>
    <n v="713"/>
    <x v="0"/>
    <s v="Kaine Padly"/>
    <n v="2023"/>
    <m/>
    <n v="6.8"/>
    <n v="4848.3999999999996"/>
    <x v="2322"/>
  </r>
  <r>
    <x v="2337"/>
    <s v="SP05"/>
    <s v="P18"/>
    <s v="G2"/>
    <x v="229"/>
    <x v="1895"/>
    <n v="572"/>
    <x v="0"/>
    <s v="Kaine Padly"/>
    <n v="2023"/>
    <m/>
    <n v="6.8"/>
    <n v="3889.6"/>
    <x v="2323"/>
  </r>
  <r>
    <x v="2338"/>
    <s v="SP05"/>
    <s v="P18"/>
    <s v="G4"/>
    <x v="14"/>
    <x v="1896"/>
    <n v="1182"/>
    <x v="1"/>
    <s v="Kaine Padly"/>
    <n v="2024"/>
    <m/>
    <n v="6.8"/>
    <n v="8037.5999999999995"/>
    <x v="2324"/>
  </r>
  <r>
    <x v="2339"/>
    <s v="SP05"/>
    <s v="P19"/>
    <s v="G5"/>
    <x v="364"/>
    <x v="361"/>
    <n v="132"/>
    <x v="3"/>
    <s v="Kaine Padly"/>
    <n v="2023"/>
    <m/>
    <n v="5.04"/>
    <n v="665.28"/>
    <x v="2325"/>
  </r>
  <r>
    <x v="2340"/>
    <s v="SP05"/>
    <s v="P19"/>
    <s v="G2"/>
    <x v="175"/>
    <x v="477"/>
    <n v="46"/>
    <x v="0"/>
    <s v="Kaine Padly"/>
    <n v="2023"/>
    <m/>
    <n v="5.04"/>
    <n v="231.84"/>
    <x v="2326"/>
  </r>
  <r>
    <x v="2341"/>
    <s v="SP05"/>
    <s v="P19"/>
    <s v="G3"/>
    <x v="423"/>
    <x v="1897"/>
    <n v="72"/>
    <x v="0"/>
    <s v="Kaine Padly"/>
    <n v="2024"/>
    <m/>
    <n v="5.04"/>
    <n v="362.88"/>
    <x v="2327"/>
  </r>
  <r>
    <x v="2342"/>
    <s v="SP05"/>
    <s v="P21"/>
    <s v="G6"/>
    <x v="252"/>
    <x v="1898"/>
    <n v="1341"/>
    <x v="1"/>
    <s v="Kaine Padly"/>
    <n v="2024"/>
    <m/>
    <n v="3.32"/>
    <n v="4452.12"/>
    <x v="2328"/>
  </r>
  <r>
    <x v="2343"/>
    <s v="SP05"/>
    <s v="P21"/>
    <s v="G6"/>
    <x v="146"/>
    <x v="1899"/>
    <n v="8"/>
    <x v="0"/>
    <s v="Kaine Padly"/>
    <n v="2024"/>
    <m/>
    <n v="3.32"/>
    <n v="26.56"/>
    <x v="2329"/>
  </r>
  <r>
    <x v="2344"/>
    <s v="SP05"/>
    <s v="P21"/>
    <s v="G6"/>
    <x v="124"/>
    <x v="1900"/>
    <n v="218"/>
    <x v="0"/>
    <s v="Kaine Padly"/>
    <n v="2023"/>
    <m/>
    <n v="3.32"/>
    <n v="723.76"/>
    <x v="2330"/>
  </r>
  <r>
    <x v="2345"/>
    <s v="SP05"/>
    <s v="P21"/>
    <s v="G6"/>
    <x v="96"/>
    <x v="1064"/>
    <n v="612"/>
    <x v="0"/>
    <s v="Kaine Padly"/>
    <n v="2023"/>
    <m/>
    <n v="3.32"/>
    <n v="2031.84"/>
    <x v="2331"/>
  </r>
  <r>
    <x v="2346"/>
    <s v="SP05"/>
    <s v="P21"/>
    <s v="G1"/>
    <x v="422"/>
    <x v="1901"/>
    <n v="440"/>
    <x v="0"/>
    <s v="Kaine Padly"/>
    <n v="2023"/>
    <m/>
    <n v="3.32"/>
    <n v="1460.8"/>
    <x v="105"/>
  </r>
  <r>
    <x v="2347"/>
    <s v="SP05"/>
    <s v="P21"/>
    <s v="G6"/>
    <x v="0"/>
    <x v="1902"/>
    <n v="831"/>
    <x v="0"/>
    <s v="Kaine Padly"/>
    <n v="2023"/>
    <m/>
    <n v="3.32"/>
    <n v="2758.92"/>
    <x v="2332"/>
  </r>
  <r>
    <x v="2348"/>
    <s v="SP05"/>
    <s v="P22"/>
    <s v="G1"/>
    <x v="137"/>
    <x v="1478"/>
    <n v="10"/>
    <x v="2"/>
    <s v="Kaine Padly"/>
    <n v="2024"/>
    <m/>
    <n v="2.65"/>
    <n v="26.5"/>
    <x v="2333"/>
  </r>
  <r>
    <x v="2349"/>
    <s v="SP05"/>
    <s v="P22"/>
    <s v="G6"/>
    <x v="362"/>
    <x v="1903"/>
    <n v="430"/>
    <x v="1"/>
    <s v="Kaine Padly"/>
    <n v="2024"/>
    <m/>
    <n v="2.65"/>
    <n v="1139.5"/>
    <x v="2334"/>
  </r>
  <r>
    <x v="2350"/>
    <s v="SP05"/>
    <s v="P22"/>
    <s v="G4"/>
    <x v="172"/>
    <x v="1430"/>
    <n v="232"/>
    <x v="0"/>
    <s v="Kaine Padly"/>
    <n v="2023"/>
    <m/>
    <n v="2.65"/>
    <n v="614.79999999999995"/>
    <x v="2335"/>
  </r>
  <r>
    <x v="2351"/>
    <s v="SP05"/>
    <s v="P22"/>
    <s v="G5"/>
    <x v="224"/>
    <x v="1904"/>
    <n v="503"/>
    <x v="0"/>
    <s v="Kaine Padly"/>
    <n v="2023"/>
    <m/>
    <n v="2.65"/>
    <n v="1332.95"/>
    <x v="2336"/>
  </r>
  <r>
    <x v="2352"/>
    <s v="SP05"/>
    <s v="P22"/>
    <s v="G5"/>
    <x v="19"/>
    <x v="1905"/>
    <n v="507"/>
    <x v="0"/>
    <s v="Kaine Padly"/>
    <n v="2023"/>
    <m/>
    <n v="2.65"/>
    <n v="1343.55"/>
    <x v="2337"/>
  </r>
  <r>
    <x v="2353"/>
    <s v="SP05"/>
    <s v="P22"/>
    <s v="G1"/>
    <x v="372"/>
    <x v="1906"/>
    <n v="538"/>
    <x v="0"/>
    <s v="Kaine Padly"/>
    <n v="2023"/>
    <m/>
    <n v="2.65"/>
    <n v="1425.7"/>
    <x v="2338"/>
  </r>
  <r>
    <x v="2354"/>
    <s v="SP05"/>
    <s v="P22"/>
    <s v="G3"/>
    <x v="98"/>
    <x v="1907"/>
    <n v="372"/>
    <x v="1"/>
    <s v="Kaine Padly"/>
    <n v="2024"/>
    <m/>
    <n v="2.65"/>
    <n v="985.8"/>
    <x v="2339"/>
  </r>
  <r>
    <x v="2355"/>
    <s v="SP05"/>
    <s v="P01"/>
    <s v="G4"/>
    <x v="309"/>
    <x v="1908"/>
    <n v="411"/>
    <x v="1"/>
    <s v="Kaine Padly"/>
    <n v="2024"/>
    <m/>
    <n v="5.26"/>
    <n v="2161.86"/>
    <x v="2340"/>
  </r>
  <r>
    <x v="2356"/>
    <s v="SP05"/>
    <s v="P01"/>
    <s v="G4"/>
    <x v="315"/>
    <x v="1909"/>
    <n v="119"/>
    <x v="0"/>
    <s v="Kaine Padly"/>
    <n v="2023"/>
    <m/>
    <n v="5.26"/>
    <n v="625.93999999999994"/>
    <x v="2341"/>
  </r>
  <r>
    <x v="2357"/>
    <s v="SP05"/>
    <s v="P01"/>
    <s v="G6"/>
    <x v="220"/>
    <x v="1910"/>
    <n v="531"/>
    <x v="0"/>
    <s v="Kaine Padly"/>
    <n v="2023"/>
    <m/>
    <n v="5.26"/>
    <n v="2793.06"/>
    <x v="2342"/>
  </r>
  <r>
    <x v="2358"/>
    <s v="SP05"/>
    <s v="P03"/>
    <s v="G1"/>
    <x v="15"/>
    <x v="1232"/>
    <n v="1035"/>
    <x v="2"/>
    <s v="Kaine Padly"/>
    <n v="2024"/>
    <m/>
    <n v="5.15"/>
    <n v="5330.25"/>
    <x v="2343"/>
  </r>
  <r>
    <x v="2359"/>
    <s v="SP05"/>
    <s v="P04"/>
    <s v="G2"/>
    <x v="388"/>
    <x v="1911"/>
    <n v="551"/>
    <x v="0"/>
    <s v="Kaine Padly"/>
    <n v="2023"/>
    <m/>
    <n v="3.85"/>
    <n v="2121.35"/>
    <x v="2344"/>
  </r>
  <r>
    <x v="2360"/>
    <s v="SP05"/>
    <s v="P04"/>
    <s v="G6"/>
    <x v="339"/>
    <x v="1893"/>
    <n v="436"/>
    <x v="0"/>
    <s v="Kaine Padly"/>
    <n v="2023"/>
    <m/>
    <n v="3.85"/>
    <n v="1678.6000000000001"/>
    <x v="2345"/>
  </r>
  <r>
    <x v="2361"/>
    <s v="SP05"/>
    <s v="P04"/>
    <s v="G6"/>
    <x v="132"/>
    <x v="1912"/>
    <n v="87"/>
    <x v="0"/>
    <s v="Kaine Padly"/>
    <n v="2023"/>
    <m/>
    <n v="3.85"/>
    <n v="334.95"/>
    <x v="2346"/>
  </r>
  <r>
    <x v="2362"/>
    <s v="SP05"/>
    <s v="P04"/>
    <s v="G2"/>
    <x v="112"/>
    <x v="1913"/>
    <n v="120"/>
    <x v="0"/>
    <s v="Kaine Padly"/>
    <n v="2023"/>
    <m/>
    <n v="3.85"/>
    <n v="462"/>
    <x v="2347"/>
  </r>
  <r>
    <x v="2363"/>
    <s v="SP05"/>
    <s v="P04"/>
    <s v="G4"/>
    <x v="186"/>
    <x v="1914"/>
    <n v="858"/>
    <x v="2"/>
    <s v="Kaine Padly"/>
    <n v="2024"/>
    <m/>
    <n v="3.85"/>
    <n v="3303.3"/>
    <x v="2348"/>
  </r>
  <r>
    <x v="2364"/>
    <s v="SP05"/>
    <s v="P04"/>
    <s v="G4"/>
    <x v="85"/>
    <x v="237"/>
    <n v="1021"/>
    <x v="1"/>
    <s v="Kaine Padly"/>
    <n v="2024"/>
    <m/>
    <n v="3.85"/>
    <n v="3930.85"/>
    <x v="2349"/>
  </r>
  <r>
    <x v="2365"/>
    <s v="SP05"/>
    <s v="P04"/>
    <s v="G6"/>
    <x v="147"/>
    <x v="1915"/>
    <n v="271"/>
    <x v="0"/>
    <s v="Kaine Padly"/>
    <n v="2023"/>
    <m/>
    <n v="3.85"/>
    <n v="1043.3500000000001"/>
    <x v="2350"/>
  </r>
  <r>
    <x v="2366"/>
    <s v="SP05"/>
    <s v="P05"/>
    <s v="G2"/>
    <x v="395"/>
    <x v="1916"/>
    <n v="420"/>
    <x v="0"/>
    <s v="Kaine Padly"/>
    <n v="2024"/>
    <m/>
    <n v="5.72"/>
    <n v="2402.4"/>
    <x v="2351"/>
  </r>
  <r>
    <x v="2367"/>
    <s v="SP05"/>
    <s v="P05"/>
    <s v="G5"/>
    <x v="103"/>
    <x v="1917"/>
    <n v="1717"/>
    <x v="0"/>
    <s v="Kaine Padly"/>
    <n v="2023"/>
    <m/>
    <n v="5.72"/>
    <n v="9821.24"/>
    <x v="2352"/>
  </r>
  <r>
    <x v="2368"/>
    <s v="SP05"/>
    <s v="P05"/>
    <s v="G6"/>
    <x v="366"/>
    <x v="1081"/>
    <n v="1111"/>
    <x v="0"/>
    <s v="Kaine Padly"/>
    <n v="2024"/>
    <m/>
    <n v="5.72"/>
    <n v="6354.92"/>
    <x v="2353"/>
  </r>
  <r>
    <x v="2369"/>
    <s v="SP05"/>
    <s v="P05"/>
    <s v="G5"/>
    <x v="84"/>
    <x v="1024"/>
    <n v="925"/>
    <x v="0"/>
    <s v="Kaine Padly"/>
    <n v="2023"/>
    <m/>
    <n v="5.72"/>
    <n v="5291"/>
    <x v="2354"/>
  </r>
  <r>
    <x v="2370"/>
    <s v="SP05"/>
    <s v="P05"/>
    <s v="G5"/>
    <x v="236"/>
    <x v="1740"/>
    <n v="669"/>
    <x v="0"/>
    <s v="Kaine Padly"/>
    <n v="2023"/>
    <m/>
    <n v="5.72"/>
    <n v="3826.68"/>
    <x v="2355"/>
  </r>
  <r>
    <x v="2371"/>
    <s v="SP05"/>
    <s v="P06"/>
    <s v="G1"/>
    <x v="107"/>
    <x v="1918"/>
    <n v="293"/>
    <x v="0"/>
    <s v="Kaine Padly"/>
    <n v="2023"/>
    <m/>
    <n v="6.31"/>
    <n v="1848.83"/>
    <x v="2356"/>
  </r>
  <r>
    <x v="2372"/>
    <s v="SP05"/>
    <s v="P06"/>
    <s v="G5"/>
    <x v="120"/>
    <x v="280"/>
    <n v="108"/>
    <x v="0"/>
    <s v="Kaine Padly"/>
    <n v="2023"/>
    <m/>
    <n v="6.31"/>
    <n v="681.4799999999999"/>
    <x v="2357"/>
  </r>
  <r>
    <x v="2373"/>
    <s v="SP05"/>
    <s v="P06"/>
    <s v="G6"/>
    <x v="42"/>
    <x v="1919"/>
    <n v="347"/>
    <x v="3"/>
    <s v="Kaine Padly"/>
    <n v="2023"/>
    <m/>
    <n v="6.31"/>
    <n v="2189.5699999999997"/>
    <x v="2358"/>
  </r>
  <r>
    <x v="2374"/>
    <s v="SP05"/>
    <s v="P07"/>
    <s v="G6"/>
    <x v="349"/>
    <x v="1920"/>
    <n v="205"/>
    <x v="1"/>
    <s v="Kaine Padly"/>
    <n v="2024"/>
    <m/>
    <n v="9.94"/>
    <n v="2037.6999999999998"/>
    <x v="2359"/>
  </r>
  <r>
    <x v="2375"/>
    <s v="SP05"/>
    <s v="P07"/>
    <s v="G4"/>
    <x v="398"/>
    <x v="742"/>
    <n v="227"/>
    <x v="0"/>
    <s v="Kaine Padly"/>
    <n v="2023"/>
    <m/>
    <n v="9.94"/>
    <n v="2256.38"/>
    <x v="799"/>
  </r>
  <r>
    <x v="2376"/>
    <s v="SP05"/>
    <s v="P07"/>
    <s v="G2"/>
    <x v="99"/>
    <x v="402"/>
    <n v="188"/>
    <x v="0"/>
    <s v="Kaine Padly"/>
    <n v="2023"/>
    <m/>
    <n v="9.94"/>
    <n v="1868.7199999999998"/>
    <x v="2360"/>
  </r>
  <r>
    <x v="2377"/>
    <s v="SP05"/>
    <s v="P08"/>
    <s v="G4"/>
    <x v="235"/>
    <x v="1921"/>
    <n v="165"/>
    <x v="0"/>
    <s v="Kaine Padly"/>
    <n v="2023"/>
    <m/>
    <n v="7.73"/>
    <n v="1275.45"/>
    <x v="2361"/>
  </r>
  <r>
    <x v="2378"/>
    <s v="SP05"/>
    <s v="P08"/>
    <s v="G5"/>
    <x v="83"/>
    <x v="1922"/>
    <n v="339"/>
    <x v="0"/>
    <s v="Kaine Padly"/>
    <n v="2023"/>
    <m/>
    <n v="7.73"/>
    <n v="2620.4700000000003"/>
    <x v="2362"/>
  </r>
  <r>
    <x v="2379"/>
    <s v="SP05"/>
    <s v="P08"/>
    <s v="G6"/>
    <x v="196"/>
    <x v="383"/>
    <n v="360"/>
    <x v="0"/>
    <s v="Kaine Padly"/>
    <n v="2023"/>
    <m/>
    <n v="7.73"/>
    <n v="2782.8"/>
    <x v="2363"/>
  </r>
  <r>
    <x v="2380"/>
    <s v="SP05"/>
    <s v="P09"/>
    <s v="G1"/>
    <x v="47"/>
    <x v="1827"/>
    <n v="119"/>
    <x v="2"/>
    <s v="Kaine Padly"/>
    <n v="2024"/>
    <m/>
    <n v="3.68"/>
    <n v="437.92"/>
    <x v="2364"/>
  </r>
  <r>
    <x v="2381"/>
    <s v="SP05"/>
    <s v="P09"/>
    <s v="G1"/>
    <x v="34"/>
    <x v="1923"/>
    <n v="694"/>
    <x v="0"/>
    <s v="Kaine Padly"/>
    <n v="2023"/>
    <m/>
    <n v="3.68"/>
    <n v="2553.92"/>
    <x v="2365"/>
  </r>
  <r>
    <x v="2382"/>
    <s v="SP05"/>
    <s v="P09"/>
    <s v="G5"/>
    <x v="349"/>
    <x v="1924"/>
    <n v="636"/>
    <x v="1"/>
    <s v="Kaine Padly"/>
    <n v="2024"/>
    <m/>
    <n v="3.68"/>
    <n v="2340.48"/>
    <x v="2366"/>
  </r>
  <r>
    <x v="2383"/>
    <s v="SP05"/>
    <s v="P10"/>
    <s v="G2"/>
    <x v="136"/>
    <x v="30"/>
    <n v="138"/>
    <x v="0"/>
    <s v="Kaine Padly"/>
    <n v="2023"/>
    <m/>
    <n v="8.2200000000000006"/>
    <n v="1134.3600000000001"/>
    <x v="2367"/>
  </r>
  <r>
    <x v="2384"/>
    <s v="SP05"/>
    <s v="P10"/>
    <s v="G6"/>
    <x v="247"/>
    <x v="231"/>
    <n v="113"/>
    <x v="0"/>
    <s v="Kaine Padly"/>
    <n v="2024"/>
    <m/>
    <n v="8.2200000000000006"/>
    <n v="928.86000000000013"/>
    <x v="2368"/>
  </r>
  <r>
    <x v="2385"/>
    <s v="SP05"/>
    <s v="P11"/>
    <s v="G1"/>
    <x v="135"/>
    <x v="1175"/>
    <n v="438"/>
    <x v="0"/>
    <s v="Kaine Padly"/>
    <n v="2023"/>
    <m/>
    <n v="10.23"/>
    <n v="4480.74"/>
    <x v="2369"/>
  </r>
  <r>
    <x v="2386"/>
    <s v="SP05"/>
    <s v="P12"/>
    <s v="G1"/>
    <x v="350"/>
    <x v="1325"/>
    <n v="631"/>
    <x v="3"/>
    <s v="Kaine Padly"/>
    <n v="2023"/>
    <m/>
    <n v="4.74"/>
    <n v="2990.94"/>
    <x v="2370"/>
  </r>
  <r>
    <x v="2387"/>
    <s v="SP05"/>
    <s v="P12"/>
    <s v="G6"/>
    <x v="13"/>
    <x v="1925"/>
    <n v="63"/>
    <x v="0"/>
    <s v="Kaine Padly"/>
    <n v="2024"/>
    <m/>
    <n v="4.74"/>
    <n v="298.62"/>
    <x v="2371"/>
  </r>
  <r>
    <x v="2388"/>
    <s v="SP05"/>
    <s v="P13"/>
    <s v="G3"/>
    <x v="355"/>
    <x v="645"/>
    <n v="779"/>
    <x v="0"/>
    <s v="Kaine Padly"/>
    <n v="2023"/>
    <m/>
    <n v="10.51"/>
    <n v="8187.29"/>
    <x v="2372"/>
  </r>
  <r>
    <x v="2389"/>
    <s v="SP05"/>
    <s v="P13"/>
    <s v="G1"/>
    <x v="434"/>
    <x v="1926"/>
    <n v="682"/>
    <x v="0"/>
    <s v="Kaine Padly"/>
    <n v="2024"/>
    <m/>
    <n v="10.51"/>
    <n v="7167.82"/>
    <x v="2373"/>
  </r>
  <r>
    <x v="2390"/>
    <s v="SP05"/>
    <s v="P13"/>
    <s v="G2"/>
    <x v="336"/>
    <x v="1927"/>
    <n v="651"/>
    <x v="0"/>
    <s v="Kaine Padly"/>
    <n v="2023"/>
    <m/>
    <n v="10.51"/>
    <n v="6842.01"/>
    <x v="2374"/>
  </r>
  <r>
    <x v="2391"/>
    <s v="SP05"/>
    <s v="P13"/>
    <s v="G2"/>
    <x v="113"/>
    <x v="806"/>
    <n v="356"/>
    <x v="0"/>
    <s v="Kaine Padly"/>
    <n v="2023"/>
    <m/>
    <n v="10.51"/>
    <n v="3741.56"/>
    <x v="2375"/>
  </r>
  <r>
    <x v="2392"/>
    <s v="SP05"/>
    <s v="P13"/>
    <s v="G2"/>
    <x v="336"/>
    <x v="1928"/>
    <n v="216"/>
    <x v="0"/>
    <s v="Kaine Padly"/>
    <n v="2023"/>
    <m/>
    <n v="10.51"/>
    <n v="2270.16"/>
    <x v="2376"/>
  </r>
  <r>
    <x v="2393"/>
    <s v="SP05"/>
    <s v="P14"/>
    <s v="G2"/>
    <x v="363"/>
    <x v="1929"/>
    <n v="413"/>
    <x v="0"/>
    <s v="Kaine Padly"/>
    <n v="2023"/>
    <m/>
    <n v="6.43"/>
    <n v="2655.5899999999997"/>
    <x v="2377"/>
  </r>
  <r>
    <x v="2394"/>
    <s v="SP05"/>
    <s v="P16"/>
    <s v="G2"/>
    <x v="230"/>
    <x v="384"/>
    <n v="56"/>
    <x v="0"/>
    <s v="Kaine Padly"/>
    <n v="2023"/>
    <m/>
    <n v="9.57"/>
    <n v="535.92000000000007"/>
    <x v="2378"/>
  </r>
  <r>
    <x v="2395"/>
    <s v="SP05"/>
    <s v="P16"/>
    <s v="G6"/>
    <x v="147"/>
    <x v="1930"/>
    <n v="2"/>
    <x v="0"/>
    <s v="Kaine Padly"/>
    <n v="2023"/>
    <m/>
    <n v="9.57"/>
    <n v="19.14"/>
    <x v="2379"/>
  </r>
  <r>
    <x v="2396"/>
    <s v="SP05"/>
    <s v="P16"/>
    <s v="G1"/>
    <x v="146"/>
    <x v="1931"/>
    <n v="1102"/>
    <x v="0"/>
    <s v="Kaine Padly"/>
    <n v="2024"/>
    <m/>
    <n v="9.57"/>
    <n v="10546.14"/>
    <x v="2380"/>
  </r>
  <r>
    <x v="2397"/>
    <s v="SP05"/>
    <s v="P16"/>
    <s v="G2"/>
    <x v="141"/>
    <x v="1932"/>
    <n v="585"/>
    <x v="0"/>
    <s v="Kaine Padly"/>
    <n v="2023"/>
    <m/>
    <n v="9.57"/>
    <n v="5598.45"/>
    <x v="2381"/>
  </r>
  <r>
    <x v="2398"/>
    <s v="SP05"/>
    <s v="P16"/>
    <s v="G5"/>
    <x v="329"/>
    <x v="1933"/>
    <n v="479"/>
    <x v="0"/>
    <s v="Kaine Padly"/>
    <n v="2023"/>
    <m/>
    <n v="9.57"/>
    <n v="4584.03"/>
    <x v="2382"/>
  </r>
  <r>
    <x v="2399"/>
    <s v="SP05"/>
    <s v="P16"/>
    <s v="G5"/>
    <x v="409"/>
    <x v="810"/>
    <n v="644"/>
    <x v="0"/>
    <s v="Kaine Padly"/>
    <n v="2024"/>
    <m/>
    <n v="9.57"/>
    <n v="6163.08"/>
    <x v="1847"/>
  </r>
  <r>
    <x v="2400"/>
    <s v="SP05"/>
    <s v="P17"/>
    <s v="G2"/>
    <x v="204"/>
    <x v="1934"/>
    <n v="49"/>
    <x v="0"/>
    <s v="Kaine Padly"/>
    <n v="2023"/>
    <m/>
    <n v="8.43"/>
    <n v="413.07"/>
    <x v="2383"/>
  </r>
  <r>
    <x v="2401"/>
    <s v="SP05"/>
    <s v="P17"/>
    <s v="G6"/>
    <x v="386"/>
    <x v="1708"/>
    <n v="728"/>
    <x v="0"/>
    <s v="Kaine Padly"/>
    <n v="2023"/>
    <m/>
    <n v="8.43"/>
    <n v="6137.04"/>
    <x v="2384"/>
  </r>
  <r>
    <x v="2402"/>
    <s v="SP05"/>
    <s v="P17"/>
    <s v="G2"/>
    <x v="389"/>
    <x v="941"/>
    <n v="465"/>
    <x v="0"/>
    <s v="Kaine Padly"/>
    <n v="2023"/>
    <m/>
    <n v="8.43"/>
    <n v="3919.95"/>
    <x v="2385"/>
  </r>
  <r>
    <x v="2403"/>
    <s v="SP05"/>
    <s v="P17"/>
    <s v="G6"/>
    <x v="430"/>
    <x v="1935"/>
    <n v="799"/>
    <x v="1"/>
    <s v="Kaine Padly"/>
    <n v="2024"/>
    <m/>
    <n v="8.43"/>
    <n v="6735.57"/>
    <x v="2386"/>
  </r>
  <r>
    <x v="2404"/>
    <s v="SP05"/>
    <s v="P17"/>
    <s v="G1"/>
    <x v="259"/>
    <x v="1611"/>
    <n v="104"/>
    <x v="0"/>
    <s v="Kaine Padly"/>
    <n v="2023"/>
    <m/>
    <n v="8.43"/>
    <n v="876.72"/>
    <x v="2387"/>
  </r>
  <r>
    <x v="2405"/>
    <s v="SP05"/>
    <s v="P17"/>
    <s v="G5"/>
    <x v="42"/>
    <x v="1936"/>
    <n v="1050"/>
    <x v="0"/>
    <s v="Kaine Padly"/>
    <n v="2023"/>
    <m/>
    <n v="8.43"/>
    <n v="8851.5"/>
    <x v="2388"/>
  </r>
  <r>
    <x v="2406"/>
    <s v="SP05"/>
    <s v="P18"/>
    <s v="G6"/>
    <x v="266"/>
    <x v="737"/>
    <n v="296"/>
    <x v="0"/>
    <s v="Kaine Padly"/>
    <n v="2023"/>
    <m/>
    <n v="6.8"/>
    <n v="2012.8"/>
    <x v="2389"/>
  </r>
  <r>
    <x v="2407"/>
    <s v="SP05"/>
    <s v="P18"/>
    <s v="G1"/>
    <x v="167"/>
    <x v="1119"/>
    <n v="32"/>
    <x v="0"/>
    <s v="Kaine Padly"/>
    <n v="2023"/>
    <m/>
    <n v="6.8"/>
    <n v="217.6"/>
    <x v="2390"/>
  </r>
  <r>
    <x v="2408"/>
    <s v="SP05"/>
    <s v="P19"/>
    <s v="G4"/>
    <x v="356"/>
    <x v="1937"/>
    <n v="21"/>
    <x v="0"/>
    <s v="Kaine Padly"/>
    <n v="2024"/>
    <m/>
    <n v="5.04"/>
    <n v="105.84"/>
    <x v="2391"/>
  </r>
  <r>
    <x v="2409"/>
    <s v="SP05"/>
    <s v="P20"/>
    <s v="G1"/>
    <x v="147"/>
    <x v="1938"/>
    <n v="8"/>
    <x v="0"/>
    <s v="Kaine Padly"/>
    <n v="2023"/>
    <m/>
    <n v="2.76"/>
    <n v="22.08"/>
    <x v="2392"/>
  </r>
  <r>
    <x v="2410"/>
    <s v="SP05"/>
    <s v="P20"/>
    <s v="G5"/>
    <x v="167"/>
    <x v="1939"/>
    <n v="558"/>
    <x v="0"/>
    <s v="Kaine Padly"/>
    <n v="2023"/>
    <m/>
    <n v="2.76"/>
    <n v="1540.08"/>
    <x v="2393"/>
  </r>
  <r>
    <x v="2411"/>
    <s v="SP05"/>
    <s v="P20"/>
    <s v="G1"/>
    <x v="296"/>
    <x v="1940"/>
    <n v="840"/>
    <x v="0"/>
    <s v="Kaine Padly"/>
    <n v="2023"/>
    <m/>
    <n v="2.76"/>
    <n v="2318.3999999999996"/>
    <x v="2394"/>
  </r>
  <r>
    <x v="2412"/>
    <s v="SP05"/>
    <s v="P21"/>
    <s v="G1"/>
    <x v="305"/>
    <x v="1941"/>
    <n v="253"/>
    <x v="0"/>
    <s v="Kaine Padly"/>
    <n v="2024"/>
    <m/>
    <n v="3.32"/>
    <n v="839.95999999999992"/>
    <x v="2395"/>
  </r>
  <r>
    <x v="2413"/>
    <s v="SP05"/>
    <s v="P21"/>
    <s v="G1"/>
    <x v="280"/>
    <x v="1942"/>
    <n v="566"/>
    <x v="0"/>
    <s v="Kaine Padly"/>
    <n v="2024"/>
    <m/>
    <n v="3.32"/>
    <n v="1879.12"/>
    <x v="2396"/>
  </r>
  <r>
    <x v="2414"/>
    <s v="SP05"/>
    <s v="P22"/>
    <s v="G1"/>
    <x v="383"/>
    <x v="1856"/>
    <n v="460"/>
    <x v="0"/>
    <s v="Kaine Padly"/>
    <n v="2023"/>
    <m/>
    <n v="2.65"/>
    <n v="1219"/>
    <x v="2397"/>
  </r>
  <r>
    <x v="2415"/>
    <s v="SP05"/>
    <s v="P22"/>
    <s v="G6"/>
    <x v="103"/>
    <x v="1943"/>
    <n v="371"/>
    <x v="0"/>
    <s v="Kaine Padly"/>
    <n v="2023"/>
    <m/>
    <n v="2.65"/>
    <n v="983.15"/>
    <x v="2398"/>
  </r>
  <r>
    <x v="2416"/>
    <s v="SP05"/>
    <s v="P22"/>
    <s v="G2"/>
    <x v="147"/>
    <x v="1944"/>
    <n v="253"/>
    <x v="0"/>
    <s v="Kaine Padly"/>
    <n v="2023"/>
    <m/>
    <n v="2.65"/>
    <n v="670.44999999999993"/>
    <x v="2399"/>
  </r>
  <r>
    <x v="2417"/>
    <s v="SP05"/>
    <s v="P22"/>
    <s v="G5"/>
    <x v="261"/>
    <x v="1945"/>
    <n v="360"/>
    <x v="0"/>
    <s v="Kaine Padly"/>
    <n v="2024"/>
    <m/>
    <n v="2.65"/>
    <n v="954"/>
    <x v="2400"/>
  </r>
  <r>
    <x v="2418"/>
    <s v="SP05"/>
    <s v="P22"/>
    <s v="G6"/>
    <x v="107"/>
    <x v="1946"/>
    <n v="383"/>
    <x v="0"/>
    <s v="Kaine Padly"/>
    <n v="2023"/>
    <m/>
    <n v="2.65"/>
    <n v="1014.9499999999999"/>
    <x v="2401"/>
  </r>
  <r>
    <x v="2419"/>
    <s v="SP05"/>
    <s v="P22"/>
    <s v="G1"/>
    <x v="17"/>
    <x v="1947"/>
    <n v="63"/>
    <x v="0"/>
    <s v="Kaine Padly"/>
    <n v="2023"/>
    <m/>
    <n v="2.65"/>
    <n v="166.95"/>
    <x v="2402"/>
  </r>
  <r>
    <x v="2420"/>
    <s v="SP05"/>
    <s v="P22"/>
    <s v="G4"/>
    <x v="20"/>
    <x v="1948"/>
    <n v="582"/>
    <x v="0"/>
    <s v="Kaine Padly"/>
    <n v="2023"/>
    <m/>
    <n v="2.65"/>
    <n v="1542.3"/>
    <x v="2403"/>
  </r>
  <r>
    <x v="2421"/>
    <s v="SP05"/>
    <s v="P22"/>
    <s v="G5"/>
    <x v="76"/>
    <x v="1949"/>
    <n v="285"/>
    <x v="0"/>
    <s v="Kaine Padly"/>
    <n v="2023"/>
    <m/>
    <n v="2.65"/>
    <n v="755.25"/>
    <x v="2404"/>
  </r>
  <r>
    <x v="2422"/>
    <s v="SP05"/>
    <s v="P01"/>
    <s v="G6"/>
    <x v="152"/>
    <x v="1950"/>
    <n v="221"/>
    <x v="0"/>
    <s v="Kaine Padly"/>
    <n v="2023"/>
    <m/>
    <n v="5.26"/>
    <n v="1162.46"/>
    <x v="2405"/>
  </r>
  <r>
    <x v="2423"/>
    <s v="SP05"/>
    <s v="P01"/>
    <s v="G2"/>
    <x v="214"/>
    <x v="66"/>
    <n v="458"/>
    <x v="3"/>
    <s v="Kaine Padly"/>
    <n v="2024"/>
    <m/>
    <n v="5.26"/>
    <n v="2409.08"/>
    <x v="2406"/>
  </r>
  <r>
    <x v="2424"/>
    <s v="SP05"/>
    <s v="P01"/>
    <s v="G5"/>
    <x v="189"/>
    <x v="1112"/>
    <n v="423"/>
    <x v="3"/>
    <s v="Kaine Padly"/>
    <n v="2023"/>
    <m/>
    <n v="5.26"/>
    <n v="2224.98"/>
    <x v="2407"/>
  </r>
  <r>
    <x v="2425"/>
    <s v="SP05"/>
    <s v="P01"/>
    <s v="G5"/>
    <x v="239"/>
    <x v="1951"/>
    <n v="284"/>
    <x v="0"/>
    <s v="Kaine Padly"/>
    <n v="2023"/>
    <m/>
    <n v="5.26"/>
    <n v="1493.84"/>
    <x v="2408"/>
  </r>
  <r>
    <x v="2426"/>
    <s v="SP05"/>
    <s v="P03"/>
    <s v="G2"/>
    <x v="115"/>
    <x v="1952"/>
    <n v="1021"/>
    <x v="2"/>
    <s v="Kaine Padly"/>
    <n v="2024"/>
    <m/>
    <n v="5.15"/>
    <n v="5258.1500000000005"/>
    <x v="2409"/>
  </r>
  <r>
    <x v="2427"/>
    <s v="SP05"/>
    <s v="P03"/>
    <s v="G2"/>
    <x v="369"/>
    <x v="1953"/>
    <n v="52"/>
    <x v="0"/>
    <s v="Kaine Padly"/>
    <n v="2023"/>
    <m/>
    <n v="5.15"/>
    <n v="267.8"/>
    <x v="2410"/>
  </r>
  <r>
    <x v="2428"/>
    <s v="SP05"/>
    <s v="P04"/>
    <s v="G1"/>
    <x v="123"/>
    <x v="1954"/>
    <n v="747"/>
    <x v="0"/>
    <s v="Kaine Padly"/>
    <n v="2023"/>
    <m/>
    <n v="3.85"/>
    <n v="2875.9500000000003"/>
    <x v="2411"/>
  </r>
  <r>
    <x v="2429"/>
    <s v="SP05"/>
    <s v="P04"/>
    <s v="G6"/>
    <x v="104"/>
    <x v="1487"/>
    <n v="189"/>
    <x v="0"/>
    <s v="Kaine Padly"/>
    <n v="2023"/>
    <m/>
    <n v="3.85"/>
    <n v="727.65"/>
    <x v="2412"/>
  </r>
  <r>
    <x v="2430"/>
    <s v="SP05"/>
    <s v="P04"/>
    <s v="G2"/>
    <x v="58"/>
    <x v="1461"/>
    <n v="404"/>
    <x v="0"/>
    <s v="Kaine Padly"/>
    <n v="2023"/>
    <m/>
    <n v="3.85"/>
    <n v="1555.4"/>
    <x v="2413"/>
  </r>
  <r>
    <x v="2431"/>
    <s v="SP05"/>
    <s v="P04"/>
    <s v="G2"/>
    <x v="115"/>
    <x v="1955"/>
    <n v="2601"/>
    <x v="2"/>
    <s v="Kaine Padly"/>
    <n v="2024"/>
    <m/>
    <n v="3.85"/>
    <n v="10013.85"/>
    <x v="2414"/>
  </r>
  <r>
    <x v="2432"/>
    <s v="SP05"/>
    <s v="P04"/>
    <s v="G4"/>
    <x v="291"/>
    <x v="44"/>
    <n v="11"/>
    <x v="0"/>
    <s v="Kaine Padly"/>
    <n v="2023"/>
    <m/>
    <n v="3.85"/>
    <n v="42.35"/>
    <x v="2415"/>
  </r>
  <r>
    <x v="2433"/>
    <s v="SP05"/>
    <s v="P04"/>
    <s v="G4"/>
    <x v="439"/>
    <x v="1956"/>
    <n v="1215"/>
    <x v="0"/>
    <s v="Kaine Padly"/>
    <n v="2023"/>
    <m/>
    <n v="3.85"/>
    <n v="4677.75"/>
    <x v="2416"/>
  </r>
  <r>
    <x v="2434"/>
    <s v="SP05"/>
    <s v="P05"/>
    <s v="G5"/>
    <x v="187"/>
    <x v="1629"/>
    <n v="1544"/>
    <x v="0"/>
    <s v="Kaine Padly"/>
    <n v="2024"/>
    <m/>
    <n v="5.72"/>
    <n v="8831.68"/>
    <x v="2417"/>
  </r>
  <r>
    <x v="2435"/>
    <s v="SP05"/>
    <s v="P05"/>
    <s v="G5"/>
    <x v="358"/>
    <x v="1957"/>
    <n v="433"/>
    <x v="0"/>
    <s v="Kaine Padly"/>
    <n v="2023"/>
    <m/>
    <n v="5.72"/>
    <n v="2476.7599999999998"/>
    <x v="2418"/>
  </r>
  <r>
    <x v="2436"/>
    <s v="SP05"/>
    <s v="P05"/>
    <s v="G6"/>
    <x v="233"/>
    <x v="1958"/>
    <n v="2774"/>
    <x v="0"/>
    <s v="Kaine Padly"/>
    <n v="2023"/>
    <m/>
    <n v="5.72"/>
    <n v="15867.279999999999"/>
    <x v="2419"/>
  </r>
  <r>
    <x v="2437"/>
    <s v="SP05"/>
    <s v="P05"/>
    <s v="G5"/>
    <x v="36"/>
    <x v="1959"/>
    <n v="811"/>
    <x v="0"/>
    <s v="Kaine Padly"/>
    <n v="2023"/>
    <m/>
    <n v="5.72"/>
    <n v="4638.92"/>
    <x v="2420"/>
  </r>
  <r>
    <x v="2438"/>
    <s v="SP05"/>
    <s v="P05"/>
    <s v="G5"/>
    <x v="385"/>
    <x v="1960"/>
    <n v="133"/>
    <x v="2"/>
    <s v="Kaine Padly"/>
    <n v="2024"/>
    <m/>
    <n v="5.72"/>
    <n v="760.76"/>
    <x v="2421"/>
  </r>
  <r>
    <x v="2439"/>
    <s v="SP05"/>
    <s v="P06"/>
    <s v="G2"/>
    <x v="389"/>
    <x v="1961"/>
    <n v="210"/>
    <x v="0"/>
    <s v="Kaine Padly"/>
    <n v="2023"/>
    <m/>
    <n v="6.31"/>
    <n v="1325.1"/>
    <x v="2422"/>
  </r>
  <r>
    <x v="2440"/>
    <s v="SP05"/>
    <s v="P07"/>
    <s v="G4"/>
    <x v="382"/>
    <x v="1962"/>
    <n v="135"/>
    <x v="0"/>
    <s v="Kaine Padly"/>
    <n v="2024"/>
    <m/>
    <n v="9.94"/>
    <n v="1341.8999999999999"/>
    <x v="2423"/>
  </r>
  <r>
    <x v="2441"/>
    <s v="SP05"/>
    <s v="P07"/>
    <s v="G1"/>
    <x v="109"/>
    <x v="1963"/>
    <n v="191"/>
    <x v="0"/>
    <s v="Kaine Padly"/>
    <n v="2024"/>
    <m/>
    <n v="9.94"/>
    <n v="1898.54"/>
    <x v="2424"/>
  </r>
  <r>
    <x v="2442"/>
    <s v="SP05"/>
    <s v="P07"/>
    <s v="G5"/>
    <x v="309"/>
    <x v="1964"/>
    <n v="235"/>
    <x v="1"/>
    <s v="Kaine Padly"/>
    <n v="2024"/>
    <m/>
    <n v="9.94"/>
    <n v="2335.9"/>
    <x v="2425"/>
  </r>
  <r>
    <x v="2443"/>
    <s v="SP05"/>
    <s v="P07"/>
    <s v="G2"/>
    <x v="109"/>
    <x v="1965"/>
    <n v="178"/>
    <x v="0"/>
    <s v="Kaine Padly"/>
    <n v="2024"/>
    <m/>
    <n v="9.94"/>
    <n v="1769.32"/>
    <x v="2426"/>
  </r>
  <r>
    <x v="2444"/>
    <s v="SP05"/>
    <s v="P08"/>
    <s v="G6"/>
    <x v="135"/>
    <x v="1966"/>
    <n v="234"/>
    <x v="0"/>
    <s v="Kaine Padly"/>
    <n v="2023"/>
    <m/>
    <n v="7.73"/>
    <n v="1808.8200000000002"/>
    <x v="2427"/>
  </r>
  <r>
    <x v="2445"/>
    <s v="SP05"/>
    <s v="P08"/>
    <s v="G1"/>
    <x v="154"/>
    <x v="1967"/>
    <n v="30"/>
    <x v="0"/>
    <s v="Kaine Padly"/>
    <n v="2024"/>
    <m/>
    <n v="7.73"/>
    <n v="231.9"/>
    <x v="1280"/>
  </r>
  <r>
    <x v="2446"/>
    <s v="SP05"/>
    <s v="P08"/>
    <s v="G2"/>
    <x v="137"/>
    <x v="1968"/>
    <n v="59"/>
    <x v="2"/>
    <s v="Kaine Padly"/>
    <n v="2024"/>
    <m/>
    <n v="7.73"/>
    <n v="456.07000000000005"/>
    <x v="2428"/>
  </r>
  <r>
    <x v="2447"/>
    <s v="SP05"/>
    <s v="P08"/>
    <s v="G2"/>
    <x v="247"/>
    <x v="1969"/>
    <n v="509"/>
    <x v="3"/>
    <s v="Kaine Padly"/>
    <n v="2024"/>
    <m/>
    <n v="7.73"/>
    <n v="3934.57"/>
    <x v="2429"/>
  </r>
  <r>
    <x v="2448"/>
    <s v="SP05"/>
    <s v="P10"/>
    <s v="G1"/>
    <x v="292"/>
    <x v="1970"/>
    <n v="240"/>
    <x v="0"/>
    <s v="Kaine Padly"/>
    <n v="2024"/>
    <m/>
    <n v="8.2200000000000006"/>
    <n v="1972.8000000000002"/>
    <x v="2430"/>
  </r>
  <r>
    <x v="2449"/>
    <s v="SP05"/>
    <s v="P10"/>
    <s v="G1"/>
    <x v="4"/>
    <x v="1971"/>
    <n v="564"/>
    <x v="0"/>
    <s v="Kaine Padly"/>
    <n v="2023"/>
    <m/>
    <n v="8.2200000000000006"/>
    <n v="4636.08"/>
    <x v="2431"/>
  </r>
  <r>
    <x v="2450"/>
    <s v="SP05"/>
    <s v="P10"/>
    <s v="G1"/>
    <x v="347"/>
    <x v="1972"/>
    <n v="304"/>
    <x v="0"/>
    <s v="Kaine Padly"/>
    <n v="2023"/>
    <m/>
    <n v="8.2200000000000006"/>
    <n v="2498.88"/>
    <x v="2432"/>
  </r>
  <r>
    <x v="2451"/>
    <s v="SP05"/>
    <s v="P10"/>
    <s v="G1"/>
    <x v="397"/>
    <x v="1847"/>
    <n v="340"/>
    <x v="3"/>
    <s v="Kaine Padly"/>
    <n v="2024"/>
    <m/>
    <n v="8.2200000000000006"/>
    <n v="2794.8"/>
    <x v="2433"/>
  </r>
  <r>
    <x v="2452"/>
    <s v="SP05"/>
    <s v="P12"/>
    <s v="G5"/>
    <x v="0"/>
    <x v="1973"/>
    <n v="547"/>
    <x v="0"/>
    <s v="Kaine Padly"/>
    <n v="2023"/>
    <m/>
    <n v="4.74"/>
    <n v="2592.7800000000002"/>
    <x v="2434"/>
  </r>
  <r>
    <x v="2453"/>
    <s v="SP05"/>
    <s v="P12"/>
    <s v="G6"/>
    <x v="138"/>
    <x v="1974"/>
    <n v="741"/>
    <x v="0"/>
    <s v="Kaine Padly"/>
    <n v="2024"/>
    <m/>
    <n v="4.74"/>
    <n v="3512.34"/>
    <x v="2435"/>
  </r>
  <r>
    <x v="2454"/>
    <s v="SP05"/>
    <s v="P12"/>
    <s v="G2"/>
    <x v="241"/>
    <x v="1705"/>
    <n v="346"/>
    <x v="0"/>
    <s v="Kaine Padly"/>
    <n v="2024"/>
    <m/>
    <n v="4.74"/>
    <n v="1640.04"/>
    <x v="2436"/>
  </r>
  <r>
    <x v="2455"/>
    <s v="SP05"/>
    <s v="P12"/>
    <s v="G4"/>
    <x v="197"/>
    <x v="1975"/>
    <n v="557"/>
    <x v="0"/>
    <s v="Kaine Padly"/>
    <n v="2023"/>
    <m/>
    <n v="4.74"/>
    <n v="2640.1800000000003"/>
    <x v="2437"/>
  </r>
  <r>
    <x v="2456"/>
    <s v="SP05"/>
    <s v="P12"/>
    <s v="G5"/>
    <x v="150"/>
    <x v="1976"/>
    <n v="722"/>
    <x v="0"/>
    <s v="Kaine Padly"/>
    <n v="2023"/>
    <m/>
    <n v="4.74"/>
    <n v="3422.28"/>
    <x v="2438"/>
  </r>
  <r>
    <x v="2457"/>
    <s v="SP05"/>
    <s v="P12"/>
    <s v="G6"/>
    <x v="45"/>
    <x v="355"/>
    <n v="326"/>
    <x v="0"/>
    <s v="Kaine Padly"/>
    <n v="2023"/>
    <m/>
    <n v="4.74"/>
    <n v="1545.24"/>
    <x v="2439"/>
  </r>
  <r>
    <x v="2458"/>
    <s v="SP05"/>
    <s v="P13"/>
    <s v="G5"/>
    <x v="342"/>
    <x v="566"/>
    <n v="870"/>
    <x v="0"/>
    <s v="Kaine Padly"/>
    <n v="2024"/>
    <m/>
    <n v="10.51"/>
    <n v="9143.6999999999989"/>
    <x v="2440"/>
  </r>
  <r>
    <x v="2459"/>
    <s v="SP05"/>
    <s v="P13"/>
    <s v="G2"/>
    <x v="126"/>
    <x v="1977"/>
    <n v="387"/>
    <x v="0"/>
    <s v="Kaine Padly"/>
    <n v="2023"/>
    <m/>
    <n v="10.51"/>
    <n v="4067.37"/>
    <x v="2441"/>
  </r>
  <r>
    <x v="2460"/>
    <s v="SP05"/>
    <s v="P13"/>
    <s v="G2"/>
    <x v="77"/>
    <x v="1978"/>
    <n v="1428"/>
    <x v="0"/>
    <s v="Kaine Padly"/>
    <n v="2023"/>
    <m/>
    <n v="10.51"/>
    <n v="15008.279999999999"/>
    <x v="2442"/>
  </r>
  <r>
    <x v="2461"/>
    <s v="SP05"/>
    <s v="P13"/>
    <s v="G6"/>
    <x v="66"/>
    <x v="169"/>
    <n v="618"/>
    <x v="0"/>
    <s v="Kaine Padly"/>
    <n v="2023"/>
    <m/>
    <n v="10.51"/>
    <n v="6495.18"/>
    <x v="2443"/>
  </r>
  <r>
    <x v="2462"/>
    <s v="SP05"/>
    <s v="P13"/>
    <s v="G5"/>
    <x v="7"/>
    <x v="1667"/>
    <n v="601"/>
    <x v="0"/>
    <s v="Kaine Padly"/>
    <n v="2023"/>
    <m/>
    <n v="10.51"/>
    <n v="6316.51"/>
    <x v="2444"/>
  </r>
  <r>
    <x v="2463"/>
    <s v="SP05"/>
    <s v="P14"/>
    <s v="G1"/>
    <x v="342"/>
    <x v="1979"/>
    <n v="500"/>
    <x v="0"/>
    <s v="Kaine Padly"/>
    <n v="2024"/>
    <m/>
    <n v="6.43"/>
    <n v="3215"/>
    <x v="2445"/>
  </r>
  <r>
    <x v="2464"/>
    <s v="SP05"/>
    <s v="P14"/>
    <s v="G4"/>
    <x v="85"/>
    <x v="1980"/>
    <n v="220"/>
    <x v="1"/>
    <s v="Kaine Padly"/>
    <n v="2024"/>
    <m/>
    <n v="6.43"/>
    <n v="1414.6"/>
    <x v="2446"/>
  </r>
  <r>
    <x v="2465"/>
    <s v="SP05"/>
    <s v="P15"/>
    <s v="G4"/>
    <x v="234"/>
    <x v="1981"/>
    <n v="376"/>
    <x v="0"/>
    <s v="Kaine Padly"/>
    <n v="2023"/>
    <m/>
    <n v="12.41"/>
    <n v="4666.16"/>
    <x v="2447"/>
  </r>
  <r>
    <x v="2466"/>
    <s v="SP05"/>
    <s v="P15"/>
    <s v="G6"/>
    <x v="62"/>
    <x v="1982"/>
    <n v="669"/>
    <x v="0"/>
    <s v="Kaine Padly"/>
    <n v="2023"/>
    <m/>
    <n v="12.41"/>
    <n v="8302.2900000000009"/>
    <x v="2448"/>
  </r>
  <r>
    <x v="2467"/>
    <s v="SP05"/>
    <s v="P15"/>
    <s v="G2"/>
    <x v="8"/>
    <x v="1983"/>
    <n v="609"/>
    <x v="0"/>
    <s v="Kaine Padly"/>
    <n v="2023"/>
    <m/>
    <n v="12.41"/>
    <n v="7557.6900000000005"/>
    <x v="2449"/>
  </r>
  <r>
    <x v="2468"/>
    <s v="SP05"/>
    <s v="P16"/>
    <s v="G6"/>
    <x v="16"/>
    <x v="1984"/>
    <n v="254"/>
    <x v="1"/>
    <s v="Kaine Padly"/>
    <n v="2024"/>
    <m/>
    <n v="9.57"/>
    <n v="2430.7800000000002"/>
    <x v="2450"/>
  </r>
  <r>
    <x v="2469"/>
    <s v="SP05"/>
    <s v="P17"/>
    <s v="G4"/>
    <x v="37"/>
    <x v="766"/>
    <n v="101"/>
    <x v="0"/>
    <s v="Kaine Padly"/>
    <n v="2023"/>
    <m/>
    <n v="8.43"/>
    <n v="851.43"/>
    <x v="2451"/>
  </r>
  <r>
    <x v="2470"/>
    <s v="SP05"/>
    <s v="P17"/>
    <s v="G1"/>
    <x v="277"/>
    <x v="465"/>
    <n v="537"/>
    <x v="0"/>
    <s v="Kaine Padly"/>
    <n v="2024"/>
    <m/>
    <n v="8.43"/>
    <n v="4526.91"/>
    <x v="2452"/>
  </r>
  <r>
    <x v="2471"/>
    <s v="SP05"/>
    <s v="P17"/>
    <s v="G1"/>
    <x v="264"/>
    <x v="1985"/>
    <n v="727"/>
    <x v="1"/>
    <s v="Kaine Padly"/>
    <n v="2024"/>
    <m/>
    <n v="8.43"/>
    <n v="6128.61"/>
    <x v="2453"/>
  </r>
  <r>
    <x v="2472"/>
    <s v="SP05"/>
    <s v="P17"/>
    <s v="G5"/>
    <x v="64"/>
    <x v="1986"/>
    <n v="1258"/>
    <x v="0"/>
    <s v="Kaine Padly"/>
    <n v="2023"/>
    <m/>
    <n v="8.43"/>
    <n v="10604.94"/>
    <x v="2454"/>
  </r>
  <r>
    <x v="2473"/>
    <s v="SP05"/>
    <s v="P17"/>
    <s v="G1"/>
    <x v="306"/>
    <x v="1987"/>
    <n v="583"/>
    <x v="0"/>
    <s v="Kaine Padly"/>
    <n v="2024"/>
    <m/>
    <n v="8.43"/>
    <n v="4914.6899999999996"/>
    <x v="2455"/>
  </r>
  <r>
    <x v="2474"/>
    <s v="SP05"/>
    <s v="P17"/>
    <s v="G6"/>
    <x v="7"/>
    <x v="850"/>
    <n v="320"/>
    <x v="0"/>
    <s v="Kaine Padly"/>
    <n v="2023"/>
    <m/>
    <n v="8.43"/>
    <n v="2697.6"/>
    <x v="2456"/>
  </r>
  <r>
    <x v="2475"/>
    <s v="SP05"/>
    <s v="P17"/>
    <s v="G6"/>
    <x v="298"/>
    <x v="1988"/>
    <n v="1486"/>
    <x v="0"/>
    <s v="Kaine Padly"/>
    <n v="2024"/>
    <m/>
    <n v="8.43"/>
    <n v="12526.98"/>
    <x v="2457"/>
  </r>
  <r>
    <x v="2476"/>
    <s v="SP05"/>
    <s v="P18"/>
    <s v="G1"/>
    <x v="198"/>
    <x v="1989"/>
    <n v="195"/>
    <x v="1"/>
    <s v="Kaine Padly"/>
    <n v="2024"/>
    <m/>
    <n v="6.8"/>
    <n v="1326"/>
    <x v="2458"/>
  </r>
  <r>
    <x v="2477"/>
    <s v="SP05"/>
    <s v="P18"/>
    <s v="G1"/>
    <x v="173"/>
    <x v="1990"/>
    <n v="349"/>
    <x v="0"/>
    <s v="Kaine Padly"/>
    <n v="2023"/>
    <m/>
    <n v="6.8"/>
    <n v="2373.1999999999998"/>
    <x v="2459"/>
  </r>
  <r>
    <x v="2478"/>
    <s v="SP05"/>
    <s v="P19"/>
    <s v="G5"/>
    <x v="3"/>
    <x v="1991"/>
    <n v="150"/>
    <x v="0"/>
    <s v="Kaine Padly"/>
    <n v="2023"/>
    <m/>
    <n v="5.04"/>
    <n v="756"/>
    <x v="2460"/>
  </r>
  <r>
    <x v="2479"/>
    <s v="SP05"/>
    <s v="P21"/>
    <s v="G1"/>
    <x v="13"/>
    <x v="1543"/>
    <n v="520"/>
    <x v="0"/>
    <s v="Kaine Padly"/>
    <n v="2024"/>
    <m/>
    <n v="3.32"/>
    <n v="1726.3999999999999"/>
    <x v="2461"/>
  </r>
  <r>
    <x v="2480"/>
    <s v="SP05"/>
    <s v="P22"/>
    <s v="G6"/>
    <x v="213"/>
    <x v="806"/>
    <n v="178"/>
    <x v="0"/>
    <s v="Kaine Padly"/>
    <n v="2023"/>
    <m/>
    <n v="2.65"/>
    <n v="471.7"/>
    <x v="2462"/>
  </r>
  <r>
    <x v="2481"/>
    <s v="SP05"/>
    <s v="P22"/>
    <s v="G1"/>
    <x v="257"/>
    <x v="1669"/>
    <n v="228"/>
    <x v="0"/>
    <s v="Kaine Padly"/>
    <n v="2023"/>
    <m/>
    <n v="2.65"/>
    <n v="604.19999999999993"/>
    <x v="2463"/>
  </r>
  <r>
    <x v="2482"/>
    <s v="SP05"/>
    <s v="P22"/>
    <s v="G5"/>
    <x v="310"/>
    <x v="1992"/>
    <n v="437"/>
    <x v="0"/>
    <s v="Kaine Padly"/>
    <n v="2024"/>
    <m/>
    <n v="2.65"/>
    <n v="1158.05"/>
    <x v="2464"/>
  </r>
  <r>
    <x v="2483"/>
    <s v="SP05"/>
    <s v="P22"/>
    <s v="G6"/>
    <x v="93"/>
    <x v="352"/>
    <n v="65"/>
    <x v="0"/>
    <s v="Kaine Padly"/>
    <n v="2023"/>
    <m/>
    <n v="2.65"/>
    <n v="172.25"/>
    <x v="2465"/>
  </r>
  <r>
    <x v="2484"/>
    <s v="SP06"/>
    <s v="P01"/>
    <s v="G5"/>
    <x v="77"/>
    <x v="1993"/>
    <n v="802"/>
    <x v="0"/>
    <s v="Ches Bonnell"/>
    <n v="2023"/>
    <m/>
    <n v="5.26"/>
    <n v="4218.5199999999995"/>
    <x v="2466"/>
  </r>
  <r>
    <x v="2485"/>
    <s v="SP06"/>
    <s v="P04"/>
    <s v="G3"/>
    <x v="85"/>
    <x v="27"/>
    <n v="917"/>
    <x v="1"/>
    <s v="Ches Bonnell"/>
    <n v="2024"/>
    <m/>
    <n v="3.85"/>
    <n v="3530.4500000000003"/>
    <x v="2467"/>
  </r>
  <r>
    <x v="2486"/>
    <s v="SP06"/>
    <s v="P04"/>
    <s v="G4"/>
    <x v="384"/>
    <x v="1088"/>
    <n v="46"/>
    <x v="0"/>
    <s v="Ches Bonnell"/>
    <n v="2024"/>
    <m/>
    <n v="3.85"/>
    <n v="177.1"/>
    <x v="2468"/>
  </r>
  <r>
    <x v="2487"/>
    <s v="SP06"/>
    <s v="P04"/>
    <s v="G2"/>
    <x v="373"/>
    <x v="1994"/>
    <n v="405"/>
    <x v="0"/>
    <s v="Ches Bonnell"/>
    <n v="2023"/>
    <m/>
    <n v="3.85"/>
    <n v="1559.25"/>
    <x v="2469"/>
  </r>
  <r>
    <x v="2488"/>
    <s v="SP06"/>
    <s v="P04"/>
    <s v="G6"/>
    <x v="71"/>
    <x v="1995"/>
    <n v="2593"/>
    <x v="2"/>
    <s v="Ches Bonnell"/>
    <n v="2024"/>
    <m/>
    <n v="3.85"/>
    <n v="9983.0500000000011"/>
    <x v="2470"/>
  </r>
  <r>
    <x v="2489"/>
    <s v="SP06"/>
    <s v="P04"/>
    <s v="G5"/>
    <x v="316"/>
    <x v="1535"/>
    <n v="1667"/>
    <x v="0"/>
    <s v="Ches Bonnell"/>
    <n v="2024"/>
    <m/>
    <n v="3.85"/>
    <n v="6417.95"/>
    <x v="2471"/>
  </r>
  <r>
    <x v="2490"/>
    <s v="SP06"/>
    <s v="P05"/>
    <s v="G6"/>
    <x v="225"/>
    <x v="904"/>
    <n v="279"/>
    <x v="1"/>
    <s v="Ches Bonnell"/>
    <n v="2024"/>
    <m/>
    <n v="5.72"/>
    <n v="1595.8799999999999"/>
    <x v="2472"/>
  </r>
  <r>
    <x v="2491"/>
    <s v="SP06"/>
    <s v="P05"/>
    <s v="G1"/>
    <x v="319"/>
    <x v="506"/>
    <n v="235"/>
    <x v="0"/>
    <s v="Ches Bonnell"/>
    <n v="2024"/>
    <m/>
    <n v="5.72"/>
    <n v="1344.2"/>
    <x v="2473"/>
  </r>
  <r>
    <x v="2492"/>
    <s v="SP06"/>
    <s v="P05"/>
    <s v="G2"/>
    <x v="26"/>
    <x v="1996"/>
    <n v="94"/>
    <x v="0"/>
    <s v="Ches Bonnell"/>
    <n v="2023"/>
    <m/>
    <n v="5.72"/>
    <n v="537.67999999999995"/>
    <x v="2474"/>
  </r>
  <r>
    <x v="2493"/>
    <s v="SP06"/>
    <s v="P05"/>
    <s v="G5"/>
    <x v="285"/>
    <x v="1659"/>
    <n v="445"/>
    <x v="0"/>
    <s v="Ches Bonnell"/>
    <n v="2023"/>
    <m/>
    <n v="5.72"/>
    <n v="2545.4"/>
    <x v="2475"/>
  </r>
  <r>
    <x v="2494"/>
    <s v="SP06"/>
    <s v="P05"/>
    <s v="G2"/>
    <x v="365"/>
    <x v="1098"/>
    <n v="978"/>
    <x v="2"/>
    <s v="Ches Bonnell"/>
    <n v="2024"/>
    <m/>
    <n v="5.72"/>
    <n v="5594.16"/>
    <x v="2476"/>
  </r>
  <r>
    <x v="2495"/>
    <s v="SP06"/>
    <s v="P05"/>
    <s v="G1"/>
    <x v="124"/>
    <x v="846"/>
    <n v="793"/>
    <x v="0"/>
    <s v="Ches Bonnell"/>
    <n v="2023"/>
    <m/>
    <n v="5.72"/>
    <n v="4535.96"/>
    <x v="2477"/>
  </r>
  <r>
    <x v="2496"/>
    <s v="SP06"/>
    <s v="P05"/>
    <s v="G5"/>
    <x v="292"/>
    <x v="529"/>
    <n v="638"/>
    <x v="0"/>
    <s v="Ches Bonnell"/>
    <n v="2024"/>
    <m/>
    <n v="5.72"/>
    <n v="3649.3599999999997"/>
    <x v="2478"/>
  </r>
  <r>
    <x v="2497"/>
    <s v="SP06"/>
    <s v="P06"/>
    <s v="G4"/>
    <x v="103"/>
    <x v="1997"/>
    <n v="1"/>
    <x v="0"/>
    <s v="Ches Bonnell"/>
    <n v="2023"/>
    <m/>
    <n v="6.31"/>
    <n v="6.31"/>
    <x v="2479"/>
  </r>
  <r>
    <x v="2498"/>
    <s v="SP06"/>
    <s v="P06"/>
    <s v="G6"/>
    <x v="203"/>
    <x v="1998"/>
    <n v="72"/>
    <x v="0"/>
    <s v="Ches Bonnell"/>
    <n v="2023"/>
    <m/>
    <n v="6.31"/>
    <n v="454.32"/>
    <x v="2480"/>
  </r>
  <r>
    <x v="2499"/>
    <s v="SP06"/>
    <s v="P08"/>
    <s v="G1"/>
    <x v="24"/>
    <x v="1999"/>
    <n v="452"/>
    <x v="0"/>
    <s v="Ches Bonnell"/>
    <n v="2024"/>
    <m/>
    <n v="7.73"/>
    <n v="3493.96"/>
    <x v="2481"/>
  </r>
  <r>
    <x v="2500"/>
    <s v="SP06"/>
    <s v="P09"/>
    <s v="G3"/>
    <x v="107"/>
    <x v="2000"/>
    <n v="265"/>
    <x v="0"/>
    <s v="Ches Bonnell"/>
    <n v="2023"/>
    <m/>
    <n v="3.68"/>
    <n v="975.2"/>
    <x v="2482"/>
  </r>
  <r>
    <x v="2501"/>
    <s v="SP06"/>
    <s v="P09"/>
    <s v="G6"/>
    <x v="150"/>
    <x v="1915"/>
    <n v="109"/>
    <x v="3"/>
    <s v="Ches Bonnell"/>
    <n v="2023"/>
    <m/>
    <n v="3.68"/>
    <n v="401.12"/>
    <x v="2483"/>
  </r>
  <r>
    <x v="2502"/>
    <s v="SP06"/>
    <s v="P10"/>
    <s v="G1"/>
    <x v="31"/>
    <x v="2001"/>
    <n v="77"/>
    <x v="0"/>
    <s v="Ches Bonnell"/>
    <n v="2023"/>
    <m/>
    <n v="8.2200000000000006"/>
    <n v="632.94000000000005"/>
    <x v="2484"/>
  </r>
  <r>
    <x v="2503"/>
    <s v="SP06"/>
    <s v="P10"/>
    <s v="G1"/>
    <x v="309"/>
    <x v="2002"/>
    <n v="370"/>
    <x v="1"/>
    <s v="Ches Bonnell"/>
    <n v="2024"/>
    <m/>
    <n v="8.2200000000000006"/>
    <n v="3041.4"/>
    <x v="2485"/>
  </r>
  <r>
    <x v="2504"/>
    <s v="SP06"/>
    <s v="P10"/>
    <s v="G6"/>
    <x v="227"/>
    <x v="2003"/>
    <n v="69"/>
    <x v="0"/>
    <s v="Ches Bonnell"/>
    <n v="2023"/>
    <m/>
    <n v="8.2200000000000006"/>
    <n v="567.18000000000006"/>
    <x v="2486"/>
  </r>
  <r>
    <x v="2505"/>
    <s v="SP06"/>
    <s v="P10"/>
    <s v="G2"/>
    <x v="346"/>
    <x v="642"/>
    <n v="672"/>
    <x v="2"/>
    <s v="Ches Bonnell"/>
    <n v="2024"/>
    <m/>
    <n v="8.2200000000000006"/>
    <n v="5523.84"/>
    <x v="2487"/>
  </r>
  <r>
    <x v="2506"/>
    <s v="SP06"/>
    <s v="P11"/>
    <s v="G1"/>
    <x v="168"/>
    <x v="2004"/>
    <n v="519"/>
    <x v="0"/>
    <s v="Ches Bonnell"/>
    <n v="2024"/>
    <m/>
    <n v="10.23"/>
    <n v="5309.37"/>
    <x v="2488"/>
  </r>
  <r>
    <x v="2507"/>
    <s v="SP06"/>
    <s v="P11"/>
    <s v="G1"/>
    <x v="367"/>
    <x v="136"/>
    <n v="179"/>
    <x v="0"/>
    <s v="Ches Bonnell"/>
    <n v="2024"/>
    <m/>
    <n v="10.23"/>
    <n v="1831.17"/>
    <x v="2489"/>
  </r>
  <r>
    <x v="2508"/>
    <s v="SP06"/>
    <s v="P11"/>
    <s v="G1"/>
    <x v="262"/>
    <x v="2005"/>
    <n v="304"/>
    <x v="0"/>
    <s v="Ches Bonnell"/>
    <n v="2023"/>
    <m/>
    <n v="10.23"/>
    <n v="3109.92"/>
    <x v="2490"/>
  </r>
  <r>
    <x v="2509"/>
    <s v="SP06"/>
    <s v="P11"/>
    <s v="G6"/>
    <x v="138"/>
    <x v="2006"/>
    <n v="408"/>
    <x v="0"/>
    <s v="Ches Bonnell"/>
    <n v="2024"/>
    <m/>
    <n v="10.23"/>
    <n v="4173.84"/>
    <x v="2491"/>
  </r>
  <r>
    <x v="2510"/>
    <s v="SP06"/>
    <s v="P12"/>
    <s v="G5"/>
    <x v="358"/>
    <x v="320"/>
    <n v="483"/>
    <x v="0"/>
    <s v="Ches Bonnell"/>
    <n v="2023"/>
    <m/>
    <n v="4.74"/>
    <n v="2289.42"/>
    <x v="2492"/>
  </r>
  <r>
    <x v="2511"/>
    <s v="SP06"/>
    <s v="P12"/>
    <s v="G5"/>
    <x v="130"/>
    <x v="127"/>
    <n v="614"/>
    <x v="0"/>
    <s v="Ches Bonnell"/>
    <n v="2023"/>
    <m/>
    <n v="4.74"/>
    <n v="2910.36"/>
    <x v="2493"/>
  </r>
  <r>
    <x v="2512"/>
    <s v="SP06"/>
    <s v="P12"/>
    <s v="G1"/>
    <x v="94"/>
    <x v="2007"/>
    <n v="27"/>
    <x v="1"/>
    <s v="Ches Bonnell"/>
    <n v="2024"/>
    <m/>
    <n v="4.74"/>
    <n v="127.98"/>
    <x v="2494"/>
  </r>
  <r>
    <x v="2513"/>
    <s v="SP06"/>
    <s v="P12"/>
    <s v="G4"/>
    <x v="419"/>
    <x v="936"/>
    <n v="531"/>
    <x v="0"/>
    <s v="Ches Bonnell"/>
    <n v="2024"/>
    <m/>
    <n v="4.74"/>
    <n v="2516.94"/>
    <x v="2495"/>
  </r>
  <r>
    <x v="2514"/>
    <s v="SP06"/>
    <s v="P12"/>
    <s v="G6"/>
    <x v="297"/>
    <x v="2008"/>
    <n v="282"/>
    <x v="0"/>
    <s v="Ches Bonnell"/>
    <n v="2023"/>
    <m/>
    <n v="4.74"/>
    <n v="1336.68"/>
    <x v="2496"/>
  </r>
  <r>
    <x v="2515"/>
    <s v="SP06"/>
    <s v="P12"/>
    <s v="G2"/>
    <x v="84"/>
    <x v="2009"/>
    <n v="385"/>
    <x v="0"/>
    <s v="Ches Bonnell"/>
    <n v="2023"/>
    <m/>
    <n v="4.74"/>
    <n v="1824.9"/>
    <x v="2497"/>
  </r>
  <r>
    <x v="2516"/>
    <s v="SP06"/>
    <s v="P12"/>
    <s v="G3"/>
    <x v="132"/>
    <x v="2010"/>
    <n v="168"/>
    <x v="0"/>
    <s v="Ches Bonnell"/>
    <n v="2023"/>
    <m/>
    <n v="4.74"/>
    <n v="796.32"/>
    <x v="2498"/>
  </r>
  <r>
    <x v="2517"/>
    <s v="SP06"/>
    <s v="P13"/>
    <s v="G5"/>
    <x v="213"/>
    <x v="2011"/>
    <n v="865"/>
    <x v="0"/>
    <s v="Ches Bonnell"/>
    <n v="2023"/>
    <m/>
    <n v="10.51"/>
    <n v="9091.15"/>
    <x v="2499"/>
  </r>
  <r>
    <x v="2518"/>
    <s v="SP06"/>
    <s v="P13"/>
    <s v="G5"/>
    <x v="117"/>
    <x v="2012"/>
    <n v="685"/>
    <x v="0"/>
    <s v="Ches Bonnell"/>
    <n v="2024"/>
    <m/>
    <n v="10.51"/>
    <n v="7199.3499999999995"/>
    <x v="2500"/>
  </r>
  <r>
    <x v="2519"/>
    <s v="SP06"/>
    <s v="P14"/>
    <s v="G1"/>
    <x v="275"/>
    <x v="2013"/>
    <n v="291"/>
    <x v="3"/>
    <s v="Ches Bonnell"/>
    <n v="2023"/>
    <m/>
    <n v="6.43"/>
    <n v="1871.1299999999999"/>
    <x v="2501"/>
  </r>
  <r>
    <x v="2520"/>
    <s v="SP06"/>
    <s v="P15"/>
    <s v="G3"/>
    <x v="419"/>
    <x v="2014"/>
    <n v="117"/>
    <x v="0"/>
    <s v="Ches Bonnell"/>
    <n v="2024"/>
    <m/>
    <n v="12.41"/>
    <n v="1451.97"/>
    <x v="2502"/>
  </r>
  <r>
    <x v="2521"/>
    <s v="SP06"/>
    <s v="P16"/>
    <s v="G2"/>
    <x v="303"/>
    <x v="2015"/>
    <n v="176"/>
    <x v="0"/>
    <s v="Ches Bonnell"/>
    <n v="2024"/>
    <m/>
    <n v="9.57"/>
    <n v="1684.3200000000002"/>
    <x v="2503"/>
  </r>
  <r>
    <x v="2522"/>
    <s v="SP06"/>
    <s v="P16"/>
    <s v="G3"/>
    <x v="90"/>
    <x v="782"/>
    <n v="350"/>
    <x v="1"/>
    <s v="Ches Bonnell"/>
    <n v="2024"/>
    <m/>
    <n v="9.57"/>
    <n v="3349.5"/>
    <x v="2504"/>
  </r>
  <r>
    <x v="2523"/>
    <s v="SP06"/>
    <s v="P16"/>
    <s v="G6"/>
    <x v="77"/>
    <x v="507"/>
    <n v="342"/>
    <x v="0"/>
    <s v="Ches Bonnell"/>
    <n v="2023"/>
    <m/>
    <n v="9.57"/>
    <n v="3272.94"/>
    <x v="2505"/>
  </r>
  <r>
    <x v="2524"/>
    <s v="SP06"/>
    <s v="P17"/>
    <s v="G4"/>
    <x v="98"/>
    <x v="2016"/>
    <n v="343"/>
    <x v="1"/>
    <s v="Ches Bonnell"/>
    <n v="2024"/>
    <m/>
    <n v="8.43"/>
    <n v="2891.49"/>
    <x v="2506"/>
  </r>
  <r>
    <x v="2525"/>
    <s v="SP06"/>
    <s v="P17"/>
    <s v="G5"/>
    <x v="417"/>
    <x v="2017"/>
    <n v="943"/>
    <x v="0"/>
    <s v="Ches Bonnell"/>
    <n v="2024"/>
    <m/>
    <n v="8.43"/>
    <n v="7949.49"/>
    <x v="2507"/>
  </r>
  <r>
    <x v="2526"/>
    <s v="SP06"/>
    <s v="P18"/>
    <s v="G6"/>
    <x v="357"/>
    <x v="448"/>
    <n v="195"/>
    <x v="0"/>
    <s v="Ches Bonnell"/>
    <n v="2024"/>
    <m/>
    <n v="6.8"/>
    <n v="1326"/>
    <x v="2508"/>
  </r>
  <r>
    <x v="2527"/>
    <s v="SP06"/>
    <s v="P18"/>
    <s v="G1"/>
    <x v="105"/>
    <x v="782"/>
    <n v="612"/>
    <x v="1"/>
    <s v="Ches Bonnell"/>
    <n v="2024"/>
    <m/>
    <n v="6.8"/>
    <n v="4161.5999999999995"/>
    <x v="2509"/>
  </r>
  <r>
    <x v="2528"/>
    <s v="SP06"/>
    <s v="P19"/>
    <s v="G1"/>
    <x v="267"/>
    <x v="115"/>
    <n v="289"/>
    <x v="1"/>
    <s v="Ches Bonnell"/>
    <n v="2024"/>
    <m/>
    <n v="5.04"/>
    <n v="1456.56"/>
    <x v="2510"/>
  </r>
  <r>
    <x v="2529"/>
    <s v="SP06"/>
    <s v="P19"/>
    <s v="G6"/>
    <x v="126"/>
    <x v="2018"/>
    <n v="343"/>
    <x v="0"/>
    <s v="Ches Bonnell"/>
    <n v="2023"/>
    <m/>
    <n v="5.04"/>
    <n v="1728.72"/>
    <x v="2511"/>
  </r>
  <r>
    <x v="2530"/>
    <s v="SP06"/>
    <s v="P19"/>
    <s v="G1"/>
    <x v="34"/>
    <x v="394"/>
    <n v="52"/>
    <x v="0"/>
    <s v="Ches Bonnell"/>
    <n v="2023"/>
    <m/>
    <n v="5.04"/>
    <n v="262.08"/>
    <x v="2512"/>
  </r>
  <r>
    <x v="2531"/>
    <s v="SP06"/>
    <s v="P20"/>
    <s v="G5"/>
    <x v="348"/>
    <x v="2019"/>
    <n v="1087"/>
    <x v="0"/>
    <s v="Ches Bonnell"/>
    <n v="2024"/>
    <m/>
    <n v="2.76"/>
    <n v="3000.12"/>
    <x v="2513"/>
  </r>
  <r>
    <x v="2532"/>
    <s v="SP06"/>
    <s v="P20"/>
    <s v="G6"/>
    <x v="243"/>
    <x v="2020"/>
    <n v="1202"/>
    <x v="0"/>
    <s v="Ches Bonnell"/>
    <n v="2023"/>
    <m/>
    <n v="2.76"/>
    <n v="3317.5199999999995"/>
    <x v="2514"/>
  </r>
  <r>
    <x v="2533"/>
    <s v="SP06"/>
    <s v="P20"/>
    <s v="G5"/>
    <x v="369"/>
    <x v="2021"/>
    <n v="354"/>
    <x v="0"/>
    <s v="Ches Bonnell"/>
    <n v="2023"/>
    <m/>
    <n v="2.76"/>
    <n v="977.04"/>
    <x v="2515"/>
  </r>
  <r>
    <x v="2534"/>
    <s v="SP06"/>
    <s v="P21"/>
    <s v="G6"/>
    <x v="311"/>
    <x v="1745"/>
    <n v="438"/>
    <x v="0"/>
    <s v="Ches Bonnell"/>
    <n v="2023"/>
    <m/>
    <n v="3.32"/>
    <n v="1454.1599999999999"/>
    <x v="2516"/>
  </r>
  <r>
    <x v="2535"/>
    <s v="SP06"/>
    <s v="P21"/>
    <s v="G6"/>
    <x v="214"/>
    <x v="982"/>
    <n v="710"/>
    <x v="0"/>
    <s v="Ches Bonnell"/>
    <n v="2024"/>
    <m/>
    <n v="3.32"/>
    <n v="2357.1999999999998"/>
    <x v="2517"/>
  </r>
  <r>
    <x v="2536"/>
    <s v="SP06"/>
    <s v="P21"/>
    <s v="G6"/>
    <x v="152"/>
    <x v="2022"/>
    <n v="85"/>
    <x v="0"/>
    <s v="Ches Bonnell"/>
    <n v="2023"/>
    <m/>
    <n v="3.32"/>
    <n v="282.2"/>
    <x v="2518"/>
  </r>
  <r>
    <x v="2537"/>
    <s v="SP06"/>
    <s v="P21"/>
    <s v="G2"/>
    <x v="7"/>
    <x v="2023"/>
    <n v="219"/>
    <x v="0"/>
    <s v="Ches Bonnell"/>
    <n v="2023"/>
    <m/>
    <n v="3.32"/>
    <n v="727.07999999999993"/>
    <x v="2519"/>
  </r>
  <r>
    <x v="2538"/>
    <s v="SP06"/>
    <s v="P21"/>
    <s v="G6"/>
    <x v="2"/>
    <x v="2024"/>
    <n v="111"/>
    <x v="0"/>
    <s v="Ches Bonnell"/>
    <n v="2024"/>
    <m/>
    <n v="3.32"/>
    <n v="368.52"/>
    <x v="2520"/>
  </r>
  <r>
    <x v="2539"/>
    <s v="SP06"/>
    <s v="P22"/>
    <s v="G2"/>
    <x v="197"/>
    <x v="373"/>
    <n v="58"/>
    <x v="0"/>
    <s v="Ches Bonnell"/>
    <n v="2023"/>
    <m/>
    <n v="2.65"/>
    <n v="153.69999999999999"/>
    <x v="2521"/>
  </r>
  <r>
    <x v="2540"/>
    <s v="SP06"/>
    <s v="P22"/>
    <s v="G5"/>
    <x v="109"/>
    <x v="2025"/>
    <n v="535"/>
    <x v="0"/>
    <s v="Ches Bonnell"/>
    <n v="2024"/>
    <m/>
    <n v="2.65"/>
    <n v="1417.75"/>
    <x v="2522"/>
  </r>
  <r>
    <x v="2541"/>
    <s v="SP06"/>
    <s v="P22"/>
    <s v="G5"/>
    <x v="159"/>
    <x v="2026"/>
    <n v="348"/>
    <x v="3"/>
    <s v="Ches Bonnell"/>
    <n v="2023"/>
    <m/>
    <n v="2.65"/>
    <n v="922.19999999999993"/>
    <x v="2523"/>
  </r>
  <r>
    <x v="2542"/>
    <s v="SP06"/>
    <s v="P22"/>
    <s v="G1"/>
    <x v="109"/>
    <x v="665"/>
    <n v="360"/>
    <x v="0"/>
    <s v="Ches Bonnell"/>
    <n v="2024"/>
    <m/>
    <n v="2.65"/>
    <n v="954"/>
    <x v="2524"/>
  </r>
  <r>
    <x v="2543"/>
    <s v="SP06"/>
    <s v="P22"/>
    <s v="G3"/>
    <x v="76"/>
    <x v="612"/>
    <n v="452"/>
    <x v="0"/>
    <s v="Ches Bonnell"/>
    <n v="2023"/>
    <m/>
    <n v="2.65"/>
    <n v="1197.8"/>
    <x v="2525"/>
  </r>
  <r>
    <x v="2544"/>
    <s v="SP06"/>
    <s v="P22"/>
    <s v="G5"/>
    <x v="186"/>
    <x v="2027"/>
    <n v="201"/>
    <x v="2"/>
    <s v="Ches Bonnell"/>
    <n v="2024"/>
    <m/>
    <n v="2.65"/>
    <n v="532.65"/>
    <x v="2526"/>
  </r>
  <r>
    <x v="2545"/>
    <s v="SP06"/>
    <s v="P01"/>
    <s v="G6"/>
    <x v="329"/>
    <x v="2028"/>
    <n v="524"/>
    <x v="0"/>
    <s v="Ches Bonnell"/>
    <n v="2023"/>
    <m/>
    <n v="5.26"/>
    <n v="2756.24"/>
    <x v="2527"/>
  </r>
  <r>
    <x v="2546"/>
    <s v="SP06"/>
    <s v="P02"/>
    <s v="G2"/>
    <x v="282"/>
    <x v="1672"/>
    <n v="360"/>
    <x v="0"/>
    <s v="Ches Bonnell"/>
    <n v="2024"/>
    <m/>
    <n v="7.48"/>
    <n v="2692.8"/>
    <x v="2528"/>
  </r>
  <r>
    <x v="2547"/>
    <s v="SP06"/>
    <s v="P04"/>
    <s v="G2"/>
    <x v="388"/>
    <x v="2029"/>
    <n v="2936"/>
    <x v="0"/>
    <s v="Ches Bonnell"/>
    <n v="2023"/>
    <m/>
    <n v="3.85"/>
    <n v="11303.6"/>
    <x v="2529"/>
  </r>
  <r>
    <x v="2548"/>
    <s v="SP06"/>
    <s v="P04"/>
    <s v="G4"/>
    <x v="333"/>
    <x v="2030"/>
    <n v="403"/>
    <x v="0"/>
    <s v="Ches Bonnell"/>
    <n v="2023"/>
    <m/>
    <n v="3.85"/>
    <n v="1551.55"/>
    <x v="2530"/>
  </r>
  <r>
    <x v="2549"/>
    <s v="SP06"/>
    <s v="P04"/>
    <s v="G2"/>
    <x v="280"/>
    <x v="2031"/>
    <n v="1246"/>
    <x v="0"/>
    <s v="Ches Bonnell"/>
    <n v="2024"/>
    <m/>
    <n v="3.85"/>
    <n v="4797.1000000000004"/>
    <x v="2531"/>
  </r>
  <r>
    <x v="2550"/>
    <s v="SP06"/>
    <s v="P04"/>
    <s v="G1"/>
    <x v="52"/>
    <x v="1267"/>
    <n v="159"/>
    <x v="3"/>
    <s v="Ches Bonnell"/>
    <n v="2023"/>
    <m/>
    <n v="3.85"/>
    <n v="612.15"/>
    <x v="2532"/>
  </r>
  <r>
    <x v="2551"/>
    <s v="SP06"/>
    <s v="P05"/>
    <s v="G4"/>
    <x v="221"/>
    <x v="2032"/>
    <n v="1205"/>
    <x v="0"/>
    <s v="Ches Bonnell"/>
    <n v="2023"/>
    <m/>
    <n v="5.72"/>
    <n v="6892.5999999999995"/>
    <x v="2533"/>
  </r>
  <r>
    <x v="2552"/>
    <s v="SP06"/>
    <s v="P05"/>
    <s v="G5"/>
    <x v="102"/>
    <x v="2033"/>
    <n v="204"/>
    <x v="0"/>
    <s v="Ches Bonnell"/>
    <n v="2024"/>
    <m/>
    <n v="5.72"/>
    <n v="1166.8799999999999"/>
    <x v="2534"/>
  </r>
  <r>
    <x v="2553"/>
    <s v="SP06"/>
    <s v="P05"/>
    <s v="G5"/>
    <x v="88"/>
    <x v="1524"/>
    <n v="504"/>
    <x v="0"/>
    <s v="Ches Bonnell"/>
    <n v="2023"/>
    <m/>
    <n v="5.72"/>
    <n v="2882.8799999999997"/>
    <x v="2535"/>
  </r>
  <r>
    <x v="2554"/>
    <s v="SP06"/>
    <s v="P05"/>
    <s v="G1"/>
    <x v="313"/>
    <x v="143"/>
    <n v="90"/>
    <x v="1"/>
    <s v="Ches Bonnell"/>
    <n v="2024"/>
    <m/>
    <n v="5.72"/>
    <n v="514.79999999999995"/>
    <x v="2536"/>
  </r>
  <r>
    <x v="2555"/>
    <s v="SP06"/>
    <s v="P05"/>
    <s v="G1"/>
    <x v="204"/>
    <x v="1269"/>
    <n v="1375"/>
    <x v="0"/>
    <s v="Ches Bonnell"/>
    <n v="2023"/>
    <m/>
    <n v="5.72"/>
    <n v="7865"/>
    <x v="2537"/>
  </r>
  <r>
    <x v="2556"/>
    <s v="SP06"/>
    <s v="P05"/>
    <s v="G2"/>
    <x v="215"/>
    <x v="2034"/>
    <n v="1170"/>
    <x v="2"/>
    <s v="Ches Bonnell"/>
    <n v="2024"/>
    <m/>
    <n v="5.72"/>
    <n v="6692.4"/>
    <x v="2538"/>
  </r>
  <r>
    <x v="2557"/>
    <s v="SP06"/>
    <s v="P05"/>
    <s v="G1"/>
    <x v="156"/>
    <x v="2035"/>
    <n v="754"/>
    <x v="0"/>
    <s v="Ches Bonnell"/>
    <n v="2023"/>
    <m/>
    <n v="5.72"/>
    <n v="4312.88"/>
    <x v="2539"/>
  </r>
  <r>
    <x v="2558"/>
    <s v="SP06"/>
    <s v="P06"/>
    <s v="G4"/>
    <x v="158"/>
    <x v="622"/>
    <n v="51"/>
    <x v="0"/>
    <s v="Ches Bonnell"/>
    <n v="2023"/>
    <m/>
    <n v="6.31"/>
    <n v="321.81"/>
    <x v="2540"/>
  </r>
  <r>
    <x v="2559"/>
    <s v="SP06"/>
    <s v="P06"/>
    <s v="G1"/>
    <x v="428"/>
    <x v="397"/>
    <n v="343"/>
    <x v="0"/>
    <s v="Ches Bonnell"/>
    <n v="2024"/>
    <m/>
    <n v="6.31"/>
    <n v="2164.33"/>
    <x v="2541"/>
  </r>
  <r>
    <x v="2560"/>
    <s v="SP06"/>
    <s v="P07"/>
    <s v="G1"/>
    <x v="281"/>
    <x v="2036"/>
    <n v="265"/>
    <x v="0"/>
    <s v="Ches Bonnell"/>
    <n v="2024"/>
    <m/>
    <n v="9.94"/>
    <n v="2634.1"/>
    <x v="2542"/>
  </r>
  <r>
    <x v="2561"/>
    <s v="SP06"/>
    <s v="P07"/>
    <s v="G2"/>
    <x v="344"/>
    <x v="1084"/>
    <n v="220"/>
    <x v="0"/>
    <s v="Ches Bonnell"/>
    <n v="2023"/>
    <m/>
    <n v="9.94"/>
    <n v="2186.7999999999997"/>
    <x v="2543"/>
  </r>
  <r>
    <x v="2562"/>
    <s v="SP06"/>
    <s v="P07"/>
    <s v="G1"/>
    <x v="191"/>
    <x v="1881"/>
    <n v="201"/>
    <x v="0"/>
    <s v="Ches Bonnell"/>
    <n v="2024"/>
    <m/>
    <n v="9.94"/>
    <n v="1997.9399999999998"/>
    <x v="2544"/>
  </r>
  <r>
    <x v="2563"/>
    <s v="SP06"/>
    <s v="P07"/>
    <s v="G6"/>
    <x v="178"/>
    <x v="1965"/>
    <n v="207"/>
    <x v="0"/>
    <s v="Ches Bonnell"/>
    <n v="2023"/>
    <m/>
    <n v="9.94"/>
    <n v="2057.58"/>
    <x v="2545"/>
  </r>
  <r>
    <x v="2564"/>
    <s v="SP06"/>
    <s v="P07"/>
    <s v="G1"/>
    <x v="193"/>
    <x v="1700"/>
    <n v="158"/>
    <x v="0"/>
    <s v="Ches Bonnell"/>
    <n v="2023"/>
    <m/>
    <n v="9.94"/>
    <n v="1570.52"/>
    <x v="2546"/>
  </r>
  <r>
    <x v="2565"/>
    <s v="SP06"/>
    <s v="P07"/>
    <s v="G4"/>
    <x v="120"/>
    <x v="193"/>
    <n v="265"/>
    <x v="0"/>
    <s v="Ches Bonnell"/>
    <n v="2023"/>
    <m/>
    <n v="9.94"/>
    <n v="2634.1"/>
    <x v="2547"/>
  </r>
  <r>
    <x v="2566"/>
    <s v="SP06"/>
    <s v="P07"/>
    <s v="G6"/>
    <x v="334"/>
    <x v="1694"/>
    <n v="195"/>
    <x v="0"/>
    <s v="Ches Bonnell"/>
    <n v="2023"/>
    <m/>
    <n v="9.94"/>
    <n v="1938.3"/>
    <x v="2548"/>
  </r>
  <r>
    <x v="2567"/>
    <s v="SP06"/>
    <s v="P08"/>
    <s v="G1"/>
    <x v="53"/>
    <x v="1798"/>
    <n v="150"/>
    <x v="2"/>
    <s v="Ches Bonnell"/>
    <n v="2024"/>
    <m/>
    <n v="7.73"/>
    <n v="1159.5"/>
    <x v="2549"/>
  </r>
  <r>
    <x v="2568"/>
    <s v="SP06"/>
    <s v="P08"/>
    <s v="G5"/>
    <x v="126"/>
    <x v="1278"/>
    <n v="311"/>
    <x v="0"/>
    <s v="Ches Bonnell"/>
    <n v="2023"/>
    <m/>
    <n v="7.73"/>
    <n v="2404.0300000000002"/>
    <x v="2550"/>
  </r>
  <r>
    <x v="2569"/>
    <s v="SP06"/>
    <s v="P08"/>
    <s v="G6"/>
    <x v="207"/>
    <x v="563"/>
    <n v="248"/>
    <x v="0"/>
    <s v="Ches Bonnell"/>
    <n v="2024"/>
    <m/>
    <n v="7.73"/>
    <n v="1917.0400000000002"/>
    <x v="2551"/>
  </r>
  <r>
    <x v="2570"/>
    <s v="SP06"/>
    <s v="P10"/>
    <s v="G2"/>
    <x v="412"/>
    <x v="625"/>
    <n v="266"/>
    <x v="0"/>
    <s v="Ches Bonnell"/>
    <n v="2023"/>
    <m/>
    <n v="8.2200000000000006"/>
    <n v="2186.52"/>
    <x v="2552"/>
  </r>
  <r>
    <x v="2571"/>
    <s v="SP06"/>
    <s v="P10"/>
    <s v="G4"/>
    <x v="84"/>
    <x v="414"/>
    <n v="123"/>
    <x v="0"/>
    <s v="Ches Bonnell"/>
    <n v="2023"/>
    <m/>
    <n v="8.2200000000000006"/>
    <n v="1011.0600000000001"/>
    <x v="2553"/>
  </r>
  <r>
    <x v="2572"/>
    <s v="SP06"/>
    <s v="P10"/>
    <s v="G3"/>
    <x v="49"/>
    <x v="2037"/>
    <n v="761"/>
    <x v="2"/>
    <s v="Ches Bonnell"/>
    <n v="2024"/>
    <m/>
    <n v="8.2200000000000006"/>
    <n v="6255.42"/>
    <x v="2554"/>
  </r>
  <r>
    <x v="2573"/>
    <s v="SP06"/>
    <s v="P10"/>
    <s v="G1"/>
    <x v="229"/>
    <x v="2038"/>
    <n v="626"/>
    <x v="0"/>
    <s v="Ches Bonnell"/>
    <n v="2023"/>
    <m/>
    <n v="8.2200000000000006"/>
    <n v="5145.72"/>
    <x v="2555"/>
  </r>
  <r>
    <x v="2574"/>
    <s v="SP06"/>
    <s v="P10"/>
    <s v="G5"/>
    <x v="69"/>
    <x v="2039"/>
    <n v="339"/>
    <x v="0"/>
    <s v="Ches Bonnell"/>
    <n v="2023"/>
    <m/>
    <n v="8.2200000000000006"/>
    <n v="2786.5800000000004"/>
    <x v="2556"/>
  </r>
  <r>
    <x v="2575"/>
    <s v="SP06"/>
    <s v="P10"/>
    <s v="G4"/>
    <x v="139"/>
    <x v="892"/>
    <n v="126"/>
    <x v="0"/>
    <s v="Ches Bonnell"/>
    <n v="2024"/>
    <m/>
    <n v="8.2200000000000006"/>
    <n v="1035.72"/>
    <x v="2557"/>
  </r>
  <r>
    <x v="2576"/>
    <s v="SP06"/>
    <s v="P13"/>
    <s v="G1"/>
    <x v="155"/>
    <x v="1785"/>
    <n v="264"/>
    <x v="0"/>
    <s v="Ches Bonnell"/>
    <n v="2023"/>
    <m/>
    <n v="10.51"/>
    <n v="2774.64"/>
    <x v="2558"/>
  </r>
  <r>
    <x v="2577"/>
    <s v="SP06"/>
    <s v="P13"/>
    <s v="G3"/>
    <x v="440"/>
    <x v="1341"/>
    <n v="436"/>
    <x v="2"/>
    <s v="Ches Bonnell"/>
    <n v="2024"/>
    <m/>
    <n v="10.51"/>
    <n v="4582.3599999999997"/>
    <x v="2559"/>
  </r>
  <r>
    <x v="2578"/>
    <s v="SP06"/>
    <s v="P13"/>
    <s v="G1"/>
    <x v="42"/>
    <x v="2040"/>
    <n v="1254"/>
    <x v="0"/>
    <s v="Ches Bonnell"/>
    <n v="2023"/>
    <m/>
    <n v="10.51"/>
    <n v="13179.539999999999"/>
    <x v="2560"/>
  </r>
  <r>
    <x v="2579"/>
    <s v="SP06"/>
    <s v="P13"/>
    <s v="G5"/>
    <x v="225"/>
    <x v="2041"/>
    <n v="1445"/>
    <x v="1"/>
    <s v="Ches Bonnell"/>
    <n v="2024"/>
    <m/>
    <n v="10.51"/>
    <n v="15186.949999999999"/>
    <x v="2561"/>
  </r>
  <r>
    <x v="2580"/>
    <s v="SP06"/>
    <s v="P13"/>
    <s v="G2"/>
    <x v="131"/>
    <x v="1750"/>
    <n v="1057"/>
    <x v="0"/>
    <s v="Ches Bonnell"/>
    <n v="2024"/>
    <m/>
    <n v="10.51"/>
    <n v="11109.07"/>
    <x v="2562"/>
  </r>
  <r>
    <x v="2581"/>
    <s v="SP06"/>
    <s v="P13"/>
    <s v="G3"/>
    <x v="193"/>
    <x v="2042"/>
    <n v="695"/>
    <x v="0"/>
    <s v="Ches Bonnell"/>
    <n v="2023"/>
    <m/>
    <n v="10.51"/>
    <n v="7304.45"/>
    <x v="2563"/>
  </r>
  <r>
    <x v="2582"/>
    <s v="SP06"/>
    <s v="P14"/>
    <s v="G6"/>
    <x v="239"/>
    <x v="2043"/>
    <n v="89"/>
    <x v="0"/>
    <s v="Ches Bonnell"/>
    <n v="2023"/>
    <m/>
    <n v="6.43"/>
    <n v="572.27"/>
    <x v="2564"/>
  </r>
  <r>
    <x v="2583"/>
    <s v="SP06"/>
    <s v="P15"/>
    <s v="G5"/>
    <x v="107"/>
    <x v="160"/>
    <n v="179"/>
    <x v="0"/>
    <s v="Ches Bonnell"/>
    <n v="2023"/>
    <m/>
    <n v="12.41"/>
    <n v="2221.39"/>
    <x v="2565"/>
  </r>
  <r>
    <x v="2584"/>
    <s v="SP06"/>
    <s v="P15"/>
    <s v="G1"/>
    <x v="369"/>
    <x v="2044"/>
    <n v="222"/>
    <x v="0"/>
    <s v="Ches Bonnell"/>
    <n v="2023"/>
    <m/>
    <n v="12.41"/>
    <n v="2755.02"/>
    <x v="2566"/>
  </r>
  <r>
    <x v="2585"/>
    <s v="SP06"/>
    <s v="P15"/>
    <s v="G5"/>
    <x v="261"/>
    <x v="2045"/>
    <n v="302"/>
    <x v="0"/>
    <s v="Ches Bonnell"/>
    <n v="2024"/>
    <m/>
    <n v="12.41"/>
    <n v="3747.82"/>
    <x v="2567"/>
  </r>
  <r>
    <x v="2586"/>
    <s v="SP06"/>
    <s v="P15"/>
    <s v="G6"/>
    <x v="167"/>
    <x v="634"/>
    <n v="464"/>
    <x v="0"/>
    <s v="Ches Bonnell"/>
    <n v="2023"/>
    <m/>
    <n v="12.41"/>
    <n v="5758.24"/>
    <x v="2568"/>
  </r>
  <r>
    <x v="2587"/>
    <s v="SP06"/>
    <s v="P16"/>
    <s v="G1"/>
    <x v="381"/>
    <x v="2046"/>
    <n v="903"/>
    <x v="0"/>
    <s v="Ches Bonnell"/>
    <n v="2023"/>
    <m/>
    <n v="9.57"/>
    <n v="8641.7100000000009"/>
    <x v="2569"/>
  </r>
  <r>
    <x v="2588"/>
    <s v="SP06"/>
    <s v="P16"/>
    <s v="G1"/>
    <x v="230"/>
    <x v="2047"/>
    <n v="778"/>
    <x v="0"/>
    <s v="Ches Bonnell"/>
    <n v="2023"/>
    <m/>
    <n v="9.57"/>
    <n v="7445.46"/>
    <x v="2570"/>
  </r>
  <r>
    <x v="2589"/>
    <s v="SP06"/>
    <s v="P16"/>
    <s v="G5"/>
    <x v="395"/>
    <x v="1096"/>
    <n v="387"/>
    <x v="0"/>
    <s v="Ches Bonnell"/>
    <n v="2024"/>
    <m/>
    <n v="9.57"/>
    <n v="3703.59"/>
    <x v="2571"/>
  </r>
  <r>
    <x v="2590"/>
    <s v="SP06"/>
    <s v="P17"/>
    <s v="G1"/>
    <x v="133"/>
    <x v="1606"/>
    <n v="843"/>
    <x v="0"/>
    <s v="Ches Bonnell"/>
    <n v="2023"/>
    <m/>
    <n v="8.43"/>
    <n v="7106.49"/>
    <x v="2572"/>
  </r>
  <r>
    <x v="2591"/>
    <s v="SP06"/>
    <s v="P17"/>
    <s v="G6"/>
    <x v="252"/>
    <x v="2048"/>
    <n v="1008"/>
    <x v="1"/>
    <s v="Ches Bonnell"/>
    <n v="2024"/>
    <m/>
    <n v="8.43"/>
    <n v="8497.44"/>
    <x v="2573"/>
  </r>
  <r>
    <x v="2592"/>
    <s v="SP06"/>
    <s v="P17"/>
    <s v="G4"/>
    <x v="129"/>
    <x v="2049"/>
    <n v="86"/>
    <x v="0"/>
    <s v="Ches Bonnell"/>
    <n v="2023"/>
    <m/>
    <n v="8.43"/>
    <n v="724.98"/>
    <x v="2574"/>
  </r>
  <r>
    <x v="2593"/>
    <s v="SP06"/>
    <s v="P18"/>
    <s v="G2"/>
    <x v="256"/>
    <x v="2050"/>
    <n v="1010"/>
    <x v="0"/>
    <s v="Ches Bonnell"/>
    <n v="2024"/>
    <m/>
    <n v="6.8"/>
    <n v="6868"/>
    <x v="2575"/>
  </r>
  <r>
    <x v="2594"/>
    <s v="SP06"/>
    <s v="P18"/>
    <s v="G1"/>
    <x v="224"/>
    <x v="2051"/>
    <n v="1645"/>
    <x v="0"/>
    <s v="Ches Bonnell"/>
    <n v="2023"/>
    <m/>
    <n v="6.8"/>
    <n v="11186"/>
    <x v="2576"/>
  </r>
  <r>
    <x v="2595"/>
    <s v="SP06"/>
    <s v="P18"/>
    <s v="G6"/>
    <x v="208"/>
    <x v="2052"/>
    <n v="1802"/>
    <x v="0"/>
    <s v="Ches Bonnell"/>
    <n v="2023"/>
    <m/>
    <n v="6.8"/>
    <n v="12253.6"/>
    <x v="2577"/>
  </r>
  <r>
    <x v="2596"/>
    <s v="SP06"/>
    <s v="P18"/>
    <s v="G6"/>
    <x v="227"/>
    <x v="891"/>
    <n v="1227"/>
    <x v="0"/>
    <s v="Ches Bonnell"/>
    <n v="2023"/>
    <m/>
    <n v="6.8"/>
    <n v="8343.6"/>
    <x v="2578"/>
  </r>
  <r>
    <x v="2597"/>
    <s v="SP06"/>
    <s v="P18"/>
    <s v="G2"/>
    <x v="31"/>
    <x v="2053"/>
    <n v="564"/>
    <x v="0"/>
    <s v="Ches Bonnell"/>
    <n v="2023"/>
    <m/>
    <n v="6.8"/>
    <n v="3835.2"/>
    <x v="2579"/>
  </r>
  <r>
    <x v="2598"/>
    <s v="SP06"/>
    <s v="P19"/>
    <s v="G6"/>
    <x v="283"/>
    <x v="329"/>
    <n v="168"/>
    <x v="0"/>
    <s v="Ches Bonnell"/>
    <n v="2023"/>
    <m/>
    <n v="5.04"/>
    <n v="846.72"/>
    <x v="2580"/>
  </r>
  <r>
    <x v="2599"/>
    <s v="SP06"/>
    <s v="P19"/>
    <s v="G4"/>
    <x v="294"/>
    <x v="1294"/>
    <n v="350"/>
    <x v="1"/>
    <s v="Ches Bonnell"/>
    <n v="2024"/>
    <m/>
    <n v="5.04"/>
    <n v="1764"/>
    <x v="2581"/>
  </r>
  <r>
    <x v="2600"/>
    <s v="SP06"/>
    <s v="P19"/>
    <s v="G5"/>
    <x v="129"/>
    <x v="2054"/>
    <n v="273"/>
    <x v="0"/>
    <s v="Ches Bonnell"/>
    <n v="2023"/>
    <m/>
    <n v="5.04"/>
    <n v="1375.92"/>
    <x v="2582"/>
  </r>
  <r>
    <x v="2601"/>
    <s v="SP06"/>
    <s v="P19"/>
    <s v="G4"/>
    <x v="50"/>
    <x v="2055"/>
    <n v="84"/>
    <x v="0"/>
    <s v="Ches Bonnell"/>
    <n v="2023"/>
    <m/>
    <n v="5.04"/>
    <n v="423.36"/>
    <x v="2583"/>
  </r>
  <r>
    <x v="2602"/>
    <s v="SP06"/>
    <s v="P20"/>
    <s v="G5"/>
    <x v="69"/>
    <x v="2056"/>
    <n v="1043"/>
    <x v="0"/>
    <s v="Ches Bonnell"/>
    <n v="2023"/>
    <m/>
    <n v="2.76"/>
    <n v="2878.68"/>
    <x v="2584"/>
  </r>
  <r>
    <x v="2603"/>
    <s v="SP06"/>
    <s v="P20"/>
    <s v="G6"/>
    <x v="309"/>
    <x v="2057"/>
    <n v="1632"/>
    <x v="1"/>
    <s v="Ches Bonnell"/>
    <n v="2024"/>
    <m/>
    <n v="2.76"/>
    <n v="4504.32"/>
    <x v="2585"/>
  </r>
  <r>
    <x v="2604"/>
    <s v="SP06"/>
    <s v="P20"/>
    <s v="G1"/>
    <x v="62"/>
    <x v="2058"/>
    <n v="1106"/>
    <x v="0"/>
    <s v="Ches Bonnell"/>
    <n v="2023"/>
    <m/>
    <n v="2.76"/>
    <n v="3052.56"/>
    <x v="2586"/>
  </r>
  <r>
    <x v="2605"/>
    <s v="SP06"/>
    <s v="P20"/>
    <s v="G4"/>
    <x v="336"/>
    <x v="2059"/>
    <n v="1235"/>
    <x v="0"/>
    <s v="Ches Bonnell"/>
    <n v="2023"/>
    <m/>
    <n v="2.76"/>
    <n v="3408.6"/>
    <x v="2587"/>
  </r>
  <r>
    <x v="2606"/>
    <s v="SP06"/>
    <s v="P21"/>
    <s v="G2"/>
    <x v="61"/>
    <x v="2060"/>
    <n v="1268"/>
    <x v="0"/>
    <s v="Ches Bonnell"/>
    <n v="2024"/>
    <m/>
    <n v="3.32"/>
    <n v="4209.76"/>
    <x v="2588"/>
  </r>
  <r>
    <x v="2607"/>
    <s v="SP06"/>
    <s v="P21"/>
    <s v="G1"/>
    <x v="82"/>
    <x v="1953"/>
    <n v="63"/>
    <x v="0"/>
    <s v="Ches Bonnell"/>
    <n v="2024"/>
    <m/>
    <n v="3.32"/>
    <n v="209.16"/>
    <x v="2589"/>
  </r>
  <r>
    <x v="2608"/>
    <s v="SP06"/>
    <s v="P22"/>
    <s v="G1"/>
    <x v="50"/>
    <x v="2061"/>
    <n v="178"/>
    <x v="0"/>
    <s v="Ches Bonnell"/>
    <n v="2023"/>
    <m/>
    <n v="2.65"/>
    <n v="471.7"/>
    <x v="2590"/>
  </r>
  <r>
    <x v="2609"/>
    <s v="SP06"/>
    <s v="P22"/>
    <s v="G3"/>
    <x v="68"/>
    <x v="2062"/>
    <n v="325"/>
    <x v="1"/>
    <s v="Ches Bonnell"/>
    <n v="2024"/>
    <m/>
    <n v="2.65"/>
    <n v="861.25"/>
    <x v="2591"/>
  </r>
  <r>
    <x v="2610"/>
    <s v="SP06"/>
    <s v="P22"/>
    <s v="G2"/>
    <x v="67"/>
    <x v="574"/>
    <n v="504"/>
    <x v="0"/>
    <s v="Ches Bonnell"/>
    <n v="2023"/>
    <m/>
    <n v="2.65"/>
    <n v="1335.6"/>
    <x v="2592"/>
  </r>
  <r>
    <x v="2611"/>
    <s v="SP06"/>
    <s v="P22"/>
    <s v="G3"/>
    <x v="4"/>
    <x v="2063"/>
    <n v="129"/>
    <x v="0"/>
    <s v="Ches Bonnell"/>
    <n v="2023"/>
    <m/>
    <n v="2.65"/>
    <n v="341.84999999999997"/>
    <x v="2593"/>
  </r>
  <r>
    <x v="2612"/>
    <s v="SP06"/>
    <s v="P01"/>
    <s v="G1"/>
    <x v="396"/>
    <x v="2064"/>
    <n v="267"/>
    <x v="0"/>
    <s v="Ches Bonnell"/>
    <n v="2023"/>
    <m/>
    <n v="5.26"/>
    <n v="1404.4199999999998"/>
    <x v="2594"/>
  </r>
  <r>
    <x v="2613"/>
    <s v="SP06"/>
    <s v="P01"/>
    <s v="G2"/>
    <x v="196"/>
    <x v="2065"/>
    <n v="410"/>
    <x v="0"/>
    <s v="Ches Bonnell"/>
    <n v="2023"/>
    <m/>
    <n v="5.26"/>
    <n v="2156.6"/>
    <x v="2595"/>
  </r>
  <r>
    <x v="2614"/>
    <s v="SP06"/>
    <s v="P01"/>
    <s v="G3"/>
    <x v="84"/>
    <x v="2066"/>
    <n v="361"/>
    <x v="0"/>
    <s v="Ches Bonnell"/>
    <n v="2023"/>
    <m/>
    <n v="5.26"/>
    <n v="1898.86"/>
    <x v="2596"/>
  </r>
  <r>
    <x v="2615"/>
    <s v="SP06"/>
    <s v="P01"/>
    <s v="G6"/>
    <x v="179"/>
    <x v="2067"/>
    <n v="109"/>
    <x v="0"/>
    <s v="Ches Bonnell"/>
    <n v="2023"/>
    <m/>
    <n v="5.26"/>
    <n v="573.34"/>
    <x v="2597"/>
  </r>
  <r>
    <x v="2616"/>
    <s v="SP06"/>
    <s v="P02"/>
    <s v="G1"/>
    <x v="182"/>
    <x v="2068"/>
    <n v="249"/>
    <x v="0"/>
    <s v="Ches Bonnell"/>
    <n v="2023"/>
    <m/>
    <n v="7.48"/>
    <n v="1862.5200000000002"/>
    <x v="2598"/>
  </r>
  <r>
    <x v="2617"/>
    <s v="SP06"/>
    <s v="P03"/>
    <s v="G5"/>
    <x v="20"/>
    <x v="2069"/>
    <n v="374"/>
    <x v="0"/>
    <s v="Ches Bonnell"/>
    <n v="2023"/>
    <m/>
    <n v="5.15"/>
    <n v="1926.1000000000001"/>
    <x v="2599"/>
  </r>
  <r>
    <x v="2618"/>
    <s v="SP06"/>
    <s v="P04"/>
    <s v="G1"/>
    <x v="319"/>
    <x v="2070"/>
    <n v="154"/>
    <x v="0"/>
    <s v="Ches Bonnell"/>
    <n v="2024"/>
    <m/>
    <n v="3.85"/>
    <n v="592.9"/>
    <x v="2600"/>
  </r>
  <r>
    <x v="2619"/>
    <s v="SP06"/>
    <s v="P04"/>
    <s v="G4"/>
    <x v="107"/>
    <x v="192"/>
    <n v="597"/>
    <x v="0"/>
    <s v="Ches Bonnell"/>
    <n v="2023"/>
    <m/>
    <n v="3.85"/>
    <n v="2298.4500000000003"/>
    <x v="2601"/>
  </r>
  <r>
    <x v="2620"/>
    <s v="SP06"/>
    <s v="P04"/>
    <s v="G5"/>
    <x v="336"/>
    <x v="1389"/>
    <n v="1000"/>
    <x v="0"/>
    <s v="Ches Bonnell"/>
    <n v="2023"/>
    <m/>
    <n v="3.85"/>
    <n v="3850"/>
    <x v="2602"/>
  </r>
  <r>
    <x v="2621"/>
    <s v="SP06"/>
    <s v="P04"/>
    <s v="G6"/>
    <x v="225"/>
    <x v="1196"/>
    <n v="1185"/>
    <x v="1"/>
    <s v="Ches Bonnell"/>
    <n v="2024"/>
    <m/>
    <n v="3.85"/>
    <n v="4562.25"/>
    <x v="2603"/>
  </r>
  <r>
    <x v="2622"/>
    <s v="SP06"/>
    <s v="P05"/>
    <s v="G2"/>
    <x v="40"/>
    <x v="2071"/>
    <n v="853"/>
    <x v="0"/>
    <s v="Ches Bonnell"/>
    <n v="2023"/>
    <m/>
    <n v="5.72"/>
    <n v="4879.16"/>
    <x v="2604"/>
  </r>
  <r>
    <x v="2623"/>
    <s v="SP06"/>
    <s v="P05"/>
    <s v="G1"/>
    <x v="287"/>
    <x v="2072"/>
    <n v="41"/>
    <x v="3"/>
    <s v="Ches Bonnell"/>
    <n v="2023"/>
    <m/>
    <n v="5.72"/>
    <n v="234.51999999999998"/>
    <x v="2605"/>
  </r>
  <r>
    <x v="2624"/>
    <s v="SP06"/>
    <s v="P05"/>
    <s v="G1"/>
    <x v="396"/>
    <x v="2073"/>
    <n v="881"/>
    <x v="3"/>
    <s v="Ches Bonnell"/>
    <n v="2023"/>
    <m/>
    <n v="5.72"/>
    <n v="5039.32"/>
    <x v="2606"/>
  </r>
  <r>
    <x v="2625"/>
    <s v="SP06"/>
    <s v="P05"/>
    <s v="G5"/>
    <x v="184"/>
    <x v="2018"/>
    <n v="952"/>
    <x v="0"/>
    <s v="Ches Bonnell"/>
    <n v="2024"/>
    <m/>
    <n v="5.72"/>
    <n v="5445.44"/>
    <x v="2607"/>
  </r>
  <r>
    <x v="2626"/>
    <s v="SP06"/>
    <s v="P05"/>
    <s v="G1"/>
    <x v="298"/>
    <x v="1301"/>
    <n v="1054"/>
    <x v="0"/>
    <s v="Ches Bonnell"/>
    <n v="2024"/>
    <m/>
    <n v="5.72"/>
    <n v="6028.88"/>
    <x v="2608"/>
  </r>
  <r>
    <x v="2627"/>
    <s v="SP06"/>
    <s v="P06"/>
    <s v="G4"/>
    <x v="213"/>
    <x v="2074"/>
    <n v="257"/>
    <x v="0"/>
    <s v="Ches Bonnell"/>
    <n v="2023"/>
    <m/>
    <n v="6.31"/>
    <n v="1621.6699999999998"/>
    <x v="2609"/>
  </r>
  <r>
    <x v="2628"/>
    <s v="SP06"/>
    <s v="P06"/>
    <s v="G6"/>
    <x v="172"/>
    <x v="2075"/>
    <n v="115"/>
    <x v="0"/>
    <s v="Ches Bonnell"/>
    <n v="2023"/>
    <m/>
    <n v="6.31"/>
    <n v="725.65"/>
    <x v="2610"/>
  </r>
  <r>
    <x v="2629"/>
    <s v="SP06"/>
    <s v="P07"/>
    <s v="G6"/>
    <x v="59"/>
    <x v="2076"/>
    <n v="198"/>
    <x v="0"/>
    <s v="Ches Bonnell"/>
    <n v="2024"/>
    <m/>
    <n v="9.94"/>
    <n v="1968.12"/>
    <x v="2611"/>
  </r>
  <r>
    <x v="2630"/>
    <s v="SP06"/>
    <s v="P08"/>
    <s v="G2"/>
    <x v="103"/>
    <x v="377"/>
    <n v="541"/>
    <x v="0"/>
    <s v="Ches Bonnell"/>
    <n v="2023"/>
    <m/>
    <n v="7.73"/>
    <n v="4181.93"/>
    <x v="2612"/>
  </r>
  <r>
    <x v="2631"/>
    <s v="SP06"/>
    <s v="P08"/>
    <s v="G6"/>
    <x v="112"/>
    <x v="1225"/>
    <n v="185"/>
    <x v="0"/>
    <s v="Ches Bonnell"/>
    <n v="2023"/>
    <m/>
    <n v="7.73"/>
    <n v="1430.0500000000002"/>
    <x v="2613"/>
  </r>
  <r>
    <x v="2632"/>
    <s v="SP06"/>
    <s v="P08"/>
    <s v="G1"/>
    <x v="255"/>
    <x v="1648"/>
    <n v="115"/>
    <x v="0"/>
    <s v="Ches Bonnell"/>
    <n v="2024"/>
    <m/>
    <n v="7.73"/>
    <n v="888.95"/>
    <x v="2614"/>
  </r>
  <r>
    <x v="2633"/>
    <s v="SP06"/>
    <s v="P08"/>
    <s v="G3"/>
    <x v="202"/>
    <x v="2077"/>
    <n v="195"/>
    <x v="0"/>
    <s v="Ches Bonnell"/>
    <n v="2023"/>
    <m/>
    <n v="7.73"/>
    <n v="1507.3500000000001"/>
    <x v="2615"/>
  </r>
  <r>
    <x v="2634"/>
    <s v="SP06"/>
    <s v="P08"/>
    <s v="G1"/>
    <x v="366"/>
    <x v="2078"/>
    <n v="740"/>
    <x v="0"/>
    <s v="Ches Bonnell"/>
    <n v="2024"/>
    <m/>
    <n v="7.73"/>
    <n v="5720.2000000000007"/>
    <x v="2616"/>
  </r>
  <r>
    <x v="2635"/>
    <s v="SP06"/>
    <s v="P10"/>
    <s v="G5"/>
    <x v="376"/>
    <x v="2079"/>
    <n v="300"/>
    <x v="0"/>
    <s v="Ches Bonnell"/>
    <n v="2023"/>
    <m/>
    <n v="8.2200000000000006"/>
    <n v="2466"/>
    <x v="2617"/>
  </r>
  <r>
    <x v="2636"/>
    <s v="SP06"/>
    <s v="P10"/>
    <s v="G6"/>
    <x v="228"/>
    <x v="2080"/>
    <n v="367"/>
    <x v="0"/>
    <s v="Ches Bonnell"/>
    <n v="2023"/>
    <m/>
    <n v="8.2200000000000006"/>
    <n v="3016.7400000000002"/>
    <x v="2618"/>
  </r>
  <r>
    <x v="2637"/>
    <s v="SP06"/>
    <s v="P10"/>
    <s v="G1"/>
    <x v="31"/>
    <x v="2081"/>
    <n v="504"/>
    <x v="0"/>
    <s v="Ches Bonnell"/>
    <n v="2023"/>
    <m/>
    <n v="8.2200000000000006"/>
    <n v="4142.88"/>
    <x v="2619"/>
  </r>
  <r>
    <x v="2638"/>
    <s v="SP06"/>
    <s v="P10"/>
    <s v="G6"/>
    <x v="229"/>
    <x v="546"/>
    <n v="260"/>
    <x v="0"/>
    <s v="Ches Bonnell"/>
    <n v="2023"/>
    <m/>
    <n v="8.2200000000000006"/>
    <n v="2137.2000000000003"/>
    <x v="2620"/>
  </r>
  <r>
    <x v="2639"/>
    <s v="SP06"/>
    <s v="P10"/>
    <s v="G3"/>
    <x v="21"/>
    <x v="1071"/>
    <n v="124"/>
    <x v="0"/>
    <s v="Ches Bonnell"/>
    <n v="2023"/>
    <m/>
    <n v="8.2200000000000006"/>
    <n v="1019.2800000000001"/>
    <x v="2621"/>
  </r>
  <r>
    <x v="2640"/>
    <s v="SP06"/>
    <s v="P10"/>
    <s v="G6"/>
    <x v="405"/>
    <x v="2082"/>
    <n v="86"/>
    <x v="0"/>
    <s v="Ches Bonnell"/>
    <n v="2023"/>
    <m/>
    <n v="8.2200000000000006"/>
    <n v="706.92000000000007"/>
    <x v="2622"/>
  </r>
  <r>
    <x v="2641"/>
    <s v="SP06"/>
    <s v="P11"/>
    <s v="G1"/>
    <x v="162"/>
    <x v="2083"/>
    <n v="224"/>
    <x v="0"/>
    <s v="Ches Bonnell"/>
    <n v="2023"/>
    <m/>
    <n v="10.23"/>
    <n v="2291.52"/>
    <x v="2623"/>
  </r>
  <r>
    <x v="2642"/>
    <s v="SP06"/>
    <s v="P11"/>
    <s v="G1"/>
    <x v="223"/>
    <x v="2084"/>
    <n v="384"/>
    <x v="0"/>
    <s v="Ches Bonnell"/>
    <n v="2023"/>
    <m/>
    <n v="10.23"/>
    <n v="3928.32"/>
    <x v="2624"/>
  </r>
  <r>
    <x v="2643"/>
    <s v="SP06"/>
    <s v="P12"/>
    <s v="G1"/>
    <x v="125"/>
    <x v="2085"/>
    <n v="610"/>
    <x v="0"/>
    <s v="Ches Bonnell"/>
    <n v="2023"/>
    <m/>
    <n v="4.74"/>
    <n v="2891.4"/>
    <x v="2625"/>
  </r>
  <r>
    <x v="2644"/>
    <s v="SP06"/>
    <s v="P12"/>
    <s v="G5"/>
    <x v="187"/>
    <x v="2086"/>
    <n v="698"/>
    <x v="0"/>
    <s v="Ches Bonnell"/>
    <n v="2024"/>
    <m/>
    <n v="4.74"/>
    <n v="3308.52"/>
    <x v="2626"/>
  </r>
  <r>
    <x v="2645"/>
    <s v="SP06"/>
    <s v="P13"/>
    <s v="G4"/>
    <x v="157"/>
    <x v="2087"/>
    <n v="578"/>
    <x v="0"/>
    <s v="Ches Bonnell"/>
    <n v="2023"/>
    <m/>
    <n v="10.51"/>
    <n v="6074.78"/>
    <x v="2627"/>
  </r>
  <r>
    <x v="2646"/>
    <s v="SP06"/>
    <s v="P13"/>
    <s v="G5"/>
    <x v="36"/>
    <x v="2088"/>
    <n v="271"/>
    <x v="0"/>
    <s v="Ches Bonnell"/>
    <n v="2023"/>
    <m/>
    <n v="10.51"/>
    <n v="2848.21"/>
    <x v="2628"/>
  </r>
  <r>
    <x v="2647"/>
    <s v="SP06"/>
    <s v="P13"/>
    <s v="G1"/>
    <x v="165"/>
    <x v="2089"/>
    <n v="846"/>
    <x v="0"/>
    <s v="Ches Bonnell"/>
    <n v="2024"/>
    <m/>
    <n v="10.51"/>
    <n v="8891.4599999999991"/>
    <x v="2629"/>
  </r>
  <r>
    <x v="2648"/>
    <s v="SP06"/>
    <s v="P13"/>
    <s v="G6"/>
    <x v="26"/>
    <x v="2090"/>
    <n v="84"/>
    <x v="0"/>
    <s v="Ches Bonnell"/>
    <n v="2023"/>
    <m/>
    <n v="10.51"/>
    <n v="882.84"/>
    <x v="2630"/>
  </r>
  <r>
    <x v="2649"/>
    <s v="SP06"/>
    <s v="P13"/>
    <s v="G1"/>
    <x v="234"/>
    <x v="2091"/>
    <n v="1628"/>
    <x v="0"/>
    <s v="Ches Bonnell"/>
    <n v="2023"/>
    <m/>
    <n v="10.51"/>
    <n v="17110.28"/>
    <x v="2631"/>
  </r>
  <r>
    <x v="2650"/>
    <s v="SP06"/>
    <s v="P13"/>
    <s v="G5"/>
    <x v="62"/>
    <x v="2092"/>
    <n v="945"/>
    <x v="0"/>
    <s v="Ches Bonnell"/>
    <n v="2023"/>
    <m/>
    <n v="10.51"/>
    <n v="9931.9499999999989"/>
    <x v="2632"/>
  </r>
  <r>
    <x v="2651"/>
    <s v="SP06"/>
    <s v="P14"/>
    <s v="G6"/>
    <x v="329"/>
    <x v="2093"/>
    <n v="260"/>
    <x v="0"/>
    <s v="Ches Bonnell"/>
    <n v="2023"/>
    <m/>
    <n v="6.43"/>
    <n v="1671.8"/>
    <x v="2633"/>
  </r>
  <r>
    <x v="2652"/>
    <s v="SP06"/>
    <s v="P14"/>
    <s v="G1"/>
    <x v="36"/>
    <x v="2094"/>
    <n v="435"/>
    <x v="0"/>
    <s v="Ches Bonnell"/>
    <n v="2023"/>
    <m/>
    <n v="6.43"/>
    <n v="2797.0499999999997"/>
    <x v="2634"/>
  </r>
  <r>
    <x v="2653"/>
    <s v="SP06"/>
    <s v="P14"/>
    <s v="G4"/>
    <x v="252"/>
    <x v="2095"/>
    <n v="372"/>
    <x v="1"/>
    <s v="Ches Bonnell"/>
    <n v="2024"/>
    <m/>
    <n v="6.43"/>
    <n v="2391.96"/>
    <x v="2635"/>
  </r>
  <r>
    <x v="2654"/>
    <s v="SP06"/>
    <s v="P14"/>
    <s v="G6"/>
    <x v="93"/>
    <x v="2096"/>
    <n v="387"/>
    <x v="0"/>
    <s v="Ches Bonnell"/>
    <n v="2023"/>
    <m/>
    <n v="6.43"/>
    <n v="2488.41"/>
    <x v="2636"/>
  </r>
  <r>
    <x v="2655"/>
    <s v="SP06"/>
    <s v="P14"/>
    <s v="G1"/>
    <x v="254"/>
    <x v="2097"/>
    <n v="506"/>
    <x v="0"/>
    <s v="Ches Bonnell"/>
    <n v="2023"/>
    <m/>
    <n v="6.43"/>
    <n v="3253.58"/>
    <x v="2637"/>
  </r>
  <r>
    <x v="2656"/>
    <s v="SP06"/>
    <s v="P14"/>
    <s v="G5"/>
    <x v="85"/>
    <x v="2098"/>
    <n v="388"/>
    <x v="1"/>
    <s v="Ches Bonnell"/>
    <n v="2024"/>
    <m/>
    <n v="6.43"/>
    <n v="2494.8399999999997"/>
    <x v="2638"/>
  </r>
  <r>
    <x v="2657"/>
    <s v="SP06"/>
    <s v="P14"/>
    <s v="G6"/>
    <x v="127"/>
    <x v="2099"/>
    <n v="362"/>
    <x v="0"/>
    <s v="Ches Bonnell"/>
    <n v="2023"/>
    <m/>
    <n v="6.43"/>
    <n v="2327.66"/>
    <x v="2639"/>
  </r>
  <r>
    <x v="2658"/>
    <s v="SP06"/>
    <s v="P15"/>
    <s v="G1"/>
    <x v="194"/>
    <x v="2100"/>
    <n v="366"/>
    <x v="0"/>
    <s v="Ches Bonnell"/>
    <n v="2024"/>
    <m/>
    <n v="12.41"/>
    <n v="4542.0600000000004"/>
    <x v="2640"/>
  </r>
  <r>
    <x v="2659"/>
    <s v="SP06"/>
    <s v="P15"/>
    <s v="G1"/>
    <x v="186"/>
    <x v="2101"/>
    <n v="480"/>
    <x v="2"/>
    <s v="Ches Bonnell"/>
    <n v="2024"/>
    <m/>
    <n v="12.41"/>
    <n v="5956.8"/>
    <x v="2641"/>
  </r>
  <r>
    <x v="2660"/>
    <s v="SP06"/>
    <s v="P16"/>
    <s v="G1"/>
    <x v="337"/>
    <x v="1317"/>
    <n v="19"/>
    <x v="2"/>
    <s v="Ches Bonnell"/>
    <n v="2024"/>
    <m/>
    <n v="9.57"/>
    <n v="181.83"/>
    <x v="2642"/>
  </r>
  <r>
    <x v="2661"/>
    <s v="SP06"/>
    <s v="P16"/>
    <s v="G1"/>
    <x v="193"/>
    <x v="2102"/>
    <n v="679"/>
    <x v="0"/>
    <s v="Ches Bonnell"/>
    <n v="2023"/>
    <m/>
    <n v="9.57"/>
    <n v="6498.03"/>
    <x v="2643"/>
  </r>
  <r>
    <x v="2662"/>
    <s v="SP06"/>
    <s v="P16"/>
    <s v="G5"/>
    <x v="211"/>
    <x v="2103"/>
    <n v="623"/>
    <x v="2"/>
    <s v="Ches Bonnell"/>
    <n v="2024"/>
    <m/>
    <n v="9.57"/>
    <n v="5962.1100000000006"/>
    <x v="2644"/>
  </r>
  <r>
    <x v="2663"/>
    <s v="SP06"/>
    <s v="P16"/>
    <s v="G1"/>
    <x v="358"/>
    <x v="2104"/>
    <n v="93"/>
    <x v="0"/>
    <s v="Ches Bonnell"/>
    <n v="2023"/>
    <m/>
    <n v="9.57"/>
    <n v="890.01"/>
    <x v="2645"/>
  </r>
  <r>
    <x v="2664"/>
    <s v="SP06"/>
    <s v="P16"/>
    <s v="G5"/>
    <x v="83"/>
    <x v="2105"/>
    <n v="922"/>
    <x v="0"/>
    <s v="Ches Bonnell"/>
    <n v="2023"/>
    <m/>
    <n v="9.57"/>
    <n v="8823.5400000000009"/>
    <x v="2646"/>
  </r>
  <r>
    <x v="2665"/>
    <s v="SP06"/>
    <s v="P16"/>
    <s v="G1"/>
    <x v="138"/>
    <x v="2106"/>
    <n v="286"/>
    <x v="0"/>
    <s v="Ches Bonnell"/>
    <n v="2024"/>
    <m/>
    <n v="9.57"/>
    <n v="2737.02"/>
    <x v="2647"/>
  </r>
  <r>
    <x v="2666"/>
    <s v="SP06"/>
    <s v="P16"/>
    <s v="G6"/>
    <x v="7"/>
    <x v="2107"/>
    <n v="482"/>
    <x v="0"/>
    <s v="Ches Bonnell"/>
    <n v="2023"/>
    <m/>
    <n v="9.57"/>
    <n v="4612.74"/>
    <x v="2648"/>
  </r>
  <r>
    <x v="2667"/>
    <s v="SP06"/>
    <s v="P17"/>
    <s v="G1"/>
    <x v="242"/>
    <x v="2108"/>
    <n v="116"/>
    <x v="0"/>
    <s v="Ches Bonnell"/>
    <n v="2023"/>
    <m/>
    <n v="8.43"/>
    <n v="977.88"/>
    <x v="2649"/>
  </r>
  <r>
    <x v="2668"/>
    <s v="SP06"/>
    <s v="P17"/>
    <s v="G4"/>
    <x v="432"/>
    <x v="2109"/>
    <n v="11"/>
    <x v="2"/>
    <s v="Ches Bonnell"/>
    <n v="2024"/>
    <m/>
    <n v="8.43"/>
    <n v="92.72999999999999"/>
    <x v="2650"/>
  </r>
  <r>
    <x v="2669"/>
    <s v="SP06"/>
    <s v="P17"/>
    <s v="G5"/>
    <x v="380"/>
    <x v="2110"/>
    <n v="593"/>
    <x v="3"/>
    <s v="Ches Bonnell"/>
    <n v="2023"/>
    <m/>
    <n v="8.43"/>
    <n v="4998.99"/>
    <x v="2651"/>
  </r>
  <r>
    <x v="2670"/>
    <s v="SP06"/>
    <s v="P17"/>
    <s v="G1"/>
    <x v="197"/>
    <x v="2111"/>
    <n v="1054"/>
    <x v="0"/>
    <s v="Ches Bonnell"/>
    <n v="2023"/>
    <m/>
    <n v="8.43"/>
    <n v="8885.2199999999993"/>
    <x v="2652"/>
  </r>
  <r>
    <x v="2671"/>
    <s v="SP06"/>
    <s v="P18"/>
    <s v="G4"/>
    <x v="210"/>
    <x v="2112"/>
    <n v="440"/>
    <x v="0"/>
    <s v="Ches Bonnell"/>
    <n v="2023"/>
    <m/>
    <n v="6.8"/>
    <n v="2992"/>
    <x v="2653"/>
  </r>
  <r>
    <x v="2672"/>
    <s v="SP06"/>
    <s v="P18"/>
    <s v="G4"/>
    <x v="175"/>
    <x v="2113"/>
    <n v="552"/>
    <x v="3"/>
    <s v="Ches Bonnell"/>
    <n v="2023"/>
    <m/>
    <n v="6.8"/>
    <n v="3753.6"/>
    <x v="2654"/>
  </r>
  <r>
    <x v="2673"/>
    <s v="SP06"/>
    <s v="P18"/>
    <s v="G4"/>
    <x v="89"/>
    <x v="710"/>
    <n v="332"/>
    <x v="3"/>
    <s v="Ches Bonnell"/>
    <n v="2023"/>
    <m/>
    <n v="6.8"/>
    <n v="2257.6"/>
    <x v="2655"/>
  </r>
  <r>
    <x v="2674"/>
    <s v="SP06"/>
    <s v="P18"/>
    <s v="G1"/>
    <x v="249"/>
    <x v="2114"/>
    <n v="1579"/>
    <x v="1"/>
    <s v="Ches Bonnell"/>
    <n v="2024"/>
    <m/>
    <n v="6.8"/>
    <n v="10737.199999999999"/>
    <x v="2656"/>
  </r>
  <r>
    <x v="2675"/>
    <s v="SP06"/>
    <s v="P18"/>
    <s v="G2"/>
    <x v="157"/>
    <x v="503"/>
    <n v="240"/>
    <x v="0"/>
    <s v="Ches Bonnell"/>
    <n v="2023"/>
    <m/>
    <n v="6.8"/>
    <n v="1632"/>
    <x v="2657"/>
  </r>
  <r>
    <x v="2676"/>
    <s v="SP06"/>
    <s v="P19"/>
    <s v="G1"/>
    <x v="328"/>
    <x v="592"/>
    <n v="77"/>
    <x v="0"/>
    <s v="Ches Bonnell"/>
    <n v="2023"/>
    <m/>
    <n v="5.04"/>
    <n v="388.08"/>
    <x v="2658"/>
  </r>
  <r>
    <x v="2677"/>
    <s v="SP06"/>
    <s v="P20"/>
    <s v="G2"/>
    <x v="89"/>
    <x v="2115"/>
    <n v="99"/>
    <x v="0"/>
    <s v="Ches Bonnell"/>
    <n v="2023"/>
    <m/>
    <n v="2.76"/>
    <n v="273.23999999999995"/>
    <x v="2659"/>
  </r>
  <r>
    <x v="2678"/>
    <s v="SP06"/>
    <s v="P20"/>
    <s v="G5"/>
    <x v="342"/>
    <x v="2116"/>
    <n v="1467"/>
    <x v="0"/>
    <s v="Ches Bonnell"/>
    <n v="2024"/>
    <m/>
    <n v="2.76"/>
    <n v="4048.9199999999996"/>
    <x v="2660"/>
  </r>
  <r>
    <x v="2679"/>
    <s v="SP06"/>
    <s v="P20"/>
    <s v="G5"/>
    <x v="403"/>
    <x v="2117"/>
    <n v="1044"/>
    <x v="0"/>
    <s v="Ches Bonnell"/>
    <n v="2023"/>
    <m/>
    <n v="2.76"/>
    <n v="2881.4399999999996"/>
    <x v="2661"/>
  </r>
  <r>
    <x v="2680"/>
    <s v="SP06"/>
    <s v="P20"/>
    <s v="G6"/>
    <x v="432"/>
    <x v="852"/>
    <n v="258"/>
    <x v="2"/>
    <s v="Ches Bonnell"/>
    <n v="2024"/>
    <m/>
    <n v="2.76"/>
    <n v="712.07999999999993"/>
    <x v="2662"/>
  </r>
  <r>
    <x v="2681"/>
    <s v="SP06"/>
    <s v="P21"/>
    <s v="G1"/>
    <x v="329"/>
    <x v="2072"/>
    <n v="29"/>
    <x v="0"/>
    <s v="Ches Bonnell"/>
    <n v="2023"/>
    <m/>
    <n v="3.32"/>
    <n v="96.28"/>
    <x v="2663"/>
  </r>
  <r>
    <x v="2682"/>
    <s v="SP06"/>
    <s v="P21"/>
    <s v="G1"/>
    <x v="122"/>
    <x v="1226"/>
    <n v="391"/>
    <x v="0"/>
    <s v="Ches Bonnell"/>
    <n v="2023"/>
    <m/>
    <n v="3.32"/>
    <n v="1298.1199999999999"/>
    <x v="2664"/>
  </r>
  <r>
    <x v="2683"/>
    <s v="SP06"/>
    <s v="P21"/>
    <s v="G2"/>
    <x v="307"/>
    <x v="322"/>
    <n v="293"/>
    <x v="0"/>
    <s v="Ches Bonnell"/>
    <n v="2023"/>
    <m/>
    <n v="3.32"/>
    <n v="972.76"/>
    <x v="2665"/>
  </r>
  <r>
    <x v="2684"/>
    <s v="SP06"/>
    <s v="P21"/>
    <s v="G5"/>
    <x v="230"/>
    <x v="2118"/>
    <n v="875"/>
    <x v="0"/>
    <s v="Ches Bonnell"/>
    <n v="2023"/>
    <m/>
    <n v="3.32"/>
    <n v="2905"/>
    <x v="2666"/>
  </r>
  <r>
    <x v="2685"/>
    <s v="SP06"/>
    <s v="P21"/>
    <s v="G3"/>
    <x v="438"/>
    <x v="545"/>
    <n v="283"/>
    <x v="0"/>
    <s v="Ches Bonnell"/>
    <n v="2023"/>
    <m/>
    <n v="3.32"/>
    <n v="939.56"/>
    <x v="2667"/>
  </r>
  <r>
    <x v="2686"/>
    <s v="SP06"/>
    <s v="P21"/>
    <s v="G2"/>
    <x v="217"/>
    <x v="1115"/>
    <n v="403"/>
    <x v="0"/>
    <s v="Ches Bonnell"/>
    <n v="2024"/>
    <m/>
    <n v="3.32"/>
    <n v="1337.96"/>
    <x v="2668"/>
  </r>
  <r>
    <x v="2687"/>
    <s v="SP06"/>
    <s v="P22"/>
    <s v="G5"/>
    <x v="130"/>
    <x v="2119"/>
    <n v="594"/>
    <x v="0"/>
    <s v="Ches Bonnell"/>
    <n v="2023"/>
    <m/>
    <n v="2.65"/>
    <n v="1574.1"/>
    <x v="2669"/>
  </r>
  <r>
    <x v="2688"/>
    <s v="SP06"/>
    <s v="P22"/>
    <s v="G4"/>
    <x v="311"/>
    <x v="1689"/>
    <n v="380"/>
    <x v="0"/>
    <s v="Ches Bonnell"/>
    <n v="2023"/>
    <m/>
    <n v="2.65"/>
    <n v="1007"/>
    <x v="2670"/>
  </r>
  <r>
    <x v="2689"/>
    <s v="SP06"/>
    <s v="P22"/>
    <s v="G6"/>
    <x v="33"/>
    <x v="1593"/>
    <n v="197"/>
    <x v="0"/>
    <s v="Ches Bonnell"/>
    <n v="2023"/>
    <m/>
    <n v="2.65"/>
    <n v="522.04999999999995"/>
    <x v="2671"/>
  </r>
  <r>
    <x v="2690"/>
    <s v="SP06"/>
    <s v="P22"/>
    <s v="G5"/>
    <x v="82"/>
    <x v="2120"/>
    <n v="505"/>
    <x v="0"/>
    <s v="Ches Bonnell"/>
    <n v="2024"/>
    <m/>
    <n v="2.65"/>
    <n v="1338.25"/>
    <x v="2672"/>
  </r>
  <r>
    <x v="2691"/>
    <s v="SP06"/>
    <s v="P01"/>
    <s v="G6"/>
    <x v="77"/>
    <x v="1104"/>
    <n v="430"/>
    <x v="0"/>
    <s v="Ches Bonnell"/>
    <n v="2023"/>
    <m/>
    <n v="5.26"/>
    <n v="2261.7999999999997"/>
    <x v="2673"/>
  </r>
  <r>
    <x v="2692"/>
    <s v="SP06"/>
    <s v="P01"/>
    <s v="G5"/>
    <x v="337"/>
    <x v="1246"/>
    <n v="186"/>
    <x v="2"/>
    <s v="Ches Bonnell"/>
    <n v="2024"/>
    <m/>
    <n v="5.26"/>
    <n v="978.36"/>
    <x v="2674"/>
  </r>
  <r>
    <x v="2693"/>
    <s v="SP06"/>
    <s v="P01"/>
    <s v="G1"/>
    <x v="110"/>
    <x v="836"/>
    <n v="324"/>
    <x v="1"/>
    <s v="Ches Bonnell"/>
    <n v="2024"/>
    <m/>
    <n v="5.26"/>
    <n v="1704.24"/>
    <x v="2675"/>
  </r>
  <r>
    <x v="2694"/>
    <s v="SP06"/>
    <s v="P01"/>
    <s v="G6"/>
    <x v="164"/>
    <x v="2121"/>
    <n v="143"/>
    <x v="0"/>
    <s v="Ches Bonnell"/>
    <n v="2023"/>
    <m/>
    <n v="5.26"/>
    <n v="752.18"/>
    <x v="2676"/>
  </r>
  <r>
    <x v="2695"/>
    <s v="SP06"/>
    <s v="P02"/>
    <s v="G4"/>
    <x v="281"/>
    <x v="464"/>
    <n v="383"/>
    <x v="0"/>
    <s v="Ches Bonnell"/>
    <n v="2024"/>
    <m/>
    <n v="7.48"/>
    <n v="2864.84"/>
    <x v="2677"/>
  </r>
  <r>
    <x v="2696"/>
    <s v="SP06"/>
    <s v="P04"/>
    <s v="G4"/>
    <x v="428"/>
    <x v="2014"/>
    <n v="333"/>
    <x v="3"/>
    <s v="Ches Bonnell"/>
    <n v="2024"/>
    <m/>
    <n v="3.85"/>
    <n v="1282.05"/>
    <x v="2678"/>
  </r>
  <r>
    <x v="2697"/>
    <s v="SP06"/>
    <s v="P04"/>
    <s v="G6"/>
    <x v="130"/>
    <x v="2122"/>
    <n v="834"/>
    <x v="0"/>
    <s v="Ches Bonnell"/>
    <n v="2023"/>
    <m/>
    <n v="3.85"/>
    <n v="3210.9"/>
    <x v="2679"/>
  </r>
  <r>
    <x v="2698"/>
    <s v="SP06"/>
    <s v="P04"/>
    <s v="G1"/>
    <x v="179"/>
    <x v="2123"/>
    <n v="492"/>
    <x v="0"/>
    <s v="Ches Bonnell"/>
    <n v="2023"/>
    <m/>
    <n v="3.85"/>
    <n v="1894.2"/>
    <x v="2680"/>
  </r>
  <r>
    <x v="2699"/>
    <s v="SP06"/>
    <s v="P04"/>
    <s v="G3"/>
    <x v="58"/>
    <x v="2124"/>
    <n v="1156"/>
    <x v="0"/>
    <s v="Ches Bonnell"/>
    <n v="2023"/>
    <m/>
    <n v="3.85"/>
    <n v="4450.6000000000004"/>
    <x v="2681"/>
  </r>
  <r>
    <x v="2700"/>
    <s v="SP06"/>
    <s v="P04"/>
    <s v="G4"/>
    <x v="53"/>
    <x v="1186"/>
    <n v="970"/>
    <x v="2"/>
    <s v="Ches Bonnell"/>
    <n v="2024"/>
    <m/>
    <n v="3.85"/>
    <n v="3734.5"/>
    <x v="2682"/>
  </r>
  <r>
    <x v="2701"/>
    <s v="SP06"/>
    <s v="P04"/>
    <s v="G5"/>
    <x v="402"/>
    <x v="2125"/>
    <n v="522"/>
    <x v="0"/>
    <s v="Ches Bonnell"/>
    <n v="2023"/>
    <m/>
    <n v="3.85"/>
    <n v="2009.7"/>
    <x v="2683"/>
  </r>
  <r>
    <x v="2702"/>
    <s v="SP06"/>
    <s v="P04"/>
    <s v="G2"/>
    <x v="66"/>
    <x v="269"/>
    <n v="656"/>
    <x v="0"/>
    <s v="Ches Bonnell"/>
    <n v="2023"/>
    <m/>
    <n v="3.85"/>
    <n v="2525.6"/>
    <x v="2684"/>
  </r>
  <r>
    <x v="2703"/>
    <s v="SP06"/>
    <s v="P04"/>
    <s v="G5"/>
    <x v="431"/>
    <x v="2126"/>
    <n v="1045"/>
    <x v="0"/>
    <s v="Ches Bonnell"/>
    <n v="2023"/>
    <m/>
    <n v="3.85"/>
    <n v="4023.25"/>
    <x v="2685"/>
  </r>
  <r>
    <x v="2704"/>
    <s v="SP06"/>
    <s v="P05"/>
    <s v="G2"/>
    <x v="140"/>
    <x v="2127"/>
    <n v="614"/>
    <x v="0"/>
    <s v="Ches Bonnell"/>
    <n v="2023"/>
    <m/>
    <n v="5.72"/>
    <n v="3512.08"/>
    <x v="2686"/>
  </r>
  <r>
    <x v="2705"/>
    <s v="SP06"/>
    <s v="P05"/>
    <s v="G6"/>
    <x v="109"/>
    <x v="673"/>
    <n v="146"/>
    <x v="0"/>
    <s v="Ches Bonnell"/>
    <n v="2024"/>
    <m/>
    <n v="5.72"/>
    <n v="835.12"/>
    <x v="2687"/>
  </r>
  <r>
    <x v="2706"/>
    <s v="SP06"/>
    <s v="P06"/>
    <s v="G1"/>
    <x v="245"/>
    <x v="2128"/>
    <n v="137"/>
    <x v="0"/>
    <s v="Ches Bonnell"/>
    <n v="2023"/>
    <m/>
    <n v="6.31"/>
    <n v="864.46999999999991"/>
    <x v="2688"/>
  </r>
  <r>
    <x v="2707"/>
    <s v="SP06"/>
    <s v="P06"/>
    <s v="G2"/>
    <x v="262"/>
    <x v="2129"/>
    <n v="71"/>
    <x v="0"/>
    <s v="Ches Bonnell"/>
    <n v="2023"/>
    <m/>
    <n v="6.31"/>
    <n v="448.01"/>
    <x v="2689"/>
  </r>
  <r>
    <x v="2708"/>
    <s v="SP06"/>
    <s v="P06"/>
    <s v="G3"/>
    <x v="354"/>
    <x v="1379"/>
    <n v="55"/>
    <x v="0"/>
    <s v="Ches Bonnell"/>
    <n v="2024"/>
    <m/>
    <n v="6.31"/>
    <n v="347.04999999999995"/>
    <x v="2690"/>
  </r>
  <r>
    <x v="2709"/>
    <s v="SP06"/>
    <s v="P06"/>
    <s v="G5"/>
    <x v="236"/>
    <x v="779"/>
    <n v="135"/>
    <x v="0"/>
    <s v="Ches Bonnell"/>
    <n v="2023"/>
    <m/>
    <n v="6.31"/>
    <n v="851.84999999999991"/>
    <x v="2691"/>
  </r>
  <r>
    <x v="2710"/>
    <s v="SP06"/>
    <s v="P06"/>
    <s v="G5"/>
    <x v="92"/>
    <x v="2130"/>
    <n v="194"/>
    <x v="0"/>
    <s v="Ches Bonnell"/>
    <n v="2023"/>
    <m/>
    <n v="6.31"/>
    <n v="1224.1399999999999"/>
    <x v="2692"/>
  </r>
  <r>
    <x v="2711"/>
    <s v="SP06"/>
    <s v="P06"/>
    <s v="G5"/>
    <x v="441"/>
    <x v="2131"/>
    <n v="13"/>
    <x v="0"/>
    <s v="Ches Bonnell"/>
    <n v="2024"/>
    <m/>
    <n v="6.31"/>
    <n v="82.03"/>
    <x v="2693"/>
  </r>
  <r>
    <x v="2712"/>
    <s v="SP06"/>
    <s v="P07"/>
    <s v="G2"/>
    <x v="262"/>
    <x v="1895"/>
    <n v="220"/>
    <x v="0"/>
    <s v="Ches Bonnell"/>
    <n v="2023"/>
    <m/>
    <n v="9.94"/>
    <n v="2186.7999999999997"/>
    <x v="2694"/>
  </r>
  <r>
    <x v="2713"/>
    <s v="SP06"/>
    <s v="P07"/>
    <s v="G2"/>
    <x v="241"/>
    <x v="1727"/>
    <n v="238"/>
    <x v="0"/>
    <s v="Ches Bonnell"/>
    <n v="2024"/>
    <m/>
    <n v="9.94"/>
    <n v="2365.7199999999998"/>
    <x v="2695"/>
  </r>
  <r>
    <x v="2714"/>
    <s v="SP06"/>
    <s v="P07"/>
    <s v="G1"/>
    <x v="361"/>
    <x v="311"/>
    <n v="220"/>
    <x v="0"/>
    <s v="Ches Bonnell"/>
    <n v="2024"/>
    <m/>
    <n v="9.94"/>
    <n v="2186.7999999999997"/>
    <x v="2696"/>
  </r>
  <r>
    <x v="2715"/>
    <s v="SP06"/>
    <s v="P07"/>
    <s v="G5"/>
    <x v="296"/>
    <x v="1151"/>
    <n v="201"/>
    <x v="0"/>
    <s v="Ches Bonnell"/>
    <n v="2023"/>
    <m/>
    <n v="9.94"/>
    <n v="1997.9399999999998"/>
    <x v="2697"/>
  </r>
  <r>
    <x v="2716"/>
    <s v="SP06"/>
    <s v="P07"/>
    <s v="G6"/>
    <x v="398"/>
    <x v="650"/>
    <n v="200"/>
    <x v="0"/>
    <s v="Ches Bonnell"/>
    <n v="2023"/>
    <m/>
    <n v="9.94"/>
    <n v="1988"/>
    <x v="2698"/>
  </r>
  <r>
    <x v="2717"/>
    <s v="SP06"/>
    <s v="P08"/>
    <s v="G1"/>
    <x v="205"/>
    <x v="2132"/>
    <n v="186"/>
    <x v="0"/>
    <s v="Ches Bonnell"/>
    <n v="2024"/>
    <m/>
    <n v="7.73"/>
    <n v="1437.78"/>
    <x v="2699"/>
  </r>
  <r>
    <x v="2718"/>
    <s v="SP06"/>
    <s v="P08"/>
    <s v="G5"/>
    <x v="174"/>
    <x v="2133"/>
    <n v="487"/>
    <x v="1"/>
    <s v="Ches Bonnell"/>
    <n v="2024"/>
    <m/>
    <n v="7.73"/>
    <n v="3764.51"/>
    <x v="2700"/>
  </r>
  <r>
    <x v="2719"/>
    <s v="SP06"/>
    <s v="P08"/>
    <s v="G5"/>
    <x v="191"/>
    <x v="2134"/>
    <n v="15"/>
    <x v="0"/>
    <s v="Ches Bonnell"/>
    <n v="2024"/>
    <m/>
    <n v="7.73"/>
    <n v="115.95"/>
    <x v="2701"/>
  </r>
  <r>
    <x v="2720"/>
    <s v="SP06"/>
    <s v="P08"/>
    <s v="G2"/>
    <x v="346"/>
    <x v="335"/>
    <n v="96"/>
    <x v="2"/>
    <s v="Ches Bonnell"/>
    <n v="2024"/>
    <m/>
    <n v="7.73"/>
    <n v="742.08"/>
    <x v="2702"/>
  </r>
  <r>
    <x v="2721"/>
    <s v="SP06"/>
    <s v="P08"/>
    <s v="G4"/>
    <x v="305"/>
    <x v="1808"/>
    <n v="358"/>
    <x v="0"/>
    <s v="Ches Bonnell"/>
    <n v="2024"/>
    <m/>
    <n v="7.73"/>
    <n v="2767.34"/>
    <x v="2703"/>
  </r>
  <r>
    <x v="2722"/>
    <s v="SP06"/>
    <s v="P08"/>
    <s v="G3"/>
    <x v="373"/>
    <x v="2135"/>
    <n v="138"/>
    <x v="0"/>
    <s v="Ches Bonnell"/>
    <n v="2023"/>
    <m/>
    <n v="7.73"/>
    <n v="1066.74"/>
    <x v="2704"/>
  </r>
  <r>
    <x v="2723"/>
    <s v="SP06"/>
    <s v="P08"/>
    <s v="G4"/>
    <x v="120"/>
    <x v="83"/>
    <n v="31"/>
    <x v="0"/>
    <s v="Ches Bonnell"/>
    <n v="2023"/>
    <m/>
    <n v="7.73"/>
    <n v="239.63000000000002"/>
    <x v="2705"/>
  </r>
  <r>
    <x v="2724"/>
    <s v="SP06"/>
    <s v="P08"/>
    <s v="G6"/>
    <x v="4"/>
    <x v="2136"/>
    <n v="280"/>
    <x v="0"/>
    <s v="Ches Bonnell"/>
    <n v="2023"/>
    <m/>
    <n v="7.73"/>
    <n v="2164.4"/>
    <x v="2706"/>
  </r>
  <r>
    <x v="2725"/>
    <s v="SP06"/>
    <s v="P10"/>
    <s v="G6"/>
    <x v="76"/>
    <x v="2137"/>
    <n v="257"/>
    <x v="0"/>
    <s v="Ches Bonnell"/>
    <n v="2023"/>
    <m/>
    <n v="8.2200000000000006"/>
    <n v="2112.54"/>
    <x v="2707"/>
  </r>
  <r>
    <x v="2726"/>
    <s v="SP06"/>
    <s v="P10"/>
    <s v="G2"/>
    <x v="313"/>
    <x v="1153"/>
    <n v="20"/>
    <x v="1"/>
    <s v="Ches Bonnell"/>
    <n v="2024"/>
    <m/>
    <n v="8.2200000000000006"/>
    <n v="164.4"/>
    <x v="2708"/>
  </r>
  <r>
    <x v="2727"/>
    <s v="SP06"/>
    <s v="P10"/>
    <s v="G5"/>
    <x v="253"/>
    <x v="2138"/>
    <n v="820"/>
    <x v="0"/>
    <s v="Ches Bonnell"/>
    <n v="2023"/>
    <m/>
    <n v="8.2200000000000006"/>
    <n v="6740.4000000000005"/>
    <x v="2709"/>
  </r>
  <r>
    <x v="2728"/>
    <s v="SP06"/>
    <s v="P10"/>
    <s v="G4"/>
    <x v="387"/>
    <x v="2139"/>
    <n v="666"/>
    <x v="0"/>
    <s v="Ches Bonnell"/>
    <n v="2023"/>
    <m/>
    <n v="8.2200000000000006"/>
    <n v="5474.52"/>
    <x v="2710"/>
  </r>
  <r>
    <x v="2729"/>
    <s v="SP06"/>
    <s v="P10"/>
    <s v="G5"/>
    <x v="438"/>
    <x v="2140"/>
    <n v="1102"/>
    <x v="3"/>
    <s v="Ches Bonnell"/>
    <n v="2023"/>
    <m/>
    <n v="8.2200000000000006"/>
    <n v="9058.44"/>
    <x v="2711"/>
  </r>
  <r>
    <x v="2730"/>
    <s v="SP06"/>
    <s v="P10"/>
    <s v="G1"/>
    <x v="47"/>
    <x v="1994"/>
    <n v="218"/>
    <x v="2"/>
    <s v="Ches Bonnell"/>
    <n v="2024"/>
    <m/>
    <n v="8.2200000000000006"/>
    <n v="1791.96"/>
    <x v="2712"/>
  </r>
  <r>
    <x v="2731"/>
    <s v="SP06"/>
    <s v="P11"/>
    <s v="G1"/>
    <x v="405"/>
    <x v="2141"/>
    <n v="212"/>
    <x v="0"/>
    <s v="Ches Bonnell"/>
    <n v="2023"/>
    <m/>
    <n v="10.23"/>
    <n v="2168.7600000000002"/>
    <x v="2713"/>
  </r>
  <r>
    <x v="2732"/>
    <s v="SP06"/>
    <s v="P12"/>
    <s v="G2"/>
    <x v="264"/>
    <x v="663"/>
    <n v="384"/>
    <x v="1"/>
    <s v="Ches Bonnell"/>
    <n v="2024"/>
    <m/>
    <n v="4.74"/>
    <n v="1820.16"/>
    <x v="2714"/>
  </r>
  <r>
    <x v="2733"/>
    <s v="SP06"/>
    <s v="P12"/>
    <s v="G5"/>
    <x v="36"/>
    <x v="286"/>
    <n v="518"/>
    <x v="0"/>
    <s v="Ches Bonnell"/>
    <n v="2023"/>
    <m/>
    <n v="4.74"/>
    <n v="2455.3200000000002"/>
    <x v="2715"/>
  </r>
  <r>
    <x v="2734"/>
    <s v="SP06"/>
    <s v="P12"/>
    <s v="G4"/>
    <x v="100"/>
    <x v="2142"/>
    <n v="25"/>
    <x v="0"/>
    <s v="Ches Bonnell"/>
    <n v="2023"/>
    <m/>
    <n v="4.74"/>
    <n v="118.5"/>
    <x v="2716"/>
  </r>
  <r>
    <x v="2735"/>
    <s v="SP06"/>
    <s v="P13"/>
    <s v="G1"/>
    <x v="243"/>
    <x v="2143"/>
    <n v="300"/>
    <x v="0"/>
    <s v="Ches Bonnell"/>
    <n v="2023"/>
    <m/>
    <n v="10.51"/>
    <n v="3153"/>
    <x v="2717"/>
  </r>
  <r>
    <x v="2736"/>
    <s v="SP06"/>
    <s v="P13"/>
    <s v="G6"/>
    <x v="40"/>
    <x v="2144"/>
    <n v="1730"/>
    <x v="0"/>
    <s v="Ches Bonnell"/>
    <n v="2023"/>
    <m/>
    <n v="10.51"/>
    <n v="18182.3"/>
    <x v="2718"/>
  </r>
  <r>
    <x v="2737"/>
    <s v="SP06"/>
    <s v="P14"/>
    <s v="G1"/>
    <x v="97"/>
    <x v="1942"/>
    <n v="405"/>
    <x v="0"/>
    <s v="Ches Bonnell"/>
    <n v="2023"/>
    <m/>
    <n v="6.43"/>
    <n v="2604.15"/>
    <x v="2719"/>
  </r>
  <r>
    <x v="2738"/>
    <s v="SP06"/>
    <s v="P14"/>
    <s v="G1"/>
    <x v="402"/>
    <x v="1397"/>
    <n v="419"/>
    <x v="3"/>
    <s v="Ches Bonnell"/>
    <n v="2023"/>
    <m/>
    <n v="6.43"/>
    <n v="2694.17"/>
    <x v="2720"/>
  </r>
  <r>
    <x v="2739"/>
    <s v="SP06"/>
    <s v="P14"/>
    <s v="G1"/>
    <x v="40"/>
    <x v="2145"/>
    <n v="425"/>
    <x v="0"/>
    <s v="Ches Bonnell"/>
    <n v="2023"/>
    <m/>
    <n v="6.43"/>
    <n v="2732.75"/>
    <x v="2721"/>
  </r>
  <r>
    <x v="2740"/>
    <s v="SP06"/>
    <s v="P14"/>
    <s v="G4"/>
    <x v="174"/>
    <x v="2146"/>
    <n v="228"/>
    <x v="1"/>
    <s v="Ches Bonnell"/>
    <n v="2024"/>
    <m/>
    <n v="6.43"/>
    <n v="1466.04"/>
    <x v="2722"/>
  </r>
  <r>
    <x v="2741"/>
    <s v="SP06"/>
    <s v="P15"/>
    <s v="G1"/>
    <x v="40"/>
    <x v="545"/>
    <n v="134"/>
    <x v="0"/>
    <s v="Ches Bonnell"/>
    <n v="2023"/>
    <m/>
    <n v="12.41"/>
    <n v="1662.94"/>
    <x v="2723"/>
  </r>
  <r>
    <x v="2742"/>
    <s v="SP06"/>
    <s v="P15"/>
    <s v="G5"/>
    <x v="151"/>
    <x v="76"/>
    <n v="295"/>
    <x v="0"/>
    <s v="Ches Bonnell"/>
    <n v="2023"/>
    <m/>
    <n v="12.41"/>
    <n v="3660.95"/>
    <x v="2724"/>
  </r>
  <r>
    <x v="2743"/>
    <s v="SP06"/>
    <s v="P15"/>
    <s v="G2"/>
    <x v="63"/>
    <x v="2147"/>
    <n v="420"/>
    <x v="0"/>
    <s v="Ches Bonnell"/>
    <n v="2023"/>
    <m/>
    <n v="12.41"/>
    <n v="5212.2"/>
    <x v="2725"/>
  </r>
  <r>
    <x v="2744"/>
    <s v="SP06"/>
    <s v="P15"/>
    <s v="G3"/>
    <x v="100"/>
    <x v="2148"/>
    <n v="268"/>
    <x v="0"/>
    <s v="Ches Bonnell"/>
    <n v="2023"/>
    <m/>
    <n v="12.41"/>
    <n v="3325.88"/>
    <x v="2726"/>
  </r>
  <r>
    <x v="2745"/>
    <s v="SP06"/>
    <s v="P15"/>
    <s v="G6"/>
    <x v="20"/>
    <x v="1279"/>
    <n v="33"/>
    <x v="0"/>
    <s v="Ches Bonnell"/>
    <n v="2023"/>
    <m/>
    <n v="12.41"/>
    <n v="409.53000000000003"/>
    <x v="2727"/>
  </r>
  <r>
    <x v="2746"/>
    <s v="SP06"/>
    <s v="P16"/>
    <s v="G2"/>
    <x v="426"/>
    <x v="2149"/>
    <n v="587"/>
    <x v="0"/>
    <s v="Ches Bonnell"/>
    <n v="2023"/>
    <m/>
    <n v="9.57"/>
    <n v="5617.59"/>
    <x v="2728"/>
  </r>
  <r>
    <x v="2747"/>
    <s v="SP06"/>
    <s v="P17"/>
    <s v="G2"/>
    <x v="369"/>
    <x v="411"/>
    <n v="1272"/>
    <x v="0"/>
    <s v="Ches Bonnell"/>
    <n v="2023"/>
    <m/>
    <n v="8.43"/>
    <n v="10722.96"/>
    <x v="2729"/>
  </r>
  <r>
    <x v="2748"/>
    <s v="SP06"/>
    <s v="P17"/>
    <s v="G4"/>
    <x v="7"/>
    <x v="2150"/>
    <n v="342"/>
    <x v="0"/>
    <s v="Ches Bonnell"/>
    <n v="2023"/>
    <m/>
    <n v="8.43"/>
    <n v="2883.06"/>
    <x v="2730"/>
  </r>
  <r>
    <x v="2749"/>
    <s v="SP06"/>
    <s v="P18"/>
    <s v="G6"/>
    <x v="145"/>
    <x v="1967"/>
    <n v="93"/>
    <x v="0"/>
    <s v="Ches Bonnell"/>
    <n v="2023"/>
    <m/>
    <n v="6.8"/>
    <n v="632.4"/>
    <x v="2731"/>
  </r>
  <r>
    <x v="2750"/>
    <s v="SP06"/>
    <s v="P18"/>
    <s v="G4"/>
    <x v="126"/>
    <x v="2151"/>
    <n v="680"/>
    <x v="0"/>
    <s v="Ches Bonnell"/>
    <n v="2023"/>
    <m/>
    <n v="6.8"/>
    <n v="4624"/>
    <x v="2732"/>
  </r>
  <r>
    <x v="2751"/>
    <s v="SP06"/>
    <s v="P18"/>
    <s v="G4"/>
    <x v="381"/>
    <x v="2152"/>
    <n v="292"/>
    <x v="0"/>
    <s v="Ches Bonnell"/>
    <n v="2023"/>
    <m/>
    <n v="6.8"/>
    <n v="1985.6"/>
    <x v="2733"/>
  </r>
  <r>
    <x v="2752"/>
    <s v="SP06"/>
    <s v="P18"/>
    <s v="G4"/>
    <x v="53"/>
    <x v="2153"/>
    <n v="522"/>
    <x v="2"/>
    <s v="Ches Bonnell"/>
    <n v="2024"/>
    <m/>
    <n v="6.8"/>
    <n v="3549.6"/>
    <x v="2734"/>
  </r>
  <r>
    <x v="2753"/>
    <s v="SP06"/>
    <s v="P19"/>
    <s v="G5"/>
    <x v="80"/>
    <x v="2154"/>
    <n v="54"/>
    <x v="0"/>
    <s v="Ches Bonnell"/>
    <n v="2024"/>
    <m/>
    <n v="5.04"/>
    <n v="272.16000000000003"/>
    <x v="2735"/>
  </r>
  <r>
    <x v="2754"/>
    <s v="SP06"/>
    <s v="P19"/>
    <s v="G5"/>
    <x v="314"/>
    <x v="2155"/>
    <n v="350"/>
    <x v="0"/>
    <s v="Ches Bonnell"/>
    <n v="2023"/>
    <m/>
    <n v="5.04"/>
    <n v="1764"/>
    <x v="2736"/>
  </r>
  <r>
    <x v="2755"/>
    <s v="SP06"/>
    <s v="P20"/>
    <s v="G2"/>
    <x v="151"/>
    <x v="1470"/>
    <n v="276"/>
    <x v="0"/>
    <s v="Ches Bonnell"/>
    <n v="2023"/>
    <m/>
    <n v="2.76"/>
    <n v="761.76"/>
    <x v="2737"/>
  </r>
  <r>
    <x v="2756"/>
    <s v="SP06"/>
    <s v="P20"/>
    <s v="G5"/>
    <x v="9"/>
    <x v="2156"/>
    <n v="1129"/>
    <x v="0"/>
    <s v="Ches Bonnell"/>
    <n v="2024"/>
    <m/>
    <n v="2.76"/>
    <n v="3116.04"/>
    <x v="2738"/>
  </r>
  <r>
    <x v="2757"/>
    <s v="SP06"/>
    <s v="P20"/>
    <s v="G4"/>
    <x v="42"/>
    <x v="1285"/>
    <n v="42"/>
    <x v="0"/>
    <s v="Ches Bonnell"/>
    <n v="2023"/>
    <m/>
    <n v="2.76"/>
    <n v="115.91999999999999"/>
    <x v="2739"/>
  </r>
  <r>
    <x v="2758"/>
    <s v="SP06"/>
    <s v="P20"/>
    <s v="G6"/>
    <x v="215"/>
    <x v="728"/>
    <n v="566"/>
    <x v="2"/>
    <s v="Ches Bonnell"/>
    <n v="2024"/>
    <m/>
    <n v="2.76"/>
    <n v="1562.1599999999999"/>
    <x v="2740"/>
  </r>
  <r>
    <x v="2759"/>
    <s v="SP06"/>
    <s v="P21"/>
    <s v="G1"/>
    <x v="328"/>
    <x v="2157"/>
    <n v="1359"/>
    <x v="0"/>
    <s v="Ches Bonnell"/>
    <n v="2023"/>
    <m/>
    <n v="3.32"/>
    <n v="4511.88"/>
    <x v="2741"/>
  </r>
  <r>
    <x v="2760"/>
    <s v="SP06"/>
    <s v="P21"/>
    <s v="G2"/>
    <x v="442"/>
    <x v="258"/>
    <n v="106"/>
    <x v="0"/>
    <s v="Ches Bonnell"/>
    <n v="2023"/>
    <m/>
    <n v="3.32"/>
    <n v="351.91999999999996"/>
    <x v="2742"/>
  </r>
  <r>
    <x v="2761"/>
    <s v="SP06"/>
    <s v="P22"/>
    <s v="G1"/>
    <x v="328"/>
    <x v="2158"/>
    <n v="229"/>
    <x v="0"/>
    <s v="Ches Bonnell"/>
    <n v="2023"/>
    <m/>
    <n v="2.65"/>
    <n v="606.85"/>
    <x v="2743"/>
  </r>
  <r>
    <x v="2762"/>
    <s v="SP06"/>
    <s v="P22"/>
    <s v="G3"/>
    <x v="2"/>
    <x v="376"/>
    <n v="486"/>
    <x v="0"/>
    <s v="Ches Bonnell"/>
    <n v="2024"/>
    <m/>
    <n v="2.65"/>
    <n v="1287.8999999999999"/>
    <x v="2744"/>
  </r>
  <r>
    <x v="2763"/>
    <s v="SP06"/>
    <s v="P22"/>
    <s v="G1"/>
    <x v="107"/>
    <x v="2159"/>
    <n v="173"/>
    <x v="0"/>
    <s v="Ches Bonnell"/>
    <n v="2023"/>
    <m/>
    <n v="2.65"/>
    <n v="458.45"/>
    <x v="2745"/>
  </r>
  <r>
    <x v="2764"/>
    <s v="SP06"/>
    <s v="P22"/>
    <s v="G5"/>
    <x v="112"/>
    <x v="2160"/>
    <n v="477"/>
    <x v="0"/>
    <s v="Ches Bonnell"/>
    <n v="2023"/>
    <m/>
    <n v="2.65"/>
    <n v="1264.05"/>
    <x v="2746"/>
  </r>
  <r>
    <x v="2765"/>
    <s v="SP06"/>
    <s v="P01"/>
    <s v="G2"/>
    <x v="107"/>
    <x v="1116"/>
    <n v="15"/>
    <x v="0"/>
    <s v="Ches Bonnell"/>
    <n v="2023"/>
    <m/>
    <n v="5.26"/>
    <n v="78.899999999999991"/>
    <x v="2747"/>
  </r>
  <r>
    <x v="2766"/>
    <s v="SP06"/>
    <s v="P01"/>
    <s v="G1"/>
    <x v="135"/>
    <x v="2161"/>
    <n v="1258"/>
    <x v="0"/>
    <s v="Ches Bonnell"/>
    <n v="2023"/>
    <m/>
    <n v="5.26"/>
    <n v="6617.08"/>
    <x v="2748"/>
  </r>
  <r>
    <x v="2767"/>
    <s v="SP06"/>
    <s v="P01"/>
    <s v="G6"/>
    <x v="185"/>
    <x v="2162"/>
    <n v="28"/>
    <x v="0"/>
    <s v="Ches Bonnell"/>
    <n v="2023"/>
    <m/>
    <n v="5.26"/>
    <n v="147.28"/>
    <x v="2749"/>
  </r>
  <r>
    <x v="2768"/>
    <s v="SP06"/>
    <s v="P01"/>
    <s v="G1"/>
    <x v="132"/>
    <x v="1090"/>
    <n v="125"/>
    <x v="0"/>
    <s v="Ches Bonnell"/>
    <n v="2023"/>
    <m/>
    <n v="5.26"/>
    <n v="657.5"/>
    <x v="2750"/>
  </r>
  <r>
    <x v="2769"/>
    <s v="SP06"/>
    <s v="P04"/>
    <s v="G5"/>
    <x v="66"/>
    <x v="180"/>
    <n v="537"/>
    <x v="0"/>
    <s v="Ches Bonnell"/>
    <n v="2023"/>
    <m/>
    <n v="3.85"/>
    <n v="2067.4500000000003"/>
    <x v="2751"/>
  </r>
  <r>
    <x v="2770"/>
    <s v="SP06"/>
    <s v="P04"/>
    <s v="G3"/>
    <x v="383"/>
    <x v="2163"/>
    <n v="1029"/>
    <x v="0"/>
    <s v="Ches Bonnell"/>
    <n v="2023"/>
    <m/>
    <n v="3.85"/>
    <n v="3961.65"/>
    <x v="2752"/>
  </r>
  <r>
    <x v="2771"/>
    <s v="SP06"/>
    <s v="P04"/>
    <s v="G5"/>
    <x v="109"/>
    <x v="2164"/>
    <n v="2106"/>
    <x v="0"/>
    <s v="Ches Bonnell"/>
    <n v="2024"/>
    <m/>
    <n v="3.85"/>
    <n v="8108.1"/>
    <x v="2753"/>
  </r>
  <r>
    <x v="2772"/>
    <s v="SP06"/>
    <s v="P04"/>
    <s v="G1"/>
    <x v="31"/>
    <x v="2165"/>
    <n v="1721"/>
    <x v="3"/>
    <s v="Ches Bonnell"/>
    <n v="2023"/>
    <m/>
    <n v="3.85"/>
    <n v="6625.85"/>
    <x v="2754"/>
  </r>
  <r>
    <x v="2773"/>
    <s v="SP06"/>
    <s v="P04"/>
    <s v="G4"/>
    <x v="289"/>
    <x v="2166"/>
    <n v="470"/>
    <x v="0"/>
    <s v="Ches Bonnell"/>
    <n v="2023"/>
    <m/>
    <n v="3.85"/>
    <n v="1809.5"/>
    <x v="2755"/>
  </r>
  <r>
    <x v="2774"/>
    <s v="SP06"/>
    <s v="P04"/>
    <s v="G6"/>
    <x v="176"/>
    <x v="2167"/>
    <n v="1148"/>
    <x v="0"/>
    <s v="Ches Bonnell"/>
    <n v="2023"/>
    <m/>
    <n v="3.85"/>
    <n v="4419.8"/>
    <x v="2756"/>
  </r>
  <r>
    <x v="2775"/>
    <s v="SP06"/>
    <s v="P05"/>
    <s v="G2"/>
    <x v="343"/>
    <x v="2168"/>
    <n v="417"/>
    <x v="0"/>
    <s v="Ches Bonnell"/>
    <n v="2023"/>
    <m/>
    <n v="5.72"/>
    <n v="2385.2399999999998"/>
    <x v="2757"/>
  </r>
  <r>
    <x v="2776"/>
    <s v="SP06"/>
    <s v="P05"/>
    <s v="G5"/>
    <x v="92"/>
    <x v="2169"/>
    <n v="555"/>
    <x v="0"/>
    <s v="Ches Bonnell"/>
    <n v="2023"/>
    <m/>
    <n v="5.72"/>
    <n v="3174.6"/>
    <x v="2136"/>
  </r>
  <r>
    <x v="2777"/>
    <s v="SP06"/>
    <s v="P05"/>
    <s v="G1"/>
    <x v="373"/>
    <x v="2170"/>
    <n v="58"/>
    <x v="0"/>
    <s v="Ches Bonnell"/>
    <n v="2023"/>
    <m/>
    <n v="5.72"/>
    <n v="331.76"/>
    <x v="2758"/>
  </r>
  <r>
    <x v="2778"/>
    <s v="SP06"/>
    <s v="P05"/>
    <s v="G5"/>
    <x v="126"/>
    <x v="867"/>
    <n v="231"/>
    <x v="0"/>
    <s v="Ches Bonnell"/>
    <n v="2023"/>
    <m/>
    <n v="5.72"/>
    <n v="1321.32"/>
    <x v="2759"/>
  </r>
  <r>
    <x v="2779"/>
    <s v="SP06"/>
    <s v="P05"/>
    <s v="G1"/>
    <x v="164"/>
    <x v="2171"/>
    <n v="176"/>
    <x v="0"/>
    <s v="Ches Bonnell"/>
    <n v="2023"/>
    <m/>
    <n v="5.72"/>
    <n v="1006.7199999999999"/>
    <x v="2760"/>
  </r>
  <r>
    <x v="2780"/>
    <s v="SP06"/>
    <s v="P05"/>
    <s v="G6"/>
    <x v="79"/>
    <x v="2172"/>
    <n v="612"/>
    <x v="0"/>
    <s v="Ches Bonnell"/>
    <n v="2024"/>
    <m/>
    <n v="5.72"/>
    <n v="3500.64"/>
    <x v="2761"/>
  </r>
  <r>
    <x v="2781"/>
    <s v="SP06"/>
    <s v="P06"/>
    <s v="G4"/>
    <x v="126"/>
    <x v="2076"/>
    <n v="191"/>
    <x v="0"/>
    <s v="Ches Bonnell"/>
    <n v="2023"/>
    <m/>
    <n v="6.31"/>
    <n v="1205.21"/>
    <x v="2762"/>
  </r>
  <r>
    <x v="2782"/>
    <s v="SP06"/>
    <s v="P07"/>
    <s v="G6"/>
    <x v="204"/>
    <x v="78"/>
    <n v="244"/>
    <x v="0"/>
    <s v="Ches Bonnell"/>
    <n v="2023"/>
    <m/>
    <n v="9.94"/>
    <n v="2425.3599999999997"/>
    <x v="2763"/>
  </r>
  <r>
    <x v="2783"/>
    <s v="SP06"/>
    <s v="P07"/>
    <s v="G6"/>
    <x v="117"/>
    <x v="2173"/>
    <n v="225"/>
    <x v="0"/>
    <s v="Ches Bonnell"/>
    <n v="2024"/>
    <m/>
    <n v="9.94"/>
    <n v="2236.5"/>
    <x v="2764"/>
  </r>
  <r>
    <x v="2784"/>
    <s v="SP06"/>
    <s v="P07"/>
    <s v="G3"/>
    <x v="134"/>
    <x v="1147"/>
    <n v="206"/>
    <x v="0"/>
    <s v="Ches Bonnell"/>
    <n v="2024"/>
    <m/>
    <n v="9.94"/>
    <n v="2047.6399999999999"/>
    <x v="2765"/>
  </r>
  <r>
    <x v="2785"/>
    <s v="SP06"/>
    <s v="P08"/>
    <s v="G2"/>
    <x v="35"/>
    <x v="2174"/>
    <n v="365"/>
    <x v="0"/>
    <s v="Ches Bonnell"/>
    <n v="2024"/>
    <m/>
    <n v="7.73"/>
    <n v="2821.4500000000003"/>
    <x v="2766"/>
  </r>
  <r>
    <x v="2786"/>
    <s v="SP06"/>
    <s v="P08"/>
    <s v="G4"/>
    <x v="64"/>
    <x v="2175"/>
    <n v="507"/>
    <x v="0"/>
    <s v="Ches Bonnell"/>
    <n v="2023"/>
    <m/>
    <n v="7.73"/>
    <n v="3919.11"/>
    <x v="2767"/>
  </r>
  <r>
    <x v="2787"/>
    <s v="SP06"/>
    <s v="P08"/>
    <s v="G2"/>
    <x v="225"/>
    <x v="2176"/>
    <n v="310"/>
    <x v="1"/>
    <s v="Ches Bonnell"/>
    <n v="2024"/>
    <m/>
    <n v="7.73"/>
    <n v="2396.3000000000002"/>
    <x v="2768"/>
  </r>
  <r>
    <x v="2788"/>
    <s v="SP06"/>
    <s v="P10"/>
    <s v="G5"/>
    <x v="257"/>
    <x v="2177"/>
    <n v="251"/>
    <x v="0"/>
    <s v="Ches Bonnell"/>
    <n v="2023"/>
    <m/>
    <n v="8.2200000000000006"/>
    <n v="2063.2200000000003"/>
    <x v="2769"/>
  </r>
  <r>
    <x v="2789"/>
    <s v="SP06"/>
    <s v="P10"/>
    <s v="G1"/>
    <x v="294"/>
    <x v="2178"/>
    <n v="1468"/>
    <x v="1"/>
    <s v="Ches Bonnell"/>
    <n v="2024"/>
    <m/>
    <n v="8.2200000000000006"/>
    <n v="12066.960000000001"/>
    <x v="2770"/>
  </r>
  <r>
    <x v="2790"/>
    <s v="SP06"/>
    <s v="P10"/>
    <s v="G6"/>
    <x v="303"/>
    <x v="2179"/>
    <n v="932"/>
    <x v="0"/>
    <s v="Ches Bonnell"/>
    <n v="2024"/>
    <m/>
    <n v="8.2200000000000006"/>
    <n v="7661.0400000000009"/>
    <x v="2771"/>
  </r>
  <r>
    <x v="2791"/>
    <s v="SP06"/>
    <s v="P11"/>
    <s v="G4"/>
    <x v="235"/>
    <x v="2180"/>
    <n v="169"/>
    <x v="0"/>
    <s v="Ches Bonnell"/>
    <n v="2023"/>
    <m/>
    <n v="10.23"/>
    <n v="1728.8700000000001"/>
    <x v="2772"/>
  </r>
  <r>
    <x v="2792"/>
    <s v="SP06"/>
    <s v="P12"/>
    <s v="G4"/>
    <x v="342"/>
    <x v="2181"/>
    <n v="850"/>
    <x v="0"/>
    <s v="Ches Bonnell"/>
    <n v="2024"/>
    <m/>
    <n v="4.74"/>
    <n v="4029"/>
    <x v="2773"/>
  </r>
  <r>
    <x v="2793"/>
    <s v="SP06"/>
    <s v="P12"/>
    <s v="G6"/>
    <x v="281"/>
    <x v="1450"/>
    <n v="281"/>
    <x v="0"/>
    <s v="Ches Bonnell"/>
    <n v="2024"/>
    <m/>
    <n v="4.74"/>
    <n v="1331.94"/>
    <x v="2774"/>
  </r>
  <r>
    <x v="2794"/>
    <s v="SP06"/>
    <s v="P12"/>
    <s v="G1"/>
    <x v="84"/>
    <x v="2182"/>
    <n v="755"/>
    <x v="0"/>
    <s v="Ches Bonnell"/>
    <n v="2023"/>
    <m/>
    <n v="4.74"/>
    <n v="3578.7000000000003"/>
    <x v="2775"/>
  </r>
  <r>
    <x v="2795"/>
    <s v="SP06"/>
    <s v="P12"/>
    <s v="G5"/>
    <x v="321"/>
    <x v="1709"/>
    <n v="290"/>
    <x v="0"/>
    <s v="Ches Bonnell"/>
    <n v="2024"/>
    <m/>
    <n v="4.74"/>
    <n v="1374.6000000000001"/>
    <x v="2776"/>
  </r>
  <r>
    <x v="2796"/>
    <s v="SP06"/>
    <s v="P12"/>
    <s v="G6"/>
    <x v="341"/>
    <x v="2183"/>
    <n v="308"/>
    <x v="0"/>
    <s v="Ches Bonnell"/>
    <n v="2023"/>
    <m/>
    <n v="4.74"/>
    <n v="1459.92"/>
    <x v="2777"/>
  </r>
  <r>
    <x v="2797"/>
    <s v="SP06"/>
    <s v="P13"/>
    <s v="G1"/>
    <x v="354"/>
    <x v="1295"/>
    <n v="1340"/>
    <x v="0"/>
    <s v="Ches Bonnell"/>
    <n v="2024"/>
    <m/>
    <n v="10.51"/>
    <n v="14083.4"/>
    <x v="2778"/>
  </r>
  <r>
    <x v="2798"/>
    <s v="SP06"/>
    <s v="P13"/>
    <s v="G1"/>
    <x v="178"/>
    <x v="2184"/>
    <n v="360"/>
    <x v="0"/>
    <s v="Ches Bonnell"/>
    <n v="2023"/>
    <m/>
    <n v="10.51"/>
    <n v="3783.6"/>
    <x v="2779"/>
  </r>
  <r>
    <x v="2799"/>
    <s v="SP06"/>
    <s v="P13"/>
    <s v="G2"/>
    <x v="266"/>
    <x v="2185"/>
    <n v="192"/>
    <x v="0"/>
    <s v="Ches Bonnell"/>
    <n v="2023"/>
    <m/>
    <n v="10.51"/>
    <n v="2017.92"/>
    <x v="2780"/>
  </r>
  <r>
    <x v="2800"/>
    <s v="SP06"/>
    <s v="P13"/>
    <s v="G3"/>
    <x v="63"/>
    <x v="2186"/>
    <n v="275"/>
    <x v="0"/>
    <s v="Ches Bonnell"/>
    <n v="2023"/>
    <m/>
    <n v="10.51"/>
    <n v="2890.25"/>
    <x v="2781"/>
  </r>
  <r>
    <x v="2801"/>
    <s v="SP06"/>
    <s v="P13"/>
    <s v="G5"/>
    <x v="421"/>
    <x v="2187"/>
    <n v="80"/>
    <x v="0"/>
    <s v="Ches Bonnell"/>
    <n v="2023"/>
    <m/>
    <n v="10.51"/>
    <n v="840.8"/>
    <x v="2782"/>
  </r>
  <r>
    <x v="2802"/>
    <s v="SP06"/>
    <s v="P14"/>
    <s v="G6"/>
    <x v="32"/>
    <x v="2188"/>
    <n v="314"/>
    <x v="0"/>
    <s v="Ches Bonnell"/>
    <n v="2024"/>
    <m/>
    <n v="6.43"/>
    <n v="2019.02"/>
    <x v="2783"/>
  </r>
  <r>
    <x v="2803"/>
    <s v="SP06"/>
    <s v="P14"/>
    <s v="G2"/>
    <x v="231"/>
    <x v="2189"/>
    <n v="619"/>
    <x v="1"/>
    <s v="Ches Bonnell"/>
    <n v="2024"/>
    <m/>
    <n v="6.43"/>
    <n v="3980.1699999999996"/>
    <x v="2784"/>
  </r>
  <r>
    <x v="2804"/>
    <s v="SP06"/>
    <s v="P16"/>
    <s v="G2"/>
    <x v="443"/>
    <x v="844"/>
    <n v="424"/>
    <x v="1"/>
    <s v="Ches Bonnell"/>
    <n v="2024"/>
    <m/>
    <n v="9.57"/>
    <n v="4057.6800000000003"/>
    <x v="2785"/>
  </r>
  <r>
    <x v="2805"/>
    <s v="SP06"/>
    <s v="P16"/>
    <s v="G1"/>
    <x v="370"/>
    <x v="2190"/>
    <n v="1010"/>
    <x v="0"/>
    <s v="Ches Bonnell"/>
    <n v="2024"/>
    <m/>
    <n v="9.57"/>
    <n v="9665.7000000000007"/>
    <x v="2786"/>
  </r>
  <r>
    <x v="2806"/>
    <s v="SP06"/>
    <s v="P16"/>
    <s v="G6"/>
    <x v="225"/>
    <x v="2191"/>
    <n v="810"/>
    <x v="1"/>
    <s v="Ches Bonnell"/>
    <n v="2024"/>
    <m/>
    <n v="9.57"/>
    <n v="7751.7"/>
    <x v="2787"/>
  </r>
  <r>
    <x v="2807"/>
    <s v="SP06"/>
    <s v="P17"/>
    <s v="G1"/>
    <x v="40"/>
    <x v="43"/>
    <n v="655"/>
    <x v="0"/>
    <s v="Ches Bonnell"/>
    <n v="2023"/>
    <m/>
    <n v="8.43"/>
    <n v="5521.65"/>
    <x v="2788"/>
  </r>
  <r>
    <x v="2808"/>
    <s v="SP06"/>
    <s v="P18"/>
    <s v="G1"/>
    <x v="82"/>
    <x v="2192"/>
    <n v="1429"/>
    <x v="0"/>
    <s v="Ches Bonnell"/>
    <n v="2024"/>
    <m/>
    <n v="6.8"/>
    <n v="9717.1999999999989"/>
    <x v="2789"/>
  </r>
  <r>
    <x v="2809"/>
    <s v="SP06"/>
    <s v="P18"/>
    <s v="G1"/>
    <x v="444"/>
    <x v="2193"/>
    <n v="971"/>
    <x v="0"/>
    <s v="Ches Bonnell"/>
    <n v="2024"/>
    <m/>
    <n v="6.8"/>
    <n v="6602.8"/>
    <x v="2790"/>
  </r>
  <r>
    <x v="2810"/>
    <s v="SP06"/>
    <s v="P18"/>
    <s v="G2"/>
    <x v="213"/>
    <x v="2194"/>
    <n v="1015"/>
    <x v="0"/>
    <s v="Ches Bonnell"/>
    <n v="2023"/>
    <m/>
    <n v="6.8"/>
    <n v="6902"/>
    <x v="2791"/>
  </r>
  <r>
    <x v="2811"/>
    <s v="SP06"/>
    <s v="P18"/>
    <s v="G5"/>
    <x v="143"/>
    <x v="2195"/>
    <n v="954"/>
    <x v="0"/>
    <s v="Ches Bonnell"/>
    <n v="2023"/>
    <m/>
    <n v="6.8"/>
    <n v="6487.2"/>
    <x v="2792"/>
  </r>
  <r>
    <x v="2812"/>
    <s v="SP06"/>
    <s v="P18"/>
    <s v="G2"/>
    <x v="445"/>
    <x v="2196"/>
    <n v="172"/>
    <x v="0"/>
    <s v="Ches Bonnell"/>
    <n v="2024"/>
    <m/>
    <n v="6.8"/>
    <n v="1169.5999999999999"/>
    <x v="2793"/>
  </r>
  <r>
    <x v="2813"/>
    <s v="SP06"/>
    <s v="P18"/>
    <s v="G3"/>
    <x v="247"/>
    <x v="2197"/>
    <n v="1287"/>
    <x v="0"/>
    <s v="Ches Bonnell"/>
    <n v="2024"/>
    <m/>
    <n v="6.8"/>
    <n v="8751.6"/>
    <x v="2794"/>
  </r>
  <r>
    <x v="2814"/>
    <s v="SP06"/>
    <s v="P18"/>
    <s v="G4"/>
    <x v="17"/>
    <x v="148"/>
    <n v="196"/>
    <x v="0"/>
    <s v="Ches Bonnell"/>
    <n v="2023"/>
    <m/>
    <n v="6.8"/>
    <n v="1332.8"/>
    <x v="2795"/>
  </r>
  <r>
    <x v="2815"/>
    <s v="SP06"/>
    <s v="P20"/>
    <s v="G2"/>
    <x v="250"/>
    <x v="1577"/>
    <n v="1032"/>
    <x v="0"/>
    <s v="Ches Bonnell"/>
    <n v="2023"/>
    <m/>
    <n v="2.76"/>
    <n v="2848.3199999999997"/>
    <x v="2796"/>
  </r>
  <r>
    <x v="2816"/>
    <s v="SP06"/>
    <s v="P20"/>
    <s v="G4"/>
    <x v="53"/>
    <x v="1365"/>
    <n v="1269"/>
    <x v="2"/>
    <s v="Ches Bonnell"/>
    <n v="2024"/>
    <m/>
    <n v="2.76"/>
    <n v="3502.4399999999996"/>
    <x v="2797"/>
  </r>
  <r>
    <x v="2817"/>
    <s v="SP06"/>
    <s v="P21"/>
    <s v="G4"/>
    <x v="365"/>
    <x v="321"/>
    <n v="290"/>
    <x v="2"/>
    <s v="Ches Bonnell"/>
    <n v="2024"/>
    <m/>
    <n v="3.32"/>
    <n v="962.8"/>
    <x v="2798"/>
  </r>
  <r>
    <x v="2818"/>
    <s v="SP06"/>
    <s v="P21"/>
    <s v="G2"/>
    <x v="103"/>
    <x v="2198"/>
    <n v="690"/>
    <x v="0"/>
    <s v="Ches Bonnell"/>
    <n v="2023"/>
    <m/>
    <n v="3.32"/>
    <n v="2290.7999999999997"/>
    <x v="2799"/>
  </r>
  <r>
    <x v="2819"/>
    <s v="SP06"/>
    <s v="P21"/>
    <s v="G6"/>
    <x v="446"/>
    <x v="538"/>
    <n v="637"/>
    <x v="0"/>
    <s v="Ches Bonnell"/>
    <n v="2023"/>
    <m/>
    <n v="3.32"/>
    <n v="2114.8399999999997"/>
    <x v="2800"/>
  </r>
  <r>
    <x v="2820"/>
    <s v="SP06"/>
    <s v="P21"/>
    <s v="G2"/>
    <x v="432"/>
    <x v="2199"/>
    <n v="9"/>
    <x v="2"/>
    <s v="Ches Bonnell"/>
    <n v="2024"/>
    <m/>
    <n v="3.32"/>
    <n v="29.88"/>
    <x v="2801"/>
  </r>
  <r>
    <x v="2821"/>
    <s v="SP06"/>
    <s v="P22"/>
    <s v="G2"/>
    <x v="236"/>
    <x v="2200"/>
    <n v="360"/>
    <x v="0"/>
    <s v="Ches Bonnell"/>
    <n v="2023"/>
    <m/>
    <n v="2.65"/>
    <n v="954"/>
    <x v="2802"/>
  </r>
  <r>
    <x v="2822"/>
    <s v="SP06"/>
    <s v="P22"/>
    <s v="G5"/>
    <x v="334"/>
    <x v="217"/>
    <n v="474"/>
    <x v="0"/>
    <s v="Ches Bonnell"/>
    <n v="2023"/>
    <m/>
    <n v="2.65"/>
    <n v="1256.0999999999999"/>
    <x v="2803"/>
  </r>
  <r>
    <x v="2823"/>
    <s v="SP06"/>
    <s v="P22"/>
    <s v="G2"/>
    <x v="349"/>
    <x v="2201"/>
    <n v="193"/>
    <x v="1"/>
    <s v="Ches Bonnell"/>
    <n v="2024"/>
    <m/>
    <n v="2.65"/>
    <n v="511.45"/>
    <x v="2804"/>
  </r>
  <r>
    <x v="2824"/>
    <s v="SP06"/>
    <s v="P22"/>
    <s v="G2"/>
    <x v="57"/>
    <x v="2202"/>
    <n v="498"/>
    <x v="0"/>
    <s v="Ches Bonnell"/>
    <n v="2024"/>
    <m/>
    <n v="2.65"/>
    <n v="1319.7"/>
    <x v="2805"/>
  </r>
  <r>
    <x v="2825"/>
    <s v="SP06"/>
    <s v="P22"/>
    <s v="G2"/>
    <x v="10"/>
    <x v="2203"/>
    <n v="504"/>
    <x v="0"/>
    <s v="Ches Bonnell"/>
    <n v="2023"/>
    <m/>
    <n v="2.65"/>
    <n v="1335.6"/>
    <x v="2806"/>
  </r>
  <r>
    <x v="2826"/>
    <s v="SP06"/>
    <s v="P22"/>
    <s v="G2"/>
    <x v="10"/>
    <x v="2204"/>
    <n v="630"/>
    <x v="0"/>
    <s v="Ches Bonnell"/>
    <n v="2023"/>
    <m/>
    <n v="2.65"/>
    <n v="1669.5"/>
    <x v="2807"/>
  </r>
  <r>
    <x v="2827"/>
    <s v="SP06"/>
    <s v="P22"/>
    <s v="G4"/>
    <x v="196"/>
    <x v="844"/>
    <n v="283"/>
    <x v="0"/>
    <s v="Ches Bonnell"/>
    <n v="2023"/>
    <m/>
    <n v="2.65"/>
    <n v="749.94999999999993"/>
    <x v="2808"/>
  </r>
  <r>
    <x v="2828"/>
    <s v="SP06"/>
    <s v="P01"/>
    <s v="G1"/>
    <x v="198"/>
    <x v="2205"/>
    <n v="810"/>
    <x v="1"/>
    <s v="Ches Bonnell"/>
    <n v="2024"/>
    <m/>
    <n v="5.26"/>
    <n v="4260.5999999999995"/>
    <x v="2809"/>
  </r>
  <r>
    <x v="2829"/>
    <s v="SP06"/>
    <s v="P01"/>
    <s v="G5"/>
    <x v="420"/>
    <x v="908"/>
    <n v="449"/>
    <x v="1"/>
    <s v="Ches Bonnell"/>
    <n v="2024"/>
    <m/>
    <n v="5.26"/>
    <n v="2361.7399999999998"/>
    <x v="2810"/>
  </r>
  <r>
    <x v="2830"/>
    <s v="SP06"/>
    <s v="P01"/>
    <s v="G1"/>
    <x v="149"/>
    <x v="2187"/>
    <n v="40"/>
    <x v="0"/>
    <s v="Ches Bonnell"/>
    <n v="2023"/>
    <m/>
    <n v="5.26"/>
    <n v="210.39999999999998"/>
    <x v="2811"/>
  </r>
  <r>
    <x v="2831"/>
    <s v="SP06"/>
    <s v="P04"/>
    <s v="G2"/>
    <x v="357"/>
    <x v="2206"/>
    <n v="2376"/>
    <x v="0"/>
    <s v="Ches Bonnell"/>
    <n v="2024"/>
    <m/>
    <n v="3.85"/>
    <n v="9147.6"/>
    <x v="2812"/>
  </r>
  <r>
    <x v="2832"/>
    <s v="SP06"/>
    <s v="P04"/>
    <s v="G1"/>
    <x v="181"/>
    <x v="1425"/>
    <n v="451"/>
    <x v="0"/>
    <s v="Ches Bonnell"/>
    <n v="2023"/>
    <m/>
    <n v="3.85"/>
    <n v="1736.3500000000001"/>
    <x v="2813"/>
  </r>
  <r>
    <x v="2833"/>
    <s v="SP06"/>
    <s v="P04"/>
    <s v="G6"/>
    <x v="100"/>
    <x v="2122"/>
    <n v="695"/>
    <x v="0"/>
    <s v="Ches Bonnell"/>
    <n v="2023"/>
    <m/>
    <n v="3.85"/>
    <n v="2675.75"/>
    <x v="2814"/>
  </r>
  <r>
    <x v="2834"/>
    <s v="SP06"/>
    <s v="P05"/>
    <s v="G5"/>
    <x v="29"/>
    <x v="1489"/>
    <n v="265"/>
    <x v="0"/>
    <s v="Ches Bonnell"/>
    <n v="2023"/>
    <m/>
    <n v="5.72"/>
    <n v="1515.8"/>
    <x v="2815"/>
  </r>
  <r>
    <x v="2835"/>
    <s v="SP06"/>
    <s v="P05"/>
    <s v="G6"/>
    <x v="404"/>
    <x v="2207"/>
    <n v="59"/>
    <x v="0"/>
    <s v="Ches Bonnell"/>
    <n v="2024"/>
    <m/>
    <n v="5.72"/>
    <n v="337.47999999999996"/>
    <x v="2816"/>
  </r>
  <r>
    <x v="2836"/>
    <s v="SP06"/>
    <s v="P05"/>
    <s v="G4"/>
    <x v="253"/>
    <x v="2208"/>
    <n v="1583"/>
    <x v="0"/>
    <s v="Ches Bonnell"/>
    <n v="2023"/>
    <m/>
    <n v="5.72"/>
    <n v="9054.76"/>
    <x v="2817"/>
  </r>
  <r>
    <x v="2837"/>
    <s v="SP06"/>
    <s v="P05"/>
    <s v="G6"/>
    <x v="158"/>
    <x v="1047"/>
    <n v="422"/>
    <x v="0"/>
    <s v="Ches Bonnell"/>
    <n v="2023"/>
    <m/>
    <n v="5.72"/>
    <n v="2413.8399999999997"/>
    <x v="2818"/>
  </r>
  <r>
    <x v="2838"/>
    <s v="SP06"/>
    <s v="P06"/>
    <s v="G1"/>
    <x v="160"/>
    <x v="2209"/>
    <n v="16"/>
    <x v="0"/>
    <s v="Ches Bonnell"/>
    <n v="2023"/>
    <m/>
    <n v="6.31"/>
    <n v="100.96"/>
    <x v="2819"/>
  </r>
  <r>
    <x v="2839"/>
    <s v="SP06"/>
    <s v="P07"/>
    <s v="G4"/>
    <x v="246"/>
    <x v="2210"/>
    <n v="232"/>
    <x v="0"/>
    <s v="Ches Bonnell"/>
    <n v="2023"/>
    <m/>
    <n v="9.94"/>
    <n v="2306.08"/>
    <x v="2820"/>
  </r>
  <r>
    <x v="2840"/>
    <s v="SP06"/>
    <s v="P07"/>
    <s v="G1"/>
    <x v="137"/>
    <x v="2211"/>
    <n v="188"/>
    <x v="2"/>
    <s v="Ches Bonnell"/>
    <n v="2024"/>
    <m/>
    <n v="9.94"/>
    <n v="1868.7199999999998"/>
    <x v="2821"/>
  </r>
  <r>
    <x v="2841"/>
    <s v="SP06"/>
    <s v="P08"/>
    <s v="G5"/>
    <x v="162"/>
    <x v="2212"/>
    <n v="190"/>
    <x v="0"/>
    <s v="Ches Bonnell"/>
    <n v="2023"/>
    <m/>
    <n v="7.73"/>
    <n v="1468.7"/>
    <x v="2822"/>
  </r>
  <r>
    <x v="2842"/>
    <s v="SP06"/>
    <s v="P08"/>
    <s v="G5"/>
    <x v="18"/>
    <x v="1414"/>
    <n v="180"/>
    <x v="0"/>
    <s v="Ches Bonnell"/>
    <n v="2023"/>
    <m/>
    <n v="7.73"/>
    <n v="1391.4"/>
    <x v="2823"/>
  </r>
  <r>
    <x v="2843"/>
    <s v="SP06"/>
    <s v="P09"/>
    <s v="G3"/>
    <x v="193"/>
    <x v="461"/>
    <n v="52"/>
    <x v="0"/>
    <s v="Ches Bonnell"/>
    <n v="2023"/>
    <m/>
    <n v="3.68"/>
    <n v="191.36"/>
    <x v="2824"/>
  </r>
  <r>
    <x v="2844"/>
    <s v="SP06"/>
    <s v="P09"/>
    <s v="G6"/>
    <x v="63"/>
    <x v="2213"/>
    <n v="448"/>
    <x v="0"/>
    <s v="Ches Bonnell"/>
    <n v="2023"/>
    <m/>
    <n v="3.68"/>
    <n v="1648.64"/>
    <x v="2825"/>
  </r>
  <r>
    <x v="2845"/>
    <s v="SP06"/>
    <s v="P10"/>
    <s v="G1"/>
    <x v="49"/>
    <x v="2214"/>
    <n v="230"/>
    <x v="2"/>
    <s v="Ches Bonnell"/>
    <n v="2024"/>
    <m/>
    <n v="8.2200000000000006"/>
    <n v="1890.6000000000001"/>
    <x v="2826"/>
  </r>
  <r>
    <x v="2846"/>
    <s v="SP06"/>
    <s v="P10"/>
    <s v="G2"/>
    <x v="78"/>
    <x v="456"/>
    <n v="89"/>
    <x v="0"/>
    <s v="Ches Bonnell"/>
    <n v="2023"/>
    <m/>
    <n v="8.2200000000000006"/>
    <n v="731.58"/>
    <x v="2827"/>
  </r>
  <r>
    <x v="2847"/>
    <s v="SP06"/>
    <s v="P10"/>
    <s v="G5"/>
    <x v="196"/>
    <x v="2215"/>
    <n v="845"/>
    <x v="0"/>
    <s v="Ches Bonnell"/>
    <n v="2023"/>
    <m/>
    <n v="8.2200000000000006"/>
    <n v="6945.9000000000005"/>
    <x v="2828"/>
  </r>
  <r>
    <x v="2848"/>
    <s v="SP06"/>
    <s v="P10"/>
    <s v="G2"/>
    <x v="384"/>
    <x v="2216"/>
    <n v="176"/>
    <x v="0"/>
    <s v="Ches Bonnell"/>
    <n v="2024"/>
    <m/>
    <n v="8.2200000000000006"/>
    <n v="1446.72"/>
    <x v="2829"/>
  </r>
  <r>
    <x v="2849"/>
    <s v="SP06"/>
    <s v="P10"/>
    <s v="G3"/>
    <x v="43"/>
    <x v="2217"/>
    <n v="895"/>
    <x v="0"/>
    <s v="Ches Bonnell"/>
    <n v="2023"/>
    <m/>
    <n v="8.2200000000000006"/>
    <n v="7356.9000000000005"/>
    <x v="2830"/>
  </r>
  <r>
    <x v="2850"/>
    <s v="SP06"/>
    <s v="P10"/>
    <s v="G2"/>
    <x v="283"/>
    <x v="1220"/>
    <n v="153"/>
    <x v="0"/>
    <s v="Ches Bonnell"/>
    <n v="2023"/>
    <m/>
    <n v="8.2200000000000006"/>
    <n v="1257.6600000000001"/>
    <x v="2831"/>
  </r>
  <r>
    <x v="2851"/>
    <s v="SP06"/>
    <s v="P10"/>
    <s v="G5"/>
    <x v="279"/>
    <x v="2218"/>
    <n v="837"/>
    <x v="0"/>
    <s v="Ches Bonnell"/>
    <n v="2023"/>
    <m/>
    <n v="8.2200000000000006"/>
    <n v="6880.14"/>
    <x v="2832"/>
  </r>
  <r>
    <x v="2852"/>
    <s v="SP06"/>
    <s v="P11"/>
    <s v="G4"/>
    <x v="0"/>
    <x v="2219"/>
    <n v="147"/>
    <x v="0"/>
    <s v="Ches Bonnell"/>
    <n v="2023"/>
    <m/>
    <n v="10.23"/>
    <n v="1503.8100000000002"/>
    <x v="2833"/>
  </r>
  <r>
    <x v="2853"/>
    <s v="SP06"/>
    <s v="P11"/>
    <s v="G5"/>
    <x v="309"/>
    <x v="2220"/>
    <n v="285"/>
    <x v="1"/>
    <s v="Ches Bonnell"/>
    <n v="2024"/>
    <m/>
    <n v="10.23"/>
    <n v="2915.55"/>
    <x v="2834"/>
  </r>
  <r>
    <x v="2854"/>
    <s v="SP06"/>
    <s v="P12"/>
    <s v="G3"/>
    <x v="236"/>
    <x v="2221"/>
    <n v="704"/>
    <x v="0"/>
    <s v="Ches Bonnell"/>
    <n v="2023"/>
    <m/>
    <n v="4.74"/>
    <n v="3336.96"/>
    <x v="2835"/>
  </r>
  <r>
    <x v="2855"/>
    <s v="SP06"/>
    <s v="P12"/>
    <s v="G1"/>
    <x v="384"/>
    <x v="1968"/>
    <n v="83"/>
    <x v="0"/>
    <s v="Ches Bonnell"/>
    <n v="2024"/>
    <m/>
    <n v="4.74"/>
    <n v="393.42"/>
    <x v="2836"/>
  </r>
  <r>
    <x v="2856"/>
    <s v="SP06"/>
    <s v="P12"/>
    <s v="G5"/>
    <x v="66"/>
    <x v="2222"/>
    <n v="646"/>
    <x v="0"/>
    <s v="Ches Bonnell"/>
    <n v="2023"/>
    <m/>
    <n v="4.74"/>
    <n v="3062.04"/>
    <x v="2837"/>
  </r>
  <r>
    <x v="2857"/>
    <s v="SP06"/>
    <s v="P12"/>
    <s v="G6"/>
    <x v="420"/>
    <x v="2223"/>
    <n v="744"/>
    <x v="1"/>
    <s v="Ches Bonnell"/>
    <n v="2024"/>
    <m/>
    <n v="4.74"/>
    <n v="3526.56"/>
    <x v="2838"/>
  </r>
  <r>
    <x v="2858"/>
    <s v="SP06"/>
    <s v="P13"/>
    <s v="G2"/>
    <x v="142"/>
    <x v="2224"/>
    <n v="767"/>
    <x v="0"/>
    <s v="Ches Bonnell"/>
    <n v="2023"/>
    <m/>
    <n v="10.51"/>
    <n v="8061.17"/>
    <x v="2839"/>
  </r>
  <r>
    <x v="2859"/>
    <s v="SP06"/>
    <s v="P13"/>
    <s v="G2"/>
    <x v="85"/>
    <x v="2225"/>
    <n v="263"/>
    <x v="1"/>
    <s v="Ches Bonnell"/>
    <n v="2024"/>
    <m/>
    <n v="10.51"/>
    <n v="2764.13"/>
    <x v="2840"/>
  </r>
  <r>
    <x v="2860"/>
    <s v="SP06"/>
    <s v="P13"/>
    <s v="G5"/>
    <x v="357"/>
    <x v="2226"/>
    <n v="1326"/>
    <x v="0"/>
    <s v="Ches Bonnell"/>
    <n v="2024"/>
    <m/>
    <n v="10.51"/>
    <n v="13936.26"/>
    <x v="2841"/>
  </r>
  <r>
    <x v="2861"/>
    <s v="SP06"/>
    <s v="P13"/>
    <s v="G2"/>
    <x v="369"/>
    <x v="2227"/>
    <n v="949"/>
    <x v="0"/>
    <s v="Ches Bonnell"/>
    <n v="2023"/>
    <m/>
    <n v="10.51"/>
    <n v="9973.99"/>
    <x v="2842"/>
  </r>
  <r>
    <x v="2862"/>
    <s v="SP06"/>
    <s v="P14"/>
    <s v="G1"/>
    <x v="259"/>
    <x v="2228"/>
    <n v="469"/>
    <x v="0"/>
    <s v="Ches Bonnell"/>
    <n v="2023"/>
    <m/>
    <n v="6.43"/>
    <n v="3015.67"/>
    <x v="2843"/>
  </r>
  <r>
    <x v="2863"/>
    <s v="SP06"/>
    <s v="P14"/>
    <s v="G2"/>
    <x v="256"/>
    <x v="197"/>
    <n v="201"/>
    <x v="0"/>
    <s v="Ches Bonnell"/>
    <n v="2024"/>
    <m/>
    <n v="6.43"/>
    <n v="1292.4299999999998"/>
    <x v="2844"/>
  </r>
  <r>
    <x v="2864"/>
    <s v="SP06"/>
    <s v="P15"/>
    <s v="G1"/>
    <x v="273"/>
    <x v="662"/>
    <n v="167"/>
    <x v="1"/>
    <s v="Ches Bonnell"/>
    <n v="2024"/>
    <m/>
    <n v="12.41"/>
    <n v="2072.4699999999998"/>
    <x v="2845"/>
  </r>
  <r>
    <x v="2865"/>
    <s v="SP06"/>
    <s v="P15"/>
    <s v="G6"/>
    <x v="400"/>
    <x v="2229"/>
    <n v="484"/>
    <x v="0"/>
    <s v="Ches Bonnell"/>
    <n v="2023"/>
    <m/>
    <n v="12.41"/>
    <n v="6006.4400000000005"/>
    <x v="2846"/>
  </r>
  <r>
    <x v="2866"/>
    <s v="SP06"/>
    <s v="P16"/>
    <s v="G3"/>
    <x v="129"/>
    <x v="1758"/>
    <n v="237"/>
    <x v="0"/>
    <s v="Ches Bonnell"/>
    <n v="2023"/>
    <m/>
    <n v="9.57"/>
    <n v="2268.09"/>
    <x v="2847"/>
  </r>
  <r>
    <x v="2867"/>
    <s v="SP06"/>
    <s v="P16"/>
    <s v="G6"/>
    <x v="78"/>
    <x v="2230"/>
    <n v="558"/>
    <x v="0"/>
    <s v="Ches Bonnell"/>
    <n v="2023"/>
    <m/>
    <n v="9.57"/>
    <n v="5340.06"/>
    <x v="2848"/>
  </r>
  <r>
    <x v="2868"/>
    <s v="SP06"/>
    <s v="P16"/>
    <s v="G1"/>
    <x v="291"/>
    <x v="2231"/>
    <n v="511"/>
    <x v="0"/>
    <s v="Ches Bonnell"/>
    <n v="2023"/>
    <m/>
    <n v="9.57"/>
    <n v="4890.2700000000004"/>
    <x v="2849"/>
  </r>
  <r>
    <x v="2869"/>
    <s v="SP06"/>
    <s v="P16"/>
    <s v="G2"/>
    <x v="315"/>
    <x v="2232"/>
    <n v="656"/>
    <x v="0"/>
    <s v="Ches Bonnell"/>
    <n v="2023"/>
    <m/>
    <n v="9.57"/>
    <n v="6277.92"/>
    <x v="2850"/>
  </r>
  <r>
    <x v="2870"/>
    <s v="SP06"/>
    <s v="P16"/>
    <s v="G3"/>
    <x v="71"/>
    <x v="2233"/>
    <n v="259"/>
    <x v="2"/>
    <s v="Ches Bonnell"/>
    <n v="2024"/>
    <m/>
    <n v="9.57"/>
    <n v="2478.63"/>
    <x v="2851"/>
  </r>
  <r>
    <x v="2871"/>
    <s v="SP06"/>
    <s v="P16"/>
    <s v="G1"/>
    <x v="202"/>
    <x v="386"/>
    <n v="530"/>
    <x v="0"/>
    <s v="Ches Bonnell"/>
    <n v="2023"/>
    <m/>
    <n v="9.57"/>
    <n v="5072.1000000000004"/>
    <x v="2852"/>
  </r>
  <r>
    <x v="2872"/>
    <s v="SP06"/>
    <s v="P16"/>
    <s v="G6"/>
    <x v="329"/>
    <x v="2234"/>
    <n v="310"/>
    <x v="0"/>
    <s v="Ches Bonnell"/>
    <n v="2023"/>
    <m/>
    <n v="9.57"/>
    <n v="2966.7000000000003"/>
    <x v="2853"/>
  </r>
  <r>
    <x v="2873"/>
    <s v="SP06"/>
    <s v="P17"/>
    <s v="G4"/>
    <x v="254"/>
    <x v="2235"/>
    <n v="795"/>
    <x v="0"/>
    <s v="Ches Bonnell"/>
    <n v="2023"/>
    <m/>
    <n v="8.43"/>
    <n v="6701.8499999999995"/>
    <x v="2854"/>
  </r>
  <r>
    <x v="2874"/>
    <s v="SP06"/>
    <s v="P18"/>
    <s v="G2"/>
    <x v="337"/>
    <x v="2041"/>
    <n v="788"/>
    <x v="2"/>
    <s v="Ches Bonnell"/>
    <n v="2024"/>
    <m/>
    <n v="6.8"/>
    <n v="5358.4"/>
    <x v="2855"/>
  </r>
  <r>
    <x v="2875"/>
    <s v="SP06"/>
    <s v="P18"/>
    <s v="G4"/>
    <x v="279"/>
    <x v="962"/>
    <n v="1214"/>
    <x v="0"/>
    <s v="Ches Bonnell"/>
    <n v="2023"/>
    <m/>
    <n v="6.8"/>
    <n v="8255.1999999999989"/>
    <x v="2856"/>
  </r>
  <r>
    <x v="2876"/>
    <s v="SP06"/>
    <s v="P18"/>
    <s v="G5"/>
    <x v="306"/>
    <x v="222"/>
    <n v="232"/>
    <x v="0"/>
    <s v="Ches Bonnell"/>
    <n v="2024"/>
    <m/>
    <n v="6.8"/>
    <n v="1577.6"/>
    <x v="2857"/>
  </r>
  <r>
    <x v="2877"/>
    <s v="SP06"/>
    <s v="P18"/>
    <s v="G2"/>
    <x v="267"/>
    <x v="2236"/>
    <n v="131"/>
    <x v="1"/>
    <s v="Ches Bonnell"/>
    <n v="2024"/>
    <m/>
    <n v="6.8"/>
    <n v="890.8"/>
    <x v="2858"/>
  </r>
  <r>
    <x v="2878"/>
    <s v="SP06"/>
    <s v="P18"/>
    <s v="G3"/>
    <x v="135"/>
    <x v="2237"/>
    <n v="447"/>
    <x v="0"/>
    <s v="Ches Bonnell"/>
    <n v="2023"/>
    <m/>
    <n v="6.8"/>
    <n v="3039.6"/>
    <x v="2859"/>
  </r>
  <r>
    <x v="2879"/>
    <s v="SP06"/>
    <s v="P19"/>
    <s v="G6"/>
    <x v="213"/>
    <x v="1515"/>
    <n v="137"/>
    <x v="0"/>
    <s v="Ches Bonnell"/>
    <n v="2023"/>
    <m/>
    <n v="5.04"/>
    <n v="690.48"/>
    <x v="2860"/>
  </r>
  <r>
    <x v="2880"/>
    <s v="SP06"/>
    <s v="P20"/>
    <s v="G1"/>
    <x v="47"/>
    <x v="2238"/>
    <n v="1016"/>
    <x v="2"/>
    <s v="Ches Bonnell"/>
    <n v="2024"/>
    <m/>
    <n v="2.76"/>
    <n v="2804.16"/>
    <x v="2861"/>
  </r>
  <r>
    <x v="2881"/>
    <s v="SP06"/>
    <s v="P20"/>
    <s v="G5"/>
    <x v="49"/>
    <x v="2239"/>
    <n v="1041"/>
    <x v="2"/>
    <s v="Ches Bonnell"/>
    <n v="2024"/>
    <m/>
    <n v="2.76"/>
    <n v="2873.16"/>
    <x v="2862"/>
  </r>
  <r>
    <x v="2882"/>
    <s v="SP06"/>
    <s v="P21"/>
    <s v="G2"/>
    <x v="129"/>
    <x v="2240"/>
    <n v="1004"/>
    <x v="0"/>
    <s v="Ches Bonnell"/>
    <n v="2023"/>
    <m/>
    <n v="3.32"/>
    <n v="3333.2799999999997"/>
    <x v="2863"/>
  </r>
  <r>
    <x v="2883"/>
    <s v="SP06"/>
    <s v="P21"/>
    <s v="G5"/>
    <x v="272"/>
    <x v="306"/>
    <n v="637"/>
    <x v="3"/>
    <s v="Ches Bonnell"/>
    <n v="2024"/>
    <m/>
    <n v="3.32"/>
    <n v="2114.8399999999997"/>
    <x v="2864"/>
  </r>
  <r>
    <x v="2884"/>
    <s v="SP06"/>
    <s v="P21"/>
    <s v="G6"/>
    <x v="395"/>
    <x v="2241"/>
    <n v="68"/>
    <x v="0"/>
    <s v="Ches Bonnell"/>
    <n v="2024"/>
    <m/>
    <n v="3.32"/>
    <n v="225.76"/>
    <x v="2865"/>
  </r>
  <r>
    <x v="2885"/>
    <s v="SP06"/>
    <s v="P22"/>
    <s v="G2"/>
    <x v="40"/>
    <x v="135"/>
    <n v="504"/>
    <x v="0"/>
    <s v="Ches Bonnell"/>
    <n v="2023"/>
    <m/>
    <n v="2.65"/>
    <n v="1335.6"/>
    <x v="2866"/>
  </r>
  <r>
    <x v="2886"/>
    <s v="SP06"/>
    <s v="P22"/>
    <s v="G4"/>
    <x v="160"/>
    <x v="2242"/>
    <n v="294"/>
    <x v="0"/>
    <s v="Ches Bonnell"/>
    <n v="2023"/>
    <m/>
    <n v="2.65"/>
    <n v="779.1"/>
    <x v="2867"/>
  </r>
  <r>
    <x v="2887"/>
    <s v="SP06"/>
    <s v="P22"/>
    <s v="G1"/>
    <x v="196"/>
    <x v="1353"/>
    <n v="256"/>
    <x v="0"/>
    <s v="Ches Bonnell"/>
    <n v="2023"/>
    <m/>
    <n v="2.65"/>
    <n v="678.4"/>
    <x v="2868"/>
  </r>
  <r>
    <x v="2888"/>
    <s v="SP06"/>
    <s v="P22"/>
    <s v="G2"/>
    <x v="410"/>
    <x v="1605"/>
    <n v="77"/>
    <x v="0"/>
    <s v="Ches Bonnell"/>
    <n v="2024"/>
    <m/>
    <n v="2.65"/>
    <n v="204.04999999999998"/>
    <x v="2869"/>
  </r>
  <r>
    <x v="2889"/>
    <s v="SP06"/>
    <s v="P01"/>
    <s v="G6"/>
    <x v="124"/>
    <x v="103"/>
    <n v="60"/>
    <x v="0"/>
    <s v="Ches Bonnell"/>
    <n v="2023"/>
    <m/>
    <n v="5.26"/>
    <n v="315.59999999999997"/>
    <x v="2870"/>
  </r>
  <r>
    <x v="2890"/>
    <s v="SP06"/>
    <s v="P01"/>
    <s v="G3"/>
    <x v="307"/>
    <x v="2243"/>
    <n v="740"/>
    <x v="0"/>
    <s v="Ches Bonnell"/>
    <n v="2023"/>
    <m/>
    <n v="5.26"/>
    <n v="3892.3999999999996"/>
    <x v="2871"/>
  </r>
  <r>
    <x v="2891"/>
    <s v="SP06"/>
    <s v="P01"/>
    <s v="G6"/>
    <x v="419"/>
    <x v="2244"/>
    <n v="164"/>
    <x v="0"/>
    <s v="Ches Bonnell"/>
    <n v="2024"/>
    <m/>
    <n v="5.26"/>
    <n v="862.64"/>
    <x v="2872"/>
  </r>
  <r>
    <x v="2892"/>
    <s v="SP06"/>
    <s v="P01"/>
    <s v="G1"/>
    <x v="233"/>
    <x v="2143"/>
    <n v="175"/>
    <x v="0"/>
    <s v="Ches Bonnell"/>
    <n v="2023"/>
    <m/>
    <n v="5.26"/>
    <n v="920.5"/>
    <x v="2873"/>
  </r>
  <r>
    <x v="2893"/>
    <s v="SP06"/>
    <s v="P01"/>
    <s v="G2"/>
    <x v="54"/>
    <x v="2245"/>
    <n v="253"/>
    <x v="1"/>
    <s v="Ches Bonnell"/>
    <n v="2024"/>
    <m/>
    <n v="5.26"/>
    <n v="1330.78"/>
    <x v="2874"/>
  </r>
  <r>
    <x v="2894"/>
    <s v="SP06"/>
    <s v="P01"/>
    <s v="G5"/>
    <x v="89"/>
    <x v="2246"/>
    <n v="6"/>
    <x v="0"/>
    <s v="Ches Bonnell"/>
    <n v="2023"/>
    <m/>
    <n v="5.26"/>
    <n v="31.56"/>
    <x v="2875"/>
  </r>
  <r>
    <x v="2895"/>
    <s v="SP06"/>
    <s v="P04"/>
    <s v="G4"/>
    <x v="78"/>
    <x v="2247"/>
    <n v="110"/>
    <x v="0"/>
    <s v="Ches Bonnell"/>
    <n v="2023"/>
    <m/>
    <n v="3.85"/>
    <n v="423.5"/>
    <x v="2876"/>
  </r>
  <r>
    <x v="2896"/>
    <s v="SP06"/>
    <s v="P04"/>
    <s v="G2"/>
    <x v="2"/>
    <x v="487"/>
    <n v="386"/>
    <x v="0"/>
    <s v="Ches Bonnell"/>
    <n v="2024"/>
    <m/>
    <n v="3.85"/>
    <n v="1486.1000000000001"/>
    <x v="2877"/>
  </r>
  <r>
    <x v="2897"/>
    <s v="SP06"/>
    <s v="P04"/>
    <s v="G5"/>
    <x v="209"/>
    <x v="825"/>
    <n v="721"/>
    <x v="0"/>
    <s v="Ches Bonnell"/>
    <n v="2024"/>
    <m/>
    <n v="3.85"/>
    <n v="2775.85"/>
    <x v="2878"/>
  </r>
  <r>
    <x v="2898"/>
    <s v="SP06"/>
    <s v="P04"/>
    <s v="G6"/>
    <x v="91"/>
    <x v="1758"/>
    <n v="446"/>
    <x v="0"/>
    <s v="Ches Bonnell"/>
    <n v="2024"/>
    <m/>
    <n v="3.85"/>
    <n v="1717.1000000000001"/>
    <x v="2879"/>
  </r>
  <r>
    <x v="2899"/>
    <s v="SP06"/>
    <s v="P05"/>
    <s v="G1"/>
    <x v="209"/>
    <x v="2248"/>
    <n v="33"/>
    <x v="0"/>
    <s v="Ches Bonnell"/>
    <n v="2024"/>
    <m/>
    <n v="5.72"/>
    <n v="188.76"/>
    <x v="2880"/>
  </r>
  <r>
    <x v="2900"/>
    <s v="SP06"/>
    <s v="P05"/>
    <s v="G1"/>
    <x v="39"/>
    <x v="2249"/>
    <n v="517"/>
    <x v="2"/>
    <s v="Ches Bonnell"/>
    <n v="2024"/>
    <m/>
    <n v="5.72"/>
    <n v="2957.24"/>
    <x v="2881"/>
  </r>
  <r>
    <x v="2901"/>
    <s v="SP06"/>
    <s v="P05"/>
    <s v="G6"/>
    <x v="0"/>
    <x v="2250"/>
    <n v="931"/>
    <x v="0"/>
    <s v="Ches Bonnell"/>
    <n v="2023"/>
    <m/>
    <n v="5.72"/>
    <n v="5325.32"/>
    <x v="2882"/>
  </r>
  <r>
    <x v="2902"/>
    <s v="SP06"/>
    <s v="P05"/>
    <s v="G1"/>
    <x v="379"/>
    <x v="1638"/>
    <n v="161"/>
    <x v="3"/>
    <s v="Ches Bonnell"/>
    <n v="2024"/>
    <m/>
    <n v="5.72"/>
    <n v="920.92"/>
    <x v="2883"/>
  </r>
  <r>
    <x v="2903"/>
    <s v="SP06"/>
    <s v="P06"/>
    <s v="G2"/>
    <x v="72"/>
    <x v="2251"/>
    <n v="68"/>
    <x v="0"/>
    <s v="Ches Bonnell"/>
    <n v="2023"/>
    <m/>
    <n v="6.31"/>
    <n v="429.08"/>
    <x v="2884"/>
  </r>
  <r>
    <x v="2904"/>
    <s v="SP06"/>
    <s v="P06"/>
    <s v="G4"/>
    <x v="11"/>
    <x v="2252"/>
    <n v="278"/>
    <x v="2"/>
    <s v="Ches Bonnell"/>
    <n v="2024"/>
    <m/>
    <n v="6.31"/>
    <n v="1754.1799999999998"/>
    <x v="2885"/>
  </r>
  <r>
    <x v="2905"/>
    <s v="SP06"/>
    <s v="P07"/>
    <s v="G1"/>
    <x v="84"/>
    <x v="195"/>
    <n v="215"/>
    <x v="0"/>
    <s v="Ches Bonnell"/>
    <n v="2023"/>
    <m/>
    <n v="9.94"/>
    <n v="2137.1"/>
    <x v="2886"/>
  </r>
  <r>
    <x v="2906"/>
    <s v="SP06"/>
    <s v="P07"/>
    <s v="G5"/>
    <x v="245"/>
    <x v="2253"/>
    <n v="218"/>
    <x v="0"/>
    <s v="Ches Bonnell"/>
    <n v="2023"/>
    <m/>
    <n v="9.94"/>
    <n v="2166.92"/>
    <x v="2887"/>
  </r>
  <r>
    <x v="2907"/>
    <s v="SP06"/>
    <s v="P07"/>
    <s v="G2"/>
    <x v="94"/>
    <x v="1055"/>
    <n v="209"/>
    <x v="1"/>
    <s v="Ches Bonnell"/>
    <n v="2024"/>
    <m/>
    <n v="9.94"/>
    <n v="2077.46"/>
    <x v="2888"/>
  </r>
  <r>
    <x v="2908"/>
    <s v="SP06"/>
    <s v="P07"/>
    <s v="G6"/>
    <x v="40"/>
    <x v="2183"/>
    <n v="190"/>
    <x v="0"/>
    <s v="Ches Bonnell"/>
    <n v="2023"/>
    <m/>
    <n v="9.94"/>
    <n v="1888.6"/>
    <x v="2889"/>
  </r>
  <r>
    <x v="2909"/>
    <s v="SP06"/>
    <s v="P07"/>
    <s v="G6"/>
    <x v="26"/>
    <x v="1858"/>
    <n v="173"/>
    <x v="0"/>
    <s v="Ches Bonnell"/>
    <n v="2023"/>
    <m/>
    <n v="9.94"/>
    <n v="1719.62"/>
    <x v="2890"/>
  </r>
  <r>
    <x v="2910"/>
    <s v="SP06"/>
    <s v="P07"/>
    <s v="G1"/>
    <x v="70"/>
    <x v="2254"/>
    <n v="219"/>
    <x v="0"/>
    <s v="Ches Bonnell"/>
    <n v="2023"/>
    <m/>
    <n v="9.94"/>
    <n v="2176.8599999999997"/>
    <x v="2891"/>
  </r>
  <r>
    <x v="2911"/>
    <s v="SP06"/>
    <s v="P07"/>
    <s v="G6"/>
    <x v="72"/>
    <x v="910"/>
    <n v="208"/>
    <x v="0"/>
    <s v="Ches Bonnell"/>
    <n v="2023"/>
    <m/>
    <n v="9.94"/>
    <n v="2067.52"/>
    <x v="2892"/>
  </r>
  <r>
    <x v="2912"/>
    <s v="SP06"/>
    <s v="P07"/>
    <s v="G2"/>
    <x v="238"/>
    <x v="1675"/>
    <n v="210"/>
    <x v="0"/>
    <s v="Ches Bonnell"/>
    <n v="2024"/>
    <m/>
    <n v="9.94"/>
    <n v="2087.4"/>
    <x v="2893"/>
  </r>
  <r>
    <x v="2913"/>
    <s v="SP06"/>
    <s v="P07"/>
    <s v="G2"/>
    <x v="358"/>
    <x v="166"/>
    <n v="271"/>
    <x v="0"/>
    <s v="Ches Bonnell"/>
    <n v="2023"/>
    <m/>
    <n v="9.94"/>
    <n v="2693.74"/>
    <x v="2894"/>
  </r>
  <r>
    <x v="2914"/>
    <s v="SP06"/>
    <s v="P08"/>
    <s v="G4"/>
    <x v="289"/>
    <x v="1294"/>
    <n v="455"/>
    <x v="0"/>
    <s v="Ches Bonnell"/>
    <n v="2023"/>
    <m/>
    <n v="7.73"/>
    <n v="3517.15"/>
    <x v="2895"/>
  </r>
  <r>
    <x v="2915"/>
    <s v="SP06"/>
    <s v="P08"/>
    <s v="G2"/>
    <x v="420"/>
    <x v="2255"/>
    <n v="215"/>
    <x v="1"/>
    <s v="Ches Bonnell"/>
    <n v="2024"/>
    <m/>
    <n v="7.73"/>
    <n v="1661.95"/>
    <x v="2896"/>
  </r>
  <r>
    <x v="2916"/>
    <s v="SP06"/>
    <s v="P08"/>
    <s v="G1"/>
    <x v="315"/>
    <x v="138"/>
    <n v="275"/>
    <x v="0"/>
    <s v="Ches Bonnell"/>
    <n v="2023"/>
    <m/>
    <n v="7.73"/>
    <n v="2125.75"/>
    <x v="2897"/>
  </r>
  <r>
    <x v="2917"/>
    <s v="SP06"/>
    <s v="P09"/>
    <s v="G2"/>
    <x v="375"/>
    <x v="2256"/>
    <n v="217"/>
    <x v="3"/>
    <s v="Ches Bonnell"/>
    <n v="2024"/>
    <m/>
    <n v="3.68"/>
    <n v="798.56000000000006"/>
    <x v="2898"/>
  </r>
  <r>
    <x v="2918"/>
    <s v="SP06"/>
    <s v="P09"/>
    <s v="G6"/>
    <x v="348"/>
    <x v="2257"/>
    <n v="594"/>
    <x v="0"/>
    <s v="Ches Bonnell"/>
    <n v="2024"/>
    <m/>
    <n v="3.68"/>
    <n v="2185.92"/>
    <x v="2899"/>
  </r>
  <r>
    <x v="2919"/>
    <s v="SP06"/>
    <s v="P10"/>
    <s v="G2"/>
    <x v="253"/>
    <x v="2258"/>
    <n v="44"/>
    <x v="0"/>
    <s v="Ches Bonnell"/>
    <n v="2023"/>
    <m/>
    <n v="8.2200000000000006"/>
    <n v="361.68"/>
    <x v="2900"/>
  </r>
  <r>
    <x v="2920"/>
    <s v="SP06"/>
    <s v="P10"/>
    <s v="G6"/>
    <x v="389"/>
    <x v="773"/>
    <n v="189"/>
    <x v="0"/>
    <s v="Ches Bonnell"/>
    <n v="2023"/>
    <m/>
    <n v="8.2200000000000006"/>
    <n v="1553.5800000000002"/>
    <x v="2157"/>
  </r>
  <r>
    <x v="2921"/>
    <s v="SP06"/>
    <s v="P10"/>
    <s v="G2"/>
    <x v="447"/>
    <x v="2259"/>
    <n v="715"/>
    <x v="0"/>
    <s v="Ches Bonnell"/>
    <n v="2023"/>
    <m/>
    <n v="8.2200000000000006"/>
    <n v="5877.3"/>
    <x v="2901"/>
  </r>
  <r>
    <x v="2922"/>
    <s v="SP06"/>
    <s v="P10"/>
    <s v="G5"/>
    <x v="256"/>
    <x v="1021"/>
    <n v="34"/>
    <x v="0"/>
    <s v="Ches Bonnell"/>
    <n v="2024"/>
    <m/>
    <n v="8.2200000000000006"/>
    <n v="279.48"/>
    <x v="2902"/>
  </r>
  <r>
    <x v="2923"/>
    <s v="SP06"/>
    <s v="P10"/>
    <s v="G6"/>
    <x v="26"/>
    <x v="2260"/>
    <n v="779"/>
    <x v="0"/>
    <s v="Ches Bonnell"/>
    <n v="2023"/>
    <m/>
    <n v="8.2200000000000006"/>
    <n v="6403.38"/>
    <x v="2903"/>
  </r>
  <r>
    <x v="2924"/>
    <s v="SP06"/>
    <s v="P11"/>
    <s v="G6"/>
    <x v="230"/>
    <x v="2261"/>
    <n v="288"/>
    <x v="0"/>
    <s v="Ches Bonnell"/>
    <n v="2023"/>
    <m/>
    <n v="10.23"/>
    <n v="2946.2400000000002"/>
    <x v="2904"/>
  </r>
  <r>
    <x v="2925"/>
    <s v="SP06"/>
    <s v="P13"/>
    <s v="G4"/>
    <x v="175"/>
    <x v="2262"/>
    <n v="250"/>
    <x v="0"/>
    <s v="Ches Bonnell"/>
    <n v="2023"/>
    <m/>
    <n v="10.51"/>
    <n v="2627.5"/>
    <x v="2905"/>
  </r>
  <r>
    <x v="2926"/>
    <s v="SP06"/>
    <s v="P13"/>
    <s v="G1"/>
    <x v="388"/>
    <x v="1476"/>
    <n v="48"/>
    <x v="0"/>
    <s v="Ches Bonnell"/>
    <n v="2023"/>
    <m/>
    <n v="10.51"/>
    <n v="504.48"/>
    <x v="2906"/>
  </r>
  <r>
    <x v="2927"/>
    <s v="SP06"/>
    <s v="P13"/>
    <s v="G1"/>
    <x v="162"/>
    <x v="2263"/>
    <n v="423"/>
    <x v="0"/>
    <s v="Ches Bonnell"/>
    <n v="2023"/>
    <m/>
    <n v="10.51"/>
    <n v="4445.7299999999996"/>
    <x v="2907"/>
  </r>
  <r>
    <x v="2928"/>
    <s v="SP06"/>
    <s v="P13"/>
    <s v="G1"/>
    <x v="85"/>
    <x v="297"/>
    <n v="372"/>
    <x v="1"/>
    <s v="Ches Bonnell"/>
    <n v="2024"/>
    <m/>
    <n v="10.51"/>
    <n v="3909.72"/>
    <x v="304"/>
  </r>
  <r>
    <x v="2929"/>
    <s v="SP06"/>
    <s v="P13"/>
    <s v="G5"/>
    <x v="362"/>
    <x v="2264"/>
    <n v="1200"/>
    <x v="1"/>
    <s v="Ches Bonnell"/>
    <n v="2024"/>
    <m/>
    <n v="10.51"/>
    <n v="12612"/>
    <x v="2908"/>
  </r>
  <r>
    <x v="2930"/>
    <s v="SP06"/>
    <s v="P15"/>
    <s v="G4"/>
    <x v="74"/>
    <x v="1061"/>
    <n v="324"/>
    <x v="0"/>
    <s v="Ches Bonnell"/>
    <n v="2024"/>
    <m/>
    <n v="12.41"/>
    <n v="4020.84"/>
    <x v="2909"/>
  </r>
  <r>
    <x v="2931"/>
    <s v="SP06"/>
    <s v="P16"/>
    <s v="G5"/>
    <x v="19"/>
    <x v="2265"/>
    <n v="858"/>
    <x v="0"/>
    <s v="Ches Bonnell"/>
    <n v="2023"/>
    <m/>
    <n v="9.57"/>
    <n v="8211.06"/>
    <x v="2910"/>
  </r>
  <r>
    <x v="2932"/>
    <s v="SP06"/>
    <s v="P16"/>
    <s v="G3"/>
    <x v="241"/>
    <x v="1039"/>
    <n v="429"/>
    <x v="0"/>
    <s v="Ches Bonnell"/>
    <n v="2024"/>
    <m/>
    <n v="9.57"/>
    <n v="4105.53"/>
    <x v="2911"/>
  </r>
  <r>
    <x v="2933"/>
    <s v="SP06"/>
    <s v="P16"/>
    <s v="G1"/>
    <x v="172"/>
    <x v="2266"/>
    <n v="432"/>
    <x v="0"/>
    <s v="Ches Bonnell"/>
    <n v="2023"/>
    <m/>
    <n v="9.57"/>
    <n v="4134.24"/>
    <x v="2912"/>
  </r>
  <r>
    <x v="2934"/>
    <s v="SP06"/>
    <s v="P16"/>
    <s v="G4"/>
    <x v="146"/>
    <x v="2267"/>
    <n v="1029"/>
    <x v="0"/>
    <s v="Ches Bonnell"/>
    <n v="2024"/>
    <m/>
    <n v="9.57"/>
    <n v="9847.5300000000007"/>
    <x v="2913"/>
  </r>
  <r>
    <x v="2935"/>
    <s v="SP06"/>
    <s v="P17"/>
    <s v="G4"/>
    <x v="224"/>
    <x v="2268"/>
    <n v="157"/>
    <x v="0"/>
    <s v="Ches Bonnell"/>
    <n v="2023"/>
    <m/>
    <n v="8.43"/>
    <n v="1323.51"/>
    <x v="2914"/>
  </r>
  <r>
    <x v="2936"/>
    <s v="SP06"/>
    <s v="P17"/>
    <s v="G4"/>
    <x v="447"/>
    <x v="2269"/>
    <n v="248"/>
    <x v="0"/>
    <s v="Ches Bonnell"/>
    <n v="2023"/>
    <m/>
    <n v="8.43"/>
    <n v="2090.64"/>
    <x v="2915"/>
  </r>
  <r>
    <x v="2937"/>
    <s v="SP06"/>
    <s v="P17"/>
    <s v="G6"/>
    <x v="203"/>
    <x v="2270"/>
    <n v="1932"/>
    <x v="0"/>
    <s v="Ches Bonnell"/>
    <n v="2023"/>
    <m/>
    <n v="8.43"/>
    <n v="16286.76"/>
    <x v="2916"/>
  </r>
  <r>
    <x v="2938"/>
    <s v="SP06"/>
    <s v="P17"/>
    <s v="G2"/>
    <x v="317"/>
    <x v="2271"/>
    <n v="389"/>
    <x v="0"/>
    <s v="Ches Bonnell"/>
    <n v="2023"/>
    <m/>
    <n v="8.43"/>
    <n v="3279.27"/>
    <x v="2917"/>
  </r>
  <r>
    <x v="2939"/>
    <s v="SP06"/>
    <s v="P17"/>
    <s v="G5"/>
    <x v="299"/>
    <x v="2272"/>
    <n v="828"/>
    <x v="0"/>
    <s v="Ches Bonnell"/>
    <n v="2023"/>
    <m/>
    <n v="8.43"/>
    <n v="6980.04"/>
    <x v="2918"/>
  </r>
  <r>
    <x v="2940"/>
    <s v="SP06"/>
    <s v="P18"/>
    <s v="G1"/>
    <x v="81"/>
    <x v="2273"/>
    <n v="1214"/>
    <x v="0"/>
    <s v="Ches Bonnell"/>
    <n v="2023"/>
    <m/>
    <n v="6.8"/>
    <n v="8255.1999999999989"/>
    <x v="2919"/>
  </r>
  <r>
    <x v="2941"/>
    <s v="SP06"/>
    <s v="P18"/>
    <s v="G6"/>
    <x v="49"/>
    <x v="2274"/>
    <n v="228"/>
    <x v="2"/>
    <s v="Ches Bonnell"/>
    <n v="2024"/>
    <m/>
    <n v="6.8"/>
    <n v="1550.3999999999999"/>
    <x v="2920"/>
  </r>
  <r>
    <x v="2942"/>
    <s v="SP06"/>
    <s v="P18"/>
    <s v="G3"/>
    <x v="408"/>
    <x v="2275"/>
    <n v="1663"/>
    <x v="0"/>
    <s v="Ches Bonnell"/>
    <n v="2023"/>
    <m/>
    <n v="6.8"/>
    <n v="11308.4"/>
    <x v="2921"/>
  </r>
  <r>
    <x v="2943"/>
    <s v="SP06"/>
    <s v="P18"/>
    <s v="G5"/>
    <x v="10"/>
    <x v="2103"/>
    <n v="1037"/>
    <x v="0"/>
    <s v="Ches Bonnell"/>
    <n v="2023"/>
    <m/>
    <n v="6.8"/>
    <n v="7051.5999999999995"/>
    <x v="2922"/>
  </r>
  <r>
    <x v="2944"/>
    <s v="SP06"/>
    <s v="P19"/>
    <s v="G4"/>
    <x v="257"/>
    <x v="2276"/>
    <n v="131"/>
    <x v="0"/>
    <s v="Ches Bonnell"/>
    <n v="2023"/>
    <m/>
    <n v="5.04"/>
    <n v="660.24"/>
    <x v="2923"/>
  </r>
  <r>
    <x v="2945"/>
    <s v="SP06"/>
    <s v="P20"/>
    <s v="G5"/>
    <x v="345"/>
    <x v="2277"/>
    <n v="1446"/>
    <x v="0"/>
    <s v="Ches Bonnell"/>
    <n v="2023"/>
    <m/>
    <n v="2.76"/>
    <n v="3990.9599999999996"/>
    <x v="2924"/>
  </r>
  <r>
    <x v="2946"/>
    <s v="SP06"/>
    <s v="P20"/>
    <s v="G5"/>
    <x v="224"/>
    <x v="2278"/>
    <n v="1023"/>
    <x v="0"/>
    <s v="Ches Bonnell"/>
    <n v="2023"/>
    <m/>
    <n v="2.76"/>
    <n v="2823.4799999999996"/>
    <x v="2925"/>
  </r>
  <r>
    <x v="2947"/>
    <s v="SP06"/>
    <s v="P21"/>
    <s v="G1"/>
    <x v="427"/>
    <x v="2279"/>
    <n v="80"/>
    <x v="0"/>
    <s v="Ches Bonnell"/>
    <n v="2023"/>
    <m/>
    <n v="3.32"/>
    <n v="265.59999999999997"/>
    <x v="2926"/>
  </r>
  <r>
    <x v="2948"/>
    <s v="SP06"/>
    <s v="P21"/>
    <s v="G2"/>
    <x v="149"/>
    <x v="1660"/>
    <n v="469"/>
    <x v="0"/>
    <s v="Ches Bonnell"/>
    <n v="2023"/>
    <m/>
    <n v="3.32"/>
    <n v="1557.08"/>
    <x v="2927"/>
  </r>
  <r>
    <x v="2949"/>
    <s v="SP06"/>
    <s v="P21"/>
    <s v="G6"/>
    <x v="267"/>
    <x v="1778"/>
    <n v="617"/>
    <x v="1"/>
    <s v="Ches Bonnell"/>
    <n v="2024"/>
    <m/>
    <n v="3.32"/>
    <n v="2048.44"/>
    <x v="2928"/>
  </r>
  <r>
    <x v="2950"/>
    <s v="SP06"/>
    <s v="P21"/>
    <s v="G1"/>
    <x v="446"/>
    <x v="2280"/>
    <n v="1172"/>
    <x v="0"/>
    <s v="Ches Bonnell"/>
    <n v="2023"/>
    <m/>
    <n v="3.32"/>
    <n v="3891.04"/>
    <x v="2929"/>
  </r>
  <r>
    <x v="2951"/>
    <s v="SP06"/>
    <s v="P22"/>
    <s v="G2"/>
    <x v="89"/>
    <x v="2281"/>
    <n v="513"/>
    <x v="0"/>
    <s v="Ches Bonnell"/>
    <n v="2023"/>
    <m/>
    <n v="2.65"/>
    <n v="1359.45"/>
    <x v="2930"/>
  </r>
  <r>
    <x v="2952"/>
    <s v="SP06"/>
    <s v="P22"/>
    <s v="G5"/>
    <x v="280"/>
    <x v="2282"/>
    <n v="639"/>
    <x v="0"/>
    <s v="Ches Bonnell"/>
    <n v="2024"/>
    <m/>
    <n v="2.65"/>
    <n v="1693.35"/>
    <x v="2931"/>
  </r>
  <r>
    <x v="2953"/>
    <s v="SP06"/>
    <s v="P22"/>
    <s v="G2"/>
    <x v="265"/>
    <x v="228"/>
    <n v="243"/>
    <x v="0"/>
    <s v="Ches Bonnell"/>
    <n v="2023"/>
    <m/>
    <n v="2.65"/>
    <n v="643.94999999999993"/>
    <x v="2932"/>
  </r>
  <r>
    <x v="2954"/>
    <s v="SP06"/>
    <s v="P22"/>
    <s v="G4"/>
    <x v="276"/>
    <x v="220"/>
    <n v="496"/>
    <x v="0"/>
    <s v="Ches Bonnell"/>
    <n v="2023"/>
    <m/>
    <n v="2.65"/>
    <n v="1314.3999999999999"/>
    <x v="2933"/>
  </r>
  <r>
    <x v="2955"/>
    <s v="SP06"/>
    <s v="P22"/>
    <s v="G3"/>
    <x v="156"/>
    <x v="2283"/>
    <n v="405"/>
    <x v="0"/>
    <s v="Ches Bonnell"/>
    <n v="2023"/>
    <m/>
    <n v="2.65"/>
    <n v="1073.25"/>
    <x v="2934"/>
  </r>
  <r>
    <x v="2956"/>
    <s v="SP06"/>
    <s v="P22"/>
    <s v="G5"/>
    <x v="326"/>
    <x v="905"/>
    <n v="455"/>
    <x v="0"/>
    <s v="Ches Bonnell"/>
    <n v="2023"/>
    <m/>
    <n v="2.65"/>
    <n v="1205.75"/>
    <x v="2935"/>
  </r>
  <r>
    <x v="2957"/>
    <s v="SP06"/>
    <s v="P01"/>
    <s v="G1"/>
    <x v="293"/>
    <x v="2284"/>
    <n v="570"/>
    <x v="0"/>
    <s v="Ches Bonnell"/>
    <n v="2023"/>
    <m/>
    <n v="5.26"/>
    <n v="2998.2"/>
    <x v="2936"/>
  </r>
  <r>
    <x v="2958"/>
    <s v="SP06"/>
    <s v="P01"/>
    <s v="G6"/>
    <x v="143"/>
    <x v="2285"/>
    <n v="354"/>
    <x v="0"/>
    <s v="Ches Bonnell"/>
    <n v="2023"/>
    <m/>
    <n v="5.26"/>
    <n v="1862.04"/>
    <x v="2937"/>
  </r>
  <r>
    <x v="2959"/>
    <s v="SP06"/>
    <s v="P01"/>
    <s v="G2"/>
    <x v="127"/>
    <x v="1404"/>
    <n v="594"/>
    <x v="0"/>
    <s v="Ches Bonnell"/>
    <n v="2023"/>
    <m/>
    <n v="5.26"/>
    <n v="3124.44"/>
    <x v="2938"/>
  </r>
  <r>
    <x v="2960"/>
    <s v="SP06"/>
    <s v="P01"/>
    <s v="G5"/>
    <x v="147"/>
    <x v="2286"/>
    <n v="79"/>
    <x v="0"/>
    <s v="Ches Bonnell"/>
    <n v="2023"/>
    <m/>
    <n v="5.26"/>
    <n v="415.53999999999996"/>
    <x v="2939"/>
  </r>
  <r>
    <x v="2961"/>
    <s v="SP06"/>
    <s v="P03"/>
    <s v="G6"/>
    <x v="24"/>
    <x v="403"/>
    <n v="513"/>
    <x v="0"/>
    <s v="Ches Bonnell"/>
    <n v="2024"/>
    <m/>
    <n v="5.15"/>
    <n v="2641.9500000000003"/>
    <x v="2940"/>
  </r>
  <r>
    <x v="2962"/>
    <s v="SP06"/>
    <s v="P04"/>
    <s v="G4"/>
    <x v="77"/>
    <x v="2287"/>
    <n v="197"/>
    <x v="0"/>
    <s v="Ches Bonnell"/>
    <n v="2023"/>
    <m/>
    <n v="3.85"/>
    <n v="758.45"/>
    <x v="2941"/>
  </r>
  <r>
    <x v="2963"/>
    <s v="SP06"/>
    <s v="P04"/>
    <s v="G5"/>
    <x v="286"/>
    <x v="143"/>
    <n v="80"/>
    <x v="0"/>
    <s v="Ches Bonnell"/>
    <n v="2024"/>
    <m/>
    <n v="3.85"/>
    <n v="308"/>
    <x v="2942"/>
  </r>
  <r>
    <x v="2964"/>
    <s v="SP06"/>
    <s v="P04"/>
    <s v="G6"/>
    <x v="179"/>
    <x v="2288"/>
    <n v="1176"/>
    <x v="0"/>
    <s v="Ches Bonnell"/>
    <n v="2023"/>
    <m/>
    <n v="3.85"/>
    <n v="4527.6000000000004"/>
    <x v="2943"/>
  </r>
  <r>
    <x v="2965"/>
    <s v="SP06"/>
    <s v="P04"/>
    <s v="G1"/>
    <x v="164"/>
    <x v="2289"/>
    <n v="422"/>
    <x v="0"/>
    <s v="Ches Bonnell"/>
    <n v="2023"/>
    <m/>
    <n v="3.85"/>
    <n v="1624.7"/>
    <x v="2944"/>
  </r>
  <r>
    <x v="2966"/>
    <s v="SP06"/>
    <s v="P04"/>
    <s v="G5"/>
    <x v="232"/>
    <x v="2290"/>
    <n v="999"/>
    <x v="0"/>
    <s v="Ches Bonnell"/>
    <n v="2023"/>
    <m/>
    <n v="3.85"/>
    <n v="3846.15"/>
    <x v="2945"/>
  </r>
  <r>
    <x v="2967"/>
    <s v="SP06"/>
    <s v="P04"/>
    <s v="G6"/>
    <x v="375"/>
    <x v="1801"/>
    <n v="1164"/>
    <x v="0"/>
    <s v="Ches Bonnell"/>
    <n v="2024"/>
    <m/>
    <n v="3.85"/>
    <n v="4481.4000000000005"/>
    <x v="2946"/>
  </r>
  <r>
    <x v="2968"/>
    <s v="SP06"/>
    <s v="P05"/>
    <s v="G2"/>
    <x v="383"/>
    <x v="2291"/>
    <n v="344"/>
    <x v="0"/>
    <s v="Ches Bonnell"/>
    <n v="2023"/>
    <m/>
    <n v="5.72"/>
    <n v="1967.6799999999998"/>
    <x v="2947"/>
  </r>
  <r>
    <x v="2969"/>
    <s v="SP06"/>
    <s v="P05"/>
    <s v="G2"/>
    <x v="184"/>
    <x v="2292"/>
    <n v="105"/>
    <x v="0"/>
    <s v="Ches Bonnell"/>
    <n v="2024"/>
    <m/>
    <n v="5.72"/>
    <n v="600.6"/>
    <x v="2948"/>
  </r>
  <r>
    <x v="2970"/>
    <s v="SP06"/>
    <s v="P05"/>
    <s v="G1"/>
    <x v="85"/>
    <x v="44"/>
    <n v="11"/>
    <x v="1"/>
    <s v="Ches Bonnell"/>
    <n v="2024"/>
    <m/>
    <n v="5.72"/>
    <n v="62.919999999999995"/>
    <x v="2949"/>
  </r>
  <r>
    <x v="2971"/>
    <s v="SP06"/>
    <s v="P05"/>
    <s v="G5"/>
    <x v="332"/>
    <x v="2293"/>
    <n v="1137"/>
    <x v="0"/>
    <s v="Ches Bonnell"/>
    <n v="2023"/>
    <m/>
    <n v="5.72"/>
    <n v="6503.6399999999994"/>
    <x v="2950"/>
  </r>
  <r>
    <x v="2972"/>
    <s v="SP06"/>
    <s v="P06"/>
    <s v="G5"/>
    <x v="170"/>
    <x v="2294"/>
    <n v="160"/>
    <x v="1"/>
    <s v="Ches Bonnell"/>
    <n v="2024"/>
    <m/>
    <n v="6.31"/>
    <n v="1009.5999999999999"/>
    <x v="2951"/>
  </r>
  <r>
    <x v="2973"/>
    <s v="SP06"/>
    <s v="P07"/>
    <s v="G6"/>
    <x v="96"/>
    <x v="2295"/>
    <n v="95"/>
    <x v="0"/>
    <s v="Ches Bonnell"/>
    <n v="2023"/>
    <m/>
    <n v="9.94"/>
    <n v="944.3"/>
    <x v="2952"/>
  </r>
  <r>
    <x v="2974"/>
    <s v="SP06"/>
    <s v="P07"/>
    <s v="G4"/>
    <x v="218"/>
    <x v="1287"/>
    <n v="219"/>
    <x v="0"/>
    <s v="Ches Bonnell"/>
    <n v="2024"/>
    <m/>
    <n v="9.94"/>
    <n v="2176.8599999999997"/>
    <x v="2953"/>
  </r>
  <r>
    <x v="2975"/>
    <s v="SP06"/>
    <s v="P07"/>
    <s v="G5"/>
    <x v="202"/>
    <x v="1823"/>
    <n v="181"/>
    <x v="0"/>
    <s v="Ches Bonnell"/>
    <n v="2023"/>
    <m/>
    <n v="9.94"/>
    <n v="1799.1399999999999"/>
    <x v="2954"/>
  </r>
  <r>
    <x v="2976"/>
    <s v="SP06"/>
    <s v="P07"/>
    <s v="G6"/>
    <x v="17"/>
    <x v="2296"/>
    <n v="221"/>
    <x v="0"/>
    <s v="Ches Bonnell"/>
    <n v="2023"/>
    <m/>
    <n v="9.94"/>
    <n v="2196.7399999999998"/>
    <x v="2955"/>
  </r>
  <r>
    <x v="2977"/>
    <s v="SP06"/>
    <s v="P08"/>
    <s v="G4"/>
    <x v="213"/>
    <x v="1584"/>
    <n v="447"/>
    <x v="0"/>
    <s v="Ches Bonnell"/>
    <n v="2023"/>
    <m/>
    <n v="7.73"/>
    <n v="3455.3100000000004"/>
    <x v="2956"/>
  </r>
  <r>
    <x v="2978"/>
    <s v="SP06"/>
    <s v="P08"/>
    <s v="G1"/>
    <x v="120"/>
    <x v="2297"/>
    <n v="362"/>
    <x v="0"/>
    <s v="Ches Bonnell"/>
    <n v="2023"/>
    <m/>
    <n v="7.73"/>
    <n v="2798.26"/>
    <x v="2957"/>
  </r>
  <r>
    <x v="2979"/>
    <s v="SP06"/>
    <s v="P08"/>
    <s v="G6"/>
    <x v="329"/>
    <x v="812"/>
    <n v="412"/>
    <x v="0"/>
    <s v="Ches Bonnell"/>
    <n v="2023"/>
    <m/>
    <n v="7.73"/>
    <n v="3184.76"/>
    <x v="2958"/>
  </r>
  <r>
    <x v="2980"/>
    <s v="SP06"/>
    <s v="P08"/>
    <s v="G5"/>
    <x v="239"/>
    <x v="884"/>
    <n v="289"/>
    <x v="0"/>
    <s v="Ches Bonnell"/>
    <n v="2023"/>
    <m/>
    <n v="7.73"/>
    <n v="2233.9700000000003"/>
    <x v="2959"/>
  </r>
  <r>
    <x v="2981"/>
    <s v="SP06"/>
    <s v="P08"/>
    <s v="G5"/>
    <x v="109"/>
    <x v="2298"/>
    <n v="649"/>
    <x v="0"/>
    <s v="Ches Bonnell"/>
    <n v="2024"/>
    <m/>
    <n v="7.73"/>
    <n v="5016.7700000000004"/>
    <x v="2960"/>
  </r>
  <r>
    <x v="2982"/>
    <s v="SP06"/>
    <s v="P10"/>
    <s v="G1"/>
    <x v="195"/>
    <x v="461"/>
    <n v="88"/>
    <x v="0"/>
    <s v="Ches Bonnell"/>
    <n v="2024"/>
    <m/>
    <n v="8.2200000000000006"/>
    <n v="723.36"/>
    <x v="2961"/>
  </r>
  <r>
    <x v="2983"/>
    <s v="SP06"/>
    <s v="P10"/>
    <s v="G6"/>
    <x v="124"/>
    <x v="2196"/>
    <n v="132"/>
    <x v="0"/>
    <s v="Ches Bonnell"/>
    <n v="2023"/>
    <m/>
    <n v="8.2200000000000006"/>
    <n v="1085.0400000000002"/>
    <x v="2962"/>
  </r>
  <r>
    <x v="2984"/>
    <s v="SP06"/>
    <s v="P10"/>
    <s v="G2"/>
    <x v="238"/>
    <x v="2299"/>
    <n v="785"/>
    <x v="0"/>
    <s v="Ches Bonnell"/>
    <n v="2024"/>
    <m/>
    <n v="8.2200000000000006"/>
    <n v="6452.7000000000007"/>
    <x v="2963"/>
  </r>
  <r>
    <x v="2985"/>
    <s v="SP06"/>
    <s v="P10"/>
    <s v="G5"/>
    <x v="351"/>
    <x v="2300"/>
    <n v="284"/>
    <x v="0"/>
    <s v="Ches Bonnell"/>
    <n v="2023"/>
    <m/>
    <n v="8.2200000000000006"/>
    <n v="2334.48"/>
    <x v="2964"/>
  </r>
  <r>
    <x v="2986"/>
    <s v="SP06"/>
    <s v="P10"/>
    <s v="G6"/>
    <x v="284"/>
    <x v="1134"/>
    <n v="90"/>
    <x v="0"/>
    <s v="Ches Bonnell"/>
    <n v="2024"/>
    <m/>
    <n v="8.2200000000000006"/>
    <n v="739.80000000000007"/>
    <x v="2965"/>
  </r>
  <r>
    <x v="2987"/>
    <s v="SP06"/>
    <s v="P10"/>
    <s v="G4"/>
    <x v="309"/>
    <x v="1605"/>
    <n v="112"/>
    <x v="1"/>
    <s v="Ches Bonnell"/>
    <n v="2024"/>
    <m/>
    <n v="8.2200000000000006"/>
    <n v="920.6400000000001"/>
    <x v="2966"/>
  </r>
  <r>
    <x v="2988"/>
    <s v="SP06"/>
    <s v="P10"/>
    <s v="G4"/>
    <x v="40"/>
    <x v="2301"/>
    <n v="425"/>
    <x v="0"/>
    <s v="Ches Bonnell"/>
    <n v="2023"/>
    <m/>
    <n v="8.2200000000000006"/>
    <n v="3493.5000000000005"/>
    <x v="2967"/>
  </r>
  <r>
    <x v="2989"/>
    <s v="SP06"/>
    <s v="P10"/>
    <s v="G6"/>
    <x v="414"/>
    <x v="2302"/>
    <n v="286"/>
    <x v="0"/>
    <s v="Ches Bonnell"/>
    <n v="2023"/>
    <m/>
    <n v="8.2200000000000006"/>
    <n v="2350.92"/>
    <x v="2968"/>
  </r>
  <r>
    <x v="2990"/>
    <s v="SP06"/>
    <s v="P10"/>
    <s v="G6"/>
    <x v="445"/>
    <x v="838"/>
    <n v="111"/>
    <x v="0"/>
    <s v="Ches Bonnell"/>
    <n v="2024"/>
    <m/>
    <n v="8.2200000000000006"/>
    <n v="912.42000000000007"/>
    <x v="2969"/>
  </r>
  <r>
    <x v="2991"/>
    <s v="SP06"/>
    <s v="P10"/>
    <s v="G4"/>
    <x v="93"/>
    <x v="2303"/>
    <n v="711"/>
    <x v="0"/>
    <s v="Ches Bonnell"/>
    <n v="2023"/>
    <m/>
    <n v="8.2200000000000006"/>
    <n v="5844.42"/>
    <x v="2970"/>
  </r>
  <r>
    <x v="2992"/>
    <s v="SP06"/>
    <s v="P11"/>
    <s v="G4"/>
    <x v="34"/>
    <x v="193"/>
    <n v="348"/>
    <x v="0"/>
    <s v="Ches Bonnell"/>
    <n v="2023"/>
    <m/>
    <n v="10.23"/>
    <n v="3560.04"/>
    <x v="2971"/>
  </r>
  <r>
    <x v="2993"/>
    <s v="SP06"/>
    <s v="P11"/>
    <s v="G2"/>
    <x v="448"/>
    <x v="2304"/>
    <n v="458"/>
    <x v="1"/>
    <s v="Ches Bonnell"/>
    <n v="2024"/>
    <m/>
    <n v="10.23"/>
    <n v="4685.34"/>
    <x v="2972"/>
  </r>
  <r>
    <x v="2994"/>
    <s v="SP06"/>
    <s v="P11"/>
    <s v="G6"/>
    <x v="29"/>
    <x v="1454"/>
    <n v="111"/>
    <x v="0"/>
    <s v="Ches Bonnell"/>
    <n v="2023"/>
    <m/>
    <n v="10.23"/>
    <n v="1135.53"/>
    <x v="2973"/>
  </r>
  <r>
    <x v="2995"/>
    <s v="SP06"/>
    <s v="P12"/>
    <s v="G5"/>
    <x v="1"/>
    <x v="2305"/>
    <n v="936"/>
    <x v="0"/>
    <s v="Ches Bonnell"/>
    <n v="2023"/>
    <m/>
    <n v="4.74"/>
    <n v="4436.6400000000003"/>
    <x v="2974"/>
  </r>
  <r>
    <x v="2996"/>
    <s v="SP06"/>
    <s v="P12"/>
    <s v="G6"/>
    <x v="421"/>
    <x v="2306"/>
    <n v="488"/>
    <x v="0"/>
    <s v="Ches Bonnell"/>
    <n v="2023"/>
    <m/>
    <n v="4.74"/>
    <n v="2313.12"/>
    <x v="2975"/>
  </r>
  <r>
    <x v="2997"/>
    <s v="SP06"/>
    <s v="P12"/>
    <s v="G5"/>
    <x v="309"/>
    <x v="2307"/>
    <n v="433"/>
    <x v="1"/>
    <s v="Ches Bonnell"/>
    <n v="2024"/>
    <m/>
    <n v="4.74"/>
    <n v="2052.42"/>
    <x v="2976"/>
  </r>
  <r>
    <x v="2998"/>
    <s v="SP06"/>
    <s v="P12"/>
    <s v="G6"/>
    <x v="158"/>
    <x v="2308"/>
    <n v="409"/>
    <x v="0"/>
    <s v="Ches Bonnell"/>
    <n v="2023"/>
    <m/>
    <n v="4.74"/>
    <n v="1938.66"/>
    <x v="2977"/>
  </r>
  <r>
    <x v="2999"/>
    <s v="SP06"/>
    <s v="P13"/>
    <s v="G1"/>
    <x v="425"/>
    <x v="1521"/>
    <n v="142"/>
    <x v="3"/>
    <s v="Ches Bonnell"/>
    <n v="2023"/>
    <m/>
    <n v="10.51"/>
    <n v="1492.42"/>
    <x v="2978"/>
  </r>
  <r>
    <x v="3000"/>
    <s v="SP06"/>
    <s v="P13"/>
    <s v="G2"/>
    <x v="222"/>
    <x v="2309"/>
    <n v="817"/>
    <x v="0"/>
    <s v="Ches Bonnell"/>
    <n v="2024"/>
    <m/>
    <n v="10.51"/>
    <n v="8586.67"/>
    <x v="2979"/>
  </r>
  <r>
    <x v="3001"/>
    <s v="SP06"/>
    <s v="P13"/>
    <s v="G1"/>
    <x v="122"/>
    <x v="346"/>
    <n v="674"/>
    <x v="0"/>
    <s v="Ches Bonnell"/>
    <n v="2023"/>
    <m/>
    <n v="10.51"/>
    <n v="7083.74"/>
    <x v="2980"/>
  </r>
  <r>
    <x v="3002"/>
    <s v="SP06"/>
    <s v="P16"/>
    <s v="G1"/>
    <x v="308"/>
    <x v="282"/>
    <n v="675"/>
    <x v="0"/>
    <s v="Ches Bonnell"/>
    <n v="2024"/>
    <m/>
    <n v="9.57"/>
    <n v="6459.75"/>
    <x v="2981"/>
  </r>
  <r>
    <x v="3003"/>
    <s v="SP06"/>
    <s v="P16"/>
    <s v="G5"/>
    <x v="273"/>
    <x v="655"/>
    <n v="27"/>
    <x v="1"/>
    <s v="Ches Bonnell"/>
    <n v="2024"/>
    <m/>
    <n v="9.57"/>
    <n v="258.39"/>
    <x v="2982"/>
  </r>
  <r>
    <x v="3004"/>
    <s v="SP06"/>
    <s v="P16"/>
    <s v="G6"/>
    <x v="160"/>
    <x v="2310"/>
    <n v="475"/>
    <x v="0"/>
    <s v="Ches Bonnell"/>
    <n v="2023"/>
    <m/>
    <n v="9.57"/>
    <n v="4545.75"/>
    <x v="2983"/>
  </r>
  <r>
    <x v="3005"/>
    <s v="SP06"/>
    <s v="P16"/>
    <s v="G6"/>
    <x v="0"/>
    <x v="2311"/>
    <n v="876"/>
    <x v="0"/>
    <s v="Ches Bonnell"/>
    <n v="2023"/>
    <m/>
    <n v="9.57"/>
    <n v="8383.32"/>
    <x v="2984"/>
  </r>
  <r>
    <x v="3006"/>
    <s v="SP06"/>
    <s v="P17"/>
    <s v="G6"/>
    <x v="336"/>
    <x v="996"/>
    <n v="232"/>
    <x v="0"/>
    <s v="Ches Bonnell"/>
    <n v="2023"/>
    <m/>
    <n v="8.43"/>
    <n v="1955.76"/>
    <x v="2985"/>
  </r>
  <r>
    <x v="3007"/>
    <s v="SP06"/>
    <s v="P17"/>
    <s v="G1"/>
    <x v="7"/>
    <x v="2312"/>
    <n v="149"/>
    <x v="0"/>
    <s v="Ches Bonnell"/>
    <n v="2023"/>
    <m/>
    <n v="8.43"/>
    <n v="1256.07"/>
    <x v="2986"/>
  </r>
  <r>
    <x v="3008"/>
    <s v="SP06"/>
    <s v="P17"/>
    <s v="G6"/>
    <x v="342"/>
    <x v="1850"/>
    <n v="1496"/>
    <x v="0"/>
    <s v="Ches Bonnell"/>
    <n v="2024"/>
    <m/>
    <n v="8.43"/>
    <n v="12611.279999999999"/>
    <x v="2987"/>
  </r>
  <r>
    <x v="3009"/>
    <s v="SP06"/>
    <s v="P17"/>
    <s v="G4"/>
    <x v="416"/>
    <x v="2313"/>
    <n v="2295"/>
    <x v="2"/>
    <s v="Ches Bonnell"/>
    <n v="2024"/>
    <m/>
    <n v="8.43"/>
    <n v="19346.849999999999"/>
    <x v="2988"/>
  </r>
  <r>
    <x v="3010"/>
    <s v="SP06"/>
    <s v="P18"/>
    <s v="G5"/>
    <x v="52"/>
    <x v="2314"/>
    <n v="1889"/>
    <x v="0"/>
    <s v="Ches Bonnell"/>
    <n v="2023"/>
    <m/>
    <n v="6.8"/>
    <n v="12845.199999999999"/>
    <x v="2989"/>
  </r>
  <r>
    <x v="3011"/>
    <s v="SP06"/>
    <s v="P18"/>
    <s v="G1"/>
    <x v="389"/>
    <x v="989"/>
    <n v="14"/>
    <x v="0"/>
    <s v="Ches Bonnell"/>
    <n v="2023"/>
    <m/>
    <n v="6.8"/>
    <n v="95.2"/>
    <x v="2990"/>
  </r>
  <r>
    <x v="3012"/>
    <s v="SP06"/>
    <s v="P18"/>
    <s v="G1"/>
    <x v="274"/>
    <x v="2315"/>
    <n v="38"/>
    <x v="0"/>
    <s v="Ches Bonnell"/>
    <n v="2024"/>
    <m/>
    <n v="6.8"/>
    <n v="258.39999999999998"/>
    <x v="2991"/>
  </r>
  <r>
    <x v="3013"/>
    <s v="SP06"/>
    <s v="P18"/>
    <s v="G6"/>
    <x v="414"/>
    <x v="2316"/>
    <n v="890"/>
    <x v="0"/>
    <s v="Ches Bonnell"/>
    <n v="2023"/>
    <m/>
    <n v="6.8"/>
    <n v="6052"/>
    <x v="2992"/>
  </r>
  <r>
    <x v="3014"/>
    <s v="SP06"/>
    <s v="P19"/>
    <s v="G5"/>
    <x v="141"/>
    <x v="2317"/>
    <n v="74"/>
    <x v="3"/>
    <s v="Ches Bonnell"/>
    <n v="2023"/>
    <m/>
    <n v="5.04"/>
    <n v="372.96"/>
    <x v="2993"/>
  </r>
  <r>
    <x v="3015"/>
    <s v="SP06"/>
    <s v="P19"/>
    <s v="G1"/>
    <x v="395"/>
    <x v="2318"/>
    <n v="89"/>
    <x v="0"/>
    <s v="Ches Bonnell"/>
    <n v="2024"/>
    <m/>
    <n v="5.04"/>
    <n v="448.56"/>
    <x v="2994"/>
  </r>
  <r>
    <x v="3016"/>
    <s v="SP06"/>
    <s v="P19"/>
    <s v="G2"/>
    <x v="426"/>
    <x v="2319"/>
    <n v="304"/>
    <x v="0"/>
    <s v="Ches Bonnell"/>
    <n v="2023"/>
    <m/>
    <n v="5.04"/>
    <n v="1532.16"/>
    <x v="2995"/>
  </r>
  <r>
    <x v="3017"/>
    <s v="SP06"/>
    <s v="P20"/>
    <s v="G1"/>
    <x v="19"/>
    <x v="2320"/>
    <n v="15"/>
    <x v="0"/>
    <s v="Ches Bonnell"/>
    <n v="2023"/>
    <m/>
    <n v="2.76"/>
    <n v="41.4"/>
    <x v="2996"/>
  </r>
  <r>
    <x v="3018"/>
    <s v="SP06"/>
    <s v="P20"/>
    <s v="G4"/>
    <x v="231"/>
    <x v="2225"/>
    <n v="237"/>
    <x v="1"/>
    <s v="Ches Bonnell"/>
    <n v="2024"/>
    <m/>
    <n v="2.76"/>
    <n v="654.12"/>
    <x v="2997"/>
  </r>
  <r>
    <x v="3019"/>
    <s v="SP06"/>
    <s v="P20"/>
    <s v="G6"/>
    <x v="375"/>
    <x v="2321"/>
    <n v="243"/>
    <x v="0"/>
    <s v="Ches Bonnell"/>
    <n v="2024"/>
    <m/>
    <n v="2.76"/>
    <n v="670.68"/>
    <x v="2998"/>
  </r>
  <r>
    <x v="3020"/>
    <s v="SP06"/>
    <s v="P20"/>
    <s v="G5"/>
    <x v="82"/>
    <x v="2322"/>
    <n v="1345"/>
    <x v="0"/>
    <s v="Ches Bonnell"/>
    <n v="2024"/>
    <m/>
    <n v="2.76"/>
    <n v="3712.2"/>
    <x v="2999"/>
  </r>
  <r>
    <x v="3021"/>
    <s v="SP06"/>
    <s v="P21"/>
    <s v="G2"/>
    <x v="318"/>
    <x v="2323"/>
    <n v="492"/>
    <x v="0"/>
    <s v="Ches Bonnell"/>
    <n v="2023"/>
    <m/>
    <n v="3.32"/>
    <n v="1633.4399999999998"/>
    <x v="3000"/>
  </r>
  <r>
    <x v="3022"/>
    <s v="SP06"/>
    <s v="P21"/>
    <s v="G5"/>
    <x v="319"/>
    <x v="1884"/>
    <n v="339"/>
    <x v="0"/>
    <s v="Ches Bonnell"/>
    <n v="2024"/>
    <m/>
    <n v="3.32"/>
    <n v="1125.48"/>
    <x v="3001"/>
  </r>
  <r>
    <x v="3023"/>
    <s v="SP06"/>
    <s v="P21"/>
    <s v="G6"/>
    <x v="32"/>
    <x v="2324"/>
    <n v="101"/>
    <x v="0"/>
    <s v="Ches Bonnell"/>
    <n v="2024"/>
    <m/>
    <n v="3.32"/>
    <n v="335.32"/>
    <x v="3002"/>
  </r>
  <r>
    <x v="3024"/>
    <s v="SP06"/>
    <s v="P21"/>
    <s v="G1"/>
    <x v="425"/>
    <x v="1579"/>
    <n v="283"/>
    <x v="0"/>
    <s v="Ches Bonnell"/>
    <n v="2023"/>
    <m/>
    <n v="3.32"/>
    <n v="939.56"/>
    <x v="3003"/>
  </r>
  <r>
    <x v="3025"/>
    <s v="SP06"/>
    <s v="P22"/>
    <s v="G3"/>
    <x v="365"/>
    <x v="180"/>
    <n v="170"/>
    <x v="2"/>
    <s v="Ches Bonnell"/>
    <n v="2024"/>
    <m/>
    <n v="2.65"/>
    <n v="450.5"/>
    <x v="3004"/>
  </r>
  <r>
    <x v="3026"/>
    <s v="SP06"/>
    <s v="P22"/>
    <s v="G2"/>
    <x v="288"/>
    <x v="2325"/>
    <n v="371"/>
    <x v="0"/>
    <s v="Ches Bonnell"/>
    <n v="2024"/>
    <m/>
    <n v="2.65"/>
    <n v="983.15"/>
    <x v="3005"/>
  </r>
  <r>
    <x v="3027"/>
    <s v="SP06"/>
    <s v="P22"/>
    <s v="G6"/>
    <x v="238"/>
    <x v="1745"/>
    <n v="208"/>
    <x v="0"/>
    <s v="Ches Bonnell"/>
    <n v="2024"/>
    <m/>
    <n v="2.65"/>
    <n v="551.19999999999993"/>
    <x v="3006"/>
  </r>
  <r>
    <x v="3028"/>
    <s v="SP06"/>
    <s v="P22"/>
    <s v="G4"/>
    <x v="79"/>
    <x v="993"/>
    <n v="477"/>
    <x v="0"/>
    <s v="Ches Bonnell"/>
    <n v="2024"/>
    <m/>
    <n v="2.65"/>
    <n v="1264.05"/>
    <x v="3007"/>
  </r>
  <r>
    <x v="3029"/>
    <s v="SP13"/>
    <s v="P01"/>
    <s v="G5"/>
    <x v="178"/>
    <x v="2326"/>
    <n v="278"/>
    <x v="0"/>
    <s v="Andria Kimpton"/>
    <n v="2023"/>
    <m/>
    <n v="5.26"/>
    <n v="1462.28"/>
    <x v="3008"/>
  </r>
  <r>
    <x v="3030"/>
    <s v="SP13"/>
    <s v="P02"/>
    <s v="G5"/>
    <x v="398"/>
    <x v="2327"/>
    <n v="424"/>
    <x v="0"/>
    <s v="Andria Kimpton"/>
    <n v="2023"/>
    <m/>
    <n v="7.48"/>
    <n v="3171.52"/>
    <x v="3009"/>
  </r>
  <r>
    <x v="3031"/>
    <s v="SP13"/>
    <s v="P02"/>
    <s v="G6"/>
    <x v="80"/>
    <x v="316"/>
    <n v="83"/>
    <x v="0"/>
    <s v="Andria Kimpton"/>
    <n v="2024"/>
    <m/>
    <n v="7.48"/>
    <n v="620.84"/>
    <x v="3010"/>
  </r>
  <r>
    <x v="3032"/>
    <s v="SP13"/>
    <s v="P03"/>
    <s v="G1"/>
    <x v="131"/>
    <x v="2328"/>
    <n v="1697"/>
    <x v="0"/>
    <s v="Andria Kimpton"/>
    <n v="2024"/>
    <m/>
    <n v="5.15"/>
    <n v="8739.5500000000011"/>
    <x v="3011"/>
  </r>
  <r>
    <x v="3033"/>
    <s v="SP13"/>
    <s v="P04"/>
    <s v="G1"/>
    <x v="40"/>
    <x v="1410"/>
    <n v="23"/>
    <x v="0"/>
    <s v="Andria Kimpton"/>
    <n v="2023"/>
    <m/>
    <n v="3.85"/>
    <n v="88.55"/>
    <x v="3012"/>
  </r>
  <r>
    <x v="3034"/>
    <s v="SP13"/>
    <s v="P04"/>
    <s v="G2"/>
    <x v="199"/>
    <x v="2329"/>
    <n v="1864"/>
    <x v="0"/>
    <s v="Andria Kimpton"/>
    <n v="2024"/>
    <m/>
    <n v="3.85"/>
    <n v="7176.4000000000005"/>
    <x v="3013"/>
  </r>
  <r>
    <x v="3035"/>
    <s v="SP13"/>
    <s v="P04"/>
    <s v="G5"/>
    <x v="116"/>
    <x v="148"/>
    <n v="261"/>
    <x v="0"/>
    <s v="Andria Kimpton"/>
    <n v="2023"/>
    <m/>
    <n v="3.85"/>
    <n v="1004.85"/>
    <x v="3014"/>
  </r>
  <r>
    <x v="3036"/>
    <s v="SP13"/>
    <s v="P04"/>
    <s v="G6"/>
    <x v="224"/>
    <x v="1292"/>
    <n v="1060"/>
    <x v="0"/>
    <s v="Andria Kimpton"/>
    <n v="2023"/>
    <m/>
    <n v="3.85"/>
    <n v="4081"/>
    <x v="3015"/>
  </r>
  <r>
    <x v="3037"/>
    <s v="SP13"/>
    <s v="P04"/>
    <s v="G5"/>
    <x v="296"/>
    <x v="2330"/>
    <n v="1743"/>
    <x v="0"/>
    <s v="Andria Kimpton"/>
    <n v="2023"/>
    <m/>
    <n v="3.85"/>
    <n v="6710.55"/>
    <x v="3016"/>
  </r>
  <r>
    <x v="3038"/>
    <s v="SP13"/>
    <s v="P04"/>
    <s v="G5"/>
    <x v="162"/>
    <x v="1179"/>
    <n v="956"/>
    <x v="0"/>
    <s v="Andria Kimpton"/>
    <n v="2023"/>
    <m/>
    <n v="3.85"/>
    <n v="3680.6"/>
    <x v="3017"/>
  </r>
  <r>
    <x v="3039"/>
    <s v="SP13"/>
    <s v="P05"/>
    <s v="G2"/>
    <x v="310"/>
    <x v="1363"/>
    <n v="960"/>
    <x v="0"/>
    <s v="Andria Kimpton"/>
    <n v="2024"/>
    <m/>
    <n v="5.72"/>
    <n v="5491.2"/>
    <x v="3018"/>
  </r>
  <r>
    <x v="3040"/>
    <s v="SP13"/>
    <s v="P05"/>
    <s v="G1"/>
    <x v="337"/>
    <x v="2331"/>
    <n v="395"/>
    <x v="2"/>
    <s v="Andria Kimpton"/>
    <n v="2024"/>
    <m/>
    <n v="5.72"/>
    <n v="2259.4"/>
    <x v="3019"/>
  </r>
  <r>
    <x v="3041"/>
    <s v="SP13"/>
    <s v="P06"/>
    <s v="G2"/>
    <x v="12"/>
    <x v="2332"/>
    <n v="74"/>
    <x v="0"/>
    <s v="Andria Kimpton"/>
    <n v="2023"/>
    <m/>
    <n v="6.31"/>
    <n v="466.94"/>
    <x v="3020"/>
  </r>
  <r>
    <x v="3042"/>
    <s v="SP13"/>
    <s v="P06"/>
    <s v="G6"/>
    <x v="68"/>
    <x v="1279"/>
    <n v="25"/>
    <x v="1"/>
    <s v="Andria Kimpton"/>
    <n v="2024"/>
    <m/>
    <n v="6.31"/>
    <n v="157.75"/>
    <x v="3021"/>
  </r>
  <r>
    <x v="3043"/>
    <s v="SP13"/>
    <s v="P07"/>
    <s v="G1"/>
    <x v="51"/>
    <x v="2333"/>
    <n v="156"/>
    <x v="1"/>
    <s v="Andria Kimpton"/>
    <n v="2024"/>
    <m/>
    <n v="9.94"/>
    <n v="1550.6399999999999"/>
    <x v="3022"/>
  </r>
  <r>
    <x v="3044"/>
    <s v="SP13"/>
    <s v="P07"/>
    <s v="G5"/>
    <x v="96"/>
    <x v="2334"/>
    <n v="236"/>
    <x v="0"/>
    <s v="Andria Kimpton"/>
    <n v="2023"/>
    <m/>
    <n v="9.94"/>
    <n v="2345.8399999999997"/>
    <x v="3023"/>
  </r>
  <r>
    <x v="3045"/>
    <s v="SP13"/>
    <s v="P08"/>
    <s v="G1"/>
    <x v="191"/>
    <x v="2335"/>
    <n v="102"/>
    <x v="0"/>
    <s v="Andria Kimpton"/>
    <n v="2024"/>
    <m/>
    <n v="7.73"/>
    <n v="788.46"/>
    <x v="3024"/>
  </r>
  <r>
    <x v="3046"/>
    <s v="SP13"/>
    <s v="P08"/>
    <s v="G4"/>
    <x v="123"/>
    <x v="656"/>
    <n v="411"/>
    <x v="0"/>
    <s v="Andria Kimpton"/>
    <n v="2023"/>
    <m/>
    <n v="7.73"/>
    <n v="3177.03"/>
    <x v="3025"/>
  </r>
  <r>
    <x v="3047"/>
    <s v="SP13"/>
    <s v="P08"/>
    <s v="G6"/>
    <x v="54"/>
    <x v="2336"/>
    <n v="520"/>
    <x v="1"/>
    <s v="Andria Kimpton"/>
    <n v="2024"/>
    <m/>
    <n v="7.73"/>
    <n v="4019.6000000000004"/>
    <x v="3026"/>
  </r>
  <r>
    <x v="3048"/>
    <s v="SP13"/>
    <s v="P08"/>
    <s v="G1"/>
    <x v="0"/>
    <x v="2337"/>
    <n v="381"/>
    <x v="0"/>
    <s v="Andria Kimpton"/>
    <n v="2023"/>
    <m/>
    <n v="7.73"/>
    <n v="2945.13"/>
    <x v="3027"/>
  </r>
  <r>
    <x v="3049"/>
    <s v="SP13"/>
    <s v="P08"/>
    <s v="G6"/>
    <x v="45"/>
    <x v="2338"/>
    <n v="507"/>
    <x v="0"/>
    <s v="Andria Kimpton"/>
    <n v="2023"/>
    <m/>
    <n v="7.73"/>
    <n v="3919.11"/>
    <x v="3028"/>
  </r>
  <r>
    <x v="3050"/>
    <s v="SP13"/>
    <s v="P10"/>
    <s v="G2"/>
    <x v="222"/>
    <x v="2241"/>
    <n v="44"/>
    <x v="0"/>
    <s v="Andria Kimpton"/>
    <n v="2024"/>
    <m/>
    <n v="8.2200000000000006"/>
    <n v="361.68"/>
    <x v="3029"/>
  </r>
  <r>
    <x v="3051"/>
    <s v="SP13"/>
    <s v="P10"/>
    <s v="G1"/>
    <x v="351"/>
    <x v="539"/>
    <n v="18"/>
    <x v="0"/>
    <s v="Andria Kimpton"/>
    <n v="2023"/>
    <m/>
    <n v="8.2200000000000006"/>
    <n v="147.96"/>
    <x v="3030"/>
  </r>
  <r>
    <x v="3052"/>
    <s v="SP13"/>
    <s v="P10"/>
    <s v="G5"/>
    <x v="16"/>
    <x v="2339"/>
    <n v="883"/>
    <x v="1"/>
    <s v="Andria Kimpton"/>
    <n v="2024"/>
    <m/>
    <n v="8.2200000000000006"/>
    <n v="7258.26"/>
    <x v="3031"/>
  </r>
  <r>
    <x v="3053"/>
    <s v="SP13"/>
    <s v="P10"/>
    <s v="G2"/>
    <x v="418"/>
    <x v="2340"/>
    <n v="189"/>
    <x v="0"/>
    <s v="Andria Kimpton"/>
    <n v="2023"/>
    <m/>
    <n v="8.2200000000000006"/>
    <n v="1553.5800000000002"/>
    <x v="3032"/>
  </r>
  <r>
    <x v="3054"/>
    <s v="SP13"/>
    <s v="P10"/>
    <s v="G1"/>
    <x v="211"/>
    <x v="2341"/>
    <n v="158"/>
    <x v="2"/>
    <s v="Andria Kimpton"/>
    <n v="2024"/>
    <m/>
    <n v="8.2200000000000006"/>
    <n v="1298.76"/>
    <x v="3033"/>
  </r>
  <r>
    <x v="3055"/>
    <s v="SP13"/>
    <s v="P10"/>
    <s v="G5"/>
    <x v="160"/>
    <x v="2342"/>
    <n v="120"/>
    <x v="0"/>
    <s v="Andria Kimpton"/>
    <n v="2023"/>
    <m/>
    <n v="8.2200000000000006"/>
    <n v="986.40000000000009"/>
    <x v="3034"/>
  </r>
  <r>
    <x v="3056"/>
    <s v="SP13"/>
    <s v="P11"/>
    <s v="G5"/>
    <x v="306"/>
    <x v="2343"/>
    <n v="478"/>
    <x v="0"/>
    <s v="Andria Kimpton"/>
    <n v="2024"/>
    <m/>
    <n v="10.23"/>
    <n v="4889.9400000000005"/>
    <x v="3035"/>
  </r>
  <r>
    <x v="3057"/>
    <s v="SP13"/>
    <s v="P12"/>
    <s v="G2"/>
    <x v="280"/>
    <x v="2107"/>
    <n v="519"/>
    <x v="0"/>
    <s v="Andria Kimpton"/>
    <n v="2024"/>
    <m/>
    <n v="4.74"/>
    <n v="2460.06"/>
    <x v="3036"/>
  </r>
  <r>
    <x v="3058"/>
    <s v="SP13"/>
    <s v="P12"/>
    <s v="G3"/>
    <x v="97"/>
    <x v="2344"/>
    <n v="359"/>
    <x v="0"/>
    <s v="Andria Kimpton"/>
    <n v="2023"/>
    <m/>
    <n v="4.74"/>
    <n v="1701.66"/>
    <x v="3037"/>
  </r>
  <r>
    <x v="3059"/>
    <s v="SP13"/>
    <s v="P12"/>
    <s v="G5"/>
    <x v="350"/>
    <x v="934"/>
    <n v="273"/>
    <x v="0"/>
    <s v="Andria Kimpton"/>
    <n v="2023"/>
    <m/>
    <n v="4.74"/>
    <n v="1294.02"/>
    <x v="3038"/>
  </r>
  <r>
    <x v="3060"/>
    <s v="SP13"/>
    <s v="P12"/>
    <s v="G1"/>
    <x v="124"/>
    <x v="2345"/>
    <n v="8"/>
    <x v="3"/>
    <s v="Andria Kimpton"/>
    <n v="2023"/>
    <m/>
    <n v="4.74"/>
    <n v="37.92"/>
    <x v="3039"/>
  </r>
  <r>
    <x v="3061"/>
    <s v="SP13"/>
    <s v="P12"/>
    <s v="G5"/>
    <x v="151"/>
    <x v="2346"/>
    <n v="689"/>
    <x v="0"/>
    <s v="Andria Kimpton"/>
    <n v="2023"/>
    <m/>
    <n v="4.74"/>
    <n v="3265.86"/>
    <x v="3040"/>
  </r>
  <r>
    <x v="3062"/>
    <s v="SP13"/>
    <s v="P12"/>
    <s v="G2"/>
    <x v="262"/>
    <x v="2347"/>
    <n v="497"/>
    <x v="0"/>
    <s v="Andria Kimpton"/>
    <n v="2023"/>
    <m/>
    <n v="4.74"/>
    <n v="2355.7800000000002"/>
    <x v="3041"/>
  </r>
  <r>
    <x v="3063"/>
    <s v="SP13"/>
    <s v="P13"/>
    <s v="G1"/>
    <x v="405"/>
    <x v="2348"/>
    <n v="519"/>
    <x v="0"/>
    <s v="Andria Kimpton"/>
    <n v="2023"/>
    <m/>
    <n v="10.51"/>
    <n v="5454.69"/>
    <x v="3042"/>
  </r>
  <r>
    <x v="3064"/>
    <s v="SP13"/>
    <s v="P13"/>
    <s v="G1"/>
    <x v="249"/>
    <x v="1802"/>
    <n v="561"/>
    <x v="1"/>
    <s v="Andria Kimpton"/>
    <n v="2024"/>
    <m/>
    <n v="10.51"/>
    <n v="5896.11"/>
    <x v="3043"/>
  </r>
  <r>
    <x v="3065"/>
    <s v="SP13"/>
    <s v="P13"/>
    <s v="G5"/>
    <x v="445"/>
    <x v="2349"/>
    <n v="944"/>
    <x v="0"/>
    <s v="Andria Kimpton"/>
    <n v="2024"/>
    <m/>
    <n v="10.51"/>
    <n v="9921.44"/>
    <x v="3044"/>
  </r>
  <r>
    <x v="3066"/>
    <s v="SP13"/>
    <s v="P13"/>
    <s v="G5"/>
    <x v="236"/>
    <x v="2350"/>
    <n v="3"/>
    <x v="0"/>
    <s v="Andria Kimpton"/>
    <n v="2023"/>
    <m/>
    <n v="10.51"/>
    <n v="31.53"/>
    <x v="3045"/>
  </r>
  <r>
    <x v="3067"/>
    <s v="SP13"/>
    <s v="P13"/>
    <s v="G2"/>
    <x v="126"/>
    <x v="2351"/>
    <n v="248"/>
    <x v="0"/>
    <s v="Andria Kimpton"/>
    <n v="2023"/>
    <m/>
    <n v="10.51"/>
    <n v="2606.48"/>
    <x v="3046"/>
  </r>
  <r>
    <x v="3068"/>
    <s v="SP13"/>
    <s v="P13"/>
    <s v="G2"/>
    <x v="110"/>
    <x v="2352"/>
    <n v="623"/>
    <x v="1"/>
    <s v="Andria Kimpton"/>
    <n v="2024"/>
    <m/>
    <n v="10.51"/>
    <n v="6547.73"/>
    <x v="3047"/>
  </r>
  <r>
    <x v="3069"/>
    <s v="SP13"/>
    <s v="P14"/>
    <s v="G6"/>
    <x v="166"/>
    <x v="1014"/>
    <n v="309"/>
    <x v="0"/>
    <s v="Andria Kimpton"/>
    <n v="2023"/>
    <m/>
    <n v="6.43"/>
    <n v="1986.87"/>
    <x v="3048"/>
  </r>
  <r>
    <x v="3070"/>
    <s v="SP13"/>
    <s v="P14"/>
    <s v="G4"/>
    <x v="32"/>
    <x v="650"/>
    <n v="400"/>
    <x v="0"/>
    <s v="Andria Kimpton"/>
    <n v="2024"/>
    <m/>
    <n v="6.43"/>
    <n v="2572"/>
    <x v="463"/>
  </r>
  <r>
    <x v="3071"/>
    <s v="SP13"/>
    <s v="P14"/>
    <s v="G1"/>
    <x v="97"/>
    <x v="2353"/>
    <n v="361"/>
    <x v="0"/>
    <s v="Andria Kimpton"/>
    <n v="2023"/>
    <m/>
    <n v="6.43"/>
    <n v="2321.23"/>
    <x v="3049"/>
  </r>
  <r>
    <x v="3072"/>
    <s v="SP13"/>
    <s v="P14"/>
    <s v="G1"/>
    <x v="128"/>
    <x v="898"/>
    <n v="425"/>
    <x v="0"/>
    <s v="Andria Kimpton"/>
    <n v="2024"/>
    <m/>
    <n v="6.43"/>
    <n v="2732.75"/>
    <x v="3050"/>
  </r>
  <r>
    <x v="3073"/>
    <s v="SP13"/>
    <s v="P15"/>
    <s v="G6"/>
    <x v="20"/>
    <x v="36"/>
    <n v="273"/>
    <x v="0"/>
    <s v="Andria Kimpton"/>
    <n v="2023"/>
    <m/>
    <n v="12.41"/>
    <n v="3387.93"/>
    <x v="3051"/>
  </r>
  <r>
    <x v="3074"/>
    <s v="SP13"/>
    <s v="P15"/>
    <s v="G6"/>
    <x v="117"/>
    <x v="1575"/>
    <n v="158"/>
    <x v="0"/>
    <s v="Andria Kimpton"/>
    <n v="2024"/>
    <m/>
    <n v="12.41"/>
    <n v="1960.78"/>
    <x v="3052"/>
  </r>
  <r>
    <x v="3075"/>
    <s v="SP13"/>
    <s v="P16"/>
    <s v="G6"/>
    <x v="324"/>
    <x v="1872"/>
    <n v="409"/>
    <x v="0"/>
    <s v="Andria Kimpton"/>
    <n v="2024"/>
    <m/>
    <n v="9.57"/>
    <n v="3914.13"/>
    <x v="3053"/>
  </r>
  <r>
    <x v="3076"/>
    <s v="SP13"/>
    <s v="P16"/>
    <s v="G2"/>
    <x v="200"/>
    <x v="2354"/>
    <n v="350"/>
    <x v="1"/>
    <s v="Andria Kimpton"/>
    <n v="2024"/>
    <m/>
    <n v="9.57"/>
    <n v="3349.5"/>
    <x v="3054"/>
  </r>
  <r>
    <x v="3077"/>
    <s v="SP13"/>
    <s v="P17"/>
    <s v="G6"/>
    <x v="276"/>
    <x v="622"/>
    <n v="138"/>
    <x v="0"/>
    <s v="Andria Kimpton"/>
    <n v="2023"/>
    <m/>
    <n v="8.43"/>
    <n v="1163.3399999999999"/>
    <x v="3055"/>
  </r>
  <r>
    <x v="3078"/>
    <s v="SP13"/>
    <s v="P17"/>
    <s v="G5"/>
    <x v="110"/>
    <x v="1820"/>
    <n v="431"/>
    <x v="1"/>
    <s v="Andria Kimpton"/>
    <n v="2024"/>
    <m/>
    <n v="8.43"/>
    <n v="3633.33"/>
    <x v="3056"/>
  </r>
  <r>
    <x v="3079"/>
    <s v="SP13"/>
    <s v="P18"/>
    <s v="G1"/>
    <x v="93"/>
    <x v="2355"/>
    <n v="66"/>
    <x v="0"/>
    <s v="Andria Kimpton"/>
    <n v="2023"/>
    <m/>
    <n v="6.8"/>
    <n v="448.8"/>
    <x v="3057"/>
  </r>
  <r>
    <x v="3080"/>
    <s v="SP13"/>
    <s v="P18"/>
    <s v="G2"/>
    <x v="371"/>
    <x v="130"/>
    <n v="565"/>
    <x v="0"/>
    <s v="Andria Kimpton"/>
    <n v="2023"/>
    <m/>
    <n v="6.8"/>
    <n v="3842"/>
    <x v="3058"/>
  </r>
  <r>
    <x v="3081"/>
    <s v="SP13"/>
    <s v="P18"/>
    <s v="G1"/>
    <x v="320"/>
    <x v="1032"/>
    <n v="567"/>
    <x v="0"/>
    <s v="Andria Kimpton"/>
    <n v="2024"/>
    <m/>
    <n v="6.8"/>
    <n v="3855.6"/>
    <x v="3059"/>
  </r>
  <r>
    <x v="3082"/>
    <s v="SP13"/>
    <s v="P18"/>
    <s v="G5"/>
    <x v="161"/>
    <x v="1702"/>
    <n v="845"/>
    <x v="3"/>
    <s v="Andria Kimpton"/>
    <n v="2024"/>
    <m/>
    <n v="6.8"/>
    <n v="5746"/>
    <x v="3060"/>
  </r>
  <r>
    <x v="3083"/>
    <s v="SP13"/>
    <s v="P19"/>
    <s v="G5"/>
    <x v="139"/>
    <x v="695"/>
    <n v="364"/>
    <x v="0"/>
    <s v="Andria Kimpton"/>
    <n v="2024"/>
    <m/>
    <n v="5.04"/>
    <n v="1834.56"/>
    <x v="3061"/>
  </r>
  <r>
    <x v="3084"/>
    <s v="SP13"/>
    <s v="P20"/>
    <s v="G6"/>
    <x v="36"/>
    <x v="2356"/>
    <n v="769"/>
    <x v="0"/>
    <s v="Andria Kimpton"/>
    <n v="2023"/>
    <m/>
    <n v="2.76"/>
    <n v="2122.44"/>
    <x v="3062"/>
  </r>
  <r>
    <x v="3085"/>
    <s v="SP13"/>
    <s v="P21"/>
    <s v="G5"/>
    <x v="449"/>
    <x v="2357"/>
    <n v="1404"/>
    <x v="0"/>
    <s v="Andria Kimpton"/>
    <n v="2024"/>
    <m/>
    <n v="3.32"/>
    <n v="4661.28"/>
    <x v="3063"/>
  </r>
  <r>
    <x v="3086"/>
    <s v="SP13"/>
    <s v="P21"/>
    <s v="G6"/>
    <x v="307"/>
    <x v="2358"/>
    <n v="743"/>
    <x v="0"/>
    <s v="Andria Kimpton"/>
    <n v="2023"/>
    <m/>
    <n v="3.32"/>
    <n v="2466.7599999999998"/>
    <x v="3064"/>
  </r>
  <r>
    <x v="3087"/>
    <s v="SP13"/>
    <s v="P21"/>
    <s v="G1"/>
    <x v="281"/>
    <x v="2359"/>
    <n v="270"/>
    <x v="0"/>
    <s v="Andria Kimpton"/>
    <n v="2024"/>
    <m/>
    <n v="3.32"/>
    <n v="896.4"/>
    <x v="3065"/>
  </r>
  <r>
    <x v="3088"/>
    <s v="SP13"/>
    <s v="P21"/>
    <s v="G1"/>
    <x v="69"/>
    <x v="2360"/>
    <n v="199"/>
    <x v="3"/>
    <s v="Andria Kimpton"/>
    <n v="2023"/>
    <m/>
    <n v="3.32"/>
    <n v="660.68"/>
    <x v="3066"/>
  </r>
  <r>
    <x v="3089"/>
    <s v="SP13"/>
    <s v="P21"/>
    <s v="G2"/>
    <x v="243"/>
    <x v="2361"/>
    <n v="320"/>
    <x v="0"/>
    <s v="Andria Kimpton"/>
    <n v="2023"/>
    <m/>
    <n v="3.32"/>
    <n v="1062.3999999999999"/>
    <x v="3067"/>
  </r>
  <r>
    <x v="3090"/>
    <s v="SP13"/>
    <s v="P21"/>
    <s v="G5"/>
    <x v="403"/>
    <x v="2362"/>
    <n v="3"/>
    <x v="0"/>
    <s v="Andria Kimpton"/>
    <n v="2023"/>
    <m/>
    <n v="3.32"/>
    <n v="9.9599999999999991"/>
    <x v="3068"/>
  </r>
  <r>
    <x v="3091"/>
    <s v="SP13"/>
    <s v="P22"/>
    <s v="G6"/>
    <x v="112"/>
    <x v="2363"/>
    <n v="558"/>
    <x v="0"/>
    <s v="Andria Kimpton"/>
    <n v="2023"/>
    <m/>
    <n v="2.65"/>
    <n v="1478.7"/>
    <x v="3069"/>
  </r>
  <r>
    <x v="3092"/>
    <s v="SP13"/>
    <s v="P22"/>
    <s v="G1"/>
    <x v="349"/>
    <x v="2364"/>
    <n v="390"/>
    <x v="1"/>
    <s v="Andria Kimpton"/>
    <n v="2024"/>
    <m/>
    <n v="2.65"/>
    <n v="1033.5"/>
    <x v="3070"/>
  </r>
  <r>
    <x v="3093"/>
    <s v="SP13"/>
    <s v="P22"/>
    <s v="G1"/>
    <x v="316"/>
    <x v="31"/>
    <n v="511"/>
    <x v="0"/>
    <s v="Andria Kimpton"/>
    <n v="2024"/>
    <m/>
    <n v="2.65"/>
    <n v="1354.1499999999999"/>
    <x v="3071"/>
  </r>
  <r>
    <x v="3094"/>
    <s v="SP13"/>
    <s v="P22"/>
    <s v="G4"/>
    <x v="40"/>
    <x v="2365"/>
    <n v="309"/>
    <x v="0"/>
    <s v="Andria Kimpton"/>
    <n v="2023"/>
    <m/>
    <n v="2.65"/>
    <n v="818.85"/>
    <x v="3072"/>
  </r>
  <r>
    <x v="3095"/>
    <s v="SP13"/>
    <s v="P01"/>
    <s v="G1"/>
    <x v="424"/>
    <x v="2366"/>
    <n v="244"/>
    <x v="0"/>
    <s v="Andria Kimpton"/>
    <n v="2024"/>
    <m/>
    <n v="5.26"/>
    <n v="1283.44"/>
    <x v="3073"/>
  </r>
  <r>
    <x v="3096"/>
    <s v="SP13"/>
    <s v="P01"/>
    <s v="G2"/>
    <x v="275"/>
    <x v="1474"/>
    <n v="75"/>
    <x v="0"/>
    <s v="Andria Kimpton"/>
    <n v="2023"/>
    <m/>
    <n v="5.26"/>
    <n v="394.5"/>
    <x v="3074"/>
  </r>
  <r>
    <x v="3097"/>
    <s v="SP13"/>
    <s v="P01"/>
    <s v="G2"/>
    <x v="433"/>
    <x v="2367"/>
    <n v="116"/>
    <x v="0"/>
    <s v="Andria Kimpton"/>
    <n v="2023"/>
    <m/>
    <n v="5.26"/>
    <n v="610.16"/>
    <x v="3075"/>
  </r>
  <r>
    <x v="3098"/>
    <s v="SP13"/>
    <s v="P01"/>
    <s v="G2"/>
    <x v="224"/>
    <x v="2368"/>
    <n v="78"/>
    <x v="0"/>
    <s v="Andria Kimpton"/>
    <n v="2023"/>
    <m/>
    <n v="5.26"/>
    <n v="410.28"/>
    <x v="3076"/>
  </r>
  <r>
    <x v="3099"/>
    <s v="SP13"/>
    <s v="P02"/>
    <s v="G2"/>
    <x v="336"/>
    <x v="1492"/>
    <n v="196"/>
    <x v="0"/>
    <s v="Andria Kimpton"/>
    <n v="2023"/>
    <m/>
    <n v="7.48"/>
    <n v="1466.0800000000002"/>
    <x v="3077"/>
  </r>
  <r>
    <x v="3100"/>
    <s v="SP13"/>
    <s v="P03"/>
    <s v="G5"/>
    <x v="120"/>
    <x v="1075"/>
    <n v="316"/>
    <x v="0"/>
    <s v="Andria Kimpton"/>
    <n v="2023"/>
    <m/>
    <n v="5.15"/>
    <n v="1627.4"/>
    <x v="3078"/>
  </r>
  <r>
    <x v="3101"/>
    <s v="SP13"/>
    <s v="P04"/>
    <s v="G2"/>
    <x v="85"/>
    <x v="1458"/>
    <n v="332"/>
    <x v="1"/>
    <s v="Andria Kimpton"/>
    <n v="2024"/>
    <m/>
    <n v="3.85"/>
    <n v="1278.2"/>
    <x v="3079"/>
  </r>
  <r>
    <x v="3102"/>
    <s v="SP13"/>
    <s v="P04"/>
    <s v="G2"/>
    <x v="431"/>
    <x v="2369"/>
    <n v="826"/>
    <x v="0"/>
    <s v="Andria Kimpton"/>
    <n v="2023"/>
    <m/>
    <n v="3.85"/>
    <n v="3180.1"/>
    <x v="3080"/>
  </r>
  <r>
    <x v="3103"/>
    <s v="SP13"/>
    <s v="P04"/>
    <s v="G5"/>
    <x v="158"/>
    <x v="2172"/>
    <n v="525"/>
    <x v="0"/>
    <s v="Andria Kimpton"/>
    <n v="2023"/>
    <m/>
    <n v="3.85"/>
    <n v="2021.25"/>
    <x v="3081"/>
  </r>
  <r>
    <x v="3104"/>
    <s v="SP13"/>
    <s v="P04"/>
    <s v="G6"/>
    <x v="137"/>
    <x v="242"/>
    <n v="122"/>
    <x v="2"/>
    <s v="Andria Kimpton"/>
    <n v="2024"/>
    <m/>
    <n v="3.85"/>
    <n v="469.7"/>
    <x v="3082"/>
  </r>
  <r>
    <x v="3105"/>
    <s v="SP13"/>
    <s v="P05"/>
    <s v="G1"/>
    <x v="259"/>
    <x v="2370"/>
    <n v="339"/>
    <x v="0"/>
    <s v="Andria Kimpton"/>
    <n v="2023"/>
    <m/>
    <n v="5.72"/>
    <n v="1939.08"/>
    <x v="3083"/>
  </r>
  <r>
    <x v="3106"/>
    <s v="SP13"/>
    <s v="P05"/>
    <s v="G5"/>
    <x v="132"/>
    <x v="2371"/>
    <n v="70"/>
    <x v="0"/>
    <s v="Andria Kimpton"/>
    <n v="2023"/>
    <m/>
    <n v="5.72"/>
    <n v="400.4"/>
    <x v="3084"/>
  </r>
  <r>
    <x v="3107"/>
    <s v="SP13"/>
    <s v="P05"/>
    <s v="G5"/>
    <x v="223"/>
    <x v="2372"/>
    <n v="765"/>
    <x v="0"/>
    <s v="Andria Kimpton"/>
    <n v="2023"/>
    <m/>
    <n v="5.72"/>
    <n v="4375.8"/>
    <x v="3085"/>
  </r>
  <r>
    <x v="3108"/>
    <s v="SP13"/>
    <s v="P05"/>
    <s v="G6"/>
    <x v="48"/>
    <x v="616"/>
    <n v="486"/>
    <x v="0"/>
    <s v="Andria Kimpton"/>
    <n v="2024"/>
    <m/>
    <n v="5.72"/>
    <n v="2779.92"/>
    <x v="3086"/>
  </r>
  <r>
    <x v="3109"/>
    <s v="SP13"/>
    <s v="P07"/>
    <s v="G2"/>
    <x v="248"/>
    <x v="2373"/>
    <n v="180"/>
    <x v="0"/>
    <s v="Andria Kimpton"/>
    <n v="2023"/>
    <m/>
    <n v="9.94"/>
    <n v="1789.1999999999998"/>
    <x v="3087"/>
  </r>
  <r>
    <x v="3110"/>
    <s v="SP13"/>
    <s v="P07"/>
    <s v="G6"/>
    <x v="383"/>
    <x v="1881"/>
    <n v="226"/>
    <x v="0"/>
    <s v="Andria Kimpton"/>
    <n v="2023"/>
    <m/>
    <n v="9.94"/>
    <n v="2246.44"/>
    <x v="3088"/>
  </r>
  <r>
    <x v="3111"/>
    <s v="SP13"/>
    <s v="P10"/>
    <s v="G6"/>
    <x v="313"/>
    <x v="2374"/>
    <n v="549"/>
    <x v="1"/>
    <s v="Andria Kimpton"/>
    <n v="2024"/>
    <m/>
    <n v="8.2200000000000006"/>
    <n v="4512.7800000000007"/>
    <x v="3089"/>
  </r>
  <r>
    <x v="3112"/>
    <s v="SP13"/>
    <s v="P10"/>
    <s v="G3"/>
    <x v="356"/>
    <x v="2375"/>
    <n v="892"/>
    <x v="0"/>
    <s v="Andria Kimpton"/>
    <n v="2024"/>
    <m/>
    <n v="8.2200000000000006"/>
    <n v="7332.2400000000007"/>
    <x v="3090"/>
  </r>
  <r>
    <x v="3113"/>
    <s v="SP13"/>
    <s v="P10"/>
    <s v="G6"/>
    <x v="71"/>
    <x v="2376"/>
    <n v="312"/>
    <x v="2"/>
    <s v="Andria Kimpton"/>
    <n v="2024"/>
    <m/>
    <n v="8.2200000000000006"/>
    <n v="2564.6400000000003"/>
    <x v="3091"/>
  </r>
  <r>
    <x v="3114"/>
    <s v="SP13"/>
    <s v="P11"/>
    <s v="G6"/>
    <x v="78"/>
    <x v="1287"/>
    <n v="274"/>
    <x v="0"/>
    <s v="Andria Kimpton"/>
    <n v="2023"/>
    <m/>
    <n v="10.23"/>
    <n v="2803.02"/>
    <x v="3092"/>
  </r>
  <r>
    <x v="3115"/>
    <s v="SP13"/>
    <s v="P12"/>
    <s v="G2"/>
    <x v="406"/>
    <x v="2377"/>
    <n v="581"/>
    <x v="0"/>
    <s v="Andria Kimpton"/>
    <n v="2023"/>
    <m/>
    <n v="4.74"/>
    <n v="2753.94"/>
    <x v="3093"/>
  </r>
  <r>
    <x v="3116"/>
    <s v="SP13"/>
    <s v="P12"/>
    <s v="G2"/>
    <x v="354"/>
    <x v="2378"/>
    <n v="851"/>
    <x v="0"/>
    <s v="Andria Kimpton"/>
    <n v="2024"/>
    <m/>
    <n v="4.74"/>
    <n v="4033.7400000000002"/>
    <x v="3094"/>
  </r>
  <r>
    <x v="3117"/>
    <s v="SP13"/>
    <s v="P12"/>
    <s v="G1"/>
    <x v="213"/>
    <x v="504"/>
    <n v="148"/>
    <x v="0"/>
    <s v="Andria Kimpton"/>
    <n v="2023"/>
    <m/>
    <n v="4.74"/>
    <n v="701.52"/>
    <x v="3095"/>
  </r>
  <r>
    <x v="3118"/>
    <s v="SP13"/>
    <s v="P13"/>
    <s v="G6"/>
    <x v="200"/>
    <x v="2379"/>
    <n v="509"/>
    <x v="1"/>
    <s v="Andria Kimpton"/>
    <n v="2024"/>
    <m/>
    <n v="10.51"/>
    <n v="5349.59"/>
    <x v="3096"/>
  </r>
  <r>
    <x v="3119"/>
    <s v="SP13"/>
    <s v="P13"/>
    <s v="G6"/>
    <x v="420"/>
    <x v="1749"/>
    <n v="441"/>
    <x v="1"/>
    <s v="Andria Kimpton"/>
    <n v="2024"/>
    <m/>
    <n v="10.51"/>
    <n v="4634.91"/>
    <x v="3097"/>
  </r>
  <r>
    <x v="3120"/>
    <s v="SP13"/>
    <s v="P13"/>
    <s v="G2"/>
    <x v="236"/>
    <x v="2380"/>
    <n v="1003"/>
    <x v="0"/>
    <s v="Andria Kimpton"/>
    <n v="2023"/>
    <m/>
    <n v="10.51"/>
    <n v="10541.53"/>
    <x v="3098"/>
  </r>
  <r>
    <x v="3121"/>
    <s v="SP13"/>
    <s v="P13"/>
    <s v="G4"/>
    <x v="412"/>
    <x v="1301"/>
    <n v="791"/>
    <x v="3"/>
    <s v="Andria Kimpton"/>
    <n v="2023"/>
    <m/>
    <n v="10.51"/>
    <n v="8313.41"/>
    <x v="3099"/>
  </r>
  <r>
    <x v="3122"/>
    <s v="SP13"/>
    <s v="P13"/>
    <s v="G6"/>
    <x v="174"/>
    <x v="942"/>
    <n v="837"/>
    <x v="1"/>
    <s v="Andria Kimpton"/>
    <n v="2024"/>
    <m/>
    <n v="10.51"/>
    <n v="8796.869999999999"/>
    <x v="3100"/>
  </r>
  <r>
    <x v="3123"/>
    <s v="SP13"/>
    <s v="P13"/>
    <s v="G1"/>
    <x v="207"/>
    <x v="2381"/>
    <n v="437"/>
    <x v="0"/>
    <s v="Andria Kimpton"/>
    <n v="2024"/>
    <m/>
    <n v="10.51"/>
    <n v="4592.87"/>
    <x v="3101"/>
  </r>
  <r>
    <x v="3124"/>
    <s v="SP13"/>
    <s v="P13"/>
    <s v="G1"/>
    <x v="318"/>
    <x v="1425"/>
    <n v="338"/>
    <x v="0"/>
    <s v="Andria Kimpton"/>
    <n v="2023"/>
    <m/>
    <n v="10.51"/>
    <n v="3552.38"/>
    <x v="3102"/>
  </r>
  <r>
    <x v="3125"/>
    <s v="SP13"/>
    <s v="P13"/>
    <s v="G1"/>
    <x v="315"/>
    <x v="2382"/>
    <n v="57"/>
    <x v="0"/>
    <s v="Andria Kimpton"/>
    <n v="2023"/>
    <m/>
    <n v="10.51"/>
    <n v="599.06999999999994"/>
    <x v="3103"/>
  </r>
  <r>
    <x v="3126"/>
    <s v="SP13"/>
    <s v="P14"/>
    <s v="G1"/>
    <x v="267"/>
    <x v="2383"/>
    <n v="247"/>
    <x v="1"/>
    <s v="Andria Kimpton"/>
    <n v="2024"/>
    <m/>
    <n v="6.43"/>
    <n v="1588.21"/>
    <x v="3104"/>
  </r>
  <r>
    <x v="3127"/>
    <s v="SP13"/>
    <s v="P14"/>
    <s v="G1"/>
    <x v="252"/>
    <x v="2384"/>
    <n v="455"/>
    <x v="1"/>
    <s v="Andria Kimpton"/>
    <n v="2024"/>
    <m/>
    <n v="6.43"/>
    <n v="2925.65"/>
    <x v="3105"/>
  </r>
  <r>
    <x v="3128"/>
    <s v="SP13"/>
    <s v="P14"/>
    <s v="G4"/>
    <x v="72"/>
    <x v="2385"/>
    <n v="380"/>
    <x v="3"/>
    <s v="Andria Kimpton"/>
    <n v="2023"/>
    <m/>
    <n v="6.43"/>
    <n v="2443.4"/>
    <x v="3106"/>
  </r>
  <r>
    <x v="3129"/>
    <s v="SP13"/>
    <s v="P14"/>
    <s v="G6"/>
    <x v="142"/>
    <x v="2386"/>
    <n v="448"/>
    <x v="0"/>
    <s v="Andria Kimpton"/>
    <n v="2023"/>
    <m/>
    <n v="6.43"/>
    <n v="2880.64"/>
    <x v="3107"/>
  </r>
  <r>
    <x v="3130"/>
    <s v="SP13"/>
    <s v="P15"/>
    <s v="G5"/>
    <x v="166"/>
    <x v="2355"/>
    <n v="39"/>
    <x v="0"/>
    <s v="Andria Kimpton"/>
    <n v="2023"/>
    <m/>
    <n v="12.41"/>
    <n v="483.99"/>
    <x v="3108"/>
  </r>
  <r>
    <x v="3131"/>
    <s v="SP13"/>
    <s v="P16"/>
    <s v="G6"/>
    <x v="324"/>
    <x v="1762"/>
    <n v="129"/>
    <x v="0"/>
    <s v="Andria Kimpton"/>
    <n v="2024"/>
    <m/>
    <n v="9.57"/>
    <n v="1234.53"/>
    <x v="3109"/>
  </r>
  <r>
    <x v="3132"/>
    <s v="SP13"/>
    <s v="P16"/>
    <s v="G5"/>
    <x v="255"/>
    <x v="2387"/>
    <n v="1402"/>
    <x v="0"/>
    <s v="Andria Kimpton"/>
    <n v="2024"/>
    <m/>
    <n v="9.57"/>
    <n v="13417.140000000001"/>
    <x v="3110"/>
  </r>
  <r>
    <x v="3133"/>
    <s v="SP13"/>
    <s v="P16"/>
    <s v="G6"/>
    <x v="107"/>
    <x v="2388"/>
    <n v="701"/>
    <x v="0"/>
    <s v="Andria Kimpton"/>
    <n v="2023"/>
    <m/>
    <n v="9.57"/>
    <n v="6708.5700000000006"/>
    <x v="3111"/>
  </r>
  <r>
    <x v="3134"/>
    <s v="SP13"/>
    <s v="P17"/>
    <s v="G4"/>
    <x v="146"/>
    <x v="2389"/>
    <n v="777"/>
    <x v="0"/>
    <s v="Andria Kimpton"/>
    <n v="2024"/>
    <m/>
    <n v="8.43"/>
    <n v="6550.11"/>
    <x v="3112"/>
  </r>
  <r>
    <x v="3135"/>
    <s v="SP13"/>
    <s v="P17"/>
    <s v="G5"/>
    <x v="303"/>
    <x v="2075"/>
    <n v="282"/>
    <x v="0"/>
    <s v="Andria Kimpton"/>
    <n v="2024"/>
    <m/>
    <n v="8.43"/>
    <n v="2377.2599999999998"/>
    <x v="3113"/>
  </r>
  <r>
    <x v="3136"/>
    <s v="SP13"/>
    <s v="P17"/>
    <s v="G1"/>
    <x v="22"/>
    <x v="2390"/>
    <n v="912"/>
    <x v="3"/>
    <s v="Andria Kimpton"/>
    <n v="2023"/>
    <m/>
    <n v="8.43"/>
    <n v="7688.16"/>
    <x v="3114"/>
  </r>
  <r>
    <x v="3137"/>
    <s v="SP13"/>
    <s v="P17"/>
    <s v="G5"/>
    <x v="14"/>
    <x v="1166"/>
    <n v="1206"/>
    <x v="1"/>
    <s v="Andria Kimpton"/>
    <n v="2024"/>
    <m/>
    <n v="8.43"/>
    <n v="10166.58"/>
    <x v="3115"/>
  </r>
  <r>
    <x v="3138"/>
    <s v="SP13"/>
    <s v="P17"/>
    <s v="G6"/>
    <x v="103"/>
    <x v="1387"/>
    <n v="381"/>
    <x v="0"/>
    <s v="Andria Kimpton"/>
    <n v="2023"/>
    <m/>
    <n v="8.43"/>
    <n v="3211.83"/>
    <x v="3116"/>
  </r>
  <r>
    <x v="3139"/>
    <s v="SP13"/>
    <s v="P18"/>
    <s v="G2"/>
    <x v="400"/>
    <x v="2391"/>
    <n v="326"/>
    <x v="0"/>
    <s v="Andria Kimpton"/>
    <n v="2023"/>
    <m/>
    <n v="6.8"/>
    <n v="2216.7999999999997"/>
    <x v="3117"/>
  </r>
  <r>
    <x v="3140"/>
    <s v="SP13"/>
    <s v="P18"/>
    <s v="G5"/>
    <x v="205"/>
    <x v="956"/>
    <n v="2119"/>
    <x v="0"/>
    <s v="Andria Kimpton"/>
    <n v="2024"/>
    <m/>
    <n v="6.8"/>
    <n v="14409.199999999999"/>
    <x v="3118"/>
  </r>
  <r>
    <x v="3141"/>
    <s v="SP13"/>
    <s v="P18"/>
    <s v="G2"/>
    <x v="315"/>
    <x v="1546"/>
    <n v="1122"/>
    <x v="0"/>
    <s v="Andria Kimpton"/>
    <n v="2023"/>
    <m/>
    <n v="6.8"/>
    <n v="7629.5999999999995"/>
    <x v="3119"/>
  </r>
  <r>
    <x v="3142"/>
    <s v="SP13"/>
    <s v="P19"/>
    <s v="G2"/>
    <x v="259"/>
    <x v="1488"/>
    <n v="8"/>
    <x v="0"/>
    <s v="Andria Kimpton"/>
    <n v="2023"/>
    <m/>
    <n v="5.04"/>
    <n v="40.32"/>
    <x v="3120"/>
  </r>
  <r>
    <x v="3143"/>
    <s v="SP13"/>
    <s v="P19"/>
    <s v="G4"/>
    <x v="32"/>
    <x v="2392"/>
    <n v="232"/>
    <x v="0"/>
    <s v="Andria Kimpton"/>
    <n v="2024"/>
    <m/>
    <n v="5.04"/>
    <n v="1169.28"/>
    <x v="3121"/>
  </r>
  <r>
    <x v="3144"/>
    <s v="SP13"/>
    <s v="P19"/>
    <s v="G6"/>
    <x v="380"/>
    <x v="2393"/>
    <n v="362"/>
    <x v="0"/>
    <s v="Andria Kimpton"/>
    <n v="2023"/>
    <m/>
    <n v="5.04"/>
    <n v="1824.48"/>
    <x v="3122"/>
  </r>
  <r>
    <x v="3145"/>
    <s v="SP13"/>
    <s v="P19"/>
    <s v="G1"/>
    <x v="224"/>
    <x v="2113"/>
    <n v="144"/>
    <x v="0"/>
    <s v="Andria Kimpton"/>
    <n v="2023"/>
    <m/>
    <n v="5.04"/>
    <n v="725.76"/>
    <x v="3123"/>
  </r>
  <r>
    <x v="3146"/>
    <s v="SP13"/>
    <s v="P22"/>
    <s v="G5"/>
    <x v="8"/>
    <x v="2394"/>
    <n v="937"/>
    <x v="0"/>
    <s v="Andria Kimpton"/>
    <n v="2023"/>
    <m/>
    <n v="2.65"/>
    <n v="2483.0499999999997"/>
    <x v="3124"/>
  </r>
  <r>
    <x v="3147"/>
    <s v="SP13"/>
    <s v="P22"/>
    <s v="G5"/>
    <x v="18"/>
    <x v="1819"/>
    <n v="62"/>
    <x v="0"/>
    <s v="Andria Kimpton"/>
    <n v="2023"/>
    <m/>
    <n v="2.65"/>
    <n v="164.29999999999998"/>
    <x v="3125"/>
  </r>
  <r>
    <x v="3148"/>
    <s v="SP13"/>
    <s v="P22"/>
    <s v="G6"/>
    <x v="371"/>
    <x v="2395"/>
    <n v="468"/>
    <x v="0"/>
    <s v="Andria Kimpton"/>
    <n v="2023"/>
    <m/>
    <n v="2.65"/>
    <n v="1240.2"/>
    <x v="3126"/>
  </r>
  <r>
    <x v="3149"/>
    <s v="SP13"/>
    <s v="P22"/>
    <s v="G1"/>
    <x v="256"/>
    <x v="1145"/>
    <n v="239"/>
    <x v="0"/>
    <s v="Andria Kimpton"/>
    <n v="2024"/>
    <m/>
    <n v="2.65"/>
    <n v="633.35"/>
    <x v="3127"/>
  </r>
  <r>
    <x v="3150"/>
    <s v="SP13"/>
    <s v="P01"/>
    <s v="G5"/>
    <x v="104"/>
    <x v="2365"/>
    <n v="485"/>
    <x v="0"/>
    <s v="Andria Kimpton"/>
    <n v="2023"/>
    <m/>
    <n v="5.26"/>
    <n v="2551.1"/>
    <x v="3128"/>
  </r>
  <r>
    <x v="3151"/>
    <s v="SP13"/>
    <s v="P01"/>
    <s v="G1"/>
    <x v="435"/>
    <x v="2396"/>
    <n v="930"/>
    <x v="0"/>
    <s v="Andria Kimpton"/>
    <n v="2024"/>
    <m/>
    <n v="5.26"/>
    <n v="4891.8"/>
    <x v="3129"/>
  </r>
  <r>
    <x v="3152"/>
    <s v="SP13"/>
    <s v="P01"/>
    <s v="G3"/>
    <x v="336"/>
    <x v="2397"/>
    <n v="112"/>
    <x v="0"/>
    <s v="Andria Kimpton"/>
    <n v="2023"/>
    <m/>
    <n v="5.26"/>
    <n v="589.12"/>
    <x v="3130"/>
  </r>
  <r>
    <x v="3153"/>
    <s v="SP13"/>
    <s v="P01"/>
    <s v="G1"/>
    <x v="226"/>
    <x v="2398"/>
    <n v="197"/>
    <x v="0"/>
    <s v="Andria Kimpton"/>
    <n v="2024"/>
    <m/>
    <n v="5.26"/>
    <n v="1036.22"/>
    <x v="3131"/>
  </r>
  <r>
    <x v="3154"/>
    <s v="SP13"/>
    <s v="P04"/>
    <s v="G6"/>
    <x v="147"/>
    <x v="2399"/>
    <n v="172"/>
    <x v="0"/>
    <s v="Andria Kimpton"/>
    <n v="2023"/>
    <m/>
    <n v="3.85"/>
    <n v="662.2"/>
    <x v="3132"/>
  </r>
  <r>
    <x v="3155"/>
    <s v="SP13"/>
    <s v="P04"/>
    <s v="G3"/>
    <x v="314"/>
    <x v="706"/>
    <n v="1373"/>
    <x v="0"/>
    <s v="Andria Kimpton"/>
    <n v="2023"/>
    <m/>
    <n v="3.85"/>
    <n v="5286.05"/>
    <x v="3133"/>
  </r>
  <r>
    <x v="3156"/>
    <s v="SP13"/>
    <s v="P05"/>
    <s v="G2"/>
    <x v="194"/>
    <x v="1091"/>
    <n v="1019"/>
    <x v="0"/>
    <s v="Andria Kimpton"/>
    <n v="2024"/>
    <m/>
    <n v="5.72"/>
    <n v="5828.6799999999994"/>
    <x v="3134"/>
  </r>
  <r>
    <x v="3157"/>
    <s v="SP13"/>
    <s v="P05"/>
    <s v="G5"/>
    <x v="373"/>
    <x v="2400"/>
    <n v="754"/>
    <x v="0"/>
    <s v="Andria Kimpton"/>
    <n v="2023"/>
    <m/>
    <n v="5.72"/>
    <n v="4312.88"/>
    <x v="3135"/>
  </r>
  <r>
    <x v="3158"/>
    <s v="SP13"/>
    <s v="P05"/>
    <s v="G4"/>
    <x v="37"/>
    <x v="2401"/>
    <n v="414"/>
    <x v="0"/>
    <s v="Andria Kimpton"/>
    <n v="2023"/>
    <m/>
    <n v="5.72"/>
    <n v="2368.08"/>
    <x v="3136"/>
  </r>
  <r>
    <x v="3159"/>
    <s v="SP13"/>
    <s v="P05"/>
    <s v="G2"/>
    <x v="89"/>
    <x v="2402"/>
    <n v="1573"/>
    <x v="0"/>
    <s v="Andria Kimpton"/>
    <n v="2023"/>
    <m/>
    <n v="5.72"/>
    <n v="8997.56"/>
    <x v="3137"/>
  </r>
  <r>
    <x v="3160"/>
    <s v="SP13"/>
    <s v="P05"/>
    <s v="G6"/>
    <x v="63"/>
    <x v="2403"/>
    <n v="415"/>
    <x v="0"/>
    <s v="Andria Kimpton"/>
    <n v="2023"/>
    <m/>
    <n v="5.72"/>
    <n v="2373.7999999999997"/>
    <x v="3138"/>
  </r>
  <r>
    <x v="3161"/>
    <s v="SP13"/>
    <s v="P06"/>
    <s v="G2"/>
    <x v="296"/>
    <x v="1079"/>
    <n v="198"/>
    <x v="0"/>
    <s v="Andria Kimpton"/>
    <n v="2023"/>
    <m/>
    <n v="6.31"/>
    <n v="1249.3799999999999"/>
    <x v="3139"/>
  </r>
  <r>
    <x v="3162"/>
    <s v="SP13"/>
    <s v="P07"/>
    <s v="G2"/>
    <x v="298"/>
    <x v="34"/>
    <n v="214"/>
    <x v="0"/>
    <s v="Andria Kimpton"/>
    <n v="2024"/>
    <m/>
    <n v="9.94"/>
    <n v="2127.16"/>
    <x v="3140"/>
  </r>
  <r>
    <x v="3163"/>
    <s v="SP13"/>
    <s v="P07"/>
    <s v="G6"/>
    <x v="62"/>
    <x v="2045"/>
    <n v="214"/>
    <x v="0"/>
    <s v="Andria Kimpton"/>
    <n v="2023"/>
    <m/>
    <n v="9.94"/>
    <n v="2127.16"/>
    <x v="3141"/>
  </r>
  <r>
    <x v="3164"/>
    <s v="SP13"/>
    <s v="P07"/>
    <s v="G5"/>
    <x v="218"/>
    <x v="1571"/>
    <n v="239"/>
    <x v="0"/>
    <s v="Andria Kimpton"/>
    <n v="2024"/>
    <m/>
    <n v="9.94"/>
    <n v="2375.66"/>
    <x v="3142"/>
  </r>
  <r>
    <x v="3165"/>
    <s v="SP13"/>
    <s v="P08"/>
    <s v="G1"/>
    <x v="105"/>
    <x v="2062"/>
    <n v="325"/>
    <x v="1"/>
    <s v="Andria Kimpton"/>
    <n v="2024"/>
    <m/>
    <n v="7.73"/>
    <n v="2512.25"/>
    <x v="3143"/>
  </r>
  <r>
    <x v="3166"/>
    <s v="SP13"/>
    <s v="P08"/>
    <s v="G5"/>
    <x v="174"/>
    <x v="2404"/>
    <n v="433"/>
    <x v="1"/>
    <s v="Andria Kimpton"/>
    <n v="2024"/>
    <m/>
    <n v="7.73"/>
    <n v="3347.09"/>
    <x v="3144"/>
  </r>
  <r>
    <x v="3167"/>
    <s v="SP13"/>
    <s v="P08"/>
    <s v="G5"/>
    <x v="401"/>
    <x v="2405"/>
    <n v="564"/>
    <x v="0"/>
    <s v="Andria Kimpton"/>
    <n v="2023"/>
    <m/>
    <n v="7.73"/>
    <n v="4359.72"/>
    <x v="3145"/>
  </r>
  <r>
    <x v="3168"/>
    <s v="SP13"/>
    <s v="P08"/>
    <s v="G2"/>
    <x v="280"/>
    <x v="2406"/>
    <n v="418"/>
    <x v="0"/>
    <s v="Andria Kimpton"/>
    <n v="2024"/>
    <m/>
    <n v="7.73"/>
    <n v="3231.1400000000003"/>
    <x v="3146"/>
  </r>
  <r>
    <x v="3169"/>
    <s v="SP13"/>
    <s v="P10"/>
    <s v="G2"/>
    <x v="146"/>
    <x v="2407"/>
    <n v="114"/>
    <x v="0"/>
    <s v="Andria Kimpton"/>
    <n v="2024"/>
    <m/>
    <n v="8.2200000000000006"/>
    <n v="937.08"/>
    <x v="3147"/>
  </r>
  <r>
    <x v="3170"/>
    <s v="SP13"/>
    <s v="P10"/>
    <s v="G6"/>
    <x v="20"/>
    <x v="1131"/>
    <n v="370"/>
    <x v="0"/>
    <s v="Andria Kimpton"/>
    <n v="2023"/>
    <m/>
    <n v="8.2200000000000006"/>
    <n v="3041.4"/>
    <x v="3148"/>
  </r>
  <r>
    <x v="3171"/>
    <s v="SP13"/>
    <s v="P10"/>
    <s v="G4"/>
    <x v="357"/>
    <x v="996"/>
    <n v="170"/>
    <x v="0"/>
    <s v="Andria Kimpton"/>
    <n v="2024"/>
    <m/>
    <n v="8.2200000000000006"/>
    <n v="1397.4"/>
    <x v="3149"/>
  </r>
  <r>
    <x v="3172"/>
    <s v="SP13"/>
    <s v="P13"/>
    <s v="G6"/>
    <x v="128"/>
    <x v="2408"/>
    <n v="658"/>
    <x v="0"/>
    <s v="Andria Kimpton"/>
    <n v="2024"/>
    <m/>
    <n v="10.51"/>
    <n v="6915.58"/>
    <x v="3150"/>
  </r>
  <r>
    <x v="3173"/>
    <s v="SP13"/>
    <s v="P13"/>
    <s v="G2"/>
    <x v="439"/>
    <x v="1900"/>
    <n v="327"/>
    <x v="0"/>
    <s v="Andria Kimpton"/>
    <n v="2023"/>
    <m/>
    <n v="10.51"/>
    <n v="3436.77"/>
    <x v="3151"/>
  </r>
  <r>
    <x v="3174"/>
    <s v="SP13"/>
    <s v="P13"/>
    <s v="G1"/>
    <x v="331"/>
    <x v="2409"/>
    <n v="1457"/>
    <x v="0"/>
    <s v="Andria Kimpton"/>
    <n v="2024"/>
    <m/>
    <n v="10.51"/>
    <n v="15313.07"/>
    <x v="3152"/>
  </r>
  <r>
    <x v="3175"/>
    <s v="SP13"/>
    <s v="P13"/>
    <s v="G1"/>
    <x v="325"/>
    <x v="2410"/>
    <n v="1519"/>
    <x v="0"/>
    <s v="Andria Kimpton"/>
    <n v="2024"/>
    <m/>
    <n v="10.51"/>
    <n v="15964.69"/>
    <x v="3153"/>
  </r>
  <r>
    <x v="3176"/>
    <s v="SP13"/>
    <s v="P13"/>
    <s v="G3"/>
    <x v="423"/>
    <x v="377"/>
    <n v="1285"/>
    <x v="0"/>
    <s v="Andria Kimpton"/>
    <n v="2024"/>
    <m/>
    <n v="10.51"/>
    <n v="13505.35"/>
    <x v="3154"/>
  </r>
  <r>
    <x v="3177"/>
    <s v="SP13"/>
    <s v="P13"/>
    <s v="G1"/>
    <x v="223"/>
    <x v="1084"/>
    <n v="610"/>
    <x v="0"/>
    <s v="Andria Kimpton"/>
    <n v="2023"/>
    <m/>
    <n v="10.51"/>
    <n v="6411.0999999999995"/>
    <x v="3155"/>
  </r>
  <r>
    <x v="3178"/>
    <s v="SP13"/>
    <s v="P13"/>
    <s v="G2"/>
    <x v="342"/>
    <x v="1795"/>
    <n v="648"/>
    <x v="0"/>
    <s v="Andria Kimpton"/>
    <n v="2024"/>
    <m/>
    <n v="10.51"/>
    <n v="6810.48"/>
    <x v="3156"/>
  </r>
  <r>
    <x v="3179"/>
    <s v="SP13"/>
    <s v="P13"/>
    <s v="G5"/>
    <x v="33"/>
    <x v="2411"/>
    <n v="221"/>
    <x v="0"/>
    <s v="Andria Kimpton"/>
    <n v="2023"/>
    <m/>
    <n v="10.51"/>
    <n v="2322.71"/>
    <x v="3157"/>
  </r>
  <r>
    <x v="3180"/>
    <s v="SP13"/>
    <s v="P14"/>
    <s v="G6"/>
    <x v="419"/>
    <x v="2412"/>
    <n v="354"/>
    <x v="0"/>
    <s v="Andria Kimpton"/>
    <n v="2024"/>
    <m/>
    <n v="6.43"/>
    <n v="2276.2199999999998"/>
    <x v="3158"/>
  </r>
  <r>
    <x v="3181"/>
    <s v="SP13"/>
    <s v="P14"/>
    <s v="G2"/>
    <x v="3"/>
    <x v="2008"/>
    <n v="301"/>
    <x v="0"/>
    <s v="Andria Kimpton"/>
    <n v="2023"/>
    <m/>
    <n v="6.43"/>
    <n v="1935.4299999999998"/>
    <x v="3159"/>
  </r>
  <r>
    <x v="3182"/>
    <s v="SP13"/>
    <s v="P14"/>
    <s v="G6"/>
    <x v="315"/>
    <x v="2413"/>
    <n v="363"/>
    <x v="0"/>
    <s v="Andria Kimpton"/>
    <n v="2023"/>
    <m/>
    <n v="6.43"/>
    <n v="2334.0899999999997"/>
    <x v="3160"/>
  </r>
  <r>
    <x v="3183"/>
    <s v="SP13"/>
    <s v="P14"/>
    <s v="G2"/>
    <x v="50"/>
    <x v="1749"/>
    <n v="221"/>
    <x v="0"/>
    <s v="Andria Kimpton"/>
    <n v="2023"/>
    <m/>
    <n v="6.43"/>
    <n v="1421.03"/>
    <x v="3161"/>
  </r>
  <r>
    <x v="3184"/>
    <s v="SP13"/>
    <s v="P15"/>
    <s v="G5"/>
    <x v="361"/>
    <x v="2414"/>
    <n v="215"/>
    <x v="0"/>
    <s v="Andria Kimpton"/>
    <n v="2024"/>
    <m/>
    <n v="12.41"/>
    <n v="2668.15"/>
    <x v="3162"/>
  </r>
  <r>
    <x v="3185"/>
    <s v="SP13"/>
    <s v="P16"/>
    <s v="G2"/>
    <x v="38"/>
    <x v="2310"/>
    <n v="570"/>
    <x v="3"/>
    <s v="Andria Kimpton"/>
    <n v="2024"/>
    <m/>
    <n v="9.57"/>
    <n v="5454.9000000000005"/>
    <x v="3163"/>
  </r>
  <r>
    <x v="3186"/>
    <s v="SP13"/>
    <s v="P16"/>
    <s v="G5"/>
    <x v="328"/>
    <x v="2415"/>
    <n v="567"/>
    <x v="0"/>
    <s v="Andria Kimpton"/>
    <n v="2023"/>
    <m/>
    <n v="9.57"/>
    <n v="5426.1900000000005"/>
    <x v="3164"/>
  </r>
  <r>
    <x v="3187"/>
    <s v="SP13"/>
    <s v="P16"/>
    <s v="G3"/>
    <x v="249"/>
    <x v="1331"/>
    <n v="309"/>
    <x v="1"/>
    <s v="Andria Kimpton"/>
    <n v="2024"/>
    <m/>
    <n v="9.57"/>
    <n v="2957.13"/>
    <x v="3165"/>
  </r>
  <r>
    <x v="3188"/>
    <s v="SP13"/>
    <s v="P16"/>
    <s v="G2"/>
    <x v="302"/>
    <x v="1438"/>
    <n v="331"/>
    <x v="0"/>
    <s v="Andria Kimpton"/>
    <n v="2023"/>
    <m/>
    <n v="9.57"/>
    <n v="3167.67"/>
    <x v="3166"/>
  </r>
  <r>
    <x v="3189"/>
    <s v="SP13"/>
    <s v="P17"/>
    <s v="G2"/>
    <x v="154"/>
    <x v="2416"/>
    <n v="1013"/>
    <x v="0"/>
    <s v="Andria Kimpton"/>
    <n v="2024"/>
    <m/>
    <n v="8.43"/>
    <n v="8539.59"/>
    <x v="3167"/>
  </r>
  <r>
    <x v="3190"/>
    <s v="SP13"/>
    <s v="P17"/>
    <s v="G6"/>
    <x v="402"/>
    <x v="2417"/>
    <n v="723"/>
    <x v="0"/>
    <s v="Andria Kimpton"/>
    <n v="2023"/>
    <m/>
    <n v="8.43"/>
    <n v="6094.8899999999994"/>
    <x v="3168"/>
  </r>
  <r>
    <x v="3191"/>
    <s v="SP13"/>
    <s v="P17"/>
    <s v="G5"/>
    <x v="59"/>
    <x v="2418"/>
    <n v="1174"/>
    <x v="0"/>
    <s v="Andria Kimpton"/>
    <n v="2024"/>
    <m/>
    <n v="8.43"/>
    <n v="9896.82"/>
    <x v="3169"/>
  </r>
  <r>
    <x v="3192"/>
    <s v="SP13"/>
    <s v="P17"/>
    <s v="G5"/>
    <x v="419"/>
    <x v="2419"/>
    <n v="15"/>
    <x v="0"/>
    <s v="Andria Kimpton"/>
    <n v="2024"/>
    <m/>
    <n v="8.43"/>
    <n v="126.44999999999999"/>
    <x v="3170"/>
  </r>
  <r>
    <x v="3193"/>
    <s v="SP13"/>
    <s v="P17"/>
    <s v="G6"/>
    <x v="369"/>
    <x v="2420"/>
    <n v="1361"/>
    <x v="0"/>
    <s v="Andria Kimpton"/>
    <n v="2023"/>
    <m/>
    <n v="8.43"/>
    <n v="11473.23"/>
    <x v="3171"/>
  </r>
  <r>
    <x v="3194"/>
    <s v="SP13"/>
    <s v="P17"/>
    <s v="G1"/>
    <x v="228"/>
    <x v="1064"/>
    <n v="680"/>
    <x v="3"/>
    <s v="Andria Kimpton"/>
    <n v="2023"/>
    <m/>
    <n v="8.43"/>
    <n v="5732.4"/>
    <x v="3172"/>
  </r>
  <r>
    <x v="3195"/>
    <s v="SP13"/>
    <s v="P17"/>
    <s v="G3"/>
    <x v="7"/>
    <x v="2421"/>
    <n v="142"/>
    <x v="0"/>
    <s v="Andria Kimpton"/>
    <n v="2023"/>
    <m/>
    <n v="8.43"/>
    <n v="1197.06"/>
    <x v="3173"/>
  </r>
  <r>
    <x v="3196"/>
    <s v="SP13"/>
    <s v="P18"/>
    <s v="G1"/>
    <x v="52"/>
    <x v="2422"/>
    <n v="404"/>
    <x v="0"/>
    <s v="Andria Kimpton"/>
    <n v="2023"/>
    <m/>
    <n v="6.8"/>
    <n v="2747.2"/>
    <x v="3174"/>
  </r>
  <r>
    <x v="3197"/>
    <s v="SP13"/>
    <s v="P18"/>
    <s v="G2"/>
    <x v="75"/>
    <x v="2423"/>
    <n v="1291"/>
    <x v="0"/>
    <s v="Andria Kimpton"/>
    <n v="2023"/>
    <m/>
    <n v="6.8"/>
    <n v="8778.7999999999993"/>
    <x v="3175"/>
  </r>
  <r>
    <x v="3198"/>
    <s v="SP13"/>
    <s v="P18"/>
    <s v="G4"/>
    <x v="379"/>
    <x v="2424"/>
    <n v="1353"/>
    <x v="0"/>
    <s v="Andria Kimpton"/>
    <n v="2024"/>
    <m/>
    <n v="6.8"/>
    <n v="9200.4"/>
    <x v="3176"/>
  </r>
  <r>
    <x v="3199"/>
    <s v="SP13"/>
    <s v="P18"/>
    <s v="G4"/>
    <x v="282"/>
    <x v="2425"/>
    <n v="1627"/>
    <x v="0"/>
    <s v="Andria Kimpton"/>
    <n v="2024"/>
    <m/>
    <n v="6.8"/>
    <n v="11063.6"/>
    <x v="3177"/>
  </r>
  <r>
    <x v="3200"/>
    <s v="SP13"/>
    <s v="P18"/>
    <s v="G2"/>
    <x v="55"/>
    <x v="123"/>
    <n v="1266"/>
    <x v="0"/>
    <s v="Andria Kimpton"/>
    <n v="2023"/>
    <m/>
    <n v="6.8"/>
    <n v="8608.7999999999993"/>
    <x v="3178"/>
  </r>
  <r>
    <x v="3201"/>
    <s v="SP13"/>
    <s v="P18"/>
    <s v="G3"/>
    <x v="289"/>
    <x v="2426"/>
    <n v="1649"/>
    <x v="0"/>
    <s v="Andria Kimpton"/>
    <n v="2023"/>
    <m/>
    <n v="6.8"/>
    <n v="11213.199999999999"/>
    <x v="3179"/>
  </r>
  <r>
    <x v="3202"/>
    <s v="SP13"/>
    <s v="P20"/>
    <s v="G6"/>
    <x v="358"/>
    <x v="1783"/>
    <n v="552"/>
    <x v="0"/>
    <s v="Andria Kimpton"/>
    <n v="2023"/>
    <m/>
    <n v="2.76"/>
    <n v="1523.52"/>
    <x v="3180"/>
  </r>
  <r>
    <x v="3203"/>
    <s v="SP13"/>
    <s v="P21"/>
    <s v="G4"/>
    <x v="284"/>
    <x v="2427"/>
    <n v="881"/>
    <x v="0"/>
    <s v="Andria Kimpton"/>
    <n v="2024"/>
    <m/>
    <n v="3.32"/>
    <n v="2924.92"/>
    <x v="3181"/>
  </r>
  <r>
    <x v="3204"/>
    <s v="SP13"/>
    <s v="P21"/>
    <s v="G4"/>
    <x v="94"/>
    <x v="1319"/>
    <n v="875"/>
    <x v="1"/>
    <s v="Andria Kimpton"/>
    <n v="2024"/>
    <m/>
    <n v="3.32"/>
    <n v="2905"/>
    <x v="3182"/>
  </r>
  <r>
    <x v="3205"/>
    <s v="SP13"/>
    <s v="P21"/>
    <s v="G1"/>
    <x v="244"/>
    <x v="2428"/>
    <n v="248"/>
    <x v="0"/>
    <s v="Andria Kimpton"/>
    <n v="2023"/>
    <m/>
    <n v="3.32"/>
    <n v="823.36"/>
    <x v="3183"/>
  </r>
  <r>
    <x v="3206"/>
    <s v="SP13"/>
    <s v="P21"/>
    <s v="G6"/>
    <x v="354"/>
    <x v="2429"/>
    <n v="545"/>
    <x v="0"/>
    <s v="Andria Kimpton"/>
    <n v="2024"/>
    <m/>
    <n v="3.32"/>
    <n v="1809.3999999999999"/>
    <x v="3184"/>
  </r>
  <r>
    <x v="3207"/>
    <s v="SP13"/>
    <s v="P22"/>
    <s v="G6"/>
    <x v="63"/>
    <x v="2430"/>
    <n v="325"/>
    <x v="0"/>
    <s v="Andria Kimpton"/>
    <n v="2023"/>
    <m/>
    <n v="2.65"/>
    <n v="861.25"/>
    <x v="3185"/>
  </r>
  <r>
    <x v="3208"/>
    <s v="SP13"/>
    <s v="P22"/>
    <s v="G6"/>
    <x v="437"/>
    <x v="2431"/>
    <n v="142"/>
    <x v="0"/>
    <s v="Andria Kimpton"/>
    <n v="2023"/>
    <m/>
    <n v="2.65"/>
    <n v="376.3"/>
    <x v="3186"/>
  </r>
  <r>
    <x v="3209"/>
    <s v="SP13"/>
    <s v="P01"/>
    <s v="G1"/>
    <x v="32"/>
    <x v="2432"/>
    <n v="351"/>
    <x v="0"/>
    <s v="Andria Kimpton"/>
    <n v="2024"/>
    <m/>
    <n v="5.26"/>
    <n v="1846.26"/>
    <x v="3187"/>
  </r>
  <r>
    <x v="3210"/>
    <s v="SP13"/>
    <s v="P01"/>
    <s v="G4"/>
    <x v="272"/>
    <x v="2433"/>
    <n v="631"/>
    <x v="1"/>
    <s v="Andria Kimpton"/>
    <n v="2024"/>
    <m/>
    <n v="5.26"/>
    <n v="3319.06"/>
    <x v="3188"/>
  </r>
  <r>
    <x v="3211"/>
    <s v="SP13"/>
    <s v="P03"/>
    <s v="G6"/>
    <x v="223"/>
    <x v="2434"/>
    <n v="1600"/>
    <x v="0"/>
    <s v="Andria Kimpton"/>
    <n v="2023"/>
    <m/>
    <n v="5.15"/>
    <n v="8240"/>
    <x v="3189"/>
  </r>
  <r>
    <x v="3212"/>
    <s v="SP13"/>
    <s v="P04"/>
    <s v="G2"/>
    <x v="50"/>
    <x v="1178"/>
    <n v="264"/>
    <x v="0"/>
    <s v="Andria Kimpton"/>
    <n v="2023"/>
    <m/>
    <n v="3.85"/>
    <n v="1016.4"/>
    <x v="3190"/>
  </r>
  <r>
    <x v="3213"/>
    <s v="SP13"/>
    <s v="P04"/>
    <s v="G4"/>
    <x v="206"/>
    <x v="2365"/>
    <n v="969"/>
    <x v="0"/>
    <s v="Andria Kimpton"/>
    <n v="2023"/>
    <m/>
    <n v="3.85"/>
    <n v="3730.65"/>
    <x v="3191"/>
  </r>
  <r>
    <x v="3214"/>
    <s v="SP13"/>
    <s v="P04"/>
    <s v="G5"/>
    <x v="195"/>
    <x v="2435"/>
    <n v="1023"/>
    <x v="0"/>
    <s v="Andria Kimpton"/>
    <n v="2024"/>
    <m/>
    <n v="3.85"/>
    <n v="3938.55"/>
    <x v="3192"/>
  </r>
  <r>
    <x v="3215"/>
    <s v="SP13"/>
    <s v="P04"/>
    <s v="G4"/>
    <x v="110"/>
    <x v="2436"/>
    <n v="1159"/>
    <x v="1"/>
    <s v="Andria Kimpton"/>
    <n v="2024"/>
    <m/>
    <n v="3.85"/>
    <n v="4462.1500000000005"/>
    <x v="3193"/>
  </r>
  <r>
    <x v="3216"/>
    <s v="SP13"/>
    <s v="P04"/>
    <s v="G4"/>
    <x v="134"/>
    <x v="2437"/>
    <n v="472"/>
    <x v="0"/>
    <s v="Andria Kimpton"/>
    <n v="2024"/>
    <m/>
    <n v="3.85"/>
    <n v="1817.2"/>
    <x v="3194"/>
  </r>
  <r>
    <x v="3217"/>
    <s v="SP13"/>
    <s v="P04"/>
    <s v="G1"/>
    <x v="23"/>
    <x v="2438"/>
    <n v="1057"/>
    <x v="1"/>
    <s v="Andria Kimpton"/>
    <n v="2024"/>
    <m/>
    <n v="3.85"/>
    <n v="4069.4500000000003"/>
    <x v="3195"/>
  </r>
  <r>
    <x v="3218"/>
    <s v="SP13"/>
    <s v="P05"/>
    <s v="G2"/>
    <x v="268"/>
    <x v="394"/>
    <n v="175"/>
    <x v="0"/>
    <s v="Andria Kimpton"/>
    <n v="2024"/>
    <m/>
    <n v="5.72"/>
    <n v="1001"/>
    <x v="3196"/>
  </r>
  <r>
    <x v="3219"/>
    <s v="SP13"/>
    <s v="P06"/>
    <s v="G1"/>
    <x v="68"/>
    <x v="195"/>
    <n v="224"/>
    <x v="1"/>
    <s v="Andria Kimpton"/>
    <n v="2024"/>
    <m/>
    <n v="6.31"/>
    <n v="1413.4399999999998"/>
    <x v="3197"/>
  </r>
  <r>
    <x v="3220"/>
    <s v="SP13"/>
    <s v="P07"/>
    <s v="G1"/>
    <x v="57"/>
    <x v="77"/>
    <n v="219"/>
    <x v="0"/>
    <s v="Andria Kimpton"/>
    <n v="2024"/>
    <m/>
    <n v="9.94"/>
    <n v="2176.8599999999997"/>
    <x v="3198"/>
  </r>
  <r>
    <x v="3221"/>
    <s v="SP13"/>
    <s v="P07"/>
    <s v="G4"/>
    <x v="125"/>
    <x v="2296"/>
    <n v="213"/>
    <x v="0"/>
    <s v="Andria Kimpton"/>
    <n v="2023"/>
    <m/>
    <n v="9.94"/>
    <n v="2117.2199999999998"/>
    <x v="3199"/>
  </r>
  <r>
    <x v="3222"/>
    <s v="SP13"/>
    <s v="P07"/>
    <s v="G1"/>
    <x v="51"/>
    <x v="584"/>
    <n v="238"/>
    <x v="1"/>
    <s v="Andria Kimpton"/>
    <n v="2024"/>
    <m/>
    <n v="9.94"/>
    <n v="2365.7199999999998"/>
    <x v="3200"/>
  </r>
  <r>
    <x v="3223"/>
    <s v="SP13"/>
    <s v="P07"/>
    <s v="G1"/>
    <x v="450"/>
    <x v="2439"/>
    <n v="236"/>
    <x v="0"/>
    <s v="Andria Kimpton"/>
    <n v="2023"/>
    <m/>
    <n v="9.94"/>
    <n v="2345.8399999999997"/>
    <x v="3201"/>
  </r>
  <r>
    <x v="3224"/>
    <s v="SP13"/>
    <s v="P08"/>
    <s v="G1"/>
    <x v="235"/>
    <x v="85"/>
    <n v="590"/>
    <x v="0"/>
    <s v="Andria Kimpton"/>
    <n v="2023"/>
    <m/>
    <n v="7.73"/>
    <n v="4560.7"/>
    <x v="3202"/>
  </r>
  <r>
    <x v="3225"/>
    <s v="SP13"/>
    <s v="P08"/>
    <s v="G2"/>
    <x v="239"/>
    <x v="2440"/>
    <n v="3"/>
    <x v="0"/>
    <s v="Andria Kimpton"/>
    <n v="2023"/>
    <m/>
    <n v="7.73"/>
    <n v="23.19"/>
    <x v="3203"/>
  </r>
  <r>
    <x v="3226"/>
    <s v="SP13"/>
    <s v="P08"/>
    <s v="G5"/>
    <x v="180"/>
    <x v="2441"/>
    <n v="718"/>
    <x v="0"/>
    <s v="Andria Kimpton"/>
    <n v="2023"/>
    <m/>
    <n v="7.73"/>
    <n v="5550.14"/>
    <x v="3204"/>
  </r>
  <r>
    <x v="3227"/>
    <s v="SP13"/>
    <s v="P08"/>
    <s v="G1"/>
    <x v="89"/>
    <x v="1529"/>
    <n v="434"/>
    <x v="3"/>
    <s v="Andria Kimpton"/>
    <n v="2023"/>
    <m/>
    <n v="7.73"/>
    <n v="3354.82"/>
    <x v="3205"/>
  </r>
  <r>
    <x v="3228"/>
    <s v="SP13"/>
    <s v="P08"/>
    <s v="G5"/>
    <x v="94"/>
    <x v="2442"/>
    <n v="218"/>
    <x v="1"/>
    <s v="Andria Kimpton"/>
    <n v="2024"/>
    <m/>
    <n v="7.73"/>
    <n v="1685.14"/>
    <x v="3206"/>
  </r>
  <r>
    <x v="3229"/>
    <s v="SP13"/>
    <s v="P09"/>
    <s v="G1"/>
    <x v="211"/>
    <x v="76"/>
    <n v="231"/>
    <x v="2"/>
    <s v="Andria Kimpton"/>
    <n v="2024"/>
    <m/>
    <n v="3.68"/>
    <n v="850.08"/>
    <x v="3207"/>
  </r>
  <r>
    <x v="3230"/>
    <s v="SP13"/>
    <s v="P10"/>
    <s v="G2"/>
    <x v="222"/>
    <x v="2443"/>
    <n v="894"/>
    <x v="0"/>
    <s v="Andria Kimpton"/>
    <n v="2024"/>
    <m/>
    <n v="8.2200000000000006"/>
    <n v="7348.68"/>
    <x v="3208"/>
  </r>
  <r>
    <x v="3231"/>
    <s v="SP13"/>
    <s v="P10"/>
    <s v="G2"/>
    <x v="57"/>
    <x v="735"/>
    <n v="115"/>
    <x v="0"/>
    <s v="Andria Kimpton"/>
    <n v="2024"/>
    <m/>
    <n v="8.2200000000000006"/>
    <n v="945.30000000000007"/>
    <x v="3209"/>
  </r>
  <r>
    <x v="3232"/>
    <s v="SP13"/>
    <s v="P10"/>
    <s v="G6"/>
    <x v="85"/>
    <x v="2234"/>
    <n v="329"/>
    <x v="1"/>
    <s v="Andria Kimpton"/>
    <n v="2024"/>
    <m/>
    <n v="8.2200000000000006"/>
    <n v="2704.38"/>
    <x v="3210"/>
  </r>
  <r>
    <x v="3233"/>
    <s v="SP13"/>
    <s v="P10"/>
    <s v="G6"/>
    <x v="121"/>
    <x v="1910"/>
    <n v="490"/>
    <x v="0"/>
    <s v="Andria Kimpton"/>
    <n v="2023"/>
    <m/>
    <n v="8.2200000000000006"/>
    <n v="4027.8"/>
    <x v="3211"/>
  </r>
  <r>
    <x v="3234"/>
    <s v="SP13"/>
    <s v="P10"/>
    <s v="G1"/>
    <x v="187"/>
    <x v="2444"/>
    <n v="388"/>
    <x v="0"/>
    <s v="Andria Kimpton"/>
    <n v="2024"/>
    <m/>
    <n v="8.2200000000000006"/>
    <n v="3189.36"/>
    <x v="3212"/>
  </r>
  <r>
    <x v="3235"/>
    <s v="SP13"/>
    <s v="P10"/>
    <s v="G1"/>
    <x v="272"/>
    <x v="2207"/>
    <n v="38"/>
    <x v="1"/>
    <s v="Andria Kimpton"/>
    <n v="2024"/>
    <m/>
    <n v="8.2200000000000006"/>
    <n v="312.36"/>
    <x v="3213"/>
  </r>
  <r>
    <x v="3236"/>
    <s v="SP13"/>
    <s v="P10"/>
    <s v="G1"/>
    <x v="213"/>
    <x v="1177"/>
    <n v="394"/>
    <x v="0"/>
    <s v="Andria Kimpton"/>
    <n v="2023"/>
    <m/>
    <n v="8.2200000000000006"/>
    <n v="3238.6800000000003"/>
    <x v="3214"/>
  </r>
  <r>
    <x v="3237"/>
    <s v="SP13"/>
    <s v="P10"/>
    <s v="G1"/>
    <x v="80"/>
    <x v="2445"/>
    <n v="512"/>
    <x v="0"/>
    <s v="Andria Kimpton"/>
    <n v="2024"/>
    <m/>
    <n v="8.2200000000000006"/>
    <n v="4208.6400000000003"/>
    <x v="3215"/>
  </r>
  <r>
    <x v="3238"/>
    <s v="SP13"/>
    <s v="P10"/>
    <s v="G1"/>
    <x v="304"/>
    <x v="922"/>
    <n v="643"/>
    <x v="0"/>
    <s v="Andria Kimpton"/>
    <n v="2023"/>
    <m/>
    <n v="8.2200000000000006"/>
    <n v="5285.46"/>
    <x v="3216"/>
  </r>
  <r>
    <x v="3239"/>
    <s v="SP13"/>
    <s v="P11"/>
    <s v="G1"/>
    <x v="369"/>
    <x v="1231"/>
    <n v="283"/>
    <x v="0"/>
    <s v="Andria Kimpton"/>
    <n v="2023"/>
    <m/>
    <n v="10.23"/>
    <n v="2895.09"/>
    <x v="3217"/>
  </r>
  <r>
    <x v="3240"/>
    <s v="SP13"/>
    <s v="P11"/>
    <s v="G5"/>
    <x v="299"/>
    <x v="2446"/>
    <n v="370"/>
    <x v="0"/>
    <s v="Andria Kimpton"/>
    <n v="2023"/>
    <m/>
    <n v="10.23"/>
    <n v="3785.1000000000004"/>
    <x v="3218"/>
  </r>
  <r>
    <x v="3241"/>
    <s v="SP13"/>
    <s v="P12"/>
    <s v="G1"/>
    <x v="244"/>
    <x v="2447"/>
    <n v="739"/>
    <x v="0"/>
    <s v="Andria Kimpton"/>
    <n v="2023"/>
    <m/>
    <n v="4.74"/>
    <n v="3502.86"/>
    <x v="3219"/>
  </r>
  <r>
    <x v="3242"/>
    <s v="SP13"/>
    <s v="P12"/>
    <s v="G4"/>
    <x v="111"/>
    <x v="2448"/>
    <n v="573"/>
    <x v="3"/>
    <s v="Andria Kimpton"/>
    <n v="2024"/>
    <m/>
    <n v="4.74"/>
    <n v="2716.02"/>
    <x v="3220"/>
  </r>
  <r>
    <x v="3243"/>
    <s v="SP13"/>
    <s v="P12"/>
    <s v="G2"/>
    <x v="241"/>
    <x v="2449"/>
    <n v="284"/>
    <x v="0"/>
    <s v="Andria Kimpton"/>
    <n v="2024"/>
    <m/>
    <n v="4.74"/>
    <n v="1346.16"/>
    <x v="3221"/>
  </r>
  <r>
    <x v="3244"/>
    <s v="SP13"/>
    <s v="P12"/>
    <s v="G6"/>
    <x v="199"/>
    <x v="2450"/>
    <n v="55"/>
    <x v="3"/>
    <s v="Andria Kimpton"/>
    <n v="2024"/>
    <m/>
    <n v="4.74"/>
    <n v="260.7"/>
    <x v="3222"/>
  </r>
  <r>
    <x v="3245"/>
    <s v="SP13"/>
    <s v="P13"/>
    <s v="G6"/>
    <x v="176"/>
    <x v="865"/>
    <n v="1274"/>
    <x v="0"/>
    <s v="Andria Kimpton"/>
    <n v="2023"/>
    <m/>
    <n v="10.51"/>
    <n v="13389.74"/>
    <x v="3223"/>
  </r>
  <r>
    <x v="3246"/>
    <s v="SP13"/>
    <s v="P13"/>
    <s v="G2"/>
    <x v="160"/>
    <x v="2451"/>
    <n v="244"/>
    <x v="0"/>
    <s v="Andria Kimpton"/>
    <n v="2023"/>
    <m/>
    <n v="10.51"/>
    <n v="2564.44"/>
    <x v="3224"/>
  </r>
  <r>
    <x v="3247"/>
    <s v="SP13"/>
    <s v="P14"/>
    <s v="G1"/>
    <x v="223"/>
    <x v="2452"/>
    <n v="370"/>
    <x v="0"/>
    <s v="Andria Kimpton"/>
    <n v="2023"/>
    <m/>
    <n v="6.43"/>
    <n v="2379.1"/>
    <x v="3225"/>
  </r>
  <r>
    <x v="3248"/>
    <s v="SP13"/>
    <s v="P15"/>
    <s v="G3"/>
    <x v="326"/>
    <x v="2453"/>
    <n v="70"/>
    <x v="0"/>
    <s v="Andria Kimpton"/>
    <n v="2023"/>
    <m/>
    <n v="12.41"/>
    <n v="868.7"/>
    <x v="3226"/>
  </r>
  <r>
    <x v="3249"/>
    <s v="SP13"/>
    <s v="P15"/>
    <s v="G6"/>
    <x v="78"/>
    <x v="1641"/>
    <n v="60"/>
    <x v="0"/>
    <s v="Andria Kimpton"/>
    <n v="2023"/>
    <m/>
    <n v="12.41"/>
    <n v="744.6"/>
    <x v="3227"/>
  </r>
  <r>
    <x v="3250"/>
    <s v="SP13"/>
    <s v="P16"/>
    <s v="G1"/>
    <x v="143"/>
    <x v="475"/>
    <n v="79"/>
    <x v="0"/>
    <s v="Andria Kimpton"/>
    <n v="2023"/>
    <m/>
    <n v="9.57"/>
    <n v="756.03"/>
    <x v="3228"/>
  </r>
  <r>
    <x v="3251"/>
    <s v="SP13"/>
    <s v="P16"/>
    <s v="G5"/>
    <x v="75"/>
    <x v="2454"/>
    <n v="948"/>
    <x v="0"/>
    <s v="Andria Kimpton"/>
    <n v="2023"/>
    <m/>
    <n v="9.57"/>
    <n v="9072.36"/>
    <x v="3229"/>
  </r>
  <r>
    <x v="3252"/>
    <s v="SP13"/>
    <s v="P16"/>
    <s v="G1"/>
    <x v="96"/>
    <x v="1790"/>
    <n v="503"/>
    <x v="0"/>
    <s v="Andria Kimpton"/>
    <n v="2023"/>
    <m/>
    <n v="9.57"/>
    <n v="4813.71"/>
    <x v="3230"/>
  </r>
  <r>
    <x v="3253"/>
    <s v="SP13"/>
    <s v="P16"/>
    <s v="G2"/>
    <x v="86"/>
    <x v="2320"/>
    <n v="10"/>
    <x v="0"/>
    <s v="Andria Kimpton"/>
    <n v="2023"/>
    <m/>
    <n v="9.57"/>
    <n v="95.7"/>
    <x v="3231"/>
  </r>
  <r>
    <x v="3254"/>
    <s v="SP13"/>
    <s v="P17"/>
    <s v="G4"/>
    <x v="96"/>
    <x v="2455"/>
    <n v="259"/>
    <x v="0"/>
    <s v="Andria Kimpton"/>
    <n v="2023"/>
    <m/>
    <n v="8.43"/>
    <n v="2183.37"/>
    <x v="3232"/>
  </r>
  <r>
    <x v="3255"/>
    <s v="SP13"/>
    <s v="P17"/>
    <s v="G5"/>
    <x v="15"/>
    <x v="2456"/>
    <n v="136"/>
    <x v="2"/>
    <s v="Andria Kimpton"/>
    <n v="2024"/>
    <m/>
    <n v="8.43"/>
    <n v="1146.48"/>
    <x v="3233"/>
  </r>
  <r>
    <x v="3256"/>
    <s v="SP13"/>
    <s v="P17"/>
    <s v="G6"/>
    <x v="109"/>
    <x v="2457"/>
    <n v="643"/>
    <x v="0"/>
    <s v="Andria Kimpton"/>
    <n v="2024"/>
    <m/>
    <n v="8.43"/>
    <n v="5420.49"/>
    <x v="3234"/>
  </r>
  <r>
    <x v="3257"/>
    <s v="SP13"/>
    <s v="P18"/>
    <s v="G6"/>
    <x v="292"/>
    <x v="2458"/>
    <n v="230"/>
    <x v="0"/>
    <s v="Andria Kimpton"/>
    <n v="2024"/>
    <m/>
    <n v="6.8"/>
    <n v="1564"/>
    <x v="3235"/>
  </r>
  <r>
    <x v="3258"/>
    <s v="SP13"/>
    <s v="P18"/>
    <s v="G5"/>
    <x v="136"/>
    <x v="2459"/>
    <n v="21"/>
    <x v="0"/>
    <s v="Andria Kimpton"/>
    <n v="2023"/>
    <m/>
    <n v="6.8"/>
    <n v="142.79999999999998"/>
    <x v="3236"/>
  </r>
  <r>
    <x v="3259"/>
    <s v="SP13"/>
    <s v="P18"/>
    <s v="G6"/>
    <x v="329"/>
    <x v="2460"/>
    <n v="381"/>
    <x v="0"/>
    <s v="Andria Kimpton"/>
    <n v="2023"/>
    <m/>
    <n v="6.8"/>
    <n v="2590.7999999999997"/>
    <x v="3237"/>
  </r>
  <r>
    <x v="3260"/>
    <s v="SP13"/>
    <s v="P19"/>
    <s v="G6"/>
    <x v="63"/>
    <x v="490"/>
    <n v="325"/>
    <x v="0"/>
    <s v="Andria Kimpton"/>
    <n v="2023"/>
    <m/>
    <n v="5.04"/>
    <n v="1638"/>
    <x v="3238"/>
  </r>
  <r>
    <x v="3261"/>
    <s v="SP13"/>
    <s v="P20"/>
    <s v="G2"/>
    <x v="329"/>
    <x v="2461"/>
    <n v="166"/>
    <x v="0"/>
    <s v="Andria Kimpton"/>
    <n v="2023"/>
    <m/>
    <n v="2.76"/>
    <n v="458.15999999999997"/>
    <x v="3239"/>
  </r>
  <r>
    <x v="3262"/>
    <s v="SP13"/>
    <s v="P20"/>
    <s v="G3"/>
    <x v="372"/>
    <x v="2462"/>
    <n v="1091"/>
    <x v="0"/>
    <s v="Andria Kimpton"/>
    <n v="2023"/>
    <m/>
    <n v="2.76"/>
    <n v="3011.16"/>
    <x v="3240"/>
  </r>
  <r>
    <x v="3263"/>
    <s v="SP13"/>
    <s v="P21"/>
    <s v="G6"/>
    <x v="215"/>
    <x v="533"/>
    <n v="808"/>
    <x v="2"/>
    <s v="Andria Kimpton"/>
    <n v="2024"/>
    <m/>
    <n v="3.32"/>
    <n v="2682.56"/>
    <x v="3241"/>
  </r>
  <r>
    <x v="3264"/>
    <s v="SP13"/>
    <s v="P21"/>
    <s v="G4"/>
    <x v="175"/>
    <x v="2463"/>
    <n v="393"/>
    <x v="0"/>
    <s v="Andria Kimpton"/>
    <n v="2023"/>
    <m/>
    <n v="3.32"/>
    <n v="1304.76"/>
    <x v="3242"/>
  </r>
  <r>
    <x v="3265"/>
    <s v="SP13"/>
    <s v="P21"/>
    <s v="G2"/>
    <x v="9"/>
    <x v="2464"/>
    <n v="770"/>
    <x v="0"/>
    <s v="Andria Kimpton"/>
    <n v="2024"/>
    <m/>
    <n v="3.32"/>
    <n v="2556.4"/>
    <x v="3243"/>
  </r>
  <r>
    <x v="3266"/>
    <s v="SP13"/>
    <s v="P21"/>
    <s v="G6"/>
    <x v="95"/>
    <x v="2465"/>
    <n v="13"/>
    <x v="1"/>
    <s v="Andria Kimpton"/>
    <n v="2024"/>
    <m/>
    <n v="3.32"/>
    <n v="43.16"/>
    <x v="3244"/>
  </r>
  <r>
    <x v="3267"/>
    <s v="SP13"/>
    <s v="P22"/>
    <s v="G4"/>
    <x v="424"/>
    <x v="1423"/>
    <n v="136"/>
    <x v="0"/>
    <s v="Andria Kimpton"/>
    <n v="2024"/>
    <m/>
    <n v="2.65"/>
    <n v="360.4"/>
    <x v="3245"/>
  </r>
  <r>
    <x v="3268"/>
    <s v="SP13"/>
    <s v="P22"/>
    <s v="G2"/>
    <x v="238"/>
    <x v="1682"/>
    <n v="243"/>
    <x v="0"/>
    <s v="Andria Kimpton"/>
    <n v="2024"/>
    <m/>
    <n v="2.65"/>
    <n v="643.94999999999993"/>
    <x v="3246"/>
  </r>
  <r>
    <x v="3269"/>
    <s v="SP13"/>
    <s v="P22"/>
    <s v="G1"/>
    <x v="66"/>
    <x v="1261"/>
    <n v="470"/>
    <x v="0"/>
    <s v="Andria Kimpton"/>
    <n v="2023"/>
    <m/>
    <n v="2.65"/>
    <n v="1245.5"/>
    <x v="3247"/>
  </r>
  <r>
    <x v="3270"/>
    <s v="SP13"/>
    <s v="P22"/>
    <s v="G6"/>
    <x v="102"/>
    <x v="1030"/>
    <n v="255"/>
    <x v="0"/>
    <s v="Andria Kimpton"/>
    <n v="2024"/>
    <m/>
    <n v="2.65"/>
    <n v="675.75"/>
    <x v="3248"/>
  </r>
  <r>
    <x v="3271"/>
    <s v="SP13"/>
    <s v="P01"/>
    <s v="G1"/>
    <x v="163"/>
    <x v="2466"/>
    <n v="554"/>
    <x v="0"/>
    <s v="Andria Kimpton"/>
    <n v="2023"/>
    <m/>
    <n v="5.26"/>
    <n v="2914.04"/>
    <x v="3249"/>
  </r>
  <r>
    <x v="3272"/>
    <s v="SP13"/>
    <s v="P01"/>
    <s v="G1"/>
    <x v="275"/>
    <x v="2467"/>
    <n v="602"/>
    <x v="0"/>
    <s v="Andria Kimpton"/>
    <n v="2023"/>
    <m/>
    <n v="5.26"/>
    <n v="3166.52"/>
    <x v="3250"/>
  </r>
  <r>
    <x v="3273"/>
    <s v="SP13"/>
    <s v="P01"/>
    <s v="G6"/>
    <x v="33"/>
    <x v="2468"/>
    <n v="724"/>
    <x v="3"/>
    <s v="Andria Kimpton"/>
    <n v="2023"/>
    <m/>
    <n v="5.26"/>
    <n v="3808.24"/>
    <x v="3251"/>
  </r>
  <r>
    <x v="3274"/>
    <s v="SP13"/>
    <s v="P01"/>
    <s v="G6"/>
    <x v="115"/>
    <x v="941"/>
    <n v="286"/>
    <x v="2"/>
    <s v="Andria Kimpton"/>
    <n v="2024"/>
    <m/>
    <n v="5.26"/>
    <n v="1504.36"/>
    <x v="3252"/>
  </r>
  <r>
    <x v="3275"/>
    <s v="SP13"/>
    <s v="P02"/>
    <s v="G1"/>
    <x v="127"/>
    <x v="1808"/>
    <n v="562"/>
    <x v="0"/>
    <s v="Andria Kimpton"/>
    <n v="2023"/>
    <m/>
    <n v="7.48"/>
    <n v="4203.76"/>
    <x v="3253"/>
  </r>
  <r>
    <x v="3276"/>
    <s v="SP13"/>
    <s v="P03"/>
    <s v="G1"/>
    <x v="354"/>
    <x v="2469"/>
    <n v="984"/>
    <x v="0"/>
    <s v="Andria Kimpton"/>
    <n v="2024"/>
    <m/>
    <n v="5.15"/>
    <n v="5067.6000000000004"/>
    <x v="3254"/>
  </r>
  <r>
    <x v="3277"/>
    <s v="SP13"/>
    <s v="P04"/>
    <s v="G2"/>
    <x v="309"/>
    <x v="2470"/>
    <n v="1330"/>
    <x v="1"/>
    <s v="Andria Kimpton"/>
    <n v="2024"/>
    <m/>
    <n v="3.85"/>
    <n v="5120.5"/>
    <x v="3255"/>
  </r>
  <r>
    <x v="3278"/>
    <s v="SP13"/>
    <s v="P04"/>
    <s v="G2"/>
    <x v="337"/>
    <x v="2089"/>
    <n v="658"/>
    <x v="2"/>
    <s v="Andria Kimpton"/>
    <n v="2024"/>
    <m/>
    <n v="3.85"/>
    <n v="2533.3000000000002"/>
    <x v="3256"/>
  </r>
  <r>
    <x v="3279"/>
    <s v="SP13"/>
    <s v="P05"/>
    <s v="G3"/>
    <x v="56"/>
    <x v="2471"/>
    <n v="571"/>
    <x v="1"/>
    <s v="Andria Kimpton"/>
    <n v="2024"/>
    <m/>
    <n v="5.72"/>
    <n v="3266.12"/>
    <x v="3257"/>
  </r>
  <r>
    <x v="3280"/>
    <s v="SP13"/>
    <s v="P05"/>
    <s v="G2"/>
    <x v="25"/>
    <x v="46"/>
    <n v="460"/>
    <x v="0"/>
    <s v="Andria Kimpton"/>
    <n v="2023"/>
    <m/>
    <n v="5.72"/>
    <n v="2631.2"/>
    <x v="3258"/>
  </r>
  <r>
    <x v="3281"/>
    <s v="SP13"/>
    <s v="P05"/>
    <s v="G2"/>
    <x v="46"/>
    <x v="2146"/>
    <n v="586"/>
    <x v="0"/>
    <s v="Andria Kimpton"/>
    <n v="2024"/>
    <m/>
    <n v="5.72"/>
    <n v="3351.92"/>
    <x v="3259"/>
  </r>
  <r>
    <x v="3282"/>
    <s v="SP13"/>
    <s v="P05"/>
    <s v="G6"/>
    <x v="129"/>
    <x v="661"/>
    <n v="403"/>
    <x v="0"/>
    <s v="Andria Kimpton"/>
    <n v="2023"/>
    <m/>
    <n v="5.72"/>
    <n v="2305.16"/>
    <x v="3260"/>
  </r>
  <r>
    <x v="3283"/>
    <s v="SP13"/>
    <s v="P05"/>
    <s v="G1"/>
    <x v="109"/>
    <x v="2472"/>
    <n v="950"/>
    <x v="0"/>
    <s v="Andria Kimpton"/>
    <n v="2024"/>
    <m/>
    <n v="5.72"/>
    <n v="5434"/>
    <x v="3261"/>
  </r>
  <r>
    <x v="3284"/>
    <s v="SP13"/>
    <s v="P07"/>
    <s v="G5"/>
    <x v="151"/>
    <x v="1920"/>
    <n v="221"/>
    <x v="0"/>
    <s v="Andria Kimpton"/>
    <n v="2023"/>
    <m/>
    <n v="9.94"/>
    <n v="2196.7399999999998"/>
    <x v="3262"/>
  </r>
  <r>
    <x v="3285"/>
    <s v="SP13"/>
    <s v="P07"/>
    <s v="G1"/>
    <x v="20"/>
    <x v="1315"/>
    <n v="209"/>
    <x v="0"/>
    <s v="Andria Kimpton"/>
    <n v="2023"/>
    <m/>
    <n v="9.94"/>
    <n v="2077.46"/>
    <x v="3263"/>
  </r>
  <r>
    <x v="3286"/>
    <s v="SP13"/>
    <s v="P08"/>
    <s v="G6"/>
    <x v="84"/>
    <x v="791"/>
    <n v="454"/>
    <x v="0"/>
    <s v="Andria Kimpton"/>
    <n v="2023"/>
    <m/>
    <n v="7.73"/>
    <n v="3509.42"/>
    <x v="3264"/>
  </r>
  <r>
    <x v="3287"/>
    <s v="SP13"/>
    <s v="P10"/>
    <s v="G6"/>
    <x v="25"/>
    <x v="875"/>
    <n v="43"/>
    <x v="0"/>
    <s v="Andria Kimpton"/>
    <n v="2023"/>
    <m/>
    <n v="8.2200000000000006"/>
    <n v="353.46000000000004"/>
    <x v="3265"/>
  </r>
  <r>
    <x v="3288"/>
    <s v="SP13"/>
    <s v="P10"/>
    <s v="G5"/>
    <x v="353"/>
    <x v="2110"/>
    <n v="382"/>
    <x v="0"/>
    <s v="Andria Kimpton"/>
    <n v="2024"/>
    <m/>
    <n v="8.2200000000000006"/>
    <n v="3140.0400000000004"/>
    <x v="3266"/>
  </r>
  <r>
    <x v="3289"/>
    <s v="SP13"/>
    <s v="P10"/>
    <s v="G1"/>
    <x v="288"/>
    <x v="2473"/>
    <n v="166"/>
    <x v="0"/>
    <s v="Andria Kimpton"/>
    <n v="2024"/>
    <m/>
    <n v="8.2200000000000006"/>
    <n v="1364.5200000000002"/>
    <x v="3267"/>
  </r>
  <r>
    <x v="3290"/>
    <s v="SP13"/>
    <s v="P10"/>
    <s v="G2"/>
    <x v="421"/>
    <x v="2474"/>
    <n v="708"/>
    <x v="0"/>
    <s v="Andria Kimpton"/>
    <n v="2023"/>
    <m/>
    <n v="8.2200000000000006"/>
    <n v="5819.76"/>
    <x v="3268"/>
  </r>
  <r>
    <x v="3291"/>
    <s v="SP13"/>
    <s v="P10"/>
    <s v="G3"/>
    <x v="401"/>
    <x v="2475"/>
    <n v="682"/>
    <x v="0"/>
    <s v="Andria Kimpton"/>
    <n v="2023"/>
    <m/>
    <n v="8.2200000000000006"/>
    <n v="5606.0400000000009"/>
    <x v="3269"/>
  </r>
  <r>
    <x v="3292"/>
    <s v="SP13"/>
    <s v="P10"/>
    <s v="G4"/>
    <x v="257"/>
    <x v="2476"/>
    <n v="114"/>
    <x v="0"/>
    <s v="Andria Kimpton"/>
    <n v="2023"/>
    <m/>
    <n v="8.2200000000000006"/>
    <n v="937.08"/>
    <x v="3270"/>
  </r>
  <r>
    <x v="3293"/>
    <s v="SP13"/>
    <s v="P10"/>
    <s v="G2"/>
    <x v="338"/>
    <x v="2477"/>
    <n v="299"/>
    <x v="0"/>
    <s v="Andria Kimpton"/>
    <n v="2023"/>
    <m/>
    <n v="8.2200000000000006"/>
    <n v="2457.7800000000002"/>
    <x v="3271"/>
  </r>
  <r>
    <x v="3294"/>
    <s v="SP13"/>
    <s v="P12"/>
    <s v="G4"/>
    <x v="360"/>
    <x v="2478"/>
    <n v="1098"/>
    <x v="1"/>
    <s v="Andria Kimpton"/>
    <n v="2024"/>
    <m/>
    <n v="4.74"/>
    <n v="5204.5200000000004"/>
    <x v="3272"/>
  </r>
  <r>
    <x v="3295"/>
    <s v="SP13"/>
    <s v="P12"/>
    <s v="G1"/>
    <x v="93"/>
    <x v="2479"/>
    <n v="881"/>
    <x v="0"/>
    <s v="Andria Kimpton"/>
    <n v="2023"/>
    <m/>
    <n v="4.74"/>
    <n v="4175.9400000000005"/>
    <x v="3273"/>
  </r>
  <r>
    <x v="3296"/>
    <s v="SP13"/>
    <s v="P12"/>
    <s v="G5"/>
    <x v="6"/>
    <x v="2480"/>
    <n v="380"/>
    <x v="0"/>
    <s v="Andria Kimpton"/>
    <n v="2023"/>
    <m/>
    <n v="4.74"/>
    <n v="1801.2"/>
    <x v="3274"/>
  </r>
  <r>
    <x v="3297"/>
    <s v="SP13"/>
    <s v="P12"/>
    <s v="G4"/>
    <x v="351"/>
    <x v="2481"/>
    <n v="674"/>
    <x v="0"/>
    <s v="Andria Kimpton"/>
    <n v="2023"/>
    <m/>
    <n v="4.74"/>
    <n v="3194.76"/>
    <x v="3275"/>
  </r>
  <r>
    <x v="3298"/>
    <s v="SP13"/>
    <s v="P12"/>
    <s v="G5"/>
    <x v="108"/>
    <x v="1411"/>
    <n v="155"/>
    <x v="0"/>
    <s v="Andria Kimpton"/>
    <n v="2023"/>
    <m/>
    <n v="4.74"/>
    <n v="734.7"/>
    <x v="3276"/>
  </r>
  <r>
    <x v="3299"/>
    <s v="SP13"/>
    <s v="P13"/>
    <s v="G2"/>
    <x v="40"/>
    <x v="184"/>
    <n v="91"/>
    <x v="0"/>
    <s v="Andria Kimpton"/>
    <n v="2023"/>
    <m/>
    <n v="10.51"/>
    <n v="956.41"/>
    <x v="3277"/>
  </r>
  <r>
    <x v="3300"/>
    <s v="SP13"/>
    <s v="P13"/>
    <s v="G2"/>
    <x v="147"/>
    <x v="2482"/>
    <n v="1062"/>
    <x v="0"/>
    <s v="Andria Kimpton"/>
    <n v="2023"/>
    <m/>
    <n v="10.51"/>
    <n v="11161.619999999999"/>
    <x v="3278"/>
  </r>
  <r>
    <x v="3301"/>
    <s v="SP13"/>
    <s v="P14"/>
    <s v="G4"/>
    <x v="21"/>
    <x v="2211"/>
    <n v="363"/>
    <x v="0"/>
    <s v="Andria Kimpton"/>
    <n v="2023"/>
    <m/>
    <n v="6.43"/>
    <n v="2334.0899999999997"/>
    <x v="3279"/>
  </r>
  <r>
    <x v="3302"/>
    <s v="SP13"/>
    <s v="P14"/>
    <s v="G1"/>
    <x v="13"/>
    <x v="2483"/>
    <n v="186"/>
    <x v="0"/>
    <s v="Andria Kimpton"/>
    <n v="2024"/>
    <m/>
    <n v="6.43"/>
    <n v="1195.98"/>
    <x v="3280"/>
  </r>
  <r>
    <x v="3303"/>
    <s v="SP13"/>
    <s v="P14"/>
    <s v="G1"/>
    <x v="334"/>
    <x v="2484"/>
    <n v="280"/>
    <x v="0"/>
    <s v="Andria Kimpton"/>
    <n v="2023"/>
    <m/>
    <n v="6.43"/>
    <n v="1800.3999999999999"/>
    <x v="3281"/>
  </r>
  <r>
    <x v="3304"/>
    <s v="SP13"/>
    <s v="P15"/>
    <s v="G1"/>
    <x v="407"/>
    <x v="1618"/>
    <n v="69"/>
    <x v="0"/>
    <s v="Andria Kimpton"/>
    <n v="2023"/>
    <m/>
    <n v="12.41"/>
    <n v="856.29"/>
    <x v="3282"/>
  </r>
  <r>
    <x v="3305"/>
    <s v="SP13"/>
    <s v="P15"/>
    <s v="G4"/>
    <x v="373"/>
    <x v="1847"/>
    <n v="211"/>
    <x v="0"/>
    <s v="Andria Kimpton"/>
    <n v="2023"/>
    <m/>
    <n v="12.41"/>
    <n v="2618.5100000000002"/>
    <x v="3283"/>
  </r>
  <r>
    <x v="3306"/>
    <s v="SP13"/>
    <s v="P16"/>
    <s v="G3"/>
    <x v="28"/>
    <x v="2485"/>
    <n v="1589"/>
    <x v="0"/>
    <s v="Andria Kimpton"/>
    <n v="2024"/>
    <m/>
    <n v="9.57"/>
    <n v="15206.73"/>
    <x v="3284"/>
  </r>
  <r>
    <x v="3307"/>
    <s v="SP13"/>
    <s v="P16"/>
    <s v="G1"/>
    <x v="172"/>
    <x v="1058"/>
    <n v="86"/>
    <x v="0"/>
    <s v="Andria Kimpton"/>
    <n v="2023"/>
    <m/>
    <n v="9.57"/>
    <n v="823.02"/>
    <x v="3285"/>
  </r>
  <r>
    <x v="3308"/>
    <s v="SP13"/>
    <s v="P16"/>
    <s v="G2"/>
    <x v="100"/>
    <x v="949"/>
    <n v="162"/>
    <x v="0"/>
    <s v="Andria Kimpton"/>
    <n v="2023"/>
    <m/>
    <n v="9.57"/>
    <n v="1550.3400000000001"/>
    <x v="3286"/>
  </r>
  <r>
    <x v="3309"/>
    <s v="SP13"/>
    <s v="P16"/>
    <s v="G4"/>
    <x v="15"/>
    <x v="684"/>
    <n v="192"/>
    <x v="2"/>
    <s v="Andria Kimpton"/>
    <n v="2024"/>
    <m/>
    <n v="9.57"/>
    <n v="1837.44"/>
    <x v="3287"/>
  </r>
  <r>
    <x v="3310"/>
    <s v="SP13"/>
    <s v="P17"/>
    <s v="G6"/>
    <x v="168"/>
    <x v="2486"/>
    <n v="669"/>
    <x v="0"/>
    <s v="Andria Kimpton"/>
    <n v="2024"/>
    <m/>
    <n v="8.43"/>
    <n v="5639.67"/>
    <x v="3288"/>
  </r>
  <r>
    <x v="3311"/>
    <s v="SP13"/>
    <s v="P17"/>
    <s v="G5"/>
    <x v="247"/>
    <x v="2487"/>
    <n v="1179"/>
    <x v="0"/>
    <s v="Andria Kimpton"/>
    <n v="2024"/>
    <m/>
    <n v="8.43"/>
    <n v="9938.9699999999993"/>
    <x v="3289"/>
  </r>
  <r>
    <x v="3312"/>
    <s v="SP13"/>
    <s v="P17"/>
    <s v="G6"/>
    <x v="152"/>
    <x v="2488"/>
    <n v="99"/>
    <x v="0"/>
    <s v="Andria Kimpton"/>
    <n v="2023"/>
    <m/>
    <n v="8.43"/>
    <n v="834.56999999999994"/>
    <x v="3290"/>
  </r>
  <r>
    <x v="3313"/>
    <s v="SP13"/>
    <s v="P17"/>
    <s v="G4"/>
    <x v="350"/>
    <x v="2489"/>
    <n v="778"/>
    <x v="0"/>
    <s v="Andria Kimpton"/>
    <n v="2023"/>
    <m/>
    <n v="8.43"/>
    <n v="6558.54"/>
    <x v="3291"/>
  </r>
  <r>
    <x v="3314"/>
    <s v="SP13"/>
    <s v="P17"/>
    <s v="G6"/>
    <x v="103"/>
    <x v="874"/>
    <n v="227"/>
    <x v="0"/>
    <s v="Andria Kimpton"/>
    <n v="2023"/>
    <m/>
    <n v="8.43"/>
    <n v="1913.61"/>
    <x v="3292"/>
  </r>
  <r>
    <x v="3315"/>
    <s v="SP13"/>
    <s v="P18"/>
    <s v="G2"/>
    <x v="285"/>
    <x v="2490"/>
    <n v="229"/>
    <x v="0"/>
    <s v="Andria Kimpton"/>
    <n v="2023"/>
    <m/>
    <n v="6.8"/>
    <n v="1557.2"/>
    <x v="3293"/>
  </r>
  <r>
    <x v="3316"/>
    <s v="SP13"/>
    <s v="P18"/>
    <s v="G4"/>
    <x v="43"/>
    <x v="2491"/>
    <n v="1307"/>
    <x v="0"/>
    <s v="Andria Kimpton"/>
    <n v="2023"/>
    <m/>
    <n v="6.8"/>
    <n v="8887.6"/>
    <x v="3294"/>
  </r>
  <r>
    <x v="3317"/>
    <s v="SP13"/>
    <s v="P18"/>
    <s v="G5"/>
    <x v="382"/>
    <x v="2492"/>
    <n v="1117"/>
    <x v="0"/>
    <s v="Andria Kimpton"/>
    <n v="2024"/>
    <m/>
    <n v="6.8"/>
    <n v="7595.5999999999995"/>
    <x v="3295"/>
  </r>
  <r>
    <x v="3318"/>
    <s v="SP13"/>
    <s v="P18"/>
    <s v="G4"/>
    <x v="382"/>
    <x v="2493"/>
    <n v="1077"/>
    <x v="0"/>
    <s v="Andria Kimpton"/>
    <n v="2024"/>
    <m/>
    <n v="6.8"/>
    <n v="7323.5999999999995"/>
    <x v="3296"/>
  </r>
  <r>
    <x v="3319"/>
    <s v="SP13"/>
    <s v="P18"/>
    <s v="G1"/>
    <x v="298"/>
    <x v="1042"/>
    <n v="189"/>
    <x v="0"/>
    <s v="Andria Kimpton"/>
    <n v="2024"/>
    <m/>
    <n v="6.8"/>
    <n v="1285.2"/>
    <x v="3297"/>
  </r>
  <r>
    <x v="3320"/>
    <s v="SP13"/>
    <s v="P18"/>
    <s v="G1"/>
    <x v="188"/>
    <x v="2494"/>
    <n v="551"/>
    <x v="3"/>
    <s v="Andria Kimpton"/>
    <n v="2023"/>
    <m/>
    <n v="6.8"/>
    <n v="3746.7999999999997"/>
    <x v="3298"/>
  </r>
  <r>
    <x v="3321"/>
    <s v="SP13"/>
    <s v="P18"/>
    <s v="G5"/>
    <x v="349"/>
    <x v="2495"/>
    <n v="688"/>
    <x v="1"/>
    <s v="Andria Kimpton"/>
    <n v="2024"/>
    <m/>
    <n v="6.8"/>
    <n v="4678.3999999999996"/>
    <x v="3299"/>
  </r>
  <r>
    <x v="3322"/>
    <s v="SP13"/>
    <s v="P18"/>
    <s v="G2"/>
    <x v="69"/>
    <x v="2496"/>
    <n v="909"/>
    <x v="0"/>
    <s v="Andria Kimpton"/>
    <n v="2023"/>
    <m/>
    <n v="6.8"/>
    <n v="6181.2"/>
    <x v="3300"/>
  </r>
  <r>
    <x v="3323"/>
    <s v="SP13"/>
    <s v="P19"/>
    <s v="G1"/>
    <x v="241"/>
    <x v="2497"/>
    <n v="297"/>
    <x v="0"/>
    <s v="Andria Kimpton"/>
    <n v="2024"/>
    <m/>
    <n v="5.04"/>
    <n v="1496.88"/>
    <x v="3301"/>
  </r>
  <r>
    <x v="3324"/>
    <s v="SP13"/>
    <s v="P19"/>
    <s v="G1"/>
    <x v="131"/>
    <x v="2498"/>
    <n v="575"/>
    <x v="0"/>
    <s v="Andria Kimpton"/>
    <n v="2024"/>
    <m/>
    <n v="5.04"/>
    <n v="2898"/>
    <x v="3302"/>
  </r>
  <r>
    <x v="3325"/>
    <s v="SP13"/>
    <s v="P19"/>
    <s v="G2"/>
    <x v="202"/>
    <x v="2499"/>
    <n v="25"/>
    <x v="0"/>
    <s v="Andria Kimpton"/>
    <n v="2023"/>
    <m/>
    <n v="5.04"/>
    <n v="126"/>
    <x v="3303"/>
  </r>
  <r>
    <x v="3326"/>
    <s v="SP13"/>
    <s v="P20"/>
    <s v="G6"/>
    <x v="69"/>
    <x v="2500"/>
    <n v="144"/>
    <x v="0"/>
    <s v="Andria Kimpton"/>
    <n v="2023"/>
    <m/>
    <n v="2.76"/>
    <n v="397.43999999999994"/>
    <x v="3304"/>
  </r>
  <r>
    <x v="3327"/>
    <s v="SP13"/>
    <s v="P21"/>
    <s v="G2"/>
    <x v="186"/>
    <x v="2501"/>
    <n v="188"/>
    <x v="2"/>
    <s v="Andria Kimpton"/>
    <n v="2024"/>
    <m/>
    <n v="3.32"/>
    <n v="624.16"/>
    <x v="3305"/>
  </r>
  <r>
    <x v="3328"/>
    <s v="SP13"/>
    <s v="P21"/>
    <s v="G6"/>
    <x v="179"/>
    <x v="2199"/>
    <n v="7"/>
    <x v="0"/>
    <s v="Andria Kimpton"/>
    <n v="2023"/>
    <m/>
    <n v="3.32"/>
    <n v="23.24"/>
    <x v="3306"/>
  </r>
  <r>
    <x v="3329"/>
    <s v="SP13"/>
    <s v="P21"/>
    <s v="G1"/>
    <x v="431"/>
    <x v="2502"/>
    <n v="759"/>
    <x v="0"/>
    <s v="Andria Kimpton"/>
    <n v="2023"/>
    <m/>
    <n v="3.32"/>
    <n v="2519.8799999999997"/>
    <x v="3307"/>
  </r>
  <r>
    <x v="3330"/>
    <s v="SP13"/>
    <s v="P21"/>
    <s v="G4"/>
    <x v="127"/>
    <x v="1815"/>
    <n v="214"/>
    <x v="0"/>
    <s v="Andria Kimpton"/>
    <n v="2023"/>
    <m/>
    <n v="3.32"/>
    <n v="710.48"/>
    <x v="3308"/>
  </r>
  <r>
    <x v="3331"/>
    <s v="SP13"/>
    <s v="P21"/>
    <s v="G6"/>
    <x v="292"/>
    <x v="2503"/>
    <n v="204"/>
    <x v="0"/>
    <s v="Andria Kimpton"/>
    <n v="2024"/>
    <m/>
    <n v="3.32"/>
    <n v="677.28"/>
    <x v="3309"/>
  </r>
  <r>
    <x v="3332"/>
    <s v="SP13"/>
    <s v="P21"/>
    <s v="G2"/>
    <x v="358"/>
    <x v="206"/>
    <n v="786"/>
    <x v="0"/>
    <s v="Andria Kimpton"/>
    <n v="2023"/>
    <m/>
    <n v="3.32"/>
    <n v="2609.52"/>
    <x v="3310"/>
  </r>
  <r>
    <x v="3333"/>
    <s v="SP13"/>
    <s v="P21"/>
    <s v="G5"/>
    <x v="368"/>
    <x v="486"/>
    <n v="78"/>
    <x v="0"/>
    <s v="Andria Kimpton"/>
    <n v="2023"/>
    <m/>
    <n v="3.32"/>
    <n v="258.95999999999998"/>
    <x v="3311"/>
  </r>
  <r>
    <x v="3334"/>
    <s v="SP13"/>
    <s v="P21"/>
    <s v="G1"/>
    <x v="341"/>
    <x v="147"/>
    <n v="634"/>
    <x v="0"/>
    <s v="Andria Kimpton"/>
    <n v="2023"/>
    <m/>
    <n v="3.32"/>
    <n v="2104.88"/>
    <x v="3312"/>
  </r>
  <r>
    <x v="3335"/>
    <s v="SP13"/>
    <s v="P21"/>
    <s v="G3"/>
    <x v="52"/>
    <x v="2504"/>
    <n v="363"/>
    <x v="0"/>
    <s v="Andria Kimpton"/>
    <n v="2023"/>
    <m/>
    <n v="3.32"/>
    <n v="1205.1599999999999"/>
    <x v="3313"/>
  </r>
  <r>
    <x v="3336"/>
    <s v="SP13"/>
    <s v="P21"/>
    <s v="G6"/>
    <x v="343"/>
    <x v="2505"/>
    <n v="803"/>
    <x v="0"/>
    <s v="Andria Kimpton"/>
    <n v="2023"/>
    <m/>
    <n v="3.32"/>
    <n v="2665.96"/>
    <x v="3314"/>
  </r>
  <r>
    <x v="3337"/>
    <s v="SP13"/>
    <s v="P21"/>
    <s v="G6"/>
    <x v="157"/>
    <x v="746"/>
    <n v="178"/>
    <x v="0"/>
    <s v="Andria Kimpton"/>
    <n v="2023"/>
    <m/>
    <n v="3.32"/>
    <n v="590.95999999999992"/>
    <x v="3315"/>
  </r>
  <r>
    <x v="3338"/>
    <s v="SP13"/>
    <s v="P22"/>
    <s v="G2"/>
    <x v="143"/>
    <x v="2506"/>
    <n v="574"/>
    <x v="0"/>
    <s v="Andria Kimpton"/>
    <n v="2023"/>
    <m/>
    <n v="2.65"/>
    <n v="1521.1"/>
    <x v="3316"/>
  </r>
  <r>
    <x v="3339"/>
    <s v="SP13"/>
    <s v="P22"/>
    <s v="G5"/>
    <x v="412"/>
    <x v="2507"/>
    <n v="313"/>
    <x v="0"/>
    <s v="Andria Kimpton"/>
    <n v="2023"/>
    <m/>
    <n v="2.65"/>
    <n v="829.44999999999993"/>
    <x v="3317"/>
  </r>
  <r>
    <x v="3340"/>
    <s v="SP13"/>
    <s v="P22"/>
    <s v="G4"/>
    <x v="299"/>
    <x v="2508"/>
    <n v="500"/>
    <x v="0"/>
    <s v="Andria Kimpton"/>
    <n v="2023"/>
    <m/>
    <n v="2.65"/>
    <n v="1325"/>
    <x v="3318"/>
  </r>
  <r>
    <x v="3341"/>
    <s v="SP13"/>
    <s v="P22"/>
    <s v="G5"/>
    <x v="64"/>
    <x v="2509"/>
    <n v="194"/>
    <x v="0"/>
    <s v="Andria Kimpton"/>
    <n v="2023"/>
    <m/>
    <n v="2.65"/>
    <n v="514.1"/>
    <x v="3319"/>
  </r>
  <r>
    <x v="3342"/>
    <s v="SP13"/>
    <s v="P01"/>
    <s v="G1"/>
    <x v="230"/>
    <x v="1468"/>
    <n v="44"/>
    <x v="0"/>
    <s v="Andria Kimpton"/>
    <n v="2023"/>
    <m/>
    <n v="5.26"/>
    <n v="231.44"/>
    <x v="3320"/>
  </r>
  <r>
    <x v="3343"/>
    <s v="SP13"/>
    <s v="P01"/>
    <s v="G6"/>
    <x v="384"/>
    <x v="1161"/>
    <n v="21"/>
    <x v="0"/>
    <s v="Andria Kimpton"/>
    <n v="2024"/>
    <m/>
    <n v="5.26"/>
    <n v="110.46"/>
    <x v="3321"/>
  </r>
  <r>
    <x v="3344"/>
    <s v="SP13"/>
    <s v="P01"/>
    <s v="G6"/>
    <x v="324"/>
    <x v="1533"/>
    <n v="242"/>
    <x v="0"/>
    <s v="Andria Kimpton"/>
    <n v="2024"/>
    <m/>
    <n v="5.26"/>
    <n v="1272.9199999999998"/>
    <x v="3322"/>
  </r>
  <r>
    <x v="3345"/>
    <s v="SP13"/>
    <s v="P01"/>
    <s v="G1"/>
    <x v="42"/>
    <x v="20"/>
    <n v="650"/>
    <x v="0"/>
    <s v="Andria Kimpton"/>
    <n v="2023"/>
    <m/>
    <n v="5.26"/>
    <n v="3419"/>
    <x v="3323"/>
  </r>
  <r>
    <x v="3346"/>
    <s v="SP13"/>
    <s v="P03"/>
    <s v="G5"/>
    <x v="16"/>
    <x v="1286"/>
    <n v="667"/>
    <x v="1"/>
    <s v="Andria Kimpton"/>
    <n v="2024"/>
    <m/>
    <n v="5.15"/>
    <n v="3435.05"/>
    <x v="3324"/>
  </r>
  <r>
    <x v="3347"/>
    <s v="SP13"/>
    <s v="P03"/>
    <s v="G6"/>
    <x v="202"/>
    <x v="1439"/>
    <n v="605"/>
    <x v="0"/>
    <s v="Andria Kimpton"/>
    <n v="2023"/>
    <m/>
    <n v="5.15"/>
    <n v="3115.75"/>
    <x v="3325"/>
  </r>
  <r>
    <x v="3348"/>
    <s v="SP13"/>
    <s v="P04"/>
    <s v="G1"/>
    <x v="156"/>
    <x v="1283"/>
    <n v="619"/>
    <x v="0"/>
    <s v="Andria Kimpton"/>
    <n v="2023"/>
    <m/>
    <n v="3.85"/>
    <n v="2383.15"/>
    <x v="3326"/>
  </r>
  <r>
    <x v="3349"/>
    <s v="SP13"/>
    <s v="P04"/>
    <s v="G5"/>
    <x v="265"/>
    <x v="1008"/>
    <n v="117"/>
    <x v="0"/>
    <s v="Andria Kimpton"/>
    <n v="2023"/>
    <m/>
    <n v="3.85"/>
    <n v="450.45"/>
    <x v="3327"/>
  </r>
  <r>
    <x v="3350"/>
    <s v="SP13"/>
    <s v="P04"/>
    <s v="G1"/>
    <x v="179"/>
    <x v="26"/>
    <n v="845"/>
    <x v="0"/>
    <s v="Andria Kimpton"/>
    <n v="2023"/>
    <m/>
    <n v="3.85"/>
    <n v="3253.25"/>
    <x v="3328"/>
  </r>
  <r>
    <x v="3351"/>
    <s v="SP13"/>
    <s v="P04"/>
    <s v="G4"/>
    <x v="84"/>
    <x v="994"/>
    <n v="809"/>
    <x v="0"/>
    <s v="Andria Kimpton"/>
    <n v="2023"/>
    <m/>
    <n v="3.85"/>
    <n v="3114.65"/>
    <x v="3329"/>
  </r>
  <r>
    <x v="3352"/>
    <s v="SP13"/>
    <s v="P04"/>
    <s v="G1"/>
    <x v="256"/>
    <x v="671"/>
    <n v="706"/>
    <x v="0"/>
    <s v="Andria Kimpton"/>
    <n v="2024"/>
    <m/>
    <n v="3.85"/>
    <n v="2718.1"/>
    <x v="3330"/>
  </r>
  <r>
    <x v="3353"/>
    <s v="SP13"/>
    <s v="P05"/>
    <s v="G1"/>
    <x v="414"/>
    <x v="148"/>
    <n v="313"/>
    <x v="0"/>
    <s v="Andria Kimpton"/>
    <n v="2023"/>
    <m/>
    <n v="5.72"/>
    <n v="1790.36"/>
    <x v="3331"/>
  </r>
  <r>
    <x v="3354"/>
    <s v="SP13"/>
    <s v="P05"/>
    <s v="G2"/>
    <x v="151"/>
    <x v="1637"/>
    <n v="1314"/>
    <x v="0"/>
    <s v="Andria Kimpton"/>
    <n v="2023"/>
    <m/>
    <n v="5.72"/>
    <n v="7516.08"/>
    <x v="3332"/>
  </r>
  <r>
    <x v="3355"/>
    <s v="SP13"/>
    <s v="P05"/>
    <s v="G6"/>
    <x v="328"/>
    <x v="2510"/>
    <n v="425"/>
    <x v="0"/>
    <s v="Andria Kimpton"/>
    <n v="2023"/>
    <m/>
    <n v="5.72"/>
    <n v="2431"/>
    <x v="3333"/>
  </r>
  <r>
    <x v="3356"/>
    <s v="SP13"/>
    <s v="P05"/>
    <s v="G6"/>
    <x v="27"/>
    <x v="2511"/>
    <n v="508"/>
    <x v="1"/>
    <s v="Andria Kimpton"/>
    <n v="2024"/>
    <m/>
    <n v="5.72"/>
    <n v="2905.7599999999998"/>
    <x v="3334"/>
  </r>
  <r>
    <x v="3357"/>
    <s v="SP13"/>
    <s v="P07"/>
    <s v="G4"/>
    <x v="55"/>
    <x v="2512"/>
    <n v="218"/>
    <x v="0"/>
    <s v="Andria Kimpton"/>
    <n v="2023"/>
    <m/>
    <n v="9.94"/>
    <n v="2166.92"/>
    <x v="3335"/>
  </r>
  <r>
    <x v="3358"/>
    <s v="SP13"/>
    <s v="P07"/>
    <s v="G4"/>
    <x v="401"/>
    <x v="1538"/>
    <n v="183"/>
    <x v="0"/>
    <s v="Andria Kimpton"/>
    <n v="2023"/>
    <m/>
    <n v="9.94"/>
    <n v="1819.02"/>
    <x v="3336"/>
  </r>
  <r>
    <x v="3359"/>
    <s v="SP13"/>
    <s v="P07"/>
    <s v="G6"/>
    <x v="44"/>
    <x v="1079"/>
    <n v="198"/>
    <x v="0"/>
    <s v="Andria Kimpton"/>
    <n v="2023"/>
    <m/>
    <n v="9.94"/>
    <n v="1968.12"/>
    <x v="3337"/>
  </r>
  <r>
    <x v="3360"/>
    <s v="SP13"/>
    <s v="P07"/>
    <s v="G5"/>
    <x v="52"/>
    <x v="1239"/>
    <n v="202"/>
    <x v="0"/>
    <s v="Andria Kimpton"/>
    <n v="2023"/>
    <m/>
    <n v="9.94"/>
    <n v="2007.8799999999999"/>
    <x v="3338"/>
  </r>
  <r>
    <x v="3361"/>
    <s v="SP13"/>
    <s v="P08"/>
    <s v="G6"/>
    <x v="182"/>
    <x v="1987"/>
    <n v="250"/>
    <x v="0"/>
    <s v="Andria Kimpton"/>
    <n v="2023"/>
    <m/>
    <n v="7.73"/>
    <n v="1932.5"/>
    <x v="3339"/>
  </r>
  <r>
    <x v="3362"/>
    <s v="SP13"/>
    <s v="P09"/>
    <s v="G2"/>
    <x v="147"/>
    <x v="2513"/>
    <n v="61"/>
    <x v="0"/>
    <s v="Andria Kimpton"/>
    <n v="2023"/>
    <m/>
    <n v="3.68"/>
    <n v="224.48000000000002"/>
    <x v="3340"/>
  </r>
  <r>
    <x v="3363"/>
    <s v="SP13"/>
    <s v="P09"/>
    <s v="G4"/>
    <x v="37"/>
    <x v="2514"/>
    <n v="23"/>
    <x v="0"/>
    <s v="Andria Kimpton"/>
    <n v="2023"/>
    <m/>
    <n v="3.68"/>
    <n v="84.64"/>
    <x v="3341"/>
  </r>
  <r>
    <x v="3364"/>
    <s v="SP13"/>
    <s v="P10"/>
    <s v="G5"/>
    <x v="229"/>
    <x v="2515"/>
    <n v="389"/>
    <x v="0"/>
    <s v="Andria Kimpton"/>
    <n v="2023"/>
    <m/>
    <n v="8.2200000000000006"/>
    <n v="3197.5800000000004"/>
    <x v="3342"/>
  </r>
  <r>
    <x v="3365"/>
    <s v="SP13"/>
    <s v="P10"/>
    <s v="G6"/>
    <x v="92"/>
    <x v="728"/>
    <n v="340"/>
    <x v="0"/>
    <s v="Andria Kimpton"/>
    <n v="2023"/>
    <m/>
    <n v="8.2200000000000006"/>
    <n v="2794.8"/>
    <x v="3343"/>
  </r>
  <r>
    <x v="3366"/>
    <s v="SP13"/>
    <s v="P10"/>
    <s v="G4"/>
    <x v="299"/>
    <x v="1186"/>
    <n v="597"/>
    <x v="0"/>
    <s v="Andria Kimpton"/>
    <n v="2023"/>
    <m/>
    <n v="8.2200000000000006"/>
    <n v="4907.34"/>
    <x v="3344"/>
  </r>
  <r>
    <x v="3367"/>
    <s v="SP13"/>
    <s v="P10"/>
    <s v="G5"/>
    <x v="72"/>
    <x v="2516"/>
    <n v="97"/>
    <x v="0"/>
    <s v="Andria Kimpton"/>
    <n v="2023"/>
    <m/>
    <n v="8.2200000000000006"/>
    <n v="797.34"/>
    <x v="3345"/>
  </r>
  <r>
    <x v="3368"/>
    <s v="SP13"/>
    <s v="P10"/>
    <s v="G5"/>
    <x v="350"/>
    <x v="2517"/>
    <n v="651"/>
    <x v="0"/>
    <s v="Andria Kimpton"/>
    <n v="2023"/>
    <m/>
    <n v="8.2200000000000006"/>
    <n v="5351.22"/>
    <x v="3346"/>
  </r>
  <r>
    <x v="3369"/>
    <s v="SP13"/>
    <s v="P10"/>
    <s v="G4"/>
    <x v="57"/>
    <x v="2518"/>
    <n v="746"/>
    <x v="0"/>
    <s v="Andria Kimpton"/>
    <n v="2024"/>
    <m/>
    <n v="8.2200000000000006"/>
    <n v="6132.1200000000008"/>
    <x v="3347"/>
  </r>
  <r>
    <x v="3370"/>
    <s v="SP13"/>
    <s v="P10"/>
    <s v="G1"/>
    <x v="81"/>
    <x v="1024"/>
    <n v="356"/>
    <x v="0"/>
    <s v="Andria Kimpton"/>
    <n v="2023"/>
    <m/>
    <n v="8.2200000000000006"/>
    <n v="2926.32"/>
    <x v="3348"/>
  </r>
  <r>
    <x v="3371"/>
    <s v="SP13"/>
    <s v="P11"/>
    <s v="G5"/>
    <x v="21"/>
    <x v="1145"/>
    <n v="251"/>
    <x v="0"/>
    <s v="Andria Kimpton"/>
    <n v="2023"/>
    <m/>
    <n v="10.23"/>
    <n v="2567.73"/>
    <x v="3349"/>
  </r>
  <r>
    <x v="3372"/>
    <s v="SP13"/>
    <s v="P11"/>
    <s v="G6"/>
    <x v="99"/>
    <x v="2519"/>
    <n v="229"/>
    <x v="0"/>
    <s v="Andria Kimpton"/>
    <n v="2023"/>
    <m/>
    <n v="10.23"/>
    <n v="2342.67"/>
    <x v="3350"/>
  </r>
  <r>
    <x v="3373"/>
    <s v="SP13"/>
    <s v="P12"/>
    <s v="G1"/>
    <x v="307"/>
    <x v="2520"/>
    <n v="298"/>
    <x v="0"/>
    <s v="Andria Kimpton"/>
    <n v="2023"/>
    <m/>
    <n v="4.74"/>
    <n v="1412.52"/>
    <x v="3351"/>
  </r>
  <r>
    <x v="3374"/>
    <s v="SP13"/>
    <s v="P12"/>
    <s v="G1"/>
    <x v="84"/>
    <x v="682"/>
    <n v="565"/>
    <x v="0"/>
    <s v="Andria Kimpton"/>
    <n v="2023"/>
    <m/>
    <n v="4.74"/>
    <n v="2678.1"/>
    <x v="3352"/>
  </r>
  <r>
    <x v="3375"/>
    <s v="SP13"/>
    <s v="P12"/>
    <s v="G5"/>
    <x v="199"/>
    <x v="2521"/>
    <n v="137"/>
    <x v="0"/>
    <s v="Andria Kimpton"/>
    <n v="2024"/>
    <m/>
    <n v="4.74"/>
    <n v="649.38"/>
    <x v="3353"/>
  </r>
  <r>
    <x v="3376"/>
    <s v="SP13"/>
    <s v="P12"/>
    <s v="G6"/>
    <x v="350"/>
    <x v="185"/>
    <n v="481"/>
    <x v="0"/>
    <s v="Andria Kimpton"/>
    <n v="2023"/>
    <m/>
    <n v="4.74"/>
    <n v="2279.94"/>
    <x v="3354"/>
  </r>
  <r>
    <x v="3377"/>
    <s v="SP13"/>
    <s v="P13"/>
    <s v="G2"/>
    <x v="12"/>
    <x v="128"/>
    <n v="1049"/>
    <x v="0"/>
    <s v="Andria Kimpton"/>
    <n v="2023"/>
    <m/>
    <n v="10.51"/>
    <n v="11024.99"/>
    <x v="3355"/>
  </r>
  <r>
    <x v="3378"/>
    <s v="SP13"/>
    <s v="P13"/>
    <s v="G6"/>
    <x v="141"/>
    <x v="2416"/>
    <n v="811"/>
    <x v="3"/>
    <s v="Andria Kimpton"/>
    <n v="2023"/>
    <m/>
    <n v="10.51"/>
    <n v="8523.61"/>
    <x v="3356"/>
  </r>
  <r>
    <x v="3379"/>
    <s v="SP13"/>
    <s v="P13"/>
    <s v="G2"/>
    <x v="129"/>
    <x v="2177"/>
    <n v="466"/>
    <x v="0"/>
    <s v="Andria Kimpton"/>
    <n v="2023"/>
    <m/>
    <n v="10.51"/>
    <n v="4897.66"/>
    <x v="3357"/>
  </r>
  <r>
    <x v="3380"/>
    <s v="SP13"/>
    <s v="P13"/>
    <s v="G1"/>
    <x v="292"/>
    <x v="2522"/>
    <n v="72"/>
    <x v="0"/>
    <s v="Andria Kimpton"/>
    <n v="2024"/>
    <m/>
    <n v="10.51"/>
    <n v="756.72"/>
    <x v="3358"/>
  </r>
  <r>
    <x v="3381"/>
    <s v="SP13"/>
    <s v="P13"/>
    <s v="G5"/>
    <x v="239"/>
    <x v="2523"/>
    <n v="29"/>
    <x v="0"/>
    <s v="Andria Kimpton"/>
    <n v="2023"/>
    <m/>
    <n v="10.51"/>
    <n v="304.79000000000002"/>
    <x v="3359"/>
  </r>
  <r>
    <x v="3382"/>
    <s v="SP13"/>
    <s v="P14"/>
    <s v="G1"/>
    <x v="107"/>
    <x v="1567"/>
    <n v="185"/>
    <x v="0"/>
    <s v="Andria Kimpton"/>
    <n v="2023"/>
    <m/>
    <n v="6.43"/>
    <n v="1189.55"/>
    <x v="3360"/>
  </r>
  <r>
    <x v="3383"/>
    <s v="SP13"/>
    <s v="P14"/>
    <s v="G6"/>
    <x v="259"/>
    <x v="2524"/>
    <n v="492"/>
    <x v="0"/>
    <s v="Andria Kimpton"/>
    <n v="2023"/>
    <m/>
    <n v="6.43"/>
    <n v="3163.56"/>
    <x v="3361"/>
  </r>
  <r>
    <x v="3384"/>
    <s v="SP13"/>
    <s v="P14"/>
    <s v="G1"/>
    <x v="187"/>
    <x v="214"/>
    <n v="234"/>
    <x v="0"/>
    <s v="Andria Kimpton"/>
    <n v="2024"/>
    <m/>
    <n v="6.43"/>
    <n v="1504.62"/>
    <x v="3362"/>
  </r>
  <r>
    <x v="3385"/>
    <s v="SP13"/>
    <s v="P14"/>
    <s v="G1"/>
    <x v="91"/>
    <x v="2525"/>
    <n v="380"/>
    <x v="0"/>
    <s v="Andria Kimpton"/>
    <n v="2024"/>
    <m/>
    <n v="6.43"/>
    <n v="2443.4"/>
    <x v="3363"/>
  </r>
  <r>
    <x v="3386"/>
    <s v="SP13"/>
    <s v="P14"/>
    <s v="G1"/>
    <x v="10"/>
    <x v="2526"/>
    <n v="428"/>
    <x v="0"/>
    <s v="Andria Kimpton"/>
    <n v="2023"/>
    <m/>
    <n v="6.43"/>
    <n v="2752.04"/>
    <x v="3364"/>
  </r>
  <r>
    <x v="3387"/>
    <s v="SP13"/>
    <s v="P14"/>
    <s v="G6"/>
    <x v="2"/>
    <x v="140"/>
    <n v="284"/>
    <x v="0"/>
    <s v="Andria Kimpton"/>
    <n v="2024"/>
    <m/>
    <n v="6.43"/>
    <n v="1826.12"/>
    <x v="3365"/>
  </r>
  <r>
    <x v="3388"/>
    <s v="SP13"/>
    <s v="P15"/>
    <s v="G5"/>
    <x v="221"/>
    <x v="2450"/>
    <n v="43"/>
    <x v="0"/>
    <s v="Andria Kimpton"/>
    <n v="2023"/>
    <m/>
    <n v="12.41"/>
    <n v="533.63"/>
    <x v="3366"/>
  </r>
  <r>
    <x v="3389"/>
    <s v="SP13"/>
    <s v="P15"/>
    <s v="G6"/>
    <x v="105"/>
    <x v="2527"/>
    <n v="225"/>
    <x v="1"/>
    <s v="Andria Kimpton"/>
    <n v="2024"/>
    <m/>
    <n v="12.41"/>
    <n v="2792.25"/>
    <x v="3367"/>
  </r>
  <r>
    <x v="3390"/>
    <s v="SP13"/>
    <s v="P16"/>
    <s v="G4"/>
    <x v="118"/>
    <x v="2528"/>
    <n v="288"/>
    <x v="0"/>
    <s v="Andria Kimpton"/>
    <n v="2023"/>
    <m/>
    <n v="9.57"/>
    <n v="2756.16"/>
    <x v="3368"/>
  </r>
  <r>
    <x v="3391"/>
    <s v="SP13"/>
    <s v="P16"/>
    <s v="G2"/>
    <x v="8"/>
    <x v="2139"/>
    <n v="518"/>
    <x v="0"/>
    <s v="Andria Kimpton"/>
    <n v="2023"/>
    <m/>
    <n v="9.57"/>
    <n v="4957.26"/>
    <x v="3369"/>
  </r>
  <r>
    <x v="3392"/>
    <s v="SP13"/>
    <s v="P16"/>
    <s v="G4"/>
    <x v="69"/>
    <x v="2529"/>
    <n v="382"/>
    <x v="0"/>
    <s v="Andria Kimpton"/>
    <n v="2023"/>
    <m/>
    <n v="9.57"/>
    <n v="3655.7400000000002"/>
    <x v="3370"/>
  </r>
  <r>
    <x v="3393"/>
    <s v="SP13"/>
    <s v="P16"/>
    <s v="G5"/>
    <x v="251"/>
    <x v="1275"/>
    <n v="317"/>
    <x v="0"/>
    <s v="Andria Kimpton"/>
    <n v="2023"/>
    <m/>
    <n v="9.57"/>
    <n v="3033.69"/>
    <x v="3371"/>
  </r>
  <r>
    <x v="3394"/>
    <s v="SP13"/>
    <s v="P16"/>
    <s v="G1"/>
    <x v="9"/>
    <x v="2530"/>
    <n v="683"/>
    <x v="0"/>
    <s v="Andria Kimpton"/>
    <n v="2024"/>
    <m/>
    <n v="9.57"/>
    <n v="6536.31"/>
    <x v="3372"/>
  </r>
  <r>
    <x v="3395"/>
    <s v="SP13"/>
    <s v="P16"/>
    <s v="G6"/>
    <x v="62"/>
    <x v="787"/>
    <n v="175"/>
    <x v="0"/>
    <s v="Andria Kimpton"/>
    <n v="2023"/>
    <m/>
    <n v="9.57"/>
    <n v="1674.75"/>
    <x v="3373"/>
  </r>
  <r>
    <x v="3396"/>
    <s v="SP13"/>
    <s v="P17"/>
    <s v="G4"/>
    <x v="298"/>
    <x v="440"/>
    <n v="498"/>
    <x v="0"/>
    <s v="Andria Kimpton"/>
    <n v="2024"/>
    <m/>
    <n v="8.43"/>
    <n v="4198.1399999999994"/>
    <x v="3374"/>
  </r>
  <r>
    <x v="3397"/>
    <s v="SP13"/>
    <s v="P17"/>
    <s v="G1"/>
    <x v="277"/>
    <x v="2531"/>
    <n v="887"/>
    <x v="0"/>
    <s v="Andria Kimpton"/>
    <n v="2024"/>
    <m/>
    <n v="8.43"/>
    <n v="7477.41"/>
    <x v="3375"/>
  </r>
  <r>
    <x v="3398"/>
    <s v="SP13"/>
    <s v="P17"/>
    <s v="G2"/>
    <x v="170"/>
    <x v="1994"/>
    <n v="405"/>
    <x v="1"/>
    <s v="Andria Kimpton"/>
    <n v="2024"/>
    <m/>
    <n v="8.43"/>
    <n v="3414.15"/>
    <x v="3376"/>
  </r>
  <r>
    <x v="3399"/>
    <s v="SP13"/>
    <s v="P17"/>
    <s v="G3"/>
    <x v="123"/>
    <x v="239"/>
    <n v="389"/>
    <x v="0"/>
    <s v="Andria Kimpton"/>
    <n v="2023"/>
    <m/>
    <n v="8.43"/>
    <n v="3279.27"/>
    <x v="3377"/>
  </r>
  <r>
    <x v="3400"/>
    <s v="SP13"/>
    <s v="P18"/>
    <s v="G1"/>
    <x v="17"/>
    <x v="2532"/>
    <n v="2024"/>
    <x v="0"/>
    <s v="Andria Kimpton"/>
    <n v="2023"/>
    <m/>
    <n v="6.8"/>
    <n v="13763.199999999999"/>
    <x v="3378"/>
  </r>
  <r>
    <x v="3401"/>
    <s v="SP13"/>
    <s v="P18"/>
    <s v="G6"/>
    <x v="142"/>
    <x v="1237"/>
    <n v="758"/>
    <x v="0"/>
    <s v="Andria Kimpton"/>
    <n v="2023"/>
    <m/>
    <n v="6.8"/>
    <n v="5154.3999999999996"/>
    <x v="3379"/>
  </r>
  <r>
    <x v="3402"/>
    <s v="SP13"/>
    <s v="P18"/>
    <s v="G1"/>
    <x v="251"/>
    <x v="1725"/>
    <n v="880"/>
    <x v="0"/>
    <s v="Andria Kimpton"/>
    <n v="2023"/>
    <m/>
    <n v="6.8"/>
    <n v="5984"/>
    <x v="3380"/>
  </r>
  <r>
    <x v="3403"/>
    <s v="SP13"/>
    <s v="P20"/>
    <s v="G1"/>
    <x v="285"/>
    <x v="187"/>
    <n v="160"/>
    <x v="0"/>
    <s v="Andria Kimpton"/>
    <n v="2023"/>
    <m/>
    <n v="2.76"/>
    <n v="441.59999999999997"/>
    <x v="3381"/>
  </r>
  <r>
    <x v="3404"/>
    <s v="SP13"/>
    <s v="P20"/>
    <s v="G4"/>
    <x v="343"/>
    <x v="736"/>
    <n v="126"/>
    <x v="0"/>
    <s v="Andria Kimpton"/>
    <n v="2023"/>
    <m/>
    <n v="2.76"/>
    <n v="347.76"/>
    <x v="3382"/>
  </r>
  <r>
    <x v="3405"/>
    <s v="SP13"/>
    <s v="P20"/>
    <s v="G5"/>
    <x v="0"/>
    <x v="2533"/>
    <n v="36"/>
    <x v="0"/>
    <s v="Andria Kimpton"/>
    <n v="2023"/>
    <m/>
    <n v="2.76"/>
    <n v="99.359999999999985"/>
    <x v="3383"/>
  </r>
  <r>
    <x v="3406"/>
    <s v="SP13"/>
    <s v="P21"/>
    <s v="G1"/>
    <x v="433"/>
    <x v="248"/>
    <n v="171"/>
    <x v="0"/>
    <s v="Andria Kimpton"/>
    <n v="2023"/>
    <m/>
    <n v="3.32"/>
    <n v="567.72"/>
    <x v="3384"/>
  </r>
  <r>
    <x v="3407"/>
    <s v="SP13"/>
    <s v="P21"/>
    <s v="G5"/>
    <x v="143"/>
    <x v="2534"/>
    <n v="394"/>
    <x v="0"/>
    <s v="Andria Kimpton"/>
    <n v="2023"/>
    <m/>
    <n v="3.32"/>
    <n v="1308.08"/>
    <x v="3385"/>
  </r>
  <r>
    <x v="3408"/>
    <s v="SP13"/>
    <s v="P22"/>
    <s v="G5"/>
    <x v="249"/>
    <x v="2535"/>
    <n v="391"/>
    <x v="1"/>
    <s v="Andria Kimpton"/>
    <n v="2024"/>
    <m/>
    <n v="2.65"/>
    <n v="1036.1499999999999"/>
    <x v="3386"/>
  </r>
  <r>
    <x v="3409"/>
    <s v="SP13"/>
    <s v="P22"/>
    <s v="G2"/>
    <x v="109"/>
    <x v="2536"/>
    <n v="11"/>
    <x v="0"/>
    <s v="Andria Kimpton"/>
    <n v="2024"/>
    <m/>
    <n v="2.65"/>
    <n v="29.15"/>
    <x v="3387"/>
  </r>
  <r>
    <x v="3410"/>
    <s v="SP13"/>
    <s v="P22"/>
    <s v="G1"/>
    <x v="424"/>
    <x v="2537"/>
    <n v="713"/>
    <x v="0"/>
    <s v="Andria Kimpton"/>
    <n v="2024"/>
    <m/>
    <n v="2.65"/>
    <n v="1889.45"/>
    <x v="3388"/>
  </r>
  <r>
    <x v="3411"/>
    <s v="SP07"/>
    <s v="P01"/>
    <s v="G1"/>
    <x v="8"/>
    <x v="2538"/>
    <n v="117"/>
    <x v="0"/>
    <s v="Brien Boise"/>
    <n v="2023"/>
    <m/>
    <n v="5.26"/>
    <n v="615.41999999999996"/>
    <x v="3389"/>
  </r>
  <r>
    <x v="3412"/>
    <s v="SP07"/>
    <s v="P04"/>
    <s v="G1"/>
    <x v="140"/>
    <x v="1699"/>
    <n v="1629"/>
    <x v="0"/>
    <s v="Brien Boise"/>
    <n v="2023"/>
    <m/>
    <n v="3.85"/>
    <n v="6271.6500000000005"/>
    <x v="3390"/>
  </r>
  <r>
    <x v="3413"/>
    <s v="SP07"/>
    <s v="P04"/>
    <s v="G5"/>
    <x v="311"/>
    <x v="2539"/>
    <n v="1957"/>
    <x v="0"/>
    <s v="Brien Boise"/>
    <n v="2023"/>
    <m/>
    <n v="3.85"/>
    <n v="7534.45"/>
    <x v="3391"/>
  </r>
  <r>
    <x v="3414"/>
    <s v="SP07"/>
    <s v="P04"/>
    <s v="G1"/>
    <x v="152"/>
    <x v="2540"/>
    <n v="1253"/>
    <x v="0"/>
    <s v="Brien Boise"/>
    <n v="2023"/>
    <m/>
    <n v="3.85"/>
    <n v="4824.05"/>
    <x v="3392"/>
  </r>
  <r>
    <x v="3415"/>
    <s v="SP07"/>
    <s v="P04"/>
    <s v="G1"/>
    <x v="318"/>
    <x v="2541"/>
    <n v="3185"/>
    <x v="0"/>
    <s v="Brien Boise"/>
    <n v="2023"/>
    <m/>
    <n v="3.85"/>
    <n v="12262.25"/>
    <x v="3393"/>
  </r>
  <r>
    <x v="3416"/>
    <s v="SP07"/>
    <s v="P04"/>
    <s v="G5"/>
    <x v="15"/>
    <x v="314"/>
    <n v="304"/>
    <x v="2"/>
    <s v="Brien Boise"/>
    <n v="2024"/>
    <m/>
    <n v="3.85"/>
    <n v="1170.4000000000001"/>
    <x v="3394"/>
  </r>
  <r>
    <x v="3417"/>
    <s v="SP07"/>
    <s v="P04"/>
    <s v="G5"/>
    <x v="181"/>
    <x v="1219"/>
    <n v="48"/>
    <x v="0"/>
    <s v="Brien Boise"/>
    <n v="2023"/>
    <m/>
    <n v="3.85"/>
    <n v="184.8"/>
    <x v="3395"/>
  </r>
  <r>
    <x v="3418"/>
    <s v="SP07"/>
    <s v="P04"/>
    <s v="G6"/>
    <x v="210"/>
    <x v="2542"/>
    <n v="349"/>
    <x v="0"/>
    <s v="Brien Boise"/>
    <n v="2023"/>
    <m/>
    <n v="3.85"/>
    <n v="1343.65"/>
    <x v="3396"/>
  </r>
  <r>
    <x v="3419"/>
    <s v="SP07"/>
    <s v="P04"/>
    <s v="G3"/>
    <x v="351"/>
    <x v="2543"/>
    <n v="680"/>
    <x v="0"/>
    <s v="Brien Boise"/>
    <n v="2023"/>
    <m/>
    <n v="3.85"/>
    <n v="2618"/>
    <x v="3397"/>
  </r>
  <r>
    <x v="3420"/>
    <s v="SP07"/>
    <s v="P04"/>
    <s v="G5"/>
    <x v="76"/>
    <x v="1399"/>
    <n v="476"/>
    <x v="0"/>
    <s v="Brien Boise"/>
    <n v="2023"/>
    <m/>
    <n v="3.85"/>
    <n v="1832.6000000000001"/>
    <x v="3398"/>
  </r>
  <r>
    <x v="3421"/>
    <s v="SP07"/>
    <s v="P04"/>
    <s v="G6"/>
    <x v="147"/>
    <x v="2544"/>
    <n v="1305"/>
    <x v="0"/>
    <s v="Brien Boise"/>
    <n v="2023"/>
    <m/>
    <n v="3.85"/>
    <n v="5024.25"/>
    <x v="3399"/>
  </r>
  <r>
    <x v="3422"/>
    <s v="SP07"/>
    <s v="P04"/>
    <s v="G4"/>
    <x v="377"/>
    <x v="2545"/>
    <n v="1320"/>
    <x v="0"/>
    <s v="Brien Boise"/>
    <n v="2023"/>
    <m/>
    <n v="3.85"/>
    <n v="5082"/>
    <x v="3400"/>
  </r>
  <r>
    <x v="3423"/>
    <s v="SP07"/>
    <s v="P04"/>
    <s v="G6"/>
    <x v="89"/>
    <x v="2546"/>
    <n v="545"/>
    <x v="3"/>
    <s v="Brien Boise"/>
    <n v="2023"/>
    <m/>
    <n v="3.85"/>
    <n v="2098.25"/>
    <x v="3401"/>
  </r>
  <r>
    <x v="3424"/>
    <s v="SP07"/>
    <s v="P04"/>
    <s v="G3"/>
    <x v="253"/>
    <x v="2547"/>
    <n v="907"/>
    <x v="0"/>
    <s v="Brien Boise"/>
    <n v="2023"/>
    <m/>
    <n v="3.85"/>
    <n v="3491.9500000000003"/>
    <x v="3402"/>
  </r>
  <r>
    <x v="3425"/>
    <s v="SP07"/>
    <s v="P05"/>
    <s v="G3"/>
    <x v="222"/>
    <x v="2548"/>
    <n v="278"/>
    <x v="0"/>
    <s v="Brien Boise"/>
    <n v="2024"/>
    <m/>
    <n v="5.72"/>
    <n v="1590.1599999999999"/>
    <x v="3403"/>
  </r>
  <r>
    <x v="3426"/>
    <s v="SP07"/>
    <s v="P05"/>
    <s v="G6"/>
    <x v="423"/>
    <x v="1654"/>
    <n v="18"/>
    <x v="0"/>
    <s v="Brien Boise"/>
    <n v="2024"/>
    <m/>
    <n v="5.72"/>
    <n v="102.96"/>
    <x v="3404"/>
  </r>
  <r>
    <x v="3427"/>
    <s v="SP07"/>
    <s v="P05"/>
    <s v="G6"/>
    <x v="91"/>
    <x v="1786"/>
    <n v="197"/>
    <x v="0"/>
    <s v="Brien Boise"/>
    <n v="2024"/>
    <m/>
    <n v="5.72"/>
    <n v="1126.8399999999999"/>
    <x v="3405"/>
  </r>
  <r>
    <x v="3428"/>
    <s v="SP07"/>
    <s v="P05"/>
    <s v="G3"/>
    <x v="58"/>
    <x v="2549"/>
    <n v="231"/>
    <x v="0"/>
    <s v="Brien Boise"/>
    <n v="2023"/>
    <m/>
    <n v="5.72"/>
    <n v="1321.32"/>
    <x v="3406"/>
  </r>
  <r>
    <x v="3429"/>
    <s v="SP07"/>
    <s v="P05"/>
    <s v="G6"/>
    <x v="376"/>
    <x v="2550"/>
    <n v="180"/>
    <x v="0"/>
    <s v="Brien Boise"/>
    <n v="2023"/>
    <m/>
    <n v="5.72"/>
    <n v="1029.5999999999999"/>
    <x v="3407"/>
  </r>
  <r>
    <x v="3430"/>
    <s v="SP07"/>
    <s v="P05"/>
    <s v="G1"/>
    <x v="411"/>
    <x v="2214"/>
    <n v="402"/>
    <x v="0"/>
    <s v="Brien Boise"/>
    <n v="2023"/>
    <m/>
    <n v="5.72"/>
    <n v="2299.44"/>
    <x v="3408"/>
  </r>
  <r>
    <x v="3431"/>
    <s v="SP07"/>
    <s v="P05"/>
    <s v="G1"/>
    <x v="11"/>
    <x v="1951"/>
    <n v="410"/>
    <x v="2"/>
    <s v="Brien Boise"/>
    <n v="2024"/>
    <m/>
    <n v="5.72"/>
    <n v="2345.1999999999998"/>
    <x v="3409"/>
  </r>
  <r>
    <x v="3432"/>
    <s v="SP07"/>
    <s v="P06"/>
    <s v="G1"/>
    <x v="105"/>
    <x v="1599"/>
    <n v="87"/>
    <x v="1"/>
    <s v="Brien Boise"/>
    <n v="2024"/>
    <m/>
    <n v="6.31"/>
    <n v="548.96999999999991"/>
    <x v="3410"/>
  </r>
  <r>
    <x v="3433"/>
    <s v="SP07"/>
    <s v="P06"/>
    <s v="G4"/>
    <x v="276"/>
    <x v="1363"/>
    <n v="240"/>
    <x v="0"/>
    <s v="Brien Boise"/>
    <n v="2023"/>
    <m/>
    <n v="6.31"/>
    <n v="1514.3999999999999"/>
    <x v="3411"/>
  </r>
  <r>
    <x v="3434"/>
    <s v="SP07"/>
    <s v="P06"/>
    <s v="G1"/>
    <x v="289"/>
    <x v="1947"/>
    <n v="56"/>
    <x v="3"/>
    <s v="Brien Boise"/>
    <n v="2023"/>
    <m/>
    <n v="6.31"/>
    <n v="353.35999999999996"/>
    <x v="3412"/>
  </r>
  <r>
    <x v="3435"/>
    <s v="SP07"/>
    <s v="P07"/>
    <s v="G5"/>
    <x v="126"/>
    <x v="240"/>
    <n v="224"/>
    <x v="0"/>
    <s v="Brien Boise"/>
    <n v="2023"/>
    <m/>
    <n v="9.94"/>
    <n v="2226.56"/>
    <x v="3413"/>
  </r>
  <r>
    <x v="3436"/>
    <s v="SP07"/>
    <s v="P07"/>
    <s v="G4"/>
    <x v="218"/>
    <x v="2551"/>
    <n v="292"/>
    <x v="0"/>
    <s v="Brien Boise"/>
    <n v="2024"/>
    <m/>
    <n v="9.94"/>
    <n v="2902.48"/>
    <x v="3414"/>
  </r>
  <r>
    <x v="3437"/>
    <s v="SP07"/>
    <s v="P07"/>
    <s v="G6"/>
    <x v="298"/>
    <x v="2552"/>
    <n v="220"/>
    <x v="0"/>
    <s v="Brien Boise"/>
    <n v="2024"/>
    <m/>
    <n v="9.94"/>
    <n v="2186.7999999999997"/>
    <x v="3415"/>
  </r>
  <r>
    <x v="3438"/>
    <s v="SP07"/>
    <s v="P08"/>
    <s v="G4"/>
    <x v="201"/>
    <x v="2553"/>
    <n v="480"/>
    <x v="0"/>
    <s v="Brien Boise"/>
    <n v="2023"/>
    <m/>
    <n v="7.73"/>
    <n v="3710.4"/>
    <x v="3416"/>
  </r>
  <r>
    <x v="3439"/>
    <s v="SP07"/>
    <s v="P08"/>
    <s v="G1"/>
    <x v="214"/>
    <x v="2554"/>
    <n v="131"/>
    <x v="0"/>
    <s v="Brien Boise"/>
    <n v="2024"/>
    <m/>
    <n v="7.73"/>
    <n v="1012.6300000000001"/>
    <x v="3417"/>
  </r>
  <r>
    <x v="3440"/>
    <s v="SP07"/>
    <s v="P08"/>
    <s v="G1"/>
    <x v="167"/>
    <x v="688"/>
    <n v="161"/>
    <x v="0"/>
    <s v="Brien Boise"/>
    <n v="2023"/>
    <m/>
    <n v="7.73"/>
    <n v="1244.53"/>
    <x v="3418"/>
  </r>
  <r>
    <x v="3441"/>
    <s v="SP07"/>
    <s v="P08"/>
    <s v="G2"/>
    <x v="252"/>
    <x v="2534"/>
    <n v="178"/>
    <x v="1"/>
    <s v="Brien Boise"/>
    <n v="2024"/>
    <m/>
    <n v="7.73"/>
    <n v="1375.94"/>
    <x v="3419"/>
  </r>
  <r>
    <x v="3442"/>
    <s v="SP07"/>
    <s v="P09"/>
    <s v="G6"/>
    <x v="54"/>
    <x v="2555"/>
    <n v="504"/>
    <x v="1"/>
    <s v="Brien Boise"/>
    <n v="2024"/>
    <m/>
    <n v="3.68"/>
    <n v="1854.72"/>
    <x v="3420"/>
  </r>
  <r>
    <x v="3443"/>
    <s v="SP07"/>
    <s v="P10"/>
    <s v="G3"/>
    <x v="250"/>
    <x v="245"/>
    <n v="194"/>
    <x v="0"/>
    <s v="Brien Boise"/>
    <n v="2023"/>
    <m/>
    <n v="8.2200000000000006"/>
    <n v="1594.68"/>
    <x v="3421"/>
  </r>
  <r>
    <x v="3444"/>
    <s v="SP07"/>
    <s v="P10"/>
    <s v="G6"/>
    <x v="141"/>
    <x v="2556"/>
    <n v="1200"/>
    <x v="0"/>
    <s v="Brien Boise"/>
    <n v="2023"/>
    <m/>
    <n v="8.2200000000000006"/>
    <n v="9864"/>
    <x v="3422"/>
  </r>
  <r>
    <x v="3445"/>
    <s v="SP07"/>
    <s v="P10"/>
    <s v="G1"/>
    <x v="131"/>
    <x v="2557"/>
    <n v="561"/>
    <x v="0"/>
    <s v="Brien Boise"/>
    <n v="2024"/>
    <m/>
    <n v="8.2200000000000006"/>
    <n v="4611.42"/>
    <x v="3423"/>
  </r>
  <r>
    <x v="3446"/>
    <s v="SP07"/>
    <s v="P10"/>
    <s v="G1"/>
    <x v="152"/>
    <x v="2558"/>
    <n v="884"/>
    <x v="0"/>
    <s v="Brien Boise"/>
    <n v="2023"/>
    <m/>
    <n v="8.2200000000000006"/>
    <n v="7266.4800000000005"/>
    <x v="3424"/>
  </r>
  <r>
    <x v="3447"/>
    <s v="SP07"/>
    <s v="P10"/>
    <s v="G6"/>
    <x v="130"/>
    <x v="506"/>
    <n v="176"/>
    <x v="0"/>
    <s v="Brien Boise"/>
    <n v="2023"/>
    <m/>
    <n v="8.2200000000000006"/>
    <n v="1446.72"/>
    <x v="3425"/>
  </r>
  <r>
    <x v="3448"/>
    <s v="SP07"/>
    <s v="P12"/>
    <s v="G2"/>
    <x v="89"/>
    <x v="2559"/>
    <n v="779"/>
    <x v="0"/>
    <s v="Brien Boise"/>
    <n v="2023"/>
    <m/>
    <n v="4.74"/>
    <n v="3692.46"/>
    <x v="3426"/>
  </r>
  <r>
    <x v="3449"/>
    <s v="SP07"/>
    <s v="P12"/>
    <s v="G3"/>
    <x v="57"/>
    <x v="2560"/>
    <n v="457"/>
    <x v="0"/>
    <s v="Brien Boise"/>
    <n v="2024"/>
    <m/>
    <n v="4.74"/>
    <n v="2166.1800000000003"/>
    <x v="3427"/>
  </r>
  <r>
    <x v="3450"/>
    <s v="SP07"/>
    <s v="P12"/>
    <s v="G4"/>
    <x v="396"/>
    <x v="1608"/>
    <n v="519"/>
    <x v="0"/>
    <s v="Brien Boise"/>
    <n v="2023"/>
    <m/>
    <n v="4.74"/>
    <n v="2460.06"/>
    <x v="3428"/>
  </r>
  <r>
    <x v="3451"/>
    <s v="SP07"/>
    <s v="P12"/>
    <s v="G5"/>
    <x v="139"/>
    <x v="650"/>
    <n v="400"/>
    <x v="0"/>
    <s v="Brien Boise"/>
    <n v="2024"/>
    <m/>
    <n v="4.74"/>
    <n v="1896"/>
    <x v="3429"/>
  </r>
  <r>
    <x v="3452"/>
    <s v="SP07"/>
    <s v="P12"/>
    <s v="G4"/>
    <x v="347"/>
    <x v="2561"/>
    <n v="831"/>
    <x v="0"/>
    <s v="Brien Boise"/>
    <n v="2023"/>
    <m/>
    <n v="4.74"/>
    <n v="3938.94"/>
    <x v="3430"/>
  </r>
  <r>
    <x v="3453"/>
    <s v="SP07"/>
    <s v="P13"/>
    <s v="G1"/>
    <x v="209"/>
    <x v="1131"/>
    <n v="792"/>
    <x v="0"/>
    <s v="Brien Boise"/>
    <n v="2024"/>
    <m/>
    <n v="10.51"/>
    <n v="8323.92"/>
    <x v="3431"/>
  </r>
  <r>
    <x v="3454"/>
    <s v="SP07"/>
    <s v="P13"/>
    <s v="G5"/>
    <x v="342"/>
    <x v="2562"/>
    <n v="220"/>
    <x v="0"/>
    <s v="Brien Boise"/>
    <n v="2024"/>
    <m/>
    <n v="10.51"/>
    <n v="2312.1999999999998"/>
    <x v="3432"/>
  </r>
  <r>
    <x v="3455"/>
    <s v="SP07"/>
    <s v="P13"/>
    <s v="G6"/>
    <x v="296"/>
    <x v="959"/>
    <n v="72"/>
    <x v="0"/>
    <s v="Brien Boise"/>
    <n v="2023"/>
    <m/>
    <n v="10.51"/>
    <n v="756.72"/>
    <x v="3433"/>
  </r>
  <r>
    <x v="3456"/>
    <s v="SP07"/>
    <s v="P13"/>
    <s v="G3"/>
    <x v="1"/>
    <x v="2563"/>
    <n v="1315"/>
    <x v="0"/>
    <s v="Brien Boise"/>
    <n v="2023"/>
    <m/>
    <n v="10.51"/>
    <n v="13820.65"/>
    <x v="3434"/>
  </r>
  <r>
    <x v="3457"/>
    <s v="SP07"/>
    <s v="P13"/>
    <s v="G2"/>
    <x v="174"/>
    <x v="2564"/>
    <n v="558"/>
    <x v="1"/>
    <s v="Brien Boise"/>
    <n v="2024"/>
    <m/>
    <n v="10.51"/>
    <n v="5864.58"/>
    <x v="3435"/>
  </r>
  <r>
    <x v="3458"/>
    <s v="SP07"/>
    <s v="P13"/>
    <s v="G4"/>
    <x v="92"/>
    <x v="1110"/>
    <n v="187"/>
    <x v="0"/>
    <s v="Brien Boise"/>
    <n v="2023"/>
    <m/>
    <n v="10.51"/>
    <n v="1965.37"/>
    <x v="3436"/>
  </r>
  <r>
    <x v="3459"/>
    <s v="SP07"/>
    <s v="P14"/>
    <s v="G6"/>
    <x v="6"/>
    <x v="2565"/>
    <n v="547"/>
    <x v="0"/>
    <s v="Brien Boise"/>
    <n v="2023"/>
    <m/>
    <n v="6.43"/>
    <n v="3517.21"/>
    <x v="3437"/>
  </r>
  <r>
    <x v="3460"/>
    <s v="SP07"/>
    <s v="P14"/>
    <s v="G1"/>
    <x v="420"/>
    <x v="2566"/>
    <n v="562"/>
    <x v="3"/>
    <s v="Brien Boise"/>
    <n v="2024"/>
    <m/>
    <n v="6.43"/>
    <n v="3613.66"/>
    <x v="3438"/>
  </r>
  <r>
    <x v="3461"/>
    <s v="SP07"/>
    <s v="P14"/>
    <s v="G1"/>
    <x v="57"/>
    <x v="716"/>
    <n v="382"/>
    <x v="3"/>
    <s v="Brien Boise"/>
    <n v="2024"/>
    <m/>
    <n v="6.43"/>
    <n v="2456.2599999999998"/>
    <x v="3439"/>
  </r>
  <r>
    <x v="3462"/>
    <s v="SP07"/>
    <s v="P16"/>
    <s v="G1"/>
    <x v="151"/>
    <x v="2567"/>
    <n v="676"/>
    <x v="0"/>
    <s v="Brien Boise"/>
    <n v="2023"/>
    <m/>
    <n v="9.57"/>
    <n v="6469.3200000000006"/>
    <x v="3440"/>
  </r>
  <r>
    <x v="3463"/>
    <s v="SP07"/>
    <s v="P16"/>
    <s v="G2"/>
    <x v="419"/>
    <x v="2568"/>
    <n v="1139"/>
    <x v="0"/>
    <s v="Brien Boise"/>
    <n v="2024"/>
    <m/>
    <n v="9.57"/>
    <n v="10900.23"/>
    <x v="3441"/>
  </r>
  <r>
    <x v="3464"/>
    <s v="SP07"/>
    <s v="P17"/>
    <s v="G2"/>
    <x v="181"/>
    <x v="2569"/>
    <n v="567"/>
    <x v="0"/>
    <s v="Brien Boise"/>
    <n v="2023"/>
    <m/>
    <n v="8.43"/>
    <n v="4779.8099999999995"/>
    <x v="3442"/>
  </r>
  <r>
    <x v="3465"/>
    <s v="SP07"/>
    <s v="P17"/>
    <s v="G1"/>
    <x v="90"/>
    <x v="2570"/>
    <n v="215"/>
    <x v="1"/>
    <s v="Brien Boise"/>
    <n v="2024"/>
    <m/>
    <n v="8.43"/>
    <n v="1812.45"/>
    <x v="3443"/>
  </r>
  <r>
    <x v="3466"/>
    <s v="SP07"/>
    <s v="P17"/>
    <s v="G6"/>
    <x v="222"/>
    <x v="249"/>
    <n v="545"/>
    <x v="0"/>
    <s v="Brien Boise"/>
    <n v="2024"/>
    <m/>
    <n v="8.43"/>
    <n v="4594.3499999999995"/>
    <x v="3444"/>
  </r>
  <r>
    <x v="3467"/>
    <s v="SP07"/>
    <s v="P17"/>
    <s v="G3"/>
    <x v="175"/>
    <x v="2571"/>
    <n v="153"/>
    <x v="0"/>
    <s v="Brien Boise"/>
    <n v="2023"/>
    <m/>
    <n v="8.43"/>
    <n v="1289.79"/>
    <x v="3445"/>
  </r>
  <r>
    <x v="3468"/>
    <s v="SP07"/>
    <s v="P18"/>
    <s v="G3"/>
    <x v="29"/>
    <x v="419"/>
    <n v="627"/>
    <x v="0"/>
    <s v="Brien Boise"/>
    <n v="2023"/>
    <m/>
    <n v="6.8"/>
    <n v="4263.5999999999995"/>
    <x v="3446"/>
  </r>
  <r>
    <x v="3469"/>
    <s v="SP07"/>
    <s v="P18"/>
    <s v="G2"/>
    <x v="57"/>
    <x v="75"/>
    <n v="442"/>
    <x v="0"/>
    <s v="Brien Boise"/>
    <n v="2024"/>
    <m/>
    <n v="6.8"/>
    <n v="3005.6"/>
    <x v="3447"/>
  </r>
  <r>
    <x v="3470"/>
    <s v="SP07"/>
    <s v="P18"/>
    <s v="G6"/>
    <x v="239"/>
    <x v="2572"/>
    <n v="1262"/>
    <x v="0"/>
    <s v="Brien Boise"/>
    <n v="2023"/>
    <m/>
    <n v="6.8"/>
    <n v="8581.6"/>
    <x v="3448"/>
  </r>
  <r>
    <x v="3471"/>
    <s v="SP07"/>
    <s v="P18"/>
    <s v="G1"/>
    <x v="39"/>
    <x v="2573"/>
    <n v="658"/>
    <x v="2"/>
    <s v="Brien Boise"/>
    <n v="2024"/>
    <m/>
    <n v="6.8"/>
    <n v="4474.3999999999996"/>
    <x v="3449"/>
  </r>
  <r>
    <x v="3472"/>
    <s v="SP07"/>
    <s v="P19"/>
    <s v="G2"/>
    <x v="235"/>
    <x v="2574"/>
    <n v="106"/>
    <x v="0"/>
    <s v="Brien Boise"/>
    <n v="2023"/>
    <m/>
    <n v="5.04"/>
    <n v="534.24"/>
    <x v="3450"/>
  </r>
  <r>
    <x v="3473"/>
    <s v="SP07"/>
    <s v="P20"/>
    <s v="G4"/>
    <x v="194"/>
    <x v="2575"/>
    <n v="558"/>
    <x v="0"/>
    <s v="Brien Boise"/>
    <n v="2024"/>
    <m/>
    <n v="2.76"/>
    <n v="1540.08"/>
    <x v="3451"/>
  </r>
  <r>
    <x v="3474"/>
    <s v="SP07"/>
    <s v="P21"/>
    <s v="G1"/>
    <x v="188"/>
    <x v="2576"/>
    <n v="390"/>
    <x v="0"/>
    <s v="Brien Boise"/>
    <n v="2023"/>
    <m/>
    <n v="3.32"/>
    <n v="1294.8"/>
    <x v="3452"/>
  </r>
  <r>
    <x v="3475"/>
    <s v="SP07"/>
    <s v="P21"/>
    <s v="G6"/>
    <x v="419"/>
    <x v="2577"/>
    <n v="42"/>
    <x v="0"/>
    <s v="Brien Boise"/>
    <n v="2024"/>
    <m/>
    <n v="3.32"/>
    <n v="139.44"/>
    <x v="3453"/>
  </r>
  <r>
    <x v="3476"/>
    <s v="SP07"/>
    <s v="P21"/>
    <s v="G1"/>
    <x v="350"/>
    <x v="488"/>
    <n v="295"/>
    <x v="0"/>
    <s v="Brien Boise"/>
    <n v="2023"/>
    <m/>
    <n v="3.32"/>
    <n v="979.4"/>
    <x v="3454"/>
  </r>
  <r>
    <x v="3477"/>
    <s v="SP07"/>
    <s v="P22"/>
    <s v="G3"/>
    <x v="367"/>
    <x v="2578"/>
    <n v="486"/>
    <x v="0"/>
    <s v="Brien Boise"/>
    <n v="2024"/>
    <m/>
    <n v="2.65"/>
    <n v="1287.8999999999999"/>
    <x v="3455"/>
  </r>
  <r>
    <x v="3478"/>
    <s v="SP07"/>
    <s v="P22"/>
    <s v="G3"/>
    <x v="429"/>
    <x v="2579"/>
    <n v="318"/>
    <x v="0"/>
    <s v="Brien Boise"/>
    <n v="2023"/>
    <m/>
    <n v="2.65"/>
    <n v="842.69999999999993"/>
    <x v="3456"/>
  </r>
  <r>
    <x v="3479"/>
    <s v="SP07"/>
    <s v="P22"/>
    <s v="G1"/>
    <x v="226"/>
    <x v="2580"/>
    <n v="506"/>
    <x v="0"/>
    <s v="Brien Boise"/>
    <n v="2024"/>
    <m/>
    <n v="2.65"/>
    <n v="1340.8999999999999"/>
    <x v="3457"/>
  </r>
  <r>
    <x v="3480"/>
    <s v="SP07"/>
    <s v="P01"/>
    <s v="G1"/>
    <x v="131"/>
    <x v="2581"/>
    <n v="353"/>
    <x v="0"/>
    <s v="Brien Boise"/>
    <n v="2024"/>
    <m/>
    <n v="5.26"/>
    <n v="1856.78"/>
    <x v="3458"/>
  </r>
  <r>
    <x v="3481"/>
    <s v="SP07"/>
    <s v="P01"/>
    <s v="G6"/>
    <x v="364"/>
    <x v="2582"/>
    <n v="213"/>
    <x v="0"/>
    <s v="Brien Boise"/>
    <n v="2023"/>
    <m/>
    <n v="5.26"/>
    <n v="1120.3799999999999"/>
    <x v="3459"/>
  </r>
  <r>
    <x v="3482"/>
    <s v="SP07"/>
    <s v="P01"/>
    <s v="G2"/>
    <x v="294"/>
    <x v="1500"/>
    <n v="79"/>
    <x v="1"/>
    <s v="Brien Boise"/>
    <n v="2024"/>
    <m/>
    <n v="5.26"/>
    <n v="415.53999999999996"/>
    <x v="3460"/>
  </r>
  <r>
    <x v="3483"/>
    <s v="SP07"/>
    <s v="P01"/>
    <s v="G5"/>
    <x v="325"/>
    <x v="2583"/>
    <n v="764"/>
    <x v="0"/>
    <s v="Brien Boise"/>
    <n v="2024"/>
    <m/>
    <n v="5.26"/>
    <n v="4018.64"/>
    <x v="3461"/>
  </r>
  <r>
    <x v="3484"/>
    <s v="SP07"/>
    <s v="P01"/>
    <s v="G6"/>
    <x v="14"/>
    <x v="378"/>
    <n v="41"/>
    <x v="1"/>
    <s v="Brien Boise"/>
    <n v="2024"/>
    <m/>
    <n v="5.26"/>
    <n v="215.66"/>
    <x v="3462"/>
  </r>
  <r>
    <x v="3485"/>
    <s v="SP07"/>
    <s v="P01"/>
    <s v="G5"/>
    <x v="233"/>
    <x v="2584"/>
    <n v="28"/>
    <x v="0"/>
    <s v="Brien Boise"/>
    <n v="2023"/>
    <m/>
    <n v="5.26"/>
    <n v="147.28"/>
    <x v="3463"/>
  </r>
  <r>
    <x v="3486"/>
    <s v="SP07"/>
    <s v="P03"/>
    <s v="G5"/>
    <x v="346"/>
    <x v="2585"/>
    <n v="377"/>
    <x v="3"/>
    <s v="Brien Boise"/>
    <n v="2024"/>
    <m/>
    <n v="5.15"/>
    <n v="1941.5500000000002"/>
    <x v="3464"/>
  </r>
  <r>
    <x v="3487"/>
    <s v="SP07"/>
    <s v="P04"/>
    <s v="G1"/>
    <x v="78"/>
    <x v="2586"/>
    <n v="501"/>
    <x v="0"/>
    <s v="Brien Boise"/>
    <n v="2023"/>
    <m/>
    <n v="3.85"/>
    <n v="1928.8500000000001"/>
    <x v="3465"/>
  </r>
  <r>
    <x v="3488"/>
    <s v="SP07"/>
    <s v="P04"/>
    <s v="G2"/>
    <x v="412"/>
    <x v="1878"/>
    <n v="95"/>
    <x v="0"/>
    <s v="Brien Boise"/>
    <n v="2023"/>
    <m/>
    <n v="3.85"/>
    <n v="365.75"/>
    <x v="3466"/>
  </r>
  <r>
    <x v="3489"/>
    <s v="SP07"/>
    <s v="P04"/>
    <s v="G1"/>
    <x v="220"/>
    <x v="1877"/>
    <n v="1414"/>
    <x v="0"/>
    <s v="Brien Boise"/>
    <n v="2023"/>
    <m/>
    <n v="3.85"/>
    <n v="5443.9000000000005"/>
    <x v="3467"/>
  </r>
  <r>
    <x v="3490"/>
    <s v="SP07"/>
    <s v="P04"/>
    <s v="G5"/>
    <x v="215"/>
    <x v="1528"/>
    <n v="674"/>
    <x v="2"/>
    <s v="Brien Boise"/>
    <n v="2024"/>
    <m/>
    <n v="3.85"/>
    <n v="2594.9"/>
    <x v="3468"/>
  </r>
  <r>
    <x v="3491"/>
    <s v="SP07"/>
    <s v="P05"/>
    <s v="G6"/>
    <x v="45"/>
    <x v="2587"/>
    <n v="493"/>
    <x v="0"/>
    <s v="Brien Boise"/>
    <n v="2023"/>
    <m/>
    <n v="5.72"/>
    <n v="2819.96"/>
    <x v="3469"/>
  </r>
  <r>
    <x v="3492"/>
    <s v="SP07"/>
    <s v="P05"/>
    <s v="G6"/>
    <x v="11"/>
    <x v="2588"/>
    <n v="356"/>
    <x v="2"/>
    <s v="Brien Boise"/>
    <n v="2024"/>
    <m/>
    <n v="5.72"/>
    <n v="2036.32"/>
    <x v="3470"/>
  </r>
  <r>
    <x v="3493"/>
    <s v="SP07"/>
    <s v="P05"/>
    <s v="G6"/>
    <x v="8"/>
    <x v="2589"/>
    <n v="115"/>
    <x v="0"/>
    <s v="Brien Boise"/>
    <n v="2023"/>
    <m/>
    <n v="5.72"/>
    <n v="657.8"/>
    <x v="3471"/>
  </r>
  <r>
    <x v="3494"/>
    <s v="SP07"/>
    <s v="P05"/>
    <s v="G6"/>
    <x v="397"/>
    <x v="2590"/>
    <n v="1770"/>
    <x v="0"/>
    <s v="Brien Boise"/>
    <n v="2024"/>
    <m/>
    <n v="5.72"/>
    <n v="10124.4"/>
    <x v="3472"/>
  </r>
  <r>
    <x v="3495"/>
    <s v="SP07"/>
    <s v="P06"/>
    <s v="G2"/>
    <x v="201"/>
    <x v="2444"/>
    <n v="222"/>
    <x v="0"/>
    <s v="Brien Boise"/>
    <n v="2023"/>
    <m/>
    <n v="6.31"/>
    <n v="1400.82"/>
    <x v="3473"/>
  </r>
  <r>
    <x v="3496"/>
    <s v="SP07"/>
    <s v="P08"/>
    <s v="G1"/>
    <x v="434"/>
    <x v="2591"/>
    <n v="434"/>
    <x v="0"/>
    <s v="Brien Boise"/>
    <n v="2024"/>
    <m/>
    <n v="7.73"/>
    <n v="3354.82"/>
    <x v="3474"/>
  </r>
  <r>
    <x v="3497"/>
    <s v="SP07"/>
    <s v="P08"/>
    <s v="G5"/>
    <x v="203"/>
    <x v="2592"/>
    <n v="844"/>
    <x v="0"/>
    <s v="Brien Boise"/>
    <n v="2023"/>
    <m/>
    <n v="7.73"/>
    <n v="6524.1200000000008"/>
    <x v="3475"/>
  </r>
  <r>
    <x v="3498"/>
    <s v="SP07"/>
    <s v="P08"/>
    <s v="G1"/>
    <x v="385"/>
    <x v="1660"/>
    <n v="235"/>
    <x v="3"/>
    <s v="Brien Boise"/>
    <n v="2024"/>
    <m/>
    <n v="7.73"/>
    <n v="1816.5500000000002"/>
    <x v="3476"/>
  </r>
  <r>
    <x v="3499"/>
    <s v="SP07"/>
    <s v="P08"/>
    <s v="G6"/>
    <x v="293"/>
    <x v="2593"/>
    <n v="540"/>
    <x v="0"/>
    <s v="Brien Boise"/>
    <n v="2023"/>
    <m/>
    <n v="7.73"/>
    <n v="4174.2"/>
    <x v="3477"/>
  </r>
  <r>
    <x v="3500"/>
    <s v="SP07"/>
    <s v="P10"/>
    <s v="G4"/>
    <x v="231"/>
    <x v="2594"/>
    <n v="97"/>
    <x v="1"/>
    <s v="Brien Boise"/>
    <n v="2024"/>
    <m/>
    <n v="8.2200000000000006"/>
    <n v="797.34"/>
    <x v="3478"/>
  </r>
  <r>
    <x v="3501"/>
    <s v="SP07"/>
    <s v="P10"/>
    <s v="G2"/>
    <x v="354"/>
    <x v="2595"/>
    <n v="495"/>
    <x v="0"/>
    <s v="Brien Boise"/>
    <n v="2024"/>
    <m/>
    <n v="8.2200000000000006"/>
    <n v="4068.9"/>
    <x v="3479"/>
  </r>
  <r>
    <x v="3502"/>
    <s v="SP07"/>
    <s v="P10"/>
    <s v="G1"/>
    <x v="218"/>
    <x v="1959"/>
    <n v="348"/>
    <x v="0"/>
    <s v="Brien Boise"/>
    <n v="2024"/>
    <m/>
    <n v="8.2200000000000006"/>
    <n v="2860.5600000000004"/>
    <x v="3480"/>
  </r>
  <r>
    <x v="3503"/>
    <s v="SP07"/>
    <s v="P10"/>
    <s v="G2"/>
    <x v="338"/>
    <x v="1067"/>
    <n v="204"/>
    <x v="0"/>
    <s v="Brien Boise"/>
    <n v="2023"/>
    <m/>
    <n v="8.2200000000000006"/>
    <n v="1676.88"/>
    <x v="3481"/>
  </r>
  <r>
    <x v="3504"/>
    <s v="SP07"/>
    <s v="P11"/>
    <s v="G4"/>
    <x v="240"/>
    <x v="1037"/>
    <n v="394"/>
    <x v="0"/>
    <s v="Brien Boise"/>
    <n v="2023"/>
    <m/>
    <n v="10.23"/>
    <n v="4030.6200000000003"/>
    <x v="3482"/>
  </r>
  <r>
    <x v="3505"/>
    <s v="SP07"/>
    <s v="P12"/>
    <s v="G3"/>
    <x v="318"/>
    <x v="2596"/>
    <n v="738"/>
    <x v="0"/>
    <s v="Brien Boise"/>
    <n v="2023"/>
    <m/>
    <n v="4.74"/>
    <n v="3498.1200000000003"/>
    <x v="3483"/>
  </r>
  <r>
    <x v="3506"/>
    <s v="SP07"/>
    <s v="P12"/>
    <s v="G6"/>
    <x v="259"/>
    <x v="1298"/>
    <n v="182"/>
    <x v="0"/>
    <s v="Brien Boise"/>
    <n v="2023"/>
    <m/>
    <n v="4.74"/>
    <n v="862.68000000000006"/>
    <x v="3484"/>
  </r>
  <r>
    <x v="3507"/>
    <s v="SP07"/>
    <s v="P13"/>
    <s v="G4"/>
    <x v="233"/>
    <x v="2153"/>
    <n v="596"/>
    <x v="0"/>
    <s v="Brien Boise"/>
    <n v="2023"/>
    <m/>
    <n v="10.51"/>
    <n v="6263.96"/>
    <x v="3485"/>
  </r>
  <r>
    <x v="3508"/>
    <s v="SP07"/>
    <s v="P13"/>
    <s v="G2"/>
    <x v="127"/>
    <x v="1888"/>
    <n v="306"/>
    <x v="0"/>
    <s v="Brien Boise"/>
    <n v="2023"/>
    <m/>
    <n v="10.51"/>
    <n v="3216.06"/>
    <x v="3486"/>
  </r>
  <r>
    <x v="3509"/>
    <s v="SP07"/>
    <s v="P13"/>
    <s v="G5"/>
    <x v="205"/>
    <x v="2597"/>
    <n v="227"/>
    <x v="0"/>
    <s v="Brien Boise"/>
    <n v="2024"/>
    <m/>
    <n v="10.51"/>
    <n v="2385.77"/>
    <x v="3487"/>
  </r>
  <r>
    <x v="3510"/>
    <s v="SP07"/>
    <s v="P13"/>
    <s v="G3"/>
    <x v="54"/>
    <x v="2286"/>
    <n v="118"/>
    <x v="3"/>
    <s v="Brien Boise"/>
    <n v="2024"/>
    <m/>
    <n v="10.51"/>
    <n v="1240.18"/>
    <x v="3488"/>
  </r>
  <r>
    <x v="3511"/>
    <s v="SP07"/>
    <s v="P13"/>
    <s v="G1"/>
    <x v="103"/>
    <x v="330"/>
    <n v="169"/>
    <x v="0"/>
    <s v="Brien Boise"/>
    <n v="2023"/>
    <m/>
    <n v="10.51"/>
    <n v="1776.19"/>
    <x v="3489"/>
  </r>
  <r>
    <x v="3512"/>
    <s v="SP07"/>
    <s v="P13"/>
    <s v="G2"/>
    <x v="2"/>
    <x v="1408"/>
    <n v="1145"/>
    <x v="0"/>
    <s v="Brien Boise"/>
    <n v="2024"/>
    <m/>
    <n v="10.51"/>
    <n v="12033.949999999999"/>
    <x v="3490"/>
  </r>
  <r>
    <x v="3513"/>
    <s v="SP07"/>
    <s v="P13"/>
    <s v="G5"/>
    <x v="408"/>
    <x v="2598"/>
    <n v="886"/>
    <x v="0"/>
    <s v="Brien Boise"/>
    <n v="2023"/>
    <m/>
    <n v="10.51"/>
    <n v="9311.86"/>
    <x v="3491"/>
  </r>
  <r>
    <x v="3514"/>
    <s v="SP07"/>
    <s v="P14"/>
    <s v="G6"/>
    <x v="385"/>
    <x v="2599"/>
    <n v="294"/>
    <x v="2"/>
    <s v="Brien Boise"/>
    <n v="2024"/>
    <m/>
    <n v="6.43"/>
    <n v="1890.4199999999998"/>
    <x v="3492"/>
  </r>
  <r>
    <x v="3515"/>
    <s v="SP07"/>
    <s v="P15"/>
    <s v="G1"/>
    <x v="72"/>
    <x v="2600"/>
    <n v="27"/>
    <x v="0"/>
    <s v="Brien Boise"/>
    <n v="2023"/>
    <m/>
    <n v="12.41"/>
    <n v="335.07"/>
    <x v="3493"/>
  </r>
  <r>
    <x v="3516"/>
    <s v="SP07"/>
    <s v="P16"/>
    <s v="G2"/>
    <x v="303"/>
    <x v="2601"/>
    <n v="170"/>
    <x v="0"/>
    <s v="Brien Boise"/>
    <n v="2024"/>
    <m/>
    <n v="9.57"/>
    <n v="1626.9"/>
    <x v="3494"/>
  </r>
  <r>
    <x v="3517"/>
    <s v="SP07"/>
    <s v="P16"/>
    <s v="G2"/>
    <x v="152"/>
    <x v="2602"/>
    <n v="771"/>
    <x v="0"/>
    <s v="Brien Boise"/>
    <n v="2023"/>
    <m/>
    <n v="9.57"/>
    <n v="7378.47"/>
    <x v="3495"/>
  </r>
  <r>
    <x v="3518"/>
    <s v="SP07"/>
    <s v="P16"/>
    <s v="G3"/>
    <x v="206"/>
    <x v="444"/>
    <n v="324"/>
    <x v="0"/>
    <s v="Brien Boise"/>
    <n v="2023"/>
    <m/>
    <n v="9.57"/>
    <n v="3100.6800000000003"/>
    <x v="3496"/>
  </r>
  <r>
    <x v="3519"/>
    <s v="SP07"/>
    <s v="P16"/>
    <s v="G5"/>
    <x v="43"/>
    <x v="2105"/>
    <n v="760"/>
    <x v="0"/>
    <s v="Brien Boise"/>
    <n v="2023"/>
    <m/>
    <n v="9.57"/>
    <n v="7273.2"/>
    <x v="3497"/>
  </r>
  <r>
    <x v="3520"/>
    <s v="SP07"/>
    <s v="P16"/>
    <s v="G2"/>
    <x v="115"/>
    <x v="2603"/>
    <n v="995"/>
    <x v="2"/>
    <s v="Brien Boise"/>
    <n v="2024"/>
    <m/>
    <n v="9.57"/>
    <n v="9522.15"/>
    <x v="3498"/>
  </r>
  <r>
    <x v="3521"/>
    <s v="SP07"/>
    <s v="P17"/>
    <s v="G4"/>
    <x v="213"/>
    <x v="2604"/>
    <n v="1250"/>
    <x v="0"/>
    <s v="Brien Boise"/>
    <n v="2023"/>
    <m/>
    <n v="8.43"/>
    <n v="10537.5"/>
    <x v="3499"/>
  </r>
  <r>
    <x v="3522"/>
    <s v="SP07"/>
    <s v="P17"/>
    <s v="G4"/>
    <x v="208"/>
    <x v="2605"/>
    <n v="356"/>
    <x v="0"/>
    <s v="Brien Boise"/>
    <n v="2023"/>
    <m/>
    <n v="8.43"/>
    <n v="3001.08"/>
    <x v="3500"/>
  </r>
  <r>
    <x v="3523"/>
    <s v="SP07"/>
    <s v="P17"/>
    <s v="G6"/>
    <x v="112"/>
    <x v="2109"/>
    <n v="13"/>
    <x v="0"/>
    <s v="Brien Boise"/>
    <n v="2023"/>
    <m/>
    <n v="8.43"/>
    <n v="109.59"/>
    <x v="3501"/>
  </r>
  <r>
    <x v="3524"/>
    <s v="SP07"/>
    <s v="P17"/>
    <s v="G6"/>
    <x v="353"/>
    <x v="293"/>
    <n v="880"/>
    <x v="0"/>
    <s v="Brien Boise"/>
    <n v="2024"/>
    <m/>
    <n v="8.43"/>
    <n v="7418.4"/>
    <x v="3502"/>
  </r>
  <r>
    <x v="3525"/>
    <s v="SP07"/>
    <s v="P18"/>
    <s v="G4"/>
    <x v="336"/>
    <x v="2606"/>
    <n v="1043"/>
    <x v="0"/>
    <s v="Brien Boise"/>
    <n v="2023"/>
    <m/>
    <n v="6.8"/>
    <n v="7092.4"/>
    <x v="3503"/>
  </r>
  <r>
    <x v="3526"/>
    <s v="SP07"/>
    <s v="P18"/>
    <s v="G2"/>
    <x v="78"/>
    <x v="2607"/>
    <n v="1213"/>
    <x v="0"/>
    <s v="Brien Boise"/>
    <n v="2023"/>
    <m/>
    <n v="6.8"/>
    <n v="8248.4"/>
    <x v="3504"/>
  </r>
  <r>
    <x v="3527"/>
    <s v="SP07"/>
    <s v="P19"/>
    <s v="G6"/>
    <x v="356"/>
    <x v="2608"/>
    <n v="312"/>
    <x v="0"/>
    <s v="Brien Boise"/>
    <n v="2024"/>
    <m/>
    <n v="5.04"/>
    <n v="1572.48"/>
    <x v="3505"/>
  </r>
  <r>
    <x v="3528"/>
    <s v="SP07"/>
    <s v="P20"/>
    <s v="G1"/>
    <x v="117"/>
    <x v="2609"/>
    <n v="436"/>
    <x v="0"/>
    <s v="Brien Boise"/>
    <n v="2024"/>
    <m/>
    <n v="2.76"/>
    <n v="1203.3599999999999"/>
    <x v="3506"/>
  </r>
  <r>
    <x v="3529"/>
    <s v="SP07"/>
    <s v="P21"/>
    <s v="G3"/>
    <x v="17"/>
    <x v="2294"/>
    <n v="594"/>
    <x v="0"/>
    <s v="Brien Boise"/>
    <n v="2023"/>
    <m/>
    <n v="3.32"/>
    <n v="1972.08"/>
    <x v="3507"/>
  </r>
  <r>
    <x v="3530"/>
    <s v="SP07"/>
    <s v="P21"/>
    <s v="G6"/>
    <x v="140"/>
    <x v="2610"/>
    <n v="417"/>
    <x v="0"/>
    <s v="Brien Boise"/>
    <n v="2023"/>
    <m/>
    <n v="3.32"/>
    <n v="1384.4399999999998"/>
    <x v="3508"/>
  </r>
  <r>
    <x v="3531"/>
    <s v="SP07"/>
    <s v="P21"/>
    <s v="G5"/>
    <x v="84"/>
    <x v="265"/>
    <n v="38"/>
    <x v="0"/>
    <s v="Brien Boise"/>
    <n v="2023"/>
    <m/>
    <n v="3.32"/>
    <n v="126.16"/>
    <x v="3509"/>
  </r>
  <r>
    <x v="3532"/>
    <s v="SP07"/>
    <s v="P21"/>
    <s v="G3"/>
    <x v="115"/>
    <x v="1657"/>
    <n v="551"/>
    <x v="2"/>
    <s v="Brien Boise"/>
    <n v="2024"/>
    <m/>
    <n v="3.32"/>
    <n v="1829.32"/>
    <x v="3510"/>
  </r>
  <r>
    <x v="3533"/>
    <s v="SP07"/>
    <s v="P22"/>
    <s v="G5"/>
    <x v="112"/>
    <x v="855"/>
    <n v="343"/>
    <x v="0"/>
    <s v="Brien Boise"/>
    <n v="2023"/>
    <m/>
    <n v="2.65"/>
    <n v="908.94999999999993"/>
    <x v="3511"/>
  </r>
  <r>
    <x v="3534"/>
    <s v="SP07"/>
    <s v="P22"/>
    <s v="G5"/>
    <x v="151"/>
    <x v="2611"/>
    <n v="483"/>
    <x v="0"/>
    <s v="Brien Boise"/>
    <n v="2023"/>
    <m/>
    <n v="2.65"/>
    <n v="1279.95"/>
    <x v="3512"/>
  </r>
  <r>
    <x v="3535"/>
    <s v="SP07"/>
    <s v="P01"/>
    <s v="G2"/>
    <x v="264"/>
    <x v="1263"/>
    <n v="14"/>
    <x v="1"/>
    <s v="Brien Boise"/>
    <n v="2024"/>
    <m/>
    <n v="5.26"/>
    <n v="73.64"/>
    <x v="3513"/>
  </r>
  <r>
    <x v="3536"/>
    <s v="SP07"/>
    <s v="P01"/>
    <s v="G2"/>
    <x v="373"/>
    <x v="2612"/>
    <n v="351"/>
    <x v="0"/>
    <s v="Brien Boise"/>
    <n v="2023"/>
    <m/>
    <n v="5.26"/>
    <n v="1846.26"/>
    <x v="3514"/>
  </r>
  <r>
    <x v="3537"/>
    <s v="SP07"/>
    <s v="P02"/>
    <s v="G1"/>
    <x v="298"/>
    <x v="1849"/>
    <n v="36"/>
    <x v="3"/>
    <s v="Brien Boise"/>
    <n v="2024"/>
    <m/>
    <n v="7.48"/>
    <n v="269.28000000000003"/>
    <x v="3515"/>
  </r>
  <r>
    <x v="3538"/>
    <s v="SP07"/>
    <s v="P02"/>
    <s v="G2"/>
    <x v="63"/>
    <x v="688"/>
    <n v="181"/>
    <x v="0"/>
    <s v="Brien Boise"/>
    <n v="2023"/>
    <m/>
    <n v="7.48"/>
    <n v="1353.88"/>
    <x v="3516"/>
  </r>
  <r>
    <x v="3539"/>
    <s v="SP07"/>
    <s v="P03"/>
    <s v="G1"/>
    <x v="22"/>
    <x v="2613"/>
    <n v="1344"/>
    <x v="0"/>
    <s v="Brien Boise"/>
    <n v="2023"/>
    <m/>
    <n v="5.15"/>
    <n v="6921.6"/>
    <x v="3517"/>
  </r>
  <r>
    <x v="3540"/>
    <s v="SP07"/>
    <s v="P03"/>
    <s v="G2"/>
    <x v="328"/>
    <x v="1683"/>
    <n v="451"/>
    <x v="0"/>
    <s v="Brien Boise"/>
    <n v="2023"/>
    <m/>
    <n v="5.15"/>
    <n v="2322.65"/>
    <x v="3518"/>
  </r>
  <r>
    <x v="3541"/>
    <s v="SP07"/>
    <s v="P04"/>
    <s v="G1"/>
    <x v="432"/>
    <x v="1943"/>
    <n v="741"/>
    <x v="2"/>
    <s v="Brien Boise"/>
    <n v="2024"/>
    <m/>
    <n v="3.85"/>
    <n v="2852.85"/>
    <x v="3519"/>
  </r>
  <r>
    <x v="3542"/>
    <s v="SP07"/>
    <s v="P04"/>
    <s v="G6"/>
    <x v="105"/>
    <x v="1515"/>
    <n v="478"/>
    <x v="1"/>
    <s v="Brien Boise"/>
    <n v="2024"/>
    <m/>
    <n v="3.85"/>
    <n v="1840.3"/>
    <x v="3520"/>
  </r>
  <r>
    <x v="3543"/>
    <s v="SP07"/>
    <s v="P04"/>
    <s v="G6"/>
    <x v="46"/>
    <x v="2002"/>
    <n v="802"/>
    <x v="0"/>
    <s v="Brien Boise"/>
    <n v="2024"/>
    <m/>
    <n v="3.85"/>
    <n v="3087.7000000000003"/>
    <x v="3521"/>
  </r>
  <r>
    <x v="3544"/>
    <s v="SP07"/>
    <s v="P04"/>
    <s v="G6"/>
    <x v="449"/>
    <x v="2614"/>
    <n v="557"/>
    <x v="0"/>
    <s v="Brien Boise"/>
    <n v="2024"/>
    <m/>
    <n v="3.85"/>
    <n v="2144.4500000000003"/>
    <x v="3522"/>
  </r>
  <r>
    <x v="3545"/>
    <s v="SP07"/>
    <s v="P04"/>
    <s v="G5"/>
    <x v="66"/>
    <x v="2122"/>
    <n v="695"/>
    <x v="0"/>
    <s v="Brien Boise"/>
    <n v="2023"/>
    <m/>
    <n v="3.85"/>
    <n v="2675.75"/>
    <x v="2814"/>
  </r>
  <r>
    <x v="3546"/>
    <s v="SP07"/>
    <s v="P05"/>
    <s v="G3"/>
    <x v="354"/>
    <x v="2615"/>
    <n v="302"/>
    <x v="0"/>
    <s v="Brien Boise"/>
    <n v="2024"/>
    <m/>
    <n v="5.72"/>
    <n v="1727.4399999999998"/>
    <x v="3523"/>
  </r>
  <r>
    <x v="3547"/>
    <s v="SP07"/>
    <s v="P05"/>
    <s v="G6"/>
    <x v="52"/>
    <x v="2616"/>
    <n v="1546"/>
    <x v="0"/>
    <s v="Brien Boise"/>
    <n v="2023"/>
    <m/>
    <n v="5.72"/>
    <n v="8843.119999999999"/>
    <x v="3524"/>
  </r>
  <r>
    <x v="3548"/>
    <s v="SP07"/>
    <s v="P06"/>
    <s v="G4"/>
    <x v="236"/>
    <x v="155"/>
    <n v="77"/>
    <x v="0"/>
    <s v="Brien Boise"/>
    <n v="2023"/>
    <m/>
    <n v="6.31"/>
    <n v="485.86999999999995"/>
    <x v="3525"/>
  </r>
  <r>
    <x v="3549"/>
    <s v="SP07"/>
    <s v="P06"/>
    <s v="G6"/>
    <x v="103"/>
    <x v="113"/>
    <n v="54"/>
    <x v="0"/>
    <s v="Brien Boise"/>
    <n v="2023"/>
    <m/>
    <n v="6.31"/>
    <n v="340.73999999999995"/>
    <x v="3526"/>
  </r>
  <r>
    <x v="3550"/>
    <s v="SP07"/>
    <s v="P07"/>
    <s v="G1"/>
    <x v="238"/>
    <x v="2617"/>
    <n v="203"/>
    <x v="0"/>
    <s v="Brien Boise"/>
    <n v="2024"/>
    <m/>
    <n v="9.94"/>
    <n v="2017.82"/>
    <x v="3527"/>
  </r>
  <r>
    <x v="3551"/>
    <s v="SP07"/>
    <s v="P07"/>
    <s v="G5"/>
    <x v="163"/>
    <x v="1449"/>
    <n v="202"/>
    <x v="0"/>
    <s v="Brien Boise"/>
    <n v="2023"/>
    <m/>
    <n v="9.94"/>
    <n v="2007.8799999999999"/>
    <x v="3528"/>
  </r>
  <r>
    <x v="3552"/>
    <s v="SP07"/>
    <s v="P07"/>
    <s v="G5"/>
    <x v="185"/>
    <x v="2472"/>
    <n v="198"/>
    <x v="0"/>
    <s v="Brien Boise"/>
    <n v="2023"/>
    <m/>
    <n v="9.94"/>
    <n v="1968.12"/>
    <x v="3529"/>
  </r>
  <r>
    <x v="3553"/>
    <s v="SP07"/>
    <s v="P08"/>
    <s v="G6"/>
    <x v="206"/>
    <x v="239"/>
    <n v="226"/>
    <x v="0"/>
    <s v="Brien Boise"/>
    <n v="2023"/>
    <m/>
    <n v="7.73"/>
    <n v="1746.98"/>
    <x v="3530"/>
  </r>
  <r>
    <x v="3554"/>
    <s v="SP07"/>
    <s v="P08"/>
    <s v="G1"/>
    <x v="76"/>
    <x v="1790"/>
    <n v="384"/>
    <x v="0"/>
    <s v="Brien Boise"/>
    <n v="2023"/>
    <m/>
    <n v="7.73"/>
    <n v="2968.32"/>
    <x v="3531"/>
  </r>
  <r>
    <x v="3555"/>
    <s v="SP07"/>
    <s v="P08"/>
    <s v="G1"/>
    <x v="110"/>
    <x v="2618"/>
    <n v="150"/>
    <x v="1"/>
    <s v="Brien Boise"/>
    <n v="2024"/>
    <m/>
    <n v="7.73"/>
    <n v="1159.5"/>
    <x v="3532"/>
  </r>
  <r>
    <x v="3556"/>
    <s v="SP07"/>
    <s v="P08"/>
    <s v="G2"/>
    <x v="311"/>
    <x v="2619"/>
    <n v="368"/>
    <x v="0"/>
    <s v="Brien Boise"/>
    <n v="2023"/>
    <m/>
    <n v="7.73"/>
    <n v="2844.6400000000003"/>
    <x v="3533"/>
  </r>
  <r>
    <x v="3557"/>
    <s v="SP07"/>
    <s v="P09"/>
    <s v="G6"/>
    <x v="166"/>
    <x v="2620"/>
    <n v="618"/>
    <x v="0"/>
    <s v="Brien Boise"/>
    <n v="2023"/>
    <m/>
    <n v="3.68"/>
    <n v="2274.2400000000002"/>
    <x v="3534"/>
  </r>
  <r>
    <x v="3558"/>
    <s v="SP07"/>
    <s v="P10"/>
    <s v="G4"/>
    <x v="336"/>
    <x v="1253"/>
    <n v="242"/>
    <x v="0"/>
    <s v="Brien Boise"/>
    <n v="2023"/>
    <m/>
    <n v="8.2200000000000006"/>
    <n v="1989.2400000000002"/>
    <x v="3535"/>
  </r>
  <r>
    <x v="3559"/>
    <s v="SP07"/>
    <s v="P10"/>
    <s v="G4"/>
    <x v="68"/>
    <x v="1506"/>
    <n v="646"/>
    <x v="1"/>
    <s v="Brien Boise"/>
    <n v="2024"/>
    <m/>
    <n v="8.2200000000000006"/>
    <n v="5310.1200000000008"/>
    <x v="3536"/>
  </r>
  <r>
    <x v="3560"/>
    <s v="SP07"/>
    <s v="P10"/>
    <s v="G1"/>
    <x v="34"/>
    <x v="1533"/>
    <n v="323"/>
    <x v="0"/>
    <s v="Brien Boise"/>
    <n v="2023"/>
    <m/>
    <n v="8.2200000000000006"/>
    <n v="2655.0600000000004"/>
    <x v="3537"/>
  </r>
  <r>
    <x v="3561"/>
    <s v="SP07"/>
    <s v="P10"/>
    <s v="G1"/>
    <x v="305"/>
    <x v="2621"/>
    <n v="189"/>
    <x v="0"/>
    <s v="Brien Boise"/>
    <n v="2024"/>
    <m/>
    <n v="8.2200000000000006"/>
    <n v="1553.5800000000002"/>
    <x v="3538"/>
  </r>
  <r>
    <x v="3562"/>
    <s v="SP07"/>
    <s v="P10"/>
    <s v="G3"/>
    <x v="284"/>
    <x v="2622"/>
    <n v="655"/>
    <x v="0"/>
    <s v="Brien Boise"/>
    <n v="2024"/>
    <m/>
    <n v="8.2200000000000006"/>
    <n v="5384.1"/>
    <x v="3539"/>
  </r>
  <r>
    <x v="3563"/>
    <s v="SP07"/>
    <s v="P10"/>
    <s v="G5"/>
    <x v="77"/>
    <x v="2623"/>
    <n v="40"/>
    <x v="0"/>
    <s v="Brien Boise"/>
    <n v="2023"/>
    <m/>
    <n v="8.2200000000000006"/>
    <n v="328.8"/>
    <x v="3540"/>
  </r>
  <r>
    <x v="3564"/>
    <s v="SP07"/>
    <s v="P12"/>
    <s v="G5"/>
    <x v="218"/>
    <x v="2157"/>
    <n v="732"/>
    <x v="0"/>
    <s v="Brien Boise"/>
    <n v="2024"/>
    <m/>
    <n v="4.74"/>
    <n v="3469.6800000000003"/>
    <x v="3541"/>
  </r>
  <r>
    <x v="3565"/>
    <s v="SP07"/>
    <s v="P13"/>
    <s v="G5"/>
    <x v="307"/>
    <x v="1362"/>
    <n v="351"/>
    <x v="0"/>
    <s v="Brien Boise"/>
    <n v="2023"/>
    <m/>
    <n v="10.51"/>
    <n v="3689.0099999999998"/>
    <x v="3542"/>
  </r>
  <r>
    <x v="3566"/>
    <s v="SP07"/>
    <s v="P13"/>
    <s v="G4"/>
    <x v="284"/>
    <x v="2001"/>
    <n v="125"/>
    <x v="0"/>
    <s v="Brien Boise"/>
    <n v="2024"/>
    <m/>
    <n v="10.51"/>
    <n v="1313.75"/>
    <x v="3543"/>
  </r>
  <r>
    <x v="3567"/>
    <s v="SP07"/>
    <s v="P13"/>
    <s v="G1"/>
    <x v="65"/>
    <x v="2624"/>
    <n v="562"/>
    <x v="0"/>
    <s v="Brien Boise"/>
    <n v="2023"/>
    <m/>
    <n v="10.51"/>
    <n v="5906.62"/>
    <x v="3544"/>
  </r>
  <r>
    <x v="3568"/>
    <s v="SP07"/>
    <s v="P13"/>
    <s v="G2"/>
    <x v="194"/>
    <x v="1063"/>
    <n v="554"/>
    <x v="0"/>
    <s v="Brien Boise"/>
    <n v="2024"/>
    <m/>
    <n v="10.51"/>
    <n v="5822.54"/>
    <x v="3545"/>
  </r>
  <r>
    <x v="3569"/>
    <s v="SP07"/>
    <s v="P14"/>
    <s v="G6"/>
    <x v="9"/>
    <x v="2625"/>
    <n v="262"/>
    <x v="0"/>
    <s v="Brien Boise"/>
    <n v="2024"/>
    <m/>
    <n v="6.43"/>
    <n v="1684.6599999999999"/>
    <x v="3546"/>
  </r>
  <r>
    <x v="3570"/>
    <s v="SP07"/>
    <s v="P14"/>
    <s v="G3"/>
    <x v="379"/>
    <x v="2626"/>
    <n v="227"/>
    <x v="0"/>
    <s v="Brien Boise"/>
    <n v="2024"/>
    <m/>
    <n v="6.43"/>
    <n v="1459.61"/>
    <x v="3547"/>
  </r>
  <r>
    <x v="3571"/>
    <s v="SP07"/>
    <s v="P14"/>
    <s v="G5"/>
    <x v="103"/>
    <x v="2627"/>
    <n v="355"/>
    <x v="0"/>
    <s v="Brien Boise"/>
    <n v="2023"/>
    <m/>
    <n v="6.43"/>
    <n v="2282.65"/>
    <x v="3548"/>
  </r>
  <r>
    <x v="3572"/>
    <s v="SP07"/>
    <s v="P14"/>
    <s v="G4"/>
    <x v="29"/>
    <x v="2628"/>
    <n v="420"/>
    <x v="0"/>
    <s v="Brien Boise"/>
    <n v="2023"/>
    <m/>
    <n v="6.43"/>
    <n v="2700.6"/>
    <x v="3549"/>
  </r>
  <r>
    <x v="3573"/>
    <s v="SP07"/>
    <s v="P15"/>
    <s v="G2"/>
    <x v="40"/>
    <x v="1126"/>
    <n v="242"/>
    <x v="0"/>
    <s v="Brien Boise"/>
    <n v="2023"/>
    <m/>
    <n v="12.41"/>
    <n v="3003.2200000000003"/>
    <x v="3550"/>
  </r>
  <r>
    <x v="3574"/>
    <s v="SP07"/>
    <s v="P15"/>
    <s v="G2"/>
    <x v="397"/>
    <x v="2629"/>
    <n v="50"/>
    <x v="0"/>
    <s v="Brien Boise"/>
    <n v="2024"/>
    <m/>
    <n v="12.41"/>
    <n v="620.5"/>
    <x v="3551"/>
  </r>
  <r>
    <x v="3575"/>
    <s v="SP07"/>
    <s v="P16"/>
    <s v="G1"/>
    <x v="209"/>
    <x v="2630"/>
    <n v="44"/>
    <x v="0"/>
    <s v="Brien Boise"/>
    <n v="2024"/>
    <m/>
    <n v="9.57"/>
    <n v="421.08000000000004"/>
    <x v="3552"/>
  </r>
  <r>
    <x v="3576"/>
    <s v="SP07"/>
    <s v="P16"/>
    <s v="G6"/>
    <x v="122"/>
    <x v="2631"/>
    <n v="559"/>
    <x v="0"/>
    <s v="Brien Boise"/>
    <n v="2023"/>
    <m/>
    <n v="9.57"/>
    <n v="5349.63"/>
    <x v="3553"/>
  </r>
  <r>
    <x v="3577"/>
    <s v="SP07"/>
    <s v="P16"/>
    <s v="G2"/>
    <x v="175"/>
    <x v="2632"/>
    <n v="624"/>
    <x v="0"/>
    <s v="Brien Boise"/>
    <n v="2023"/>
    <m/>
    <n v="9.57"/>
    <n v="5971.68"/>
    <x v="3554"/>
  </r>
  <r>
    <x v="3578"/>
    <s v="SP07"/>
    <s v="P16"/>
    <s v="G4"/>
    <x v="66"/>
    <x v="653"/>
    <n v="944"/>
    <x v="0"/>
    <s v="Brien Boise"/>
    <n v="2023"/>
    <m/>
    <n v="9.57"/>
    <n v="9034.08"/>
    <x v="3555"/>
  </r>
  <r>
    <x v="3579"/>
    <s v="SP07"/>
    <s v="P18"/>
    <s v="G1"/>
    <x v="253"/>
    <x v="2633"/>
    <n v="1258"/>
    <x v="0"/>
    <s v="Brien Boise"/>
    <n v="2023"/>
    <m/>
    <n v="6.8"/>
    <n v="8554.4"/>
    <x v="3556"/>
  </r>
  <r>
    <x v="3580"/>
    <s v="SP07"/>
    <s v="P18"/>
    <s v="G2"/>
    <x v="222"/>
    <x v="187"/>
    <n v="144"/>
    <x v="0"/>
    <s v="Brien Boise"/>
    <n v="2024"/>
    <m/>
    <n v="6.8"/>
    <n v="979.19999999999993"/>
    <x v="3557"/>
  </r>
  <r>
    <x v="3581"/>
    <s v="SP07"/>
    <s v="P18"/>
    <s v="G6"/>
    <x v="85"/>
    <x v="746"/>
    <n v="203"/>
    <x v="1"/>
    <s v="Brien Boise"/>
    <n v="2024"/>
    <m/>
    <n v="6.8"/>
    <n v="1380.3999999999999"/>
    <x v="3558"/>
  </r>
  <r>
    <x v="3582"/>
    <s v="SP07"/>
    <s v="P18"/>
    <s v="G1"/>
    <x v="148"/>
    <x v="201"/>
    <n v="1155"/>
    <x v="0"/>
    <s v="Brien Boise"/>
    <n v="2024"/>
    <m/>
    <n v="6.8"/>
    <n v="7854"/>
    <x v="3559"/>
  </r>
  <r>
    <x v="3583"/>
    <s v="SP07"/>
    <s v="P18"/>
    <s v="G4"/>
    <x v="70"/>
    <x v="1953"/>
    <n v="52"/>
    <x v="0"/>
    <s v="Brien Boise"/>
    <n v="2023"/>
    <m/>
    <n v="6.8"/>
    <n v="353.59999999999997"/>
    <x v="3560"/>
  </r>
  <r>
    <x v="3584"/>
    <s v="SP07"/>
    <s v="P18"/>
    <s v="G1"/>
    <x v="79"/>
    <x v="2634"/>
    <n v="105"/>
    <x v="0"/>
    <s v="Brien Boise"/>
    <n v="2024"/>
    <m/>
    <n v="6.8"/>
    <n v="714"/>
    <x v="2060"/>
  </r>
  <r>
    <x v="3585"/>
    <s v="SP07"/>
    <s v="P18"/>
    <s v="G2"/>
    <x v="285"/>
    <x v="487"/>
    <n v="338"/>
    <x v="0"/>
    <s v="Brien Boise"/>
    <n v="2023"/>
    <m/>
    <n v="6.8"/>
    <n v="2298.4"/>
    <x v="3561"/>
  </r>
  <r>
    <x v="3586"/>
    <s v="SP07"/>
    <s v="P19"/>
    <s v="G6"/>
    <x v="53"/>
    <x v="2635"/>
    <n v="331"/>
    <x v="2"/>
    <s v="Brien Boise"/>
    <n v="2024"/>
    <m/>
    <n v="5.04"/>
    <n v="1668.24"/>
    <x v="3562"/>
  </r>
  <r>
    <x v="3587"/>
    <s v="SP07"/>
    <s v="P19"/>
    <s v="G1"/>
    <x v="364"/>
    <x v="2636"/>
    <n v="24"/>
    <x v="0"/>
    <s v="Brien Boise"/>
    <n v="2023"/>
    <m/>
    <n v="5.04"/>
    <n v="120.96000000000001"/>
    <x v="3563"/>
  </r>
  <r>
    <x v="3588"/>
    <s v="SP07"/>
    <s v="P20"/>
    <s v="G2"/>
    <x v="2"/>
    <x v="2107"/>
    <n v="562"/>
    <x v="0"/>
    <s v="Brien Boise"/>
    <n v="2024"/>
    <m/>
    <n v="2.76"/>
    <n v="1551.12"/>
    <x v="3564"/>
  </r>
  <r>
    <x v="3589"/>
    <s v="SP07"/>
    <s v="P21"/>
    <s v="G1"/>
    <x v="438"/>
    <x v="2637"/>
    <n v="336"/>
    <x v="0"/>
    <s v="Brien Boise"/>
    <n v="2023"/>
    <m/>
    <n v="3.32"/>
    <n v="1115.52"/>
    <x v="3565"/>
  </r>
  <r>
    <x v="3590"/>
    <s v="SP07"/>
    <s v="P21"/>
    <s v="G6"/>
    <x v="274"/>
    <x v="2638"/>
    <n v="304"/>
    <x v="0"/>
    <s v="Brien Boise"/>
    <n v="2024"/>
    <m/>
    <n v="3.32"/>
    <n v="1009.28"/>
    <x v="3566"/>
  </r>
  <r>
    <x v="3591"/>
    <s v="SP07"/>
    <s v="P22"/>
    <s v="G1"/>
    <x v="56"/>
    <x v="2639"/>
    <n v="537"/>
    <x v="1"/>
    <s v="Brien Boise"/>
    <n v="2024"/>
    <m/>
    <n v="2.65"/>
    <n v="1423.05"/>
    <x v="3567"/>
  </r>
  <r>
    <x v="3592"/>
    <s v="SP07"/>
    <s v="P22"/>
    <s v="G3"/>
    <x v="149"/>
    <x v="1340"/>
    <n v="243"/>
    <x v="0"/>
    <s v="Brien Boise"/>
    <n v="2023"/>
    <m/>
    <n v="2.65"/>
    <n v="643.94999999999993"/>
    <x v="3568"/>
  </r>
  <r>
    <x v="3593"/>
    <s v="SP07"/>
    <s v="P01"/>
    <s v="G2"/>
    <x v="426"/>
    <x v="2640"/>
    <n v="933"/>
    <x v="0"/>
    <s v="Brien Boise"/>
    <n v="2023"/>
    <m/>
    <n v="5.26"/>
    <n v="4907.58"/>
    <x v="3569"/>
  </r>
  <r>
    <x v="3594"/>
    <s v="SP07"/>
    <s v="P01"/>
    <s v="G5"/>
    <x v="78"/>
    <x v="20"/>
    <n v="520"/>
    <x v="0"/>
    <s v="Brien Boise"/>
    <n v="2023"/>
    <m/>
    <n v="5.26"/>
    <n v="2735.2"/>
    <x v="3570"/>
  </r>
  <r>
    <x v="3595"/>
    <s v="SP07"/>
    <s v="P01"/>
    <s v="G2"/>
    <x v="145"/>
    <x v="415"/>
    <n v="129"/>
    <x v="0"/>
    <s v="Brien Boise"/>
    <n v="2023"/>
    <m/>
    <n v="5.26"/>
    <n v="678.54"/>
    <x v="3571"/>
  </r>
  <r>
    <x v="3596"/>
    <s v="SP07"/>
    <s v="P01"/>
    <s v="G4"/>
    <x v="89"/>
    <x v="2641"/>
    <n v="496"/>
    <x v="0"/>
    <s v="Brien Boise"/>
    <n v="2023"/>
    <m/>
    <n v="5.26"/>
    <n v="2608.96"/>
    <x v="3572"/>
  </r>
  <r>
    <x v="3597"/>
    <s v="SP07"/>
    <s v="P02"/>
    <s v="G1"/>
    <x v="160"/>
    <x v="909"/>
    <n v="341"/>
    <x v="0"/>
    <s v="Brien Boise"/>
    <n v="2023"/>
    <m/>
    <n v="7.48"/>
    <n v="2550.6800000000003"/>
    <x v="3573"/>
  </r>
  <r>
    <x v="3598"/>
    <s v="SP07"/>
    <s v="P03"/>
    <s v="G4"/>
    <x v="141"/>
    <x v="1139"/>
    <n v="670"/>
    <x v="0"/>
    <s v="Brien Boise"/>
    <n v="2023"/>
    <m/>
    <n v="5.15"/>
    <n v="3450.5000000000005"/>
    <x v="3574"/>
  </r>
  <r>
    <x v="3599"/>
    <s v="SP07"/>
    <s v="P03"/>
    <s v="G5"/>
    <x v="235"/>
    <x v="2642"/>
    <n v="764"/>
    <x v="0"/>
    <s v="Brien Boise"/>
    <n v="2023"/>
    <m/>
    <n v="5.15"/>
    <n v="3934.6000000000004"/>
    <x v="3575"/>
  </r>
  <r>
    <x v="3600"/>
    <s v="SP07"/>
    <s v="P04"/>
    <s v="G6"/>
    <x v="322"/>
    <x v="2643"/>
    <n v="289"/>
    <x v="0"/>
    <s v="Brien Boise"/>
    <n v="2023"/>
    <m/>
    <n v="3.85"/>
    <n v="1112.6500000000001"/>
    <x v="3576"/>
  </r>
  <r>
    <x v="3601"/>
    <s v="SP07"/>
    <s v="P04"/>
    <s v="G4"/>
    <x v="230"/>
    <x v="134"/>
    <n v="494"/>
    <x v="0"/>
    <s v="Brien Boise"/>
    <n v="2023"/>
    <m/>
    <n v="3.85"/>
    <n v="1901.9"/>
    <x v="3577"/>
  </r>
  <r>
    <x v="3602"/>
    <s v="SP07"/>
    <s v="P04"/>
    <s v="G5"/>
    <x v="372"/>
    <x v="2644"/>
    <n v="1210"/>
    <x v="0"/>
    <s v="Brien Boise"/>
    <n v="2023"/>
    <m/>
    <n v="3.85"/>
    <n v="4658.5"/>
    <x v="3578"/>
  </r>
  <r>
    <x v="3603"/>
    <s v="SP07"/>
    <s v="P04"/>
    <s v="G6"/>
    <x v="152"/>
    <x v="2465"/>
    <n v="15"/>
    <x v="0"/>
    <s v="Brien Boise"/>
    <n v="2023"/>
    <m/>
    <n v="3.85"/>
    <n v="57.75"/>
    <x v="3579"/>
  </r>
  <r>
    <x v="3604"/>
    <s v="SP07"/>
    <s v="P04"/>
    <s v="G3"/>
    <x v="112"/>
    <x v="2054"/>
    <n v="851"/>
    <x v="0"/>
    <s v="Brien Boise"/>
    <n v="2023"/>
    <m/>
    <n v="3.85"/>
    <n v="3276.35"/>
    <x v="3580"/>
  </r>
  <r>
    <x v="3605"/>
    <s v="SP07"/>
    <s v="P04"/>
    <s v="G6"/>
    <x v="32"/>
    <x v="2645"/>
    <n v="515"/>
    <x v="0"/>
    <s v="Brien Boise"/>
    <n v="2024"/>
    <m/>
    <n v="3.85"/>
    <n v="1982.75"/>
    <x v="3581"/>
  </r>
  <r>
    <x v="3606"/>
    <s v="SP07"/>
    <s v="P04"/>
    <s v="G1"/>
    <x v="417"/>
    <x v="2542"/>
    <n v="306"/>
    <x v="0"/>
    <s v="Brien Boise"/>
    <n v="2024"/>
    <m/>
    <n v="3.85"/>
    <n v="1178.1000000000001"/>
    <x v="3582"/>
  </r>
  <r>
    <x v="3607"/>
    <s v="SP07"/>
    <s v="P04"/>
    <s v="G1"/>
    <x v="306"/>
    <x v="456"/>
    <n v="158"/>
    <x v="0"/>
    <s v="Brien Boise"/>
    <n v="2024"/>
    <m/>
    <n v="3.85"/>
    <n v="608.30000000000007"/>
    <x v="3583"/>
  </r>
  <r>
    <x v="3608"/>
    <s v="SP07"/>
    <s v="P04"/>
    <s v="G5"/>
    <x v="294"/>
    <x v="1411"/>
    <n v="293"/>
    <x v="1"/>
    <s v="Brien Boise"/>
    <n v="2024"/>
    <m/>
    <n v="3.85"/>
    <n v="1128.05"/>
    <x v="3584"/>
  </r>
  <r>
    <x v="3609"/>
    <s v="SP07"/>
    <s v="P05"/>
    <s v="G2"/>
    <x v="297"/>
    <x v="2646"/>
    <n v="829"/>
    <x v="0"/>
    <s v="Brien Boise"/>
    <n v="2023"/>
    <m/>
    <n v="5.72"/>
    <n v="4741.88"/>
    <x v="3585"/>
  </r>
  <r>
    <x v="3610"/>
    <s v="SP07"/>
    <s v="P05"/>
    <s v="G2"/>
    <x v="50"/>
    <x v="2647"/>
    <n v="983"/>
    <x v="0"/>
    <s v="Brien Boise"/>
    <n v="2023"/>
    <m/>
    <n v="5.72"/>
    <n v="5622.7599999999993"/>
    <x v="3586"/>
  </r>
  <r>
    <x v="3611"/>
    <s v="SP07"/>
    <s v="P05"/>
    <s v="G4"/>
    <x v="2"/>
    <x v="620"/>
    <n v="274"/>
    <x v="0"/>
    <s v="Brien Boise"/>
    <n v="2024"/>
    <m/>
    <n v="5.72"/>
    <n v="1567.28"/>
    <x v="3587"/>
  </r>
  <r>
    <x v="3612"/>
    <s v="SP07"/>
    <s v="P05"/>
    <s v="G5"/>
    <x v="264"/>
    <x v="2648"/>
    <n v="516"/>
    <x v="1"/>
    <s v="Brien Boise"/>
    <n v="2024"/>
    <m/>
    <n v="5.72"/>
    <n v="2951.52"/>
    <x v="3588"/>
  </r>
  <r>
    <x v="3613"/>
    <s v="SP07"/>
    <s v="P05"/>
    <s v="G1"/>
    <x v="307"/>
    <x v="1061"/>
    <n v="720"/>
    <x v="0"/>
    <s v="Brien Boise"/>
    <n v="2023"/>
    <m/>
    <n v="5.72"/>
    <n v="4118.3999999999996"/>
    <x v="3589"/>
  </r>
  <r>
    <x v="3614"/>
    <s v="SP07"/>
    <s v="P05"/>
    <s v="G6"/>
    <x v="92"/>
    <x v="1673"/>
    <n v="1258"/>
    <x v="0"/>
    <s v="Brien Boise"/>
    <n v="2023"/>
    <m/>
    <n v="5.72"/>
    <n v="7195.7599999999993"/>
    <x v="3590"/>
  </r>
  <r>
    <x v="3615"/>
    <s v="SP07"/>
    <s v="P07"/>
    <s v="G2"/>
    <x v="446"/>
    <x v="2649"/>
    <n v="166"/>
    <x v="0"/>
    <s v="Brien Boise"/>
    <n v="2023"/>
    <m/>
    <n v="9.94"/>
    <n v="1650.04"/>
    <x v="3591"/>
  </r>
  <r>
    <x v="3616"/>
    <s v="SP07"/>
    <s v="P07"/>
    <s v="G2"/>
    <x v="320"/>
    <x v="2081"/>
    <n v="216"/>
    <x v="0"/>
    <s v="Brien Boise"/>
    <n v="2024"/>
    <m/>
    <n v="9.94"/>
    <n v="2147.04"/>
    <x v="3592"/>
  </r>
  <r>
    <x v="3617"/>
    <s v="SP07"/>
    <s v="P07"/>
    <s v="G5"/>
    <x v="395"/>
    <x v="2422"/>
    <n v="165"/>
    <x v="0"/>
    <s v="Brien Boise"/>
    <n v="2024"/>
    <m/>
    <n v="9.94"/>
    <n v="1640.1"/>
    <x v="3593"/>
  </r>
  <r>
    <x v="3618"/>
    <s v="SP07"/>
    <s v="P07"/>
    <s v="G1"/>
    <x v="308"/>
    <x v="1204"/>
    <n v="133"/>
    <x v="0"/>
    <s v="Brien Boise"/>
    <n v="2024"/>
    <m/>
    <n v="9.94"/>
    <n v="1322.02"/>
    <x v="3594"/>
  </r>
  <r>
    <x v="3619"/>
    <s v="SP07"/>
    <s v="P08"/>
    <s v="G1"/>
    <x v="159"/>
    <x v="2650"/>
    <n v="806"/>
    <x v="3"/>
    <s v="Brien Boise"/>
    <n v="2023"/>
    <m/>
    <n v="7.73"/>
    <n v="6230.38"/>
    <x v="3595"/>
  </r>
  <r>
    <x v="3620"/>
    <s v="SP07"/>
    <s v="P08"/>
    <s v="G2"/>
    <x v="56"/>
    <x v="2549"/>
    <n v="74"/>
    <x v="1"/>
    <s v="Brien Boise"/>
    <n v="2024"/>
    <m/>
    <n v="7.73"/>
    <n v="572.02"/>
    <x v="3596"/>
  </r>
  <r>
    <x v="3621"/>
    <s v="SP07"/>
    <s v="P08"/>
    <s v="G2"/>
    <x v="364"/>
    <x v="2087"/>
    <n v="174"/>
    <x v="0"/>
    <s v="Brien Boise"/>
    <n v="2023"/>
    <m/>
    <n v="7.73"/>
    <n v="1345.02"/>
    <x v="3597"/>
  </r>
  <r>
    <x v="3622"/>
    <s v="SP07"/>
    <s v="P10"/>
    <s v="G6"/>
    <x v="98"/>
    <x v="1990"/>
    <n v="175"/>
    <x v="1"/>
    <s v="Brien Boise"/>
    <n v="2024"/>
    <m/>
    <n v="8.2200000000000006"/>
    <n v="1438.5"/>
    <x v="3598"/>
  </r>
  <r>
    <x v="3623"/>
    <s v="SP07"/>
    <s v="P10"/>
    <s v="G5"/>
    <x v="117"/>
    <x v="2651"/>
    <n v="857"/>
    <x v="0"/>
    <s v="Brien Boise"/>
    <n v="2024"/>
    <m/>
    <n v="8.2200000000000006"/>
    <n v="7044.5400000000009"/>
    <x v="3599"/>
  </r>
  <r>
    <x v="3624"/>
    <s v="SP07"/>
    <s v="P10"/>
    <s v="G6"/>
    <x v="380"/>
    <x v="2652"/>
    <n v="330"/>
    <x v="0"/>
    <s v="Brien Boise"/>
    <n v="2023"/>
    <m/>
    <n v="8.2200000000000006"/>
    <n v="2712.6000000000004"/>
    <x v="3600"/>
  </r>
  <r>
    <x v="3625"/>
    <s v="SP07"/>
    <s v="P10"/>
    <s v="G5"/>
    <x v="94"/>
    <x v="2653"/>
    <n v="399"/>
    <x v="1"/>
    <s v="Brien Boise"/>
    <n v="2024"/>
    <m/>
    <n v="8.2200000000000006"/>
    <n v="3279.78"/>
    <x v="3601"/>
  </r>
  <r>
    <x v="3626"/>
    <s v="SP07"/>
    <s v="P11"/>
    <s v="G5"/>
    <x v="212"/>
    <x v="2229"/>
    <n v="458"/>
    <x v="0"/>
    <s v="Brien Boise"/>
    <n v="2024"/>
    <m/>
    <n v="10.23"/>
    <n v="4685.34"/>
    <x v="3602"/>
  </r>
  <r>
    <x v="3627"/>
    <s v="SP07"/>
    <s v="P11"/>
    <s v="G5"/>
    <x v="189"/>
    <x v="1592"/>
    <n v="368"/>
    <x v="0"/>
    <s v="Brien Boise"/>
    <n v="2023"/>
    <m/>
    <n v="10.23"/>
    <n v="3764.6400000000003"/>
    <x v="3603"/>
  </r>
  <r>
    <x v="3628"/>
    <s v="SP07"/>
    <s v="P11"/>
    <s v="G6"/>
    <x v="354"/>
    <x v="2654"/>
    <n v="145"/>
    <x v="0"/>
    <s v="Brien Boise"/>
    <n v="2024"/>
    <m/>
    <n v="10.23"/>
    <n v="1483.3500000000001"/>
    <x v="3604"/>
  </r>
  <r>
    <x v="3629"/>
    <s v="SP07"/>
    <s v="P12"/>
    <s v="G1"/>
    <x v="221"/>
    <x v="2655"/>
    <n v="913"/>
    <x v="0"/>
    <s v="Brien Boise"/>
    <n v="2023"/>
    <m/>
    <n v="4.74"/>
    <n v="4327.62"/>
    <x v="3605"/>
  </r>
  <r>
    <x v="3630"/>
    <s v="SP07"/>
    <s v="P12"/>
    <s v="G1"/>
    <x v="131"/>
    <x v="753"/>
    <n v="255"/>
    <x v="0"/>
    <s v="Brien Boise"/>
    <n v="2024"/>
    <m/>
    <n v="4.74"/>
    <n v="1208.7"/>
    <x v="3606"/>
  </r>
  <r>
    <x v="3631"/>
    <s v="SP07"/>
    <s v="P12"/>
    <s v="G6"/>
    <x v="423"/>
    <x v="139"/>
    <n v="405"/>
    <x v="3"/>
    <s v="Brien Boise"/>
    <n v="2024"/>
    <m/>
    <n v="4.74"/>
    <n v="1919.7"/>
    <x v="3607"/>
  </r>
  <r>
    <x v="3632"/>
    <s v="SP07"/>
    <s v="P13"/>
    <s v="G2"/>
    <x v="126"/>
    <x v="2656"/>
    <n v="240"/>
    <x v="0"/>
    <s v="Brien Boise"/>
    <n v="2023"/>
    <m/>
    <n v="10.51"/>
    <n v="2522.4"/>
    <x v="3608"/>
  </r>
  <r>
    <x v="3633"/>
    <s v="SP07"/>
    <s v="P13"/>
    <s v="G6"/>
    <x v="159"/>
    <x v="1364"/>
    <n v="642"/>
    <x v="0"/>
    <s v="Brien Boise"/>
    <n v="2023"/>
    <m/>
    <n v="10.51"/>
    <n v="6747.42"/>
    <x v="3609"/>
  </r>
  <r>
    <x v="3634"/>
    <s v="SP07"/>
    <s v="P13"/>
    <s v="G1"/>
    <x v="297"/>
    <x v="734"/>
    <n v="1091"/>
    <x v="0"/>
    <s v="Brien Boise"/>
    <n v="2023"/>
    <m/>
    <n v="10.51"/>
    <n v="11466.41"/>
    <x v="3610"/>
  </r>
  <r>
    <x v="3635"/>
    <s v="SP07"/>
    <s v="P13"/>
    <s v="G2"/>
    <x v="307"/>
    <x v="740"/>
    <n v="594"/>
    <x v="0"/>
    <s v="Brien Boise"/>
    <n v="2023"/>
    <m/>
    <n v="10.51"/>
    <n v="6242.94"/>
    <x v="3611"/>
  </r>
  <r>
    <x v="3636"/>
    <s v="SP07"/>
    <s v="P13"/>
    <s v="G6"/>
    <x v="340"/>
    <x v="412"/>
    <n v="1407"/>
    <x v="0"/>
    <s v="Brien Boise"/>
    <n v="2023"/>
    <m/>
    <n v="10.51"/>
    <n v="14787.57"/>
    <x v="3612"/>
  </r>
  <r>
    <x v="3637"/>
    <s v="SP07"/>
    <s v="P13"/>
    <s v="G3"/>
    <x v="302"/>
    <x v="1064"/>
    <n v="1019"/>
    <x v="0"/>
    <s v="Brien Boise"/>
    <n v="2023"/>
    <m/>
    <n v="10.51"/>
    <n v="10709.69"/>
    <x v="3613"/>
  </r>
  <r>
    <x v="3638"/>
    <s v="SP07"/>
    <s v="P14"/>
    <s v="G6"/>
    <x v="62"/>
    <x v="2657"/>
    <n v="252"/>
    <x v="0"/>
    <s v="Brien Boise"/>
    <n v="2023"/>
    <m/>
    <n v="6.43"/>
    <n v="1620.36"/>
    <x v="3614"/>
  </r>
  <r>
    <x v="3639"/>
    <s v="SP07"/>
    <s v="P14"/>
    <s v="G6"/>
    <x v="278"/>
    <x v="2658"/>
    <n v="460"/>
    <x v="0"/>
    <s v="Brien Boise"/>
    <n v="2024"/>
    <m/>
    <n v="6.43"/>
    <n v="2957.7999999999997"/>
    <x v="3615"/>
  </r>
  <r>
    <x v="3640"/>
    <s v="SP07"/>
    <s v="P14"/>
    <s v="G1"/>
    <x v="211"/>
    <x v="2659"/>
    <n v="331"/>
    <x v="2"/>
    <s v="Brien Boise"/>
    <n v="2024"/>
    <m/>
    <n v="6.43"/>
    <n v="2128.33"/>
    <x v="3616"/>
  </r>
  <r>
    <x v="3641"/>
    <s v="SP07"/>
    <s v="P14"/>
    <s v="G1"/>
    <x v="179"/>
    <x v="2660"/>
    <n v="396"/>
    <x v="0"/>
    <s v="Brien Boise"/>
    <n v="2023"/>
    <m/>
    <n v="6.43"/>
    <n v="2546.2799999999997"/>
    <x v="3617"/>
  </r>
  <r>
    <x v="3642"/>
    <s v="SP07"/>
    <s v="P14"/>
    <s v="G2"/>
    <x v="163"/>
    <x v="2661"/>
    <n v="415"/>
    <x v="0"/>
    <s v="Brien Boise"/>
    <n v="2023"/>
    <m/>
    <n v="6.43"/>
    <n v="2668.45"/>
    <x v="3618"/>
  </r>
  <r>
    <x v="3643"/>
    <s v="SP07"/>
    <s v="P14"/>
    <s v="G6"/>
    <x v="236"/>
    <x v="2662"/>
    <n v="254"/>
    <x v="0"/>
    <s v="Brien Boise"/>
    <n v="2023"/>
    <m/>
    <n v="6.43"/>
    <n v="1633.22"/>
    <x v="3619"/>
  </r>
  <r>
    <x v="3644"/>
    <s v="SP07"/>
    <s v="P15"/>
    <s v="G1"/>
    <x v="103"/>
    <x v="853"/>
    <n v="86"/>
    <x v="0"/>
    <s v="Brien Boise"/>
    <n v="2023"/>
    <m/>
    <n v="12.41"/>
    <n v="1067.26"/>
    <x v="3620"/>
  </r>
  <r>
    <x v="3645"/>
    <s v="SP07"/>
    <s v="P16"/>
    <s v="G1"/>
    <x v="275"/>
    <x v="2663"/>
    <n v="323"/>
    <x v="0"/>
    <s v="Brien Boise"/>
    <n v="2023"/>
    <m/>
    <n v="9.57"/>
    <n v="3091.11"/>
    <x v="3621"/>
  </r>
  <r>
    <x v="3646"/>
    <s v="SP07"/>
    <s v="P17"/>
    <s v="G1"/>
    <x v="84"/>
    <x v="2462"/>
    <n v="1091"/>
    <x v="0"/>
    <s v="Brien Boise"/>
    <n v="2023"/>
    <m/>
    <n v="8.43"/>
    <n v="9197.1299999999992"/>
    <x v="3622"/>
  </r>
  <r>
    <x v="3647"/>
    <s v="SP07"/>
    <s v="P17"/>
    <s v="G6"/>
    <x v="381"/>
    <x v="2664"/>
    <n v="652"/>
    <x v="0"/>
    <s v="Brien Boise"/>
    <n v="2023"/>
    <m/>
    <n v="8.43"/>
    <n v="5496.36"/>
    <x v="3623"/>
  </r>
  <r>
    <x v="3648"/>
    <s v="SP07"/>
    <s v="P17"/>
    <s v="G2"/>
    <x v="125"/>
    <x v="2665"/>
    <n v="1259"/>
    <x v="0"/>
    <s v="Brien Boise"/>
    <n v="2023"/>
    <m/>
    <n v="8.43"/>
    <n v="10613.369999999999"/>
    <x v="3624"/>
  </r>
  <r>
    <x v="3649"/>
    <s v="SP07"/>
    <s v="P18"/>
    <s v="G2"/>
    <x v="334"/>
    <x v="2666"/>
    <n v="607"/>
    <x v="0"/>
    <s v="Brien Boise"/>
    <n v="2023"/>
    <m/>
    <n v="6.8"/>
    <n v="4127.5999999999995"/>
    <x v="3625"/>
  </r>
  <r>
    <x v="3650"/>
    <s v="SP07"/>
    <s v="P18"/>
    <s v="G4"/>
    <x v="297"/>
    <x v="2667"/>
    <n v="359"/>
    <x v="0"/>
    <s v="Brien Boise"/>
    <n v="2023"/>
    <m/>
    <n v="6.8"/>
    <n v="2441.1999999999998"/>
    <x v="3626"/>
  </r>
  <r>
    <x v="3651"/>
    <s v="SP07"/>
    <s v="P18"/>
    <s v="G5"/>
    <x v="226"/>
    <x v="952"/>
    <n v="320"/>
    <x v="0"/>
    <s v="Brien Boise"/>
    <n v="2024"/>
    <m/>
    <n v="6.8"/>
    <n v="2176"/>
    <x v="3627"/>
  </r>
  <r>
    <x v="3652"/>
    <s v="SP07"/>
    <s v="P18"/>
    <s v="G6"/>
    <x v="187"/>
    <x v="57"/>
    <n v="280"/>
    <x v="0"/>
    <s v="Brien Boise"/>
    <n v="2024"/>
    <m/>
    <n v="6.8"/>
    <n v="1904"/>
    <x v="3628"/>
  </r>
  <r>
    <x v="3653"/>
    <s v="SP07"/>
    <s v="P18"/>
    <s v="G6"/>
    <x v="232"/>
    <x v="2668"/>
    <n v="1655"/>
    <x v="0"/>
    <s v="Brien Boise"/>
    <n v="2023"/>
    <m/>
    <n v="6.8"/>
    <n v="11254"/>
    <x v="3629"/>
  </r>
  <r>
    <x v="3654"/>
    <s v="SP07"/>
    <s v="P19"/>
    <s v="G2"/>
    <x v="41"/>
    <x v="952"/>
    <n v="131"/>
    <x v="0"/>
    <s v="Brien Boise"/>
    <n v="2024"/>
    <m/>
    <n v="5.04"/>
    <n v="660.24"/>
    <x v="3630"/>
  </r>
  <r>
    <x v="3655"/>
    <s v="SP07"/>
    <s v="P19"/>
    <s v="G5"/>
    <x v="292"/>
    <x v="825"/>
    <n v="202"/>
    <x v="0"/>
    <s v="Brien Boise"/>
    <n v="2024"/>
    <m/>
    <n v="5.04"/>
    <n v="1018.08"/>
    <x v="3631"/>
  </r>
  <r>
    <x v="3656"/>
    <s v="SP07"/>
    <s v="P20"/>
    <s v="G2"/>
    <x v="390"/>
    <x v="2669"/>
    <n v="578"/>
    <x v="0"/>
    <s v="Brien Boise"/>
    <n v="2023"/>
    <m/>
    <n v="2.76"/>
    <n v="1595.28"/>
    <x v="3632"/>
  </r>
  <r>
    <x v="3657"/>
    <s v="SP07"/>
    <s v="P20"/>
    <s v="G4"/>
    <x v="298"/>
    <x v="1871"/>
    <n v="690"/>
    <x v="0"/>
    <s v="Brien Boise"/>
    <n v="2024"/>
    <m/>
    <n v="2.76"/>
    <n v="1904.3999999999999"/>
    <x v="3633"/>
  </r>
  <r>
    <x v="3658"/>
    <s v="SP07"/>
    <s v="P20"/>
    <s v="G5"/>
    <x v="366"/>
    <x v="2670"/>
    <n v="122"/>
    <x v="0"/>
    <s v="Brien Boise"/>
    <n v="2024"/>
    <m/>
    <n v="2.76"/>
    <n v="336.71999999999997"/>
    <x v="3634"/>
  </r>
  <r>
    <x v="3659"/>
    <s v="SP07"/>
    <s v="P21"/>
    <s v="G5"/>
    <x v="364"/>
    <x v="39"/>
    <n v="544"/>
    <x v="0"/>
    <s v="Brien Boise"/>
    <n v="2023"/>
    <m/>
    <n v="3.32"/>
    <n v="1806.08"/>
    <x v="3635"/>
  </r>
  <r>
    <x v="3660"/>
    <s v="SP07"/>
    <s v="P21"/>
    <s v="G5"/>
    <x v="370"/>
    <x v="273"/>
    <n v="535"/>
    <x v="0"/>
    <s v="Brien Boise"/>
    <n v="2024"/>
    <m/>
    <n v="3.32"/>
    <n v="1776.1999999999998"/>
    <x v="3636"/>
  </r>
  <r>
    <x v="3661"/>
    <s v="SP07"/>
    <s v="P21"/>
    <s v="G6"/>
    <x v="205"/>
    <x v="1401"/>
    <n v="472"/>
    <x v="0"/>
    <s v="Brien Boise"/>
    <n v="2024"/>
    <m/>
    <n v="3.32"/>
    <n v="1567.04"/>
    <x v="3637"/>
  </r>
  <r>
    <x v="3662"/>
    <s v="SP07"/>
    <s v="P21"/>
    <s v="G6"/>
    <x v="390"/>
    <x v="2671"/>
    <n v="294"/>
    <x v="0"/>
    <s v="Brien Boise"/>
    <n v="2023"/>
    <m/>
    <n v="3.32"/>
    <n v="976.07999999999993"/>
    <x v="3638"/>
  </r>
  <r>
    <x v="3663"/>
    <s v="SP07"/>
    <s v="P22"/>
    <s v="G2"/>
    <x v="375"/>
    <x v="2672"/>
    <n v="517"/>
    <x v="0"/>
    <s v="Brien Boise"/>
    <n v="2024"/>
    <m/>
    <n v="2.65"/>
    <n v="1370.05"/>
    <x v="3639"/>
  </r>
  <r>
    <x v="3664"/>
    <s v="SP07"/>
    <s v="P22"/>
    <s v="G3"/>
    <x v="428"/>
    <x v="1886"/>
    <n v="534"/>
    <x v="0"/>
    <s v="Brien Boise"/>
    <n v="2024"/>
    <m/>
    <n v="2.65"/>
    <n v="1415.1"/>
    <x v="3640"/>
  </r>
  <r>
    <x v="3665"/>
    <s v="SP07"/>
    <s v="P22"/>
    <s v="G2"/>
    <x v="127"/>
    <x v="2673"/>
    <n v="725"/>
    <x v="0"/>
    <s v="Brien Boise"/>
    <n v="2023"/>
    <m/>
    <n v="2.65"/>
    <n v="1921.25"/>
    <x v="3641"/>
  </r>
  <r>
    <x v="3666"/>
    <s v="SP07"/>
    <s v="P22"/>
    <s v="G4"/>
    <x v="263"/>
    <x v="2674"/>
    <n v="520"/>
    <x v="0"/>
    <s v="Brien Boise"/>
    <n v="2023"/>
    <m/>
    <n v="2.65"/>
    <n v="1378"/>
    <x v="3642"/>
  </r>
  <r>
    <x v="3667"/>
    <s v="SP07"/>
    <s v="P22"/>
    <s v="G5"/>
    <x v="268"/>
    <x v="2675"/>
    <n v="401"/>
    <x v="0"/>
    <s v="Brien Boise"/>
    <n v="2024"/>
    <m/>
    <n v="2.65"/>
    <n v="1062.6499999999999"/>
    <x v="3643"/>
  </r>
  <r>
    <x v="3668"/>
    <s v="SP07"/>
    <s v="P22"/>
    <s v="G6"/>
    <x v="48"/>
    <x v="1870"/>
    <n v="171"/>
    <x v="0"/>
    <s v="Brien Boise"/>
    <n v="2024"/>
    <m/>
    <n v="2.65"/>
    <n v="453.15"/>
    <x v="3644"/>
  </r>
  <r>
    <x v="3669"/>
    <s v="SP07"/>
    <s v="P22"/>
    <s v="G2"/>
    <x v="16"/>
    <x v="921"/>
    <n v="53"/>
    <x v="1"/>
    <s v="Brien Boise"/>
    <n v="2024"/>
    <m/>
    <n v="2.65"/>
    <n v="140.44999999999999"/>
    <x v="3645"/>
  </r>
  <r>
    <x v="3670"/>
    <s v="SP07"/>
    <s v="P01"/>
    <s v="G1"/>
    <x v="294"/>
    <x v="1854"/>
    <n v="29"/>
    <x v="1"/>
    <s v="Brien Boise"/>
    <n v="2024"/>
    <m/>
    <n v="5.26"/>
    <n v="152.54"/>
    <x v="3646"/>
  </r>
  <r>
    <x v="3671"/>
    <s v="SP07"/>
    <s v="P01"/>
    <s v="G5"/>
    <x v="236"/>
    <x v="427"/>
    <n v="575"/>
    <x v="0"/>
    <s v="Brien Boise"/>
    <n v="2023"/>
    <m/>
    <n v="5.26"/>
    <n v="3024.5"/>
    <x v="3647"/>
  </r>
  <r>
    <x v="3672"/>
    <s v="SP07"/>
    <s v="P01"/>
    <s v="G5"/>
    <x v="339"/>
    <x v="2542"/>
    <n v="175"/>
    <x v="0"/>
    <s v="Brien Boise"/>
    <n v="2023"/>
    <m/>
    <n v="5.26"/>
    <n v="920.5"/>
    <x v="3648"/>
  </r>
  <r>
    <x v="3673"/>
    <s v="SP07"/>
    <s v="P02"/>
    <s v="G1"/>
    <x v="355"/>
    <x v="89"/>
    <n v="438"/>
    <x v="0"/>
    <s v="Brien Boise"/>
    <n v="2023"/>
    <m/>
    <n v="7.48"/>
    <n v="3276.2400000000002"/>
    <x v="3649"/>
  </r>
  <r>
    <x v="3674"/>
    <s v="SP07"/>
    <s v="P02"/>
    <s v="G6"/>
    <x v="100"/>
    <x v="1557"/>
    <n v="423"/>
    <x v="0"/>
    <s v="Brien Boise"/>
    <n v="2023"/>
    <m/>
    <n v="7.48"/>
    <n v="3164.04"/>
    <x v="3650"/>
  </r>
  <r>
    <x v="3675"/>
    <s v="SP07"/>
    <s v="P04"/>
    <s v="G5"/>
    <x v="28"/>
    <x v="2676"/>
    <n v="438"/>
    <x v="0"/>
    <s v="Brien Boise"/>
    <n v="2024"/>
    <m/>
    <n v="3.85"/>
    <n v="1686.3"/>
    <x v="3651"/>
  </r>
  <r>
    <x v="3676"/>
    <s v="SP07"/>
    <s v="P04"/>
    <s v="G6"/>
    <x v="231"/>
    <x v="1662"/>
    <n v="1157"/>
    <x v="1"/>
    <s v="Brien Boise"/>
    <n v="2024"/>
    <m/>
    <n v="3.85"/>
    <n v="4454.45"/>
    <x v="3652"/>
  </r>
  <r>
    <x v="3677"/>
    <s v="SP07"/>
    <s v="P05"/>
    <s v="G1"/>
    <x v="137"/>
    <x v="2677"/>
    <n v="117"/>
    <x v="2"/>
    <s v="Brien Boise"/>
    <n v="2024"/>
    <m/>
    <n v="5.72"/>
    <n v="669.24"/>
    <x v="3653"/>
  </r>
  <r>
    <x v="3678"/>
    <s v="SP07"/>
    <s v="P05"/>
    <s v="G1"/>
    <x v="15"/>
    <x v="2678"/>
    <n v="26"/>
    <x v="2"/>
    <s v="Brien Boise"/>
    <n v="2024"/>
    <m/>
    <n v="5.72"/>
    <n v="148.72"/>
    <x v="3654"/>
  </r>
  <r>
    <x v="3679"/>
    <s v="SP07"/>
    <s v="P05"/>
    <s v="G2"/>
    <x v="52"/>
    <x v="2679"/>
    <n v="203"/>
    <x v="0"/>
    <s v="Brien Boise"/>
    <n v="2023"/>
    <m/>
    <n v="5.72"/>
    <n v="1161.1599999999999"/>
    <x v="3655"/>
  </r>
  <r>
    <x v="3680"/>
    <s v="SP07"/>
    <s v="P06"/>
    <s v="G1"/>
    <x v="255"/>
    <x v="1446"/>
    <n v="87"/>
    <x v="3"/>
    <s v="Brien Boise"/>
    <n v="2024"/>
    <m/>
    <n v="6.31"/>
    <n v="548.96999999999991"/>
    <x v="3656"/>
  </r>
  <r>
    <x v="3681"/>
    <s v="SP07"/>
    <s v="P06"/>
    <s v="G4"/>
    <x v="196"/>
    <x v="2097"/>
    <n v="304"/>
    <x v="0"/>
    <s v="Brien Boise"/>
    <n v="2023"/>
    <m/>
    <n v="6.31"/>
    <n v="1918.2399999999998"/>
    <x v="3657"/>
  </r>
  <r>
    <x v="3682"/>
    <s v="SP07"/>
    <s v="P07"/>
    <s v="G2"/>
    <x v="49"/>
    <x v="856"/>
    <n v="195"/>
    <x v="2"/>
    <s v="Brien Boise"/>
    <n v="2024"/>
    <m/>
    <n v="9.94"/>
    <n v="1938.3"/>
    <x v="3658"/>
  </r>
  <r>
    <x v="3683"/>
    <s v="SP07"/>
    <s v="P07"/>
    <s v="G6"/>
    <x v="105"/>
    <x v="1315"/>
    <n v="194"/>
    <x v="1"/>
    <s v="Brien Boise"/>
    <n v="2024"/>
    <m/>
    <n v="9.94"/>
    <n v="1928.36"/>
    <x v="3659"/>
  </r>
  <r>
    <x v="3684"/>
    <s v="SP07"/>
    <s v="P08"/>
    <s v="G1"/>
    <x v="59"/>
    <x v="2680"/>
    <n v="338"/>
    <x v="0"/>
    <s v="Brien Boise"/>
    <n v="2024"/>
    <m/>
    <n v="7.73"/>
    <n v="2612.7400000000002"/>
    <x v="3660"/>
  </r>
  <r>
    <x v="3685"/>
    <s v="SP07"/>
    <s v="P08"/>
    <s v="G1"/>
    <x v="59"/>
    <x v="2681"/>
    <n v="565"/>
    <x v="0"/>
    <s v="Brien Boise"/>
    <n v="2024"/>
    <m/>
    <n v="7.73"/>
    <n v="4367.45"/>
    <x v="3661"/>
  </r>
  <r>
    <x v="3686"/>
    <s v="SP07"/>
    <s v="P10"/>
    <s v="G5"/>
    <x v="407"/>
    <x v="58"/>
    <n v="45"/>
    <x v="0"/>
    <s v="Brien Boise"/>
    <n v="2023"/>
    <m/>
    <n v="8.2200000000000006"/>
    <n v="369.90000000000003"/>
    <x v="3662"/>
  </r>
  <r>
    <x v="3687"/>
    <s v="SP07"/>
    <s v="P10"/>
    <s v="G2"/>
    <x v="44"/>
    <x v="2682"/>
    <n v="535"/>
    <x v="0"/>
    <s v="Brien Boise"/>
    <n v="2023"/>
    <m/>
    <n v="8.2200000000000006"/>
    <n v="4397.7000000000007"/>
    <x v="3663"/>
  </r>
  <r>
    <x v="3688"/>
    <s v="SP07"/>
    <s v="P12"/>
    <s v="G2"/>
    <x v="307"/>
    <x v="2683"/>
    <n v="181"/>
    <x v="0"/>
    <s v="Brien Boise"/>
    <n v="2023"/>
    <m/>
    <n v="4.74"/>
    <n v="857.94"/>
    <x v="3664"/>
  </r>
  <r>
    <x v="3689"/>
    <s v="SP07"/>
    <s v="P12"/>
    <s v="G1"/>
    <x v="319"/>
    <x v="2684"/>
    <n v="350"/>
    <x v="0"/>
    <s v="Brien Boise"/>
    <n v="2024"/>
    <m/>
    <n v="4.74"/>
    <n v="1659"/>
    <x v="3665"/>
  </r>
  <r>
    <x v="3690"/>
    <s v="SP07"/>
    <s v="P12"/>
    <s v="G1"/>
    <x v="44"/>
    <x v="1126"/>
    <n v="311"/>
    <x v="0"/>
    <s v="Brien Boise"/>
    <n v="2023"/>
    <m/>
    <n v="4.74"/>
    <n v="1474.14"/>
    <x v="3666"/>
  </r>
  <r>
    <x v="3691"/>
    <s v="SP07"/>
    <s v="P12"/>
    <s v="G6"/>
    <x v="58"/>
    <x v="2685"/>
    <n v="277"/>
    <x v="0"/>
    <s v="Brien Boise"/>
    <n v="2023"/>
    <m/>
    <n v="4.74"/>
    <n v="1312.98"/>
    <x v="3667"/>
  </r>
  <r>
    <x v="3692"/>
    <s v="SP07"/>
    <s v="P12"/>
    <s v="G4"/>
    <x v="294"/>
    <x v="2686"/>
    <n v="782"/>
    <x v="1"/>
    <s v="Brien Boise"/>
    <n v="2024"/>
    <m/>
    <n v="4.74"/>
    <n v="3706.6800000000003"/>
    <x v="3668"/>
  </r>
  <r>
    <x v="3693"/>
    <s v="SP07"/>
    <s v="P12"/>
    <s v="G5"/>
    <x v="89"/>
    <x v="2687"/>
    <n v="191"/>
    <x v="0"/>
    <s v="Brien Boise"/>
    <n v="2023"/>
    <m/>
    <n v="4.74"/>
    <n v="905.34"/>
    <x v="3669"/>
  </r>
  <r>
    <x v="3694"/>
    <s v="SP07"/>
    <s v="P13"/>
    <s v="G2"/>
    <x v="420"/>
    <x v="2688"/>
    <n v="88"/>
    <x v="1"/>
    <s v="Brien Boise"/>
    <n v="2024"/>
    <m/>
    <n v="10.51"/>
    <n v="924.88"/>
    <x v="3670"/>
  </r>
  <r>
    <x v="3695"/>
    <s v="SP07"/>
    <s v="P13"/>
    <s v="G4"/>
    <x v="191"/>
    <x v="148"/>
    <n v="261"/>
    <x v="0"/>
    <s v="Brien Boise"/>
    <n v="2024"/>
    <m/>
    <n v="10.51"/>
    <n v="2743.11"/>
    <x v="3671"/>
  </r>
  <r>
    <x v="3696"/>
    <s v="SP07"/>
    <s v="P13"/>
    <s v="G3"/>
    <x v="0"/>
    <x v="991"/>
    <n v="1367"/>
    <x v="0"/>
    <s v="Brien Boise"/>
    <n v="2023"/>
    <m/>
    <n v="10.51"/>
    <n v="14367.17"/>
    <x v="3672"/>
  </r>
  <r>
    <x v="3697"/>
    <s v="SP07"/>
    <s v="P13"/>
    <s v="G5"/>
    <x v="109"/>
    <x v="2030"/>
    <n v="336"/>
    <x v="0"/>
    <s v="Brien Boise"/>
    <n v="2024"/>
    <m/>
    <n v="10.51"/>
    <n v="3531.36"/>
    <x v="3673"/>
  </r>
  <r>
    <x v="3698"/>
    <s v="SP07"/>
    <s v="P13"/>
    <s v="G1"/>
    <x v="435"/>
    <x v="1611"/>
    <n v="91"/>
    <x v="0"/>
    <s v="Brien Boise"/>
    <n v="2024"/>
    <m/>
    <n v="10.51"/>
    <n v="956.41"/>
    <x v="3674"/>
  </r>
  <r>
    <x v="3699"/>
    <s v="SP07"/>
    <s v="P13"/>
    <s v="G6"/>
    <x v="136"/>
    <x v="2689"/>
    <n v="1273"/>
    <x v="3"/>
    <s v="Brien Boise"/>
    <n v="2023"/>
    <m/>
    <n v="10.51"/>
    <n v="13379.23"/>
    <x v="3675"/>
  </r>
  <r>
    <x v="3700"/>
    <s v="SP07"/>
    <s v="P16"/>
    <s v="G4"/>
    <x v="359"/>
    <x v="2690"/>
    <n v="756"/>
    <x v="0"/>
    <s v="Brien Boise"/>
    <n v="2023"/>
    <m/>
    <n v="9.57"/>
    <n v="7234.92"/>
    <x v="3676"/>
  </r>
  <r>
    <x v="3701"/>
    <s v="SP07"/>
    <s v="P16"/>
    <s v="G4"/>
    <x v="344"/>
    <x v="2691"/>
    <n v="465"/>
    <x v="3"/>
    <s v="Brien Boise"/>
    <n v="2023"/>
    <m/>
    <n v="9.57"/>
    <n v="4450.05"/>
    <x v="3677"/>
  </r>
  <r>
    <x v="3702"/>
    <s v="SP07"/>
    <s v="P16"/>
    <s v="G6"/>
    <x v="237"/>
    <x v="2692"/>
    <n v="558"/>
    <x v="0"/>
    <s v="Brien Boise"/>
    <n v="2024"/>
    <m/>
    <n v="9.57"/>
    <n v="5340.06"/>
    <x v="3678"/>
  </r>
  <r>
    <x v="3703"/>
    <s v="SP07"/>
    <s v="P16"/>
    <s v="G1"/>
    <x v="188"/>
    <x v="2693"/>
    <n v="341"/>
    <x v="0"/>
    <s v="Brien Boise"/>
    <n v="2023"/>
    <m/>
    <n v="9.57"/>
    <n v="3263.37"/>
    <x v="3679"/>
  </r>
  <r>
    <x v="3704"/>
    <s v="SP07"/>
    <s v="P16"/>
    <s v="G4"/>
    <x v="112"/>
    <x v="1116"/>
    <n v="13"/>
    <x v="0"/>
    <s v="Brien Boise"/>
    <n v="2023"/>
    <m/>
    <n v="9.57"/>
    <n v="124.41"/>
    <x v="3680"/>
  </r>
  <r>
    <x v="3705"/>
    <s v="SP07"/>
    <s v="P16"/>
    <s v="G5"/>
    <x v="206"/>
    <x v="2694"/>
    <n v="1088"/>
    <x v="0"/>
    <s v="Brien Boise"/>
    <n v="2023"/>
    <m/>
    <n v="9.57"/>
    <n v="10412.16"/>
    <x v="3681"/>
  </r>
  <r>
    <x v="3706"/>
    <s v="SP07"/>
    <s v="P16"/>
    <s v="G6"/>
    <x v="317"/>
    <x v="2565"/>
    <n v="513"/>
    <x v="0"/>
    <s v="Brien Boise"/>
    <n v="2023"/>
    <m/>
    <n v="9.57"/>
    <n v="4909.41"/>
    <x v="3682"/>
  </r>
  <r>
    <x v="3707"/>
    <s v="SP07"/>
    <s v="P16"/>
    <s v="G3"/>
    <x v="284"/>
    <x v="2695"/>
    <n v="293"/>
    <x v="0"/>
    <s v="Brien Boise"/>
    <n v="2024"/>
    <m/>
    <n v="9.57"/>
    <n v="2804.01"/>
    <x v="3683"/>
  </r>
  <r>
    <x v="3708"/>
    <s v="SP07"/>
    <s v="P16"/>
    <s v="G5"/>
    <x v="1"/>
    <x v="166"/>
    <n v="424"/>
    <x v="0"/>
    <s v="Brien Boise"/>
    <n v="2023"/>
    <m/>
    <n v="9.57"/>
    <n v="4057.6800000000003"/>
    <x v="3684"/>
  </r>
  <r>
    <x v="3709"/>
    <s v="SP07"/>
    <s v="P17"/>
    <s v="G4"/>
    <x v="60"/>
    <x v="2696"/>
    <n v="921"/>
    <x v="0"/>
    <s v="Brien Boise"/>
    <n v="2023"/>
    <m/>
    <n v="8.43"/>
    <n v="7764.03"/>
    <x v="3685"/>
  </r>
  <r>
    <x v="3710"/>
    <s v="SP07"/>
    <s v="P17"/>
    <s v="G1"/>
    <x v="188"/>
    <x v="52"/>
    <n v="612"/>
    <x v="0"/>
    <s v="Brien Boise"/>
    <n v="2023"/>
    <m/>
    <n v="8.43"/>
    <n v="5159.16"/>
    <x v="3686"/>
  </r>
  <r>
    <x v="3711"/>
    <s v="SP07"/>
    <s v="P18"/>
    <s v="G6"/>
    <x v="40"/>
    <x v="2697"/>
    <n v="976"/>
    <x v="0"/>
    <s v="Brien Boise"/>
    <n v="2023"/>
    <m/>
    <n v="6.8"/>
    <n v="6636.8"/>
    <x v="3687"/>
  </r>
  <r>
    <x v="3712"/>
    <s v="SP07"/>
    <s v="P18"/>
    <s v="G6"/>
    <x v="95"/>
    <x v="2698"/>
    <n v="141"/>
    <x v="1"/>
    <s v="Brien Boise"/>
    <n v="2024"/>
    <m/>
    <n v="6.8"/>
    <n v="958.8"/>
    <x v="3688"/>
  </r>
  <r>
    <x v="3713"/>
    <s v="SP07"/>
    <s v="P18"/>
    <s v="G5"/>
    <x v="40"/>
    <x v="2699"/>
    <n v="1166"/>
    <x v="0"/>
    <s v="Brien Boise"/>
    <n v="2023"/>
    <m/>
    <n v="6.8"/>
    <n v="7928.8"/>
    <x v="3689"/>
  </r>
  <r>
    <x v="3714"/>
    <s v="SP07"/>
    <s v="P18"/>
    <s v="G6"/>
    <x v="307"/>
    <x v="1329"/>
    <n v="499"/>
    <x v="0"/>
    <s v="Brien Boise"/>
    <n v="2023"/>
    <m/>
    <n v="6.8"/>
    <n v="3393.2"/>
    <x v="3690"/>
  </r>
  <r>
    <x v="3715"/>
    <s v="SP07"/>
    <s v="P18"/>
    <s v="G1"/>
    <x v="256"/>
    <x v="2423"/>
    <n v="939"/>
    <x v="0"/>
    <s v="Brien Boise"/>
    <n v="2024"/>
    <m/>
    <n v="6.8"/>
    <n v="6385.2"/>
    <x v="3691"/>
  </r>
  <r>
    <x v="3716"/>
    <s v="SP07"/>
    <s v="P18"/>
    <s v="G1"/>
    <x v="311"/>
    <x v="2700"/>
    <n v="1478"/>
    <x v="0"/>
    <s v="Brien Boise"/>
    <n v="2023"/>
    <m/>
    <n v="6.8"/>
    <n v="10050.4"/>
    <x v="3692"/>
  </r>
  <r>
    <x v="3717"/>
    <s v="SP07"/>
    <s v="P19"/>
    <s v="G2"/>
    <x v="29"/>
    <x v="2021"/>
    <n v="144"/>
    <x v="0"/>
    <s v="Brien Boise"/>
    <n v="2023"/>
    <m/>
    <n v="5.04"/>
    <n v="725.76"/>
    <x v="3693"/>
  </r>
  <r>
    <x v="3718"/>
    <s v="SP07"/>
    <s v="P21"/>
    <s v="G6"/>
    <x v="139"/>
    <x v="2701"/>
    <n v="424"/>
    <x v="0"/>
    <s v="Brien Boise"/>
    <n v="2024"/>
    <m/>
    <n v="3.32"/>
    <n v="1407.6799999999998"/>
    <x v="3694"/>
  </r>
  <r>
    <x v="3719"/>
    <s v="SP07"/>
    <s v="P21"/>
    <s v="G6"/>
    <x v="241"/>
    <x v="187"/>
    <n v="144"/>
    <x v="0"/>
    <s v="Brien Boise"/>
    <n v="2024"/>
    <m/>
    <n v="3.32"/>
    <n v="478.08"/>
    <x v="3695"/>
  </r>
  <r>
    <x v="3720"/>
    <s v="SP07"/>
    <s v="P21"/>
    <s v="G3"/>
    <x v="91"/>
    <x v="1165"/>
    <n v="360"/>
    <x v="3"/>
    <s v="Brien Boise"/>
    <n v="2024"/>
    <m/>
    <n v="3.32"/>
    <n v="1195.2"/>
    <x v="3696"/>
  </r>
  <r>
    <x v="3721"/>
    <s v="SP07"/>
    <s v="P21"/>
    <s v="G4"/>
    <x v="358"/>
    <x v="2702"/>
    <n v="527"/>
    <x v="0"/>
    <s v="Brien Boise"/>
    <n v="2023"/>
    <m/>
    <n v="3.32"/>
    <n v="1749.6399999999999"/>
    <x v="3697"/>
  </r>
  <r>
    <x v="3722"/>
    <s v="SP07"/>
    <s v="P22"/>
    <s v="G6"/>
    <x v="190"/>
    <x v="2703"/>
    <n v="426"/>
    <x v="0"/>
    <s v="Brien Boise"/>
    <n v="2023"/>
    <m/>
    <n v="2.65"/>
    <n v="1128.8999999999999"/>
    <x v="3698"/>
  </r>
  <r>
    <x v="3723"/>
    <s v="SP07"/>
    <s v="P22"/>
    <s v="G6"/>
    <x v="151"/>
    <x v="2704"/>
    <n v="202"/>
    <x v="0"/>
    <s v="Brien Boise"/>
    <n v="2023"/>
    <m/>
    <n v="2.65"/>
    <n v="535.29999999999995"/>
    <x v="1100"/>
  </r>
  <r>
    <x v="3724"/>
    <s v="SP07"/>
    <s v="P22"/>
    <s v="G6"/>
    <x v="291"/>
    <x v="2705"/>
    <n v="415"/>
    <x v="0"/>
    <s v="Brien Boise"/>
    <n v="2023"/>
    <m/>
    <n v="2.65"/>
    <n v="1099.75"/>
    <x v="3699"/>
  </r>
  <r>
    <x v="3725"/>
    <s v="SP07"/>
    <s v="P01"/>
    <s v="G2"/>
    <x v="148"/>
    <x v="421"/>
    <n v="569"/>
    <x v="0"/>
    <s v="Brien Boise"/>
    <n v="2024"/>
    <m/>
    <n v="5.26"/>
    <n v="2992.94"/>
    <x v="3700"/>
  </r>
  <r>
    <x v="3726"/>
    <s v="SP07"/>
    <s v="P01"/>
    <s v="G1"/>
    <x v="288"/>
    <x v="2467"/>
    <n v="694"/>
    <x v="0"/>
    <s v="Brien Boise"/>
    <n v="2024"/>
    <m/>
    <n v="5.26"/>
    <n v="3650.44"/>
    <x v="3701"/>
  </r>
  <r>
    <x v="3727"/>
    <s v="SP07"/>
    <s v="P02"/>
    <s v="G5"/>
    <x v="212"/>
    <x v="2706"/>
    <n v="6"/>
    <x v="0"/>
    <s v="Brien Boise"/>
    <n v="2024"/>
    <m/>
    <n v="7.48"/>
    <n v="44.88"/>
    <x v="3702"/>
  </r>
  <r>
    <x v="3728"/>
    <s v="SP07"/>
    <s v="P03"/>
    <s v="G1"/>
    <x v="400"/>
    <x v="2707"/>
    <n v="620"/>
    <x v="0"/>
    <s v="Brien Boise"/>
    <n v="2023"/>
    <m/>
    <n v="5.15"/>
    <n v="3193"/>
    <x v="3703"/>
  </r>
  <r>
    <x v="3729"/>
    <s v="SP07"/>
    <s v="P03"/>
    <s v="G6"/>
    <x v="124"/>
    <x v="2708"/>
    <n v="285"/>
    <x v="0"/>
    <s v="Brien Boise"/>
    <n v="2023"/>
    <m/>
    <n v="5.15"/>
    <n v="1467.75"/>
    <x v="3704"/>
  </r>
  <r>
    <x v="3730"/>
    <s v="SP07"/>
    <s v="P04"/>
    <s v="G4"/>
    <x v="95"/>
    <x v="2709"/>
    <n v="77"/>
    <x v="1"/>
    <s v="Brien Boise"/>
    <n v="2024"/>
    <m/>
    <n v="3.85"/>
    <n v="296.45"/>
    <x v="3705"/>
  </r>
  <r>
    <x v="3731"/>
    <s v="SP07"/>
    <s v="P04"/>
    <s v="G4"/>
    <x v="421"/>
    <x v="1406"/>
    <n v="769"/>
    <x v="0"/>
    <s v="Brien Boise"/>
    <n v="2023"/>
    <m/>
    <n v="3.85"/>
    <n v="2960.65"/>
    <x v="3706"/>
  </r>
  <r>
    <x v="3732"/>
    <s v="SP07"/>
    <s v="P04"/>
    <s v="G3"/>
    <x v="28"/>
    <x v="2710"/>
    <n v="810"/>
    <x v="0"/>
    <s v="Brien Boise"/>
    <n v="2024"/>
    <m/>
    <n v="3.85"/>
    <n v="3118.5"/>
    <x v="3707"/>
  </r>
  <r>
    <x v="3733"/>
    <s v="SP07"/>
    <s v="P04"/>
    <s v="G3"/>
    <x v="223"/>
    <x v="2711"/>
    <n v="174"/>
    <x v="0"/>
    <s v="Brien Boise"/>
    <n v="2023"/>
    <m/>
    <n v="3.85"/>
    <n v="669.9"/>
    <x v="3708"/>
  </r>
  <r>
    <x v="3734"/>
    <s v="SP07"/>
    <s v="P05"/>
    <s v="G2"/>
    <x v="421"/>
    <x v="744"/>
    <n v="1547"/>
    <x v="0"/>
    <s v="Brien Boise"/>
    <n v="2023"/>
    <m/>
    <n v="5.72"/>
    <n v="8848.84"/>
    <x v="3709"/>
  </r>
  <r>
    <x v="3735"/>
    <s v="SP07"/>
    <s v="P05"/>
    <s v="G1"/>
    <x v="175"/>
    <x v="1437"/>
    <n v="1345"/>
    <x v="0"/>
    <s v="Brien Boise"/>
    <n v="2023"/>
    <m/>
    <n v="5.72"/>
    <n v="7693.4"/>
    <x v="3710"/>
  </r>
  <r>
    <x v="3736"/>
    <s v="SP07"/>
    <s v="P05"/>
    <s v="G6"/>
    <x v="268"/>
    <x v="2104"/>
    <n v="162"/>
    <x v="0"/>
    <s v="Brien Boise"/>
    <n v="2024"/>
    <m/>
    <n v="5.72"/>
    <n v="926.64"/>
    <x v="3711"/>
  </r>
  <r>
    <x v="3737"/>
    <s v="SP07"/>
    <s v="P07"/>
    <s v="G3"/>
    <x v="70"/>
    <x v="1079"/>
    <n v="214"/>
    <x v="0"/>
    <s v="Brien Boise"/>
    <n v="2023"/>
    <m/>
    <n v="9.94"/>
    <n v="2127.16"/>
    <x v="3712"/>
  </r>
  <r>
    <x v="3738"/>
    <s v="SP07"/>
    <s v="P07"/>
    <s v="G4"/>
    <x v="404"/>
    <x v="2712"/>
    <n v="283"/>
    <x v="0"/>
    <s v="Brien Boise"/>
    <n v="2024"/>
    <m/>
    <n v="9.94"/>
    <n v="2813.02"/>
    <x v="3713"/>
  </r>
  <r>
    <x v="3739"/>
    <s v="SP07"/>
    <s v="P08"/>
    <s v="G1"/>
    <x v="390"/>
    <x v="2713"/>
    <n v="268"/>
    <x v="0"/>
    <s v="Brien Boise"/>
    <n v="2023"/>
    <m/>
    <n v="7.73"/>
    <n v="2071.6400000000003"/>
    <x v="3714"/>
  </r>
  <r>
    <x v="3740"/>
    <s v="SP07"/>
    <s v="P08"/>
    <s v="G1"/>
    <x v="292"/>
    <x v="230"/>
    <n v="213"/>
    <x v="0"/>
    <s v="Brien Boise"/>
    <n v="2024"/>
    <m/>
    <n v="7.73"/>
    <n v="1646.49"/>
    <x v="3715"/>
  </r>
  <r>
    <x v="3741"/>
    <s v="SP07"/>
    <s v="P08"/>
    <s v="G1"/>
    <x v="295"/>
    <x v="2714"/>
    <n v="619"/>
    <x v="3"/>
    <s v="Brien Boise"/>
    <n v="2023"/>
    <m/>
    <n v="7.73"/>
    <n v="4784.87"/>
    <x v="3716"/>
  </r>
  <r>
    <x v="3742"/>
    <s v="SP07"/>
    <s v="P08"/>
    <s v="G1"/>
    <x v="248"/>
    <x v="2715"/>
    <n v="596"/>
    <x v="0"/>
    <s v="Brien Boise"/>
    <n v="2023"/>
    <m/>
    <n v="7.73"/>
    <n v="4607.08"/>
    <x v="3717"/>
  </r>
  <r>
    <x v="3743"/>
    <s v="SP07"/>
    <s v="P09"/>
    <s v="G3"/>
    <x v="143"/>
    <x v="2716"/>
    <n v="159"/>
    <x v="0"/>
    <s v="Brien Boise"/>
    <n v="2023"/>
    <m/>
    <n v="3.68"/>
    <n v="585.12"/>
    <x v="3718"/>
  </r>
  <r>
    <x v="3744"/>
    <s v="SP07"/>
    <s v="P10"/>
    <s v="G6"/>
    <x v="321"/>
    <x v="2128"/>
    <n v="222"/>
    <x v="0"/>
    <s v="Brien Boise"/>
    <n v="2024"/>
    <m/>
    <n v="8.2200000000000006"/>
    <n v="1824.8400000000001"/>
    <x v="3719"/>
  </r>
  <r>
    <x v="3745"/>
    <s v="SP07"/>
    <s v="P10"/>
    <s v="G1"/>
    <x v="379"/>
    <x v="1519"/>
    <n v="1001"/>
    <x v="0"/>
    <s v="Brien Boise"/>
    <n v="2024"/>
    <m/>
    <n v="8.2200000000000006"/>
    <n v="8228.2200000000012"/>
    <x v="3720"/>
  </r>
  <r>
    <x v="3746"/>
    <s v="SP07"/>
    <s v="P11"/>
    <s v="G4"/>
    <x v="36"/>
    <x v="251"/>
    <n v="368"/>
    <x v="0"/>
    <s v="Brien Boise"/>
    <n v="2023"/>
    <m/>
    <n v="10.23"/>
    <n v="3764.6400000000003"/>
    <x v="3721"/>
  </r>
  <r>
    <x v="3747"/>
    <s v="SP07"/>
    <s v="P12"/>
    <s v="G2"/>
    <x v="341"/>
    <x v="2717"/>
    <n v="7"/>
    <x v="0"/>
    <s v="Brien Boise"/>
    <n v="2023"/>
    <m/>
    <n v="4.74"/>
    <n v="33.18"/>
    <x v="3722"/>
  </r>
  <r>
    <x v="3748"/>
    <s v="SP07"/>
    <s v="P13"/>
    <s v="G5"/>
    <x v="54"/>
    <x v="2718"/>
    <n v="595"/>
    <x v="1"/>
    <s v="Brien Boise"/>
    <n v="2024"/>
    <m/>
    <n v="10.51"/>
    <n v="6253.45"/>
    <x v="3723"/>
  </r>
  <r>
    <x v="3749"/>
    <s v="SP07"/>
    <s v="P13"/>
    <s v="G4"/>
    <x v="61"/>
    <x v="840"/>
    <n v="16"/>
    <x v="0"/>
    <s v="Brien Boise"/>
    <n v="2024"/>
    <m/>
    <n v="10.51"/>
    <n v="168.16"/>
    <x v="3724"/>
  </r>
  <r>
    <x v="3750"/>
    <s v="SP07"/>
    <s v="P13"/>
    <s v="G4"/>
    <x v="302"/>
    <x v="1640"/>
    <n v="717"/>
    <x v="0"/>
    <s v="Brien Boise"/>
    <n v="2023"/>
    <m/>
    <n v="10.51"/>
    <n v="7535.67"/>
    <x v="3725"/>
  </r>
  <r>
    <x v="3751"/>
    <s v="SP07"/>
    <s v="P14"/>
    <s v="G1"/>
    <x v="290"/>
    <x v="2064"/>
    <n v="220"/>
    <x v="0"/>
    <s v="Brien Boise"/>
    <n v="2023"/>
    <m/>
    <n v="6.43"/>
    <n v="1414.6"/>
    <x v="3726"/>
  </r>
  <r>
    <x v="3752"/>
    <s v="SP07"/>
    <s v="P14"/>
    <s v="G1"/>
    <x v="428"/>
    <x v="2719"/>
    <n v="41"/>
    <x v="0"/>
    <s v="Brien Boise"/>
    <n v="2024"/>
    <m/>
    <n v="6.43"/>
    <n v="263.63"/>
    <x v="3727"/>
  </r>
  <r>
    <x v="3753"/>
    <s v="SP07"/>
    <s v="P14"/>
    <s v="G1"/>
    <x v="5"/>
    <x v="2499"/>
    <n v="40"/>
    <x v="1"/>
    <s v="Brien Boise"/>
    <n v="2024"/>
    <m/>
    <n v="6.43"/>
    <n v="257.2"/>
    <x v="3728"/>
  </r>
  <r>
    <x v="3754"/>
    <s v="SP07"/>
    <s v="P14"/>
    <s v="G6"/>
    <x v="55"/>
    <x v="2720"/>
    <n v="147"/>
    <x v="0"/>
    <s v="Brien Boise"/>
    <n v="2023"/>
    <m/>
    <n v="6.43"/>
    <n v="945.20999999999992"/>
    <x v="3729"/>
  </r>
  <r>
    <x v="3755"/>
    <s v="SP07"/>
    <s v="P14"/>
    <s v="G1"/>
    <x v="179"/>
    <x v="871"/>
    <n v="444"/>
    <x v="0"/>
    <s v="Brien Boise"/>
    <n v="2023"/>
    <m/>
    <n v="6.43"/>
    <n v="2854.92"/>
    <x v="3730"/>
  </r>
  <r>
    <x v="3756"/>
    <s v="SP07"/>
    <s v="P14"/>
    <s v="G6"/>
    <x v="350"/>
    <x v="2721"/>
    <n v="427"/>
    <x v="0"/>
    <s v="Brien Boise"/>
    <n v="2023"/>
    <m/>
    <n v="6.43"/>
    <n v="2745.6099999999997"/>
    <x v="3731"/>
  </r>
  <r>
    <x v="3757"/>
    <s v="SP07"/>
    <s v="P14"/>
    <s v="G5"/>
    <x v="296"/>
    <x v="87"/>
    <n v="283"/>
    <x v="3"/>
    <s v="Brien Boise"/>
    <n v="2023"/>
    <m/>
    <n v="6.43"/>
    <n v="1819.6899999999998"/>
    <x v="3732"/>
  </r>
  <r>
    <x v="3758"/>
    <s v="SP07"/>
    <s v="P14"/>
    <s v="G5"/>
    <x v="343"/>
    <x v="2722"/>
    <n v="348"/>
    <x v="0"/>
    <s v="Brien Boise"/>
    <n v="2023"/>
    <m/>
    <n v="6.43"/>
    <n v="2237.64"/>
    <x v="3733"/>
  </r>
  <r>
    <x v="3759"/>
    <s v="SP07"/>
    <s v="P14"/>
    <s v="G6"/>
    <x v="367"/>
    <x v="652"/>
    <n v="395"/>
    <x v="0"/>
    <s v="Brien Boise"/>
    <n v="2024"/>
    <m/>
    <n v="6.43"/>
    <n v="2539.85"/>
    <x v="3734"/>
  </r>
  <r>
    <x v="3760"/>
    <s v="SP07"/>
    <s v="P16"/>
    <s v="G2"/>
    <x v="198"/>
    <x v="1445"/>
    <n v="385"/>
    <x v="1"/>
    <s v="Brien Boise"/>
    <n v="2024"/>
    <m/>
    <n v="9.57"/>
    <n v="3684.4500000000003"/>
    <x v="3735"/>
  </r>
  <r>
    <x v="3761"/>
    <s v="SP07"/>
    <s v="P16"/>
    <s v="G6"/>
    <x v="57"/>
    <x v="2723"/>
    <n v="1259"/>
    <x v="0"/>
    <s v="Brien Boise"/>
    <n v="2024"/>
    <m/>
    <n v="9.57"/>
    <n v="12048.630000000001"/>
    <x v="3736"/>
  </r>
  <r>
    <x v="3762"/>
    <s v="SP07"/>
    <s v="P16"/>
    <s v="G1"/>
    <x v="66"/>
    <x v="1261"/>
    <n v="595"/>
    <x v="0"/>
    <s v="Brien Boise"/>
    <n v="2023"/>
    <m/>
    <n v="9.57"/>
    <n v="5694.1500000000005"/>
    <x v="3737"/>
  </r>
  <r>
    <x v="3763"/>
    <s v="SP07"/>
    <s v="P16"/>
    <s v="G4"/>
    <x v="451"/>
    <x v="1058"/>
    <n v="91"/>
    <x v="0"/>
    <s v="Brien Boise"/>
    <n v="2024"/>
    <m/>
    <n v="9.57"/>
    <n v="870.87"/>
    <x v="3738"/>
  </r>
  <r>
    <x v="3764"/>
    <s v="SP07"/>
    <s v="P16"/>
    <s v="G5"/>
    <x v="29"/>
    <x v="2724"/>
    <n v="638"/>
    <x v="0"/>
    <s v="Brien Boise"/>
    <n v="2023"/>
    <m/>
    <n v="9.57"/>
    <n v="6105.66"/>
    <x v="3739"/>
  </r>
  <r>
    <x v="3765"/>
    <s v="SP07"/>
    <s v="P17"/>
    <s v="G1"/>
    <x v="159"/>
    <x v="589"/>
    <n v="561"/>
    <x v="0"/>
    <s v="Brien Boise"/>
    <n v="2023"/>
    <m/>
    <n v="8.43"/>
    <n v="4729.2299999999996"/>
    <x v="3740"/>
  </r>
  <r>
    <x v="3766"/>
    <s v="SP07"/>
    <s v="P17"/>
    <s v="G3"/>
    <x v="229"/>
    <x v="2367"/>
    <n v="188"/>
    <x v="0"/>
    <s v="Brien Boise"/>
    <n v="2023"/>
    <m/>
    <n v="8.43"/>
    <n v="1584.84"/>
    <x v="3741"/>
  </r>
  <r>
    <x v="3767"/>
    <s v="SP07"/>
    <s v="P17"/>
    <s v="G6"/>
    <x v="252"/>
    <x v="434"/>
    <n v="1094"/>
    <x v="1"/>
    <s v="Brien Boise"/>
    <n v="2024"/>
    <m/>
    <n v="8.43"/>
    <n v="9222.42"/>
    <x v="3742"/>
  </r>
  <r>
    <x v="3768"/>
    <s v="SP07"/>
    <s v="P17"/>
    <s v="G5"/>
    <x v="245"/>
    <x v="2725"/>
    <n v="1575"/>
    <x v="0"/>
    <s v="Brien Boise"/>
    <n v="2023"/>
    <m/>
    <n v="8.43"/>
    <n v="13277.25"/>
    <x v="3743"/>
  </r>
  <r>
    <x v="3769"/>
    <s v="SP07"/>
    <s v="P17"/>
    <s v="G6"/>
    <x v="428"/>
    <x v="456"/>
    <n v="203"/>
    <x v="0"/>
    <s v="Brien Boise"/>
    <n v="2024"/>
    <m/>
    <n v="8.43"/>
    <n v="1711.29"/>
    <x v="3744"/>
  </r>
  <r>
    <x v="3770"/>
    <s v="SP07"/>
    <s v="P17"/>
    <s v="G6"/>
    <x v="381"/>
    <x v="1374"/>
    <n v="245"/>
    <x v="3"/>
    <s v="Brien Boise"/>
    <n v="2023"/>
    <m/>
    <n v="8.43"/>
    <n v="2065.35"/>
    <x v="3745"/>
  </r>
  <r>
    <x v="3771"/>
    <s v="SP07"/>
    <s v="P18"/>
    <s v="G1"/>
    <x v="95"/>
    <x v="2726"/>
    <n v="1201"/>
    <x v="1"/>
    <s v="Brien Boise"/>
    <n v="2024"/>
    <m/>
    <n v="6.8"/>
    <n v="8166.8"/>
    <x v="3746"/>
  </r>
  <r>
    <x v="3772"/>
    <s v="SP07"/>
    <s v="P18"/>
    <s v="G2"/>
    <x v="232"/>
    <x v="1342"/>
    <n v="290"/>
    <x v="0"/>
    <s v="Brien Boise"/>
    <n v="2023"/>
    <m/>
    <n v="6.8"/>
    <n v="1972"/>
    <x v="3747"/>
  </r>
  <r>
    <x v="3773"/>
    <s v="SP07"/>
    <s v="P18"/>
    <s v="G4"/>
    <x v="15"/>
    <x v="2727"/>
    <n v="744"/>
    <x v="2"/>
    <s v="Brien Boise"/>
    <n v="2024"/>
    <m/>
    <n v="6.8"/>
    <n v="5059.2"/>
    <x v="3748"/>
  </r>
  <r>
    <x v="3774"/>
    <s v="SP07"/>
    <s v="P19"/>
    <s v="G1"/>
    <x v="116"/>
    <x v="2728"/>
    <n v="236"/>
    <x v="3"/>
    <s v="Brien Boise"/>
    <n v="2023"/>
    <m/>
    <n v="5.04"/>
    <n v="1189.44"/>
    <x v="3749"/>
  </r>
  <r>
    <x v="3775"/>
    <s v="SP07"/>
    <s v="P20"/>
    <s v="G5"/>
    <x v="307"/>
    <x v="581"/>
    <n v="177"/>
    <x v="0"/>
    <s v="Brien Boise"/>
    <n v="2023"/>
    <m/>
    <n v="2.76"/>
    <n v="488.52"/>
    <x v="3750"/>
  </r>
  <r>
    <x v="3776"/>
    <s v="SP07"/>
    <s v="P20"/>
    <s v="G6"/>
    <x v="139"/>
    <x v="307"/>
    <n v="336"/>
    <x v="0"/>
    <s v="Brien Boise"/>
    <n v="2024"/>
    <m/>
    <n v="2.76"/>
    <n v="927.3599999999999"/>
    <x v="3751"/>
  </r>
  <r>
    <x v="3777"/>
    <s v="SP07"/>
    <s v="P20"/>
    <s v="G1"/>
    <x v="144"/>
    <x v="741"/>
    <n v="509"/>
    <x v="3"/>
    <s v="Brien Boise"/>
    <n v="2024"/>
    <m/>
    <n v="2.76"/>
    <n v="1404.84"/>
    <x v="3752"/>
  </r>
  <r>
    <x v="3778"/>
    <s v="SP07"/>
    <s v="P21"/>
    <s v="G1"/>
    <x v="256"/>
    <x v="1169"/>
    <n v="530"/>
    <x v="0"/>
    <s v="Brien Boise"/>
    <n v="2024"/>
    <m/>
    <n v="3.32"/>
    <n v="1759.6"/>
    <x v="3753"/>
  </r>
  <r>
    <x v="3779"/>
    <s v="SP07"/>
    <s v="P21"/>
    <s v="G6"/>
    <x v="399"/>
    <x v="1885"/>
    <n v="379"/>
    <x v="0"/>
    <s v="Brien Boise"/>
    <n v="2023"/>
    <m/>
    <n v="3.32"/>
    <n v="1258.28"/>
    <x v="3754"/>
  </r>
  <r>
    <x v="3780"/>
    <s v="SP07"/>
    <s v="P21"/>
    <s v="G6"/>
    <x v="250"/>
    <x v="983"/>
    <n v="649"/>
    <x v="0"/>
    <s v="Brien Boise"/>
    <n v="2023"/>
    <m/>
    <n v="3.32"/>
    <n v="2154.6799999999998"/>
    <x v="3755"/>
  </r>
  <r>
    <x v="3781"/>
    <s v="SP07"/>
    <s v="P22"/>
    <s v="G5"/>
    <x v="362"/>
    <x v="2729"/>
    <n v="336"/>
    <x v="1"/>
    <s v="Brien Boise"/>
    <n v="2024"/>
    <m/>
    <n v="2.65"/>
    <n v="890.4"/>
    <x v="3756"/>
  </r>
  <r>
    <x v="3782"/>
    <s v="SP07"/>
    <s v="P22"/>
    <s v="G5"/>
    <x v="16"/>
    <x v="793"/>
    <n v="202"/>
    <x v="1"/>
    <s v="Brien Boise"/>
    <n v="2024"/>
    <m/>
    <n v="2.65"/>
    <n v="535.29999999999995"/>
    <x v="3757"/>
  </r>
  <r>
    <x v="3783"/>
    <s v="SP07"/>
    <s v="P01"/>
    <s v="G4"/>
    <x v="266"/>
    <x v="344"/>
    <n v="382"/>
    <x v="0"/>
    <s v="Brien Boise"/>
    <n v="2023"/>
    <m/>
    <n v="5.26"/>
    <n v="2009.32"/>
    <x v="3758"/>
  </r>
  <r>
    <x v="3784"/>
    <s v="SP07"/>
    <s v="P03"/>
    <s v="G2"/>
    <x v="279"/>
    <x v="2730"/>
    <n v="1238"/>
    <x v="0"/>
    <s v="Brien Boise"/>
    <n v="2023"/>
    <m/>
    <n v="5.15"/>
    <n v="6375.7000000000007"/>
    <x v="3759"/>
  </r>
  <r>
    <x v="3785"/>
    <s v="SP07"/>
    <s v="P03"/>
    <s v="G6"/>
    <x v="329"/>
    <x v="2731"/>
    <n v="112"/>
    <x v="0"/>
    <s v="Brien Boise"/>
    <n v="2023"/>
    <m/>
    <n v="5.15"/>
    <n v="576.80000000000007"/>
    <x v="3760"/>
  </r>
  <r>
    <x v="3786"/>
    <s v="SP07"/>
    <s v="P04"/>
    <s v="G6"/>
    <x v="160"/>
    <x v="2732"/>
    <n v="1344"/>
    <x v="3"/>
    <s v="Brien Boise"/>
    <n v="2023"/>
    <m/>
    <n v="3.85"/>
    <n v="5174.4000000000005"/>
    <x v="3761"/>
  </r>
  <r>
    <x v="3787"/>
    <s v="SP07"/>
    <s v="P04"/>
    <s v="G6"/>
    <x v="28"/>
    <x v="2733"/>
    <n v="735"/>
    <x v="0"/>
    <s v="Brien Boise"/>
    <n v="2024"/>
    <m/>
    <n v="3.85"/>
    <n v="2829.75"/>
    <x v="3762"/>
  </r>
  <r>
    <x v="3788"/>
    <s v="SP07"/>
    <s v="P04"/>
    <s v="G2"/>
    <x v="293"/>
    <x v="2734"/>
    <n v="209"/>
    <x v="0"/>
    <s v="Brien Boise"/>
    <n v="2023"/>
    <m/>
    <n v="3.85"/>
    <n v="804.65"/>
    <x v="3763"/>
  </r>
  <r>
    <x v="3789"/>
    <s v="SP07"/>
    <s v="P05"/>
    <s v="G1"/>
    <x v="12"/>
    <x v="2735"/>
    <n v="1180"/>
    <x v="0"/>
    <s v="Brien Boise"/>
    <n v="2023"/>
    <m/>
    <n v="5.72"/>
    <n v="6749.5999999999995"/>
    <x v="3764"/>
  </r>
  <r>
    <x v="3790"/>
    <s v="SP07"/>
    <s v="P05"/>
    <s v="G5"/>
    <x v="328"/>
    <x v="2736"/>
    <n v="774"/>
    <x v="0"/>
    <s v="Brien Boise"/>
    <n v="2023"/>
    <m/>
    <n v="5.72"/>
    <n v="4427.28"/>
    <x v="3765"/>
  </r>
  <r>
    <x v="3791"/>
    <s v="SP07"/>
    <s v="P05"/>
    <s v="G6"/>
    <x v="189"/>
    <x v="252"/>
    <n v="322"/>
    <x v="0"/>
    <s v="Brien Boise"/>
    <n v="2023"/>
    <m/>
    <n v="5.72"/>
    <n v="1841.84"/>
    <x v="3766"/>
  </r>
  <r>
    <x v="3792"/>
    <s v="SP07"/>
    <s v="P06"/>
    <s v="G1"/>
    <x v="199"/>
    <x v="2737"/>
    <n v="271"/>
    <x v="0"/>
    <s v="Brien Boise"/>
    <n v="2024"/>
    <m/>
    <n v="6.31"/>
    <n v="1710.01"/>
    <x v="3767"/>
  </r>
  <r>
    <x v="3793"/>
    <s v="SP07"/>
    <s v="P06"/>
    <s v="G6"/>
    <x v="408"/>
    <x v="2738"/>
    <n v="16"/>
    <x v="0"/>
    <s v="Brien Boise"/>
    <n v="2023"/>
    <m/>
    <n v="6.31"/>
    <n v="100.96"/>
    <x v="3768"/>
  </r>
  <r>
    <x v="3794"/>
    <s v="SP07"/>
    <s v="P06"/>
    <s v="G1"/>
    <x v="369"/>
    <x v="466"/>
    <n v="192"/>
    <x v="0"/>
    <s v="Brien Boise"/>
    <n v="2023"/>
    <m/>
    <n v="6.31"/>
    <n v="1211.52"/>
    <x v="3769"/>
  </r>
  <r>
    <x v="3795"/>
    <s v="SP07"/>
    <s v="P07"/>
    <s v="G5"/>
    <x v="109"/>
    <x v="2739"/>
    <n v="170"/>
    <x v="0"/>
    <s v="Brien Boise"/>
    <n v="2024"/>
    <m/>
    <n v="9.94"/>
    <n v="1689.8"/>
    <x v="3770"/>
  </r>
  <r>
    <x v="3796"/>
    <s v="SP07"/>
    <s v="P08"/>
    <s v="G6"/>
    <x v="126"/>
    <x v="2740"/>
    <n v="547"/>
    <x v="0"/>
    <s v="Brien Boise"/>
    <n v="2023"/>
    <m/>
    <n v="7.73"/>
    <n v="4228.3100000000004"/>
    <x v="3771"/>
  </r>
  <r>
    <x v="3797"/>
    <s v="SP07"/>
    <s v="P08"/>
    <s v="G5"/>
    <x v="30"/>
    <x v="2666"/>
    <n v="276"/>
    <x v="1"/>
    <s v="Brien Boise"/>
    <n v="2024"/>
    <m/>
    <n v="7.73"/>
    <n v="2133.48"/>
    <x v="3772"/>
  </r>
  <r>
    <x v="3798"/>
    <s v="SP07"/>
    <s v="P08"/>
    <s v="G6"/>
    <x v="264"/>
    <x v="2741"/>
    <n v="321"/>
    <x v="1"/>
    <s v="Brien Boise"/>
    <n v="2024"/>
    <m/>
    <n v="7.73"/>
    <n v="2481.33"/>
    <x v="3773"/>
  </r>
  <r>
    <x v="3799"/>
    <s v="SP07"/>
    <s v="P09"/>
    <s v="G2"/>
    <x v="425"/>
    <x v="2404"/>
    <n v="412"/>
    <x v="0"/>
    <s v="Brien Boise"/>
    <n v="2023"/>
    <m/>
    <n v="3.68"/>
    <n v="1516.16"/>
    <x v="3774"/>
  </r>
  <r>
    <x v="3800"/>
    <s v="SP07"/>
    <s v="P10"/>
    <s v="G2"/>
    <x v="314"/>
    <x v="2123"/>
    <n v="197"/>
    <x v="0"/>
    <s v="Brien Boise"/>
    <n v="2023"/>
    <m/>
    <n v="8.2200000000000006"/>
    <n v="1619.3400000000001"/>
    <x v="3775"/>
  </r>
  <r>
    <x v="3801"/>
    <s v="SP07"/>
    <s v="P10"/>
    <s v="G4"/>
    <x v="192"/>
    <x v="2742"/>
    <n v="343"/>
    <x v="0"/>
    <s v="Brien Boise"/>
    <n v="2023"/>
    <m/>
    <n v="8.2200000000000006"/>
    <n v="2819.46"/>
    <x v="3776"/>
  </r>
  <r>
    <x v="3802"/>
    <s v="SP07"/>
    <s v="P10"/>
    <s v="G1"/>
    <x v="298"/>
    <x v="223"/>
    <n v="32"/>
    <x v="0"/>
    <s v="Brien Boise"/>
    <n v="2024"/>
    <m/>
    <n v="8.2200000000000006"/>
    <n v="263.04000000000002"/>
    <x v="3777"/>
  </r>
  <r>
    <x v="3803"/>
    <s v="SP07"/>
    <s v="P10"/>
    <s v="G4"/>
    <x v="259"/>
    <x v="2743"/>
    <n v="487"/>
    <x v="0"/>
    <s v="Brien Boise"/>
    <n v="2023"/>
    <m/>
    <n v="8.2200000000000006"/>
    <n v="4003.1400000000003"/>
    <x v="3778"/>
  </r>
  <r>
    <x v="3804"/>
    <s v="SP07"/>
    <s v="P10"/>
    <s v="G6"/>
    <x v="35"/>
    <x v="1226"/>
    <n v="235"/>
    <x v="0"/>
    <s v="Brien Boise"/>
    <n v="2024"/>
    <m/>
    <n v="8.2200000000000006"/>
    <n v="1931.7"/>
    <x v="3779"/>
  </r>
  <r>
    <x v="3805"/>
    <s v="SP07"/>
    <s v="P10"/>
    <s v="G6"/>
    <x v="23"/>
    <x v="1077"/>
    <n v="95"/>
    <x v="1"/>
    <s v="Brien Boise"/>
    <n v="2024"/>
    <m/>
    <n v="8.2200000000000006"/>
    <n v="780.90000000000009"/>
    <x v="3780"/>
  </r>
  <r>
    <x v="3806"/>
    <s v="SP07"/>
    <s v="P10"/>
    <s v="G2"/>
    <x v="102"/>
    <x v="560"/>
    <n v="149"/>
    <x v="0"/>
    <s v="Brien Boise"/>
    <n v="2024"/>
    <m/>
    <n v="8.2200000000000006"/>
    <n v="1224.7800000000002"/>
    <x v="3781"/>
  </r>
  <r>
    <x v="3807"/>
    <s v="SP07"/>
    <s v="P12"/>
    <s v="G6"/>
    <x v="387"/>
    <x v="1837"/>
    <n v="355"/>
    <x v="0"/>
    <s v="Brien Boise"/>
    <n v="2023"/>
    <m/>
    <n v="4.74"/>
    <n v="1682.7"/>
    <x v="3782"/>
  </r>
  <r>
    <x v="3808"/>
    <s v="SP07"/>
    <s v="P12"/>
    <s v="G6"/>
    <x v="148"/>
    <x v="2551"/>
    <n v="605"/>
    <x v="0"/>
    <s v="Brien Boise"/>
    <n v="2024"/>
    <m/>
    <n v="4.74"/>
    <n v="2867.7000000000003"/>
    <x v="3783"/>
  </r>
  <r>
    <x v="3809"/>
    <s v="SP07"/>
    <s v="P13"/>
    <s v="G5"/>
    <x v="146"/>
    <x v="2744"/>
    <n v="260"/>
    <x v="0"/>
    <s v="Brien Boise"/>
    <n v="2024"/>
    <m/>
    <n v="10.51"/>
    <n v="2732.6"/>
    <x v="3784"/>
  </r>
  <r>
    <x v="3810"/>
    <s v="SP07"/>
    <s v="P13"/>
    <s v="G6"/>
    <x v="445"/>
    <x v="2131"/>
    <n v="54"/>
    <x v="0"/>
    <s v="Brien Boise"/>
    <n v="2024"/>
    <m/>
    <n v="10.51"/>
    <n v="567.54"/>
    <x v="3785"/>
  </r>
  <r>
    <x v="3811"/>
    <s v="SP07"/>
    <s v="P13"/>
    <s v="G4"/>
    <x v="279"/>
    <x v="2745"/>
    <n v="1354"/>
    <x v="0"/>
    <s v="Brien Boise"/>
    <n v="2023"/>
    <m/>
    <n v="10.51"/>
    <n v="14230.539999999999"/>
    <x v="3786"/>
  </r>
  <r>
    <x v="3812"/>
    <s v="SP07"/>
    <s v="P13"/>
    <s v="G6"/>
    <x v="280"/>
    <x v="2231"/>
    <n v="715"/>
    <x v="3"/>
    <s v="Brien Boise"/>
    <n v="2024"/>
    <m/>
    <n v="10.51"/>
    <n v="7514.65"/>
    <x v="3787"/>
  </r>
  <r>
    <x v="3813"/>
    <s v="SP07"/>
    <s v="P13"/>
    <s v="G6"/>
    <x v="385"/>
    <x v="848"/>
    <n v="695"/>
    <x v="2"/>
    <s v="Brien Boise"/>
    <n v="2024"/>
    <m/>
    <n v="10.51"/>
    <n v="7304.45"/>
    <x v="3788"/>
  </r>
  <r>
    <x v="3814"/>
    <s v="SP07"/>
    <s v="P14"/>
    <s v="G1"/>
    <x v="375"/>
    <x v="939"/>
    <n v="187"/>
    <x v="0"/>
    <s v="Brien Boise"/>
    <n v="2024"/>
    <m/>
    <n v="6.43"/>
    <n v="1202.4099999999999"/>
    <x v="3789"/>
  </r>
  <r>
    <x v="3815"/>
    <s v="SP07"/>
    <s v="P14"/>
    <s v="G6"/>
    <x v="139"/>
    <x v="2746"/>
    <n v="226"/>
    <x v="0"/>
    <s v="Brien Boise"/>
    <n v="2024"/>
    <m/>
    <n v="6.43"/>
    <n v="1453.1799999999998"/>
    <x v="3790"/>
  </r>
  <r>
    <x v="3816"/>
    <s v="SP07"/>
    <s v="P14"/>
    <s v="G6"/>
    <x v="365"/>
    <x v="2747"/>
    <n v="320"/>
    <x v="2"/>
    <s v="Brien Boise"/>
    <n v="2024"/>
    <m/>
    <n v="6.43"/>
    <n v="2057.6"/>
    <x v="3791"/>
  </r>
  <r>
    <x v="3817"/>
    <s v="SP07"/>
    <s v="P14"/>
    <s v="G1"/>
    <x v="230"/>
    <x v="1629"/>
    <n v="429"/>
    <x v="0"/>
    <s v="Brien Boise"/>
    <n v="2023"/>
    <m/>
    <n v="6.43"/>
    <n v="2758.47"/>
    <x v="3792"/>
  </r>
  <r>
    <x v="3818"/>
    <s v="SP07"/>
    <s v="P14"/>
    <s v="G4"/>
    <x v="249"/>
    <x v="2748"/>
    <n v="240"/>
    <x v="1"/>
    <s v="Brien Boise"/>
    <n v="2024"/>
    <m/>
    <n v="6.43"/>
    <n v="1543.1999999999998"/>
    <x v="3793"/>
  </r>
  <r>
    <x v="3819"/>
    <s v="SP07"/>
    <s v="P14"/>
    <s v="G4"/>
    <x v="77"/>
    <x v="2749"/>
    <n v="203"/>
    <x v="0"/>
    <s v="Brien Boise"/>
    <n v="2023"/>
    <m/>
    <n v="6.43"/>
    <n v="1305.29"/>
    <x v="3794"/>
  </r>
  <r>
    <x v="3820"/>
    <s v="SP07"/>
    <s v="P14"/>
    <s v="G4"/>
    <x v="291"/>
    <x v="1434"/>
    <n v="363"/>
    <x v="0"/>
    <s v="Brien Boise"/>
    <n v="2023"/>
    <m/>
    <n v="6.43"/>
    <n v="2334.0899999999997"/>
    <x v="3795"/>
  </r>
  <r>
    <x v="3821"/>
    <s v="SP07"/>
    <s v="P15"/>
    <s v="G5"/>
    <x v="78"/>
    <x v="2750"/>
    <n v="714"/>
    <x v="0"/>
    <s v="Brien Boise"/>
    <n v="2023"/>
    <m/>
    <n v="12.41"/>
    <n v="8860.74"/>
    <x v="3796"/>
  </r>
  <r>
    <x v="3822"/>
    <s v="SP07"/>
    <s v="P15"/>
    <s v="G5"/>
    <x v="80"/>
    <x v="1625"/>
    <n v="10"/>
    <x v="0"/>
    <s v="Brien Boise"/>
    <n v="2024"/>
    <m/>
    <n v="12.41"/>
    <n v="124.1"/>
    <x v="3797"/>
  </r>
  <r>
    <x v="3823"/>
    <s v="SP07"/>
    <s v="P16"/>
    <s v="G1"/>
    <x v="305"/>
    <x v="2751"/>
    <n v="2"/>
    <x v="0"/>
    <s v="Brien Boise"/>
    <n v="2024"/>
    <m/>
    <n v="9.57"/>
    <n v="19.14"/>
    <x v="3798"/>
  </r>
  <r>
    <x v="3824"/>
    <s v="SP07"/>
    <s v="P16"/>
    <s v="G4"/>
    <x v="175"/>
    <x v="1023"/>
    <n v="78"/>
    <x v="0"/>
    <s v="Brien Boise"/>
    <n v="2023"/>
    <m/>
    <n v="9.57"/>
    <n v="746.46"/>
    <x v="3799"/>
  </r>
  <r>
    <x v="3825"/>
    <s v="SP07"/>
    <s v="P16"/>
    <s v="G1"/>
    <x v="187"/>
    <x v="734"/>
    <n v="437"/>
    <x v="0"/>
    <s v="Brien Boise"/>
    <n v="2024"/>
    <m/>
    <n v="9.57"/>
    <n v="4182.09"/>
    <x v="3800"/>
  </r>
  <r>
    <x v="3826"/>
    <s v="SP07"/>
    <s v="P17"/>
    <s v="G1"/>
    <x v="309"/>
    <x v="2752"/>
    <n v="1552"/>
    <x v="1"/>
    <s v="Brien Boise"/>
    <n v="2024"/>
    <m/>
    <n v="8.43"/>
    <n v="13083.359999999999"/>
    <x v="3801"/>
  </r>
  <r>
    <x v="3827"/>
    <s v="SP07"/>
    <s v="P17"/>
    <s v="G2"/>
    <x v="25"/>
    <x v="2753"/>
    <n v="1027"/>
    <x v="0"/>
    <s v="Brien Boise"/>
    <n v="2023"/>
    <m/>
    <n v="8.43"/>
    <n v="8657.61"/>
    <x v="3802"/>
  </r>
  <r>
    <x v="3828"/>
    <s v="SP07"/>
    <s v="P17"/>
    <s v="G6"/>
    <x v="74"/>
    <x v="2754"/>
    <n v="508"/>
    <x v="0"/>
    <s v="Brien Boise"/>
    <n v="2024"/>
    <m/>
    <n v="8.43"/>
    <n v="4282.4399999999996"/>
    <x v="3803"/>
  </r>
  <r>
    <x v="3829"/>
    <s v="SP07"/>
    <s v="P18"/>
    <s v="G6"/>
    <x v="365"/>
    <x v="2755"/>
    <n v="621"/>
    <x v="2"/>
    <s v="Brien Boise"/>
    <n v="2024"/>
    <m/>
    <n v="6.8"/>
    <n v="4222.8"/>
    <x v="3804"/>
  </r>
  <r>
    <x v="3830"/>
    <s v="SP07"/>
    <s v="P18"/>
    <s v="G5"/>
    <x v="407"/>
    <x v="2756"/>
    <n v="1270"/>
    <x v="0"/>
    <s v="Brien Boise"/>
    <n v="2023"/>
    <m/>
    <n v="6.8"/>
    <n v="8636"/>
    <x v="3805"/>
  </r>
  <r>
    <x v="3831"/>
    <s v="SP07"/>
    <s v="P18"/>
    <s v="G4"/>
    <x v="274"/>
    <x v="2757"/>
    <n v="1656"/>
    <x v="0"/>
    <s v="Brien Boise"/>
    <n v="2024"/>
    <m/>
    <n v="6.8"/>
    <n v="11260.8"/>
    <x v="3806"/>
  </r>
  <r>
    <x v="3832"/>
    <s v="SP07"/>
    <s v="P19"/>
    <s v="G2"/>
    <x v="104"/>
    <x v="2758"/>
    <n v="105"/>
    <x v="0"/>
    <s v="Brien Boise"/>
    <n v="2023"/>
    <m/>
    <n v="5.04"/>
    <n v="529.20000000000005"/>
    <x v="3807"/>
  </r>
  <r>
    <x v="3833"/>
    <s v="SP07"/>
    <s v="P19"/>
    <s v="G1"/>
    <x v="22"/>
    <x v="2759"/>
    <n v="108"/>
    <x v="0"/>
    <s v="Brien Boise"/>
    <n v="2023"/>
    <m/>
    <n v="5.04"/>
    <n v="544.32000000000005"/>
    <x v="3808"/>
  </r>
  <r>
    <x v="3834"/>
    <s v="SP07"/>
    <s v="P19"/>
    <s v="G5"/>
    <x v="292"/>
    <x v="75"/>
    <n v="174"/>
    <x v="0"/>
    <s v="Brien Boise"/>
    <n v="2024"/>
    <m/>
    <n v="5.04"/>
    <n v="876.96"/>
    <x v="3809"/>
  </r>
  <r>
    <x v="3835"/>
    <s v="SP07"/>
    <s v="P20"/>
    <s v="G6"/>
    <x v="57"/>
    <x v="2760"/>
    <n v="289"/>
    <x v="0"/>
    <s v="Brien Boise"/>
    <n v="2024"/>
    <m/>
    <n v="2.76"/>
    <n v="797.64"/>
    <x v="3810"/>
  </r>
  <r>
    <x v="3836"/>
    <s v="SP07"/>
    <s v="P20"/>
    <s v="G6"/>
    <x v="34"/>
    <x v="2761"/>
    <n v="1696"/>
    <x v="0"/>
    <s v="Brien Boise"/>
    <n v="2023"/>
    <m/>
    <n v="2.76"/>
    <n v="4680.96"/>
    <x v="3811"/>
  </r>
  <r>
    <x v="3837"/>
    <s v="SP07"/>
    <s v="P20"/>
    <s v="G1"/>
    <x v="142"/>
    <x v="2762"/>
    <n v="531"/>
    <x v="0"/>
    <s v="Brien Boise"/>
    <n v="2023"/>
    <m/>
    <n v="2.76"/>
    <n v="1465.56"/>
    <x v="3812"/>
  </r>
  <r>
    <x v="3838"/>
    <s v="SP07"/>
    <s v="P21"/>
    <s v="G5"/>
    <x v="250"/>
    <x v="1735"/>
    <n v="14"/>
    <x v="0"/>
    <s v="Brien Boise"/>
    <n v="2023"/>
    <m/>
    <n v="3.32"/>
    <n v="46.48"/>
    <x v="3813"/>
  </r>
  <r>
    <x v="3839"/>
    <s v="SP07"/>
    <s v="P21"/>
    <s v="G6"/>
    <x v="294"/>
    <x v="503"/>
    <n v="240"/>
    <x v="1"/>
    <s v="Brien Boise"/>
    <n v="2024"/>
    <m/>
    <n v="3.32"/>
    <n v="796.8"/>
    <x v="3814"/>
  </r>
  <r>
    <x v="3840"/>
    <s v="SP07"/>
    <s v="P21"/>
    <s v="G6"/>
    <x v="352"/>
    <x v="2763"/>
    <n v="530"/>
    <x v="1"/>
    <s v="Brien Boise"/>
    <n v="2024"/>
    <m/>
    <n v="3.32"/>
    <n v="1759.6"/>
    <x v="3815"/>
  </r>
  <r>
    <x v="3841"/>
    <s v="SP07"/>
    <s v="P22"/>
    <s v="G1"/>
    <x v="362"/>
    <x v="2764"/>
    <n v="494"/>
    <x v="1"/>
    <s v="Brien Boise"/>
    <n v="2024"/>
    <m/>
    <n v="2.65"/>
    <n v="1309.0999999999999"/>
    <x v="3816"/>
  </r>
  <r>
    <x v="3842"/>
    <s v="SP07"/>
    <s v="P22"/>
    <s v="G2"/>
    <x v="47"/>
    <x v="2590"/>
    <n v="531"/>
    <x v="2"/>
    <s v="Brien Boise"/>
    <n v="2024"/>
    <m/>
    <n v="2.65"/>
    <n v="1407.1499999999999"/>
    <x v="3817"/>
  </r>
  <r>
    <x v="3843"/>
    <s v="SP07"/>
    <s v="P22"/>
    <s v="G6"/>
    <x v="118"/>
    <x v="2765"/>
    <n v="223"/>
    <x v="0"/>
    <s v="Brien Boise"/>
    <n v="2023"/>
    <m/>
    <n v="2.65"/>
    <n v="590.94999999999993"/>
    <x v="3818"/>
  </r>
  <r>
    <x v="3844"/>
    <s v="SP07"/>
    <s v="P01"/>
    <s v="G3"/>
    <x v="109"/>
    <x v="2766"/>
    <n v="468"/>
    <x v="0"/>
    <s v="Brien Boise"/>
    <n v="2024"/>
    <m/>
    <n v="5.26"/>
    <n v="2461.6799999999998"/>
    <x v="3819"/>
  </r>
  <r>
    <x v="3845"/>
    <s v="SP07"/>
    <s v="P01"/>
    <s v="G2"/>
    <x v="231"/>
    <x v="1728"/>
    <n v="328"/>
    <x v="1"/>
    <s v="Brien Boise"/>
    <n v="2024"/>
    <m/>
    <n v="5.26"/>
    <n v="1725.28"/>
    <x v="3820"/>
  </r>
  <r>
    <x v="3846"/>
    <s v="SP07"/>
    <s v="P01"/>
    <s v="G2"/>
    <x v="295"/>
    <x v="13"/>
    <n v="79"/>
    <x v="0"/>
    <s v="Brien Boise"/>
    <n v="2023"/>
    <m/>
    <n v="5.26"/>
    <n v="415.53999999999996"/>
    <x v="3821"/>
  </r>
  <r>
    <x v="3847"/>
    <s v="SP07"/>
    <s v="P01"/>
    <s v="G5"/>
    <x v="257"/>
    <x v="963"/>
    <n v="553"/>
    <x v="0"/>
    <s v="Brien Boise"/>
    <n v="2023"/>
    <m/>
    <n v="5.26"/>
    <n v="2908.7799999999997"/>
    <x v="3822"/>
  </r>
  <r>
    <x v="3848"/>
    <s v="SP07"/>
    <s v="P03"/>
    <s v="G2"/>
    <x v="11"/>
    <x v="207"/>
    <n v="579"/>
    <x v="2"/>
    <s v="Brien Boise"/>
    <n v="2024"/>
    <m/>
    <n v="5.15"/>
    <n v="2981.8500000000004"/>
    <x v="3823"/>
  </r>
  <r>
    <x v="3849"/>
    <s v="SP07"/>
    <s v="P03"/>
    <s v="G5"/>
    <x v="51"/>
    <x v="1576"/>
    <n v="117"/>
    <x v="1"/>
    <s v="Brien Boise"/>
    <n v="2024"/>
    <m/>
    <n v="5.15"/>
    <n v="602.55000000000007"/>
    <x v="3824"/>
  </r>
  <r>
    <x v="3850"/>
    <s v="SP07"/>
    <s v="P03"/>
    <s v="G5"/>
    <x v="222"/>
    <x v="2767"/>
    <n v="449"/>
    <x v="3"/>
    <s v="Brien Boise"/>
    <n v="2024"/>
    <m/>
    <n v="5.15"/>
    <n v="2312.3500000000004"/>
    <x v="3825"/>
  </r>
  <r>
    <x v="3851"/>
    <s v="SP07"/>
    <s v="P03"/>
    <s v="G6"/>
    <x v="11"/>
    <x v="662"/>
    <n v="264"/>
    <x v="2"/>
    <s v="Brien Boise"/>
    <n v="2024"/>
    <m/>
    <n v="5.15"/>
    <n v="1359.6000000000001"/>
    <x v="3826"/>
  </r>
  <r>
    <x v="3852"/>
    <s v="SP07"/>
    <s v="P04"/>
    <s v="G6"/>
    <x v="362"/>
    <x v="623"/>
    <n v="1055"/>
    <x v="1"/>
    <s v="Brien Boise"/>
    <n v="2024"/>
    <m/>
    <n v="3.85"/>
    <n v="4061.75"/>
    <x v="3827"/>
  </r>
  <r>
    <x v="3853"/>
    <s v="SP07"/>
    <s v="P04"/>
    <s v="G6"/>
    <x v="89"/>
    <x v="1759"/>
    <n v="916"/>
    <x v="0"/>
    <s v="Brien Boise"/>
    <n v="2023"/>
    <m/>
    <n v="3.85"/>
    <n v="3526.6"/>
    <x v="3828"/>
  </r>
  <r>
    <x v="3854"/>
    <s v="SP07"/>
    <s v="P04"/>
    <s v="G6"/>
    <x v="269"/>
    <x v="2768"/>
    <n v="1537"/>
    <x v="0"/>
    <s v="Brien Boise"/>
    <n v="2024"/>
    <m/>
    <n v="3.85"/>
    <n v="5917.45"/>
    <x v="3829"/>
  </r>
  <r>
    <x v="3855"/>
    <s v="SP07"/>
    <s v="P04"/>
    <s v="G6"/>
    <x v="170"/>
    <x v="2769"/>
    <n v="485"/>
    <x v="1"/>
    <s v="Brien Boise"/>
    <n v="2024"/>
    <m/>
    <n v="3.85"/>
    <n v="1867.25"/>
    <x v="3830"/>
  </r>
  <r>
    <x v="3856"/>
    <s v="SP07"/>
    <s v="P04"/>
    <s v="G3"/>
    <x v="130"/>
    <x v="1406"/>
    <n v="1230"/>
    <x v="0"/>
    <s v="Brien Boise"/>
    <n v="2023"/>
    <m/>
    <n v="3.85"/>
    <n v="4735.5"/>
    <x v="3831"/>
  </r>
  <r>
    <x v="3857"/>
    <s v="SP07"/>
    <s v="P04"/>
    <s v="G6"/>
    <x v="314"/>
    <x v="2770"/>
    <n v="60"/>
    <x v="0"/>
    <s v="Brien Boise"/>
    <n v="2023"/>
    <m/>
    <n v="3.85"/>
    <n v="231"/>
    <x v="3832"/>
  </r>
  <r>
    <x v="3858"/>
    <s v="SP07"/>
    <s v="P05"/>
    <s v="G1"/>
    <x v="322"/>
    <x v="2771"/>
    <n v="192"/>
    <x v="0"/>
    <s v="Brien Boise"/>
    <n v="2023"/>
    <m/>
    <n v="5.72"/>
    <n v="1098.24"/>
    <x v="3833"/>
  </r>
  <r>
    <x v="3859"/>
    <s v="SP07"/>
    <s v="P05"/>
    <s v="G2"/>
    <x v="4"/>
    <x v="2772"/>
    <n v="30"/>
    <x v="0"/>
    <s v="Brien Boise"/>
    <n v="2023"/>
    <m/>
    <n v="5.72"/>
    <n v="171.6"/>
    <x v="3834"/>
  </r>
  <r>
    <x v="3860"/>
    <s v="SP07"/>
    <s v="P05"/>
    <s v="G2"/>
    <x v="286"/>
    <x v="2773"/>
    <n v="195"/>
    <x v="0"/>
    <s v="Brien Boise"/>
    <n v="2024"/>
    <m/>
    <n v="5.72"/>
    <n v="1115.3999999999999"/>
    <x v="3835"/>
  </r>
  <r>
    <x v="3861"/>
    <s v="SP07"/>
    <s v="P05"/>
    <s v="G5"/>
    <x v="268"/>
    <x v="2774"/>
    <n v="1431"/>
    <x v="0"/>
    <s v="Brien Boise"/>
    <n v="2024"/>
    <m/>
    <n v="5.72"/>
    <n v="8185.32"/>
    <x v="3836"/>
  </r>
  <r>
    <x v="3862"/>
    <s v="SP07"/>
    <s v="P05"/>
    <s v="G5"/>
    <x v="43"/>
    <x v="2775"/>
    <n v="579"/>
    <x v="0"/>
    <s v="Brien Boise"/>
    <n v="2023"/>
    <m/>
    <n v="5.72"/>
    <n v="3311.8799999999997"/>
    <x v="3837"/>
  </r>
  <r>
    <x v="3863"/>
    <s v="SP07"/>
    <s v="P05"/>
    <s v="G1"/>
    <x v="28"/>
    <x v="2776"/>
    <n v="323"/>
    <x v="0"/>
    <s v="Brien Boise"/>
    <n v="2024"/>
    <m/>
    <n v="5.72"/>
    <n v="1847.56"/>
    <x v="3838"/>
  </r>
  <r>
    <x v="3864"/>
    <s v="SP07"/>
    <s v="P05"/>
    <s v="G1"/>
    <x v="230"/>
    <x v="2777"/>
    <n v="459"/>
    <x v="0"/>
    <s v="Brien Boise"/>
    <n v="2023"/>
    <m/>
    <n v="5.72"/>
    <n v="2625.48"/>
    <x v="3839"/>
  </r>
  <r>
    <x v="3865"/>
    <s v="SP07"/>
    <s v="P05"/>
    <s v="G5"/>
    <x v="356"/>
    <x v="2778"/>
    <n v="1388"/>
    <x v="0"/>
    <s v="Brien Boise"/>
    <n v="2024"/>
    <m/>
    <n v="5.72"/>
    <n v="7939.36"/>
    <x v="3840"/>
  </r>
  <r>
    <x v="3866"/>
    <s v="SP07"/>
    <s v="P06"/>
    <s v="G2"/>
    <x v="443"/>
    <x v="961"/>
    <n v="374"/>
    <x v="1"/>
    <s v="Brien Boise"/>
    <n v="2024"/>
    <m/>
    <n v="6.31"/>
    <n v="2359.94"/>
    <x v="3841"/>
  </r>
  <r>
    <x v="3867"/>
    <s v="SP07"/>
    <s v="P07"/>
    <s v="G2"/>
    <x v="187"/>
    <x v="407"/>
    <n v="266"/>
    <x v="0"/>
    <s v="Brien Boise"/>
    <n v="2024"/>
    <m/>
    <n v="9.94"/>
    <n v="2644.04"/>
    <x v="3842"/>
  </r>
  <r>
    <x v="3868"/>
    <s v="SP07"/>
    <s v="P07"/>
    <s v="G5"/>
    <x v="188"/>
    <x v="2779"/>
    <n v="203"/>
    <x v="0"/>
    <s v="Brien Boise"/>
    <n v="2023"/>
    <m/>
    <n v="9.94"/>
    <n v="2017.82"/>
    <x v="3843"/>
  </r>
  <r>
    <x v="3869"/>
    <s v="SP07"/>
    <s v="P07"/>
    <s v="G2"/>
    <x v="44"/>
    <x v="1963"/>
    <n v="222"/>
    <x v="0"/>
    <s v="Brien Boise"/>
    <n v="2023"/>
    <m/>
    <n v="9.94"/>
    <n v="2206.6799999999998"/>
    <x v="3844"/>
  </r>
  <r>
    <x v="3870"/>
    <s v="SP07"/>
    <s v="P07"/>
    <s v="G5"/>
    <x v="330"/>
    <x v="2780"/>
    <n v="210"/>
    <x v="0"/>
    <s v="Brien Boise"/>
    <n v="2024"/>
    <m/>
    <n v="9.94"/>
    <n v="2087.4"/>
    <x v="3845"/>
  </r>
  <r>
    <x v="3871"/>
    <s v="SP07"/>
    <s v="P08"/>
    <s v="G1"/>
    <x v="49"/>
    <x v="2781"/>
    <n v="543"/>
    <x v="2"/>
    <s v="Brien Boise"/>
    <n v="2024"/>
    <m/>
    <n v="7.73"/>
    <n v="4197.3900000000003"/>
    <x v="3846"/>
  </r>
  <r>
    <x v="3872"/>
    <s v="SP07"/>
    <s v="P08"/>
    <s v="G2"/>
    <x v="379"/>
    <x v="2782"/>
    <n v="469"/>
    <x v="0"/>
    <s v="Brien Boise"/>
    <n v="2024"/>
    <m/>
    <n v="7.73"/>
    <n v="3625.3700000000003"/>
    <x v="3847"/>
  </r>
  <r>
    <x v="3873"/>
    <s v="SP07"/>
    <s v="P08"/>
    <s v="G3"/>
    <x v="280"/>
    <x v="2783"/>
    <n v="356"/>
    <x v="0"/>
    <s v="Brien Boise"/>
    <n v="2024"/>
    <m/>
    <n v="7.73"/>
    <n v="2751.88"/>
    <x v="3848"/>
  </r>
  <r>
    <x v="3874"/>
    <s v="SP07"/>
    <s v="P08"/>
    <s v="G1"/>
    <x v="294"/>
    <x v="1586"/>
    <n v="7"/>
    <x v="1"/>
    <s v="Brien Boise"/>
    <n v="2024"/>
    <m/>
    <n v="7.73"/>
    <n v="54.11"/>
    <x v="3849"/>
  </r>
  <r>
    <x v="3875"/>
    <s v="SP07"/>
    <s v="P08"/>
    <s v="G1"/>
    <x v="325"/>
    <x v="1908"/>
    <n v="260"/>
    <x v="0"/>
    <s v="Brien Boise"/>
    <n v="2024"/>
    <m/>
    <n v="7.73"/>
    <n v="2009.8000000000002"/>
    <x v="3850"/>
  </r>
  <r>
    <x v="3876"/>
    <s v="SP07"/>
    <s v="P08"/>
    <s v="G2"/>
    <x v="295"/>
    <x v="1994"/>
    <n v="142"/>
    <x v="0"/>
    <s v="Brien Boise"/>
    <n v="2023"/>
    <m/>
    <n v="7.73"/>
    <n v="1097.6600000000001"/>
    <x v="3851"/>
  </r>
  <r>
    <x v="3877"/>
    <s v="SP07"/>
    <s v="P09"/>
    <s v="G1"/>
    <x v="233"/>
    <x v="1247"/>
    <n v="487"/>
    <x v="0"/>
    <s v="Brien Boise"/>
    <n v="2023"/>
    <m/>
    <n v="3.68"/>
    <n v="1792.16"/>
    <x v="3852"/>
  </r>
  <r>
    <x v="3878"/>
    <s v="SP07"/>
    <s v="P10"/>
    <s v="G4"/>
    <x v="387"/>
    <x v="1375"/>
    <n v="260"/>
    <x v="0"/>
    <s v="Brien Boise"/>
    <n v="2023"/>
    <m/>
    <n v="8.2200000000000006"/>
    <n v="2137.2000000000003"/>
    <x v="3853"/>
  </r>
  <r>
    <x v="3879"/>
    <s v="SP07"/>
    <s v="P12"/>
    <s v="G6"/>
    <x v="305"/>
    <x v="954"/>
    <n v="718"/>
    <x v="0"/>
    <s v="Brien Boise"/>
    <n v="2024"/>
    <m/>
    <n v="4.74"/>
    <n v="3403.32"/>
    <x v="3854"/>
  </r>
  <r>
    <x v="3880"/>
    <s v="SP07"/>
    <s v="P12"/>
    <s v="G4"/>
    <x v="276"/>
    <x v="728"/>
    <n v="300"/>
    <x v="0"/>
    <s v="Brien Boise"/>
    <n v="2023"/>
    <m/>
    <n v="4.74"/>
    <n v="1422"/>
    <x v="3855"/>
  </r>
  <r>
    <x v="3881"/>
    <s v="SP07"/>
    <s v="P12"/>
    <s v="G5"/>
    <x v="244"/>
    <x v="2784"/>
    <n v="646"/>
    <x v="0"/>
    <s v="Brien Boise"/>
    <n v="2023"/>
    <m/>
    <n v="4.74"/>
    <n v="3062.04"/>
    <x v="3856"/>
  </r>
  <r>
    <x v="3882"/>
    <s v="SP07"/>
    <s v="P12"/>
    <s v="G6"/>
    <x v="425"/>
    <x v="2785"/>
    <n v="393"/>
    <x v="0"/>
    <s v="Brien Boise"/>
    <n v="2023"/>
    <m/>
    <n v="4.74"/>
    <n v="1862.8200000000002"/>
    <x v="3857"/>
  </r>
  <r>
    <x v="3883"/>
    <s v="SP07"/>
    <s v="P14"/>
    <s v="G6"/>
    <x v="236"/>
    <x v="1399"/>
    <n v="185"/>
    <x v="0"/>
    <s v="Brien Boise"/>
    <n v="2023"/>
    <m/>
    <n v="6.43"/>
    <n v="1189.55"/>
    <x v="3858"/>
  </r>
  <r>
    <x v="3884"/>
    <s v="SP07"/>
    <s v="P14"/>
    <s v="G2"/>
    <x v="379"/>
    <x v="2786"/>
    <n v="243"/>
    <x v="0"/>
    <s v="Brien Boise"/>
    <n v="2024"/>
    <m/>
    <n v="6.43"/>
    <n v="1562.49"/>
    <x v="3859"/>
  </r>
  <r>
    <x v="3885"/>
    <s v="SP07"/>
    <s v="P15"/>
    <s v="G4"/>
    <x v="443"/>
    <x v="2787"/>
    <n v="645"/>
    <x v="1"/>
    <s v="Brien Boise"/>
    <n v="2024"/>
    <m/>
    <n v="12.41"/>
    <n v="8004.45"/>
    <x v="3860"/>
  </r>
  <r>
    <x v="3886"/>
    <s v="SP07"/>
    <s v="P15"/>
    <s v="G6"/>
    <x v="91"/>
    <x v="2788"/>
    <n v="41"/>
    <x v="0"/>
    <s v="Brien Boise"/>
    <n v="2024"/>
    <m/>
    <n v="12.41"/>
    <n v="508.81"/>
    <x v="3861"/>
  </r>
  <r>
    <x v="3887"/>
    <s v="SP07"/>
    <s v="P16"/>
    <s v="G5"/>
    <x v="89"/>
    <x v="1158"/>
    <n v="74"/>
    <x v="3"/>
    <s v="Brien Boise"/>
    <n v="2023"/>
    <m/>
    <n v="9.57"/>
    <n v="708.18000000000006"/>
    <x v="1282"/>
  </r>
  <r>
    <x v="3888"/>
    <s v="SP07"/>
    <s v="P16"/>
    <s v="G6"/>
    <x v="66"/>
    <x v="2789"/>
    <n v="779"/>
    <x v="0"/>
    <s v="Brien Boise"/>
    <n v="2023"/>
    <m/>
    <n v="9.57"/>
    <n v="7455.0300000000007"/>
    <x v="3862"/>
  </r>
  <r>
    <x v="3889"/>
    <s v="SP07"/>
    <s v="P16"/>
    <s v="G2"/>
    <x v="94"/>
    <x v="2790"/>
    <n v="164"/>
    <x v="1"/>
    <s v="Brien Boise"/>
    <n v="2024"/>
    <m/>
    <n v="9.57"/>
    <n v="1569.48"/>
    <x v="3863"/>
  </r>
  <r>
    <x v="3890"/>
    <s v="SP07"/>
    <s v="P16"/>
    <s v="G5"/>
    <x v="317"/>
    <x v="2791"/>
    <n v="52"/>
    <x v="0"/>
    <s v="Brien Boise"/>
    <n v="2023"/>
    <m/>
    <n v="9.57"/>
    <n v="497.64"/>
    <x v="3864"/>
  </r>
  <r>
    <x v="3891"/>
    <s v="SP07"/>
    <s v="P17"/>
    <s v="G2"/>
    <x v="56"/>
    <x v="2792"/>
    <n v="358"/>
    <x v="3"/>
    <s v="Brien Boise"/>
    <n v="2024"/>
    <m/>
    <n v="8.43"/>
    <n v="3017.94"/>
    <x v="3865"/>
  </r>
  <r>
    <x v="3892"/>
    <s v="SP07"/>
    <s v="P17"/>
    <s v="G1"/>
    <x v="309"/>
    <x v="1453"/>
    <n v="540"/>
    <x v="1"/>
    <s v="Brien Boise"/>
    <n v="2024"/>
    <m/>
    <n v="8.43"/>
    <n v="4552.2"/>
    <x v="3866"/>
  </r>
  <r>
    <x v="3893"/>
    <s v="SP07"/>
    <s v="P17"/>
    <s v="G2"/>
    <x v="224"/>
    <x v="2793"/>
    <n v="1319"/>
    <x v="0"/>
    <s v="Brien Boise"/>
    <n v="2023"/>
    <m/>
    <n v="8.43"/>
    <n v="11119.17"/>
    <x v="3867"/>
  </r>
  <r>
    <x v="3894"/>
    <s v="SP07"/>
    <s v="P17"/>
    <s v="G4"/>
    <x v="383"/>
    <x v="1928"/>
    <n v="216"/>
    <x v="0"/>
    <s v="Brien Boise"/>
    <n v="2023"/>
    <m/>
    <n v="8.43"/>
    <n v="1820.8799999999999"/>
    <x v="3868"/>
  </r>
  <r>
    <x v="3895"/>
    <s v="SP07"/>
    <s v="P17"/>
    <s v="G6"/>
    <x v="69"/>
    <x v="2"/>
    <n v="1476"/>
    <x v="0"/>
    <s v="Brien Boise"/>
    <n v="2023"/>
    <m/>
    <n v="8.43"/>
    <n v="12442.68"/>
    <x v="3869"/>
  </r>
  <r>
    <x v="3896"/>
    <s v="SP07"/>
    <s v="P18"/>
    <s v="G1"/>
    <x v="350"/>
    <x v="2794"/>
    <n v="252"/>
    <x v="0"/>
    <s v="Brien Boise"/>
    <n v="2023"/>
    <m/>
    <n v="6.8"/>
    <n v="1713.6"/>
    <x v="3870"/>
  </r>
  <r>
    <x v="3897"/>
    <s v="SP07"/>
    <s v="P18"/>
    <s v="G5"/>
    <x v="139"/>
    <x v="1629"/>
    <n v="1103"/>
    <x v="0"/>
    <s v="Brien Boise"/>
    <n v="2024"/>
    <m/>
    <n v="6.8"/>
    <n v="7500.4"/>
    <x v="3871"/>
  </r>
  <r>
    <x v="3898"/>
    <s v="SP07"/>
    <s v="P18"/>
    <s v="G2"/>
    <x v="34"/>
    <x v="2795"/>
    <n v="1344"/>
    <x v="0"/>
    <s v="Brien Boise"/>
    <n v="2023"/>
    <m/>
    <n v="6.8"/>
    <n v="9139.1999999999989"/>
    <x v="3872"/>
  </r>
  <r>
    <x v="3899"/>
    <s v="SP07"/>
    <s v="P19"/>
    <s v="G1"/>
    <x v="364"/>
    <x v="2796"/>
    <n v="232"/>
    <x v="0"/>
    <s v="Brien Boise"/>
    <n v="2023"/>
    <m/>
    <n v="5.04"/>
    <n v="1169.28"/>
    <x v="3873"/>
  </r>
  <r>
    <x v="3900"/>
    <s v="SP07"/>
    <s v="P19"/>
    <s v="G6"/>
    <x v="76"/>
    <x v="214"/>
    <n v="121"/>
    <x v="0"/>
    <s v="Brien Boise"/>
    <n v="2023"/>
    <m/>
    <n v="5.04"/>
    <n v="609.84"/>
    <x v="3874"/>
  </r>
  <r>
    <x v="3901"/>
    <s v="SP07"/>
    <s v="P19"/>
    <s v="G1"/>
    <x v="401"/>
    <x v="2797"/>
    <n v="41"/>
    <x v="0"/>
    <s v="Brien Boise"/>
    <n v="2023"/>
    <m/>
    <n v="5.04"/>
    <n v="206.64000000000001"/>
    <x v="3875"/>
  </r>
  <r>
    <x v="3902"/>
    <s v="SP07"/>
    <s v="P20"/>
    <s v="G2"/>
    <x v="204"/>
    <x v="380"/>
    <n v="1280"/>
    <x v="0"/>
    <s v="Brien Boise"/>
    <n v="2023"/>
    <m/>
    <n v="2.76"/>
    <n v="3532.7999999999997"/>
    <x v="3876"/>
  </r>
  <r>
    <x v="3903"/>
    <s v="SP07"/>
    <s v="P21"/>
    <s v="G3"/>
    <x v="67"/>
    <x v="2798"/>
    <n v="265"/>
    <x v="0"/>
    <s v="Brien Boise"/>
    <n v="2023"/>
    <m/>
    <n v="3.32"/>
    <n v="879.8"/>
    <x v="3877"/>
  </r>
  <r>
    <x v="3904"/>
    <s v="SP07"/>
    <s v="P21"/>
    <s v="G4"/>
    <x v="228"/>
    <x v="2799"/>
    <n v="9"/>
    <x v="0"/>
    <s v="Brien Boise"/>
    <n v="2023"/>
    <m/>
    <n v="3.32"/>
    <n v="29.88"/>
    <x v="3878"/>
  </r>
  <r>
    <x v="3905"/>
    <s v="SP07"/>
    <s v="P21"/>
    <s v="G4"/>
    <x v="346"/>
    <x v="2800"/>
    <n v="577"/>
    <x v="3"/>
    <s v="Brien Boise"/>
    <n v="2024"/>
    <m/>
    <n v="3.32"/>
    <n v="1915.6399999999999"/>
    <x v="3879"/>
  </r>
  <r>
    <x v="3906"/>
    <s v="SP07"/>
    <s v="P21"/>
    <s v="G2"/>
    <x v="16"/>
    <x v="1496"/>
    <n v="562"/>
    <x v="1"/>
    <s v="Brien Boise"/>
    <n v="2024"/>
    <m/>
    <n v="3.32"/>
    <n v="1865.84"/>
    <x v="3880"/>
  </r>
  <r>
    <x v="3907"/>
    <s v="SP07"/>
    <s v="P22"/>
    <s v="G6"/>
    <x v="318"/>
    <x v="1895"/>
    <n v="318"/>
    <x v="0"/>
    <s v="Brien Boise"/>
    <n v="2023"/>
    <m/>
    <n v="2.65"/>
    <n v="842.69999999999993"/>
    <x v="3881"/>
  </r>
  <r>
    <x v="3908"/>
    <s v="SP07"/>
    <s v="P22"/>
    <s v="G1"/>
    <x v="268"/>
    <x v="2054"/>
    <n v="378"/>
    <x v="0"/>
    <s v="Brien Boise"/>
    <n v="2024"/>
    <m/>
    <n v="2.65"/>
    <n v="1001.6999999999999"/>
    <x v="3882"/>
  </r>
  <r>
    <x v="3909"/>
    <s v="SP07"/>
    <s v="P22"/>
    <s v="G5"/>
    <x v="147"/>
    <x v="2801"/>
    <n v="92"/>
    <x v="0"/>
    <s v="Brien Boise"/>
    <n v="2023"/>
    <m/>
    <n v="2.65"/>
    <n v="243.79999999999998"/>
    <x v="3883"/>
  </r>
  <r>
    <x v="3910"/>
    <s v="SP07"/>
    <s v="P22"/>
    <s v="G6"/>
    <x v="317"/>
    <x v="2758"/>
    <n v="168"/>
    <x v="0"/>
    <s v="Brien Boise"/>
    <n v="2023"/>
    <m/>
    <n v="2.65"/>
    <n v="445.2"/>
    <x v="3884"/>
  </r>
  <r>
    <x v="3911"/>
    <s v="SP08"/>
    <s v="P01"/>
    <s v="G1"/>
    <x v="318"/>
    <x v="2802"/>
    <n v="395"/>
    <x v="0"/>
    <s v="Husein Augar"/>
    <n v="2023"/>
    <m/>
    <n v="5.26"/>
    <n v="2077.6999999999998"/>
    <x v="3885"/>
  </r>
  <r>
    <x v="3912"/>
    <s v="SP08"/>
    <s v="P01"/>
    <s v="G5"/>
    <x v="77"/>
    <x v="877"/>
    <n v="153"/>
    <x v="3"/>
    <s v="Husein Augar"/>
    <n v="2023"/>
    <m/>
    <n v="5.26"/>
    <n v="804.78"/>
    <x v="3886"/>
  </r>
  <r>
    <x v="3913"/>
    <s v="SP08"/>
    <s v="P01"/>
    <s v="G6"/>
    <x v="126"/>
    <x v="2803"/>
    <n v="260"/>
    <x v="0"/>
    <s v="Husein Augar"/>
    <n v="2023"/>
    <m/>
    <n v="5.26"/>
    <n v="1367.6"/>
    <x v="3887"/>
  </r>
  <r>
    <x v="3914"/>
    <s v="SP08"/>
    <s v="P01"/>
    <s v="G1"/>
    <x v="253"/>
    <x v="1860"/>
    <n v="435"/>
    <x v="0"/>
    <s v="Husein Augar"/>
    <n v="2023"/>
    <m/>
    <n v="5.26"/>
    <n v="2288.1"/>
    <x v="3888"/>
  </r>
  <r>
    <x v="3915"/>
    <s v="SP08"/>
    <s v="P02"/>
    <s v="G6"/>
    <x v="335"/>
    <x v="640"/>
    <n v="310"/>
    <x v="1"/>
    <s v="Husein Augar"/>
    <n v="2024"/>
    <m/>
    <n v="7.48"/>
    <n v="2318.8000000000002"/>
    <x v="3889"/>
  </r>
  <r>
    <x v="3916"/>
    <s v="SP08"/>
    <s v="P03"/>
    <s v="G6"/>
    <x v="306"/>
    <x v="1457"/>
    <n v="115"/>
    <x v="0"/>
    <s v="Husein Augar"/>
    <n v="2024"/>
    <m/>
    <n v="5.15"/>
    <n v="592.25"/>
    <x v="3890"/>
  </r>
  <r>
    <x v="3917"/>
    <s v="SP08"/>
    <s v="P03"/>
    <s v="G6"/>
    <x v="167"/>
    <x v="2211"/>
    <n v="390"/>
    <x v="0"/>
    <s v="Husein Augar"/>
    <n v="2023"/>
    <m/>
    <n v="5.15"/>
    <n v="2008.5000000000002"/>
    <x v="3891"/>
  </r>
  <r>
    <x v="3918"/>
    <s v="SP08"/>
    <s v="P04"/>
    <s v="G4"/>
    <x v="13"/>
    <x v="343"/>
    <n v="1353"/>
    <x v="0"/>
    <s v="Husein Augar"/>
    <n v="2024"/>
    <m/>
    <n v="3.85"/>
    <n v="5209.05"/>
    <x v="3892"/>
  </r>
  <r>
    <x v="3919"/>
    <s v="SP08"/>
    <s v="P04"/>
    <s v="G6"/>
    <x v="345"/>
    <x v="690"/>
    <n v="878"/>
    <x v="0"/>
    <s v="Husein Augar"/>
    <n v="2023"/>
    <m/>
    <n v="3.85"/>
    <n v="3380.3"/>
    <x v="3893"/>
  </r>
  <r>
    <x v="3920"/>
    <s v="SP08"/>
    <s v="P04"/>
    <s v="G1"/>
    <x v="294"/>
    <x v="2627"/>
    <n v="1005"/>
    <x v="1"/>
    <s v="Husein Augar"/>
    <n v="2024"/>
    <m/>
    <n v="3.85"/>
    <n v="3869.25"/>
    <x v="3894"/>
  </r>
  <r>
    <x v="3921"/>
    <s v="SP08"/>
    <s v="P04"/>
    <s v="G4"/>
    <x v="184"/>
    <x v="2804"/>
    <n v="814"/>
    <x v="0"/>
    <s v="Husein Augar"/>
    <n v="2024"/>
    <m/>
    <n v="3.85"/>
    <n v="3133.9"/>
    <x v="3895"/>
  </r>
  <r>
    <x v="3922"/>
    <s v="SP08"/>
    <s v="P04"/>
    <s v="G4"/>
    <x v="329"/>
    <x v="2805"/>
    <n v="1277"/>
    <x v="0"/>
    <s v="Husein Augar"/>
    <n v="2023"/>
    <m/>
    <n v="3.85"/>
    <n v="4916.45"/>
    <x v="3896"/>
  </r>
  <r>
    <x v="3923"/>
    <s v="SP08"/>
    <s v="P04"/>
    <s v="G4"/>
    <x v="76"/>
    <x v="2806"/>
    <n v="169"/>
    <x v="0"/>
    <s v="Husein Augar"/>
    <n v="2023"/>
    <m/>
    <n v="3.85"/>
    <n v="650.65"/>
    <x v="3897"/>
  </r>
  <r>
    <x v="3924"/>
    <s v="SP08"/>
    <s v="P04"/>
    <s v="G6"/>
    <x v="46"/>
    <x v="2807"/>
    <n v="298"/>
    <x v="0"/>
    <s v="Husein Augar"/>
    <n v="2024"/>
    <m/>
    <n v="3.85"/>
    <n v="1147.3"/>
    <x v="3898"/>
  </r>
  <r>
    <x v="3925"/>
    <s v="SP08"/>
    <s v="P05"/>
    <s v="G2"/>
    <x v="12"/>
    <x v="2808"/>
    <n v="465"/>
    <x v="0"/>
    <s v="Husein Augar"/>
    <n v="2023"/>
    <m/>
    <n v="5.72"/>
    <n v="2659.7999999999997"/>
    <x v="3899"/>
  </r>
  <r>
    <x v="3926"/>
    <s v="SP08"/>
    <s v="P05"/>
    <s v="G3"/>
    <x v="265"/>
    <x v="1748"/>
    <n v="478"/>
    <x v="0"/>
    <s v="Husein Augar"/>
    <n v="2023"/>
    <m/>
    <n v="5.72"/>
    <n v="2734.16"/>
    <x v="3900"/>
  </r>
  <r>
    <x v="3927"/>
    <s v="SP08"/>
    <s v="P05"/>
    <s v="G6"/>
    <x v="103"/>
    <x v="2809"/>
    <n v="81"/>
    <x v="0"/>
    <s v="Husein Augar"/>
    <n v="2023"/>
    <m/>
    <n v="5.72"/>
    <n v="463.32"/>
    <x v="3901"/>
  </r>
  <r>
    <x v="3928"/>
    <s v="SP08"/>
    <s v="P06"/>
    <s v="G2"/>
    <x v="304"/>
    <x v="2810"/>
    <n v="87"/>
    <x v="0"/>
    <s v="Husein Augar"/>
    <n v="2023"/>
    <m/>
    <n v="6.31"/>
    <n v="548.96999999999991"/>
    <x v="3902"/>
  </r>
  <r>
    <x v="3929"/>
    <s v="SP08"/>
    <s v="P07"/>
    <s v="G6"/>
    <x v="9"/>
    <x v="928"/>
    <n v="205"/>
    <x v="0"/>
    <s v="Husein Augar"/>
    <n v="2024"/>
    <m/>
    <n v="9.94"/>
    <n v="2037.6999999999998"/>
    <x v="3903"/>
  </r>
  <r>
    <x v="3930"/>
    <s v="SP08"/>
    <s v="P07"/>
    <s v="G6"/>
    <x v="304"/>
    <x v="2811"/>
    <n v="188"/>
    <x v="0"/>
    <s v="Husein Augar"/>
    <n v="2023"/>
    <m/>
    <n v="9.94"/>
    <n v="1868.7199999999998"/>
    <x v="3904"/>
  </r>
  <r>
    <x v="3931"/>
    <s v="SP08"/>
    <s v="P08"/>
    <s v="G1"/>
    <x v="259"/>
    <x v="2812"/>
    <n v="454"/>
    <x v="0"/>
    <s v="Husein Augar"/>
    <n v="2023"/>
    <m/>
    <n v="7.73"/>
    <n v="3509.42"/>
    <x v="3905"/>
  </r>
  <r>
    <x v="3932"/>
    <s v="SP08"/>
    <s v="P08"/>
    <s v="G2"/>
    <x v="23"/>
    <x v="1214"/>
    <n v="503"/>
    <x v="1"/>
    <s v="Husein Augar"/>
    <n v="2024"/>
    <m/>
    <n v="7.73"/>
    <n v="3888.19"/>
    <x v="3906"/>
  </r>
  <r>
    <x v="3933"/>
    <s v="SP08"/>
    <s v="P08"/>
    <s v="G6"/>
    <x v="434"/>
    <x v="2813"/>
    <n v="407"/>
    <x v="0"/>
    <s v="Husein Augar"/>
    <n v="2024"/>
    <m/>
    <n v="7.73"/>
    <n v="3146.11"/>
    <x v="3907"/>
  </r>
  <r>
    <x v="3934"/>
    <s v="SP08"/>
    <s v="P09"/>
    <s v="G5"/>
    <x v="293"/>
    <x v="1484"/>
    <n v="654"/>
    <x v="0"/>
    <s v="Husein Augar"/>
    <n v="2023"/>
    <m/>
    <n v="3.68"/>
    <n v="2406.7200000000003"/>
    <x v="3908"/>
  </r>
  <r>
    <x v="3935"/>
    <s v="SP08"/>
    <s v="P10"/>
    <s v="G5"/>
    <x v="161"/>
    <x v="761"/>
    <n v="716"/>
    <x v="0"/>
    <s v="Husein Augar"/>
    <n v="2024"/>
    <m/>
    <n v="8.2200000000000006"/>
    <n v="5885.52"/>
    <x v="3909"/>
  </r>
  <r>
    <x v="3936"/>
    <s v="SP08"/>
    <s v="P10"/>
    <s v="G6"/>
    <x v="86"/>
    <x v="2064"/>
    <n v="288"/>
    <x v="0"/>
    <s v="Husein Augar"/>
    <n v="2023"/>
    <m/>
    <n v="8.2200000000000006"/>
    <n v="2367.36"/>
    <x v="3910"/>
  </r>
  <r>
    <x v="3937"/>
    <s v="SP08"/>
    <s v="P10"/>
    <s v="G1"/>
    <x v="102"/>
    <x v="2814"/>
    <n v="166"/>
    <x v="0"/>
    <s v="Husein Augar"/>
    <n v="2024"/>
    <m/>
    <n v="8.2200000000000006"/>
    <n v="1364.5200000000002"/>
    <x v="3911"/>
  </r>
  <r>
    <x v="3938"/>
    <s v="SP08"/>
    <s v="P10"/>
    <s v="G6"/>
    <x v="435"/>
    <x v="1500"/>
    <n v="68"/>
    <x v="0"/>
    <s v="Husein Augar"/>
    <n v="2024"/>
    <m/>
    <n v="8.2200000000000006"/>
    <n v="558.96"/>
    <x v="3912"/>
  </r>
  <r>
    <x v="3939"/>
    <s v="SP08"/>
    <s v="P11"/>
    <s v="G6"/>
    <x v="222"/>
    <x v="381"/>
    <n v="382"/>
    <x v="0"/>
    <s v="Husein Augar"/>
    <n v="2024"/>
    <m/>
    <n v="10.23"/>
    <n v="3907.86"/>
    <x v="3913"/>
  </r>
  <r>
    <x v="3940"/>
    <s v="SP08"/>
    <s v="P11"/>
    <s v="G1"/>
    <x v="235"/>
    <x v="2635"/>
    <n v="426"/>
    <x v="0"/>
    <s v="Husein Augar"/>
    <n v="2023"/>
    <m/>
    <n v="10.23"/>
    <n v="4357.9800000000005"/>
    <x v="3914"/>
  </r>
  <r>
    <x v="3941"/>
    <s v="SP08"/>
    <s v="P11"/>
    <s v="G4"/>
    <x v="56"/>
    <x v="2815"/>
    <n v="461"/>
    <x v="1"/>
    <s v="Husein Augar"/>
    <n v="2024"/>
    <m/>
    <n v="10.23"/>
    <n v="4716.03"/>
    <x v="3915"/>
  </r>
  <r>
    <x v="3942"/>
    <s v="SP08"/>
    <s v="P13"/>
    <s v="G6"/>
    <x v="21"/>
    <x v="1502"/>
    <n v="972"/>
    <x v="0"/>
    <s v="Husein Augar"/>
    <n v="2023"/>
    <m/>
    <n v="10.51"/>
    <n v="10215.719999999999"/>
    <x v="3916"/>
  </r>
  <r>
    <x v="3943"/>
    <s v="SP08"/>
    <s v="P13"/>
    <s v="G5"/>
    <x v="273"/>
    <x v="1597"/>
    <n v="243"/>
    <x v="3"/>
    <s v="Husein Augar"/>
    <n v="2024"/>
    <m/>
    <n v="10.51"/>
    <n v="2553.9299999999998"/>
    <x v="3917"/>
  </r>
  <r>
    <x v="3944"/>
    <s v="SP08"/>
    <s v="P13"/>
    <s v="G6"/>
    <x v="228"/>
    <x v="732"/>
    <n v="84"/>
    <x v="0"/>
    <s v="Husein Augar"/>
    <n v="2023"/>
    <m/>
    <n v="10.51"/>
    <n v="882.84"/>
    <x v="3918"/>
  </r>
  <r>
    <x v="3945"/>
    <s v="SP08"/>
    <s v="P13"/>
    <s v="G2"/>
    <x v="399"/>
    <x v="1246"/>
    <n v="403"/>
    <x v="0"/>
    <s v="Husein Augar"/>
    <n v="2023"/>
    <m/>
    <n v="10.51"/>
    <n v="4235.53"/>
    <x v="3919"/>
  </r>
  <r>
    <x v="3946"/>
    <s v="SP08"/>
    <s v="P13"/>
    <s v="G4"/>
    <x v="93"/>
    <x v="2816"/>
    <n v="64"/>
    <x v="0"/>
    <s v="Husein Augar"/>
    <n v="2023"/>
    <m/>
    <n v="10.51"/>
    <n v="672.64"/>
    <x v="3920"/>
  </r>
  <r>
    <x v="3947"/>
    <s v="SP08"/>
    <s v="P13"/>
    <s v="G1"/>
    <x v="51"/>
    <x v="2817"/>
    <n v="2078"/>
    <x v="1"/>
    <s v="Husein Augar"/>
    <n v="2024"/>
    <m/>
    <n v="10.51"/>
    <n v="21839.78"/>
    <x v="3921"/>
  </r>
  <r>
    <x v="3948"/>
    <s v="SP08"/>
    <s v="P14"/>
    <s v="G6"/>
    <x v="192"/>
    <x v="2818"/>
    <n v="198"/>
    <x v="0"/>
    <s v="Husein Augar"/>
    <n v="2023"/>
    <m/>
    <n v="6.43"/>
    <n v="1273.1399999999999"/>
    <x v="3922"/>
  </r>
  <r>
    <x v="3949"/>
    <s v="SP08"/>
    <s v="P15"/>
    <s v="G6"/>
    <x v="383"/>
    <x v="1382"/>
    <n v="467"/>
    <x v="0"/>
    <s v="Husein Augar"/>
    <n v="2023"/>
    <m/>
    <n v="12.41"/>
    <n v="5795.47"/>
    <x v="3923"/>
  </r>
  <r>
    <x v="3950"/>
    <s v="SP08"/>
    <s v="P16"/>
    <s v="G5"/>
    <x v="232"/>
    <x v="1389"/>
    <n v="412"/>
    <x v="0"/>
    <s v="Husein Augar"/>
    <n v="2023"/>
    <m/>
    <n v="9.57"/>
    <n v="3942.84"/>
    <x v="3924"/>
  </r>
  <r>
    <x v="3951"/>
    <s v="SP08"/>
    <s v="P16"/>
    <s v="G4"/>
    <x v="167"/>
    <x v="2819"/>
    <n v="79"/>
    <x v="0"/>
    <s v="Husein Augar"/>
    <n v="2023"/>
    <m/>
    <n v="9.57"/>
    <n v="756.03"/>
    <x v="3925"/>
  </r>
  <r>
    <x v="3952"/>
    <s v="SP08"/>
    <s v="P17"/>
    <s v="G5"/>
    <x v="89"/>
    <x v="2820"/>
    <n v="1007"/>
    <x v="0"/>
    <s v="Husein Augar"/>
    <n v="2023"/>
    <m/>
    <n v="8.43"/>
    <n v="8489.01"/>
    <x v="3926"/>
  </r>
  <r>
    <x v="3953"/>
    <s v="SP08"/>
    <s v="P17"/>
    <s v="G4"/>
    <x v="247"/>
    <x v="2821"/>
    <n v="2393"/>
    <x v="0"/>
    <s v="Husein Augar"/>
    <n v="2024"/>
    <m/>
    <n v="8.43"/>
    <n v="20172.989999999998"/>
    <x v="3927"/>
  </r>
  <r>
    <x v="3954"/>
    <s v="SP08"/>
    <s v="P17"/>
    <s v="G6"/>
    <x v="126"/>
    <x v="699"/>
    <n v="266"/>
    <x v="0"/>
    <s v="Husein Augar"/>
    <n v="2023"/>
    <m/>
    <n v="8.43"/>
    <n v="2242.38"/>
    <x v="3928"/>
  </r>
  <r>
    <x v="3955"/>
    <s v="SP08"/>
    <s v="P18"/>
    <s v="G3"/>
    <x v="148"/>
    <x v="2822"/>
    <n v="78"/>
    <x v="0"/>
    <s v="Husein Augar"/>
    <n v="2024"/>
    <m/>
    <n v="6.8"/>
    <n v="530.4"/>
    <x v="3929"/>
  </r>
  <r>
    <x v="3956"/>
    <s v="SP08"/>
    <s v="P19"/>
    <s v="G4"/>
    <x v="91"/>
    <x v="736"/>
    <n v="54"/>
    <x v="0"/>
    <s v="Husein Augar"/>
    <n v="2024"/>
    <m/>
    <n v="5.04"/>
    <n v="272.16000000000003"/>
    <x v="3930"/>
  </r>
  <r>
    <x v="3957"/>
    <s v="SP08"/>
    <s v="P20"/>
    <s v="G5"/>
    <x v="383"/>
    <x v="839"/>
    <n v="480"/>
    <x v="0"/>
    <s v="Husein Augar"/>
    <n v="2023"/>
    <m/>
    <n v="2.76"/>
    <n v="1324.8"/>
    <x v="3931"/>
  </r>
  <r>
    <x v="3958"/>
    <s v="SP08"/>
    <s v="P20"/>
    <s v="G1"/>
    <x v="30"/>
    <x v="2823"/>
    <n v="58"/>
    <x v="1"/>
    <s v="Husein Augar"/>
    <n v="2024"/>
    <m/>
    <n v="2.76"/>
    <n v="160.07999999999998"/>
    <x v="3932"/>
  </r>
  <r>
    <x v="3959"/>
    <s v="SP08"/>
    <s v="P20"/>
    <s v="G5"/>
    <x v="21"/>
    <x v="1454"/>
    <n v="200"/>
    <x v="0"/>
    <s v="Husein Augar"/>
    <n v="2023"/>
    <m/>
    <n v="2.76"/>
    <n v="552"/>
    <x v="3933"/>
  </r>
  <r>
    <x v="3960"/>
    <s v="SP08"/>
    <s v="P20"/>
    <s v="G5"/>
    <x v="205"/>
    <x v="2824"/>
    <n v="39"/>
    <x v="0"/>
    <s v="Husein Augar"/>
    <n v="2024"/>
    <m/>
    <n v="2.76"/>
    <n v="107.63999999999999"/>
    <x v="3934"/>
  </r>
  <r>
    <x v="3961"/>
    <s v="SP08"/>
    <s v="P21"/>
    <s v="G3"/>
    <x v="4"/>
    <x v="2739"/>
    <n v="653"/>
    <x v="0"/>
    <s v="Husein Augar"/>
    <n v="2023"/>
    <m/>
    <n v="3.32"/>
    <n v="2167.96"/>
    <x v="3935"/>
  </r>
  <r>
    <x v="3962"/>
    <s v="SP08"/>
    <s v="P22"/>
    <s v="G4"/>
    <x v="189"/>
    <x v="2825"/>
    <n v="459"/>
    <x v="0"/>
    <s v="Husein Augar"/>
    <n v="2023"/>
    <m/>
    <n v="2.65"/>
    <n v="1216.3499999999999"/>
    <x v="3936"/>
  </r>
  <r>
    <x v="3963"/>
    <s v="SP08"/>
    <s v="P22"/>
    <s v="G5"/>
    <x v="279"/>
    <x v="1355"/>
    <n v="330"/>
    <x v="0"/>
    <s v="Husein Augar"/>
    <n v="2023"/>
    <m/>
    <n v="2.65"/>
    <n v="874.5"/>
    <x v="3937"/>
  </r>
  <r>
    <x v="3964"/>
    <s v="SP08"/>
    <s v="P22"/>
    <s v="G6"/>
    <x v="146"/>
    <x v="25"/>
    <n v="395"/>
    <x v="0"/>
    <s v="Husein Augar"/>
    <n v="2024"/>
    <m/>
    <n v="2.65"/>
    <n v="1046.75"/>
    <x v="3938"/>
  </r>
  <r>
    <x v="3965"/>
    <s v="SP08"/>
    <s v="P22"/>
    <s v="G2"/>
    <x v="196"/>
    <x v="26"/>
    <n v="308"/>
    <x v="0"/>
    <s v="Husein Augar"/>
    <n v="2023"/>
    <m/>
    <n v="2.65"/>
    <n v="816.19999999999993"/>
    <x v="3939"/>
  </r>
  <r>
    <x v="3966"/>
    <s v="SP08"/>
    <s v="P22"/>
    <s v="G1"/>
    <x v="19"/>
    <x v="1188"/>
    <n v="341"/>
    <x v="0"/>
    <s v="Husein Augar"/>
    <n v="2023"/>
    <m/>
    <n v="2.65"/>
    <n v="903.65"/>
    <x v="3940"/>
  </r>
  <r>
    <x v="3967"/>
    <s v="SP08"/>
    <s v="P01"/>
    <s v="G2"/>
    <x v="329"/>
    <x v="2826"/>
    <n v="1066"/>
    <x v="0"/>
    <s v="Husein Augar"/>
    <n v="2023"/>
    <m/>
    <n v="5.26"/>
    <n v="5607.16"/>
    <x v="3941"/>
  </r>
  <r>
    <x v="3968"/>
    <s v="SP08"/>
    <s v="P01"/>
    <s v="G1"/>
    <x v="257"/>
    <x v="2827"/>
    <n v="814"/>
    <x v="0"/>
    <s v="Husein Augar"/>
    <n v="2023"/>
    <m/>
    <n v="5.26"/>
    <n v="4281.6399999999994"/>
    <x v="3942"/>
  </r>
  <r>
    <x v="3969"/>
    <s v="SP08"/>
    <s v="P01"/>
    <s v="G5"/>
    <x v="47"/>
    <x v="2828"/>
    <n v="321"/>
    <x v="2"/>
    <s v="Husein Augar"/>
    <n v="2024"/>
    <m/>
    <n v="5.26"/>
    <n v="1688.46"/>
    <x v="3943"/>
  </r>
  <r>
    <x v="3970"/>
    <s v="SP08"/>
    <s v="P02"/>
    <s v="G2"/>
    <x v="126"/>
    <x v="1171"/>
    <n v="105"/>
    <x v="0"/>
    <s v="Husein Augar"/>
    <n v="2023"/>
    <m/>
    <n v="7.48"/>
    <n v="785.40000000000009"/>
    <x v="3944"/>
  </r>
  <r>
    <x v="3971"/>
    <s v="SP08"/>
    <s v="P03"/>
    <s v="G1"/>
    <x v="122"/>
    <x v="2829"/>
    <n v="846"/>
    <x v="0"/>
    <s v="Husein Augar"/>
    <n v="2023"/>
    <m/>
    <n v="5.15"/>
    <n v="4356.9000000000005"/>
    <x v="3945"/>
  </r>
  <r>
    <x v="3972"/>
    <s v="SP08"/>
    <s v="P04"/>
    <s v="G2"/>
    <x v="361"/>
    <x v="2830"/>
    <n v="643"/>
    <x v="0"/>
    <s v="Husein Augar"/>
    <n v="2024"/>
    <m/>
    <n v="3.85"/>
    <n v="2475.5500000000002"/>
    <x v="3946"/>
  </r>
  <r>
    <x v="3973"/>
    <s v="SP08"/>
    <s v="P04"/>
    <s v="G1"/>
    <x v="16"/>
    <x v="1187"/>
    <n v="961"/>
    <x v="1"/>
    <s v="Husein Augar"/>
    <n v="2024"/>
    <m/>
    <n v="3.85"/>
    <n v="3699.85"/>
    <x v="3947"/>
  </r>
  <r>
    <x v="3974"/>
    <s v="SP08"/>
    <s v="P04"/>
    <s v="G2"/>
    <x v="204"/>
    <x v="2831"/>
    <n v="325"/>
    <x v="0"/>
    <s v="Husein Augar"/>
    <n v="2023"/>
    <m/>
    <n v="3.85"/>
    <n v="1251.25"/>
    <x v="3948"/>
  </r>
  <r>
    <x v="3975"/>
    <s v="SP08"/>
    <s v="P04"/>
    <s v="G6"/>
    <x v="39"/>
    <x v="2471"/>
    <n v="571"/>
    <x v="2"/>
    <s v="Husein Augar"/>
    <n v="2024"/>
    <m/>
    <n v="3.85"/>
    <n v="2198.35"/>
    <x v="3949"/>
  </r>
  <r>
    <x v="3976"/>
    <s v="SP08"/>
    <s v="P04"/>
    <s v="G1"/>
    <x v="364"/>
    <x v="2685"/>
    <n v="693"/>
    <x v="0"/>
    <s v="Husein Augar"/>
    <n v="2023"/>
    <m/>
    <n v="3.85"/>
    <n v="2668.05"/>
    <x v="3950"/>
  </r>
  <r>
    <x v="3977"/>
    <s v="SP08"/>
    <s v="P04"/>
    <s v="G1"/>
    <x v="277"/>
    <x v="2832"/>
    <n v="1456"/>
    <x v="0"/>
    <s v="Husein Augar"/>
    <n v="2024"/>
    <m/>
    <n v="3.85"/>
    <n v="5605.6"/>
    <x v="3951"/>
  </r>
  <r>
    <x v="3978"/>
    <s v="SP08"/>
    <s v="P04"/>
    <s v="G3"/>
    <x v="69"/>
    <x v="2833"/>
    <n v="372"/>
    <x v="0"/>
    <s v="Husein Augar"/>
    <n v="2023"/>
    <m/>
    <n v="3.85"/>
    <n v="1432.2"/>
    <x v="3952"/>
  </r>
  <r>
    <x v="3979"/>
    <s v="SP08"/>
    <s v="P05"/>
    <s v="G2"/>
    <x v="385"/>
    <x v="4"/>
    <n v="388"/>
    <x v="2"/>
    <s v="Husein Augar"/>
    <n v="2024"/>
    <m/>
    <n v="5.72"/>
    <n v="2219.36"/>
    <x v="3953"/>
  </r>
  <r>
    <x v="3980"/>
    <s v="SP08"/>
    <s v="P05"/>
    <s v="G6"/>
    <x v="241"/>
    <x v="983"/>
    <n v="793"/>
    <x v="0"/>
    <s v="Husein Augar"/>
    <n v="2024"/>
    <m/>
    <n v="5.72"/>
    <n v="4535.96"/>
    <x v="3954"/>
  </r>
  <r>
    <x v="3981"/>
    <s v="SP08"/>
    <s v="P05"/>
    <s v="G1"/>
    <x v="223"/>
    <x v="2397"/>
    <n v="240"/>
    <x v="0"/>
    <s v="Husein Augar"/>
    <n v="2023"/>
    <m/>
    <n v="5.72"/>
    <n v="1372.8"/>
    <x v="3955"/>
  </r>
  <r>
    <x v="3982"/>
    <s v="SP08"/>
    <s v="P05"/>
    <s v="G1"/>
    <x v="365"/>
    <x v="871"/>
    <n v="887"/>
    <x v="2"/>
    <s v="Husein Augar"/>
    <n v="2024"/>
    <m/>
    <n v="5.72"/>
    <n v="5073.6399999999994"/>
    <x v="3956"/>
  </r>
  <r>
    <x v="3983"/>
    <s v="SP08"/>
    <s v="P05"/>
    <s v="G5"/>
    <x v="323"/>
    <x v="2834"/>
    <n v="164"/>
    <x v="1"/>
    <s v="Husein Augar"/>
    <n v="2024"/>
    <m/>
    <n v="5.72"/>
    <n v="938.07999999999993"/>
    <x v="3957"/>
  </r>
  <r>
    <x v="3984"/>
    <s v="SP08"/>
    <s v="P05"/>
    <s v="G6"/>
    <x v="11"/>
    <x v="2835"/>
    <n v="255"/>
    <x v="2"/>
    <s v="Husein Augar"/>
    <n v="2024"/>
    <m/>
    <n v="5.72"/>
    <n v="1458.6"/>
    <x v="3958"/>
  </r>
  <r>
    <x v="3985"/>
    <s v="SP08"/>
    <s v="P05"/>
    <s v="G5"/>
    <x v="341"/>
    <x v="2744"/>
    <n v="260"/>
    <x v="0"/>
    <s v="Husein Augar"/>
    <n v="2023"/>
    <m/>
    <n v="5.72"/>
    <n v="1487.2"/>
    <x v="3959"/>
  </r>
  <r>
    <x v="3986"/>
    <s v="SP08"/>
    <s v="P06"/>
    <s v="G1"/>
    <x v="109"/>
    <x v="2294"/>
    <n v="154"/>
    <x v="3"/>
    <s v="Husein Augar"/>
    <n v="2024"/>
    <m/>
    <n v="6.31"/>
    <n v="971.7399999999999"/>
    <x v="3960"/>
  </r>
  <r>
    <x v="3987"/>
    <s v="SP08"/>
    <s v="P06"/>
    <s v="G1"/>
    <x v="335"/>
    <x v="2836"/>
    <n v="41"/>
    <x v="1"/>
    <s v="Husein Augar"/>
    <n v="2024"/>
    <m/>
    <n v="6.31"/>
    <n v="258.70999999999998"/>
    <x v="3961"/>
  </r>
  <r>
    <x v="3988"/>
    <s v="SP08"/>
    <s v="P07"/>
    <s v="G2"/>
    <x v="256"/>
    <x v="2837"/>
    <n v="194"/>
    <x v="0"/>
    <s v="Husein Augar"/>
    <n v="2024"/>
    <m/>
    <n v="9.94"/>
    <n v="1928.36"/>
    <x v="3962"/>
  </r>
  <r>
    <x v="3989"/>
    <s v="SP08"/>
    <s v="P07"/>
    <s v="G4"/>
    <x v="150"/>
    <x v="2838"/>
    <n v="174"/>
    <x v="0"/>
    <s v="Husein Augar"/>
    <n v="2023"/>
    <m/>
    <n v="9.94"/>
    <n v="1729.56"/>
    <x v="3963"/>
  </r>
  <r>
    <x v="3990"/>
    <s v="SP08"/>
    <s v="P08"/>
    <s v="G1"/>
    <x v="335"/>
    <x v="578"/>
    <n v="200"/>
    <x v="1"/>
    <s v="Husein Augar"/>
    <n v="2024"/>
    <m/>
    <n v="7.73"/>
    <n v="1546"/>
    <x v="3964"/>
  </r>
  <r>
    <x v="3991"/>
    <s v="SP08"/>
    <s v="P08"/>
    <s v="G1"/>
    <x v="338"/>
    <x v="2839"/>
    <n v="631"/>
    <x v="0"/>
    <s v="Husein Augar"/>
    <n v="2023"/>
    <m/>
    <n v="7.73"/>
    <n v="4877.63"/>
    <x v="3965"/>
  </r>
  <r>
    <x v="3992"/>
    <s v="SP08"/>
    <s v="P08"/>
    <s v="G2"/>
    <x v="40"/>
    <x v="2840"/>
    <n v="396"/>
    <x v="0"/>
    <s v="Husein Augar"/>
    <n v="2023"/>
    <m/>
    <n v="7.73"/>
    <n v="3061.0800000000004"/>
    <x v="3966"/>
  </r>
  <r>
    <x v="3993"/>
    <s v="SP08"/>
    <s v="P08"/>
    <s v="G2"/>
    <x v="105"/>
    <x v="2841"/>
    <n v="831"/>
    <x v="1"/>
    <s v="Husein Augar"/>
    <n v="2024"/>
    <m/>
    <n v="7.73"/>
    <n v="6423.63"/>
    <x v="3967"/>
  </r>
  <r>
    <x v="3994"/>
    <s v="SP08"/>
    <s v="P09"/>
    <s v="G1"/>
    <x v="19"/>
    <x v="2842"/>
    <n v="484"/>
    <x v="0"/>
    <s v="Husein Augar"/>
    <n v="2023"/>
    <m/>
    <n v="3.68"/>
    <n v="1781.1200000000001"/>
    <x v="3968"/>
  </r>
  <r>
    <x v="3995"/>
    <s v="SP08"/>
    <s v="P10"/>
    <s v="G1"/>
    <x v="207"/>
    <x v="2656"/>
    <n v="135"/>
    <x v="0"/>
    <s v="Husein Augar"/>
    <n v="2024"/>
    <m/>
    <n v="8.2200000000000006"/>
    <n v="1109.7"/>
    <x v="3969"/>
  </r>
  <r>
    <x v="3996"/>
    <s v="SP08"/>
    <s v="P10"/>
    <s v="G4"/>
    <x v="357"/>
    <x v="1251"/>
    <n v="455"/>
    <x v="0"/>
    <s v="Husein Augar"/>
    <n v="2024"/>
    <m/>
    <n v="8.2200000000000006"/>
    <n v="3740.1000000000004"/>
    <x v="3970"/>
  </r>
  <r>
    <x v="3997"/>
    <s v="SP08"/>
    <s v="P10"/>
    <s v="G2"/>
    <x v="393"/>
    <x v="2843"/>
    <n v="161"/>
    <x v="0"/>
    <s v="Husein Augar"/>
    <n v="2024"/>
    <m/>
    <n v="8.2200000000000006"/>
    <n v="1323.42"/>
    <x v="3971"/>
  </r>
  <r>
    <x v="3998"/>
    <s v="SP08"/>
    <s v="P10"/>
    <s v="G6"/>
    <x v="216"/>
    <x v="602"/>
    <n v="152"/>
    <x v="0"/>
    <s v="Husein Augar"/>
    <n v="2024"/>
    <m/>
    <n v="8.2200000000000006"/>
    <n v="1249.44"/>
    <x v="3972"/>
  </r>
  <r>
    <x v="3999"/>
    <s v="SP08"/>
    <s v="P10"/>
    <s v="G6"/>
    <x v="76"/>
    <x v="2844"/>
    <n v="777"/>
    <x v="0"/>
    <s v="Husein Augar"/>
    <n v="2023"/>
    <m/>
    <n v="8.2200000000000006"/>
    <n v="6386.9400000000005"/>
    <x v="3973"/>
  </r>
  <r>
    <x v="4000"/>
    <s v="SP08"/>
    <s v="P10"/>
    <s v="G6"/>
    <x v="452"/>
    <x v="846"/>
    <n v="463"/>
    <x v="0"/>
    <s v="Husein Augar"/>
    <n v="2023"/>
    <m/>
    <n v="8.2200000000000006"/>
    <n v="3805.86"/>
    <x v="3974"/>
  </r>
  <r>
    <x v="4001"/>
    <s v="SP08"/>
    <s v="P10"/>
    <s v="G4"/>
    <x v="8"/>
    <x v="1427"/>
    <n v="13"/>
    <x v="0"/>
    <s v="Husein Augar"/>
    <n v="2023"/>
    <m/>
    <n v="8.2200000000000006"/>
    <n v="106.86000000000001"/>
    <x v="3975"/>
  </r>
  <r>
    <x v="4002"/>
    <s v="SP08"/>
    <s v="P10"/>
    <s v="G6"/>
    <x v="80"/>
    <x v="2845"/>
    <n v="617"/>
    <x v="0"/>
    <s v="Husein Augar"/>
    <n v="2024"/>
    <m/>
    <n v="8.2200000000000006"/>
    <n v="5071.7400000000007"/>
    <x v="3976"/>
  </r>
  <r>
    <x v="4003"/>
    <s v="SP08"/>
    <s v="P12"/>
    <s v="G2"/>
    <x v="193"/>
    <x v="2846"/>
    <n v="137"/>
    <x v="0"/>
    <s v="Husein Augar"/>
    <n v="2023"/>
    <m/>
    <n v="4.74"/>
    <n v="649.38"/>
    <x v="3977"/>
  </r>
  <r>
    <x v="4004"/>
    <s v="SP08"/>
    <s v="P12"/>
    <s v="G5"/>
    <x v="18"/>
    <x v="2847"/>
    <n v="869"/>
    <x v="0"/>
    <s v="Husein Augar"/>
    <n v="2023"/>
    <m/>
    <n v="4.74"/>
    <n v="4119.0600000000004"/>
    <x v="3978"/>
  </r>
  <r>
    <x v="4005"/>
    <s v="SP08"/>
    <s v="P12"/>
    <s v="G4"/>
    <x v="225"/>
    <x v="2848"/>
    <n v="310"/>
    <x v="1"/>
    <s v="Husein Augar"/>
    <n v="2024"/>
    <m/>
    <n v="4.74"/>
    <n v="1469.4"/>
    <x v="3979"/>
  </r>
  <r>
    <x v="4006"/>
    <s v="SP08"/>
    <s v="P13"/>
    <s v="G1"/>
    <x v="35"/>
    <x v="241"/>
    <n v="675"/>
    <x v="0"/>
    <s v="Husein Augar"/>
    <n v="2024"/>
    <m/>
    <n v="10.51"/>
    <n v="7094.25"/>
    <x v="3980"/>
  </r>
  <r>
    <x v="4007"/>
    <s v="SP08"/>
    <s v="P13"/>
    <s v="G5"/>
    <x v="189"/>
    <x v="2849"/>
    <n v="696"/>
    <x v="0"/>
    <s v="Husein Augar"/>
    <n v="2023"/>
    <m/>
    <n v="10.51"/>
    <n v="7314.96"/>
    <x v="3981"/>
  </r>
  <r>
    <x v="4008"/>
    <s v="SP08"/>
    <s v="P13"/>
    <s v="G5"/>
    <x v="82"/>
    <x v="1164"/>
    <n v="398"/>
    <x v="0"/>
    <s v="Husein Augar"/>
    <n v="2024"/>
    <m/>
    <n v="10.51"/>
    <n v="4182.9799999999996"/>
    <x v="3982"/>
  </r>
  <r>
    <x v="4009"/>
    <s v="SP08"/>
    <s v="P13"/>
    <s v="G2"/>
    <x v="282"/>
    <x v="317"/>
    <n v="515"/>
    <x v="0"/>
    <s v="Husein Augar"/>
    <n v="2024"/>
    <m/>
    <n v="10.51"/>
    <n v="5412.65"/>
    <x v="3983"/>
  </r>
  <r>
    <x v="4010"/>
    <s v="SP08"/>
    <s v="P13"/>
    <s v="G5"/>
    <x v="370"/>
    <x v="2850"/>
    <n v="662"/>
    <x v="0"/>
    <s v="Husein Augar"/>
    <n v="2024"/>
    <m/>
    <n v="10.51"/>
    <n v="6957.62"/>
    <x v="3984"/>
  </r>
  <r>
    <x v="4011"/>
    <s v="SP08"/>
    <s v="P14"/>
    <s v="G2"/>
    <x v="315"/>
    <x v="1242"/>
    <n v="136"/>
    <x v="0"/>
    <s v="Husein Augar"/>
    <n v="2023"/>
    <m/>
    <n v="6.43"/>
    <n v="874.48"/>
    <x v="3985"/>
  </r>
  <r>
    <x v="4012"/>
    <s v="SP08"/>
    <s v="P14"/>
    <s v="G2"/>
    <x v="33"/>
    <x v="2851"/>
    <n v="342"/>
    <x v="0"/>
    <s v="Husein Augar"/>
    <n v="2023"/>
    <m/>
    <n v="6.43"/>
    <n v="2199.06"/>
    <x v="3986"/>
  </r>
  <r>
    <x v="4013"/>
    <s v="SP08"/>
    <s v="P14"/>
    <s v="G1"/>
    <x v="330"/>
    <x v="1612"/>
    <n v="514"/>
    <x v="0"/>
    <s v="Husein Augar"/>
    <n v="2024"/>
    <m/>
    <n v="6.43"/>
    <n v="3305.02"/>
    <x v="3987"/>
  </r>
  <r>
    <x v="4014"/>
    <s v="SP08"/>
    <s v="P15"/>
    <s v="G2"/>
    <x v="225"/>
    <x v="1278"/>
    <n v="327"/>
    <x v="1"/>
    <s v="Husein Augar"/>
    <n v="2024"/>
    <m/>
    <n v="12.41"/>
    <n v="4058.07"/>
    <x v="3988"/>
  </r>
  <r>
    <x v="4015"/>
    <s v="SP08"/>
    <s v="P17"/>
    <s v="G6"/>
    <x v="285"/>
    <x v="2852"/>
    <n v="1709"/>
    <x v="0"/>
    <s v="Husein Augar"/>
    <n v="2023"/>
    <m/>
    <n v="8.43"/>
    <n v="14406.869999999999"/>
    <x v="3989"/>
  </r>
  <r>
    <x v="4016"/>
    <s v="SP08"/>
    <s v="P17"/>
    <s v="G2"/>
    <x v="182"/>
    <x v="2853"/>
    <n v="1493"/>
    <x v="0"/>
    <s v="Husein Augar"/>
    <n v="2023"/>
    <m/>
    <n v="8.43"/>
    <n v="12585.99"/>
    <x v="3990"/>
  </r>
  <r>
    <x v="4017"/>
    <s v="SP08"/>
    <s v="P18"/>
    <s v="G1"/>
    <x v="262"/>
    <x v="2854"/>
    <n v="158"/>
    <x v="0"/>
    <s v="Husein Augar"/>
    <n v="2023"/>
    <m/>
    <n v="6.8"/>
    <n v="1074.3999999999999"/>
    <x v="3991"/>
  </r>
  <r>
    <x v="4018"/>
    <s v="SP08"/>
    <s v="P18"/>
    <s v="G2"/>
    <x v="292"/>
    <x v="2855"/>
    <n v="1669"/>
    <x v="0"/>
    <s v="Husein Augar"/>
    <n v="2024"/>
    <m/>
    <n v="6.8"/>
    <n v="11349.199999999999"/>
    <x v="3992"/>
  </r>
  <r>
    <x v="4019"/>
    <s v="SP08"/>
    <s v="P18"/>
    <s v="G1"/>
    <x v="296"/>
    <x v="2856"/>
    <n v="1801"/>
    <x v="0"/>
    <s v="Husein Augar"/>
    <n v="2023"/>
    <m/>
    <n v="6.8"/>
    <n v="12246.8"/>
    <x v="3993"/>
  </r>
  <r>
    <x v="4020"/>
    <s v="SP08"/>
    <s v="P18"/>
    <s v="G6"/>
    <x v="1"/>
    <x v="2107"/>
    <n v="750"/>
    <x v="0"/>
    <s v="Husein Augar"/>
    <n v="2023"/>
    <m/>
    <n v="6.8"/>
    <n v="5100"/>
    <x v="3994"/>
  </r>
  <r>
    <x v="4021"/>
    <s v="SP08"/>
    <s v="P19"/>
    <s v="G5"/>
    <x v="97"/>
    <x v="2857"/>
    <n v="281"/>
    <x v="0"/>
    <s v="Husein Augar"/>
    <n v="2023"/>
    <m/>
    <n v="5.04"/>
    <n v="1416.24"/>
    <x v="3995"/>
  </r>
  <r>
    <x v="4022"/>
    <s v="SP08"/>
    <s v="P20"/>
    <s v="G5"/>
    <x v="421"/>
    <x v="2858"/>
    <n v="752"/>
    <x v="0"/>
    <s v="Husein Augar"/>
    <n v="2023"/>
    <m/>
    <n v="2.76"/>
    <n v="2075.52"/>
    <x v="3996"/>
  </r>
  <r>
    <x v="4023"/>
    <s v="SP08"/>
    <s v="P20"/>
    <s v="G1"/>
    <x v="116"/>
    <x v="409"/>
    <n v="122"/>
    <x v="0"/>
    <s v="Husein Augar"/>
    <n v="2023"/>
    <m/>
    <n v="2.76"/>
    <n v="336.71999999999997"/>
    <x v="3997"/>
  </r>
  <r>
    <x v="4024"/>
    <s v="SP08"/>
    <s v="P20"/>
    <s v="G5"/>
    <x v="222"/>
    <x v="2415"/>
    <n v="993"/>
    <x v="0"/>
    <s v="Husein Augar"/>
    <n v="2024"/>
    <m/>
    <n v="2.76"/>
    <n v="2740.68"/>
    <x v="3998"/>
  </r>
  <r>
    <x v="4025"/>
    <s v="SP08"/>
    <s v="P21"/>
    <s v="G1"/>
    <x v="45"/>
    <x v="1736"/>
    <n v="26"/>
    <x v="0"/>
    <s v="Husein Augar"/>
    <n v="2023"/>
    <m/>
    <n v="3.32"/>
    <n v="86.32"/>
    <x v="3999"/>
  </r>
  <r>
    <x v="4026"/>
    <s v="SP08"/>
    <s v="P22"/>
    <s v="G5"/>
    <x v="84"/>
    <x v="1694"/>
    <n v="260"/>
    <x v="0"/>
    <s v="Husein Augar"/>
    <n v="2023"/>
    <m/>
    <n v="2.65"/>
    <n v="689"/>
    <x v="4000"/>
  </r>
  <r>
    <x v="4027"/>
    <s v="SP08"/>
    <s v="P22"/>
    <s v="G5"/>
    <x v="372"/>
    <x v="2859"/>
    <n v="457"/>
    <x v="0"/>
    <s v="Husein Augar"/>
    <n v="2023"/>
    <m/>
    <n v="2.65"/>
    <n v="1211.05"/>
    <x v="4001"/>
  </r>
  <r>
    <x v="4028"/>
    <s v="SP08"/>
    <s v="P22"/>
    <s v="G1"/>
    <x v="132"/>
    <x v="456"/>
    <n v="75"/>
    <x v="0"/>
    <s v="Husein Augar"/>
    <n v="2023"/>
    <m/>
    <n v="2.65"/>
    <n v="198.75"/>
    <x v="4002"/>
  </r>
  <r>
    <x v="4029"/>
    <s v="SP08"/>
    <s v="P22"/>
    <s v="G2"/>
    <x v="340"/>
    <x v="2860"/>
    <n v="238"/>
    <x v="0"/>
    <s v="Husein Augar"/>
    <n v="2023"/>
    <m/>
    <n v="2.65"/>
    <n v="630.69999999999993"/>
    <x v="4003"/>
  </r>
  <r>
    <x v="4030"/>
    <s v="SP08"/>
    <s v="P22"/>
    <s v="G2"/>
    <x v="47"/>
    <x v="356"/>
    <n v="100"/>
    <x v="2"/>
    <s v="Husein Augar"/>
    <n v="2024"/>
    <m/>
    <n v="2.65"/>
    <n v="265"/>
    <x v="4004"/>
  </r>
  <r>
    <x v="4031"/>
    <s v="SP08"/>
    <s v="P22"/>
    <s v="G1"/>
    <x v="52"/>
    <x v="2861"/>
    <n v="37"/>
    <x v="0"/>
    <s v="Husein Augar"/>
    <n v="2023"/>
    <m/>
    <n v="2.65"/>
    <n v="98.05"/>
    <x v="4005"/>
  </r>
  <r>
    <x v="4032"/>
    <s v="SP08"/>
    <s v="P22"/>
    <s v="G2"/>
    <x v="68"/>
    <x v="2712"/>
    <n v="372"/>
    <x v="1"/>
    <s v="Husein Augar"/>
    <n v="2024"/>
    <m/>
    <n v="2.65"/>
    <n v="985.8"/>
    <x v="4006"/>
  </r>
  <r>
    <x v="4033"/>
    <s v="SP08"/>
    <s v="P22"/>
    <s v="G4"/>
    <x v="331"/>
    <x v="2862"/>
    <n v="758"/>
    <x v="0"/>
    <s v="Husein Augar"/>
    <n v="2024"/>
    <m/>
    <n v="2.65"/>
    <n v="2008.7"/>
    <x v="4007"/>
  </r>
  <r>
    <x v="4034"/>
    <s v="SP08"/>
    <s v="P01"/>
    <s v="G4"/>
    <x v="365"/>
    <x v="441"/>
    <n v="49"/>
    <x v="2"/>
    <s v="Husein Augar"/>
    <n v="2024"/>
    <m/>
    <n v="5.26"/>
    <n v="257.74"/>
    <x v="4008"/>
  </r>
  <r>
    <x v="4035"/>
    <s v="SP08"/>
    <s v="P01"/>
    <s v="G6"/>
    <x v="145"/>
    <x v="2863"/>
    <n v="481"/>
    <x v="0"/>
    <s v="Husein Augar"/>
    <n v="2023"/>
    <m/>
    <n v="5.26"/>
    <n v="2530.06"/>
    <x v="4009"/>
  </r>
  <r>
    <x v="4036"/>
    <s v="SP08"/>
    <s v="P01"/>
    <s v="G6"/>
    <x v="450"/>
    <x v="2864"/>
    <n v="584"/>
    <x v="0"/>
    <s v="Husein Augar"/>
    <n v="2023"/>
    <m/>
    <n v="5.26"/>
    <n v="3071.8399999999997"/>
    <x v="4010"/>
  </r>
  <r>
    <x v="4037"/>
    <s v="SP08"/>
    <s v="P02"/>
    <s v="G5"/>
    <x v="336"/>
    <x v="1344"/>
    <n v="179"/>
    <x v="0"/>
    <s v="Husein Augar"/>
    <n v="2023"/>
    <m/>
    <n v="7.48"/>
    <n v="1338.92"/>
    <x v="4011"/>
  </r>
  <r>
    <x v="4038"/>
    <s v="SP08"/>
    <s v="P02"/>
    <s v="G6"/>
    <x v="453"/>
    <x v="661"/>
    <n v="242"/>
    <x v="0"/>
    <s v="Husein Augar"/>
    <n v="2024"/>
    <m/>
    <n v="7.48"/>
    <n v="1810.16"/>
    <x v="4012"/>
  </r>
  <r>
    <x v="4039"/>
    <s v="SP08"/>
    <s v="P03"/>
    <s v="G1"/>
    <x v="219"/>
    <x v="2865"/>
    <n v="645"/>
    <x v="0"/>
    <s v="Husein Augar"/>
    <n v="2023"/>
    <m/>
    <n v="5.15"/>
    <n v="3321.7500000000005"/>
    <x v="4013"/>
  </r>
  <r>
    <x v="4040"/>
    <s v="SP08"/>
    <s v="P04"/>
    <s v="G6"/>
    <x v="408"/>
    <x v="339"/>
    <n v="467"/>
    <x v="0"/>
    <s v="Husein Augar"/>
    <n v="2023"/>
    <m/>
    <n v="3.85"/>
    <n v="1797.95"/>
    <x v="348"/>
  </r>
  <r>
    <x v="4041"/>
    <s v="SP08"/>
    <s v="P04"/>
    <s v="G1"/>
    <x v="424"/>
    <x v="2618"/>
    <n v="525"/>
    <x v="0"/>
    <s v="Husein Augar"/>
    <n v="2024"/>
    <m/>
    <n v="3.85"/>
    <n v="2021.25"/>
    <x v="4014"/>
  </r>
  <r>
    <x v="4042"/>
    <s v="SP08"/>
    <s v="P04"/>
    <s v="G5"/>
    <x v="85"/>
    <x v="2866"/>
    <n v="1067"/>
    <x v="1"/>
    <s v="Husein Augar"/>
    <n v="2024"/>
    <m/>
    <n v="3.85"/>
    <n v="4107.95"/>
    <x v="4015"/>
  </r>
  <r>
    <x v="4043"/>
    <s v="SP08"/>
    <s v="P04"/>
    <s v="G6"/>
    <x v="18"/>
    <x v="562"/>
    <n v="1046"/>
    <x v="0"/>
    <s v="Husein Augar"/>
    <n v="2023"/>
    <m/>
    <n v="3.85"/>
    <n v="4027.1"/>
    <x v="4016"/>
  </r>
  <r>
    <x v="4044"/>
    <s v="SP08"/>
    <s v="P04"/>
    <s v="G6"/>
    <x v="250"/>
    <x v="2698"/>
    <n v="141"/>
    <x v="0"/>
    <s v="Husein Augar"/>
    <n v="2023"/>
    <m/>
    <n v="3.85"/>
    <n v="542.85"/>
    <x v="4017"/>
  </r>
  <r>
    <x v="4045"/>
    <s v="SP08"/>
    <s v="P04"/>
    <s v="G2"/>
    <x v="309"/>
    <x v="952"/>
    <n v="703"/>
    <x v="1"/>
    <s v="Husein Augar"/>
    <n v="2024"/>
    <m/>
    <n v="3.85"/>
    <n v="2706.55"/>
    <x v="4018"/>
  </r>
  <r>
    <x v="4046"/>
    <s v="SP08"/>
    <s v="P05"/>
    <s v="G1"/>
    <x v="419"/>
    <x v="1628"/>
    <n v="93"/>
    <x v="0"/>
    <s v="Husein Augar"/>
    <n v="2024"/>
    <m/>
    <n v="5.72"/>
    <n v="531.95999999999992"/>
    <x v="4019"/>
  </r>
  <r>
    <x v="4047"/>
    <s v="SP08"/>
    <s v="P05"/>
    <s v="G2"/>
    <x v="296"/>
    <x v="337"/>
    <n v="348"/>
    <x v="0"/>
    <s v="Husein Augar"/>
    <n v="2023"/>
    <m/>
    <n v="5.72"/>
    <n v="1990.56"/>
    <x v="4020"/>
  </r>
  <r>
    <x v="4048"/>
    <s v="SP08"/>
    <s v="P05"/>
    <s v="G3"/>
    <x v="56"/>
    <x v="2867"/>
    <n v="398"/>
    <x v="1"/>
    <s v="Husein Augar"/>
    <n v="2024"/>
    <m/>
    <n v="5.72"/>
    <n v="2276.56"/>
    <x v="4021"/>
  </r>
  <r>
    <x v="4049"/>
    <s v="SP08"/>
    <s v="P05"/>
    <s v="G2"/>
    <x v="105"/>
    <x v="2464"/>
    <n v="1385"/>
    <x v="1"/>
    <s v="Husein Augar"/>
    <n v="2024"/>
    <m/>
    <n v="5.72"/>
    <n v="7922.2"/>
    <x v="4022"/>
  </r>
  <r>
    <x v="4050"/>
    <s v="SP08"/>
    <s v="P05"/>
    <s v="G1"/>
    <x v="250"/>
    <x v="2868"/>
    <n v="37"/>
    <x v="0"/>
    <s v="Husein Augar"/>
    <n v="2023"/>
    <m/>
    <n v="5.72"/>
    <n v="211.64"/>
    <x v="4023"/>
  </r>
  <r>
    <x v="4051"/>
    <s v="SP08"/>
    <s v="P05"/>
    <s v="G5"/>
    <x v="326"/>
    <x v="2490"/>
    <n v="327"/>
    <x v="0"/>
    <s v="Husein Augar"/>
    <n v="2023"/>
    <m/>
    <n v="5.72"/>
    <n v="1870.4399999999998"/>
    <x v="4024"/>
  </r>
  <r>
    <x v="4052"/>
    <s v="SP08"/>
    <s v="P05"/>
    <s v="G5"/>
    <x v="376"/>
    <x v="325"/>
    <n v="402"/>
    <x v="0"/>
    <s v="Husein Augar"/>
    <n v="2023"/>
    <m/>
    <n v="5.72"/>
    <n v="2299.44"/>
    <x v="4025"/>
  </r>
  <r>
    <x v="4053"/>
    <s v="SP08"/>
    <s v="P06"/>
    <s v="G2"/>
    <x v="315"/>
    <x v="663"/>
    <n v="240"/>
    <x v="0"/>
    <s v="Husein Augar"/>
    <n v="2023"/>
    <m/>
    <n v="6.31"/>
    <n v="1514.3999999999999"/>
    <x v="4026"/>
  </r>
  <r>
    <x v="4054"/>
    <s v="SP08"/>
    <s v="P07"/>
    <s v="G6"/>
    <x v="320"/>
    <x v="1238"/>
    <n v="220"/>
    <x v="0"/>
    <s v="Husein Augar"/>
    <n v="2024"/>
    <m/>
    <n v="9.94"/>
    <n v="2186.7999999999997"/>
    <x v="4027"/>
  </r>
  <r>
    <x v="4055"/>
    <s v="SP08"/>
    <s v="P07"/>
    <s v="G6"/>
    <x v="175"/>
    <x v="2869"/>
    <n v="201"/>
    <x v="0"/>
    <s v="Husein Augar"/>
    <n v="2023"/>
    <m/>
    <n v="9.94"/>
    <n v="1997.9399999999998"/>
    <x v="4028"/>
  </r>
  <r>
    <x v="4056"/>
    <s v="SP08"/>
    <s v="P07"/>
    <s v="G1"/>
    <x v="197"/>
    <x v="1823"/>
    <n v="195"/>
    <x v="0"/>
    <s v="Husein Augar"/>
    <n v="2023"/>
    <m/>
    <n v="9.94"/>
    <n v="1938.3"/>
    <x v="4029"/>
  </r>
  <r>
    <x v="4057"/>
    <s v="SP08"/>
    <s v="P08"/>
    <s v="G1"/>
    <x v="121"/>
    <x v="2019"/>
    <n v="544"/>
    <x v="0"/>
    <s v="Husein Augar"/>
    <n v="2023"/>
    <m/>
    <n v="7.73"/>
    <n v="4205.12"/>
    <x v="4030"/>
  </r>
  <r>
    <x v="4058"/>
    <s v="SP08"/>
    <s v="P08"/>
    <s v="G6"/>
    <x v="9"/>
    <x v="2870"/>
    <n v="506"/>
    <x v="0"/>
    <s v="Husein Augar"/>
    <n v="2024"/>
    <m/>
    <n v="7.73"/>
    <n v="3911.38"/>
    <x v="4031"/>
  </r>
  <r>
    <x v="4059"/>
    <s v="SP08"/>
    <s v="P08"/>
    <s v="G4"/>
    <x v="133"/>
    <x v="2871"/>
    <n v="325"/>
    <x v="0"/>
    <s v="Husein Augar"/>
    <n v="2023"/>
    <m/>
    <n v="7.73"/>
    <n v="2512.25"/>
    <x v="4032"/>
  </r>
  <r>
    <x v="4060"/>
    <s v="SP08"/>
    <s v="P08"/>
    <s v="G5"/>
    <x v="121"/>
    <x v="2872"/>
    <n v="445"/>
    <x v="0"/>
    <s v="Husein Augar"/>
    <n v="2023"/>
    <m/>
    <n v="7.73"/>
    <n v="3439.8500000000004"/>
    <x v="4033"/>
  </r>
  <r>
    <x v="4061"/>
    <s v="SP08"/>
    <s v="P09"/>
    <s v="G3"/>
    <x v="342"/>
    <x v="2873"/>
    <n v="222"/>
    <x v="0"/>
    <s v="Husein Augar"/>
    <n v="2024"/>
    <m/>
    <n v="3.68"/>
    <n v="816.96"/>
    <x v="4034"/>
  </r>
  <r>
    <x v="4062"/>
    <s v="SP08"/>
    <s v="P09"/>
    <s v="G4"/>
    <x v="236"/>
    <x v="2874"/>
    <n v="433"/>
    <x v="0"/>
    <s v="Husein Augar"/>
    <n v="2023"/>
    <m/>
    <n v="3.68"/>
    <n v="1593.44"/>
    <x v="4035"/>
  </r>
  <r>
    <x v="4063"/>
    <s v="SP08"/>
    <s v="P10"/>
    <s v="G2"/>
    <x v="191"/>
    <x v="1998"/>
    <n v="115"/>
    <x v="0"/>
    <s v="Husein Augar"/>
    <n v="2024"/>
    <m/>
    <n v="8.2200000000000006"/>
    <n v="945.30000000000007"/>
    <x v="4036"/>
  </r>
  <r>
    <x v="4064"/>
    <s v="SP08"/>
    <s v="P10"/>
    <s v="G6"/>
    <x v="85"/>
    <x v="962"/>
    <n v="809"/>
    <x v="1"/>
    <s v="Husein Augar"/>
    <n v="2024"/>
    <m/>
    <n v="8.2200000000000006"/>
    <n v="6649.9800000000005"/>
    <x v="4037"/>
  </r>
  <r>
    <x v="4065"/>
    <s v="SP08"/>
    <s v="P10"/>
    <s v="G2"/>
    <x v="233"/>
    <x v="2875"/>
    <n v="1567"/>
    <x v="0"/>
    <s v="Husein Augar"/>
    <n v="2023"/>
    <m/>
    <n v="8.2200000000000006"/>
    <n v="12880.740000000002"/>
    <x v="4038"/>
  </r>
  <r>
    <x v="4066"/>
    <s v="SP08"/>
    <s v="P12"/>
    <s v="G5"/>
    <x v="427"/>
    <x v="478"/>
    <n v="296"/>
    <x v="0"/>
    <s v="Husein Augar"/>
    <n v="2023"/>
    <m/>
    <n v="4.74"/>
    <n v="1403.04"/>
    <x v="4039"/>
  </r>
  <r>
    <x v="4067"/>
    <s v="SP08"/>
    <s v="P12"/>
    <s v="G6"/>
    <x v="357"/>
    <x v="531"/>
    <n v="687"/>
    <x v="0"/>
    <s v="Husein Augar"/>
    <n v="2024"/>
    <m/>
    <n v="4.74"/>
    <n v="3256.38"/>
    <x v="4040"/>
  </r>
  <r>
    <x v="4068"/>
    <s v="SP08"/>
    <s v="P12"/>
    <s v="G1"/>
    <x v="273"/>
    <x v="1404"/>
    <n v="419"/>
    <x v="1"/>
    <s v="Husein Augar"/>
    <n v="2024"/>
    <m/>
    <n v="4.74"/>
    <n v="1986.0600000000002"/>
    <x v="4041"/>
  </r>
  <r>
    <x v="4069"/>
    <s v="SP08"/>
    <s v="P12"/>
    <s v="G6"/>
    <x v="154"/>
    <x v="172"/>
    <n v="684"/>
    <x v="0"/>
    <s v="Husein Augar"/>
    <n v="2024"/>
    <m/>
    <n v="4.74"/>
    <n v="3242.1600000000003"/>
    <x v="4042"/>
  </r>
  <r>
    <x v="4070"/>
    <s v="SP08"/>
    <s v="P13"/>
    <s v="G5"/>
    <x v="171"/>
    <x v="1956"/>
    <n v="608"/>
    <x v="2"/>
    <s v="Husein Augar"/>
    <n v="2024"/>
    <m/>
    <n v="10.51"/>
    <n v="6390.08"/>
    <x v="4043"/>
  </r>
  <r>
    <x v="4071"/>
    <s v="SP08"/>
    <s v="P13"/>
    <s v="G6"/>
    <x v="88"/>
    <x v="2876"/>
    <n v="376"/>
    <x v="0"/>
    <s v="Husein Augar"/>
    <n v="2023"/>
    <m/>
    <n v="10.51"/>
    <n v="3951.7599999999998"/>
    <x v="4044"/>
  </r>
  <r>
    <x v="4072"/>
    <s v="SP08"/>
    <s v="P14"/>
    <s v="G1"/>
    <x v="223"/>
    <x v="551"/>
    <n v="279"/>
    <x v="0"/>
    <s v="Husein Augar"/>
    <n v="2023"/>
    <m/>
    <n v="6.43"/>
    <n v="1793.97"/>
    <x v="4045"/>
  </r>
  <r>
    <x v="4073"/>
    <s v="SP08"/>
    <s v="P16"/>
    <s v="G2"/>
    <x v="59"/>
    <x v="2857"/>
    <n v="582"/>
    <x v="0"/>
    <s v="Husein Augar"/>
    <n v="2024"/>
    <m/>
    <n v="9.57"/>
    <n v="5569.74"/>
    <x v="4046"/>
  </r>
  <r>
    <x v="4074"/>
    <s v="SP08"/>
    <s v="P16"/>
    <s v="G5"/>
    <x v="358"/>
    <x v="2877"/>
    <n v="253"/>
    <x v="0"/>
    <s v="Husein Augar"/>
    <n v="2023"/>
    <m/>
    <n v="9.57"/>
    <n v="2421.21"/>
    <x v="4047"/>
  </r>
  <r>
    <x v="4075"/>
    <s v="SP08"/>
    <s v="P16"/>
    <s v="G6"/>
    <x v="345"/>
    <x v="870"/>
    <n v="170"/>
    <x v="0"/>
    <s v="Husein Augar"/>
    <n v="2023"/>
    <m/>
    <n v="9.57"/>
    <n v="1626.9"/>
    <x v="4048"/>
  </r>
  <r>
    <x v="4076"/>
    <s v="SP08"/>
    <s v="P17"/>
    <s v="G5"/>
    <x v="279"/>
    <x v="30"/>
    <n v="237"/>
    <x v="0"/>
    <s v="Husein Augar"/>
    <n v="2023"/>
    <m/>
    <n v="8.43"/>
    <n v="1997.9099999999999"/>
    <x v="4049"/>
  </r>
  <r>
    <x v="4077"/>
    <s v="SP08"/>
    <s v="P17"/>
    <s v="G3"/>
    <x v="229"/>
    <x v="863"/>
    <n v="876"/>
    <x v="0"/>
    <s v="Husein Augar"/>
    <n v="2023"/>
    <m/>
    <n v="8.43"/>
    <n v="7384.6799999999994"/>
    <x v="4050"/>
  </r>
  <r>
    <x v="4078"/>
    <s v="SP08"/>
    <s v="P18"/>
    <s v="G2"/>
    <x v="308"/>
    <x v="2585"/>
    <n v="612"/>
    <x v="0"/>
    <s v="Husein Augar"/>
    <n v="2024"/>
    <m/>
    <n v="6.8"/>
    <n v="4161.5999999999995"/>
    <x v="4051"/>
  </r>
  <r>
    <x v="4079"/>
    <s v="SP08"/>
    <s v="P18"/>
    <s v="G6"/>
    <x v="82"/>
    <x v="2878"/>
    <n v="214"/>
    <x v="3"/>
    <s v="Husein Augar"/>
    <n v="2024"/>
    <m/>
    <n v="6.8"/>
    <n v="1455.2"/>
    <x v="4052"/>
  </r>
  <r>
    <x v="4080"/>
    <s v="SP08"/>
    <s v="P18"/>
    <s v="G6"/>
    <x v="75"/>
    <x v="2879"/>
    <n v="1853"/>
    <x v="0"/>
    <s v="Husein Augar"/>
    <n v="2023"/>
    <m/>
    <n v="6.8"/>
    <n v="12600.4"/>
    <x v="4053"/>
  </r>
  <r>
    <x v="4081"/>
    <s v="SP08"/>
    <s v="P18"/>
    <s v="G6"/>
    <x v="317"/>
    <x v="2880"/>
    <n v="400"/>
    <x v="0"/>
    <s v="Husein Augar"/>
    <n v="2023"/>
    <m/>
    <n v="6.8"/>
    <n v="2720"/>
    <x v="4054"/>
  </r>
  <r>
    <x v="4082"/>
    <s v="SP08"/>
    <s v="P18"/>
    <s v="G5"/>
    <x v="309"/>
    <x v="2881"/>
    <n v="1440"/>
    <x v="1"/>
    <s v="Husein Augar"/>
    <n v="2024"/>
    <m/>
    <n v="6.8"/>
    <n v="9792"/>
    <x v="4055"/>
  </r>
  <r>
    <x v="4083"/>
    <s v="SP08"/>
    <s v="P18"/>
    <s v="G6"/>
    <x v="159"/>
    <x v="776"/>
    <n v="314"/>
    <x v="0"/>
    <s v="Husein Augar"/>
    <n v="2023"/>
    <m/>
    <n v="6.8"/>
    <n v="2135.1999999999998"/>
    <x v="4056"/>
  </r>
  <r>
    <x v="4084"/>
    <s v="SP08"/>
    <s v="P18"/>
    <s v="G4"/>
    <x v="333"/>
    <x v="2882"/>
    <n v="1611"/>
    <x v="0"/>
    <s v="Husein Augar"/>
    <n v="2023"/>
    <m/>
    <n v="6.8"/>
    <n v="10954.8"/>
    <x v="4057"/>
  </r>
  <r>
    <x v="4085"/>
    <s v="SP08"/>
    <s v="P19"/>
    <s v="G5"/>
    <x v="36"/>
    <x v="971"/>
    <n v="106"/>
    <x v="0"/>
    <s v="Husein Augar"/>
    <n v="2023"/>
    <m/>
    <n v="5.04"/>
    <n v="534.24"/>
    <x v="4058"/>
  </r>
  <r>
    <x v="4086"/>
    <s v="SP08"/>
    <s v="P20"/>
    <s v="G3"/>
    <x v="200"/>
    <x v="2883"/>
    <n v="624"/>
    <x v="1"/>
    <s v="Husein Augar"/>
    <n v="2024"/>
    <m/>
    <n v="2.76"/>
    <n v="1722.2399999999998"/>
    <x v="4059"/>
  </r>
  <r>
    <x v="4087"/>
    <s v="SP08"/>
    <s v="P20"/>
    <s v="G6"/>
    <x v="409"/>
    <x v="319"/>
    <n v="571"/>
    <x v="0"/>
    <s v="Husein Augar"/>
    <n v="2024"/>
    <m/>
    <n v="2.76"/>
    <n v="1575.9599999999998"/>
    <x v="327"/>
  </r>
  <r>
    <x v="4088"/>
    <s v="SP08"/>
    <s v="P21"/>
    <s v="G3"/>
    <x v="292"/>
    <x v="2884"/>
    <n v="343"/>
    <x v="0"/>
    <s v="Husein Augar"/>
    <n v="2024"/>
    <m/>
    <n v="3.32"/>
    <n v="1138.76"/>
    <x v="4060"/>
  </r>
  <r>
    <x v="4089"/>
    <s v="SP08"/>
    <s v="P21"/>
    <s v="G5"/>
    <x v="237"/>
    <x v="1736"/>
    <n v="28"/>
    <x v="0"/>
    <s v="Husein Augar"/>
    <n v="2024"/>
    <m/>
    <n v="3.32"/>
    <n v="92.96"/>
    <x v="4061"/>
  </r>
  <r>
    <x v="4090"/>
    <s v="SP08"/>
    <s v="P21"/>
    <s v="G1"/>
    <x v="292"/>
    <x v="2885"/>
    <n v="185"/>
    <x v="0"/>
    <s v="Husein Augar"/>
    <n v="2024"/>
    <m/>
    <n v="3.32"/>
    <n v="614.19999999999993"/>
    <x v="4062"/>
  </r>
  <r>
    <x v="4091"/>
    <s v="SP08"/>
    <s v="P21"/>
    <s v="G2"/>
    <x v="137"/>
    <x v="1248"/>
    <n v="436"/>
    <x v="2"/>
    <s v="Husein Augar"/>
    <n v="2024"/>
    <m/>
    <n v="3.32"/>
    <n v="1447.52"/>
    <x v="4063"/>
  </r>
  <r>
    <x v="4092"/>
    <s v="SP08"/>
    <s v="P22"/>
    <s v="G2"/>
    <x v="270"/>
    <x v="2886"/>
    <n v="352"/>
    <x v="0"/>
    <s v="Husein Augar"/>
    <n v="2024"/>
    <m/>
    <n v="2.65"/>
    <n v="932.8"/>
    <x v="4064"/>
  </r>
  <r>
    <x v="4093"/>
    <s v="SP08"/>
    <s v="P22"/>
    <s v="G2"/>
    <x v="45"/>
    <x v="2887"/>
    <n v="415"/>
    <x v="0"/>
    <s v="Husein Augar"/>
    <n v="2023"/>
    <m/>
    <n v="2.65"/>
    <n v="1099.75"/>
    <x v="4065"/>
  </r>
  <r>
    <x v="4094"/>
    <s v="SP08"/>
    <s v="P22"/>
    <s v="G6"/>
    <x v="370"/>
    <x v="2888"/>
    <n v="389"/>
    <x v="0"/>
    <s v="Husein Augar"/>
    <n v="2024"/>
    <m/>
    <n v="2.65"/>
    <n v="1030.8499999999999"/>
    <x v="4066"/>
  </r>
  <r>
    <x v="4095"/>
    <s v="SP08"/>
    <s v="P22"/>
    <s v="G5"/>
    <x v="333"/>
    <x v="2889"/>
    <n v="388"/>
    <x v="3"/>
    <s v="Husein Augar"/>
    <n v="2023"/>
    <m/>
    <n v="2.65"/>
    <n v="1028.2"/>
    <x v="4067"/>
  </r>
  <r>
    <x v="4096"/>
    <s v="SP08"/>
    <s v="P22"/>
    <s v="G1"/>
    <x v="286"/>
    <x v="2890"/>
    <n v="680"/>
    <x v="0"/>
    <s v="Husein Augar"/>
    <n v="2024"/>
    <m/>
    <n v="2.65"/>
    <n v="1802"/>
    <x v="4068"/>
  </r>
  <r>
    <x v="4097"/>
    <s v="SP08"/>
    <s v="P22"/>
    <s v="G4"/>
    <x v="342"/>
    <x v="2002"/>
    <n v="268"/>
    <x v="0"/>
    <s v="Husein Augar"/>
    <n v="2024"/>
    <m/>
    <n v="2.65"/>
    <n v="710.19999999999993"/>
    <x v="4069"/>
  </r>
  <r>
    <x v="4098"/>
    <s v="SP08"/>
    <s v="P01"/>
    <s v="G6"/>
    <x v="91"/>
    <x v="1570"/>
    <n v="670"/>
    <x v="0"/>
    <s v="Husein Augar"/>
    <n v="2024"/>
    <m/>
    <n v="5.26"/>
    <n v="3524.2"/>
    <x v="4070"/>
  </r>
  <r>
    <x v="4099"/>
    <s v="SP08"/>
    <s v="P01"/>
    <s v="G6"/>
    <x v="11"/>
    <x v="2891"/>
    <n v="502"/>
    <x v="2"/>
    <s v="Husein Augar"/>
    <n v="2024"/>
    <m/>
    <n v="5.26"/>
    <n v="2640.52"/>
    <x v="4071"/>
  </r>
  <r>
    <x v="4100"/>
    <s v="SP08"/>
    <s v="P03"/>
    <s v="G5"/>
    <x v="222"/>
    <x v="2892"/>
    <n v="903"/>
    <x v="0"/>
    <s v="Husein Augar"/>
    <n v="2024"/>
    <m/>
    <n v="5.15"/>
    <n v="4650.4500000000007"/>
    <x v="4072"/>
  </r>
  <r>
    <x v="4101"/>
    <s v="SP08"/>
    <s v="P04"/>
    <s v="G6"/>
    <x v="253"/>
    <x v="1044"/>
    <n v="510"/>
    <x v="3"/>
    <s v="Husein Augar"/>
    <n v="2023"/>
    <m/>
    <n v="3.85"/>
    <n v="1963.5"/>
    <x v="4073"/>
  </r>
  <r>
    <x v="4102"/>
    <s v="SP08"/>
    <s v="P04"/>
    <s v="G5"/>
    <x v="34"/>
    <x v="2893"/>
    <n v="310"/>
    <x v="0"/>
    <s v="Husein Augar"/>
    <n v="2023"/>
    <m/>
    <n v="3.85"/>
    <n v="1193.5"/>
    <x v="4074"/>
  </r>
  <r>
    <x v="4103"/>
    <s v="SP08"/>
    <s v="P04"/>
    <s v="G4"/>
    <x v="130"/>
    <x v="469"/>
    <n v="513"/>
    <x v="0"/>
    <s v="Husein Augar"/>
    <n v="2023"/>
    <m/>
    <n v="3.85"/>
    <n v="1975.05"/>
    <x v="4075"/>
  </r>
  <r>
    <x v="4104"/>
    <s v="SP08"/>
    <s v="P05"/>
    <s v="G5"/>
    <x v="109"/>
    <x v="2419"/>
    <n v="27"/>
    <x v="0"/>
    <s v="Husein Augar"/>
    <n v="2024"/>
    <m/>
    <n v="5.72"/>
    <n v="154.44"/>
    <x v="4076"/>
  </r>
  <r>
    <x v="4105"/>
    <s v="SP08"/>
    <s v="P05"/>
    <s v="G1"/>
    <x v="346"/>
    <x v="1781"/>
    <n v="89"/>
    <x v="2"/>
    <s v="Husein Augar"/>
    <n v="2024"/>
    <m/>
    <n v="5.72"/>
    <n v="509.08"/>
    <x v="4077"/>
  </r>
  <r>
    <x v="4106"/>
    <s v="SP08"/>
    <s v="P06"/>
    <s v="G5"/>
    <x v="296"/>
    <x v="78"/>
    <n v="244"/>
    <x v="0"/>
    <s v="Husein Augar"/>
    <n v="2023"/>
    <m/>
    <n v="6.31"/>
    <n v="1539.6399999999999"/>
    <x v="4078"/>
  </r>
  <r>
    <x v="4107"/>
    <s v="SP08"/>
    <s v="P06"/>
    <s v="G6"/>
    <x v="367"/>
    <x v="2894"/>
    <n v="575"/>
    <x v="0"/>
    <s v="Husein Augar"/>
    <n v="2024"/>
    <m/>
    <n v="6.31"/>
    <n v="3628.25"/>
    <x v="4079"/>
  </r>
  <r>
    <x v="4108"/>
    <s v="SP08"/>
    <s v="P07"/>
    <s v="G5"/>
    <x v="49"/>
    <x v="864"/>
    <n v="204"/>
    <x v="2"/>
    <s v="Husein Augar"/>
    <n v="2024"/>
    <m/>
    <n v="9.94"/>
    <n v="2027.76"/>
    <x v="4080"/>
  </r>
  <r>
    <x v="4109"/>
    <s v="SP08"/>
    <s v="P07"/>
    <s v="G1"/>
    <x v="309"/>
    <x v="1355"/>
    <n v="241"/>
    <x v="1"/>
    <s v="Husein Augar"/>
    <n v="2024"/>
    <m/>
    <n v="9.94"/>
    <n v="2395.54"/>
    <x v="4081"/>
  </r>
  <r>
    <x v="4110"/>
    <s v="SP08"/>
    <s v="P07"/>
    <s v="G5"/>
    <x v="405"/>
    <x v="2895"/>
    <n v="211"/>
    <x v="0"/>
    <s v="Husein Augar"/>
    <n v="2023"/>
    <m/>
    <n v="9.94"/>
    <n v="2097.3399999999997"/>
    <x v="4082"/>
  </r>
  <r>
    <x v="4111"/>
    <s v="SP08"/>
    <s v="P07"/>
    <s v="G6"/>
    <x v="102"/>
    <x v="2254"/>
    <n v="211"/>
    <x v="0"/>
    <s v="Husein Augar"/>
    <n v="2024"/>
    <m/>
    <n v="9.94"/>
    <n v="2097.3399999999997"/>
    <x v="4083"/>
  </r>
  <r>
    <x v="4112"/>
    <s v="SP08"/>
    <s v="P08"/>
    <s v="G5"/>
    <x v="156"/>
    <x v="2658"/>
    <n v="322"/>
    <x v="0"/>
    <s v="Husein Augar"/>
    <n v="2023"/>
    <m/>
    <n v="7.73"/>
    <n v="2489.06"/>
    <x v="4084"/>
  </r>
  <r>
    <x v="4113"/>
    <s v="SP08"/>
    <s v="P08"/>
    <s v="G2"/>
    <x v="204"/>
    <x v="2896"/>
    <n v="447"/>
    <x v="0"/>
    <s v="Husein Augar"/>
    <n v="2023"/>
    <m/>
    <n v="7.73"/>
    <n v="3455.3100000000004"/>
    <x v="4085"/>
  </r>
  <r>
    <x v="4114"/>
    <s v="SP08"/>
    <s v="P09"/>
    <s v="G6"/>
    <x v="257"/>
    <x v="2897"/>
    <n v="647"/>
    <x v="0"/>
    <s v="Husein Augar"/>
    <n v="2023"/>
    <m/>
    <n v="3.68"/>
    <n v="2380.96"/>
    <x v="4086"/>
  </r>
  <r>
    <x v="4115"/>
    <s v="SP08"/>
    <s v="P10"/>
    <s v="G1"/>
    <x v="449"/>
    <x v="2898"/>
    <n v="1205"/>
    <x v="0"/>
    <s v="Husein Augar"/>
    <n v="2024"/>
    <m/>
    <n v="8.2200000000000006"/>
    <n v="9905.1"/>
    <x v="4087"/>
  </r>
  <r>
    <x v="4116"/>
    <s v="SP08"/>
    <s v="P10"/>
    <s v="G6"/>
    <x v="160"/>
    <x v="1184"/>
    <n v="113"/>
    <x v="0"/>
    <s v="Husein Augar"/>
    <n v="2023"/>
    <m/>
    <n v="8.2200000000000006"/>
    <n v="928.86000000000013"/>
    <x v="4088"/>
  </r>
  <r>
    <x v="4117"/>
    <s v="SP08"/>
    <s v="P10"/>
    <s v="G5"/>
    <x v="112"/>
    <x v="2899"/>
    <n v="184"/>
    <x v="0"/>
    <s v="Husein Augar"/>
    <n v="2023"/>
    <m/>
    <n v="8.2200000000000006"/>
    <n v="1512.48"/>
    <x v="4089"/>
  </r>
  <r>
    <x v="4118"/>
    <s v="SP08"/>
    <s v="P10"/>
    <s v="G5"/>
    <x v="143"/>
    <x v="2262"/>
    <n v="150"/>
    <x v="0"/>
    <s v="Husein Augar"/>
    <n v="2023"/>
    <m/>
    <n v="8.2200000000000006"/>
    <n v="1233"/>
    <x v="4090"/>
  </r>
  <r>
    <x v="4119"/>
    <s v="SP08"/>
    <s v="P10"/>
    <s v="G6"/>
    <x v="321"/>
    <x v="2900"/>
    <n v="213"/>
    <x v="0"/>
    <s v="Husein Augar"/>
    <n v="2024"/>
    <m/>
    <n v="8.2200000000000006"/>
    <n v="1750.8600000000001"/>
    <x v="4091"/>
  </r>
  <r>
    <x v="4120"/>
    <s v="SP08"/>
    <s v="P11"/>
    <s v="G4"/>
    <x v="172"/>
    <x v="2888"/>
    <n v="411"/>
    <x v="0"/>
    <s v="Husein Augar"/>
    <n v="2023"/>
    <m/>
    <n v="10.23"/>
    <n v="4204.53"/>
    <x v="4092"/>
  </r>
  <r>
    <x v="4121"/>
    <s v="SP08"/>
    <s v="P11"/>
    <s v="G4"/>
    <x v="23"/>
    <x v="2901"/>
    <n v="451"/>
    <x v="1"/>
    <s v="Husein Augar"/>
    <n v="2024"/>
    <m/>
    <n v="10.23"/>
    <n v="4613.7300000000005"/>
    <x v="4093"/>
  </r>
  <r>
    <x v="4122"/>
    <s v="SP08"/>
    <s v="P12"/>
    <s v="G2"/>
    <x v="203"/>
    <x v="772"/>
    <n v="255"/>
    <x v="0"/>
    <s v="Husein Augar"/>
    <n v="2023"/>
    <m/>
    <n v="4.74"/>
    <n v="1208.7"/>
    <x v="4094"/>
  </r>
  <r>
    <x v="4123"/>
    <s v="SP08"/>
    <s v="P12"/>
    <s v="G2"/>
    <x v="232"/>
    <x v="2902"/>
    <n v="704"/>
    <x v="0"/>
    <s v="Husein Augar"/>
    <n v="2023"/>
    <m/>
    <n v="4.74"/>
    <n v="3336.96"/>
    <x v="4095"/>
  </r>
  <r>
    <x v="4124"/>
    <s v="SP08"/>
    <s v="P13"/>
    <s v="G1"/>
    <x v="353"/>
    <x v="2618"/>
    <n v="394"/>
    <x v="0"/>
    <s v="Husein Augar"/>
    <n v="2024"/>
    <m/>
    <n v="10.51"/>
    <n v="4140.9399999999996"/>
    <x v="4096"/>
  </r>
  <r>
    <x v="4125"/>
    <s v="SP08"/>
    <s v="P13"/>
    <s v="G2"/>
    <x v="58"/>
    <x v="547"/>
    <n v="965"/>
    <x v="0"/>
    <s v="Husein Augar"/>
    <n v="2023"/>
    <m/>
    <n v="10.51"/>
    <n v="10142.15"/>
    <x v="4097"/>
  </r>
  <r>
    <x v="4126"/>
    <s v="SP08"/>
    <s v="P13"/>
    <s v="G5"/>
    <x v="193"/>
    <x v="2903"/>
    <n v="393"/>
    <x v="0"/>
    <s v="Husein Augar"/>
    <n v="2023"/>
    <m/>
    <n v="10.51"/>
    <n v="4130.43"/>
    <x v="4098"/>
  </r>
  <r>
    <x v="4127"/>
    <s v="SP08"/>
    <s v="P14"/>
    <s v="G1"/>
    <x v="252"/>
    <x v="650"/>
    <n v="400"/>
    <x v="1"/>
    <s v="Husein Augar"/>
    <n v="2024"/>
    <m/>
    <n v="6.43"/>
    <n v="2572"/>
    <x v="463"/>
  </r>
  <r>
    <x v="4128"/>
    <s v="SP08"/>
    <s v="P14"/>
    <s v="G6"/>
    <x v="77"/>
    <x v="782"/>
    <n v="288"/>
    <x v="0"/>
    <s v="Husein Augar"/>
    <n v="2023"/>
    <m/>
    <n v="6.43"/>
    <n v="1851.84"/>
    <x v="4099"/>
  </r>
  <r>
    <x v="4129"/>
    <s v="SP08"/>
    <s v="P14"/>
    <s v="G1"/>
    <x v="144"/>
    <x v="969"/>
    <n v="373"/>
    <x v="1"/>
    <s v="Husein Augar"/>
    <n v="2024"/>
    <m/>
    <n v="6.43"/>
    <n v="2398.39"/>
    <x v="4100"/>
  </r>
  <r>
    <x v="4130"/>
    <s v="SP08"/>
    <s v="P14"/>
    <s v="G4"/>
    <x v="241"/>
    <x v="2326"/>
    <n v="278"/>
    <x v="0"/>
    <s v="Husein Augar"/>
    <n v="2024"/>
    <m/>
    <n v="6.43"/>
    <n v="1787.54"/>
    <x v="4101"/>
  </r>
  <r>
    <x v="4131"/>
    <s v="SP08"/>
    <s v="P14"/>
    <s v="G6"/>
    <x v="369"/>
    <x v="1192"/>
    <n v="308"/>
    <x v="0"/>
    <s v="Husein Augar"/>
    <n v="2023"/>
    <m/>
    <n v="6.43"/>
    <n v="1980.4399999999998"/>
    <x v="4102"/>
  </r>
  <r>
    <x v="4132"/>
    <s v="SP08"/>
    <s v="P15"/>
    <s v="G5"/>
    <x v="422"/>
    <x v="2904"/>
    <n v="288"/>
    <x v="0"/>
    <s v="Husein Augar"/>
    <n v="2023"/>
    <m/>
    <n v="12.41"/>
    <n v="3574.08"/>
    <x v="4103"/>
  </r>
  <r>
    <x v="4133"/>
    <s v="SP08"/>
    <s v="P16"/>
    <s v="G5"/>
    <x v="61"/>
    <x v="2108"/>
    <n v="51"/>
    <x v="0"/>
    <s v="Husein Augar"/>
    <n v="2024"/>
    <m/>
    <n v="9.57"/>
    <n v="488.07"/>
    <x v="4104"/>
  </r>
  <r>
    <x v="4134"/>
    <s v="SP08"/>
    <s v="P16"/>
    <s v="G4"/>
    <x v="357"/>
    <x v="2821"/>
    <n v="931"/>
    <x v="0"/>
    <s v="Husein Augar"/>
    <n v="2024"/>
    <m/>
    <n v="9.57"/>
    <n v="8909.67"/>
    <x v="4105"/>
  </r>
  <r>
    <x v="4135"/>
    <s v="SP08"/>
    <s v="P16"/>
    <s v="G1"/>
    <x v="191"/>
    <x v="2905"/>
    <n v="694"/>
    <x v="0"/>
    <s v="Husein Augar"/>
    <n v="2024"/>
    <m/>
    <n v="9.57"/>
    <n v="6641.58"/>
    <x v="4106"/>
  </r>
  <r>
    <x v="4136"/>
    <s v="SP08"/>
    <s v="P16"/>
    <s v="G6"/>
    <x v="100"/>
    <x v="108"/>
    <n v="708"/>
    <x v="0"/>
    <s v="Husein Augar"/>
    <n v="2023"/>
    <m/>
    <n v="9.57"/>
    <n v="6775.56"/>
    <x v="4107"/>
  </r>
  <r>
    <x v="4137"/>
    <s v="SP08"/>
    <s v="P17"/>
    <s v="G4"/>
    <x v="428"/>
    <x v="2906"/>
    <n v="1414"/>
    <x v="0"/>
    <s v="Husein Augar"/>
    <n v="2024"/>
    <m/>
    <n v="8.43"/>
    <n v="11920.02"/>
    <x v="4108"/>
  </r>
  <r>
    <x v="4138"/>
    <s v="SP08"/>
    <s v="P17"/>
    <s v="G2"/>
    <x v="40"/>
    <x v="482"/>
    <n v="770"/>
    <x v="0"/>
    <s v="Husein Augar"/>
    <n v="2023"/>
    <m/>
    <n v="8.43"/>
    <n v="6491.0999999999995"/>
    <x v="4109"/>
  </r>
  <r>
    <x v="4139"/>
    <s v="SP08"/>
    <s v="P17"/>
    <s v="G2"/>
    <x v="268"/>
    <x v="2907"/>
    <n v="1013"/>
    <x v="0"/>
    <s v="Husein Augar"/>
    <n v="2024"/>
    <m/>
    <n v="8.43"/>
    <n v="8539.59"/>
    <x v="4110"/>
  </r>
  <r>
    <x v="4140"/>
    <s v="SP08"/>
    <s v="P18"/>
    <s v="G1"/>
    <x v="361"/>
    <x v="1312"/>
    <n v="1092"/>
    <x v="0"/>
    <s v="Husein Augar"/>
    <n v="2024"/>
    <m/>
    <n v="6.8"/>
    <n v="7425.5999999999995"/>
    <x v="4111"/>
  </r>
  <r>
    <x v="4141"/>
    <s v="SP08"/>
    <s v="P18"/>
    <s v="G5"/>
    <x v="53"/>
    <x v="2908"/>
    <n v="265"/>
    <x v="2"/>
    <s v="Husein Augar"/>
    <n v="2024"/>
    <m/>
    <n v="6.8"/>
    <n v="1802"/>
    <x v="4112"/>
  </r>
  <r>
    <x v="4142"/>
    <s v="SP08"/>
    <s v="P18"/>
    <s v="G6"/>
    <x v="112"/>
    <x v="1782"/>
    <n v="874"/>
    <x v="0"/>
    <s v="Husein Augar"/>
    <n v="2023"/>
    <m/>
    <n v="6.8"/>
    <n v="5943.2"/>
    <x v="4113"/>
  </r>
  <r>
    <x v="4143"/>
    <s v="SP08"/>
    <s v="P18"/>
    <s v="G2"/>
    <x v="23"/>
    <x v="827"/>
    <n v="274"/>
    <x v="1"/>
    <s v="Husein Augar"/>
    <n v="2024"/>
    <m/>
    <n v="6.8"/>
    <n v="1863.2"/>
    <x v="4114"/>
  </r>
  <r>
    <x v="4144"/>
    <s v="SP08"/>
    <s v="P18"/>
    <s v="G4"/>
    <x v="310"/>
    <x v="2112"/>
    <n v="440"/>
    <x v="0"/>
    <s v="Husein Augar"/>
    <n v="2024"/>
    <m/>
    <n v="6.8"/>
    <n v="2992"/>
    <x v="2653"/>
  </r>
  <r>
    <x v="4145"/>
    <s v="SP08"/>
    <s v="P19"/>
    <s v="G1"/>
    <x v="402"/>
    <x v="1634"/>
    <n v="121"/>
    <x v="0"/>
    <s v="Husein Augar"/>
    <n v="2023"/>
    <m/>
    <n v="5.04"/>
    <n v="609.84"/>
    <x v="4115"/>
  </r>
  <r>
    <x v="4146"/>
    <s v="SP08"/>
    <s v="P19"/>
    <s v="G6"/>
    <x v="309"/>
    <x v="2909"/>
    <n v="346"/>
    <x v="1"/>
    <s v="Husein Augar"/>
    <n v="2024"/>
    <m/>
    <n v="5.04"/>
    <n v="1743.84"/>
    <x v="4116"/>
  </r>
  <r>
    <x v="4147"/>
    <s v="SP08"/>
    <s v="P20"/>
    <s v="G4"/>
    <x v="181"/>
    <x v="2910"/>
    <n v="371"/>
    <x v="0"/>
    <s v="Husein Augar"/>
    <n v="2023"/>
    <m/>
    <n v="2.76"/>
    <n v="1023.9599999999999"/>
    <x v="4117"/>
  </r>
  <r>
    <x v="4148"/>
    <s v="SP08"/>
    <s v="P21"/>
    <s v="G6"/>
    <x v="11"/>
    <x v="2911"/>
    <n v="2149"/>
    <x v="2"/>
    <s v="Husein Augar"/>
    <n v="2024"/>
    <m/>
    <n v="3.32"/>
    <n v="7134.6799999999994"/>
    <x v="4118"/>
  </r>
  <r>
    <x v="4149"/>
    <s v="SP08"/>
    <s v="P21"/>
    <s v="G1"/>
    <x v="173"/>
    <x v="1033"/>
    <n v="223"/>
    <x v="0"/>
    <s v="Husein Augar"/>
    <n v="2023"/>
    <m/>
    <n v="3.32"/>
    <n v="740.36"/>
    <x v="4119"/>
  </r>
  <r>
    <x v="4150"/>
    <s v="SP08"/>
    <s v="P21"/>
    <s v="G2"/>
    <x v="266"/>
    <x v="2912"/>
    <n v="7"/>
    <x v="0"/>
    <s v="Husein Augar"/>
    <n v="2023"/>
    <m/>
    <n v="3.32"/>
    <n v="23.24"/>
    <x v="4120"/>
  </r>
  <r>
    <x v="4151"/>
    <s v="SP08"/>
    <s v="P21"/>
    <s v="G3"/>
    <x v="1"/>
    <x v="2913"/>
    <n v="441"/>
    <x v="0"/>
    <s v="Husein Augar"/>
    <n v="2023"/>
    <m/>
    <n v="3.32"/>
    <n v="1464.12"/>
    <x v="4121"/>
  </r>
  <r>
    <x v="4152"/>
    <s v="SP08"/>
    <s v="P21"/>
    <s v="G5"/>
    <x v="14"/>
    <x v="2197"/>
    <n v="1001"/>
    <x v="1"/>
    <s v="Husein Augar"/>
    <n v="2024"/>
    <m/>
    <n v="3.32"/>
    <n v="3323.3199999999997"/>
    <x v="4122"/>
  </r>
  <r>
    <x v="4153"/>
    <s v="SP08"/>
    <s v="P22"/>
    <s v="G3"/>
    <x v="329"/>
    <x v="2914"/>
    <n v="138"/>
    <x v="0"/>
    <s v="Husein Augar"/>
    <n v="2023"/>
    <m/>
    <n v="2.65"/>
    <n v="365.7"/>
    <x v="4123"/>
  </r>
  <r>
    <x v="4154"/>
    <s v="SP08"/>
    <s v="P22"/>
    <s v="G2"/>
    <x v="84"/>
    <x v="2041"/>
    <n v="413"/>
    <x v="0"/>
    <s v="Husein Augar"/>
    <n v="2023"/>
    <m/>
    <n v="2.65"/>
    <n v="1094.45"/>
    <x v="4124"/>
  </r>
  <r>
    <x v="4155"/>
    <s v="SP08"/>
    <s v="P01"/>
    <s v="G1"/>
    <x v="91"/>
    <x v="1112"/>
    <n v="392"/>
    <x v="0"/>
    <s v="Husein Augar"/>
    <n v="2024"/>
    <m/>
    <n v="5.26"/>
    <n v="2061.92"/>
    <x v="4125"/>
  </r>
  <r>
    <x v="4156"/>
    <s v="SP08"/>
    <s v="P01"/>
    <s v="G4"/>
    <x v="149"/>
    <x v="633"/>
    <n v="179"/>
    <x v="0"/>
    <s v="Husein Augar"/>
    <n v="2023"/>
    <m/>
    <n v="5.26"/>
    <n v="941.54"/>
    <x v="4126"/>
  </r>
  <r>
    <x v="4157"/>
    <s v="SP08"/>
    <s v="P01"/>
    <s v="G1"/>
    <x v="215"/>
    <x v="2135"/>
    <n v="240"/>
    <x v="2"/>
    <s v="Husein Augar"/>
    <n v="2024"/>
    <m/>
    <n v="5.26"/>
    <n v="1262.3999999999999"/>
    <x v="4127"/>
  </r>
  <r>
    <x v="4158"/>
    <s v="SP08"/>
    <s v="P02"/>
    <s v="G5"/>
    <x v="449"/>
    <x v="2915"/>
    <n v="256"/>
    <x v="0"/>
    <s v="Husein Augar"/>
    <n v="2024"/>
    <m/>
    <n v="7.48"/>
    <n v="1914.88"/>
    <x v="4128"/>
  </r>
  <r>
    <x v="4159"/>
    <s v="SP08"/>
    <s v="P03"/>
    <s v="G2"/>
    <x v="0"/>
    <x v="2916"/>
    <n v="1076"/>
    <x v="0"/>
    <s v="Husein Augar"/>
    <n v="2023"/>
    <m/>
    <n v="5.15"/>
    <n v="5541.4000000000005"/>
    <x v="4129"/>
  </r>
  <r>
    <x v="4160"/>
    <s v="SP08"/>
    <s v="P04"/>
    <s v="G2"/>
    <x v="113"/>
    <x v="1554"/>
    <n v="811"/>
    <x v="0"/>
    <s v="Husein Augar"/>
    <n v="2023"/>
    <m/>
    <n v="3.85"/>
    <n v="3122.35"/>
    <x v="4130"/>
  </r>
  <r>
    <x v="4161"/>
    <s v="SP08"/>
    <s v="P04"/>
    <s v="G6"/>
    <x v="269"/>
    <x v="2917"/>
    <n v="1266"/>
    <x v="0"/>
    <s v="Husein Augar"/>
    <n v="2024"/>
    <m/>
    <n v="3.85"/>
    <n v="4874.1000000000004"/>
    <x v="4131"/>
  </r>
  <r>
    <x v="4162"/>
    <s v="SP08"/>
    <s v="P04"/>
    <s v="G6"/>
    <x v="289"/>
    <x v="1116"/>
    <n v="45"/>
    <x v="0"/>
    <s v="Husein Augar"/>
    <n v="2023"/>
    <m/>
    <n v="3.85"/>
    <n v="173.25"/>
    <x v="4132"/>
  </r>
  <r>
    <x v="4163"/>
    <s v="SP08"/>
    <s v="P07"/>
    <s v="G2"/>
    <x v="221"/>
    <x v="2254"/>
    <n v="219"/>
    <x v="0"/>
    <s v="Husein Augar"/>
    <n v="2023"/>
    <m/>
    <n v="9.94"/>
    <n v="2176.8599999999997"/>
    <x v="2891"/>
  </r>
  <r>
    <x v="4164"/>
    <s v="SP08"/>
    <s v="P07"/>
    <s v="G6"/>
    <x v="31"/>
    <x v="2811"/>
    <n v="204"/>
    <x v="0"/>
    <s v="Husein Augar"/>
    <n v="2023"/>
    <m/>
    <n v="9.94"/>
    <n v="2027.76"/>
    <x v="4133"/>
  </r>
  <r>
    <x v="4165"/>
    <s v="SP08"/>
    <s v="P07"/>
    <s v="G1"/>
    <x v="43"/>
    <x v="2918"/>
    <n v="174"/>
    <x v="0"/>
    <s v="Husein Augar"/>
    <n v="2023"/>
    <m/>
    <n v="9.94"/>
    <n v="1729.56"/>
    <x v="4134"/>
  </r>
  <r>
    <x v="4166"/>
    <s v="SP08"/>
    <s v="P07"/>
    <s v="G5"/>
    <x v="416"/>
    <x v="1471"/>
    <n v="206"/>
    <x v="2"/>
    <s v="Husein Augar"/>
    <n v="2024"/>
    <m/>
    <n v="9.94"/>
    <n v="2047.6399999999999"/>
    <x v="4135"/>
  </r>
  <r>
    <x v="4167"/>
    <s v="SP08"/>
    <s v="P07"/>
    <s v="G1"/>
    <x v="377"/>
    <x v="2919"/>
    <n v="234"/>
    <x v="0"/>
    <s v="Husein Augar"/>
    <n v="2023"/>
    <m/>
    <n v="9.94"/>
    <n v="2325.96"/>
    <x v="4136"/>
  </r>
  <r>
    <x v="4168"/>
    <s v="SP08"/>
    <s v="P07"/>
    <s v="G3"/>
    <x v="337"/>
    <x v="1705"/>
    <n v="226"/>
    <x v="2"/>
    <s v="Husein Augar"/>
    <n v="2024"/>
    <m/>
    <n v="9.94"/>
    <n v="2246.44"/>
    <x v="4137"/>
  </r>
  <r>
    <x v="4169"/>
    <s v="SP08"/>
    <s v="P08"/>
    <s v="G2"/>
    <x v="152"/>
    <x v="1819"/>
    <n v="62"/>
    <x v="0"/>
    <s v="Husein Augar"/>
    <n v="2023"/>
    <m/>
    <n v="7.73"/>
    <n v="479.26000000000005"/>
    <x v="4138"/>
  </r>
  <r>
    <x v="4170"/>
    <s v="SP08"/>
    <s v="P08"/>
    <s v="G1"/>
    <x v="454"/>
    <x v="667"/>
    <n v="452"/>
    <x v="0"/>
    <s v="Husein Augar"/>
    <n v="2023"/>
    <m/>
    <n v="7.73"/>
    <n v="3493.96"/>
    <x v="4139"/>
  </r>
  <r>
    <x v="4171"/>
    <s v="SP08"/>
    <s v="P08"/>
    <s v="G6"/>
    <x v="434"/>
    <x v="2920"/>
    <n v="325"/>
    <x v="0"/>
    <s v="Husein Augar"/>
    <n v="2024"/>
    <m/>
    <n v="7.73"/>
    <n v="2512.25"/>
    <x v="4140"/>
  </r>
  <r>
    <x v="4172"/>
    <s v="SP08"/>
    <s v="P10"/>
    <s v="G2"/>
    <x v="252"/>
    <x v="143"/>
    <n v="55"/>
    <x v="1"/>
    <s v="Husein Augar"/>
    <n v="2024"/>
    <m/>
    <n v="8.2200000000000006"/>
    <n v="452.1"/>
    <x v="4141"/>
  </r>
  <r>
    <x v="4173"/>
    <s v="SP08"/>
    <s v="P10"/>
    <s v="G6"/>
    <x v="382"/>
    <x v="673"/>
    <n v="97"/>
    <x v="0"/>
    <s v="Husein Augar"/>
    <n v="2024"/>
    <m/>
    <n v="8.2200000000000006"/>
    <n v="797.34"/>
    <x v="4142"/>
  </r>
  <r>
    <x v="4174"/>
    <s v="SP08"/>
    <s v="P10"/>
    <s v="G6"/>
    <x v="66"/>
    <x v="1385"/>
    <n v="36"/>
    <x v="0"/>
    <s v="Husein Augar"/>
    <n v="2023"/>
    <m/>
    <n v="8.2200000000000006"/>
    <n v="295.92"/>
    <x v="4143"/>
  </r>
  <r>
    <x v="4175"/>
    <s v="SP08"/>
    <s v="P10"/>
    <s v="G5"/>
    <x v="261"/>
    <x v="2450"/>
    <n v="60"/>
    <x v="0"/>
    <s v="Husein Augar"/>
    <n v="2024"/>
    <m/>
    <n v="8.2200000000000006"/>
    <n v="493.20000000000005"/>
    <x v="4144"/>
  </r>
  <r>
    <x v="4176"/>
    <s v="SP08"/>
    <s v="P11"/>
    <s v="G1"/>
    <x v="358"/>
    <x v="1904"/>
    <n v="527"/>
    <x v="0"/>
    <s v="Husein Augar"/>
    <n v="2023"/>
    <m/>
    <n v="10.23"/>
    <n v="5391.21"/>
    <x v="4145"/>
  </r>
  <r>
    <x v="4177"/>
    <s v="SP08"/>
    <s v="P12"/>
    <s v="G6"/>
    <x v="31"/>
    <x v="909"/>
    <n v="281"/>
    <x v="0"/>
    <s v="Husein Augar"/>
    <n v="2023"/>
    <m/>
    <n v="4.74"/>
    <n v="1331.94"/>
    <x v="4146"/>
  </r>
  <r>
    <x v="4178"/>
    <s v="SP08"/>
    <s v="P13"/>
    <s v="G6"/>
    <x v="356"/>
    <x v="86"/>
    <n v="42"/>
    <x v="0"/>
    <s v="Husein Augar"/>
    <n v="2024"/>
    <m/>
    <n v="10.51"/>
    <n v="441.42"/>
    <x v="4147"/>
  </r>
  <r>
    <x v="4179"/>
    <s v="SP08"/>
    <s v="P13"/>
    <s v="G6"/>
    <x v="264"/>
    <x v="2170"/>
    <n v="58"/>
    <x v="1"/>
    <s v="Husein Augar"/>
    <n v="2024"/>
    <m/>
    <n v="10.51"/>
    <n v="609.58000000000004"/>
    <x v="4148"/>
  </r>
  <r>
    <x v="4180"/>
    <s v="SP08"/>
    <s v="P13"/>
    <s v="G6"/>
    <x v="156"/>
    <x v="2921"/>
    <n v="417"/>
    <x v="0"/>
    <s v="Husein Augar"/>
    <n v="2023"/>
    <m/>
    <n v="10.51"/>
    <n v="4382.67"/>
    <x v="4149"/>
  </r>
  <r>
    <x v="4181"/>
    <s v="SP08"/>
    <s v="P13"/>
    <s v="G6"/>
    <x v="175"/>
    <x v="2922"/>
    <n v="1609"/>
    <x v="0"/>
    <s v="Husein Augar"/>
    <n v="2023"/>
    <m/>
    <n v="10.51"/>
    <n v="16910.59"/>
    <x v="4150"/>
  </r>
  <r>
    <x v="4182"/>
    <s v="SP08"/>
    <s v="P14"/>
    <s v="G2"/>
    <x v="135"/>
    <x v="2923"/>
    <n v="257"/>
    <x v="0"/>
    <s v="Husein Augar"/>
    <n v="2023"/>
    <m/>
    <n v="6.43"/>
    <n v="1652.51"/>
    <x v="4151"/>
  </r>
  <r>
    <x v="4183"/>
    <s v="SP08"/>
    <s v="P14"/>
    <s v="G6"/>
    <x v="167"/>
    <x v="2924"/>
    <n v="503"/>
    <x v="0"/>
    <s v="Husein Augar"/>
    <n v="2023"/>
    <m/>
    <n v="6.43"/>
    <n v="3234.29"/>
    <x v="4152"/>
  </r>
  <r>
    <x v="4184"/>
    <s v="SP08"/>
    <s v="P14"/>
    <s v="G5"/>
    <x v="124"/>
    <x v="2527"/>
    <n v="225"/>
    <x v="3"/>
    <s v="Husein Augar"/>
    <n v="2023"/>
    <m/>
    <n v="6.43"/>
    <n v="1446.75"/>
    <x v="4153"/>
  </r>
  <r>
    <x v="4185"/>
    <s v="SP08"/>
    <s v="P15"/>
    <s v="G2"/>
    <x v="310"/>
    <x v="281"/>
    <n v="358"/>
    <x v="0"/>
    <s v="Husein Augar"/>
    <n v="2024"/>
    <m/>
    <n v="12.41"/>
    <n v="4442.78"/>
    <x v="4154"/>
  </r>
  <r>
    <x v="4186"/>
    <s v="SP08"/>
    <s v="P16"/>
    <s v="G2"/>
    <x v="224"/>
    <x v="968"/>
    <n v="135"/>
    <x v="0"/>
    <s v="Husein Augar"/>
    <n v="2023"/>
    <m/>
    <n v="9.57"/>
    <n v="1291.95"/>
    <x v="4155"/>
  </r>
  <r>
    <x v="4187"/>
    <s v="SP08"/>
    <s v="P16"/>
    <s v="G6"/>
    <x v="307"/>
    <x v="2925"/>
    <n v="678"/>
    <x v="0"/>
    <s v="Husein Augar"/>
    <n v="2023"/>
    <m/>
    <n v="9.57"/>
    <n v="6488.46"/>
    <x v="4156"/>
  </r>
  <r>
    <x v="4188"/>
    <s v="SP08"/>
    <s v="P17"/>
    <s v="G3"/>
    <x v="242"/>
    <x v="2926"/>
    <n v="1228"/>
    <x v="0"/>
    <s v="Husein Augar"/>
    <n v="2023"/>
    <m/>
    <n v="8.43"/>
    <n v="10352.039999999999"/>
    <x v="4157"/>
  </r>
  <r>
    <x v="4189"/>
    <s v="SP08"/>
    <s v="P17"/>
    <s v="G2"/>
    <x v="78"/>
    <x v="2927"/>
    <n v="170"/>
    <x v="0"/>
    <s v="Husein Augar"/>
    <n v="2023"/>
    <m/>
    <n v="8.43"/>
    <n v="1433.1"/>
    <x v="4158"/>
  </r>
  <r>
    <x v="4190"/>
    <s v="SP08"/>
    <s v="P18"/>
    <s v="G5"/>
    <x v="193"/>
    <x v="459"/>
    <n v="1089"/>
    <x v="0"/>
    <s v="Husein Augar"/>
    <n v="2023"/>
    <m/>
    <n v="6.8"/>
    <n v="7405.2"/>
    <x v="4159"/>
  </r>
  <r>
    <x v="4191"/>
    <s v="SP08"/>
    <s v="P18"/>
    <s v="G2"/>
    <x v="109"/>
    <x v="2224"/>
    <n v="767"/>
    <x v="0"/>
    <s v="Husein Augar"/>
    <n v="2024"/>
    <m/>
    <n v="6.8"/>
    <n v="5215.5999999999995"/>
    <x v="4160"/>
  </r>
  <r>
    <x v="4192"/>
    <s v="SP08"/>
    <s v="P18"/>
    <s v="G2"/>
    <x v="431"/>
    <x v="2928"/>
    <n v="89"/>
    <x v="0"/>
    <s v="Husein Augar"/>
    <n v="2023"/>
    <m/>
    <n v="6.8"/>
    <n v="605.19999999999993"/>
    <x v="4161"/>
  </r>
  <r>
    <x v="4193"/>
    <s v="SP08"/>
    <s v="P19"/>
    <s v="G6"/>
    <x v="2"/>
    <x v="2929"/>
    <n v="116"/>
    <x v="0"/>
    <s v="Husein Augar"/>
    <n v="2024"/>
    <m/>
    <n v="5.04"/>
    <n v="584.64"/>
    <x v="4162"/>
  </r>
  <r>
    <x v="4194"/>
    <s v="SP08"/>
    <s v="P20"/>
    <s v="G6"/>
    <x v="202"/>
    <x v="951"/>
    <n v="751"/>
    <x v="0"/>
    <s v="Husein Augar"/>
    <n v="2023"/>
    <m/>
    <n v="2.76"/>
    <n v="2072.7599999999998"/>
    <x v="4163"/>
  </r>
  <r>
    <x v="4195"/>
    <s v="SP08"/>
    <s v="P20"/>
    <s v="G6"/>
    <x v="296"/>
    <x v="2911"/>
    <n v="1505"/>
    <x v="0"/>
    <s v="Husein Augar"/>
    <n v="2023"/>
    <m/>
    <n v="2.76"/>
    <n v="4153.7999999999993"/>
    <x v="4164"/>
  </r>
  <r>
    <x v="4196"/>
    <s v="SP08"/>
    <s v="P21"/>
    <s v="G1"/>
    <x v="224"/>
    <x v="2930"/>
    <n v="547"/>
    <x v="0"/>
    <s v="Husein Augar"/>
    <n v="2023"/>
    <m/>
    <n v="3.32"/>
    <n v="1816.04"/>
    <x v="4165"/>
  </r>
  <r>
    <x v="4197"/>
    <s v="SP08"/>
    <s v="P21"/>
    <s v="G2"/>
    <x v="315"/>
    <x v="200"/>
    <n v="77"/>
    <x v="0"/>
    <s v="Husein Augar"/>
    <n v="2023"/>
    <m/>
    <n v="3.32"/>
    <n v="255.64"/>
    <x v="4166"/>
  </r>
  <r>
    <x v="4198"/>
    <s v="SP08"/>
    <s v="P21"/>
    <s v="G3"/>
    <x v="261"/>
    <x v="621"/>
    <n v="156"/>
    <x v="3"/>
    <s v="Husein Augar"/>
    <n v="2024"/>
    <m/>
    <n v="3.32"/>
    <n v="517.91999999999996"/>
    <x v="4167"/>
  </r>
  <r>
    <x v="4199"/>
    <s v="SP08"/>
    <s v="P22"/>
    <s v="G6"/>
    <x v="437"/>
    <x v="2631"/>
    <n v="412"/>
    <x v="0"/>
    <s v="Husein Augar"/>
    <n v="2023"/>
    <m/>
    <n v="2.65"/>
    <n v="1091.8"/>
    <x v="4168"/>
  </r>
  <r>
    <x v="4200"/>
    <s v="SP08"/>
    <s v="P01"/>
    <s v="G1"/>
    <x v="292"/>
    <x v="2189"/>
    <n v="707"/>
    <x v="0"/>
    <s v="Husein Augar"/>
    <n v="2024"/>
    <m/>
    <n v="5.26"/>
    <n v="3718.8199999999997"/>
    <x v="4169"/>
  </r>
  <r>
    <x v="4201"/>
    <s v="SP08"/>
    <s v="P01"/>
    <s v="G3"/>
    <x v="1"/>
    <x v="2931"/>
    <n v="523"/>
    <x v="0"/>
    <s v="Husein Augar"/>
    <n v="2023"/>
    <m/>
    <n v="5.26"/>
    <n v="2750.98"/>
    <x v="4170"/>
  </r>
  <r>
    <x v="4202"/>
    <s v="SP08"/>
    <s v="P02"/>
    <s v="G5"/>
    <x v="329"/>
    <x v="2869"/>
    <n v="375"/>
    <x v="0"/>
    <s v="Husein Augar"/>
    <n v="2023"/>
    <m/>
    <n v="7.48"/>
    <n v="2805"/>
    <x v="4171"/>
  </r>
  <r>
    <x v="4203"/>
    <s v="SP08"/>
    <s v="P04"/>
    <s v="G1"/>
    <x v="247"/>
    <x v="2385"/>
    <n v="665"/>
    <x v="0"/>
    <s v="Husein Augar"/>
    <n v="2024"/>
    <m/>
    <n v="3.85"/>
    <n v="2560.25"/>
    <x v="4172"/>
  </r>
  <r>
    <x v="4204"/>
    <s v="SP08"/>
    <s v="P04"/>
    <s v="G4"/>
    <x v="269"/>
    <x v="1456"/>
    <n v="235"/>
    <x v="0"/>
    <s v="Husein Augar"/>
    <n v="2024"/>
    <m/>
    <n v="3.85"/>
    <n v="904.75"/>
    <x v="4173"/>
  </r>
  <r>
    <x v="4205"/>
    <s v="SP08"/>
    <s v="P04"/>
    <s v="G6"/>
    <x v="361"/>
    <x v="1819"/>
    <n v="225"/>
    <x v="0"/>
    <s v="Husein Augar"/>
    <n v="2024"/>
    <m/>
    <n v="3.85"/>
    <n v="866.25"/>
    <x v="4174"/>
  </r>
  <r>
    <x v="4206"/>
    <s v="SP08"/>
    <s v="P04"/>
    <s v="G5"/>
    <x v="405"/>
    <x v="1853"/>
    <n v="358"/>
    <x v="0"/>
    <s v="Husein Augar"/>
    <n v="2023"/>
    <m/>
    <n v="3.85"/>
    <n v="1378.3"/>
    <x v="4175"/>
  </r>
  <r>
    <x v="4207"/>
    <s v="SP08"/>
    <s v="P05"/>
    <s v="G1"/>
    <x v="341"/>
    <x v="2302"/>
    <n v="742"/>
    <x v="0"/>
    <s v="Husein Augar"/>
    <n v="2023"/>
    <m/>
    <n v="5.72"/>
    <n v="4244.24"/>
    <x v="4176"/>
  </r>
  <r>
    <x v="4208"/>
    <s v="SP08"/>
    <s v="P05"/>
    <s v="G2"/>
    <x v="72"/>
    <x v="56"/>
    <n v="918"/>
    <x v="3"/>
    <s v="Husein Augar"/>
    <n v="2023"/>
    <m/>
    <n v="5.72"/>
    <n v="5250.96"/>
    <x v="4177"/>
  </r>
  <r>
    <x v="4209"/>
    <s v="SP08"/>
    <s v="P05"/>
    <s v="G4"/>
    <x v="421"/>
    <x v="2932"/>
    <n v="330"/>
    <x v="0"/>
    <s v="Husein Augar"/>
    <n v="2023"/>
    <m/>
    <n v="5.72"/>
    <n v="1887.6"/>
    <x v="4178"/>
  </r>
  <r>
    <x v="4210"/>
    <s v="SP08"/>
    <s v="P05"/>
    <s v="G5"/>
    <x v="53"/>
    <x v="1389"/>
    <n v="778"/>
    <x v="2"/>
    <s v="Husein Augar"/>
    <n v="2024"/>
    <m/>
    <n v="5.72"/>
    <n v="4450.16"/>
    <x v="4179"/>
  </r>
  <r>
    <x v="4211"/>
    <s v="SP08"/>
    <s v="P05"/>
    <s v="G6"/>
    <x v="278"/>
    <x v="2516"/>
    <n v="258"/>
    <x v="0"/>
    <s v="Husein Augar"/>
    <n v="2024"/>
    <m/>
    <n v="5.72"/>
    <n v="1475.76"/>
    <x v="4180"/>
  </r>
  <r>
    <x v="4212"/>
    <s v="SP08"/>
    <s v="P07"/>
    <s v="G4"/>
    <x v="376"/>
    <x v="2933"/>
    <n v="217"/>
    <x v="0"/>
    <s v="Husein Augar"/>
    <n v="2023"/>
    <m/>
    <n v="9.94"/>
    <n v="2156.98"/>
    <x v="4181"/>
  </r>
  <r>
    <x v="4213"/>
    <s v="SP08"/>
    <s v="P07"/>
    <s v="G6"/>
    <x v="292"/>
    <x v="2736"/>
    <n v="179"/>
    <x v="3"/>
    <s v="Husein Augar"/>
    <n v="2024"/>
    <m/>
    <n v="9.94"/>
    <n v="1779.26"/>
    <x v="4182"/>
  </r>
  <r>
    <x v="4214"/>
    <s v="SP08"/>
    <s v="P07"/>
    <s v="G5"/>
    <x v="370"/>
    <x v="2065"/>
    <n v="191"/>
    <x v="0"/>
    <s v="Husein Augar"/>
    <n v="2024"/>
    <m/>
    <n v="9.94"/>
    <n v="1898.54"/>
    <x v="4183"/>
  </r>
  <r>
    <x v="4215"/>
    <s v="SP08"/>
    <s v="P07"/>
    <s v="G1"/>
    <x v="353"/>
    <x v="296"/>
    <n v="242"/>
    <x v="0"/>
    <s v="Husein Augar"/>
    <n v="2024"/>
    <m/>
    <n v="9.94"/>
    <n v="2405.48"/>
    <x v="4184"/>
  </r>
  <r>
    <x v="4216"/>
    <s v="SP08"/>
    <s v="P07"/>
    <s v="G4"/>
    <x v="27"/>
    <x v="756"/>
    <n v="209"/>
    <x v="1"/>
    <s v="Husein Augar"/>
    <n v="2024"/>
    <m/>
    <n v="9.94"/>
    <n v="2077.46"/>
    <x v="4185"/>
  </r>
  <r>
    <x v="4217"/>
    <s v="SP08"/>
    <s v="P08"/>
    <s v="G4"/>
    <x v="371"/>
    <x v="2208"/>
    <n v="396"/>
    <x v="0"/>
    <s v="Husein Augar"/>
    <n v="2023"/>
    <m/>
    <n v="7.73"/>
    <n v="3061.0800000000004"/>
    <x v="4186"/>
  </r>
  <r>
    <x v="4218"/>
    <s v="SP08"/>
    <s v="P08"/>
    <s v="G5"/>
    <x v="235"/>
    <x v="1316"/>
    <n v="421"/>
    <x v="0"/>
    <s v="Husein Augar"/>
    <n v="2023"/>
    <m/>
    <n v="7.73"/>
    <n v="3254.3300000000004"/>
    <x v="4187"/>
  </r>
  <r>
    <x v="4219"/>
    <s v="SP08"/>
    <s v="P08"/>
    <s v="G6"/>
    <x v="39"/>
    <x v="940"/>
    <n v="449"/>
    <x v="2"/>
    <s v="Husein Augar"/>
    <n v="2024"/>
    <m/>
    <n v="7.73"/>
    <n v="3470.77"/>
    <x v="4188"/>
  </r>
  <r>
    <x v="4220"/>
    <s v="SP08"/>
    <s v="P10"/>
    <s v="G6"/>
    <x v="26"/>
    <x v="2934"/>
    <n v="697"/>
    <x v="0"/>
    <s v="Husein Augar"/>
    <n v="2023"/>
    <m/>
    <n v="8.2200000000000006"/>
    <n v="5729.34"/>
    <x v="4189"/>
  </r>
  <r>
    <x v="4221"/>
    <s v="SP08"/>
    <s v="P11"/>
    <s v="G6"/>
    <x v="108"/>
    <x v="2935"/>
    <n v="173"/>
    <x v="0"/>
    <s v="Husein Augar"/>
    <n v="2023"/>
    <m/>
    <n v="10.23"/>
    <n v="1769.79"/>
    <x v="4190"/>
  </r>
  <r>
    <x v="4222"/>
    <s v="SP08"/>
    <s v="P12"/>
    <s v="G6"/>
    <x v="81"/>
    <x v="2714"/>
    <n v="883"/>
    <x v="0"/>
    <s v="Husein Augar"/>
    <n v="2023"/>
    <m/>
    <n v="4.74"/>
    <n v="4185.42"/>
    <x v="4191"/>
  </r>
  <r>
    <x v="4223"/>
    <s v="SP08"/>
    <s v="P13"/>
    <s v="G4"/>
    <x v="140"/>
    <x v="2936"/>
    <n v="129"/>
    <x v="0"/>
    <s v="Husein Augar"/>
    <n v="2023"/>
    <m/>
    <n v="10.51"/>
    <n v="1355.79"/>
    <x v="4192"/>
  </r>
  <r>
    <x v="4224"/>
    <s v="SP08"/>
    <s v="P13"/>
    <s v="G1"/>
    <x v="20"/>
    <x v="2937"/>
    <n v="230"/>
    <x v="3"/>
    <s v="Husein Augar"/>
    <n v="2023"/>
    <m/>
    <n v="10.51"/>
    <n v="2417.2999999999997"/>
    <x v="4193"/>
  </r>
  <r>
    <x v="4225"/>
    <s v="SP08"/>
    <s v="P13"/>
    <s v="G6"/>
    <x v="230"/>
    <x v="2938"/>
    <n v="1015"/>
    <x v="0"/>
    <s v="Husein Augar"/>
    <n v="2023"/>
    <m/>
    <n v="10.51"/>
    <n v="10667.65"/>
    <x v="4194"/>
  </r>
  <r>
    <x v="4226"/>
    <s v="SP08"/>
    <s v="P13"/>
    <s v="G3"/>
    <x v="362"/>
    <x v="2939"/>
    <n v="175"/>
    <x v="1"/>
    <s v="Husein Augar"/>
    <n v="2024"/>
    <m/>
    <n v="10.51"/>
    <n v="1839.25"/>
    <x v="4195"/>
  </r>
  <r>
    <x v="4227"/>
    <s v="SP08"/>
    <s v="P14"/>
    <s v="G1"/>
    <x v="8"/>
    <x v="2940"/>
    <n v="377"/>
    <x v="0"/>
    <s v="Husein Augar"/>
    <n v="2023"/>
    <m/>
    <n v="6.43"/>
    <n v="2424.1099999999997"/>
    <x v="4196"/>
  </r>
  <r>
    <x v="4228"/>
    <s v="SP08"/>
    <s v="P14"/>
    <s v="G5"/>
    <x v="364"/>
    <x v="709"/>
    <n v="244"/>
    <x v="0"/>
    <s v="Husein Augar"/>
    <n v="2023"/>
    <m/>
    <n v="6.43"/>
    <n v="1568.9199999999998"/>
    <x v="4197"/>
  </r>
  <r>
    <x v="4229"/>
    <s v="SP08"/>
    <s v="P14"/>
    <s v="G6"/>
    <x v="78"/>
    <x v="205"/>
    <n v="343"/>
    <x v="0"/>
    <s v="Husein Augar"/>
    <n v="2023"/>
    <m/>
    <n v="6.43"/>
    <n v="2205.4899999999998"/>
    <x v="4198"/>
  </r>
  <r>
    <x v="4230"/>
    <s v="SP08"/>
    <s v="P15"/>
    <s v="G6"/>
    <x v="291"/>
    <x v="1389"/>
    <n v="369"/>
    <x v="0"/>
    <s v="Husein Augar"/>
    <n v="2023"/>
    <m/>
    <n v="12.41"/>
    <n v="4579.29"/>
    <x v="4199"/>
  </r>
  <r>
    <x v="4231"/>
    <s v="SP08"/>
    <s v="P15"/>
    <s v="G6"/>
    <x v="290"/>
    <x v="2843"/>
    <n v="114"/>
    <x v="0"/>
    <s v="Husein Augar"/>
    <n v="2023"/>
    <m/>
    <n v="12.41"/>
    <n v="1414.74"/>
    <x v="4200"/>
  </r>
  <r>
    <x v="4232"/>
    <s v="SP08"/>
    <s v="P16"/>
    <s v="G1"/>
    <x v="211"/>
    <x v="1839"/>
    <n v="583"/>
    <x v="2"/>
    <s v="Husein Augar"/>
    <n v="2024"/>
    <m/>
    <n v="9.57"/>
    <n v="5579.31"/>
    <x v="4201"/>
  </r>
  <r>
    <x v="4233"/>
    <s v="SP08"/>
    <s v="P17"/>
    <s v="G4"/>
    <x v="29"/>
    <x v="1048"/>
    <n v="454"/>
    <x v="0"/>
    <s v="Husein Augar"/>
    <n v="2023"/>
    <m/>
    <n v="8.43"/>
    <n v="3827.22"/>
    <x v="4202"/>
  </r>
  <r>
    <x v="4234"/>
    <s v="SP08"/>
    <s v="P17"/>
    <s v="G6"/>
    <x v="20"/>
    <x v="532"/>
    <n v="572"/>
    <x v="0"/>
    <s v="Husein Augar"/>
    <n v="2023"/>
    <m/>
    <n v="8.43"/>
    <n v="4821.96"/>
    <x v="4203"/>
  </r>
  <r>
    <x v="4235"/>
    <s v="SP08"/>
    <s v="P17"/>
    <s v="G1"/>
    <x v="63"/>
    <x v="421"/>
    <n v="996"/>
    <x v="0"/>
    <s v="Husein Augar"/>
    <n v="2023"/>
    <m/>
    <n v="8.43"/>
    <n v="8396.2799999999988"/>
    <x v="4204"/>
  </r>
  <r>
    <x v="4236"/>
    <s v="SP08"/>
    <s v="P18"/>
    <s v="G6"/>
    <x v="19"/>
    <x v="963"/>
    <n v="654"/>
    <x v="0"/>
    <s v="Husein Augar"/>
    <n v="2023"/>
    <m/>
    <n v="6.8"/>
    <n v="4447.2"/>
    <x v="4205"/>
  </r>
  <r>
    <x v="4237"/>
    <s v="SP08"/>
    <s v="P18"/>
    <s v="G6"/>
    <x v="296"/>
    <x v="227"/>
    <n v="314"/>
    <x v="0"/>
    <s v="Husein Augar"/>
    <n v="2023"/>
    <m/>
    <n v="6.8"/>
    <n v="2135.1999999999998"/>
    <x v="4206"/>
  </r>
  <r>
    <x v="4238"/>
    <s v="SP08"/>
    <s v="P18"/>
    <s v="G1"/>
    <x v="36"/>
    <x v="1523"/>
    <n v="592"/>
    <x v="0"/>
    <s v="Husein Augar"/>
    <n v="2023"/>
    <m/>
    <n v="6.8"/>
    <n v="4025.6"/>
    <x v="4207"/>
  </r>
  <r>
    <x v="4239"/>
    <s v="SP08"/>
    <s v="P18"/>
    <s v="G1"/>
    <x v="232"/>
    <x v="1648"/>
    <n v="241"/>
    <x v="0"/>
    <s v="Husein Augar"/>
    <n v="2023"/>
    <m/>
    <n v="6.8"/>
    <n v="1638.8"/>
    <x v="4208"/>
  </r>
  <r>
    <x v="4240"/>
    <s v="SP08"/>
    <s v="P19"/>
    <s v="G5"/>
    <x v="356"/>
    <x v="2941"/>
    <n v="24"/>
    <x v="0"/>
    <s v="Husein Augar"/>
    <n v="2024"/>
    <m/>
    <n v="5.04"/>
    <n v="120.96000000000001"/>
    <x v="4209"/>
  </r>
  <r>
    <x v="4241"/>
    <s v="SP08"/>
    <s v="P19"/>
    <s v="G5"/>
    <x v="378"/>
    <x v="1954"/>
    <n v="187"/>
    <x v="0"/>
    <s v="Husein Augar"/>
    <n v="2023"/>
    <m/>
    <n v="5.04"/>
    <n v="942.48"/>
    <x v="4210"/>
  </r>
  <r>
    <x v="4242"/>
    <s v="SP08"/>
    <s v="P19"/>
    <s v="G5"/>
    <x v="189"/>
    <x v="679"/>
    <n v="66"/>
    <x v="0"/>
    <s v="Husein Augar"/>
    <n v="2023"/>
    <m/>
    <n v="5.04"/>
    <n v="332.64"/>
    <x v="4211"/>
  </r>
  <r>
    <x v="4243"/>
    <s v="SP08"/>
    <s v="P19"/>
    <s v="G4"/>
    <x v="71"/>
    <x v="1444"/>
    <n v="11"/>
    <x v="2"/>
    <s v="Husein Augar"/>
    <n v="2024"/>
    <m/>
    <n v="5.04"/>
    <n v="55.44"/>
    <x v="4212"/>
  </r>
  <r>
    <x v="4244"/>
    <s v="SP08"/>
    <s v="P20"/>
    <s v="G3"/>
    <x v="258"/>
    <x v="2571"/>
    <n v="153"/>
    <x v="0"/>
    <s v="Husein Augar"/>
    <n v="2024"/>
    <m/>
    <n v="2.76"/>
    <n v="422.28"/>
    <x v="4213"/>
  </r>
  <r>
    <x v="4245"/>
    <s v="SP08"/>
    <s v="P21"/>
    <s v="G1"/>
    <x v="271"/>
    <x v="1042"/>
    <n v="147"/>
    <x v="2"/>
    <s v="Husein Augar"/>
    <n v="2024"/>
    <m/>
    <n v="3.32"/>
    <n v="488.03999999999996"/>
    <x v="4214"/>
  </r>
  <r>
    <x v="4246"/>
    <s v="SP08"/>
    <s v="P21"/>
    <s v="G2"/>
    <x v="377"/>
    <x v="2942"/>
    <n v="591"/>
    <x v="0"/>
    <s v="Husein Augar"/>
    <n v="2023"/>
    <m/>
    <n v="3.32"/>
    <n v="1962.12"/>
    <x v="4215"/>
  </r>
  <r>
    <x v="4247"/>
    <s v="SP08"/>
    <s v="P21"/>
    <s v="G4"/>
    <x v="353"/>
    <x v="789"/>
    <n v="600"/>
    <x v="0"/>
    <s v="Husein Augar"/>
    <n v="2024"/>
    <m/>
    <n v="3.32"/>
    <n v="1992"/>
    <x v="4216"/>
  </r>
  <r>
    <x v="4248"/>
    <s v="SP08"/>
    <s v="P22"/>
    <s v="G2"/>
    <x v="143"/>
    <x v="2943"/>
    <n v="196"/>
    <x v="0"/>
    <s v="Husein Augar"/>
    <n v="2023"/>
    <m/>
    <n v="2.65"/>
    <n v="519.4"/>
    <x v="4217"/>
  </r>
  <r>
    <x v="4249"/>
    <s v="SP08"/>
    <s v="P22"/>
    <s v="G6"/>
    <x v="393"/>
    <x v="932"/>
    <n v="145"/>
    <x v="0"/>
    <s v="Husein Augar"/>
    <n v="2024"/>
    <m/>
    <n v="2.65"/>
    <n v="384.25"/>
    <x v="4218"/>
  </r>
  <r>
    <x v="4250"/>
    <s v="SP08"/>
    <s v="P22"/>
    <s v="G5"/>
    <x v="112"/>
    <x v="546"/>
    <n v="231"/>
    <x v="0"/>
    <s v="Husein Augar"/>
    <n v="2023"/>
    <m/>
    <n v="2.65"/>
    <n v="612.15"/>
    <x v="576"/>
  </r>
  <r>
    <x v="4251"/>
    <s v="SP08"/>
    <s v="P01"/>
    <s v="G4"/>
    <x v="244"/>
    <x v="887"/>
    <n v="536"/>
    <x v="0"/>
    <s v="Husein Augar"/>
    <n v="2023"/>
    <m/>
    <n v="5.26"/>
    <n v="2819.3599999999997"/>
    <x v="4219"/>
  </r>
  <r>
    <x v="4252"/>
    <s v="SP08"/>
    <s v="P01"/>
    <s v="G5"/>
    <x v="319"/>
    <x v="746"/>
    <n v="102"/>
    <x v="0"/>
    <s v="Husein Augar"/>
    <n v="2024"/>
    <m/>
    <n v="5.26"/>
    <n v="536.52"/>
    <x v="4220"/>
  </r>
  <r>
    <x v="4253"/>
    <s v="SP08"/>
    <s v="P01"/>
    <s v="G1"/>
    <x v="60"/>
    <x v="2944"/>
    <n v="441"/>
    <x v="0"/>
    <s v="Husein Augar"/>
    <n v="2023"/>
    <m/>
    <n v="5.26"/>
    <n v="2319.66"/>
    <x v="4221"/>
  </r>
  <r>
    <x v="4254"/>
    <s v="SP08"/>
    <s v="P01"/>
    <s v="G6"/>
    <x v="194"/>
    <x v="2945"/>
    <n v="124"/>
    <x v="0"/>
    <s v="Husein Augar"/>
    <n v="2024"/>
    <m/>
    <n v="5.26"/>
    <n v="652.24"/>
    <x v="4222"/>
  </r>
  <r>
    <x v="4255"/>
    <s v="SP08"/>
    <s v="P01"/>
    <s v="G4"/>
    <x v="44"/>
    <x v="2946"/>
    <n v="7"/>
    <x v="0"/>
    <s v="Husein Augar"/>
    <n v="2023"/>
    <m/>
    <n v="5.26"/>
    <n v="36.82"/>
    <x v="4223"/>
  </r>
  <r>
    <x v="4256"/>
    <s v="SP08"/>
    <s v="P02"/>
    <s v="G1"/>
    <x v="381"/>
    <x v="2947"/>
    <n v="287"/>
    <x v="0"/>
    <s v="Husein Augar"/>
    <n v="2023"/>
    <m/>
    <n v="7.48"/>
    <n v="2146.7600000000002"/>
    <x v="4224"/>
  </r>
  <r>
    <x v="4257"/>
    <s v="SP08"/>
    <s v="P02"/>
    <s v="G4"/>
    <x v="242"/>
    <x v="2948"/>
    <n v="923"/>
    <x v="0"/>
    <s v="Husein Augar"/>
    <n v="2023"/>
    <m/>
    <n v="7.48"/>
    <n v="6904.04"/>
    <x v="4225"/>
  </r>
  <r>
    <x v="4258"/>
    <s v="SP08"/>
    <s v="P04"/>
    <s v="G1"/>
    <x v="440"/>
    <x v="899"/>
    <n v="623"/>
    <x v="2"/>
    <s v="Husein Augar"/>
    <n v="2024"/>
    <m/>
    <n v="3.85"/>
    <n v="2398.5500000000002"/>
    <x v="4226"/>
  </r>
  <r>
    <x v="4259"/>
    <s v="SP08"/>
    <s v="P04"/>
    <s v="G1"/>
    <x v="127"/>
    <x v="448"/>
    <n v="272"/>
    <x v="0"/>
    <s v="Husein Augar"/>
    <n v="2023"/>
    <m/>
    <n v="3.85"/>
    <n v="1047.2"/>
    <x v="4227"/>
  </r>
  <r>
    <x v="4260"/>
    <s v="SP08"/>
    <s v="P04"/>
    <s v="G1"/>
    <x v="358"/>
    <x v="329"/>
    <n v="755"/>
    <x v="0"/>
    <s v="Husein Augar"/>
    <n v="2023"/>
    <m/>
    <n v="3.85"/>
    <n v="2906.75"/>
    <x v="4228"/>
  </r>
  <r>
    <x v="4261"/>
    <s v="SP08"/>
    <s v="P04"/>
    <s v="G6"/>
    <x v="252"/>
    <x v="2949"/>
    <n v="2345"/>
    <x v="1"/>
    <s v="Husein Augar"/>
    <n v="2024"/>
    <m/>
    <n v="3.85"/>
    <n v="9028.25"/>
    <x v="4229"/>
  </r>
  <r>
    <x v="4262"/>
    <s v="SP08"/>
    <s v="P05"/>
    <s v="G1"/>
    <x v="265"/>
    <x v="939"/>
    <n v="453"/>
    <x v="0"/>
    <s v="Husein Augar"/>
    <n v="2023"/>
    <m/>
    <n v="5.72"/>
    <n v="2591.16"/>
    <x v="4230"/>
  </r>
  <r>
    <x v="4263"/>
    <s v="SP08"/>
    <s v="P06"/>
    <s v="G2"/>
    <x v="358"/>
    <x v="2950"/>
    <n v="119"/>
    <x v="0"/>
    <s v="Husein Augar"/>
    <n v="2023"/>
    <m/>
    <n v="6.31"/>
    <n v="750.89"/>
    <x v="4231"/>
  </r>
  <r>
    <x v="4264"/>
    <s v="SP08"/>
    <s v="P06"/>
    <s v="G3"/>
    <x v="15"/>
    <x v="1568"/>
    <n v="44"/>
    <x v="2"/>
    <s v="Husein Augar"/>
    <n v="2024"/>
    <m/>
    <n v="6.31"/>
    <n v="277.64"/>
    <x v="4232"/>
  </r>
  <r>
    <x v="4265"/>
    <s v="SP08"/>
    <s v="P06"/>
    <s v="G6"/>
    <x v="141"/>
    <x v="2951"/>
    <n v="388"/>
    <x v="0"/>
    <s v="Husein Augar"/>
    <n v="2023"/>
    <m/>
    <n v="6.31"/>
    <n v="2448.2799999999997"/>
    <x v="4233"/>
  </r>
  <r>
    <x v="4266"/>
    <s v="SP08"/>
    <s v="P07"/>
    <s v="G1"/>
    <x v="56"/>
    <x v="138"/>
    <n v="193"/>
    <x v="1"/>
    <s v="Husein Augar"/>
    <n v="2024"/>
    <m/>
    <n v="9.94"/>
    <n v="1918.4199999999998"/>
    <x v="4234"/>
  </r>
  <r>
    <x v="4267"/>
    <s v="SP08"/>
    <s v="P07"/>
    <s v="G5"/>
    <x v="67"/>
    <x v="781"/>
    <n v="318"/>
    <x v="0"/>
    <s v="Husein Augar"/>
    <n v="2023"/>
    <m/>
    <n v="9.94"/>
    <n v="3160.9199999999996"/>
    <x v="4235"/>
  </r>
  <r>
    <x v="4268"/>
    <s v="SP08"/>
    <s v="P07"/>
    <s v="G4"/>
    <x v="402"/>
    <x v="971"/>
    <n v="118"/>
    <x v="0"/>
    <s v="Husein Augar"/>
    <n v="2023"/>
    <m/>
    <n v="9.94"/>
    <n v="1172.9199999999998"/>
    <x v="4236"/>
  </r>
  <r>
    <x v="4269"/>
    <s v="SP08"/>
    <s v="P07"/>
    <s v="G1"/>
    <x v="414"/>
    <x v="2952"/>
    <n v="203"/>
    <x v="0"/>
    <s v="Husein Augar"/>
    <n v="2023"/>
    <m/>
    <n v="9.94"/>
    <n v="2017.82"/>
    <x v="4237"/>
  </r>
  <r>
    <x v="4270"/>
    <s v="SP08"/>
    <s v="P07"/>
    <s v="G2"/>
    <x v="338"/>
    <x v="2952"/>
    <n v="195"/>
    <x v="0"/>
    <s v="Husein Augar"/>
    <n v="2023"/>
    <m/>
    <n v="9.94"/>
    <n v="1938.3"/>
    <x v="4238"/>
  </r>
  <r>
    <x v="4271"/>
    <s v="SP08"/>
    <s v="P07"/>
    <s v="G6"/>
    <x v="52"/>
    <x v="1844"/>
    <n v="295"/>
    <x v="0"/>
    <s v="Husein Augar"/>
    <n v="2023"/>
    <m/>
    <n v="9.94"/>
    <n v="2932.2999999999997"/>
    <x v="4239"/>
  </r>
  <r>
    <x v="4272"/>
    <s v="SP08"/>
    <s v="P07"/>
    <s v="G4"/>
    <x v="66"/>
    <x v="2684"/>
    <n v="190"/>
    <x v="0"/>
    <s v="Husein Augar"/>
    <n v="2023"/>
    <m/>
    <n v="9.94"/>
    <n v="1888.6"/>
    <x v="4240"/>
  </r>
  <r>
    <x v="4273"/>
    <s v="SP08"/>
    <s v="P08"/>
    <s v="G6"/>
    <x v="387"/>
    <x v="930"/>
    <n v="237"/>
    <x v="0"/>
    <s v="Husein Augar"/>
    <n v="2023"/>
    <m/>
    <n v="7.73"/>
    <n v="1832.01"/>
    <x v="4241"/>
  </r>
  <r>
    <x v="4274"/>
    <s v="SP08"/>
    <s v="P08"/>
    <s v="G5"/>
    <x v="286"/>
    <x v="2953"/>
    <n v="27"/>
    <x v="0"/>
    <s v="Husein Augar"/>
    <n v="2024"/>
    <m/>
    <n v="7.73"/>
    <n v="208.71"/>
    <x v="4242"/>
  </r>
  <r>
    <x v="4275"/>
    <s v="SP08"/>
    <s v="P08"/>
    <s v="G5"/>
    <x v="275"/>
    <x v="2174"/>
    <n v="401"/>
    <x v="0"/>
    <s v="Husein Augar"/>
    <n v="2023"/>
    <m/>
    <n v="7.73"/>
    <n v="3099.73"/>
    <x v="4243"/>
  </r>
  <r>
    <x v="4276"/>
    <s v="SP08"/>
    <s v="P09"/>
    <s v="G1"/>
    <x v="88"/>
    <x v="2954"/>
    <n v="315"/>
    <x v="0"/>
    <s v="Husein Augar"/>
    <n v="2023"/>
    <m/>
    <n v="3.68"/>
    <n v="1159.2"/>
    <x v="4244"/>
  </r>
  <r>
    <x v="4277"/>
    <s v="SP08"/>
    <s v="P10"/>
    <s v="G6"/>
    <x v="371"/>
    <x v="239"/>
    <n v="306"/>
    <x v="0"/>
    <s v="Husein Augar"/>
    <n v="2023"/>
    <m/>
    <n v="8.2200000000000006"/>
    <n v="2515.3200000000002"/>
    <x v="4245"/>
  </r>
  <r>
    <x v="4278"/>
    <s v="SP08"/>
    <s v="P10"/>
    <s v="G2"/>
    <x v="115"/>
    <x v="1754"/>
    <n v="371"/>
    <x v="2"/>
    <s v="Husein Augar"/>
    <n v="2024"/>
    <m/>
    <n v="8.2200000000000006"/>
    <n v="3049.6200000000003"/>
    <x v="4246"/>
  </r>
  <r>
    <x v="4279"/>
    <s v="SP08"/>
    <s v="P10"/>
    <s v="G6"/>
    <x v="306"/>
    <x v="2955"/>
    <n v="893"/>
    <x v="0"/>
    <s v="Husein Augar"/>
    <n v="2024"/>
    <m/>
    <n v="8.2200000000000006"/>
    <n v="7340.4600000000009"/>
    <x v="4247"/>
  </r>
  <r>
    <x v="4280"/>
    <s v="SP08"/>
    <s v="P12"/>
    <s v="G2"/>
    <x v="154"/>
    <x v="708"/>
    <n v="542"/>
    <x v="0"/>
    <s v="Husein Augar"/>
    <n v="2024"/>
    <m/>
    <n v="4.74"/>
    <n v="2569.08"/>
    <x v="4248"/>
  </r>
  <r>
    <x v="4281"/>
    <s v="SP08"/>
    <s v="P12"/>
    <s v="G4"/>
    <x v="197"/>
    <x v="1530"/>
    <n v="392"/>
    <x v="0"/>
    <s v="Husein Augar"/>
    <n v="2023"/>
    <m/>
    <n v="4.74"/>
    <n v="1858.0800000000002"/>
    <x v="4249"/>
  </r>
  <r>
    <x v="4282"/>
    <s v="SP08"/>
    <s v="P12"/>
    <s v="G6"/>
    <x v="298"/>
    <x v="2956"/>
    <n v="78"/>
    <x v="0"/>
    <s v="Husein Augar"/>
    <n v="2024"/>
    <m/>
    <n v="4.74"/>
    <n v="369.72"/>
    <x v="4250"/>
  </r>
  <r>
    <x v="4283"/>
    <s v="SP08"/>
    <s v="P12"/>
    <s v="G6"/>
    <x v="2"/>
    <x v="2957"/>
    <n v="47"/>
    <x v="0"/>
    <s v="Husein Augar"/>
    <n v="2024"/>
    <m/>
    <n v="4.74"/>
    <n v="222.78"/>
    <x v="4251"/>
  </r>
  <r>
    <x v="4284"/>
    <s v="SP08"/>
    <s v="P13"/>
    <s v="G2"/>
    <x v="20"/>
    <x v="2958"/>
    <n v="577"/>
    <x v="0"/>
    <s v="Husein Augar"/>
    <n v="2023"/>
    <m/>
    <n v="10.51"/>
    <n v="6064.2699999999995"/>
    <x v="4252"/>
  </r>
  <r>
    <x v="4285"/>
    <s v="SP08"/>
    <s v="P13"/>
    <s v="G1"/>
    <x v="0"/>
    <x v="2959"/>
    <n v="1347"/>
    <x v="0"/>
    <s v="Husein Augar"/>
    <n v="2023"/>
    <m/>
    <n v="10.51"/>
    <n v="14156.97"/>
    <x v="4253"/>
  </r>
  <r>
    <x v="4286"/>
    <s v="SP08"/>
    <s v="P13"/>
    <s v="G6"/>
    <x v="419"/>
    <x v="2960"/>
    <n v="318"/>
    <x v="0"/>
    <s v="Husein Augar"/>
    <n v="2024"/>
    <m/>
    <n v="10.51"/>
    <n v="3342.18"/>
    <x v="4254"/>
  </r>
  <r>
    <x v="4287"/>
    <s v="SP08"/>
    <s v="P13"/>
    <s v="G2"/>
    <x v="263"/>
    <x v="2961"/>
    <n v="734"/>
    <x v="0"/>
    <s v="Husein Augar"/>
    <n v="2023"/>
    <m/>
    <n v="10.51"/>
    <n v="7714.34"/>
    <x v="4255"/>
  </r>
  <r>
    <x v="4288"/>
    <s v="SP08"/>
    <s v="P13"/>
    <s v="G2"/>
    <x v="49"/>
    <x v="2962"/>
    <n v="1074"/>
    <x v="2"/>
    <s v="Husein Augar"/>
    <n v="2024"/>
    <m/>
    <n v="10.51"/>
    <n v="11287.74"/>
    <x v="4256"/>
  </r>
  <r>
    <x v="4289"/>
    <s v="SP08"/>
    <s v="P14"/>
    <s v="G1"/>
    <x v="243"/>
    <x v="685"/>
    <n v="260"/>
    <x v="0"/>
    <s v="Husein Augar"/>
    <n v="2023"/>
    <m/>
    <n v="6.43"/>
    <n v="1671.8"/>
    <x v="4257"/>
  </r>
  <r>
    <x v="4290"/>
    <s v="SP08"/>
    <s v="P14"/>
    <s v="G5"/>
    <x v="373"/>
    <x v="385"/>
    <n v="345"/>
    <x v="3"/>
    <s v="Husein Augar"/>
    <n v="2023"/>
    <m/>
    <n v="6.43"/>
    <n v="2218.35"/>
    <x v="4258"/>
  </r>
  <r>
    <x v="4291"/>
    <s v="SP08"/>
    <s v="P14"/>
    <s v="G1"/>
    <x v="22"/>
    <x v="1329"/>
    <n v="356"/>
    <x v="0"/>
    <s v="Husein Augar"/>
    <n v="2023"/>
    <m/>
    <n v="6.43"/>
    <n v="2289.08"/>
    <x v="4259"/>
  </r>
  <r>
    <x v="4292"/>
    <s v="SP08"/>
    <s v="P15"/>
    <s v="G5"/>
    <x v="21"/>
    <x v="1584"/>
    <n v="447"/>
    <x v="0"/>
    <s v="Husein Augar"/>
    <n v="2023"/>
    <m/>
    <n v="12.41"/>
    <n v="5547.27"/>
    <x v="4260"/>
  </r>
  <r>
    <x v="4293"/>
    <s v="SP08"/>
    <s v="P15"/>
    <s v="G6"/>
    <x v="297"/>
    <x v="2368"/>
    <n v="63"/>
    <x v="0"/>
    <s v="Husein Augar"/>
    <n v="2023"/>
    <m/>
    <n v="12.41"/>
    <n v="781.83"/>
    <x v="4261"/>
  </r>
  <r>
    <x v="4294"/>
    <s v="SP08"/>
    <s v="P16"/>
    <s v="G6"/>
    <x v="15"/>
    <x v="2963"/>
    <n v="882"/>
    <x v="2"/>
    <s v="Husein Augar"/>
    <n v="2024"/>
    <m/>
    <n v="9.57"/>
    <n v="8440.74"/>
    <x v="4262"/>
  </r>
  <r>
    <x v="4295"/>
    <s v="SP08"/>
    <s v="P16"/>
    <s v="G5"/>
    <x v="154"/>
    <x v="2964"/>
    <n v="590"/>
    <x v="0"/>
    <s v="Husein Augar"/>
    <n v="2024"/>
    <m/>
    <n v="9.57"/>
    <n v="5646.3"/>
    <x v="4263"/>
  </r>
  <r>
    <x v="4296"/>
    <s v="SP08"/>
    <s v="P17"/>
    <s v="G1"/>
    <x v="205"/>
    <x v="1436"/>
    <n v="594"/>
    <x v="0"/>
    <s v="Husein Augar"/>
    <n v="2024"/>
    <m/>
    <n v="8.43"/>
    <n v="5007.42"/>
    <x v="4264"/>
  </r>
  <r>
    <x v="4297"/>
    <s v="SP08"/>
    <s v="P17"/>
    <s v="G1"/>
    <x v="74"/>
    <x v="1036"/>
    <n v="7"/>
    <x v="0"/>
    <s v="Husein Augar"/>
    <n v="2024"/>
    <m/>
    <n v="8.43"/>
    <n v="59.01"/>
    <x v="4265"/>
  </r>
  <r>
    <x v="4298"/>
    <s v="SP08"/>
    <s v="P17"/>
    <s v="G2"/>
    <x v="29"/>
    <x v="2571"/>
    <n v="170"/>
    <x v="3"/>
    <s v="Husein Augar"/>
    <n v="2023"/>
    <m/>
    <n v="8.43"/>
    <n v="1433.1"/>
    <x v="4266"/>
  </r>
  <r>
    <x v="4299"/>
    <s v="SP08"/>
    <s v="P18"/>
    <s v="G1"/>
    <x v="238"/>
    <x v="2965"/>
    <n v="1535"/>
    <x v="0"/>
    <s v="Husein Augar"/>
    <n v="2024"/>
    <m/>
    <n v="6.8"/>
    <n v="10438"/>
    <x v="4267"/>
  </r>
  <r>
    <x v="4300"/>
    <s v="SP08"/>
    <s v="P18"/>
    <s v="G3"/>
    <x v="184"/>
    <x v="2966"/>
    <n v="612"/>
    <x v="0"/>
    <s v="Husein Augar"/>
    <n v="2024"/>
    <m/>
    <n v="6.8"/>
    <n v="4161.5999999999995"/>
    <x v="4268"/>
  </r>
  <r>
    <x v="4301"/>
    <s v="SP08"/>
    <s v="P19"/>
    <s v="G3"/>
    <x v="333"/>
    <x v="2967"/>
    <n v="122"/>
    <x v="0"/>
    <s v="Husein Augar"/>
    <n v="2023"/>
    <m/>
    <n v="5.04"/>
    <n v="614.88"/>
    <x v="4269"/>
  </r>
  <r>
    <x v="4302"/>
    <s v="SP08"/>
    <s v="P20"/>
    <s v="G5"/>
    <x v="428"/>
    <x v="8"/>
    <n v="243"/>
    <x v="0"/>
    <s v="Husein Augar"/>
    <n v="2024"/>
    <m/>
    <n v="2.76"/>
    <n v="670.68"/>
    <x v="4270"/>
  </r>
  <r>
    <x v="4303"/>
    <s v="SP08"/>
    <s v="P20"/>
    <s v="G6"/>
    <x v="195"/>
    <x v="1016"/>
    <n v="202"/>
    <x v="0"/>
    <s v="Husein Augar"/>
    <n v="2024"/>
    <m/>
    <n v="2.76"/>
    <n v="557.52"/>
    <x v="3095"/>
  </r>
  <r>
    <x v="4304"/>
    <s v="SP08"/>
    <s v="P20"/>
    <s v="G5"/>
    <x v="1"/>
    <x v="2746"/>
    <n v="320"/>
    <x v="0"/>
    <s v="Husein Augar"/>
    <n v="2023"/>
    <m/>
    <n v="2.76"/>
    <n v="883.19999999999993"/>
    <x v="4271"/>
  </r>
  <r>
    <x v="4305"/>
    <s v="SP08"/>
    <s v="P21"/>
    <s v="G2"/>
    <x v="299"/>
    <x v="2968"/>
    <n v="249"/>
    <x v="0"/>
    <s v="Husein Augar"/>
    <n v="2023"/>
    <m/>
    <n v="3.32"/>
    <n v="826.68"/>
    <x v="4272"/>
  </r>
  <r>
    <x v="4306"/>
    <s v="SP08"/>
    <s v="P21"/>
    <s v="G4"/>
    <x v="99"/>
    <x v="1807"/>
    <n v="353"/>
    <x v="0"/>
    <s v="Husein Augar"/>
    <n v="2023"/>
    <m/>
    <n v="3.32"/>
    <n v="1171.96"/>
    <x v="4273"/>
  </r>
  <r>
    <x v="4307"/>
    <s v="SP08"/>
    <s v="P22"/>
    <s v="G1"/>
    <x v="310"/>
    <x v="2969"/>
    <n v="222"/>
    <x v="0"/>
    <s v="Husein Augar"/>
    <n v="2024"/>
    <m/>
    <n v="2.65"/>
    <n v="588.29999999999995"/>
    <x v="4274"/>
  </r>
  <r>
    <x v="4308"/>
    <s v="SP08"/>
    <s v="P22"/>
    <s v="G5"/>
    <x v="427"/>
    <x v="2970"/>
    <n v="314"/>
    <x v="0"/>
    <s v="Husein Augar"/>
    <n v="2023"/>
    <m/>
    <n v="2.65"/>
    <n v="832.1"/>
    <x v="4275"/>
  </r>
  <r>
    <x v="4309"/>
    <s v="SP08"/>
    <s v="P22"/>
    <s v="G6"/>
    <x v="123"/>
    <x v="2971"/>
    <n v="276"/>
    <x v="0"/>
    <s v="Husein Augar"/>
    <n v="2023"/>
    <m/>
    <n v="2.65"/>
    <n v="731.4"/>
    <x v="4276"/>
  </r>
  <r>
    <x v="4310"/>
    <s v="SP14"/>
    <s v="P01"/>
    <s v="G3"/>
    <x v="186"/>
    <x v="2972"/>
    <n v="178"/>
    <x v="2"/>
    <s v="Karlen McCaffrey"/>
    <n v="2024"/>
    <m/>
    <n v="5.26"/>
    <n v="936.28"/>
    <x v="4277"/>
  </r>
  <r>
    <x v="4311"/>
    <s v="SP14"/>
    <s v="P01"/>
    <s v="G5"/>
    <x v="211"/>
    <x v="2973"/>
    <n v="12"/>
    <x v="2"/>
    <s v="Karlen McCaffrey"/>
    <n v="2024"/>
    <m/>
    <n v="5.26"/>
    <n v="63.12"/>
    <x v="4278"/>
  </r>
  <r>
    <x v="4312"/>
    <s v="SP14"/>
    <s v="P01"/>
    <s v="G6"/>
    <x v="236"/>
    <x v="2083"/>
    <n v="362"/>
    <x v="0"/>
    <s v="Karlen McCaffrey"/>
    <n v="2023"/>
    <m/>
    <n v="5.26"/>
    <n v="1904.12"/>
    <x v="4279"/>
  </r>
  <r>
    <x v="4313"/>
    <s v="SP14"/>
    <s v="P01"/>
    <s v="G5"/>
    <x v="185"/>
    <x v="612"/>
    <n v="542"/>
    <x v="0"/>
    <s v="Karlen McCaffrey"/>
    <n v="2023"/>
    <m/>
    <n v="5.26"/>
    <n v="2850.92"/>
    <x v="4280"/>
  </r>
  <r>
    <x v="4314"/>
    <s v="SP14"/>
    <s v="P01"/>
    <s v="G6"/>
    <x v="236"/>
    <x v="2095"/>
    <n v="495"/>
    <x v="0"/>
    <s v="Karlen McCaffrey"/>
    <n v="2023"/>
    <m/>
    <n v="5.26"/>
    <n v="2603.6999999999998"/>
    <x v="3607"/>
  </r>
  <r>
    <x v="4315"/>
    <s v="SP14"/>
    <s v="P03"/>
    <s v="G1"/>
    <x v="206"/>
    <x v="2974"/>
    <n v="585"/>
    <x v="0"/>
    <s v="Karlen McCaffrey"/>
    <n v="2023"/>
    <m/>
    <n v="5.15"/>
    <n v="3012.75"/>
    <x v="4281"/>
  </r>
  <r>
    <x v="4316"/>
    <s v="SP14"/>
    <s v="P03"/>
    <s v="G6"/>
    <x v="353"/>
    <x v="2848"/>
    <n v="405"/>
    <x v="0"/>
    <s v="Karlen McCaffrey"/>
    <n v="2024"/>
    <m/>
    <n v="5.15"/>
    <n v="2085.75"/>
    <x v="4282"/>
  </r>
  <r>
    <x v="4317"/>
    <s v="SP14"/>
    <s v="P04"/>
    <s v="G1"/>
    <x v="184"/>
    <x v="1779"/>
    <n v="414"/>
    <x v="0"/>
    <s v="Karlen McCaffrey"/>
    <n v="2024"/>
    <m/>
    <n v="3.85"/>
    <n v="1593.9"/>
    <x v="4283"/>
  </r>
  <r>
    <x v="4318"/>
    <s v="SP14"/>
    <s v="P04"/>
    <s v="G6"/>
    <x v="328"/>
    <x v="1820"/>
    <n v="539"/>
    <x v="0"/>
    <s v="Karlen McCaffrey"/>
    <n v="2023"/>
    <m/>
    <n v="3.85"/>
    <n v="2075.15"/>
    <x v="4284"/>
  </r>
  <r>
    <x v="4319"/>
    <s v="SP14"/>
    <s v="P04"/>
    <s v="G6"/>
    <x v="246"/>
    <x v="2226"/>
    <n v="1326"/>
    <x v="0"/>
    <s v="Karlen McCaffrey"/>
    <n v="2023"/>
    <m/>
    <n v="3.85"/>
    <n v="5105.1000000000004"/>
    <x v="4285"/>
  </r>
  <r>
    <x v="4320"/>
    <s v="SP14"/>
    <s v="P04"/>
    <s v="G3"/>
    <x v="14"/>
    <x v="2975"/>
    <n v="503"/>
    <x v="1"/>
    <s v="Karlen McCaffrey"/>
    <n v="2024"/>
    <m/>
    <n v="3.85"/>
    <n v="1936.55"/>
    <x v="4286"/>
  </r>
  <r>
    <x v="4321"/>
    <s v="SP14"/>
    <s v="P05"/>
    <s v="G4"/>
    <x v="252"/>
    <x v="2976"/>
    <n v="1479"/>
    <x v="1"/>
    <s v="Karlen McCaffrey"/>
    <n v="2024"/>
    <m/>
    <n v="5.72"/>
    <n v="8459.8799999999992"/>
    <x v="4287"/>
  </r>
  <r>
    <x v="4322"/>
    <s v="SP14"/>
    <s v="P05"/>
    <s v="G1"/>
    <x v="229"/>
    <x v="2977"/>
    <n v="1036"/>
    <x v="0"/>
    <s v="Karlen McCaffrey"/>
    <n v="2023"/>
    <m/>
    <n v="5.72"/>
    <n v="5925.92"/>
    <x v="4288"/>
  </r>
  <r>
    <x v="4323"/>
    <s v="SP14"/>
    <s v="P05"/>
    <s v="G2"/>
    <x v="156"/>
    <x v="2978"/>
    <n v="484"/>
    <x v="0"/>
    <s v="Karlen McCaffrey"/>
    <n v="2023"/>
    <m/>
    <n v="5.72"/>
    <n v="2768.48"/>
    <x v="4289"/>
  </r>
  <r>
    <x v="4324"/>
    <s v="SP14"/>
    <s v="P05"/>
    <s v="G6"/>
    <x v="354"/>
    <x v="2264"/>
    <n v="1500"/>
    <x v="0"/>
    <s v="Karlen McCaffrey"/>
    <n v="2024"/>
    <m/>
    <n v="5.72"/>
    <n v="8580"/>
    <x v="4290"/>
  </r>
  <r>
    <x v="4325"/>
    <s v="SP14"/>
    <s v="P06"/>
    <s v="G5"/>
    <x v="46"/>
    <x v="2871"/>
    <n v="255"/>
    <x v="0"/>
    <s v="Karlen McCaffrey"/>
    <n v="2024"/>
    <m/>
    <n v="6.31"/>
    <n v="1609.05"/>
    <x v="4291"/>
  </r>
  <r>
    <x v="4326"/>
    <s v="SP14"/>
    <s v="P06"/>
    <s v="G6"/>
    <x v="2"/>
    <x v="2979"/>
    <n v="59"/>
    <x v="0"/>
    <s v="Karlen McCaffrey"/>
    <n v="2024"/>
    <m/>
    <n v="6.31"/>
    <n v="372.28999999999996"/>
    <x v="4292"/>
  </r>
  <r>
    <x v="4327"/>
    <s v="SP14"/>
    <s v="P07"/>
    <s v="G6"/>
    <x v="168"/>
    <x v="2980"/>
    <n v="266"/>
    <x v="0"/>
    <s v="Karlen McCaffrey"/>
    <n v="2024"/>
    <m/>
    <n v="9.94"/>
    <n v="2644.04"/>
    <x v="4293"/>
  </r>
  <r>
    <x v="4328"/>
    <s v="SP14"/>
    <s v="P08"/>
    <s v="G6"/>
    <x v="135"/>
    <x v="2619"/>
    <n v="350"/>
    <x v="0"/>
    <s v="Karlen McCaffrey"/>
    <n v="2023"/>
    <m/>
    <n v="7.73"/>
    <n v="2705.5"/>
    <x v="4294"/>
  </r>
  <r>
    <x v="4329"/>
    <s v="SP14"/>
    <s v="P08"/>
    <s v="G1"/>
    <x v="343"/>
    <x v="2981"/>
    <n v="511"/>
    <x v="0"/>
    <s v="Karlen McCaffrey"/>
    <n v="2023"/>
    <m/>
    <n v="7.73"/>
    <n v="3950.03"/>
    <x v="4295"/>
  </r>
  <r>
    <x v="4330"/>
    <s v="SP14"/>
    <s v="P09"/>
    <s v="G1"/>
    <x v="301"/>
    <x v="1242"/>
    <n v="83"/>
    <x v="0"/>
    <s v="Karlen McCaffrey"/>
    <n v="2023"/>
    <m/>
    <n v="3.68"/>
    <n v="305.44"/>
    <x v="4296"/>
  </r>
  <r>
    <x v="4331"/>
    <s v="SP14"/>
    <s v="P09"/>
    <s v="G4"/>
    <x v="349"/>
    <x v="2982"/>
    <n v="356"/>
    <x v="1"/>
    <s v="Karlen McCaffrey"/>
    <n v="2024"/>
    <m/>
    <n v="3.68"/>
    <n v="1310.0800000000002"/>
    <x v="4297"/>
  </r>
  <r>
    <x v="4332"/>
    <s v="SP14"/>
    <s v="P10"/>
    <s v="G1"/>
    <x v="166"/>
    <x v="2983"/>
    <n v="186"/>
    <x v="0"/>
    <s v="Karlen McCaffrey"/>
    <n v="2023"/>
    <m/>
    <n v="8.2200000000000006"/>
    <n v="1528.92"/>
    <x v="4298"/>
  </r>
  <r>
    <x v="4333"/>
    <s v="SP14"/>
    <s v="P10"/>
    <s v="G1"/>
    <x v="279"/>
    <x v="2383"/>
    <n v="323"/>
    <x v="0"/>
    <s v="Karlen McCaffrey"/>
    <n v="2023"/>
    <m/>
    <n v="8.2200000000000006"/>
    <n v="2655.0600000000004"/>
    <x v="4299"/>
  </r>
  <r>
    <x v="4334"/>
    <s v="SP14"/>
    <s v="P10"/>
    <s v="G1"/>
    <x v="185"/>
    <x v="2984"/>
    <n v="972"/>
    <x v="0"/>
    <s v="Karlen McCaffrey"/>
    <n v="2023"/>
    <m/>
    <n v="8.2200000000000006"/>
    <n v="7989.8400000000011"/>
    <x v="4300"/>
  </r>
  <r>
    <x v="4335"/>
    <s v="SP14"/>
    <s v="P11"/>
    <s v="G6"/>
    <x v="236"/>
    <x v="1008"/>
    <n v="33"/>
    <x v="3"/>
    <s v="Karlen McCaffrey"/>
    <n v="2023"/>
    <m/>
    <n v="10.23"/>
    <n v="337.59000000000003"/>
    <x v="4301"/>
  </r>
  <r>
    <x v="4336"/>
    <s v="SP14"/>
    <s v="P12"/>
    <s v="G1"/>
    <x v="128"/>
    <x v="2985"/>
    <n v="854"/>
    <x v="0"/>
    <s v="Karlen McCaffrey"/>
    <n v="2024"/>
    <m/>
    <n v="4.74"/>
    <n v="4047.96"/>
    <x v="4302"/>
  </r>
  <r>
    <x v="4337"/>
    <s v="SP14"/>
    <s v="P12"/>
    <s v="G2"/>
    <x v="59"/>
    <x v="1447"/>
    <n v="405"/>
    <x v="0"/>
    <s v="Karlen McCaffrey"/>
    <n v="2024"/>
    <m/>
    <n v="4.74"/>
    <n v="1919.7"/>
    <x v="4303"/>
  </r>
  <r>
    <x v="4338"/>
    <s v="SP14"/>
    <s v="P13"/>
    <s v="G1"/>
    <x v="9"/>
    <x v="2986"/>
    <n v="1151"/>
    <x v="0"/>
    <s v="Karlen McCaffrey"/>
    <n v="2024"/>
    <m/>
    <n v="10.51"/>
    <n v="12097.01"/>
    <x v="4304"/>
  </r>
  <r>
    <x v="4339"/>
    <s v="SP14"/>
    <s v="P13"/>
    <s v="G1"/>
    <x v="272"/>
    <x v="2636"/>
    <n v="85"/>
    <x v="1"/>
    <s v="Karlen McCaffrey"/>
    <n v="2024"/>
    <m/>
    <n v="10.51"/>
    <n v="893.35"/>
    <x v="4305"/>
  </r>
  <r>
    <x v="4340"/>
    <s v="SP14"/>
    <s v="P13"/>
    <s v="G4"/>
    <x v="21"/>
    <x v="2987"/>
    <n v="671"/>
    <x v="0"/>
    <s v="Karlen McCaffrey"/>
    <n v="2023"/>
    <m/>
    <n v="10.51"/>
    <n v="7052.21"/>
    <x v="4306"/>
  </r>
  <r>
    <x v="4341"/>
    <s v="SP14"/>
    <s v="P14"/>
    <s v="G6"/>
    <x v="383"/>
    <x v="2988"/>
    <n v="283"/>
    <x v="0"/>
    <s v="Karlen McCaffrey"/>
    <n v="2023"/>
    <m/>
    <n v="6.43"/>
    <n v="1819.6899999999998"/>
    <x v="4307"/>
  </r>
  <r>
    <x v="4342"/>
    <s v="SP14"/>
    <s v="P14"/>
    <s v="G6"/>
    <x v="355"/>
    <x v="2989"/>
    <n v="278"/>
    <x v="0"/>
    <s v="Karlen McCaffrey"/>
    <n v="2023"/>
    <m/>
    <n v="6.43"/>
    <n v="1787.54"/>
    <x v="4308"/>
  </r>
  <r>
    <x v="4343"/>
    <s v="SP14"/>
    <s v="P15"/>
    <s v="G2"/>
    <x v="331"/>
    <x v="2886"/>
    <n v="394"/>
    <x v="0"/>
    <s v="Karlen McCaffrey"/>
    <n v="2024"/>
    <m/>
    <n v="12.41"/>
    <n v="4889.54"/>
    <x v="4309"/>
  </r>
  <r>
    <x v="4344"/>
    <s v="SP14"/>
    <s v="P15"/>
    <s v="G5"/>
    <x v="187"/>
    <x v="2990"/>
    <n v="418"/>
    <x v="0"/>
    <s v="Karlen McCaffrey"/>
    <n v="2024"/>
    <m/>
    <n v="12.41"/>
    <n v="5187.38"/>
    <x v="4310"/>
  </r>
  <r>
    <x v="4345"/>
    <s v="SP14"/>
    <s v="P16"/>
    <s v="G2"/>
    <x v="49"/>
    <x v="1235"/>
    <n v="145"/>
    <x v="2"/>
    <s v="Karlen McCaffrey"/>
    <n v="2024"/>
    <m/>
    <n v="9.57"/>
    <n v="1387.65"/>
    <x v="4311"/>
  </r>
  <r>
    <x v="4346"/>
    <s v="SP14"/>
    <s v="P16"/>
    <s v="G3"/>
    <x v="5"/>
    <x v="2684"/>
    <n v="284"/>
    <x v="3"/>
    <s v="Karlen McCaffrey"/>
    <n v="2024"/>
    <m/>
    <n v="9.57"/>
    <n v="2717.88"/>
    <x v="4312"/>
  </r>
  <r>
    <x v="4347"/>
    <s v="SP14"/>
    <s v="P17"/>
    <s v="G1"/>
    <x v="11"/>
    <x v="1133"/>
    <n v="287"/>
    <x v="2"/>
    <s v="Karlen McCaffrey"/>
    <n v="2024"/>
    <m/>
    <n v="8.43"/>
    <n v="2419.41"/>
    <x v="4313"/>
  </r>
  <r>
    <x v="4348"/>
    <s v="SP14"/>
    <s v="P17"/>
    <s v="G5"/>
    <x v="103"/>
    <x v="2075"/>
    <n v="310"/>
    <x v="0"/>
    <s v="Karlen McCaffrey"/>
    <n v="2023"/>
    <m/>
    <n v="8.43"/>
    <n v="2613.2999999999997"/>
    <x v="4314"/>
  </r>
  <r>
    <x v="4349"/>
    <s v="SP14"/>
    <s v="P18"/>
    <s v="G1"/>
    <x v="196"/>
    <x v="2991"/>
    <n v="177"/>
    <x v="0"/>
    <s v="Karlen McCaffrey"/>
    <n v="2023"/>
    <m/>
    <n v="6.8"/>
    <n v="1203.5999999999999"/>
    <x v="4315"/>
  </r>
  <r>
    <x v="4350"/>
    <s v="SP14"/>
    <s v="P18"/>
    <s v="G2"/>
    <x v="56"/>
    <x v="2287"/>
    <n v="221"/>
    <x v="1"/>
    <s v="Karlen McCaffrey"/>
    <n v="2024"/>
    <m/>
    <n v="6.8"/>
    <n v="1502.8"/>
    <x v="4316"/>
  </r>
  <r>
    <x v="4351"/>
    <s v="SP14"/>
    <s v="P18"/>
    <s v="G2"/>
    <x v="431"/>
    <x v="933"/>
    <n v="86"/>
    <x v="0"/>
    <s v="Karlen McCaffrey"/>
    <n v="2023"/>
    <m/>
    <n v="6.8"/>
    <n v="584.79999999999995"/>
    <x v="4317"/>
  </r>
  <r>
    <x v="4352"/>
    <s v="SP14"/>
    <s v="P18"/>
    <s v="G6"/>
    <x v="41"/>
    <x v="1055"/>
    <n v="745"/>
    <x v="0"/>
    <s v="Karlen McCaffrey"/>
    <n v="2024"/>
    <m/>
    <n v="6.8"/>
    <n v="5066"/>
    <x v="4318"/>
  </r>
  <r>
    <x v="4353"/>
    <s v="SP14"/>
    <s v="P18"/>
    <s v="G1"/>
    <x v="369"/>
    <x v="2992"/>
    <n v="3080"/>
    <x v="0"/>
    <s v="Karlen McCaffrey"/>
    <n v="2023"/>
    <m/>
    <n v="6.8"/>
    <n v="20944"/>
    <x v="4319"/>
  </r>
  <r>
    <x v="4354"/>
    <s v="SP14"/>
    <s v="P19"/>
    <s v="G6"/>
    <x v="120"/>
    <x v="2389"/>
    <n v="268"/>
    <x v="0"/>
    <s v="Karlen McCaffrey"/>
    <n v="2023"/>
    <m/>
    <n v="5.04"/>
    <n v="1350.72"/>
    <x v="4320"/>
  </r>
  <r>
    <x v="4355"/>
    <s v="SP14"/>
    <s v="P19"/>
    <s v="G1"/>
    <x v="156"/>
    <x v="2993"/>
    <n v="102"/>
    <x v="0"/>
    <s v="Karlen McCaffrey"/>
    <n v="2023"/>
    <m/>
    <n v="5.04"/>
    <n v="514.08000000000004"/>
    <x v="4321"/>
  </r>
  <r>
    <x v="4356"/>
    <s v="SP14"/>
    <s v="P19"/>
    <s v="G6"/>
    <x v="115"/>
    <x v="2994"/>
    <n v="153"/>
    <x v="2"/>
    <s v="Karlen McCaffrey"/>
    <n v="2024"/>
    <m/>
    <n v="5.04"/>
    <n v="771.12"/>
    <x v="4322"/>
  </r>
  <r>
    <x v="4357"/>
    <s v="SP14"/>
    <s v="P19"/>
    <s v="G2"/>
    <x v="26"/>
    <x v="2868"/>
    <n v="12"/>
    <x v="0"/>
    <s v="Karlen McCaffrey"/>
    <n v="2023"/>
    <m/>
    <n v="5.04"/>
    <n v="60.480000000000004"/>
    <x v="4323"/>
  </r>
  <r>
    <x v="4358"/>
    <s v="SP14"/>
    <s v="P20"/>
    <s v="G3"/>
    <x v="257"/>
    <x v="2995"/>
    <n v="386"/>
    <x v="0"/>
    <s v="Karlen McCaffrey"/>
    <n v="2023"/>
    <m/>
    <n v="2.76"/>
    <n v="1065.3599999999999"/>
    <x v="4324"/>
  </r>
  <r>
    <x v="4359"/>
    <s v="SP14"/>
    <s v="P21"/>
    <s v="G5"/>
    <x v="370"/>
    <x v="2996"/>
    <n v="468"/>
    <x v="0"/>
    <s v="Karlen McCaffrey"/>
    <n v="2024"/>
    <m/>
    <n v="3.32"/>
    <n v="1553.76"/>
    <x v="4325"/>
  </r>
  <r>
    <x v="4360"/>
    <s v="SP14"/>
    <s v="P21"/>
    <s v="G2"/>
    <x v="444"/>
    <x v="2322"/>
    <n v="1101"/>
    <x v="0"/>
    <s v="Karlen McCaffrey"/>
    <n v="2024"/>
    <m/>
    <n v="3.32"/>
    <n v="3655.3199999999997"/>
    <x v="4326"/>
  </r>
  <r>
    <x v="4361"/>
    <s v="SP14"/>
    <s v="P21"/>
    <s v="G2"/>
    <x v="91"/>
    <x v="2997"/>
    <n v="351"/>
    <x v="0"/>
    <s v="Karlen McCaffrey"/>
    <n v="2024"/>
    <m/>
    <n v="3.32"/>
    <n v="1165.32"/>
    <x v="4327"/>
  </r>
  <r>
    <x v="4362"/>
    <s v="SP14"/>
    <s v="P22"/>
    <s v="G6"/>
    <x v="14"/>
    <x v="2998"/>
    <n v="436"/>
    <x v="1"/>
    <s v="Karlen McCaffrey"/>
    <n v="2024"/>
    <m/>
    <n v="2.65"/>
    <n v="1155.3999999999999"/>
    <x v="4328"/>
  </r>
  <r>
    <x v="4363"/>
    <s v="SP14"/>
    <s v="P22"/>
    <s v="G6"/>
    <x v="179"/>
    <x v="1212"/>
    <n v="272"/>
    <x v="0"/>
    <s v="Karlen McCaffrey"/>
    <n v="2023"/>
    <m/>
    <n v="2.65"/>
    <n v="720.8"/>
    <x v="4329"/>
  </r>
  <r>
    <x v="4364"/>
    <s v="SP14"/>
    <s v="P22"/>
    <s v="G6"/>
    <x v="96"/>
    <x v="1588"/>
    <n v="69"/>
    <x v="3"/>
    <s v="Karlen McCaffrey"/>
    <n v="2023"/>
    <m/>
    <n v="2.65"/>
    <n v="182.85"/>
    <x v="4330"/>
  </r>
  <r>
    <x v="4365"/>
    <s v="SP14"/>
    <s v="P01"/>
    <s v="G1"/>
    <x v="112"/>
    <x v="1574"/>
    <n v="459"/>
    <x v="0"/>
    <s v="Karlen McCaffrey"/>
    <n v="2023"/>
    <m/>
    <n v="5.26"/>
    <n v="2414.3399999999997"/>
    <x v="4331"/>
  </r>
  <r>
    <x v="4366"/>
    <s v="SP14"/>
    <s v="P01"/>
    <s v="G2"/>
    <x v="23"/>
    <x v="2999"/>
    <n v="724"/>
    <x v="1"/>
    <s v="Karlen McCaffrey"/>
    <n v="2024"/>
    <m/>
    <n v="5.26"/>
    <n v="3808.24"/>
    <x v="4332"/>
  </r>
  <r>
    <x v="4367"/>
    <s v="SP14"/>
    <s v="P01"/>
    <s v="G6"/>
    <x v="373"/>
    <x v="3000"/>
    <n v="98"/>
    <x v="0"/>
    <s v="Karlen McCaffrey"/>
    <n v="2023"/>
    <m/>
    <n v="5.26"/>
    <n v="515.48"/>
    <x v="4333"/>
  </r>
  <r>
    <x v="4368"/>
    <s v="SP14"/>
    <s v="P01"/>
    <s v="G6"/>
    <x v="115"/>
    <x v="3001"/>
    <n v="452"/>
    <x v="2"/>
    <s v="Karlen McCaffrey"/>
    <n v="2024"/>
    <m/>
    <n v="5.26"/>
    <n v="2377.52"/>
    <x v="4334"/>
  </r>
  <r>
    <x v="4369"/>
    <s v="SP14"/>
    <s v="P01"/>
    <s v="G1"/>
    <x v="454"/>
    <x v="3002"/>
    <n v="324"/>
    <x v="0"/>
    <s v="Karlen McCaffrey"/>
    <n v="2023"/>
    <m/>
    <n v="5.26"/>
    <n v="1704.24"/>
    <x v="4335"/>
  </r>
  <r>
    <x v="4370"/>
    <s v="SP14"/>
    <s v="P03"/>
    <s v="G1"/>
    <x v="31"/>
    <x v="2629"/>
    <n v="74"/>
    <x v="0"/>
    <s v="Karlen McCaffrey"/>
    <n v="2023"/>
    <m/>
    <n v="5.15"/>
    <n v="381.1"/>
    <x v="4336"/>
  </r>
  <r>
    <x v="4371"/>
    <s v="SP14"/>
    <s v="P04"/>
    <s v="G5"/>
    <x v="238"/>
    <x v="3003"/>
    <n v="1207"/>
    <x v="0"/>
    <s v="Karlen McCaffrey"/>
    <n v="2024"/>
    <m/>
    <n v="3.85"/>
    <n v="4646.95"/>
    <x v="4337"/>
  </r>
  <r>
    <x v="4372"/>
    <s v="SP14"/>
    <s v="P04"/>
    <s v="G6"/>
    <x v="231"/>
    <x v="3004"/>
    <n v="523"/>
    <x v="1"/>
    <s v="Karlen McCaffrey"/>
    <n v="2024"/>
    <m/>
    <n v="3.85"/>
    <n v="2013.55"/>
    <x v="4338"/>
  </r>
  <r>
    <x v="4373"/>
    <s v="SP14"/>
    <s v="P04"/>
    <s v="G2"/>
    <x v="255"/>
    <x v="772"/>
    <n v="619"/>
    <x v="0"/>
    <s v="Karlen McCaffrey"/>
    <n v="2024"/>
    <m/>
    <n v="3.85"/>
    <n v="2383.15"/>
    <x v="4339"/>
  </r>
  <r>
    <x v="4374"/>
    <s v="SP14"/>
    <s v="P04"/>
    <s v="G1"/>
    <x v="156"/>
    <x v="2956"/>
    <n v="178"/>
    <x v="0"/>
    <s v="Karlen McCaffrey"/>
    <n v="2023"/>
    <m/>
    <n v="3.85"/>
    <n v="685.30000000000007"/>
    <x v="4340"/>
  </r>
  <r>
    <x v="4375"/>
    <s v="SP14"/>
    <s v="P05"/>
    <s v="G4"/>
    <x v="8"/>
    <x v="1004"/>
    <n v="552"/>
    <x v="0"/>
    <s v="Karlen McCaffrey"/>
    <n v="2023"/>
    <m/>
    <n v="5.72"/>
    <n v="3157.44"/>
    <x v="4341"/>
  </r>
  <r>
    <x v="4376"/>
    <s v="SP14"/>
    <s v="P06"/>
    <s v="G4"/>
    <x v="2"/>
    <x v="3005"/>
    <n v="71"/>
    <x v="0"/>
    <s v="Karlen McCaffrey"/>
    <n v="2024"/>
    <m/>
    <n v="6.31"/>
    <n v="448.01"/>
    <x v="4342"/>
  </r>
  <r>
    <x v="4377"/>
    <s v="SP14"/>
    <s v="P07"/>
    <s v="G1"/>
    <x v="337"/>
    <x v="295"/>
    <n v="177"/>
    <x v="2"/>
    <s v="Karlen McCaffrey"/>
    <n v="2024"/>
    <m/>
    <n v="9.94"/>
    <n v="1759.3799999999999"/>
    <x v="4343"/>
  </r>
  <r>
    <x v="4378"/>
    <s v="SP14"/>
    <s v="P07"/>
    <s v="G3"/>
    <x v="257"/>
    <x v="2272"/>
    <n v="207"/>
    <x v="0"/>
    <s v="Karlen McCaffrey"/>
    <n v="2023"/>
    <m/>
    <n v="9.94"/>
    <n v="2057.58"/>
    <x v="4344"/>
  </r>
  <r>
    <x v="4379"/>
    <s v="SP14"/>
    <s v="P07"/>
    <s v="G5"/>
    <x v="24"/>
    <x v="2148"/>
    <n v="193"/>
    <x v="0"/>
    <s v="Karlen McCaffrey"/>
    <n v="2024"/>
    <m/>
    <n v="9.94"/>
    <n v="1918.4199999999998"/>
    <x v="4345"/>
  </r>
  <r>
    <x v="4380"/>
    <s v="SP14"/>
    <s v="P07"/>
    <s v="G5"/>
    <x v="238"/>
    <x v="845"/>
    <n v="214"/>
    <x v="0"/>
    <s v="Karlen McCaffrey"/>
    <n v="2024"/>
    <m/>
    <n v="9.94"/>
    <n v="2127.16"/>
    <x v="4346"/>
  </r>
  <r>
    <x v="4381"/>
    <s v="SP14"/>
    <s v="P07"/>
    <s v="G1"/>
    <x v="199"/>
    <x v="3006"/>
    <n v="210"/>
    <x v="0"/>
    <s v="Karlen McCaffrey"/>
    <n v="2024"/>
    <m/>
    <n v="9.94"/>
    <n v="2087.4"/>
    <x v="4347"/>
  </r>
  <r>
    <x v="4382"/>
    <s v="SP14"/>
    <s v="P07"/>
    <s v="G2"/>
    <x v="427"/>
    <x v="582"/>
    <n v="176"/>
    <x v="0"/>
    <s v="Karlen McCaffrey"/>
    <n v="2023"/>
    <m/>
    <n v="9.94"/>
    <n v="1749.4399999999998"/>
    <x v="4348"/>
  </r>
  <r>
    <x v="4383"/>
    <s v="SP14"/>
    <s v="P07"/>
    <s v="G3"/>
    <x v="342"/>
    <x v="3007"/>
    <n v="186"/>
    <x v="0"/>
    <s v="Karlen McCaffrey"/>
    <n v="2024"/>
    <m/>
    <n v="9.94"/>
    <n v="1848.84"/>
    <x v="4349"/>
  </r>
  <r>
    <x v="4384"/>
    <s v="SP14"/>
    <s v="P08"/>
    <s v="G5"/>
    <x v="160"/>
    <x v="3008"/>
    <n v="557"/>
    <x v="0"/>
    <s v="Karlen McCaffrey"/>
    <n v="2023"/>
    <m/>
    <n v="7.73"/>
    <n v="4305.6100000000006"/>
    <x v="4350"/>
  </r>
  <r>
    <x v="4385"/>
    <s v="SP14"/>
    <s v="P08"/>
    <s v="G6"/>
    <x v="77"/>
    <x v="3009"/>
    <n v="98"/>
    <x v="0"/>
    <s v="Karlen McCaffrey"/>
    <n v="2023"/>
    <m/>
    <n v="7.73"/>
    <n v="757.54000000000008"/>
    <x v="4351"/>
  </r>
  <r>
    <x v="4386"/>
    <s v="SP14"/>
    <s v="P08"/>
    <s v="G2"/>
    <x v="290"/>
    <x v="3010"/>
    <n v="461"/>
    <x v="0"/>
    <s v="Karlen McCaffrey"/>
    <n v="2023"/>
    <m/>
    <n v="7.73"/>
    <n v="3563.53"/>
    <x v="4352"/>
  </r>
  <r>
    <x v="4387"/>
    <s v="SP14"/>
    <s v="P08"/>
    <s v="G6"/>
    <x v="292"/>
    <x v="3011"/>
    <n v="257"/>
    <x v="0"/>
    <s v="Karlen McCaffrey"/>
    <n v="2024"/>
    <m/>
    <n v="7.73"/>
    <n v="1986.6100000000001"/>
    <x v="4353"/>
  </r>
  <r>
    <x v="4388"/>
    <s v="SP14"/>
    <s v="P08"/>
    <s v="G1"/>
    <x v="6"/>
    <x v="2185"/>
    <n v="61"/>
    <x v="0"/>
    <s v="Karlen McCaffrey"/>
    <n v="2023"/>
    <m/>
    <n v="7.73"/>
    <n v="471.53000000000003"/>
    <x v="4354"/>
  </r>
  <r>
    <x v="4389"/>
    <s v="SP14"/>
    <s v="P08"/>
    <s v="G4"/>
    <x v="350"/>
    <x v="114"/>
    <n v="66"/>
    <x v="0"/>
    <s v="Karlen McCaffrey"/>
    <n v="2023"/>
    <m/>
    <n v="7.73"/>
    <n v="510.18"/>
    <x v="4355"/>
  </r>
  <r>
    <x v="4390"/>
    <s v="SP14"/>
    <s v="P10"/>
    <s v="G6"/>
    <x v="3"/>
    <x v="3012"/>
    <n v="439"/>
    <x v="0"/>
    <s v="Karlen McCaffrey"/>
    <n v="2023"/>
    <m/>
    <n v="8.2200000000000006"/>
    <n v="3608.5800000000004"/>
    <x v="4356"/>
  </r>
  <r>
    <x v="4391"/>
    <s v="SP14"/>
    <s v="P10"/>
    <s v="G6"/>
    <x v="85"/>
    <x v="677"/>
    <n v="281"/>
    <x v="1"/>
    <s v="Karlen McCaffrey"/>
    <n v="2024"/>
    <m/>
    <n v="8.2200000000000006"/>
    <n v="2309.8200000000002"/>
    <x v="4357"/>
  </r>
  <r>
    <x v="4392"/>
    <s v="SP14"/>
    <s v="P10"/>
    <s v="G6"/>
    <x v="143"/>
    <x v="3013"/>
    <n v="148"/>
    <x v="0"/>
    <s v="Karlen McCaffrey"/>
    <n v="2023"/>
    <m/>
    <n v="8.2200000000000006"/>
    <n v="1216.5600000000002"/>
    <x v="4358"/>
  </r>
  <r>
    <x v="4393"/>
    <s v="SP14"/>
    <s v="P10"/>
    <s v="G1"/>
    <x v="55"/>
    <x v="2687"/>
    <n v="203"/>
    <x v="0"/>
    <s v="Karlen McCaffrey"/>
    <n v="2023"/>
    <m/>
    <n v="8.2200000000000006"/>
    <n v="1668.66"/>
    <x v="4359"/>
  </r>
  <r>
    <x v="4394"/>
    <s v="SP14"/>
    <s v="P12"/>
    <s v="G2"/>
    <x v="257"/>
    <x v="2988"/>
    <n v="320"/>
    <x v="0"/>
    <s v="Karlen McCaffrey"/>
    <n v="2023"/>
    <m/>
    <n v="4.74"/>
    <n v="1516.8000000000002"/>
    <x v="4360"/>
  </r>
  <r>
    <x v="4395"/>
    <s v="SP14"/>
    <s v="P12"/>
    <s v="G2"/>
    <x v="255"/>
    <x v="3014"/>
    <n v="547"/>
    <x v="0"/>
    <s v="Karlen McCaffrey"/>
    <n v="2024"/>
    <m/>
    <n v="4.74"/>
    <n v="2592.7800000000002"/>
    <x v="4361"/>
  </r>
  <r>
    <x v="4396"/>
    <s v="SP14"/>
    <s v="P13"/>
    <s v="G5"/>
    <x v="34"/>
    <x v="1196"/>
    <n v="889"/>
    <x v="0"/>
    <s v="Karlen McCaffrey"/>
    <n v="2023"/>
    <m/>
    <n v="10.51"/>
    <n v="9343.39"/>
    <x v="4362"/>
  </r>
  <r>
    <x v="4397"/>
    <s v="SP14"/>
    <s v="P14"/>
    <s v="G4"/>
    <x v="202"/>
    <x v="1309"/>
    <n v="253"/>
    <x v="0"/>
    <s v="Karlen McCaffrey"/>
    <n v="2023"/>
    <m/>
    <n v="6.43"/>
    <n v="1626.79"/>
    <x v="4363"/>
  </r>
  <r>
    <x v="4398"/>
    <s v="SP14"/>
    <s v="P14"/>
    <s v="G5"/>
    <x v="378"/>
    <x v="1288"/>
    <n v="275"/>
    <x v="0"/>
    <s v="Karlen McCaffrey"/>
    <n v="2023"/>
    <m/>
    <n v="6.43"/>
    <n v="1768.25"/>
    <x v="4364"/>
  </r>
  <r>
    <x v="4399"/>
    <s v="SP14"/>
    <s v="P15"/>
    <s v="G6"/>
    <x v="327"/>
    <x v="3015"/>
    <n v="629"/>
    <x v="0"/>
    <s v="Karlen McCaffrey"/>
    <n v="2024"/>
    <m/>
    <n v="12.41"/>
    <n v="7805.89"/>
    <x v="4365"/>
  </r>
  <r>
    <x v="4400"/>
    <s v="SP14"/>
    <s v="P15"/>
    <s v="G6"/>
    <x v="80"/>
    <x v="1683"/>
    <n v="285"/>
    <x v="0"/>
    <s v="Karlen McCaffrey"/>
    <n v="2024"/>
    <m/>
    <n v="12.41"/>
    <n v="3536.85"/>
    <x v="4366"/>
  </r>
  <r>
    <x v="4401"/>
    <s v="SP14"/>
    <s v="P15"/>
    <s v="G6"/>
    <x v="290"/>
    <x v="45"/>
    <n v="134"/>
    <x v="0"/>
    <s v="Karlen McCaffrey"/>
    <n v="2023"/>
    <m/>
    <n v="12.41"/>
    <n v="1662.94"/>
    <x v="4367"/>
  </r>
  <r>
    <x v="4402"/>
    <s v="SP14"/>
    <s v="P16"/>
    <s v="G4"/>
    <x v="152"/>
    <x v="3016"/>
    <n v="332"/>
    <x v="0"/>
    <s v="Karlen McCaffrey"/>
    <n v="2023"/>
    <m/>
    <n v="9.57"/>
    <n v="3177.2400000000002"/>
    <x v="4368"/>
  </r>
  <r>
    <x v="4403"/>
    <s v="SP14"/>
    <s v="P16"/>
    <s v="G5"/>
    <x v="403"/>
    <x v="3017"/>
    <n v="864"/>
    <x v="0"/>
    <s v="Karlen McCaffrey"/>
    <n v="2023"/>
    <m/>
    <n v="9.57"/>
    <n v="8268.48"/>
    <x v="4369"/>
  </r>
  <r>
    <x v="4404"/>
    <s v="SP14"/>
    <s v="P16"/>
    <s v="G1"/>
    <x v="90"/>
    <x v="56"/>
    <n v="345"/>
    <x v="1"/>
    <s v="Karlen McCaffrey"/>
    <n v="2024"/>
    <m/>
    <n v="9.57"/>
    <n v="3301.65"/>
    <x v="4370"/>
  </r>
  <r>
    <x v="4405"/>
    <s v="SP14"/>
    <s v="P17"/>
    <s v="G4"/>
    <x v="380"/>
    <x v="32"/>
    <n v="42"/>
    <x v="0"/>
    <s v="Karlen McCaffrey"/>
    <n v="2023"/>
    <m/>
    <n v="8.43"/>
    <n v="354.06"/>
    <x v="4371"/>
  </r>
  <r>
    <x v="4406"/>
    <s v="SP14"/>
    <s v="P18"/>
    <s v="G1"/>
    <x v="22"/>
    <x v="3018"/>
    <n v="2441"/>
    <x v="0"/>
    <s v="Karlen McCaffrey"/>
    <n v="2023"/>
    <m/>
    <n v="6.8"/>
    <n v="16598.8"/>
    <x v="4372"/>
  </r>
  <r>
    <x v="4407"/>
    <s v="SP14"/>
    <s v="P18"/>
    <s v="G6"/>
    <x v="296"/>
    <x v="123"/>
    <n v="1424"/>
    <x v="0"/>
    <s v="Karlen McCaffrey"/>
    <n v="2023"/>
    <m/>
    <n v="6.8"/>
    <n v="9683.1999999999989"/>
    <x v="4373"/>
  </r>
  <r>
    <x v="4408"/>
    <s v="SP14"/>
    <s v="P18"/>
    <s v="G1"/>
    <x v="239"/>
    <x v="3019"/>
    <n v="2163"/>
    <x v="0"/>
    <s v="Karlen McCaffrey"/>
    <n v="2023"/>
    <m/>
    <n v="6.8"/>
    <n v="14708.4"/>
    <x v="4374"/>
  </r>
  <r>
    <x v="4409"/>
    <s v="SP14"/>
    <s v="P18"/>
    <s v="G6"/>
    <x v="344"/>
    <x v="753"/>
    <n v="394"/>
    <x v="0"/>
    <s v="Karlen McCaffrey"/>
    <n v="2023"/>
    <m/>
    <n v="6.8"/>
    <n v="2679.2"/>
    <x v="4375"/>
  </r>
  <r>
    <x v="4410"/>
    <s v="SP14"/>
    <s v="P18"/>
    <s v="G2"/>
    <x v="16"/>
    <x v="750"/>
    <n v="1372"/>
    <x v="1"/>
    <s v="Karlen McCaffrey"/>
    <n v="2024"/>
    <m/>
    <n v="6.8"/>
    <n v="9329.6"/>
    <x v="4376"/>
  </r>
  <r>
    <x v="4411"/>
    <s v="SP14"/>
    <s v="P19"/>
    <s v="G1"/>
    <x v="194"/>
    <x v="2121"/>
    <n v="77"/>
    <x v="0"/>
    <s v="Karlen McCaffrey"/>
    <n v="2024"/>
    <m/>
    <n v="5.04"/>
    <n v="388.08"/>
    <x v="4377"/>
  </r>
  <r>
    <x v="4412"/>
    <s v="SP14"/>
    <s v="P20"/>
    <s v="G3"/>
    <x v="201"/>
    <x v="3020"/>
    <n v="210"/>
    <x v="0"/>
    <s v="Karlen McCaffrey"/>
    <n v="2023"/>
    <m/>
    <n v="2.76"/>
    <n v="579.59999999999991"/>
    <x v="4378"/>
  </r>
  <r>
    <x v="4413"/>
    <s v="SP14"/>
    <s v="P21"/>
    <s v="G3"/>
    <x v="85"/>
    <x v="1370"/>
    <n v="260"/>
    <x v="1"/>
    <s v="Karlen McCaffrey"/>
    <n v="2024"/>
    <m/>
    <n v="3.32"/>
    <n v="863.19999999999993"/>
    <x v="4379"/>
  </r>
  <r>
    <x v="4414"/>
    <s v="SP14"/>
    <s v="P21"/>
    <s v="G5"/>
    <x v="350"/>
    <x v="3021"/>
    <n v="3"/>
    <x v="0"/>
    <s v="Karlen McCaffrey"/>
    <n v="2023"/>
    <m/>
    <n v="3.32"/>
    <n v="9.9599999999999991"/>
    <x v="4380"/>
  </r>
  <r>
    <x v="4415"/>
    <s v="SP14"/>
    <s v="P21"/>
    <s v="G1"/>
    <x v="56"/>
    <x v="949"/>
    <n v="270"/>
    <x v="1"/>
    <s v="Karlen McCaffrey"/>
    <n v="2024"/>
    <m/>
    <n v="3.32"/>
    <n v="896.4"/>
    <x v="4381"/>
  </r>
  <r>
    <x v="4416"/>
    <s v="SP14"/>
    <s v="P21"/>
    <s v="G1"/>
    <x v="350"/>
    <x v="2063"/>
    <n v="350"/>
    <x v="0"/>
    <s v="Karlen McCaffrey"/>
    <n v="2023"/>
    <m/>
    <n v="3.32"/>
    <n v="1162"/>
    <x v="4382"/>
  </r>
  <r>
    <x v="4417"/>
    <s v="SP14"/>
    <s v="P21"/>
    <s v="G6"/>
    <x v="259"/>
    <x v="2979"/>
    <n v="163"/>
    <x v="3"/>
    <s v="Karlen McCaffrey"/>
    <n v="2023"/>
    <m/>
    <n v="3.32"/>
    <n v="541.16"/>
    <x v="4383"/>
  </r>
  <r>
    <x v="4418"/>
    <s v="SP14"/>
    <s v="P22"/>
    <s v="G2"/>
    <x v="13"/>
    <x v="3022"/>
    <n v="607"/>
    <x v="0"/>
    <s v="Karlen McCaffrey"/>
    <n v="2024"/>
    <m/>
    <n v="2.65"/>
    <n v="1608.55"/>
    <x v="4384"/>
  </r>
  <r>
    <x v="4419"/>
    <s v="SP14"/>
    <s v="P22"/>
    <s v="G2"/>
    <x v="434"/>
    <x v="3023"/>
    <n v="651"/>
    <x v="0"/>
    <s v="Karlen McCaffrey"/>
    <n v="2024"/>
    <m/>
    <n v="2.65"/>
    <n v="1725.1499999999999"/>
    <x v="4385"/>
  </r>
  <r>
    <x v="4420"/>
    <s v="SP14"/>
    <s v="P22"/>
    <s v="G2"/>
    <x v="303"/>
    <x v="3024"/>
    <n v="361"/>
    <x v="0"/>
    <s v="Karlen McCaffrey"/>
    <n v="2024"/>
    <m/>
    <n v="2.65"/>
    <n v="956.65"/>
    <x v="4386"/>
  </r>
  <r>
    <x v="4421"/>
    <s v="SP15"/>
    <s v="P01"/>
    <s v="G1"/>
    <x v="112"/>
    <x v="1554"/>
    <n v="379"/>
    <x v="0"/>
    <s v="Jan Morforth"/>
    <n v="2023"/>
    <m/>
    <n v="5.26"/>
    <n v="1993.54"/>
    <x v="4387"/>
  </r>
  <r>
    <x v="4422"/>
    <s v="SP15"/>
    <s v="P02"/>
    <s v="G5"/>
    <x v="205"/>
    <x v="3025"/>
    <n v="199"/>
    <x v="0"/>
    <s v="Jan Morforth"/>
    <n v="2024"/>
    <m/>
    <n v="7.48"/>
    <n v="1488.52"/>
    <x v="4388"/>
  </r>
  <r>
    <x v="4423"/>
    <s v="SP15"/>
    <s v="P04"/>
    <s v="G1"/>
    <x v="276"/>
    <x v="3026"/>
    <n v="258"/>
    <x v="0"/>
    <s v="Jan Morforth"/>
    <n v="2023"/>
    <m/>
    <n v="3.85"/>
    <n v="993.30000000000007"/>
    <x v="4389"/>
  </r>
  <r>
    <x v="4424"/>
    <s v="SP15"/>
    <s v="P04"/>
    <s v="G5"/>
    <x v="389"/>
    <x v="2384"/>
    <n v="757"/>
    <x v="0"/>
    <s v="Jan Morforth"/>
    <n v="2023"/>
    <m/>
    <n v="3.85"/>
    <n v="2914.4500000000003"/>
    <x v="4390"/>
  </r>
  <r>
    <x v="4425"/>
    <s v="SP15"/>
    <s v="P04"/>
    <s v="G5"/>
    <x v="256"/>
    <x v="3027"/>
    <n v="519"/>
    <x v="0"/>
    <s v="Jan Morforth"/>
    <n v="2024"/>
    <m/>
    <n v="3.85"/>
    <n v="1998.15"/>
    <x v="4391"/>
  </r>
  <r>
    <x v="4426"/>
    <s v="SP15"/>
    <s v="P04"/>
    <s v="G6"/>
    <x v="319"/>
    <x v="842"/>
    <n v="730"/>
    <x v="0"/>
    <s v="Jan Morforth"/>
    <n v="2024"/>
    <m/>
    <n v="3.85"/>
    <n v="2810.5"/>
    <x v="4392"/>
  </r>
  <r>
    <x v="4427"/>
    <s v="SP15"/>
    <s v="P04"/>
    <s v="G1"/>
    <x v="86"/>
    <x v="3028"/>
    <n v="513"/>
    <x v="0"/>
    <s v="Jan Morforth"/>
    <n v="2023"/>
    <m/>
    <n v="3.85"/>
    <n v="1975.05"/>
    <x v="4393"/>
  </r>
  <r>
    <x v="4428"/>
    <s v="SP15"/>
    <s v="P05"/>
    <s v="G2"/>
    <x v="329"/>
    <x v="1899"/>
    <n v="12"/>
    <x v="0"/>
    <s v="Jan Morforth"/>
    <n v="2023"/>
    <m/>
    <n v="5.72"/>
    <n v="68.64"/>
    <x v="4394"/>
  </r>
  <r>
    <x v="4429"/>
    <s v="SP15"/>
    <s v="P05"/>
    <s v="G6"/>
    <x v="315"/>
    <x v="2571"/>
    <n v="170"/>
    <x v="0"/>
    <s v="Jan Morforth"/>
    <n v="2023"/>
    <m/>
    <n v="5.72"/>
    <n v="972.4"/>
    <x v="4395"/>
  </r>
  <r>
    <x v="4430"/>
    <s v="SP15"/>
    <s v="P05"/>
    <s v="G2"/>
    <x v="220"/>
    <x v="3029"/>
    <n v="281"/>
    <x v="3"/>
    <s v="Jan Morforth"/>
    <n v="2023"/>
    <m/>
    <n v="5.72"/>
    <n v="1607.32"/>
    <x v="4396"/>
  </r>
  <r>
    <x v="4431"/>
    <s v="SP15"/>
    <s v="P05"/>
    <s v="G5"/>
    <x v="82"/>
    <x v="1359"/>
    <n v="240"/>
    <x v="0"/>
    <s v="Jan Morforth"/>
    <n v="2024"/>
    <m/>
    <n v="5.72"/>
    <n v="1372.8"/>
    <x v="4397"/>
  </r>
  <r>
    <x v="4432"/>
    <s v="SP15"/>
    <s v="P05"/>
    <s v="G1"/>
    <x v="354"/>
    <x v="1394"/>
    <n v="212"/>
    <x v="0"/>
    <s v="Jan Morforth"/>
    <n v="2024"/>
    <m/>
    <n v="5.72"/>
    <n v="1212.6399999999999"/>
    <x v="4398"/>
  </r>
  <r>
    <x v="4433"/>
    <s v="SP15"/>
    <s v="P05"/>
    <s v="G2"/>
    <x v="401"/>
    <x v="518"/>
    <n v="1283"/>
    <x v="0"/>
    <s v="Jan Morforth"/>
    <n v="2023"/>
    <m/>
    <n v="5.72"/>
    <n v="7338.7599999999993"/>
    <x v="4399"/>
  </r>
  <r>
    <x v="4434"/>
    <s v="SP15"/>
    <s v="P05"/>
    <s v="G4"/>
    <x v="309"/>
    <x v="3030"/>
    <n v="879"/>
    <x v="1"/>
    <s v="Jan Morforth"/>
    <n v="2024"/>
    <m/>
    <n v="5.72"/>
    <n v="5027.88"/>
    <x v="4400"/>
  </r>
  <r>
    <x v="4435"/>
    <s v="SP15"/>
    <s v="P06"/>
    <s v="G4"/>
    <x v="131"/>
    <x v="3024"/>
    <n v="284"/>
    <x v="0"/>
    <s v="Jan Morforth"/>
    <n v="2024"/>
    <m/>
    <n v="6.31"/>
    <n v="1792.04"/>
    <x v="4401"/>
  </r>
  <r>
    <x v="4436"/>
    <s v="SP15"/>
    <s v="P07"/>
    <s v="G6"/>
    <x v="58"/>
    <x v="3031"/>
    <n v="207"/>
    <x v="0"/>
    <s v="Jan Morforth"/>
    <n v="2023"/>
    <m/>
    <n v="9.94"/>
    <n v="2057.58"/>
    <x v="4402"/>
  </r>
  <r>
    <x v="4437"/>
    <s v="SP15"/>
    <s v="P07"/>
    <s v="G4"/>
    <x v="296"/>
    <x v="756"/>
    <n v="225"/>
    <x v="0"/>
    <s v="Jan Morforth"/>
    <n v="2023"/>
    <m/>
    <n v="9.94"/>
    <n v="2236.5"/>
    <x v="4403"/>
  </r>
  <r>
    <x v="4438"/>
    <s v="SP15"/>
    <s v="P07"/>
    <s v="G2"/>
    <x v="36"/>
    <x v="1471"/>
    <n v="232"/>
    <x v="0"/>
    <s v="Jan Morforth"/>
    <n v="2023"/>
    <m/>
    <n v="9.94"/>
    <n v="2306.08"/>
    <x v="4404"/>
  </r>
  <r>
    <x v="4439"/>
    <s v="SP15"/>
    <s v="P08"/>
    <s v="G1"/>
    <x v="117"/>
    <x v="1622"/>
    <n v="452"/>
    <x v="0"/>
    <s v="Jan Morforth"/>
    <n v="2024"/>
    <m/>
    <n v="7.73"/>
    <n v="3493.96"/>
    <x v="4405"/>
  </r>
  <r>
    <x v="4440"/>
    <s v="SP15"/>
    <s v="P08"/>
    <s v="G4"/>
    <x v="277"/>
    <x v="1733"/>
    <n v="22"/>
    <x v="0"/>
    <s v="Jan Morforth"/>
    <n v="2024"/>
    <m/>
    <n v="7.73"/>
    <n v="170.06"/>
    <x v="4406"/>
  </r>
  <r>
    <x v="4441"/>
    <s v="SP15"/>
    <s v="P08"/>
    <s v="G2"/>
    <x v="213"/>
    <x v="1300"/>
    <n v="63"/>
    <x v="0"/>
    <s v="Jan Morforth"/>
    <n v="2023"/>
    <m/>
    <n v="7.73"/>
    <n v="486.99"/>
    <x v="4407"/>
  </r>
  <r>
    <x v="4442"/>
    <s v="SP15"/>
    <s v="P08"/>
    <s v="G5"/>
    <x v="87"/>
    <x v="3032"/>
    <n v="306"/>
    <x v="0"/>
    <s v="Jan Morforth"/>
    <n v="2024"/>
    <m/>
    <n v="7.73"/>
    <n v="2365.38"/>
    <x v="4408"/>
  </r>
  <r>
    <x v="4443"/>
    <s v="SP15"/>
    <s v="P09"/>
    <s v="G5"/>
    <x v="396"/>
    <x v="1010"/>
    <n v="275"/>
    <x v="0"/>
    <s v="Jan Morforth"/>
    <n v="2023"/>
    <m/>
    <n v="3.68"/>
    <n v="1012"/>
    <x v="4409"/>
  </r>
  <r>
    <x v="4444"/>
    <s v="SP15"/>
    <s v="P09"/>
    <s v="G5"/>
    <x v="368"/>
    <x v="3033"/>
    <n v="630"/>
    <x v="0"/>
    <s v="Jan Morforth"/>
    <n v="2023"/>
    <m/>
    <n v="3.68"/>
    <n v="2318.4"/>
    <x v="4410"/>
  </r>
  <r>
    <x v="4445"/>
    <s v="SP15"/>
    <s v="P10"/>
    <s v="G4"/>
    <x v="124"/>
    <x v="3034"/>
    <n v="62"/>
    <x v="0"/>
    <s v="Jan Morforth"/>
    <n v="2023"/>
    <m/>
    <n v="8.2200000000000006"/>
    <n v="509.64000000000004"/>
    <x v="4411"/>
  </r>
  <r>
    <x v="4446"/>
    <s v="SP15"/>
    <s v="P10"/>
    <s v="G4"/>
    <x v="128"/>
    <x v="1218"/>
    <n v="724"/>
    <x v="0"/>
    <s v="Jan Morforth"/>
    <n v="2024"/>
    <m/>
    <n v="8.2200000000000006"/>
    <n v="5951.2800000000007"/>
    <x v="4412"/>
  </r>
  <r>
    <x v="4447"/>
    <s v="SP15"/>
    <s v="P10"/>
    <s v="G6"/>
    <x v="236"/>
    <x v="3035"/>
    <n v="645"/>
    <x v="0"/>
    <s v="Jan Morforth"/>
    <n v="2023"/>
    <m/>
    <n v="8.2200000000000006"/>
    <n v="5301.9000000000005"/>
    <x v="4413"/>
  </r>
  <r>
    <x v="4448"/>
    <s v="SP15"/>
    <s v="P10"/>
    <s v="G2"/>
    <x v="97"/>
    <x v="3036"/>
    <n v="163"/>
    <x v="0"/>
    <s v="Jan Morforth"/>
    <n v="2023"/>
    <m/>
    <n v="8.2200000000000006"/>
    <n v="1339.8600000000001"/>
    <x v="4414"/>
  </r>
  <r>
    <x v="4449"/>
    <s v="SP15"/>
    <s v="P10"/>
    <s v="G2"/>
    <x v="435"/>
    <x v="2188"/>
    <n v="314"/>
    <x v="0"/>
    <s v="Jan Morforth"/>
    <n v="2024"/>
    <m/>
    <n v="8.2200000000000006"/>
    <n v="2581.0800000000004"/>
    <x v="4415"/>
  </r>
  <r>
    <x v="4450"/>
    <s v="SP15"/>
    <s v="P10"/>
    <s v="G5"/>
    <x v="59"/>
    <x v="935"/>
    <n v="615"/>
    <x v="0"/>
    <s v="Jan Morforth"/>
    <n v="2024"/>
    <m/>
    <n v="8.2200000000000006"/>
    <n v="5055.3"/>
    <x v="4416"/>
  </r>
  <r>
    <x v="4451"/>
    <s v="SP15"/>
    <s v="P11"/>
    <s v="G1"/>
    <x v="286"/>
    <x v="881"/>
    <n v="287"/>
    <x v="0"/>
    <s v="Jan Morforth"/>
    <n v="2024"/>
    <m/>
    <n v="10.23"/>
    <n v="2936.01"/>
    <x v="4417"/>
  </r>
  <r>
    <x v="4452"/>
    <s v="SP15"/>
    <s v="P12"/>
    <s v="G4"/>
    <x v="270"/>
    <x v="1486"/>
    <n v="273"/>
    <x v="0"/>
    <s v="Jan Morforth"/>
    <n v="2024"/>
    <m/>
    <n v="4.74"/>
    <n v="1294.02"/>
    <x v="4418"/>
  </r>
  <r>
    <x v="4453"/>
    <s v="SP15"/>
    <s v="P12"/>
    <s v="G5"/>
    <x v="167"/>
    <x v="3037"/>
    <n v="1012"/>
    <x v="0"/>
    <s v="Jan Morforth"/>
    <n v="2023"/>
    <m/>
    <n v="4.74"/>
    <n v="4796.88"/>
    <x v="4419"/>
  </r>
  <r>
    <x v="4454"/>
    <s v="SP15"/>
    <s v="P12"/>
    <s v="G2"/>
    <x v="286"/>
    <x v="3038"/>
    <n v="499"/>
    <x v="0"/>
    <s v="Jan Morforth"/>
    <n v="2024"/>
    <m/>
    <n v="4.74"/>
    <n v="2365.2600000000002"/>
    <x v="4420"/>
  </r>
  <r>
    <x v="4455"/>
    <s v="SP15"/>
    <s v="P13"/>
    <s v="G4"/>
    <x v="334"/>
    <x v="1872"/>
    <n v="716"/>
    <x v="0"/>
    <s v="Jan Morforth"/>
    <n v="2023"/>
    <m/>
    <n v="10.51"/>
    <n v="7525.16"/>
    <x v="4421"/>
  </r>
  <r>
    <x v="4456"/>
    <s v="SP15"/>
    <s v="P13"/>
    <s v="G6"/>
    <x v="343"/>
    <x v="2760"/>
    <n v="372"/>
    <x v="0"/>
    <s v="Jan Morforth"/>
    <n v="2023"/>
    <m/>
    <n v="10.51"/>
    <n v="3909.72"/>
    <x v="4422"/>
  </r>
  <r>
    <x v="4457"/>
    <s v="SP15"/>
    <s v="P13"/>
    <s v="G5"/>
    <x v="138"/>
    <x v="3039"/>
    <n v="1260"/>
    <x v="0"/>
    <s v="Jan Morforth"/>
    <n v="2024"/>
    <m/>
    <n v="10.51"/>
    <n v="13242.6"/>
    <x v="4423"/>
  </r>
  <r>
    <x v="4458"/>
    <s v="SP15"/>
    <s v="P13"/>
    <s v="G5"/>
    <x v="103"/>
    <x v="3040"/>
    <n v="1089"/>
    <x v="0"/>
    <s v="Jan Morforth"/>
    <n v="2023"/>
    <m/>
    <n v="10.51"/>
    <n v="11445.39"/>
    <x v="4424"/>
  </r>
  <r>
    <x v="4459"/>
    <s v="SP15"/>
    <s v="P15"/>
    <s v="G5"/>
    <x v="354"/>
    <x v="3041"/>
    <n v="366"/>
    <x v="0"/>
    <s v="Jan Morforth"/>
    <n v="2024"/>
    <m/>
    <n v="12.41"/>
    <n v="4542.0600000000004"/>
    <x v="4425"/>
  </r>
  <r>
    <x v="4460"/>
    <s v="SP15"/>
    <s v="P15"/>
    <s v="G6"/>
    <x v="166"/>
    <x v="3042"/>
    <n v="213"/>
    <x v="0"/>
    <s v="Jan Morforth"/>
    <n v="2023"/>
    <m/>
    <n v="12.41"/>
    <n v="2643.33"/>
    <x v="4426"/>
  </r>
  <r>
    <x v="4461"/>
    <s v="SP15"/>
    <s v="P15"/>
    <s v="G6"/>
    <x v="191"/>
    <x v="2061"/>
    <n v="230"/>
    <x v="0"/>
    <s v="Jan Morforth"/>
    <n v="2024"/>
    <m/>
    <n v="12.41"/>
    <n v="2854.3"/>
    <x v="4427"/>
  </r>
  <r>
    <x v="4462"/>
    <s v="SP15"/>
    <s v="P18"/>
    <s v="G1"/>
    <x v="323"/>
    <x v="3043"/>
    <n v="1232"/>
    <x v="1"/>
    <s v="Jan Morforth"/>
    <n v="2024"/>
    <m/>
    <n v="6.8"/>
    <n v="8377.6"/>
    <x v="4428"/>
  </r>
  <r>
    <x v="4463"/>
    <s v="SP15"/>
    <s v="P18"/>
    <s v="G2"/>
    <x v="321"/>
    <x v="3044"/>
    <n v="1956"/>
    <x v="0"/>
    <s v="Jan Morforth"/>
    <n v="2024"/>
    <m/>
    <n v="6.8"/>
    <n v="13300.8"/>
    <x v="4429"/>
  </r>
  <r>
    <x v="4464"/>
    <s v="SP15"/>
    <s v="P18"/>
    <s v="G2"/>
    <x v="62"/>
    <x v="3045"/>
    <n v="407"/>
    <x v="0"/>
    <s v="Jan Morforth"/>
    <n v="2023"/>
    <m/>
    <n v="6.8"/>
    <n v="2767.6"/>
    <x v="4430"/>
  </r>
  <r>
    <x v="4465"/>
    <s v="SP15"/>
    <s v="P18"/>
    <s v="G5"/>
    <x v="259"/>
    <x v="184"/>
    <n v="103"/>
    <x v="0"/>
    <s v="Jan Morforth"/>
    <n v="2023"/>
    <m/>
    <n v="6.8"/>
    <n v="700.4"/>
    <x v="4431"/>
  </r>
  <r>
    <x v="4466"/>
    <s v="SP15"/>
    <s v="P19"/>
    <s v="G4"/>
    <x v="68"/>
    <x v="3046"/>
    <n v="235"/>
    <x v="1"/>
    <s v="Jan Morforth"/>
    <n v="2024"/>
    <m/>
    <n v="5.04"/>
    <n v="1184.4000000000001"/>
    <x v="4432"/>
  </r>
  <r>
    <x v="4467"/>
    <s v="SP15"/>
    <s v="P20"/>
    <s v="G5"/>
    <x v="14"/>
    <x v="3047"/>
    <n v="399"/>
    <x v="1"/>
    <s v="Jan Morforth"/>
    <n v="2024"/>
    <m/>
    <n v="2.76"/>
    <n v="1101.24"/>
    <x v="4433"/>
  </r>
  <r>
    <x v="4468"/>
    <s v="SP15"/>
    <s v="P21"/>
    <s v="G6"/>
    <x v="176"/>
    <x v="3048"/>
    <n v="32"/>
    <x v="0"/>
    <s v="Jan Morforth"/>
    <n v="2023"/>
    <m/>
    <n v="3.32"/>
    <n v="106.24"/>
    <x v="4434"/>
  </r>
  <r>
    <x v="4469"/>
    <s v="SP15"/>
    <s v="P21"/>
    <s v="G6"/>
    <x v="189"/>
    <x v="1273"/>
    <n v="743"/>
    <x v="0"/>
    <s v="Jan Morforth"/>
    <n v="2023"/>
    <m/>
    <n v="3.32"/>
    <n v="2466.7599999999998"/>
    <x v="4435"/>
  </r>
  <r>
    <x v="4470"/>
    <s v="SP15"/>
    <s v="P22"/>
    <s v="G5"/>
    <x v="291"/>
    <x v="3049"/>
    <n v="588"/>
    <x v="0"/>
    <s v="Jan Morforth"/>
    <n v="2023"/>
    <m/>
    <n v="2.65"/>
    <n v="1558.2"/>
    <x v="4436"/>
  </r>
  <r>
    <x v="4471"/>
    <s v="SP15"/>
    <s v="P22"/>
    <s v="G5"/>
    <x v="167"/>
    <x v="575"/>
    <n v="496"/>
    <x v="0"/>
    <s v="Jan Morforth"/>
    <n v="2023"/>
    <m/>
    <n v="2.65"/>
    <n v="1314.3999999999999"/>
    <x v="4437"/>
  </r>
  <r>
    <x v="4472"/>
    <s v="SP15"/>
    <s v="P22"/>
    <s v="G6"/>
    <x v="309"/>
    <x v="3003"/>
    <n v="381"/>
    <x v="1"/>
    <s v="Jan Morforth"/>
    <n v="2024"/>
    <m/>
    <n v="2.65"/>
    <n v="1009.65"/>
    <x v="4438"/>
  </r>
  <r>
    <x v="4473"/>
    <s v="SP15"/>
    <s v="P22"/>
    <s v="G4"/>
    <x v="375"/>
    <x v="2430"/>
    <n v="295"/>
    <x v="0"/>
    <s v="Jan Morforth"/>
    <n v="2024"/>
    <m/>
    <n v="2.65"/>
    <n v="781.75"/>
    <x v="4439"/>
  </r>
  <r>
    <x v="4474"/>
    <s v="SP15"/>
    <s v="P22"/>
    <s v="G5"/>
    <x v="92"/>
    <x v="3050"/>
    <n v="572"/>
    <x v="0"/>
    <s v="Jan Morforth"/>
    <n v="2023"/>
    <m/>
    <n v="2.65"/>
    <n v="1515.8"/>
    <x v="4440"/>
  </r>
  <r>
    <x v="4475"/>
    <s v="SP15"/>
    <s v="P22"/>
    <s v="G6"/>
    <x v="266"/>
    <x v="3051"/>
    <n v="634"/>
    <x v="0"/>
    <s v="Jan Morforth"/>
    <n v="2023"/>
    <m/>
    <n v="2.65"/>
    <n v="1680.1"/>
    <x v="4441"/>
  </r>
  <r>
    <x v="4476"/>
    <s v="SP15"/>
    <s v="P03"/>
    <s v="G5"/>
    <x v="215"/>
    <x v="1437"/>
    <n v="517"/>
    <x v="2"/>
    <s v="Jan Morforth"/>
    <n v="2024"/>
    <m/>
    <n v="5.15"/>
    <n v="2662.55"/>
    <x v="4442"/>
  </r>
  <r>
    <x v="4477"/>
    <s v="SP15"/>
    <s v="P03"/>
    <s v="G6"/>
    <x v="381"/>
    <x v="3052"/>
    <n v="1639"/>
    <x v="0"/>
    <s v="Jan Morforth"/>
    <n v="2023"/>
    <m/>
    <n v="5.15"/>
    <n v="8440.85"/>
    <x v="4443"/>
  </r>
  <r>
    <x v="4478"/>
    <s v="SP15"/>
    <s v="P04"/>
    <s v="G6"/>
    <x v="157"/>
    <x v="2430"/>
    <n v="927"/>
    <x v="0"/>
    <s v="Jan Morforth"/>
    <n v="2023"/>
    <m/>
    <n v="3.85"/>
    <n v="3568.9500000000003"/>
    <x v="4444"/>
  </r>
  <r>
    <x v="4479"/>
    <s v="SP15"/>
    <s v="P04"/>
    <s v="G5"/>
    <x v="191"/>
    <x v="2021"/>
    <n v="648"/>
    <x v="0"/>
    <s v="Jan Morforth"/>
    <n v="2024"/>
    <m/>
    <n v="3.85"/>
    <n v="2494.8000000000002"/>
    <x v="4445"/>
  </r>
  <r>
    <x v="4480"/>
    <s v="SP15"/>
    <s v="P04"/>
    <s v="G4"/>
    <x v="118"/>
    <x v="1669"/>
    <n v="480"/>
    <x v="0"/>
    <s v="Jan Morforth"/>
    <n v="2023"/>
    <m/>
    <n v="3.85"/>
    <n v="1848"/>
    <x v="4446"/>
  </r>
  <r>
    <x v="4481"/>
    <s v="SP15"/>
    <s v="P04"/>
    <s v="G2"/>
    <x v="131"/>
    <x v="1240"/>
    <n v="730"/>
    <x v="0"/>
    <s v="Jan Morforth"/>
    <n v="2024"/>
    <m/>
    <n v="3.85"/>
    <n v="2810.5"/>
    <x v="4447"/>
  </r>
  <r>
    <x v="4482"/>
    <s v="SP15"/>
    <s v="P04"/>
    <s v="G2"/>
    <x v="236"/>
    <x v="850"/>
    <n v="374"/>
    <x v="0"/>
    <s v="Jan Morforth"/>
    <n v="2023"/>
    <m/>
    <n v="3.85"/>
    <n v="1439.9"/>
    <x v="4448"/>
  </r>
  <r>
    <x v="4483"/>
    <s v="SP15"/>
    <s v="P05"/>
    <s v="G4"/>
    <x v="373"/>
    <x v="1443"/>
    <n v="647"/>
    <x v="0"/>
    <s v="Jan Morforth"/>
    <n v="2023"/>
    <m/>
    <n v="5.72"/>
    <n v="3700.8399999999997"/>
    <x v="4449"/>
  </r>
  <r>
    <x v="4484"/>
    <s v="SP15"/>
    <s v="P05"/>
    <s v="G6"/>
    <x v="182"/>
    <x v="2067"/>
    <n v="217"/>
    <x v="0"/>
    <s v="Jan Morforth"/>
    <n v="2023"/>
    <m/>
    <n v="5.72"/>
    <n v="1241.24"/>
    <x v="4450"/>
  </r>
  <r>
    <x v="4485"/>
    <s v="SP15"/>
    <s v="P05"/>
    <s v="G3"/>
    <x v="211"/>
    <x v="3053"/>
    <n v="142"/>
    <x v="2"/>
    <s v="Jan Morforth"/>
    <n v="2024"/>
    <m/>
    <n v="5.72"/>
    <n v="812.24"/>
    <x v="4451"/>
  </r>
  <r>
    <x v="4486"/>
    <s v="SP15"/>
    <s v="P05"/>
    <s v="G4"/>
    <x v="353"/>
    <x v="2344"/>
    <n v="678"/>
    <x v="0"/>
    <s v="Jan Morforth"/>
    <n v="2024"/>
    <m/>
    <n v="5.72"/>
    <n v="3878.16"/>
    <x v="4452"/>
  </r>
  <r>
    <x v="4487"/>
    <s v="SP15"/>
    <s v="P05"/>
    <s v="G3"/>
    <x v="276"/>
    <x v="587"/>
    <n v="105"/>
    <x v="0"/>
    <s v="Jan Morforth"/>
    <n v="2023"/>
    <m/>
    <n v="5.72"/>
    <n v="600.6"/>
    <x v="4453"/>
  </r>
  <r>
    <x v="4488"/>
    <s v="SP15"/>
    <s v="P06"/>
    <s v="G2"/>
    <x v="381"/>
    <x v="2225"/>
    <n v="91"/>
    <x v="0"/>
    <s v="Jan Morforth"/>
    <n v="2023"/>
    <m/>
    <n v="6.31"/>
    <n v="574.20999999999992"/>
    <x v="4454"/>
  </r>
  <r>
    <x v="4489"/>
    <s v="SP15"/>
    <s v="P07"/>
    <s v="G1"/>
    <x v="122"/>
    <x v="1871"/>
    <n v="205"/>
    <x v="3"/>
    <s v="Jan Morforth"/>
    <n v="2023"/>
    <m/>
    <n v="9.94"/>
    <n v="2037.6999999999998"/>
    <x v="4455"/>
  </r>
  <r>
    <x v="4490"/>
    <s v="SP15"/>
    <s v="P07"/>
    <s v="G1"/>
    <x v="298"/>
    <x v="1022"/>
    <n v="163"/>
    <x v="0"/>
    <s v="Jan Morforth"/>
    <n v="2024"/>
    <m/>
    <n v="9.94"/>
    <n v="1620.22"/>
    <x v="4456"/>
  </r>
  <r>
    <x v="4491"/>
    <s v="SP15"/>
    <s v="P08"/>
    <s v="G4"/>
    <x v="429"/>
    <x v="328"/>
    <n v="592"/>
    <x v="0"/>
    <s v="Jan Morforth"/>
    <n v="2023"/>
    <m/>
    <n v="7.73"/>
    <n v="4576.16"/>
    <x v="4457"/>
  </r>
  <r>
    <x v="4492"/>
    <s v="SP15"/>
    <s v="P08"/>
    <s v="G1"/>
    <x v="59"/>
    <x v="1123"/>
    <n v="11"/>
    <x v="0"/>
    <s v="Jan Morforth"/>
    <n v="2024"/>
    <m/>
    <n v="7.73"/>
    <n v="85.03"/>
    <x v="4458"/>
  </r>
  <r>
    <x v="4493"/>
    <s v="SP15"/>
    <s v="P10"/>
    <s v="G5"/>
    <x v="10"/>
    <x v="3054"/>
    <n v="619"/>
    <x v="0"/>
    <s v="Jan Morforth"/>
    <n v="2023"/>
    <m/>
    <n v="8.2200000000000006"/>
    <n v="5088.18"/>
    <x v="4459"/>
  </r>
  <r>
    <x v="4494"/>
    <s v="SP15"/>
    <s v="P10"/>
    <s v="G4"/>
    <x v="232"/>
    <x v="1601"/>
    <n v="509"/>
    <x v="3"/>
    <s v="Jan Morforth"/>
    <n v="2023"/>
    <m/>
    <n v="8.2200000000000006"/>
    <n v="4183.9800000000005"/>
    <x v="4460"/>
  </r>
  <r>
    <x v="4495"/>
    <s v="SP15"/>
    <s v="P10"/>
    <s v="G2"/>
    <x v="217"/>
    <x v="2208"/>
    <n v="495"/>
    <x v="0"/>
    <s v="Jan Morforth"/>
    <n v="2024"/>
    <m/>
    <n v="8.2200000000000006"/>
    <n v="4068.9"/>
    <x v="4461"/>
  </r>
  <r>
    <x v="4496"/>
    <s v="SP15"/>
    <s v="P11"/>
    <s v="G2"/>
    <x v="303"/>
    <x v="3055"/>
    <n v="541"/>
    <x v="0"/>
    <s v="Jan Morforth"/>
    <n v="2024"/>
    <m/>
    <n v="10.23"/>
    <n v="5534.43"/>
    <x v="4462"/>
  </r>
  <r>
    <x v="4497"/>
    <s v="SP15"/>
    <s v="P11"/>
    <s v="G6"/>
    <x v="297"/>
    <x v="2736"/>
    <n v="273"/>
    <x v="0"/>
    <s v="Jan Morforth"/>
    <n v="2023"/>
    <m/>
    <n v="10.23"/>
    <n v="2792.79"/>
    <x v="4463"/>
  </r>
  <r>
    <x v="4498"/>
    <s v="SP15"/>
    <s v="P12"/>
    <s v="G2"/>
    <x v="4"/>
    <x v="2732"/>
    <n v="768"/>
    <x v="0"/>
    <s v="Jan Morforth"/>
    <n v="2023"/>
    <m/>
    <n v="4.74"/>
    <n v="3640.32"/>
    <x v="4464"/>
  </r>
  <r>
    <x v="4499"/>
    <s v="SP15"/>
    <s v="P12"/>
    <s v="G5"/>
    <x v="296"/>
    <x v="1312"/>
    <n v="924"/>
    <x v="0"/>
    <s v="Jan Morforth"/>
    <n v="2023"/>
    <m/>
    <n v="4.74"/>
    <n v="4379.76"/>
    <x v="4465"/>
  </r>
  <r>
    <x v="4500"/>
    <s v="SP15"/>
    <s v="P12"/>
    <s v="G1"/>
    <x v="419"/>
    <x v="3056"/>
    <n v="589"/>
    <x v="0"/>
    <s v="Jan Morforth"/>
    <n v="2024"/>
    <m/>
    <n v="4.74"/>
    <n v="2791.86"/>
    <x v="4466"/>
  </r>
  <r>
    <x v="4501"/>
    <s v="SP15"/>
    <s v="P12"/>
    <s v="G5"/>
    <x v="191"/>
    <x v="893"/>
    <n v="91"/>
    <x v="0"/>
    <s v="Jan Morforth"/>
    <n v="2024"/>
    <m/>
    <n v="4.74"/>
    <n v="431.34000000000003"/>
    <x v="4467"/>
  </r>
  <r>
    <x v="4502"/>
    <s v="SP15"/>
    <s v="P13"/>
    <s v="G1"/>
    <x v="452"/>
    <x v="3057"/>
    <n v="1300"/>
    <x v="0"/>
    <s v="Jan Morforth"/>
    <n v="2023"/>
    <m/>
    <n v="10.51"/>
    <n v="13663"/>
    <x v="4468"/>
  </r>
  <r>
    <x v="4503"/>
    <s v="SP15"/>
    <s v="P13"/>
    <s v="G6"/>
    <x v="172"/>
    <x v="3058"/>
    <n v="1561"/>
    <x v="0"/>
    <s v="Jan Morforth"/>
    <n v="2023"/>
    <m/>
    <n v="10.51"/>
    <n v="16406.11"/>
    <x v="4469"/>
  </r>
  <r>
    <x v="4504"/>
    <s v="SP15"/>
    <s v="P13"/>
    <s v="G1"/>
    <x v="352"/>
    <x v="749"/>
    <n v="94"/>
    <x v="1"/>
    <s v="Jan Morforth"/>
    <n v="2024"/>
    <m/>
    <n v="10.51"/>
    <n v="987.93999999999994"/>
    <x v="4470"/>
  </r>
  <r>
    <x v="4505"/>
    <s v="SP15"/>
    <s v="P13"/>
    <s v="G2"/>
    <x v="399"/>
    <x v="1262"/>
    <n v="367"/>
    <x v="0"/>
    <s v="Jan Morforth"/>
    <n v="2023"/>
    <m/>
    <n v="10.51"/>
    <n v="3857.17"/>
    <x v="4471"/>
  </r>
  <r>
    <x v="4506"/>
    <s v="SP15"/>
    <s v="P13"/>
    <s v="G1"/>
    <x v="232"/>
    <x v="3059"/>
    <n v="904"/>
    <x v="0"/>
    <s v="Jan Morforth"/>
    <n v="2023"/>
    <m/>
    <n v="10.51"/>
    <n v="9501.0399999999991"/>
    <x v="4472"/>
  </r>
  <r>
    <x v="4507"/>
    <s v="SP15"/>
    <s v="P13"/>
    <s v="G4"/>
    <x v="452"/>
    <x v="3060"/>
    <n v="871"/>
    <x v="0"/>
    <s v="Jan Morforth"/>
    <n v="2023"/>
    <m/>
    <n v="10.51"/>
    <n v="9154.2099999999991"/>
    <x v="4473"/>
  </r>
  <r>
    <x v="4508"/>
    <s v="SP15"/>
    <s v="P14"/>
    <s v="G1"/>
    <x v="302"/>
    <x v="449"/>
    <n v="585"/>
    <x v="0"/>
    <s v="Jan Morforth"/>
    <n v="2023"/>
    <m/>
    <n v="6.43"/>
    <n v="3761.5499999999997"/>
    <x v="4474"/>
  </r>
  <r>
    <x v="4509"/>
    <s v="SP15"/>
    <s v="P14"/>
    <s v="G6"/>
    <x v="369"/>
    <x v="1592"/>
    <n v="491"/>
    <x v="0"/>
    <s v="Jan Morforth"/>
    <n v="2023"/>
    <m/>
    <n v="6.43"/>
    <n v="3157.1299999999997"/>
    <x v="1860"/>
  </r>
  <r>
    <x v="4510"/>
    <s v="SP15"/>
    <s v="P15"/>
    <s v="G5"/>
    <x v="80"/>
    <x v="1337"/>
    <n v="176"/>
    <x v="0"/>
    <s v="Jan Morforth"/>
    <n v="2024"/>
    <m/>
    <n v="12.41"/>
    <n v="2184.16"/>
    <x v="4475"/>
  </r>
  <r>
    <x v="4511"/>
    <s v="SP15"/>
    <s v="P16"/>
    <s v="G6"/>
    <x v="122"/>
    <x v="3061"/>
    <n v="655"/>
    <x v="0"/>
    <s v="Jan Morforth"/>
    <n v="2023"/>
    <m/>
    <n v="9.57"/>
    <n v="6268.35"/>
    <x v="4476"/>
  </r>
  <r>
    <x v="4512"/>
    <s v="SP15"/>
    <s v="P16"/>
    <s v="G2"/>
    <x v="346"/>
    <x v="3062"/>
    <n v="13"/>
    <x v="2"/>
    <s v="Jan Morforth"/>
    <n v="2024"/>
    <m/>
    <n v="9.57"/>
    <n v="124.41"/>
    <x v="4477"/>
  </r>
  <r>
    <x v="4513"/>
    <s v="SP15"/>
    <s v="P17"/>
    <s v="G5"/>
    <x v="91"/>
    <x v="3063"/>
    <n v="201"/>
    <x v="0"/>
    <s v="Jan Morforth"/>
    <n v="2024"/>
    <m/>
    <n v="8.43"/>
    <n v="1694.4299999999998"/>
    <x v="4478"/>
  </r>
  <r>
    <x v="4514"/>
    <s v="SP15"/>
    <s v="P17"/>
    <s v="G2"/>
    <x v="246"/>
    <x v="1095"/>
    <n v="1224"/>
    <x v="0"/>
    <s v="Jan Morforth"/>
    <n v="2023"/>
    <m/>
    <n v="8.43"/>
    <n v="10318.32"/>
    <x v="4479"/>
  </r>
  <r>
    <x v="4515"/>
    <s v="SP15"/>
    <s v="P18"/>
    <s v="G5"/>
    <x v="72"/>
    <x v="3064"/>
    <n v="1440"/>
    <x v="0"/>
    <s v="Jan Morforth"/>
    <n v="2023"/>
    <m/>
    <n v="6.8"/>
    <n v="9792"/>
    <x v="4480"/>
  </r>
  <r>
    <x v="4516"/>
    <s v="SP15"/>
    <s v="P18"/>
    <s v="G6"/>
    <x v="329"/>
    <x v="3065"/>
    <n v="1008"/>
    <x v="0"/>
    <s v="Jan Morforth"/>
    <n v="2023"/>
    <m/>
    <n v="6.8"/>
    <n v="6854.4"/>
    <x v="4481"/>
  </r>
  <r>
    <x v="4517"/>
    <s v="SP15"/>
    <s v="P18"/>
    <s v="G5"/>
    <x v="310"/>
    <x v="3066"/>
    <n v="301"/>
    <x v="0"/>
    <s v="Jan Morforth"/>
    <n v="2024"/>
    <m/>
    <n v="6.8"/>
    <n v="2046.8"/>
    <x v="4482"/>
  </r>
  <r>
    <x v="4518"/>
    <s v="SP15"/>
    <s v="P18"/>
    <s v="G6"/>
    <x v="261"/>
    <x v="3067"/>
    <n v="1498"/>
    <x v="0"/>
    <s v="Jan Morforth"/>
    <n v="2024"/>
    <m/>
    <n v="6.8"/>
    <n v="10186.4"/>
    <x v="4483"/>
  </r>
  <r>
    <x v="4519"/>
    <s v="SP15"/>
    <s v="P19"/>
    <s v="G5"/>
    <x v="117"/>
    <x v="3068"/>
    <n v="131"/>
    <x v="0"/>
    <s v="Jan Morforth"/>
    <n v="2024"/>
    <m/>
    <n v="5.04"/>
    <n v="660.24"/>
    <x v="4484"/>
  </r>
  <r>
    <x v="4520"/>
    <s v="SP15"/>
    <s v="P21"/>
    <s v="G4"/>
    <x v="141"/>
    <x v="3069"/>
    <n v="171"/>
    <x v="0"/>
    <s v="Jan Morforth"/>
    <n v="2023"/>
    <m/>
    <n v="3.32"/>
    <n v="567.72"/>
    <x v="4485"/>
  </r>
  <r>
    <x v="4521"/>
    <s v="SP15"/>
    <s v="P21"/>
    <s v="G1"/>
    <x v="425"/>
    <x v="3070"/>
    <n v="49"/>
    <x v="0"/>
    <s v="Jan Morforth"/>
    <n v="2023"/>
    <m/>
    <n v="3.32"/>
    <n v="162.67999999999998"/>
    <x v="4486"/>
  </r>
  <r>
    <x v="4522"/>
    <s v="SP15"/>
    <s v="P21"/>
    <s v="G2"/>
    <x v="151"/>
    <x v="3071"/>
    <n v="613"/>
    <x v="0"/>
    <s v="Jan Morforth"/>
    <n v="2023"/>
    <m/>
    <n v="3.32"/>
    <n v="2035.1599999999999"/>
    <x v="4487"/>
  </r>
  <r>
    <x v="4523"/>
    <s v="SP15"/>
    <s v="P21"/>
    <s v="G4"/>
    <x v="181"/>
    <x v="361"/>
    <n v="383"/>
    <x v="3"/>
    <s v="Jan Morforth"/>
    <n v="2023"/>
    <m/>
    <n v="3.32"/>
    <n v="1271.56"/>
    <x v="4488"/>
  </r>
  <r>
    <x v="4524"/>
    <s v="SP15"/>
    <s v="P21"/>
    <s v="G3"/>
    <x v="212"/>
    <x v="1669"/>
    <n v="432"/>
    <x v="0"/>
    <s v="Jan Morforth"/>
    <n v="2024"/>
    <m/>
    <n v="3.32"/>
    <n v="1434.24"/>
    <x v="4489"/>
  </r>
  <r>
    <x v="4525"/>
    <s v="SP15"/>
    <s v="P22"/>
    <s v="G2"/>
    <x v="247"/>
    <x v="2667"/>
    <n v="164"/>
    <x v="0"/>
    <s v="Jan Morforth"/>
    <n v="2024"/>
    <m/>
    <n v="2.65"/>
    <n v="434.59999999999997"/>
    <x v="4490"/>
  </r>
  <r>
    <x v="4526"/>
    <s v="SP15"/>
    <s v="P22"/>
    <s v="G2"/>
    <x v="306"/>
    <x v="2545"/>
    <n v="348"/>
    <x v="0"/>
    <s v="Jan Morforth"/>
    <n v="2024"/>
    <m/>
    <n v="2.65"/>
    <n v="922.19999999999993"/>
    <x v="4491"/>
  </r>
  <r>
    <x v="4527"/>
    <s v="SP15"/>
    <s v="P22"/>
    <s v="G2"/>
    <x v="96"/>
    <x v="809"/>
    <n v="344"/>
    <x v="0"/>
    <s v="Jan Morforth"/>
    <n v="2023"/>
    <m/>
    <n v="2.65"/>
    <n v="911.6"/>
    <x v="4492"/>
  </r>
  <r>
    <x v="4528"/>
    <s v="SP15"/>
    <s v="P22"/>
    <s v="G6"/>
    <x v="396"/>
    <x v="1629"/>
    <n v="368"/>
    <x v="0"/>
    <s v="Jan Morforth"/>
    <n v="2023"/>
    <m/>
    <n v="2.65"/>
    <n v="975.19999999999993"/>
    <x v="4493"/>
  </r>
  <r>
    <x v="4529"/>
    <s v="SP15"/>
    <s v="P22"/>
    <s v="G1"/>
    <x v="64"/>
    <x v="3072"/>
    <n v="321"/>
    <x v="0"/>
    <s v="Jan Morforth"/>
    <n v="2023"/>
    <m/>
    <n v="2.65"/>
    <n v="850.65"/>
    <x v="4494"/>
  </r>
  <r>
    <x v="4530"/>
    <s v="SP15"/>
    <s v="P01"/>
    <s v="G6"/>
    <x v="346"/>
    <x v="3073"/>
    <n v="653"/>
    <x v="2"/>
    <s v="Jan Morforth"/>
    <n v="2024"/>
    <m/>
    <n v="5.26"/>
    <n v="3434.7799999999997"/>
    <x v="4495"/>
  </r>
  <r>
    <x v="4531"/>
    <s v="SP15"/>
    <s v="P01"/>
    <s v="G4"/>
    <x v="84"/>
    <x v="757"/>
    <n v="496"/>
    <x v="0"/>
    <s v="Jan Morforth"/>
    <n v="2023"/>
    <m/>
    <n v="5.26"/>
    <n v="2608.96"/>
    <x v="1173"/>
  </r>
  <r>
    <x v="4532"/>
    <s v="SP15"/>
    <s v="P01"/>
    <s v="G5"/>
    <x v="109"/>
    <x v="1258"/>
    <n v="674"/>
    <x v="3"/>
    <s v="Jan Morforth"/>
    <n v="2024"/>
    <m/>
    <n v="5.26"/>
    <n v="3545.24"/>
    <x v="4496"/>
  </r>
  <r>
    <x v="4533"/>
    <s v="SP15"/>
    <s v="P01"/>
    <s v="G1"/>
    <x v="186"/>
    <x v="974"/>
    <n v="681"/>
    <x v="2"/>
    <s v="Jan Morforth"/>
    <n v="2024"/>
    <m/>
    <n v="5.26"/>
    <n v="3582.06"/>
    <x v="4497"/>
  </r>
  <r>
    <x v="4534"/>
    <s v="SP15"/>
    <s v="P02"/>
    <s v="G1"/>
    <x v="356"/>
    <x v="3074"/>
    <n v="1015"/>
    <x v="0"/>
    <s v="Jan Morforth"/>
    <n v="2024"/>
    <m/>
    <n v="7.48"/>
    <n v="7592.2000000000007"/>
    <x v="4498"/>
  </r>
  <r>
    <x v="4535"/>
    <s v="SP15"/>
    <s v="P03"/>
    <s v="G5"/>
    <x v="32"/>
    <x v="527"/>
    <n v="920"/>
    <x v="0"/>
    <s v="Jan Morforth"/>
    <n v="2024"/>
    <m/>
    <n v="5.15"/>
    <n v="4738"/>
    <x v="4499"/>
  </r>
  <r>
    <x v="4536"/>
    <s v="SP15"/>
    <s v="P04"/>
    <s v="G5"/>
    <x v="238"/>
    <x v="3075"/>
    <n v="926"/>
    <x v="0"/>
    <s v="Jan Morforth"/>
    <n v="2024"/>
    <m/>
    <n v="3.85"/>
    <n v="3565.1"/>
    <x v="4500"/>
  </r>
  <r>
    <x v="4537"/>
    <s v="SP15"/>
    <s v="P04"/>
    <s v="G6"/>
    <x v="56"/>
    <x v="3076"/>
    <n v="305"/>
    <x v="1"/>
    <s v="Jan Morforth"/>
    <n v="2024"/>
    <m/>
    <n v="3.85"/>
    <n v="1174.25"/>
    <x v="4501"/>
  </r>
  <r>
    <x v="4538"/>
    <s v="SP15"/>
    <s v="P04"/>
    <s v="G5"/>
    <x v="34"/>
    <x v="3077"/>
    <n v="418"/>
    <x v="0"/>
    <s v="Jan Morforth"/>
    <n v="2023"/>
    <m/>
    <n v="3.85"/>
    <n v="1609.3"/>
    <x v="4502"/>
  </r>
  <r>
    <x v="4539"/>
    <s v="SP15"/>
    <s v="P04"/>
    <s v="G1"/>
    <x v="304"/>
    <x v="3078"/>
    <n v="1675"/>
    <x v="0"/>
    <s v="Jan Morforth"/>
    <n v="2023"/>
    <m/>
    <n v="3.85"/>
    <n v="6448.75"/>
    <x v="4503"/>
  </r>
  <r>
    <x v="4540"/>
    <s v="SP15"/>
    <s v="P04"/>
    <s v="G1"/>
    <x v="83"/>
    <x v="773"/>
    <n v="405"/>
    <x v="0"/>
    <s v="Jan Morforth"/>
    <n v="2023"/>
    <m/>
    <n v="3.85"/>
    <n v="1559.25"/>
    <x v="4504"/>
  </r>
  <r>
    <x v="4541"/>
    <s v="SP15"/>
    <s v="P05"/>
    <s v="G2"/>
    <x v="333"/>
    <x v="2880"/>
    <n v="639"/>
    <x v="0"/>
    <s v="Jan Morforth"/>
    <n v="2023"/>
    <m/>
    <n v="5.72"/>
    <n v="3655.08"/>
    <x v="4505"/>
  </r>
  <r>
    <x v="4542"/>
    <s v="SP15"/>
    <s v="P05"/>
    <s v="G2"/>
    <x v="237"/>
    <x v="414"/>
    <n v="199"/>
    <x v="0"/>
    <s v="Jan Morforth"/>
    <n v="2024"/>
    <m/>
    <n v="5.72"/>
    <n v="1138.28"/>
    <x v="4506"/>
  </r>
  <r>
    <x v="4543"/>
    <s v="SP15"/>
    <s v="P05"/>
    <s v="G1"/>
    <x v="49"/>
    <x v="2577"/>
    <n v="42"/>
    <x v="2"/>
    <s v="Jan Morforth"/>
    <n v="2024"/>
    <m/>
    <n v="5.72"/>
    <n v="240.23999999999998"/>
    <x v="4507"/>
  </r>
  <r>
    <x v="4544"/>
    <s v="SP15"/>
    <s v="P05"/>
    <s v="G2"/>
    <x v="343"/>
    <x v="487"/>
    <n v="386"/>
    <x v="0"/>
    <s v="Jan Morforth"/>
    <n v="2023"/>
    <m/>
    <n v="5.72"/>
    <n v="2207.92"/>
    <x v="4508"/>
  </r>
  <r>
    <x v="4545"/>
    <s v="SP15"/>
    <s v="P07"/>
    <s v="G6"/>
    <x v="400"/>
    <x v="306"/>
    <n v="236"/>
    <x v="0"/>
    <s v="Jan Morforth"/>
    <n v="2023"/>
    <m/>
    <n v="9.94"/>
    <n v="2345.8399999999997"/>
    <x v="4509"/>
  </r>
  <r>
    <x v="4546"/>
    <s v="SP15"/>
    <s v="P07"/>
    <s v="G6"/>
    <x v="191"/>
    <x v="3079"/>
    <n v="213"/>
    <x v="0"/>
    <s v="Jan Morforth"/>
    <n v="2024"/>
    <m/>
    <n v="9.94"/>
    <n v="2117.2199999999998"/>
    <x v="4510"/>
  </r>
  <r>
    <x v="4547"/>
    <s v="SP15"/>
    <s v="P08"/>
    <s v="G2"/>
    <x v="160"/>
    <x v="3080"/>
    <n v="202"/>
    <x v="0"/>
    <s v="Jan Morforth"/>
    <n v="2023"/>
    <m/>
    <n v="7.73"/>
    <n v="1561.46"/>
    <x v="4511"/>
  </r>
  <r>
    <x v="4548"/>
    <s v="SP15"/>
    <s v="P08"/>
    <s v="G5"/>
    <x v="446"/>
    <x v="3081"/>
    <n v="345"/>
    <x v="0"/>
    <s v="Jan Morforth"/>
    <n v="2023"/>
    <m/>
    <n v="7.73"/>
    <n v="2666.8500000000004"/>
    <x v="4512"/>
  </r>
  <r>
    <x v="4549"/>
    <s v="SP15"/>
    <s v="P08"/>
    <s v="G6"/>
    <x v="430"/>
    <x v="3082"/>
    <n v="346"/>
    <x v="1"/>
    <s v="Jan Morforth"/>
    <n v="2024"/>
    <m/>
    <n v="7.73"/>
    <n v="2674.58"/>
    <x v="4513"/>
  </r>
  <r>
    <x v="4550"/>
    <s v="SP15"/>
    <s v="P08"/>
    <s v="G2"/>
    <x v="377"/>
    <x v="3083"/>
    <n v="280"/>
    <x v="0"/>
    <s v="Jan Morforth"/>
    <n v="2023"/>
    <m/>
    <n v="7.73"/>
    <n v="2164.4"/>
    <x v="4514"/>
  </r>
  <r>
    <x v="4551"/>
    <s v="SP15"/>
    <s v="P10"/>
    <s v="G2"/>
    <x v="230"/>
    <x v="3084"/>
    <n v="521"/>
    <x v="0"/>
    <s v="Jan Morforth"/>
    <n v="2023"/>
    <m/>
    <n v="8.2200000000000006"/>
    <n v="4282.62"/>
    <x v="4515"/>
  </r>
  <r>
    <x v="4552"/>
    <s v="SP15"/>
    <s v="P10"/>
    <s v="G6"/>
    <x v="350"/>
    <x v="2458"/>
    <n v="123"/>
    <x v="0"/>
    <s v="Jan Morforth"/>
    <n v="2023"/>
    <m/>
    <n v="8.2200000000000006"/>
    <n v="1011.0600000000001"/>
    <x v="4516"/>
  </r>
  <r>
    <x v="4553"/>
    <s v="SP15"/>
    <s v="P10"/>
    <s v="G3"/>
    <x v="68"/>
    <x v="2036"/>
    <n v="398"/>
    <x v="1"/>
    <s v="Jan Morforth"/>
    <n v="2024"/>
    <m/>
    <n v="8.2200000000000006"/>
    <n v="3271.5600000000004"/>
    <x v="4517"/>
  </r>
  <r>
    <x v="4554"/>
    <s v="SP15"/>
    <s v="P10"/>
    <s v="G1"/>
    <x v="112"/>
    <x v="73"/>
    <n v="67"/>
    <x v="0"/>
    <s v="Jan Morforth"/>
    <n v="2023"/>
    <m/>
    <n v="8.2200000000000006"/>
    <n v="550.74"/>
    <x v="4518"/>
  </r>
  <r>
    <x v="4555"/>
    <s v="SP15"/>
    <s v="P11"/>
    <s v="G1"/>
    <x v="105"/>
    <x v="2208"/>
    <n v="466"/>
    <x v="1"/>
    <s v="Jan Morforth"/>
    <n v="2024"/>
    <m/>
    <n v="10.23"/>
    <n v="4767.18"/>
    <x v="4519"/>
  </r>
  <r>
    <x v="4556"/>
    <s v="SP15"/>
    <s v="P12"/>
    <s v="G2"/>
    <x v="354"/>
    <x v="3085"/>
    <n v="191"/>
    <x v="0"/>
    <s v="Jan Morforth"/>
    <n v="2024"/>
    <m/>
    <n v="4.74"/>
    <n v="905.34"/>
    <x v="4520"/>
  </r>
  <r>
    <x v="4557"/>
    <s v="SP15"/>
    <s v="P12"/>
    <s v="G1"/>
    <x v="152"/>
    <x v="7"/>
    <n v="587"/>
    <x v="0"/>
    <s v="Jan Morforth"/>
    <n v="2023"/>
    <m/>
    <n v="4.74"/>
    <n v="2782.38"/>
    <x v="4521"/>
  </r>
  <r>
    <x v="4558"/>
    <s v="SP15"/>
    <s v="P12"/>
    <s v="G6"/>
    <x v="17"/>
    <x v="3086"/>
    <n v="648"/>
    <x v="0"/>
    <s v="Jan Morforth"/>
    <n v="2023"/>
    <m/>
    <n v="4.74"/>
    <n v="3071.52"/>
    <x v="4522"/>
  </r>
  <r>
    <x v="4559"/>
    <s v="SP15"/>
    <s v="P12"/>
    <s v="G5"/>
    <x v="0"/>
    <x v="807"/>
    <n v="627"/>
    <x v="0"/>
    <s v="Jan Morforth"/>
    <n v="2023"/>
    <m/>
    <n v="4.74"/>
    <n v="2971.98"/>
    <x v="4523"/>
  </r>
  <r>
    <x v="4560"/>
    <s v="SP15"/>
    <s v="P12"/>
    <s v="G6"/>
    <x v="391"/>
    <x v="3087"/>
    <n v="591"/>
    <x v="0"/>
    <s v="Jan Morforth"/>
    <n v="2024"/>
    <m/>
    <n v="4.74"/>
    <n v="2801.34"/>
    <x v="4524"/>
  </r>
  <r>
    <x v="4561"/>
    <s v="SP15"/>
    <s v="P13"/>
    <s v="G5"/>
    <x v="145"/>
    <x v="3088"/>
    <n v="1432"/>
    <x v="0"/>
    <s v="Jan Morforth"/>
    <n v="2023"/>
    <m/>
    <n v="10.51"/>
    <n v="15050.32"/>
    <x v="4525"/>
  </r>
  <r>
    <x v="4562"/>
    <s v="SP15"/>
    <s v="P13"/>
    <s v="G6"/>
    <x v="198"/>
    <x v="507"/>
    <n v="683"/>
    <x v="1"/>
    <s v="Jan Morforth"/>
    <n v="2024"/>
    <m/>
    <n v="10.51"/>
    <n v="7178.33"/>
    <x v="4526"/>
  </r>
  <r>
    <x v="4563"/>
    <s v="SP15"/>
    <s v="P13"/>
    <s v="G2"/>
    <x v="294"/>
    <x v="1323"/>
    <n v="469"/>
    <x v="1"/>
    <s v="Jan Morforth"/>
    <n v="2024"/>
    <m/>
    <n v="10.51"/>
    <n v="4929.1899999999996"/>
    <x v="4527"/>
  </r>
  <r>
    <x v="4564"/>
    <s v="SP15"/>
    <s v="P13"/>
    <s v="G6"/>
    <x v="174"/>
    <x v="2932"/>
    <n v="264"/>
    <x v="1"/>
    <s v="Jan Morforth"/>
    <n v="2024"/>
    <m/>
    <n v="10.51"/>
    <n v="2774.64"/>
    <x v="4528"/>
  </r>
  <r>
    <x v="4565"/>
    <s v="SP15"/>
    <s v="P13"/>
    <s v="G4"/>
    <x v="336"/>
    <x v="408"/>
    <n v="1649"/>
    <x v="0"/>
    <s v="Jan Morforth"/>
    <n v="2023"/>
    <m/>
    <n v="10.51"/>
    <n v="17330.989999999998"/>
    <x v="4529"/>
  </r>
  <r>
    <x v="4566"/>
    <s v="SP15"/>
    <s v="P13"/>
    <s v="G6"/>
    <x v="143"/>
    <x v="2615"/>
    <n v="340"/>
    <x v="0"/>
    <s v="Jan Morforth"/>
    <n v="2023"/>
    <m/>
    <n v="10.51"/>
    <n v="3573.4"/>
    <x v="4530"/>
  </r>
  <r>
    <x v="4567"/>
    <s v="SP15"/>
    <s v="P16"/>
    <s v="G1"/>
    <x v="97"/>
    <x v="2379"/>
    <n v="255"/>
    <x v="0"/>
    <s v="Jan Morforth"/>
    <n v="2023"/>
    <m/>
    <n v="9.57"/>
    <n v="2440.35"/>
    <x v="4531"/>
  </r>
  <r>
    <x v="4568"/>
    <s v="SP15"/>
    <s v="P16"/>
    <s v="G2"/>
    <x v="1"/>
    <x v="3089"/>
    <n v="240"/>
    <x v="0"/>
    <s v="Jan Morforth"/>
    <n v="2023"/>
    <m/>
    <n v="9.57"/>
    <n v="2296.8000000000002"/>
    <x v="4532"/>
  </r>
  <r>
    <x v="4569"/>
    <s v="SP15"/>
    <s v="P17"/>
    <s v="G5"/>
    <x v="191"/>
    <x v="1636"/>
    <n v="324"/>
    <x v="0"/>
    <s v="Jan Morforth"/>
    <n v="2024"/>
    <m/>
    <n v="8.43"/>
    <n v="2731.3199999999997"/>
    <x v="4533"/>
  </r>
  <r>
    <x v="4570"/>
    <s v="SP15"/>
    <s v="P17"/>
    <s v="G1"/>
    <x v="266"/>
    <x v="1103"/>
    <n v="792"/>
    <x v="0"/>
    <s v="Jan Morforth"/>
    <n v="2023"/>
    <m/>
    <n v="8.43"/>
    <n v="6676.5599999999995"/>
    <x v="1223"/>
  </r>
  <r>
    <x v="4571"/>
    <s v="SP15"/>
    <s v="P18"/>
    <s v="G1"/>
    <x v="7"/>
    <x v="1212"/>
    <n v="634"/>
    <x v="0"/>
    <s v="Jan Morforth"/>
    <n v="2023"/>
    <m/>
    <n v="6.8"/>
    <n v="4311.2"/>
    <x v="4534"/>
  </r>
  <r>
    <x v="4572"/>
    <s v="SP15"/>
    <s v="P18"/>
    <s v="G6"/>
    <x v="275"/>
    <x v="1656"/>
    <n v="522"/>
    <x v="0"/>
    <s v="Jan Morforth"/>
    <n v="2023"/>
    <m/>
    <n v="6.8"/>
    <n v="3549.6"/>
    <x v="4535"/>
  </r>
  <r>
    <x v="4573"/>
    <s v="SP15"/>
    <s v="P19"/>
    <s v="G1"/>
    <x v="201"/>
    <x v="1247"/>
    <n v="390"/>
    <x v="0"/>
    <s v="Jan Morforth"/>
    <n v="2023"/>
    <m/>
    <n v="5.04"/>
    <n v="1965.6"/>
    <x v="4536"/>
  </r>
  <r>
    <x v="4574"/>
    <s v="SP15"/>
    <s v="P19"/>
    <s v="G6"/>
    <x v="152"/>
    <x v="2355"/>
    <n v="26"/>
    <x v="0"/>
    <s v="Jan Morforth"/>
    <n v="2023"/>
    <m/>
    <n v="5.04"/>
    <n v="131.04"/>
    <x v="4537"/>
  </r>
  <r>
    <x v="4575"/>
    <s v="SP15"/>
    <s v="P19"/>
    <s v="G6"/>
    <x v="108"/>
    <x v="1254"/>
    <n v="78"/>
    <x v="0"/>
    <s v="Jan Morforth"/>
    <n v="2023"/>
    <m/>
    <n v="5.04"/>
    <n v="393.12"/>
    <x v="4538"/>
  </r>
  <r>
    <x v="4576"/>
    <s v="SP15"/>
    <s v="P19"/>
    <s v="G2"/>
    <x v="389"/>
    <x v="976"/>
    <n v="328"/>
    <x v="0"/>
    <s v="Jan Morforth"/>
    <n v="2023"/>
    <m/>
    <n v="5.04"/>
    <n v="1653.1200000000001"/>
    <x v="4539"/>
  </r>
  <r>
    <x v="4577"/>
    <s v="SP15"/>
    <s v="P19"/>
    <s v="G3"/>
    <x v="131"/>
    <x v="3090"/>
    <n v="28"/>
    <x v="0"/>
    <s v="Jan Morforth"/>
    <n v="2024"/>
    <m/>
    <n v="5.04"/>
    <n v="141.12"/>
    <x v="4540"/>
  </r>
  <r>
    <x v="4578"/>
    <s v="SP15"/>
    <s v="P20"/>
    <s v="G3"/>
    <x v="324"/>
    <x v="2983"/>
    <n v="270"/>
    <x v="0"/>
    <s v="Jan Morforth"/>
    <n v="2024"/>
    <m/>
    <n v="2.76"/>
    <n v="745.19999999999993"/>
    <x v="4541"/>
  </r>
  <r>
    <x v="4579"/>
    <s v="SP15"/>
    <s v="P20"/>
    <s v="G5"/>
    <x v="13"/>
    <x v="2702"/>
    <n v="644"/>
    <x v="0"/>
    <s v="Jan Morforth"/>
    <n v="2024"/>
    <m/>
    <n v="2.76"/>
    <n v="1777.4399999999998"/>
    <x v="4542"/>
  </r>
  <r>
    <x v="4580"/>
    <s v="SP15"/>
    <s v="P21"/>
    <s v="G6"/>
    <x v="357"/>
    <x v="2134"/>
    <n v="30"/>
    <x v="0"/>
    <s v="Jan Morforth"/>
    <n v="2024"/>
    <m/>
    <n v="3.32"/>
    <n v="99.6"/>
    <x v="4543"/>
  </r>
  <r>
    <x v="4581"/>
    <s v="SP15"/>
    <s v="P21"/>
    <s v="G4"/>
    <x v="24"/>
    <x v="3091"/>
    <n v="1047"/>
    <x v="3"/>
    <s v="Jan Morforth"/>
    <n v="2024"/>
    <m/>
    <n v="3.32"/>
    <n v="3476.04"/>
    <x v="4544"/>
  </r>
  <r>
    <x v="4582"/>
    <s v="SP15"/>
    <s v="P21"/>
    <s v="G3"/>
    <x v="391"/>
    <x v="1442"/>
    <n v="455"/>
    <x v="0"/>
    <s v="Jan Morforth"/>
    <n v="2024"/>
    <m/>
    <n v="3.32"/>
    <n v="1510.6"/>
    <x v="4545"/>
  </r>
  <r>
    <x v="4583"/>
    <s v="SP15"/>
    <s v="P21"/>
    <s v="G4"/>
    <x v="99"/>
    <x v="1826"/>
    <n v="468"/>
    <x v="3"/>
    <s v="Jan Morforth"/>
    <n v="2023"/>
    <m/>
    <n v="3.32"/>
    <n v="1553.76"/>
    <x v="4546"/>
  </r>
  <r>
    <x v="4584"/>
    <s v="SP15"/>
    <s v="P22"/>
    <s v="G2"/>
    <x v="357"/>
    <x v="3092"/>
    <n v="426"/>
    <x v="0"/>
    <s v="Jan Morforth"/>
    <n v="2024"/>
    <m/>
    <n v="2.65"/>
    <n v="1128.8999999999999"/>
    <x v="4547"/>
  </r>
  <r>
    <x v="4585"/>
    <s v="SP15"/>
    <s v="P22"/>
    <s v="G6"/>
    <x v="83"/>
    <x v="3093"/>
    <n v="488"/>
    <x v="0"/>
    <s v="Jan Morforth"/>
    <n v="2023"/>
    <m/>
    <n v="2.65"/>
    <n v="1293.2"/>
    <x v="4548"/>
  </r>
  <r>
    <x v="4586"/>
    <s v="SP15"/>
    <s v="P22"/>
    <s v="G6"/>
    <x v="137"/>
    <x v="3094"/>
    <n v="599"/>
    <x v="2"/>
    <s v="Jan Morforth"/>
    <n v="2024"/>
    <m/>
    <n v="2.65"/>
    <n v="1587.35"/>
    <x v="4549"/>
  </r>
  <r>
    <x v="4587"/>
    <s v="SP15"/>
    <s v="P22"/>
    <s v="G6"/>
    <x v="274"/>
    <x v="3095"/>
    <n v="546"/>
    <x v="3"/>
    <s v="Jan Morforth"/>
    <n v="2024"/>
    <m/>
    <n v="2.65"/>
    <n v="1446.8999999999999"/>
    <x v="4550"/>
  </r>
  <r>
    <x v="4588"/>
    <s v="SP15"/>
    <s v="P22"/>
    <s v="G3"/>
    <x v="65"/>
    <x v="1663"/>
    <n v="391"/>
    <x v="0"/>
    <s v="Jan Morforth"/>
    <n v="2023"/>
    <m/>
    <n v="2.65"/>
    <n v="1036.1499999999999"/>
    <x v="4551"/>
  </r>
  <r>
    <x v="4589"/>
    <s v="SP15"/>
    <s v="P22"/>
    <s v="G2"/>
    <x v="1"/>
    <x v="2648"/>
    <n v="201"/>
    <x v="0"/>
    <s v="Jan Morforth"/>
    <n v="2023"/>
    <m/>
    <n v="2.65"/>
    <n v="532.65"/>
    <x v="4552"/>
  </r>
  <r>
    <x v="4590"/>
    <s v="SP16"/>
    <s v="P01"/>
    <s v="G1"/>
    <x v="250"/>
    <x v="2071"/>
    <n v="285"/>
    <x v="0"/>
    <s v="Dotty Strutley"/>
    <n v="2023"/>
    <m/>
    <n v="5.26"/>
    <n v="1499.1"/>
    <x v="4553"/>
  </r>
  <r>
    <x v="4591"/>
    <s v="SP16"/>
    <s v="P01"/>
    <s v="G3"/>
    <x v="37"/>
    <x v="3096"/>
    <n v="222"/>
    <x v="0"/>
    <s v="Dotty Strutley"/>
    <n v="2023"/>
    <m/>
    <n v="5.26"/>
    <n v="1167.72"/>
    <x v="4554"/>
  </r>
  <r>
    <x v="4592"/>
    <s v="SP16"/>
    <s v="P02"/>
    <s v="G6"/>
    <x v="148"/>
    <x v="2916"/>
    <n v="605"/>
    <x v="0"/>
    <s v="Dotty Strutley"/>
    <n v="2024"/>
    <m/>
    <n v="7.48"/>
    <n v="4525.4000000000005"/>
    <x v="4555"/>
  </r>
  <r>
    <x v="4593"/>
    <s v="SP16"/>
    <s v="P04"/>
    <s v="G2"/>
    <x v="299"/>
    <x v="3097"/>
    <n v="39"/>
    <x v="0"/>
    <s v="Dotty Strutley"/>
    <n v="2023"/>
    <m/>
    <n v="3.85"/>
    <n v="150.15"/>
    <x v="4556"/>
  </r>
  <r>
    <x v="4594"/>
    <s v="SP16"/>
    <s v="P04"/>
    <s v="G5"/>
    <x v="221"/>
    <x v="3098"/>
    <n v="1288"/>
    <x v="0"/>
    <s v="Dotty Strutley"/>
    <n v="2023"/>
    <m/>
    <n v="3.85"/>
    <n v="4958.8"/>
    <x v="4557"/>
  </r>
  <r>
    <x v="4595"/>
    <s v="SP16"/>
    <s v="P04"/>
    <s v="G1"/>
    <x v="29"/>
    <x v="356"/>
    <n v="420"/>
    <x v="0"/>
    <s v="Dotty Strutley"/>
    <n v="2023"/>
    <m/>
    <n v="3.85"/>
    <n v="1617"/>
    <x v="4558"/>
  </r>
  <r>
    <x v="4596"/>
    <s v="SP16"/>
    <s v="P05"/>
    <s v="G1"/>
    <x v="426"/>
    <x v="3099"/>
    <n v="560"/>
    <x v="3"/>
    <s v="Dotty Strutley"/>
    <n v="2023"/>
    <m/>
    <n v="5.72"/>
    <n v="3203.2"/>
    <x v="4559"/>
  </r>
  <r>
    <x v="4597"/>
    <s v="SP16"/>
    <s v="P05"/>
    <s v="G5"/>
    <x v="175"/>
    <x v="1687"/>
    <n v="49"/>
    <x v="0"/>
    <s v="Dotty Strutley"/>
    <n v="2023"/>
    <m/>
    <n v="5.72"/>
    <n v="280.27999999999997"/>
    <x v="4560"/>
  </r>
  <r>
    <x v="4598"/>
    <s v="SP16"/>
    <s v="P05"/>
    <s v="G4"/>
    <x v="204"/>
    <x v="1681"/>
    <n v="375"/>
    <x v="0"/>
    <s v="Dotty Strutley"/>
    <n v="2023"/>
    <m/>
    <n v="5.72"/>
    <n v="2145"/>
    <x v="4561"/>
  </r>
  <r>
    <x v="4599"/>
    <s v="SP16"/>
    <s v="P05"/>
    <s v="G1"/>
    <x v="307"/>
    <x v="544"/>
    <n v="697"/>
    <x v="0"/>
    <s v="Dotty Strutley"/>
    <n v="2023"/>
    <m/>
    <n v="5.72"/>
    <n v="3986.8399999999997"/>
    <x v="4562"/>
  </r>
  <r>
    <x v="4600"/>
    <s v="SP16"/>
    <s v="P06"/>
    <s v="G1"/>
    <x v="77"/>
    <x v="3100"/>
    <n v="308"/>
    <x v="0"/>
    <s v="Dotty Strutley"/>
    <n v="2023"/>
    <m/>
    <n v="6.31"/>
    <n v="1943.4799999999998"/>
    <x v="4563"/>
  </r>
  <r>
    <x v="4601"/>
    <s v="SP16"/>
    <s v="P07"/>
    <s v="G5"/>
    <x v="66"/>
    <x v="1949"/>
    <n v="209"/>
    <x v="0"/>
    <s v="Dotty Strutley"/>
    <n v="2023"/>
    <m/>
    <n v="9.94"/>
    <n v="2077.46"/>
    <x v="4564"/>
  </r>
  <r>
    <x v="4602"/>
    <s v="SP16"/>
    <s v="P07"/>
    <s v="G1"/>
    <x v="216"/>
    <x v="76"/>
    <n v="190"/>
    <x v="0"/>
    <s v="Dotty Strutley"/>
    <n v="2024"/>
    <m/>
    <n v="9.94"/>
    <n v="1888.6"/>
    <x v="4565"/>
  </r>
  <r>
    <x v="4603"/>
    <s v="SP16"/>
    <s v="P07"/>
    <s v="G1"/>
    <x v="148"/>
    <x v="565"/>
    <n v="224"/>
    <x v="0"/>
    <s v="Dotty Strutley"/>
    <n v="2024"/>
    <m/>
    <n v="9.94"/>
    <n v="2226.56"/>
    <x v="4566"/>
  </r>
  <r>
    <x v="4604"/>
    <s v="SP16"/>
    <s v="P07"/>
    <s v="G5"/>
    <x v="298"/>
    <x v="3101"/>
    <n v="222"/>
    <x v="0"/>
    <s v="Dotty Strutley"/>
    <n v="2024"/>
    <m/>
    <n v="9.94"/>
    <n v="2206.6799999999998"/>
    <x v="4567"/>
  </r>
  <r>
    <x v="4605"/>
    <s v="SP16"/>
    <s v="P07"/>
    <s v="G3"/>
    <x v="422"/>
    <x v="1030"/>
    <n v="216"/>
    <x v="0"/>
    <s v="Dotty Strutley"/>
    <n v="2023"/>
    <m/>
    <n v="9.94"/>
    <n v="2147.04"/>
    <x v="4568"/>
  </r>
  <r>
    <x v="4606"/>
    <s v="SP16"/>
    <s v="P08"/>
    <s v="G2"/>
    <x v="303"/>
    <x v="3102"/>
    <n v="786"/>
    <x v="0"/>
    <s v="Dotty Strutley"/>
    <n v="2024"/>
    <m/>
    <n v="7.73"/>
    <n v="6075.7800000000007"/>
    <x v="4569"/>
  </r>
  <r>
    <x v="4607"/>
    <s v="SP16"/>
    <s v="P08"/>
    <s v="G6"/>
    <x v="154"/>
    <x v="2367"/>
    <n v="79"/>
    <x v="0"/>
    <s v="Dotty Strutley"/>
    <n v="2024"/>
    <m/>
    <n v="7.73"/>
    <n v="610.67000000000007"/>
    <x v="4570"/>
  </r>
  <r>
    <x v="4608"/>
    <s v="SP16"/>
    <s v="P08"/>
    <s v="G3"/>
    <x v="89"/>
    <x v="3103"/>
    <n v="543"/>
    <x v="0"/>
    <s v="Dotty Strutley"/>
    <n v="2023"/>
    <m/>
    <n v="7.73"/>
    <n v="4197.3900000000003"/>
    <x v="4571"/>
  </r>
  <r>
    <x v="4609"/>
    <s v="SP16"/>
    <s v="P08"/>
    <s v="G1"/>
    <x v="4"/>
    <x v="2663"/>
    <n v="246"/>
    <x v="0"/>
    <s v="Dotty Strutley"/>
    <n v="2023"/>
    <m/>
    <n v="7.73"/>
    <n v="1901.5800000000002"/>
    <x v="4572"/>
  </r>
  <r>
    <x v="4610"/>
    <s v="SP16"/>
    <s v="P10"/>
    <s v="G3"/>
    <x v="29"/>
    <x v="1438"/>
    <n v="469"/>
    <x v="0"/>
    <s v="Dotty Strutley"/>
    <n v="2023"/>
    <m/>
    <n v="8.2200000000000006"/>
    <n v="3855.1800000000003"/>
    <x v="4573"/>
  </r>
  <r>
    <x v="4611"/>
    <s v="SP16"/>
    <s v="P10"/>
    <s v="G2"/>
    <x v="201"/>
    <x v="2662"/>
    <n v="332"/>
    <x v="0"/>
    <s v="Dotty Strutley"/>
    <n v="2023"/>
    <m/>
    <n v="8.2200000000000006"/>
    <n v="2729.0400000000004"/>
    <x v="4574"/>
  </r>
  <r>
    <x v="4612"/>
    <s v="SP16"/>
    <s v="P10"/>
    <s v="G2"/>
    <x v="2"/>
    <x v="3104"/>
    <n v="1005"/>
    <x v="0"/>
    <s v="Dotty Strutley"/>
    <n v="2024"/>
    <m/>
    <n v="8.2200000000000006"/>
    <n v="8261.1"/>
    <x v="4575"/>
  </r>
  <r>
    <x v="4613"/>
    <s v="SP16"/>
    <s v="P10"/>
    <s v="G5"/>
    <x v="319"/>
    <x v="1398"/>
    <n v="483"/>
    <x v="0"/>
    <s v="Dotty Strutley"/>
    <n v="2024"/>
    <m/>
    <n v="8.2200000000000006"/>
    <n v="3970.26"/>
    <x v="4576"/>
  </r>
  <r>
    <x v="4614"/>
    <s v="SP16"/>
    <s v="P10"/>
    <s v="G4"/>
    <x v="148"/>
    <x v="215"/>
    <n v="412"/>
    <x v="0"/>
    <s v="Dotty Strutley"/>
    <n v="2024"/>
    <m/>
    <n v="8.2200000000000006"/>
    <n v="3386.6400000000003"/>
    <x v="218"/>
  </r>
  <r>
    <x v="4615"/>
    <s v="SP16"/>
    <s v="P11"/>
    <s v="G2"/>
    <x v="224"/>
    <x v="585"/>
    <n v="212"/>
    <x v="0"/>
    <s v="Dotty Strutley"/>
    <n v="2023"/>
    <m/>
    <n v="10.23"/>
    <n v="2168.7600000000002"/>
    <x v="4577"/>
  </r>
  <r>
    <x v="4616"/>
    <s v="SP16"/>
    <s v="P12"/>
    <s v="G6"/>
    <x v="71"/>
    <x v="3105"/>
    <n v="622"/>
    <x v="2"/>
    <s v="Dotty Strutley"/>
    <n v="2024"/>
    <m/>
    <n v="4.74"/>
    <n v="2948.28"/>
    <x v="4578"/>
  </r>
  <r>
    <x v="4617"/>
    <s v="SP16"/>
    <s v="P12"/>
    <s v="G2"/>
    <x v="0"/>
    <x v="237"/>
    <n v="550"/>
    <x v="0"/>
    <s v="Dotty Strutley"/>
    <n v="2023"/>
    <m/>
    <n v="4.74"/>
    <n v="2607"/>
    <x v="4579"/>
  </r>
  <r>
    <x v="4618"/>
    <s v="SP16"/>
    <s v="P12"/>
    <s v="G6"/>
    <x v="455"/>
    <x v="2593"/>
    <n v="572"/>
    <x v="0"/>
    <s v="Dotty Strutley"/>
    <n v="2024"/>
    <m/>
    <n v="4.74"/>
    <n v="2711.28"/>
    <x v="4580"/>
  </r>
  <r>
    <x v="4619"/>
    <s v="SP16"/>
    <s v="P13"/>
    <s v="G3"/>
    <x v="104"/>
    <x v="314"/>
    <n v="236"/>
    <x v="0"/>
    <s v="Dotty Strutley"/>
    <n v="2023"/>
    <m/>
    <n v="10.51"/>
    <n v="2480.36"/>
    <x v="4581"/>
  </r>
  <r>
    <x v="4620"/>
    <s v="SP16"/>
    <s v="P13"/>
    <s v="G6"/>
    <x v="202"/>
    <x v="259"/>
    <n v="307"/>
    <x v="0"/>
    <s v="Dotty Strutley"/>
    <n v="2023"/>
    <m/>
    <n v="10.51"/>
    <n v="3226.5699999999997"/>
    <x v="4582"/>
  </r>
  <r>
    <x v="4621"/>
    <s v="SP16"/>
    <s v="P13"/>
    <s v="G6"/>
    <x v="23"/>
    <x v="3106"/>
    <n v="2805"/>
    <x v="3"/>
    <s v="Dotty Strutley"/>
    <n v="2024"/>
    <m/>
    <n v="10.51"/>
    <n v="29480.55"/>
    <x v="4583"/>
  </r>
  <r>
    <x v="4622"/>
    <s v="SP16"/>
    <s v="P13"/>
    <s v="G1"/>
    <x v="380"/>
    <x v="3107"/>
    <n v="456"/>
    <x v="0"/>
    <s v="Dotty Strutley"/>
    <n v="2023"/>
    <m/>
    <n v="10.51"/>
    <n v="4792.5599999999995"/>
    <x v="4584"/>
  </r>
  <r>
    <x v="4623"/>
    <s v="SP16"/>
    <s v="P13"/>
    <s v="G2"/>
    <x v="221"/>
    <x v="3108"/>
    <n v="853"/>
    <x v="0"/>
    <s v="Dotty Strutley"/>
    <n v="2023"/>
    <m/>
    <n v="10.51"/>
    <n v="8965.0300000000007"/>
    <x v="4585"/>
  </r>
  <r>
    <x v="4624"/>
    <s v="SP16"/>
    <s v="P14"/>
    <s v="G5"/>
    <x v="326"/>
    <x v="951"/>
    <n v="451"/>
    <x v="0"/>
    <s v="Dotty Strutley"/>
    <n v="2023"/>
    <m/>
    <n v="6.43"/>
    <n v="2899.93"/>
    <x v="4586"/>
  </r>
  <r>
    <x v="4625"/>
    <s v="SP16"/>
    <s v="P14"/>
    <s v="G2"/>
    <x v="151"/>
    <x v="89"/>
    <n v="531"/>
    <x v="0"/>
    <s v="Dotty Strutley"/>
    <n v="2023"/>
    <m/>
    <n v="6.43"/>
    <n v="3414.33"/>
    <x v="4587"/>
  </r>
  <r>
    <x v="4626"/>
    <s v="SP16"/>
    <s v="P14"/>
    <s v="G2"/>
    <x v="359"/>
    <x v="3109"/>
    <n v="414"/>
    <x v="0"/>
    <s v="Dotty Strutley"/>
    <n v="2023"/>
    <m/>
    <n v="6.43"/>
    <n v="2662.02"/>
    <x v="4588"/>
  </r>
  <r>
    <x v="4627"/>
    <s v="SP16"/>
    <s v="P15"/>
    <s v="G3"/>
    <x v="277"/>
    <x v="3098"/>
    <n v="501"/>
    <x v="0"/>
    <s v="Dotty Strutley"/>
    <n v="2024"/>
    <m/>
    <n v="12.41"/>
    <n v="6217.41"/>
    <x v="4589"/>
  </r>
  <r>
    <x v="4628"/>
    <s v="SP16"/>
    <s v="P16"/>
    <s v="G1"/>
    <x v="407"/>
    <x v="3110"/>
    <n v="495"/>
    <x v="0"/>
    <s v="Dotty Strutley"/>
    <n v="2023"/>
    <m/>
    <n v="9.57"/>
    <n v="4737.1500000000005"/>
    <x v="4590"/>
  </r>
  <r>
    <x v="4629"/>
    <s v="SP16"/>
    <s v="P16"/>
    <s v="G4"/>
    <x v="257"/>
    <x v="2968"/>
    <n v="178"/>
    <x v="0"/>
    <s v="Dotty Strutley"/>
    <n v="2023"/>
    <m/>
    <n v="9.57"/>
    <n v="1703.46"/>
    <x v="4591"/>
  </r>
  <r>
    <x v="4630"/>
    <s v="SP16"/>
    <s v="P16"/>
    <s v="G1"/>
    <x v="196"/>
    <x v="3111"/>
    <n v="591"/>
    <x v="0"/>
    <s v="Dotty Strutley"/>
    <n v="2023"/>
    <m/>
    <n v="9.57"/>
    <n v="5655.87"/>
    <x v="4592"/>
  </r>
  <r>
    <x v="4631"/>
    <s v="SP16"/>
    <s v="P16"/>
    <s v="G1"/>
    <x v="103"/>
    <x v="3112"/>
    <n v="611"/>
    <x v="3"/>
    <s v="Dotty Strutley"/>
    <n v="2023"/>
    <m/>
    <n v="9.57"/>
    <n v="5847.27"/>
    <x v="4593"/>
  </r>
  <r>
    <x v="4632"/>
    <s v="SP16"/>
    <s v="P16"/>
    <s v="G3"/>
    <x v="236"/>
    <x v="2878"/>
    <n v="114"/>
    <x v="0"/>
    <s v="Dotty Strutley"/>
    <n v="2023"/>
    <m/>
    <n v="9.57"/>
    <n v="1090.98"/>
    <x v="4594"/>
  </r>
  <r>
    <x v="4633"/>
    <s v="SP16"/>
    <s v="P17"/>
    <s v="G4"/>
    <x v="424"/>
    <x v="3113"/>
    <n v="1853"/>
    <x v="0"/>
    <s v="Dotty Strutley"/>
    <n v="2024"/>
    <m/>
    <n v="8.43"/>
    <n v="15620.789999999999"/>
    <x v="4595"/>
  </r>
  <r>
    <x v="4634"/>
    <s v="SP16"/>
    <s v="P17"/>
    <s v="G1"/>
    <x v="280"/>
    <x v="3114"/>
    <n v="283"/>
    <x v="0"/>
    <s v="Dotty Strutley"/>
    <n v="2024"/>
    <m/>
    <n v="8.43"/>
    <n v="2385.69"/>
    <x v="4596"/>
  </r>
  <r>
    <x v="4635"/>
    <s v="SP16"/>
    <s v="P18"/>
    <s v="G5"/>
    <x v="429"/>
    <x v="3115"/>
    <n v="239"/>
    <x v="0"/>
    <s v="Dotty Strutley"/>
    <n v="2023"/>
    <m/>
    <n v="6.8"/>
    <n v="1625.2"/>
    <x v="4597"/>
  </r>
  <r>
    <x v="4636"/>
    <s v="SP16"/>
    <s v="P18"/>
    <s v="G4"/>
    <x v="273"/>
    <x v="995"/>
    <n v="323"/>
    <x v="1"/>
    <s v="Dotty Strutley"/>
    <n v="2024"/>
    <m/>
    <n v="6.8"/>
    <n v="2196.4"/>
    <x v="4598"/>
  </r>
  <r>
    <x v="4637"/>
    <s v="SP16"/>
    <s v="P19"/>
    <s v="G6"/>
    <x v="137"/>
    <x v="2689"/>
    <n v="330"/>
    <x v="2"/>
    <s v="Dotty Strutley"/>
    <n v="2024"/>
    <m/>
    <n v="5.04"/>
    <n v="1663.2"/>
    <x v="4599"/>
  </r>
  <r>
    <x v="4638"/>
    <s v="SP16"/>
    <s v="P19"/>
    <s v="G1"/>
    <x v="409"/>
    <x v="2047"/>
    <n v="490"/>
    <x v="0"/>
    <s v="Dotty Strutley"/>
    <n v="2024"/>
    <m/>
    <n v="5.04"/>
    <n v="2469.6"/>
    <x v="4600"/>
  </r>
  <r>
    <x v="4639"/>
    <s v="SP16"/>
    <s v="P21"/>
    <s v="G1"/>
    <x v="42"/>
    <x v="2355"/>
    <n v="91"/>
    <x v="0"/>
    <s v="Dotty Strutley"/>
    <n v="2023"/>
    <m/>
    <n v="3.32"/>
    <n v="302.12"/>
    <x v="4601"/>
  </r>
  <r>
    <x v="4640"/>
    <s v="SP16"/>
    <s v="P21"/>
    <s v="G6"/>
    <x v="257"/>
    <x v="3116"/>
    <n v="949"/>
    <x v="0"/>
    <s v="Dotty Strutley"/>
    <n v="2023"/>
    <m/>
    <n v="3.32"/>
    <n v="3150.68"/>
    <x v="4602"/>
  </r>
  <r>
    <x v="4641"/>
    <s v="SP16"/>
    <s v="P22"/>
    <s v="G2"/>
    <x v="89"/>
    <x v="3117"/>
    <n v="745"/>
    <x v="0"/>
    <s v="Dotty Strutley"/>
    <n v="2023"/>
    <m/>
    <n v="2.65"/>
    <n v="1974.25"/>
    <x v="4603"/>
  </r>
  <r>
    <x v="4642"/>
    <s v="SP16"/>
    <s v="P22"/>
    <s v="G4"/>
    <x v="357"/>
    <x v="3118"/>
    <n v="321"/>
    <x v="0"/>
    <s v="Dotty Strutley"/>
    <n v="2024"/>
    <m/>
    <n v="2.65"/>
    <n v="850.65"/>
    <x v="4604"/>
  </r>
  <r>
    <x v="4643"/>
    <s v="SP16"/>
    <s v="P22"/>
    <s v="G3"/>
    <x v="124"/>
    <x v="3119"/>
    <n v="563"/>
    <x v="0"/>
    <s v="Dotty Strutley"/>
    <n v="2023"/>
    <m/>
    <n v="2.65"/>
    <n v="1491.95"/>
    <x v="4605"/>
  </r>
  <r>
    <x v="4644"/>
    <s v="SP16"/>
    <s v="P01"/>
    <s v="G3"/>
    <x v="209"/>
    <x v="1918"/>
    <n v="541"/>
    <x v="0"/>
    <s v="Dotty Strutley"/>
    <n v="2024"/>
    <m/>
    <n v="5.26"/>
    <n v="2845.66"/>
    <x v="4606"/>
  </r>
  <r>
    <x v="4645"/>
    <s v="SP16"/>
    <s v="P01"/>
    <s v="G4"/>
    <x v="401"/>
    <x v="1858"/>
    <n v="389"/>
    <x v="0"/>
    <s v="Dotty Strutley"/>
    <n v="2023"/>
    <m/>
    <n v="5.26"/>
    <n v="2046.1399999999999"/>
    <x v="4607"/>
  </r>
  <r>
    <x v="4646"/>
    <s v="SP16"/>
    <s v="P02"/>
    <s v="G3"/>
    <x v="305"/>
    <x v="2888"/>
    <n v="462"/>
    <x v="0"/>
    <s v="Dotty Strutley"/>
    <n v="2024"/>
    <m/>
    <n v="7.48"/>
    <n v="3455.76"/>
    <x v="4608"/>
  </r>
  <r>
    <x v="4647"/>
    <s v="SP16"/>
    <s v="P03"/>
    <s v="G4"/>
    <x v="181"/>
    <x v="547"/>
    <n v="675"/>
    <x v="0"/>
    <s v="Dotty Strutley"/>
    <n v="2023"/>
    <m/>
    <n v="5.15"/>
    <n v="3476.2500000000005"/>
    <x v="4609"/>
  </r>
  <r>
    <x v="4648"/>
    <s v="SP16"/>
    <s v="P03"/>
    <s v="G6"/>
    <x v="178"/>
    <x v="774"/>
    <n v="172"/>
    <x v="0"/>
    <s v="Dotty Strutley"/>
    <n v="2023"/>
    <m/>
    <n v="5.15"/>
    <n v="885.80000000000007"/>
    <x v="4610"/>
  </r>
  <r>
    <x v="4649"/>
    <s v="SP16"/>
    <s v="P04"/>
    <s v="G6"/>
    <x v="162"/>
    <x v="944"/>
    <n v="1507"/>
    <x v="0"/>
    <s v="Dotty Strutley"/>
    <n v="2023"/>
    <m/>
    <n v="3.85"/>
    <n v="5801.95"/>
    <x v="4611"/>
  </r>
  <r>
    <x v="4650"/>
    <s v="SP16"/>
    <s v="P04"/>
    <s v="G1"/>
    <x v="345"/>
    <x v="3120"/>
    <n v="948"/>
    <x v="0"/>
    <s v="Dotty Strutley"/>
    <n v="2023"/>
    <m/>
    <n v="3.85"/>
    <n v="3649.8"/>
    <x v="4612"/>
  </r>
  <r>
    <x v="4651"/>
    <s v="SP16"/>
    <s v="P04"/>
    <s v="G4"/>
    <x v="356"/>
    <x v="3121"/>
    <n v="1369"/>
    <x v="0"/>
    <s v="Dotty Strutley"/>
    <n v="2024"/>
    <m/>
    <n v="3.85"/>
    <n v="5270.6500000000005"/>
    <x v="4613"/>
  </r>
  <r>
    <x v="4652"/>
    <s v="SP16"/>
    <s v="P06"/>
    <s v="G2"/>
    <x v="177"/>
    <x v="3122"/>
    <n v="267"/>
    <x v="0"/>
    <s v="Dotty Strutley"/>
    <n v="2023"/>
    <m/>
    <n v="6.31"/>
    <n v="1684.77"/>
    <x v="4614"/>
  </r>
  <r>
    <x v="4653"/>
    <s v="SP16"/>
    <s v="P06"/>
    <s v="G3"/>
    <x v="443"/>
    <x v="72"/>
    <n v="145"/>
    <x v="1"/>
    <s v="Dotty Strutley"/>
    <n v="2024"/>
    <m/>
    <n v="6.31"/>
    <n v="914.94999999999993"/>
    <x v="4615"/>
  </r>
  <r>
    <x v="4654"/>
    <s v="SP16"/>
    <s v="P06"/>
    <s v="G5"/>
    <x v="58"/>
    <x v="3123"/>
    <n v="221"/>
    <x v="0"/>
    <s v="Dotty Strutley"/>
    <n v="2023"/>
    <m/>
    <n v="6.31"/>
    <n v="1394.51"/>
    <x v="4616"/>
  </r>
  <r>
    <x v="4655"/>
    <s v="SP16"/>
    <s v="P06"/>
    <s v="G6"/>
    <x v="273"/>
    <x v="2072"/>
    <n v="11"/>
    <x v="1"/>
    <s v="Dotty Strutley"/>
    <n v="2024"/>
    <m/>
    <n v="6.31"/>
    <n v="69.41"/>
    <x v="4617"/>
  </r>
  <r>
    <x v="4656"/>
    <s v="SP16"/>
    <s v="P07"/>
    <s v="G5"/>
    <x v="66"/>
    <x v="210"/>
    <n v="228"/>
    <x v="0"/>
    <s v="Dotty Strutley"/>
    <n v="2023"/>
    <m/>
    <n v="9.94"/>
    <n v="2266.3199999999997"/>
    <x v="4618"/>
  </r>
  <r>
    <x v="4657"/>
    <s v="SP16"/>
    <s v="P07"/>
    <s v="G1"/>
    <x v="22"/>
    <x v="3124"/>
    <n v="206"/>
    <x v="0"/>
    <s v="Dotty Strutley"/>
    <n v="2023"/>
    <m/>
    <n v="9.94"/>
    <n v="2047.6399999999999"/>
    <x v="4619"/>
  </r>
  <r>
    <x v="4658"/>
    <s v="SP16"/>
    <s v="P07"/>
    <s v="G5"/>
    <x v="160"/>
    <x v="2353"/>
    <n v="226"/>
    <x v="0"/>
    <s v="Dotty Strutley"/>
    <n v="2023"/>
    <m/>
    <n v="9.94"/>
    <n v="2246.44"/>
    <x v="4620"/>
  </r>
  <r>
    <x v="4659"/>
    <s v="SP16"/>
    <s v="P07"/>
    <s v="G1"/>
    <x v="11"/>
    <x v="462"/>
    <n v="219"/>
    <x v="2"/>
    <s v="Dotty Strutley"/>
    <n v="2024"/>
    <m/>
    <n v="9.94"/>
    <n v="2176.8599999999997"/>
    <x v="4621"/>
  </r>
  <r>
    <x v="4660"/>
    <s v="SP16"/>
    <s v="P08"/>
    <s v="G2"/>
    <x v="87"/>
    <x v="2557"/>
    <n v="357"/>
    <x v="0"/>
    <s v="Dotty Strutley"/>
    <n v="2024"/>
    <m/>
    <n v="7.73"/>
    <n v="2759.61"/>
    <x v="4622"/>
  </r>
  <r>
    <x v="4661"/>
    <s v="SP16"/>
    <s v="P08"/>
    <s v="G5"/>
    <x v="126"/>
    <x v="2318"/>
    <n v="118"/>
    <x v="0"/>
    <s v="Dotty Strutley"/>
    <n v="2023"/>
    <m/>
    <n v="7.73"/>
    <n v="912.1400000000001"/>
    <x v="4623"/>
  </r>
  <r>
    <x v="4662"/>
    <s v="SP16"/>
    <s v="P08"/>
    <s v="G5"/>
    <x v="15"/>
    <x v="554"/>
    <n v="81"/>
    <x v="2"/>
    <s v="Dotty Strutley"/>
    <n v="2024"/>
    <m/>
    <n v="7.73"/>
    <n v="626.13"/>
    <x v="4624"/>
  </r>
  <r>
    <x v="4663"/>
    <s v="SP16"/>
    <s v="P08"/>
    <s v="G6"/>
    <x v="215"/>
    <x v="3125"/>
    <n v="881"/>
    <x v="2"/>
    <s v="Dotty Strutley"/>
    <n v="2024"/>
    <m/>
    <n v="7.73"/>
    <n v="6810.13"/>
    <x v="4625"/>
  </r>
  <r>
    <x v="4664"/>
    <s v="SP16"/>
    <s v="P08"/>
    <s v="G4"/>
    <x v="352"/>
    <x v="3126"/>
    <n v="141"/>
    <x v="1"/>
    <s v="Dotty Strutley"/>
    <n v="2024"/>
    <m/>
    <n v="7.73"/>
    <n v="1089.93"/>
    <x v="4626"/>
  </r>
  <r>
    <x v="4665"/>
    <s v="SP16"/>
    <s v="P10"/>
    <s v="G2"/>
    <x v="68"/>
    <x v="3127"/>
    <n v="35"/>
    <x v="1"/>
    <s v="Dotty Strutley"/>
    <n v="2024"/>
    <m/>
    <n v="8.2200000000000006"/>
    <n v="287.70000000000005"/>
    <x v="4627"/>
  </r>
  <r>
    <x v="4666"/>
    <s v="SP16"/>
    <s v="P10"/>
    <s v="G4"/>
    <x v="17"/>
    <x v="505"/>
    <n v="84"/>
    <x v="0"/>
    <s v="Dotty Strutley"/>
    <n v="2023"/>
    <m/>
    <n v="8.2200000000000006"/>
    <n v="690.48"/>
    <x v="4628"/>
  </r>
  <r>
    <x v="4667"/>
    <s v="SP16"/>
    <s v="P10"/>
    <s v="G5"/>
    <x v="309"/>
    <x v="2036"/>
    <n v="455"/>
    <x v="1"/>
    <s v="Dotty Strutley"/>
    <n v="2024"/>
    <m/>
    <n v="8.2200000000000006"/>
    <n v="3740.1000000000004"/>
    <x v="4629"/>
  </r>
  <r>
    <x v="4668"/>
    <s v="SP16"/>
    <s v="P10"/>
    <s v="G6"/>
    <x v="342"/>
    <x v="631"/>
    <n v="579"/>
    <x v="0"/>
    <s v="Dotty Strutley"/>
    <n v="2024"/>
    <m/>
    <n v="8.2200000000000006"/>
    <n v="4759.38"/>
    <x v="4630"/>
  </r>
  <r>
    <x v="4669"/>
    <s v="SP16"/>
    <s v="P10"/>
    <s v="G2"/>
    <x v="146"/>
    <x v="3128"/>
    <n v="310"/>
    <x v="0"/>
    <s v="Dotty Strutley"/>
    <n v="2024"/>
    <m/>
    <n v="8.2200000000000006"/>
    <n v="2548.2000000000003"/>
    <x v="4631"/>
  </r>
  <r>
    <x v="4670"/>
    <s v="SP16"/>
    <s v="P10"/>
    <s v="G6"/>
    <x v="44"/>
    <x v="3129"/>
    <n v="182"/>
    <x v="0"/>
    <s v="Dotty Strutley"/>
    <n v="2023"/>
    <m/>
    <n v="8.2200000000000006"/>
    <n v="1496.0400000000002"/>
    <x v="4632"/>
  </r>
  <r>
    <x v="4671"/>
    <s v="SP16"/>
    <s v="P10"/>
    <s v="G1"/>
    <x v="40"/>
    <x v="1966"/>
    <n v="263"/>
    <x v="0"/>
    <s v="Dotty Strutley"/>
    <n v="2023"/>
    <m/>
    <n v="8.2200000000000006"/>
    <n v="2161.86"/>
    <x v="4633"/>
  </r>
  <r>
    <x v="4672"/>
    <s v="SP16"/>
    <s v="P11"/>
    <s v="G1"/>
    <x v="71"/>
    <x v="3130"/>
    <n v="568"/>
    <x v="2"/>
    <s v="Dotty Strutley"/>
    <n v="2024"/>
    <m/>
    <n v="10.23"/>
    <n v="5810.64"/>
    <x v="4634"/>
  </r>
  <r>
    <x v="4673"/>
    <s v="SP16"/>
    <s v="P12"/>
    <s v="G3"/>
    <x v="92"/>
    <x v="2025"/>
    <n v="763"/>
    <x v="3"/>
    <s v="Dotty Strutley"/>
    <n v="2023"/>
    <m/>
    <n v="4.74"/>
    <n v="3616.6200000000003"/>
    <x v="4635"/>
  </r>
  <r>
    <x v="4674"/>
    <s v="SP16"/>
    <s v="P12"/>
    <s v="G2"/>
    <x v="376"/>
    <x v="3131"/>
    <n v="1049"/>
    <x v="0"/>
    <s v="Dotty Strutley"/>
    <n v="2023"/>
    <m/>
    <n v="4.74"/>
    <n v="4972.26"/>
    <x v="4636"/>
  </r>
  <r>
    <x v="4675"/>
    <s v="SP16"/>
    <s v="P13"/>
    <s v="G4"/>
    <x v="305"/>
    <x v="3132"/>
    <n v="1138"/>
    <x v="0"/>
    <s v="Dotty Strutley"/>
    <n v="2024"/>
    <m/>
    <n v="10.51"/>
    <n v="11960.38"/>
    <x v="4637"/>
  </r>
  <r>
    <x v="4676"/>
    <s v="SP16"/>
    <s v="P14"/>
    <s v="G3"/>
    <x v="225"/>
    <x v="3133"/>
    <n v="245"/>
    <x v="1"/>
    <s v="Dotty Strutley"/>
    <n v="2024"/>
    <m/>
    <n v="6.43"/>
    <n v="1575.35"/>
    <x v="4638"/>
  </r>
  <r>
    <x v="4677"/>
    <s v="SP16"/>
    <s v="P14"/>
    <s v="G5"/>
    <x v="340"/>
    <x v="3134"/>
    <n v="565"/>
    <x v="0"/>
    <s v="Dotty Strutley"/>
    <n v="2023"/>
    <m/>
    <n v="6.43"/>
    <n v="3632.95"/>
    <x v="4639"/>
  </r>
  <r>
    <x v="4678"/>
    <s v="SP16"/>
    <s v="P14"/>
    <s v="G4"/>
    <x v="32"/>
    <x v="3135"/>
    <n v="226"/>
    <x v="0"/>
    <s v="Dotty Strutley"/>
    <n v="2024"/>
    <m/>
    <n v="6.43"/>
    <n v="1453.1799999999998"/>
    <x v="4640"/>
  </r>
  <r>
    <x v="4679"/>
    <s v="SP16"/>
    <s v="P16"/>
    <s v="G5"/>
    <x v="381"/>
    <x v="1717"/>
    <n v="316"/>
    <x v="0"/>
    <s v="Dotty Strutley"/>
    <n v="2023"/>
    <m/>
    <n v="9.57"/>
    <n v="3024.12"/>
    <x v="4641"/>
  </r>
  <r>
    <x v="4680"/>
    <s v="SP16"/>
    <s v="P16"/>
    <s v="G5"/>
    <x v="321"/>
    <x v="1584"/>
    <n v="502"/>
    <x v="0"/>
    <s v="Dotty Strutley"/>
    <n v="2024"/>
    <m/>
    <n v="9.57"/>
    <n v="4804.1400000000003"/>
    <x v="4642"/>
  </r>
  <r>
    <x v="4681"/>
    <s v="SP16"/>
    <s v="P16"/>
    <s v="G4"/>
    <x v="208"/>
    <x v="3136"/>
    <n v="533"/>
    <x v="0"/>
    <s v="Dotty Strutley"/>
    <n v="2023"/>
    <m/>
    <n v="9.57"/>
    <n v="5100.8100000000004"/>
    <x v="4643"/>
  </r>
  <r>
    <x v="4682"/>
    <s v="SP16"/>
    <s v="P16"/>
    <s v="G1"/>
    <x v="32"/>
    <x v="757"/>
    <n v="434"/>
    <x v="0"/>
    <s v="Dotty Strutley"/>
    <n v="2024"/>
    <m/>
    <n v="9.57"/>
    <n v="4153.38"/>
    <x v="4644"/>
  </r>
  <r>
    <x v="4683"/>
    <s v="SP16"/>
    <s v="P17"/>
    <s v="G1"/>
    <x v="193"/>
    <x v="3137"/>
    <n v="1170"/>
    <x v="0"/>
    <s v="Dotty Strutley"/>
    <n v="2023"/>
    <m/>
    <n v="8.43"/>
    <n v="9863.1"/>
    <x v="4645"/>
  </r>
  <r>
    <x v="4684"/>
    <s v="SP16"/>
    <s v="P17"/>
    <s v="G6"/>
    <x v="416"/>
    <x v="1019"/>
    <n v="288"/>
    <x v="2"/>
    <s v="Dotty Strutley"/>
    <n v="2024"/>
    <m/>
    <n v="8.43"/>
    <n v="2427.84"/>
    <x v="4646"/>
  </r>
  <r>
    <x v="4685"/>
    <s v="SP16"/>
    <s v="P18"/>
    <s v="G2"/>
    <x v="243"/>
    <x v="1063"/>
    <n v="554"/>
    <x v="0"/>
    <s v="Dotty Strutley"/>
    <n v="2023"/>
    <m/>
    <n v="6.8"/>
    <n v="3767.2"/>
    <x v="4647"/>
  </r>
  <r>
    <x v="4686"/>
    <s v="SP16"/>
    <s v="P18"/>
    <s v="G5"/>
    <x v="185"/>
    <x v="2043"/>
    <n v="121"/>
    <x v="0"/>
    <s v="Dotty Strutley"/>
    <n v="2023"/>
    <m/>
    <n v="6.8"/>
    <n v="822.8"/>
    <x v="4648"/>
  </r>
  <r>
    <x v="4687"/>
    <s v="SP16"/>
    <s v="P18"/>
    <s v="G1"/>
    <x v="46"/>
    <x v="1500"/>
    <n v="136"/>
    <x v="0"/>
    <s v="Dotty Strutley"/>
    <n v="2024"/>
    <m/>
    <n v="6.8"/>
    <n v="924.8"/>
    <x v="4649"/>
  </r>
  <r>
    <x v="4688"/>
    <s v="SP16"/>
    <s v="P18"/>
    <s v="G1"/>
    <x v="62"/>
    <x v="3138"/>
    <n v="16"/>
    <x v="0"/>
    <s v="Dotty Strutley"/>
    <n v="2023"/>
    <m/>
    <n v="6.8"/>
    <n v="108.8"/>
    <x v="4650"/>
  </r>
  <r>
    <x v="4689"/>
    <s v="SP16"/>
    <s v="P18"/>
    <s v="G1"/>
    <x v="361"/>
    <x v="1030"/>
    <n v="560"/>
    <x v="0"/>
    <s v="Dotty Strutley"/>
    <n v="2024"/>
    <m/>
    <n v="6.8"/>
    <n v="3808"/>
    <x v="4651"/>
  </r>
  <r>
    <x v="4690"/>
    <s v="SP16"/>
    <s v="P18"/>
    <s v="G2"/>
    <x v="399"/>
    <x v="436"/>
    <n v="669"/>
    <x v="0"/>
    <s v="Dotty Strutley"/>
    <n v="2023"/>
    <m/>
    <n v="6.8"/>
    <n v="4549.2"/>
    <x v="4652"/>
  </r>
  <r>
    <x v="4691"/>
    <s v="SP16"/>
    <s v="P19"/>
    <s v="G5"/>
    <x v="344"/>
    <x v="1359"/>
    <n v="54"/>
    <x v="0"/>
    <s v="Dotty Strutley"/>
    <n v="2023"/>
    <m/>
    <n v="5.04"/>
    <n v="272.16000000000003"/>
    <x v="4653"/>
  </r>
  <r>
    <x v="4692"/>
    <s v="SP16"/>
    <s v="P20"/>
    <s v="G6"/>
    <x v="348"/>
    <x v="3139"/>
    <n v="1192"/>
    <x v="0"/>
    <s v="Dotty Strutley"/>
    <n v="2024"/>
    <m/>
    <n v="2.76"/>
    <n v="3289.9199999999996"/>
    <x v="4654"/>
  </r>
  <r>
    <x v="4693"/>
    <s v="SP16"/>
    <s v="P21"/>
    <s v="G6"/>
    <x v="388"/>
    <x v="3140"/>
    <n v="307"/>
    <x v="0"/>
    <s v="Dotty Strutley"/>
    <n v="2023"/>
    <m/>
    <n v="3.32"/>
    <n v="1019.2399999999999"/>
    <x v="4655"/>
  </r>
  <r>
    <x v="4694"/>
    <s v="SP16"/>
    <s v="P21"/>
    <s v="G1"/>
    <x v="290"/>
    <x v="2706"/>
    <n v="8"/>
    <x v="0"/>
    <s v="Dotty Strutley"/>
    <n v="2023"/>
    <m/>
    <n v="3.32"/>
    <n v="26.56"/>
    <x v="4656"/>
  </r>
  <r>
    <x v="4695"/>
    <s v="SP16"/>
    <s v="P21"/>
    <s v="G6"/>
    <x v="124"/>
    <x v="3141"/>
    <n v="434"/>
    <x v="0"/>
    <s v="Dotty Strutley"/>
    <n v="2023"/>
    <m/>
    <n v="3.32"/>
    <n v="1440.8799999999999"/>
    <x v="4657"/>
  </r>
  <r>
    <x v="4696"/>
    <s v="SP16"/>
    <s v="P21"/>
    <s v="G1"/>
    <x v="104"/>
    <x v="3142"/>
    <n v="323"/>
    <x v="0"/>
    <s v="Dotty Strutley"/>
    <n v="2023"/>
    <m/>
    <n v="3.32"/>
    <n v="1072.3599999999999"/>
    <x v="4658"/>
  </r>
  <r>
    <x v="4697"/>
    <s v="SP16"/>
    <s v="P21"/>
    <s v="G4"/>
    <x v="43"/>
    <x v="3143"/>
    <n v="564"/>
    <x v="0"/>
    <s v="Dotty Strutley"/>
    <n v="2023"/>
    <m/>
    <n v="3.32"/>
    <n v="1872.48"/>
    <x v="4659"/>
  </r>
  <r>
    <x v="4698"/>
    <s v="SP16"/>
    <s v="P21"/>
    <s v="G5"/>
    <x v="206"/>
    <x v="3144"/>
    <n v="122"/>
    <x v="0"/>
    <s v="Dotty Strutley"/>
    <n v="2023"/>
    <m/>
    <n v="3.32"/>
    <n v="405.03999999999996"/>
    <x v="4660"/>
  </r>
  <r>
    <x v="4699"/>
    <s v="SP16"/>
    <s v="P22"/>
    <s v="G5"/>
    <x v="185"/>
    <x v="2782"/>
    <n v="422"/>
    <x v="0"/>
    <s v="Dotty Strutley"/>
    <n v="2023"/>
    <m/>
    <n v="2.65"/>
    <n v="1118.3"/>
    <x v="4661"/>
  </r>
  <r>
    <x v="4700"/>
    <s v="SP16"/>
    <s v="P22"/>
    <s v="G3"/>
    <x v="422"/>
    <x v="3145"/>
    <n v="622"/>
    <x v="0"/>
    <s v="Dotty Strutley"/>
    <n v="2023"/>
    <m/>
    <n v="2.65"/>
    <n v="1648.3"/>
    <x v="4662"/>
  </r>
  <r>
    <x v="4701"/>
    <s v="SP16"/>
    <s v="P22"/>
    <s v="G6"/>
    <x v="152"/>
    <x v="3146"/>
    <n v="86"/>
    <x v="0"/>
    <s v="Dotty Strutley"/>
    <n v="2023"/>
    <m/>
    <n v="2.65"/>
    <n v="227.9"/>
    <x v="4663"/>
  </r>
  <r>
    <x v="4702"/>
    <s v="SP16"/>
    <s v="P22"/>
    <s v="G6"/>
    <x v="172"/>
    <x v="3147"/>
    <n v="660"/>
    <x v="0"/>
    <s v="Dotty Strutley"/>
    <n v="2023"/>
    <m/>
    <n v="2.65"/>
    <n v="1749"/>
    <x v="4664"/>
  </r>
  <r>
    <x v="4703"/>
    <s v="SP16"/>
    <s v="P22"/>
    <s v="G1"/>
    <x v="120"/>
    <x v="3148"/>
    <n v="411"/>
    <x v="0"/>
    <s v="Dotty Strutley"/>
    <n v="2023"/>
    <m/>
    <n v="2.65"/>
    <n v="1089.1499999999999"/>
    <x v="4665"/>
  </r>
  <r>
    <x v="4704"/>
    <s v="SP16"/>
    <s v="P01"/>
    <s v="G4"/>
    <x v="314"/>
    <x v="3149"/>
    <n v="733"/>
    <x v="0"/>
    <s v="Dotty Strutley"/>
    <n v="2023"/>
    <m/>
    <n v="5.26"/>
    <n v="3855.58"/>
    <x v="4666"/>
  </r>
  <r>
    <x v="4705"/>
    <s v="SP16"/>
    <s v="P01"/>
    <s v="G1"/>
    <x v="195"/>
    <x v="2685"/>
    <n v="260"/>
    <x v="0"/>
    <s v="Dotty Strutley"/>
    <n v="2024"/>
    <m/>
    <n v="5.26"/>
    <n v="1367.6"/>
    <x v="4667"/>
  </r>
  <r>
    <x v="4706"/>
    <s v="SP16"/>
    <s v="P01"/>
    <s v="G1"/>
    <x v="421"/>
    <x v="3150"/>
    <n v="113"/>
    <x v="0"/>
    <s v="Dotty Strutley"/>
    <n v="2023"/>
    <m/>
    <n v="5.26"/>
    <n v="594.38"/>
    <x v="4668"/>
  </r>
  <r>
    <x v="4707"/>
    <s v="SP16"/>
    <s v="P04"/>
    <s v="G1"/>
    <x v="247"/>
    <x v="1134"/>
    <n v="209"/>
    <x v="0"/>
    <s v="Dotty Strutley"/>
    <n v="2024"/>
    <m/>
    <n v="3.85"/>
    <n v="804.65"/>
    <x v="1890"/>
  </r>
  <r>
    <x v="4708"/>
    <s v="SP16"/>
    <s v="P04"/>
    <s v="G1"/>
    <x v="102"/>
    <x v="3151"/>
    <n v="667"/>
    <x v="0"/>
    <s v="Dotty Strutley"/>
    <n v="2024"/>
    <m/>
    <n v="3.85"/>
    <n v="2567.9500000000003"/>
    <x v="4669"/>
  </r>
  <r>
    <x v="4709"/>
    <s v="SP16"/>
    <s v="P04"/>
    <s v="G6"/>
    <x v="346"/>
    <x v="3152"/>
    <n v="270"/>
    <x v="2"/>
    <s v="Dotty Strutley"/>
    <n v="2024"/>
    <m/>
    <n v="3.85"/>
    <n v="1039.5"/>
    <x v="4670"/>
  </r>
  <r>
    <x v="4710"/>
    <s v="SP16"/>
    <s v="P04"/>
    <s v="G1"/>
    <x v="346"/>
    <x v="3153"/>
    <n v="1298"/>
    <x v="2"/>
    <s v="Dotty Strutley"/>
    <n v="2024"/>
    <m/>
    <n v="3.85"/>
    <n v="4997.3"/>
    <x v="4671"/>
  </r>
  <r>
    <x v="4711"/>
    <s v="SP16"/>
    <s v="P04"/>
    <s v="G6"/>
    <x v="296"/>
    <x v="3154"/>
    <n v="391"/>
    <x v="0"/>
    <s v="Dotty Strutley"/>
    <n v="2023"/>
    <m/>
    <n v="3.85"/>
    <n v="1505.3500000000001"/>
    <x v="4672"/>
  </r>
  <r>
    <x v="4712"/>
    <s v="SP16"/>
    <s v="P04"/>
    <s v="G2"/>
    <x v="11"/>
    <x v="1127"/>
    <n v="285"/>
    <x v="2"/>
    <s v="Dotty Strutley"/>
    <n v="2024"/>
    <m/>
    <n v="3.85"/>
    <n v="1097.25"/>
    <x v="4673"/>
  </r>
  <r>
    <x v="4713"/>
    <s v="SP16"/>
    <s v="P04"/>
    <s v="G6"/>
    <x v="279"/>
    <x v="1614"/>
    <n v="496"/>
    <x v="0"/>
    <s v="Dotty Strutley"/>
    <n v="2023"/>
    <m/>
    <n v="3.85"/>
    <n v="1909.6000000000001"/>
    <x v="4674"/>
  </r>
  <r>
    <x v="4714"/>
    <s v="SP16"/>
    <s v="P05"/>
    <s v="G2"/>
    <x v="372"/>
    <x v="3155"/>
    <n v="1699"/>
    <x v="0"/>
    <s v="Dotty Strutley"/>
    <n v="2023"/>
    <m/>
    <n v="5.72"/>
    <n v="9718.2799999999988"/>
    <x v="4675"/>
  </r>
  <r>
    <x v="4715"/>
    <s v="SP16"/>
    <s v="P05"/>
    <s v="G2"/>
    <x v="100"/>
    <x v="3156"/>
    <n v="2035"/>
    <x v="0"/>
    <s v="Dotty Strutley"/>
    <n v="2023"/>
    <m/>
    <n v="5.72"/>
    <n v="11640.199999999999"/>
    <x v="4676"/>
  </r>
  <r>
    <x v="4716"/>
    <s v="SP16"/>
    <s v="P05"/>
    <s v="G6"/>
    <x v="174"/>
    <x v="461"/>
    <n v="162"/>
    <x v="1"/>
    <s v="Dotty Strutley"/>
    <n v="2024"/>
    <m/>
    <n v="5.72"/>
    <n v="926.64"/>
    <x v="4677"/>
  </r>
  <r>
    <x v="4717"/>
    <s v="SP16"/>
    <s v="P05"/>
    <s v="G6"/>
    <x v="365"/>
    <x v="3157"/>
    <n v="1496"/>
    <x v="2"/>
    <s v="Dotty Strutley"/>
    <n v="2024"/>
    <m/>
    <n v="5.72"/>
    <n v="8557.119999999999"/>
    <x v="4678"/>
  </r>
  <r>
    <x v="4718"/>
    <s v="SP16"/>
    <s v="P05"/>
    <s v="G5"/>
    <x v="191"/>
    <x v="180"/>
    <n v="644"/>
    <x v="0"/>
    <s v="Dotty Strutley"/>
    <n v="2024"/>
    <m/>
    <n v="5.72"/>
    <n v="3683.68"/>
    <x v="4679"/>
  </r>
  <r>
    <x v="4719"/>
    <s v="SP16"/>
    <s v="P05"/>
    <s v="G5"/>
    <x v="11"/>
    <x v="3158"/>
    <n v="180"/>
    <x v="2"/>
    <s v="Dotty Strutley"/>
    <n v="2024"/>
    <m/>
    <n v="5.72"/>
    <n v="1029.5999999999999"/>
    <x v="4680"/>
  </r>
  <r>
    <x v="4720"/>
    <s v="SP16"/>
    <s v="P05"/>
    <s v="G6"/>
    <x v="281"/>
    <x v="3159"/>
    <n v="24"/>
    <x v="0"/>
    <s v="Dotty Strutley"/>
    <n v="2024"/>
    <m/>
    <n v="5.72"/>
    <n v="137.28"/>
    <x v="4681"/>
  </r>
  <r>
    <x v="4721"/>
    <s v="SP16"/>
    <s v="P05"/>
    <s v="G1"/>
    <x v="290"/>
    <x v="3160"/>
    <n v="224"/>
    <x v="0"/>
    <s v="Dotty Strutley"/>
    <n v="2023"/>
    <m/>
    <n v="5.72"/>
    <n v="1281.28"/>
    <x v="4682"/>
  </r>
  <r>
    <x v="4722"/>
    <s v="SP16"/>
    <s v="P05"/>
    <s v="G6"/>
    <x v="409"/>
    <x v="1281"/>
    <n v="1215"/>
    <x v="0"/>
    <s v="Dotty Strutley"/>
    <n v="2024"/>
    <m/>
    <n v="5.72"/>
    <n v="6949.7999999999993"/>
    <x v="4683"/>
  </r>
  <r>
    <x v="4723"/>
    <s v="SP16"/>
    <s v="P06"/>
    <s v="G1"/>
    <x v="209"/>
    <x v="1169"/>
    <n v="204"/>
    <x v="0"/>
    <s v="Dotty Strutley"/>
    <n v="2024"/>
    <m/>
    <n v="6.31"/>
    <n v="1287.24"/>
    <x v="4684"/>
  </r>
  <r>
    <x v="4724"/>
    <s v="SP16"/>
    <s v="P07"/>
    <s v="G2"/>
    <x v="430"/>
    <x v="1482"/>
    <n v="209"/>
    <x v="1"/>
    <s v="Dotty Strutley"/>
    <n v="2024"/>
    <m/>
    <n v="9.94"/>
    <n v="2077.46"/>
    <x v="4685"/>
  </r>
  <r>
    <x v="4725"/>
    <s v="SP16"/>
    <s v="P07"/>
    <s v="G2"/>
    <x v="18"/>
    <x v="3161"/>
    <n v="198"/>
    <x v="0"/>
    <s v="Dotty Strutley"/>
    <n v="2023"/>
    <m/>
    <n v="9.94"/>
    <n v="1968.12"/>
    <x v="4686"/>
  </r>
  <r>
    <x v="4726"/>
    <s v="SP16"/>
    <s v="P07"/>
    <s v="G1"/>
    <x v="20"/>
    <x v="2683"/>
    <n v="105"/>
    <x v="0"/>
    <s v="Dotty Strutley"/>
    <n v="2023"/>
    <m/>
    <n v="9.94"/>
    <n v="1043.7"/>
    <x v="4687"/>
  </r>
  <r>
    <x v="4727"/>
    <s v="SP16"/>
    <s v="P07"/>
    <s v="G6"/>
    <x v="316"/>
    <x v="2494"/>
    <n v="230"/>
    <x v="0"/>
    <s v="Dotty Strutley"/>
    <n v="2024"/>
    <m/>
    <n v="9.94"/>
    <n v="2286.1999999999998"/>
    <x v="4688"/>
  </r>
  <r>
    <x v="4728"/>
    <s v="SP16"/>
    <s v="P07"/>
    <s v="G1"/>
    <x v="24"/>
    <x v="1371"/>
    <n v="184"/>
    <x v="0"/>
    <s v="Dotty Strutley"/>
    <n v="2024"/>
    <m/>
    <n v="9.94"/>
    <n v="1828.9599999999998"/>
    <x v="4689"/>
  </r>
  <r>
    <x v="4729"/>
    <s v="SP16"/>
    <s v="P08"/>
    <s v="G1"/>
    <x v="230"/>
    <x v="1752"/>
    <n v="381"/>
    <x v="0"/>
    <s v="Dotty Strutley"/>
    <n v="2023"/>
    <m/>
    <n v="7.73"/>
    <n v="2945.13"/>
    <x v="4690"/>
  </r>
  <r>
    <x v="4730"/>
    <s v="SP16"/>
    <s v="P08"/>
    <s v="G4"/>
    <x v="247"/>
    <x v="3162"/>
    <n v="458"/>
    <x v="0"/>
    <s v="Dotty Strutley"/>
    <n v="2024"/>
    <m/>
    <n v="7.73"/>
    <n v="3540.34"/>
    <x v="4691"/>
  </r>
  <r>
    <x v="4731"/>
    <s v="SP16"/>
    <s v="P08"/>
    <s v="G5"/>
    <x v="342"/>
    <x v="1813"/>
    <n v="285"/>
    <x v="3"/>
    <s v="Dotty Strutley"/>
    <n v="2024"/>
    <m/>
    <n v="7.73"/>
    <n v="2203.0500000000002"/>
    <x v="4692"/>
  </r>
  <r>
    <x v="4732"/>
    <s v="SP16"/>
    <s v="P08"/>
    <s v="G5"/>
    <x v="130"/>
    <x v="3110"/>
    <n v="391"/>
    <x v="0"/>
    <s v="Dotty Strutley"/>
    <n v="2023"/>
    <m/>
    <n v="7.73"/>
    <n v="3022.4300000000003"/>
    <x v="4693"/>
  </r>
  <r>
    <x v="4733"/>
    <s v="SP16"/>
    <s v="P10"/>
    <s v="G2"/>
    <x v="35"/>
    <x v="3163"/>
    <n v="141"/>
    <x v="0"/>
    <s v="Dotty Strutley"/>
    <n v="2024"/>
    <m/>
    <n v="8.2200000000000006"/>
    <n v="1159.02"/>
    <x v="4694"/>
  </r>
  <r>
    <x v="4734"/>
    <s v="SP16"/>
    <s v="P10"/>
    <s v="G4"/>
    <x v="141"/>
    <x v="254"/>
    <n v="85"/>
    <x v="0"/>
    <s v="Dotty Strutley"/>
    <n v="2023"/>
    <m/>
    <n v="8.2200000000000006"/>
    <n v="698.7"/>
    <x v="4695"/>
  </r>
  <r>
    <x v="4735"/>
    <s v="SP16"/>
    <s v="P10"/>
    <s v="G6"/>
    <x v="237"/>
    <x v="1807"/>
    <n v="277"/>
    <x v="0"/>
    <s v="Dotty Strutley"/>
    <n v="2024"/>
    <m/>
    <n v="8.2200000000000006"/>
    <n v="2276.94"/>
    <x v="4696"/>
  </r>
  <r>
    <x v="4736"/>
    <s v="SP16"/>
    <s v="P10"/>
    <s v="G6"/>
    <x v="156"/>
    <x v="2426"/>
    <n v="1099"/>
    <x v="0"/>
    <s v="Dotty Strutley"/>
    <n v="2023"/>
    <m/>
    <n v="8.2200000000000006"/>
    <n v="9033.7800000000007"/>
    <x v="4697"/>
  </r>
  <r>
    <x v="4737"/>
    <s v="SP16"/>
    <s v="P11"/>
    <s v="G4"/>
    <x v="369"/>
    <x v="1016"/>
    <n v="124"/>
    <x v="0"/>
    <s v="Dotty Strutley"/>
    <n v="2023"/>
    <m/>
    <n v="10.23"/>
    <n v="1268.52"/>
    <x v="4698"/>
  </r>
  <r>
    <x v="4738"/>
    <s v="SP16"/>
    <s v="P11"/>
    <s v="G6"/>
    <x v="187"/>
    <x v="2771"/>
    <n v="55"/>
    <x v="0"/>
    <s v="Dotty Strutley"/>
    <n v="2024"/>
    <m/>
    <n v="10.23"/>
    <n v="562.65"/>
    <x v="4699"/>
  </r>
  <r>
    <x v="4739"/>
    <s v="SP16"/>
    <s v="P13"/>
    <s v="G6"/>
    <x v="271"/>
    <x v="239"/>
    <n v="476"/>
    <x v="2"/>
    <s v="Dotty Strutley"/>
    <n v="2024"/>
    <m/>
    <n v="10.51"/>
    <n v="5002.76"/>
    <x v="4700"/>
  </r>
  <r>
    <x v="4740"/>
    <s v="SP16"/>
    <s v="P13"/>
    <s v="G4"/>
    <x v="29"/>
    <x v="1461"/>
    <n v="404"/>
    <x v="0"/>
    <s v="Dotty Strutley"/>
    <n v="2023"/>
    <m/>
    <n v="10.51"/>
    <n v="4246.04"/>
    <x v="4701"/>
  </r>
  <r>
    <x v="4741"/>
    <s v="SP16"/>
    <s v="P16"/>
    <s v="G2"/>
    <x v="148"/>
    <x v="2246"/>
    <n v="5"/>
    <x v="0"/>
    <s v="Dotty Strutley"/>
    <n v="2024"/>
    <m/>
    <n v="9.57"/>
    <n v="47.85"/>
    <x v="4702"/>
  </r>
  <r>
    <x v="4742"/>
    <s v="SP16"/>
    <s v="P16"/>
    <s v="G2"/>
    <x v="257"/>
    <x v="3164"/>
    <n v="302"/>
    <x v="0"/>
    <s v="Dotty Strutley"/>
    <n v="2023"/>
    <m/>
    <n v="9.57"/>
    <n v="2890.14"/>
    <x v="4703"/>
  </r>
  <r>
    <x v="4743"/>
    <s v="SP16"/>
    <s v="P16"/>
    <s v="G5"/>
    <x v="149"/>
    <x v="3165"/>
    <n v="232"/>
    <x v="0"/>
    <s v="Dotty Strutley"/>
    <n v="2023"/>
    <m/>
    <n v="9.57"/>
    <n v="2220.2400000000002"/>
    <x v="4704"/>
  </r>
  <r>
    <x v="4744"/>
    <s v="SP16"/>
    <s v="P17"/>
    <s v="G1"/>
    <x v="295"/>
    <x v="3166"/>
    <n v="182"/>
    <x v="0"/>
    <s v="Dotty Strutley"/>
    <n v="2023"/>
    <m/>
    <n v="8.43"/>
    <n v="1534.26"/>
    <x v="4705"/>
  </r>
  <r>
    <x v="4745"/>
    <s v="SP16"/>
    <s v="P17"/>
    <s v="G2"/>
    <x v="105"/>
    <x v="3167"/>
    <n v="804"/>
    <x v="1"/>
    <s v="Dotty Strutley"/>
    <n v="2024"/>
    <m/>
    <n v="8.43"/>
    <n v="6777.7199999999993"/>
    <x v="4706"/>
  </r>
  <r>
    <x v="4746"/>
    <s v="SP16"/>
    <s v="P17"/>
    <s v="G1"/>
    <x v="202"/>
    <x v="63"/>
    <n v="326"/>
    <x v="0"/>
    <s v="Dotty Strutley"/>
    <n v="2023"/>
    <m/>
    <n v="8.43"/>
    <n v="2748.18"/>
    <x v="4707"/>
  </r>
  <r>
    <x v="4747"/>
    <s v="SP16"/>
    <s v="P18"/>
    <s v="G2"/>
    <x v="393"/>
    <x v="3168"/>
    <n v="1217"/>
    <x v="0"/>
    <s v="Dotty Strutley"/>
    <n v="2024"/>
    <m/>
    <n v="6.8"/>
    <n v="8275.6"/>
    <x v="4708"/>
  </r>
  <r>
    <x v="4748"/>
    <s v="SP16"/>
    <s v="P18"/>
    <s v="G5"/>
    <x v="189"/>
    <x v="2554"/>
    <n v="291"/>
    <x v="0"/>
    <s v="Dotty Strutley"/>
    <n v="2023"/>
    <m/>
    <n v="6.8"/>
    <n v="1978.8"/>
    <x v="4709"/>
  </r>
  <r>
    <x v="4749"/>
    <s v="SP16"/>
    <s v="P18"/>
    <s v="G4"/>
    <x v="75"/>
    <x v="3169"/>
    <n v="1662"/>
    <x v="0"/>
    <s v="Dotty Strutley"/>
    <n v="2023"/>
    <m/>
    <n v="6.8"/>
    <n v="11301.6"/>
    <x v="4710"/>
  </r>
  <r>
    <x v="4750"/>
    <s v="SP16"/>
    <s v="P18"/>
    <s v="G5"/>
    <x v="170"/>
    <x v="3170"/>
    <n v="335"/>
    <x v="1"/>
    <s v="Dotty Strutley"/>
    <n v="2024"/>
    <m/>
    <n v="6.8"/>
    <n v="2278"/>
    <x v="4711"/>
  </r>
  <r>
    <x v="4751"/>
    <s v="SP16"/>
    <s v="P18"/>
    <s v="G6"/>
    <x v="3"/>
    <x v="1641"/>
    <n v="119"/>
    <x v="0"/>
    <s v="Dotty Strutley"/>
    <n v="2023"/>
    <m/>
    <n v="6.8"/>
    <n v="809.19999999999993"/>
    <x v="4712"/>
  </r>
  <r>
    <x v="4752"/>
    <s v="SP16"/>
    <s v="P18"/>
    <s v="G3"/>
    <x v="69"/>
    <x v="1802"/>
    <n v="505"/>
    <x v="0"/>
    <s v="Dotty Strutley"/>
    <n v="2023"/>
    <m/>
    <n v="6.8"/>
    <n v="3434"/>
    <x v="4713"/>
  </r>
  <r>
    <x v="4753"/>
    <s v="SP16"/>
    <s v="P20"/>
    <s v="G5"/>
    <x v="152"/>
    <x v="3171"/>
    <n v="929"/>
    <x v="0"/>
    <s v="Dotty Strutley"/>
    <n v="2023"/>
    <m/>
    <n v="2.76"/>
    <n v="2564.04"/>
    <x v="4714"/>
  </r>
  <r>
    <x v="4754"/>
    <s v="SP16"/>
    <s v="P20"/>
    <s v="G5"/>
    <x v="90"/>
    <x v="2338"/>
    <n v="1140"/>
    <x v="1"/>
    <s v="Dotty Strutley"/>
    <n v="2024"/>
    <m/>
    <n v="2.76"/>
    <n v="3146.3999999999996"/>
    <x v="4715"/>
  </r>
  <r>
    <x v="4755"/>
    <s v="SP16"/>
    <s v="P20"/>
    <s v="G2"/>
    <x v="160"/>
    <x v="1937"/>
    <n v="48"/>
    <x v="0"/>
    <s v="Dotty Strutley"/>
    <n v="2023"/>
    <m/>
    <n v="2.76"/>
    <n v="132.47999999999999"/>
    <x v="4716"/>
  </r>
  <r>
    <x v="4756"/>
    <s v="SP16"/>
    <s v="P20"/>
    <s v="G5"/>
    <x v="130"/>
    <x v="3172"/>
    <n v="286"/>
    <x v="0"/>
    <s v="Dotty Strutley"/>
    <n v="2023"/>
    <m/>
    <n v="2.76"/>
    <n v="789.3599999999999"/>
    <x v="4717"/>
  </r>
  <r>
    <x v="4757"/>
    <s v="SP16"/>
    <s v="P21"/>
    <s v="G6"/>
    <x v="439"/>
    <x v="3173"/>
    <n v="2155"/>
    <x v="0"/>
    <s v="Dotty Strutley"/>
    <n v="2023"/>
    <m/>
    <n v="3.32"/>
    <n v="7154.5999999999995"/>
    <x v="4718"/>
  </r>
  <r>
    <x v="4758"/>
    <s v="SP16"/>
    <s v="P21"/>
    <s v="G2"/>
    <x v="93"/>
    <x v="3174"/>
    <n v="892"/>
    <x v="0"/>
    <s v="Dotty Strutley"/>
    <n v="2023"/>
    <m/>
    <n v="3.32"/>
    <n v="2961.44"/>
    <x v="4719"/>
  </r>
  <r>
    <x v="4759"/>
    <s v="SP16"/>
    <s v="P22"/>
    <s v="G6"/>
    <x v="69"/>
    <x v="3175"/>
    <n v="300"/>
    <x v="0"/>
    <s v="Dotty Strutley"/>
    <n v="2023"/>
    <m/>
    <n v="2.65"/>
    <n v="795"/>
    <x v="4720"/>
  </r>
  <r>
    <x v="4760"/>
    <s v="SP16"/>
    <s v="P22"/>
    <s v="G1"/>
    <x v="176"/>
    <x v="2231"/>
    <n v="397"/>
    <x v="0"/>
    <s v="Dotty Strutley"/>
    <n v="2023"/>
    <m/>
    <n v="2.65"/>
    <n v="1052.05"/>
    <x v="4721"/>
  </r>
  <r>
    <x v="4761"/>
    <s v="SP16"/>
    <s v="P22"/>
    <s v="G1"/>
    <x v="52"/>
    <x v="1118"/>
    <n v="37"/>
    <x v="0"/>
    <s v="Dotty Strutley"/>
    <n v="2023"/>
    <m/>
    <n v="2.65"/>
    <n v="98.05"/>
    <x v="4722"/>
  </r>
  <r>
    <x v="4762"/>
    <s v="SP16"/>
    <s v="P01"/>
    <s v="G1"/>
    <x v="132"/>
    <x v="1481"/>
    <n v="63"/>
    <x v="0"/>
    <s v="Dotty Strutley"/>
    <n v="2023"/>
    <m/>
    <n v="5.26"/>
    <n v="331.38"/>
    <x v="4723"/>
  </r>
  <r>
    <x v="4763"/>
    <s v="SP16"/>
    <s v="P01"/>
    <s v="G5"/>
    <x v="205"/>
    <x v="890"/>
    <n v="580"/>
    <x v="0"/>
    <s v="Dotty Strutley"/>
    <n v="2024"/>
    <m/>
    <n v="5.26"/>
    <n v="3050.7999999999997"/>
    <x v="4724"/>
  </r>
  <r>
    <x v="4764"/>
    <s v="SP16"/>
    <s v="P01"/>
    <s v="G1"/>
    <x v="107"/>
    <x v="1704"/>
    <n v="330"/>
    <x v="0"/>
    <s v="Dotty Strutley"/>
    <n v="2023"/>
    <m/>
    <n v="5.26"/>
    <n v="1735.8"/>
    <x v="4725"/>
  </r>
  <r>
    <x v="4765"/>
    <s v="SP16"/>
    <s v="P01"/>
    <s v="G3"/>
    <x v="127"/>
    <x v="1186"/>
    <n v="554"/>
    <x v="3"/>
    <s v="Dotty Strutley"/>
    <n v="2023"/>
    <m/>
    <n v="5.26"/>
    <n v="2914.04"/>
    <x v="4726"/>
  </r>
  <r>
    <x v="4766"/>
    <s v="SP16"/>
    <s v="P04"/>
    <s v="G2"/>
    <x v="377"/>
    <x v="3176"/>
    <n v="553"/>
    <x v="0"/>
    <s v="Dotty Strutley"/>
    <n v="2023"/>
    <m/>
    <n v="3.85"/>
    <n v="2129.0500000000002"/>
    <x v="4727"/>
  </r>
  <r>
    <x v="4767"/>
    <s v="SP16"/>
    <s v="P04"/>
    <s v="G1"/>
    <x v="48"/>
    <x v="668"/>
    <n v="733"/>
    <x v="0"/>
    <s v="Dotty Strutley"/>
    <n v="2024"/>
    <m/>
    <n v="3.85"/>
    <n v="2822.05"/>
    <x v="4728"/>
  </r>
  <r>
    <x v="4768"/>
    <s v="SP16"/>
    <s v="P04"/>
    <s v="G2"/>
    <x v="236"/>
    <x v="1597"/>
    <n v="438"/>
    <x v="0"/>
    <s v="Dotty Strutley"/>
    <n v="2023"/>
    <m/>
    <n v="3.85"/>
    <n v="1686.3"/>
    <x v="4729"/>
  </r>
  <r>
    <x v="4769"/>
    <s v="SP16"/>
    <s v="P04"/>
    <s v="G4"/>
    <x v="97"/>
    <x v="1236"/>
    <n v="46"/>
    <x v="0"/>
    <s v="Dotty Strutley"/>
    <n v="2023"/>
    <m/>
    <n v="3.85"/>
    <n v="177.1"/>
    <x v="4730"/>
  </r>
  <r>
    <x v="4770"/>
    <s v="SP16"/>
    <s v="P04"/>
    <s v="G1"/>
    <x v="172"/>
    <x v="3177"/>
    <n v="327"/>
    <x v="0"/>
    <s v="Dotty Strutley"/>
    <n v="2023"/>
    <m/>
    <n v="3.85"/>
    <n v="1258.95"/>
    <x v="4731"/>
  </r>
  <r>
    <x v="4771"/>
    <s v="SP16"/>
    <s v="P04"/>
    <s v="G2"/>
    <x v="281"/>
    <x v="3178"/>
    <n v="68"/>
    <x v="0"/>
    <s v="Dotty Strutley"/>
    <n v="2024"/>
    <m/>
    <n v="3.85"/>
    <n v="261.8"/>
    <x v="4732"/>
  </r>
  <r>
    <x v="4772"/>
    <s v="SP16"/>
    <s v="P04"/>
    <s v="G6"/>
    <x v="429"/>
    <x v="3179"/>
    <n v="499"/>
    <x v="0"/>
    <s v="Dotty Strutley"/>
    <n v="2023"/>
    <m/>
    <n v="3.85"/>
    <n v="1921.15"/>
    <x v="4733"/>
  </r>
  <r>
    <x v="4773"/>
    <s v="SP16"/>
    <s v="P05"/>
    <s v="G2"/>
    <x v="412"/>
    <x v="416"/>
    <n v="1513"/>
    <x v="0"/>
    <s v="Dotty Strutley"/>
    <n v="2023"/>
    <m/>
    <n v="5.72"/>
    <n v="8654.3599999999988"/>
    <x v="4734"/>
  </r>
  <r>
    <x v="4774"/>
    <s v="SP16"/>
    <s v="P05"/>
    <s v="G1"/>
    <x v="363"/>
    <x v="3180"/>
    <n v="1677"/>
    <x v="0"/>
    <s v="Dotty Strutley"/>
    <n v="2023"/>
    <m/>
    <n v="5.72"/>
    <n v="9592.4399999999987"/>
    <x v="4735"/>
  </r>
  <r>
    <x v="4775"/>
    <s v="SP16"/>
    <s v="P05"/>
    <s v="G1"/>
    <x v="243"/>
    <x v="89"/>
    <n v="1487"/>
    <x v="0"/>
    <s v="Dotty Strutley"/>
    <n v="2023"/>
    <m/>
    <n v="5.72"/>
    <n v="8505.64"/>
    <x v="4736"/>
  </r>
  <r>
    <x v="4776"/>
    <s v="SP16"/>
    <s v="P06"/>
    <s v="G2"/>
    <x v="391"/>
    <x v="1248"/>
    <n v="200"/>
    <x v="0"/>
    <s v="Dotty Strutley"/>
    <n v="2024"/>
    <m/>
    <n v="6.31"/>
    <n v="1262"/>
    <x v="4737"/>
  </r>
  <r>
    <x v="4777"/>
    <s v="SP16"/>
    <s v="P06"/>
    <s v="G3"/>
    <x v="12"/>
    <x v="1386"/>
    <n v="244"/>
    <x v="0"/>
    <s v="Dotty Strutley"/>
    <n v="2023"/>
    <m/>
    <n v="6.31"/>
    <n v="1539.6399999999999"/>
    <x v="4738"/>
  </r>
  <r>
    <x v="4778"/>
    <s v="SP16"/>
    <s v="P06"/>
    <s v="G6"/>
    <x v="230"/>
    <x v="2952"/>
    <n v="180"/>
    <x v="0"/>
    <s v="Dotty Strutley"/>
    <n v="2023"/>
    <m/>
    <n v="6.31"/>
    <n v="1135.8"/>
    <x v="4739"/>
  </r>
  <r>
    <x v="4779"/>
    <s v="SP16"/>
    <s v="P07"/>
    <s v="G3"/>
    <x v="152"/>
    <x v="2891"/>
    <n v="234"/>
    <x v="0"/>
    <s v="Dotty Strutley"/>
    <n v="2023"/>
    <m/>
    <n v="9.94"/>
    <n v="2325.96"/>
    <x v="4740"/>
  </r>
  <r>
    <x v="4780"/>
    <s v="SP16"/>
    <s v="P08"/>
    <s v="G4"/>
    <x v="269"/>
    <x v="2933"/>
    <n v="326"/>
    <x v="3"/>
    <s v="Dotty Strutley"/>
    <n v="2024"/>
    <m/>
    <n v="7.73"/>
    <n v="2519.98"/>
    <x v="4741"/>
  </r>
  <r>
    <x v="4781"/>
    <s v="SP16"/>
    <s v="P08"/>
    <s v="G6"/>
    <x v="132"/>
    <x v="2976"/>
    <n v="468"/>
    <x v="0"/>
    <s v="Dotty Strutley"/>
    <n v="2023"/>
    <m/>
    <n v="7.73"/>
    <n v="3617.6400000000003"/>
    <x v="4742"/>
  </r>
  <r>
    <x v="4782"/>
    <s v="SP16"/>
    <s v="P09"/>
    <s v="G5"/>
    <x v="277"/>
    <x v="3181"/>
    <n v="51"/>
    <x v="0"/>
    <s v="Dotty Strutley"/>
    <n v="2024"/>
    <m/>
    <n v="3.68"/>
    <n v="187.68"/>
    <x v="4743"/>
  </r>
  <r>
    <x v="4783"/>
    <s v="SP16"/>
    <s v="P10"/>
    <s v="G3"/>
    <x v="122"/>
    <x v="3182"/>
    <n v="371"/>
    <x v="0"/>
    <s v="Dotty Strutley"/>
    <n v="2023"/>
    <m/>
    <n v="8.2200000000000006"/>
    <n v="3049.6200000000003"/>
    <x v="4744"/>
  </r>
  <r>
    <x v="4784"/>
    <s v="SP16"/>
    <s v="P10"/>
    <s v="G6"/>
    <x v="365"/>
    <x v="1601"/>
    <n v="445"/>
    <x v="2"/>
    <s v="Dotty Strutley"/>
    <n v="2024"/>
    <m/>
    <n v="8.2200000000000006"/>
    <n v="3657.9"/>
    <x v="4745"/>
  </r>
  <r>
    <x v="4785"/>
    <s v="SP16"/>
    <s v="P10"/>
    <s v="G1"/>
    <x v="427"/>
    <x v="3183"/>
    <n v="32"/>
    <x v="0"/>
    <s v="Dotty Strutley"/>
    <n v="2023"/>
    <m/>
    <n v="8.2200000000000006"/>
    <n v="263.04000000000002"/>
    <x v="4746"/>
  </r>
  <r>
    <x v="4786"/>
    <s v="SP16"/>
    <s v="P10"/>
    <s v="G6"/>
    <x v="244"/>
    <x v="2743"/>
    <n v="487"/>
    <x v="0"/>
    <s v="Dotty Strutley"/>
    <n v="2023"/>
    <m/>
    <n v="8.2200000000000006"/>
    <n v="4003.1400000000003"/>
    <x v="3778"/>
  </r>
  <r>
    <x v="4787"/>
    <s v="SP16"/>
    <s v="P10"/>
    <s v="G3"/>
    <x v="105"/>
    <x v="323"/>
    <n v="333"/>
    <x v="1"/>
    <s v="Dotty Strutley"/>
    <n v="2024"/>
    <m/>
    <n v="8.2200000000000006"/>
    <n v="2737.26"/>
    <x v="4747"/>
  </r>
  <r>
    <x v="4788"/>
    <s v="SP16"/>
    <s v="P10"/>
    <s v="G5"/>
    <x v="71"/>
    <x v="1326"/>
    <n v="46"/>
    <x v="2"/>
    <s v="Dotty Strutley"/>
    <n v="2024"/>
    <m/>
    <n v="8.2200000000000006"/>
    <n v="378.12"/>
    <x v="1907"/>
  </r>
  <r>
    <x v="4789"/>
    <s v="SP16"/>
    <s v="P11"/>
    <s v="G1"/>
    <x v="343"/>
    <x v="970"/>
    <n v="484"/>
    <x v="0"/>
    <s v="Dotty Strutley"/>
    <n v="2023"/>
    <m/>
    <n v="10.23"/>
    <n v="4951.3200000000006"/>
    <x v="4748"/>
  </r>
  <r>
    <x v="4790"/>
    <s v="SP16"/>
    <s v="P11"/>
    <s v="G2"/>
    <x v="88"/>
    <x v="118"/>
    <n v="291"/>
    <x v="0"/>
    <s v="Dotty Strutley"/>
    <n v="2023"/>
    <m/>
    <n v="10.23"/>
    <n v="2976.9300000000003"/>
    <x v="4749"/>
  </r>
  <r>
    <x v="4791"/>
    <s v="SP16"/>
    <s v="P11"/>
    <s v="G5"/>
    <x v="68"/>
    <x v="884"/>
    <n v="248"/>
    <x v="1"/>
    <s v="Dotty Strutley"/>
    <n v="2024"/>
    <m/>
    <n v="10.23"/>
    <n v="2537.04"/>
    <x v="4750"/>
  </r>
  <r>
    <x v="4792"/>
    <s v="SP16"/>
    <s v="P12"/>
    <s v="G2"/>
    <x v="14"/>
    <x v="1204"/>
    <n v="221"/>
    <x v="1"/>
    <s v="Dotty Strutley"/>
    <n v="2024"/>
    <m/>
    <n v="4.74"/>
    <n v="1047.54"/>
    <x v="4751"/>
  </r>
  <r>
    <x v="4793"/>
    <s v="SP16"/>
    <s v="P12"/>
    <s v="G6"/>
    <x v="327"/>
    <x v="1247"/>
    <n v="696"/>
    <x v="0"/>
    <s v="Dotty Strutley"/>
    <n v="2024"/>
    <m/>
    <n v="4.74"/>
    <n v="3299.04"/>
    <x v="4752"/>
  </r>
  <r>
    <x v="4794"/>
    <s v="SP16"/>
    <s v="P13"/>
    <s v="G2"/>
    <x v="379"/>
    <x v="2022"/>
    <n v="68"/>
    <x v="0"/>
    <s v="Dotty Strutley"/>
    <n v="2024"/>
    <m/>
    <n v="10.51"/>
    <n v="714.68"/>
    <x v="4753"/>
  </r>
  <r>
    <x v="4795"/>
    <s v="SP16"/>
    <s v="P13"/>
    <s v="G6"/>
    <x v="249"/>
    <x v="3184"/>
    <n v="1527"/>
    <x v="1"/>
    <s v="Dotty Strutley"/>
    <n v="2024"/>
    <m/>
    <n v="10.51"/>
    <n v="16048.77"/>
    <x v="4754"/>
  </r>
  <r>
    <x v="4796"/>
    <s v="SP16"/>
    <s v="P13"/>
    <s v="G6"/>
    <x v="225"/>
    <x v="3185"/>
    <n v="1089"/>
    <x v="1"/>
    <s v="Dotty Strutley"/>
    <n v="2024"/>
    <m/>
    <n v="10.51"/>
    <n v="11445.39"/>
    <x v="4755"/>
  </r>
  <r>
    <x v="4797"/>
    <s v="SP16"/>
    <s v="P14"/>
    <s v="G1"/>
    <x v="174"/>
    <x v="972"/>
    <n v="358"/>
    <x v="3"/>
    <s v="Dotty Strutley"/>
    <n v="2024"/>
    <m/>
    <n v="6.43"/>
    <n v="2301.94"/>
    <x v="4756"/>
  </r>
  <r>
    <x v="4798"/>
    <s v="SP16"/>
    <s v="P14"/>
    <s v="G1"/>
    <x v="8"/>
    <x v="2883"/>
    <n v="458"/>
    <x v="0"/>
    <s v="Dotty Strutley"/>
    <n v="2023"/>
    <m/>
    <n v="6.43"/>
    <n v="2944.94"/>
    <x v="4757"/>
  </r>
  <r>
    <x v="4799"/>
    <s v="SP16"/>
    <s v="P15"/>
    <s v="G5"/>
    <x v="142"/>
    <x v="3186"/>
    <n v="11"/>
    <x v="0"/>
    <s v="Dotty Strutley"/>
    <n v="2023"/>
    <m/>
    <n v="12.41"/>
    <n v="136.51"/>
    <x v="4758"/>
  </r>
  <r>
    <x v="4800"/>
    <s v="SP16"/>
    <s v="P16"/>
    <s v="G6"/>
    <x v="277"/>
    <x v="3187"/>
    <n v="344"/>
    <x v="0"/>
    <s v="Dotty Strutley"/>
    <n v="2024"/>
    <m/>
    <n v="9.57"/>
    <n v="3292.08"/>
    <x v="4759"/>
  </r>
  <r>
    <x v="4801"/>
    <s v="SP16"/>
    <s v="P16"/>
    <s v="G2"/>
    <x v="76"/>
    <x v="403"/>
    <n v="308"/>
    <x v="0"/>
    <s v="Dotty Strutley"/>
    <n v="2023"/>
    <m/>
    <n v="9.57"/>
    <n v="2947.56"/>
    <x v="4760"/>
  </r>
  <r>
    <x v="4802"/>
    <s v="SP16"/>
    <s v="P16"/>
    <s v="G6"/>
    <x v="82"/>
    <x v="966"/>
    <n v="325"/>
    <x v="0"/>
    <s v="Dotty Strutley"/>
    <n v="2024"/>
    <m/>
    <n v="9.57"/>
    <n v="3110.25"/>
    <x v="4761"/>
  </r>
  <r>
    <x v="4803"/>
    <s v="SP16"/>
    <s v="P17"/>
    <s v="G5"/>
    <x v="230"/>
    <x v="1936"/>
    <n v="919"/>
    <x v="0"/>
    <s v="Dotty Strutley"/>
    <n v="2023"/>
    <m/>
    <n v="8.43"/>
    <n v="7747.17"/>
    <x v="4762"/>
  </r>
  <r>
    <x v="4804"/>
    <s v="SP16"/>
    <s v="P17"/>
    <s v="G6"/>
    <x v="268"/>
    <x v="586"/>
    <n v="883"/>
    <x v="3"/>
    <s v="Dotty Strutley"/>
    <n v="2024"/>
    <m/>
    <n v="8.43"/>
    <n v="7443.69"/>
    <x v="622"/>
  </r>
  <r>
    <x v="4805"/>
    <s v="SP16"/>
    <s v="P18"/>
    <s v="G1"/>
    <x v="87"/>
    <x v="3188"/>
    <n v="1717"/>
    <x v="0"/>
    <s v="Dotty Strutley"/>
    <n v="2024"/>
    <m/>
    <n v="6.8"/>
    <n v="11675.6"/>
    <x v="4763"/>
  </r>
  <r>
    <x v="4806"/>
    <s v="SP16"/>
    <s v="P18"/>
    <s v="G2"/>
    <x v="127"/>
    <x v="3038"/>
    <n v="927"/>
    <x v="0"/>
    <s v="Dotty Strutley"/>
    <n v="2023"/>
    <m/>
    <n v="6.8"/>
    <n v="6303.5999999999995"/>
    <x v="4764"/>
  </r>
  <r>
    <x v="4807"/>
    <s v="SP16"/>
    <s v="P18"/>
    <s v="G1"/>
    <x v="66"/>
    <x v="3189"/>
    <n v="1476"/>
    <x v="3"/>
    <s v="Dotty Strutley"/>
    <n v="2023"/>
    <m/>
    <n v="6.8"/>
    <n v="10036.799999999999"/>
    <x v="4765"/>
  </r>
  <r>
    <x v="4808"/>
    <s v="SP16"/>
    <s v="P18"/>
    <s v="G6"/>
    <x v="167"/>
    <x v="3190"/>
    <n v="1475"/>
    <x v="0"/>
    <s v="Dotty Strutley"/>
    <n v="2023"/>
    <m/>
    <n v="6.8"/>
    <n v="10030"/>
    <x v="4766"/>
  </r>
  <r>
    <x v="4809"/>
    <s v="SP16"/>
    <s v="P18"/>
    <s v="G6"/>
    <x v="42"/>
    <x v="2825"/>
    <n v="793"/>
    <x v="0"/>
    <s v="Dotty Strutley"/>
    <n v="2023"/>
    <m/>
    <n v="6.8"/>
    <n v="5392.4"/>
    <x v="4767"/>
  </r>
  <r>
    <x v="4810"/>
    <s v="SP16"/>
    <s v="P19"/>
    <s v="G5"/>
    <x v="289"/>
    <x v="269"/>
    <n v="219"/>
    <x v="0"/>
    <s v="Dotty Strutley"/>
    <n v="2023"/>
    <m/>
    <n v="5.04"/>
    <n v="1103.76"/>
    <x v="4768"/>
  </r>
  <r>
    <x v="4811"/>
    <s v="SP16"/>
    <s v="P19"/>
    <s v="G5"/>
    <x v="307"/>
    <x v="3191"/>
    <n v="65"/>
    <x v="0"/>
    <s v="Dotty Strutley"/>
    <n v="2023"/>
    <m/>
    <n v="5.04"/>
    <n v="327.60000000000002"/>
    <x v="4769"/>
  </r>
  <r>
    <x v="4812"/>
    <s v="SP16"/>
    <s v="P19"/>
    <s v="G5"/>
    <x v="261"/>
    <x v="2877"/>
    <n v="175"/>
    <x v="0"/>
    <s v="Dotty Strutley"/>
    <n v="2024"/>
    <m/>
    <n v="5.04"/>
    <n v="882"/>
    <x v="4770"/>
  </r>
  <r>
    <x v="4813"/>
    <s v="SP16"/>
    <s v="P19"/>
    <s v="G6"/>
    <x v="271"/>
    <x v="448"/>
    <n v="47"/>
    <x v="2"/>
    <s v="Dotty Strutley"/>
    <n v="2024"/>
    <m/>
    <n v="5.04"/>
    <n v="236.88"/>
    <x v="4771"/>
  </r>
  <r>
    <x v="4814"/>
    <s v="SP16"/>
    <s v="P20"/>
    <s v="G5"/>
    <x v="318"/>
    <x v="3192"/>
    <n v="220"/>
    <x v="0"/>
    <s v="Dotty Strutley"/>
    <n v="2023"/>
    <m/>
    <n v="2.76"/>
    <n v="607.19999999999993"/>
    <x v="4772"/>
  </r>
  <r>
    <x v="4815"/>
    <s v="SP16"/>
    <s v="P20"/>
    <s v="G1"/>
    <x v="47"/>
    <x v="3158"/>
    <n v="202"/>
    <x v="2"/>
    <s v="Dotty Strutley"/>
    <n v="2024"/>
    <m/>
    <n v="2.76"/>
    <n v="557.52"/>
    <x v="4773"/>
  </r>
  <r>
    <x v="4816"/>
    <s v="SP16"/>
    <s v="P20"/>
    <s v="G2"/>
    <x v="252"/>
    <x v="297"/>
    <n v="279"/>
    <x v="1"/>
    <s v="Dotty Strutley"/>
    <n v="2024"/>
    <m/>
    <n v="2.76"/>
    <n v="770.04"/>
    <x v="4774"/>
  </r>
  <r>
    <x v="4817"/>
    <s v="SP16"/>
    <s v="P20"/>
    <s v="G2"/>
    <x v="77"/>
    <x v="3193"/>
    <n v="836"/>
    <x v="0"/>
    <s v="Dotty Strutley"/>
    <n v="2023"/>
    <m/>
    <n v="2.76"/>
    <n v="2307.3599999999997"/>
    <x v="4775"/>
  </r>
  <r>
    <x v="4818"/>
    <s v="SP16"/>
    <s v="P21"/>
    <s v="G5"/>
    <x v="211"/>
    <x v="2835"/>
    <n v="224"/>
    <x v="2"/>
    <s v="Dotty Strutley"/>
    <n v="2024"/>
    <m/>
    <n v="3.32"/>
    <n v="743.68"/>
    <x v="4776"/>
  </r>
  <r>
    <x v="4819"/>
    <s v="SP16"/>
    <s v="P21"/>
    <s v="G6"/>
    <x v="170"/>
    <x v="3194"/>
    <n v="220"/>
    <x v="3"/>
    <s v="Dotty Strutley"/>
    <n v="2024"/>
    <m/>
    <n v="3.32"/>
    <n v="730.4"/>
    <x v="4777"/>
  </r>
  <r>
    <x v="4820"/>
    <s v="SP16"/>
    <s v="P21"/>
    <s v="G1"/>
    <x v="139"/>
    <x v="1899"/>
    <n v="8"/>
    <x v="0"/>
    <s v="Dotty Strutley"/>
    <n v="2024"/>
    <m/>
    <n v="3.32"/>
    <n v="26.56"/>
    <x v="2329"/>
  </r>
  <r>
    <x v="4821"/>
    <s v="SP16"/>
    <s v="P21"/>
    <s v="G5"/>
    <x v="37"/>
    <x v="3195"/>
    <n v="1273"/>
    <x v="0"/>
    <s v="Dotty Strutley"/>
    <n v="2023"/>
    <m/>
    <n v="3.32"/>
    <n v="4226.3599999999997"/>
    <x v="4778"/>
  </r>
  <r>
    <x v="4822"/>
    <s v="SP16"/>
    <s v="P21"/>
    <s v="G6"/>
    <x v="29"/>
    <x v="2053"/>
    <n v="564"/>
    <x v="0"/>
    <s v="Dotty Strutley"/>
    <n v="2023"/>
    <m/>
    <n v="3.32"/>
    <n v="1872.48"/>
    <x v="4779"/>
  </r>
  <r>
    <x v="4823"/>
    <s v="SP16"/>
    <s v="P21"/>
    <s v="G5"/>
    <x v="284"/>
    <x v="3196"/>
    <n v="376"/>
    <x v="0"/>
    <s v="Dotty Strutley"/>
    <n v="2024"/>
    <m/>
    <n v="3.32"/>
    <n v="1248.32"/>
    <x v="4780"/>
  </r>
  <r>
    <x v="4824"/>
    <s v="SP16"/>
    <s v="P22"/>
    <s v="G2"/>
    <x v="182"/>
    <x v="1963"/>
    <n v="254"/>
    <x v="0"/>
    <s v="Dotty Strutley"/>
    <n v="2023"/>
    <m/>
    <n v="2.65"/>
    <n v="673.1"/>
    <x v="4781"/>
  </r>
  <r>
    <x v="4825"/>
    <s v="SP16"/>
    <s v="P22"/>
    <s v="G3"/>
    <x v="335"/>
    <x v="3197"/>
    <n v="455"/>
    <x v="1"/>
    <s v="Dotty Strutley"/>
    <n v="2024"/>
    <m/>
    <n v="2.65"/>
    <n v="1205.75"/>
    <x v="4782"/>
  </r>
  <r>
    <x v="4826"/>
    <s v="SP16"/>
    <s v="P22"/>
    <s v="G2"/>
    <x v="187"/>
    <x v="1150"/>
    <n v="125"/>
    <x v="3"/>
    <s v="Dotty Strutley"/>
    <n v="2024"/>
    <m/>
    <n v="2.65"/>
    <n v="331.25"/>
    <x v="4783"/>
  </r>
  <r>
    <x v="4827"/>
    <s v="SP16"/>
    <s v="P22"/>
    <s v="G6"/>
    <x v="99"/>
    <x v="3198"/>
    <n v="470"/>
    <x v="0"/>
    <s v="Dotty Strutley"/>
    <n v="2023"/>
    <m/>
    <n v="2.65"/>
    <n v="1245.5"/>
    <x v="4784"/>
  </r>
  <r>
    <x v="4828"/>
    <s v="SP16"/>
    <s v="P22"/>
    <s v="G1"/>
    <x v="7"/>
    <x v="283"/>
    <n v="388"/>
    <x v="0"/>
    <s v="Dotty Strutley"/>
    <n v="2023"/>
    <m/>
    <n v="2.65"/>
    <n v="1028.2"/>
    <x v="4785"/>
  </r>
  <r>
    <x v="4829"/>
    <s v="SP16"/>
    <s v="P01"/>
    <s v="G2"/>
    <x v="127"/>
    <x v="3199"/>
    <n v="34"/>
    <x v="0"/>
    <s v="Dotty Strutley"/>
    <n v="2023"/>
    <m/>
    <n v="5.26"/>
    <n v="178.84"/>
    <x v="4786"/>
  </r>
  <r>
    <x v="4830"/>
    <s v="SP16"/>
    <s v="P01"/>
    <s v="G6"/>
    <x v="100"/>
    <x v="3200"/>
    <n v="493"/>
    <x v="0"/>
    <s v="Dotty Strutley"/>
    <n v="2023"/>
    <m/>
    <n v="5.26"/>
    <n v="2593.1799999999998"/>
    <x v="4787"/>
  </r>
  <r>
    <x v="4831"/>
    <s v="SP16"/>
    <s v="P01"/>
    <s v="G1"/>
    <x v="309"/>
    <x v="1042"/>
    <n v="89"/>
    <x v="1"/>
    <s v="Dotty Strutley"/>
    <n v="2024"/>
    <m/>
    <n v="5.26"/>
    <n v="468.14"/>
    <x v="4788"/>
  </r>
  <r>
    <x v="4832"/>
    <s v="SP16"/>
    <s v="P02"/>
    <s v="G5"/>
    <x v="317"/>
    <x v="3201"/>
    <n v="1052"/>
    <x v="0"/>
    <s v="Dotty Strutley"/>
    <n v="2023"/>
    <m/>
    <n v="7.48"/>
    <n v="7868.96"/>
    <x v="4789"/>
  </r>
  <r>
    <x v="4833"/>
    <s v="SP16"/>
    <s v="P02"/>
    <s v="G6"/>
    <x v="245"/>
    <x v="3202"/>
    <n v="80"/>
    <x v="0"/>
    <s v="Dotty Strutley"/>
    <n v="2023"/>
    <m/>
    <n v="7.48"/>
    <n v="598.40000000000009"/>
    <x v="4790"/>
  </r>
  <r>
    <x v="4834"/>
    <s v="SP16"/>
    <s v="P04"/>
    <s v="G1"/>
    <x v="28"/>
    <x v="3203"/>
    <n v="183"/>
    <x v="0"/>
    <s v="Dotty Strutley"/>
    <n v="2024"/>
    <m/>
    <n v="3.85"/>
    <n v="704.55000000000007"/>
    <x v="4791"/>
  </r>
  <r>
    <x v="4835"/>
    <s v="SP16"/>
    <s v="P04"/>
    <s v="G5"/>
    <x v="124"/>
    <x v="1846"/>
    <n v="530"/>
    <x v="0"/>
    <s v="Dotty Strutley"/>
    <n v="2023"/>
    <m/>
    <n v="3.85"/>
    <n v="2040.5"/>
    <x v="4792"/>
  </r>
  <r>
    <x v="4836"/>
    <s v="SP16"/>
    <s v="P04"/>
    <s v="G2"/>
    <x v="194"/>
    <x v="3204"/>
    <n v="2031"/>
    <x v="3"/>
    <s v="Dotty Strutley"/>
    <n v="2024"/>
    <m/>
    <n v="3.85"/>
    <n v="7819.35"/>
    <x v="4793"/>
  </r>
  <r>
    <x v="4837"/>
    <s v="SP16"/>
    <s v="P04"/>
    <s v="G6"/>
    <x v="409"/>
    <x v="3205"/>
    <n v="10"/>
    <x v="0"/>
    <s v="Dotty Strutley"/>
    <n v="2024"/>
    <m/>
    <n v="3.85"/>
    <n v="38.5"/>
    <x v="4794"/>
  </r>
  <r>
    <x v="4838"/>
    <s v="SP16"/>
    <s v="P04"/>
    <s v="G5"/>
    <x v="62"/>
    <x v="1028"/>
    <n v="226"/>
    <x v="0"/>
    <s v="Dotty Strutley"/>
    <n v="2023"/>
    <m/>
    <n v="3.85"/>
    <n v="870.1"/>
    <x v="4795"/>
  </r>
  <r>
    <x v="4839"/>
    <s v="SP16"/>
    <s v="P05"/>
    <s v="G1"/>
    <x v="175"/>
    <x v="3206"/>
    <n v="180"/>
    <x v="0"/>
    <s v="Dotty Strutley"/>
    <n v="2023"/>
    <m/>
    <n v="5.72"/>
    <n v="1029.5999999999999"/>
    <x v="4796"/>
  </r>
  <r>
    <x v="4840"/>
    <s v="SP16"/>
    <s v="P05"/>
    <s v="G1"/>
    <x v="350"/>
    <x v="3207"/>
    <n v="516"/>
    <x v="0"/>
    <s v="Dotty Strutley"/>
    <n v="2023"/>
    <m/>
    <n v="5.72"/>
    <n v="2951.52"/>
    <x v="4797"/>
  </r>
  <r>
    <x v="4841"/>
    <s v="SP16"/>
    <s v="P05"/>
    <s v="G5"/>
    <x v="29"/>
    <x v="3208"/>
    <n v="5"/>
    <x v="0"/>
    <s v="Dotty Strutley"/>
    <n v="2023"/>
    <m/>
    <n v="5.72"/>
    <n v="28.599999999999998"/>
    <x v="4798"/>
  </r>
  <r>
    <x v="4842"/>
    <s v="SP16"/>
    <s v="P05"/>
    <s v="G6"/>
    <x v="353"/>
    <x v="3034"/>
    <n v="161"/>
    <x v="0"/>
    <s v="Dotty Strutley"/>
    <n v="2024"/>
    <m/>
    <n v="5.72"/>
    <n v="920.92"/>
    <x v="4799"/>
  </r>
  <r>
    <x v="4843"/>
    <s v="SP16"/>
    <s v="P07"/>
    <s v="G6"/>
    <x v="272"/>
    <x v="2662"/>
    <n v="180"/>
    <x v="1"/>
    <s v="Dotty Strutley"/>
    <n v="2024"/>
    <m/>
    <n v="9.94"/>
    <n v="1789.1999999999998"/>
    <x v="4800"/>
  </r>
  <r>
    <x v="4844"/>
    <s v="SP16"/>
    <s v="P07"/>
    <s v="G6"/>
    <x v="29"/>
    <x v="3209"/>
    <n v="212"/>
    <x v="0"/>
    <s v="Dotty Strutley"/>
    <n v="2023"/>
    <m/>
    <n v="9.94"/>
    <n v="2107.2799999999997"/>
    <x v="4801"/>
  </r>
  <r>
    <x v="4845"/>
    <s v="SP16"/>
    <s v="P07"/>
    <s v="G2"/>
    <x v="151"/>
    <x v="3210"/>
    <n v="215"/>
    <x v="0"/>
    <s v="Dotty Strutley"/>
    <n v="2023"/>
    <m/>
    <n v="9.94"/>
    <n v="2137.1"/>
    <x v="4802"/>
  </r>
  <r>
    <x v="4846"/>
    <s v="SP16"/>
    <s v="P08"/>
    <s v="G2"/>
    <x v="132"/>
    <x v="138"/>
    <n v="237"/>
    <x v="0"/>
    <s v="Dotty Strutley"/>
    <n v="2023"/>
    <m/>
    <n v="7.73"/>
    <n v="1832.01"/>
    <x v="4803"/>
  </r>
  <r>
    <x v="4847"/>
    <s v="SP16"/>
    <s v="P08"/>
    <s v="G6"/>
    <x v="0"/>
    <x v="3211"/>
    <n v="22"/>
    <x v="0"/>
    <s v="Dotty Strutley"/>
    <n v="2023"/>
    <m/>
    <n v="7.73"/>
    <n v="170.06"/>
    <x v="4804"/>
  </r>
  <r>
    <x v="4848"/>
    <s v="SP16"/>
    <s v="P08"/>
    <s v="G1"/>
    <x v="355"/>
    <x v="1815"/>
    <n v="102"/>
    <x v="0"/>
    <s v="Dotty Strutley"/>
    <n v="2023"/>
    <m/>
    <n v="7.73"/>
    <n v="788.46"/>
    <x v="4805"/>
  </r>
  <r>
    <x v="4849"/>
    <s v="SP16"/>
    <s v="P08"/>
    <s v="G6"/>
    <x v="187"/>
    <x v="3200"/>
    <n v="321"/>
    <x v="0"/>
    <s v="Dotty Strutley"/>
    <n v="2024"/>
    <m/>
    <n v="7.73"/>
    <n v="2481.33"/>
    <x v="4806"/>
  </r>
  <r>
    <x v="4850"/>
    <s v="SP16"/>
    <s v="P08"/>
    <s v="G5"/>
    <x v="284"/>
    <x v="3123"/>
    <n v="281"/>
    <x v="0"/>
    <s v="Dotty Strutley"/>
    <n v="2024"/>
    <m/>
    <n v="7.73"/>
    <n v="2172.13"/>
    <x v="4807"/>
  </r>
  <r>
    <x v="4851"/>
    <s v="SP16"/>
    <s v="P09"/>
    <s v="G6"/>
    <x v="266"/>
    <x v="3212"/>
    <n v="134"/>
    <x v="0"/>
    <s v="Dotty Strutley"/>
    <n v="2023"/>
    <m/>
    <n v="3.68"/>
    <n v="493.12"/>
    <x v="4808"/>
  </r>
  <r>
    <x v="4852"/>
    <s v="SP16"/>
    <s v="P10"/>
    <s v="G5"/>
    <x v="169"/>
    <x v="622"/>
    <n v="87"/>
    <x v="1"/>
    <s v="Dotty Strutley"/>
    <n v="2024"/>
    <m/>
    <n v="8.2200000000000006"/>
    <n v="715.1400000000001"/>
    <x v="4809"/>
  </r>
  <r>
    <x v="4853"/>
    <s v="SP16"/>
    <s v="P10"/>
    <s v="G3"/>
    <x v="99"/>
    <x v="1060"/>
    <n v="106"/>
    <x v="0"/>
    <s v="Dotty Strutley"/>
    <n v="2023"/>
    <m/>
    <n v="8.2200000000000006"/>
    <n v="871.32"/>
    <x v="4810"/>
  </r>
  <r>
    <x v="4854"/>
    <s v="SP16"/>
    <s v="P10"/>
    <s v="G4"/>
    <x v="204"/>
    <x v="418"/>
    <n v="294"/>
    <x v="0"/>
    <s v="Dotty Strutley"/>
    <n v="2023"/>
    <m/>
    <n v="8.2200000000000006"/>
    <n v="2416.6800000000003"/>
    <x v="4811"/>
  </r>
  <r>
    <x v="4855"/>
    <s v="SP16"/>
    <s v="P10"/>
    <s v="G4"/>
    <x v="144"/>
    <x v="3213"/>
    <n v="589"/>
    <x v="1"/>
    <s v="Dotty Strutley"/>
    <n v="2024"/>
    <m/>
    <n v="8.2200000000000006"/>
    <n v="4841.58"/>
    <x v="4812"/>
  </r>
  <r>
    <x v="4856"/>
    <s v="SP16"/>
    <s v="P11"/>
    <s v="G2"/>
    <x v="314"/>
    <x v="1136"/>
    <n v="321"/>
    <x v="3"/>
    <s v="Dotty Strutley"/>
    <n v="2023"/>
    <m/>
    <n v="10.23"/>
    <n v="3283.83"/>
    <x v="4813"/>
  </r>
  <r>
    <x v="4857"/>
    <s v="SP16"/>
    <s v="P11"/>
    <s v="G5"/>
    <x v="199"/>
    <x v="3214"/>
    <n v="718"/>
    <x v="0"/>
    <s v="Dotty Strutley"/>
    <n v="2024"/>
    <m/>
    <n v="10.23"/>
    <n v="7345.14"/>
    <x v="4814"/>
  </r>
  <r>
    <x v="4858"/>
    <s v="SP16"/>
    <s v="P12"/>
    <s v="G6"/>
    <x v="328"/>
    <x v="3215"/>
    <n v="242"/>
    <x v="0"/>
    <s v="Dotty Strutley"/>
    <n v="2023"/>
    <m/>
    <n v="4.74"/>
    <n v="1147.0800000000002"/>
    <x v="4815"/>
  </r>
  <r>
    <x v="4859"/>
    <s v="SP16"/>
    <s v="P12"/>
    <s v="G5"/>
    <x v="7"/>
    <x v="1489"/>
    <n v="133"/>
    <x v="0"/>
    <s v="Dotty Strutley"/>
    <n v="2023"/>
    <m/>
    <n v="4.74"/>
    <n v="630.42000000000007"/>
    <x v="4816"/>
  </r>
  <r>
    <x v="4860"/>
    <s v="SP16"/>
    <s v="P12"/>
    <s v="G6"/>
    <x v="173"/>
    <x v="3216"/>
    <n v="470"/>
    <x v="0"/>
    <s v="Dotty Strutley"/>
    <n v="2023"/>
    <m/>
    <n v="4.74"/>
    <n v="2227.8000000000002"/>
    <x v="4817"/>
  </r>
  <r>
    <x v="4861"/>
    <s v="SP16"/>
    <s v="P12"/>
    <s v="G6"/>
    <x v="31"/>
    <x v="2535"/>
    <n v="495"/>
    <x v="0"/>
    <s v="Dotty Strutley"/>
    <n v="2023"/>
    <m/>
    <n v="4.74"/>
    <n v="2346.3000000000002"/>
    <x v="4818"/>
  </r>
  <r>
    <x v="4862"/>
    <s v="SP16"/>
    <s v="P12"/>
    <s v="G6"/>
    <x v="107"/>
    <x v="1599"/>
    <n v="133"/>
    <x v="0"/>
    <s v="Dotty Strutley"/>
    <n v="2023"/>
    <m/>
    <n v="4.74"/>
    <n v="630.42000000000007"/>
    <x v="4819"/>
  </r>
  <r>
    <x v="4863"/>
    <s v="SP16"/>
    <s v="P13"/>
    <s v="G2"/>
    <x v="110"/>
    <x v="2187"/>
    <n v="80"/>
    <x v="3"/>
    <s v="Dotty Strutley"/>
    <n v="2024"/>
    <m/>
    <n v="10.51"/>
    <n v="840.8"/>
    <x v="2782"/>
  </r>
  <r>
    <x v="4864"/>
    <s v="SP16"/>
    <s v="P13"/>
    <s v="G6"/>
    <x v="203"/>
    <x v="3217"/>
    <n v="1750"/>
    <x v="0"/>
    <s v="Dotty Strutley"/>
    <n v="2023"/>
    <m/>
    <n v="10.51"/>
    <n v="18392.5"/>
    <x v="4820"/>
  </r>
  <r>
    <x v="4865"/>
    <s v="SP16"/>
    <s v="P13"/>
    <s v="G1"/>
    <x v="47"/>
    <x v="447"/>
    <n v="1398"/>
    <x v="2"/>
    <s v="Dotty Strutley"/>
    <n v="2024"/>
    <m/>
    <n v="10.51"/>
    <n v="14692.98"/>
    <x v="4821"/>
  </r>
  <r>
    <x v="4866"/>
    <s v="SP16"/>
    <s v="P13"/>
    <s v="G5"/>
    <x v="86"/>
    <x v="3218"/>
    <n v="786"/>
    <x v="0"/>
    <s v="Dotty Strutley"/>
    <n v="2023"/>
    <m/>
    <n v="10.51"/>
    <n v="8260.86"/>
    <x v="4822"/>
  </r>
  <r>
    <x v="4867"/>
    <s v="SP16"/>
    <s v="P13"/>
    <s v="G6"/>
    <x v="392"/>
    <x v="59"/>
    <n v="1043"/>
    <x v="0"/>
    <s v="Dotty Strutley"/>
    <n v="2023"/>
    <m/>
    <n v="10.51"/>
    <n v="10961.93"/>
    <x v="4823"/>
  </r>
  <r>
    <x v="4868"/>
    <s v="SP16"/>
    <s v="P14"/>
    <s v="G3"/>
    <x v="357"/>
    <x v="2316"/>
    <n v="495"/>
    <x v="0"/>
    <s v="Dotty Strutley"/>
    <n v="2024"/>
    <m/>
    <n v="6.43"/>
    <n v="3182.85"/>
    <x v="4824"/>
  </r>
  <r>
    <x v="4869"/>
    <s v="SP16"/>
    <s v="P14"/>
    <s v="G4"/>
    <x v="360"/>
    <x v="844"/>
    <n v="330"/>
    <x v="1"/>
    <s v="Dotty Strutley"/>
    <n v="2024"/>
    <m/>
    <n v="6.43"/>
    <n v="2121.9"/>
    <x v="4825"/>
  </r>
  <r>
    <x v="4870"/>
    <s v="SP16"/>
    <s v="P14"/>
    <s v="G6"/>
    <x v="25"/>
    <x v="1737"/>
    <n v="197"/>
    <x v="0"/>
    <s v="Dotty Strutley"/>
    <n v="2023"/>
    <m/>
    <n v="6.43"/>
    <n v="1266.71"/>
    <x v="4826"/>
  </r>
  <r>
    <x v="4871"/>
    <s v="SP16"/>
    <s v="P15"/>
    <s v="G1"/>
    <x v="2"/>
    <x v="1250"/>
    <n v="384"/>
    <x v="0"/>
    <s v="Dotty Strutley"/>
    <n v="2024"/>
    <m/>
    <n v="12.41"/>
    <n v="4765.4400000000005"/>
    <x v="4827"/>
  </r>
  <r>
    <x v="4872"/>
    <s v="SP16"/>
    <s v="P15"/>
    <s v="G6"/>
    <x v="395"/>
    <x v="3219"/>
    <n v="153"/>
    <x v="0"/>
    <s v="Dotty Strutley"/>
    <n v="2024"/>
    <m/>
    <n v="12.41"/>
    <n v="1898.73"/>
    <x v="4828"/>
  </r>
  <r>
    <x v="4873"/>
    <s v="SP16"/>
    <s v="P15"/>
    <s v="G2"/>
    <x v="289"/>
    <x v="1866"/>
    <n v="357"/>
    <x v="0"/>
    <s v="Dotty Strutley"/>
    <n v="2023"/>
    <m/>
    <n v="12.41"/>
    <n v="4430.37"/>
    <x v="4829"/>
  </r>
  <r>
    <x v="4874"/>
    <s v="SP16"/>
    <s v="P16"/>
    <s v="G1"/>
    <x v="267"/>
    <x v="1476"/>
    <n v="32"/>
    <x v="1"/>
    <s v="Dotty Strutley"/>
    <n v="2024"/>
    <m/>
    <n v="9.57"/>
    <n v="306.24"/>
    <x v="4830"/>
  </r>
  <r>
    <x v="4875"/>
    <s v="SP16"/>
    <s v="P16"/>
    <s v="G1"/>
    <x v="370"/>
    <x v="1797"/>
    <n v="135"/>
    <x v="0"/>
    <s v="Dotty Strutley"/>
    <n v="2024"/>
    <m/>
    <n v="9.57"/>
    <n v="1291.95"/>
    <x v="4831"/>
  </r>
  <r>
    <x v="4876"/>
    <s v="SP16"/>
    <s v="P16"/>
    <s v="G4"/>
    <x v="373"/>
    <x v="3220"/>
    <n v="659"/>
    <x v="0"/>
    <s v="Dotty Strutley"/>
    <n v="2023"/>
    <m/>
    <n v="9.57"/>
    <n v="6306.63"/>
    <x v="4832"/>
  </r>
  <r>
    <x v="4877"/>
    <s v="SP16"/>
    <s v="P17"/>
    <s v="G1"/>
    <x v="194"/>
    <x v="3221"/>
    <n v="305"/>
    <x v="0"/>
    <s v="Dotty Strutley"/>
    <n v="2024"/>
    <m/>
    <n v="8.43"/>
    <n v="2571.15"/>
    <x v="4833"/>
  </r>
  <r>
    <x v="4878"/>
    <s v="SP16"/>
    <s v="P17"/>
    <s v="G1"/>
    <x v="270"/>
    <x v="3222"/>
    <n v="621"/>
    <x v="0"/>
    <s v="Dotty Strutley"/>
    <n v="2024"/>
    <m/>
    <n v="8.43"/>
    <n v="5235.03"/>
    <x v="4834"/>
  </r>
  <r>
    <x v="4879"/>
    <s v="SP16"/>
    <s v="P18"/>
    <s v="G5"/>
    <x v="309"/>
    <x v="451"/>
    <n v="900"/>
    <x v="1"/>
    <s v="Dotty Strutley"/>
    <n v="2024"/>
    <m/>
    <n v="6.8"/>
    <n v="6120"/>
    <x v="4835"/>
  </r>
  <r>
    <x v="4880"/>
    <s v="SP16"/>
    <s v="P18"/>
    <s v="G1"/>
    <x v="40"/>
    <x v="3223"/>
    <n v="313"/>
    <x v="0"/>
    <s v="Dotty Strutley"/>
    <n v="2023"/>
    <m/>
    <n v="6.8"/>
    <n v="2128.4"/>
    <x v="4836"/>
  </r>
  <r>
    <x v="4881"/>
    <s v="SP16"/>
    <s v="P18"/>
    <s v="G6"/>
    <x v="189"/>
    <x v="955"/>
    <n v="268"/>
    <x v="0"/>
    <s v="Dotty Strutley"/>
    <n v="2023"/>
    <m/>
    <n v="6.8"/>
    <n v="1822.3999999999999"/>
    <x v="4837"/>
  </r>
  <r>
    <x v="4882"/>
    <s v="SP16"/>
    <s v="P18"/>
    <s v="G2"/>
    <x v="80"/>
    <x v="3224"/>
    <n v="66"/>
    <x v="0"/>
    <s v="Dotty Strutley"/>
    <n v="2024"/>
    <m/>
    <n v="6.8"/>
    <n v="448.8"/>
    <x v="4838"/>
  </r>
  <r>
    <x v="4883"/>
    <s v="SP16"/>
    <s v="P19"/>
    <s v="G6"/>
    <x v="83"/>
    <x v="3225"/>
    <n v="127"/>
    <x v="0"/>
    <s v="Dotty Strutley"/>
    <n v="2023"/>
    <m/>
    <n v="5.04"/>
    <n v="640.08000000000004"/>
    <x v="4839"/>
  </r>
  <r>
    <x v="4884"/>
    <s v="SP16"/>
    <s v="P20"/>
    <s v="G1"/>
    <x v="432"/>
    <x v="3226"/>
    <n v="687"/>
    <x v="2"/>
    <s v="Dotty Strutley"/>
    <n v="2024"/>
    <m/>
    <n v="2.76"/>
    <n v="1896.12"/>
    <x v="4840"/>
  </r>
  <r>
    <x v="4885"/>
    <s v="SP16"/>
    <s v="P20"/>
    <s v="G6"/>
    <x v="395"/>
    <x v="3227"/>
    <n v="1895"/>
    <x v="0"/>
    <s v="Dotty Strutley"/>
    <n v="2024"/>
    <m/>
    <n v="2.76"/>
    <n v="5230.2"/>
    <x v="4841"/>
  </r>
  <r>
    <x v="4886"/>
    <s v="SP16"/>
    <s v="P21"/>
    <s v="G6"/>
    <x v="187"/>
    <x v="3228"/>
    <n v="703"/>
    <x v="0"/>
    <s v="Dotty Strutley"/>
    <n v="2024"/>
    <m/>
    <n v="3.32"/>
    <n v="2333.96"/>
    <x v="4842"/>
  </r>
  <r>
    <x v="4887"/>
    <s v="SP16"/>
    <s v="P22"/>
    <s v="G1"/>
    <x v="456"/>
    <x v="3229"/>
    <n v="531"/>
    <x v="0"/>
    <s v="Dotty Strutley"/>
    <n v="2024"/>
    <m/>
    <n v="2.65"/>
    <n v="1407.1499999999999"/>
    <x v="4843"/>
  </r>
  <r>
    <x v="4888"/>
    <s v="SP16"/>
    <s v="P22"/>
    <s v="G2"/>
    <x v="348"/>
    <x v="3111"/>
    <n v="444"/>
    <x v="0"/>
    <s v="Dotty Strutley"/>
    <n v="2024"/>
    <m/>
    <n v="2.65"/>
    <n v="1176.5999999999999"/>
    <x v="4844"/>
  </r>
  <r>
    <x v="4889"/>
    <s v="SP16"/>
    <s v="P22"/>
    <s v="G1"/>
    <x v="349"/>
    <x v="849"/>
    <n v="236"/>
    <x v="1"/>
    <s v="Dotty Strutley"/>
    <n v="2024"/>
    <m/>
    <n v="2.65"/>
    <n v="625.4"/>
    <x v="4845"/>
  </r>
  <r>
    <x v="4890"/>
    <s v="SP16"/>
    <s v="P22"/>
    <s v="G4"/>
    <x v="326"/>
    <x v="2969"/>
    <n v="244"/>
    <x v="0"/>
    <s v="Dotty Strutley"/>
    <n v="2023"/>
    <m/>
    <n v="2.65"/>
    <n v="646.6"/>
    <x v="4846"/>
  </r>
  <r>
    <x v="4891"/>
    <s v="SP16"/>
    <s v="P22"/>
    <s v="G6"/>
    <x v="423"/>
    <x v="1286"/>
    <n v="334"/>
    <x v="0"/>
    <s v="Dotty Strutley"/>
    <n v="2024"/>
    <m/>
    <n v="2.65"/>
    <n v="885.1"/>
    <x v="4847"/>
  </r>
  <r>
    <x v="4892"/>
    <s v="SP17"/>
    <s v="P01"/>
    <s v="G1"/>
    <x v="58"/>
    <x v="2805"/>
    <n v="399"/>
    <x v="0"/>
    <s v="Kelci Walkden"/>
    <n v="2023"/>
    <m/>
    <n v="5.26"/>
    <n v="2098.7399999999998"/>
    <x v="4848"/>
  </r>
  <r>
    <x v="4893"/>
    <s v="SP17"/>
    <s v="P01"/>
    <s v="G2"/>
    <x v="350"/>
    <x v="3230"/>
    <n v="387"/>
    <x v="0"/>
    <s v="Kelci Walkden"/>
    <n v="2023"/>
    <m/>
    <n v="5.26"/>
    <n v="2035.62"/>
    <x v="4849"/>
  </r>
  <r>
    <x v="4894"/>
    <s v="SP17"/>
    <s v="P01"/>
    <s v="G5"/>
    <x v="140"/>
    <x v="3034"/>
    <n v="51"/>
    <x v="0"/>
    <s v="Kelci Walkden"/>
    <n v="2023"/>
    <m/>
    <n v="5.26"/>
    <n v="268.26"/>
    <x v="4850"/>
  </r>
  <r>
    <x v="4895"/>
    <s v="SP17"/>
    <s v="P01"/>
    <s v="G2"/>
    <x v="65"/>
    <x v="3231"/>
    <n v="176"/>
    <x v="0"/>
    <s v="Kelci Walkden"/>
    <n v="2023"/>
    <m/>
    <n v="5.26"/>
    <n v="925.76"/>
    <x v="4851"/>
  </r>
  <r>
    <x v="4896"/>
    <s v="SP17"/>
    <s v="P01"/>
    <s v="G6"/>
    <x v="72"/>
    <x v="3232"/>
    <n v="613"/>
    <x v="0"/>
    <s v="Kelci Walkden"/>
    <n v="2023"/>
    <m/>
    <n v="5.26"/>
    <n v="3224.3799999999997"/>
    <x v="4852"/>
  </r>
  <r>
    <x v="4897"/>
    <s v="SP17"/>
    <s v="P04"/>
    <s v="G2"/>
    <x v="297"/>
    <x v="1980"/>
    <n v="532"/>
    <x v="0"/>
    <s v="Kelci Walkden"/>
    <n v="2023"/>
    <m/>
    <n v="3.85"/>
    <n v="2048.2000000000003"/>
    <x v="4853"/>
  </r>
  <r>
    <x v="4898"/>
    <s v="SP17"/>
    <s v="P04"/>
    <s v="G1"/>
    <x v="167"/>
    <x v="3233"/>
    <n v="1839"/>
    <x v="0"/>
    <s v="Kelci Walkden"/>
    <n v="2023"/>
    <m/>
    <n v="3.85"/>
    <n v="7080.1500000000005"/>
    <x v="4854"/>
  </r>
  <r>
    <x v="4899"/>
    <s v="SP17"/>
    <s v="P04"/>
    <s v="G4"/>
    <x v="122"/>
    <x v="2935"/>
    <n v="576"/>
    <x v="0"/>
    <s v="Kelci Walkden"/>
    <n v="2023"/>
    <m/>
    <n v="3.85"/>
    <n v="2217.6"/>
    <x v="4855"/>
  </r>
  <r>
    <x v="4900"/>
    <s v="SP17"/>
    <s v="P04"/>
    <s v="G6"/>
    <x v="72"/>
    <x v="3234"/>
    <n v="214"/>
    <x v="3"/>
    <s v="Kelci Walkden"/>
    <n v="2023"/>
    <m/>
    <n v="3.85"/>
    <n v="823.9"/>
    <x v="4856"/>
  </r>
  <r>
    <x v="4901"/>
    <s v="SP17"/>
    <s v="P05"/>
    <s v="G1"/>
    <x v="253"/>
    <x v="3235"/>
    <n v="737"/>
    <x v="0"/>
    <s v="Kelci Walkden"/>
    <n v="2023"/>
    <m/>
    <n v="5.72"/>
    <n v="4215.6399999999994"/>
    <x v="4857"/>
  </r>
  <r>
    <x v="4902"/>
    <s v="SP17"/>
    <s v="P05"/>
    <s v="G5"/>
    <x v="434"/>
    <x v="1336"/>
    <n v="734"/>
    <x v="0"/>
    <s v="Kelci Walkden"/>
    <n v="2024"/>
    <m/>
    <n v="5.72"/>
    <n v="4198.4799999999996"/>
    <x v="4858"/>
  </r>
  <r>
    <x v="4903"/>
    <s v="SP17"/>
    <s v="P05"/>
    <s v="G5"/>
    <x v="68"/>
    <x v="3236"/>
    <n v="560"/>
    <x v="3"/>
    <s v="Kelci Walkden"/>
    <n v="2024"/>
    <m/>
    <n v="5.72"/>
    <n v="3203.2"/>
    <x v="4859"/>
  </r>
  <r>
    <x v="4904"/>
    <s v="SP17"/>
    <s v="P05"/>
    <s v="G5"/>
    <x v="173"/>
    <x v="3237"/>
    <n v="530"/>
    <x v="0"/>
    <s v="Kelci Walkden"/>
    <n v="2023"/>
    <m/>
    <n v="5.72"/>
    <n v="3031.6"/>
    <x v="4860"/>
  </r>
  <r>
    <x v="4905"/>
    <s v="SP17"/>
    <s v="P06"/>
    <s v="G2"/>
    <x v="42"/>
    <x v="3238"/>
    <n v="316"/>
    <x v="0"/>
    <s v="Kelci Walkden"/>
    <n v="2023"/>
    <m/>
    <n v="6.31"/>
    <n v="1993.9599999999998"/>
    <x v="4861"/>
  </r>
  <r>
    <x v="4906"/>
    <s v="SP17"/>
    <s v="P06"/>
    <s v="G5"/>
    <x v="17"/>
    <x v="727"/>
    <n v="30"/>
    <x v="0"/>
    <s v="Kelci Walkden"/>
    <n v="2023"/>
    <m/>
    <n v="6.31"/>
    <n v="189.29999999999998"/>
    <x v="4862"/>
  </r>
  <r>
    <x v="4907"/>
    <s v="SP17"/>
    <s v="P06"/>
    <s v="G1"/>
    <x v="188"/>
    <x v="2937"/>
    <n v="96"/>
    <x v="0"/>
    <s v="Kelci Walkden"/>
    <n v="2023"/>
    <m/>
    <n v="6.31"/>
    <n v="605.76"/>
    <x v="4863"/>
  </r>
  <r>
    <x v="4908"/>
    <s v="SP17"/>
    <s v="P06"/>
    <s v="G4"/>
    <x v="307"/>
    <x v="976"/>
    <n v="328"/>
    <x v="0"/>
    <s v="Kelci Walkden"/>
    <n v="2023"/>
    <m/>
    <n v="6.31"/>
    <n v="2069.6799999999998"/>
    <x v="4864"/>
  </r>
  <r>
    <x v="4909"/>
    <s v="SP17"/>
    <s v="P06"/>
    <s v="G6"/>
    <x v="277"/>
    <x v="3239"/>
    <n v="122"/>
    <x v="0"/>
    <s v="Kelci Walkden"/>
    <n v="2024"/>
    <m/>
    <n v="6.31"/>
    <n v="769.81999999999994"/>
    <x v="4865"/>
  </r>
  <r>
    <x v="4910"/>
    <s v="SP17"/>
    <s v="P07"/>
    <s v="G1"/>
    <x v="31"/>
    <x v="3240"/>
    <n v="123"/>
    <x v="3"/>
    <s v="Kelci Walkden"/>
    <n v="2023"/>
    <m/>
    <n v="9.94"/>
    <n v="1222.6199999999999"/>
    <x v="4866"/>
  </r>
  <r>
    <x v="4911"/>
    <s v="SP17"/>
    <s v="P07"/>
    <s v="G2"/>
    <x v="151"/>
    <x v="3241"/>
    <n v="197"/>
    <x v="3"/>
    <s v="Kelci Walkden"/>
    <n v="2023"/>
    <m/>
    <n v="9.94"/>
    <n v="1958.1799999999998"/>
    <x v="4867"/>
  </r>
  <r>
    <x v="4912"/>
    <s v="SP17"/>
    <s v="P07"/>
    <s v="G1"/>
    <x v="357"/>
    <x v="3031"/>
    <n v="224"/>
    <x v="0"/>
    <s v="Kelci Walkden"/>
    <n v="2024"/>
    <m/>
    <n v="9.94"/>
    <n v="2226.56"/>
    <x v="4868"/>
  </r>
  <r>
    <x v="4913"/>
    <s v="SP17"/>
    <s v="P07"/>
    <s v="G6"/>
    <x v="36"/>
    <x v="3242"/>
    <n v="201"/>
    <x v="0"/>
    <s v="Kelci Walkden"/>
    <n v="2023"/>
    <m/>
    <n v="9.94"/>
    <n v="1997.9399999999998"/>
    <x v="4869"/>
  </r>
  <r>
    <x v="4914"/>
    <s v="SP17"/>
    <s v="P07"/>
    <s v="G6"/>
    <x v="238"/>
    <x v="296"/>
    <n v="262"/>
    <x v="0"/>
    <s v="Kelci Walkden"/>
    <n v="2024"/>
    <m/>
    <n v="9.94"/>
    <n v="2604.2799999999997"/>
    <x v="1776"/>
  </r>
  <r>
    <x v="4915"/>
    <s v="SP17"/>
    <s v="P08"/>
    <s v="G6"/>
    <x v="91"/>
    <x v="3243"/>
    <n v="404"/>
    <x v="3"/>
    <s v="Kelci Walkden"/>
    <n v="2024"/>
    <m/>
    <n v="7.73"/>
    <n v="3122.92"/>
    <x v="4870"/>
  </r>
  <r>
    <x v="4916"/>
    <s v="SP17"/>
    <s v="P08"/>
    <s v="G1"/>
    <x v="281"/>
    <x v="1940"/>
    <n v="382"/>
    <x v="3"/>
    <s v="Kelci Walkden"/>
    <n v="2024"/>
    <m/>
    <n v="7.73"/>
    <n v="2952.86"/>
    <x v="4871"/>
  </r>
  <r>
    <x v="4917"/>
    <s v="SP17"/>
    <s v="P08"/>
    <s v="G1"/>
    <x v="241"/>
    <x v="3244"/>
    <n v="366"/>
    <x v="0"/>
    <s v="Kelci Walkden"/>
    <n v="2024"/>
    <m/>
    <n v="7.73"/>
    <n v="2829.1800000000003"/>
    <x v="4872"/>
  </r>
  <r>
    <x v="4918"/>
    <s v="SP17"/>
    <s v="P09"/>
    <s v="G5"/>
    <x v="252"/>
    <x v="3245"/>
    <n v="373"/>
    <x v="1"/>
    <s v="Kelci Walkden"/>
    <n v="2024"/>
    <m/>
    <n v="3.68"/>
    <n v="1372.64"/>
    <x v="4873"/>
  </r>
  <r>
    <x v="4919"/>
    <s v="SP17"/>
    <s v="P10"/>
    <s v="G1"/>
    <x v="259"/>
    <x v="1881"/>
    <n v="338"/>
    <x v="0"/>
    <s v="Kelci Walkden"/>
    <n v="2023"/>
    <m/>
    <n v="8.2200000000000006"/>
    <n v="2778.36"/>
    <x v="4874"/>
  </r>
  <r>
    <x v="4920"/>
    <s v="SP17"/>
    <s v="P10"/>
    <s v="G4"/>
    <x v="56"/>
    <x v="1641"/>
    <n v="89"/>
    <x v="1"/>
    <s v="Kelci Walkden"/>
    <n v="2024"/>
    <m/>
    <n v="8.2200000000000006"/>
    <n v="731.58"/>
    <x v="4875"/>
  </r>
  <r>
    <x v="4921"/>
    <s v="SP17"/>
    <s v="P10"/>
    <s v="G1"/>
    <x v="91"/>
    <x v="3032"/>
    <n v="517"/>
    <x v="0"/>
    <s v="Kelci Walkden"/>
    <n v="2024"/>
    <m/>
    <n v="8.2200000000000006"/>
    <n v="4249.7400000000007"/>
    <x v="4876"/>
  </r>
  <r>
    <x v="4922"/>
    <s v="SP17"/>
    <s v="P10"/>
    <s v="G5"/>
    <x v="62"/>
    <x v="2261"/>
    <n v="403"/>
    <x v="0"/>
    <s v="Kelci Walkden"/>
    <n v="2023"/>
    <m/>
    <n v="8.2200000000000006"/>
    <n v="3312.6600000000003"/>
    <x v="4877"/>
  </r>
  <r>
    <x v="4923"/>
    <s v="SP17"/>
    <s v="P10"/>
    <s v="G3"/>
    <x v="200"/>
    <x v="2868"/>
    <n v="21"/>
    <x v="1"/>
    <s v="Kelci Walkden"/>
    <n v="2024"/>
    <m/>
    <n v="8.2200000000000006"/>
    <n v="172.62"/>
    <x v="4878"/>
  </r>
  <r>
    <x v="4924"/>
    <s v="SP17"/>
    <s v="P10"/>
    <s v="G6"/>
    <x v="86"/>
    <x v="3041"/>
    <n v="471"/>
    <x v="0"/>
    <s v="Kelci Walkden"/>
    <n v="2023"/>
    <m/>
    <n v="8.2200000000000006"/>
    <n v="3871.6200000000003"/>
    <x v="4879"/>
  </r>
  <r>
    <x v="4925"/>
    <s v="SP17"/>
    <s v="P11"/>
    <s v="G2"/>
    <x v="204"/>
    <x v="3246"/>
    <n v="540"/>
    <x v="0"/>
    <s v="Kelci Walkden"/>
    <n v="2023"/>
    <m/>
    <n v="10.23"/>
    <n v="5524.2"/>
    <x v="4880"/>
  </r>
  <r>
    <x v="4926"/>
    <s v="SP17"/>
    <s v="P12"/>
    <s v="G2"/>
    <x v="353"/>
    <x v="3247"/>
    <n v="1116"/>
    <x v="0"/>
    <s v="Kelci Walkden"/>
    <n v="2024"/>
    <m/>
    <n v="4.74"/>
    <n v="5289.84"/>
    <x v="4881"/>
  </r>
  <r>
    <x v="4927"/>
    <s v="SP17"/>
    <s v="P12"/>
    <s v="G5"/>
    <x v="198"/>
    <x v="2021"/>
    <n v="299"/>
    <x v="1"/>
    <s v="Kelci Walkden"/>
    <n v="2024"/>
    <m/>
    <n v="4.74"/>
    <n v="1417.26"/>
    <x v="4882"/>
  </r>
  <r>
    <x v="4928"/>
    <s v="SP17"/>
    <s v="P12"/>
    <s v="G1"/>
    <x v="22"/>
    <x v="3248"/>
    <n v="695"/>
    <x v="0"/>
    <s v="Kelci Walkden"/>
    <n v="2023"/>
    <m/>
    <n v="4.74"/>
    <n v="3294.3"/>
    <x v="4883"/>
  </r>
  <r>
    <x v="4929"/>
    <s v="SP17"/>
    <s v="P13"/>
    <s v="G6"/>
    <x v="268"/>
    <x v="3249"/>
    <n v="908"/>
    <x v="0"/>
    <s v="Kelci Walkden"/>
    <n v="2024"/>
    <m/>
    <n v="10.51"/>
    <n v="9543.08"/>
    <x v="4884"/>
  </r>
  <r>
    <x v="4930"/>
    <s v="SP17"/>
    <s v="P13"/>
    <s v="G2"/>
    <x v="150"/>
    <x v="3250"/>
    <n v="754"/>
    <x v="0"/>
    <s v="Kelci Walkden"/>
    <n v="2023"/>
    <m/>
    <n v="10.51"/>
    <n v="7924.54"/>
    <x v="4885"/>
  </r>
  <r>
    <x v="4931"/>
    <s v="SP17"/>
    <s v="P13"/>
    <s v="G6"/>
    <x v="15"/>
    <x v="3251"/>
    <n v="1"/>
    <x v="2"/>
    <s v="Kelci Walkden"/>
    <n v="2024"/>
    <m/>
    <n v="10.51"/>
    <n v="10.51"/>
    <x v="4886"/>
  </r>
  <r>
    <x v="4932"/>
    <s v="SP17"/>
    <s v="P14"/>
    <s v="G2"/>
    <x v="394"/>
    <x v="208"/>
    <n v="313"/>
    <x v="0"/>
    <s v="Kelci Walkden"/>
    <n v="2023"/>
    <m/>
    <n v="6.43"/>
    <n v="2012.59"/>
    <x v="4887"/>
  </r>
  <r>
    <x v="4933"/>
    <s v="SP17"/>
    <s v="P14"/>
    <s v="G1"/>
    <x v="44"/>
    <x v="289"/>
    <n v="315"/>
    <x v="0"/>
    <s v="Kelci Walkden"/>
    <n v="2023"/>
    <m/>
    <n v="6.43"/>
    <n v="2025.4499999999998"/>
    <x v="4888"/>
  </r>
  <r>
    <x v="4934"/>
    <s v="SP17"/>
    <s v="P14"/>
    <s v="G3"/>
    <x v="86"/>
    <x v="2372"/>
    <n v="225"/>
    <x v="0"/>
    <s v="Kelci Walkden"/>
    <n v="2023"/>
    <m/>
    <n v="6.43"/>
    <n v="1446.75"/>
    <x v="4889"/>
  </r>
  <r>
    <x v="4935"/>
    <s v="SP17"/>
    <s v="P15"/>
    <s v="G1"/>
    <x v="215"/>
    <x v="927"/>
    <n v="392"/>
    <x v="2"/>
    <s v="Kelci Walkden"/>
    <n v="2024"/>
    <m/>
    <n v="12.41"/>
    <n v="4864.72"/>
    <x v="4890"/>
  </r>
  <r>
    <x v="4936"/>
    <s v="SP17"/>
    <s v="P15"/>
    <s v="G6"/>
    <x v="71"/>
    <x v="3252"/>
    <n v="668"/>
    <x v="2"/>
    <s v="Kelci Walkden"/>
    <n v="2024"/>
    <m/>
    <n v="12.41"/>
    <n v="8289.8799999999992"/>
    <x v="4891"/>
  </r>
  <r>
    <x v="4937"/>
    <s v="SP17"/>
    <s v="P15"/>
    <s v="G5"/>
    <x v="71"/>
    <x v="2451"/>
    <n v="136"/>
    <x v="2"/>
    <s v="Kelci Walkden"/>
    <n v="2024"/>
    <m/>
    <n v="12.41"/>
    <n v="1687.76"/>
    <x v="4892"/>
  </r>
  <r>
    <x v="4938"/>
    <s v="SP17"/>
    <s v="P16"/>
    <s v="G1"/>
    <x v="139"/>
    <x v="2325"/>
    <n v="470"/>
    <x v="0"/>
    <s v="Kelci Walkden"/>
    <n v="2024"/>
    <m/>
    <n v="9.57"/>
    <n v="4497.9000000000005"/>
    <x v="4893"/>
  </r>
  <r>
    <x v="4939"/>
    <s v="SP17"/>
    <s v="P16"/>
    <s v="G6"/>
    <x v="351"/>
    <x v="3253"/>
    <n v="483"/>
    <x v="0"/>
    <s v="Kelci Walkden"/>
    <n v="2023"/>
    <m/>
    <n v="9.57"/>
    <n v="4622.3100000000004"/>
    <x v="4894"/>
  </r>
  <r>
    <x v="4940"/>
    <s v="SP17"/>
    <s v="P16"/>
    <s v="G1"/>
    <x v="120"/>
    <x v="2157"/>
    <n v="560"/>
    <x v="0"/>
    <s v="Kelci Walkden"/>
    <n v="2023"/>
    <m/>
    <n v="9.57"/>
    <n v="5359.2"/>
    <x v="4895"/>
  </r>
  <r>
    <x v="4941"/>
    <s v="SP17"/>
    <s v="P17"/>
    <s v="G5"/>
    <x v="271"/>
    <x v="440"/>
    <n v="453"/>
    <x v="2"/>
    <s v="Kelci Walkden"/>
    <n v="2024"/>
    <m/>
    <n v="8.43"/>
    <n v="3818.79"/>
    <x v="4896"/>
  </r>
  <r>
    <x v="4942"/>
    <s v="SP17"/>
    <s v="P17"/>
    <s v="G4"/>
    <x v="242"/>
    <x v="3254"/>
    <n v="821"/>
    <x v="0"/>
    <s v="Kelci Walkden"/>
    <n v="2023"/>
    <m/>
    <n v="8.43"/>
    <n v="6921.03"/>
    <x v="4897"/>
  </r>
  <r>
    <x v="4943"/>
    <s v="SP17"/>
    <s v="P19"/>
    <s v="G1"/>
    <x v="259"/>
    <x v="3255"/>
    <n v="174"/>
    <x v="0"/>
    <s v="Kelci Walkden"/>
    <n v="2023"/>
    <m/>
    <n v="5.04"/>
    <n v="876.96"/>
    <x v="4898"/>
  </r>
  <r>
    <x v="4944"/>
    <s v="SP17"/>
    <s v="P19"/>
    <s v="G5"/>
    <x v="193"/>
    <x v="3256"/>
    <n v="100"/>
    <x v="0"/>
    <s v="Kelci Walkden"/>
    <n v="2023"/>
    <m/>
    <n v="5.04"/>
    <n v="504"/>
    <x v="4899"/>
  </r>
  <r>
    <x v="4945"/>
    <s v="SP17"/>
    <s v="P19"/>
    <s v="G5"/>
    <x v="170"/>
    <x v="3257"/>
    <n v="27"/>
    <x v="1"/>
    <s v="Kelci Walkden"/>
    <n v="2024"/>
    <m/>
    <n v="5.04"/>
    <n v="136.08000000000001"/>
    <x v="4900"/>
  </r>
  <r>
    <x v="4946"/>
    <s v="SP17"/>
    <s v="P19"/>
    <s v="G5"/>
    <x v="179"/>
    <x v="3258"/>
    <n v="148"/>
    <x v="0"/>
    <s v="Kelci Walkden"/>
    <n v="2023"/>
    <m/>
    <n v="5.04"/>
    <n v="745.92"/>
    <x v="4901"/>
  </r>
  <r>
    <x v="4947"/>
    <s v="SP17"/>
    <s v="P21"/>
    <s v="G4"/>
    <x v="240"/>
    <x v="3259"/>
    <n v="5"/>
    <x v="0"/>
    <s v="Kelci Walkden"/>
    <n v="2023"/>
    <m/>
    <n v="3.32"/>
    <n v="16.599999999999998"/>
    <x v="4902"/>
  </r>
  <r>
    <x v="4948"/>
    <s v="SP17"/>
    <s v="P21"/>
    <s v="G5"/>
    <x v="183"/>
    <x v="3260"/>
    <n v="35"/>
    <x v="3"/>
    <s v="Kelci Walkden"/>
    <n v="2024"/>
    <m/>
    <n v="3.32"/>
    <n v="116.19999999999999"/>
    <x v="4903"/>
  </r>
  <r>
    <x v="4949"/>
    <s v="SP17"/>
    <s v="P21"/>
    <s v="G5"/>
    <x v="192"/>
    <x v="1342"/>
    <n v="290"/>
    <x v="0"/>
    <s v="Kelci Walkden"/>
    <n v="2023"/>
    <m/>
    <n v="3.32"/>
    <n v="962.8"/>
    <x v="4904"/>
  </r>
  <r>
    <x v="4950"/>
    <s v="SP17"/>
    <s v="P21"/>
    <s v="G3"/>
    <x v="155"/>
    <x v="2290"/>
    <n v="749"/>
    <x v="0"/>
    <s v="Kelci Walkden"/>
    <n v="2023"/>
    <m/>
    <n v="3.32"/>
    <n v="2486.6799999999998"/>
    <x v="4905"/>
  </r>
  <r>
    <x v="4951"/>
    <s v="SP17"/>
    <s v="P21"/>
    <s v="G1"/>
    <x v="394"/>
    <x v="2934"/>
    <n v="1307"/>
    <x v="3"/>
    <s v="Kelci Walkden"/>
    <n v="2023"/>
    <m/>
    <n v="3.32"/>
    <n v="4339.24"/>
    <x v="4906"/>
  </r>
  <r>
    <x v="4952"/>
    <s v="SP17"/>
    <s v="P22"/>
    <s v="G2"/>
    <x v="16"/>
    <x v="1329"/>
    <n v="238"/>
    <x v="1"/>
    <s v="Kelci Walkden"/>
    <n v="2024"/>
    <m/>
    <n v="2.65"/>
    <n v="630.69999999999993"/>
    <x v="4907"/>
  </r>
  <r>
    <x v="4953"/>
    <s v="SP17"/>
    <s v="P22"/>
    <s v="G2"/>
    <x v="86"/>
    <x v="1502"/>
    <n v="324"/>
    <x v="0"/>
    <s v="Kelci Walkden"/>
    <n v="2023"/>
    <m/>
    <n v="2.65"/>
    <n v="858.6"/>
    <x v="4908"/>
  </r>
  <r>
    <x v="4954"/>
    <s v="SP17"/>
    <s v="P22"/>
    <s v="G6"/>
    <x v="82"/>
    <x v="2142"/>
    <n v="22"/>
    <x v="0"/>
    <s v="Kelci Walkden"/>
    <n v="2024"/>
    <m/>
    <n v="2.65"/>
    <n v="58.3"/>
    <x v="4909"/>
  </r>
  <r>
    <x v="4955"/>
    <s v="SP17"/>
    <s v="P22"/>
    <s v="G1"/>
    <x v="212"/>
    <x v="3261"/>
    <n v="488"/>
    <x v="0"/>
    <s v="Kelci Walkden"/>
    <n v="2024"/>
    <m/>
    <n v="2.65"/>
    <n v="1293.2"/>
    <x v="4910"/>
  </r>
  <r>
    <x v="4956"/>
    <s v="SP17"/>
    <s v="P22"/>
    <s v="G6"/>
    <x v="48"/>
    <x v="972"/>
    <n v="256"/>
    <x v="3"/>
    <s v="Kelci Walkden"/>
    <n v="2024"/>
    <m/>
    <n v="2.65"/>
    <n v="678.4"/>
    <x v="4911"/>
  </r>
  <r>
    <x v="4957"/>
    <s v="SP17"/>
    <s v="P01"/>
    <s v="G4"/>
    <x v="109"/>
    <x v="1843"/>
    <n v="198"/>
    <x v="0"/>
    <s v="Kelci Walkden"/>
    <n v="2024"/>
    <m/>
    <n v="5.26"/>
    <n v="1041.48"/>
    <x v="4912"/>
  </r>
  <r>
    <x v="4958"/>
    <s v="SP17"/>
    <s v="P01"/>
    <s v="G1"/>
    <x v="358"/>
    <x v="1927"/>
    <n v="401"/>
    <x v="0"/>
    <s v="Kelci Walkden"/>
    <n v="2023"/>
    <m/>
    <n v="5.26"/>
    <n v="2109.2599999999998"/>
    <x v="4913"/>
  </r>
  <r>
    <x v="4959"/>
    <s v="SP17"/>
    <s v="P01"/>
    <s v="G5"/>
    <x v="219"/>
    <x v="3262"/>
    <n v="1162"/>
    <x v="0"/>
    <s v="Kelci Walkden"/>
    <n v="2023"/>
    <m/>
    <n v="5.26"/>
    <n v="6112.12"/>
    <x v="4914"/>
  </r>
  <r>
    <x v="4960"/>
    <s v="SP17"/>
    <s v="P02"/>
    <s v="G3"/>
    <x v="143"/>
    <x v="3263"/>
    <n v="64"/>
    <x v="0"/>
    <s v="Kelci Walkden"/>
    <n v="2023"/>
    <m/>
    <n v="7.48"/>
    <n v="478.72"/>
    <x v="4915"/>
  </r>
  <r>
    <x v="4961"/>
    <s v="SP17"/>
    <s v="P04"/>
    <s v="G2"/>
    <x v="307"/>
    <x v="3234"/>
    <n v="214"/>
    <x v="0"/>
    <s v="Kelci Walkden"/>
    <n v="2023"/>
    <m/>
    <n v="3.85"/>
    <n v="823.9"/>
    <x v="4856"/>
  </r>
  <r>
    <x v="4962"/>
    <s v="SP17"/>
    <s v="P04"/>
    <s v="G4"/>
    <x v="67"/>
    <x v="2887"/>
    <n v="1383"/>
    <x v="0"/>
    <s v="Kelci Walkden"/>
    <n v="2023"/>
    <m/>
    <n v="3.85"/>
    <n v="5324.55"/>
    <x v="4916"/>
  </r>
  <r>
    <x v="4963"/>
    <s v="SP17"/>
    <s v="P04"/>
    <s v="G5"/>
    <x v="176"/>
    <x v="3264"/>
    <n v="1435"/>
    <x v="0"/>
    <s v="Kelci Walkden"/>
    <n v="2023"/>
    <m/>
    <n v="3.85"/>
    <n v="5524.75"/>
    <x v="4917"/>
  </r>
  <r>
    <x v="4964"/>
    <s v="SP17"/>
    <s v="P04"/>
    <s v="G6"/>
    <x v="340"/>
    <x v="3265"/>
    <n v="1478"/>
    <x v="0"/>
    <s v="Kelci Walkden"/>
    <n v="2023"/>
    <m/>
    <n v="3.85"/>
    <n v="5690.3"/>
    <x v="4918"/>
  </r>
  <r>
    <x v="4965"/>
    <s v="SP17"/>
    <s v="P04"/>
    <s v="G3"/>
    <x v="158"/>
    <x v="3266"/>
    <n v="366"/>
    <x v="0"/>
    <s v="Kelci Walkden"/>
    <n v="2023"/>
    <m/>
    <n v="3.85"/>
    <n v="1409.1000000000001"/>
    <x v="4919"/>
  </r>
  <r>
    <x v="4966"/>
    <s v="SP17"/>
    <s v="P04"/>
    <s v="G2"/>
    <x v="381"/>
    <x v="2125"/>
    <n v="457"/>
    <x v="0"/>
    <s v="Kelci Walkden"/>
    <n v="2023"/>
    <m/>
    <n v="3.85"/>
    <n v="1759.45"/>
    <x v="4920"/>
  </r>
  <r>
    <x v="4967"/>
    <s v="SP17"/>
    <s v="P05"/>
    <s v="G6"/>
    <x v="4"/>
    <x v="3267"/>
    <n v="1619"/>
    <x v="0"/>
    <s v="Kelci Walkden"/>
    <n v="2023"/>
    <m/>
    <n v="5.72"/>
    <n v="9260.68"/>
    <x v="4921"/>
  </r>
  <r>
    <x v="4968"/>
    <s v="SP17"/>
    <s v="P05"/>
    <s v="G2"/>
    <x v="327"/>
    <x v="625"/>
    <n v="414"/>
    <x v="0"/>
    <s v="Kelci Walkden"/>
    <n v="2024"/>
    <m/>
    <n v="5.72"/>
    <n v="2368.08"/>
    <x v="4922"/>
  </r>
  <r>
    <x v="4969"/>
    <s v="SP17"/>
    <s v="P05"/>
    <s v="G1"/>
    <x v="350"/>
    <x v="3268"/>
    <n v="72"/>
    <x v="0"/>
    <s v="Kelci Walkden"/>
    <n v="2023"/>
    <m/>
    <n v="5.72"/>
    <n v="411.84"/>
    <x v="4923"/>
  </r>
  <r>
    <x v="4970"/>
    <s v="SP17"/>
    <s v="P05"/>
    <s v="G2"/>
    <x v="55"/>
    <x v="3269"/>
    <n v="7"/>
    <x v="0"/>
    <s v="Kelci Walkden"/>
    <n v="2023"/>
    <m/>
    <n v="5.72"/>
    <n v="40.04"/>
    <x v="4924"/>
  </r>
  <r>
    <x v="4971"/>
    <s v="SP17"/>
    <s v="P05"/>
    <s v="G1"/>
    <x v="350"/>
    <x v="3270"/>
    <n v="1442"/>
    <x v="0"/>
    <s v="Kelci Walkden"/>
    <n v="2023"/>
    <m/>
    <n v="5.72"/>
    <n v="8248.24"/>
    <x v="4925"/>
  </r>
  <r>
    <x v="4972"/>
    <s v="SP17"/>
    <s v="P06"/>
    <s v="G1"/>
    <x v="0"/>
    <x v="2294"/>
    <n v="160"/>
    <x v="0"/>
    <s v="Kelci Walkden"/>
    <n v="2023"/>
    <m/>
    <n v="6.31"/>
    <n v="1009.5999999999999"/>
    <x v="2951"/>
  </r>
  <r>
    <x v="4973"/>
    <s v="SP17"/>
    <s v="P07"/>
    <s v="G1"/>
    <x v="5"/>
    <x v="1436"/>
    <n v="183"/>
    <x v="3"/>
    <s v="Kelci Walkden"/>
    <n v="2024"/>
    <m/>
    <n v="9.94"/>
    <n v="1819.02"/>
    <x v="4926"/>
  </r>
  <r>
    <x v="4974"/>
    <s v="SP17"/>
    <s v="P07"/>
    <s v="G6"/>
    <x v="172"/>
    <x v="3271"/>
    <n v="184"/>
    <x v="0"/>
    <s v="Kelci Walkden"/>
    <n v="2023"/>
    <m/>
    <n v="9.94"/>
    <n v="1828.9599999999998"/>
    <x v="4927"/>
  </r>
  <r>
    <x v="4975"/>
    <s v="SP17"/>
    <s v="P07"/>
    <s v="G1"/>
    <x v="96"/>
    <x v="650"/>
    <n v="208"/>
    <x v="0"/>
    <s v="Kelci Walkden"/>
    <n v="2023"/>
    <m/>
    <n v="9.94"/>
    <n v="2067.52"/>
    <x v="4928"/>
  </r>
  <r>
    <x v="4976"/>
    <s v="SP17"/>
    <s v="P07"/>
    <s v="G2"/>
    <x v="42"/>
    <x v="1530"/>
    <n v="211"/>
    <x v="0"/>
    <s v="Kelci Walkden"/>
    <n v="2023"/>
    <m/>
    <n v="9.94"/>
    <n v="2097.3399999999997"/>
    <x v="4929"/>
  </r>
  <r>
    <x v="4977"/>
    <s v="SP17"/>
    <s v="P07"/>
    <s v="G2"/>
    <x v="319"/>
    <x v="1192"/>
    <n v="202"/>
    <x v="3"/>
    <s v="Kelci Walkden"/>
    <n v="2024"/>
    <m/>
    <n v="9.94"/>
    <n v="2007.8799999999999"/>
    <x v="4930"/>
  </r>
  <r>
    <x v="4978"/>
    <s v="SP17"/>
    <s v="P07"/>
    <s v="G5"/>
    <x v="421"/>
    <x v="721"/>
    <n v="231"/>
    <x v="0"/>
    <s v="Kelci Walkden"/>
    <n v="2023"/>
    <m/>
    <n v="9.94"/>
    <n v="2296.14"/>
    <x v="4931"/>
  </r>
  <r>
    <x v="4979"/>
    <s v="SP17"/>
    <s v="P08"/>
    <s v="G4"/>
    <x v="57"/>
    <x v="3272"/>
    <n v="32"/>
    <x v="0"/>
    <s v="Kelci Walkden"/>
    <n v="2024"/>
    <m/>
    <n v="7.73"/>
    <n v="247.36"/>
    <x v="4932"/>
  </r>
  <r>
    <x v="4980"/>
    <s v="SP17"/>
    <s v="P08"/>
    <s v="G2"/>
    <x v="96"/>
    <x v="431"/>
    <n v="143"/>
    <x v="0"/>
    <s v="Kelci Walkden"/>
    <n v="2023"/>
    <m/>
    <n v="7.73"/>
    <n v="1105.3900000000001"/>
    <x v="4933"/>
  </r>
  <r>
    <x v="4981"/>
    <s v="SP17"/>
    <s v="P08"/>
    <s v="G1"/>
    <x v="448"/>
    <x v="980"/>
    <n v="406"/>
    <x v="1"/>
    <s v="Kelci Walkden"/>
    <n v="2024"/>
    <m/>
    <n v="7.73"/>
    <n v="3138.38"/>
    <x v="4934"/>
  </r>
  <r>
    <x v="4982"/>
    <s v="SP17"/>
    <s v="P08"/>
    <s v="G6"/>
    <x v="50"/>
    <x v="3273"/>
    <n v="490"/>
    <x v="0"/>
    <s v="Kelci Walkden"/>
    <n v="2023"/>
    <m/>
    <n v="7.73"/>
    <n v="3787.7000000000003"/>
    <x v="4935"/>
  </r>
  <r>
    <x v="4983"/>
    <s v="SP17"/>
    <s v="P09"/>
    <s v="G2"/>
    <x v="170"/>
    <x v="3274"/>
    <n v="462"/>
    <x v="1"/>
    <s v="Kelci Walkden"/>
    <n v="2024"/>
    <m/>
    <n v="3.68"/>
    <n v="1700.16"/>
    <x v="4936"/>
  </r>
  <r>
    <x v="4984"/>
    <s v="SP17"/>
    <s v="P09"/>
    <s v="G6"/>
    <x v="395"/>
    <x v="3187"/>
    <n v="225"/>
    <x v="0"/>
    <s v="Kelci Walkden"/>
    <n v="2024"/>
    <m/>
    <n v="3.68"/>
    <n v="828"/>
    <x v="4937"/>
  </r>
  <r>
    <x v="4985"/>
    <s v="SP17"/>
    <s v="P10"/>
    <s v="G1"/>
    <x v="161"/>
    <x v="3275"/>
    <n v="134"/>
    <x v="0"/>
    <s v="Kelci Walkden"/>
    <n v="2024"/>
    <m/>
    <n v="8.2200000000000006"/>
    <n v="1101.48"/>
    <x v="4938"/>
  </r>
  <r>
    <x v="4986"/>
    <s v="SP17"/>
    <s v="P10"/>
    <s v="G2"/>
    <x v="131"/>
    <x v="1751"/>
    <n v="476"/>
    <x v="0"/>
    <s v="Kelci Walkden"/>
    <n v="2024"/>
    <m/>
    <n v="8.2200000000000006"/>
    <n v="3912.7200000000003"/>
    <x v="4939"/>
  </r>
  <r>
    <x v="4987"/>
    <s v="SP17"/>
    <s v="P10"/>
    <s v="G6"/>
    <x v="189"/>
    <x v="3276"/>
    <n v="548"/>
    <x v="0"/>
    <s v="Kelci Walkden"/>
    <n v="2023"/>
    <m/>
    <n v="8.2200000000000006"/>
    <n v="4504.5600000000004"/>
    <x v="4940"/>
  </r>
  <r>
    <x v="4988"/>
    <s v="SP17"/>
    <s v="P10"/>
    <s v="G2"/>
    <x v="167"/>
    <x v="1003"/>
    <n v="399"/>
    <x v="0"/>
    <s v="Kelci Walkden"/>
    <n v="2023"/>
    <m/>
    <n v="8.2200000000000006"/>
    <n v="3279.78"/>
    <x v="4941"/>
  </r>
  <r>
    <x v="4989"/>
    <s v="SP17"/>
    <s v="P11"/>
    <s v="G5"/>
    <x v="14"/>
    <x v="1717"/>
    <n v="316"/>
    <x v="1"/>
    <s v="Kelci Walkden"/>
    <n v="2024"/>
    <m/>
    <n v="10.23"/>
    <n v="3232.6800000000003"/>
    <x v="4942"/>
  </r>
  <r>
    <x v="4990"/>
    <s v="SP17"/>
    <s v="P12"/>
    <s v="G6"/>
    <x v="237"/>
    <x v="465"/>
    <n v="322"/>
    <x v="0"/>
    <s v="Kelci Walkden"/>
    <n v="2024"/>
    <m/>
    <n v="4.74"/>
    <n v="1526.28"/>
    <x v="4943"/>
  </r>
  <r>
    <x v="4991"/>
    <s v="SP17"/>
    <s v="P12"/>
    <s v="G2"/>
    <x v="318"/>
    <x v="2038"/>
    <n v="715"/>
    <x v="0"/>
    <s v="Kelci Walkden"/>
    <n v="2023"/>
    <m/>
    <n v="4.74"/>
    <n v="3389.1000000000004"/>
    <x v="4944"/>
  </r>
  <r>
    <x v="4992"/>
    <s v="SP17"/>
    <s v="P12"/>
    <s v="G5"/>
    <x v="286"/>
    <x v="3277"/>
    <n v="640"/>
    <x v="0"/>
    <s v="Kelci Walkden"/>
    <n v="2024"/>
    <m/>
    <n v="4.74"/>
    <n v="3033.6000000000004"/>
    <x v="4945"/>
  </r>
  <r>
    <x v="4993"/>
    <s v="SP17"/>
    <s v="P12"/>
    <s v="G5"/>
    <x v="187"/>
    <x v="2296"/>
    <n v="337"/>
    <x v="0"/>
    <s v="Kelci Walkden"/>
    <n v="2024"/>
    <m/>
    <n v="4.74"/>
    <n v="1597.38"/>
    <x v="4946"/>
  </r>
  <r>
    <x v="4994"/>
    <s v="SP17"/>
    <s v="P13"/>
    <s v="G5"/>
    <x v="331"/>
    <x v="1419"/>
    <n v="448"/>
    <x v="0"/>
    <s v="Kelci Walkden"/>
    <n v="2024"/>
    <m/>
    <n v="10.51"/>
    <n v="4708.4799999999996"/>
    <x v="4947"/>
  </r>
  <r>
    <x v="4995"/>
    <s v="SP17"/>
    <s v="P13"/>
    <s v="G3"/>
    <x v="159"/>
    <x v="173"/>
    <n v="1390"/>
    <x v="0"/>
    <s v="Kelci Walkden"/>
    <n v="2023"/>
    <m/>
    <n v="10.51"/>
    <n v="14608.9"/>
    <x v="4948"/>
  </r>
  <r>
    <x v="4996"/>
    <s v="SP17"/>
    <s v="P13"/>
    <s v="G6"/>
    <x v="299"/>
    <x v="1792"/>
    <n v="530"/>
    <x v="0"/>
    <s v="Kelci Walkden"/>
    <n v="2023"/>
    <m/>
    <n v="10.51"/>
    <n v="5570.3"/>
    <x v="4949"/>
  </r>
  <r>
    <x v="4997"/>
    <s v="SP17"/>
    <s v="P13"/>
    <s v="G6"/>
    <x v="85"/>
    <x v="375"/>
    <n v="548"/>
    <x v="1"/>
    <s v="Kelci Walkden"/>
    <n v="2024"/>
    <m/>
    <n v="10.51"/>
    <n v="5759.48"/>
    <x v="4950"/>
  </r>
  <r>
    <x v="4998"/>
    <s v="SP17"/>
    <s v="P13"/>
    <s v="G4"/>
    <x v="29"/>
    <x v="2073"/>
    <n v="661"/>
    <x v="0"/>
    <s v="Kelci Walkden"/>
    <n v="2023"/>
    <m/>
    <n v="10.51"/>
    <n v="6947.11"/>
    <x v="4951"/>
  </r>
  <r>
    <x v="4999"/>
    <s v="SP17"/>
    <s v="P14"/>
    <s v="G6"/>
    <x v="63"/>
    <x v="3278"/>
    <n v="172"/>
    <x v="0"/>
    <s v="Kelci Walkden"/>
    <n v="2023"/>
    <m/>
    <n v="6.43"/>
    <n v="1105.96"/>
    <x v="4952"/>
  </r>
  <r>
    <x v="5000"/>
    <s v="SP17"/>
    <s v="P14"/>
    <s v="G6"/>
    <x v="19"/>
    <x v="3279"/>
    <n v="287"/>
    <x v="0"/>
    <s v="Kelci Walkden"/>
    <n v="2023"/>
    <m/>
    <n v="6.43"/>
    <n v="1845.4099999999999"/>
    <x v="4953"/>
  </r>
  <r>
    <x v="5001"/>
    <s v="SP17"/>
    <s v="P14"/>
    <s v="G5"/>
    <x v="50"/>
    <x v="2653"/>
    <n v="399"/>
    <x v="0"/>
    <s v="Kelci Walkden"/>
    <n v="2023"/>
    <m/>
    <n v="6.43"/>
    <n v="2565.5699999999997"/>
    <x v="4954"/>
  </r>
  <r>
    <x v="5002"/>
    <s v="SP17"/>
    <s v="P14"/>
    <s v="G6"/>
    <x v="255"/>
    <x v="311"/>
    <n v="335"/>
    <x v="0"/>
    <s v="Kelci Walkden"/>
    <n v="2024"/>
    <m/>
    <n v="6.43"/>
    <n v="2154.0499999999997"/>
    <x v="4955"/>
  </r>
  <r>
    <x v="5003"/>
    <s v="SP17"/>
    <s v="P14"/>
    <s v="G1"/>
    <x v="297"/>
    <x v="1275"/>
    <n v="317"/>
    <x v="0"/>
    <s v="Kelci Walkden"/>
    <n v="2023"/>
    <m/>
    <n v="6.43"/>
    <n v="2038.31"/>
    <x v="4956"/>
  </r>
  <r>
    <x v="5004"/>
    <s v="SP17"/>
    <s v="P16"/>
    <s v="G5"/>
    <x v="211"/>
    <x v="3280"/>
    <n v="192"/>
    <x v="3"/>
    <s v="Kelci Walkden"/>
    <n v="2024"/>
    <m/>
    <n v="9.57"/>
    <n v="1837.44"/>
    <x v="4957"/>
  </r>
  <r>
    <x v="5005"/>
    <s v="SP17"/>
    <s v="P16"/>
    <s v="G5"/>
    <x v="383"/>
    <x v="3281"/>
    <n v="211"/>
    <x v="0"/>
    <s v="Kelci Walkden"/>
    <n v="2023"/>
    <m/>
    <n v="9.57"/>
    <n v="2019.27"/>
    <x v="4958"/>
  </r>
  <r>
    <x v="5006"/>
    <s v="SP17"/>
    <s v="P16"/>
    <s v="G1"/>
    <x v="100"/>
    <x v="3282"/>
    <n v="288"/>
    <x v="0"/>
    <s v="Kelci Walkden"/>
    <n v="2023"/>
    <m/>
    <n v="9.57"/>
    <n v="2756.16"/>
    <x v="4959"/>
  </r>
  <r>
    <x v="5007"/>
    <s v="SP17"/>
    <s v="P16"/>
    <s v="G2"/>
    <x v="80"/>
    <x v="924"/>
    <n v="37"/>
    <x v="0"/>
    <s v="Kelci Walkden"/>
    <n v="2024"/>
    <m/>
    <n v="9.57"/>
    <n v="354.09000000000003"/>
    <x v="4960"/>
  </r>
  <r>
    <x v="5008"/>
    <s v="SP17"/>
    <s v="P16"/>
    <s v="G1"/>
    <x v="4"/>
    <x v="2389"/>
    <n v="457"/>
    <x v="0"/>
    <s v="Kelci Walkden"/>
    <n v="2023"/>
    <m/>
    <n v="9.57"/>
    <n v="4373.49"/>
    <x v="4961"/>
  </r>
  <r>
    <x v="5009"/>
    <s v="SP17"/>
    <s v="P16"/>
    <s v="G4"/>
    <x v="229"/>
    <x v="1214"/>
    <n v="754"/>
    <x v="0"/>
    <s v="Kelci Walkden"/>
    <n v="2023"/>
    <m/>
    <n v="9.57"/>
    <n v="7215.7800000000007"/>
    <x v="4962"/>
  </r>
  <r>
    <x v="5010"/>
    <s v="SP17"/>
    <s v="P17"/>
    <s v="G2"/>
    <x v="52"/>
    <x v="3283"/>
    <n v="175"/>
    <x v="0"/>
    <s v="Kelci Walkden"/>
    <n v="2023"/>
    <m/>
    <n v="8.43"/>
    <n v="1475.25"/>
    <x v="4963"/>
  </r>
  <r>
    <x v="5011"/>
    <s v="SP17"/>
    <s v="P17"/>
    <s v="G6"/>
    <x v="137"/>
    <x v="1162"/>
    <n v="211"/>
    <x v="2"/>
    <s v="Kelci Walkden"/>
    <n v="2024"/>
    <m/>
    <n v="8.43"/>
    <n v="1778.73"/>
    <x v="4964"/>
  </r>
  <r>
    <x v="5012"/>
    <s v="SP17"/>
    <s v="P18"/>
    <s v="G5"/>
    <x v="139"/>
    <x v="3284"/>
    <n v="596"/>
    <x v="0"/>
    <s v="Kelci Walkden"/>
    <n v="2024"/>
    <m/>
    <n v="6.8"/>
    <n v="4052.7999999999997"/>
    <x v="4965"/>
  </r>
  <r>
    <x v="5013"/>
    <s v="SP17"/>
    <s v="P18"/>
    <s v="G5"/>
    <x v="32"/>
    <x v="3285"/>
    <n v="3177"/>
    <x v="0"/>
    <s v="Kelci Walkden"/>
    <n v="2024"/>
    <m/>
    <n v="6.8"/>
    <n v="21603.599999999999"/>
    <x v="4966"/>
  </r>
  <r>
    <x v="5014"/>
    <s v="SP17"/>
    <s v="P18"/>
    <s v="G6"/>
    <x v="348"/>
    <x v="2999"/>
    <n v="941"/>
    <x v="0"/>
    <s v="Kelci Walkden"/>
    <n v="2024"/>
    <m/>
    <n v="6.8"/>
    <n v="6398.8"/>
    <x v="4967"/>
  </r>
  <r>
    <x v="5015"/>
    <s v="SP17"/>
    <s v="P18"/>
    <s v="G5"/>
    <x v="178"/>
    <x v="629"/>
    <n v="529"/>
    <x v="0"/>
    <s v="Kelci Walkden"/>
    <n v="2023"/>
    <m/>
    <n v="6.8"/>
    <n v="3597.2"/>
    <x v="4968"/>
  </r>
  <r>
    <x v="5016"/>
    <s v="SP17"/>
    <s v="P18"/>
    <s v="G5"/>
    <x v="117"/>
    <x v="287"/>
    <n v="1188"/>
    <x v="3"/>
    <s v="Kelci Walkden"/>
    <n v="2024"/>
    <m/>
    <n v="6.8"/>
    <n v="8078.4"/>
    <x v="4969"/>
  </r>
  <r>
    <x v="5017"/>
    <s v="SP17"/>
    <s v="P18"/>
    <s v="G5"/>
    <x v="314"/>
    <x v="2599"/>
    <n v="661"/>
    <x v="0"/>
    <s v="Kelci Walkden"/>
    <n v="2023"/>
    <m/>
    <n v="6.8"/>
    <n v="4494.8"/>
    <x v="4970"/>
  </r>
  <r>
    <x v="5018"/>
    <s v="SP17"/>
    <s v="P19"/>
    <s v="G2"/>
    <x v="371"/>
    <x v="3286"/>
    <n v="340"/>
    <x v="0"/>
    <s v="Kelci Walkden"/>
    <n v="2023"/>
    <m/>
    <n v="5.04"/>
    <n v="1713.6"/>
    <x v="4971"/>
  </r>
  <r>
    <x v="5019"/>
    <s v="SP17"/>
    <s v="P19"/>
    <s v="G4"/>
    <x v="264"/>
    <x v="3287"/>
    <n v="241"/>
    <x v="1"/>
    <s v="Kelci Walkden"/>
    <n v="2024"/>
    <m/>
    <n v="5.04"/>
    <n v="1214.6400000000001"/>
    <x v="4972"/>
  </r>
  <r>
    <x v="5020"/>
    <s v="SP17"/>
    <s v="P21"/>
    <s v="G2"/>
    <x v="68"/>
    <x v="3288"/>
    <n v="449"/>
    <x v="3"/>
    <s v="Kelci Walkden"/>
    <n v="2024"/>
    <m/>
    <n v="3.32"/>
    <n v="1490.6799999999998"/>
    <x v="4973"/>
  </r>
  <r>
    <x v="5021"/>
    <s v="SP17"/>
    <s v="P21"/>
    <s v="G5"/>
    <x v="412"/>
    <x v="2033"/>
    <n v="123"/>
    <x v="0"/>
    <s v="Kelci Walkden"/>
    <n v="2023"/>
    <m/>
    <n v="3.32"/>
    <n v="408.35999999999996"/>
    <x v="4974"/>
  </r>
  <r>
    <x v="5022"/>
    <s v="SP17"/>
    <s v="P21"/>
    <s v="G1"/>
    <x v="384"/>
    <x v="3289"/>
    <n v="483"/>
    <x v="0"/>
    <s v="Kelci Walkden"/>
    <n v="2024"/>
    <m/>
    <n v="3.32"/>
    <n v="1603.56"/>
    <x v="4975"/>
  </r>
  <r>
    <x v="5023"/>
    <s v="SP17"/>
    <s v="P21"/>
    <s v="G2"/>
    <x v="69"/>
    <x v="3290"/>
    <n v="87"/>
    <x v="0"/>
    <s v="Kelci Walkden"/>
    <n v="2023"/>
    <m/>
    <n v="3.32"/>
    <n v="288.83999999999997"/>
    <x v="4976"/>
  </r>
  <r>
    <x v="5024"/>
    <s v="SP17"/>
    <s v="P21"/>
    <s v="G6"/>
    <x v="255"/>
    <x v="1696"/>
    <n v="518"/>
    <x v="0"/>
    <s v="Kelci Walkden"/>
    <n v="2024"/>
    <m/>
    <n v="3.32"/>
    <n v="1719.76"/>
    <x v="4977"/>
  </r>
  <r>
    <x v="5025"/>
    <s v="SP17"/>
    <s v="P21"/>
    <s v="G2"/>
    <x v="384"/>
    <x v="1704"/>
    <n v="429"/>
    <x v="0"/>
    <s v="Kelci Walkden"/>
    <n v="2024"/>
    <m/>
    <n v="3.32"/>
    <n v="1424.28"/>
    <x v="4978"/>
  </r>
  <r>
    <x v="5026"/>
    <s v="SP17"/>
    <s v="P21"/>
    <s v="G6"/>
    <x v="348"/>
    <x v="3291"/>
    <n v="553"/>
    <x v="0"/>
    <s v="Kelci Walkden"/>
    <n v="2024"/>
    <m/>
    <n v="3.32"/>
    <n v="1835.9599999999998"/>
    <x v="4979"/>
  </r>
  <r>
    <x v="5027"/>
    <s v="SP17"/>
    <s v="P22"/>
    <s v="G2"/>
    <x v="115"/>
    <x v="3292"/>
    <n v="642"/>
    <x v="2"/>
    <s v="Kelci Walkden"/>
    <n v="2024"/>
    <m/>
    <n v="2.65"/>
    <n v="1701.3"/>
    <x v="4980"/>
  </r>
  <r>
    <x v="5028"/>
    <s v="SP17"/>
    <s v="P22"/>
    <s v="G1"/>
    <x v="402"/>
    <x v="576"/>
    <n v="402"/>
    <x v="0"/>
    <s v="Kelci Walkden"/>
    <n v="2023"/>
    <m/>
    <n v="2.65"/>
    <n v="1065.3"/>
    <x v="4981"/>
  </r>
  <r>
    <x v="5029"/>
    <s v="SP17"/>
    <s v="P22"/>
    <s v="G6"/>
    <x v="385"/>
    <x v="3293"/>
    <n v="627"/>
    <x v="2"/>
    <s v="Kelci Walkden"/>
    <n v="2024"/>
    <m/>
    <n v="2.65"/>
    <n v="1661.55"/>
    <x v="4982"/>
  </r>
  <r>
    <x v="5030"/>
    <s v="SP17"/>
    <s v="P22"/>
    <s v="G5"/>
    <x v="241"/>
    <x v="3294"/>
    <n v="269"/>
    <x v="0"/>
    <s v="Kelci Walkden"/>
    <n v="2024"/>
    <m/>
    <n v="2.65"/>
    <n v="712.85"/>
    <x v="4983"/>
  </r>
  <r>
    <x v="5031"/>
    <s v="SP17"/>
    <s v="P22"/>
    <s v="G1"/>
    <x v="328"/>
    <x v="1936"/>
    <n v="350"/>
    <x v="0"/>
    <s v="Kelci Walkden"/>
    <n v="2023"/>
    <m/>
    <n v="2.65"/>
    <n v="927.5"/>
    <x v="4984"/>
  </r>
  <r>
    <x v="5032"/>
    <s v="SP17"/>
    <s v="P01"/>
    <s v="G1"/>
    <x v="386"/>
    <x v="3295"/>
    <n v="167"/>
    <x v="0"/>
    <s v="Kelci Walkden"/>
    <n v="2023"/>
    <m/>
    <n v="5.26"/>
    <n v="878.42"/>
    <x v="4985"/>
  </r>
  <r>
    <x v="5033"/>
    <s v="SP17"/>
    <s v="P01"/>
    <s v="G6"/>
    <x v="346"/>
    <x v="3296"/>
    <n v="395"/>
    <x v="2"/>
    <s v="Kelci Walkden"/>
    <n v="2024"/>
    <m/>
    <n v="5.26"/>
    <n v="2077.6999999999998"/>
    <x v="4986"/>
  </r>
  <r>
    <x v="5034"/>
    <s v="SP17"/>
    <s v="P01"/>
    <s v="G6"/>
    <x v="174"/>
    <x v="1319"/>
    <n v="467"/>
    <x v="1"/>
    <s v="Kelci Walkden"/>
    <n v="2024"/>
    <m/>
    <n v="5.26"/>
    <n v="2456.42"/>
    <x v="4987"/>
  </r>
  <r>
    <x v="5035"/>
    <s v="SP17"/>
    <s v="P01"/>
    <s v="G2"/>
    <x v="137"/>
    <x v="3297"/>
    <n v="717"/>
    <x v="2"/>
    <s v="Kelci Walkden"/>
    <n v="2024"/>
    <m/>
    <n v="5.26"/>
    <n v="3771.42"/>
    <x v="4988"/>
  </r>
  <r>
    <x v="5036"/>
    <s v="SP17"/>
    <s v="P02"/>
    <s v="G1"/>
    <x v="135"/>
    <x v="3298"/>
    <n v="526"/>
    <x v="0"/>
    <s v="Kelci Walkden"/>
    <n v="2023"/>
    <m/>
    <n v="7.48"/>
    <n v="3934.48"/>
    <x v="4989"/>
  </r>
  <r>
    <x v="5037"/>
    <s v="SP17"/>
    <s v="P02"/>
    <s v="G6"/>
    <x v="367"/>
    <x v="2201"/>
    <n v="227"/>
    <x v="0"/>
    <s v="Kelci Walkden"/>
    <n v="2024"/>
    <m/>
    <n v="7.48"/>
    <n v="1697.96"/>
    <x v="4990"/>
  </r>
  <r>
    <x v="5038"/>
    <s v="SP17"/>
    <s v="P04"/>
    <s v="G6"/>
    <x v="9"/>
    <x v="2152"/>
    <n v="437"/>
    <x v="0"/>
    <s v="Kelci Walkden"/>
    <n v="2024"/>
    <m/>
    <n v="3.85"/>
    <n v="1682.45"/>
    <x v="4991"/>
  </r>
  <r>
    <x v="5039"/>
    <s v="SP17"/>
    <s v="P04"/>
    <s v="G2"/>
    <x v="59"/>
    <x v="3299"/>
    <n v="154"/>
    <x v="0"/>
    <s v="Kelci Walkden"/>
    <n v="2024"/>
    <m/>
    <n v="3.85"/>
    <n v="592.9"/>
    <x v="4992"/>
  </r>
  <r>
    <x v="5040"/>
    <s v="SP17"/>
    <s v="P04"/>
    <s v="G4"/>
    <x v="393"/>
    <x v="3300"/>
    <n v="96"/>
    <x v="0"/>
    <s v="Kelci Walkden"/>
    <n v="2024"/>
    <m/>
    <n v="3.85"/>
    <n v="369.6"/>
    <x v="4993"/>
  </r>
  <r>
    <x v="5041"/>
    <s v="SP17"/>
    <s v="P04"/>
    <s v="G6"/>
    <x v="243"/>
    <x v="3301"/>
    <n v="587"/>
    <x v="0"/>
    <s v="Kelci Walkden"/>
    <n v="2023"/>
    <m/>
    <n v="3.85"/>
    <n v="2259.9500000000003"/>
    <x v="4994"/>
  </r>
  <r>
    <x v="5042"/>
    <s v="SP17"/>
    <s v="P05"/>
    <s v="G1"/>
    <x v="77"/>
    <x v="70"/>
    <n v="715"/>
    <x v="0"/>
    <s v="Kelci Walkden"/>
    <n v="2023"/>
    <m/>
    <n v="5.72"/>
    <n v="4089.7999999999997"/>
    <x v="4995"/>
  </r>
  <r>
    <x v="5043"/>
    <s v="SP17"/>
    <s v="P05"/>
    <s v="G1"/>
    <x v="49"/>
    <x v="2731"/>
    <n v="202"/>
    <x v="2"/>
    <s v="Kelci Walkden"/>
    <n v="2024"/>
    <m/>
    <n v="5.72"/>
    <n v="1155.44"/>
    <x v="4996"/>
  </r>
  <r>
    <x v="5044"/>
    <s v="SP17"/>
    <s v="P05"/>
    <s v="G1"/>
    <x v="400"/>
    <x v="2320"/>
    <n v="20"/>
    <x v="0"/>
    <s v="Kelci Walkden"/>
    <n v="2023"/>
    <m/>
    <n v="5.72"/>
    <n v="114.39999999999999"/>
    <x v="4997"/>
  </r>
  <r>
    <x v="5045"/>
    <s v="SP17"/>
    <s v="P05"/>
    <s v="G1"/>
    <x v="147"/>
    <x v="3302"/>
    <n v="964"/>
    <x v="0"/>
    <s v="Kelci Walkden"/>
    <n v="2023"/>
    <m/>
    <n v="5.72"/>
    <n v="5514.08"/>
    <x v="4998"/>
  </r>
  <r>
    <x v="5046"/>
    <s v="SP17"/>
    <s v="P05"/>
    <s v="G3"/>
    <x v="105"/>
    <x v="3303"/>
    <n v="1306"/>
    <x v="3"/>
    <s v="Kelci Walkden"/>
    <n v="2024"/>
    <m/>
    <n v="5.72"/>
    <n v="7470.32"/>
    <x v="4999"/>
  </r>
  <r>
    <x v="5047"/>
    <s v="SP17"/>
    <s v="P05"/>
    <s v="G2"/>
    <x v="349"/>
    <x v="3304"/>
    <n v="126"/>
    <x v="1"/>
    <s v="Kelci Walkden"/>
    <n v="2024"/>
    <m/>
    <n v="5.72"/>
    <n v="720.71999999999991"/>
    <x v="5000"/>
  </r>
  <r>
    <x v="5048"/>
    <s v="SP17"/>
    <s v="P05"/>
    <s v="G2"/>
    <x v="335"/>
    <x v="3305"/>
    <n v="325"/>
    <x v="1"/>
    <s v="Kelci Walkden"/>
    <n v="2024"/>
    <m/>
    <n v="5.72"/>
    <n v="1859"/>
    <x v="5001"/>
  </r>
  <r>
    <x v="5049"/>
    <s v="SP17"/>
    <s v="P05"/>
    <s v="G4"/>
    <x v="247"/>
    <x v="3306"/>
    <n v="2389"/>
    <x v="0"/>
    <s v="Kelci Walkden"/>
    <n v="2024"/>
    <m/>
    <n v="5.72"/>
    <n v="13665.08"/>
    <x v="5002"/>
  </r>
  <r>
    <x v="5050"/>
    <s v="SP17"/>
    <s v="P06"/>
    <s v="G1"/>
    <x v="169"/>
    <x v="832"/>
    <n v="218"/>
    <x v="1"/>
    <s v="Kelci Walkden"/>
    <n v="2024"/>
    <m/>
    <n v="6.31"/>
    <n v="1375.58"/>
    <x v="5003"/>
  </r>
  <r>
    <x v="5051"/>
    <s v="SP17"/>
    <s v="P06"/>
    <s v="G6"/>
    <x v="160"/>
    <x v="1647"/>
    <n v="1"/>
    <x v="0"/>
    <s v="Kelci Walkden"/>
    <n v="2023"/>
    <m/>
    <n v="6.31"/>
    <n v="6.31"/>
    <x v="5004"/>
  </r>
  <r>
    <x v="5052"/>
    <s v="SP17"/>
    <s v="P07"/>
    <s v="G1"/>
    <x v="236"/>
    <x v="2074"/>
    <n v="247"/>
    <x v="0"/>
    <s v="Kelci Walkden"/>
    <n v="2023"/>
    <m/>
    <n v="9.94"/>
    <n v="2455.1799999999998"/>
    <x v="5005"/>
  </r>
  <r>
    <x v="5053"/>
    <s v="SP17"/>
    <s v="P07"/>
    <s v="G2"/>
    <x v="299"/>
    <x v="988"/>
    <n v="206"/>
    <x v="3"/>
    <s v="Kelci Walkden"/>
    <n v="2023"/>
    <m/>
    <n v="9.94"/>
    <n v="2047.6399999999999"/>
    <x v="5006"/>
  </r>
  <r>
    <x v="5054"/>
    <s v="SP17"/>
    <s v="P08"/>
    <s v="G2"/>
    <x v="187"/>
    <x v="886"/>
    <n v="37"/>
    <x v="0"/>
    <s v="Kelci Walkden"/>
    <n v="2024"/>
    <m/>
    <n v="7.73"/>
    <n v="286.01"/>
    <x v="5007"/>
  </r>
  <r>
    <x v="5055"/>
    <s v="SP17"/>
    <s v="P08"/>
    <s v="G5"/>
    <x v="202"/>
    <x v="865"/>
    <n v="403"/>
    <x v="0"/>
    <s v="Kelci Walkden"/>
    <n v="2023"/>
    <m/>
    <n v="7.73"/>
    <n v="3115.19"/>
    <x v="5008"/>
  </r>
  <r>
    <x v="5056"/>
    <s v="SP17"/>
    <s v="P09"/>
    <s v="G6"/>
    <x v="85"/>
    <x v="2290"/>
    <n v="261"/>
    <x v="1"/>
    <s v="Kelci Walkden"/>
    <n v="2024"/>
    <m/>
    <n v="3.68"/>
    <n v="960.48"/>
    <x v="5009"/>
  </r>
  <r>
    <x v="5057"/>
    <s v="SP17"/>
    <s v="P10"/>
    <s v="G5"/>
    <x v="27"/>
    <x v="656"/>
    <n v="586"/>
    <x v="1"/>
    <s v="Kelci Walkden"/>
    <n v="2024"/>
    <m/>
    <n v="8.2200000000000006"/>
    <n v="4816.92"/>
    <x v="5010"/>
  </r>
  <r>
    <x v="5058"/>
    <s v="SP17"/>
    <s v="P10"/>
    <s v="G6"/>
    <x v="451"/>
    <x v="853"/>
    <n v="104"/>
    <x v="3"/>
    <s v="Kelci Walkden"/>
    <n v="2024"/>
    <m/>
    <n v="8.2200000000000006"/>
    <n v="854.88000000000011"/>
    <x v="5011"/>
  </r>
  <r>
    <x v="5059"/>
    <s v="SP17"/>
    <s v="P10"/>
    <s v="G5"/>
    <x v="253"/>
    <x v="3307"/>
    <n v="747"/>
    <x v="0"/>
    <s v="Kelci Walkden"/>
    <n v="2023"/>
    <m/>
    <n v="8.2200000000000006"/>
    <n v="6140.34"/>
    <x v="5012"/>
  </r>
  <r>
    <x v="5060"/>
    <s v="SP17"/>
    <s v="P10"/>
    <s v="G6"/>
    <x v="409"/>
    <x v="3308"/>
    <n v="276"/>
    <x v="0"/>
    <s v="Kelci Walkden"/>
    <n v="2024"/>
    <m/>
    <n v="8.2200000000000006"/>
    <n v="2268.7200000000003"/>
    <x v="5013"/>
  </r>
  <r>
    <x v="5061"/>
    <s v="SP17"/>
    <s v="P10"/>
    <s v="G6"/>
    <x v="21"/>
    <x v="1577"/>
    <n v="774"/>
    <x v="0"/>
    <s v="Kelci Walkden"/>
    <n v="2023"/>
    <m/>
    <n v="8.2200000000000006"/>
    <n v="6362.2800000000007"/>
    <x v="5014"/>
  </r>
  <r>
    <x v="5062"/>
    <s v="SP17"/>
    <s v="P10"/>
    <s v="G1"/>
    <x v="218"/>
    <x v="1712"/>
    <n v="617"/>
    <x v="3"/>
    <s v="Kelci Walkden"/>
    <n v="2024"/>
    <m/>
    <n v="8.2200000000000006"/>
    <n v="5071.7400000000007"/>
    <x v="5015"/>
  </r>
  <r>
    <x v="5063"/>
    <s v="SP17"/>
    <s v="P11"/>
    <s v="G2"/>
    <x v="313"/>
    <x v="3309"/>
    <n v="50"/>
    <x v="1"/>
    <s v="Kelci Walkden"/>
    <n v="2024"/>
    <m/>
    <n v="10.23"/>
    <n v="511.5"/>
    <x v="5016"/>
  </r>
  <r>
    <x v="5064"/>
    <s v="SP17"/>
    <s v="P11"/>
    <s v="G6"/>
    <x v="205"/>
    <x v="1509"/>
    <n v="367"/>
    <x v="0"/>
    <s v="Kelci Walkden"/>
    <n v="2024"/>
    <m/>
    <n v="10.23"/>
    <n v="3754.4100000000003"/>
    <x v="5017"/>
  </r>
  <r>
    <x v="5065"/>
    <s v="SP17"/>
    <s v="P12"/>
    <s v="G1"/>
    <x v="434"/>
    <x v="3310"/>
    <n v="389"/>
    <x v="0"/>
    <s v="Kelci Walkden"/>
    <n v="2024"/>
    <m/>
    <n v="4.74"/>
    <n v="1843.8600000000001"/>
    <x v="5018"/>
  </r>
  <r>
    <x v="5066"/>
    <s v="SP17"/>
    <s v="P12"/>
    <s v="G5"/>
    <x v="78"/>
    <x v="3311"/>
    <n v="280"/>
    <x v="0"/>
    <s v="Kelci Walkden"/>
    <n v="2023"/>
    <m/>
    <n v="4.74"/>
    <n v="1327.2"/>
    <x v="5019"/>
  </r>
  <r>
    <x v="5067"/>
    <s v="SP17"/>
    <s v="P12"/>
    <s v="G1"/>
    <x v="443"/>
    <x v="327"/>
    <n v="661"/>
    <x v="1"/>
    <s v="Kelci Walkden"/>
    <n v="2024"/>
    <m/>
    <n v="4.74"/>
    <n v="3133.1400000000003"/>
    <x v="5020"/>
  </r>
  <r>
    <x v="5068"/>
    <s v="SP17"/>
    <s v="P13"/>
    <s v="G2"/>
    <x v="202"/>
    <x v="3312"/>
    <n v="789"/>
    <x v="0"/>
    <s v="Kelci Walkden"/>
    <n v="2023"/>
    <m/>
    <n v="10.51"/>
    <n v="8292.39"/>
    <x v="5021"/>
  </r>
  <r>
    <x v="5069"/>
    <s v="SP17"/>
    <s v="P13"/>
    <s v="G3"/>
    <x v="363"/>
    <x v="3313"/>
    <n v="1263"/>
    <x v="0"/>
    <s v="Kelci Walkden"/>
    <n v="2023"/>
    <m/>
    <n v="10.51"/>
    <n v="13274.13"/>
    <x v="5022"/>
  </r>
  <r>
    <x v="5070"/>
    <s v="SP17"/>
    <s v="P13"/>
    <s v="G5"/>
    <x v="177"/>
    <x v="3314"/>
    <n v="1242"/>
    <x v="0"/>
    <s v="Kelci Walkden"/>
    <n v="2023"/>
    <m/>
    <n v="10.51"/>
    <n v="13053.42"/>
    <x v="5023"/>
  </r>
  <r>
    <x v="5071"/>
    <s v="SP17"/>
    <s v="P13"/>
    <s v="G6"/>
    <x v="32"/>
    <x v="409"/>
    <n v="183"/>
    <x v="0"/>
    <s v="Kelci Walkden"/>
    <n v="2024"/>
    <m/>
    <n v="10.51"/>
    <n v="1923.33"/>
    <x v="5024"/>
  </r>
  <r>
    <x v="5072"/>
    <s v="SP17"/>
    <s v="P14"/>
    <s v="G1"/>
    <x v="371"/>
    <x v="2766"/>
    <n v="468"/>
    <x v="0"/>
    <s v="Kelci Walkden"/>
    <n v="2023"/>
    <m/>
    <n v="6.43"/>
    <n v="3009.24"/>
    <x v="5025"/>
  </r>
  <r>
    <x v="5073"/>
    <s v="SP17"/>
    <s v="P14"/>
    <s v="G4"/>
    <x v="12"/>
    <x v="1547"/>
    <n v="74"/>
    <x v="0"/>
    <s v="Kelci Walkden"/>
    <n v="2023"/>
    <m/>
    <n v="6.43"/>
    <n v="475.82"/>
    <x v="5026"/>
  </r>
  <r>
    <x v="5074"/>
    <s v="SP17"/>
    <s v="P14"/>
    <s v="G5"/>
    <x v="264"/>
    <x v="2617"/>
    <n v="377"/>
    <x v="1"/>
    <s v="Kelci Walkden"/>
    <n v="2024"/>
    <m/>
    <n v="6.43"/>
    <n v="2424.1099999999997"/>
    <x v="5027"/>
  </r>
  <r>
    <x v="5075"/>
    <s v="SP17"/>
    <s v="P15"/>
    <s v="G5"/>
    <x v="226"/>
    <x v="576"/>
    <n v="422"/>
    <x v="0"/>
    <s v="Kelci Walkden"/>
    <n v="2024"/>
    <m/>
    <n v="12.41"/>
    <n v="5237.0200000000004"/>
    <x v="5028"/>
  </r>
  <r>
    <x v="5076"/>
    <s v="SP17"/>
    <s v="P16"/>
    <s v="G2"/>
    <x v="13"/>
    <x v="2286"/>
    <n v="85"/>
    <x v="0"/>
    <s v="Kelci Walkden"/>
    <n v="2024"/>
    <m/>
    <n v="9.57"/>
    <n v="813.45"/>
    <x v="5029"/>
  </r>
  <r>
    <x v="5077"/>
    <s v="SP17"/>
    <s v="P16"/>
    <s v="G3"/>
    <x v="358"/>
    <x v="338"/>
    <n v="176"/>
    <x v="0"/>
    <s v="Kelci Walkden"/>
    <n v="2023"/>
    <m/>
    <n v="9.57"/>
    <n v="1684.3200000000002"/>
    <x v="5030"/>
  </r>
  <r>
    <x v="5078"/>
    <s v="SP17"/>
    <s v="P17"/>
    <s v="G2"/>
    <x v="201"/>
    <x v="3315"/>
    <n v="186"/>
    <x v="0"/>
    <s v="Kelci Walkden"/>
    <n v="2023"/>
    <m/>
    <n v="8.43"/>
    <n v="1567.98"/>
    <x v="5031"/>
  </r>
  <r>
    <x v="5079"/>
    <s v="SP17"/>
    <s v="P17"/>
    <s v="G4"/>
    <x v="243"/>
    <x v="3009"/>
    <n v="220"/>
    <x v="0"/>
    <s v="Kelci Walkden"/>
    <n v="2023"/>
    <m/>
    <n v="8.43"/>
    <n v="1854.6"/>
    <x v="5032"/>
  </r>
  <r>
    <x v="5080"/>
    <s v="SP17"/>
    <s v="P17"/>
    <s v="G6"/>
    <x v="339"/>
    <x v="2219"/>
    <n v="418"/>
    <x v="0"/>
    <s v="Kelci Walkden"/>
    <n v="2023"/>
    <m/>
    <n v="8.43"/>
    <n v="3523.74"/>
    <x v="5033"/>
  </r>
  <r>
    <x v="5081"/>
    <s v="SP17"/>
    <s v="P17"/>
    <s v="G5"/>
    <x v="367"/>
    <x v="2953"/>
    <n v="85"/>
    <x v="0"/>
    <s v="Kelci Walkden"/>
    <n v="2024"/>
    <m/>
    <n v="8.43"/>
    <n v="716.55"/>
    <x v="5034"/>
  </r>
  <r>
    <x v="5082"/>
    <s v="SP17"/>
    <s v="P18"/>
    <s v="G3"/>
    <x v="363"/>
    <x v="699"/>
    <n v="300"/>
    <x v="0"/>
    <s v="Kelci Walkden"/>
    <n v="2023"/>
    <m/>
    <n v="6.8"/>
    <n v="2040"/>
    <x v="5035"/>
  </r>
  <r>
    <x v="5083"/>
    <s v="SP17"/>
    <s v="P18"/>
    <s v="G5"/>
    <x v="425"/>
    <x v="3206"/>
    <n v="232"/>
    <x v="0"/>
    <s v="Kelci Walkden"/>
    <n v="2023"/>
    <m/>
    <n v="6.8"/>
    <n v="1577.6"/>
    <x v="5036"/>
  </r>
  <r>
    <x v="5084"/>
    <s v="SP17"/>
    <s v="P18"/>
    <s v="G5"/>
    <x v="430"/>
    <x v="344"/>
    <n v="452"/>
    <x v="1"/>
    <s v="Kelci Walkden"/>
    <n v="2024"/>
    <m/>
    <n v="6.8"/>
    <n v="3073.6"/>
    <x v="5037"/>
  </r>
  <r>
    <x v="5085"/>
    <s v="SP17"/>
    <s v="P18"/>
    <s v="G6"/>
    <x v="428"/>
    <x v="1119"/>
    <n v="36"/>
    <x v="0"/>
    <s v="Kelci Walkden"/>
    <n v="2024"/>
    <m/>
    <n v="6.8"/>
    <n v="244.79999999999998"/>
    <x v="5038"/>
  </r>
  <r>
    <x v="5086"/>
    <s v="SP17"/>
    <s v="P19"/>
    <s v="G4"/>
    <x v="66"/>
    <x v="2300"/>
    <n v="182"/>
    <x v="0"/>
    <s v="Kelci Walkden"/>
    <n v="2023"/>
    <m/>
    <n v="5.04"/>
    <n v="917.28"/>
    <x v="5039"/>
  </r>
  <r>
    <x v="5087"/>
    <s v="SP17"/>
    <s v="P20"/>
    <s v="G2"/>
    <x v="9"/>
    <x v="3281"/>
    <n v="246"/>
    <x v="0"/>
    <s v="Kelci Walkden"/>
    <n v="2024"/>
    <m/>
    <n v="2.76"/>
    <n v="678.95999999999992"/>
    <x v="5040"/>
  </r>
  <r>
    <x v="5088"/>
    <s v="SP17"/>
    <s v="P20"/>
    <s v="G3"/>
    <x v="107"/>
    <x v="3316"/>
    <n v="246"/>
    <x v="0"/>
    <s v="Kelci Walkden"/>
    <n v="2023"/>
    <m/>
    <n v="2.76"/>
    <n v="678.95999999999992"/>
    <x v="5041"/>
  </r>
  <r>
    <x v="5089"/>
    <s v="SP17"/>
    <s v="P21"/>
    <s v="G1"/>
    <x v="36"/>
    <x v="3317"/>
    <n v="325"/>
    <x v="0"/>
    <s v="Kelci Walkden"/>
    <n v="2023"/>
    <m/>
    <n v="3.32"/>
    <n v="1079"/>
    <x v="5042"/>
  </r>
  <r>
    <x v="5090"/>
    <s v="SP17"/>
    <s v="P21"/>
    <s v="G2"/>
    <x v="86"/>
    <x v="3318"/>
    <n v="427"/>
    <x v="0"/>
    <s v="Kelci Walkden"/>
    <n v="2023"/>
    <m/>
    <n v="3.32"/>
    <n v="1417.6399999999999"/>
    <x v="5043"/>
  </r>
  <r>
    <x v="5091"/>
    <s v="SP17"/>
    <s v="P21"/>
    <s v="G2"/>
    <x v="445"/>
    <x v="971"/>
    <n v="438"/>
    <x v="0"/>
    <s v="Kelci Walkden"/>
    <n v="2024"/>
    <m/>
    <n v="3.32"/>
    <n v="1454.1599999999999"/>
    <x v="5044"/>
  </r>
  <r>
    <x v="5092"/>
    <s v="SP17"/>
    <s v="P22"/>
    <s v="G6"/>
    <x v="225"/>
    <x v="3319"/>
    <n v="407"/>
    <x v="1"/>
    <s v="Kelci Walkden"/>
    <n v="2024"/>
    <m/>
    <n v="2.65"/>
    <n v="1078.55"/>
    <x v="5045"/>
  </r>
  <r>
    <x v="5093"/>
    <s v="SP17"/>
    <s v="P22"/>
    <s v="G6"/>
    <x v="240"/>
    <x v="1725"/>
    <n v="440"/>
    <x v="0"/>
    <s v="Kelci Walkden"/>
    <n v="2023"/>
    <m/>
    <n v="2.65"/>
    <n v="1166"/>
    <x v="5046"/>
  </r>
  <r>
    <x v="5094"/>
    <s v="SP17"/>
    <s v="P22"/>
    <s v="G5"/>
    <x v="100"/>
    <x v="448"/>
    <n v="72"/>
    <x v="0"/>
    <s v="Kelci Walkden"/>
    <n v="2023"/>
    <m/>
    <n v="2.65"/>
    <n v="190.79999999999998"/>
    <x v="5047"/>
  </r>
  <r>
    <x v="5095"/>
    <s v="SP17"/>
    <s v="P22"/>
    <s v="G1"/>
    <x v="105"/>
    <x v="3320"/>
    <n v="403"/>
    <x v="1"/>
    <s v="Kelci Walkden"/>
    <n v="2024"/>
    <m/>
    <n v="2.65"/>
    <n v="1067.95"/>
    <x v="5048"/>
  </r>
  <r>
    <x v="5096"/>
    <s v="SP17"/>
    <s v="P22"/>
    <s v="G2"/>
    <x v="228"/>
    <x v="3321"/>
    <n v="597"/>
    <x v="0"/>
    <s v="Kelci Walkden"/>
    <n v="2023"/>
    <m/>
    <n v="2.65"/>
    <n v="1582.05"/>
    <x v="5049"/>
  </r>
  <r>
    <x v="5097"/>
    <s v="SP17"/>
    <s v="P22"/>
    <s v="G1"/>
    <x v="140"/>
    <x v="3322"/>
    <n v="514"/>
    <x v="0"/>
    <s v="Kelci Walkden"/>
    <n v="2023"/>
    <m/>
    <n v="2.65"/>
    <n v="1362.1"/>
    <x v="5050"/>
  </r>
  <r>
    <x v="5098"/>
    <s v="SP17"/>
    <s v="P22"/>
    <s v="G5"/>
    <x v="134"/>
    <x v="3323"/>
    <n v="318"/>
    <x v="0"/>
    <s v="Kelci Walkden"/>
    <n v="2024"/>
    <m/>
    <n v="2.65"/>
    <n v="842.69999999999993"/>
    <x v="5051"/>
  </r>
  <r>
    <x v="5099"/>
    <s v="SP17"/>
    <s v="P01"/>
    <s v="G1"/>
    <x v="366"/>
    <x v="583"/>
    <n v="236"/>
    <x v="0"/>
    <s v="Kelci Walkden"/>
    <n v="2024"/>
    <m/>
    <n v="5.26"/>
    <n v="1241.3599999999999"/>
    <x v="5052"/>
  </r>
  <r>
    <x v="5100"/>
    <s v="SP17"/>
    <s v="P02"/>
    <s v="G6"/>
    <x v="333"/>
    <x v="3324"/>
    <n v="224"/>
    <x v="0"/>
    <s v="Kelci Walkden"/>
    <n v="2023"/>
    <m/>
    <n v="7.48"/>
    <n v="1675.52"/>
    <x v="5053"/>
  </r>
  <r>
    <x v="5101"/>
    <s v="SP17"/>
    <s v="P03"/>
    <s v="G4"/>
    <x v="175"/>
    <x v="2152"/>
    <n v="292"/>
    <x v="3"/>
    <s v="Kelci Walkden"/>
    <n v="2023"/>
    <m/>
    <n v="5.15"/>
    <n v="1503.8000000000002"/>
    <x v="5054"/>
  </r>
  <r>
    <x v="5102"/>
    <s v="SP17"/>
    <s v="P04"/>
    <s v="G5"/>
    <x v="452"/>
    <x v="2617"/>
    <n v="659"/>
    <x v="0"/>
    <s v="Kelci Walkden"/>
    <n v="2023"/>
    <m/>
    <n v="3.85"/>
    <n v="2537.15"/>
    <x v="5055"/>
  </r>
  <r>
    <x v="5103"/>
    <s v="SP17"/>
    <s v="P04"/>
    <s v="G6"/>
    <x v="63"/>
    <x v="825"/>
    <n v="631"/>
    <x v="0"/>
    <s v="Kelci Walkden"/>
    <n v="2023"/>
    <m/>
    <n v="3.85"/>
    <n v="2429.35"/>
    <x v="5056"/>
  </r>
  <r>
    <x v="5104"/>
    <s v="SP17"/>
    <s v="P04"/>
    <s v="G4"/>
    <x v="307"/>
    <x v="1409"/>
    <n v="1102"/>
    <x v="0"/>
    <s v="Kelci Walkden"/>
    <n v="2023"/>
    <m/>
    <n v="3.85"/>
    <n v="4242.7"/>
    <x v="5057"/>
  </r>
  <r>
    <x v="5105"/>
    <s v="SP17"/>
    <s v="P05"/>
    <s v="G4"/>
    <x v="336"/>
    <x v="3325"/>
    <n v="303"/>
    <x v="0"/>
    <s v="Kelci Walkden"/>
    <n v="2023"/>
    <m/>
    <n v="5.72"/>
    <n v="1733.1599999999999"/>
    <x v="5058"/>
  </r>
  <r>
    <x v="5106"/>
    <s v="SP17"/>
    <s v="P05"/>
    <s v="G2"/>
    <x v="54"/>
    <x v="1334"/>
    <n v="1182"/>
    <x v="1"/>
    <s v="Kelci Walkden"/>
    <n v="2024"/>
    <m/>
    <n v="5.72"/>
    <n v="6761.04"/>
    <x v="5059"/>
  </r>
  <r>
    <x v="5107"/>
    <s v="SP17"/>
    <s v="P05"/>
    <s v="G6"/>
    <x v="66"/>
    <x v="983"/>
    <n v="793"/>
    <x v="0"/>
    <s v="Kelci Walkden"/>
    <n v="2023"/>
    <m/>
    <n v="5.72"/>
    <n v="4535.96"/>
    <x v="3954"/>
  </r>
  <r>
    <x v="5108"/>
    <s v="SP17"/>
    <s v="P05"/>
    <s v="G2"/>
    <x v="329"/>
    <x v="3326"/>
    <n v="853"/>
    <x v="0"/>
    <s v="Kelci Walkden"/>
    <n v="2023"/>
    <m/>
    <n v="5.72"/>
    <n v="4879.16"/>
    <x v="5060"/>
  </r>
  <r>
    <x v="5109"/>
    <s v="SP17"/>
    <s v="P06"/>
    <s v="G2"/>
    <x v="63"/>
    <x v="3327"/>
    <n v="67"/>
    <x v="0"/>
    <s v="Kelci Walkden"/>
    <n v="2023"/>
    <m/>
    <n v="6.31"/>
    <n v="422.77"/>
    <x v="5061"/>
  </r>
  <r>
    <x v="5110"/>
    <s v="SP17"/>
    <s v="P06"/>
    <s v="G4"/>
    <x v="369"/>
    <x v="1040"/>
    <n v="220"/>
    <x v="0"/>
    <s v="Kelci Walkden"/>
    <n v="2023"/>
    <m/>
    <n v="6.31"/>
    <n v="1388.1999999999998"/>
    <x v="5062"/>
  </r>
  <r>
    <x v="5111"/>
    <s v="SP17"/>
    <s v="P07"/>
    <s v="G4"/>
    <x v="190"/>
    <x v="1610"/>
    <n v="174"/>
    <x v="0"/>
    <s v="Kelci Walkden"/>
    <n v="2023"/>
    <m/>
    <n v="9.94"/>
    <n v="1729.56"/>
    <x v="5063"/>
  </r>
  <r>
    <x v="5112"/>
    <s v="SP17"/>
    <s v="P07"/>
    <s v="G4"/>
    <x v="134"/>
    <x v="1147"/>
    <n v="223"/>
    <x v="0"/>
    <s v="Kelci Walkden"/>
    <n v="2024"/>
    <m/>
    <n v="9.94"/>
    <n v="2216.62"/>
    <x v="5064"/>
  </r>
  <r>
    <x v="5113"/>
    <s v="SP17"/>
    <s v="P08"/>
    <s v="G1"/>
    <x v="281"/>
    <x v="3328"/>
    <n v="417"/>
    <x v="0"/>
    <s v="Kelci Walkden"/>
    <n v="2024"/>
    <m/>
    <n v="7.73"/>
    <n v="3223.4100000000003"/>
    <x v="5065"/>
  </r>
  <r>
    <x v="5114"/>
    <s v="SP17"/>
    <s v="P08"/>
    <s v="G6"/>
    <x v="444"/>
    <x v="3025"/>
    <n v="152"/>
    <x v="3"/>
    <s v="Kelci Walkden"/>
    <n v="2024"/>
    <m/>
    <n v="7.73"/>
    <n v="1174.96"/>
    <x v="5066"/>
  </r>
  <r>
    <x v="5115"/>
    <s v="SP17"/>
    <s v="P08"/>
    <s v="G4"/>
    <x v="222"/>
    <x v="2036"/>
    <n v="290"/>
    <x v="0"/>
    <s v="Kelci Walkden"/>
    <n v="2024"/>
    <m/>
    <n v="7.73"/>
    <n v="2241.7000000000003"/>
    <x v="5067"/>
  </r>
  <r>
    <x v="5116"/>
    <s v="SP17"/>
    <s v="P08"/>
    <s v="G2"/>
    <x v="311"/>
    <x v="3329"/>
    <n v="432"/>
    <x v="0"/>
    <s v="Kelci Walkden"/>
    <n v="2023"/>
    <m/>
    <n v="7.73"/>
    <n v="3339.36"/>
    <x v="5068"/>
  </r>
  <r>
    <x v="5117"/>
    <s v="SP17"/>
    <s v="P08"/>
    <s v="G2"/>
    <x v="249"/>
    <x v="2860"/>
    <n v="238"/>
    <x v="1"/>
    <s v="Kelci Walkden"/>
    <n v="2024"/>
    <m/>
    <n v="7.73"/>
    <n v="1839.74"/>
    <x v="5069"/>
  </r>
  <r>
    <x v="5118"/>
    <s v="SP17"/>
    <s v="P08"/>
    <s v="G1"/>
    <x v="401"/>
    <x v="3330"/>
    <n v="576"/>
    <x v="0"/>
    <s v="Kelci Walkden"/>
    <n v="2023"/>
    <m/>
    <n v="7.73"/>
    <n v="4452.4800000000005"/>
    <x v="5070"/>
  </r>
  <r>
    <x v="5119"/>
    <s v="SP17"/>
    <s v="P08"/>
    <s v="G6"/>
    <x v="162"/>
    <x v="3331"/>
    <n v="245"/>
    <x v="0"/>
    <s v="Kelci Walkden"/>
    <n v="2023"/>
    <m/>
    <n v="7.73"/>
    <n v="1893.8500000000001"/>
    <x v="5071"/>
  </r>
  <r>
    <x v="5120"/>
    <s v="SP17"/>
    <s v="P10"/>
    <s v="G2"/>
    <x v="338"/>
    <x v="3332"/>
    <n v="757"/>
    <x v="0"/>
    <s v="Kelci Walkden"/>
    <n v="2023"/>
    <m/>
    <n v="8.2200000000000006"/>
    <n v="6222.5400000000009"/>
    <x v="5072"/>
  </r>
  <r>
    <x v="5121"/>
    <s v="SP17"/>
    <s v="P10"/>
    <s v="G1"/>
    <x v="38"/>
    <x v="3333"/>
    <n v="58"/>
    <x v="0"/>
    <s v="Kelci Walkden"/>
    <n v="2024"/>
    <m/>
    <n v="8.2200000000000006"/>
    <n v="476.76000000000005"/>
    <x v="5073"/>
  </r>
  <r>
    <x v="5122"/>
    <s v="SP17"/>
    <s v="P11"/>
    <s v="G2"/>
    <x v="353"/>
    <x v="3334"/>
    <n v="537"/>
    <x v="0"/>
    <s v="Kelci Walkden"/>
    <n v="2024"/>
    <m/>
    <n v="10.23"/>
    <n v="5493.51"/>
    <x v="5074"/>
  </r>
  <r>
    <x v="5123"/>
    <s v="SP17"/>
    <s v="P11"/>
    <s v="G1"/>
    <x v="10"/>
    <x v="3335"/>
    <n v="246"/>
    <x v="0"/>
    <s v="Kelci Walkden"/>
    <n v="2023"/>
    <m/>
    <n v="10.23"/>
    <n v="2516.58"/>
    <x v="5075"/>
  </r>
  <r>
    <x v="5124"/>
    <s v="SP17"/>
    <s v="P11"/>
    <s v="G1"/>
    <x v="83"/>
    <x v="228"/>
    <n v="220"/>
    <x v="0"/>
    <s v="Kelci Walkden"/>
    <n v="2023"/>
    <m/>
    <n v="10.23"/>
    <n v="2250.6"/>
    <x v="5076"/>
  </r>
  <r>
    <x v="5125"/>
    <s v="SP17"/>
    <s v="P11"/>
    <s v="G3"/>
    <x v="103"/>
    <x v="522"/>
    <n v="158"/>
    <x v="0"/>
    <s v="Kelci Walkden"/>
    <n v="2023"/>
    <m/>
    <n v="10.23"/>
    <n v="1616.3400000000001"/>
    <x v="5077"/>
  </r>
  <r>
    <x v="5126"/>
    <s v="SP17"/>
    <s v="P11"/>
    <s v="G4"/>
    <x v="57"/>
    <x v="375"/>
    <n v="261"/>
    <x v="0"/>
    <s v="Kelci Walkden"/>
    <n v="2024"/>
    <m/>
    <n v="10.23"/>
    <n v="2670.03"/>
    <x v="5078"/>
  </r>
  <r>
    <x v="5127"/>
    <s v="SP17"/>
    <s v="P12"/>
    <s v="G6"/>
    <x v="357"/>
    <x v="1121"/>
    <n v="367"/>
    <x v="0"/>
    <s v="Kelci Walkden"/>
    <n v="2024"/>
    <m/>
    <n v="4.74"/>
    <n v="1739.5800000000002"/>
    <x v="5079"/>
  </r>
  <r>
    <x v="5128"/>
    <s v="SP17"/>
    <s v="P12"/>
    <s v="G2"/>
    <x v="330"/>
    <x v="1173"/>
    <n v="610"/>
    <x v="0"/>
    <s v="Kelci Walkden"/>
    <n v="2024"/>
    <m/>
    <n v="4.74"/>
    <n v="2891.4"/>
    <x v="5080"/>
  </r>
  <r>
    <x v="5129"/>
    <s v="SP17"/>
    <s v="P13"/>
    <s v="G5"/>
    <x v="47"/>
    <x v="3336"/>
    <n v="792"/>
    <x v="2"/>
    <s v="Kelci Walkden"/>
    <n v="2024"/>
    <m/>
    <n v="10.51"/>
    <n v="8323.92"/>
    <x v="5081"/>
  </r>
  <r>
    <x v="5130"/>
    <s v="SP17"/>
    <s v="P13"/>
    <s v="G6"/>
    <x v="147"/>
    <x v="450"/>
    <n v="515"/>
    <x v="0"/>
    <s v="Kelci Walkden"/>
    <n v="2023"/>
    <m/>
    <n v="10.51"/>
    <n v="5412.65"/>
    <x v="5082"/>
  </r>
  <r>
    <x v="5131"/>
    <s v="SP17"/>
    <s v="P13"/>
    <s v="G2"/>
    <x v="175"/>
    <x v="1269"/>
    <n v="982"/>
    <x v="0"/>
    <s v="Kelci Walkden"/>
    <n v="2023"/>
    <m/>
    <n v="10.51"/>
    <n v="10320.82"/>
    <x v="5083"/>
  </r>
  <r>
    <x v="5132"/>
    <s v="SP17"/>
    <s v="P13"/>
    <s v="G1"/>
    <x v="38"/>
    <x v="2249"/>
    <n v="323"/>
    <x v="0"/>
    <s v="Kelci Walkden"/>
    <n v="2024"/>
    <m/>
    <n v="10.51"/>
    <n v="3394.73"/>
    <x v="5084"/>
  </r>
  <r>
    <x v="5133"/>
    <s v="SP17"/>
    <s v="P13"/>
    <s v="G2"/>
    <x v="381"/>
    <x v="3337"/>
    <n v="155"/>
    <x v="0"/>
    <s v="Kelci Walkden"/>
    <n v="2023"/>
    <m/>
    <n v="10.51"/>
    <n v="1629.05"/>
    <x v="5085"/>
  </r>
  <r>
    <x v="5134"/>
    <s v="SP17"/>
    <s v="P13"/>
    <s v="G6"/>
    <x v="350"/>
    <x v="3338"/>
    <n v="1712"/>
    <x v="0"/>
    <s v="Kelci Walkden"/>
    <n v="2023"/>
    <m/>
    <n v="10.51"/>
    <n v="17993.12"/>
    <x v="5086"/>
  </r>
  <r>
    <x v="5135"/>
    <s v="SP17"/>
    <s v="P13"/>
    <s v="G1"/>
    <x v="193"/>
    <x v="2241"/>
    <n v="68"/>
    <x v="0"/>
    <s v="Kelci Walkden"/>
    <n v="2023"/>
    <m/>
    <n v="10.51"/>
    <n v="714.68"/>
    <x v="5087"/>
  </r>
  <r>
    <x v="5136"/>
    <s v="SP17"/>
    <s v="P13"/>
    <s v="G2"/>
    <x v="12"/>
    <x v="3126"/>
    <n v="468"/>
    <x v="0"/>
    <s v="Kelci Walkden"/>
    <n v="2023"/>
    <m/>
    <n v="10.51"/>
    <n v="4918.68"/>
    <x v="5088"/>
  </r>
  <r>
    <x v="5137"/>
    <s v="SP17"/>
    <s v="P13"/>
    <s v="G6"/>
    <x v="36"/>
    <x v="1766"/>
    <n v="223"/>
    <x v="0"/>
    <s v="Kelci Walkden"/>
    <n v="2023"/>
    <m/>
    <n v="10.51"/>
    <n v="2343.73"/>
    <x v="5089"/>
  </r>
  <r>
    <x v="5138"/>
    <s v="SP17"/>
    <s v="P14"/>
    <s v="G6"/>
    <x v="47"/>
    <x v="1615"/>
    <n v="399"/>
    <x v="2"/>
    <s v="Kelci Walkden"/>
    <n v="2024"/>
    <m/>
    <n v="6.43"/>
    <n v="2565.5699999999997"/>
    <x v="5090"/>
  </r>
  <r>
    <x v="5139"/>
    <s v="SP17"/>
    <s v="P14"/>
    <s v="G4"/>
    <x v="210"/>
    <x v="1647"/>
    <n v="1"/>
    <x v="0"/>
    <s v="Kelci Walkden"/>
    <n v="2023"/>
    <m/>
    <n v="6.43"/>
    <n v="6.43"/>
    <x v="5091"/>
  </r>
  <r>
    <x v="5140"/>
    <s v="SP17"/>
    <s v="P14"/>
    <s v="G5"/>
    <x v="328"/>
    <x v="3339"/>
    <n v="286"/>
    <x v="0"/>
    <s v="Kelci Walkden"/>
    <n v="2023"/>
    <m/>
    <n v="6.43"/>
    <n v="1838.98"/>
    <x v="5092"/>
  </r>
  <r>
    <x v="5141"/>
    <s v="SP17"/>
    <s v="P14"/>
    <s v="G2"/>
    <x v="443"/>
    <x v="1669"/>
    <n v="240"/>
    <x v="1"/>
    <s v="Kelci Walkden"/>
    <n v="2024"/>
    <m/>
    <n v="6.43"/>
    <n v="1543.1999999999998"/>
    <x v="5093"/>
  </r>
  <r>
    <x v="5142"/>
    <s v="SP17"/>
    <s v="P16"/>
    <s v="G5"/>
    <x v="102"/>
    <x v="3340"/>
    <n v="403"/>
    <x v="0"/>
    <s v="Kelci Walkden"/>
    <n v="2024"/>
    <m/>
    <n v="9.57"/>
    <n v="3856.71"/>
    <x v="5094"/>
  </r>
  <r>
    <x v="5143"/>
    <s v="SP17"/>
    <s v="P16"/>
    <s v="G6"/>
    <x v="37"/>
    <x v="2566"/>
    <n v="491"/>
    <x v="0"/>
    <s v="Kelci Walkden"/>
    <n v="2023"/>
    <m/>
    <n v="9.57"/>
    <n v="4698.87"/>
    <x v="5095"/>
  </r>
  <r>
    <x v="5144"/>
    <s v="SP17"/>
    <s v="P16"/>
    <s v="G2"/>
    <x v="263"/>
    <x v="311"/>
    <n v="356"/>
    <x v="0"/>
    <s v="Kelci Walkden"/>
    <n v="2023"/>
    <m/>
    <n v="9.57"/>
    <n v="3406.92"/>
    <x v="5096"/>
  </r>
  <r>
    <x v="5145"/>
    <s v="SP17"/>
    <s v="P16"/>
    <s v="G6"/>
    <x v="284"/>
    <x v="1023"/>
    <n v="78"/>
    <x v="0"/>
    <s v="Kelci Walkden"/>
    <n v="2024"/>
    <m/>
    <n v="9.57"/>
    <n v="746.46"/>
    <x v="3799"/>
  </r>
  <r>
    <x v="5146"/>
    <s v="SP17"/>
    <s v="P18"/>
    <s v="G6"/>
    <x v="268"/>
    <x v="3080"/>
    <n v="494"/>
    <x v="0"/>
    <s v="Kelci Walkden"/>
    <n v="2024"/>
    <m/>
    <n v="6.8"/>
    <n v="3359.2"/>
    <x v="5097"/>
  </r>
  <r>
    <x v="5147"/>
    <s v="SP17"/>
    <s v="P18"/>
    <s v="G5"/>
    <x v="129"/>
    <x v="3341"/>
    <n v="1606"/>
    <x v="0"/>
    <s v="Kelci Walkden"/>
    <n v="2023"/>
    <m/>
    <n v="6.8"/>
    <n v="10920.8"/>
    <x v="5098"/>
  </r>
  <r>
    <x v="5148"/>
    <s v="SP17"/>
    <s v="P19"/>
    <s v="G2"/>
    <x v="230"/>
    <x v="602"/>
    <n v="71"/>
    <x v="0"/>
    <s v="Kelci Walkden"/>
    <n v="2023"/>
    <m/>
    <n v="5.04"/>
    <n v="357.84"/>
    <x v="5099"/>
  </r>
  <r>
    <x v="5149"/>
    <s v="SP17"/>
    <s v="P20"/>
    <s v="G2"/>
    <x v="74"/>
    <x v="1165"/>
    <n v="400"/>
    <x v="0"/>
    <s v="Kelci Walkden"/>
    <n v="2024"/>
    <m/>
    <n v="2.76"/>
    <n v="1104"/>
    <x v="1292"/>
  </r>
  <r>
    <x v="5150"/>
    <s v="SP17"/>
    <s v="P21"/>
    <s v="G2"/>
    <x v="299"/>
    <x v="3342"/>
    <n v="789"/>
    <x v="0"/>
    <s v="Kelci Walkden"/>
    <n v="2023"/>
    <m/>
    <n v="3.32"/>
    <n v="2619.48"/>
    <x v="5100"/>
  </r>
  <r>
    <x v="5151"/>
    <s v="SP17"/>
    <s v="P21"/>
    <s v="G1"/>
    <x v="179"/>
    <x v="3343"/>
    <n v="807"/>
    <x v="0"/>
    <s v="Kelci Walkden"/>
    <n v="2023"/>
    <m/>
    <n v="3.32"/>
    <n v="2679.24"/>
    <x v="5101"/>
  </r>
  <r>
    <x v="5152"/>
    <s v="SP17"/>
    <s v="P22"/>
    <s v="G4"/>
    <x v="169"/>
    <x v="3344"/>
    <n v="462"/>
    <x v="1"/>
    <s v="Kelci Walkden"/>
    <n v="2024"/>
    <m/>
    <n v="2.65"/>
    <n v="1224.3"/>
    <x v="5102"/>
  </r>
  <r>
    <x v="5153"/>
    <s v="SP17"/>
    <s v="P22"/>
    <s v="G4"/>
    <x v="11"/>
    <x v="3345"/>
    <n v="57"/>
    <x v="2"/>
    <s v="Kelci Walkden"/>
    <n v="2024"/>
    <m/>
    <n v="2.65"/>
    <n v="151.04999999999998"/>
    <x v="5103"/>
  </r>
  <r>
    <x v="5154"/>
    <s v="SP17"/>
    <s v="P22"/>
    <s v="G6"/>
    <x v="230"/>
    <x v="758"/>
    <n v="248"/>
    <x v="0"/>
    <s v="Kelci Walkden"/>
    <n v="2023"/>
    <m/>
    <n v="2.65"/>
    <n v="657.19999999999993"/>
    <x v="5104"/>
  </r>
  <r>
    <x v="5155"/>
    <s v="SP17"/>
    <s v="P22"/>
    <s v="G6"/>
    <x v="66"/>
    <x v="1823"/>
    <n v="254"/>
    <x v="0"/>
    <s v="Kelci Walkden"/>
    <n v="2023"/>
    <m/>
    <n v="2.65"/>
    <n v="673.1"/>
    <x v="5105"/>
  </r>
  <r>
    <x v="5156"/>
    <s v="SP17"/>
    <s v="P22"/>
    <s v="G4"/>
    <x v="219"/>
    <x v="757"/>
    <n v="348"/>
    <x v="0"/>
    <s v="Kelci Walkden"/>
    <n v="2023"/>
    <m/>
    <n v="2.65"/>
    <n v="922.19999999999993"/>
    <x v="5106"/>
  </r>
  <r>
    <x v="5157"/>
    <s v="SP17"/>
    <s v="P22"/>
    <s v="G5"/>
    <x v="311"/>
    <x v="3255"/>
    <n v="206"/>
    <x v="0"/>
    <s v="Kelci Walkden"/>
    <n v="2023"/>
    <m/>
    <n v="2.65"/>
    <n v="545.9"/>
    <x v="5107"/>
  </r>
  <r>
    <x v="5158"/>
    <s v="SP17"/>
    <s v="P01"/>
    <s v="G5"/>
    <x v="29"/>
    <x v="1239"/>
    <n v="418"/>
    <x v="0"/>
    <s v="Kelci Walkden"/>
    <n v="2023"/>
    <m/>
    <n v="5.26"/>
    <n v="2198.6799999999998"/>
    <x v="5108"/>
  </r>
  <r>
    <x v="5159"/>
    <s v="SP17"/>
    <s v="P01"/>
    <s v="G5"/>
    <x v="282"/>
    <x v="2376"/>
    <n v="390"/>
    <x v="0"/>
    <s v="Kelci Walkden"/>
    <n v="2024"/>
    <m/>
    <n v="5.26"/>
    <n v="2051.4"/>
    <x v="5109"/>
  </r>
  <r>
    <x v="5160"/>
    <s v="SP17"/>
    <s v="P03"/>
    <s v="G4"/>
    <x v="77"/>
    <x v="1665"/>
    <n v="752"/>
    <x v="0"/>
    <s v="Kelci Walkden"/>
    <n v="2023"/>
    <m/>
    <n v="5.15"/>
    <n v="3872.8"/>
    <x v="5110"/>
  </r>
  <r>
    <x v="5161"/>
    <s v="SP17"/>
    <s v="P04"/>
    <s v="G1"/>
    <x v="112"/>
    <x v="3346"/>
    <n v="440"/>
    <x v="0"/>
    <s v="Kelci Walkden"/>
    <n v="2023"/>
    <m/>
    <n v="3.85"/>
    <n v="1694"/>
    <x v="5111"/>
  </r>
  <r>
    <x v="5162"/>
    <s v="SP17"/>
    <s v="P04"/>
    <s v="G2"/>
    <x v="220"/>
    <x v="3347"/>
    <n v="1575"/>
    <x v="0"/>
    <s v="Kelci Walkden"/>
    <n v="2023"/>
    <m/>
    <n v="3.85"/>
    <n v="6063.75"/>
    <x v="5112"/>
  </r>
  <r>
    <x v="5163"/>
    <s v="SP17"/>
    <s v="P04"/>
    <s v="G1"/>
    <x v="29"/>
    <x v="206"/>
    <n v="1010"/>
    <x v="0"/>
    <s v="Kelci Walkden"/>
    <n v="2023"/>
    <m/>
    <n v="3.85"/>
    <n v="3888.5"/>
    <x v="5113"/>
  </r>
  <r>
    <x v="5164"/>
    <s v="SP17"/>
    <s v="P04"/>
    <s v="G2"/>
    <x v="413"/>
    <x v="1641"/>
    <n v="134"/>
    <x v="0"/>
    <s v="Kelci Walkden"/>
    <n v="2023"/>
    <m/>
    <n v="3.85"/>
    <n v="515.9"/>
    <x v="5114"/>
  </r>
  <r>
    <x v="5165"/>
    <s v="SP17"/>
    <s v="P04"/>
    <s v="G2"/>
    <x v="83"/>
    <x v="322"/>
    <n v="419"/>
    <x v="0"/>
    <s v="Kelci Walkden"/>
    <n v="2023"/>
    <m/>
    <n v="3.85"/>
    <n v="1613.15"/>
    <x v="5115"/>
  </r>
  <r>
    <x v="5166"/>
    <s v="SP17"/>
    <s v="P04"/>
    <s v="G4"/>
    <x v="400"/>
    <x v="1787"/>
    <n v="1031"/>
    <x v="0"/>
    <s v="Kelci Walkden"/>
    <n v="2023"/>
    <m/>
    <n v="3.85"/>
    <n v="3969.35"/>
    <x v="5116"/>
  </r>
  <r>
    <x v="5167"/>
    <s v="SP17"/>
    <s v="P04"/>
    <s v="G3"/>
    <x v="172"/>
    <x v="2182"/>
    <n v="1321"/>
    <x v="0"/>
    <s v="Kelci Walkden"/>
    <n v="2023"/>
    <m/>
    <n v="3.85"/>
    <n v="5085.8500000000004"/>
    <x v="5117"/>
  </r>
  <r>
    <x v="5168"/>
    <s v="SP17"/>
    <s v="P05"/>
    <s v="G1"/>
    <x v="11"/>
    <x v="3045"/>
    <n v="560"/>
    <x v="2"/>
    <s v="Kelci Walkden"/>
    <n v="2024"/>
    <m/>
    <n v="5.72"/>
    <n v="3203.2"/>
    <x v="5118"/>
  </r>
  <r>
    <x v="5169"/>
    <s v="SP17"/>
    <s v="P05"/>
    <s v="G1"/>
    <x v="44"/>
    <x v="3348"/>
    <n v="215"/>
    <x v="0"/>
    <s v="Kelci Walkden"/>
    <n v="2023"/>
    <m/>
    <n v="5.72"/>
    <n v="1229.8"/>
    <x v="5119"/>
  </r>
  <r>
    <x v="5170"/>
    <s v="SP17"/>
    <s v="P05"/>
    <s v="G1"/>
    <x v="73"/>
    <x v="3349"/>
    <n v="73"/>
    <x v="0"/>
    <s v="Kelci Walkden"/>
    <n v="2024"/>
    <m/>
    <n v="5.72"/>
    <n v="417.56"/>
    <x v="5120"/>
  </r>
  <r>
    <x v="5171"/>
    <s v="SP17"/>
    <s v="P05"/>
    <s v="G3"/>
    <x v="276"/>
    <x v="3350"/>
    <n v="89"/>
    <x v="0"/>
    <s v="Kelci Walkden"/>
    <n v="2023"/>
    <m/>
    <n v="5.72"/>
    <n v="509.08"/>
    <x v="5121"/>
  </r>
  <r>
    <x v="5172"/>
    <s v="SP17"/>
    <s v="P05"/>
    <s v="G5"/>
    <x v="401"/>
    <x v="3351"/>
    <n v="50"/>
    <x v="0"/>
    <s v="Kelci Walkden"/>
    <n v="2023"/>
    <m/>
    <n v="5.72"/>
    <n v="286"/>
    <x v="5122"/>
  </r>
  <r>
    <x v="5173"/>
    <s v="SP17"/>
    <s v="P06"/>
    <s v="G1"/>
    <x v="408"/>
    <x v="3352"/>
    <n v="137"/>
    <x v="0"/>
    <s v="Kelci Walkden"/>
    <n v="2023"/>
    <m/>
    <n v="6.31"/>
    <n v="864.46999999999991"/>
    <x v="5123"/>
  </r>
  <r>
    <x v="5174"/>
    <s v="SP17"/>
    <s v="P06"/>
    <s v="G2"/>
    <x v="391"/>
    <x v="1660"/>
    <n v="188"/>
    <x v="0"/>
    <s v="Kelci Walkden"/>
    <n v="2024"/>
    <m/>
    <n v="6.31"/>
    <n v="1186.28"/>
    <x v="5124"/>
  </r>
  <r>
    <x v="5175"/>
    <s v="SP17"/>
    <s v="P07"/>
    <s v="G2"/>
    <x v="103"/>
    <x v="2837"/>
    <n v="217"/>
    <x v="0"/>
    <s v="Kelci Walkden"/>
    <n v="2023"/>
    <m/>
    <n v="9.94"/>
    <n v="2156.98"/>
    <x v="5125"/>
  </r>
  <r>
    <x v="5176"/>
    <s v="SP17"/>
    <s v="P07"/>
    <s v="G4"/>
    <x v="86"/>
    <x v="756"/>
    <n v="244"/>
    <x v="0"/>
    <s v="Kelci Walkden"/>
    <n v="2023"/>
    <m/>
    <n v="9.94"/>
    <n v="2425.3599999999997"/>
    <x v="5126"/>
  </r>
  <r>
    <x v="5177"/>
    <s v="SP17"/>
    <s v="P07"/>
    <s v="G5"/>
    <x v="217"/>
    <x v="1831"/>
    <n v="220"/>
    <x v="0"/>
    <s v="Kelci Walkden"/>
    <n v="2024"/>
    <m/>
    <n v="9.94"/>
    <n v="2186.7999999999997"/>
    <x v="2220"/>
  </r>
  <r>
    <x v="5178"/>
    <s v="SP17"/>
    <s v="P07"/>
    <s v="G5"/>
    <x v="235"/>
    <x v="501"/>
    <n v="193"/>
    <x v="0"/>
    <s v="Kelci Walkden"/>
    <n v="2023"/>
    <m/>
    <n v="9.94"/>
    <n v="1918.4199999999998"/>
    <x v="5127"/>
  </r>
  <r>
    <x v="5179"/>
    <s v="SP17"/>
    <s v="P08"/>
    <s v="G4"/>
    <x v="357"/>
    <x v="821"/>
    <n v="210"/>
    <x v="0"/>
    <s v="Kelci Walkden"/>
    <n v="2024"/>
    <m/>
    <n v="7.73"/>
    <n v="1623.3000000000002"/>
    <x v="5128"/>
  </r>
  <r>
    <x v="5180"/>
    <s v="SP17"/>
    <s v="P09"/>
    <s v="G6"/>
    <x v="429"/>
    <x v="2843"/>
    <n v="102"/>
    <x v="0"/>
    <s v="Kelci Walkden"/>
    <n v="2023"/>
    <m/>
    <n v="3.68"/>
    <n v="375.36"/>
    <x v="5129"/>
  </r>
  <r>
    <x v="5181"/>
    <s v="SP17"/>
    <s v="P10"/>
    <s v="G4"/>
    <x v="112"/>
    <x v="2829"/>
    <n v="544"/>
    <x v="0"/>
    <s v="Kelci Walkden"/>
    <n v="2023"/>
    <m/>
    <n v="8.2200000000000006"/>
    <n v="4471.68"/>
    <x v="5130"/>
  </r>
  <r>
    <x v="5182"/>
    <s v="SP17"/>
    <s v="P10"/>
    <s v="G1"/>
    <x v="397"/>
    <x v="3353"/>
    <n v="25"/>
    <x v="0"/>
    <s v="Kelci Walkden"/>
    <n v="2024"/>
    <m/>
    <n v="8.2200000000000006"/>
    <n v="205.50000000000003"/>
    <x v="5131"/>
  </r>
  <r>
    <x v="5183"/>
    <s v="SP17"/>
    <s v="P10"/>
    <s v="G1"/>
    <x v="447"/>
    <x v="2768"/>
    <n v="897"/>
    <x v="0"/>
    <s v="Kelci Walkden"/>
    <n v="2023"/>
    <m/>
    <n v="8.2200000000000006"/>
    <n v="7373.34"/>
    <x v="5132"/>
  </r>
  <r>
    <x v="5184"/>
    <s v="SP17"/>
    <s v="P10"/>
    <s v="G1"/>
    <x v="121"/>
    <x v="2167"/>
    <n v="459"/>
    <x v="0"/>
    <s v="Kelci Walkden"/>
    <n v="2023"/>
    <m/>
    <n v="8.2200000000000006"/>
    <n v="3772.9800000000005"/>
    <x v="5133"/>
  </r>
  <r>
    <x v="5185"/>
    <s v="SP17"/>
    <s v="P10"/>
    <s v="G3"/>
    <x v="185"/>
    <x v="3243"/>
    <n v="485"/>
    <x v="0"/>
    <s v="Kelci Walkden"/>
    <n v="2023"/>
    <m/>
    <n v="8.2200000000000006"/>
    <n v="3986.7000000000003"/>
    <x v="5134"/>
  </r>
  <r>
    <x v="5186"/>
    <s v="SP17"/>
    <s v="P10"/>
    <s v="G6"/>
    <x v="382"/>
    <x v="3354"/>
    <n v="162"/>
    <x v="0"/>
    <s v="Kelci Walkden"/>
    <n v="2024"/>
    <m/>
    <n v="8.2200000000000006"/>
    <n v="1331.64"/>
    <x v="5135"/>
  </r>
  <r>
    <x v="5187"/>
    <s v="SP17"/>
    <s v="P12"/>
    <s v="G5"/>
    <x v="11"/>
    <x v="3355"/>
    <n v="531"/>
    <x v="2"/>
    <s v="Kelci Walkden"/>
    <n v="2024"/>
    <m/>
    <n v="4.74"/>
    <n v="2516.94"/>
    <x v="5136"/>
  </r>
  <r>
    <x v="5188"/>
    <s v="SP17"/>
    <s v="P12"/>
    <s v="G6"/>
    <x v="83"/>
    <x v="3356"/>
    <n v="195"/>
    <x v="0"/>
    <s v="Kelci Walkden"/>
    <n v="2023"/>
    <m/>
    <n v="4.74"/>
    <n v="924.30000000000007"/>
    <x v="5137"/>
  </r>
  <r>
    <x v="5189"/>
    <s v="SP17"/>
    <s v="P12"/>
    <s v="G1"/>
    <x v="357"/>
    <x v="3298"/>
    <n v="561"/>
    <x v="0"/>
    <s v="Kelci Walkden"/>
    <n v="2024"/>
    <m/>
    <n v="4.74"/>
    <n v="2659.1400000000003"/>
    <x v="5138"/>
  </r>
  <r>
    <x v="5190"/>
    <s v="SP17"/>
    <s v="P12"/>
    <s v="G1"/>
    <x v="62"/>
    <x v="2340"/>
    <n v="166"/>
    <x v="0"/>
    <s v="Kelci Walkden"/>
    <n v="2023"/>
    <m/>
    <n v="4.74"/>
    <n v="786.84"/>
    <x v="5139"/>
  </r>
  <r>
    <x v="5191"/>
    <s v="SP17"/>
    <s v="P12"/>
    <s v="G4"/>
    <x v="261"/>
    <x v="430"/>
    <n v="321"/>
    <x v="0"/>
    <s v="Kelci Walkden"/>
    <n v="2024"/>
    <m/>
    <n v="4.74"/>
    <n v="1521.54"/>
    <x v="5140"/>
  </r>
  <r>
    <x v="5192"/>
    <s v="SP17"/>
    <s v="P13"/>
    <s v="G6"/>
    <x v="395"/>
    <x v="676"/>
    <n v="307"/>
    <x v="0"/>
    <s v="Kelci Walkden"/>
    <n v="2024"/>
    <m/>
    <n v="10.51"/>
    <n v="3226.5699999999997"/>
    <x v="5141"/>
  </r>
  <r>
    <x v="5193"/>
    <s v="SP17"/>
    <s v="P13"/>
    <s v="G5"/>
    <x v="305"/>
    <x v="3357"/>
    <n v="353"/>
    <x v="0"/>
    <s v="Kelci Walkden"/>
    <n v="2024"/>
    <m/>
    <n v="10.51"/>
    <n v="3710.0299999999997"/>
    <x v="5142"/>
  </r>
  <r>
    <x v="5194"/>
    <s v="SP17"/>
    <s v="P13"/>
    <s v="G2"/>
    <x v="218"/>
    <x v="2910"/>
    <n v="371"/>
    <x v="0"/>
    <s v="Kelci Walkden"/>
    <n v="2024"/>
    <m/>
    <n v="10.51"/>
    <n v="3899.21"/>
    <x v="5143"/>
  </r>
  <r>
    <x v="5195"/>
    <s v="SP17"/>
    <s v="P13"/>
    <s v="G2"/>
    <x v="334"/>
    <x v="751"/>
    <n v="960"/>
    <x v="0"/>
    <s v="Kelci Walkden"/>
    <n v="2023"/>
    <m/>
    <n v="10.51"/>
    <n v="10089.6"/>
    <x v="5144"/>
  </r>
  <r>
    <x v="5196"/>
    <s v="SP17"/>
    <s v="P13"/>
    <s v="G1"/>
    <x v="252"/>
    <x v="3358"/>
    <n v="723"/>
    <x v="1"/>
    <s v="Kelci Walkden"/>
    <n v="2024"/>
    <m/>
    <n v="10.51"/>
    <n v="7598.73"/>
    <x v="5145"/>
  </r>
  <r>
    <x v="5197"/>
    <s v="SP17"/>
    <s v="P13"/>
    <s v="G2"/>
    <x v="312"/>
    <x v="3177"/>
    <n v="280"/>
    <x v="1"/>
    <s v="Kelci Walkden"/>
    <n v="2024"/>
    <m/>
    <n v="10.51"/>
    <n v="2942.7999999999997"/>
    <x v="5146"/>
  </r>
  <r>
    <x v="5198"/>
    <s v="SP17"/>
    <s v="P14"/>
    <s v="G6"/>
    <x v="158"/>
    <x v="3359"/>
    <n v="350"/>
    <x v="0"/>
    <s v="Kelci Walkden"/>
    <n v="2023"/>
    <m/>
    <n v="6.43"/>
    <n v="2250.5"/>
    <x v="5147"/>
  </r>
  <r>
    <x v="5199"/>
    <s v="SP17"/>
    <s v="P14"/>
    <s v="G1"/>
    <x v="246"/>
    <x v="1763"/>
    <n v="444"/>
    <x v="0"/>
    <s v="Kelci Walkden"/>
    <n v="2023"/>
    <m/>
    <n v="6.43"/>
    <n v="2854.92"/>
    <x v="5148"/>
  </r>
  <r>
    <x v="5200"/>
    <s v="SP17"/>
    <s v="P15"/>
    <s v="G4"/>
    <x v="127"/>
    <x v="497"/>
    <n v="95"/>
    <x v="0"/>
    <s v="Kelci Walkden"/>
    <n v="2023"/>
    <m/>
    <n v="12.41"/>
    <n v="1178.95"/>
    <x v="5149"/>
  </r>
  <r>
    <x v="5201"/>
    <s v="SP17"/>
    <s v="P15"/>
    <s v="G4"/>
    <x v="266"/>
    <x v="3360"/>
    <n v="115"/>
    <x v="0"/>
    <s v="Kelci Walkden"/>
    <n v="2023"/>
    <m/>
    <n v="12.41"/>
    <n v="1427.15"/>
    <x v="5150"/>
  </r>
  <r>
    <x v="5202"/>
    <s v="SP17"/>
    <s v="P15"/>
    <s v="G6"/>
    <x v="88"/>
    <x v="3361"/>
    <n v="74"/>
    <x v="0"/>
    <s v="Kelci Walkden"/>
    <n v="2023"/>
    <m/>
    <n v="12.41"/>
    <n v="918.34"/>
    <x v="5151"/>
  </r>
  <r>
    <x v="5203"/>
    <s v="SP17"/>
    <s v="P16"/>
    <s v="G6"/>
    <x v="341"/>
    <x v="759"/>
    <n v="438"/>
    <x v="0"/>
    <s v="Kelci Walkden"/>
    <n v="2023"/>
    <m/>
    <n v="9.57"/>
    <n v="4191.66"/>
    <x v="5152"/>
  </r>
  <r>
    <x v="5204"/>
    <s v="SP17"/>
    <s v="P16"/>
    <s v="G5"/>
    <x v="393"/>
    <x v="3362"/>
    <n v="377"/>
    <x v="0"/>
    <s v="Kelci Walkden"/>
    <n v="2024"/>
    <m/>
    <n v="9.57"/>
    <n v="3607.8900000000003"/>
    <x v="5153"/>
  </r>
  <r>
    <x v="5205"/>
    <s v="SP17"/>
    <s v="P16"/>
    <s v="G3"/>
    <x v="85"/>
    <x v="3363"/>
    <n v="378"/>
    <x v="1"/>
    <s v="Kelci Walkden"/>
    <n v="2024"/>
    <m/>
    <n v="9.57"/>
    <n v="3617.46"/>
    <x v="5154"/>
  </r>
  <r>
    <x v="5206"/>
    <s v="SP17"/>
    <s v="P17"/>
    <s v="G6"/>
    <x v="160"/>
    <x v="3364"/>
    <n v="467"/>
    <x v="0"/>
    <s v="Kelci Walkden"/>
    <n v="2023"/>
    <m/>
    <n v="8.43"/>
    <n v="3936.81"/>
    <x v="5155"/>
  </r>
  <r>
    <x v="5207"/>
    <s v="SP17"/>
    <s v="P17"/>
    <s v="G1"/>
    <x v="207"/>
    <x v="218"/>
    <n v="1469"/>
    <x v="0"/>
    <s v="Kelci Walkden"/>
    <n v="2024"/>
    <m/>
    <n v="8.43"/>
    <n v="12383.67"/>
    <x v="5156"/>
  </r>
  <r>
    <x v="5208"/>
    <s v="SP17"/>
    <s v="P18"/>
    <s v="G1"/>
    <x v="187"/>
    <x v="3365"/>
    <n v="1094"/>
    <x v="0"/>
    <s v="Kelci Walkden"/>
    <n v="2024"/>
    <m/>
    <n v="6.8"/>
    <n v="7439.2"/>
    <x v="5157"/>
  </r>
  <r>
    <x v="5209"/>
    <s v="SP17"/>
    <s v="P18"/>
    <s v="G1"/>
    <x v="9"/>
    <x v="1630"/>
    <n v="950"/>
    <x v="0"/>
    <s v="Kelci Walkden"/>
    <n v="2024"/>
    <m/>
    <n v="6.8"/>
    <n v="6460"/>
    <x v="5158"/>
  </r>
  <r>
    <x v="5210"/>
    <s v="SP17"/>
    <s v="P18"/>
    <s v="G4"/>
    <x v="309"/>
    <x v="1469"/>
    <n v="594"/>
    <x v="1"/>
    <s v="Kelci Walkden"/>
    <n v="2024"/>
    <m/>
    <n v="6.8"/>
    <n v="4039.2"/>
    <x v="5159"/>
  </r>
  <r>
    <x v="5211"/>
    <s v="SP17"/>
    <s v="P18"/>
    <s v="G6"/>
    <x v="380"/>
    <x v="3366"/>
    <n v="697"/>
    <x v="0"/>
    <s v="Kelci Walkden"/>
    <n v="2023"/>
    <m/>
    <n v="6.8"/>
    <n v="4739.5999999999995"/>
    <x v="5160"/>
  </r>
  <r>
    <x v="5212"/>
    <s v="SP17"/>
    <s v="P19"/>
    <s v="G5"/>
    <x v="92"/>
    <x v="3367"/>
    <n v="250"/>
    <x v="3"/>
    <s v="Kelci Walkden"/>
    <n v="2023"/>
    <m/>
    <n v="5.04"/>
    <n v="1260"/>
    <x v="5161"/>
  </r>
  <r>
    <x v="5213"/>
    <s v="SP17"/>
    <s v="P19"/>
    <s v="G2"/>
    <x v="356"/>
    <x v="3368"/>
    <n v="311"/>
    <x v="0"/>
    <s v="Kelci Walkden"/>
    <n v="2024"/>
    <m/>
    <n v="5.04"/>
    <n v="1567.44"/>
    <x v="5162"/>
  </r>
  <r>
    <x v="5214"/>
    <s v="SP17"/>
    <s v="P20"/>
    <s v="G1"/>
    <x v="137"/>
    <x v="3369"/>
    <n v="28"/>
    <x v="2"/>
    <s v="Kelci Walkden"/>
    <n v="2024"/>
    <m/>
    <n v="2.76"/>
    <n v="77.28"/>
    <x v="5163"/>
  </r>
  <r>
    <x v="5215"/>
    <s v="SP17"/>
    <s v="P20"/>
    <s v="G4"/>
    <x v="363"/>
    <x v="3370"/>
    <n v="1265"/>
    <x v="0"/>
    <s v="Kelci Walkden"/>
    <n v="2023"/>
    <m/>
    <n v="2.76"/>
    <n v="3491.3999999999996"/>
    <x v="5164"/>
  </r>
  <r>
    <x v="5216"/>
    <s v="SP17"/>
    <s v="P20"/>
    <s v="G6"/>
    <x v="160"/>
    <x v="2910"/>
    <n v="248"/>
    <x v="0"/>
    <s v="Kelci Walkden"/>
    <n v="2023"/>
    <m/>
    <n v="2.76"/>
    <n v="684.4799999999999"/>
    <x v="5165"/>
  </r>
  <r>
    <x v="5217"/>
    <s v="SP17"/>
    <s v="P20"/>
    <s v="G5"/>
    <x v="32"/>
    <x v="3371"/>
    <n v="638"/>
    <x v="0"/>
    <s v="Kelci Walkden"/>
    <n v="2024"/>
    <m/>
    <n v="2.76"/>
    <n v="1760.8799999999999"/>
    <x v="5166"/>
  </r>
  <r>
    <x v="5218"/>
    <s v="SP17"/>
    <s v="P21"/>
    <s v="G6"/>
    <x v="168"/>
    <x v="1854"/>
    <n v="48"/>
    <x v="0"/>
    <s v="Kelci Walkden"/>
    <n v="2024"/>
    <m/>
    <n v="3.32"/>
    <n v="159.35999999999999"/>
    <x v="5167"/>
  </r>
  <r>
    <x v="5219"/>
    <s v="SP17"/>
    <s v="P21"/>
    <s v="G6"/>
    <x v="129"/>
    <x v="3372"/>
    <n v="1203"/>
    <x v="0"/>
    <s v="Kelci Walkden"/>
    <n v="2023"/>
    <m/>
    <n v="3.32"/>
    <n v="3993.9599999999996"/>
    <x v="5168"/>
  </r>
  <r>
    <x v="5220"/>
    <s v="SP17"/>
    <s v="P21"/>
    <s v="G5"/>
    <x v="389"/>
    <x v="3373"/>
    <n v="949"/>
    <x v="0"/>
    <s v="Kelci Walkden"/>
    <n v="2023"/>
    <m/>
    <n v="3.32"/>
    <n v="3150.68"/>
    <x v="5169"/>
  </r>
  <r>
    <x v="5221"/>
    <s v="SP17"/>
    <s v="P21"/>
    <s v="G6"/>
    <x v="143"/>
    <x v="81"/>
    <n v="93"/>
    <x v="0"/>
    <s v="Kelci Walkden"/>
    <n v="2023"/>
    <m/>
    <n v="3.32"/>
    <n v="308.76"/>
    <x v="5170"/>
  </r>
  <r>
    <x v="5222"/>
    <s v="SP17"/>
    <s v="P22"/>
    <s v="G4"/>
    <x v="100"/>
    <x v="816"/>
    <n v="577"/>
    <x v="0"/>
    <s v="Kelci Walkden"/>
    <n v="2023"/>
    <m/>
    <n v="2.65"/>
    <n v="1529.05"/>
    <x v="5171"/>
  </r>
  <r>
    <x v="5223"/>
    <s v="SP17"/>
    <s v="P22"/>
    <s v="G2"/>
    <x v="112"/>
    <x v="1283"/>
    <n v="186"/>
    <x v="0"/>
    <s v="Kelci Walkden"/>
    <n v="2023"/>
    <m/>
    <n v="2.65"/>
    <n v="492.9"/>
    <x v="5172"/>
  </r>
  <r>
    <x v="5224"/>
    <s v="SP17"/>
    <s v="P22"/>
    <s v="G1"/>
    <x v="11"/>
    <x v="1944"/>
    <n v="239"/>
    <x v="2"/>
    <s v="Kelci Walkden"/>
    <n v="2024"/>
    <m/>
    <n v="2.65"/>
    <n v="633.35"/>
    <x v="5173"/>
  </r>
  <r>
    <x v="5225"/>
    <s v="SP17"/>
    <s v="P22"/>
    <s v="G6"/>
    <x v="202"/>
    <x v="3166"/>
    <n v="78"/>
    <x v="0"/>
    <s v="Kelci Walkden"/>
    <n v="2023"/>
    <m/>
    <n v="2.65"/>
    <n v="206.7"/>
    <x v="5174"/>
  </r>
  <r>
    <x v="5226"/>
    <s v="SP17"/>
    <s v="P22"/>
    <s v="G5"/>
    <x v="40"/>
    <x v="2118"/>
    <n v="389"/>
    <x v="0"/>
    <s v="Kelci Walkden"/>
    <n v="2023"/>
    <m/>
    <n v="2.65"/>
    <n v="1030.8499999999999"/>
    <x v="5175"/>
  </r>
  <r>
    <x v="5227"/>
    <s v="SP17"/>
    <s v="P22"/>
    <s v="G2"/>
    <x v="293"/>
    <x v="3374"/>
    <n v="506"/>
    <x v="0"/>
    <s v="Kelci Walkden"/>
    <n v="2023"/>
    <m/>
    <n v="2.65"/>
    <n v="1340.8999999999999"/>
    <x v="5176"/>
  </r>
  <r>
    <x v="5228"/>
    <s v="SP18"/>
    <s v="P01"/>
    <s v="G2"/>
    <x v="225"/>
    <x v="3365"/>
    <n v="638"/>
    <x v="1"/>
    <s v="Marney O'Breen"/>
    <n v="2024"/>
    <m/>
    <n v="5.26"/>
    <n v="3355.8799999999997"/>
    <x v="5177"/>
  </r>
  <r>
    <x v="5229"/>
    <s v="SP18"/>
    <s v="P01"/>
    <s v="G4"/>
    <x v="109"/>
    <x v="3375"/>
    <n v="936"/>
    <x v="0"/>
    <s v="Marney O'Breen"/>
    <n v="2024"/>
    <m/>
    <n v="5.26"/>
    <n v="4923.3599999999997"/>
    <x v="5178"/>
  </r>
  <r>
    <x v="5230"/>
    <s v="SP18"/>
    <s v="P01"/>
    <s v="G5"/>
    <x v="31"/>
    <x v="1403"/>
    <n v="291"/>
    <x v="0"/>
    <s v="Marney O'Breen"/>
    <n v="2023"/>
    <m/>
    <n v="5.26"/>
    <n v="1530.6599999999999"/>
    <x v="5179"/>
  </r>
  <r>
    <x v="5231"/>
    <s v="SP18"/>
    <s v="P02"/>
    <s v="G4"/>
    <x v="322"/>
    <x v="49"/>
    <n v="35"/>
    <x v="0"/>
    <s v="Marney O'Breen"/>
    <n v="2023"/>
    <m/>
    <n v="7.48"/>
    <n v="261.8"/>
    <x v="5180"/>
  </r>
  <r>
    <x v="5232"/>
    <s v="SP18"/>
    <s v="P03"/>
    <s v="G1"/>
    <x v="136"/>
    <x v="3376"/>
    <n v="204"/>
    <x v="0"/>
    <s v="Marney O'Breen"/>
    <n v="2023"/>
    <m/>
    <n v="5.15"/>
    <n v="1050.6000000000001"/>
    <x v="5181"/>
  </r>
  <r>
    <x v="5233"/>
    <s v="SP18"/>
    <s v="P03"/>
    <s v="G2"/>
    <x v="91"/>
    <x v="3377"/>
    <n v="1031"/>
    <x v="0"/>
    <s v="Marney O'Breen"/>
    <n v="2024"/>
    <m/>
    <n v="5.15"/>
    <n v="5309.6500000000005"/>
    <x v="5182"/>
  </r>
  <r>
    <x v="5234"/>
    <s v="SP18"/>
    <s v="P04"/>
    <s v="G4"/>
    <x v="439"/>
    <x v="3378"/>
    <n v="283"/>
    <x v="0"/>
    <s v="Marney O'Breen"/>
    <n v="2023"/>
    <m/>
    <n v="3.85"/>
    <n v="1089.55"/>
    <x v="5183"/>
  </r>
  <r>
    <x v="5235"/>
    <s v="SP18"/>
    <s v="P04"/>
    <s v="G5"/>
    <x v="440"/>
    <x v="3379"/>
    <n v="422"/>
    <x v="2"/>
    <s v="Marney O'Breen"/>
    <n v="2024"/>
    <m/>
    <n v="3.85"/>
    <n v="1624.7"/>
    <x v="5184"/>
  </r>
  <r>
    <x v="5236"/>
    <s v="SP18"/>
    <s v="P04"/>
    <s v="G4"/>
    <x v="349"/>
    <x v="1116"/>
    <n v="25"/>
    <x v="1"/>
    <s v="Marney O'Breen"/>
    <n v="2024"/>
    <m/>
    <n v="3.85"/>
    <n v="96.25"/>
    <x v="5185"/>
  </r>
  <r>
    <x v="5237"/>
    <s v="SP18"/>
    <s v="P05"/>
    <s v="G1"/>
    <x v="120"/>
    <x v="1571"/>
    <n v="1033"/>
    <x v="0"/>
    <s v="Marney O'Breen"/>
    <n v="2023"/>
    <m/>
    <n v="5.72"/>
    <n v="5908.7599999999993"/>
    <x v="5186"/>
  </r>
  <r>
    <x v="5238"/>
    <s v="SP18"/>
    <s v="P05"/>
    <s v="G6"/>
    <x v="340"/>
    <x v="3280"/>
    <n v="614"/>
    <x v="0"/>
    <s v="Marney O'Breen"/>
    <n v="2023"/>
    <m/>
    <n v="5.72"/>
    <n v="3512.08"/>
    <x v="5187"/>
  </r>
  <r>
    <x v="5239"/>
    <s v="SP18"/>
    <s v="P05"/>
    <s v="G1"/>
    <x v="26"/>
    <x v="389"/>
    <n v="831"/>
    <x v="0"/>
    <s v="Marney O'Breen"/>
    <n v="2023"/>
    <m/>
    <n v="5.72"/>
    <n v="4753.32"/>
    <x v="5188"/>
  </r>
  <r>
    <x v="5240"/>
    <s v="SP18"/>
    <s v="P05"/>
    <s v="G5"/>
    <x v="362"/>
    <x v="3380"/>
    <n v="1545"/>
    <x v="1"/>
    <s v="Marney O'Breen"/>
    <n v="2024"/>
    <m/>
    <n v="5.72"/>
    <n v="8837.4"/>
    <x v="5189"/>
  </r>
  <r>
    <x v="5241"/>
    <s v="SP18"/>
    <s v="P06"/>
    <s v="G4"/>
    <x v="415"/>
    <x v="3381"/>
    <n v="247"/>
    <x v="0"/>
    <s v="Marney O'Breen"/>
    <n v="2024"/>
    <m/>
    <n v="6.31"/>
    <n v="1558.57"/>
    <x v="5190"/>
  </r>
  <r>
    <x v="5242"/>
    <s v="SP18"/>
    <s v="P06"/>
    <s v="G6"/>
    <x v="257"/>
    <x v="2010"/>
    <n v="112"/>
    <x v="0"/>
    <s v="Marney O'Breen"/>
    <n v="2023"/>
    <m/>
    <n v="6.31"/>
    <n v="706.71999999999991"/>
    <x v="5191"/>
  </r>
  <r>
    <x v="5243"/>
    <s v="SP18"/>
    <s v="P06"/>
    <s v="G2"/>
    <x v="358"/>
    <x v="710"/>
    <n v="123"/>
    <x v="0"/>
    <s v="Marney O'Breen"/>
    <n v="2023"/>
    <m/>
    <n v="6.31"/>
    <n v="776.13"/>
    <x v="5192"/>
  </r>
  <r>
    <x v="5244"/>
    <s v="SP18"/>
    <s v="P06"/>
    <s v="G5"/>
    <x v="256"/>
    <x v="1253"/>
    <n v="149"/>
    <x v="0"/>
    <s v="Marney O'Breen"/>
    <n v="2024"/>
    <m/>
    <n v="6.31"/>
    <n v="940.18999999999994"/>
    <x v="5193"/>
  </r>
  <r>
    <x v="5245"/>
    <s v="SP18"/>
    <s v="P07"/>
    <s v="G2"/>
    <x v="208"/>
    <x v="2145"/>
    <n v="261"/>
    <x v="0"/>
    <s v="Marney O'Breen"/>
    <n v="2023"/>
    <m/>
    <n v="9.94"/>
    <n v="2594.3399999999997"/>
    <x v="5194"/>
  </r>
  <r>
    <x v="5246"/>
    <s v="SP18"/>
    <s v="P07"/>
    <s v="G2"/>
    <x v="281"/>
    <x v="485"/>
    <n v="199"/>
    <x v="3"/>
    <s v="Marney O'Breen"/>
    <n v="2024"/>
    <m/>
    <n v="9.94"/>
    <n v="1978.06"/>
    <x v="5195"/>
  </r>
  <r>
    <x v="5247"/>
    <s v="SP18"/>
    <s v="P07"/>
    <s v="G6"/>
    <x v="37"/>
    <x v="142"/>
    <n v="196"/>
    <x v="0"/>
    <s v="Marney O'Breen"/>
    <n v="2023"/>
    <m/>
    <n v="9.94"/>
    <n v="1948.24"/>
    <x v="143"/>
  </r>
  <r>
    <x v="5248"/>
    <s v="SP18"/>
    <s v="P07"/>
    <s v="G2"/>
    <x v="43"/>
    <x v="3382"/>
    <n v="228"/>
    <x v="0"/>
    <s v="Marney O'Breen"/>
    <n v="2023"/>
    <m/>
    <n v="9.94"/>
    <n v="2266.3199999999997"/>
    <x v="5196"/>
  </r>
  <r>
    <x v="5249"/>
    <s v="SP18"/>
    <s v="P08"/>
    <s v="G5"/>
    <x v="310"/>
    <x v="2547"/>
    <n v="454"/>
    <x v="0"/>
    <s v="Marney O'Breen"/>
    <n v="2024"/>
    <m/>
    <n v="7.73"/>
    <n v="3509.42"/>
    <x v="5197"/>
  </r>
  <r>
    <x v="5250"/>
    <s v="SP18"/>
    <s v="P08"/>
    <s v="G2"/>
    <x v="22"/>
    <x v="3383"/>
    <n v="397"/>
    <x v="0"/>
    <s v="Marney O'Breen"/>
    <n v="2023"/>
    <m/>
    <n v="7.73"/>
    <n v="3068.81"/>
    <x v="5198"/>
  </r>
  <r>
    <x v="5251"/>
    <s v="SP18"/>
    <s v="P10"/>
    <s v="G2"/>
    <x v="26"/>
    <x v="1867"/>
    <n v="446"/>
    <x v="0"/>
    <s v="Marney O'Breen"/>
    <n v="2023"/>
    <m/>
    <n v="8.2200000000000006"/>
    <n v="3666.1200000000003"/>
    <x v="3482"/>
  </r>
  <r>
    <x v="5252"/>
    <s v="SP18"/>
    <s v="P10"/>
    <s v="G2"/>
    <x v="230"/>
    <x v="521"/>
    <n v="37"/>
    <x v="0"/>
    <s v="Marney O'Breen"/>
    <n v="2023"/>
    <m/>
    <n v="8.2200000000000006"/>
    <n v="304.14000000000004"/>
    <x v="5199"/>
  </r>
  <r>
    <x v="5253"/>
    <s v="SP18"/>
    <s v="P10"/>
    <s v="G1"/>
    <x v="77"/>
    <x v="3032"/>
    <n v="560"/>
    <x v="0"/>
    <s v="Marney O'Breen"/>
    <n v="2023"/>
    <m/>
    <n v="8.2200000000000006"/>
    <n v="4603.2000000000007"/>
    <x v="5200"/>
  </r>
  <r>
    <x v="5254"/>
    <s v="SP18"/>
    <s v="P10"/>
    <s v="G4"/>
    <x v="346"/>
    <x v="1285"/>
    <n v="36"/>
    <x v="2"/>
    <s v="Marney O'Breen"/>
    <n v="2024"/>
    <m/>
    <n v="8.2200000000000006"/>
    <n v="295.92"/>
    <x v="5201"/>
  </r>
  <r>
    <x v="5255"/>
    <s v="SP18"/>
    <s v="P10"/>
    <s v="G4"/>
    <x v="286"/>
    <x v="1289"/>
    <n v="288"/>
    <x v="0"/>
    <s v="Marney O'Breen"/>
    <n v="2024"/>
    <m/>
    <n v="8.2200000000000006"/>
    <n v="2367.36"/>
    <x v="5202"/>
  </r>
  <r>
    <x v="5256"/>
    <s v="SP18"/>
    <s v="P10"/>
    <s v="G6"/>
    <x v="250"/>
    <x v="3384"/>
    <n v="887"/>
    <x v="0"/>
    <s v="Marney O'Breen"/>
    <n v="2023"/>
    <m/>
    <n v="8.2200000000000006"/>
    <n v="7291.14"/>
    <x v="5203"/>
  </r>
  <r>
    <x v="5257"/>
    <s v="SP18"/>
    <s v="P10"/>
    <s v="G4"/>
    <x v="62"/>
    <x v="512"/>
    <n v="176"/>
    <x v="0"/>
    <s v="Marney O'Breen"/>
    <n v="2023"/>
    <m/>
    <n v="8.2200000000000006"/>
    <n v="1446.72"/>
    <x v="5204"/>
  </r>
  <r>
    <x v="5258"/>
    <s v="SP18"/>
    <s v="P10"/>
    <s v="G5"/>
    <x v="387"/>
    <x v="1056"/>
    <n v="506"/>
    <x v="0"/>
    <s v="Marney O'Breen"/>
    <n v="2023"/>
    <m/>
    <n v="8.2200000000000006"/>
    <n v="4159.3200000000006"/>
    <x v="5205"/>
  </r>
  <r>
    <x v="5259"/>
    <s v="SP18"/>
    <s v="P11"/>
    <s v="G1"/>
    <x v="379"/>
    <x v="3385"/>
    <n v="537"/>
    <x v="0"/>
    <s v="Marney O'Breen"/>
    <n v="2024"/>
    <m/>
    <n v="10.23"/>
    <n v="5493.51"/>
    <x v="5206"/>
  </r>
  <r>
    <x v="5260"/>
    <s v="SP18"/>
    <s v="P11"/>
    <s v="G6"/>
    <x v="66"/>
    <x v="1098"/>
    <n v="403"/>
    <x v="0"/>
    <s v="Marney O'Breen"/>
    <n v="2023"/>
    <m/>
    <n v="10.23"/>
    <n v="4122.6900000000005"/>
    <x v="5207"/>
  </r>
  <r>
    <x v="5261"/>
    <s v="SP18"/>
    <s v="P12"/>
    <s v="G5"/>
    <x v="300"/>
    <x v="3386"/>
    <n v="60"/>
    <x v="0"/>
    <s v="Marney O'Breen"/>
    <n v="2023"/>
    <m/>
    <n v="4.74"/>
    <n v="284.40000000000003"/>
    <x v="5208"/>
  </r>
  <r>
    <x v="5262"/>
    <s v="SP18"/>
    <s v="P13"/>
    <s v="G5"/>
    <x v="223"/>
    <x v="1014"/>
    <n v="663"/>
    <x v="0"/>
    <s v="Marney O'Breen"/>
    <n v="2023"/>
    <m/>
    <n v="10.51"/>
    <n v="6968.13"/>
    <x v="5209"/>
  </r>
  <r>
    <x v="5263"/>
    <s v="SP18"/>
    <s v="P13"/>
    <s v="G4"/>
    <x v="208"/>
    <x v="2061"/>
    <n v="433"/>
    <x v="0"/>
    <s v="Marney O'Breen"/>
    <n v="2023"/>
    <m/>
    <n v="10.51"/>
    <n v="4550.83"/>
    <x v="5210"/>
  </r>
  <r>
    <x v="5264"/>
    <s v="SP18"/>
    <s v="P13"/>
    <s v="G2"/>
    <x v="163"/>
    <x v="3387"/>
    <n v="878"/>
    <x v="0"/>
    <s v="Marney O'Breen"/>
    <n v="2023"/>
    <m/>
    <n v="10.51"/>
    <n v="9227.7800000000007"/>
    <x v="5211"/>
  </r>
  <r>
    <x v="5265"/>
    <s v="SP18"/>
    <s v="P13"/>
    <s v="G4"/>
    <x v="387"/>
    <x v="3388"/>
    <n v="50"/>
    <x v="0"/>
    <s v="Marney O'Breen"/>
    <n v="2023"/>
    <m/>
    <n v="10.51"/>
    <n v="525.5"/>
    <x v="5212"/>
  </r>
  <r>
    <x v="5266"/>
    <s v="SP18"/>
    <s v="P13"/>
    <s v="G2"/>
    <x v="172"/>
    <x v="11"/>
    <n v="649"/>
    <x v="0"/>
    <s v="Marney O'Breen"/>
    <n v="2023"/>
    <m/>
    <n v="10.51"/>
    <n v="6820.99"/>
    <x v="5213"/>
  </r>
  <r>
    <x v="5267"/>
    <s v="SP18"/>
    <s v="P13"/>
    <s v="G6"/>
    <x v="74"/>
    <x v="3389"/>
    <n v="463"/>
    <x v="0"/>
    <s v="Marney O'Breen"/>
    <n v="2024"/>
    <m/>
    <n v="10.51"/>
    <n v="4866.13"/>
    <x v="5214"/>
  </r>
  <r>
    <x v="5268"/>
    <s v="SP18"/>
    <s v="P13"/>
    <s v="G1"/>
    <x v="92"/>
    <x v="1340"/>
    <n v="486"/>
    <x v="0"/>
    <s v="Marney O'Breen"/>
    <n v="2023"/>
    <m/>
    <n v="10.51"/>
    <n v="5107.8599999999997"/>
    <x v="5215"/>
  </r>
  <r>
    <x v="5269"/>
    <s v="SP18"/>
    <s v="P14"/>
    <s v="G4"/>
    <x v="229"/>
    <x v="2308"/>
    <n v="380"/>
    <x v="0"/>
    <s v="Marney O'Breen"/>
    <n v="2023"/>
    <m/>
    <n v="6.43"/>
    <n v="2443.4"/>
    <x v="5216"/>
  </r>
  <r>
    <x v="5270"/>
    <s v="SP18"/>
    <s v="P14"/>
    <s v="G2"/>
    <x v="273"/>
    <x v="2754"/>
    <n v="290"/>
    <x v="1"/>
    <s v="Marney O'Breen"/>
    <n v="2024"/>
    <m/>
    <n v="6.43"/>
    <n v="1864.6999999999998"/>
    <x v="5217"/>
  </r>
  <r>
    <x v="5271"/>
    <s v="SP18"/>
    <s v="P15"/>
    <s v="G1"/>
    <x v="346"/>
    <x v="3390"/>
    <n v="446"/>
    <x v="2"/>
    <s v="Marney O'Breen"/>
    <n v="2024"/>
    <m/>
    <n v="12.41"/>
    <n v="5534.86"/>
    <x v="5218"/>
  </r>
  <r>
    <x v="5272"/>
    <s v="SP18"/>
    <s v="P16"/>
    <s v="G6"/>
    <x v="373"/>
    <x v="3391"/>
    <n v="743"/>
    <x v="0"/>
    <s v="Marney O'Breen"/>
    <n v="2023"/>
    <m/>
    <n v="9.57"/>
    <n v="7110.51"/>
    <x v="5219"/>
  </r>
  <r>
    <x v="5273"/>
    <s v="SP18"/>
    <s v="P16"/>
    <s v="G1"/>
    <x v="414"/>
    <x v="1944"/>
    <n v="284"/>
    <x v="0"/>
    <s v="Marney O'Breen"/>
    <n v="2023"/>
    <m/>
    <n v="9.57"/>
    <n v="2717.88"/>
    <x v="5220"/>
  </r>
  <r>
    <x v="5274"/>
    <s v="SP18"/>
    <s v="P16"/>
    <s v="G4"/>
    <x v="275"/>
    <x v="3382"/>
    <n v="406"/>
    <x v="0"/>
    <s v="Marney O'Breen"/>
    <n v="2023"/>
    <m/>
    <n v="9.57"/>
    <n v="3885.42"/>
    <x v="5221"/>
  </r>
  <r>
    <x v="5275"/>
    <s v="SP18"/>
    <s v="P16"/>
    <s v="G6"/>
    <x v="77"/>
    <x v="3392"/>
    <n v="587"/>
    <x v="0"/>
    <s v="Marney O'Breen"/>
    <n v="2023"/>
    <m/>
    <n v="9.57"/>
    <n v="5617.59"/>
    <x v="5222"/>
  </r>
  <r>
    <x v="5276"/>
    <s v="SP18"/>
    <s v="P16"/>
    <s v="G6"/>
    <x v="26"/>
    <x v="1387"/>
    <n v="191"/>
    <x v="3"/>
    <s v="Marney O'Breen"/>
    <n v="2023"/>
    <m/>
    <n v="9.57"/>
    <n v="1827.8700000000001"/>
    <x v="5223"/>
  </r>
  <r>
    <x v="5277"/>
    <s v="SP18"/>
    <s v="P16"/>
    <s v="G5"/>
    <x v="256"/>
    <x v="3393"/>
    <n v="113"/>
    <x v="3"/>
    <s v="Marney O'Breen"/>
    <n v="2024"/>
    <m/>
    <n v="9.57"/>
    <n v="1081.4100000000001"/>
    <x v="5224"/>
  </r>
  <r>
    <x v="5278"/>
    <s v="SP18"/>
    <s v="P16"/>
    <s v="G2"/>
    <x v="218"/>
    <x v="3394"/>
    <n v="999"/>
    <x v="0"/>
    <s v="Marney O'Breen"/>
    <n v="2024"/>
    <m/>
    <n v="9.57"/>
    <n v="9560.43"/>
    <x v="5225"/>
  </r>
  <r>
    <x v="5279"/>
    <s v="SP18"/>
    <s v="P17"/>
    <s v="G4"/>
    <x v="316"/>
    <x v="3395"/>
    <n v="1151"/>
    <x v="3"/>
    <s v="Marney O'Breen"/>
    <n v="2024"/>
    <m/>
    <n v="8.43"/>
    <n v="9702.93"/>
    <x v="5226"/>
  </r>
  <r>
    <x v="5280"/>
    <s v="SP18"/>
    <s v="P17"/>
    <s v="G5"/>
    <x v="408"/>
    <x v="333"/>
    <n v="308"/>
    <x v="0"/>
    <s v="Marney O'Breen"/>
    <n v="2023"/>
    <m/>
    <n v="8.43"/>
    <n v="2596.44"/>
    <x v="5227"/>
  </r>
  <r>
    <x v="5281"/>
    <s v="SP18"/>
    <s v="P18"/>
    <s v="G5"/>
    <x v="159"/>
    <x v="1653"/>
    <n v="780"/>
    <x v="0"/>
    <s v="Marney O'Breen"/>
    <n v="2023"/>
    <m/>
    <n v="6.8"/>
    <n v="5304"/>
    <x v="5228"/>
  </r>
  <r>
    <x v="5282"/>
    <s v="SP18"/>
    <s v="P18"/>
    <s v="G6"/>
    <x v="342"/>
    <x v="1770"/>
    <n v="277"/>
    <x v="0"/>
    <s v="Marney O'Breen"/>
    <n v="2024"/>
    <m/>
    <n v="6.8"/>
    <n v="1883.6"/>
    <x v="5229"/>
  </r>
  <r>
    <x v="5283"/>
    <s v="SP18"/>
    <s v="P19"/>
    <s v="G6"/>
    <x v="41"/>
    <x v="3396"/>
    <n v="227"/>
    <x v="0"/>
    <s v="Marney O'Breen"/>
    <n v="2024"/>
    <m/>
    <n v="5.04"/>
    <n v="1144.08"/>
    <x v="5230"/>
  </r>
  <r>
    <x v="5284"/>
    <s v="SP18"/>
    <s v="P19"/>
    <s v="G4"/>
    <x v="199"/>
    <x v="3397"/>
    <n v="114"/>
    <x v="0"/>
    <s v="Marney O'Breen"/>
    <n v="2024"/>
    <m/>
    <n v="5.04"/>
    <n v="574.56000000000006"/>
    <x v="5231"/>
  </r>
  <r>
    <x v="5285"/>
    <s v="SP18"/>
    <s v="P20"/>
    <s v="G1"/>
    <x v="129"/>
    <x v="1823"/>
    <n v="563"/>
    <x v="0"/>
    <s v="Marney O'Breen"/>
    <n v="2023"/>
    <m/>
    <n v="2.76"/>
    <n v="1553.8799999999999"/>
    <x v="5232"/>
  </r>
  <r>
    <x v="5286"/>
    <s v="SP18"/>
    <s v="P20"/>
    <s v="G1"/>
    <x v="329"/>
    <x v="3398"/>
    <n v="185"/>
    <x v="0"/>
    <s v="Marney O'Breen"/>
    <n v="2023"/>
    <m/>
    <n v="2.76"/>
    <n v="510.59999999999997"/>
    <x v="5233"/>
  </r>
  <r>
    <x v="5287"/>
    <s v="SP18"/>
    <s v="P21"/>
    <s v="G1"/>
    <x v="9"/>
    <x v="1747"/>
    <n v="307"/>
    <x v="0"/>
    <s v="Marney O'Breen"/>
    <n v="2024"/>
    <m/>
    <n v="3.32"/>
    <n v="1019.2399999999999"/>
    <x v="5234"/>
  </r>
  <r>
    <x v="5288"/>
    <s v="SP18"/>
    <s v="P21"/>
    <s v="G5"/>
    <x v="247"/>
    <x v="3399"/>
    <n v="1608"/>
    <x v="0"/>
    <s v="Marney O'Breen"/>
    <n v="2024"/>
    <m/>
    <n v="3.32"/>
    <n v="5338.5599999999995"/>
    <x v="5235"/>
  </r>
  <r>
    <x v="5289"/>
    <s v="SP18"/>
    <s v="P22"/>
    <s v="G6"/>
    <x v="84"/>
    <x v="1967"/>
    <n v="31"/>
    <x v="0"/>
    <s v="Marney O'Breen"/>
    <n v="2023"/>
    <m/>
    <n v="2.65"/>
    <n v="82.149999999999991"/>
    <x v="5236"/>
  </r>
  <r>
    <x v="5290"/>
    <s v="SP18"/>
    <s v="P22"/>
    <s v="G1"/>
    <x v="430"/>
    <x v="3400"/>
    <n v="610"/>
    <x v="1"/>
    <s v="Marney O'Breen"/>
    <n v="2024"/>
    <m/>
    <n v="2.65"/>
    <n v="1616.5"/>
    <x v="5237"/>
  </r>
  <r>
    <x v="5291"/>
    <s v="SP18"/>
    <s v="P22"/>
    <s v="G1"/>
    <x v="253"/>
    <x v="2631"/>
    <n v="356"/>
    <x v="0"/>
    <s v="Marney O'Breen"/>
    <n v="2023"/>
    <m/>
    <n v="2.65"/>
    <n v="943.4"/>
    <x v="5238"/>
  </r>
  <r>
    <x v="5292"/>
    <s v="SP18"/>
    <s v="P22"/>
    <s v="G3"/>
    <x v="264"/>
    <x v="1485"/>
    <n v="398"/>
    <x v="1"/>
    <s v="Marney O'Breen"/>
    <n v="2024"/>
    <m/>
    <n v="2.65"/>
    <n v="1054.7"/>
    <x v="5239"/>
  </r>
  <r>
    <x v="5293"/>
    <s v="SP18"/>
    <s v="P22"/>
    <s v="G6"/>
    <x v="340"/>
    <x v="3401"/>
    <n v="494"/>
    <x v="0"/>
    <s v="Marney O'Breen"/>
    <n v="2023"/>
    <m/>
    <n v="2.65"/>
    <n v="1309.0999999999999"/>
    <x v="5240"/>
  </r>
  <r>
    <x v="5294"/>
    <s v="SP18"/>
    <s v="P22"/>
    <s v="G3"/>
    <x v="108"/>
    <x v="3402"/>
    <n v="631"/>
    <x v="0"/>
    <s v="Marney O'Breen"/>
    <n v="2023"/>
    <m/>
    <n v="2.65"/>
    <n v="1672.1499999999999"/>
    <x v="5241"/>
  </r>
  <r>
    <x v="5295"/>
    <s v="SP18"/>
    <s v="P01"/>
    <s v="G6"/>
    <x v="68"/>
    <x v="3403"/>
    <n v="1222"/>
    <x v="3"/>
    <s v="Marney O'Breen"/>
    <n v="2024"/>
    <m/>
    <n v="5.26"/>
    <n v="6427.7199999999993"/>
    <x v="5242"/>
  </r>
  <r>
    <x v="5296"/>
    <s v="SP18"/>
    <s v="P04"/>
    <s v="G2"/>
    <x v="212"/>
    <x v="3404"/>
    <n v="1259"/>
    <x v="0"/>
    <s v="Marney O'Breen"/>
    <n v="2024"/>
    <m/>
    <n v="3.85"/>
    <n v="4847.1500000000005"/>
    <x v="5243"/>
  </r>
  <r>
    <x v="5297"/>
    <s v="SP18"/>
    <s v="P04"/>
    <s v="G3"/>
    <x v="206"/>
    <x v="3405"/>
    <n v="69"/>
    <x v="0"/>
    <s v="Marney O'Breen"/>
    <n v="2023"/>
    <m/>
    <n v="3.85"/>
    <n v="265.65000000000003"/>
    <x v="5244"/>
  </r>
  <r>
    <x v="5298"/>
    <s v="SP18"/>
    <s v="P05"/>
    <s v="G3"/>
    <x v="380"/>
    <x v="729"/>
    <n v="201"/>
    <x v="0"/>
    <s v="Marney O'Breen"/>
    <n v="2023"/>
    <m/>
    <n v="5.72"/>
    <n v="1149.72"/>
    <x v="5245"/>
  </r>
  <r>
    <x v="5299"/>
    <s v="SP18"/>
    <s v="P05"/>
    <s v="G4"/>
    <x v="103"/>
    <x v="1219"/>
    <n v="30"/>
    <x v="0"/>
    <s v="Marney O'Breen"/>
    <n v="2023"/>
    <m/>
    <n v="5.72"/>
    <n v="171.6"/>
    <x v="5246"/>
  </r>
  <r>
    <x v="5300"/>
    <s v="SP18"/>
    <s v="P05"/>
    <s v="G3"/>
    <x v="292"/>
    <x v="2253"/>
    <n v="630"/>
    <x v="0"/>
    <s v="Marney O'Breen"/>
    <n v="2024"/>
    <m/>
    <n v="5.72"/>
    <n v="3603.6"/>
    <x v="5247"/>
  </r>
  <r>
    <x v="5301"/>
    <s v="SP18"/>
    <s v="P06"/>
    <s v="G1"/>
    <x v="276"/>
    <x v="2614"/>
    <n v="107"/>
    <x v="0"/>
    <s v="Marney O'Breen"/>
    <n v="2023"/>
    <m/>
    <n v="6.31"/>
    <n v="675.17"/>
    <x v="5248"/>
  </r>
  <r>
    <x v="5302"/>
    <s v="SP18"/>
    <s v="P06"/>
    <s v="G2"/>
    <x v="370"/>
    <x v="3406"/>
    <n v="470"/>
    <x v="0"/>
    <s v="Marney O'Breen"/>
    <n v="2024"/>
    <m/>
    <n v="6.31"/>
    <n v="2965.7"/>
    <x v="5249"/>
  </r>
  <r>
    <x v="5303"/>
    <s v="SP18"/>
    <s v="P06"/>
    <s v="G4"/>
    <x v="329"/>
    <x v="3407"/>
    <n v="190"/>
    <x v="0"/>
    <s v="Marney O'Breen"/>
    <n v="2023"/>
    <m/>
    <n v="6.31"/>
    <n v="1198.8999999999999"/>
    <x v="5250"/>
  </r>
  <r>
    <x v="5304"/>
    <s v="SP18"/>
    <s v="P06"/>
    <s v="G6"/>
    <x v="141"/>
    <x v="2168"/>
    <n v="87"/>
    <x v="0"/>
    <s v="Marney O'Breen"/>
    <n v="2023"/>
    <m/>
    <n v="6.31"/>
    <n v="548.96999999999991"/>
    <x v="5251"/>
  </r>
  <r>
    <x v="5305"/>
    <s v="SP18"/>
    <s v="P07"/>
    <s v="G5"/>
    <x v="198"/>
    <x v="3408"/>
    <n v="170"/>
    <x v="1"/>
    <s v="Marney O'Breen"/>
    <n v="2024"/>
    <m/>
    <n v="9.94"/>
    <n v="1689.8"/>
    <x v="5252"/>
  </r>
  <r>
    <x v="5306"/>
    <s v="SP18"/>
    <s v="P07"/>
    <s v="G6"/>
    <x v="364"/>
    <x v="2598"/>
    <n v="248"/>
    <x v="0"/>
    <s v="Marney O'Breen"/>
    <n v="2023"/>
    <m/>
    <n v="9.94"/>
    <n v="2465.12"/>
    <x v="5253"/>
  </r>
  <r>
    <x v="5307"/>
    <s v="SP18"/>
    <s v="P07"/>
    <s v="G1"/>
    <x v="425"/>
    <x v="3230"/>
    <n v="209"/>
    <x v="0"/>
    <s v="Marney O'Breen"/>
    <n v="2023"/>
    <m/>
    <n v="9.94"/>
    <n v="2077.46"/>
    <x v="5254"/>
  </r>
  <r>
    <x v="5308"/>
    <s v="SP18"/>
    <s v="P07"/>
    <s v="G2"/>
    <x v="304"/>
    <x v="3407"/>
    <n v="197"/>
    <x v="0"/>
    <s v="Marney O'Breen"/>
    <n v="2023"/>
    <m/>
    <n v="9.94"/>
    <n v="1958.1799999999998"/>
    <x v="5255"/>
  </r>
  <r>
    <x v="5309"/>
    <s v="SP18"/>
    <s v="P08"/>
    <s v="G5"/>
    <x v="432"/>
    <x v="3409"/>
    <n v="486"/>
    <x v="2"/>
    <s v="Marney O'Breen"/>
    <n v="2024"/>
    <m/>
    <n v="7.73"/>
    <n v="3756.78"/>
    <x v="5256"/>
  </r>
  <r>
    <x v="5310"/>
    <s v="SP18"/>
    <s v="P10"/>
    <s v="G3"/>
    <x v="47"/>
    <x v="514"/>
    <n v="133"/>
    <x v="2"/>
    <s v="Marney O'Breen"/>
    <n v="2024"/>
    <m/>
    <n v="8.2200000000000006"/>
    <n v="1093.26"/>
    <x v="5257"/>
  </r>
  <r>
    <x v="5311"/>
    <s v="SP18"/>
    <s v="P10"/>
    <s v="G1"/>
    <x v="276"/>
    <x v="3410"/>
    <n v="245"/>
    <x v="0"/>
    <s v="Marney O'Breen"/>
    <n v="2023"/>
    <m/>
    <n v="8.2200000000000006"/>
    <n v="2013.9"/>
    <x v="5258"/>
  </r>
  <r>
    <x v="5312"/>
    <s v="SP18"/>
    <s v="P10"/>
    <s v="G4"/>
    <x v="27"/>
    <x v="3411"/>
    <n v="470"/>
    <x v="1"/>
    <s v="Marney O'Breen"/>
    <n v="2024"/>
    <m/>
    <n v="8.2200000000000006"/>
    <n v="3863.4"/>
    <x v="5259"/>
  </r>
  <r>
    <x v="5313"/>
    <s v="SP18"/>
    <s v="P10"/>
    <s v="G6"/>
    <x v="361"/>
    <x v="3412"/>
    <n v="1102"/>
    <x v="0"/>
    <s v="Marney O'Breen"/>
    <n v="2024"/>
    <m/>
    <n v="8.2200000000000006"/>
    <n v="9058.44"/>
    <x v="5260"/>
  </r>
  <r>
    <x v="5314"/>
    <s v="SP18"/>
    <s v="P10"/>
    <s v="G5"/>
    <x v="174"/>
    <x v="3413"/>
    <n v="850"/>
    <x v="1"/>
    <s v="Marney O'Breen"/>
    <n v="2024"/>
    <m/>
    <n v="8.2200000000000006"/>
    <n v="6987.0000000000009"/>
    <x v="5261"/>
  </r>
  <r>
    <x v="5315"/>
    <s v="SP18"/>
    <s v="P10"/>
    <s v="G6"/>
    <x v="150"/>
    <x v="3414"/>
    <n v="435"/>
    <x v="0"/>
    <s v="Marney O'Breen"/>
    <n v="2023"/>
    <m/>
    <n v="8.2200000000000006"/>
    <n v="3575.7000000000003"/>
    <x v="5262"/>
  </r>
  <r>
    <x v="5316"/>
    <s v="SP18"/>
    <s v="P11"/>
    <s v="G1"/>
    <x v="310"/>
    <x v="3415"/>
    <n v="486"/>
    <x v="0"/>
    <s v="Marney O'Breen"/>
    <n v="2024"/>
    <m/>
    <n v="10.23"/>
    <n v="4971.7800000000007"/>
    <x v="5263"/>
  </r>
  <r>
    <x v="5317"/>
    <s v="SP18"/>
    <s v="P12"/>
    <s v="G1"/>
    <x v="43"/>
    <x v="357"/>
    <n v="554"/>
    <x v="0"/>
    <s v="Marney O'Breen"/>
    <n v="2023"/>
    <m/>
    <n v="4.74"/>
    <n v="2625.96"/>
    <x v="5264"/>
  </r>
  <r>
    <x v="5318"/>
    <s v="SP18"/>
    <s v="P12"/>
    <s v="G5"/>
    <x v="291"/>
    <x v="3416"/>
    <n v="858"/>
    <x v="0"/>
    <s v="Marney O'Breen"/>
    <n v="2023"/>
    <m/>
    <n v="4.74"/>
    <n v="4066.92"/>
    <x v="5265"/>
  </r>
  <r>
    <x v="5319"/>
    <s v="SP18"/>
    <s v="P13"/>
    <s v="G1"/>
    <x v="210"/>
    <x v="1394"/>
    <n v="318"/>
    <x v="0"/>
    <s v="Marney O'Breen"/>
    <n v="2023"/>
    <m/>
    <n v="10.51"/>
    <n v="3342.18"/>
    <x v="5266"/>
  </r>
  <r>
    <x v="5320"/>
    <s v="SP18"/>
    <s v="P13"/>
    <s v="G1"/>
    <x v="75"/>
    <x v="3417"/>
    <n v="1506"/>
    <x v="0"/>
    <s v="Marney O'Breen"/>
    <n v="2023"/>
    <m/>
    <n v="10.51"/>
    <n v="15828.06"/>
    <x v="5267"/>
  </r>
  <r>
    <x v="5321"/>
    <s v="SP18"/>
    <s v="P13"/>
    <s v="G1"/>
    <x v="370"/>
    <x v="3418"/>
    <n v="50"/>
    <x v="0"/>
    <s v="Marney O'Breen"/>
    <n v="2024"/>
    <m/>
    <n v="10.51"/>
    <n v="525.5"/>
    <x v="5268"/>
  </r>
  <r>
    <x v="5322"/>
    <s v="SP18"/>
    <s v="P13"/>
    <s v="G2"/>
    <x v="295"/>
    <x v="464"/>
    <n v="680"/>
    <x v="0"/>
    <s v="Marney O'Breen"/>
    <n v="2023"/>
    <m/>
    <n v="10.51"/>
    <n v="7146.8"/>
    <x v="5269"/>
  </r>
  <r>
    <x v="5323"/>
    <s v="SP18"/>
    <s v="P14"/>
    <s v="G5"/>
    <x v="424"/>
    <x v="758"/>
    <n v="389"/>
    <x v="0"/>
    <s v="Marney O'Breen"/>
    <n v="2024"/>
    <m/>
    <n v="6.43"/>
    <n v="2501.27"/>
    <x v="5270"/>
  </r>
  <r>
    <x v="5324"/>
    <s v="SP18"/>
    <s v="P14"/>
    <s v="G5"/>
    <x v="45"/>
    <x v="1104"/>
    <n v="382"/>
    <x v="0"/>
    <s v="Marney O'Breen"/>
    <n v="2023"/>
    <m/>
    <n v="6.43"/>
    <n v="2456.2599999999998"/>
    <x v="5271"/>
  </r>
  <r>
    <x v="5325"/>
    <s v="SP18"/>
    <s v="P15"/>
    <s v="G2"/>
    <x v="189"/>
    <x v="224"/>
    <n v="238"/>
    <x v="0"/>
    <s v="Marney O'Breen"/>
    <n v="2023"/>
    <m/>
    <n v="12.41"/>
    <n v="2953.58"/>
    <x v="5272"/>
  </r>
  <r>
    <x v="5326"/>
    <s v="SP18"/>
    <s v="P15"/>
    <s v="G1"/>
    <x v="207"/>
    <x v="912"/>
    <n v="651"/>
    <x v="3"/>
    <s v="Marney O'Breen"/>
    <n v="2024"/>
    <m/>
    <n v="12.41"/>
    <n v="8078.91"/>
    <x v="5273"/>
  </r>
  <r>
    <x v="5327"/>
    <s v="SP18"/>
    <s v="P15"/>
    <s v="G2"/>
    <x v="393"/>
    <x v="3419"/>
    <n v="732"/>
    <x v="0"/>
    <s v="Marney O'Breen"/>
    <n v="2024"/>
    <m/>
    <n v="12.41"/>
    <n v="9084.1200000000008"/>
    <x v="5274"/>
  </r>
  <r>
    <x v="5328"/>
    <s v="SP18"/>
    <s v="P15"/>
    <s v="G5"/>
    <x v="276"/>
    <x v="294"/>
    <n v="385"/>
    <x v="0"/>
    <s v="Marney O'Breen"/>
    <n v="2023"/>
    <m/>
    <n v="12.41"/>
    <n v="4777.8500000000004"/>
    <x v="5275"/>
  </r>
  <r>
    <x v="5329"/>
    <s v="SP18"/>
    <s v="P16"/>
    <s v="G6"/>
    <x v="315"/>
    <x v="1756"/>
    <n v="269"/>
    <x v="0"/>
    <s v="Marney O'Breen"/>
    <n v="2023"/>
    <m/>
    <n v="9.57"/>
    <n v="2574.33"/>
    <x v="5276"/>
  </r>
  <r>
    <x v="5330"/>
    <s v="SP18"/>
    <s v="P16"/>
    <s v="G1"/>
    <x v="4"/>
    <x v="3420"/>
    <n v="929"/>
    <x v="0"/>
    <s v="Marney O'Breen"/>
    <n v="2023"/>
    <m/>
    <n v="9.57"/>
    <n v="8890.5300000000007"/>
    <x v="5277"/>
  </r>
  <r>
    <x v="5331"/>
    <s v="SP18"/>
    <s v="P16"/>
    <s v="G5"/>
    <x v="296"/>
    <x v="1413"/>
    <n v="95"/>
    <x v="0"/>
    <s v="Marney O'Breen"/>
    <n v="2023"/>
    <m/>
    <n v="9.57"/>
    <n v="909.15"/>
    <x v="5278"/>
  </r>
  <r>
    <x v="5332"/>
    <s v="SP18"/>
    <s v="P18"/>
    <s v="G2"/>
    <x v="283"/>
    <x v="3421"/>
    <n v="3321"/>
    <x v="0"/>
    <s v="Marney O'Breen"/>
    <n v="2023"/>
    <m/>
    <n v="6.8"/>
    <n v="22582.799999999999"/>
    <x v="5279"/>
  </r>
  <r>
    <x v="5333"/>
    <s v="SP18"/>
    <s v="P18"/>
    <s v="G5"/>
    <x v="129"/>
    <x v="1983"/>
    <n v="1150"/>
    <x v="0"/>
    <s v="Marney O'Breen"/>
    <n v="2023"/>
    <m/>
    <n v="6.8"/>
    <n v="7820"/>
    <x v="5280"/>
  </r>
  <r>
    <x v="5334"/>
    <s v="SP18"/>
    <s v="P18"/>
    <s v="G6"/>
    <x v="165"/>
    <x v="3422"/>
    <n v="1504"/>
    <x v="0"/>
    <s v="Marney O'Breen"/>
    <n v="2024"/>
    <m/>
    <n v="6.8"/>
    <n v="10227.199999999999"/>
    <x v="5281"/>
  </r>
  <r>
    <x v="5335"/>
    <s v="SP18"/>
    <s v="P20"/>
    <s v="G6"/>
    <x v="299"/>
    <x v="3423"/>
    <n v="95"/>
    <x v="0"/>
    <s v="Marney O'Breen"/>
    <n v="2023"/>
    <m/>
    <n v="2.76"/>
    <n v="262.2"/>
    <x v="5282"/>
  </r>
  <r>
    <x v="5336"/>
    <s v="SP18"/>
    <s v="P21"/>
    <s v="G1"/>
    <x v="323"/>
    <x v="3424"/>
    <n v="1560"/>
    <x v="1"/>
    <s v="Marney O'Breen"/>
    <n v="2024"/>
    <m/>
    <n v="3.32"/>
    <n v="5179.2"/>
    <x v="5283"/>
  </r>
  <r>
    <x v="5337"/>
    <s v="SP18"/>
    <s v="P22"/>
    <s v="G2"/>
    <x v="10"/>
    <x v="2117"/>
    <n v="696"/>
    <x v="0"/>
    <s v="Marney O'Breen"/>
    <n v="2023"/>
    <m/>
    <n v="2.65"/>
    <n v="1844.3999999999999"/>
    <x v="5284"/>
  </r>
  <r>
    <x v="5338"/>
    <s v="SP18"/>
    <s v="P22"/>
    <s v="G4"/>
    <x v="383"/>
    <x v="3425"/>
    <n v="734"/>
    <x v="0"/>
    <s v="Marney O'Breen"/>
    <n v="2023"/>
    <m/>
    <n v="2.65"/>
    <n v="1945.1"/>
    <x v="5285"/>
  </r>
  <r>
    <x v="5339"/>
    <s v="SP18"/>
    <s v="P22"/>
    <s v="G6"/>
    <x v="80"/>
    <x v="651"/>
    <n v="460"/>
    <x v="0"/>
    <s v="Marney O'Breen"/>
    <n v="2024"/>
    <m/>
    <n v="2.65"/>
    <n v="1219"/>
    <x v="5286"/>
  </r>
  <r>
    <x v="5340"/>
    <s v="SP18"/>
    <s v="P22"/>
    <s v="G3"/>
    <x v="297"/>
    <x v="256"/>
    <n v="236"/>
    <x v="0"/>
    <s v="Marney O'Breen"/>
    <n v="2023"/>
    <m/>
    <n v="2.65"/>
    <n v="625.4"/>
    <x v="5287"/>
  </r>
  <r>
    <x v="5341"/>
    <s v="SP18"/>
    <s v="P22"/>
    <s v="G5"/>
    <x v="330"/>
    <x v="3426"/>
    <n v="104"/>
    <x v="0"/>
    <s v="Marney O'Breen"/>
    <n v="2024"/>
    <m/>
    <n v="2.65"/>
    <n v="275.59999999999997"/>
    <x v="5288"/>
  </r>
  <r>
    <x v="5342"/>
    <s v="SP18"/>
    <s v="P22"/>
    <s v="G5"/>
    <x v="357"/>
    <x v="1148"/>
    <n v="278"/>
    <x v="0"/>
    <s v="Marney O'Breen"/>
    <n v="2024"/>
    <m/>
    <n v="2.65"/>
    <n v="736.69999999999993"/>
    <x v="5289"/>
  </r>
  <r>
    <x v="5343"/>
    <s v="SP18"/>
    <s v="P01"/>
    <s v="G5"/>
    <x v="174"/>
    <x v="3427"/>
    <n v="716"/>
    <x v="1"/>
    <s v="Marney O'Breen"/>
    <n v="2024"/>
    <m/>
    <n v="5.26"/>
    <n v="3766.16"/>
    <x v="5290"/>
  </r>
  <r>
    <x v="5344"/>
    <s v="SP18"/>
    <s v="P01"/>
    <s v="G6"/>
    <x v="156"/>
    <x v="3428"/>
    <n v="1046"/>
    <x v="0"/>
    <s v="Marney O'Breen"/>
    <n v="2023"/>
    <m/>
    <n v="5.26"/>
    <n v="5501.96"/>
    <x v="5291"/>
  </r>
  <r>
    <x v="5345"/>
    <s v="SP18"/>
    <s v="P04"/>
    <s v="G1"/>
    <x v="155"/>
    <x v="3429"/>
    <n v="645"/>
    <x v="0"/>
    <s v="Marney O'Breen"/>
    <n v="2023"/>
    <m/>
    <n v="3.85"/>
    <n v="2483.25"/>
    <x v="5292"/>
  </r>
  <r>
    <x v="5346"/>
    <s v="SP18"/>
    <s v="P04"/>
    <s v="G5"/>
    <x v="36"/>
    <x v="174"/>
    <n v="518"/>
    <x v="0"/>
    <s v="Marney O'Breen"/>
    <n v="2023"/>
    <m/>
    <n v="3.85"/>
    <n v="1994.3"/>
    <x v="5293"/>
  </r>
  <r>
    <x v="5347"/>
    <s v="SP18"/>
    <s v="P04"/>
    <s v="G6"/>
    <x v="365"/>
    <x v="2647"/>
    <n v="1474"/>
    <x v="2"/>
    <s v="Marney O'Breen"/>
    <n v="2024"/>
    <m/>
    <n v="3.85"/>
    <n v="5674.9000000000005"/>
    <x v="5294"/>
  </r>
  <r>
    <x v="5348"/>
    <s v="SP18"/>
    <s v="P05"/>
    <s v="G4"/>
    <x v="425"/>
    <x v="3187"/>
    <n v="859"/>
    <x v="0"/>
    <s v="Marney O'Breen"/>
    <n v="2023"/>
    <m/>
    <n v="5.72"/>
    <n v="4913.4799999999996"/>
    <x v="5295"/>
  </r>
  <r>
    <x v="5349"/>
    <s v="SP18"/>
    <s v="P05"/>
    <s v="G1"/>
    <x v="328"/>
    <x v="870"/>
    <n v="508"/>
    <x v="0"/>
    <s v="Marney O'Breen"/>
    <n v="2023"/>
    <m/>
    <n v="5.72"/>
    <n v="2905.7599999999998"/>
    <x v="5296"/>
  </r>
  <r>
    <x v="5350"/>
    <s v="SP18"/>
    <s v="P05"/>
    <s v="G4"/>
    <x v="11"/>
    <x v="3430"/>
    <n v="2006"/>
    <x v="2"/>
    <s v="Marney O'Breen"/>
    <n v="2024"/>
    <m/>
    <n v="5.72"/>
    <n v="11474.32"/>
    <x v="5297"/>
  </r>
  <r>
    <x v="5351"/>
    <s v="SP18"/>
    <s v="P05"/>
    <s v="G6"/>
    <x v="303"/>
    <x v="1063"/>
    <n v="633"/>
    <x v="0"/>
    <s v="Marney O'Breen"/>
    <n v="2024"/>
    <m/>
    <n v="5.72"/>
    <n v="3620.7599999999998"/>
    <x v="5298"/>
  </r>
  <r>
    <x v="5352"/>
    <s v="SP18"/>
    <s v="P06"/>
    <s v="G1"/>
    <x v="60"/>
    <x v="3256"/>
    <n v="116"/>
    <x v="0"/>
    <s v="Marney O'Breen"/>
    <n v="2023"/>
    <m/>
    <n v="6.31"/>
    <n v="731.95999999999992"/>
    <x v="5299"/>
  </r>
  <r>
    <x v="5353"/>
    <s v="SP18"/>
    <s v="P07"/>
    <s v="G5"/>
    <x v="359"/>
    <x v="3431"/>
    <n v="236"/>
    <x v="3"/>
    <s v="Marney O'Breen"/>
    <n v="2023"/>
    <m/>
    <n v="9.94"/>
    <n v="2345.8399999999997"/>
    <x v="5300"/>
  </r>
  <r>
    <x v="5354"/>
    <s v="SP18"/>
    <s v="P07"/>
    <s v="G1"/>
    <x v="140"/>
    <x v="1617"/>
    <n v="192"/>
    <x v="0"/>
    <s v="Marney O'Breen"/>
    <n v="2023"/>
    <m/>
    <n v="9.94"/>
    <n v="1908.48"/>
    <x v="5301"/>
  </r>
  <r>
    <x v="5355"/>
    <s v="SP18"/>
    <s v="P07"/>
    <s v="G2"/>
    <x v="94"/>
    <x v="256"/>
    <n v="197"/>
    <x v="1"/>
    <s v="Marney O'Breen"/>
    <n v="2024"/>
    <m/>
    <n v="9.94"/>
    <n v="1958.1799999999998"/>
    <x v="5302"/>
  </r>
  <r>
    <x v="5356"/>
    <s v="SP18"/>
    <s v="P07"/>
    <s v="G5"/>
    <x v="23"/>
    <x v="783"/>
    <n v="233"/>
    <x v="1"/>
    <s v="Marney O'Breen"/>
    <n v="2024"/>
    <m/>
    <n v="9.94"/>
    <n v="2316.02"/>
    <x v="5303"/>
  </r>
  <r>
    <x v="5357"/>
    <s v="SP18"/>
    <s v="P08"/>
    <s v="G5"/>
    <x v="126"/>
    <x v="3432"/>
    <n v="80"/>
    <x v="0"/>
    <s v="Marney O'Breen"/>
    <n v="2023"/>
    <m/>
    <n v="7.73"/>
    <n v="618.40000000000009"/>
    <x v="5304"/>
  </r>
  <r>
    <x v="5358"/>
    <s v="SP18"/>
    <s v="P08"/>
    <s v="G2"/>
    <x v="211"/>
    <x v="3433"/>
    <n v="543"/>
    <x v="2"/>
    <s v="Marney O'Breen"/>
    <n v="2024"/>
    <m/>
    <n v="7.73"/>
    <n v="4197.3900000000003"/>
    <x v="5305"/>
  </r>
  <r>
    <x v="5359"/>
    <s v="SP18"/>
    <s v="P10"/>
    <s v="G1"/>
    <x v="234"/>
    <x v="3434"/>
    <n v="772"/>
    <x v="0"/>
    <s v="Marney O'Breen"/>
    <n v="2023"/>
    <m/>
    <n v="8.2200000000000006"/>
    <n v="6345.84"/>
    <x v="5306"/>
  </r>
  <r>
    <x v="5360"/>
    <s v="SP18"/>
    <s v="P10"/>
    <s v="G4"/>
    <x v="379"/>
    <x v="1641"/>
    <n v="89"/>
    <x v="0"/>
    <s v="Marney O'Breen"/>
    <n v="2024"/>
    <m/>
    <n v="8.2200000000000006"/>
    <n v="731.58"/>
    <x v="4875"/>
  </r>
  <r>
    <x v="5361"/>
    <s v="SP18"/>
    <s v="P10"/>
    <s v="G6"/>
    <x v="298"/>
    <x v="3435"/>
    <n v="295"/>
    <x v="0"/>
    <s v="Marney O'Breen"/>
    <n v="2024"/>
    <m/>
    <n v="8.2200000000000006"/>
    <n v="2424.9"/>
    <x v="5307"/>
  </r>
  <r>
    <x v="5362"/>
    <s v="SP18"/>
    <s v="P10"/>
    <s v="G6"/>
    <x v="225"/>
    <x v="1072"/>
    <n v="220"/>
    <x v="1"/>
    <s v="Marney O'Breen"/>
    <n v="2024"/>
    <m/>
    <n v="8.2200000000000006"/>
    <n v="1808.4"/>
    <x v="5308"/>
  </r>
  <r>
    <x v="5363"/>
    <s v="SP18"/>
    <s v="P10"/>
    <s v="G1"/>
    <x v="16"/>
    <x v="679"/>
    <n v="103"/>
    <x v="1"/>
    <s v="Marney O'Breen"/>
    <n v="2024"/>
    <m/>
    <n v="8.2200000000000006"/>
    <n v="846.66000000000008"/>
    <x v="5309"/>
  </r>
  <r>
    <x v="5364"/>
    <s v="SP18"/>
    <s v="P10"/>
    <s v="G2"/>
    <x v="187"/>
    <x v="1151"/>
    <n v="301"/>
    <x v="0"/>
    <s v="Marney O'Breen"/>
    <n v="2024"/>
    <m/>
    <n v="8.2200000000000006"/>
    <n v="2474.2200000000003"/>
    <x v="5310"/>
  </r>
  <r>
    <x v="5365"/>
    <s v="SP18"/>
    <s v="P10"/>
    <s v="G6"/>
    <x v="160"/>
    <x v="3436"/>
    <n v="9"/>
    <x v="0"/>
    <s v="Marney O'Breen"/>
    <n v="2023"/>
    <m/>
    <n v="8.2200000000000006"/>
    <n v="73.98"/>
    <x v="5311"/>
  </r>
  <r>
    <x v="5366"/>
    <s v="SP18"/>
    <s v="P11"/>
    <s v="G5"/>
    <x v="104"/>
    <x v="3437"/>
    <n v="397"/>
    <x v="0"/>
    <s v="Marney O'Breen"/>
    <n v="2023"/>
    <m/>
    <n v="10.23"/>
    <n v="4061.31"/>
    <x v="5312"/>
  </r>
  <r>
    <x v="5367"/>
    <s v="SP18"/>
    <s v="P11"/>
    <s v="G1"/>
    <x v="312"/>
    <x v="1354"/>
    <n v="331"/>
    <x v="1"/>
    <s v="Marney O'Breen"/>
    <n v="2024"/>
    <m/>
    <n v="10.23"/>
    <n v="3386.13"/>
    <x v="5313"/>
  </r>
  <r>
    <x v="5368"/>
    <s v="SP18"/>
    <s v="P12"/>
    <s v="G2"/>
    <x v="315"/>
    <x v="3438"/>
    <n v="222"/>
    <x v="0"/>
    <s v="Marney O'Breen"/>
    <n v="2023"/>
    <m/>
    <n v="4.74"/>
    <n v="1052.28"/>
    <x v="5314"/>
  </r>
  <r>
    <x v="5369"/>
    <s v="SP18"/>
    <s v="P12"/>
    <s v="G1"/>
    <x v="391"/>
    <x v="3439"/>
    <n v="691"/>
    <x v="3"/>
    <s v="Marney O'Breen"/>
    <n v="2024"/>
    <m/>
    <n v="4.74"/>
    <n v="3275.34"/>
    <x v="5315"/>
  </r>
  <r>
    <x v="5370"/>
    <s v="SP18"/>
    <s v="P12"/>
    <s v="G2"/>
    <x v="422"/>
    <x v="1669"/>
    <n v="270"/>
    <x v="0"/>
    <s v="Marney O'Breen"/>
    <n v="2023"/>
    <m/>
    <n v="4.74"/>
    <n v="1279.8"/>
    <x v="5316"/>
  </r>
  <r>
    <x v="5371"/>
    <s v="SP18"/>
    <s v="P13"/>
    <s v="G6"/>
    <x v="319"/>
    <x v="482"/>
    <n v="941"/>
    <x v="0"/>
    <s v="Marney O'Breen"/>
    <n v="2024"/>
    <m/>
    <n v="10.51"/>
    <n v="9889.91"/>
    <x v="5317"/>
  </r>
  <r>
    <x v="5372"/>
    <s v="SP18"/>
    <s v="P13"/>
    <s v="G5"/>
    <x v="238"/>
    <x v="3440"/>
    <n v="1152"/>
    <x v="0"/>
    <s v="Marney O'Breen"/>
    <n v="2024"/>
    <m/>
    <n v="10.51"/>
    <n v="12107.52"/>
    <x v="5318"/>
  </r>
  <r>
    <x v="5373"/>
    <s v="SP18"/>
    <s v="P13"/>
    <s v="G6"/>
    <x v="26"/>
    <x v="2248"/>
    <n v="44"/>
    <x v="0"/>
    <s v="Marney O'Breen"/>
    <n v="2023"/>
    <m/>
    <n v="10.51"/>
    <n v="462.44"/>
    <x v="5319"/>
  </r>
  <r>
    <x v="5374"/>
    <s v="SP18"/>
    <s v="P13"/>
    <s v="G6"/>
    <x v="39"/>
    <x v="3441"/>
    <n v="354"/>
    <x v="2"/>
    <s v="Marney O'Breen"/>
    <n v="2024"/>
    <m/>
    <n v="10.51"/>
    <n v="3720.54"/>
    <x v="5320"/>
  </r>
  <r>
    <x v="5375"/>
    <s v="SP18"/>
    <s v="P13"/>
    <s v="G5"/>
    <x v="195"/>
    <x v="1385"/>
    <n v="47"/>
    <x v="0"/>
    <s v="Marney O'Breen"/>
    <n v="2024"/>
    <m/>
    <n v="10.51"/>
    <n v="493.96999999999997"/>
    <x v="5321"/>
  </r>
  <r>
    <x v="5376"/>
    <s v="SP18"/>
    <s v="P14"/>
    <s v="G1"/>
    <x v="357"/>
    <x v="1827"/>
    <n v="151"/>
    <x v="0"/>
    <s v="Marney O'Breen"/>
    <n v="2024"/>
    <m/>
    <n v="6.43"/>
    <n v="970.93"/>
    <x v="5322"/>
  </r>
  <r>
    <x v="5377"/>
    <s v="SP18"/>
    <s v="P14"/>
    <s v="G2"/>
    <x v="298"/>
    <x v="3442"/>
    <n v="519"/>
    <x v="0"/>
    <s v="Marney O'Breen"/>
    <n v="2024"/>
    <m/>
    <n v="6.43"/>
    <n v="3337.17"/>
    <x v="5323"/>
  </r>
  <r>
    <x v="5378"/>
    <s v="SP18"/>
    <s v="P14"/>
    <s v="G6"/>
    <x v="424"/>
    <x v="2457"/>
    <n v="286"/>
    <x v="0"/>
    <s v="Marney O'Breen"/>
    <n v="2024"/>
    <m/>
    <n v="6.43"/>
    <n v="1838.98"/>
    <x v="5324"/>
  </r>
  <r>
    <x v="5379"/>
    <s v="SP18"/>
    <s v="P14"/>
    <s v="G2"/>
    <x v="29"/>
    <x v="1636"/>
    <n v="255"/>
    <x v="0"/>
    <s v="Marney O'Breen"/>
    <n v="2023"/>
    <m/>
    <n v="6.43"/>
    <n v="1639.6499999999999"/>
    <x v="5325"/>
  </r>
  <r>
    <x v="5380"/>
    <s v="SP18"/>
    <s v="P15"/>
    <s v="G6"/>
    <x v="182"/>
    <x v="3443"/>
    <n v="64"/>
    <x v="0"/>
    <s v="Marney O'Breen"/>
    <n v="2023"/>
    <m/>
    <n v="12.41"/>
    <n v="794.24"/>
    <x v="5326"/>
  </r>
  <r>
    <x v="5381"/>
    <s v="SP18"/>
    <s v="P16"/>
    <s v="G5"/>
    <x v="434"/>
    <x v="196"/>
    <n v="612"/>
    <x v="0"/>
    <s v="Marney O'Breen"/>
    <n v="2024"/>
    <m/>
    <n v="9.57"/>
    <n v="5856.84"/>
    <x v="5327"/>
  </r>
  <r>
    <x v="5382"/>
    <s v="SP18"/>
    <s v="P17"/>
    <s v="G6"/>
    <x v="109"/>
    <x v="3444"/>
    <n v="321"/>
    <x v="0"/>
    <s v="Marney O'Breen"/>
    <n v="2024"/>
    <m/>
    <n v="8.43"/>
    <n v="2706.0299999999997"/>
    <x v="5328"/>
  </r>
  <r>
    <x v="5383"/>
    <s v="SP18"/>
    <s v="P17"/>
    <s v="G6"/>
    <x v="264"/>
    <x v="3445"/>
    <n v="637"/>
    <x v="1"/>
    <s v="Marney O'Breen"/>
    <n v="2024"/>
    <m/>
    <n v="8.43"/>
    <n v="5369.91"/>
    <x v="5329"/>
  </r>
  <r>
    <x v="5384"/>
    <s v="SP18"/>
    <s v="P17"/>
    <s v="G1"/>
    <x v="74"/>
    <x v="3446"/>
    <n v="1"/>
    <x v="0"/>
    <s v="Marney O'Breen"/>
    <n v="2024"/>
    <m/>
    <n v="8.43"/>
    <n v="8.43"/>
    <x v="5330"/>
  </r>
  <r>
    <x v="5385"/>
    <s v="SP18"/>
    <s v="P18"/>
    <s v="G2"/>
    <x v="157"/>
    <x v="3447"/>
    <n v="414"/>
    <x v="0"/>
    <s v="Marney O'Breen"/>
    <n v="2023"/>
    <m/>
    <n v="6.8"/>
    <n v="2815.2"/>
    <x v="5331"/>
  </r>
  <r>
    <x v="5386"/>
    <s v="SP18"/>
    <s v="P18"/>
    <s v="G4"/>
    <x v="340"/>
    <x v="1909"/>
    <n v="173"/>
    <x v="0"/>
    <s v="Marney O'Breen"/>
    <n v="2023"/>
    <m/>
    <n v="6.8"/>
    <n v="1176.3999999999999"/>
    <x v="5332"/>
  </r>
  <r>
    <x v="5387"/>
    <s v="SP18"/>
    <s v="P18"/>
    <s v="G2"/>
    <x v="7"/>
    <x v="1552"/>
    <n v="69"/>
    <x v="0"/>
    <s v="Marney O'Breen"/>
    <n v="2023"/>
    <m/>
    <n v="6.8"/>
    <n v="469.2"/>
    <x v="5333"/>
  </r>
  <r>
    <x v="5388"/>
    <s v="SP18"/>
    <s v="P19"/>
    <s v="G5"/>
    <x v="404"/>
    <x v="1041"/>
    <n v="231"/>
    <x v="0"/>
    <s v="Marney O'Breen"/>
    <n v="2024"/>
    <m/>
    <n v="5.04"/>
    <n v="1164.24"/>
    <x v="5334"/>
  </r>
  <r>
    <x v="5389"/>
    <s v="SP18"/>
    <s v="P20"/>
    <s v="G5"/>
    <x v="315"/>
    <x v="3448"/>
    <n v="1038"/>
    <x v="0"/>
    <s v="Marney O'Breen"/>
    <n v="2023"/>
    <m/>
    <n v="2.76"/>
    <n v="2864.8799999999997"/>
    <x v="5335"/>
  </r>
  <r>
    <x v="5390"/>
    <s v="SP18"/>
    <s v="P20"/>
    <s v="G4"/>
    <x v="96"/>
    <x v="289"/>
    <n v="515"/>
    <x v="0"/>
    <s v="Marney O'Breen"/>
    <n v="2023"/>
    <m/>
    <n v="2.76"/>
    <n v="1421.3999999999999"/>
    <x v="5336"/>
  </r>
  <r>
    <x v="5391"/>
    <s v="SP18"/>
    <s v="P21"/>
    <s v="G1"/>
    <x v="74"/>
    <x v="3449"/>
    <n v="293"/>
    <x v="0"/>
    <s v="Marney O'Breen"/>
    <n v="2024"/>
    <m/>
    <n v="3.32"/>
    <n v="972.76"/>
    <x v="5337"/>
  </r>
  <r>
    <x v="5392"/>
    <s v="SP18"/>
    <s v="P21"/>
    <s v="G6"/>
    <x v="432"/>
    <x v="2538"/>
    <n v="159"/>
    <x v="2"/>
    <s v="Marney O'Breen"/>
    <n v="2024"/>
    <m/>
    <n v="3.32"/>
    <n v="527.88"/>
    <x v="5338"/>
  </r>
  <r>
    <x v="5393"/>
    <s v="SP18"/>
    <s v="P21"/>
    <s v="G1"/>
    <x v="53"/>
    <x v="2764"/>
    <n v="939"/>
    <x v="2"/>
    <s v="Marney O'Breen"/>
    <n v="2024"/>
    <m/>
    <n v="3.32"/>
    <n v="3117.48"/>
    <x v="5339"/>
  </r>
  <r>
    <x v="5394"/>
    <s v="SP18"/>
    <s v="P22"/>
    <s v="G1"/>
    <x v="291"/>
    <x v="1074"/>
    <n v="372"/>
    <x v="0"/>
    <s v="Marney O'Breen"/>
    <n v="2023"/>
    <m/>
    <n v="2.65"/>
    <n v="985.8"/>
    <x v="5340"/>
  </r>
  <r>
    <x v="5395"/>
    <s v="SP18"/>
    <s v="P22"/>
    <s v="G5"/>
    <x v="330"/>
    <x v="3133"/>
    <n v="209"/>
    <x v="0"/>
    <s v="Marney O'Breen"/>
    <n v="2024"/>
    <m/>
    <n v="2.65"/>
    <n v="553.85"/>
    <x v="5341"/>
  </r>
  <r>
    <x v="5396"/>
    <s v="SP18"/>
    <s v="P22"/>
    <s v="G6"/>
    <x v="16"/>
    <x v="3450"/>
    <n v="51"/>
    <x v="3"/>
    <s v="Marney O'Breen"/>
    <n v="2024"/>
    <m/>
    <n v="2.65"/>
    <n v="135.15"/>
    <x v="5342"/>
  </r>
  <r>
    <x v="5397"/>
    <s v="SP18"/>
    <s v="P22"/>
    <s v="G2"/>
    <x v="242"/>
    <x v="3451"/>
    <n v="544"/>
    <x v="0"/>
    <s v="Marney O'Breen"/>
    <n v="2023"/>
    <m/>
    <n v="2.65"/>
    <n v="1441.6"/>
    <x v="5343"/>
  </r>
  <r>
    <x v="5398"/>
    <s v="SP18"/>
    <s v="P22"/>
    <s v="G1"/>
    <x v="178"/>
    <x v="3452"/>
    <n v="419"/>
    <x v="3"/>
    <s v="Marney O'Breen"/>
    <n v="2023"/>
    <m/>
    <n v="2.65"/>
    <n v="1110.3499999999999"/>
    <x v="5344"/>
  </r>
  <r>
    <x v="5399"/>
    <s v="SP18"/>
    <s v="P01"/>
    <s v="G1"/>
    <x v="403"/>
    <x v="3453"/>
    <n v="923"/>
    <x v="0"/>
    <s v="Marney O'Breen"/>
    <n v="2023"/>
    <m/>
    <n v="5.26"/>
    <n v="4854.9799999999996"/>
    <x v="5345"/>
  </r>
  <r>
    <x v="5400"/>
    <s v="SP18"/>
    <s v="P01"/>
    <s v="G2"/>
    <x v="250"/>
    <x v="3454"/>
    <n v="412"/>
    <x v="0"/>
    <s v="Marney O'Breen"/>
    <n v="2023"/>
    <m/>
    <n v="5.26"/>
    <n v="2167.12"/>
    <x v="5346"/>
  </r>
  <r>
    <x v="5401"/>
    <s v="SP18"/>
    <s v="P01"/>
    <s v="G4"/>
    <x v="213"/>
    <x v="3455"/>
    <n v="313"/>
    <x v="0"/>
    <s v="Marney O'Breen"/>
    <n v="2023"/>
    <m/>
    <n v="5.26"/>
    <n v="1646.3799999999999"/>
    <x v="5347"/>
  </r>
  <r>
    <x v="5402"/>
    <s v="SP18"/>
    <s v="P01"/>
    <s v="G6"/>
    <x v="259"/>
    <x v="3456"/>
    <n v="622"/>
    <x v="0"/>
    <s v="Marney O'Breen"/>
    <n v="2023"/>
    <m/>
    <n v="5.26"/>
    <n v="3271.72"/>
    <x v="5348"/>
  </r>
  <r>
    <x v="5403"/>
    <s v="SP18"/>
    <s v="P02"/>
    <s v="G3"/>
    <x v="43"/>
    <x v="759"/>
    <n v="505"/>
    <x v="0"/>
    <s v="Marney O'Breen"/>
    <n v="2023"/>
    <m/>
    <n v="7.48"/>
    <n v="3777.4"/>
    <x v="5349"/>
  </r>
  <r>
    <x v="5404"/>
    <s v="SP18"/>
    <s v="P04"/>
    <s v="G1"/>
    <x v="224"/>
    <x v="1811"/>
    <n v="475"/>
    <x v="0"/>
    <s v="Marney O'Breen"/>
    <n v="2023"/>
    <m/>
    <n v="3.85"/>
    <n v="1828.75"/>
    <x v="5350"/>
  </r>
  <r>
    <x v="5405"/>
    <s v="SP18"/>
    <s v="P04"/>
    <s v="G5"/>
    <x v="259"/>
    <x v="534"/>
    <n v="78"/>
    <x v="0"/>
    <s v="Marney O'Breen"/>
    <n v="2023"/>
    <m/>
    <n v="3.85"/>
    <n v="300.3"/>
    <x v="5351"/>
  </r>
  <r>
    <x v="5406"/>
    <s v="SP18"/>
    <s v="P04"/>
    <s v="G5"/>
    <x v="266"/>
    <x v="3457"/>
    <n v="320"/>
    <x v="0"/>
    <s v="Marney O'Breen"/>
    <n v="2023"/>
    <m/>
    <n v="3.85"/>
    <n v="1232"/>
    <x v="5352"/>
  </r>
  <r>
    <x v="5407"/>
    <s v="SP18"/>
    <s v="P04"/>
    <s v="G5"/>
    <x v="397"/>
    <x v="3458"/>
    <n v="397"/>
    <x v="0"/>
    <s v="Marney O'Breen"/>
    <n v="2024"/>
    <m/>
    <n v="3.85"/>
    <n v="1528.45"/>
    <x v="5353"/>
  </r>
  <r>
    <x v="5408"/>
    <s v="SP18"/>
    <s v="P04"/>
    <s v="G2"/>
    <x v="309"/>
    <x v="1932"/>
    <n v="974"/>
    <x v="1"/>
    <s v="Marney O'Breen"/>
    <n v="2024"/>
    <m/>
    <n v="3.85"/>
    <n v="3749.9"/>
    <x v="5354"/>
  </r>
  <r>
    <x v="5409"/>
    <s v="SP18"/>
    <s v="P04"/>
    <s v="G1"/>
    <x v="262"/>
    <x v="594"/>
    <n v="252"/>
    <x v="0"/>
    <s v="Marney O'Breen"/>
    <n v="2023"/>
    <m/>
    <n v="3.85"/>
    <n v="970.2"/>
    <x v="5355"/>
  </r>
  <r>
    <x v="5410"/>
    <s v="SP18"/>
    <s v="P05"/>
    <s v="G1"/>
    <x v="355"/>
    <x v="3459"/>
    <n v="22"/>
    <x v="0"/>
    <s v="Marney O'Breen"/>
    <n v="2023"/>
    <m/>
    <n v="5.72"/>
    <n v="125.83999999999999"/>
    <x v="5356"/>
  </r>
  <r>
    <x v="5411"/>
    <s v="SP18"/>
    <s v="P05"/>
    <s v="G1"/>
    <x v="346"/>
    <x v="3460"/>
    <n v="1242"/>
    <x v="2"/>
    <s v="Marney O'Breen"/>
    <n v="2024"/>
    <m/>
    <n v="5.72"/>
    <n v="7104.24"/>
    <x v="5357"/>
  </r>
  <r>
    <x v="5412"/>
    <s v="SP18"/>
    <s v="P05"/>
    <s v="G1"/>
    <x v="129"/>
    <x v="3461"/>
    <n v="1379"/>
    <x v="0"/>
    <s v="Marney O'Breen"/>
    <n v="2023"/>
    <m/>
    <n v="5.72"/>
    <n v="7887.88"/>
    <x v="5358"/>
  </r>
  <r>
    <x v="5413"/>
    <s v="SP18"/>
    <s v="P06"/>
    <s v="G3"/>
    <x v="288"/>
    <x v="664"/>
    <n v="121"/>
    <x v="0"/>
    <s v="Marney O'Breen"/>
    <n v="2024"/>
    <m/>
    <n v="6.31"/>
    <n v="763.51"/>
    <x v="5359"/>
  </r>
  <r>
    <x v="5414"/>
    <s v="SP18"/>
    <s v="P06"/>
    <s v="G6"/>
    <x v="2"/>
    <x v="2921"/>
    <n v="105"/>
    <x v="0"/>
    <s v="Marney O'Breen"/>
    <n v="2024"/>
    <m/>
    <n v="6.31"/>
    <n v="662.55"/>
    <x v="5360"/>
  </r>
  <r>
    <x v="5415"/>
    <s v="SP18"/>
    <s v="P07"/>
    <s v="G1"/>
    <x v="139"/>
    <x v="21"/>
    <n v="206"/>
    <x v="0"/>
    <s v="Marney O'Breen"/>
    <n v="2024"/>
    <m/>
    <n v="9.94"/>
    <n v="2047.6399999999999"/>
    <x v="5361"/>
  </r>
  <r>
    <x v="5416"/>
    <s v="SP18"/>
    <s v="P07"/>
    <s v="G2"/>
    <x v="244"/>
    <x v="440"/>
    <n v="192"/>
    <x v="0"/>
    <s v="Marney O'Breen"/>
    <n v="2023"/>
    <m/>
    <n v="9.94"/>
    <n v="1908.48"/>
    <x v="5362"/>
  </r>
  <r>
    <x v="5417"/>
    <s v="SP18"/>
    <s v="P07"/>
    <s v="G4"/>
    <x v="94"/>
    <x v="550"/>
    <n v="223"/>
    <x v="1"/>
    <s v="Marney O'Breen"/>
    <n v="2024"/>
    <m/>
    <n v="9.94"/>
    <n v="2216.62"/>
    <x v="5363"/>
  </r>
  <r>
    <x v="5418"/>
    <s v="SP18"/>
    <s v="P07"/>
    <s v="G1"/>
    <x v="122"/>
    <x v="3462"/>
    <n v="144"/>
    <x v="0"/>
    <s v="Marney O'Breen"/>
    <n v="2023"/>
    <m/>
    <n v="9.94"/>
    <n v="1431.36"/>
    <x v="5364"/>
  </r>
  <r>
    <x v="5419"/>
    <s v="SP18"/>
    <s v="P08"/>
    <s v="G1"/>
    <x v="182"/>
    <x v="1805"/>
    <n v="256"/>
    <x v="0"/>
    <s v="Marney O'Breen"/>
    <n v="2023"/>
    <m/>
    <n v="7.73"/>
    <n v="1978.88"/>
    <x v="5365"/>
  </r>
  <r>
    <x v="5420"/>
    <s v="SP18"/>
    <s v="P08"/>
    <s v="G1"/>
    <x v="142"/>
    <x v="3463"/>
    <n v="287"/>
    <x v="0"/>
    <s v="Marney O'Breen"/>
    <n v="2023"/>
    <m/>
    <n v="7.73"/>
    <n v="2218.5100000000002"/>
    <x v="5366"/>
  </r>
  <r>
    <x v="5421"/>
    <s v="SP18"/>
    <s v="P08"/>
    <s v="G4"/>
    <x v="98"/>
    <x v="3464"/>
    <n v="148"/>
    <x v="1"/>
    <s v="Marney O'Breen"/>
    <n v="2024"/>
    <m/>
    <n v="7.73"/>
    <n v="1144.04"/>
    <x v="5367"/>
  </r>
  <r>
    <x v="5422"/>
    <s v="SP18"/>
    <s v="P09"/>
    <s v="G1"/>
    <x v="397"/>
    <x v="3397"/>
    <n v="155"/>
    <x v="0"/>
    <s v="Marney O'Breen"/>
    <n v="2024"/>
    <m/>
    <n v="3.68"/>
    <n v="570.4"/>
    <x v="5368"/>
  </r>
  <r>
    <x v="5423"/>
    <s v="SP18"/>
    <s v="P09"/>
    <s v="G1"/>
    <x v="375"/>
    <x v="1695"/>
    <n v="208"/>
    <x v="0"/>
    <s v="Marney O'Breen"/>
    <n v="2024"/>
    <m/>
    <n v="3.68"/>
    <n v="765.44"/>
    <x v="5369"/>
  </r>
  <r>
    <x v="5424"/>
    <s v="SP18"/>
    <s v="P09"/>
    <s v="G2"/>
    <x v="191"/>
    <x v="3465"/>
    <n v="567"/>
    <x v="0"/>
    <s v="Marney O'Breen"/>
    <n v="2024"/>
    <m/>
    <n v="3.68"/>
    <n v="2086.56"/>
    <x v="5370"/>
  </r>
  <r>
    <x v="5425"/>
    <s v="SP18"/>
    <s v="P10"/>
    <s v="G2"/>
    <x v="194"/>
    <x v="2546"/>
    <n v="351"/>
    <x v="0"/>
    <s v="Marney O'Breen"/>
    <n v="2024"/>
    <m/>
    <n v="8.2200000000000006"/>
    <n v="2885.2200000000003"/>
    <x v="5371"/>
  </r>
  <r>
    <x v="5426"/>
    <s v="SP18"/>
    <s v="P10"/>
    <s v="G1"/>
    <x v="109"/>
    <x v="304"/>
    <n v="655"/>
    <x v="0"/>
    <s v="Marney O'Breen"/>
    <n v="2024"/>
    <m/>
    <n v="8.2200000000000006"/>
    <n v="5384.1"/>
    <x v="5372"/>
  </r>
  <r>
    <x v="5427"/>
    <s v="SP18"/>
    <s v="P10"/>
    <s v="G2"/>
    <x v="105"/>
    <x v="2979"/>
    <n v="136"/>
    <x v="1"/>
    <s v="Marney O'Breen"/>
    <n v="2024"/>
    <m/>
    <n v="8.2200000000000006"/>
    <n v="1117.92"/>
    <x v="5373"/>
  </r>
  <r>
    <x v="5428"/>
    <s v="SP18"/>
    <s v="P10"/>
    <s v="G6"/>
    <x v="175"/>
    <x v="313"/>
    <n v="248"/>
    <x v="0"/>
    <s v="Marney O'Breen"/>
    <n v="2023"/>
    <m/>
    <n v="8.2200000000000006"/>
    <n v="2038.5600000000002"/>
    <x v="5374"/>
  </r>
  <r>
    <x v="5429"/>
    <s v="SP18"/>
    <s v="P10"/>
    <s v="G2"/>
    <x v="419"/>
    <x v="3466"/>
    <n v="250"/>
    <x v="0"/>
    <s v="Marney O'Breen"/>
    <n v="2024"/>
    <m/>
    <n v="8.2200000000000006"/>
    <n v="2055"/>
    <x v="5375"/>
  </r>
  <r>
    <x v="5430"/>
    <s v="SP18"/>
    <s v="P10"/>
    <s v="G5"/>
    <x v="144"/>
    <x v="2579"/>
    <n v="403"/>
    <x v="1"/>
    <s v="Marney O'Breen"/>
    <n v="2024"/>
    <m/>
    <n v="8.2200000000000006"/>
    <n v="3312.6600000000003"/>
    <x v="5376"/>
  </r>
  <r>
    <x v="5431"/>
    <s v="SP18"/>
    <s v="P11"/>
    <s v="G1"/>
    <x v="203"/>
    <x v="1001"/>
    <n v="508"/>
    <x v="0"/>
    <s v="Marney O'Breen"/>
    <n v="2023"/>
    <m/>
    <n v="10.23"/>
    <n v="5196.84"/>
    <x v="5377"/>
  </r>
  <r>
    <x v="5432"/>
    <s v="SP18"/>
    <s v="P11"/>
    <s v="G2"/>
    <x v="27"/>
    <x v="3467"/>
    <n v="400"/>
    <x v="1"/>
    <s v="Marney O'Breen"/>
    <n v="2024"/>
    <m/>
    <n v="10.23"/>
    <n v="4092"/>
    <x v="5378"/>
  </r>
  <r>
    <x v="5433"/>
    <s v="SP18"/>
    <s v="P11"/>
    <s v="G4"/>
    <x v="230"/>
    <x v="3331"/>
    <n v="259"/>
    <x v="0"/>
    <s v="Marney O'Breen"/>
    <n v="2023"/>
    <m/>
    <n v="10.23"/>
    <n v="2649.57"/>
    <x v="5379"/>
  </r>
  <r>
    <x v="5434"/>
    <s v="SP18"/>
    <s v="P11"/>
    <s v="G5"/>
    <x v="89"/>
    <x v="2791"/>
    <n v="45"/>
    <x v="0"/>
    <s v="Marney O'Breen"/>
    <n v="2023"/>
    <m/>
    <n v="10.23"/>
    <n v="460.35"/>
    <x v="5380"/>
  </r>
  <r>
    <x v="5435"/>
    <s v="SP18"/>
    <s v="P11"/>
    <s v="G6"/>
    <x v="227"/>
    <x v="3468"/>
    <n v="687"/>
    <x v="3"/>
    <s v="Marney O'Breen"/>
    <n v="2023"/>
    <m/>
    <n v="10.23"/>
    <n v="7028.01"/>
    <x v="5381"/>
  </r>
  <r>
    <x v="5436"/>
    <s v="SP18"/>
    <s v="P12"/>
    <s v="G5"/>
    <x v="228"/>
    <x v="3469"/>
    <n v="409"/>
    <x v="0"/>
    <s v="Marney O'Breen"/>
    <n v="2023"/>
    <m/>
    <n v="4.74"/>
    <n v="1938.66"/>
    <x v="5382"/>
  </r>
  <r>
    <x v="5437"/>
    <s v="SP18"/>
    <s v="P12"/>
    <s v="G1"/>
    <x v="84"/>
    <x v="1635"/>
    <n v="642"/>
    <x v="0"/>
    <s v="Marney O'Breen"/>
    <n v="2023"/>
    <m/>
    <n v="4.74"/>
    <n v="3043.08"/>
    <x v="5383"/>
  </r>
  <r>
    <x v="5438"/>
    <s v="SP18"/>
    <s v="P13"/>
    <s v="G6"/>
    <x v="354"/>
    <x v="3470"/>
    <n v="276"/>
    <x v="0"/>
    <s v="Marney O'Breen"/>
    <n v="2024"/>
    <m/>
    <n v="10.51"/>
    <n v="2900.7599999999998"/>
    <x v="5384"/>
  </r>
  <r>
    <x v="5439"/>
    <s v="SP18"/>
    <s v="P13"/>
    <s v="G5"/>
    <x v="304"/>
    <x v="2672"/>
    <n v="1476"/>
    <x v="0"/>
    <s v="Marney O'Breen"/>
    <n v="2023"/>
    <m/>
    <n v="10.51"/>
    <n v="15512.76"/>
    <x v="5385"/>
  </r>
  <r>
    <x v="5440"/>
    <s v="SP18"/>
    <s v="P13"/>
    <s v="G2"/>
    <x v="425"/>
    <x v="844"/>
    <n v="659"/>
    <x v="0"/>
    <s v="Marney O'Breen"/>
    <n v="2023"/>
    <m/>
    <n v="10.51"/>
    <n v="6926.09"/>
    <x v="5386"/>
  </r>
  <r>
    <x v="5441"/>
    <s v="SP18"/>
    <s v="P13"/>
    <s v="G6"/>
    <x v="14"/>
    <x v="3471"/>
    <n v="144"/>
    <x v="1"/>
    <s v="Marney O'Breen"/>
    <n v="2024"/>
    <m/>
    <n v="10.51"/>
    <n v="1513.44"/>
    <x v="5387"/>
  </r>
  <r>
    <x v="5442"/>
    <s v="SP18"/>
    <s v="P13"/>
    <s v="G1"/>
    <x v="291"/>
    <x v="2457"/>
    <n v="735"/>
    <x v="0"/>
    <s v="Marney O'Breen"/>
    <n v="2023"/>
    <m/>
    <n v="10.51"/>
    <n v="7724.8499999999995"/>
    <x v="5388"/>
  </r>
  <r>
    <x v="5443"/>
    <s v="SP18"/>
    <s v="P13"/>
    <s v="G5"/>
    <x v="130"/>
    <x v="3472"/>
    <n v="1014"/>
    <x v="3"/>
    <s v="Marney O'Breen"/>
    <n v="2023"/>
    <m/>
    <n v="10.51"/>
    <n v="10657.14"/>
    <x v="5389"/>
  </r>
  <r>
    <x v="5444"/>
    <s v="SP18"/>
    <s v="P14"/>
    <s v="G6"/>
    <x v="246"/>
    <x v="2910"/>
    <n v="186"/>
    <x v="0"/>
    <s v="Marney O'Breen"/>
    <n v="2023"/>
    <m/>
    <n v="6.43"/>
    <n v="1195.98"/>
    <x v="5390"/>
  </r>
  <r>
    <x v="5445"/>
    <s v="SP18"/>
    <s v="P15"/>
    <s v="G3"/>
    <x v="391"/>
    <x v="1676"/>
    <n v="160"/>
    <x v="0"/>
    <s v="Marney O'Breen"/>
    <n v="2024"/>
    <m/>
    <n v="12.41"/>
    <n v="1985.6"/>
    <x v="5391"/>
  </r>
  <r>
    <x v="5446"/>
    <s v="SP18"/>
    <s v="P16"/>
    <s v="G5"/>
    <x v="223"/>
    <x v="1424"/>
    <n v="302"/>
    <x v="0"/>
    <s v="Marney O'Breen"/>
    <n v="2023"/>
    <m/>
    <n v="9.57"/>
    <n v="2890.14"/>
    <x v="5392"/>
  </r>
  <r>
    <x v="5447"/>
    <s v="SP18"/>
    <s v="P16"/>
    <s v="G4"/>
    <x v="284"/>
    <x v="2757"/>
    <n v="682"/>
    <x v="0"/>
    <s v="Marney O'Breen"/>
    <n v="2024"/>
    <m/>
    <n v="9.57"/>
    <n v="6526.74"/>
    <x v="5393"/>
  </r>
  <r>
    <x v="5448"/>
    <s v="SP18"/>
    <s v="P17"/>
    <s v="G6"/>
    <x v="222"/>
    <x v="3473"/>
    <n v="849"/>
    <x v="0"/>
    <s v="Marney O'Breen"/>
    <n v="2024"/>
    <m/>
    <n v="8.43"/>
    <n v="7157.07"/>
    <x v="5394"/>
  </r>
  <r>
    <x v="5449"/>
    <s v="SP18"/>
    <s v="P17"/>
    <s v="G2"/>
    <x v="146"/>
    <x v="3474"/>
    <n v="1190"/>
    <x v="0"/>
    <s v="Marney O'Breen"/>
    <n v="2024"/>
    <m/>
    <n v="8.43"/>
    <n v="10031.699999999999"/>
    <x v="5395"/>
  </r>
  <r>
    <x v="5450"/>
    <s v="SP18"/>
    <s v="P17"/>
    <s v="G4"/>
    <x v="109"/>
    <x v="424"/>
    <n v="1233"/>
    <x v="0"/>
    <s v="Marney O'Breen"/>
    <n v="2024"/>
    <m/>
    <n v="8.43"/>
    <n v="10394.19"/>
    <x v="5396"/>
  </r>
  <r>
    <x v="5451"/>
    <s v="SP18"/>
    <s v="P17"/>
    <s v="G5"/>
    <x v="422"/>
    <x v="3475"/>
    <n v="189"/>
    <x v="0"/>
    <s v="Marney O'Breen"/>
    <n v="2023"/>
    <m/>
    <n v="8.43"/>
    <n v="1593.27"/>
    <x v="5397"/>
  </r>
  <r>
    <x v="5452"/>
    <s v="SP18"/>
    <s v="P18"/>
    <s v="G2"/>
    <x v="3"/>
    <x v="3050"/>
    <n v="1357"/>
    <x v="0"/>
    <s v="Marney O'Breen"/>
    <n v="2023"/>
    <m/>
    <n v="6.8"/>
    <n v="9227.6"/>
    <x v="5398"/>
  </r>
  <r>
    <x v="5453"/>
    <s v="SP18"/>
    <s v="P18"/>
    <s v="G1"/>
    <x v="280"/>
    <x v="3476"/>
    <n v="155"/>
    <x v="0"/>
    <s v="Marney O'Breen"/>
    <n v="2024"/>
    <m/>
    <n v="6.8"/>
    <n v="1054"/>
    <x v="5399"/>
  </r>
  <r>
    <x v="5454"/>
    <s v="SP18"/>
    <s v="P19"/>
    <s v="G1"/>
    <x v="419"/>
    <x v="708"/>
    <n v="281"/>
    <x v="0"/>
    <s v="Marney O'Breen"/>
    <n v="2024"/>
    <m/>
    <n v="5.04"/>
    <n v="1416.24"/>
    <x v="5400"/>
  </r>
  <r>
    <x v="5455"/>
    <s v="SP18"/>
    <s v="P20"/>
    <s v="G2"/>
    <x v="148"/>
    <x v="3477"/>
    <n v="1616"/>
    <x v="0"/>
    <s v="Marney O'Breen"/>
    <n v="2024"/>
    <m/>
    <n v="2.76"/>
    <n v="4460.16"/>
    <x v="5401"/>
  </r>
  <r>
    <x v="5456"/>
    <s v="SP18"/>
    <s v="P21"/>
    <s v="G2"/>
    <x v="25"/>
    <x v="2824"/>
    <n v="61"/>
    <x v="0"/>
    <s v="Marney O'Breen"/>
    <n v="2023"/>
    <m/>
    <n v="3.32"/>
    <n v="202.51999999999998"/>
    <x v="5402"/>
  </r>
  <r>
    <x v="5457"/>
    <s v="SP18"/>
    <s v="P21"/>
    <s v="G6"/>
    <x v="168"/>
    <x v="3478"/>
    <n v="561"/>
    <x v="0"/>
    <s v="Marney O'Breen"/>
    <n v="2024"/>
    <m/>
    <n v="3.32"/>
    <n v="1862.52"/>
    <x v="5403"/>
  </r>
  <r>
    <x v="5458"/>
    <s v="SP18"/>
    <s v="P21"/>
    <s v="G6"/>
    <x v="299"/>
    <x v="3479"/>
    <n v="1177"/>
    <x v="3"/>
    <s v="Marney O'Breen"/>
    <n v="2023"/>
    <m/>
    <n v="3.32"/>
    <n v="3907.64"/>
    <x v="5404"/>
  </r>
  <r>
    <x v="5459"/>
    <s v="SP18"/>
    <s v="P22"/>
    <s v="G1"/>
    <x v="95"/>
    <x v="3480"/>
    <n v="193"/>
    <x v="1"/>
    <s v="Marney O'Breen"/>
    <n v="2024"/>
    <m/>
    <n v="2.65"/>
    <n v="511.45"/>
    <x v="5405"/>
  </r>
  <r>
    <x v="5460"/>
    <s v="SP18"/>
    <s v="P22"/>
    <s v="G3"/>
    <x v="299"/>
    <x v="3429"/>
    <n v="277"/>
    <x v="0"/>
    <s v="Marney O'Breen"/>
    <n v="2023"/>
    <m/>
    <n v="2.65"/>
    <n v="734.05"/>
    <x v="5406"/>
  </r>
  <r>
    <x v="5461"/>
    <s v="SP18"/>
    <s v="P01"/>
    <s v="G2"/>
    <x v="112"/>
    <x v="2102"/>
    <n v="637"/>
    <x v="0"/>
    <s v="Marney O'Breen"/>
    <n v="2023"/>
    <m/>
    <n v="5.26"/>
    <n v="3350.62"/>
    <x v="5407"/>
  </r>
  <r>
    <x v="5462"/>
    <s v="SP18"/>
    <s v="P01"/>
    <s v="G1"/>
    <x v="20"/>
    <x v="1236"/>
    <n v="25"/>
    <x v="0"/>
    <s v="Marney O'Breen"/>
    <n v="2023"/>
    <m/>
    <n v="5.26"/>
    <n v="131.5"/>
    <x v="5408"/>
  </r>
  <r>
    <x v="5463"/>
    <s v="SP18"/>
    <s v="P01"/>
    <s v="G4"/>
    <x v="102"/>
    <x v="3218"/>
    <n v="295"/>
    <x v="0"/>
    <s v="Marney O'Breen"/>
    <n v="2024"/>
    <m/>
    <n v="5.26"/>
    <n v="1551.7"/>
    <x v="5409"/>
  </r>
  <r>
    <x v="5464"/>
    <s v="SP18"/>
    <s v="P01"/>
    <s v="G6"/>
    <x v="135"/>
    <x v="2945"/>
    <n v="101"/>
    <x v="0"/>
    <s v="Marney O'Breen"/>
    <n v="2023"/>
    <m/>
    <n v="5.26"/>
    <n v="531.26"/>
    <x v="5410"/>
  </r>
  <r>
    <x v="5465"/>
    <s v="SP18"/>
    <s v="P01"/>
    <s v="G6"/>
    <x v="16"/>
    <x v="3481"/>
    <n v="547"/>
    <x v="1"/>
    <s v="Marney O'Breen"/>
    <n v="2024"/>
    <m/>
    <n v="5.26"/>
    <n v="2877.22"/>
    <x v="5411"/>
  </r>
  <r>
    <x v="5466"/>
    <s v="SP18"/>
    <s v="P01"/>
    <s v="G6"/>
    <x v="5"/>
    <x v="631"/>
    <n v="463"/>
    <x v="1"/>
    <s v="Marney O'Breen"/>
    <n v="2024"/>
    <m/>
    <n v="5.26"/>
    <n v="2435.38"/>
    <x v="5412"/>
  </r>
  <r>
    <x v="5467"/>
    <s v="SP18"/>
    <s v="P03"/>
    <s v="G2"/>
    <x v="42"/>
    <x v="3482"/>
    <n v="102"/>
    <x v="0"/>
    <s v="Marney O'Breen"/>
    <n v="2023"/>
    <m/>
    <n v="5.15"/>
    <n v="525.30000000000007"/>
    <x v="5413"/>
  </r>
  <r>
    <x v="5468"/>
    <s v="SP18"/>
    <s v="P03"/>
    <s v="G6"/>
    <x v="193"/>
    <x v="201"/>
    <n v="1155"/>
    <x v="0"/>
    <s v="Marney O'Breen"/>
    <n v="2023"/>
    <m/>
    <n v="5.15"/>
    <n v="5948.25"/>
    <x v="5414"/>
  </r>
  <r>
    <x v="5469"/>
    <s v="SP18"/>
    <s v="P04"/>
    <s v="G4"/>
    <x v="422"/>
    <x v="3483"/>
    <n v="60"/>
    <x v="0"/>
    <s v="Marney O'Breen"/>
    <n v="2023"/>
    <m/>
    <n v="3.85"/>
    <n v="231"/>
    <x v="5415"/>
  </r>
  <r>
    <x v="5470"/>
    <s v="SP18"/>
    <s v="P04"/>
    <s v="G4"/>
    <x v="395"/>
    <x v="2608"/>
    <n v="1051"/>
    <x v="0"/>
    <s v="Marney O'Breen"/>
    <n v="2024"/>
    <m/>
    <n v="3.85"/>
    <n v="4046.35"/>
    <x v="5416"/>
  </r>
  <r>
    <x v="5471"/>
    <s v="SP18"/>
    <s v="P04"/>
    <s v="G1"/>
    <x v="32"/>
    <x v="2824"/>
    <n v="85"/>
    <x v="0"/>
    <s v="Marney O'Breen"/>
    <n v="2024"/>
    <m/>
    <n v="3.85"/>
    <n v="327.25"/>
    <x v="5417"/>
  </r>
  <r>
    <x v="5472"/>
    <s v="SP18"/>
    <s v="P04"/>
    <s v="G1"/>
    <x v="256"/>
    <x v="561"/>
    <n v="867"/>
    <x v="0"/>
    <s v="Marney O'Breen"/>
    <n v="2024"/>
    <m/>
    <n v="3.85"/>
    <n v="3337.9500000000003"/>
    <x v="5418"/>
  </r>
  <r>
    <x v="5473"/>
    <s v="SP18"/>
    <s v="P04"/>
    <s v="G1"/>
    <x v="36"/>
    <x v="3484"/>
    <n v="1760"/>
    <x v="0"/>
    <s v="Marney O'Breen"/>
    <n v="2023"/>
    <m/>
    <n v="3.85"/>
    <n v="6776"/>
    <x v="5419"/>
  </r>
  <r>
    <x v="5474"/>
    <s v="SP18"/>
    <s v="P05"/>
    <s v="G5"/>
    <x v="245"/>
    <x v="3144"/>
    <n v="139"/>
    <x v="0"/>
    <s v="Marney O'Breen"/>
    <n v="2023"/>
    <m/>
    <n v="5.72"/>
    <n v="795.07999999999993"/>
    <x v="5420"/>
  </r>
  <r>
    <x v="5475"/>
    <s v="SP18"/>
    <s v="P05"/>
    <s v="G5"/>
    <x v="257"/>
    <x v="1131"/>
    <n v="924"/>
    <x v="0"/>
    <s v="Marney O'Breen"/>
    <n v="2023"/>
    <m/>
    <n v="5.72"/>
    <n v="5285.28"/>
    <x v="5421"/>
  </r>
  <r>
    <x v="5476"/>
    <s v="SP18"/>
    <s v="P06"/>
    <s v="G1"/>
    <x v="354"/>
    <x v="103"/>
    <n v="30"/>
    <x v="3"/>
    <s v="Marney O'Breen"/>
    <n v="2024"/>
    <m/>
    <n v="6.31"/>
    <n v="189.29999999999998"/>
    <x v="5422"/>
  </r>
  <r>
    <x v="5477"/>
    <s v="SP18"/>
    <s v="P06"/>
    <s v="G1"/>
    <x v="45"/>
    <x v="1564"/>
    <n v="66"/>
    <x v="3"/>
    <s v="Marney O'Breen"/>
    <n v="2023"/>
    <m/>
    <n v="6.31"/>
    <n v="416.46"/>
    <x v="5423"/>
  </r>
  <r>
    <x v="5478"/>
    <s v="SP18"/>
    <s v="P06"/>
    <s v="G5"/>
    <x v="349"/>
    <x v="603"/>
    <n v="210"/>
    <x v="3"/>
    <s v="Marney O'Breen"/>
    <n v="2024"/>
    <m/>
    <n v="6.31"/>
    <n v="1325.1"/>
    <x v="5424"/>
  </r>
  <r>
    <x v="5479"/>
    <s v="SP18"/>
    <s v="P07"/>
    <s v="G1"/>
    <x v="257"/>
    <x v="256"/>
    <n v="189"/>
    <x v="0"/>
    <s v="Marney O'Breen"/>
    <n v="2023"/>
    <m/>
    <n v="9.94"/>
    <n v="1878.6599999999999"/>
    <x v="5425"/>
  </r>
  <r>
    <x v="5480"/>
    <s v="SP18"/>
    <s v="P07"/>
    <s v="G5"/>
    <x v="137"/>
    <x v="3485"/>
    <n v="194"/>
    <x v="2"/>
    <s v="Marney O'Breen"/>
    <n v="2024"/>
    <m/>
    <n v="9.94"/>
    <n v="1928.36"/>
    <x v="5426"/>
  </r>
  <r>
    <x v="5481"/>
    <s v="SP18"/>
    <s v="P07"/>
    <s v="G1"/>
    <x v="280"/>
    <x v="2564"/>
    <n v="223"/>
    <x v="0"/>
    <s v="Marney O'Breen"/>
    <n v="2024"/>
    <m/>
    <n v="9.94"/>
    <n v="2216.62"/>
    <x v="5427"/>
  </r>
  <r>
    <x v="5482"/>
    <s v="SP18"/>
    <s v="P07"/>
    <s v="G2"/>
    <x v="351"/>
    <x v="3486"/>
    <n v="290"/>
    <x v="0"/>
    <s v="Marney O'Breen"/>
    <n v="2023"/>
    <m/>
    <n v="9.94"/>
    <n v="2882.6"/>
    <x v="5428"/>
  </r>
  <r>
    <x v="5483"/>
    <s v="SP18"/>
    <s v="P07"/>
    <s v="G1"/>
    <x v="223"/>
    <x v="2779"/>
    <n v="228"/>
    <x v="0"/>
    <s v="Marney O'Breen"/>
    <n v="2023"/>
    <m/>
    <n v="9.94"/>
    <n v="2266.3199999999997"/>
    <x v="5429"/>
  </r>
  <r>
    <x v="5484"/>
    <s v="SP18"/>
    <s v="P08"/>
    <s v="G1"/>
    <x v="222"/>
    <x v="2830"/>
    <n v="290"/>
    <x v="3"/>
    <s v="Marney O'Breen"/>
    <n v="2024"/>
    <m/>
    <n v="7.73"/>
    <n v="2241.7000000000003"/>
    <x v="5430"/>
  </r>
  <r>
    <x v="5485"/>
    <s v="SP18"/>
    <s v="P08"/>
    <s v="G6"/>
    <x v="297"/>
    <x v="3487"/>
    <n v="395"/>
    <x v="0"/>
    <s v="Marney O'Breen"/>
    <n v="2023"/>
    <m/>
    <n v="7.73"/>
    <n v="3053.3500000000004"/>
    <x v="5431"/>
  </r>
  <r>
    <x v="5486"/>
    <s v="SP18"/>
    <s v="P08"/>
    <s v="G5"/>
    <x v="126"/>
    <x v="3488"/>
    <n v="657"/>
    <x v="0"/>
    <s v="Marney O'Breen"/>
    <n v="2023"/>
    <m/>
    <n v="7.73"/>
    <n v="5078.6100000000006"/>
    <x v="5432"/>
  </r>
  <r>
    <x v="5487"/>
    <s v="SP18"/>
    <s v="P08"/>
    <s v="G1"/>
    <x v="183"/>
    <x v="3489"/>
    <n v="392"/>
    <x v="0"/>
    <s v="Marney O'Breen"/>
    <n v="2024"/>
    <m/>
    <n v="7.73"/>
    <n v="3030.1600000000003"/>
    <x v="5433"/>
  </r>
  <r>
    <x v="5488"/>
    <s v="SP18"/>
    <s v="P08"/>
    <s v="G2"/>
    <x v="47"/>
    <x v="3490"/>
    <n v="732"/>
    <x v="2"/>
    <s v="Marney O'Breen"/>
    <n v="2024"/>
    <m/>
    <n v="7.73"/>
    <n v="5658.3600000000006"/>
    <x v="5434"/>
  </r>
  <r>
    <x v="5489"/>
    <s v="SP18"/>
    <s v="P09"/>
    <s v="G1"/>
    <x v="148"/>
    <x v="3491"/>
    <n v="90"/>
    <x v="0"/>
    <s v="Marney O'Breen"/>
    <n v="2024"/>
    <m/>
    <n v="3.68"/>
    <n v="331.2"/>
    <x v="5435"/>
  </r>
  <r>
    <x v="5490"/>
    <s v="SP18"/>
    <s v="P10"/>
    <s v="G2"/>
    <x v="92"/>
    <x v="1468"/>
    <n v="38"/>
    <x v="0"/>
    <s v="Marney O'Breen"/>
    <n v="2023"/>
    <m/>
    <n v="8.2200000000000006"/>
    <n v="312.36"/>
    <x v="5436"/>
  </r>
  <r>
    <x v="5491"/>
    <s v="SP18"/>
    <s v="P10"/>
    <s v="G1"/>
    <x v="403"/>
    <x v="1611"/>
    <n v="46"/>
    <x v="0"/>
    <s v="Marney O'Breen"/>
    <n v="2023"/>
    <m/>
    <n v="8.2200000000000006"/>
    <n v="378.12"/>
    <x v="5437"/>
  </r>
  <r>
    <x v="5492"/>
    <s v="SP18"/>
    <s v="P10"/>
    <s v="G2"/>
    <x v="372"/>
    <x v="1286"/>
    <n v="376"/>
    <x v="0"/>
    <s v="Marney O'Breen"/>
    <n v="2023"/>
    <m/>
    <n v="8.2200000000000006"/>
    <n v="3090.7200000000003"/>
    <x v="5438"/>
  </r>
  <r>
    <x v="5493"/>
    <s v="SP18"/>
    <s v="P10"/>
    <s v="G2"/>
    <x v="285"/>
    <x v="3492"/>
    <n v="329"/>
    <x v="0"/>
    <s v="Marney O'Breen"/>
    <n v="2023"/>
    <m/>
    <n v="8.2200000000000006"/>
    <n v="2704.38"/>
    <x v="5439"/>
  </r>
  <r>
    <x v="5494"/>
    <s v="SP18"/>
    <s v="P10"/>
    <s v="G6"/>
    <x v="73"/>
    <x v="1234"/>
    <n v="551"/>
    <x v="0"/>
    <s v="Marney O'Breen"/>
    <n v="2024"/>
    <m/>
    <n v="8.2200000000000006"/>
    <n v="4529.22"/>
    <x v="5440"/>
  </r>
  <r>
    <x v="5495"/>
    <s v="SP18"/>
    <s v="P10"/>
    <s v="G4"/>
    <x v="27"/>
    <x v="1793"/>
    <n v="155"/>
    <x v="1"/>
    <s v="Marney O'Breen"/>
    <n v="2024"/>
    <m/>
    <n v="8.2200000000000006"/>
    <n v="1274.1000000000001"/>
    <x v="5441"/>
  </r>
  <r>
    <x v="5496"/>
    <s v="SP18"/>
    <s v="P10"/>
    <s v="G4"/>
    <x v="170"/>
    <x v="1965"/>
    <n v="331"/>
    <x v="1"/>
    <s v="Marney O'Breen"/>
    <n v="2024"/>
    <m/>
    <n v="8.2200000000000006"/>
    <n v="2720.82"/>
    <x v="5442"/>
  </r>
  <r>
    <x v="5497"/>
    <s v="SP18"/>
    <s v="P12"/>
    <s v="G2"/>
    <x v="40"/>
    <x v="3284"/>
    <n v="426"/>
    <x v="0"/>
    <s v="Marney O'Breen"/>
    <n v="2023"/>
    <m/>
    <n v="4.74"/>
    <n v="2019.24"/>
    <x v="5443"/>
  </r>
  <r>
    <x v="5498"/>
    <s v="SP18"/>
    <s v="P12"/>
    <s v="G4"/>
    <x v="75"/>
    <x v="3493"/>
    <n v="759"/>
    <x v="0"/>
    <s v="Marney O'Breen"/>
    <n v="2023"/>
    <m/>
    <n v="4.74"/>
    <n v="3597.6600000000003"/>
    <x v="5444"/>
  </r>
  <r>
    <x v="5499"/>
    <s v="SP18"/>
    <s v="P12"/>
    <s v="G6"/>
    <x v="289"/>
    <x v="2416"/>
    <n v="507"/>
    <x v="0"/>
    <s v="Marney O'Breen"/>
    <n v="2023"/>
    <m/>
    <n v="4.74"/>
    <n v="2403.1800000000003"/>
    <x v="5445"/>
  </r>
  <r>
    <x v="5500"/>
    <s v="SP18"/>
    <s v="P13"/>
    <s v="G5"/>
    <x v="135"/>
    <x v="3494"/>
    <n v="1139"/>
    <x v="0"/>
    <s v="Marney O'Breen"/>
    <n v="2023"/>
    <m/>
    <n v="10.51"/>
    <n v="11970.89"/>
    <x v="5446"/>
  </r>
  <r>
    <x v="5501"/>
    <s v="SP18"/>
    <s v="P13"/>
    <s v="G1"/>
    <x v="302"/>
    <x v="63"/>
    <n v="465"/>
    <x v="0"/>
    <s v="Marney O'Breen"/>
    <n v="2023"/>
    <m/>
    <n v="10.51"/>
    <n v="4887.1499999999996"/>
    <x v="5447"/>
  </r>
  <r>
    <x v="5502"/>
    <s v="SP18"/>
    <s v="P13"/>
    <s v="G1"/>
    <x v="102"/>
    <x v="645"/>
    <n v="1169"/>
    <x v="0"/>
    <s v="Marney O'Breen"/>
    <n v="2024"/>
    <m/>
    <n v="10.51"/>
    <n v="12286.19"/>
    <x v="5448"/>
  </r>
  <r>
    <x v="5503"/>
    <s v="SP18"/>
    <s v="P13"/>
    <s v="G3"/>
    <x v="346"/>
    <x v="910"/>
    <n v="802"/>
    <x v="2"/>
    <s v="Marney O'Breen"/>
    <n v="2024"/>
    <m/>
    <n v="10.51"/>
    <n v="8429.02"/>
    <x v="5449"/>
  </r>
  <r>
    <x v="5504"/>
    <s v="SP18"/>
    <s v="P13"/>
    <s v="G1"/>
    <x v="123"/>
    <x v="3495"/>
    <n v="1545"/>
    <x v="0"/>
    <s v="Marney O'Breen"/>
    <n v="2023"/>
    <m/>
    <n v="10.51"/>
    <n v="16237.949999999999"/>
    <x v="5450"/>
  </r>
  <r>
    <x v="5505"/>
    <s v="SP18"/>
    <s v="P13"/>
    <s v="G3"/>
    <x v="304"/>
    <x v="3496"/>
    <n v="1296"/>
    <x v="0"/>
    <s v="Marney O'Breen"/>
    <n v="2023"/>
    <m/>
    <n v="10.51"/>
    <n v="13620.96"/>
    <x v="5451"/>
  </r>
  <r>
    <x v="5506"/>
    <s v="SP18"/>
    <s v="P14"/>
    <s v="G1"/>
    <x v="14"/>
    <x v="3497"/>
    <n v="173"/>
    <x v="1"/>
    <s v="Marney O'Breen"/>
    <n v="2024"/>
    <m/>
    <n v="6.43"/>
    <n v="1112.3899999999999"/>
    <x v="5452"/>
  </r>
  <r>
    <x v="5507"/>
    <s v="SP18"/>
    <s v="P14"/>
    <s v="G6"/>
    <x v="286"/>
    <x v="2703"/>
    <n v="451"/>
    <x v="0"/>
    <s v="Marney O'Breen"/>
    <n v="2024"/>
    <m/>
    <n v="6.43"/>
    <n v="2899.93"/>
    <x v="5453"/>
  </r>
  <r>
    <x v="5508"/>
    <s v="SP18"/>
    <s v="P15"/>
    <s v="G1"/>
    <x v="351"/>
    <x v="847"/>
    <n v="261"/>
    <x v="0"/>
    <s v="Marney O'Breen"/>
    <n v="2023"/>
    <m/>
    <n v="12.41"/>
    <n v="3239.01"/>
    <x v="5454"/>
  </r>
  <r>
    <x v="5509"/>
    <s v="SP18"/>
    <s v="P16"/>
    <s v="G1"/>
    <x v="132"/>
    <x v="1909"/>
    <n v="127"/>
    <x v="0"/>
    <s v="Marney O'Breen"/>
    <n v="2023"/>
    <m/>
    <n v="9.57"/>
    <n v="1215.3900000000001"/>
    <x v="5455"/>
  </r>
  <r>
    <x v="5510"/>
    <s v="SP18"/>
    <s v="P16"/>
    <s v="G6"/>
    <x v="182"/>
    <x v="3498"/>
    <n v="399"/>
    <x v="0"/>
    <s v="Marney O'Breen"/>
    <n v="2023"/>
    <m/>
    <n v="9.57"/>
    <n v="3818.4300000000003"/>
    <x v="5456"/>
  </r>
  <r>
    <x v="5511"/>
    <s v="SP18"/>
    <s v="P16"/>
    <s v="G6"/>
    <x v="431"/>
    <x v="1295"/>
    <n v="625"/>
    <x v="0"/>
    <s v="Marney O'Breen"/>
    <n v="2023"/>
    <m/>
    <n v="9.57"/>
    <n v="5981.25"/>
    <x v="5457"/>
  </r>
  <r>
    <x v="5512"/>
    <s v="SP18"/>
    <s v="P16"/>
    <s v="G1"/>
    <x v="332"/>
    <x v="3499"/>
    <n v="565"/>
    <x v="0"/>
    <s v="Marney O'Breen"/>
    <n v="2023"/>
    <m/>
    <n v="9.57"/>
    <n v="5407.05"/>
    <x v="5458"/>
  </r>
  <r>
    <x v="5513"/>
    <s v="SP18"/>
    <s v="P17"/>
    <s v="G5"/>
    <x v="216"/>
    <x v="3500"/>
    <n v="593"/>
    <x v="0"/>
    <s v="Marney O'Breen"/>
    <n v="2024"/>
    <m/>
    <n v="8.43"/>
    <n v="4998.99"/>
    <x v="5459"/>
  </r>
  <r>
    <x v="5514"/>
    <s v="SP18"/>
    <s v="P18"/>
    <s v="G6"/>
    <x v="154"/>
    <x v="1630"/>
    <n v="739"/>
    <x v="0"/>
    <s v="Marney O'Breen"/>
    <n v="2024"/>
    <m/>
    <n v="6.8"/>
    <n v="5025.2"/>
    <x v="5460"/>
  </r>
  <r>
    <x v="5515"/>
    <s v="SP18"/>
    <s v="P18"/>
    <s v="G6"/>
    <x v="149"/>
    <x v="140"/>
    <n v="536"/>
    <x v="0"/>
    <s v="Marney O'Breen"/>
    <n v="2023"/>
    <m/>
    <n v="6.8"/>
    <n v="3644.7999999999997"/>
    <x v="5461"/>
  </r>
  <r>
    <x v="5516"/>
    <s v="SP18"/>
    <s v="P18"/>
    <s v="G1"/>
    <x v="49"/>
    <x v="1962"/>
    <n v="539"/>
    <x v="2"/>
    <s v="Marney O'Breen"/>
    <n v="2024"/>
    <m/>
    <n v="6.8"/>
    <n v="3665.2"/>
    <x v="5462"/>
  </r>
  <r>
    <x v="5517"/>
    <s v="SP18"/>
    <s v="P18"/>
    <s v="G1"/>
    <x v="208"/>
    <x v="3501"/>
    <n v="938"/>
    <x v="0"/>
    <s v="Marney O'Breen"/>
    <n v="2023"/>
    <m/>
    <n v="6.8"/>
    <n v="6378.4"/>
    <x v="5463"/>
  </r>
  <r>
    <x v="5518"/>
    <s v="SP18"/>
    <s v="P20"/>
    <s v="G2"/>
    <x v="99"/>
    <x v="84"/>
    <n v="66"/>
    <x v="0"/>
    <s v="Marney O'Breen"/>
    <n v="2023"/>
    <m/>
    <n v="2.76"/>
    <n v="182.16"/>
    <x v="5464"/>
  </r>
  <r>
    <x v="5519"/>
    <s v="SP18"/>
    <s v="P20"/>
    <s v="G4"/>
    <x v="315"/>
    <x v="2268"/>
    <n v="216"/>
    <x v="0"/>
    <s v="Marney O'Breen"/>
    <n v="2023"/>
    <m/>
    <n v="2.76"/>
    <n v="596.16"/>
    <x v="5465"/>
  </r>
  <r>
    <x v="5520"/>
    <s v="SP18"/>
    <s v="P20"/>
    <s v="G2"/>
    <x v="225"/>
    <x v="3502"/>
    <n v="755"/>
    <x v="1"/>
    <s v="Marney O'Breen"/>
    <n v="2024"/>
    <m/>
    <n v="2.76"/>
    <n v="2083.7999999999997"/>
    <x v="5466"/>
  </r>
  <r>
    <x v="5521"/>
    <s v="SP18"/>
    <s v="P21"/>
    <s v="G5"/>
    <x v="3"/>
    <x v="3503"/>
    <n v="145"/>
    <x v="0"/>
    <s v="Marney O'Breen"/>
    <n v="2023"/>
    <m/>
    <n v="3.32"/>
    <n v="481.4"/>
    <x v="5467"/>
  </r>
  <r>
    <x v="5522"/>
    <s v="SP18"/>
    <s v="P21"/>
    <s v="G2"/>
    <x v="323"/>
    <x v="359"/>
    <n v="20"/>
    <x v="1"/>
    <s v="Marney O'Breen"/>
    <n v="2024"/>
    <m/>
    <n v="3.32"/>
    <n v="66.399999999999991"/>
    <x v="5468"/>
  </r>
  <r>
    <x v="5523"/>
    <s v="SP18"/>
    <s v="P21"/>
    <s v="G6"/>
    <x v="253"/>
    <x v="1453"/>
    <n v="420"/>
    <x v="0"/>
    <s v="Marney O'Breen"/>
    <n v="2023"/>
    <m/>
    <n v="3.32"/>
    <n v="1394.3999999999999"/>
    <x v="5469"/>
  </r>
  <r>
    <x v="5524"/>
    <s v="SP18"/>
    <s v="P22"/>
    <s v="G1"/>
    <x v="422"/>
    <x v="3504"/>
    <n v="628"/>
    <x v="0"/>
    <s v="Marney O'Breen"/>
    <n v="2023"/>
    <m/>
    <n v="2.65"/>
    <n v="1664.2"/>
    <x v="5470"/>
  </r>
  <r>
    <x v="5525"/>
    <s v="SP18"/>
    <s v="P22"/>
    <s v="G4"/>
    <x v="303"/>
    <x v="3505"/>
    <n v="571"/>
    <x v="0"/>
    <s v="Marney O'Breen"/>
    <n v="2024"/>
    <m/>
    <n v="2.65"/>
    <n v="1513.1499999999999"/>
    <x v="5471"/>
  </r>
  <r>
    <x v="5526"/>
    <s v="SP18"/>
    <s v="P22"/>
    <s v="G5"/>
    <x v="261"/>
    <x v="3506"/>
    <n v="300"/>
    <x v="0"/>
    <s v="Marney O'Breen"/>
    <n v="2024"/>
    <m/>
    <n v="2.65"/>
    <n v="795"/>
    <x v="5472"/>
  </r>
  <r>
    <x v="5527"/>
    <s v="SP18"/>
    <s v="P01"/>
    <s v="G6"/>
    <x v="337"/>
    <x v="472"/>
    <n v="309"/>
    <x v="2"/>
    <s v="Marney O'Breen"/>
    <n v="2024"/>
    <m/>
    <n v="5.26"/>
    <n v="1625.34"/>
    <x v="5473"/>
  </r>
  <r>
    <x v="5528"/>
    <s v="SP18"/>
    <s v="P01"/>
    <s v="G1"/>
    <x v="200"/>
    <x v="1320"/>
    <n v="9"/>
    <x v="1"/>
    <s v="Marney O'Breen"/>
    <n v="2024"/>
    <m/>
    <n v="5.26"/>
    <n v="47.339999999999996"/>
    <x v="5474"/>
  </r>
  <r>
    <x v="5529"/>
    <s v="SP18"/>
    <s v="P02"/>
    <s v="G1"/>
    <x v="158"/>
    <x v="3239"/>
    <n v="209"/>
    <x v="0"/>
    <s v="Marney O'Breen"/>
    <n v="2023"/>
    <m/>
    <n v="7.48"/>
    <n v="1563.3200000000002"/>
    <x v="5475"/>
  </r>
  <r>
    <x v="5530"/>
    <s v="SP18"/>
    <s v="P02"/>
    <s v="G6"/>
    <x v="444"/>
    <x v="3507"/>
    <n v="545"/>
    <x v="0"/>
    <s v="Marney O'Breen"/>
    <n v="2024"/>
    <m/>
    <n v="7.48"/>
    <n v="4076.6000000000004"/>
    <x v="5476"/>
  </r>
  <r>
    <x v="5531"/>
    <s v="SP18"/>
    <s v="P04"/>
    <s v="G6"/>
    <x v="159"/>
    <x v="3508"/>
    <n v="2891"/>
    <x v="0"/>
    <s v="Marney O'Breen"/>
    <n v="2023"/>
    <m/>
    <n v="3.85"/>
    <n v="11130.35"/>
    <x v="5477"/>
  </r>
  <r>
    <x v="5532"/>
    <s v="SP18"/>
    <s v="P04"/>
    <s v="G2"/>
    <x v="127"/>
    <x v="1394"/>
    <n v="382"/>
    <x v="3"/>
    <s v="Marney O'Breen"/>
    <n v="2023"/>
    <m/>
    <n v="3.85"/>
    <n v="1470.7"/>
    <x v="5478"/>
  </r>
  <r>
    <x v="5533"/>
    <s v="SP18"/>
    <s v="P04"/>
    <s v="G4"/>
    <x v="412"/>
    <x v="3509"/>
    <n v="1396"/>
    <x v="0"/>
    <s v="Marney O'Breen"/>
    <n v="2023"/>
    <m/>
    <n v="3.85"/>
    <n v="5374.6"/>
    <x v="5479"/>
  </r>
  <r>
    <x v="5534"/>
    <s v="SP18"/>
    <s v="P04"/>
    <s v="G2"/>
    <x v="185"/>
    <x v="3510"/>
    <n v="215"/>
    <x v="0"/>
    <s v="Marney O'Breen"/>
    <n v="2023"/>
    <m/>
    <n v="3.85"/>
    <n v="827.75"/>
    <x v="5480"/>
  </r>
  <r>
    <x v="5535"/>
    <s v="SP18"/>
    <s v="P05"/>
    <s v="G5"/>
    <x v="143"/>
    <x v="326"/>
    <n v="785"/>
    <x v="0"/>
    <s v="Marney O'Breen"/>
    <n v="2023"/>
    <m/>
    <n v="5.72"/>
    <n v="4490.2"/>
    <x v="5481"/>
  </r>
  <r>
    <x v="5536"/>
    <s v="SP18"/>
    <s v="P05"/>
    <s v="G5"/>
    <x v="141"/>
    <x v="3511"/>
    <n v="144"/>
    <x v="0"/>
    <s v="Marney O'Breen"/>
    <n v="2023"/>
    <m/>
    <n v="5.72"/>
    <n v="823.68"/>
    <x v="5482"/>
  </r>
  <r>
    <x v="5537"/>
    <s v="SP18"/>
    <s v="P05"/>
    <s v="G4"/>
    <x v="318"/>
    <x v="3512"/>
    <n v="120"/>
    <x v="0"/>
    <s v="Marney O'Breen"/>
    <n v="2023"/>
    <m/>
    <n v="5.72"/>
    <n v="686.4"/>
    <x v="5483"/>
  </r>
  <r>
    <x v="5538"/>
    <s v="SP18"/>
    <s v="P06"/>
    <s v="G2"/>
    <x v="158"/>
    <x v="1633"/>
    <n v="68"/>
    <x v="0"/>
    <s v="Marney O'Breen"/>
    <n v="2023"/>
    <m/>
    <n v="6.31"/>
    <n v="429.08"/>
    <x v="5484"/>
  </r>
  <r>
    <x v="5539"/>
    <s v="SP18"/>
    <s v="P07"/>
    <s v="G5"/>
    <x v="66"/>
    <x v="1099"/>
    <n v="205"/>
    <x v="0"/>
    <s v="Marney O'Breen"/>
    <n v="2023"/>
    <m/>
    <n v="9.94"/>
    <n v="2037.6999999999998"/>
    <x v="5485"/>
  </r>
  <r>
    <x v="5540"/>
    <s v="SP18"/>
    <s v="P07"/>
    <s v="G1"/>
    <x v="391"/>
    <x v="3083"/>
    <n v="190"/>
    <x v="0"/>
    <s v="Marney O'Breen"/>
    <n v="2024"/>
    <m/>
    <n v="9.94"/>
    <n v="1888.6"/>
    <x v="5486"/>
  </r>
  <r>
    <x v="5541"/>
    <s v="SP18"/>
    <s v="P07"/>
    <s v="G1"/>
    <x v="298"/>
    <x v="1740"/>
    <n v="223"/>
    <x v="0"/>
    <s v="Marney O'Breen"/>
    <n v="2024"/>
    <m/>
    <n v="9.94"/>
    <n v="2216.62"/>
    <x v="2091"/>
  </r>
  <r>
    <x v="5542"/>
    <s v="SP18"/>
    <s v="P07"/>
    <s v="G5"/>
    <x v="210"/>
    <x v="1006"/>
    <n v="184"/>
    <x v="0"/>
    <s v="Marney O'Breen"/>
    <n v="2023"/>
    <m/>
    <n v="9.94"/>
    <n v="1828.9599999999998"/>
    <x v="5487"/>
  </r>
  <r>
    <x v="5543"/>
    <s v="SP18"/>
    <s v="P08"/>
    <s v="G6"/>
    <x v="224"/>
    <x v="837"/>
    <n v="38"/>
    <x v="0"/>
    <s v="Marney O'Breen"/>
    <n v="2023"/>
    <m/>
    <n v="7.73"/>
    <n v="293.74"/>
    <x v="5488"/>
  </r>
  <r>
    <x v="5544"/>
    <s v="SP18"/>
    <s v="P08"/>
    <s v="G4"/>
    <x v="77"/>
    <x v="1653"/>
    <n v="411"/>
    <x v="0"/>
    <s v="Marney O'Breen"/>
    <n v="2023"/>
    <m/>
    <n v="7.73"/>
    <n v="3177.03"/>
    <x v="5489"/>
  </r>
  <r>
    <x v="5545"/>
    <s v="SP18"/>
    <s v="P08"/>
    <s v="G5"/>
    <x v="85"/>
    <x v="326"/>
    <n v="314"/>
    <x v="1"/>
    <s v="Marney O'Breen"/>
    <n v="2024"/>
    <m/>
    <n v="7.73"/>
    <n v="2427.2200000000003"/>
    <x v="5490"/>
  </r>
  <r>
    <x v="5546"/>
    <s v="SP18"/>
    <s v="P10"/>
    <s v="G6"/>
    <x v="396"/>
    <x v="703"/>
    <n v="3"/>
    <x v="3"/>
    <s v="Marney O'Breen"/>
    <n v="2023"/>
    <m/>
    <n v="8.2200000000000006"/>
    <n v="24.660000000000004"/>
    <x v="5491"/>
  </r>
  <r>
    <x v="5547"/>
    <s v="SP18"/>
    <s v="P10"/>
    <s v="G2"/>
    <x v="187"/>
    <x v="1536"/>
    <n v="176"/>
    <x v="0"/>
    <s v="Marney O'Breen"/>
    <n v="2024"/>
    <m/>
    <n v="8.2200000000000006"/>
    <n v="1446.72"/>
    <x v="5492"/>
  </r>
  <r>
    <x v="5548"/>
    <s v="SP18"/>
    <s v="P10"/>
    <s v="G6"/>
    <x v="452"/>
    <x v="2521"/>
    <n v="137"/>
    <x v="0"/>
    <s v="Marney O'Breen"/>
    <n v="2023"/>
    <m/>
    <n v="8.2200000000000006"/>
    <n v="1126.1400000000001"/>
    <x v="5493"/>
  </r>
  <r>
    <x v="5549"/>
    <s v="SP18"/>
    <s v="P12"/>
    <s v="G5"/>
    <x v="43"/>
    <x v="1414"/>
    <n v="283"/>
    <x v="0"/>
    <s v="Marney O'Breen"/>
    <n v="2023"/>
    <m/>
    <n v="4.74"/>
    <n v="1341.42"/>
    <x v="5494"/>
  </r>
  <r>
    <x v="5550"/>
    <s v="SP18"/>
    <s v="P12"/>
    <s v="G6"/>
    <x v="444"/>
    <x v="2417"/>
    <n v="516"/>
    <x v="0"/>
    <s v="Marney O'Breen"/>
    <n v="2024"/>
    <m/>
    <n v="4.74"/>
    <n v="2445.84"/>
    <x v="5495"/>
  </r>
  <r>
    <x v="5551"/>
    <s v="SP18"/>
    <s v="P13"/>
    <s v="G1"/>
    <x v="431"/>
    <x v="3011"/>
    <n v="462"/>
    <x v="0"/>
    <s v="Marney O'Breen"/>
    <n v="2023"/>
    <m/>
    <n v="10.51"/>
    <n v="4855.62"/>
    <x v="5496"/>
  </r>
  <r>
    <x v="5552"/>
    <s v="SP18"/>
    <s v="P13"/>
    <s v="G5"/>
    <x v="223"/>
    <x v="3083"/>
    <n v="531"/>
    <x v="0"/>
    <s v="Marney O'Breen"/>
    <n v="2023"/>
    <m/>
    <n v="10.51"/>
    <n v="5580.8099999999995"/>
    <x v="5497"/>
  </r>
  <r>
    <x v="5553"/>
    <s v="SP18"/>
    <s v="P13"/>
    <s v="G1"/>
    <x v="154"/>
    <x v="1461"/>
    <n v="404"/>
    <x v="0"/>
    <s v="Marney O'Breen"/>
    <n v="2024"/>
    <m/>
    <n v="10.51"/>
    <n v="4246.04"/>
    <x v="4701"/>
  </r>
  <r>
    <x v="5554"/>
    <s v="SP18"/>
    <s v="P13"/>
    <s v="G6"/>
    <x v="129"/>
    <x v="2973"/>
    <n v="17"/>
    <x v="0"/>
    <s v="Marney O'Breen"/>
    <n v="2023"/>
    <m/>
    <n v="10.51"/>
    <n v="178.67"/>
    <x v="5498"/>
  </r>
  <r>
    <x v="5555"/>
    <s v="SP18"/>
    <s v="P13"/>
    <s v="G6"/>
    <x v="450"/>
    <x v="3513"/>
    <n v="1155"/>
    <x v="0"/>
    <s v="Marney O'Breen"/>
    <n v="2023"/>
    <m/>
    <n v="10.51"/>
    <n v="12139.05"/>
    <x v="5499"/>
  </r>
  <r>
    <x v="5556"/>
    <s v="SP18"/>
    <s v="P13"/>
    <s v="G1"/>
    <x v="419"/>
    <x v="1999"/>
    <n v="1505"/>
    <x v="0"/>
    <s v="Marney O'Breen"/>
    <n v="2024"/>
    <m/>
    <n v="10.51"/>
    <n v="15817.55"/>
    <x v="5500"/>
  </r>
  <r>
    <x v="5557"/>
    <s v="SP18"/>
    <s v="P13"/>
    <s v="G6"/>
    <x v="17"/>
    <x v="2121"/>
    <n v="200"/>
    <x v="0"/>
    <s v="Marney O'Breen"/>
    <n v="2023"/>
    <m/>
    <n v="10.51"/>
    <n v="2102"/>
    <x v="5501"/>
  </r>
  <r>
    <x v="5558"/>
    <s v="SP18"/>
    <s v="P14"/>
    <s v="G6"/>
    <x v="377"/>
    <x v="3514"/>
    <n v="56"/>
    <x v="0"/>
    <s v="Marney O'Breen"/>
    <n v="2023"/>
    <m/>
    <n v="6.43"/>
    <n v="360.08"/>
    <x v="5502"/>
  </r>
  <r>
    <x v="5559"/>
    <s v="SP18"/>
    <s v="P14"/>
    <s v="G2"/>
    <x v="309"/>
    <x v="946"/>
    <n v="334"/>
    <x v="1"/>
    <s v="Marney O'Breen"/>
    <n v="2024"/>
    <m/>
    <n v="6.43"/>
    <n v="2147.62"/>
    <x v="5503"/>
  </r>
  <r>
    <x v="5560"/>
    <s v="SP18"/>
    <s v="P14"/>
    <s v="G3"/>
    <x v="343"/>
    <x v="884"/>
    <n v="306"/>
    <x v="0"/>
    <s v="Marney O'Breen"/>
    <n v="2023"/>
    <m/>
    <n v="6.43"/>
    <n v="1967.58"/>
    <x v="5504"/>
  </r>
  <r>
    <x v="5561"/>
    <s v="SP18"/>
    <s v="P14"/>
    <s v="G2"/>
    <x v="253"/>
    <x v="629"/>
    <n v="294"/>
    <x v="0"/>
    <s v="Marney O'Breen"/>
    <n v="2023"/>
    <m/>
    <n v="6.43"/>
    <n v="1890.4199999999998"/>
    <x v="5505"/>
  </r>
  <r>
    <x v="5562"/>
    <s v="SP18"/>
    <s v="P14"/>
    <s v="G1"/>
    <x v="20"/>
    <x v="3515"/>
    <n v="322"/>
    <x v="0"/>
    <s v="Marney O'Breen"/>
    <n v="2023"/>
    <m/>
    <n v="6.43"/>
    <n v="2070.46"/>
    <x v="5506"/>
  </r>
  <r>
    <x v="5563"/>
    <s v="SP18"/>
    <s v="P15"/>
    <s v="G1"/>
    <x v="96"/>
    <x v="91"/>
    <n v="443"/>
    <x v="0"/>
    <s v="Marney O'Breen"/>
    <n v="2023"/>
    <m/>
    <n v="12.41"/>
    <n v="5497.63"/>
    <x v="5507"/>
  </r>
  <r>
    <x v="5564"/>
    <s v="SP18"/>
    <s v="P15"/>
    <s v="G2"/>
    <x v="346"/>
    <x v="73"/>
    <n v="51"/>
    <x v="2"/>
    <s v="Marney O'Breen"/>
    <n v="2024"/>
    <m/>
    <n v="12.41"/>
    <n v="632.91"/>
    <x v="5508"/>
  </r>
  <r>
    <x v="5565"/>
    <s v="SP18"/>
    <s v="P15"/>
    <s v="G2"/>
    <x v="174"/>
    <x v="136"/>
    <n v="179"/>
    <x v="1"/>
    <s v="Marney O'Breen"/>
    <n v="2024"/>
    <m/>
    <n v="12.41"/>
    <n v="2221.39"/>
    <x v="5509"/>
  </r>
  <r>
    <x v="5566"/>
    <s v="SP18"/>
    <s v="P15"/>
    <s v="G5"/>
    <x v="285"/>
    <x v="2928"/>
    <n v="45"/>
    <x v="0"/>
    <s v="Marney O'Breen"/>
    <n v="2023"/>
    <m/>
    <n v="12.41"/>
    <n v="558.45000000000005"/>
    <x v="5510"/>
  </r>
  <r>
    <x v="5567"/>
    <s v="SP18"/>
    <s v="P16"/>
    <s v="G1"/>
    <x v="298"/>
    <x v="1217"/>
    <n v="667"/>
    <x v="0"/>
    <s v="Marney O'Breen"/>
    <n v="2024"/>
    <m/>
    <n v="9.57"/>
    <n v="6383.1900000000005"/>
    <x v="5511"/>
  </r>
  <r>
    <x v="5568"/>
    <s v="SP18"/>
    <s v="P16"/>
    <s v="G2"/>
    <x v="156"/>
    <x v="3516"/>
    <n v="629"/>
    <x v="0"/>
    <s v="Marney O'Breen"/>
    <n v="2023"/>
    <m/>
    <n v="9.57"/>
    <n v="6019.53"/>
    <x v="5512"/>
  </r>
  <r>
    <x v="5569"/>
    <s v="SP18"/>
    <s v="P18"/>
    <s v="G1"/>
    <x v="85"/>
    <x v="344"/>
    <n v="452"/>
    <x v="1"/>
    <s v="Marney O'Breen"/>
    <n v="2024"/>
    <m/>
    <n v="6.8"/>
    <n v="3073.6"/>
    <x v="5037"/>
  </r>
  <r>
    <x v="5570"/>
    <s v="SP18"/>
    <s v="P18"/>
    <s v="G6"/>
    <x v="77"/>
    <x v="3517"/>
    <n v="371"/>
    <x v="0"/>
    <s v="Marney O'Breen"/>
    <n v="2023"/>
    <m/>
    <n v="6.8"/>
    <n v="2522.7999999999997"/>
    <x v="5513"/>
  </r>
  <r>
    <x v="5571"/>
    <s v="SP18"/>
    <s v="P19"/>
    <s v="G4"/>
    <x v="286"/>
    <x v="3323"/>
    <n v="232"/>
    <x v="0"/>
    <s v="Marney O'Breen"/>
    <n v="2024"/>
    <m/>
    <n v="5.04"/>
    <n v="1169.28"/>
    <x v="5514"/>
  </r>
  <r>
    <x v="5572"/>
    <s v="SP18"/>
    <s v="P19"/>
    <s v="G2"/>
    <x v="264"/>
    <x v="899"/>
    <n v="172"/>
    <x v="1"/>
    <s v="Marney O'Breen"/>
    <n v="2024"/>
    <m/>
    <n v="5.04"/>
    <n v="866.88"/>
    <x v="5515"/>
  </r>
  <r>
    <x v="5573"/>
    <s v="SP18"/>
    <s v="P20"/>
    <s v="G5"/>
    <x v="431"/>
    <x v="1111"/>
    <n v="275"/>
    <x v="0"/>
    <s v="Marney O'Breen"/>
    <n v="2023"/>
    <m/>
    <n v="2.76"/>
    <n v="758.99999999999989"/>
    <x v="5516"/>
  </r>
  <r>
    <x v="5574"/>
    <s v="SP18"/>
    <s v="P21"/>
    <s v="G1"/>
    <x v="75"/>
    <x v="1929"/>
    <n v="775"/>
    <x v="0"/>
    <s v="Marney O'Breen"/>
    <n v="2023"/>
    <m/>
    <n v="3.32"/>
    <n v="2573"/>
    <x v="5517"/>
  </r>
  <r>
    <x v="5575"/>
    <s v="SP18"/>
    <s v="P21"/>
    <s v="G3"/>
    <x v="115"/>
    <x v="3410"/>
    <n v="392"/>
    <x v="2"/>
    <s v="Marney O'Breen"/>
    <n v="2024"/>
    <m/>
    <n v="3.32"/>
    <n v="1301.4399999999998"/>
    <x v="5518"/>
  </r>
  <r>
    <x v="5576"/>
    <s v="SP18"/>
    <s v="P21"/>
    <s v="G6"/>
    <x v="348"/>
    <x v="3518"/>
    <n v="1366"/>
    <x v="0"/>
    <s v="Marney O'Breen"/>
    <n v="2024"/>
    <m/>
    <n v="3.32"/>
    <n v="4535.12"/>
    <x v="5519"/>
  </r>
  <r>
    <x v="5577"/>
    <s v="SP18"/>
    <s v="P22"/>
    <s v="G2"/>
    <x v="129"/>
    <x v="19"/>
    <n v="311"/>
    <x v="0"/>
    <s v="Marney O'Breen"/>
    <n v="2023"/>
    <m/>
    <n v="2.65"/>
    <n v="824.15"/>
    <x v="5520"/>
  </r>
  <r>
    <x v="5578"/>
    <s v="SP18"/>
    <s v="P22"/>
    <s v="G5"/>
    <x v="378"/>
    <x v="3038"/>
    <n v="325"/>
    <x v="0"/>
    <s v="Marney O'Breen"/>
    <n v="2023"/>
    <m/>
    <n v="2.65"/>
    <n v="861.25"/>
    <x v="5521"/>
  </r>
  <r>
    <x v="5579"/>
    <s v="SP18"/>
    <s v="P22"/>
    <s v="G3"/>
    <x v="117"/>
    <x v="3519"/>
    <n v="214"/>
    <x v="0"/>
    <s v="Marney O'Breen"/>
    <n v="2024"/>
    <m/>
    <n v="2.65"/>
    <n v="567.1"/>
    <x v="5522"/>
  </r>
  <r>
    <x v="5580"/>
    <s v="SP18"/>
    <s v="P22"/>
    <s v="G1"/>
    <x v="274"/>
    <x v="3520"/>
    <n v="399"/>
    <x v="0"/>
    <s v="Marney O'Breen"/>
    <n v="2024"/>
    <m/>
    <n v="2.65"/>
    <n v="1057.3499999999999"/>
    <x v="5523"/>
  </r>
  <r>
    <x v="5581"/>
    <s v="SP18"/>
    <s v="P22"/>
    <s v="G2"/>
    <x v="68"/>
    <x v="3521"/>
    <n v="460"/>
    <x v="1"/>
    <s v="Marney O'Breen"/>
    <n v="2024"/>
    <m/>
    <n v="2.65"/>
    <n v="1219"/>
    <x v="5524"/>
  </r>
  <r>
    <x v="5582"/>
    <s v="SP18"/>
    <s v="P22"/>
    <s v="G4"/>
    <x v="328"/>
    <x v="1342"/>
    <n v="111"/>
    <x v="0"/>
    <s v="Marney O'Breen"/>
    <n v="2023"/>
    <m/>
    <n v="2.65"/>
    <n v="294.14999999999998"/>
    <x v="5525"/>
  </r>
  <r>
    <x v="5583"/>
    <s v="SP18"/>
    <s v="P22"/>
    <s v="G5"/>
    <x v="428"/>
    <x v="3522"/>
    <n v="237"/>
    <x v="0"/>
    <s v="Marney O'Breen"/>
    <n v="2024"/>
    <m/>
    <n v="2.65"/>
    <n v="628.04999999999995"/>
    <x v="5526"/>
  </r>
  <r>
    <x v="5584"/>
    <s v="SP18"/>
    <s v="P22"/>
    <s v="G1"/>
    <x v="31"/>
    <x v="3523"/>
    <n v="328"/>
    <x v="0"/>
    <s v="Marney O'Breen"/>
    <n v="2023"/>
    <m/>
    <n v="2.65"/>
    <n v="869.19999999999993"/>
    <x v="5527"/>
  </r>
  <r>
    <x v="5585"/>
    <s v="SP18"/>
    <s v="P01"/>
    <s v="G5"/>
    <x v="401"/>
    <x v="3524"/>
    <n v="915"/>
    <x v="0"/>
    <s v="Marney O'Breen"/>
    <n v="2023"/>
    <m/>
    <n v="5.26"/>
    <n v="4812.8999999999996"/>
    <x v="5528"/>
  </r>
  <r>
    <x v="5586"/>
    <s v="SP18"/>
    <s v="P01"/>
    <s v="G5"/>
    <x v="218"/>
    <x v="2697"/>
    <n v="651"/>
    <x v="0"/>
    <s v="Marney O'Breen"/>
    <n v="2024"/>
    <m/>
    <n v="5.26"/>
    <n v="3424.2599999999998"/>
    <x v="5529"/>
  </r>
  <r>
    <x v="5587"/>
    <s v="SP18"/>
    <s v="P01"/>
    <s v="G1"/>
    <x v="371"/>
    <x v="1933"/>
    <n v="559"/>
    <x v="0"/>
    <s v="Marney O'Breen"/>
    <n v="2023"/>
    <m/>
    <n v="5.26"/>
    <n v="2940.3399999999997"/>
    <x v="5530"/>
  </r>
  <r>
    <x v="5588"/>
    <s v="SP18"/>
    <s v="P01"/>
    <s v="G2"/>
    <x v="360"/>
    <x v="3525"/>
    <n v="957"/>
    <x v="1"/>
    <s v="Marney O'Breen"/>
    <n v="2024"/>
    <m/>
    <n v="5.26"/>
    <n v="5033.82"/>
    <x v="5531"/>
  </r>
  <r>
    <x v="5589"/>
    <s v="SP18"/>
    <s v="P02"/>
    <s v="G2"/>
    <x v="257"/>
    <x v="2935"/>
    <n v="216"/>
    <x v="0"/>
    <s v="Marney O'Breen"/>
    <n v="2023"/>
    <m/>
    <n v="7.48"/>
    <n v="1615.68"/>
    <x v="5532"/>
  </r>
  <r>
    <x v="5590"/>
    <s v="SP18"/>
    <s v="P04"/>
    <s v="G6"/>
    <x v="358"/>
    <x v="2256"/>
    <n v="651"/>
    <x v="3"/>
    <s v="Marney O'Breen"/>
    <n v="2023"/>
    <m/>
    <n v="3.85"/>
    <n v="2506.35"/>
    <x v="5533"/>
  </r>
  <r>
    <x v="5591"/>
    <s v="SP18"/>
    <s v="P04"/>
    <s v="G6"/>
    <x v="74"/>
    <x v="3526"/>
    <n v="194"/>
    <x v="0"/>
    <s v="Marney O'Breen"/>
    <n v="2024"/>
    <m/>
    <n v="3.85"/>
    <n v="746.9"/>
    <x v="5534"/>
  </r>
  <r>
    <x v="5592"/>
    <s v="SP18"/>
    <s v="P04"/>
    <s v="G4"/>
    <x v="357"/>
    <x v="911"/>
    <n v="673"/>
    <x v="0"/>
    <s v="Marney O'Breen"/>
    <n v="2024"/>
    <m/>
    <n v="3.85"/>
    <n v="2591.0500000000002"/>
    <x v="5535"/>
  </r>
  <r>
    <x v="5593"/>
    <s v="SP18"/>
    <s v="P04"/>
    <s v="G2"/>
    <x v="396"/>
    <x v="481"/>
    <n v="37"/>
    <x v="0"/>
    <s v="Marney O'Breen"/>
    <n v="2023"/>
    <m/>
    <n v="3.85"/>
    <n v="142.45000000000002"/>
    <x v="5536"/>
  </r>
  <r>
    <x v="5594"/>
    <s v="SP18"/>
    <s v="P04"/>
    <s v="G4"/>
    <x v="403"/>
    <x v="2988"/>
    <n v="960"/>
    <x v="0"/>
    <s v="Marney O'Breen"/>
    <n v="2023"/>
    <m/>
    <n v="3.85"/>
    <n v="3696"/>
    <x v="5537"/>
  </r>
  <r>
    <x v="5595"/>
    <s v="SP18"/>
    <s v="P05"/>
    <s v="G2"/>
    <x v="143"/>
    <x v="3527"/>
    <n v="407"/>
    <x v="0"/>
    <s v="Marney O'Breen"/>
    <n v="2023"/>
    <m/>
    <n v="5.72"/>
    <n v="2328.04"/>
    <x v="5538"/>
  </r>
  <r>
    <x v="5596"/>
    <s v="SP18"/>
    <s v="P05"/>
    <s v="G1"/>
    <x v="88"/>
    <x v="3528"/>
    <n v="1383"/>
    <x v="0"/>
    <s v="Marney O'Breen"/>
    <n v="2023"/>
    <m/>
    <n v="5.72"/>
    <n v="7910.7599999999993"/>
    <x v="5539"/>
  </r>
  <r>
    <x v="5597"/>
    <s v="SP18"/>
    <s v="P05"/>
    <s v="G6"/>
    <x v="210"/>
    <x v="3529"/>
    <n v="1295"/>
    <x v="0"/>
    <s v="Marney O'Breen"/>
    <n v="2023"/>
    <m/>
    <n v="5.72"/>
    <n v="7407.4"/>
    <x v="5540"/>
  </r>
  <r>
    <x v="5598"/>
    <s v="SP18"/>
    <s v="P07"/>
    <s v="G1"/>
    <x v="13"/>
    <x v="3530"/>
    <n v="218"/>
    <x v="0"/>
    <s v="Marney O'Breen"/>
    <n v="2024"/>
    <m/>
    <n v="9.94"/>
    <n v="2166.92"/>
    <x v="5541"/>
  </r>
  <r>
    <x v="5599"/>
    <s v="SP18"/>
    <s v="P07"/>
    <s v="G2"/>
    <x v="29"/>
    <x v="2439"/>
    <n v="245"/>
    <x v="0"/>
    <s v="Marney O'Breen"/>
    <n v="2023"/>
    <m/>
    <n v="9.94"/>
    <n v="2435.2999999999997"/>
    <x v="5542"/>
  </r>
  <r>
    <x v="5600"/>
    <s v="SP18"/>
    <s v="P07"/>
    <s v="G5"/>
    <x v="336"/>
    <x v="2564"/>
    <n v="200"/>
    <x v="0"/>
    <s v="Marney O'Breen"/>
    <n v="2023"/>
    <m/>
    <n v="9.94"/>
    <n v="1988"/>
    <x v="5543"/>
  </r>
  <r>
    <x v="5601"/>
    <s v="SP18"/>
    <s v="P07"/>
    <s v="G6"/>
    <x v="56"/>
    <x v="1800"/>
    <n v="210"/>
    <x v="1"/>
    <s v="Marney O'Breen"/>
    <n v="2024"/>
    <m/>
    <n v="9.94"/>
    <n v="2087.4"/>
    <x v="5544"/>
  </r>
  <r>
    <x v="5602"/>
    <s v="SP18"/>
    <s v="P08"/>
    <s v="G5"/>
    <x v="412"/>
    <x v="3531"/>
    <n v="849"/>
    <x v="0"/>
    <s v="Marney O'Breen"/>
    <n v="2023"/>
    <m/>
    <n v="7.73"/>
    <n v="6562.77"/>
    <x v="5545"/>
  </r>
  <r>
    <x v="5603"/>
    <s v="SP18"/>
    <s v="P08"/>
    <s v="G4"/>
    <x v="425"/>
    <x v="3532"/>
    <n v="134"/>
    <x v="0"/>
    <s v="Marney O'Breen"/>
    <n v="2023"/>
    <m/>
    <n v="7.73"/>
    <n v="1035.8200000000002"/>
    <x v="5546"/>
  </r>
  <r>
    <x v="5604"/>
    <s v="SP18"/>
    <s v="P08"/>
    <s v="G6"/>
    <x v="50"/>
    <x v="37"/>
    <n v="316"/>
    <x v="0"/>
    <s v="Marney O'Breen"/>
    <n v="2023"/>
    <m/>
    <n v="7.73"/>
    <n v="2442.6800000000003"/>
    <x v="5547"/>
  </r>
  <r>
    <x v="5605"/>
    <s v="SP18"/>
    <s v="P08"/>
    <s v="G4"/>
    <x v="313"/>
    <x v="123"/>
    <n v="543"/>
    <x v="1"/>
    <s v="Marney O'Breen"/>
    <n v="2024"/>
    <m/>
    <n v="7.73"/>
    <n v="4197.3900000000003"/>
    <x v="5548"/>
  </r>
  <r>
    <x v="5606"/>
    <s v="SP18"/>
    <s v="P08"/>
    <s v="G5"/>
    <x v="177"/>
    <x v="3317"/>
    <n v="171"/>
    <x v="0"/>
    <s v="Marney O'Breen"/>
    <n v="2023"/>
    <m/>
    <n v="7.73"/>
    <n v="1321.8300000000002"/>
    <x v="5549"/>
  </r>
  <r>
    <x v="5607"/>
    <s v="SP18"/>
    <s v="P08"/>
    <s v="G6"/>
    <x v="28"/>
    <x v="3533"/>
    <n v="748"/>
    <x v="0"/>
    <s v="Marney O'Breen"/>
    <n v="2024"/>
    <m/>
    <n v="7.73"/>
    <n v="5782.04"/>
    <x v="5550"/>
  </r>
  <r>
    <x v="5608"/>
    <s v="SP18"/>
    <s v="P09"/>
    <s v="G5"/>
    <x v="362"/>
    <x v="3534"/>
    <n v="828"/>
    <x v="1"/>
    <s v="Marney O'Breen"/>
    <n v="2024"/>
    <m/>
    <n v="3.68"/>
    <n v="3047.04"/>
    <x v="5551"/>
  </r>
  <r>
    <x v="5609"/>
    <s v="SP18"/>
    <s v="P10"/>
    <s v="G4"/>
    <x v="222"/>
    <x v="3535"/>
    <n v="23"/>
    <x v="0"/>
    <s v="Marney O'Breen"/>
    <n v="2024"/>
    <m/>
    <n v="8.2200000000000006"/>
    <n v="189.06"/>
    <x v="5552"/>
  </r>
  <r>
    <x v="5610"/>
    <s v="SP18"/>
    <s v="P10"/>
    <s v="G1"/>
    <x v="347"/>
    <x v="150"/>
    <n v="477"/>
    <x v="0"/>
    <s v="Marney O'Breen"/>
    <n v="2023"/>
    <m/>
    <n v="8.2200000000000006"/>
    <n v="3920.9400000000005"/>
    <x v="5553"/>
  </r>
  <r>
    <x v="5611"/>
    <s v="SP18"/>
    <s v="P10"/>
    <s v="G6"/>
    <x v="402"/>
    <x v="3536"/>
    <n v="412"/>
    <x v="0"/>
    <s v="Marney O'Breen"/>
    <n v="2023"/>
    <m/>
    <n v="8.2200000000000006"/>
    <n v="3386.6400000000003"/>
    <x v="5554"/>
  </r>
  <r>
    <x v="5612"/>
    <s v="SP18"/>
    <s v="P10"/>
    <s v="G5"/>
    <x v="185"/>
    <x v="295"/>
    <n v="383"/>
    <x v="0"/>
    <s v="Marney O'Breen"/>
    <n v="2023"/>
    <m/>
    <n v="8.2200000000000006"/>
    <n v="3148.26"/>
    <x v="5555"/>
  </r>
  <r>
    <x v="5613"/>
    <s v="SP18"/>
    <s v="P10"/>
    <s v="G6"/>
    <x v="446"/>
    <x v="2714"/>
    <n v="1031"/>
    <x v="0"/>
    <s v="Marney O'Breen"/>
    <n v="2023"/>
    <m/>
    <n v="8.2200000000000006"/>
    <n v="8474.8200000000015"/>
    <x v="5556"/>
  </r>
  <r>
    <x v="5614"/>
    <s v="SP18"/>
    <s v="P11"/>
    <s v="G1"/>
    <x v="335"/>
    <x v="176"/>
    <n v="113"/>
    <x v="1"/>
    <s v="Marney O'Breen"/>
    <n v="2024"/>
    <m/>
    <n v="10.23"/>
    <n v="1155.99"/>
    <x v="5557"/>
  </r>
  <r>
    <x v="5615"/>
    <s v="SP18"/>
    <s v="P11"/>
    <s v="G1"/>
    <x v="308"/>
    <x v="3537"/>
    <n v="544"/>
    <x v="0"/>
    <s v="Marney O'Breen"/>
    <n v="2024"/>
    <m/>
    <n v="10.23"/>
    <n v="5565.12"/>
    <x v="5558"/>
  </r>
  <r>
    <x v="5616"/>
    <s v="SP18"/>
    <s v="P12"/>
    <s v="G6"/>
    <x v="292"/>
    <x v="385"/>
    <n v="425"/>
    <x v="0"/>
    <s v="Marney O'Breen"/>
    <n v="2024"/>
    <m/>
    <n v="4.74"/>
    <n v="2014.5"/>
    <x v="5559"/>
  </r>
  <r>
    <x v="5617"/>
    <s v="SP18"/>
    <s v="P12"/>
    <s v="G1"/>
    <x v="19"/>
    <x v="3538"/>
    <n v="696"/>
    <x v="0"/>
    <s v="Marney O'Breen"/>
    <n v="2023"/>
    <m/>
    <n v="4.74"/>
    <n v="3299.04"/>
    <x v="5560"/>
  </r>
  <r>
    <x v="5618"/>
    <s v="SP18"/>
    <s v="P12"/>
    <s v="G1"/>
    <x v="121"/>
    <x v="3539"/>
    <n v="391"/>
    <x v="0"/>
    <s v="Marney O'Breen"/>
    <n v="2023"/>
    <m/>
    <n v="4.74"/>
    <n v="1853.3400000000001"/>
    <x v="5561"/>
  </r>
  <r>
    <x v="5619"/>
    <s v="SP18"/>
    <s v="P12"/>
    <s v="G6"/>
    <x v="163"/>
    <x v="2017"/>
    <n v="413"/>
    <x v="3"/>
    <s v="Marney O'Breen"/>
    <n v="2023"/>
    <m/>
    <n v="4.74"/>
    <n v="1957.6200000000001"/>
    <x v="5562"/>
  </r>
  <r>
    <x v="5620"/>
    <s v="SP18"/>
    <s v="P13"/>
    <s v="G3"/>
    <x v="141"/>
    <x v="3025"/>
    <n v="455"/>
    <x v="0"/>
    <s v="Marney O'Breen"/>
    <n v="2023"/>
    <m/>
    <n v="10.51"/>
    <n v="4782.05"/>
    <x v="5563"/>
  </r>
  <r>
    <x v="5621"/>
    <s v="SP18"/>
    <s v="P13"/>
    <s v="G4"/>
    <x v="163"/>
    <x v="3540"/>
    <n v="1097"/>
    <x v="0"/>
    <s v="Marney O'Breen"/>
    <n v="2023"/>
    <m/>
    <n v="10.51"/>
    <n v="11529.47"/>
    <x v="5564"/>
  </r>
  <r>
    <x v="5622"/>
    <s v="SP18"/>
    <s v="P13"/>
    <s v="G6"/>
    <x v="179"/>
    <x v="3541"/>
    <n v="968"/>
    <x v="0"/>
    <s v="Marney O'Breen"/>
    <n v="2023"/>
    <m/>
    <n v="10.51"/>
    <n v="10173.68"/>
    <x v="5565"/>
  </r>
  <r>
    <x v="5623"/>
    <s v="SP18"/>
    <s v="P13"/>
    <s v="G1"/>
    <x v="171"/>
    <x v="611"/>
    <n v="412"/>
    <x v="2"/>
    <s v="Marney O'Breen"/>
    <n v="2024"/>
    <m/>
    <n v="10.51"/>
    <n v="4330.12"/>
    <x v="5566"/>
  </r>
  <r>
    <x v="5624"/>
    <s v="SP18"/>
    <s v="P13"/>
    <s v="G2"/>
    <x v="307"/>
    <x v="3542"/>
    <n v="1328"/>
    <x v="3"/>
    <s v="Marney O'Breen"/>
    <n v="2023"/>
    <m/>
    <n v="10.51"/>
    <n v="13957.279999999999"/>
    <x v="5567"/>
  </r>
  <r>
    <x v="5625"/>
    <s v="SP18"/>
    <s v="P13"/>
    <s v="G5"/>
    <x v="344"/>
    <x v="520"/>
    <n v="858"/>
    <x v="0"/>
    <s v="Marney O'Breen"/>
    <n v="2023"/>
    <m/>
    <n v="10.51"/>
    <n v="9017.58"/>
    <x v="5568"/>
  </r>
  <r>
    <x v="5626"/>
    <s v="SP18"/>
    <s v="P13"/>
    <s v="G6"/>
    <x v="362"/>
    <x v="1685"/>
    <n v="547"/>
    <x v="3"/>
    <s v="Marney O'Breen"/>
    <n v="2024"/>
    <m/>
    <n v="10.51"/>
    <n v="5748.97"/>
    <x v="5569"/>
  </r>
  <r>
    <x v="5627"/>
    <s v="SP18"/>
    <s v="P13"/>
    <s v="G1"/>
    <x v="402"/>
    <x v="303"/>
    <n v="1034"/>
    <x v="0"/>
    <s v="Marney O'Breen"/>
    <n v="2023"/>
    <m/>
    <n v="10.51"/>
    <n v="10867.34"/>
    <x v="5570"/>
  </r>
  <r>
    <x v="5628"/>
    <s v="SP18"/>
    <s v="P14"/>
    <s v="G2"/>
    <x v="327"/>
    <x v="2234"/>
    <n v="351"/>
    <x v="0"/>
    <s v="Marney O'Breen"/>
    <n v="2024"/>
    <m/>
    <n v="6.43"/>
    <n v="2256.9299999999998"/>
    <x v="5571"/>
  </r>
  <r>
    <x v="5629"/>
    <s v="SP18"/>
    <s v="P14"/>
    <s v="G5"/>
    <x v="396"/>
    <x v="256"/>
    <n v="337"/>
    <x v="3"/>
    <s v="Marney O'Breen"/>
    <n v="2023"/>
    <m/>
    <n v="6.43"/>
    <n v="2166.91"/>
    <x v="5572"/>
  </r>
  <r>
    <x v="5630"/>
    <s v="SP18"/>
    <s v="P15"/>
    <s v="G6"/>
    <x v="51"/>
    <x v="2581"/>
    <n v="332"/>
    <x v="1"/>
    <s v="Marney O'Breen"/>
    <n v="2024"/>
    <m/>
    <n v="12.41"/>
    <n v="4120.12"/>
    <x v="5573"/>
  </r>
  <r>
    <x v="5631"/>
    <s v="SP18"/>
    <s v="P16"/>
    <s v="G5"/>
    <x v="52"/>
    <x v="2276"/>
    <n v="215"/>
    <x v="0"/>
    <s v="Marney O'Breen"/>
    <n v="2023"/>
    <m/>
    <n v="9.57"/>
    <n v="2057.5500000000002"/>
    <x v="5574"/>
  </r>
  <r>
    <x v="5632"/>
    <s v="SP18"/>
    <s v="P16"/>
    <s v="G6"/>
    <x v="200"/>
    <x v="3543"/>
    <n v="609"/>
    <x v="1"/>
    <s v="Marney O'Breen"/>
    <n v="2024"/>
    <m/>
    <n v="9.57"/>
    <n v="5828.13"/>
    <x v="5575"/>
  </r>
  <r>
    <x v="5633"/>
    <s v="SP18"/>
    <s v="P17"/>
    <s v="G6"/>
    <x v="248"/>
    <x v="3544"/>
    <n v="2063"/>
    <x v="0"/>
    <s v="Marney O'Breen"/>
    <n v="2023"/>
    <m/>
    <n v="8.43"/>
    <n v="17391.09"/>
    <x v="5576"/>
  </r>
  <r>
    <x v="5634"/>
    <s v="SP18"/>
    <s v="P17"/>
    <s v="G1"/>
    <x v="287"/>
    <x v="3545"/>
    <n v="1969"/>
    <x v="0"/>
    <s v="Marney O'Breen"/>
    <n v="2023"/>
    <m/>
    <n v="8.43"/>
    <n v="16598.669999999998"/>
    <x v="5577"/>
  </r>
  <r>
    <x v="5635"/>
    <s v="SP18"/>
    <s v="P17"/>
    <s v="G4"/>
    <x v="219"/>
    <x v="2248"/>
    <n v="24"/>
    <x v="0"/>
    <s v="Marney O'Breen"/>
    <n v="2023"/>
    <m/>
    <n v="8.43"/>
    <n v="202.32"/>
    <x v="5578"/>
  </r>
  <r>
    <x v="5636"/>
    <s v="SP18"/>
    <s v="P17"/>
    <s v="G6"/>
    <x v="94"/>
    <x v="1300"/>
    <n v="114"/>
    <x v="1"/>
    <s v="Marney O'Breen"/>
    <n v="2024"/>
    <m/>
    <n v="8.43"/>
    <n v="961.02"/>
    <x v="5579"/>
  </r>
  <r>
    <x v="5637"/>
    <s v="SP18"/>
    <s v="P18"/>
    <s v="G4"/>
    <x v="33"/>
    <x v="3546"/>
    <n v="1337"/>
    <x v="3"/>
    <s v="Marney O'Breen"/>
    <n v="2023"/>
    <m/>
    <n v="6.8"/>
    <n v="9091.6"/>
    <x v="5580"/>
  </r>
  <r>
    <x v="5638"/>
    <s v="SP18"/>
    <s v="P18"/>
    <s v="G2"/>
    <x v="366"/>
    <x v="1303"/>
    <n v="310"/>
    <x v="0"/>
    <s v="Marney O'Breen"/>
    <n v="2024"/>
    <m/>
    <n v="6.8"/>
    <n v="2108"/>
    <x v="5581"/>
  </r>
  <r>
    <x v="5639"/>
    <s v="SP18"/>
    <s v="P18"/>
    <s v="G2"/>
    <x v="348"/>
    <x v="2412"/>
    <n v="451"/>
    <x v="0"/>
    <s v="Marney O'Breen"/>
    <n v="2024"/>
    <m/>
    <n v="6.8"/>
    <n v="3066.7999999999997"/>
    <x v="5582"/>
  </r>
  <r>
    <x v="5640"/>
    <s v="SP18"/>
    <s v="P19"/>
    <s v="G4"/>
    <x v="291"/>
    <x v="3547"/>
    <n v="406"/>
    <x v="0"/>
    <s v="Marney O'Breen"/>
    <n v="2023"/>
    <m/>
    <n v="5.04"/>
    <n v="2046.24"/>
    <x v="5583"/>
  </r>
  <r>
    <x v="5641"/>
    <s v="SP18"/>
    <s v="P20"/>
    <s v="G1"/>
    <x v="7"/>
    <x v="3548"/>
    <n v="40"/>
    <x v="0"/>
    <s v="Marney O'Breen"/>
    <n v="2023"/>
    <m/>
    <n v="2.76"/>
    <n v="110.39999999999999"/>
    <x v="5584"/>
  </r>
  <r>
    <x v="5642"/>
    <s v="SP18"/>
    <s v="P20"/>
    <s v="G4"/>
    <x v="383"/>
    <x v="3549"/>
    <n v="347"/>
    <x v="0"/>
    <s v="Marney O'Breen"/>
    <n v="2023"/>
    <m/>
    <n v="2.76"/>
    <n v="957.71999999999991"/>
    <x v="5585"/>
  </r>
  <r>
    <x v="5643"/>
    <s v="SP18"/>
    <s v="P20"/>
    <s v="G5"/>
    <x v="278"/>
    <x v="3373"/>
    <n v="664"/>
    <x v="0"/>
    <s v="Marney O'Breen"/>
    <n v="2024"/>
    <m/>
    <n v="2.76"/>
    <n v="1832.6399999999999"/>
    <x v="5586"/>
  </r>
  <r>
    <x v="5644"/>
    <s v="SP18"/>
    <s v="P21"/>
    <s v="G3"/>
    <x v="84"/>
    <x v="3550"/>
    <n v="326"/>
    <x v="0"/>
    <s v="Marney O'Breen"/>
    <n v="2023"/>
    <m/>
    <n v="3.32"/>
    <n v="1082.32"/>
    <x v="5587"/>
  </r>
  <r>
    <x v="5645"/>
    <s v="SP18"/>
    <s v="P21"/>
    <s v="G2"/>
    <x v="67"/>
    <x v="252"/>
    <n v="226"/>
    <x v="0"/>
    <s v="Marney O'Breen"/>
    <n v="2023"/>
    <m/>
    <n v="3.32"/>
    <n v="750.31999999999994"/>
    <x v="5588"/>
  </r>
  <r>
    <x v="5646"/>
    <s v="SP18"/>
    <s v="P21"/>
    <s v="G2"/>
    <x v="192"/>
    <x v="297"/>
    <n v="223"/>
    <x v="0"/>
    <s v="Marney O'Breen"/>
    <n v="2023"/>
    <m/>
    <n v="3.32"/>
    <n v="740.36"/>
    <x v="5589"/>
  </r>
  <r>
    <x v="5647"/>
    <s v="SP18"/>
    <s v="P22"/>
    <s v="G2"/>
    <x v="245"/>
    <x v="474"/>
    <n v="204"/>
    <x v="0"/>
    <s v="Marney O'Breen"/>
    <n v="2023"/>
    <m/>
    <n v="2.65"/>
    <n v="540.6"/>
    <x v="5590"/>
  </r>
  <r>
    <x v="5648"/>
    <s v="SP18"/>
    <s v="P22"/>
    <s v="G4"/>
    <x v="65"/>
    <x v="1378"/>
    <n v="386"/>
    <x v="0"/>
    <s v="Marney O'Breen"/>
    <n v="2023"/>
    <m/>
    <n v="2.65"/>
    <n v="1022.9"/>
    <x v="5591"/>
  </r>
  <r>
    <x v="5649"/>
    <s v="SP18"/>
    <s v="P22"/>
    <s v="G6"/>
    <x v="55"/>
    <x v="694"/>
    <n v="599"/>
    <x v="0"/>
    <s v="Marney O'Breen"/>
    <n v="2023"/>
    <m/>
    <n v="2.65"/>
    <n v="1587.35"/>
    <x v="5592"/>
  </r>
  <r>
    <x v="5650"/>
    <s v="SP19"/>
    <s v="P01"/>
    <s v="G1"/>
    <x v="228"/>
    <x v="3328"/>
    <n v="611"/>
    <x v="0"/>
    <s v="Rafaelita Blaksland"/>
    <n v="2023"/>
    <m/>
    <n v="5.26"/>
    <n v="3213.8599999999997"/>
    <x v="5593"/>
  </r>
  <r>
    <x v="5651"/>
    <s v="SP19"/>
    <s v="P01"/>
    <s v="G2"/>
    <x v="59"/>
    <x v="124"/>
    <n v="288"/>
    <x v="0"/>
    <s v="Rafaelita Blaksland"/>
    <n v="2024"/>
    <m/>
    <n v="5.26"/>
    <n v="1514.8799999999999"/>
    <x v="125"/>
  </r>
  <r>
    <x v="5652"/>
    <s v="SP19"/>
    <s v="P01"/>
    <s v="G6"/>
    <x v="151"/>
    <x v="302"/>
    <n v="591"/>
    <x v="0"/>
    <s v="Rafaelita Blaksland"/>
    <n v="2023"/>
    <m/>
    <n v="5.26"/>
    <n v="3108.66"/>
    <x v="5594"/>
  </r>
  <r>
    <x v="5653"/>
    <s v="SP19"/>
    <s v="P01"/>
    <s v="G4"/>
    <x v="257"/>
    <x v="2655"/>
    <n v="742"/>
    <x v="0"/>
    <s v="Rafaelita Blaksland"/>
    <n v="2023"/>
    <m/>
    <n v="5.26"/>
    <n v="3902.9199999999996"/>
    <x v="5595"/>
  </r>
  <r>
    <x v="5654"/>
    <s v="SP19"/>
    <s v="P01"/>
    <s v="G4"/>
    <x v="328"/>
    <x v="721"/>
    <n v="361"/>
    <x v="0"/>
    <s v="Rafaelita Blaksland"/>
    <n v="2023"/>
    <m/>
    <n v="5.26"/>
    <n v="1898.86"/>
    <x v="5596"/>
  </r>
  <r>
    <x v="5655"/>
    <s v="SP19"/>
    <s v="P04"/>
    <s v="G4"/>
    <x v="309"/>
    <x v="3551"/>
    <n v="607"/>
    <x v="1"/>
    <s v="Rafaelita Blaksland"/>
    <n v="2024"/>
    <m/>
    <n v="3.85"/>
    <n v="2336.9500000000003"/>
    <x v="5597"/>
  </r>
  <r>
    <x v="5656"/>
    <s v="SP19"/>
    <s v="P04"/>
    <s v="G2"/>
    <x v="317"/>
    <x v="3552"/>
    <n v="708"/>
    <x v="0"/>
    <s v="Rafaelita Blaksland"/>
    <n v="2023"/>
    <m/>
    <n v="3.85"/>
    <n v="2725.8"/>
    <x v="5598"/>
  </r>
  <r>
    <x v="5657"/>
    <s v="SP19"/>
    <s v="P04"/>
    <s v="G4"/>
    <x v="17"/>
    <x v="41"/>
    <n v="1705"/>
    <x v="0"/>
    <s v="Rafaelita Blaksland"/>
    <n v="2023"/>
    <m/>
    <n v="3.85"/>
    <n v="6564.25"/>
    <x v="5599"/>
  </r>
  <r>
    <x v="5658"/>
    <s v="SP19"/>
    <s v="P04"/>
    <s v="G6"/>
    <x v="143"/>
    <x v="2459"/>
    <n v="37"/>
    <x v="0"/>
    <s v="Rafaelita Blaksland"/>
    <n v="2023"/>
    <m/>
    <n v="3.85"/>
    <n v="142.45000000000002"/>
    <x v="5600"/>
  </r>
  <r>
    <x v="5659"/>
    <s v="SP19"/>
    <s v="P04"/>
    <s v="G3"/>
    <x v="14"/>
    <x v="2600"/>
    <n v="51"/>
    <x v="1"/>
    <s v="Rafaelita Blaksland"/>
    <n v="2024"/>
    <m/>
    <n v="3.85"/>
    <n v="196.35"/>
    <x v="5601"/>
  </r>
  <r>
    <x v="5660"/>
    <s v="SP19"/>
    <s v="P04"/>
    <s v="G1"/>
    <x v="13"/>
    <x v="2152"/>
    <n v="328"/>
    <x v="0"/>
    <s v="Rafaelita Blaksland"/>
    <n v="2024"/>
    <m/>
    <n v="3.85"/>
    <n v="1262.8"/>
    <x v="5602"/>
  </r>
  <r>
    <x v="5661"/>
    <s v="SP19"/>
    <s v="P04"/>
    <s v="G4"/>
    <x v="39"/>
    <x v="696"/>
    <n v="293"/>
    <x v="3"/>
    <s v="Rafaelita Blaksland"/>
    <n v="2024"/>
    <m/>
    <n v="3.85"/>
    <n v="1128.05"/>
    <x v="5603"/>
  </r>
  <r>
    <x v="5662"/>
    <s v="SP19"/>
    <s v="P04"/>
    <s v="G4"/>
    <x v="166"/>
    <x v="659"/>
    <n v="1414"/>
    <x v="0"/>
    <s v="Rafaelita Blaksland"/>
    <n v="2023"/>
    <m/>
    <n v="3.85"/>
    <n v="5443.9000000000005"/>
    <x v="5604"/>
  </r>
  <r>
    <x v="5663"/>
    <s v="SP19"/>
    <s v="P05"/>
    <s v="G6"/>
    <x v="164"/>
    <x v="3553"/>
    <n v="497"/>
    <x v="0"/>
    <s v="Rafaelita Blaksland"/>
    <n v="2023"/>
    <m/>
    <n v="5.72"/>
    <n v="2842.8399999999997"/>
    <x v="5605"/>
  </r>
  <r>
    <x v="5664"/>
    <s v="SP19"/>
    <s v="P05"/>
    <s v="G5"/>
    <x v="276"/>
    <x v="1762"/>
    <n v="226"/>
    <x v="0"/>
    <s v="Rafaelita Blaksland"/>
    <n v="2023"/>
    <m/>
    <n v="5.72"/>
    <n v="1292.72"/>
    <x v="2143"/>
  </r>
  <r>
    <x v="5665"/>
    <s v="SP19"/>
    <s v="P05"/>
    <s v="G5"/>
    <x v="414"/>
    <x v="393"/>
    <n v="373"/>
    <x v="0"/>
    <s v="Rafaelita Blaksland"/>
    <n v="2023"/>
    <m/>
    <n v="5.72"/>
    <n v="2133.56"/>
    <x v="5606"/>
  </r>
  <r>
    <x v="5666"/>
    <s v="SP19"/>
    <s v="P05"/>
    <s v="G5"/>
    <x v="75"/>
    <x v="964"/>
    <n v="145"/>
    <x v="0"/>
    <s v="Rafaelita Blaksland"/>
    <n v="2023"/>
    <m/>
    <n v="5.72"/>
    <n v="829.4"/>
    <x v="5607"/>
  </r>
  <r>
    <x v="5667"/>
    <s v="SP19"/>
    <s v="P05"/>
    <s v="G1"/>
    <x v="190"/>
    <x v="3554"/>
    <n v="1803"/>
    <x v="0"/>
    <s v="Rafaelita Blaksland"/>
    <n v="2023"/>
    <m/>
    <n v="5.72"/>
    <n v="10313.16"/>
    <x v="5608"/>
  </r>
  <r>
    <x v="5668"/>
    <s v="SP19"/>
    <s v="P06"/>
    <s v="G5"/>
    <x v="408"/>
    <x v="3555"/>
    <n v="79"/>
    <x v="0"/>
    <s v="Rafaelita Blaksland"/>
    <n v="2023"/>
    <m/>
    <n v="6.31"/>
    <n v="498.48999999999995"/>
    <x v="5609"/>
  </r>
  <r>
    <x v="5669"/>
    <s v="SP19"/>
    <s v="P07"/>
    <s v="G3"/>
    <x v="89"/>
    <x v="3556"/>
    <n v="246"/>
    <x v="0"/>
    <s v="Rafaelita Blaksland"/>
    <n v="2023"/>
    <m/>
    <n v="9.94"/>
    <n v="2445.2399999999998"/>
    <x v="5610"/>
  </r>
  <r>
    <x v="5670"/>
    <s v="SP19"/>
    <s v="P07"/>
    <s v="G6"/>
    <x v="72"/>
    <x v="2242"/>
    <n v="200"/>
    <x v="0"/>
    <s v="Rafaelita Blaksland"/>
    <n v="2023"/>
    <m/>
    <n v="9.94"/>
    <n v="1988"/>
    <x v="5611"/>
  </r>
  <r>
    <x v="5671"/>
    <s v="SP19"/>
    <s v="P07"/>
    <s v="G6"/>
    <x v="295"/>
    <x v="267"/>
    <n v="252"/>
    <x v="0"/>
    <s v="Rafaelita Blaksland"/>
    <n v="2023"/>
    <m/>
    <n v="9.94"/>
    <n v="2504.8799999999997"/>
    <x v="5612"/>
  </r>
  <r>
    <x v="5672"/>
    <s v="SP19"/>
    <s v="P07"/>
    <s v="G6"/>
    <x v="32"/>
    <x v="3557"/>
    <n v="235"/>
    <x v="0"/>
    <s v="Rafaelita Blaksland"/>
    <n v="2024"/>
    <m/>
    <n v="9.94"/>
    <n v="2335.9"/>
    <x v="5613"/>
  </r>
  <r>
    <x v="5673"/>
    <s v="SP19"/>
    <s v="P07"/>
    <s v="G3"/>
    <x v="145"/>
    <x v="520"/>
    <n v="184"/>
    <x v="0"/>
    <s v="Rafaelita Blaksland"/>
    <n v="2023"/>
    <m/>
    <n v="9.94"/>
    <n v="1828.9599999999998"/>
    <x v="5614"/>
  </r>
  <r>
    <x v="5674"/>
    <s v="SP19"/>
    <s v="P07"/>
    <s v="G6"/>
    <x v="170"/>
    <x v="3558"/>
    <n v="171"/>
    <x v="1"/>
    <s v="Rafaelita Blaksland"/>
    <n v="2024"/>
    <m/>
    <n v="9.94"/>
    <n v="1699.74"/>
    <x v="5615"/>
  </r>
  <r>
    <x v="5675"/>
    <s v="SP19"/>
    <s v="P08"/>
    <s v="G4"/>
    <x v="124"/>
    <x v="2392"/>
    <n v="284"/>
    <x v="0"/>
    <s v="Rafaelita Blaksland"/>
    <n v="2023"/>
    <m/>
    <n v="7.73"/>
    <n v="2195.3200000000002"/>
    <x v="5616"/>
  </r>
  <r>
    <x v="5676"/>
    <s v="SP19"/>
    <s v="P08"/>
    <s v="G2"/>
    <x v="15"/>
    <x v="3559"/>
    <n v="779"/>
    <x v="2"/>
    <s v="Rafaelita Blaksland"/>
    <n v="2024"/>
    <m/>
    <n v="7.73"/>
    <n v="6021.67"/>
    <x v="5617"/>
  </r>
  <r>
    <x v="5677"/>
    <s v="SP19"/>
    <s v="P09"/>
    <s v="G2"/>
    <x v="49"/>
    <x v="3560"/>
    <n v="605"/>
    <x v="2"/>
    <s v="Rafaelita Blaksland"/>
    <n v="2024"/>
    <m/>
    <n v="3.68"/>
    <n v="2226.4"/>
    <x v="5618"/>
  </r>
  <r>
    <x v="5678"/>
    <s v="SP19"/>
    <s v="P09"/>
    <s v="G3"/>
    <x v="272"/>
    <x v="3045"/>
    <n v="204"/>
    <x v="1"/>
    <s v="Rafaelita Blaksland"/>
    <n v="2024"/>
    <m/>
    <n v="3.68"/>
    <n v="750.72"/>
    <x v="5619"/>
  </r>
  <r>
    <x v="5679"/>
    <s v="SP19"/>
    <s v="P10"/>
    <s v="G6"/>
    <x v="209"/>
    <x v="3443"/>
    <n v="103"/>
    <x v="0"/>
    <s v="Rafaelita Blaksland"/>
    <n v="2024"/>
    <m/>
    <n v="8.2200000000000006"/>
    <n v="846.66000000000008"/>
    <x v="5620"/>
  </r>
  <r>
    <x v="5680"/>
    <s v="SP19"/>
    <s v="P10"/>
    <s v="G4"/>
    <x v="342"/>
    <x v="3561"/>
    <n v="137"/>
    <x v="0"/>
    <s v="Rafaelita Blaksland"/>
    <n v="2024"/>
    <m/>
    <n v="8.2200000000000006"/>
    <n v="1126.1400000000001"/>
    <x v="5621"/>
  </r>
  <r>
    <x v="5681"/>
    <s v="SP19"/>
    <s v="P10"/>
    <s v="G2"/>
    <x v="298"/>
    <x v="973"/>
    <n v="205"/>
    <x v="0"/>
    <s v="Rafaelita Blaksland"/>
    <n v="2024"/>
    <m/>
    <n v="8.2200000000000006"/>
    <n v="1685.1000000000001"/>
    <x v="5622"/>
  </r>
  <r>
    <x v="5682"/>
    <s v="SP19"/>
    <s v="P10"/>
    <s v="G6"/>
    <x v="299"/>
    <x v="3562"/>
    <n v="595"/>
    <x v="0"/>
    <s v="Rafaelita Blaksland"/>
    <n v="2023"/>
    <m/>
    <n v="8.2200000000000006"/>
    <n v="4890.9000000000005"/>
    <x v="5623"/>
  </r>
  <r>
    <x v="5683"/>
    <s v="SP19"/>
    <s v="P11"/>
    <s v="G6"/>
    <x v="55"/>
    <x v="1135"/>
    <n v="27"/>
    <x v="0"/>
    <s v="Rafaelita Blaksland"/>
    <n v="2023"/>
    <m/>
    <n v="10.23"/>
    <n v="276.21000000000004"/>
    <x v="5624"/>
  </r>
  <r>
    <x v="5684"/>
    <s v="SP19"/>
    <s v="P11"/>
    <s v="G2"/>
    <x v="40"/>
    <x v="3563"/>
    <n v="181"/>
    <x v="0"/>
    <s v="Rafaelita Blaksland"/>
    <n v="2023"/>
    <m/>
    <n v="10.23"/>
    <n v="1851.63"/>
    <x v="5625"/>
  </r>
  <r>
    <x v="5685"/>
    <s v="SP19"/>
    <s v="P11"/>
    <s v="G4"/>
    <x v="388"/>
    <x v="3564"/>
    <n v="633"/>
    <x v="0"/>
    <s v="Rafaelita Blaksland"/>
    <n v="2023"/>
    <m/>
    <n v="10.23"/>
    <n v="6475.59"/>
    <x v="5626"/>
  </r>
  <r>
    <x v="5686"/>
    <s v="SP19"/>
    <s v="P12"/>
    <s v="G3"/>
    <x v="231"/>
    <x v="3565"/>
    <n v="541"/>
    <x v="1"/>
    <s v="Rafaelita Blaksland"/>
    <n v="2024"/>
    <m/>
    <n v="4.74"/>
    <n v="2564.34"/>
    <x v="5627"/>
  </r>
  <r>
    <x v="5687"/>
    <s v="SP19"/>
    <s v="P12"/>
    <s v="G4"/>
    <x v="368"/>
    <x v="2701"/>
    <n v="265"/>
    <x v="0"/>
    <s v="Rafaelita Blaksland"/>
    <n v="2023"/>
    <m/>
    <n v="4.74"/>
    <n v="1256.1000000000001"/>
    <x v="5628"/>
  </r>
  <r>
    <x v="5688"/>
    <s v="SP19"/>
    <s v="P12"/>
    <s v="G4"/>
    <x v="55"/>
    <x v="2432"/>
    <n v="330"/>
    <x v="0"/>
    <s v="Rafaelita Blaksland"/>
    <n v="2023"/>
    <m/>
    <n v="4.74"/>
    <n v="1564.2"/>
    <x v="5629"/>
  </r>
  <r>
    <x v="5689"/>
    <s v="SP19"/>
    <s v="P12"/>
    <s v="G6"/>
    <x v="317"/>
    <x v="394"/>
    <n v="100"/>
    <x v="3"/>
    <s v="Rafaelita Blaksland"/>
    <n v="2023"/>
    <m/>
    <n v="4.74"/>
    <n v="474"/>
    <x v="5630"/>
  </r>
  <r>
    <x v="5690"/>
    <s v="SP19"/>
    <s v="P12"/>
    <s v="G2"/>
    <x v="96"/>
    <x v="240"/>
    <n v="399"/>
    <x v="0"/>
    <s v="Rafaelita Blaksland"/>
    <n v="2023"/>
    <m/>
    <n v="4.74"/>
    <n v="1891.26"/>
    <x v="5631"/>
  </r>
  <r>
    <x v="5691"/>
    <s v="SP19"/>
    <s v="P13"/>
    <s v="G5"/>
    <x v="364"/>
    <x v="524"/>
    <n v="253"/>
    <x v="0"/>
    <s v="Rafaelita Blaksland"/>
    <n v="2023"/>
    <m/>
    <n v="10.51"/>
    <n v="2659.0299999999997"/>
    <x v="5632"/>
  </r>
  <r>
    <x v="5692"/>
    <s v="SP19"/>
    <s v="P13"/>
    <s v="G5"/>
    <x v="99"/>
    <x v="1539"/>
    <n v="1765"/>
    <x v="0"/>
    <s v="Rafaelita Blaksland"/>
    <n v="2023"/>
    <m/>
    <n v="10.51"/>
    <n v="18550.149999999998"/>
    <x v="5633"/>
  </r>
  <r>
    <x v="5693"/>
    <s v="SP19"/>
    <s v="P13"/>
    <s v="G2"/>
    <x v="429"/>
    <x v="3566"/>
    <n v="420"/>
    <x v="0"/>
    <s v="Rafaelita Blaksland"/>
    <n v="2023"/>
    <m/>
    <n v="10.51"/>
    <n v="4414.2"/>
    <x v="5634"/>
  </r>
  <r>
    <x v="5694"/>
    <s v="SP19"/>
    <s v="P13"/>
    <s v="G6"/>
    <x v="198"/>
    <x v="1114"/>
    <n v="922"/>
    <x v="1"/>
    <s v="Rafaelita Blaksland"/>
    <n v="2024"/>
    <m/>
    <n v="10.51"/>
    <n v="9690.2199999999993"/>
    <x v="5635"/>
  </r>
  <r>
    <x v="5695"/>
    <s v="SP19"/>
    <s v="P13"/>
    <s v="G4"/>
    <x v="295"/>
    <x v="249"/>
    <n v="749"/>
    <x v="0"/>
    <s v="Rafaelita Blaksland"/>
    <n v="2023"/>
    <m/>
    <n v="10.51"/>
    <n v="7871.99"/>
    <x v="5636"/>
  </r>
  <r>
    <x v="5696"/>
    <s v="SP19"/>
    <s v="P13"/>
    <s v="G1"/>
    <x v="214"/>
    <x v="1064"/>
    <n v="680"/>
    <x v="3"/>
    <s v="Rafaelita Blaksland"/>
    <n v="2024"/>
    <m/>
    <n v="10.51"/>
    <n v="7146.8"/>
    <x v="5637"/>
  </r>
  <r>
    <x v="5697"/>
    <s v="SP19"/>
    <s v="P13"/>
    <s v="G6"/>
    <x v="190"/>
    <x v="3567"/>
    <n v="1450"/>
    <x v="0"/>
    <s v="Rafaelita Blaksland"/>
    <n v="2023"/>
    <m/>
    <n v="10.51"/>
    <n v="15239.5"/>
    <x v="5638"/>
  </r>
  <r>
    <x v="5698"/>
    <s v="SP19"/>
    <s v="P14"/>
    <s v="G1"/>
    <x v="412"/>
    <x v="625"/>
    <n v="266"/>
    <x v="0"/>
    <s v="Rafaelita Blaksland"/>
    <n v="2023"/>
    <m/>
    <n v="6.43"/>
    <n v="1710.3799999999999"/>
    <x v="5639"/>
  </r>
  <r>
    <x v="5699"/>
    <s v="SP19"/>
    <s v="P16"/>
    <s v="G6"/>
    <x v="343"/>
    <x v="846"/>
    <n v="309"/>
    <x v="0"/>
    <s v="Rafaelita Blaksland"/>
    <n v="2023"/>
    <m/>
    <n v="9.57"/>
    <n v="2957.13"/>
    <x v="5640"/>
  </r>
  <r>
    <x v="5700"/>
    <s v="SP19"/>
    <s v="P16"/>
    <s v="G4"/>
    <x v="172"/>
    <x v="1721"/>
    <n v="246"/>
    <x v="0"/>
    <s v="Rafaelita Blaksland"/>
    <n v="2023"/>
    <m/>
    <n v="9.57"/>
    <n v="2354.2200000000003"/>
    <x v="5641"/>
  </r>
  <r>
    <x v="5701"/>
    <s v="SP19"/>
    <s v="P17"/>
    <s v="G2"/>
    <x v="356"/>
    <x v="3568"/>
    <n v="1658"/>
    <x v="0"/>
    <s v="Rafaelita Blaksland"/>
    <n v="2024"/>
    <m/>
    <n v="8.43"/>
    <n v="13976.939999999999"/>
    <x v="5642"/>
  </r>
  <r>
    <x v="5702"/>
    <s v="SP19"/>
    <s v="P17"/>
    <s v="G1"/>
    <x v="179"/>
    <x v="2891"/>
    <n v="725"/>
    <x v="0"/>
    <s v="Rafaelita Blaksland"/>
    <n v="2023"/>
    <m/>
    <n v="8.43"/>
    <n v="6111.75"/>
    <x v="5643"/>
  </r>
  <r>
    <x v="5703"/>
    <s v="SP19"/>
    <s v="P18"/>
    <s v="G1"/>
    <x v="117"/>
    <x v="594"/>
    <n v="288"/>
    <x v="0"/>
    <s v="Rafaelita Blaksland"/>
    <n v="2024"/>
    <m/>
    <n v="6.8"/>
    <n v="1958.3999999999999"/>
    <x v="5644"/>
  </r>
  <r>
    <x v="5704"/>
    <s v="SP19"/>
    <s v="P18"/>
    <s v="G6"/>
    <x v="115"/>
    <x v="337"/>
    <n v="190"/>
    <x v="2"/>
    <s v="Rafaelita Blaksland"/>
    <n v="2024"/>
    <m/>
    <n v="6.8"/>
    <n v="1292"/>
    <x v="5645"/>
  </r>
  <r>
    <x v="5705"/>
    <s v="SP19"/>
    <s v="P18"/>
    <s v="G6"/>
    <x v="198"/>
    <x v="3569"/>
    <n v="1934"/>
    <x v="1"/>
    <s v="Rafaelita Blaksland"/>
    <n v="2024"/>
    <m/>
    <n v="6.8"/>
    <n v="13151.199999999999"/>
    <x v="5646"/>
  </r>
  <r>
    <x v="5706"/>
    <s v="SP19"/>
    <s v="P18"/>
    <s v="G1"/>
    <x v="213"/>
    <x v="2805"/>
    <n v="581"/>
    <x v="0"/>
    <s v="Rafaelita Blaksland"/>
    <n v="2023"/>
    <m/>
    <n v="6.8"/>
    <n v="3950.7999999999997"/>
    <x v="5647"/>
  </r>
  <r>
    <x v="5707"/>
    <s v="SP19"/>
    <s v="P18"/>
    <s v="G1"/>
    <x v="169"/>
    <x v="3135"/>
    <n v="402"/>
    <x v="1"/>
    <s v="Rafaelita Blaksland"/>
    <n v="2024"/>
    <m/>
    <n v="6.8"/>
    <n v="2733.6"/>
    <x v="5648"/>
  </r>
  <r>
    <x v="5708"/>
    <s v="SP19"/>
    <s v="P18"/>
    <s v="G4"/>
    <x v="236"/>
    <x v="1973"/>
    <n v="696"/>
    <x v="0"/>
    <s v="Rafaelita Blaksland"/>
    <n v="2023"/>
    <m/>
    <n v="6.8"/>
    <n v="4732.8"/>
    <x v="5649"/>
  </r>
  <r>
    <x v="5709"/>
    <s v="SP19"/>
    <s v="P18"/>
    <s v="G2"/>
    <x v="276"/>
    <x v="3570"/>
    <n v="128"/>
    <x v="0"/>
    <s v="Rafaelita Blaksland"/>
    <n v="2023"/>
    <m/>
    <n v="6.8"/>
    <n v="870.4"/>
    <x v="5650"/>
  </r>
  <r>
    <x v="5710"/>
    <s v="SP19"/>
    <s v="P18"/>
    <s v="G4"/>
    <x v="333"/>
    <x v="18"/>
    <n v="56"/>
    <x v="0"/>
    <s v="Rafaelita Blaksland"/>
    <n v="2023"/>
    <m/>
    <n v="6.8"/>
    <n v="380.8"/>
    <x v="5651"/>
  </r>
  <r>
    <x v="5711"/>
    <s v="SP19"/>
    <s v="P19"/>
    <s v="G2"/>
    <x v="346"/>
    <x v="1180"/>
    <n v="99"/>
    <x v="2"/>
    <s v="Rafaelita Blaksland"/>
    <n v="2024"/>
    <m/>
    <n v="5.04"/>
    <n v="498.96"/>
    <x v="5652"/>
  </r>
  <r>
    <x v="5712"/>
    <s v="SP19"/>
    <s v="P19"/>
    <s v="G1"/>
    <x v="71"/>
    <x v="2811"/>
    <n v="175"/>
    <x v="2"/>
    <s v="Rafaelita Blaksland"/>
    <n v="2024"/>
    <m/>
    <n v="5.04"/>
    <n v="882"/>
    <x v="5653"/>
  </r>
  <r>
    <x v="5713"/>
    <s v="SP19"/>
    <s v="P19"/>
    <s v="G5"/>
    <x v="340"/>
    <x v="128"/>
    <n v="225"/>
    <x v="0"/>
    <s v="Rafaelita Blaksland"/>
    <n v="2023"/>
    <m/>
    <n v="5.04"/>
    <n v="1134"/>
    <x v="5654"/>
  </r>
  <r>
    <x v="5714"/>
    <s v="SP19"/>
    <s v="P20"/>
    <s v="G6"/>
    <x v="331"/>
    <x v="3571"/>
    <n v="319"/>
    <x v="0"/>
    <s v="Rafaelita Blaksland"/>
    <n v="2024"/>
    <m/>
    <n v="2.76"/>
    <n v="880.43999999999994"/>
    <x v="5655"/>
  </r>
  <r>
    <x v="5715"/>
    <s v="SP19"/>
    <s v="P21"/>
    <s v="G6"/>
    <x v="81"/>
    <x v="3572"/>
    <n v="596"/>
    <x v="0"/>
    <s v="Rafaelita Blaksland"/>
    <n v="2023"/>
    <m/>
    <n v="3.32"/>
    <n v="1978.7199999999998"/>
    <x v="5656"/>
  </r>
  <r>
    <x v="5716"/>
    <s v="SP19"/>
    <s v="P21"/>
    <s v="G4"/>
    <x v="247"/>
    <x v="741"/>
    <n v="559"/>
    <x v="0"/>
    <s v="Rafaelita Blaksland"/>
    <n v="2024"/>
    <m/>
    <n v="3.32"/>
    <n v="1855.8799999999999"/>
    <x v="5657"/>
  </r>
  <r>
    <x v="5717"/>
    <s v="SP19"/>
    <s v="P21"/>
    <s v="G6"/>
    <x v="318"/>
    <x v="3573"/>
    <n v="964"/>
    <x v="0"/>
    <s v="Rafaelita Blaksland"/>
    <n v="2023"/>
    <m/>
    <n v="3.32"/>
    <n v="3200.48"/>
    <x v="5658"/>
  </r>
  <r>
    <x v="5718"/>
    <s v="SP19"/>
    <s v="P21"/>
    <s v="G1"/>
    <x v="99"/>
    <x v="3263"/>
    <n v="95"/>
    <x v="0"/>
    <s v="Rafaelita Blaksland"/>
    <n v="2023"/>
    <m/>
    <n v="3.32"/>
    <n v="315.39999999999998"/>
    <x v="5659"/>
  </r>
  <r>
    <x v="5719"/>
    <s v="SP19"/>
    <s v="P21"/>
    <s v="G6"/>
    <x v="350"/>
    <x v="3574"/>
    <n v="962"/>
    <x v="0"/>
    <s v="Rafaelita Blaksland"/>
    <n v="2023"/>
    <m/>
    <n v="3.32"/>
    <n v="3193.8399999999997"/>
    <x v="5660"/>
  </r>
  <r>
    <x v="5720"/>
    <s v="SP19"/>
    <s v="P22"/>
    <s v="G2"/>
    <x v="110"/>
    <x v="1639"/>
    <n v="436"/>
    <x v="1"/>
    <s v="Rafaelita Blaksland"/>
    <n v="2024"/>
    <m/>
    <n v="2.65"/>
    <n v="1155.3999999999999"/>
    <x v="5661"/>
  </r>
  <r>
    <x v="5721"/>
    <s v="SP19"/>
    <s v="P22"/>
    <s v="G2"/>
    <x v="193"/>
    <x v="584"/>
    <n v="303"/>
    <x v="0"/>
    <s v="Rafaelita Blaksland"/>
    <n v="2023"/>
    <m/>
    <n v="2.65"/>
    <n v="802.94999999999993"/>
    <x v="5662"/>
  </r>
  <r>
    <x v="5722"/>
    <s v="SP19"/>
    <s v="P22"/>
    <s v="G5"/>
    <x v="54"/>
    <x v="3575"/>
    <n v="349"/>
    <x v="1"/>
    <s v="Rafaelita Blaksland"/>
    <n v="2024"/>
    <m/>
    <n v="2.65"/>
    <n v="924.85"/>
    <x v="5663"/>
  </r>
  <r>
    <x v="5723"/>
    <s v="SP19"/>
    <s v="P22"/>
    <s v="G6"/>
    <x v="213"/>
    <x v="3068"/>
    <n v="189"/>
    <x v="0"/>
    <s v="Rafaelita Blaksland"/>
    <n v="2023"/>
    <m/>
    <n v="2.65"/>
    <n v="500.84999999999997"/>
    <x v="5664"/>
  </r>
  <r>
    <x v="5724"/>
    <s v="SP19"/>
    <s v="P22"/>
    <s v="G6"/>
    <x v="108"/>
    <x v="3069"/>
    <n v="86"/>
    <x v="0"/>
    <s v="Rafaelita Blaksland"/>
    <n v="2023"/>
    <m/>
    <n v="2.65"/>
    <n v="227.9"/>
    <x v="5665"/>
  </r>
  <r>
    <x v="5725"/>
    <s v="SP19"/>
    <s v="P22"/>
    <s v="G4"/>
    <x v="105"/>
    <x v="2183"/>
    <n v="274"/>
    <x v="1"/>
    <s v="Rafaelita Blaksland"/>
    <n v="2024"/>
    <m/>
    <n v="2.65"/>
    <n v="726.1"/>
    <x v="5666"/>
  </r>
  <r>
    <x v="5726"/>
    <s v="SP19"/>
    <s v="P22"/>
    <s v="G5"/>
    <x v="281"/>
    <x v="3576"/>
    <n v="309"/>
    <x v="0"/>
    <s v="Rafaelita Blaksland"/>
    <n v="2024"/>
    <m/>
    <n v="2.65"/>
    <n v="818.85"/>
    <x v="5667"/>
  </r>
  <r>
    <x v="5727"/>
    <s v="SP19"/>
    <s v="P01"/>
    <s v="G2"/>
    <x v="354"/>
    <x v="3577"/>
    <n v="793"/>
    <x v="0"/>
    <s v="Rafaelita Blaksland"/>
    <n v="2024"/>
    <m/>
    <n v="5.26"/>
    <n v="4171.1799999999994"/>
    <x v="5668"/>
  </r>
  <r>
    <x v="5728"/>
    <s v="SP19"/>
    <s v="P01"/>
    <s v="G1"/>
    <x v="279"/>
    <x v="3578"/>
    <n v="1366"/>
    <x v="0"/>
    <s v="Rafaelita Blaksland"/>
    <n v="2023"/>
    <m/>
    <n v="5.26"/>
    <n v="7185.16"/>
    <x v="5669"/>
  </r>
  <r>
    <x v="5729"/>
    <s v="SP19"/>
    <s v="P01"/>
    <s v="G2"/>
    <x v="116"/>
    <x v="1754"/>
    <n v="400"/>
    <x v="0"/>
    <s v="Rafaelita Blaksland"/>
    <n v="2023"/>
    <m/>
    <n v="5.26"/>
    <n v="2104"/>
    <x v="5670"/>
  </r>
  <r>
    <x v="5730"/>
    <s v="SP19"/>
    <s v="P01"/>
    <s v="G6"/>
    <x v="233"/>
    <x v="155"/>
    <n v="143"/>
    <x v="0"/>
    <s v="Rafaelita Blaksland"/>
    <n v="2023"/>
    <m/>
    <n v="5.26"/>
    <n v="752.18"/>
    <x v="5671"/>
  </r>
  <r>
    <x v="5731"/>
    <s v="SP19"/>
    <s v="P03"/>
    <s v="G2"/>
    <x v="406"/>
    <x v="3579"/>
    <n v="1827"/>
    <x v="0"/>
    <s v="Rafaelita Blaksland"/>
    <n v="2023"/>
    <m/>
    <n v="5.15"/>
    <n v="9409.0500000000011"/>
    <x v="5672"/>
  </r>
  <r>
    <x v="5732"/>
    <s v="SP19"/>
    <s v="P03"/>
    <s v="G6"/>
    <x v="48"/>
    <x v="1380"/>
    <n v="240"/>
    <x v="0"/>
    <s v="Rafaelita Blaksland"/>
    <n v="2024"/>
    <m/>
    <n v="5.15"/>
    <n v="1236"/>
    <x v="5673"/>
  </r>
  <r>
    <x v="5733"/>
    <s v="SP19"/>
    <s v="P04"/>
    <s v="G1"/>
    <x v="222"/>
    <x v="950"/>
    <n v="481"/>
    <x v="0"/>
    <s v="Rafaelita Blaksland"/>
    <n v="2024"/>
    <m/>
    <n v="3.85"/>
    <n v="1851.8500000000001"/>
    <x v="5674"/>
  </r>
  <r>
    <x v="5734"/>
    <s v="SP19"/>
    <s v="P04"/>
    <s v="G2"/>
    <x v="297"/>
    <x v="3580"/>
    <n v="1690"/>
    <x v="0"/>
    <s v="Rafaelita Blaksland"/>
    <n v="2023"/>
    <m/>
    <n v="3.85"/>
    <n v="6506.5"/>
    <x v="5675"/>
  </r>
  <r>
    <x v="5735"/>
    <s v="SP19"/>
    <s v="P04"/>
    <s v="G1"/>
    <x v="66"/>
    <x v="3581"/>
    <n v="700"/>
    <x v="0"/>
    <s v="Rafaelita Blaksland"/>
    <n v="2023"/>
    <m/>
    <n v="3.85"/>
    <n v="2695"/>
    <x v="5676"/>
  </r>
  <r>
    <x v="5736"/>
    <s v="SP19"/>
    <s v="P04"/>
    <s v="G6"/>
    <x v="275"/>
    <x v="719"/>
    <n v="731"/>
    <x v="0"/>
    <s v="Rafaelita Blaksland"/>
    <n v="2023"/>
    <m/>
    <n v="3.85"/>
    <n v="2814.35"/>
    <x v="5677"/>
  </r>
  <r>
    <x v="5737"/>
    <s v="SP19"/>
    <s v="P04"/>
    <s v="G1"/>
    <x v="107"/>
    <x v="3009"/>
    <n v="251"/>
    <x v="0"/>
    <s v="Rafaelita Blaksland"/>
    <n v="2023"/>
    <m/>
    <n v="3.85"/>
    <n v="966.35"/>
    <x v="5678"/>
  </r>
  <r>
    <x v="5738"/>
    <s v="SP19"/>
    <s v="P04"/>
    <s v="G6"/>
    <x v="335"/>
    <x v="2083"/>
    <n v="523"/>
    <x v="1"/>
    <s v="Rafaelita Blaksland"/>
    <n v="2024"/>
    <m/>
    <n v="3.85"/>
    <n v="2013.55"/>
    <x v="5679"/>
  </r>
  <r>
    <x v="5739"/>
    <s v="SP19"/>
    <s v="P04"/>
    <s v="G1"/>
    <x v="87"/>
    <x v="422"/>
    <n v="601"/>
    <x v="0"/>
    <s v="Rafaelita Blaksland"/>
    <n v="2024"/>
    <m/>
    <n v="3.85"/>
    <n v="2313.85"/>
    <x v="5680"/>
  </r>
  <r>
    <x v="5740"/>
    <s v="SP19"/>
    <s v="P05"/>
    <s v="G5"/>
    <x v="13"/>
    <x v="3284"/>
    <n v="993"/>
    <x v="0"/>
    <s v="Rafaelita Blaksland"/>
    <n v="2024"/>
    <m/>
    <n v="5.72"/>
    <n v="5679.96"/>
    <x v="5681"/>
  </r>
  <r>
    <x v="5741"/>
    <s v="SP19"/>
    <s v="P05"/>
    <s v="G6"/>
    <x v="202"/>
    <x v="1849"/>
    <n v="52"/>
    <x v="0"/>
    <s v="Rafaelita Blaksland"/>
    <n v="2023"/>
    <m/>
    <n v="5.72"/>
    <n v="297.44"/>
    <x v="2279"/>
  </r>
  <r>
    <x v="5742"/>
    <s v="SP19"/>
    <s v="P05"/>
    <s v="G4"/>
    <x v="438"/>
    <x v="2514"/>
    <n v="74"/>
    <x v="0"/>
    <s v="Rafaelita Blaksland"/>
    <n v="2023"/>
    <m/>
    <n v="5.72"/>
    <n v="423.28"/>
    <x v="5682"/>
  </r>
  <r>
    <x v="5743"/>
    <s v="SP19"/>
    <s v="P06"/>
    <s v="G5"/>
    <x v="304"/>
    <x v="467"/>
    <n v="76"/>
    <x v="0"/>
    <s v="Rafaelita Blaksland"/>
    <n v="2023"/>
    <m/>
    <n v="6.31"/>
    <n v="479.55999999999995"/>
    <x v="5683"/>
  </r>
  <r>
    <x v="5744"/>
    <s v="SP19"/>
    <s v="P07"/>
    <s v="G1"/>
    <x v="209"/>
    <x v="3109"/>
    <n v="207"/>
    <x v="0"/>
    <s v="Rafaelita Blaksland"/>
    <n v="2024"/>
    <m/>
    <n v="9.94"/>
    <n v="2057.58"/>
    <x v="5684"/>
  </r>
  <r>
    <x v="5745"/>
    <s v="SP19"/>
    <s v="P07"/>
    <s v="G1"/>
    <x v="235"/>
    <x v="788"/>
    <n v="175"/>
    <x v="0"/>
    <s v="Rafaelita Blaksland"/>
    <n v="2023"/>
    <m/>
    <n v="9.94"/>
    <n v="1739.5"/>
    <x v="5685"/>
  </r>
  <r>
    <x v="5746"/>
    <s v="SP19"/>
    <s v="P10"/>
    <s v="G6"/>
    <x v="250"/>
    <x v="3405"/>
    <n v="52"/>
    <x v="0"/>
    <s v="Rafaelita Blaksland"/>
    <n v="2023"/>
    <m/>
    <n v="8.2200000000000006"/>
    <n v="427.44000000000005"/>
    <x v="5686"/>
  </r>
  <r>
    <x v="5747"/>
    <s v="SP19"/>
    <s v="P10"/>
    <s v="G1"/>
    <x v="331"/>
    <x v="1990"/>
    <n v="175"/>
    <x v="0"/>
    <s v="Rafaelita Blaksland"/>
    <n v="2024"/>
    <m/>
    <n v="8.2200000000000006"/>
    <n v="1438.5"/>
    <x v="3598"/>
  </r>
  <r>
    <x v="5748"/>
    <s v="SP19"/>
    <s v="P10"/>
    <s v="G4"/>
    <x v="300"/>
    <x v="45"/>
    <n v="160"/>
    <x v="0"/>
    <s v="Rafaelita Blaksland"/>
    <n v="2023"/>
    <m/>
    <n v="8.2200000000000006"/>
    <n v="1315.2"/>
    <x v="5687"/>
  </r>
  <r>
    <x v="5749"/>
    <s v="SP19"/>
    <s v="P11"/>
    <s v="G4"/>
    <x v="307"/>
    <x v="1397"/>
    <n v="356"/>
    <x v="0"/>
    <s v="Rafaelita Blaksland"/>
    <n v="2023"/>
    <m/>
    <n v="10.23"/>
    <n v="3641.88"/>
    <x v="5688"/>
  </r>
  <r>
    <x v="5750"/>
    <s v="SP19"/>
    <s v="P11"/>
    <s v="G5"/>
    <x v="366"/>
    <x v="65"/>
    <n v="313"/>
    <x v="0"/>
    <s v="Rafaelita Blaksland"/>
    <n v="2024"/>
    <m/>
    <n v="10.23"/>
    <n v="3201.9900000000002"/>
    <x v="5689"/>
  </r>
  <r>
    <x v="5751"/>
    <s v="SP19"/>
    <s v="P11"/>
    <s v="G6"/>
    <x v="135"/>
    <x v="2873"/>
    <n v="275"/>
    <x v="0"/>
    <s v="Rafaelita Blaksland"/>
    <n v="2023"/>
    <m/>
    <n v="10.23"/>
    <n v="2813.25"/>
    <x v="5690"/>
  </r>
  <r>
    <x v="5752"/>
    <s v="SP19"/>
    <s v="P12"/>
    <s v="G2"/>
    <x v="196"/>
    <x v="3582"/>
    <n v="89"/>
    <x v="0"/>
    <s v="Rafaelita Blaksland"/>
    <n v="2023"/>
    <m/>
    <n v="4.74"/>
    <n v="421.86"/>
    <x v="5691"/>
  </r>
  <r>
    <x v="5753"/>
    <s v="SP19"/>
    <s v="P12"/>
    <s v="G6"/>
    <x v="16"/>
    <x v="928"/>
    <n v="290"/>
    <x v="1"/>
    <s v="Rafaelita Blaksland"/>
    <n v="2024"/>
    <m/>
    <n v="4.74"/>
    <n v="1374.6000000000001"/>
    <x v="1004"/>
  </r>
  <r>
    <x v="5754"/>
    <s v="SP19"/>
    <s v="P13"/>
    <s v="G3"/>
    <x v="302"/>
    <x v="3583"/>
    <n v="584"/>
    <x v="0"/>
    <s v="Rafaelita Blaksland"/>
    <n v="2023"/>
    <m/>
    <n v="10.51"/>
    <n v="6137.84"/>
    <x v="5692"/>
  </r>
  <r>
    <x v="5755"/>
    <s v="SP19"/>
    <s v="P13"/>
    <s v="G1"/>
    <x v="427"/>
    <x v="633"/>
    <n v="298"/>
    <x v="0"/>
    <s v="Rafaelita Blaksland"/>
    <n v="2023"/>
    <m/>
    <n v="10.51"/>
    <n v="3131.98"/>
    <x v="5693"/>
  </r>
  <r>
    <x v="5756"/>
    <s v="SP19"/>
    <s v="P13"/>
    <s v="G5"/>
    <x v="304"/>
    <x v="3584"/>
    <n v="813"/>
    <x v="0"/>
    <s v="Rafaelita Blaksland"/>
    <n v="2023"/>
    <m/>
    <n v="10.51"/>
    <n v="8544.6299999999992"/>
    <x v="5694"/>
  </r>
  <r>
    <x v="5757"/>
    <s v="SP19"/>
    <s v="P13"/>
    <s v="G4"/>
    <x v="186"/>
    <x v="874"/>
    <n v="227"/>
    <x v="2"/>
    <s v="Rafaelita Blaksland"/>
    <n v="2024"/>
    <m/>
    <n v="10.51"/>
    <n v="2385.77"/>
    <x v="5695"/>
  </r>
  <r>
    <x v="5758"/>
    <s v="SP19"/>
    <s v="P13"/>
    <s v="G6"/>
    <x v="6"/>
    <x v="1558"/>
    <n v="238"/>
    <x v="0"/>
    <s v="Rafaelita Blaksland"/>
    <n v="2023"/>
    <m/>
    <n v="10.51"/>
    <n v="2501.38"/>
    <x v="5696"/>
  </r>
  <r>
    <x v="5759"/>
    <s v="SP19"/>
    <s v="P14"/>
    <s v="G4"/>
    <x v="396"/>
    <x v="3585"/>
    <n v="131"/>
    <x v="0"/>
    <s v="Rafaelita Blaksland"/>
    <n v="2023"/>
    <m/>
    <n v="6.43"/>
    <n v="842.32999999999993"/>
    <x v="5697"/>
  </r>
  <r>
    <x v="5760"/>
    <s v="SP19"/>
    <s v="P14"/>
    <s v="G6"/>
    <x v="103"/>
    <x v="2325"/>
    <n v="470"/>
    <x v="0"/>
    <s v="Rafaelita Blaksland"/>
    <n v="2023"/>
    <m/>
    <n v="6.43"/>
    <n v="3022.1"/>
    <x v="5698"/>
  </r>
  <r>
    <x v="5761"/>
    <s v="SP19"/>
    <s v="P15"/>
    <s v="G2"/>
    <x v="36"/>
    <x v="3586"/>
    <n v="387"/>
    <x v="0"/>
    <s v="Rafaelita Blaksland"/>
    <n v="2023"/>
    <m/>
    <n v="12.41"/>
    <n v="4802.67"/>
    <x v="5699"/>
  </r>
  <r>
    <x v="5762"/>
    <s v="SP19"/>
    <s v="P15"/>
    <s v="G6"/>
    <x v="385"/>
    <x v="1536"/>
    <n v="121"/>
    <x v="2"/>
    <s v="Rafaelita Blaksland"/>
    <n v="2024"/>
    <m/>
    <n v="12.41"/>
    <n v="1501.6100000000001"/>
    <x v="5700"/>
  </r>
  <r>
    <x v="5763"/>
    <s v="SP19"/>
    <s v="P15"/>
    <s v="G5"/>
    <x v="37"/>
    <x v="3587"/>
    <n v="59"/>
    <x v="3"/>
    <s v="Rafaelita Blaksland"/>
    <n v="2023"/>
    <m/>
    <n v="12.41"/>
    <n v="732.19"/>
    <x v="5701"/>
  </r>
  <r>
    <x v="5764"/>
    <s v="SP19"/>
    <s v="P16"/>
    <s v="G4"/>
    <x v="280"/>
    <x v="3588"/>
    <n v="665"/>
    <x v="0"/>
    <s v="Rafaelita Blaksland"/>
    <n v="2024"/>
    <m/>
    <n v="9.57"/>
    <n v="6364.05"/>
    <x v="5702"/>
  </r>
  <r>
    <x v="5765"/>
    <s v="SP19"/>
    <s v="P16"/>
    <s v="G6"/>
    <x v="282"/>
    <x v="3589"/>
    <n v="479"/>
    <x v="0"/>
    <s v="Rafaelita Blaksland"/>
    <n v="2024"/>
    <m/>
    <n v="9.57"/>
    <n v="4584.03"/>
    <x v="5703"/>
  </r>
  <r>
    <x v="5766"/>
    <s v="SP19"/>
    <s v="P16"/>
    <s v="G1"/>
    <x v="404"/>
    <x v="3369"/>
    <n v="16"/>
    <x v="0"/>
    <s v="Rafaelita Blaksland"/>
    <n v="2024"/>
    <m/>
    <n v="9.57"/>
    <n v="153.12"/>
    <x v="5704"/>
  </r>
  <r>
    <x v="5767"/>
    <s v="SP19"/>
    <s v="P16"/>
    <s v="G4"/>
    <x v="119"/>
    <x v="3590"/>
    <n v="778"/>
    <x v="2"/>
    <s v="Rafaelita Blaksland"/>
    <n v="2024"/>
    <m/>
    <n v="9.57"/>
    <n v="7445.46"/>
    <x v="5705"/>
  </r>
  <r>
    <x v="5768"/>
    <s v="SP19"/>
    <s v="P17"/>
    <s v="G4"/>
    <x v="57"/>
    <x v="3105"/>
    <n v="1037"/>
    <x v="3"/>
    <s v="Rafaelita Blaksland"/>
    <n v="2024"/>
    <m/>
    <n v="8.43"/>
    <n v="8741.91"/>
    <x v="5706"/>
  </r>
  <r>
    <x v="5769"/>
    <s v="SP19"/>
    <s v="P17"/>
    <s v="G2"/>
    <x v="108"/>
    <x v="3591"/>
    <n v="270"/>
    <x v="0"/>
    <s v="Rafaelita Blaksland"/>
    <n v="2023"/>
    <m/>
    <n v="8.43"/>
    <n v="2276.1"/>
    <x v="5707"/>
  </r>
  <r>
    <x v="5770"/>
    <s v="SP19"/>
    <s v="P17"/>
    <s v="G6"/>
    <x v="215"/>
    <x v="3592"/>
    <n v="669"/>
    <x v="2"/>
    <s v="Rafaelita Blaksland"/>
    <n v="2024"/>
    <m/>
    <n v="8.43"/>
    <n v="5639.67"/>
    <x v="5708"/>
  </r>
  <r>
    <x v="5771"/>
    <s v="SP19"/>
    <s v="P17"/>
    <s v="G1"/>
    <x v="242"/>
    <x v="838"/>
    <n v="238"/>
    <x v="0"/>
    <s v="Rafaelita Blaksland"/>
    <n v="2023"/>
    <m/>
    <n v="8.43"/>
    <n v="2006.34"/>
    <x v="5709"/>
  </r>
  <r>
    <x v="5772"/>
    <s v="SP19"/>
    <s v="P18"/>
    <s v="G1"/>
    <x v="337"/>
    <x v="3593"/>
    <n v="366"/>
    <x v="2"/>
    <s v="Rafaelita Blaksland"/>
    <n v="2024"/>
    <m/>
    <n v="6.8"/>
    <n v="2488.7999999999997"/>
    <x v="5710"/>
  </r>
  <r>
    <x v="5773"/>
    <s v="SP19"/>
    <s v="P19"/>
    <s v="G2"/>
    <x v="73"/>
    <x v="3594"/>
    <n v="223"/>
    <x v="0"/>
    <s v="Rafaelita Blaksland"/>
    <n v="2024"/>
    <m/>
    <n v="5.04"/>
    <n v="1123.92"/>
    <x v="5711"/>
  </r>
  <r>
    <x v="5774"/>
    <s v="SP19"/>
    <s v="P19"/>
    <s v="G1"/>
    <x v="404"/>
    <x v="1556"/>
    <n v="61"/>
    <x v="0"/>
    <s v="Rafaelita Blaksland"/>
    <n v="2024"/>
    <m/>
    <n v="5.04"/>
    <n v="307.44"/>
    <x v="5712"/>
  </r>
  <r>
    <x v="5775"/>
    <s v="SP19"/>
    <s v="P20"/>
    <s v="G5"/>
    <x v="148"/>
    <x v="3595"/>
    <n v="1172"/>
    <x v="0"/>
    <s v="Rafaelita Blaksland"/>
    <n v="2024"/>
    <m/>
    <n v="2.76"/>
    <n v="3234.72"/>
    <x v="5713"/>
  </r>
  <r>
    <x v="5776"/>
    <s v="SP19"/>
    <s v="P21"/>
    <s v="G1"/>
    <x v="368"/>
    <x v="1187"/>
    <n v="481"/>
    <x v="0"/>
    <s v="Rafaelita Blaksland"/>
    <n v="2023"/>
    <m/>
    <n v="3.32"/>
    <n v="1596.9199999999998"/>
    <x v="5714"/>
  </r>
  <r>
    <x v="5777"/>
    <s v="SP19"/>
    <s v="P22"/>
    <s v="G1"/>
    <x v="82"/>
    <x v="3596"/>
    <n v="359"/>
    <x v="0"/>
    <s v="Rafaelita Blaksland"/>
    <n v="2024"/>
    <m/>
    <n v="2.65"/>
    <n v="951.35"/>
    <x v="5715"/>
  </r>
  <r>
    <x v="5778"/>
    <s v="SP19"/>
    <s v="P22"/>
    <s v="G4"/>
    <x v="204"/>
    <x v="1145"/>
    <n v="239"/>
    <x v="0"/>
    <s v="Rafaelita Blaksland"/>
    <n v="2023"/>
    <m/>
    <n v="2.65"/>
    <n v="633.35"/>
    <x v="3127"/>
  </r>
  <r>
    <x v="5779"/>
    <s v="SP19"/>
    <s v="P01"/>
    <s v="G3"/>
    <x v="45"/>
    <x v="3597"/>
    <n v="716"/>
    <x v="0"/>
    <s v="Rafaelita Blaksland"/>
    <n v="2023"/>
    <m/>
    <n v="5.26"/>
    <n v="3766.16"/>
    <x v="5716"/>
  </r>
  <r>
    <x v="5780"/>
    <s v="SP19"/>
    <s v="P02"/>
    <s v="G2"/>
    <x v="6"/>
    <x v="2550"/>
    <n v="64"/>
    <x v="0"/>
    <s v="Rafaelita Blaksland"/>
    <n v="2023"/>
    <m/>
    <n v="7.48"/>
    <n v="478.72"/>
    <x v="5717"/>
  </r>
  <r>
    <x v="5781"/>
    <s v="SP19"/>
    <s v="P03"/>
    <s v="G2"/>
    <x v="446"/>
    <x v="1623"/>
    <n v="687"/>
    <x v="0"/>
    <s v="Rafaelita Blaksland"/>
    <n v="2023"/>
    <m/>
    <n v="5.15"/>
    <n v="3538.05"/>
    <x v="5718"/>
  </r>
  <r>
    <x v="5782"/>
    <s v="SP19"/>
    <s v="P04"/>
    <s v="G1"/>
    <x v="302"/>
    <x v="3566"/>
    <n v="420"/>
    <x v="0"/>
    <s v="Rafaelita Blaksland"/>
    <n v="2023"/>
    <m/>
    <n v="3.85"/>
    <n v="1617"/>
    <x v="5719"/>
  </r>
  <r>
    <x v="5783"/>
    <s v="SP19"/>
    <s v="P04"/>
    <s v="G1"/>
    <x v="313"/>
    <x v="3258"/>
    <n v="442"/>
    <x v="3"/>
    <s v="Rafaelita Blaksland"/>
    <n v="2024"/>
    <m/>
    <n v="3.85"/>
    <n v="1701.7"/>
    <x v="5720"/>
  </r>
  <r>
    <x v="5784"/>
    <s v="SP19"/>
    <s v="P04"/>
    <s v="G6"/>
    <x v="253"/>
    <x v="3598"/>
    <n v="176"/>
    <x v="0"/>
    <s v="Rafaelita Blaksland"/>
    <n v="2023"/>
    <m/>
    <n v="3.85"/>
    <n v="677.6"/>
    <x v="5721"/>
  </r>
  <r>
    <x v="5785"/>
    <s v="SP19"/>
    <s v="P04"/>
    <s v="G1"/>
    <x v="279"/>
    <x v="3599"/>
    <n v="754"/>
    <x v="0"/>
    <s v="Rafaelita Blaksland"/>
    <n v="2023"/>
    <m/>
    <n v="3.85"/>
    <n v="2902.9"/>
    <x v="5722"/>
  </r>
  <r>
    <x v="5786"/>
    <s v="SP19"/>
    <s v="P04"/>
    <s v="G2"/>
    <x v="103"/>
    <x v="3600"/>
    <n v="1017"/>
    <x v="0"/>
    <s v="Rafaelita Blaksland"/>
    <n v="2023"/>
    <m/>
    <n v="3.85"/>
    <n v="3915.4500000000003"/>
    <x v="5723"/>
  </r>
  <r>
    <x v="5787"/>
    <s v="SP19"/>
    <s v="P04"/>
    <s v="G1"/>
    <x v="332"/>
    <x v="3601"/>
    <n v="1912"/>
    <x v="0"/>
    <s v="Rafaelita Blaksland"/>
    <n v="2023"/>
    <m/>
    <n v="3.85"/>
    <n v="7361.2"/>
    <x v="5724"/>
  </r>
  <r>
    <x v="5788"/>
    <s v="SP19"/>
    <s v="P04"/>
    <s v="G6"/>
    <x v="374"/>
    <x v="3045"/>
    <n v="498"/>
    <x v="0"/>
    <s v="Rafaelita Blaksland"/>
    <n v="2024"/>
    <m/>
    <n v="3.85"/>
    <n v="1917.3"/>
    <x v="5725"/>
  </r>
  <r>
    <x v="5789"/>
    <s v="SP19"/>
    <s v="P05"/>
    <s v="G3"/>
    <x v="105"/>
    <x v="2972"/>
    <n v="355"/>
    <x v="3"/>
    <s v="Rafaelita Blaksland"/>
    <n v="2024"/>
    <m/>
    <n v="5.72"/>
    <n v="2030.6"/>
    <x v="5726"/>
  </r>
  <r>
    <x v="5790"/>
    <s v="SP19"/>
    <s v="P05"/>
    <s v="G4"/>
    <x v="91"/>
    <x v="3142"/>
    <n v="592"/>
    <x v="0"/>
    <s v="Rafaelita Blaksland"/>
    <n v="2024"/>
    <m/>
    <n v="5.72"/>
    <n v="3386.24"/>
    <x v="5727"/>
  </r>
  <r>
    <x v="5791"/>
    <s v="SP19"/>
    <s v="P05"/>
    <s v="G6"/>
    <x v="28"/>
    <x v="3602"/>
    <n v="605"/>
    <x v="0"/>
    <s v="Rafaelita Blaksland"/>
    <n v="2024"/>
    <m/>
    <n v="5.72"/>
    <n v="3460.6"/>
    <x v="5728"/>
  </r>
  <r>
    <x v="5792"/>
    <s v="SP19"/>
    <s v="P05"/>
    <s v="G6"/>
    <x v="231"/>
    <x v="313"/>
    <n v="464"/>
    <x v="1"/>
    <s v="Rafaelita Blaksland"/>
    <n v="2024"/>
    <m/>
    <n v="5.72"/>
    <n v="2654.08"/>
    <x v="5729"/>
  </r>
  <r>
    <x v="5793"/>
    <s v="SP19"/>
    <s v="P06"/>
    <s v="G4"/>
    <x v="318"/>
    <x v="2754"/>
    <n v="145"/>
    <x v="0"/>
    <s v="Rafaelita Blaksland"/>
    <n v="2023"/>
    <m/>
    <n v="6.31"/>
    <n v="914.94999999999993"/>
    <x v="5730"/>
  </r>
  <r>
    <x v="5794"/>
    <s v="SP19"/>
    <s v="P07"/>
    <s v="G2"/>
    <x v="339"/>
    <x v="3603"/>
    <n v="332"/>
    <x v="0"/>
    <s v="Rafaelita Blaksland"/>
    <n v="2023"/>
    <m/>
    <n v="9.94"/>
    <n v="3300.08"/>
    <x v="5731"/>
  </r>
  <r>
    <x v="5795"/>
    <s v="SP19"/>
    <s v="P07"/>
    <s v="G5"/>
    <x v="73"/>
    <x v="2848"/>
    <n v="211"/>
    <x v="0"/>
    <s v="Rafaelita Blaksland"/>
    <n v="2024"/>
    <m/>
    <n v="9.94"/>
    <n v="2097.3399999999997"/>
    <x v="5732"/>
  </r>
  <r>
    <x v="5796"/>
    <s v="SP19"/>
    <s v="P07"/>
    <s v="G6"/>
    <x v="420"/>
    <x v="3604"/>
    <n v="216"/>
    <x v="1"/>
    <s v="Rafaelita Blaksland"/>
    <n v="2024"/>
    <m/>
    <n v="9.94"/>
    <n v="2147.04"/>
    <x v="5733"/>
  </r>
  <r>
    <x v="5797"/>
    <s v="SP19"/>
    <s v="P07"/>
    <s v="G1"/>
    <x v="270"/>
    <x v="779"/>
    <n v="147"/>
    <x v="0"/>
    <s v="Rafaelita Blaksland"/>
    <n v="2024"/>
    <m/>
    <n v="9.94"/>
    <n v="1461.1799999999998"/>
    <x v="5734"/>
  </r>
  <r>
    <x v="5798"/>
    <s v="SP19"/>
    <s v="P08"/>
    <s v="G2"/>
    <x v="316"/>
    <x v="3605"/>
    <n v="519"/>
    <x v="0"/>
    <s v="Rafaelita Blaksland"/>
    <n v="2024"/>
    <m/>
    <n v="7.73"/>
    <n v="4011.8700000000003"/>
    <x v="5735"/>
  </r>
  <r>
    <x v="5799"/>
    <s v="SP19"/>
    <s v="P08"/>
    <s v="G1"/>
    <x v="225"/>
    <x v="1595"/>
    <n v="160"/>
    <x v="1"/>
    <s v="Rafaelita Blaksland"/>
    <n v="2024"/>
    <m/>
    <n v="7.73"/>
    <n v="1236.8000000000002"/>
    <x v="5736"/>
  </r>
  <r>
    <x v="5800"/>
    <s v="SP19"/>
    <s v="P08"/>
    <s v="G5"/>
    <x v="340"/>
    <x v="3606"/>
    <n v="208"/>
    <x v="0"/>
    <s v="Rafaelita Blaksland"/>
    <n v="2023"/>
    <m/>
    <n v="7.73"/>
    <n v="1607.8400000000001"/>
    <x v="5737"/>
  </r>
  <r>
    <x v="5801"/>
    <s v="SP19"/>
    <s v="P08"/>
    <s v="G5"/>
    <x v="220"/>
    <x v="848"/>
    <n v="366"/>
    <x v="0"/>
    <s v="Rafaelita Blaksland"/>
    <n v="2023"/>
    <m/>
    <n v="7.73"/>
    <n v="2829.1800000000003"/>
    <x v="5738"/>
  </r>
  <r>
    <x v="5802"/>
    <s v="SP19"/>
    <s v="P09"/>
    <s v="G5"/>
    <x v="328"/>
    <x v="3607"/>
    <n v="555"/>
    <x v="0"/>
    <s v="Rafaelita Blaksland"/>
    <n v="2023"/>
    <m/>
    <n v="3.68"/>
    <n v="2042.4"/>
    <x v="5739"/>
  </r>
  <r>
    <x v="5803"/>
    <s v="SP19"/>
    <s v="P10"/>
    <s v="G1"/>
    <x v="49"/>
    <x v="1698"/>
    <n v="353"/>
    <x v="2"/>
    <s v="Rafaelita Blaksland"/>
    <n v="2024"/>
    <m/>
    <n v="8.2200000000000006"/>
    <n v="2901.6600000000003"/>
    <x v="5740"/>
  </r>
  <r>
    <x v="5804"/>
    <s v="SP19"/>
    <s v="P10"/>
    <s v="G2"/>
    <x v="53"/>
    <x v="2500"/>
    <n v="100"/>
    <x v="2"/>
    <s v="Rafaelita Blaksland"/>
    <n v="2024"/>
    <m/>
    <n v="8.2200000000000006"/>
    <n v="822.00000000000011"/>
    <x v="5741"/>
  </r>
  <r>
    <x v="5805"/>
    <s v="SP19"/>
    <s v="P10"/>
    <s v="G6"/>
    <x v="255"/>
    <x v="3354"/>
    <n v="151"/>
    <x v="0"/>
    <s v="Rafaelita Blaksland"/>
    <n v="2024"/>
    <m/>
    <n v="8.2200000000000006"/>
    <n v="1241.22"/>
    <x v="5742"/>
  </r>
  <r>
    <x v="5806"/>
    <s v="SP19"/>
    <s v="P10"/>
    <s v="G5"/>
    <x v="140"/>
    <x v="1075"/>
    <n v="203"/>
    <x v="0"/>
    <s v="Rafaelita Blaksland"/>
    <n v="2023"/>
    <m/>
    <n v="8.2200000000000006"/>
    <n v="1668.66"/>
    <x v="5743"/>
  </r>
  <r>
    <x v="5807"/>
    <s v="SP19"/>
    <s v="P10"/>
    <s v="G5"/>
    <x v="403"/>
    <x v="643"/>
    <n v="259"/>
    <x v="0"/>
    <s v="Rafaelita Blaksland"/>
    <n v="2023"/>
    <m/>
    <n v="8.2200000000000006"/>
    <n v="2128.98"/>
    <x v="5744"/>
  </r>
  <r>
    <x v="5808"/>
    <s v="SP19"/>
    <s v="P11"/>
    <s v="G1"/>
    <x v="2"/>
    <x v="2074"/>
    <n v="371"/>
    <x v="0"/>
    <s v="Rafaelita Blaksland"/>
    <n v="2024"/>
    <m/>
    <n v="10.23"/>
    <n v="3795.3300000000004"/>
    <x v="5745"/>
  </r>
  <r>
    <x v="5809"/>
    <s v="SP19"/>
    <s v="P11"/>
    <s v="G2"/>
    <x v="250"/>
    <x v="1741"/>
    <n v="427"/>
    <x v="0"/>
    <s v="Rafaelita Blaksland"/>
    <n v="2023"/>
    <m/>
    <n v="10.23"/>
    <n v="4368.21"/>
    <x v="5746"/>
  </r>
  <r>
    <x v="5810"/>
    <s v="SP19"/>
    <s v="P12"/>
    <s v="G6"/>
    <x v="425"/>
    <x v="43"/>
    <n v="328"/>
    <x v="0"/>
    <s v="Rafaelita Blaksland"/>
    <n v="2023"/>
    <m/>
    <n v="4.74"/>
    <n v="1554.72"/>
    <x v="5747"/>
  </r>
  <r>
    <x v="5811"/>
    <s v="SP19"/>
    <s v="P13"/>
    <s v="G6"/>
    <x v="6"/>
    <x v="1734"/>
    <n v="531"/>
    <x v="0"/>
    <s v="Rafaelita Blaksland"/>
    <n v="2023"/>
    <m/>
    <n v="10.51"/>
    <n v="5580.8099999999995"/>
    <x v="5748"/>
  </r>
  <r>
    <x v="5812"/>
    <s v="SP19"/>
    <s v="P13"/>
    <s v="G4"/>
    <x v="297"/>
    <x v="2413"/>
    <n v="508"/>
    <x v="0"/>
    <s v="Rafaelita Blaksland"/>
    <n v="2023"/>
    <m/>
    <n v="10.51"/>
    <n v="5339.08"/>
    <x v="5749"/>
  </r>
  <r>
    <x v="5813"/>
    <s v="SP19"/>
    <s v="P13"/>
    <s v="G3"/>
    <x v="140"/>
    <x v="1437"/>
    <n v="841"/>
    <x v="0"/>
    <s v="Rafaelita Blaksland"/>
    <n v="2023"/>
    <m/>
    <n v="10.51"/>
    <n v="8838.91"/>
    <x v="5750"/>
  </r>
  <r>
    <x v="5814"/>
    <s v="SP19"/>
    <s v="P13"/>
    <s v="G2"/>
    <x v="146"/>
    <x v="1235"/>
    <n v="289"/>
    <x v="0"/>
    <s v="Rafaelita Blaksland"/>
    <n v="2024"/>
    <m/>
    <n v="10.51"/>
    <n v="3037.39"/>
    <x v="5751"/>
  </r>
  <r>
    <x v="5815"/>
    <s v="SP19"/>
    <s v="P14"/>
    <s v="G6"/>
    <x v="372"/>
    <x v="3499"/>
    <n v="565"/>
    <x v="0"/>
    <s v="Rafaelita Blaksland"/>
    <n v="2023"/>
    <m/>
    <n v="6.43"/>
    <n v="3632.95"/>
    <x v="5752"/>
  </r>
  <r>
    <x v="5816"/>
    <s v="SP19"/>
    <s v="P14"/>
    <s v="G2"/>
    <x v="161"/>
    <x v="3080"/>
    <n v="318"/>
    <x v="0"/>
    <s v="Rafaelita Blaksland"/>
    <n v="2024"/>
    <m/>
    <n v="6.43"/>
    <n v="2044.74"/>
    <x v="5753"/>
  </r>
  <r>
    <x v="5817"/>
    <s v="SP19"/>
    <s v="P16"/>
    <s v="G5"/>
    <x v="224"/>
    <x v="2802"/>
    <n v="263"/>
    <x v="0"/>
    <s v="Rafaelita Blaksland"/>
    <n v="2023"/>
    <m/>
    <n v="9.57"/>
    <n v="2516.91"/>
    <x v="4452"/>
  </r>
  <r>
    <x v="5818"/>
    <s v="SP19"/>
    <s v="P17"/>
    <s v="G4"/>
    <x v="104"/>
    <x v="2762"/>
    <n v="435"/>
    <x v="0"/>
    <s v="Rafaelita Blaksland"/>
    <n v="2023"/>
    <m/>
    <n v="8.43"/>
    <n v="3667.0499999999997"/>
    <x v="5754"/>
  </r>
  <r>
    <x v="5819"/>
    <s v="SP19"/>
    <s v="P17"/>
    <s v="G2"/>
    <x v="76"/>
    <x v="3215"/>
    <n v="339"/>
    <x v="3"/>
    <s v="Rafaelita Blaksland"/>
    <n v="2023"/>
    <m/>
    <n v="8.43"/>
    <n v="2857.77"/>
    <x v="5755"/>
  </r>
  <r>
    <x v="5820"/>
    <s v="SP19"/>
    <s v="P17"/>
    <s v="G5"/>
    <x v="333"/>
    <x v="3608"/>
    <n v="621"/>
    <x v="0"/>
    <s v="Rafaelita Blaksland"/>
    <n v="2023"/>
    <m/>
    <n v="8.43"/>
    <n v="5235.03"/>
    <x v="5756"/>
  </r>
  <r>
    <x v="5821"/>
    <s v="SP19"/>
    <s v="P17"/>
    <s v="G5"/>
    <x v="163"/>
    <x v="2106"/>
    <n v="735"/>
    <x v="0"/>
    <s v="Rafaelita Blaksland"/>
    <n v="2023"/>
    <m/>
    <n v="8.43"/>
    <n v="6196.05"/>
    <x v="5757"/>
  </r>
  <r>
    <x v="5822"/>
    <s v="SP19"/>
    <s v="P18"/>
    <s v="G4"/>
    <x v="118"/>
    <x v="1097"/>
    <n v="369"/>
    <x v="0"/>
    <s v="Rafaelita Blaksland"/>
    <n v="2023"/>
    <m/>
    <n v="6.8"/>
    <n v="2509.1999999999998"/>
    <x v="5758"/>
  </r>
  <r>
    <x v="5823"/>
    <s v="SP19"/>
    <s v="P18"/>
    <s v="G1"/>
    <x v="40"/>
    <x v="213"/>
    <n v="286"/>
    <x v="0"/>
    <s v="Rafaelita Blaksland"/>
    <n v="2023"/>
    <m/>
    <n v="6.8"/>
    <n v="1944.8"/>
    <x v="5759"/>
  </r>
  <r>
    <x v="5824"/>
    <s v="SP19"/>
    <s v="P18"/>
    <s v="G4"/>
    <x v="319"/>
    <x v="1463"/>
    <n v="1188"/>
    <x v="0"/>
    <s v="Rafaelita Blaksland"/>
    <n v="2024"/>
    <m/>
    <n v="6.8"/>
    <n v="8078.4"/>
    <x v="5760"/>
  </r>
  <r>
    <x v="5825"/>
    <s v="SP19"/>
    <s v="P19"/>
    <s v="G1"/>
    <x v="92"/>
    <x v="198"/>
    <n v="309"/>
    <x v="0"/>
    <s v="Rafaelita Blaksland"/>
    <n v="2023"/>
    <m/>
    <n v="5.04"/>
    <n v="1557.36"/>
    <x v="5761"/>
  </r>
  <r>
    <x v="5826"/>
    <s v="SP19"/>
    <s v="P19"/>
    <s v="G2"/>
    <x v="294"/>
    <x v="3609"/>
    <n v="400"/>
    <x v="1"/>
    <s v="Rafaelita Blaksland"/>
    <n v="2024"/>
    <m/>
    <n v="5.04"/>
    <n v="2016"/>
    <x v="5762"/>
  </r>
  <r>
    <x v="5827"/>
    <s v="SP19"/>
    <s v="P19"/>
    <s v="G2"/>
    <x v="111"/>
    <x v="1655"/>
    <n v="90"/>
    <x v="0"/>
    <s v="Rafaelita Blaksland"/>
    <n v="2024"/>
    <m/>
    <n v="5.04"/>
    <n v="453.6"/>
    <x v="5763"/>
  </r>
  <r>
    <x v="5828"/>
    <s v="SP19"/>
    <s v="P19"/>
    <s v="G5"/>
    <x v="98"/>
    <x v="3610"/>
    <n v="273"/>
    <x v="1"/>
    <s v="Rafaelita Blaksland"/>
    <n v="2024"/>
    <m/>
    <n v="5.04"/>
    <n v="1375.92"/>
    <x v="5764"/>
  </r>
  <r>
    <x v="5829"/>
    <s v="SP19"/>
    <s v="P20"/>
    <s v="G1"/>
    <x v="37"/>
    <x v="2142"/>
    <n v="47"/>
    <x v="0"/>
    <s v="Rafaelita Blaksland"/>
    <n v="2023"/>
    <m/>
    <n v="2.76"/>
    <n v="129.72"/>
    <x v="5765"/>
  </r>
  <r>
    <x v="5830"/>
    <s v="SP19"/>
    <s v="P20"/>
    <s v="G6"/>
    <x v="369"/>
    <x v="3611"/>
    <n v="766"/>
    <x v="0"/>
    <s v="Rafaelita Blaksland"/>
    <n v="2023"/>
    <m/>
    <n v="2.76"/>
    <n v="2114.16"/>
    <x v="5766"/>
  </r>
  <r>
    <x v="5831"/>
    <s v="SP19"/>
    <s v="P20"/>
    <s v="G1"/>
    <x v="11"/>
    <x v="3612"/>
    <n v="980"/>
    <x v="2"/>
    <s v="Rafaelita Blaksland"/>
    <n v="2024"/>
    <m/>
    <n v="2.76"/>
    <n v="2704.7999999999997"/>
    <x v="5767"/>
  </r>
  <r>
    <x v="5832"/>
    <s v="SP19"/>
    <s v="P21"/>
    <s v="G1"/>
    <x v="446"/>
    <x v="3613"/>
    <n v="1058"/>
    <x v="0"/>
    <s v="Rafaelita Blaksland"/>
    <n v="2023"/>
    <m/>
    <n v="3.32"/>
    <n v="3512.56"/>
    <x v="5768"/>
  </r>
  <r>
    <x v="5833"/>
    <s v="SP19"/>
    <s v="P21"/>
    <s v="G1"/>
    <x v="180"/>
    <x v="854"/>
    <n v="362"/>
    <x v="0"/>
    <s v="Rafaelita Blaksland"/>
    <n v="2023"/>
    <m/>
    <n v="3.32"/>
    <n v="1201.8399999999999"/>
    <x v="5769"/>
  </r>
  <r>
    <x v="5834"/>
    <s v="SP19"/>
    <s v="P21"/>
    <s v="G1"/>
    <x v="182"/>
    <x v="3511"/>
    <n v="86"/>
    <x v="0"/>
    <s v="Rafaelita Blaksland"/>
    <n v="2023"/>
    <m/>
    <n v="3.32"/>
    <n v="285.52"/>
    <x v="5770"/>
  </r>
  <r>
    <x v="5835"/>
    <s v="SP19"/>
    <s v="P21"/>
    <s v="G2"/>
    <x v="396"/>
    <x v="1556"/>
    <n v="204"/>
    <x v="0"/>
    <s v="Rafaelita Blaksland"/>
    <n v="2023"/>
    <m/>
    <n v="3.32"/>
    <n v="677.28"/>
    <x v="5771"/>
  </r>
  <r>
    <x v="5836"/>
    <s v="SP19"/>
    <s v="P21"/>
    <s v="G5"/>
    <x v="108"/>
    <x v="3614"/>
    <n v="1380"/>
    <x v="0"/>
    <s v="Rafaelita Blaksland"/>
    <n v="2023"/>
    <m/>
    <n v="3.32"/>
    <n v="4581.5999999999995"/>
    <x v="5772"/>
  </r>
  <r>
    <x v="5837"/>
    <s v="SP19"/>
    <s v="P22"/>
    <s v="G1"/>
    <x v="82"/>
    <x v="2068"/>
    <n v="170"/>
    <x v="0"/>
    <s v="Rafaelita Blaksland"/>
    <n v="2024"/>
    <m/>
    <n v="2.65"/>
    <n v="450.5"/>
    <x v="5773"/>
  </r>
  <r>
    <x v="5838"/>
    <s v="SP19"/>
    <s v="P22"/>
    <s v="G5"/>
    <x v="425"/>
    <x v="3615"/>
    <n v="364"/>
    <x v="0"/>
    <s v="Rafaelita Blaksland"/>
    <n v="2023"/>
    <m/>
    <n v="2.65"/>
    <n v="964.6"/>
    <x v="5774"/>
  </r>
  <r>
    <x v="5839"/>
    <s v="SP19"/>
    <s v="P22"/>
    <s v="G1"/>
    <x v="202"/>
    <x v="3616"/>
    <n v="317"/>
    <x v="0"/>
    <s v="Rafaelita Blaksland"/>
    <n v="2023"/>
    <m/>
    <n v="2.65"/>
    <n v="840.05"/>
    <x v="5775"/>
  </r>
  <r>
    <x v="5840"/>
    <s v="SP19"/>
    <s v="P22"/>
    <s v="G2"/>
    <x v="186"/>
    <x v="3617"/>
    <n v="357"/>
    <x v="2"/>
    <s v="Rafaelita Blaksland"/>
    <n v="2024"/>
    <m/>
    <n v="2.65"/>
    <n v="946.05"/>
    <x v="5776"/>
  </r>
  <r>
    <x v="5841"/>
    <s v="SP19"/>
    <s v="P22"/>
    <s v="G1"/>
    <x v="70"/>
    <x v="322"/>
    <n v="155"/>
    <x v="0"/>
    <s v="Rafaelita Blaksland"/>
    <n v="2023"/>
    <m/>
    <n v="2.65"/>
    <n v="410.75"/>
    <x v="5777"/>
  </r>
  <r>
    <x v="5842"/>
    <s v="SP19"/>
    <s v="P22"/>
    <s v="G1"/>
    <x v="25"/>
    <x v="3618"/>
    <n v="592"/>
    <x v="0"/>
    <s v="Rafaelita Blaksland"/>
    <n v="2023"/>
    <m/>
    <n v="2.65"/>
    <n v="1568.8"/>
    <x v="5778"/>
  </r>
  <r>
    <x v="5843"/>
    <s v="SP19"/>
    <s v="P22"/>
    <s v="G4"/>
    <x v="91"/>
    <x v="3075"/>
    <n v="353"/>
    <x v="0"/>
    <s v="Rafaelita Blaksland"/>
    <n v="2024"/>
    <m/>
    <n v="2.65"/>
    <n v="935.44999999999993"/>
    <x v="5779"/>
  </r>
  <r>
    <x v="5844"/>
    <s v="SP19"/>
    <s v="P01"/>
    <s v="G6"/>
    <x v="127"/>
    <x v="354"/>
    <n v="227"/>
    <x v="0"/>
    <s v="Rafaelita Blaksland"/>
    <n v="2023"/>
    <m/>
    <n v="5.26"/>
    <n v="1194.02"/>
    <x v="5780"/>
  </r>
  <r>
    <x v="5845"/>
    <s v="SP19"/>
    <s v="P01"/>
    <s v="G1"/>
    <x v="69"/>
    <x v="3619"/>
    <n v="484"/>
    <x v="0"/>
    <s v="Rafaelita Blaksland"/>
    <n v="2023"/>
    <m/>
    <n v="5.26"/>
    <n v="2545.8399999999997"/>
    <x v="5781"/>
  </r>
  <r>
    <x v="5846"/>
    <s v="SP19"/>
    <s v="P04"/>
    <s v="G6"/>
    <x v="98"/>
    <x v="2344"/>
    <n v="762"/>
    <x v="1"/>
    <s v="Rafaelita Blaksland"/>
    <n v="2024"/>
    <m/>
    <n v="3.85"/>
    <n v="2933.7000000000003"/>
    <x v="5782"/>
  </r>
  <r>
    <x v="5847"/>
    <s v="SP19"/>
    <s v="P04"/>
    <s v="G1"/>
    <x v="157"/>
    <x v="3264"/>
    <n v="897"/>
    <x v="0"/>
    <s v="Rafaelita Blaksland"/>
    <n v="2023"/>
    <m/>
    <n v="3.85"/>
    <n v="3453.4500000000003"/>
    <x v="5783"/>
  </r>
  <r>
    <x v="5848"/>
    <s v="SP19"/>
    <s v="P04"/>
    <s v="G6"/>
    <x v="160"/>
    <x v="1227"/>
    <n v="1019"/>
    <x v="0"/>
    <s v="Rafaelita Blaksland"/>
    <n v="2023"/>
    <m/>
    <n v="3.85"/>
    <n v="3923.15"/>
    <x v="5784"/>
  </r>
  <r>
    <x v="5849"/>
    <s v="SP19"/>
    <s v="P04"/>
    <s v="G2"/>
    <x v="197"/>
    <x v="3620"/>
    <n v="876"/>
    <x v="0"/>
    <s v="Rafaelita Blaksland"/>
    <n v="2023"/>
    <m/>
    <n v="3.85"/>
    <n v="3372.6"/>
    <x v="5785"/>
  </r>
  <r>
    <x v="5850"/>
    <s v="SP19"/>
    <s v="P04"/>
    <s v="G4"/>
    <x v="343"/>
    <x v="3621"/>
    <n v="1495"/>
    <x v="0"/>
    <s v="Rafaelita Blaksland"/>
    <n v="2023"/>
    <m/>
    <n v="3.85"/>
    <n v="5755.75"/>
    <x v="5786"/>
  </r>
  <r>
    <x v="5851"/>
    <s v="SP19"/>
    <s v="P05"/>
    <s v="G4"/>
    <x v="397"/>
    <x v="1099"/>
    <n v="637"/>
    <x v="0"/>
    <s v="Rafaelita Blaksland"/>
    <n v="2024"/>
    <m/>
    <n v="5.72"/>
    <n v="3643.64"/>
    <x v="5787"/>
  </r>
  <r>
    <x v="5852"/>
    <s v="SP19"/>
    <s v="P05"/>
    <s v="G6"/>
    <x v="71"/>
    <x v="2880"/>
    <n v="639"/>
    <x v="2"/>
    <s v="Rafaelita Blaksland"/>
    <n v="2024"/>
    <m/>
    <n v="5.72"/>
    <n v="3655.08"/>
    <x v="4505"/>
  </r>
  <r>
    <x v="5853"/>
    <s v="SP19"/>
    <s v="P05"/>
    <s v="G1"/>
    <x v="129"/>
    <x v="860"/>
    <n v="848"/>
    <x v="0"/>
    <s v="Rafaelita Blaksland"/>
    <n v="2023"/>
    <m/>
    <n v="5.72"/>
    <n v="4850.5599999999995"/>
    <x v="5788"/>
  </r>
  <r>
    <x v="5854"/>
    <s v="SP19"/>
    <s v="P05"/>
    <s v="G5"/>
    <x v="362"/>
    <x v="1418"/>
    <n v="867"/>
    <x v="1"/>
    <s v="Rafaelita Blaksland"/>
    <n v="2024"/>
    <m/>
    <n v="5.72"/>
    <n v="4959.24"/>
    <x v="5789"/>
  </r>
  <r>
    <x v="5855"/>
    <s v="SP19"/>
    <s v="P05"/>
    <s v="G6"/>
    <x v="431"/>
    <x v="555"/>
    <n v="466"/>
    <x v="0"/>
    <s v="Rafaelita Blaksland"/>
    <n v="2023"/>
    <m/>
    <n v="5.72"/>
    <n v="2665.52"/>
    <x v="5790"/>
  </r>
  <r>
    <x v="5856"/>
    <s v="SP19"/>
    <s v="P07"/>
    <s v="G6"/>
    <x v="223"/>
    <x v="405"/>
    <n v="231"/>
    <x v="3"/>
    <s v="Rafaelita Blaksland"/>
    <n v="2023"/>
    <m/>
    <n v="9.94"/>
    <n v="2296.14"/>
    <x v="5791"/>
  </r>
  <r>
    <x v="5857"/>
    <s v="SP19"/>
    <s v="P07"/>
    <s v="G1"/>
    <x v="156"/>
    <x v="1927"/>
    <n v="186"/>
    <x v="0"/>
    <s v="Rafaelita Blaksland"/>
    <n v="2023"/>
    <m/>
    <n v="9.94"/>
    <n v="1848.84"/>
    <x v="5792"/>
  </r>
  <r>
    <x v="5858"/>
    <s v="SP19"/>
    <s v="P10"/>
    <s v="G2"/>
    <x v="235"/>
    <x v="3622"/>
    <n v="317"/>
    <x v="0"/>
    <s v="Rafaelita Blaksland"/>
    <n v="2023"/>
    <m/>
    <n v="8.2200000000000006"/>
    <n v="2605.7400000000002"/>
    <x v="5793"/>
  </r>
  <r>
    <x v="5859"/>
    <s v="SP19"/>
    <s v="P10"/>
    <s v="G4"/>
    <x v="141"/>
    <x v="1217"/>
    <n v="719"/>
    <x v="0"/>
    <s v="Rafaelita Blaksland"/>
    <n v="2023"/>
    <m/>
    <n v="8.2200000000000006"/>
    <n v="5910.18"/>
    <x v="5794"/>
  </r>
  <r>
    <x v="5860"/>
    <s v="SP19"/>
    <s v="P11"/>
    <s v="G3"/>
    <x v="91"/>
    <x v="2402"/>
    <n v="450"/>
    <x v="0"/>
    <s v="Rafaelita Blaksland"/>
    <n v="2024"/>
    <m/>
    <n v="10.23"/>
    <n v="4603.5"/>
    <x v="5795"/>
  </r>
  <r>
    <x v="5861"/>
    <s v="SP19"/>
    <s v="P11"/>
    <s v="G2"/>
    <x v="46"/>
    <x v="3623"/>
    <n v="347"/>
    <x v="0"/>
    <s v="Rafaelita Blaksland"/>
    <n v="2024"/>
    <m/>
    <n v="10.23"/>
    <n v="3549.81"/>
    <x v="5796"/>
  </r>
  <r>
    <x v="5862"/>
    <s v="SP19"/>
    <s v="P12"/>
    <s v="G1"/>
    <x v="134"/>
    <x v="3624"/>
    <n v="156"/>
    <x v="0"/>
    <s v="Rafaelita Blaksland"/>
    <n v="2024"/>
    <m/>
    <n v="4.74"/>
    <n v="739.44"/>
    <x v="5797"/>
  </r>
  <r>
    <x v="5863"/>
    <s v="SP19"/>
    <s v="P12"/>
    <s v="G5"/>
    <x v="203"/>
    <x v="1624"/>
    <n v="73"/>
    <x v="0"/>
    <s v="Rafaelita Blaksland"/>
    <n v="2023"/>
    <m/>
    <n v="4.74"/>
    <n v="346.02000000000004"/>
    <x v="1910"/>
  </r>
  <r>
    <x v="5864"/>
    <s v="SP19"/>
    <s v="P12"/>
    <s v="G4"/>
    <x v="353"/>
    <x v="3625"/>
    <n v="639"/>
    <x v="0"/>
    <s v="Rafaelita Blaksland"/>
    <n v="2024"/>
    <m/>
    <n v="4.74"/>
    <n v="3028.86"/>
    <x v="5798"/>
  </r>
  <r>
    <x v="5865"/>
    <s v="SP19"/>
    <s v="P13"/>
    <s v="G2"/>
    <x v="118"/>
    <x v="3626"/>
    <n v="813"/>
    <x v="0"/>
    <s v="Rafaelita Blaksland"/>
    <n v="2023"/>
    <m/>
    <n v="10.51"/>
    <n v="8544.6299999999992"/>
    <x v="5799"/>
  </r>
  <r>
    <x v="5866"/>
    <s v="SP19"/>
    <s v="P13"/>
    <s v="G6"/>
    <x v="393"/>
    <x v="1741"/>
    <n v="1210"/>
    <x v="0"/>
    <s v="Rafaelita Blaksland"/>
    <n v="2024"/>
    <m/>
    <n v="10.51"/>
    <n v="12717.1"/>
    <x v="5800"/>
  </r>
  <r>
    <x v="5867"/>
    <s v="SP19"/>
    <s v="P13"/>
    <s v="G2"/>
    <x v="174"/>
    <x v="1579"/>
    <n v="389"/>
    <x v="1"/>
    <s v="Rafaelita Blaksland"/>
    <n v="2024"/>
    <m/>
    <n v="10.51"/>
    <n v="4088.39"/>
    <x v="5801"/>
  </r>
  <r>
    <x v="5868"/>
    <s v="SP19"/>
    <s v="P13"/>
    <s v="G4"/>
    <x v="64"/>
    <x v="1003"/>
    <n v="740"/>
    <x v="0"/>
    <s v="Rafaelita Blaksland"/>
    <n v="2023"/>
    <m/>
    <n v="10.51"/>
    <n v="7777.4"/>
    <x v="5802"/>
  </r>
  <r>
    <x v="5869"/>
    <s v="SP19"/>
    <s v="P13"/>
    <s v="G6"/>
    <x v="242"/>
    <x v="3627"/>
    <n v="77"/>
    <x v="0"/>
    <s v="Rafaelita Blaksland"/>
    <n v="2023"/>
    <m/>
    <n v="10.51"/>
    <n v="809.27"/>
    <x v="5803"/>
  </r>
  <r>
    <x v="5870"/>
    <s v="SP19"/>
    <s v="P13"/>
    <s v="G6"/>
    <x v="300"/>
    <x v="2560"/>
    <n v="857"/>
    <x v="0"/>
    <s v="Rafaelita Blaksland"/>
    <n v="2023"/>
    <m/>
    <n v="10.51"/>
    <n v="9007.07"/>
    <x v="5804"/>
  </r>
  <r>
    <x v="5871"/>
    <s v="SP19"/>
    <s v="P14"/>
    <s v="G3"/>
    <x v="279"/>
    <x v="2643"/>
    <n v="174"/>
    <x v="0"/>
    <s v="Rafaelita Blaksland"/>
    <n v="2023"/>
    <m/>
    <n v="6.43"/>
    <n v="1118.82"/>
    <x v="5805"/>
  </r>
  <r>
    <x v="5872"/>
    <s v="SP19"/>
    <s v="P14"/>
    <s v="G5"/>
    <x v="348"/>
    <x v="2667"/>
    <n v="200"/>
    <x v="0"/>
    <s v="Rafaelita Blaksland"/>
    <n v="2024"/>
    <m/>
    <n v="6.43"/>
    <n v="1286"/>
    <x v="5806"/>
  </r>
  <r>
    <x v="5873"/>
    <s v="SP19"/>
    <s v="P15"/>
    <s v="G5"/>
    <x v="61"/>
    <x v="1027"/>
    <n v="235"/>
    <x v="0"/>
    <s v="Rafaelita Blaksland"/>
    <n v="2024"/>
    <m/>
    <n v="12.41"/>
    <n v="2916.35"/>
    <x v="5807"/>
  </r>
  <r>
    <x v="5874"/>
    <s v="SP19"/>
    <s v="P15"/>
    <s v="G1"/>
    <x v="45"/>
    <x v="2369"/>
    <n v="389"/>
    <x v="0"/>
    <s v="Rafaelita Blaksland"/>
    <n v="2023"/>
    <m/>
    <n v="12.41"/>
    <n v="4827.49"/>
    <x v="5808"/>
  </r>
  <r>
    <x v="5875"/>
    <s v="SP19"/>
    <s v="P15"/>
    <s v="G6"/>
    <x v="297"/>
    <x v="3628"/>
    <n v="154"/>
    <x v="0"/>
    <s v="Rafaelita Blaksland"/>
    <n v="2023"/>
    <m/>
    <n v="12.41"/>
    <n v="1911.14"/>
    <x v="5809"/>
  </r>
  <r>
    <x v="5876"/>
    <s v="SP19"/>
    <s v="P16"/>
    <s v="G2"/>
    <x v="254"/>
    <x v="3433"/>
    <n v="698"/>
    <x v="0"/>
    <s v="Rafaelita Blaksland"/>
    <n v="2023"/>
    <m/>
    <n v="9.57"/>
    <n v="6679.8600000000006"/>
    <x v="5810"/>
  </r>
  <r>
    <x v="5877"/>
    <s v="SP19"/>
    <s v="P16"/>
    <s v="G1"/>
    <x v="120"/>
    <x v="3629"/>
    <n v="882"/>
    <x v="0"/>
    <s v="Rafaelita Blaksland"/>
    <n v="2023"/>
    <m/>
    <n v="9.57"/>
    <n v="8440.74"/>
    <x v="5811"/>
  </r>
  <r>
    <x v="5878"/>
    <s v="SP19"/>
    <s v="P16"/>
    <s v="G2"/>
    <x v="171"/>
    <x v="1300"/>
    <n v="71"/>
    <x v="2"/>
    <s v="Rafaelita Blaksland"/>
    <n v="2024"/>
    <m/>
    <n v="9.57"/>
    <n v="679.47"/>
    <x v="5812"/>
  </r>
  <r>
    <x v="5879"/>
    <s v="SP19"/>
    <s v="P17"/>
    <s v="G3"/>
    <x v="381"/>
    <x v="3630"/>
    <n v="87"/>
    <x v="0"/>
    <s v="Rafaelita Blaksland"/>
    <n v="2023"/>
    <m/>
    <n v="8.43"/>
    <n v="733.41"/>
    <x v="5813"/>
  </r>
  <r>
    <x v="5880"/>
    <s v="SP19"/>
    <s v="P17"/>
    <s v="G6"/>
    <x v="175"/>
    <x v="2421"/>
    <n v="110"/>
    <x v="0"/>
    <s v="Rafaelita Blaksland"/>
    <n v="2023"/>
    <m/>
    <n v="8.43"/>
    <n v="927.3"/>
    <x v="5814"/>
  </r>
  <r>
    <x v="5881"/>
    <s v="SP19"/>
    <s v="P17"/>
    <s v="G5"/>
    <x v="80"/>
    <x v="3631"/>
    <n v="363"/>
    <x v="0"/>
    <s v="Rafaelita Blaksland"/>
    <n v="2024"/>
    <m/>
    <n v="8.43"/>
    <n v="3060.0899999999997"/>
    <x v="5815"/>
  </r>
  <r>
    <x v="5882"/>
    <s v="SP19"/>
    <s v="P18"/>
    <s v="G1"/>
    <x v="363"/>
    <x v="3592"/>
    <n v="669"/>
    <x v="0"/>
    <s v="Rafaelita Blaksland"/>
    <n v="2023"/>
    <m/>
    <n v="6.8"/>
    <n v="4549.2"/>
    <x v="5816"/>
  </r>
  <r>
    <x v="5883"/>
    <s v="SP19"/>
    <s v="P18"/>
    <s v="G6"/>
    <x v="72"/>
    <x v="3632"/>
    <n v="63"/>
    <x v="0"/>
    <s v="Rafaelita Blaksland"/>
    <n v="2023"/>
    <m/>
    <n v="6.8"/>
    <n v="428.4"/>
    <x v="5817"/>
  </r>
  <r>
    <x v="5884"/>
    <s v="SP19"/>
    <s v="P18"/>
    <s v="G1"/>
    <x v="90"/>
    <x v="1256"/>
    <n v="1022"/>
    <x v="1"/>
    <s v="Rafaelita Blaksland"/>
    <n v="2024"/>
    <m/>
    <n v="6.8"/>
    <n v="6949.5999999999995"/>
    <x v="5818"/>
  </r>
  <r>
    <x v="5885"/>
    <s v="SP19"/>
    <s v="P18"/>
    <s v="G4"/>
    <x v="48"/>
    <x v="3276"/>
    <n v="748"/>
    <x v="0"/>
    <s v="Rafaelita Blaksland"/>
    <n v="2024"/>
    <m/>
    <n v="6.8"/>
    <n v="5086.3999999999996"/>
    <x v="5819"/>
  </r>
  <r>
    <x v="5886"/>
    <s v="SP19"/>
    <s v="P18"/>
    <s v="G5"/>
    <x v="209"/>
    <x v="3633"/>
    <n v="125"/>
    <x v="0"/>
    <s v="Rafaelita Blaksland"/>
    <n v="2024"/>
    <m/>
    <n v="6.8"/>
    <n v="850"/>
    <x v="5820"/>
  </r>
  <r>
    <x v="5887"/>
    <s v="SP19"/>
    <s v="P19"/>
    <s v="G5"/>
    <x v="351"/>
    <x v="1284"/>
    <n v="281"/>
    <x v="0"/>
    <s v="Rafaelita Blaksland"/>
    <n v="2023"/>
    <m/>
    <n v="5.04"/>
    <n v="1416.24"/>
    <x v="5821"/>
  </r>
  <r>
    <x v="5888"/>
    <s v="SP19"/>
    <s v="P19"/>
    <s v="G2"/>
    <x v="256"/>
    <x v="1968"/>
    <n v="46"/>
    <x v="0"/>
    <s v="Rafaelita Blaksland"/>
    <n v="2024"/>
    <m/>
    <n v="5.04"/>
    <n v="231.84"/>
    <x v="5822"/>
  </r>
  <r>
    <x v="5889"/>
    <s v="SP19"/>
    <s v="P19"/>
    <s v="G5"/>
    <x v="160"/>
    <x v="450"/>
    <n v="186"/>
    <x v="0"/>
    <s v="Rafaelita Blaksland"/>
    <n v="2023"/>
    <m/>
    <n v="5.04"/>
    <n v="937.44"/>
    <x v="5823"/>
  </r>
  <r>
    <x v="5890"/>
    <s v="SP19"/>
    <s v="P20"/>
    <s v="G1"/>
    <x v="1"/>
    <x v="3634"/>
    <n v="987"/>
    <x v="0"/>
    <s v="Rafaelita Blaksland"/>
    <n v="2023"/>
    <m/>
    <n v="2.76"/>
    <n v="2724.12"/>
    <x v="5824"/>
  </r>
  <r>
    <x v="5891"/>
    <s v="SP19"/>
    <s v="P20"/>
    <s v="G5"/>
    <x v="134"/>
    <x v="3635"/>
    <n v="1671"/>
    <x v="0"/>
    <s v="Rafaelita Blaksland"/>
    <n v="2024"/>
    <m/>
    <n v="2.76"/>
    <n v="4611.96"/>
    <x v="5825"/>
  </r>
  <r>
    <x v="5892"/>
    <s v="SP19"/>
    <s v="P20"/>
    <s v="G5"/>
    <x v="68"/>
    <x v="3636"/>
    <n v="461"/>
    <x v="1"/>
    <s v="Rafaelita Blaksland"/>
    <n v="2024"/>
    <m/>
    <n v="2.76"/>
    <n v="1272.3599999999999"/>
    <x v="5826"/>
  </r>
  <r>
    <x v="5893"/>
    <s v="SP19"/>
    <s v="P21"/>
    <s v="G4"/>
    <x v="171"/>
    <x v="296"/>
    <n v="572"/>
    <x v="2"/>
    <s v="Rafaelita Blaksland"/>
    <n v="2024"/>
    <m/>
    <n v="3.32"/>
    <n v="1899.04"/>
    <x v="5827"/>
  </r>
  <r>
    <x v="5894"/>
    <s v="SP19"/>
    <s v="P21"/>
    <s v="G6"/>
    <x v="222"/>
    <x v="1266"/>
    <n v="1479"/>
    <x v="0"/>
    <s v="Rafaelita Blaksland"/>
    <n v="2024"/>
    <m/>
    <n v="3.32"/>
    <n v="4910.28"/>
    <x v="5828"/>
  </r>
  <r>
    <x v="5895"/>
    <s v="SP19"/>
    <s v="P21"/>
    <s v="G2"/>
    <x v="5"/>
    <x v="2935"/>
    <n v="346"/>
    <x v="1"/>
    <s v="Rafaelita Blaksland"/>
    <n v="2024"/>
    <m/>
    <n v="3.32"/>
    <n v="1148.72"/>
    <x v="5829"/>
  </r>
  <r>
    <x v="5896"/>
    <s v="SP19"/>
    <s v="P22"/>
    <s v="G1"/>
    <x v="379"/>
    <x v="3637"/>
    <n v="292"/>
    <x v="0"/>
    <s v="Rafaelita Blaksland"/>
    <n v="2024"/>
    <m/>
    <n v="2.65"/>
    <n v="773.8"/>
    <x v="5830"/>
  </r>
  <r>
    <x v="5897"/>
    <s v="SP19"/>
    <s v="P22"/>
    <s v="G5"/>
    <x v="307"/>
    <x v="796"/>
    <n v="281"/>
    <x v="0"/>
    <s v="Rafaelita Blaksland"/>
    <n v="2023"/>
    <m/>
    <n v="2.65"/>
    <n v="744.65"/>
    <x v="5831"/>
  </r>
  <r>
    <x v="5898"/>
    <s v="SP19"/>
    <s v="P22"/>
    <s v="G1"/>
    <x v="46"/>
    <x v="3638"/>
    <n v="30"/>
    <x v="0"/>
    <s v="Rafaelita Blaksland"/>
    <n v="2024"/>
    <m/>
    <n v="2.65"/>
    <n v="79.5"/>
    <x v="5832"/>
  </r>
  <r>
    <x v="5899"/>
    <s v="SP19"/>
    <s v="P22"/>
    <s v="G2"/>
    <x v="243"/>
    <x v="3581"/>
    <n v="200"/>
    <x v="0"/>
    <s v="Rafaelita Blaksland"/>
    <n v="2023"/>
    <m/>
    <n v="2.65"/>
    <n v="530"/>
    <x v="5833"/>
  </r>
  <r>
    <x v="5900"/>
    <s v="SP19"/>
    <s v="P22"/>
    <s v="G1"/>
    <x v="18"/>
    <x v="3639"/>
    <n v="478"/>
    <x v="0"/>
    <s v="Rafaelita Blaksland"/>
    <n v="2023"/>
    <m/>
    <n v="2.65"/>
    <n v="1266.7"/>
    <x v="5834"/>
  </r>
  <r>
    <x v="5901"/>
    <s v="SP20"/>
    <s v="P02"/>
    <s v="G1"/>
    <x v="310"/>
    <x v="3640"/>
    <n v="293"/>
    <x v="0"/>
    <s v="Madelene Upcott"/>
    <n v="2024"/>
    <m/>
    <n v="7.48"/>
    <n v="2191.6400000000003"/>
    <x v="5835"/>
  </r>
  <r>
    <x v="5902"/>
    <s v="SP20"/>
    <s v="P02"/>
    <s v="G5"/>
    <x v="97"/>
    <x v="3389"/>
    <n v="247"/>
    <x v="0"/>
    <s v="Madelene Upcott"/>
    <n v="2023"/>
    <m/>
    <n v="7.48"/>
    <n v="1847.5600000000002"/>
    <x v="5836"/>
  </r>
  <r>
    <x v="5903"/>
    <s v="SP20"/>
    <s v="P03"/>
    <s v="G4"/>
    <x v="0"/>
    <x v="3009"/>
    <n v="135"/>
    <x v="0"/>
    <s v="Madelene Upcott"/>
    <n v="2023"/>
    <m/>
    <n v="5.15"/>
    <n v="695.25"/>
    <x v="5837"/>
  </r>
  <r>
    <x v="5904"/>
    <s v="SP20"/>
    <s v="P04"/>
    <s v="G6"/>
    <x v="178"/>
    <x v="1302"/>
    <n v="35"/>
    <x v="0"/>
    <s v="Madelene Upcott"/>
    <n v="2023"/>
    <m/>
    <n v="3.85"/>
    <n v="134.75"/>
    <x v="5838"/>
  </r>
  <r>
    <x v="5905"/>
    <s v="SP20"/>
    <s v="P04"/>
    <s v="G6"/>
    <x v="55"/>
    <x v="126"/>
    <n v="549"/>
    <x v="0"/>
    <s v="Madelene Upcott"/>
    <n v="2023"/>
    <m/>
    <n v="3.85"/>
    <n v="2113.65"/>
    <x v="5839"/>
  </r>
  <r>
    <x v="5906"/>
    <s v="SP20"/>
    <s v="P04"/>
    <s v="G1"/>
    <x v="172"/>
    <x v="2946"/>
    <n v="12"/>
    <x v="0"/>
    <s v="Madelene Upcott"/>
    <n v="2023"/>
    <m/>
    <n v="3.85"/>
    <n v="46.2"/>
    <x v="5840"/>
  </r>
  <r>
    <x v="5907"/>
    <s v="SP20"/>
    <s v="P04"/>
    <s v="G1"/>
    <x v="7"/>
    <x v="354"/>
    <n v="543"/>
    <x v="0"/>
    <s v="Madelene Upcott"/>
    <n v="2023"/>
    <m/>
    <n v="3.85"/>
    <n v="2090.5500000000002"/>
    <x v="5841"/>
  </r>
  <r>
    <x v="5908"/>
    <s v="SP20"/>
    <s v="P04"/>
    <s v="G2"/>
    <x v="425"/>
    <x v="3641"/>
    <n v="385"/>
    <x v="0"/>
    <s v="Madelene Upcott"/>
    <n v="2023"/>
    <m/>
    <n v="3.85"/>
    <n v="1482.25"/>
    <x v="5842"/>
  </r>
  <r>
    <x v="5909"/>
    <s v="SP20"/>
    <s v="P05"/>
    <s v="G3"/>
    <x v="188"/>
    <x v="2308"/>
    <n v="760"/>
    <x v="0"/>
    <s v="Madelene Upcott"/>
    <n v="2023"/>
    <m/>
    <n v="5.72"/>
    <n v="4347.2"/>
    <x v="5843"/>
  </r>
  <r>
    <x v="5910"/>
    <s v="SP20"/>
    <s v="P05"/>
    <s v="G3"/>
    <x v="75"/>
    <x v="509"/>
    <n v="100"/>
    <x v="0"/>
    <s v="Madelene Upcott"/>
    <n v="2023"/>
    <m/>
    <n v="5.72"/>
    <n v="572"/>
    <x v="5844"/>
  </r>
  <r>
    <x v="5911"/>
    <s v="SP20"/>
    <s v="P07"/>
    <s v="G2"/>
    <x v="188"/>
    <x v="2253"/>
    <n v="227"/>
    <x v="0"/>
    <s v="Madelene Upcott"/>
    <n v="2023"/>
    <m/>
    <n v="9.94"/>
    <n v="2256.38"/>
    <x v="5845"/>
  </r>
  <r>
    <x v="5912"/>
    <s v="SP20"/>
    <s v="P07"/>
    <s v="G2"/>
    <x v="432"/>
    <x v="1829"/>
    <n v="206"/>
    <x v="2"/>
    <s v="Madelene Upcott"/>
    <n v="2024"/>
    <m/>
    <n v="9.94"/>
    <n v="2047.6399999999999"/>
    <x v="5846"/>
  </r>
  <r>
    <x v="5913"/>
    <s v="SP20"/>
    <s v="P07"/>
    <s v="G6"/>
    <x v="272"/>
    <x v="1046"/>
    <n v="205"/>
    <x v="1"/>
    <s v="Madelene Upcott"/>
    <n v="2024"/>
    <m/>
    <n v="9.94"/>
    <n v="2037.6999999999998"/>
    <x v="5847"/>
  </r>
  <r>
    <x v="5914"/>
    <s v="SP20"/>
    <s v="P08"/>
    <s v="G6"/>
    <x v="39"/>
    <x v="3642"/>
    <n v="114"/>
    <x v="2"/>
    <s v="Madelene Upcott"/>
    <n v="2024"/>
    <m/>
    <n v="7.73"/>
    <n v="881.22"/>
    <x v="5848"/>
  </r>
  <r>
    <x v="5915"/>
    <s v="SP20"/>
    <s v="P08"/>
    <s v="G2"/>
    <x v="88"/>
    <x v="1922"/>
    <n v="414"/>
    <x v="0"/>
    <s v="Madelene Upcott"/>
    <n v="2023"/>
    <m/>
    <n v="7.73"/>
    <n v="3200.2200000000003"/>
    <x v="5849"/>
  </r>
  <r>
    <x v="5916"/>
    <s v="SP20"/>
    <s v="P08"/>
    <s v="G1"/>
    <x v="235"/>
    <x v="3178"/>
    <n v="28"/>
    <x v="0"/>
    <s v="Madelene Upcott"/>
    <n v="2023"/>
    <m/>
    <n v="7.73"/>
    <n v="216.44"/>
    <x v="5850"/>
  </r>
  <r>
    <x v="5917"/>
    <s v="SP20"/>
    <s v="P08"/>
    <s v="G6"/>
    <x v="55"/>
    <x v="3643"/>
    <n v="725"/>
    <x v="0"/>
    <s v="Madelene Upcott"/>
    <n v="2023"/>
    <m/>
    <n v="7.73"/>
    <n v="5604.25"/>
    <x v="5851"/>
  </r>
  <r>
    <x v="5918"/>
    <s v="SP20"/>
    <s v="P10"/>
    <s v="G4"/>
    <x v="105"/>
    <x v="3536"/>
    <n v="441"/>
    <x v="1"/>
    <s v="Madelene Upcott"/>
    <n v="2024"/>
    <m/>
    <n v="8.2200000000000006"/>
    <n v="3625.0200000000004"/>
    <x v="5852"/>
  </r>
  <r>
    <x v="5919"/>
    <s v="SP20"/>
    <s v="P10"/>
    <s v="G6"/>
    <x v="217"/>
    <x v="1449"/>
    <n v="438"/>
    <x v="0"/>
    <s v="Madelene Upcott"/>
    <n v="2024"/>
    <m/>
    <n v="8.2200000000000006"/>
    <n v="3600.36"/>
    <x v="5853"/>
  </r>
  <r>
    <x v="5920"/>
    <s v="SP20"/>
    <s v="P10"/>
    <s v="G1"/>
    <x v="60"/>
    <x v="2800"/>
    <n v="346"/>
    <x v="0"/>
    <s v="Madelene Upcott"/>
    <n v="2023"/>
    <m/>
    <n v="8.2200000000000006"/>
    <n v="2844.1200000000003"/>
    <x v="5854"/>
  </r>
  <r>
    <x v="5921"/>
    <s v="SP20"/>
    <s v="P10"/>
    <s v="G6"/>
    <x v="141"/>
    <x v="3644"/>
    <n v="751"/>
    <x v="0"/>
    <s v="Madelene Upcott"/>
    <n v="2023"/>
    <m/>
    <n v="8.2200000000000006"/>
    <n v="6173.22"/>
    <x v="5855"/>
  </r>
  <r>
    <x v="5922"/>
    <s v="SP20"/>
    <s v="P10"/>
    <s v="G4"/>
    <x v="11"/>
    <x v="3645"/>
    <n v="718"/>
    <x v="2"/>
    <s v="Madelene Upcott"/>
    <n v="2024"/>
    <m/>
    <n v="8.2200000000000006"/>
    <n v="5901.96"/>
    <x v="5856"/>
  </r>
  <r>
    <x v="5923"/>
    <s v="SP20"/>
    <s v="P10"/>
    <s v="G6"/>
    <x v="128"/>
    <x v="199"/>
    <n v="178"/>
    <x v="0"/>
    <s v="Madelene Upcott"/>
    <n v="2024"/>
    <m/>
    <n v="8.2200000000000006"/>
    <n v="1463.16"/>
    <x v="5857"/>
  </r>
  <r>
    <x v="5924"/>
    <s v="SP20"/>
    <s v="P10"/>
    <s v="G4"/>
    <x v="203"/>
    <x v="3646"/>
    <n v="300"/>
    <x v="0"/>
    <s v="Madelene Upcott"/>
    <n v="2023"/>
    <m/>
    <n v="8.2200000000000006"/>
    <n v="2466"/>
    <x v="5858"/>
  </r>
  <r>
    <x v="5925"/>
    <s v="SP20"/>
    <s v="P10"/>
    <s v="G1"/>
    <x v="294"/>
    <x v="3647"/>
    <n v="338"/>
    <x v="1"/>
    <s v="Madelene Upcott"/>
    <n v="2024"/>
    <m/>
    <n v="8.2200000000000006"/>
    <n v="2778.36"/>
    <x v="5859"/>
  </r>
  <r>
    <x v="5926"/>
    <s v="SP20"/>
    <s v="P10"/>
    <s v="G2"/>
    <x v="402"/>
    <x v="268"/>
    <n v="447"/>
    <x v="0"/>
    <s v="Madelene Upcott"/>
    <n v="2023"/>
    <m/>
    <n v="8.2200000000000006"/>
    <n v="3674.34"/>
    <x v="5860"/>
  </r>
  <r>
    <x v="5927"/>
    <s v="SP20"/>
    <s v="P10"/>
    <s v="G6"/>
    <x v="331"/>
    <x v="2678"/>
    <n v="17"/>
    <x v="0"/>
    <s v="Madelene Upcott"/>
    <n v="2024"/>
    <m/>
    <n v="8.2200000000000006"/>
    <n v="139.74"/>
    <x v="5861"/>
  </r>
  <r>
    <x v="5928"/>
    <s v="SP20"/>
    <s v="P10"/>
    <s v="G6"/>
    <x v="318"/>
    <x v="3648"/>
    <n v="26"/>
    <x v="0"/>
    <s v="Madelene Upcott"/>
    <n v="2023"/>
    <m/>
    <n v="8.2200000000000006"/>
    <n v="213.72000000000003"/>
    <x v="5862"/>
  </r>
  <r>
    <x v="5929"/>
    <s v="SP20"/>
    <s v="P11"/>
    <s v="G3"/>
    <x v="354"/>
    <x v="3649"/>
    <n v="317"/>
    <x v="0"/>
    <s v="Madelene Upcott"/>
    <n v="2024"/>
    <m/>
    <n v="10.23"/>
    <n v="3242.9100000000003"/>
    <x v="5863"/>
  </r>
  <r>
    <x v="5930"/>
    <s v="SP20"/>
    <s v="P11"/>
    <s v="G4"/>
    <x v="350"/>
    <x v="2860"/>
    <n v="308"/>
    <x v="0"/>
    <s v="Madelene Upcott"/>
    <n v="2023"/>
    <m/>
    <n v="10.23"/>
    <n v="3150.84"/>
    <x v="5864"/>
  </r>
  <r>
    <x v="5931"/>
    <s v="SP20"/>
    <s v="P11"/>
    <s v="G6"/>
    <x v="453"/>
    <x v="1297"/>
    <n v="373"/>
    <x v="0"/>
    <s v="Madelene Upcott"/>
    <n v="2024"/>
    <m/>
    <n v="10.23"/>
    <n v="3815.79"/>
    <x v="5865"/>
  </r>
  <r>
    <x v="5932"/>
    <s v="SP20"/>
    <s v="P11"/>
    <s v="G2"/>
    <x v="78"/>
    <x v="352"/>
    <n v="71"/>
    <x v="0"/>
    <s v="Madelene Upcott"/>
    <n v="2023"/>
    <m/>
    <n v="10.23"/>
    <n v="726.33"/>
    <x v="5866"/>
  </r>
  <r>
    <x v="5933"/>
    <s v="SP20"/>
    <s v="P12"/>
    <s v="G2"/>
    <x v="412"/>
    <x v="299"/>
    <n v="413"/>
    <x v="0"/>
    <s v="Madelene Upcott"/>
    <n v="2023"/>
    <m/>
    <n v="4.74"/>
    <n v="1957.6200000000001"/>
    <x v="5867"/>
  </r>
  <r>
    <x v="5934"/>
    <s v="SP20"/>
    <s v="P12"/>
    <s v="G4"/>
    <x v="189"/>
    <x v="3650"/>
    <n v="80"/>
    <x v="0"/>
    <s v="Madelene Upcott"/>
    <n v="2023"/>
    <m/>
    <n v="4.74"/>
    <n v="379.20000000000005"/>
    <x v="5868"/>
  </r>
  <r>
    <x v="5935"/>
    <s v="SP20"/>
    <s v="P12"/>
    <s v="G6"/>
    <x v="88"/>
    <x v="2743"/>
    <n v="457"/>
    <x v="0"/>
    <s v="Madelene Upcott"/>
    <n v="2023"/>
    <m/>
    <n v="4.74"/>
    <n v="2166.1800000000003"/>
    <x v="5869"/>
  </r>
  <r>
    <x v="5936"/>
    <s v="SP20"/>
    <s v="P13"/>
    <s v="G1"/>
    <x v="203"/>
    <x v="1661"/>
    <n v="719"/>
    <x v="0"/>
    <s v="Madelene Upcott"/>
    <n v="2023"/>
    <m/>
    <n v="10.51"/>
    <n v="7556.69"/>
    <x v="5870"/>
  </r>
  <r>
    <x v="5937"/>
    <s v="SP20"/>
    <s v="P13"/>
    <s v="G5"/>
    <x v="58"/>
    <x v="3651"/>
    <n v="916"/>
    <x v="0"/>
    <s v="Madelene Upcott"/>
    <n v="2023"/>
    <m/>
    <n v="10.51"/>
    <n v="9627.16"/>
    <x v="5871"/>
  </r>
  <r>
    <x v="5938"/>
    <s v="SP20"/>
    <s v="P13"/>
    <s v="G6"/>
    <x v="296"/>
    <x v="2382"/>
    <n v="40"/>
    <x v="0"/>
    <s v="Madelene Upcott"/>
    <n v="2023"/>
    <m/>
    <n v="10.51"/>
    <n v="420.4"/>
    <x v="5872"/>
  </r>
  <r>
    <x v="5939"/>
    <s v="SP20"/>
    <s v="P13"/>
    <s v="G5"/>
    <x v="86"/>
    <x v="1319"/>
    <n v="999"/>
    <x v="0"/>
    <s v="Madelene Upcott"/>
    <n v="2023"/>
    <m/>
    <n v="10.51"/>
    <n v="10499.49"/>
    <x v="5873"/>
  </r>
  <r>
    <x v="5940"/>
    <s v="SP20"/>
    <s v="P14"/>
    <s v="G6"/>
    <x v="99"/>
    <x v="3652"/>
    <n v="700"/>
    <x v="0"/>
    <s v="Madelene Upcott"/>
    <n v="2023"/>
    <m/>
    <n v="6.43"/>
    <n v="4501"/>
    <x v="5874"/>
  </r>
  <r>
    <x v="5941"/>
    <s v="SP20"/>
    <s v="P14"/>
    <s v="G1"/>
    <x v="314"/>
    <x v="1490"/>
    <n v="284"/>
    <x v="0"/>
    <s v="Madelene Upcott"/>
    <n v="2023"/>
    <m/>
    <n v="6.43"/>
    <n v="1826.12"/>
    <x v="5875"/>
  </r>
  <r>
    <x v="5942"/>
    <s v="SP20"/>
    <s v="P14"/>
    <s v="G3"/>
    <x v="111"/>
    <x v="3258"/>
    <n v="234"/>
    <x v="0"/>
    <s v="Madelene Upcott"/>
    <n v="2024"/>
    <m/>
    <n v="6.43"/>
    <n v="1504.62"/>
    <x v="5876"/>
  </r>
  <r>
    <x v="5943"/>
    <s v="SP20"/>
    <s v="P15"/>
    <s v="G1"/>
    <x v="428"/>
    <x v="1155"/>
    <n v="212"/>
    <x v="0"/>
    <s v="Madelene Upcott"/>
    <n v="2024"/>
    <m/>
    <n v="12.41"/>
    <n v="2630.92"/>
    <x v="5877"/>
  </r>
  <r>
    <x v="5944"/>
    <s v="SP20"/>
    <s v="P16"/>
    <s v="G5"/>
    <x v="319"/>
    <x v="685"/>
    <n v="214"/>
    <x v="0"/>
    <s v="Madelene Upcott"/>
    <n v="2024"/>
    <m/>
    <n v="9.57"/>
    <n v="2047.98"/>
    <x v="5878"/>
  </r>
  <r>
    <x v="5945"/>
    <s v="SP20"/>
    <s v="P16"/>
    <s v="G6"/>
    <x v="390"/>
    <x v="3230"/>
    <n v="319"/>
    <x v="0"/>
    <s v="Madelene Upcott"/>
    <n v="2023"/>
    <m/>
    <n v="9.57"/>
    <n v="3052.83"/>
    <x v="5879"/>
  </r>
  <r>
    <x v="5946"/>
    <s v="SP20"/>
    <s v="P17"/>
    <s v="G2"/>
    <x v="307"/>
    <x v="3653"/>
    <n v="722"/>
    <x v="0"/>
    <s v="Madelene Upcott"/>
    <n v="2023"/>
    <m/>
    <n v="8.43"/>
    <n v="6086.46"/>
    <x v="5880"/>
  </r>
  <r>
    <x v="5947"/>
    <s v="SP20"/>
    <s v="P17"/>
    <s v="G5"/>
    <x v="316"/>
    <x v="559"/>
    <n v="905"/>
    <x v="0"/>
    <s v="Madelene Upcott"/>
    <n v="2024"/>
    <m/>
    <n v="8.43"/>
    <n v="7629.15"/>
    <x v="5881"/>
  </r>
  <r>
    <x v="5948"/>
    <s v="SP20"/>
    <s v="P17"/>
    <s v="G4"/>
    <x v="319"/>
    <x v="3654"/>
    <n v="686"/>
    <x v="0"/>
    <s v="Madelene Upcott"/>
    <n v="2024"/>
    <m/>
    <n v="8.43"/>
    <n v="5782.98"/>
    <x v="5882"/>
  </r>
  <r>
    <x v="5949"/>
    <s v="SP20"/>
    <s v="P18"/>
    <s v="G6"/>
    <x v="344"/>
    <x v="3655"/>
    <n v="1521"/>
    <x v="0"/>
    <s v="Madelene Upcott"/>
    <n v="2023"/>
    <m/>
    <n v="6.8"/>
    <n v="10342.799999999999"/>
    <x v="5883"/>
  </r>
  <r>
    <x v="5950"/>
    <s v="SP20"/>
    <s v="P19"/>
    <s v="G5"/>
    <x v="48"/>
    <x v="428"/>
    <n v="108"/>
    <x v="0"/>
    <s v="Madelene Upcott"/>
    <n v="2024"/>
    <m/>
    <n v="5.04"/>
    <n v="544.32000000000005"/>
    <x v="5884"/>
  </r>
  <r>
    <x v="5951"/>
    <s v="SP20"/>
    <s v="P19"/>
    <s v="G1"/>
    <x v="177"/>
    <x v="1775"/>
    <n v="26"/>
    <x v="0"/>
    <s v="Madelene Upcott"/>
    <n v="2023"/>
    <m/>
    <n v="5.04"/>
    <n v="131.04"/>
    <x v="5885"/>
  </r>
  <r>
    <x v="5952"/>
    <s v="SP20"/>
    <s v="P19"/>
    <s v="G1"/>
    <x v="269"/>
    <x v="1023"/>
    <n v="43"/>
    <x v="0"/>
    <s v="Madelene Upcott"/>
    <n v="2024"/>
    <m/>
    <n v="5.04"/>
    <n v="216.72"/>
    <x v="5886"/>
  </r>
  <r>
    <x v="5953"/>
    <s v="SP20"/>
    <s v="P19"/>
    <s v="G1"/>
    <x v="158"/>
    <x v="158"/>
    <n v="118"/>
    <x v="0"/>
    <s v="Madelene Upcott"/>
    <n v="2023"/>
    <m/>
    <n v="5.04"/>
    <n v="594.72"/>
    <x v="5887"/>
  </r>
  <r>
    <x v="5954"/>
    <s v="SP20"/>
    <s v="P19"/>
    <s v="G6"/>
    <x v="302"/>
    <x v="1902"/>
    <n v="277"/>
    <x v="0"/>
    <s v="Madelene Upcott"/>
    <n v="2023"/>
    <m/>
    <n v="5.04"/>
    <n v="1396.08"/>
    <x v="5888"/>
  </r>
  <r>
    <x v="5955"/>
    <s v="SP20"/>
    <s v="P20"/>
    <s v="G1"/>
    <x v="95"/>
    <x v="3656"/>
    <n v="198"/>
    <x v="1"/>
    <s v="Madelene Upcott"/>
    <n v="2024"/>
    <m/>
    <n v="2.76"/>
    <n v="546.4799999999999"/>
    <x v="5889"/>
  </r>
  <r>
    <x v="5956"/>
    <s v="SP20"/>
    <s v="P21"/>
    <s v="G6"/>
    <x v="248"/>
    <x v="3657"/>
    <n v="470"/>
    <x v="0"/>
    <s v="Madelene Upcott"/>
    <n v="2023"/>
    <m/>
    <n v="3.32"/>
    <n v="1560.3999999999999"/>
    <x v="5890"/>
  </r>
  <r>
    <x v="5957"/>
    <s v="SP20"/>
    <s v="P21"/>
    <s v="G6"/>
    <x v="93"/>
    <x v="1729"/>
    <n v="6"/>
    <x v="0"/>
    <s v="Madelene Upcott"/>
    <n v="2023"/>
    <m/>
    <n v="3.32"/>
    <n v="19.919999999999998"/>
    <x v="5891"/>
  </r>
  <r>
    <x v="5958"/>
    <s v="SP20"/>
    <s v="P21"/>
    <s v="G5"/>
    <x v="292"/>
    <x v="3658"/>
    <n v="1191"/>
    <x v="0"/>
    <s v="Madelene Upcott"/>
    <n v="2024"/>
    <m/>
    <n v="3.32"/>
    <n v="3954.12"/>
    <x v="5892"/>
  </r>
  <r>
    <x v="5959"/>
    <s v="SP20"/>
    <s v="P21"/>
    <s v="G6"/>
    <x v="82"/>
    <x v="833"/>
    <n v="194"/>
    <x v="0"/>
    <s v="Madelene Upcott"/>
    <n v="2024"/>
    <m/>
    <n v="3.32"/>
    <n v="644.07999999999993"/>
    <x v="5893"/>
  </r>
  <r>
    <x v="5960"/>
    <s v="SP20"/>
    <s v="P22"/>
    <s v="G2"/>
    <x v="164"/>
    <x v="3659"/>
    <n v="354"/>
    <x v="0"/>
    <s v="Madelene Upcott"/>
    <n v="2023"/>
    <m/>
    <n v="2.65"/>
    <n v="938.1"/>
    <x v="5894"/>
  </r>
  <r>
    <x v="5961"/>
    <s v="SP20"/>
    <s v="P22"/>
    <s v="G2"/>
    <x v="269"/>
    <x v="3660"/>
    <n v="403"/>
    <x v="0"/>
    <s v="Madelene Upcott"/>
    <n v="2024"/>
    <m/>
    <n v="2.65"/>
    <n v="1067.95"/>
    <x v="5895"/>
  </r>
  <r>
    <x v="5962"/>
    <s v="SP20"/>
    <s v="P22"/>
    <s v="G6"/>
    <x v="349"/>
    <x v="3661"/>
    <n v="608"/>
    <x v="1"/>
    <s v="Madelene Upcott"/>
    <n v="2024"/>
    <m/>
    <n v="2.65"/>
    <n v="1611.2"/>
    <x v="5896"/>
  </r>
  <r>
    <x v="5963"/>
    <s v="SP20"/>
    <s v="P22"/>
    <s v="G1"/>
    <x v="53"/>
    <x v="3662"/>
    <n v="309"/>
    <x v="2"/>
    <s v="Madelene Upcott"/>
    <n v="2024"/>
    <m/>
    <n v="2.65"/>
    <n v="818.85"/>
    <x v="5897"/>
  </r>
  <r>
    <x v="5964"/>
    <s v="SP20"/>
    <s v="P22"/>
    <s v="G5"/>
    <x v="233"/>
    <x v="3663"/>
    <n v="332"/>
    <x v="0"/>
    <s v="Madelene Upcott"/>
    <n v="2023"/>
    <m/>
    <n v="2.65"/>
    <n v="879.8"/>
    <x v="5898"/>
  </r>
  <r>
    <x v="5965"/>
    <s v="SP20"/>
    <s v="P01"/>
    <s v="G1"/>
    <x v="134"/>
    <x v="1743"/>
    <n v="201"/>
    <x v="3"/>
    <s v="Madelene Upcott"/>
    <n v="2024"/>
    <m/>
    <n v="5.26"/>
    <n v="1057.26"/>
    <x v="5899"/>
  </r>
  <r>
    <x v="5966"/>
    <s v="SP20"/>
    <s v="P01"/>
    <s v="G6"/>
    <x v="194"/>
    <x v="1457"/>
    <n v="115"/>
    <x v="0"/>
    <s v="Madelene Upcott"/>
    <n v="2024"/>
    <m/>
    <n v="5.26"/>
    <n v="604.9"/>
    <x v="5900"/>
  </r>
  <r>
    <x v="5967"/>
    <s v="SP20"/>
    <s v="P01"/>
    <s v="G2"/>
    <x v="297"/>
    <x v="3664"/>
    <n v="991"/>
    <x v="0"/>
    <s v="Madelene Upcott"/>
    <n v="2023"/>
    <m/>
    <n v="5.26"/>
    <n v="5212.66"/>
    <x v="5901"/>
  </r>
  <r>
    <x v="5968"/>
    <s v="SP20"/>
    <s v="P03"/>
    <s v="G2"/>
    <x v="353"/>
    <x v="1791"/>
    <n v="662"/>
    <x v="0"/>
    <s v="Madelene Upcott"/>
    <n v="2024"/>
    <m/>
    <n v="5.15"/>
    <n v="3409.3"/>
    <x v="5902"/>
  </r>
  <r>
    <x v="5969"/>
    <s v="SP20"/>
    <s v="P04"/>
    <s v="G2"/>
    <x v="185"/>
    <x v="830"/>
    <n v="902"/>
    <x v="0"/>
    <s v="Madelene Upcott"/>
    <n v="2023"/>
    <m/>
    <n v="3.85"/>
    <n v="3472.7000000000003"/>
    <x v="5903"/>
  </r>
  <r>
    <x v="5970"/>
    <s v="SP20"/>
    <s v="P04"/>
    <s v="G3"/>
    <x v="396"/>
    <x v="3665"/>
    <n v="1321"/>
    <x v="0"/>
    <s v="Madelene Upcott"/>
    <n v="2023"/>
    <m/>
    <n v="3.85"/>
    <n v="5085.8500000000004"/>
    <x v="5904"/>
  </r>
  <r>
    <x v="5971"/>
    <s v="SP20"/>
    <s v="P04"/>
    <s v="G6"/>
    <x v="349"/>
    <x v="3666"/>
    <n v="991"/>
    <x v="1"/>
    <s v="Madelene Upcott"/>
    <n v="2024"/>
    <m/>
    <n v="3.85"/>
    <n v="3815.35"/>
    <x v="5905"/>
  </r>
  <r>
    <x v="5972"/>
    <s v="SP20"/>
    <s v="P05"/>
    <s v="G6"/>
    <x v="381"/>
    <x v="3667"/>
    <n v="973"/>
    <x v="0"/>
    <s v="Madelene Upcott"/>
    <n v="2023"/>
    <m/>
    <n v="5.72"/>
    <n v="5565.5599999999995"/>
    <x v="5906"/>
  </r>
  <r>
    <x v="5973"/>
    <s v="SP20"/>
    <s v="P05"/>
    <s v="G1"/>
    <x v="416"/>
    <x v="1781"/>
    <n v="67"/>
    <x v="2"/>
    <s v="Madelene Upcott"/>
    <n v="2024"/>
    <m/>
    <n v="5.72"/>
    <n v="383.24"/>
    <x v="5907"/>
  </r>
  <r>
    <x v="5974"/>
    <s v="SP20"/>
    <s v="P07"/>
    <s v="G5"/>
    <x v="31"/>
    <x v="3668"/>
    <n v="244"/>
    <x v="0"/>
    <s v="Madelene Upcott"/>
    <n v="2023"/>
    <m/>
    <n v="9.94"/>
    <n v="2425.3599999999997"/>
    <x v="5908"/>
  </r>
  <r>
    <x v="5975"/>
    <s v="SP20"/>
    <s v="P07"/>
    <s v="G6"/>
    <x v="31"/>
    <x v="1746"/>
    <n v="193"/>
    <x v="0"/>
    <s v="Madelene Upcott"/>
    <n v="2023"/>
    <m/>
    <n v="9.94"/>
    <n v="1918.4199999999998"/>
    <x v="5909"/>
  </r>
  <r>
    <x v="5976"/>
    <s v="SP20"/>
    <s v="P07"/>
    <s v="G1"/>
    <x v="129"/>
    <x v="2354"/>
    <n v="225"/>
    <x v="0"/>
    <s v="Madelene Upcott"/>
    <n v="2023"/>
    <m/>
    <n v="9.94"/>
    <n v="2236.5"/>
    <x v="5910"/>
  </r>
  <r>
    <x v="5977"/>
    <s v="SP20"/>
    <s v="P07"/>
    <s v="G2"/>
    <x v="314"/>
    <x v="3485"/>
    <n v="209"/>
    <x v="0"/>
    <s v="Madelene Upcott"/>
    <n v="2023"/>
    <m/>
    <n v="9.94"/>
    <n v="2077.46"/>
    <x v="5911"/>
  </r>
  <r>
    <x v="5978"/>
    <s v="SP20"/>
    <s v="P08"/>
    <s v="G1"/>
    <x v="130"/>
    <x v="2774"/>
    <n v="557"/>
    <x v="0"/>
    <s v="Madelene Upcott"/>
    <n v="2023"/>
    <m/>
    <n v="7.73"/>
    <n v="4305.6100000000006"/>
    <x v="5912"/>
  </r>
  <r>
    <x v="5979"/>
    <s v="SP20"/>
    <s v="P08"/>
    <s v="G5"/>
    <x v="11"/>
    <x v="2043"/>
    <n v="67"/>
    <x v="2"/>
    <s v="Madelene Upcott"/>
    <n v="2024"/>
    <m/>
    <n v="7.73"/>
    <n v="517.91000000000008"/>
    <x v="5913"/>
  </r>
  <r>
    <x v="5980"/>
    <s v="SP20"/>
    <s v="P08"/>
    <s v="G6"/>
    <x v="315"/>
    <x v="2642"/>
    <n v="510"/>
    <x v="3"/>
    <s v="Madelene Upcott"/>
    <n v="2023"/>
    <m/>
    <n v="7.73"/>
    <n v="3942.3"/>
    <x v="5914"/>
  </r>
  <r>
    <x v="5981"/>
    <s v="SP20"/>
    <s v="P08"/>
    <s v="G6"/>
    <x v="96"/>
    <x v="2331"/>
    <n v="132"/>
    <x v="3"/>
    <s v="Madelene Upcott"/>
    <n v="2023"/>
    <m/>
    <n v="7.73"/>
    <n v="1020.36"/>
    <x v="5915"/>
  </r>
  <r>
    <x v="5982"/>
    <s v="SP20"/>
    <s v="P09"/>
    <s v="G6"/>
    <x v="236"/>
    <x v="1908"/>
    <n v="235"/>
    <x v="0"/>
    <s v="Madelene Upcott"/>
    <n v="2023"/>
    <m/>
    <n v="3.68"/>
    <n v="864.80000000000007"/>
    <x v="5916"/>
  </r>
  <r>
    <x v="5983"/>
    <s v="SP20"/>
    <s v="P10"/>
    <s v="G1"/>
    <x v="109"/>
    <x v="1168"/>
    <n v="268"/>
    <x v="0"/>
    <s v="Madelene Upcott"/>
    <n v="2024"/>
    <m/>
    <n v="8.2200000000000006"/>
    <n v="2202.96"/>
    <x v="5917"/>
  </r>
  <r>
    <x v="5984"/>
    <s v="SP20"/>
    <s v="P10"/>
    <s v="G2"/>
    <x v="380"/>
    <x v="1608"/>
    <n v="649"/>
    <x v="0"/>
    <s v="Madelene Upcott"/>
    <n v="2023"/>
    <m/>
    <n v="8.2200000000000006"/>
    <n v="5334.7800000000007"/>
    <x v="5918"/>
  </r>
  <r>
    <x v="5985"/>
    <s v="SP20"/>
    <s v="P10"/>
    <s v="G6"/>
    <x v="118"/>
    <x v="3669"/>
    <n v="411"/>
    <x v="0"/>
    <s v="Madelene Upcott"/>
    <n v="2023"/>
    <m/>
    <n v="8.2200000000000006"/>
    <n v="3378.42"/>
    <x v="5919"/>
  </r>
  <r>
    <x v="5986"/>
    <s v="SP20"/>
    <s v="P11"/>
    <s v="G3"/>
    <x v="267"/>
    <x v="2520"/>
    <n v="282"/>
    <x v="1"/>
    <s v="Madelene Upcott"/>
    <n v="2024"/>
    <m/>
    <n v="10.23"/>
    <n v="2884.86"/>
    <x v="5920"/>
  </r>
  <r>
    <x v="5987"/>
    <s v="SP20"/>
    <s v="P11"/>
    <s v="G6"/>
    <x v="50"/>
    <x v="665"/>
    <n v="360"/>
    <x v="0"/>
    <s v="Madelene Upcott"/>
    <n v="2023"/>
    <m/>
    <n v="10.23"/>
    <n v="3682.8"/>
    <x v="5921"/>
  </r>
  <r>
    <x v="5988"/>
    <s v="SP20"/>
    <s v="P13"/>
    <s v="G1"/>
    <x v="442"/>
    <x v="3670"/>
    <n v="1025"/>
    <x v="0"/>
    <s v="Madelene Upcott"/>
    <n v="2023"/>
    <m/>
    <n v="10.51"/>
    <n v="10772.75"/>
    <x v="5922"/>
  </r>
  <r>
    <x v="5989"/>
    <s v="SP20"/>
    <s v="P13"/>
    <s v="G6"/>
    <x v="26"/>
    <x v="3671"/>
    <n v="1934"/>
    <x v="0"/>
    <s v="Madelene Upcott"/>
    <n v="2023"/>
    <m/>
    <n v="10.51"/>
    <n v="20326.34"/>
    <x v="5923"/>
  </r>
  <r>
    <x v="5990"/>
    <s v="SP20"/>
    <s v="P13"/>
    <s v="G2"/>
    <x v="119"/>
    <x v="1530"/>
    <n v="685"/>
    <x v="2"/>
    <s v="Madelene Upcott"/>
    <n v="2024"/>
    <m/>
    <n v="10.51"/>
    <n v="7199.3499999999995"/>
    <x v="5924"/>
  </r>
  <r>
    <x v="5991"/>
    <s v="SP20"/>
    <s v="P13"/>
    <s v="G6"/>
    <x v="51"/>
    <x v="208"/>
    <n v="834"/>
    <x v="1"/>
    <s v="Madelene Upcott"/>
    <n v="2024"/>
    <m/>
    <n v="10.51"/>
    <n v="8765.34"/>
    <x v="5925"/>
  </r>
  <r>
    <x v="5992"/>
    <s v="SP20"/>
    <s v="P14"/>
    <s v="G2"/>
    <x v="104"/>
    <x v="3083"/>
    <n v="332"/>
    <x v="0"/>
    <s v="Madelene Upcott"/>
    <n v="2023"/>
    <m/>
    <n v="6.43"/>
    <n v="2134.7599999999998"/>
    <x v="5926"/>
  </r>
  <r>
    <x v="5993"/>
    <s v="SP20"/>
    <s v="P15"/>
    <s v="G1"/>
    <x v="190"/>
    <x v="2598"/>
    <n v="310"/>
    <x v="0"/>
    <s v="Madelene Upcott"/>
    <n v="2023"/>
    <m/>
    <n v="12.41"/>
    <n v="3847.1"/>
    <x v="5927"/>
  </r>
  <r>
    <x v="5994"/>
    <s v="SP20"/>
    <s v="P15"/>
    <s v="G1"/>
    <x v="274"/>
    <x v="3672"/>
    <n v="37"/>
    <x v="0"/>
    <s v="Madelene Upcott"/>
    <n v="2024"/>
    <m/>
    <n v="12.41"/>
    <n v="459.17"/>
    <x v="5928"/>
  </r>
  <r>
    <x v="5995"/>
    <s v="SP20"/>
    <s v="P16"/>
    <s v="G2"/>
    <x v="242"/>
    <x v="3673"/>
    <n v="439"/>
    <x v="0"/>
    <s v="Madelene Upcott"/>
    <n v="2023"/>
    <m/>
    <n v="9.57"/>
    <n v="4201.2300000000005"/>
    <x v="5929"/>
  </r>
  <r>
    <x v="5996"/>
    <s v="SP20"/>
    <s v="P16"/>
    <s v="G1"/>
    <x v="276"/>
    <x v="1792"/>
    <n v="299"/>
    <x v="0"/>
    <s v="Madelene Upcott"/>
    <n v="2023"/>
    <m/>
    <n v="9.57"/>
    <n v="2861.4300000000003"/>
    <x v="5930"/>
  </r>
  <r>
    <x v="5997"/>
    <s v="SP20"/>
    <s v="P16"/>
    <s v="G1"/>
    <x v="30"/>
    <x v="2988"/>
    <n v="320"/>
    <x v="3"/>
    <s v="Madelene Upcott"/>
    <n v="2024"/>
    <m/>
    <n v="9.57"/>
    <n v="3062.4"/>
    <x v="5931"/>
  </r>
  <r>
    <x v="5998"/>
    <s v="SP20"/>
    <s v="P17"/>
    <s v="G1"/>
    <x v="216"/>
    <x v="3674"/>
    <n v="940"/>
    <x v="0"/>
    <s v="Madelene Upcott"/>
    <n v="2024"/>
    <m/>
    <n v="8.43"/>
    <n v="7924.2"/>
    <x v="5932"/>
  </r>
  <r>
    <x v="5999"/>
    <s v="SP20"/>
    <s v="P18"/>
    <s v="G2"/>
    <x v="301"/>
    <x v="2682"/>
    <n v="749"/>
    <x v="0"/>
    <s v="Madelene Upcott"/>
    <n v="2023"/>
    <m/>
    <n v="6.8"/>
    <n v="5093.2"/>
    <x v="5933"/>
  </r>
  <r>
    <x v="6000"/>
    <s v="SP20"/>
    <s v="P18"/>
    <s v="G5"/>
    <x v="308"/>
    <x v="3675"/>
    <n v="1759"/>
    <x v="0"/>
    <s v="Madelene Upcott"/>
    <n v="2024"/>
    <m/>
    <n v="6.8"/>
    <n v="11961.199999999999"/>
    <x v="5934"/>
  </r>
  <r>
    <x v="6001"/>
    <s v="SP20"/>
    <s v="P18"/>
    <s v="G1"/>
    <x v="132"/>
    <x v="1695"/>
    <n v="531"/>
    <x v="0"/>
    <s v="Madelene Upcott"/>
    <n v="2023"/>
    <m/>
    <n v="6.8"/>
    <n v="3610.7999999999997"/>
    <x v="5935"/>
  </r>
  <r>
    <x v="6002"/>
    <s v="SP20"/>
    <s v="P18"/>
    <s v="G6"/>
    <x v="337"/>
    <x v="3676"/>
    <n v="1194"/>
    <x v="2"/>
    <s v="Madelene Upcott"/>
    <n v="2024"/>
    <m/>
    <n v="6.8"/>
    <n v="8119.2"/>
    <x v="5936"/>
  </r>
  <r>
    <x v="6003"/>
    <s v="SP20"/>
    <s v="P19"/>
    <s v="G1"/>
    <x v="198"/>
    <x v="3677"/>
    <n v="47"/>
    <x v="1"/>
    <s v="Madelene Upcott"/>
    <n v="2024"/>
    <m/>
    <n v="5.04"/>
    <n v="236.88"/>
    <x v="5937"/>
  </r>
  <r>
    <x v="6004"/>
    <s v="SP20"/>
    <s v="P19"/>
    <s v="G5"/>
    <x v="51"/>
    <x v="3678"/>
    <n v="213"/>
    <x v="1"/>
    <s v="Madelene Upcott"/>
    <n v="2024"/>
    <m/>
    <n v="5.04"/>
    <n v="1073.52"/>
    <x v="5938"/>
  </r>
  <r>
    <x v="6005"/>
    <s v="SP20"/>
    <s v="P19"/>
    <s v="G5"/>
    <x v="69"/>
    <x v="1793"/>
    <n v="65"/>
    <x v="0"/>
    <s v="Madelene Upcott"/>
    <n v="2023"/>
    <m/>
    <n v="5.04"/>
    <n v="327.60000000000002"/>
    <x v="5939"/>
  </r>
  <r>
    <x v="6006"/>
    <s v="SP20"/>
    <s v="P20"/>
    <s v="G3"/>
    <x v="329"/>
    <x v="3001"/>
    <n v="602"/>
    <x v="0"/>
    <s v="Madelene Upcott"/>
    <n v="2023"/>
    <m/>
    <n v="2.76"/>
    <n v="1661.52"/>
    <x v="5940"/>
  </r>
  <r>
    <x v="6007"/>
    <s v="SP20"/>
    <s v="P20"/>
    <s v="G5"/>
    <x v="20"/>
    <x v="3679"/>
    <n v="112"/>
    <x v="0"/>
    <s v="Madelene Upcott"/>
    <n v="2023"/>
    <m/>
    <n v="2.76"/>
    <n v="309.12"/>
    <x v="5941"/>
  </r>
  <r>
    <x v="6008"/>
    <s v="SP20"/>
    <s v="P21"/>
    <s v="G4"/>
    <x v="80"/>
    <x v="952"/>
    <n v="352"/>
    <x v="0"/>
    <s v="Madelene Upcott"/>
    <n v="2024"/>
    <m/>
    <n v="3.32"/>
    <n v="1168.6399999999999"/>
    <x v="5942"/>
  </r>
  <r>
    <x v="6009"/>
    <s v="SP20"/>
    <s v="P21"/>
    <s v="G6"/>
    <x v="103"/>
    <x v="1705"/>
    <n v="534"/>
    <x v="0"/>
    <s v="Madelene Upcott"/>
    <n v="2023"/>
    <m/>
    <n v="3.32"/>
    <n v="1772.8799999999999"/>
    <x v="5943"/>
  </r>
  <r>
    <x v="6010"/>
    <s v="SP20"/>
    <s v="P22"/>
    <s v="G4"/>
    <x v="298"/>
    <x v="73"/>
    <n v="54"/>
    <x v="0"/>
    <s v="Madelene Upcott"/>
    <n v="2024"/>
    <m/>
    <n v="2.65"/>
    <n v="143.1"/>
    <x v="5944"/>
  </r>
  <r>
    <x v="6011"/>
    <s v="SP20"/>
    <s v="P22"/>
    <s v="G6"/>
    <x v="302"/>
    <x v="3466"/>
    <n v="194"/>
    <x v="0"/>
    <s v="Madelene Upcott"/>
    <n v="2023"/>
    <m/>
    <n v="2.65"/>
    <n v="514.1"/>
    <x v="5945"/>
  </r>
  <r>
    <x v="6012"/>
    <s v="SP20"/>
    <s v="P22"/>
    <s v="G1"/>
    <x v="84"/>
    <x v="3680"/>
    <n v="564"/>
    <x v="3"/>
    <s v="Madelene Upcott"/>
    <n v="2023"/>
    <m/>
    <n v="2.65"/>
    <n v="1494.6"/>
    <x v="5946"/>
  </r>
  <r>
    <x v="6013"/>
    <s v="SP20"/>
    <s v="P22"/>
    <s v="G6"/>
    <x v="329"/>
    <x v="3681"/>
    <n v="399"/>
    <x v="0"/>
    <s v="Madelene Upcott"/>
    <n v="2023"/>
    <m/>
    <n v="2.65"/>
    <n v="1057.3499999999999"/>
    <x v="5947"/>
  </r>
  <r>
    <x v="6014"/>
    <s v="SP20"/>
    <s v="P22"/>
    <s v="G6"/>
    <x v="297"/>
    <x v="3682"/>
    <n v="603"/>
    <x v="0"/>
    <s v="Madelene Upcott"/>
    <n v="2023"/>
    <m/>
    <n v="2.65"/>
    <n v="1597.95"/>
    <x v="5948"/>
  </r>
  <r>
    <x v="6015"/>
    <s v="SP20"/>
    <s v="P22"/>
    <s v="G6"/>
    <x v="380"/>
    <x v="3683"/>
    <n v="587"/>
    <x v="0"/>
    <s v="Madelene Upcott"/>
    <n v="2023"/>
    <m/>
    <n v="2.65"/>
    <n v="1555.55"/>
    <x v="5949"/>
  </r>
  <r>
    <x v="6016"/>
    <s v="SP09"/>
    <s v="P01"/>
    <s v="G2"/>
    <x v="21"/>
    <x v="3113"/>
    <n v="998"/>
    <x v="0"/>
    <s v="Beverie Moffet"/>
    <n v="2023"/>
    <m/>
    <n v="5.26"/>
    <n v="5249.48"/>
    <x v="5950"/>
  </r>
  <r>
    <x v="6017"/>
    <s v="SP09"/>
    <s v="P01"/>
    <s v="G5"/>
    <x v="150"/>
    <x v="1127"/>
    <n v="143"/>
    <x v="0"/>
    <s v="Beverie Moffet"/>
    <n v="2023"/>
    <m/>
    <n v="5.26"/>
    <n v="752.18"/>
    <x v="5951"/>
  </r>
  <r>
    <x v="6018"/>
    <s v="SP09"/>
    <s v="P01"/>
    <s v="G4"/>
    <x v="293"/>
    <x v="1098"/>
    <n v="428"/>
    <x v="0"/>
    <s v="Beverie Moffet"/>
    <n v="2023"/>
    <m/>
    <n v="5.26"/>
    <n v="2251.2799999999997"/>
    <x v="5952"/>
  </r>
  <r>
    <x v="6019"/>
    <s v="SP09"/>
    <s v="P04"/>
    <s v="G5"/>
    <x v="398"/>
    <x v="1930"/>
    <n v="3"/>
    <x v="0"/>
    <s v="Beverie Moffet"/>
    <n v="2023"/>
    <m/>
    <n v="3.85"/>
    <n v="11.55"/>
    <x v="5953"/>
  </r>
  <r>
    <x v="6020"/>
    <s v="SP09"/>
    <s v="P04"/>
    <s v="G1"/>
    <x v="329"/>
    <x v="3684"/>
    <n v="1295"/>
    <x v="0"/>
    <s v="Beverie Moffet"/>
    <n v="2023"/>
    <m/>
    <n v="3.85"/>
    <n v="4985.75"/>
    <x v="5954"/>
  </r>
  <r>
    <x v="6021"/>
    <s v="SP09"/>
    <s v="P04"/>
    <s v="G6"/>
    <x v="263"/>
    <x v="2638"/>
    <n v="372"/>
    <x v="0"/>
    <s v="Beverie Moffet"/>
    <n v="2023"/>
    <m/>
    <n v="3.85"/>
    <n v="1432.2"/>
    <x v="5955"/>
  </r>
  <r>
    <x v="6022"/>
    <s v="SP09"/>
    <s v="P04"/>
    <s v="G3"/>
    <x v="156"/>
    <x v="470"/>
    <n v="800"/>
    <x v="0"/>
    <s v="Beverie Moffet"/>
    <n v="2023"/>
    <m/>
    <n v="3.85"/>
    <n v="3080"/>
    <x v="5956"/>
  </r>
  <r>
    <x v="6023"/>
    <s v="SP09"/>
    <s v="P04"/>
    <s v="G6"/>
    <x v="109"/>
    <x v="3685"/>
    <n v="581"/>
    <x v="0"/>
    <s v="Beverie Moffet"/>
    <n v="2024"/>
    <m/>
    <n v="3.85"/>
    <n v="2236.85"/>
    <x v="5957"/>
  </r>
  <r>
    <x v="6024"/>
    <s v="SP09"/>
    <s v="P05"/>
    <s v="G5"/>
    <x v="129"/>
    <x v="1186"/>
    <n v="1551"/>
    <x v="0"/>
    <s v="Beverie Moffet"/>
    <n v="2023"/>
    <m/>
    <n v="5.72"/>
    <n v="8871.7199999999993"/>
    <x v="5958"/>
  </r>
  <r>
    <x v="6025"/>
    <s v="SP09"/>
    <s v="P05"/>
    <s v="G1"/>
    <x v="304"/>
    <x v="3686"/>
    <n v="371"/>
    <x v="0"/>
    <s v="Beverie Moffet"/>
    <n v="2023"/>
    <m/>
    <n v="5.72"/>
    <n v="2122.12"/>
    <x v="5959"/>
  </r>
  <r>
    <x v="6026"/>
    <s v="SP09"/>
    <s v="P05"/>
    <s v="G3"/>
    <x v="60"/>
    <x v="2062"/>
    <n v="893"/>
    <x v="0"/>
    <s v="Beverie Moffet"/>
    <n v="2023"/>
    <m/>
    <n v="5.72"/>
    <n v="5107.96"/>
    <x v="5960"/>
  </r>
  <r>
    <x v="6027"/>
    <s v="SP09"/>
    <s v="P06"/>
    <s v="G3"/>
    <x v="193"/>
    <x v="3687"/>
    <n v="5"/>
    <x v="0"/>
    <s v="Beverie Moffet"/>
    <n v="2023"/>
    <m/>
    <n v="6.31"/>
    <n v="31.549999999999997"/>
    <x v="5961"/>
  </r>
  <r>
    <x v="6028"/>
    <s v="SP09"/>
    <s v="P08"/>
    <s v="G5"/>
    <x v="393"/>
    <x v="3039"/>
    <n v="401"/>
    <x v="0"/>
    <s v="Beverie Moffet"/>
    <n v="2024"/>
    <m/>
    <n v="7.73"/>
    <n v="3099.73"/>
    <x v="5962"/>
  </r>
  <r>
    <x v="6029"/>
    <s v="SP09"/>
    <s v="P08"/>
    <s v="G1"/>
    <x v="179"/>
    <x v="3688"/>
    <n v="33"/>
    <x v="0"/>
    <s v="Beverie Moffet"/>
    <n v="2023"/>
    <m/>
    <n v="7.73"/>
    <n v="255.09"/>
    <x v="5963"/>
  </r>
  <r>
    <x v="6030"/>
    <s v="SP09"/>
    <s v="P08"/>
    <s v="G4"/>
    <x v="292"/>
    <x v="3689"/>
    <n v="491"/>
    <x v="0"/>
    <s v="Beverie Moffet"/>
    <n v="2024"/>
    <m/>
    <n v="7.73"/>
    <n v="3795.4300000000003"/>
    <x v="5964"/>
  </r>
  <r>
    <x v="6031"/>
    <s v="SP09"/>
    <s v="P09"/>
    <s v="G1"/>
    <x v="283"/>
    <x v="3690"/>
    <n v="95"/>
    <x v="0"/>
    <s v="Beverie Moffet"/>
    <n v="2023"/>
    <m/>
    <n v="3.68"/>
    <n v="349.6"/>
    <x v="5965"/>
  </r>
  <r>
    <x v="6032"/>
    <s v="SP09"/>
    <s v="P10"/>
    <s v="G5"/>
    <x v="105"/>
    <x v="3610"/>
    <n v="636"/>
    <x v="1"/>
    <s v="Beverie Moffet"/>
    <n v="2024"/>
    <m/>
    <n v="8.2200000000000006"/>
    <n v="5227.92"/>
    <x v="5966"/>
  </r>
  <r>
    <x v="6033"/>
    <s v="SP09"/>
    <s v="P10"/>
    <s v="G5"/>
    <x v="14"/>
    <x v="1103"/>
    <n v="623"/>
    <x v="1"/>
    <s v="Beverie Moffet"/>
    <n v="2024"/>
    <m/>
    <n v="8.2200000000000006"/>
    <n v="5121.0600000000004"/>
    <x v="5967"/>
  </r>
  <r>
    <x v="6034"/>
    <s v="SP09"/>
    <s v="P10"/>
    <s v="G1"/>
    <x v="175"/>
    <x v="191"/>
    <n v="346"/>
    <x v="0"/>
    <s v="Beverie Moffet"/>
    <n v="2023"/>
    <m/>
    <n v="8.2200000000000006"/>
    <n v="2844.1200000000003"/>
    <x v="5968"/>
  </r>
  <r>
    <x v="6035"/>
    <s v="SP09"/>
    <s v="P10"/>
    <s v="G1"/>
    <x v="63"/>
    <x v="1109"/>
    <n v="201"/>
    <x v="0"/>
    <s v="Beverie Moffet"/>
    <n v="2023"/>
    <m/>
    <n v="8.2200000000000006"/>
    <n v="1652.22"/>
    <x v="5969"/>
  </r>
  <r>
    <x v="6036"/>
    <s v="SP09"/>
    <s v="P10"/>
    <s v="G6"/>
    <x v="144"/>
    <x v="486"/>
    <n v="45"/>
    <x v="1"/>
    <s v="Beverie Moffet"/>
    <n v="2024"/>
    <m/>
    <n v="8.2200000000000006"/>
    <n v="369.90000000000003"/>
    <x v="5970"/>
  </r>
  <r>
    <x v="6037"/>
    <s v="SP09"/>
    <s v="P10"/>
    <s v="G6"/>
    <x v="38"/>
    <x v="3691"/>
    <n v="195"/>
    <x v="0"/>
    <s v="Beverie Moffet"/>
    <n v="2024"/>
    <m/>
    <n v="8.2200000000000006"/>
    <n v="1602.9"/>
    <x v="5971"/>
  </r>
  <r>
    <x v="6038"/>
    <s v="SP09"/>
    <s v="P11"/>
    <s v="G5"/>
    <x v="175"/>
    <x v="3692"/>
    <n v="604"/>
    <x v="0"/>
    <s v="Beverie Moffet"/>
    <n v="2023"/>
    <m/>
    <n v="10.23"/>
    <n v="6178.92"/>
    <x v="5972"/>
  </r>
  <r>
    <x v="6039"/>
    <s v="SP09"/>
    <s v="P11"/>
    <s v="G3"/>
    <x v="131"/>
    <x v="1672"/>
    <n v="318"/>
    <x v="0"/>
    <s v="Beverie Moffet"/>
    <n v="2024"/>
    <m/>
    <n v="10.23"/>
    <n v="3253.1400000000003"/>
    <x v="5973"/>
  </r>
  <r>
    <x v="6040"/>
    <s v="SP09"/>
    <s v="P12"/>
    <s v="G1"/>
    <x v="106"/>
    <x v="1297"/>
    <n v="487"/>
    <x v="0"/>
    <s v="Beverie Moffet"/>
    <n v="2023"/>
    <m/>
    <n v="4.74"/>
    <n v="2308.38"/>
    <x v="5974"/>
  </r>
  <r>
    <x v="6041"/>
    <s v="SP09"/>
    <s v="P13"/>
    <s v="G5"/>
    <x v="103"/>
    <x v="51"/>
    <n v="831"/>
    <x v="0"/>
    <s v="Beverie Moffet"/>
    <n v="2023"/>
    <m/>
    <n v="10.51"/>
    <n v="8733.81"/>
    <x v="5975"/>
  </r>
  <r>
    <x v="6042"/>
    <s v="SP09"/>
    <s v="P13"/>
    <s v="G4"/>
    <x v="414"/>
    <x v="3693"/>
    <n v="10"/>
    <x v="0"/>
    <s v="Beverie Moffet"/>
    <n v="2023"/>
    <m/>
    <n v="10.51"/>
    <n v="105.1"/>
    <x v="5976"/>
  </r>
  <r>
    <x v="6043"/>
    <s v="SP09"/>
    <s v="P13"/>
    <s v="G1"/>
    <x v="292"/>
    <x v="3597"/>
    <n v="1788"/>
    <x v="0"/>
    <s v="Beverie Moffet"/>
    <n v="2024"/>
    <m/>
    <n v="10.51"/>
    <n v="18791.88"/>
    <x v="5977"/>
  </r>
  <r>
    <x v="6044"/>
    <s v="SP09"/>
    <s v="P13"/>
    <s v="G2"/>
    <x v="242"/>
    <x v="1087"/>
    <n v="357"/>
    <x v="0"/>
    <s v="Beverie Moffet"/>
    <n v="2023"/>
    <m/>
    <n v="10.51"/>
    <n v="3752.0699999999997"/>
    <x v="5978"/>
  </r>
  <r>
    <x v="6045"/>
    <s v="SP09"/>
    <s v="P13"/>
    <s v="G5"/>
    <x v="315"/>
    <x v="3694"/>
    <n v="2064"/>
    <x v="0"/>
    <s v="Beverie Moffet"/>
    <n v="2023"/>
    <m/>
    <n v="10.51"/>
    <n v="21692.639999999999"/>
    <x v="5979"/>
  </r>
  <r>
    <x v="6046"/>
    <s v="SP09"/>
    <s v="P13"/>
    <s v="G1"/>
    <x v="64"/>
    <x v="3695"/>
    <n v="521"/>
    <x v="0"/>
    <s v="Beverie Moffet"/>
    <n v="2023"/>
    <m/>
    <n v="10.51"/>
    <n v="5475.71"/>
    <x v="5980"/>
  </r>
  <r>
    <x v="6047"/>
    <s v="SP09"/>
    <s v="P14"/>
    <s v="G5"/>
    <x v="202"/>
    <x v="1469"/>
    <n v="280"/>
    <x v="0"/>
    <s v="Beverie Moffet"/>
    <n v="2023"/>
    <m/>
    <n v="6.43"/>
    <n v="1800.3999999999999"/>
    <x v="5981"/>
  </r>
  <r>
    <x v="6048"/>
    <s v="SP09"/>
    <s v="P14"/>
    <s v="G1"/>
    <x v="303"/>
    <x v="2653"/>
    <n v="428"/>
    <x v="0"/>
    <s v="Beverie Moffet"/>
    <n v="2024"/>
    <m/>
    <n v="6.43"/>
    <n v="2752.04"/>
    <x v="5982"/>
  </r>
  <r>
    <x v="6049"/>
    <s v="SP09"/>
    <s v="P14"/>
    <s v="G2"/>
    <x v="53"/>
    <x v="222"/>
    <n v="123"/>
    <x v="2"/>
    <s v="Beverie Moffet"/>
    <n v="2024"/>
    <m/>
    <n v="6.43"/>
    <n v="790.89"/>
    <x v="5983"/>
  </r>
  <r>
    <x v="6050"/>
    <s v="SP09"/>
    <s v="P14"/>
    <s v="G6"/>
    <x v="273"/>
    <x v="3696"/>
    <n v="509"/>
    <x v="1"/>
    <s v="Beverie Moffet"/>
    <n v="2024"/>
    <m/>
    <n v="6.43"/>
    <n v="3272.87"/>
    <x v="5984"/>
  </r>
  <r>
    <x v="6051"/>
    <s v="SP09"/>
    <s v="P16"/>
    <s v="G1"/>
    <x v="455"/>
    <x v="2252"/>
    <n v="392"/>
    <x v="0"/>
    <s v="Beverie Moffet"/>
    <n v="2024"/>
    <m/>
    <n v="9.57"/>
    <n v="3751.44"/>
    <x v="5985"/>
  </r>
  <r>
    <x v="6052"/>
    <s v="SP09"/>
    <s v="P17"/>
    <s v="G4"/>
    <x v="45"/>
    <x v="2340"/>
    <n v="331"/>
    <x v="0"/>
    <s v="Beverie Moffet"/>
    <n v="2023"/>
    <m/>
    <n v="8.43"/>
    <n v="2790.33"/>
    <x v="5986"/>
  </r>
  <r>
    <x v="6053"/>
    <s v="SP09"/>
    <s v="P17"/>
    <s v="G5"/>
    <x v="213"/>
    <x v="3697"/>
    <n v="572"/>
    <x v="0"/>
    <s v="Beverie Moffet"/>
    <n v="2023"/>
    <m/>
    <n v="8.43"/>
    <n v="4821.96"/>
    <x v="5987"/>
  </r>
  <r>
    <x v="6054"/>
    <s v="SP09"/>
    <s v="P18"/>
    <s v="G2"/>
    <x v="137"/>
    <x v="2783"/>
    <n v="712"/>
    <x v="2"/>
    <s v="Beverie Moffet"/>
    <n v="2024"/>
    <m/>
    <n v="6.8"/>
    <n v="4841.5999999999995"/>
    <x v="5988"/>
  </r>
  <r>
    <x v="6055"/>
    <s v="SP09"/>
    <s v="P19"/>
    <s v="G4"/>
    <x v="354"/>
    <x v="3698"/>
    <n v="343"/>
    <x v="0"/>
    <s v="Beverie Moffet"/>
    <n v="2024"/>
    <m/>
    <n v="5.04"/>
    <n v="1728.72"/>
    <x v="5989"/>
  </r>
  <r>
    <x v="6056"/>
    <s v="SP09"/>
    <s v="P20"/>
    <s v="G5"/>
    <x v="395"/>
    <x v="3699"/>
    <n v="196"/>
    <x v="0"/>
    <s v="Beverie Moffet"/>
    <n v="2024"/>
    <m/>
    <n v="2.76"/>
    <n v="540.95999999999992"/>
    <x v="5990"/>
  </r>
  <r>
    <x v="6057"/>
    <s v="SP09"/>
    <s v="P20"/>
    <s v="G1"/>
    <x v="78"/>
    <x v="126"/>
    <n v="400"/>
    <x v="0"/>
    <s v="Beverie Moffet"/>
    <n v="2023"/>
    <m/>
    <n v="2.76"/>
    <n v="1104"/>
    <x v="5991"/>
  </r>
  <r>
    <x v="6058"/>
    <s v="SP09"/>
    <s v="P20"/>
    <s v="G4"/>
    <x v="267"/>
    <x v="3700"/>
    <n v="1724"/>
    <x v="1"/>
    <s v="Beverie Moffet"/>
    <n v="2024"/>
    <m/>
    <n v="2.76"/>
    <n v="4758.24"/>
    <x v="5992"/>
  </r>
  <r>
    <x v="6059"/>
    <s v="SP09"/>
    <s v="P21"/>
    <s v="G3"/>
    <x v="347"/>
    <x v="1426"/>
    <n v="902"/>
    <x v="0"/>
    <s v="Beverie Moffet"/>
    <n v="2023"/>
    <m/>
    <n v="3.32"/>
    <n v="2994.64"/>
    <x v="5993"/>
  </r>
  <r>
    <x v="6060"/>
    <s v="SP09"/>
    <s v="P21"/>
    <s v="G1"/>
    <x v="295"/>
    <x v="3701"/>
    <n v="296"/>
    <x v="0"/>
    <s v="Beverie Moffet"/>
    <n v="2023"/>
    <m/>
    <n v="3.32"/>
    <n v="982.71999999999991"/>
    <x v="5994"/>
  </r>
  <r>
    <x v="6061"/>
    <s v="SP09"/>
    <s v="P01"/>
    <s v="G1"/>
    <x v="62"/>
    <x v="2954"/>
    <n v="473"/>
    <x v="0"/>
    <s v="Beverie Moffet"/>
    <n v="2023"/>
    <m/>
    <n v="5.26"/>
    <n v="2487.98"/>
    <x v="5995"/>
  </r>
  <r>
    <x v="6062"/>
    <s v="SP09"/>
    <s v="P01"/>
    <s v="G1"/>
    <x v="269"/>
    <x v="2266"/>
    <n v="463"/>
    <x v="0"/>
    <s v="Beverie Moffet"/>
    <n v="2024"/>
    <m/>
    <n v="5.26"/>
    <n v="2435.38"/>
    <x v="5996"/>
  </r>
  <r>
    <x v="6063"/>
    <s v="SP09"/>
    <s v="P01"/>
    <s v="G5"/>
    <x v="444"/>
    <x v="3702"/>
    <n v="787"/>
    <x v="0"/>
    <s v="Beverie Moffet"/>
    <n v="2024"/>
    <m/>
    <n v="5.26"/>
    <n v="4139.62"/>
    <x v="5997"/>
  </r>
  <r>
    <x v="6064"/>
    <s v="SP09"/>
    <s v="P03"/>
    <s v="G5"/>
    <x v="204"/>
    <x v="2634"/>
    <n v="94"/>
    <x v="0"/>
    <s v="Beverie Moffet"/>
    <n v="2023"/>
    <m/>
    <n v="5.15"/>
    <n v="484.1"/>
    <x v="5998"/>
  </r>
  <r>
    <x v="6065"/>
    <s v="SP09"/>
    <s v="P04"/>
    <s v="G3"/>
    <x v="176"/>
    <x v="955"/>
    <n v="383"/>
    <x v="3"/>
    <s v="Beverie Moffet"/>
    <n v="2023"/>
    <m/>
    <n v="3.85"/>
    <n v="1474.55"/>
    <x v="5999"/>
  </r>
  <r>
    <x v="6066"/>
    <s v="SP09"/>
    <s v="P04"/>
    <s v="G5"/>
    <x v="431"/>
    <x v="3703"/>
    <n v="122"/>
    <x v="0"/>
    <s v="Beverie Moffet"/>
    <n v="2023"/>
    <m/>
    <n v="3.85"/>
    <n v="469.7"/>
    <x v="6000"/>
  </r>
  <r>
    <x v="6067"/>
    <s v="SP09"/>
    <s v="P04"/>
    <s v="G2"/>
    <x v="140"/>
    <x v="3704"/>
    <n v="876"/>
    <x v="0"/>
    <s v="Beverie Moffet"/>
    <n v="2023"/>
    <m/>
    <n v="3.85"/>
    <n v="3372.6"/>
    <x v="6001"/>
  </r>
  <r>
    <x v="6068"/>
    <s v="SP09"/>
    <s v="P04"/>
    <s v="G3"/>
    <x v="336"/>
    <x v="3517"/>
    <n v="741"/>
    <x v="3"/>
    <s v="Beverie Moffet"/>
    <n v="2023"/>
    <m/>
    <n v="3.85"/>
    <n v="2852.85"/>
    <x v="6002"/>
  </r>
  <r>
    <x v="6069"/>
    <s v="SP09"/>
    <s v="P04"/>
    <s v="G2"/>
    <x v="230"/>
    <x v="3705"/>
    <n v="257"/>
    <x v="0"/>
    <s v="Beverie Moffet"/>
    <n v="2023"/>
    <m/>
    <n v="3.85"/>
    <n v="989.45"/>
    <x v="6003"/>
  </r>
  <r>
    <x v="6070"/>
    <s v="SP09"/>
    <s v="P04"/>
    <s v="G1"/>
    <x v="238"/>
    <x v="930"/>
    <n v="869"/>
    <x v="3"/>
    <s v="Beverie Moffet"/>
    <n v="2024"/>
    <m/>
    <n v="3.85"/>
    <n v="3345.65"/>
    <x v="6004"/>
  </r>
  <r>
    <x v="6071"/>
    <s v="SP09"/>
    <s v="P04"/>
    <s v="G1"/>
    <x v="324"/>
    <x v="3706"/>
    <n v="211"/>
    <x v="0"/>
    <s v="Beverie Moffet"/>
    <n v="2024"/>
    <m/>
    <n v="3.85"/>
    <n v="812.35"/>
    <x v="6005"/>
  </r>
  <r>
    <x v="6072"/>
    <s v="SP09"/>
    <s v="P04"/>
    <s v="G2"/>
    <x v="391"/>
    <x v="910"/>
    <n v="624"/>
    <x v="0"/>
    <s v="Beverie Moffet"/>
    <n v="2024"/>
    <m/>
    <n v="3.85"/>
    <n v="2402.4"/>
    <x v="6006"/>
  </r>
  <r>
    <x v="6073"/>
    <s v="SP09"/>
    <s v="P04"/>
    <s v="G6"/>
    <x v="187"/>
    <x v="3707"/>
    <n v="1701"/>
    <x v="0"/>
    <s v="Beverie Moffet"/>
    <n v="2024"/>
    <m/>
    <n v="3.85"/>
    <n v="6548.85"/>
    <x v="6007"/>
  </r>
  <r>
    <x v="6074"/>
    <s v="SP09"/>
    <s v="P04"/>
    <s v="G4"/>
    <x v="280"/>
    <x v="25"/>
    <n v="1085"/>
    <x v="0"/>
    <s v="Beverie Moffet"/>
    <n v="2024"/>
    <m/>
    <n v="3.85"/>
    <n v="4177.25"/>
    <x v="6008"/>
  </r>
  <r>
    <x v="6075"/>
    <s v="SP09"/>
    <s v="P04"/>
    <s v="G4"/>
    <x v="225"/>
    <x v="2233"/>
    <n v="591"/>
    <x v="1"/>
    <s v="Beverie Moffet"/>
    <n v="2024"/>
    <m/>
    <n v="3.85"/>
    <n v="2275.35"/>
    <x v="6009"/>
  </r>
  <r>
    <x v="6076"/>
    <s v="SP09"/>
    <s v="P04"/>
    <s v="G5"/>
    <x v="82"/>
    <x v="63"/>
    <n v="542"/>
    <x v="0"/>
    <s v="Beverie Moffet"/>
    <n v="2024"/>
    <m/>
    <n v="3.85"/>
    <n v="2086.7000000000003"/>
    <x v="6010"/>
  </r>
  <r>
    <x v="6077"/>
    <s v="SP09"/>
    <s v="P05"/>
    <s v="G3"/>
    <x v="348"/>
    <x v="3708"/>
    <n v="595"/>
    <x v="0"/>
    <s v="Beverie Moffet"/>
    <n v="2024"/>
    <m/>
    <n v="5.72"/>
    <n v="3403.3999999999996"/>
    <x v="6011"/>
  </r>
  <r>
    <x v="6078"/>
    <s v="SP09"/>
    <s v="P05"/>
    <s v="G4"/>
    <x v="60"/>
    <x v="3709"/>
    <n v="1399"/>
    <x v="0"/>
    <s v="Beverie Moffet"/>
    <n v="2023"/>
    <m/>
    <n v="5.72"/>
    <n v="8002.28"/>
    <x v="6012"/>
  </r>
  <r>
    <x v="6079"/>
    <s v="SP09"/>
    <s v="P05"/>
    <s v="G6"/>
    <x v="84"/>
    <x v="708"/>
    <n v="948"/>
    <x v="0"/>
    <s v="Beverie Moffet"/>
    <n v="2023"/>
    <m/>
    <n v="5.72"/>
    <n v="5422.5599999999995"/>
    <x v="6013"/>
  </r>
  <r>
    <x v="6080"/>
    <s v="SP09"/>
    <s v="P05"/>
    <s v="G2"/>
    <x v="267"/>
    <x v="3710"/>
    <n v="1204"/>
    <x v="1"/>
    <s v="Beverie Moffet"/>
    <n v="2024"/>
    <m/>
    <n v="5.72"/>
    <n v="6886.88"/>
    <x v="6014"/>
  </r>
  <r>
    <x v="6081"/>
    <s v="SP09"/>
    <s v="P05"/>
    <s v="G3"/>
    <x v="315"/>
    <x v="1169"/>
    <n v="882"/>
    <x v="0"/>
    <s v="Beverie Moffet"/>
    <n v="2023"/>
    <m/>
    <n v="5.72"/>
    <n v="5045.04"/>
    <x v="6015"/>
  </r>
  <r>
    <x v="6082"/>
    <s v="SP09"/>
    <s v="P05"/>
    <s v="G5"/>
    <x v="41"/>
    <x v="1097"/>
    <n v="614"/>
    <x v="0"/>
    <s v="Beverie Moffet"/>
    <n v="2024"/>
    <m/>
    <n v="5.72"/>
    <n v="3512.08"/>
    <x v="6016"/>
  </r>
  <r>
    <x v="6083"/>
    <s v="SP09"/>
    <s v="P07"/>
    <s v="G6"/>
    <x v="146"/>
    <x v="3133"/>
    <n v="167"/>
    <x v="0"/>
    <s v="Beverie Moffet"/>
    <n v="2024"/>
    <m/>
    <n v="9.94"/>
    <n v="1659.98"/>
    <x v="6017"/>
  </r>
  <r>
    <x v="6084"/>
    <s v="SP09"/>
    <s v="P07"/>
    <s v="G6"/>
    <x v="204"/>
    <x v="3209"/>
    <n v="197"/>
    <x v="0"/>
    <s v="Beverie Moffet"/>
    <n v="2023"/>
    <m/>
    <n v="9.94"/>
    <n v="1958.1799999999998"/>
    <x v="6018"/>
  </r>
  <r>
    <x v="6085"/>
    <s v="SP09"/>
    <s v="P07"/>
    <s v="G2"/>
    <x v="433"/>
    <x v="2198"/>
    <n v="173"/>
    <x v="0"/>
    <s v="Beverie Moffet"/>
    <n v="2023"/>
    <m/>
    <n v="9.94"/>
    <n v="1719.62"/>
    <x v="6019"/>
  </r>
  <r>
    <x v="6086"/>
    <s v="SP09"/>
    <s v="P08"/>
    <s v="G1"/>
    <x v="13"/>
    <x v="1186"/>
    <n v="388"/>
    <x v="0"/>
    <s v="Beverie Moffet"/>
    <n v="2024"/>
    <m/>
    <n v="7.73"/>
    <n v="2999.2400000000002"/>
    <x v="6020"/>
  </r>
  <r>
    <x v="6087"/>
    <s v="SP09"/>
    <s v="P08"/>
    <s v="G1"/>
    <x v="199"/>
    <x v="2433"/>
    <n v="474"/>
    <x v="0"/>
    <s v="Beverie Moffet"/>
    <n v="2024"/>
    <m/>
    <n v="7.73"/>
    <n v="3664.02"/>
    <x v="6021"/>
  </r>
  <r>
    <x v="6088"/>
    <s v="SP09"/>
    <s v="P08"/>
    <s v="G4"/>
    <x v="124"/>
    <x v="2018"/>
    <n v="408"/>
    <x v="0"/>
    <s v="Beverie Moffet"/>
    <n v="2023"/>
    <m/>
    <n v="7.73"/>
    <n v="3153.84"/>
    <x v="6022"/>
  </r>
  <r>
    <x v="6089"/>
    <s v="SP09"/>
    <s v="P08"/>
    <s v="G5"/>
    <x v="98"/>
    <x v="3338"/>
    <n v="545"/>
    <x v="1"/>
    <s v="Beverie Moffet"/>
    <n v="2024"/>
    <m/>
    <n v="7.73"/>
    <n v="4212.8500000000004"/>
    <x v="6023"/>
  </r>
  <r>
    <x v="6090"/>
    <s v="SP09"/>
    <s v="P09"/>
    <s v="G6"/>
    <x v="129"/>
    <x v="910"/>
    <n v="256"/>
    <x v="3"/>
    <s v="Beverie Moffet"/>
    <n v="2023"/>
    <m/>
    <n v="3.68"/>
    <n v="942.08"/>
    <x v="6024"/>
  </r>
  <r>
    <x v="6091"/>
    <s v="SP09"/>
    <s v="P10"/>
    <s v="G5"/>
    <x v="88"/>
    <x v="2727"/>
    <n v="620"/>
    <x v="0"/>
    <s v="Beverie Moffet"/>
    <n v="2023"/>
    <m/>
    <n v="8.2200000000000006"/>
    <n v="5096.4000000000005"/>
    <x v="6025"/>
  </r>
  <r>
    <x v="6092"/>
    <s v="SP09"/>
    <s v="P10"/>
    <s v="G5"/>
    <x v="181"/>
    <x v="510"/>
    <n v="29"/>
    <x v="0"/>
    <s v="Beverie Moffet"/>
    <n v="2023"/>
    <m/>
    <n v="8.2200000000000006"/>
    <n v="238.38000000000002"/>
    <x v="6026"/>
  </r>
  <r>
    <x v="6093"/>
    <s v="SP09"/>
    <s v="P12"/>
    <s v="G1"/>
    <x v="382"/>
    <x v="3711"/>
    <n v="416"/>
    <x v="0"/>
    <s v="Beverie Moffet"/>
    <n v="2024"/>
    <m/>
    <n v="4.74"/>
    <n v="1971.8400000000001"/>
    <x v="6027"/>
  </r>
  <r>
    <x v="6094"/>
    <s v="SP09"/>
    <s v="P12"/>
    <s v="G1"/>
    <x v="342"/>
    <x v="3712"/>
    <n v="596"/>
    <x v="0"/>
    <s v="Beverie Moffet"/>
    <n v="2024"/>
    <m/>
    <n v="4.74"/>
    <n v="2825.04"/>
    <x v="6028"/>
  </r>
  <r>
    <x v="6095"/>
    <s v="SP09"/>
    <s v="P13"/>
    <s v="G2"/>
    <x v="134"/>
    <x v="1645"/>
    <n v="201"/>
    <x v="0"/>
    <s v="Beverie Moffet"/>
    <n v="2024"/>
    <m/>
    <n v="10.51"/>
    <n v="2112.5099999999998"/>
    <x v="6029"/>
  </r>
  <r>
    <x v="6096"/>
    <s v="SP09"/>
    <s v="P13"/>
    <s v="G4"/>
    <x v="206"/>
    <x v="3711"/>
    <n v="601"/>
    <x v="0"/>
    <s v="Beverie Moffet"/>
    <n v="2023"/>
    <m/>
    <n v="10.51"/>
    <n v="6316.51"/>
    <x v="6030"/>
  </r>
  <r>
    <x v="6097"/>
    <s v="SP09"/>
    <s v="P13"/>
    <s v="G1"/>
    <x v="61"/>
    <x v="3713"/>
    <n v="1726"/>
    <x v="3"/>
    <s v="Beverie Moffet"/>
    <n v="2024"/>
    <m/>
    <n v="10.51"/>
    <n v="18140.259999999998"/>
    <x v="6031"/>
  </r>
  <r>
    <x v="6098"/>
    <s v="SP09"/>
    <s v="P13"/>
    <s v="G2"/>
    <x v="253"/>
    <x v="3714"/>
    <n v="238"/>
    <x v="0"/>
    <s v="Beverie Moffet"/>
    <n v="2023"/>
    <m/>
    <n v="10.51"/>
    <n v="2501.38"/>
    <x v="6032"/>
  </r>
  <r>
    <x v="6099"/>
    <s v="SP09"/>
    <s v="P13"/>
    <s v="G3"/>
    <x v="380"/>
    <x v="1549"/>
    <n v="453"/>
    <x v="0"/>
    <s v="Beverie Moffet"/>
    <n v="2023"/>
    <m/>
    <n v="10.51"/>
    <n v="4761.03"/>
    <x v="6033"/>
  </r>
  <r>
    <x v="6100"/>
    <s v="SP09"/>
    <s v="P13"/>
    <s v="G4"/>
    <x v="346"/>
    <x v="1169"/>
    <n v="588"/>
    <x v="2"/>
    <s v="Beverie Moffet"/>
    <n v="2024"/>
    <m/>
    <n v="10.51"/>
    <n v="6179.88"/>
    <x v="6034"/>
  </r>
  <r>
    <x v="6101"/>
    <s v="SP09"/>
    <s v="P13"/>
    <s v="G6"/>
    <x v="362"/>
    <x v="3715"/>
    <n v="185"/>
    <x v="1"/>
    <s v="Beverie Moffet"/>
    <n v="2024"/>
    <m/>
    <n v="10.51"/>
    <n v="1944.35"/>
    <x v="6035"/>
  </r>
  <r>
    <x v="6102"/>
    <s v="SP09"/>
    <s v="P13"/>
    <s v="G1"/>
    <x v="2"/>
    <x v="2307"/>
    <n v="866"/>
    <x v="0"/>
    <s v="Beverie Moffet"/>
    <n v="2024"/>
    <m/>
    <n v="10.51"/>
    <n v="9101.66"/>
    <x v="6036"/>
  </r>
  <r>
    <x v="6103"/>
    <s v="SP09"/>
    <s v="P13"/>
    <s v="G5"/>
    <x v="354"/>
    <x v="542"/>
    <n v="278"/>
    <x v="0"/>
    <s v="Beverie Moffet"/>
    <n v="2024"/>
    <m/>
    <n v="10.51"/>
    <n v="2921.7799999999997"/>
    <x v="6037"/>
  </r>
  <r>
    <x v="6104"/>
    <s v="SP09"/>
    <s v="P14"/>
    <s v="G1"/>
    <x v="54"/>
    <x v="2207"/>
    <n v="31"/>
    <x v="1"/>
    <s v="Beverie Moffet"/>
    <n v="2024"/>
    <m/>
    <n v="6.43"/>
    <n v="199.32999999999998"/>
    <x v="6038"/>
  </r>
  <r>
    <x v="6105"/>
    <s v="SP09"/>
    <s v="P14"/>
    <s v="G3"/>
    <x v="350"/>
    <x v="3367"/>
    <n v="449"/>
    <x v="0"/>
    <s v="Beverie Moffet"/>
    <n v="2023"/>
    <m/>
    <n v="6.43"/>
    <n v="2887.0699999999997"/>
    <x v="6039"/>
  </r>
  <r>
    <x v="6106"/>
    <s v="SP09"/>
    <s v="P16"/>
    <s v="G6"/>
    <x v="299"/>
    <x v="3716"/>
    <n v="352"/>
    <x v="0"/>
    <s v="Beverie Moffet"/>
    <n v="2023"/>
    <m/>
    <n v="9.57"/>
    <n v="3368.6400000000003"/>
    <x v="6040"/>
  </r>
  <r>
    <x v="6107"/>
    <s v="SP09"/>
    <s v="P17"/>
    <s v="G5"/>
    <x v="143"/>
    <x v="3142"/>
    <n v="444"/>
    <x v="0"/>
    <s v="Beverie Moffet"/>
    <n v="2023"/>
    <m/>
    <n v="8.43"/>
    <n v="3742.92"/>
    <x v="6041"/>
  </r>
  <r>
    <x v="6108"/>
    <s v="SP09"/>
    <s v="P17"/>
    <s v="G1"/>
    <x v="311"/>
    <x v="3717"/>
    <n v="1243"/>
    <x v="0"/>
    <s v="Beverie Moffet"/>
    <n v="2023"/>
    <m/>
    <n v="8.43"/>
    <n v="10478.49"/>
    <x v="6042"/>
  </r>
  <r>
    <x v="6109"/>
    <s v="SP09"/>
    <s v="P19"/>
    <s v="G1"/>
    <x v="114"/>
    <x v="3718"/>
    <n v="335"/>
    <x v="0"/>
    <s v="Beverie Moffet"/>
    <n v="2023"/>
    <m/>
    <n v="5.04"/>
    <n v="1688.4"/>
    <x v="6043"/>
  </r>
  <r>
    <x v="6110"/>
    <s v="SP09"/>
    <s v="P19"/>
    <s v="G2"/>
    <x v="16"/>
    <x v="3719"/>
    <n v="363"/>
    <x v="1"/>
    <s v="Beverie Moffet"/>
    <n v="2024"/>
    <m/>
    <n v="5.04"/>
    <n v="1829.52"/>
    <x v="6044"/>
  </r>
  <r>
    <x v="6111"/>
    <s v="SP09"/>
    <s v="P20"/>
    <s v="G2"/>
    <x v="49"/>
    <x v="1274"/>
    <n v="1158"/>
    <x v="2"/>
    <s v="Beverie Moffet"/>
    <n v="2024"/>
    <m/>
    <n v="2.76"/>
    <n v="3196.08"/>
    <x v="6045"/>
  </r>
  <r>
    <x v="6112"/>
    <s v="SP09"/>
    <s v="P21"/>
    <s v="G1"/>
    <x v="284"/>
    <x v="1951"/>
    <n v="462"/>
    <x v="3"/>
    <s v="Beverie Moffet"/>
    <n v="2024"/>
    <m/>
    <n v="3.32"/>
    <n v="1533.84"/>
    <x v="6046"/>
  </r>
  <r>
    <x v="6113"/>
    <s v="SP09"/>
    <s v="P21"/>
    <s v="G2"/>
    <x v="268"/>
    <x v="2476"/>
    <n v="160"/>
    <x v="0"/>
    <s v="Beverie Moffet"/>
    <n v="2024"/>
    <m/>
    <n v="3.32"/>
    <n v="531.19999999999993"/>
    <x v="6047"/>
  </r>
  <r>
    <x v="6114"/>
    <s v="SP09"/>
    <s v="P21"/>
    <s v="G4"/>
    <x v="187"/>
    <x v="156"/>
    <n v="659"/>
    <x v="0"/>
    <s v="Beverie Moffet"/>
    <n v="2024"/>
    <m/>
    <n v="3.32"/>
    <n v="2187.88"/>
    <x v="6048"/>
  </r>
  <r>
    <x v="6115"/>
    <s v="SP09"/>
    <s v="P21"/>
    <s v="G6"/>
    <x v="226"/>
    <x v="3720"/>
    <n v="1726"/>
    <x v="0"/>
    <s v="Beverie Moffet"/>
    <n v="2024"/>
    <m/>
    <n v="3.32"/>
    <n v="5730.32"/>
    <x v="6049"/>
  </r>
  <r>
    <x v="6116"/>
    <s v="SP09"/>
    <s v="P21"/>
    <s v="G5"/>
    <x v="431"/>
    <x v="3721"/>
    <n v="145"/>
    <x v="0"/>
    <s v="Beverie Moffet"/>
    <n v="2023"/>
    <m/>
    <n v="3.32"/>
    <n v="481.4"/>
    <x v="6050"/>
  </r>
  <r>
    <x v="6117"/>
    <s v="SP09"/>
    <s v="P22"/>
    <s v="G2"/>
    <x v="423"/>
    <x v="3722"/>
    <n v="434"/>
    <x v="0"/>
    <s v="Beverie Moffet"/>
    <n v="2024"/>
    <m/>
    <n v="2.65"/>
    <n v="1150.0999999999999"/>
    <x v="6051"/>
  </r>
  <r>
    <x v="6118"/>
    <s v="SP09"/>
    <s v="P22"/>
    <s v="G1"/>
    <x v="103"/>
    <x v="2900"/>
    <n v="160"/>
    <x v="0"/>
    <s v="Beverie Moffet"/>
    <n v="2023"/>
    <m/>
    <n v="2.65"/>
    <n v="424"/>
    <x v="6052"/>
  </r>
  <r>
    <x v="6119"/>
    <s v="SP09"/>
    <s v="P22"/>
    <s v="G1"/>
    <x v="291"/>
    <x v="1956"/>
    <n v="290"/>
    <x v="0"/>
    <s v="Beverie Moffet"/>
    <n v="2023"/>
    <m/>
    <n v="2.65"/>
    <n v="768.5"/>
    <x v="6053"/>
  </r>
  <r>
    <x v="6120"/>
    <s v="SP09"/>
    <s v="P22"/>
    <s v="G1"/>
    <x v="105"/>
    <x v="3075"/>
    <n v="353"/>
    <x v="3"/>
    <s v="Beverie Moffet"/>
    <n v="2024"/>
    <m/>
    <n v="2.65"/>
    <n v="935.44999999999993"/>
    <x v="5779"/>
  </r>
  <r>
    <x v="6121"/>
    <s v="SP09"/>
    <s v="P01"/>
    <s v="G1"/>
    <x v="47"/>
    <x v="1150"/>
    <n v="211"/>
    <x v="2"/>
    <s v="Beverie Moffet"/>
    <n v="2024"/>
    <m/>
    <n v="5.26"/>
    <n v="1109.8599999999999"/>
    <x v="6054"/>
  </r>
  <r>
    <x v="6122"/>
    <s v="SP09"/>
    <s v="P01"/>
    <s v="G1"/>
    <x v="45"/>
    <x v="3723"/>
    <n v="31"/>
    <x v="0"/>
    <s v="Beverie Moffet"/>
    <n v="2023"/>
    <m/>
    <n v="5.26"/>
    <n v="163.06"/>
    <x v="6055"/>
  </r>
  <r>
    <x v="6123"/>
    <s v="SP09"/>
    <s v="P01"/>
    <s v="G5"/>
    <x v="315"/>
    <x v="1221"/>
    <n v="165"/>
    <x v="0"/>
    <s v="Beverie Moffet"/>
    <n v="2023"/>
    <m/>
    <n v="5.26"/>
    <n v="867.9"/>
    <x v="6056"/>
  </r>
  <r>
    <x v="6124"/>
    <s v="SP09"/>
    <s v="P01"/>
    <s v="G1"/>
    <x v="329"/>
    <x v="3724"/>
    <n v="626"/>
    <x v="0"/>
    <s v="Beverie Moffet"/>
    <n v="2023"/>
    <m/>
    <n v="5.26"/>
    <n v="3292.7599999999998"/>
    <x v="6057"/>
  </r>
  <r>
    <x v="6125"/>
    <s v="SP09"/>
    <s v="P01"/>
    <s v="G2"/>
    <x v="253"/>
    <x v="3725"/>
    <n v="183"/>
    <x v="0"/>
    <s v="Beverie Moffet"/>
    <n v="2023"/>
    <m/>
    <n v="5.26"/>
    <n v="962.57999999999993"/>
    <x v="6058"/>
  </r>
  <r>
    <x v="6126"/>
    <s v="SP09"/>
    <s v="P01"/>
    <s v="G6"/>
    <x v="379"/>
    <x v="3726"/>
    <n v="128"/>
    <x v="0"/>
    <s v="Beverie Moffet"/>
    <n v="2024"/>
    <m/>
    <n v="5.26"/>
    <n v="673.28"/>
    <x v="6059"/>
  </r>
  <r>
    <x v="6127"/>
    <s v="SP09"/>
    <s v="P02"/>
    <s v="G2"/>
    <x v="273"/>
    <x v="3727"/>
    <n v="616"/>
    <x v="3"/>
    <s v="Beverie Moffet"/>
    <n v="2024"/>
    <m/>
    <n v="7.48"/>
    <n v="4607.68"/>
    <x v="6060"/>
  </r>
  <r>
    <x v="6128"/>
    <s v="SP09"/>
    <s v="P04"/>
    <s v="G1"/>
    <x v="433"/>
    <x v="299"/>
    <n v="963"/>
    <x v="0"/>
    <s v="Beverie Moffet"/>
    <n v="2023"/>
    <m/>
    <n v="3.85"/>
    <n v="3707.55"/>
    <x v="6061"/>
  </r>
  <r>
    <x v="6129"/>
    <s v="SP09"/>
    <s v="P04"/>
    <s v="G2"/>
    <x v="68"/>
    <x v="486"/>
    <n v="78"/>
    <x v="1"/>
    <s v="Beverie Moffet"/>
    <n v="2024"/>
    <m/>
    <n v="3.85"/>
    <n v="300.3"/>
    <x v="6062"/>
  </r>
  <r>
    <x v="6130"/>
    <s v="SP09"/>
    <s v="P04"/>
    <s v="G6"/>
    <x v="32"/>
    <x v="77"/>
    <n v="712"/>
    <x v="0"/>
    <s v="Beverie Moffet"/>
    <n v="2024"/>
    <m/>
    <n v="3.85"/>
    <n v="2741.2000000000003"/>
    <x v="6063"/>
  </r>
  <r>
    <x v="6131"/>
    <s v="SP09"/>
    <s v="P04"/>
    <s v="G4"/>
    <x v="4"/>
    <x v="2920"/>
    <n v="1297"/>
    <x v="0"/>
    <s v="Beverie Moffet"/>
    <n v="2023"/>
    <m/>
    <n v="3.85"/>
    <n v="4993.45"/>
    <x v="6064"/>
  </r>
  <r>
    <x v="6132"/>
    <s v="SP09"/>
    <s v="P04"/>
    <s v="G5"/>
    <x v="80"/>
    <x v="418"/>
    <n v="880"/>
    <x v="0"/>
    <s v="Beverie Moffet"/>
    <n v="2024"/>
    <m/>
    <n v="3.85"/>
    <n v="3388"/>
    <x v="6065"/>
  </r>
  <r>
    <x v="6133"/>
    <s v="SP09"/>
    <s v="P04"/>
    <s v="G6"/>
    <x v="115"/>
    <x v="1578"/>
    <n v="118"/>
    <x v="2"/>
    <s v="Beverie Moffet"/>
    <n v="2024"/>
    <m/>
    <n v="3.85"/>
    <n v="454.3"/>
    <x v="6066"/>
  </r>
  <r>
    <x v="6134"/>
    <s v="SP09"/>
    <s v="P05"/>
    <s v="G4"/>
    <x v="115"/>
    <x v="3728"/>
    <n v="952"/>
    <x v="2"/>
    <s v="Beverie Moffet"/>
    <n v="2024"/>
    <m/>
    <n v="5.72"/>
    <n v="5445.44"/>
    <x v="6067"/>
  </r>
  <r>
    <x v="6135"/>
    <s v="SP09"/>
    <s v="P05"/>
    <s v="G1"/>
    <x v="383"/>
    <x v="1908"/>
    <n v="548"/>
    <x v="0"/>
    <s v="Beverie Moffet"/>
    <n v="2023"/>
    <m/>
    <n v="5.72"/>
    <n v="3134.56"/>
    <x v="6068"/>
  </r>
  <r>
    <x v="6136"/>
    <s v="SP09"/>
    <s v="P05"/>
    <s v="G2"/>
    <x v="272"/>
    <x v="3034"/>
    <n v="134"/>
    <x v="1"/>
    <s v="Beverie Moffet"/>
    <n v="2024"/>
    <m/>
    <n v="5.72"/>
    <n v="766.48"/>
    <x v="6069"/>
  </r>
  <r>
    <x v="6137"/>
    <s v="SP09"/>
    <s v="P05"/>
    <s v="G5"/>
    <x v="169"/>
    <x v="3729"/>
    <n v="83"/>
    <x v="1"/>
    <s v="Beverie Moffet"/>
    <n v="2024"/>
    <m/>
    <n v="5.72"/>
    <n v="474.76"/>
    <x v="6070"/>
  </r>
  <r>
    <x v="6138"/>
    <s v="SP09"/>
    <s v="P06"/>
    <s v="G1"/>
    <x v="14"/>
    <x v="3730"/>
    <n v="332"/>
    <x v="1"/>
    <s v="Beverie Moffet"/>
    <n v="2024"/>
    <m/>
    <n v="6.31"/>
    <n v="2094.92"/>
    <x v="6071"/>
  </r>
  <r>
    <x v="6139"/>
    <s v="SP09"/>
    <s v="P07"/>
    <s v="G4"/>
    <x v="127"/>
    <x v="650"/>
    <n v="224"/>
    <x v="0"/>
    <s v="Beverie Moffet"/>
    <n v="2023"/>
    <m/>
    <n v="9.94"/>
    <n v="2226.56"/>
    <x v="6072"/>
  </r>
  <r>
    <x v="6140"/>
    <s v="SP09"/>
    <s v="P07"/>
    <s v="G1"/>
    <x v="191"/>
    <x v="3731"/>
    <n v="202"/>
    <x v="0"/>
    <s v="Beverie Moffet"/>
    <n v="2024"/>
    <m/>
    <n v="9.94"/>
    <n v="2007.8799999999999"/>
    <x v="6073"/>
  </r>
  <r>
    <x v="6141"/>
    <s v="SP09"/>
    <s v="P07"/>
    <s v="G5"/>
    <x v="68"/>
    <x v="3732"/>
    <n v="213"/>
    <x v="1"/>
    <s v="Beverie Moffet"/>
    <n v="2024"/>
    <m/>
    <n v="9.94"/>
    <n v="2117.2199999999998"/>
    <x v="6074"/>
  </r>
  <r>
    <x v="6142"/>
    <s v="SP09"/>
    <s v="P07"/>
    <s v="G4"/>
    <x v="177"/>
    <x v="3733"/>
    <n v="252"/>
    <x v="0"/>
    <s v="Beverie Moffet"/>
    <n v="2023"/>
    <m/>
    <n v="9.94"/>
    <n v="2504.8799999999997"/>
    <x v="6075"/>
  </r>
  <r>
    <x v="6143"/>
    <s v="SP09"/>
    <s v="P08"/>
    <s v="G5"/>
    <x v="353"/>
    <x v="3734"/>
    <n v="349"/>
    <x v="0"/>
    <s v="Beverie Moffet"/>
    <n v="2024"/>
    <m/>
    <n v="7.73"/>
    <n v="2697.77"/>
    <x v="6076"/>
  </r>
  <r>
    <x v="6144"/>
    <s v="SP09"/>
    <s v="P08"/>
    <s v="G5"/>
    <x v="107"/>
    <x v="2076"/>
    <n v="282"/>
    <x v="0"/>
    <s v="Beverie Moffet"/>
    <n v="2023"/>
    <m/>
    <n v="7.73"/>
    <n v="2179.86"/>
    <x v="6077"/>
  </r>
  <r>
    <x v="6145"/>
    <s v="SP09"/>
    <s v="P08"/>
    <s v="G6"/>
    <x v="209"/>
    <x v="3680"/>
    <n v="626"/>
    <x v="0"/>
    <s v="Beverie Moffet"/>
    <n v="2024"/>
    <m/>
    <n v="7.73"/>
    <n v="4838.9800000000005"/>
    <x v="6078"/>
  </r>
  <r>
    <x v="6146"/>
    <s v="SP09"/>
    <s v="P09"/>
    <s v="G1"/>
    <x v="27"/>
    <x v="1630"/>
    <n v="317"/>
    <x v="1"/>
    <s v="Beverie Moffet"/>
    <n v="2024"/>
    <m/>
    <n v="3.68"/>
    <n v="1166.56"/>
    <x v="6079"/>
  </r>
  <r>
    <x v="6147"/>
    <s v="SP09"/>
    <s v="P10"/>
    <s v="G5"/>
    <x v="290"/>
    <x v="3735"/>
    <n v="623"/>
    <x v="0"/>
    <s v="Beverie Moffet"/>
    <n v="2023"/>
    <m/>
    <n v="8.2200000000000006"/>
    <n v="5121.0600000000004"/>
    <x v="6080"/>
  </r>
  <r>
    <x v="6148"/>
    <s v="SP09"/>
    <s v="P10"/>
    <s v="G5"/>
    <x v="52"/>
    <x v="3736"/>
    <n v="181"/>
    <x v="0"/>
    <s v="Beverie Moffet"/>
    <n v="2023"/>
    <m/>
    <n v="8.2200000000000006"/>
    <n v="1487.8200000000002"/>
    <x v="6081"/>
  </r>
  <r>
    <x v="6149"/>
    <s v="SP09"/>
    <s v="P10"/>
    <s v="G5"/>
    <x v="14"/>
    <x v="3737"/>
    <n v="122"/>
    <x v="1"/>
    <s v="Beverie Moffet"/>
    <n v="2024"/>
    <m/>
    <n v="8.2200000000000006"/>
    <n v="1002.84"/>
    <x v="6082"/>
  </r>
  <r>
    <x v="6150"/>
    <s v="SP09"/>
    <s v="P10"/>
    <s v="G1"/>
    <x v="129"/>
    <x v="3326"/>
    <n v="366"/>
    <x v="0"/>
    <s v="Beverie Moffet"/>
    <n v="2023"/>
    <m/>
    <n v="8.2200000000000006"/>
    <n v="3008.5200000000004"/>
    <x v="6083"/>
  </r>
  <r>
    <x v="6151"/>
    <s v="SP09"/>
    <s v="P10"/>
    <s v="G5"/>
    <x v="35"/>
    <x v="1360"/>
    <n v="206"/>
    <x v="0"/>
    <s v="Beverie Moffet"/>
    <n v="2024"/>
    <m/>
    <n v="8.2200000000000006"/>
    <n v="1693.3200000000002"/>
    <x v="6084"/>
  </r>
  <r>
    <x v="6152"/>
    <s v="SP09"/>
    <s v="P11"/>
    <s v="G6"/>
    <x v="38"/>
    <x v="699"/>
    <n v="126"/>
    <x v="0"/>
    <s v="Beverie Moffet"/>
    <n v="2024"/>
    <m/>
    <n v="10.23"/>
    <n v="1288.98"/>
    <x v="6085"/>
  </r>
  <r>
    <x v="6153"/>
    <s v="SP09"/>
    <s v="P12"/>
    <s v="G1"/>
    <x v="314"/>
    <x v="2244"/>
    <n v="175"/>
    <x v="0"/>
    <s v="Beverie Moffet"/>
    <n v="2023"/>
    <m/>
    <n v="4.74"/>
    <n v="829.5"/>
    <x v="6086"/>
  </r>
  <r>
    <x v="6154"/>
    <s v="SP09"/>
    <s v="P12"/>
    <s v="G4"/>
    <x v="168"/>
    <x v="2878"/>
    <n v="114"/>
    <x v="0"/>
    <s v="Beverie Moffet"/>
    <n v="2024"/>
    <m/>
    <n v="4.74"/>
    <n v="540.36"/>
    <x v="6087"/>
  </r>
  <r>
    <x v="6155"/>
    <s v="SP09"/>
    <s v="P12"/>
    <s v="G4"/>
    <x v="75"/>
    <x v="1992"/>
    <n v="671"/>
    <x v="0"/>
    <s v="Beverie Moffet"/>
    <n v="2023"/>
    <m/>
    <n v="4.74"/>
    <n v="3180.54"/>
    <x v="6088"/>
  </r>
  <r>
    <x v="6156"/>
    <s v="SP09"/>
    <s v="P12"/>
    <s v="G2"/>
    <x v="353"/>
    <x v="3738"/>
    <n v="621"/>
    <x v="0"/>
    <s v="Beverie Moffet"/>
    <n v="2024"/>
    <m/>
    <n v="4.74"/>
    <n v="2943.54"/>
    <x v="6089"/>
  </r>
  <r>
    <x v="6157"/>
    <s v="SP09"/>
    <s v="P13"/>
    <s v="G2"/>
    <x v="66"/>
    <x v="1022"/>
    <n v="705"/>
    <x v="0"/>
    <s v="Beverie Moffet"/>
    <n v="2023"/>
    <m/>
    <n v="10.51"/>
    <n v="7409.55"/>
    <x v="6090"/>
  </r>
  <r>
    <x v="6158"/>
    <s v="SP09"/>
    <s v="P13"/>
    <s v="G2"/>
    <x v="211"/>
    <x v="3739"/>
    <n v="1170"/>
    <x v="2"/>
    <s v="Beverie Moffet"/>
    <n v="2024"/>
    <m/>
    <n v="10.51"/>
    <n v="12296.699999999999"/>
    <x v="6091"/>
  </r>
  <r>
    <x v="6159"/>
    <s v="SP09"/>
    <s v="P13"/>
    <s v="G5"/>
    <x v="28"/>
    <x v="3740"/>
    <n v="50"/>
    <x v="0"/>
    <s v="Beverie Moffet"/>
    <n v="2024"/>
    <m/>
    <n v="10.51"/>
    <n v="525.5"/>
    <x v="6092"/>
  </r>
  <r>
    <x v="6160"/>
    <s v="SP09"/>
    <s v="P13"/>
    <s v="G6"/>
    <x v="392"/>
    <x v="941"/>
    <n v="465"/>
    <x v="0"/>
    <s v="Beverie Moffet"/>
    <n v="2023"/>
    <m/>
    <n v="10.51"/>
    <n v="4887.1499999999996"/>
    <x v="6093"/>
  </r>
  <r>
    <x v="6161"/>
    <s v="SP09"/>
    <s v="P13"/>
    <s v="G6"/>
    <x v="101"/>
    <x v="709"/>
    <n v="438"/>
    <x v="0"/>
    <s v="Beverie Moffet"/>
    <n v="2024"/>
    <m/>
    <n v="10.51"/>
    <n v="4603.38"/>
    <x v="6094"/>
  </r>
  <r>
    <x v="6162"/>
    <s v="SP09"/>
    <s v="P13"/>
    <s v="G6"/>
    <x v="299"/>
    <x v="1202"/>
    <n v="1049"/>
    <x v="0"/>
    <s v="Beverie Moffet"/>
    <n v="2023"/>
    <m/>
    <n v="10.51"/>
    <n v="11024.99"/>
    <x v="1339"/>
  </r>
  <r>
    <x v="6163"/>
    <s v="SP09"/>
    <s v="P14"/>
    <s v="G6"/>
    <x v="356"/>
    <x v="3741"/>
    <n v="532"/>
    <x v="0"/>
    <s v="Beverie Moffet"/>
    <n v="2024"/>
    <m/>
    <n v="6.43"/>
    <n v="3420.7599999999998"/>
    <x v="6095"/>
  </r>
  <r>
    <x v="6164"/>
    <s v="SP09"/>
    <s v="P14"/>
    <s v="G2"/>
    <x v="452"/>
    <x v="3742"/>
    <n v="368"/>
    <x v="3"/>
    <s v="Beverie Moffet"/>
    <n v="2023"/>
    <m/>
    <n v="6.43"/>
    <n v="2366.2399999999998"/>
    <x v="6096"/>
  </r>
  <r>
    <x v="6165"/>
    <s v="SP09"/>
    <s v="P14"/>
    <s v="G2"/>
    <x v="354"/>
    <x v="1376"/>
    <n v="337"/>
    <x v="0"/>
    <s v="Beverie Moffet"/>
    <n v="2024"/>
    <m/>
    <n v="6.43"/>
    <n v="2166.91"/>
    <x v="6097"/>
  </r>
  <r>
    <x v="6166"/>
    <s v="SP09"/>
    <s v="P14"/>
    <s v="G5"/>
    <x v="247"/>
    <x v="2866"/>
    <n v="440"/>
    <x v="0"/>
    <s v="Beverie Moffet"/>
    <n v="2024"/>
    <m/>
    <n v="6.43"/>
    <n v="2829.2"/>
    <x v="6098"/>
  </r>
  <r>
    <x v="6167"/>
    <s v="SP09"/>
    <s v="P14"/>
    <s v="G5"/>
    <x v="317"/>
    <x v="1530"/>
    <n v="392"/>
    <x v="0"/>
    <s v="Beverie Moffet"/>
    <n v="2023"/>
    <m/>
    <n v="6.43"/>
    <n v="2520.56"/>
    <x v="6099"/>
  </r>
  <r>
    <x v="6168"/>
    <s v="SP09"/>
    <s v="P15"/>
    <s v="G4"/>
    <x v="32"/>
    <x v="2406"/>
    <n v="418"/>
    <x v="0"/>
    <s v="Beverie Moffet"/>
    <n v="2024"/>
    <m/>
    <n v="12.41"/>
    <n v="5187.38"/>
    <x v="6100"/>
  </r>
  <r>
    <x v="6169"/>
    <s v="SP09"/>
    <s v="P15"/>
    <s v="G1"/>
    <x v="127"/>
    <x v="83"/>
    <n v="36"/>
    <x v="0"/>
    <s v="Beverie Moffet"/>
    <n v="2023"/>
    <m/>
    <n v="12.41"/>
    <n v="446.76"/>
    <x v="6101"/>
  </r>
  <r>
    <x v="6170"/>
    <s v="SP09"/>
    <s v="P15"/>
    <s v="G4"/>
    <x v="309"/>
    <x v="3601"/>
    <n v="638"/>
    <x v="1"/>
    <s v="Beverie Moffet"/>
    <n v="2024"/>
    <m/>
    <n v="12.41"/>
    <n v="7917.58"/>
    <x v="6102"/>
  </r>
  <r>
    <x v="6171"/>
    <s v="SP09"/>
    <s v="P16"/>
    <s v="G4"/>
    <x v="185"/>
    <x v="3743"/>
    <n v="199"/>
    <x v="0"/>
    <s v="Beverie Moffet"/>
    <n v="2023"/>
    <m/>
    <n v="9.57"/>
    <n v="1904.43"/>
    <x v="6103"/>
  </r>
  <r>
    <x v="6172"/>
    <s v="SP09"/>
    <s v="P16"/>
    <s v="G5"/>
    <x v="303"/>
    <x v="2080"/>
    <n v="420"/>
    <x v="0"/>
    <s v="Beverie Moffet"/>
    <n v="2024"/>
    <m/>
    <n v="9.57"/>
    <n v="4019.4"/>
    <x v="6104"/>
  </r>
  <r>
    <x v="6173"/>
    <s v="SP09"/>
    <s v="P16"/>
    <s v="G6"/>
    <x v="351"/>
    <x v="3744"/>
    <n v="189"/>
    <x v="0"/>
    <s v="Beverie Moffet"/>
    <n v="2023"/>
    <m/>
    <n v="9.57"/>
    <n v="1808.73"/>
    <x v="6105"/>
  </r>
  <r>
    <x v="6174"/>
    <s v="SP09"/>
    <s v="P16"/>
    <s v="G6"/>
    <x v="82"/>
    <x v="3745"/>
    <n v="718"/>
    <x v="0"/>
    <s v="Beverie Moffet"/>
    <n v="2024"/>
    <m/>
    <n v="9.57"/>
    <n v="6871.26"/>
    <x v="6106"/>
  </r>
  <r>
    <x v="6175"/>
    <s v="SP09"/>
    <s v="P17"/>
    <s v="G3"/>
    <x v="139"/>
    <x v="2018"/>
    <n v="952"/>
    <x v="0"/>
    <s v="Beverie Moffet"/>
    <n v="2024"/>
    <m/>
    <n v="8.43"/>
    <n v="8025.36"/>
    <x v="6107"/>
  </r>
  <r>
    <x v="6176"/>
    <s v="SP09"/>
    <s v="P17"/>
    <s v="G5"/>
    <x v="26"/>
    <x v="1220"/>
    <n v="214"/>
    <x v="0"/>
    <s v="Beverie Moffet"/>
    <n v="2023"/>
    <m/>
    <n v="8.43"/>
    <n v="1804.02"/>
    <x v="6108"/>
  </r>
  <r>
    <x v="6177"/>
    <s v="SP09"/>
    <s v="P17"/>
    <s v="G4"/>
    <x v="410"/>
    <x v="3316"/>
    <n v="300"/>
    <x v="0"/>
    <s v="Beverie Moffet"/>
    <n v="2024"/>
    <m/>
    <n v="8.43"/>
    <n v="2529"/>
    <x v="6109"/>
  </r>
  <r>
    <x v="6178"/>
    <s v="SP09"/>
    <s v="P17"/>
    <s v="G6"/>
    <x v="236"/>
    <x v="2711"/>
    <n v="111"/>
    <x v="0"/>
    <s v="Beverie Moffet"/>
    <n v="2023"/>
    <m/>
    <n v="8.43"/>
    <n v="935.73"/>
    <x v="6110"/>
  </r>
  <r>
    <x v="6179"/>
    <s v="SP09"/>
    <s v="P18"/>
    <s v="G4"/>
    <x v="174"/>
    <x v="894"/>
    <n v="801"/>
    <x v="1"/>
    <s v="Beverie Moffet"/>
    <n v="2024"/>
    <m/>
    <n v="6.8"/>
    <n v="5446.8"/>
    <x v="6111"/>
  </r>
  <r>
    <x v="6180"/>
    <s v="SP09"/>
    <s v="P18"/>
    <s v="G1"/>
    <x v="322"/>
    <x v="1974"/>
    <n v="1693"/>
    <x v="0"/>
    <s v="Beverie Moffet"/>
    <n v="2023"/>
    <m/>
    <n v="6.8"/>
    <n v="11512.4"/>
    <x v="6112"/>
  </r>
  <r>
    <x v="6181"/>
    <s v="SP09"/>
    <s v="P18"/>
    <s v="G4"/>
    <x v="36"/>
    <x v="3746"/>
    <n v="1005"/>
    <x v="0"/>
    <s v="Beverie Moffet"/>
    <n v="2023"/>
    <m/>
    <n v="6.8"/>
    <n v="6834"/>
    <x v="6113"/>
  </r>
  <r>
    <x v="6182"/>
    <s v="SP09"/>
    <s v="P19"/>
    <s v="G1"/>
    <x v="118"/>
    <x v="2385"/>
    <n v="184"/>
    <x v="0"/>
    <s v="Beverie Moffet"/>
    <n v="2023"/>
    <m/>
    <n v="5.04"/>
    <n v="927.36"/>
    <x v="6114"/>
  </r>
  <r>
    <x v="6183"/>
    <s v="SP09"/>
    <s v="P19"/>
    <s v="G1"/>
    <x v="414"/>
    <x v="851"/>
    <n v="295"/>
    <x v="0"/>
    <s v="Beverie Moffet"/>
    <n v="2023"/>
    <m/>
    <n v="5.04"/>
    <n v="1486.8"/>
    <x v="6115"/>
  </r>
  <r>
    <x v="6184"/>
    <s v="SP09"/>
    <s v="P19"/>
    <s v="G3"/>
    <x v="364"/>
    <x v="3747"/>
    <n v="306"/>
    <x v="0"/>
    <s v="Beverie Moffet"/>
    <n v="2023"/>
    <m/>
    <n v="5.04"/>
    <n v="1542.24"/>
    <x v="6116"/>
  </r>
  <r>
    <x v="6185"/>
    <s v="SP09"/>
    <s v="P20"/>
    <s v="G4"/>
    <x v="294"/>
    <x v="3748"/>
    <n v="346"/>
    <x v="1"/>
    <s v="Beverie Moffet"/>
    <n v="2024"/>
    <m/>
    <n v="2.76"/>
    <n v="954.95999999999992"/>
    <x v="6117"/>
  </r>
  <r>
    <x v="6186"/>
    <s v="SP09"/>
    <s v="P21"/>
    <s v="G2"/>
    <x v="187"/>
    <x v="3749"/>
    <n v="319"/>
    <x v="0"/>
    <s v="Beverie Moffet"/>
    <n v="2024"/>
    <m/>
    <n v="3.32"/>
    <n v="1059.08"/>
    <x v="6118"/>
  </r>
  <r>
    <x v="6187"/>
    <s v="SP09"/>
    <s v="P21"/>
    <s v="G1"/>
    <x v="88"/>
    <x v="3502"/>
    <n v="618"/>
    <x v="0"/>
    <s v="Beverie Moffet"/>
    <n v="2023"/>
    <m/>
    <n v="3.32"/>
    <n v="2051.7599999999998"/>
    <x v="6119"/>
  </r>
  <r>
    <x v="6188"/>
    <s v="SP09"/>
    <s v="P21"/>
    <s v="G4"/>
    <x v="383"/>
    <x v="775"/>
    <n v="960"/>
    <x v="0"/>
    <s v="Beverie Moffet"/>
    <n v="2023"/>
    <m/>
    <n v="3.32"/>
    <n v="3187.2"/>
    <x v="6120"/>
  </r>
  <r>
    <x v="6189"/>
    <s v="SP09"/>
    <s v="P21"/>
    <s v="G5"/>
    <x v="13"/>
    <x v="2683"/>
    <n v="339"/>
    <x v="0"/>
    <s v="Beverie Moffet"/>
    <n v="2024"/>
    <m/>
    <n v="3.32"/>
    <n v="1125.48"/>
    <x v="6121"/>
  </r>
  <r>
    <x v="6190"/>
    <s v="SP09"/>
    <s v="P21"/>
    <s v="G2"/>
    <x v="349"/>
    <x v="1046"/>
    <n v="820"/>
    <x v="1"/>
    <s v="Beverie Moffet"/>
    <n v="2024"/>
    <m/>
    <n v="3.32"/>
    <n v="2722.4"/>
    <x v="6122"/>
  </r>
  <r>
    <x v="6191"/>
    <s v="SP09"/>
    <s v="P22"/>
    <s v="G5"/>
    <x v="297"/>
    <x v="2866"/>
    <n v="340"/>
    <x v="0"/>
    <s v="Beverie Moffet"/>
    <n v="2023"/>
    <m/>
    <n v="2.65"/>
    <n v="901"/>
    <x v="6123"/>
  </r>
  <r>
    <x v="6192"/>
    <s v="SP09"/>
    <s v="P22"/>
    <s v="G1"/>
    <x v="85"/>
    <x v="2449"/>
    <n v="194"/>
    <x v="1"/>
    <s v="Beverie Moffet"/>
    <n v="2024"/>
    <m/>
    <n v="2.65"/>
    <n v="514.1"/>
    <x v="6124"/>
  </r>
  <r>
    <x v="6193"/>
    <s v="SP09"/>
    <s v="P22"/>
    <s v="G1"/>
    <x v="225"/>
    <x v="3750"/>
    <n v="412"/>
    <x v="1"/>
    <s v="Beverie Moffet"/>
    <n v="2024"/>
    <m/>
    <n v="2.65"/>
    <n v="1091.8"/>
    <x v="6125"/>
  </r>
  <r>
    <x v="6194"/>
    <s v="SP09"/>
    <s v="P22"/>
    <s v="G4"/>
    <x v="174"/>
    <x v="973"/>
    <n v="150"/>
    <x v="1"/>
    <s v="Beverie Moffet"/>
    <n v="2024"/>
    <m/>
    <n v="2.65"/>
    <n v="397.5"/>
    <x v="6126"/>
  </r>
  <r>
    <x v="6195"/>
    <s v="SP09"/>
    <s v="P22"/>
    <s v="G2"/>
    <x v="407"/>
    <x v="441"/>
    <n v="29"/>
    <x v="0"/>
    <s v="Beverie Moffet"/>
    <n v="2023"/>
    <m/>
    <n v="2.65"/>
    <n v="76.849999999999994"/>
    <x v="6127"/>
  </r>
  <r>
    <x v="6196"/>
    <s v="SP09"/>
    <s v="P22"/>
    <s v="G2"/>
    <x v="232"/>
    <x v="394"/>
    <n v="64"/>
    <x v="0"/>
    <s v="Beverie Moffet"/>
    <n v="2023"/>
    <m/>
    <n v="2.65"/>
    <n v="169.6"/>
    <x v="6128"/>
  </r>
  <r>
    <x v="6197"/>
    <s v="SP09"/>
    <s v="P22"/>
    <s v="G6"/>
    <x v="148"/>
    <x v="3751"/>
    <n v="85"/>
    <x v="0"/>
    <s v="Beverie Moffet"/>
    <n v="2024"/>
    <m/>
    <n v="2.65"/>
    <n v="225.25"/>
    <x v="6129"/>
  </r>
  <r>
    <x v="6198"/>
    <s v="SP09"/>
    <s v="P01"/>
    <s v="G6"/>
    <x v="417"/>
    <x v="1920"/>
    <n v="461"/>
    <x v="0"/>
    <s v="Beverie Moffet"/>
    <n v="2024"/>
    <m/>
    <n v="5.26"/>
    <n v="2424.86"/>
    <x v="6130"/>
  </r>
  <r>
    <x v="6199"/>
    <s v="SP09"/>
    <s v="P01"/>
    <s v="G3"/>
    <x v="233"/>
    <x v="60"/>
    <n v="928"/>
    <x v="0"/>
    <s v="Beverie Moffet"/>
    <n v="2023"/>
    <m/>
    <n v="5.26"/>
    <n v="4881.28"/>
    <x v="6131"/>
  </r>
  <r>
    <x v="6200"/>
    <s v="SP09"/>
    <s v="P04"/>
    <s v="G2"/>
    <x v="228"/>
    <x v="3752"/>
    <n v="370"/>
    <x v="0"/>
    <s v="Beverie Moffet"/>
    <n v="2023"/>
    <m/>
    <n v="3.85"/>
    <n v="1424.5"/>
    <x v="6132"/>
  </r>
  <r>
    <x v="6201"/>
    <s v="SP09"/>
    <s v="P04"/>
    <s v="G5"/>
    <x v="42"/>
    <x v="3753"/>
    <n v="752"/>
    <x v="0"/>
    <s v="Beverie Moffet"/>
    <n v="2023"/>
    <m/>
    <n v="3.85"/>
    <n v="2895.2000000000003"/>
    <x v="6133"/>
  </r>
  <r>
    <x v="6202"/>
    <s v="SP09"/>
    <s v="P04"/>
    <s v="G1"/>
    <x v="42"/>
    <x v="3236"/>
    <n v="784"/>
    <x v="0"/>
    <s v="Beverie Moffet"/>
    <n v="2023"/>
    <m/>
    <n v="3.85"/>
    <n v="3018.4"/>
    <x v="6134"/>
  </r>
  <r>
    <x v="6203"/>
    <s v="SP09"/>
    <s v="P04"/>
    <s v="G5"/>
    <x v="388"/>
    <x v="1971"/>
    <n v="1690"/>
    <x v="0"/>
    <s v="Beverie Moffet"/>
    <n v="2023"/>
    <m/>
    <n v="3.85"/>
    <n v="6506.5"/>
    <x v="6135"/>
  </r>
  <r>
    <x v="6204"/>
    <s v="SP09"/>
    <s v="P04"/>
    <s v="G3"/>
    <x v="175"/>
    <x v="3754"/>
    <n v="2188"/>
    <x v="0"/>
    <s v="Beverie Moffet"/>
    <n v="2023"/>
    <m/>
    <n v="3.85"/>
    <n v="8423.8000000000011"/>
    <x v="6136"/>
  </r>
  <r>
    <x v="6205"/>
    <s v="SP09"/>
    <s v="P04"/>
    <s v="G2"/>
    <x v="429"/>
    <x v="3543"/>
    <n v="1371"/>
    <x v="0"/>
    <s v="Beverie Moffet"/>
    <n v="2023"/>
    <m/>
    <n v="3.85"/>
    <n v="5278.35"/>
    <x v="6137"/>
  </r>
  <r>
    <x v="6206"/>
    <s v="SP09"/>
    <s v="P04"/>
    <s v="G4"/>
    <x v="135"/>
    <x v="3755"/>
    <n v="72"/>
    <x v="0"/>
    <s v="Beverie Moffet"/>
    <n v="2023"/>
    <m/>
    <n v="3.85"/>
    <n v="277.2"/>
    <x v="6138"/>
  </r>
  <r>
    <x v="6207"/>
    <s v="SP09"/>
    <s v="P04"/>
    <s v="G1"/>
    <x v="241"/>
    <x v="9"/>
    <n v="1860"/>
    <x v="0"/>
    <s v="Beverie Moffet"/>
    <n v="2024"/>
    <m/>
    <n v="3.85"/>
    <n v="7161"/>
    <x v="6139"/>
  </r>
  <r>
    <x v="6208"/>
    <s v="SP09"/>
    <s v="P05"/>
    <s v="G6"/>
    <x v="348"/>
    <x v="1620"/>
    <n v="767"/>
    <x v="0"/>
    <s v="Beverie Moffet"/>
    <n v="2024"/>
    <m/>
    <n v="5.72"/>
    <n v="4387.24"/>
    <x v="6140"/>
  </r>
  <r>
    <x v="6209"/>
    <s v="SP09"/>
    <s v="P05"/>
    <s v="G6"/>
    <x v="109"/>
    <x v="743"/>
    <n v="93"/>
    <x v="0"/>
    <s v="Beverie Moffet"/>
    <n v="2024"/>
    <m/>
    <n v="5.72"/>
    <n v="531.95999999999992"/>
    <x v="6141"/>
  </r>
  <r>
    <x v="6210"/>
    <s v="SP09"/>
    <s v="P05"/>
    <s v="G6"/>
    <x v="109"/>
    <x v="3756"/>
    <n v="305"/>
    <x v="0"/>
    <s v="Beverie Moffet"/>
    <n v="2024"/>
    <m/>
    <n v="5.72"/>
    <n v="1744.6"/>
    <x v="6142"/>
  </r>
  <r>
    <x v="6211"/>
    <s v="SP09"/>
    <s v="P05"/>
    <s v="G5"/>
    <x v="96"/>
    <x v="3757"/>
    <n v="1038"/>
    <x v="0"/>
    <s v="Beverie Moffet"/>
    <n v="2023"/>
    <m/>
    <n v="5.72"/>
    <n v="5937.36"/>
    <x v="6143"/>
  </r>
  <r>
    <x v="6212"/>
    <s v="SP09"/>
    <s v="P06"/>
    <s v="G1"/>
    <x v="257"/>
    <x v="3128"/>
    <n v="144"/>
    <x v="0"/>
    <s v="Beverie Moffet"/>
    <n v="2023"/>
    <m/>
    <n v="6.31"/>
    <n v="908.64"/>
    <x v="6144"/>
  </r>
  <r>
    <x v="6213"/>
    <s v="SP09"/>
    <s v="P06"/>
    <s v="G1"/>
    <x v="378"/>
    <x v="2838"/>
    <n v="174"/>
    <x v="0"/>
    <s v="Beverie Moffet"/>
    <n v="2023"/>
    <m/>
    <n v="6.31"/>
    <n v="1097.9399999999998"/>
    <x v="6145"/>
  </r>
  <r>
    <x v="6214"/>
    <s v="SP09"/>
    <s v="P06"/>
    <s v="G2"/>
    <x v="243"/>
    <x v="3758"/>
    <n v="342"/>
    <x v="0"/>
    <s v="Beverie Moffet"/>
    <n v="2023"/>
    <m/>
    <n v="6.31"/>
    <n v="2158.02"/>
    <x v="6146"/>
  </r>
  <r>
    <x v="6215"/>
    <s v="SP09"/>
    <s v="P06"/>
    <s v="G6"/>
    <x v="83"/>
    <x v="2797"/>
    <n v="43"/>
    <x v="0"/>
    <s v="Beverie Moffet"/>
    <n v="2023"/>
    <m/>
    <n v="6.31"/>
    <n v="271.33"/>
    <x v="6147"/>
  </r>
  <r>
    <x v="6216"/>
    <s v="SP09"/>
    <s v="P07"/>
    <s v="G2"/>
    <x v="203"/>
    <x v="1693"/>
    <n v="252"/>
    <x v="0"/>
    <s v="Beverie Moffet"/>
    <n v="2023"/>
    <m/>
    <n v="9.94"/>
    <n v="2504.8799999999997"/>
    <x v="6148"/>
  </r>
  <r>
    <x v="6217"/>
    <s v="SP09"/>
    <s v="P08"/>
    <s v="G4"/>
    <x v="167"/>
    <x v="2506"/>
    <n v="546"/>
    <x v="0"/>
    <s v="Beverie Moffet"/>
    <n v="2023"/>
    <m/>
    <n v="7.73"/>
    <n v="4220.58"/>
    <x v="6149"/>
  </r>
  <r>
    <x v="6218"/>
    <s v="SP09"/>
    <s v="P08"/>
    <s v="G1"/>
    <x v="221"/>
    <x v="2017"/>
    <n v="367"/>
    <x v="0"/>
    <s v="Beverie Moffet"/>
    <n v="2023"/>
    <m/>
    <n v="7.73"/>
    <n v="2836.9100000000003"/>
    <x v="6150"/>
  </r>
  <r>
    <x v="6219"/>
    <s v="SP09"/>
    <s v="P08"/>
    <s v="G4"/>
    <x v="116"/>
    <x v="3759"/>
    <n v="619"/>
    <x v="0"/>
    <s v="Beverie Moffet"/>
    <n v="2023"/>
    <m/>
    <n v="7.73"/>
    <n v="4784.87"/>
    <x v="6151"/>
  </r>
  <r>
    <x v="6220"/>
    <s v="SP09"/>
    <s v="P08"/>
    <s v="G6"/>
    <x v="249"/>
    <x v="3619"/>
    <n v="346"/>
    <x v="1"/>
    <s v="Beverie Moffet"/>
    <n v="2024"/>
    <m/>
    <n v="7.73"/>
    <n v="2674.58"/>
    <x v="6152"/>
  </r>
  <r>
    <x v="6221"/>
    <s v="SP09"/>
    <s v="P08"/>
    <s v="G4"/>
    <x v="319"/>
    <x v="1227"/>
    <n v="396"/>
    <x v="0"/>
    <s v="Beverie Moffet"/>
    <n v="2024"/>
    <m/>
    <n v="7.73"/>
    <n v="3061.0800000000004"/>
    <x v="6153"/>
  </r>
  <r>
    <x v="6222"/>
    <s v="SP09"/>
    <s v="P10"/>
    <s v="G2"/>
    <x v="98"/>
    <x v="3760"/>
    <n v="203"/>
    <x v="1"/>
    <s v="Beverie Moffet"/>
    <n v="2024"/>
    <m/>
    <n v="8.2200000000000006"/>
    <n v="1668.66"/>
    <x v="6154"/>
  </r>
  <r>
    <x v="6223"/>
    <s v="SP09"/>
    <s v="P10"/>
    <s v="G2"/>
    <x v="119"/>
    <x v="3080"/>
    <n v="297"/>
    <x v="2"/>
    <s v="Beverie Moffet"/>
    <n v="2024"/>
    <m/>
    <n v="8.2200000000000006"/>
    <n v="2441.34"/>
    <x v="6155"/>
  </r>
  <r>
    <x v="6224"/>
    <s v="SP09"/>
    <s v="P10"/>
    <s v="G2"/>
    <x v="218"/>
    <x v="39"/>
    <n v="498"/>
    <x v="0"/>
    <s v="Beverie Moffet"/>
    <n v="2024"/>
    <m/>
    <n v="8.2200000000000006"/>
    <n v="4093.5600000000004"/>
    <x v="6156"/>
  </r>
  <r>
    <x v="6225"/>
    <s v="SP09"/>
    <s v="P10"/>
    <s v="G4"/>
    <x v="50"/>
    <x v="2256"/>
    <n v="304"/>
    <x v="0"/>
    <s v="Beverie Moffet"/>
    <n v="2023"/>
    <m/>
    <n v="8.2200000000000006"/>
    <n v="2498.88"/>
    <x v="6157"/>
  </r>
  <r>
    <x v="6226"/>
    <s v="SP09"/>
    <s v="P11"/>
    <s v="G1"/>
    <x v="8"/>
    <x v="3761"/>
    <n v="132"/>
    <x v="0"/>
    <s v="Beverie Moffet"/>
    <n v="2023"/>
    <m/>
    <n v="10.23"/>
    <n v="1350.3600000000001"/>
    <x v="6158"/>
  </r>
  <r>
    <x v="6227"/>
    <s v="SP09"/>
    <s v="P11"/>
    <s v="G4"/>
    <x v="13"/>
    <x v="2531"/>
    <n v="542"/>
    <x v="0"/>
    <s v="Beverie Moffet"/>
    <n v="2024"/>
    <m/>
    <n v="10.23"/>
    <n v="5544.66"/>
    <x v="6159"/>
  </r>
  <r>
    <x v="6228"/>
    <s v="SP09"/>
    <s v="P12"/>
    <s v="G6"/>
    <x v="143"/>
    <x v="1966"/>
    <n v="324"/>
    <x v="0"/>
    <s v="Beverie Moffet"/>
    <n v="2023"/>
    <m/>
    <n v="4.74"/>
    <n v="1535.76"/>
    <x v="6160"/>
  </r>
  <r>
    <x v="6229"/>
    <s v="SP09"/>
    <s v="P12"/>
    <s v="G5"/>
    <x v="83"/>
    <x v="2546"/>
    <n v="351"/>
    <x v="0"/>
    <s v="Beverie Moffet"/>
    <n v="2023"/>
    <m/>
    <n v="4.74"/>
    <n v="1663.74"/>
    <x v="6161"/>
  </r>
  <r>
    <x v="6230"/>
    <s v="SP09"/>
    <s v="P13"/>
    <s v="G2"/>
    <x v="259"/>
    <x v="3494"/>
    <n v="760"/>
    <x v="0"/>
    <s v="Beverie Moffet"/>
    <n v="2023"/>
    <m/>
    <n v="10.51"/>
    <n v="7987.5999999999995"/>
    <x v="6162"/>
  </r>
  <r>
    <x v="6231"/>
    <s v="SP09"/>
    <s v="P13"/>
    <s v="G2"/>
    <x v="286"/>
    <x v="1463"/>
    <n v="1357"/>
    <x v="0"/>
    <s v="Beverie Moffet"/>
    <n v="2024"/>
    <m/>
    <n v="10.51"/>
    <n v="14262.07"/>
    <x v="6163"/>
  </r>
  <r>
    <x v="6232"/>
    <s v="SP09"/>
    <s v="P13"/>
    <s v="G1"/>
    <x v="126"/>
    <x v="55"/>
    <n v="1098"/>
    <x v="0"/>
    <s v="Beverie Moffet"/>
    <n v="2023"/>
    <m/>
    <n v="10.51"/>
    <n v="11539.98"/>
    <x v="6164"/>
  </r>
  <r>
    <x v="6233"/>
    <s v="SP09"/>
    <s v="P13"/>
    <s v="G2"/>
    <x v="131"/>
    <x v="237"/>
    <n v="1191"/>
    <x v="0"/>
    <s v="Beverie Moffet"/>
    <n v="2024"/>
    <m/>
    <n v="10.51"/>
    <n v="12517.41"/>
    <x v="6165"/>
  </r>
  <r>
    <x v="6234"/>
    <s v="SP09"/>
    <s v="P13"/>
    <s v="G5"/>
    <x v="428"/>
    <x v="3762"/>
    <n v="493"/>
    <x v="0"/>
    <s v="Beverie Moffet"/>
    <n v="2024"/>
    <m/>
    <n v="10.51"/>
    <n v="5181.43"/>
    <x v="6166"/>
  </r>
  <r>
    <x v="6235"/>
    <s v="SP09"/>
    <s v="P14"/>
    <s v="G5"/>
    <x v="25"/>
    <x v="1453"/>
    <n v="223"/>
    <x v="0"/>
    <s v="Beverie Moffet"/>
    <n v="2023"/>
    <m/>
    <n v="6.43"/>
    <n v="1433.8899999999999"/>
    <x v="6167"/>
  </r>
  <r>
    <x v="6236"/>
    <s v="SP09"/>
    <s v="P14"/>
    <s v="G5"/>
    <x v="9"/>
    <x v="3763"/>
    <n v="607"/>
    <x v="0"/>
    <s v="Beverie Moffet"/>
    <n v="2024"/>
    <m/>
    <n v="6.43"/>
    <n v="3903.0099999999998"/>
    <x v="6168"/>
  </r>
  <r>
    <x v="6237"/>
    <s v="SP09"/>
    <s v="P16"/>
    <s v="G5"/>
    <x v="312"/>
    <x v="3002"/>
    <n v="248"/>
    <x v="1"/>
    <s v="Beverie Moffet"/>
    <n v="2024"/>
    <m/>
    <n v="9.57"/>
    <n v="2373.36"/>
    <x v="6169"/>
  </r>
  <r>
    <x v="6238"/>
    <s v="SP09"/>
    <s v="P17"/>
    <s v="G1"/>
    <x v="142"/>
    <x v="3764"/>
    <n v="1224"/>
    <x v="0"/>
    <s v="Beverie Moffet"/>
    <n v="2023"/>
    <m/>
    <n v="8.43"/>
    <n v="10318.32"/>
    <x v="6170"/>
  </r>
  <r>
    <x v="6239"/>
    <s v="SP09"/>
    <s v="P17"/>
    <s v="G5"/>
    <x v="122"/>
    <x v="3385"/>
    <n v="1380"/>
    <x v="0"/>
    <s v="Beverie Moffet"/>
    <n v="2023"/>
    <m/>
    <n v="8.43"/>
    <n v="11633.4"/>
    <x v="6171"/>
  </r>
  <r>
    <x v="6240"/>
    <s v="SP09"/>
    <s v="P17"/>
    <s v="G4"/>
    <x v="53"/>
    <x v="3765"/>
    <n v="77"/>
    <x v="2"/>
    <s v="Beverie Moffet"/>
    <n v="2024"/>
    <m/>
    <n v="8.43"/>
    <n v="649.11"/>
    <x v="6172"/>
  </r>
  <r>
    <x v="6241"/>
    <s v="SP09"/>
    <s v="P18"/>
    <s v="G4"/>
    <x v="370"/>
    <x v="2809"/>
    <n v="71"/>
    <x v="0"/>
    <s v="Beverie Moffet"/>
    <n v="2024"/>
    <m/>
    <n v="6.8"/>
    <n v="482.8"/>
    <x v="6173"/>
  </r>
  <r>
    <x v="6242"/>
    <s v="SP09"/>
    <s v="P18"/>
    <s v="G5"/>
    <x v="143"/>
    <x v="3465"/>
    <n v="1196"/>
    <x v="0"/>
    <s v="Beverie Moffet"/>
    <n v="2023"/>
    <m/>
    <n v="6.8"/>
    <n v="8132.8"/>
    <x v="6174"/>
  </r>
  <r>
    <x v="6243"/>
    <s v="SP09"/>
    <s v="P18"/>
    <s v="G2"/>
    <x v="438"/>
    <x v="117"/>
    <n v="94"/>
    <x v="0"/>
    <s v="Beverie Moffet"/>
    <n v="2023"/>
    <m/>
    <n v="6.8"/>
    <n v="639.19999999999993"/>
    <x v="6175"/>
  </r>
  <r>
    <x v="6244"/>
    <s v="SP09"/>
    <s v="P18"/>
    <s v="G2"/>
    <x v="211"/>
    <x v="3475"/>
    <n v="168"/>
    <x v="2"/>
    <s v="Beverie Moffet"/>
    <n v="2024"/>
    <m/>
    <n v="6.8"/>
    <n v="1142.3999999999999"/>
    <x v="6176"/>
  </r>
  <r>
    <x v="6245"/>
    <s v="SP09"/>
    <s v="P19"/>
    <s v="G6"/>
    <x v="342"/>
    <x v="3766"/>
    <n v="368"/>
    <x v="0"/>
    <s v="Beverie Moffet"/>
    <n v="2024"/>
    <m/>
    <n v="5.04"/>
    <n v="1854.72"/>
    <x v="6177"/>
  </r>
  <r>
    <x v="6246"/>
    <s v="SP09"/>
    <s v="P21"/>
    <s v="G1"/>
    <x v="214"/>
    <x v="1338"/>
    <n v="249"/>
    <x v="3"/>
    <s v="Beverie Moffet"/>
    <n v="2024"/>
    <m/>
    <n v="3.32"/>
    <n v="826.68"/>
    <x v="6178"/>
  </r>
  <r>
    <x v="6247"/>
    <s v="SP09"/>
    <s v="P22"/>
    <s v="G3"/>
    <x v="225"/>
    <x v="3767"/>
    <n v="93"/>
    <x v="1"/>
    <s v="Beverie Moffet"/>
    <n v="2024"/>
    <m/>
    <n v="2.65"/>
    <n v="246.45"/>
    <x v="6179"/>
  </r>
  <r>
    <x v="6248"/>
    <s v="SP09"/>
    <s v="P22"/>
    <s v="G6"/>
    <x v="188"/>
    <x v="775"/>
    <n v="528"/>
    <x v="0"/>
    <s v="Beverie Moffet"/>
    <n v="2023"/>
    <m/>
    <n v="2.65"/>
    <n v="1399.2"/>
    <x v="6180"/>
  </r>
  <r>
    <x v="6249"/>
    <s v="SP09"/>
    <s v="P22"/>
    <s v="G1"/>
    <x v="254"/>
    <x v="3768"/>
    <n v="188"/>
    <x v="0"/>
    <s v="Beverie Moffet"/>
    <n v="2023"/>
    <m/>
    <n v="2.65"/>
    <n v="498.2"/>
    <x v="6181"/>
  </r>
  <r>
    <x v="6250"/>
    <s v="SP09"/>
    <s v="P22"/>
    <s v="G1"/>
    <x v="121"/>
    <x v="445"/>
    <n v="175"/>
    <x v="0"/>
    <s v="Beverie Moffet"/>
    <n v="2023"/>
    <m/>
    <n v="2.65"/>
    <n v="463.75"/>
    <x v="463"/>
  </r>
  <r>
    <x v="6251"/>
    <s v="SP09"/>
    <s v="P22"/>
    <s v="G3"/>
    <x v="7"/>
    <x v="3021"/>
    <n v="2"/>
    <x v="0"/>
    <s v="Beverie Moffet"/>
    <n v="2023"/>
    <m/>
    <n v="2.65"/>
    <n v="5.3"/>
    <x v="6182"/>
  </r>
  <r>
    <x v="6252"/>
    <s v="SP09"/>
    <s v="P22"/>
    <s v="G1"/>
    <x v="78"/>
    <x v="1209"/>
    <n v="500"/>
    <x v="0"/>
    <s v="Beverie Moffet"/>
    <n v="2023"/>
    <m/>
    <n v="2.65"/>
    <n v="1325"/>
    <x v="6183"/>
  </r>
  <r>
    <x v="6253"/>
    <s v="SP09"/>
    <s v="P01"/>
    <s v="G4"/>
    <x v="364"/>
    <x v="138"/>
    <n v="401"/>
    <x v="0"/>
    <s v="Beverie Moffet"/>
    <n v="2023"/>
    <m/>
    <n v="5.26"/>
    <n v="2109.2599999999998"/>
    <x v="6184"/>
  </r>
  <r>
    <x v="6254"/>
    <s v="SP09"/>
    <s v="P01"/>
    <s v="G5"/>
    <x v="74"/>
    <x v="1272"/>
    <n v="145"/>
    <x v="0"/>
    <s v="Beverie Moffet"/>
    <n v="2024"/>
    <m/>
    <n v="5.26"/>
    <n v="762.69999999999993"/>
    <x v="6185"/>
  </r>
  <r>
    <x v="6255"/>
    <s v="SP09"/>
    <s v="P01"/>
    <s v="G1"/>
    <x v="282"/>
    <x v="1818"/>
    <n v="94"/>
    <x v="0"/>
    <s v="Beverie Moffet"/>
    <n v="2024"/>
    <m/>
    <n v="5.26"/>
    <n v="494.44"/>
    <x v="6186"/>
  </r>
  <r>
    <x v="6256"/>
    <s v="SP09"/>
    <s v="P01"/>
    <s v="G5"/>
    <x v="197"/>
    <x v="2150"/>
    <n v="171"/>
    <x v="0"/>
    <s v="Beverie Moffet"/>
    <n v="2023"/>
    <m/>
    <n v="5.26"/>
    <n v="899.45999999999992"/>
    <x v="6187"/>
  </r>
  <r>
    <x v="6257"/>
    <s v="SP09"/>
    <s v="P04"/>
    <s v="G4"/>
    <x v="319"/>
    <x v="1818"/>
    <n v="298"/>
    <x v="0"/>
    <s v="Beverie Moffet"/>
    <n v="2024"/>
    <m/>
    <n v="3.85"/>
    <n v="1147.3"/>
    <x v="6188"/>
  </r>
  <r>
    <x v="6258"/>
    <s v="SP09"/>
    <s v="P04"/>
    <s v="G4"/>
    <x v="443"/>
    <x v="2930"/>
    <n v="668"/>
    <x v="1"/>
    <s v="Beverie Moffet"/>
    <n v="2024"/>
    <m/>
    <n v="3.85"/>
    <n v="2571.8000000000002"/>
    <x v="6189"/>
  </r>
  <r>
    <x v="6259"/>
    <s v="SP09"/>
    <s v="P04"/>
    <s v="G6"/>
    <x v="230"/>
    <x v="3734"/>
    <n v="775"/>
    <x v="0"/>
    <s v="Beverie Moffet"/>
    <n v="2023"/>
    <m/>
    <n v="3.85"/>
    <n v="2983.75"/>
    <x v="6190"/>
  </r>
  <r>
    <x v="6260"/>
    <s v="SP09"/>
    <s v="P04"/>
    <s v="G1"/>
    <x v="70"/>
    <x v="3769"/>
    <n v="1432"/>
    <x v="0"/>
    <s v="Beverie Moffet"/>
    <n v="2023"/>
    <m/>
    <n v="3.85"/>
    <n v="5513.2"/>
    <x v="6191"/>
  </r>
  <r>
    <x v="6261"/>
    <s v="SP09"/>
    <s v="P05"/>
    <s v="G6"/>
    <x v="86"/>
    <x v="795"/>
    <n v="1342"/>
    <x v="0"/>
    <s v="Beverie Moffet"/>
    <n v="2023"/>
    <m/>
    <n v="5.72"/>
    <n v="7676.24"/>
    <x v="6192"/>
  </r>
  <r>
    <x v="6262"/>
    <s v="SP09"/>
    <s v="P05"/>
    <s v="G1"/>
    <x v="359"/>
    <x v="3770"/>
    <n v="222"/>
    <x v="0"/>
    <s v="Beverie Moffet"/>
    <n v="2023"/>
    <m/>
    <n v="5.72"/>
    <n v="1269.8399999999999"/>
    <x v="6193"/>
  </r>
  <r>
    <x v="6263"/>
    <s v="SP09"/>
    <s v="P05"/>
    <s v="G6"/>
    <x v="61"/>
    <x v="3771"/>
    <n v="228"/>
    <x v="0"/>
    <s v="Beverie Moffet"/>
    <n v="2024"/>
    <m/>
    <n v="5.72"/>
    <n v="1304.1599999999999"/>
    <x v="6194"/>
  </r>
  <r>
    <x v="6264"/>
    <s v="SP09"/>
    <s v="P05"/>
    <s v="G5"/>
    <x v="16"/>
    <x v="3772"/>
    <n v="557"/>
    <x v="1"/>
    <s v="Beverie Moffet"/>
    <n v="2024"/>
    <m/>
    <n v="5.72"/>
    <n v="3186.04"/>
    <x v="6195"/>
  </r>
  <r>
    <x v="6265"/>
    <s v="SP09"/>
    <s v="P05"/>
    <s v="G6"/>
    <x v="303"/>
    <x v="2121"/>
    <n v="333"/>
    <x v="0"/>
    <s v="Beverie Moffet"/>
    <n v="2024"/>
    <m/>
    <n v="5.72"/>
    <n v="1904.76"/>
    <x v="6196"/>
  </r>
  <r>
    <x v="6266"/>
    <s v="SP09"/>
    <s v="P05"/>
    <s v="G1"/>
    <x v="191"/>
    <x v="384"/>
    <n v="93"/>
    <x v="0"/>
    <s v="Beverie Moffet"/>
    <n v="2024"/>
    <m/>
    <n v="5.72"/>
    <n v="531.95999999999992"/>
    <x v="6197"/>
  </r>
  <r>
    <x v="6267"/>
    <s v="SP09"/>
    <s v="P05"/>
    <s v="G5"/>
    <x v="179"/>
    <x v="3773"/>
    <n v="238"/>
    <x v="0"/>
    <s v="Beverie Moffet"/>
    <n v="2023"/>
    <m/>
    <n v="5.72"/>
    <n v="1361.36"/>
    <x v="6198"/>
  </r>
  <r>
    <x v="6268"/>
    <s v="SP09"/>
    <s v="P06"/>
    <s v="G2"/>
    <x v="156"/>
    <x v="2276"/>
    <n v="135"/>
    <x v="0"/>
    <s v="Beverie Moffet"/>
    <n v="2023"/>
    <m/>
    <n v="6.31"/>
    <n v="851.84999999999991"/>
    <x v="6199"/>
  </r>
  <r>
    <x v="6269"/>
    <s v="SP09"/>
    <s v="P07"/>
    <s v="G6"/>
    <x v="196"/>
    <x v="1710"/>
    <n v="213"/>
    <x v="0"/>
    <s v="Beverie Moffet"/>
    <n v="2023"/>
    <m/>
    <n v="9.94"/>
    <n v="2117.2199999999998"/>
    <x v="6200"/>
  </r>
  <r>
    <x v="6270"/>
    <s v="SP09"/>
    <s v="P08"/>
    <s v="G1"/>
    <x v="132"/>
    <x v="1489"/>
    <n v="112"/>
    <x v="0"/>
    <s v="Beverie Moffet"/>
    <n v="2023"/>
    <m/>
    <n v="7.73"/>
    <n v="865.76"/>
    <x v="6201"/>
  </r>
  <r>
    <x v="6271"/>
    <s v="SP09"/>
    <s v="P08"/>
    <s v="G1"/>
    <x v="369"/>
    <x v="3774"/>
    <n v="546"/>
    <x v="0"/>
    <s v="Beverie Moffet"/>
    <n v="2023"/>
    <m/>
    <n v="7.73"/>
    <n v="4220.58"/>
    <x v="6202"/>
  </r>
  <r>
    <x v="6272"/>
    <s v="SP09"/>
    <s v="P08"/>
    <s v="G2"/>
    <x v="41"/>
    <x v="1006"/>
    <n v="248"/>
    <x v="0"/>
    <s v="Beverie Moffet"/>
    <n v="2024"/>
    <m/>
    <n v="7.73"/>
    <n v="1917.0400000000002"/>
    <x v="6203"/>
  </r>
  <r>
    <x v="6273"/>
    <s v="SP09"/>
    <s v="P08"/>
    <s v="G2"/>
    <x v="409"/>
    <x v="3075"/>
    <n v="412"/>
    <x v="0"/>
    <s v="Beverie Moffet"/>
    <n v="2024"/>
    <m/>
    <n v="7.73"/>
    <n v="3184.76"/>
    <x v="6204"/>
  </r>
  <r>
    <x v="6274"/>
    <s v="SP09"/>
    <s v="P08"/>
    <s v="G6"/>
    <x v="407"/>
    <x v="3609"/>
    <n v="621"/>
    <x v="0"/>
    <s v="Beverie Moffet"/>
    <n v="2023"/>
    <m/>
    <n v="7.73"/>
    <n v="4800.33"/>
    <x v="6205"/>
  </r>
  <r>
    <x v="6275"/>
    <s v="SP09"/>
    <s v="P09"/>
    <s v="G1"/>
    <x v="419"/>
    <x v="2895"/>
    <n v="251"/>
    <x v="0"/>
    <s v="Beverie Moffet"/>
    <n v="2024"/>
    <m/>
    <n v="3.68"/>
    <n v="923.68000000000006"/>
    <x v="6206"/>
  </r>
  <r>
    <x v="6276"/>
    <s v="SP09"/>
    <s v="P09"/>
    <s v="G2"/>
    <x v="372"/>
    <x v="3775"/>
    <n v="393"/>
    <x v="0"/>
    <s v="Beverie Moffet"/>
    <n v="2023"/>
    <m/>
    <n v="3.68"/>
    <n v="1446.24"/>
    <x v="6207"/>
  </r>
  <r>
    <x v="6277"/>
    <s v="SP09"/>
    <s v="P10"/>
    <s v="G6"/>
    <x v="358"/>
    <x v="772"/>
    <n v="289"/>
    <x v="0"/>
    <s v="Beverie Moffet"/>
    <n v="2023"/>
    <m/>
    <n v="8.2200000000000006"/>
    <n v="2375.5800000000004"/>
    <x v="6208"/>
  </r>
  <r>
    <x v="6278"/>
    <s v="SP09"/>
    <s v="P10"/>
    <s v="G6"/>
    <x v="68"/>
    <x v="3662"/>
    <n v="386"/>
    <x v="1"/>
    <s v="Beverie Moffet"/>
    <n v="2024"/>
    <m/>
    <n v="8.2200000000000006"/>
    <n v="3172.92"/>
    <x v="6209"/>
  </r>
  <r>
    <x v="6279"/>
    <s v="SP09"/>
    <s v="P10"/>
    <s v="G5"/>
    <x v="129"/>
    <x v="464"/>
    <n v="510"/>
    <x v="0"/>
    <s v="Beverie Moffet"/>
    <n v="2023"/>
    <m/>
    <n v="8.2200000000000006"/>
    <n v="4192.2000000000007"/>
    <x v="6210"/>
  </r>
  <r>
    <x v="6280"/>
    <s v="SP09"/>
    <s v="P10"/>
    <s v="G1"/>
    <x v="427"/>
    <x v="1446"/>
    <n v="152"/>
    <x v="0"/>
    <s v="Beverie Moffet"/>
    <n v="2023"/>
    <m/>
    <n v="8.2200000000000006"/>
    <n v="1249.44"/>
    <x v="1660"/>
  </r>
  <r>
    <x v="6281"/>
    <s v="SP09"/>
    <s v="P10"/>
    <s v="G5"/>
    <x v="443"/>
    <x v="2609"/>
    <n v="250"/>
    <x v="1"/>
    <s v="Beverie Moffet"/>
    <n v="2024"/>
    <m/>
    <n v="8.2200000000000006"/>
    <n v="2055"/>
    <x v="6211"/>
  </r>
  <r>
    <x v="6282"/>
    <s v="SP09"/>
    <s v="P11"/>
    <s v="G1"/>
    <x v="309"/>
    <x v="3776"/>
    <n v="449"/>
    <x v="1"/>
    <s v="Beverie Moffet"/>
    <n v="2024"/>
    <m/>
    <n v="10.23"/>
    <n v="4593.2700000000004"/>
    <x v="6212"/>
  </r>
  <r>
    <x v="6283"/>
    <s v="SP09"/>
    <s v="P11"/>
    <s v="G5"/>
    <x v="274"/>
    <x v="2348"/>
    <n v="173"/>
    <x v="0"/>
    <s v="Beverie Moffet"/>
    <n v="2024"/>
    <m/>
    <n v="10.23"/>
    <n v="1769.79"/>
    <x v="6213"/>
  </r>
  <r>
    <x v="6284"/>
    <s v="SP09"/>
    <s v="P12"/>
    <s v="G2"/>
    <x v="75"/>
    <x v="743"/>
    <n v="40"/>
    <x v="0"/>
    <s v="Beverie Moffet"/>
    <n v="2023"/>
    <m/>
    <n v="4.74"/>
    <n v="189.60000000000002"/>
    <x v="6214"/>
  </r>
  <r>
    <x v="6285"/>
    <s v="SP09"/>
    <s v="P12"/>
    <s v="G2"/>
    <x v="295"/>
    <x v="3777"/>
    <n v="913"/>
    <x v="0"/>
    <s v="Beverie Moffet"/>
    <n v="2023"/>
    <m/>
    <n v="4.74"/>
    <n v="4327.62"/>
    <x v="6215"/>
  </r>
  <r>
    <x v="6286"/>
    <s v="SP09"/>
    <s v="P12"/>
    <s v="G2"/>
    <x v="14"/>
    <x v="2448"/>
    <n v="649"/>
    <x v="1"/>
    <s v="Beverie Moffet"/>
    <n v="2024"/>
    <m/>
    <n v="4.74"/>
    <n v="3076.26"/>
    <x v="6216"/>
  </r>
  <r>
    <x v="6287"/>
    <s v="SP09"/>
    <s v="P12"/>
    <s v="G4"/>
    <x v="136"/>
    <x v="3414"/>
    <n v="498"/>
    <x v="3"/>
    <s v="Beverie Moffet"/>
    <n v="2023"/>
    <m/>
    <n v="4.74"/>
    <n v="2360.52"/>
    <x v="6217"/>
  </r>
  <r>
    <x v="6288"/>
    <s v="SP09"/>
    <s v="P13"/>
    <s v="G6"/>
    <x v="437"/>
    <x v="3294"/>
    <n v="706"/>
    <x v="0"/>
    <s v="Beverie Moffet"/>
    <n v="2023"/>
    <m/>
    <n v="10.51"/>
    <n v="7420.0599999999995"/>
    <x v="6218"/>
  </r>
  <r>
    <x v="6289"/>
    <s v="SP09"/>
    <s v="P13"/>
    <s v="G6"/>
    <x v="245"/>
    <x v="534"/>
    <n v="61"/>
    <x v="0"/>
    <s v="Beverie Moffet"/>
    <n v="2023"/>
    <m/>
    <n v="10.51"/>
    <n v="641.11"/>
    <x v="6219"/>
  </r>
  <r>
    <x v="6290"/>
    <s v="SP09"/>
    <s v="P14"/>
    <s v="G2"/>
    <x v="257"/>
    <x v="1942"/>
    <n v="315"/>
    <x v="0"/>
    <s v="Beverie Moffet"/>
    <n v="2023"/>
    <m/>
    <n v="6.43"/>
    <n v="2025.4499999999998"/>
    <x v="6220"/>
  </r>
  <r>
    <x v="6291"/>
    <s v="SP09"/>
    <s v="P14"/>
    <s v="G6"/>
    <x v="175"/>
    <x v="207"/>
    <n v="375"/>
    <x v="0"/>
    <s v="Beverie Moffet"/>
    <n v="2023"/>
    <m/>
    <n v="6.43"/>
    <n v="2411.25"/>
    <x v="6221"/>
  </r>
  <r>
    <x v="6292"/>
    <s v="SP09"/>
    <s v="P14"/>
    <s v="G6"/>
    <x v="242"/>
    <x v="2095"/>
    <n v="330"/>
    <x v="0"/>
    <s v="Beverie Moffet"/>
    <n v="2023"/>
    <m/>
    <n v="6.43"/>
    <n v="2121.9"/>
    <x v="6222"/>
  </r>
  <r>
    <x v="6293"/>
    <s v="SP09"/>
    <s v="P14"/>
    <s v="G6"/>
    <x v="270"/>
    <x v="943"/>
    <n v="323"/>
    <x v="0"/>
    <s v="Beverie Moffet"/>
    <n v="2024"/>
    <m/>
    <n v="6.43"/>
    <n v="2076.89"/>
    <x v="6223"/>
  </r>
  <r>
    <x v="6294"/>
    <s v="SP09"/>
    <s v="P15"/>
    <s v="G1"/>
    <x v="86"/>
    <x v="312"/>
    <n v="282"/>
    <x v="0"/>
    <s v="Beverie Moffet"/>
    <n v="2023"/>
    <m/>
    <n v="12.41"/>
    <n v="3499.62"/>
    <x v="6224"/>
  </r>
  <r>
    <x v="6295"/>
    <s v="SP09"/>
    <s v="P15"/>
    <s v="G2"/>
    <x v="137"/>
    <x v="548"/>
    <n v="330"/>
    <x v="2"/>
    <s v="Beverie Moffet"/>
    <n v="2024"/>
    <m/>
    <n v="12.41"/>
    <n v="4095.3"/>
    <x v="6225"/>
  </r>
  <r>
    <x v="6296"/>
    <s v="SP09"/>
    <s v="P16"/>
    <s v="G1"/>
    <x v="246"/>
    <x v="3241"/>
    <n v="315"/>
    <x v="0"/>
    <s v="Beverie Moffet"/>
    <n v="2023"/>
    <m/>
    <n v="9.57"/>
    <n v="3014.55"/>
    <x v="6226"/>
  </r>
  <r>
    <x v="6297"/>
    <s v="SP09"/>
    <s v="P16"/>
    <s v="G2"/>
    <x v="213"/>
    <x v="3778"/>
    <n v="636"/>
    <x v="0"/>
    <s v="Beverie Moffet"/>
    <n v="2023"/>
    <m/>
    <n v="9.57"/>
    <n v="6086.52"/>
    <x v="6227"/>
  </r>
  <r>
    <x v="6298"/>
    <s v="SP09"/>
    <s v="P16"/>
    <s v="G2"/>
    <x v="57"/>
    <x v="3038"/>
    <n v="361"/>
    <x v="0"/>
    <s v="Beverie Moffet"/>
    <n v="2024"/>
    <m/>
    <n v="9.57"/>
    <n v="3454.77"/>
    <x v="6228"/>
  </r>
  <r>
    <x v="6299"/>
    <s v="SP09"/>
    <s v="P16"/>
    <s v="G2"/>
    <x v="42"/>
    <x v="3779"/>
    <n v="636"/>
    <x v="0"/>
    <s v="Beverie Moffet"/>
    <n v="2023"/>
    <m/>
    <n v="9.57"/>
    <n v="6086.52"/>
    <x v="6229"/>
  </r>
  <r>
    <x v="6300"/>
    <s v="SP09"/>
    <s v="P16"/>
    <s v="G6"/>
    <x v="18"/>
    <x v="3780"/>
    <n v="950"/>
    <x v="0"/>
    <s v="Beverie Moffet"/>
    <n v="2023"/>
    <m/>
    <n v="9.57"/>
    <n v="9091.5"/>
    <x v="6230"/>
  </r>
  <r>
    <x v="6301"/>
    <s v="SP09"/>
    <s v="P16"/>
    <s v="G5"/>
    <x v="371"/>
    <x v="3781"/>
    <n v="347"/>
    <x v="0"/>
    <s v="Beverie Moffet"/>
    <n v="2023"/>
    <m/>
    <n v="9.57"/>
    <n v="3320.79"/>
    <x v="6231"/>
  </r>
  <r>
    <x v="6302"/>
    <s v="SP09"/>
    <s v="P17"/>
    <s v="G2"/>
    <x v="126"/>
    <x v="610"/>
    <n v="366"/>
    <x v="3"/>
    <s v="Beverie Moffet"/>
    <n v="2023"/>
    <m/>
    <n v="8.43"/>
    <n v="3085.38"/>
    <x v="6232"/>
  </r>
  <r>
    <x v="6303"/>
    <s v="SP09"/>
    <s v="P17"/>
    <s v="G5"/>
    <x v="366"/>
    <x v="2466"/>
    <n v="654"/>
    <x v="0"/>
    <s v="Beverie Moffet"/>
    <n v="2024"/>
    <m/>
    <n v="8.43"/>
    <n v="5513.22"/>
    <x v="6233"/>
  </r>
  <r>
    <x v="6304"/>
    <s v="SP09"/>
    <s v="P18"/>
    <s v="G6"/>
    <x v="72"/>
    <x v="2705"/>
    <n v="985"/>
    <x v="0"/>
    <s v="Beverie Moffet"/>
    <n v="2023"/>
    <m/>
    <n v="6.8"/>
    <n v="6698"/>
    <x v="6234"/>
  </r>
  <r>
    <x v="6305"/>
    <s v="SP09"/>
    <s v="P18"/>
    <s v="G5"/>
    <x v="349"/>
    <x v="1886"/>
    <n v="1067"/>
    <x v="1"/>
    <s v="Beverie Moffet"/>
    <n v="2024"/>
    <m/>
    <n v="6.8"/>
    <n v="7255.5999999999995"/>
    <x v="6235"/>
  </r>
  <r>
    <x v="6306"/>
    <s v="SP09"/>
    <s v="P18"/>
    <s v="G1"/>
    <x v="111"/>
    <x v="3782"/>
    <n v="691"/>
    <x v="0"/>
    <s v="Beverie Moffet"/>
    <n v="2024"/>
    <m/>
    <n v="6.8"/>
    <n v="4698.8"/>
    <x v="6236"/>
  </r>
  <r>
    <x v="6307"/>
    <s v="SP09"/>
    <s v="P18"/>
    <s v="G5"/>
    <x v="296"/>
    <x v="3783"/>
    <n v="1622"/>
    <x v="0"/>
    <s v="Beverie Moffet"/>
    <n v="2023"/>
    <m/>
    <n v="6.8"/>
    <n v="11029.6"/>
    <x v="6237"/>
  </r>
  <r>
    <x v="6308"/>
    <s v="SP09"/>
    <s v="P19"/>
    <s v="G5"/>
    <x v="15"/>
    <x v="709"/>
    <n v="151"/>
    <x v="2"/>
    <s v="Beverie Moffet"/>
    <n v="2024"/>
    <m/>
    <n v="5.04"/>
    <n v="761.04"/>
    <x v="765"/>
  </r>
  <r>
    <x v="6309"/>
    <s v="SP09"/>
    <s v="P19"/>
    <s v="G5"/>
    <x v="445"/>
    <x v="3784"/>
    <n v="437"/>
    <x v="0"/>
    <s v="Beverie Moffet"/>
    <n v="2024"/>
    <m/>
    <n v="5.04"/>
    <n v="2202.48"/>
    <x v="6238"/>
  </r>
  <r>
    <x v="6310"/>
    <s v="SP09"/>
    <s v="P20"/>
    <s v="G2"/>
    <x v="127"/>
    <x v="1356"/>
    <n v="242"/>
    <x v="0"/>
    <s v="Beverie Moffet"/>
    <n v="2023"/>
    <m/>
    <n v="2.76"/>
    <n v="667.92"/>
    <x v="6239"/>
  </r>
  <r>
    <x v="6311"/>
    <s v="SP09"/>
    <s v="P20"/>
    <s v="G4"/>
    <x v="76"/>
    <x v="3460"/>
    <n v="994"/>
    <x v="0"/>
    <s v="Beverie Moffet"/>
    <n v="2023"/>
    <m/>
    <n v="2.76"/>
    <n v="2743.4399999999996"/>
    <x v="6240"/>
  </r>
  <r>
    <x v="6312"/>
    <s v="SP09"/>
    <s v="P20"/>
    <s v="G4"/>
    <x v="432"/>
    <x v="3785"/>
    <n v="1295"/>
    <x v="2"/>
    <s v="Beverie Moffet"/>
    <n v="2024"/>
    <m/>
    <n v="2.76"/>
    <n v="3574.2"/>
    <x v="6241"/>
  </r>
  <r>
    <x v="6313"/>
    <s v="SP09"/>
    <s v="P21"/>
    <s v="G1"/>
    <x v="139"/>
    <x v="348"/>
    <n v="990"/>
    <x v="0"/>
    <s v="Beverie Moffet"/>
    <n v="2024"/>
    <m/>
    <n v="3.32"/>
    <n v="3286.7999999999997"/>
    <x v="6242"/>
  </r>
  <r>
    <x v="6314"/>
    <s v="SP09"/>
    <s v="P21"/>
    <s v="G1"/>
    <x v="281"/>
    <x v="1616"/>
    <n v="47"/>
    <x v="0"/>
    <s v="Beverie Moffet"/>
    <n v="2024"/>
    <m/>
    <n v="3.32"/>
    <n v="156.04"/>
    <x v="6243"/>
  </r>
  <r>
    <x v="6315"/>
    <s v="SP09"/>
    <s v="P22"/>
    <s v="G5"/>
    <x v="310"/>
    <x v="527"/>
    <n v="414"/>
    <x v="0"/>
    <s v="Beverie Moffet"/>
    <n v="2024"/>
    <m/>
    <n v="2.65"/>
    <n v="1097.0999999999999"/>
    <x v="6244"/>
  </r>
  <r>
    <x v="6316"/>
    <s v="SP09"/>
    <s v="P22"/>
    <s v="G6"/>
    <x v="309"/>
    <x v="3786"/>
    <n v="388"/>
    <x v="1"/>
    <s v="Beverie Moffet"/>
    <n v="2024"/>
    <m/>
    <n v="2.65"/>
    <n v="1028.2"/>
    <x v="6245"/>
  </r>
  <r>
    <x v="6317"/>
    <s v="SP09"/>
    <s v="P22"/>
    <s v="G2"/>
    <x v="106"/>
    <x v="1443"/>
    <n v="227"/>
    <x v="3"/>
    <s v="Beverie Moffet"/>
    <n v="2023"/>
    <m/>
    <n v="2.65"/>
    <n v="601.54999999999995"/>
    <x v="6246"/>
  </r>
  <r>
    <x v="6318"/>
    <s v="SP09"/>
    <s v="P22"/>
    <s v="G5"/>
    <x v="349"/>
    <x v="3787"/>
    <n v="3"/>
    <x v="1"/>
    <s v="Beverie Moffet"/>
    <n v="2024"/>
    <m/>
    <n v="2.65"/>
    <n v="7.9499999999999993"/>
    <x v="1958"/>
  </r>
  <r>
    <x v="6319"/>
    <s v="SP09"/>
    <s v="P22"/>
    <s v="G5"/>
    <x v="315"/>
    <x v="1291"/>
    <n v="260"/>
    <x v="0"/>
    <s v="Beverie Moffet"/>
    <n v="2023"/>
    <m/>
    <n v="2.65"/>
    <n v="689"/>
    <x v="6247"/>
  </r>
  <r>
    <x v="6320"/>
    <s v="SP09"/>
    <s v="P22"/>
    <s v="G1"/>
    <x v="46"/>
    <x v="3585"/>
    <n v="131"/>
    <x v="0"/>
    <s v="Beverie Moffet"/>
    <n v="2024"/>
    <m/>
    <n v="2.65"/>
    <n v="347.15"/>
    <x v="6248"/>
  </r>
  <r>
    <x v="6321"/>
    <s v="SP09"/>
    <s v="P22"/>
    <s v="G6"/>
    <x v="214"/>
    <x v="2669"/>
    <n v="365"/>
    <x v="0"/>
    <s v="Beverie Moffet"/>
    <n v="2024"/>
    <m/>
    <n v="2.65"/>
    <n v="967.25"/>
    <x v="6249"/>
  </r>
  <r>
    <x v="6322"/>
    <s v="SP09"/>
    <s v="P01"/>
    <s v="G1"/>
    <x v="14"/>
    <x v="2484"/>
    <n v="350"/>
    <x v="1"/>
    <s v="Beverie Moffet"/>
    <n v="2024"/>
    <m/>
    <n v="5.26"/>
    <n v="1841"/>
    <x v="6250"/>
  </r>
  <r>
    <x v="6323"/>
    <s v="SP09"/>
    <s v="P01"/>
    <s v="G1"/>
    <x v="324"/>
    <x v="1291"/>
    <n v="454"/>
    <x v="0"/>
    <s v="Beverie Moffet"/>
    <n v="2024"/>
    <m/>
    <n v="5.26"/>
    <n v="2388.04"/>
    <x v="6251"/>
  </r>
  <r>
    <x v="6324"/>
    <s v="SP09"/>
    <s v="P01"/>
    <s v="G6"/>
    <x v="329"/>
    <x v="1506"/>
    <n v="700"/>
    <x v="0"/>
    <s v="Beverie Moffet"/>
    <n v="2023"/>
    <m/>
    <n v="5.26"/>
    <n v="3682"/>
    <x v="6252"/>
  </r>
  <r>
    <x v="6325"/>
    <s v="SP09"/>
    <s v="P01"/>
    <s v="G6"/>
    <x v="76"/>
    <x v="2279"/>
    <n v="46"/>
    <x v="3"/>
    <s v="Beverie Moffet"/>
    <n v="2023"/>
    <m/>
    <n v="5.26"/>
    <n v="241.95999999999998"/>
    <x v="6253"/>
  </r>
  <r>
    <x v="6326"/>
    <s v="SP09"/>
    <s v="P04"/>
    <s v="G4"/>
    <x v="319"/>
    <x v="3788"/>
    <n v="1016"/>
    <x v="0"/>
    <s v="Beverie Moffet"/>
    <n v="2024"/>
    <m/>
    <n v="3.85"/>
    <n v="3911.6"/>
    <x v="6254"/>
  </r>
  <r>
    <x v="6327"/>
    <s v="SP09"/>
    <s v="P04"/>
    <s v="G2"/>
    <x v="179"/>
    <x v="3789"/>
    <n v="1870"/>
    <x v="0"/>
    <s v="Beverie Moffet"/>
    <n v="2023"/>
    <m/>
    <n v="3.85"/>
    <n v="7199.5"/>
    <x v="6255"/>
  </r>
  <r>
    <x v="6328"/>
    <s v="SP09"/>
    <s v="P04"/>
    <s v="G1"/>
    <x v="421"/>
    <x v="2033"/>
    <n v="153"/>
    <x v="0"/>
    <s v="Beverie Moffet"/>
    <n v="2023"/>
    <m/>
    <n v="3.85"/>
    <n v="589.05000000000007"/>
    <x v="6256"/>
  </r>
  <r>
    <x v="6329"/>
    <s v="SP09"/>
    <s v="P04"/>
    <s v="G2"/>
    <x v="147"/>
    <x v="2776"/>
    <n v="287"/>
    <x v="0"/>
    <s v="Beverie Moffet"/>
    <n v="2023"/>
    <m/>
    <n v="3.85"/>
    <n v="1104.95"/>
    <x v="6257"/>
  </r>
  <r>
    <x v="6330"/>
    <s v="SP09"/>
    <s v="P04"/>
    <s v="G1"/>
    <x v="380"/>
    <x v="3790"/>
    <n v="540"/>
    <x v="0"/>
    <s v="Beverie Moffet"/>
    <n v="2023"/>
    <m/>
    <n v="3.85"/>
    <n v="2079"/>
    <x v="6258"/>
  </r>
  <r>
    <x v="6331"/>
    <s v="SP09"/>
    <s v="P04"/>
    <s v="G1"/>
    <x v="426"/>
    <x v="338"/>
    <n v="492"/>
    <x v="0"/>
    <s v="Beverie Moffet"/>
    <n v="2023"/>
    <m/>
    <n v="3.85"/>
    <n v="1894.2"/>
    <x v="6259"/>
  </r>
  <r>
    <x v="6332"/>
    <s v="SP09"/>
    <s v="P04"/>
    <s v="G6"/>
    <x v="419"/>
    <x v="3791"/>
    <n v="1397"/>
    <x v="0"/>
    <s v="Beverie Moffet"/>
    <n v="2024"/>
    <m/>
    <n v="3.85"/>
    <n v="5378.45"/>
    <x v="6260"/>
  </r>
  <r>
    <x v="6333"/>
    <s v="SP09"/>
    <s v="P04"/>
    <s v="G5"/>
    <x v="208"/>
    <x v="1212"/>
    <n v="815"/>
    <x v="0"/>
    <s v="Beverie Moffet"/>
    <n v="2023"/>
    <m/>
    <n v="3.85"/>
    <n v="3137.75"/>
    <x v="6261"/>
  </r>
  <r>
    <x v="6334"/>
    <s v="SP09"/>
    <s v="P04"/>
    <s v="G6"/>
    <x v="358"/>
    <x v="1164"/>
    <n v="310"/>
    <x v="0"/>
    <s v="Beverie Moffet"/>
    <n v="2023"/>
    <m/>
    <n v="3.85"/>
    <n v="1193.5"/>
    <x v="6262"/>
  </r>
  <r>
    <x v="6335"/>
    <s v="SP09"/>
    <s v="P05"/>
    <s v="G1"/>
    <x v="30"/>
    <x v="983"/>
    <n v="1190"/>
    <x v="1"/>
    <s v="Beverie Moffet"/>
    <n v="2024"/>
    <m/>
    <n v="5.72"/>
    <n v="6806.7999999999993"/>
    <x v="6263"/>
  </r>
  <r>
    <x v="6336"/>
    <s v="SP09"/>
    <s v="P05"/>
    <s v="G2"/>
    <x v="231"/>
    <x v="1532"/>
    <n v="380"/>
    <x v="1"/>
    <s v="Beverie Moffet"/>
    <n v="2024"/>
    <m/>
    <n v="5.72"/>
    <n v="2173.6"/>
    <x v="6264"/>
  </r>
  <r>
    <x v="6337"/>
    <s v="SP09"/>
    <s v="P05"/>
    <s v="G4"/>
    <x v="365"/>
    <x v="358"/>
    <n v="740"/>
    <x v="2"/>
    <s v="Beverie Moffet"/>
    <n v="2024"/>
    <m/>
    <n v="5.72"/>
    <n v="4232.8"/>
    <x v="6265"/>
  </r>
  <r>
    <x v="6338"/>
    <s v="SP09"/>
    <s v="P05"/>
    <s v="G4"/>
    <x v="46"/>
    <x v="923"/>
    <n v="46"/>
    <x v="0"/>
    <s v="Beverie Moffet"/>
    <n v="2024"/>
    <m/>
    <n v="5.72"/>
    <n v="263.12"/>
    <x v="6266"/>
  </r>
  <r>
    <x v="6339"/>
    <s v="SP09"/>
    <s v="P06"/>
    <s v="G5"/>
    <x v="162"/>
    <x v="2403"/>
    <n v="89"/>
    <x v="0"/>
    <s v="Beverie Moffet"/>
    <n v="2023"/>
    <m/>
    <n v="6.31"/>
    <n v="561.58999999999992"/>
    <x v="6267"/>
  </r>
  <r>
    <x v="6340"/>
    <s v="SP09"/>
    <s v="P07"/>
    <s v="G2"/>
    <x v="285"/>
    <x v="771"/>
    <n v="206"/>
    <x v="3"/>
    <s v="Beverie Moffet"/>
    <n v="2023"/>
    <m/>
    <n v="9.94"/>
    <n v="2047.6399999999999"/>
    <x v="6268"/>
  </r>
  <r>
    <x v="6341"/>
    <s v="SP09"/>
    <s v="P07"/>
    <s v="G6"/>
    <x v="172"/>
    <x v="3792"/>
    <n v="199"/>
    <x v="0"/>
    <s v="Beverie Moffet"/>
    <n v="2023"/>
    <m/>
    <n v="9.94"/>
    <n v="1978.06"/>
    <x v="6269"/>
  </r>
  <r>
    <x v="6342"/>
    <s v="SP09"/>
    <s v="P07"/>
    <s v="G6"/>
    <x v="418"/>
    <x v="3793"/>
    <n v="198"/>
    <x v="0"/>
    <s v="Beverie Moffet"/>
    <n v="2023"/>
    <m/>
    <n v="9.94"/>
    <n v="1968.12"/>
    <x v="6270"/>
  </r>
  <r>
    <x v="6343"/>
    <s v="SP09"/>
    <s v="P07"/>
    <s v="G5"/>
    <x v="301"/>
    <x v="3594"/>
    <n v="215"/>
    <x v="0"/>
    <s v="Beverie Moffet"/>
    <n v="2023"/>
    <m/>
    <n v="9.94"/>
    <n v="2137.1"/>
    <x v="6271"/>
  </r>
  <r>
    <x v="6344"/>
    <s v="SP09"/>
    <s v="P07"/>
    <s v="G1"/>
    <x v="146"/>
    <x v="3794"/>
    <n v="173"/>
    <x v="0"/>
    <s v="Beverie Moffet"/>
    <n v="2024"/>
    <m/>
    <n v="9.94"/>
    <n v="1719.62"/>
    <x v="6272"/>
  </r>
  <r>
    <x v="6345"/>
    <s v="SP09"/>
    <s v="P07"/>
    <s v="G3"/>
    <x v="261"/>
    <x v="3795"/>
    <n v="159"/>
    <x v="0"/>
    <s v="Beverie Moffet"/>
    <n v="2024"/>
    <m/>
    <n v="9.94"/>
    <n v="1580.4599999999998"/>
    <x v="6273"/>
  </r>
  <r>
    <x v="6346"/>
    <s v="SP09"/>
    <s v="P08"/>
    <s v="G6"/>
    <x v="110"/>
    <x v="419"/>
    <n v="251"/>
    <x v="1"/>
    <s v="Beverie Moffet"/>
    <n v="2024"/>
    <m/>
    <n v="7.73"/>
    <n v="1940.23"/>
    <x v="6274"/>
  </r>
  <r>
    <x v="6347"/>
    <s v="SP09"/>
    <s v="P08"/>
    <s v="G2"/>
    <x v="342"/>
    <x v="1677"/>
    <n v="376"/>
    <x v="0"/>
    <s v="Beverie Moffet"/>
    <n v="2024"/>
    <m/>
    <n v="7.73"/>
    <n v="2906.48"/>
    <x v="6275"/>
  </r>
  <r>
    <x v="6348"/>
    <s v="SP09"/>
    <s v="P08"/>
    <s v="G3"/>
    <x v="174"/>
    <x v="2569"/>
    <n v="347"/>
    <x v="1"/>
    <s v="Beverie Moffet"/>
    <n v="2024"/>
    <m/>
    <n v="7.73"/>
    <n v="2682.31"/>
    <x v="6276"/>
  </r>
  <r>
    <x v="6349"/>
    <s v="SP09"/>
    <s v="P10"/>
    <s v="G1"/>
    <x v="221"/>
    <x v="2762"/>
    <n v="299"/>
    <x v="0"/>
    <s v="Beverie Moffet"/>
    <n v="2023"/>
    <m/>
    <n v="8.2200000000000006"/>
    <n v="2457.7800000000002"/>
    <x v="6277"/>
  </r>
  <r>
    <x v="6350"/>
    <s v="SP09"/>
    <s v="P10"/>
    <s v="G6"/>
    <x v="163"/>
    <x v="3796"/>
    <n v="1483"/>
    <x v="0"/>
    <s v="Beverie Moffet"/>
    <n v="2023"/>
    <m/>
    <n v="8.2200000000000006"/>
    <n v="12190.26"/>
    <x v="6278"/>
  </r>
  <r>
    <x v="6351"/>
    <s v="SP09"/>
    <s v="P10"/>
    <s v="G6"/>
    <x v="120"/>
    <x v="3797"/>
    <n v="186"/>
    <x v="0"/>
    <s v="Beverie Moffet"/>
    <n v="2023"/>
    <m/>
    <n v="8.2200000000000006"/>
    <n v="1528.92"/>
    <x v="6279"/>
  </r>
  <r>
    <x v="6352"/>
    <s v="SP09"/>
    <s v="P10"/>
    <s v="G6"/>
    <x v="400"/>
    <x v="3798"/>
    <n v="239"/>
    <x v="0"/>
    <s v="Beverie Moffet"/>
    <n v="2023"/>
    <m/>
    <n v="8.2200000000000006"/>
    <n v="1964.5800000000002"/>
    <x v="6280"/>
  </r>
  <r>
    <x v="6353"/>
    <s v="SP09"/>
    <s v="P10"/>
    <s v="G4"/>
    <x v="134"/>
    <x v="3799"/>
    <n v="758"/>
    <x v="0"/>
    <s v="Beverie Moffet"/>
    <n v="2024"/>
    <m/>
    <n v="8.2200000000000006"/>
    <n v="6230.76"/>
    <x v="6281"/>
  </r>
  <r>
    <x v="6354"/>
    <s v="SP09"/>
    <s v="P10"/>
    <s v="G5"/>
    <x v="230"/>
    <x v="613"/>
    <n v="10"/>
    <x v="0"/>
    <s v="Beverie Moffet"/>
    <n v="2023"/>
    <m/>
    <n v="8.2200000000000006"/>
    <n v="82.2"/>
    <x v="6282"/>
  </r>
  <r>
    <x v="6355"/>
    <s v="SP09"/>
    <s v="P11"/>
    <s v="G3"/>
    <x v="395"/>
    <x v="3800"/>
    <n v="148"/>
    <x v="0"/>
    <s v="Beverie Moffet"/>
    <n v="2024"/>
    <m/>
    <n v="10.23"/>
    <n v="1514.04"/>
    <x v="6283"/>
  </r>
  <r>
    <x v="6356"/>
    <s v="SP09"/>
    <s v="P12"/>
    <s v="G6"/>
    <x v="41"/>
    <x v="3801"/>
    <n v="963"/>
    <x v="0"/>
    <s v="Beverie Moffet"/>
    <n v="2024"/>
    <m/>
    <n v="4.74"/>
    <n v="4564.62"/>
    <x v="6284"/>
  </r>
  <r>
    <x v="6357"/>
    <s v="SP09"/>
    <s v="P12"/>
    <s v="G1"/>
    <x v="319"/>
    <x v="1308"/>
    <n v="612"/>
    <x v="0"/>
    <s v="Beverie Moffet"/>
    <n v="2024"/>
    <m/>
    <n v="4.74"/>
    <n v="2900.88"/>
    <x v="6285"/>
  </r>
  <r>
    <x v="6358"/>
    <s v="SP09"/>
    <s v="P13"/>
    <s v="G5"/>
    <x v="331"/>
    <x v="1790"/>
    <n v="1341"/>
    <x v="0"/>
    <s v="Beverie Moffet"/>
    <n v="2024"/>
    <m/>
    <n v="10.51"/>
    <n v="14093.91"/>
    <x v="6286"/>
  </r>
  <r>
    <x v="6359"/>
    <s v="SP09"/>
    <s v="P13"/>
    <s v="G5"/>
    <x v="23"/>
    <x v="2880"/>
    <n v="400"/>
    <x v="1"/>
    <s v="Beverie Moffet"/>
    <n v="2024"/>
    <m/>
    <n v="10.51"/>
    <n v="4204"/>
    <x v="6287"/>
  </r>
  <r>
    <x v="6360"/>
    <s v="SP09"/>
    <s v="P13"/>
    <s v="G6"/>
    <x v="247"/>
    <x v="934"/>
    <n v="591"/>
    <x v="0"/>
    <s v="Beverie Moffet"/>
    <n v="2024"/>
    <m/>
    <n v="10.51"/>
    <n v="6211.41"/>
    <x v="6288"/>
  </r>
  <r>
    <x v="6361"/>
    <s v="SP09"/>
    <s v="P13"/>
    <s v="G2"/>
    <x v="230"/>
    <x v="3802"/>
    <n v="964"/>
    <x v="0"/>
    <s v="Beverie Moffet"/>
    <n v="2023"/>
    <m/>
    <n v="10.51"/>
    <n v="10131.64"/>
    <x v="6289"/>
  </r>
  <r>
    <x v="6362"/>
    <s v="SP09"/>
    <s v="P14"/>
    <s v="G1"/>
    <x v="379"/>
    <x v="889"/>
    <n v="91"/>
    <x v="0"/>
    <s v="Beverie Moffet"/>
    <n v="2024"/>
    <m/>
    <n v="6.43"/>
    <n v="585.13"/>
    <x v="6290"/>
  </r>
  <r>
    <x v="6363"/>
    <s v="SP09"/>
    <s v="P15"/>
    <s v="G1"/>
    <x v="272"/>
    <x v="1639"/>
    <n v="374"/>
    <x v="1"/>
    <s v="Beverie Moffet"/>
    <n v="2024"/>
    <m/>
    <n v="12.41"/>
    <n v="4641.34"/>
    <x v="6291"/>
  </r>
  <r>
    <x v="6364"/>
    <s v="SP09"/>
    <s v="P16"/>
    <s v="G6"/>
    <x v="432"/>
    <x v="3803"/>
    <n v="260"/>
    <x v="2"/>
    <s v="Beverie Moffet"/>
    <n v="2024"/>
    <m/>
    <n v="9.57"/>
    <n v="2488.2000000000003"/>
    <x v="6292"/>
  </r>
  <r>
    <x v="6365"/>
    <s v="SP09"/>
    <s v="P16"/>
    <s v="G4"/>
    <x v="178"/>
    <x v="3804"/>
    <n v="834"/>
    <x v="0"/>
    <s v="Beverie Moffet"/>
    <n v="2023"/>
    <m/>
    <n v="9.57"/>
    <n v="7981.38"/>
    <x v="6293"/>
  </r>
  <r>
    <x v="6366"/>
    <s v="SP09"/>
    <s v="P17"/>
    <s v="G1"/>
    <x v="307"/>
    <x v="1026"/>
    <n v="533"/>
    <x v="0"/>
    <s v="Beverie Moffet"/>
    <n v="2023"/>
    <m/>
    <n v="8.43"/>
    <n v="4493.1899999999996"/>
    <x v="6294"/>
  </r>
  <r>
    <x v="6367"/>
    <s v="SP09"/>
    <s v="P18"/>
    <s v="G2"/>
    <x v="381"/>
    <x v="3589"/>
    <n v="1162"/>
    <x v="0"/>
    <s v="Beverie Moffet"/>
    <n v="2023"/>
    <m/>
    <n v="6.8"/>
    <n v="7901.5999999999995"/>
    <x v="6295"/>
  </r>
  <r>
    <x v="6368"/>
    <s v="SP09"/>
    <s v="P18"/>
    <s v="G2"/>
    <x v="299"/>
    <x v="3805"/>
    <n v="341"/>
    <x v="0"/>
    <s v="Beverie Moffet"/>
    <n v="2023"/>
    <m/>
    <n v="6.8"/>
    <n v="2318.7999999999997"/>
    <x v="6296"/>
  </r>
  <r>
    <x v="6369"/>
    <s v="SP09"/>
    <s v="P18"/>
    <s v="G2"/>
    <x v="292"/>
    <x v="3123"/>
    <n v="686"/>
    <x v="0"/>
    <s v="Beverie Moffet"/>
    <n v="2024"/>
    <m/>
    <n v="6.8"/>
    <n v="4664.8"/>
    <x v="6297"/>
  </r>
  <r>
    <x v="6370"/>
    <s v="SP09"/>
    <s v="P19"/>
    <s v="G4"/>
    <x v="176"/>
    <x v="1657"/>
    <n v="177"/>
    <x v="0"/>
    <s v="Beverie Moffet"/>
    <n v="2023"/>
    <m/>
    <n v="5.04"/>
    <n v="892.08"/>
    <x v="6298"/>
  </r>
  <r>
    <x v="6371"/>
    <s v="SP09"/>
    <s v="P19"/>
    <s v="G5"/>
    <x v="425"/>
    <x v="3806"/>
    <n v="370"/>
    <x v="0"/>
    <s v="Beverie Moffet"/>
    <n v="2023"/>
    <m/>
    <n v="5.04"/>
    <n v="1864.8"/>
    <x v="6299"/>
  </r>
  <r>
    <x v="6372"/>
    <s v="SP09"/>
    <s v="P19"/>
    <s v="G6"/>
    <x v="323"/>
    <x v="1101"/>
    <n v="387"/>
    <x v="1"/>
    <s v="Beverie Moffet"/>
    <n v="2024"/>
    <m/>
    <n v="5.04"/>
    <n v="1950.48"/>
    <x v="6300"/>
  </r>
  <r>
    <x v="6373"/>
    <s v="SP09"/>
    <s v="P19"/>
    <s v="G4"/>
    <x v="0"/>
    <x v="1296"/>
    <n v="166"/>
    <x v="0"/>
    <s v="Beverie Moffet"/>
    <n v="2023"/>
    <m/>
    <n v="5.04"/>
    <n v="836.64"/>
    <x v="6301"/>
  </r>
  <r>
    <x v="6374"/>
    <s v="SP09"/>
    <s v="P20"/>
    <s v="G2"/>
    <x v="136"/>
    <x v="3807"/>
    <n v="814"/>
    <x v="0"/>
    <s v="Beverie Moffet"/>
    <n v="2023"/>
    <m/>
    <n v="2.76"/>
    <n v="2246.64"/>
    <x v="6302"/>
  </r>
  <r>
    <x v="6375"/>
    <s v="SP09"/>
    <s v="P20"/>
    <s v="G2"/>
    <x v="218"/>
    <x v="1709"/>
    <n v="362"/>
    <x v="0"/>
    <s v="Beverie Moffet"/>
    <n v="2024"/>
    <m/>
    <n v="2.76"/>
    <n v="999.11999999999989"/>
    <x v="6303"/>
  </r>
  <r>
    <x v="6376"/>
    <s v="SP09"/>
    <s v="P21"/>
    <s v="G6"/>
    <x v="193"/>
    <x v="3038"/>
    <n v="927"/>
    <x v="0"/>
    <s v="Beverie Moffet"/>
    <n v="2023"/>
    <m/>
    <n v="3.32"/>
    <n v="3077.64"/>
    <x v="6304"/>
  </r>
  <r>
    <x v="6377"/>
    <s v="SP09"/>
    <s v="P21"/>
    <s v="G1"/>
    <x v="393"/>
    <x v="756"/>
    <n v="730"/>
    <x v="0"/>
    <s v="Beverie Moffet"/>
    <n v="2024"/>
    <m/>
    <n v="3.32"/>
    <n v="2423.6"/>
    <x v="6305"/>
  </r>
  <r>
    <x v="6378"/>
    <s v="SP09"/>
    <s v="P21"/>
    <s v="G5"/>
    <x v="241"/>
    <x v="897"/>
    <n v="335"/>
    <x v="0"/>
    <s v="Beverie Moffet"/>
    <n v="2024"/>
    <m/>
    <n v="3.32"/>
    <n v="1112.2"/>
    <x v="6306"/>
  </r>
  <r>
    <x v="6379"/>
    <s v="SP09"/>
    <s v="P21"/>
    <s v="G6"/>
    <x v="273"/>
    <x v="2728"/>
    <n v="764"/>
    <x v="3"/>
    <s v="Beverie Moffet"/>
    <n v="2024"/>
    <m/>
    <n v="3.32"/>
    <n v="2536.48"/>
    <x v="6307"/>
  </r>
  <r>
    <x v="6380"/>
    <s v="SP09"/>
    <s v="P21"/>
    <s v="G6"/>
    <x v="343"/>
    <x v="622"/>
    <n v="197"/>
    <x v="0"/>
    <s v="Beverie Moffet"/>
    <n v="2023"/>
    <m/>
    <n v="3.32"/>
    <n v="654.04"/>
    <x v="6308"/>
  </r>
  <r>
    <x v="6381"/>
    <s v="SP09"/>
    <s v="P22"/>
    <s v="G1"/>
    <x v="243"/>
    <x v="149"/>
    <n v="398"/>
    <x v="0"/>
    <s v="Beverie Moffet"/>
    <n v="2023"/>
    <m/>
    <n v="2.65"/>
    <n v="1054.7"/>
    <x v="6309"/>
  </r>
  <r>
    <x v="6382"/>
    <s v="SP09"/>
    <s v="P22"/>
    <s v="G4"/>
    <x v="289"/>
    <x v="1651"/>
    <n v="318"/>
    <x v="0"/>
    <s v="Beverie Moffet"/>
    <n v="2023"/>
    <m/>
    <n v="2.65"/>
    <n v="842.69999999999993"/>
    <x v="6310"/>
  </r>
  <r>
    <x v="6383"/>
    <s v="SP09"/>
    <s v="P22"/>
    <s v="G1"/>
    <x v="345"/>
    <x v="3808"/>
    <n v="401"/>
    <x v="0"/>
    <s v="Beverie Moffet"/>
    <n v="2023"/>
    <m/>
    <n v="2.65"/>
    <n v="1062.6499999999999"/>
    <x v="6311"/>
  </r>
  <r>
    <x v="6384"/>
    <s v="SP09"/>
    <s v="P22"/>
    <s v="G2"/>
    <x v="85"/>
    <x v="3809"/>
    <n v="358"/>
    <x v="1"/>
    <s v="Beverie Moffet"/>
    <n v="2024"/>
    <m/>
    <n v="2.65"/>
    <n v="948.69999999999993"/>
    <x v="6312"/>
  </r>
  <r>
    <x v="6385"/>
    <s v="SP09"/>
    <s v="P22"/>
    <s v="G5"/>
    <x v="217"/>
    <x v="3810"/>
    <n v="431"/>
    <x v="0"/>
    <s v="Beverie Moffet"/>
    <n v="2024"/>
    <m/>
    <n v="2.65"/>
    <n v="1142.1499999999999"/>
    <x v="6313"/>
  </r>
  <r>
    <x v="6386"/>
    <s v="SP09"/>
    <s v="P22"/>
    <s v="G3"/>
    <x v="33"/>
    <x v="3811"/>
    <n v="576"/>
    <x v="0"/>
    <s v="Beverie Moffet"/>
    <n v="2023"/>
    <m/>
    <n v="2.65"/>
    <n v="1526.3999999999999"/>
    <x v="6314"/>
  </r>
  <r>
    <x v="6387"/>
    <s v="SP10"/>
    <s v="P01"/>
    <s v="G4"/>
    <x v="82"/>
    <x v="3812"/>
    <n v="793"/>
    <x v="0"/>
    <s v="Oby Sorrel"/>
    <n v="2024"/>
    <m/>
    <n v="5.26"/>
    <n v="4171.1799999999994"/>
    <x v="6315"/>
  </r>
  <r>
    <x v="6388"/>
    <s v="SP10"/>
    <s v="P01"/>
    <s v="G2"/>
    <x v="442"/>
    <x v="2550"/>
    <n v="84"/>
    <x v="0"/>
    <s v="Oby Sorrel"/>
    <n v="2023"/>
    <m/>
    <n v="5.26"/>
    <n v="441.84"/>
    <x v="6316"/>
  </r>
  <r>
    <x v="6389"/>
    <s v="SP10"/>
    <s v="P01"/>
    <s v="G5"/>
    <x v="57"/>
    <x v="3813"/>
    <n v="729"/>
    <x v="0"/>
    <s v="Oby Sorrel"/>
    <n v="2024"/>
    <m/>
    <n v="5.26"/>
    <n v="3834.54"/>
    <x v="6317"/>
  </r>
  <r>
    <x v="6390"/>
    <s v="SP10"/>
    <s v="P01"/>
    <s v="G6"/>
    <x v="136"/>
    <x v="1745"/>
    <n v="246"/>
    <x v="0"/>
    <s v="Oby Sorrel"/>
    <n v="2023"/>
    <m/>
    <n v="5.26"/>
    <n v="1293.96"/>
    <x v="6318"/>
  </r>
  <r>
    <x v="6391"/>
    <s v="SP10"/>
    <s v="P01"/>
    <s v="G6"/>
    <x v="15"/>
    <x v="2953"/>
    <n v="38"/>
    <x v="2"/>
    <s v="Oby Sorrel"/>
    <n v="2024"/>
    <m/>
    <n v="5.26"/>
    <n v="199.88"/>
    <x v="6319"/>
  </r>
  <r>
    <x v="6392"/>
    <s v="SP10"/>
    <s v="P04"/>
    <s v="G6"/>
    <x v="124"/>
    <x v="3744"/>
    <n v="484"/>
    <x v="0"/>
    <s v="Oby Sorrel"/>
    <n v="2023"/>
    <m/>
    <n v="3.85"/>
    <n v="1863.4"/>
    <x v="6320"/>
  </r>
  <r>
    <x v="6393"/>
    <s v="SP10"/>
    <s v="P04"/>
    <s v="G2"/>
    <x v="154"/>
    <x v="1246"/>
    <n v="345"/>
    <x v="3"/>
    <s v="Oby Sorrel"/>
    <n v="2024"/>
    <m/>
    <n v="3.85"/>
    <n v="1328.25"/>
    <x v="6321"/>
  </r>
  <r>
    <x v="6394"/>
    <s v="SP10"/>
    <s v="P04"/>
    <s v="G1"/>
    <x v="267"/>
    <x v="1245"/>
    <n v="1327"/>
    <x v="1"/>
    <s v="Oby Sorrel"/>
    <n v="2024"/>
    <m/>
    <n v="3.85"/>
    <n v="5108.95"/>
    <x v="6322"/>
  </r>
  <r>
    <x v="6395"/>
    <s v="SP10"/>
    <s v="P04"/>
    <s v="G1"/>
    <x v="347"/>
    <x v="3503"/>
    <n v="232"/>
    <x v="0"/>
    <s v="Oby Sorrel"/>
    <n v="2023"/>
    <m/>
    <n v="3.85"/>
    <n v="893.2"/>
    <x v="6323"/>
  </r>
  <r>
    <x v="6396"/>
    <s v="SP10"/>
    <s v="P04"/>
    <s v="G1"/>
    <x v="88"/>
    <x v="3814"/>
    <n v="585"/>
    <x v="0"/>
    <s v="Oby Sorrel"/>
    <n v="2023"/>
    <m/>
    <n v="3.85"/>
    <n v="2252.25"/>
    <x v="6324"/>
  </r>
  <r>
    <x v="6397"/>
    <s v="SP10"/>
    <s v="P04"/>
    <s v="G2"/>
    <x v="241"/>
    <x v="3254"/>
    <n v="1055"/>
    <x v="0"/>
    <s v="Oby Sorrel"/>
    <n v="2024"/>
    <m/>
    <n v="3.85"/>
    <n v="4061.75"/>
    <x v="6325"/>
  </r>
  <r>
    <x v="6398"/>
    <s v="SP10"/>
    <s v="P04"/>
    <s v="G1"/>
    <x v="203"/>
    <x v="3294"/>
    <n v="807"/>
    <x v="0"/>
    <s v="Oby Sorrel"/>
    <n v="2023"/>
    <m/>
    <n v="3.85"/>
    <n v="3106.9500000000003"/>
    <x v="6326"/>
  </r>
  <r>
    <x v="6399"/>
    <s v="SP10"/>
    <s v="P04"/>
    <s v="G6"/>
    <x v="122"/>
    <x v="762"/>
    <n v="442"/>
    <x v="0"/>
    <s v="Oby Sorrel"/>
    <n v="2023"/>
    <m/>
    <n v="3.85"/>
    <n v="1701.7"/>
    <x v="6327"/>
  </r>
  <r>
    <x v="6400"/>
    <s v="SP10"/>
    <s v="P05"/>
    <s v="G5"/>
    <x v="328"/>
    <x v="2577"/>
    <n v="42"/>
    <x v="0"/>
    <s v="Oby Sorrel"/>
    <n v="2023"/>
    <m/>
    <n v="5.72"/>
    <n v="240.23999999999998"/>
    <x v="4507"/>
  </r>
  <r>
    <x v="6401"/>
    <s v="SP10"/>
    <s v="P05"/>
    <s v="G4"/>
    <x v="185"/>
    <x v="3815"/>
    <n v="1217"/>
    <x v="0"/>
    <s v="Oby Sorrel"/>
    <n v="2023"/>
    <m/>
    <n v="5.72"/>
    <n v="6961.24"/>
    <x v="6328"/>
  </r>
  <r>
    <x v="6402"/>
    <s v="SP10"/>
    <s v="P05"/>
    <s v="G4"/>
    <x v="309"/>
    <x v="874"/>
    <n v="283"/>
    <x v="1"/>
    <s v="Oby Sorrel"/>
    <n v="2024"/>
    <m/>
    <n v="5.72"/>
    <n v="1618.76"/>
    <x v="6329"/>
  </r>
  <r>
    <x v="6403"/>
    <s v="SP10"/>
    <s v="P06"/>
    <s v="G1"/>
    <x v="420"/>
    <x v="3165"/>
    <n v="158"/>
    <x v="1"/>
    <s v="Oby Sorrel"/>
    <n v="2024"/>
    <m/>
    <n v="6.31"/>
    <n v="996.9799999999999"/>
    <x v="6330"/>
  </r>
  <r>
    <x v="6404"/>
    <s v="SP10"/>
    <s v="P06"/>
    <s v="G2"/>
    <x v="354"/>
    <x v="3816"/>
    <n v="63"/>
    <x v="0"/>
    <s v="Oby Sorrel"/>
    <n v="2024"/>
    <m/>
    <n v="6.31"/>
    <n v="397.53"/>
    <x v="6331"/>
  </r>
  <r>
    <x v="6405"/>
    <s v="SP10"/>
    <s v="P07"/>
    <s v="G3"/>
    <x v="217"/>
    <x v="1813"/>
    <n v="212"/>
    <x v="0"/>
    <s v="Oby Sorrel"/>
    <n v="2024"/>
    <m/>
    <n v="9.94"/>
    <n v="2107.2799999999997"/>
    <x v="6332"/>
  </r>
  <r>
    <x v="6406"/>
    <s v="SP10"/>
    <s v="P07"/>
    <s v="G1"/>
    <x v="33"/>
    <x v="1696"/>
    <n v="185"/>
    <x v="0"/>
    <s v="Oby Sorrel"/>
    <n v="2023"/>
    <m/>
    <n v="9.94"/>
    <n v="1838.8999999999999"/>
    <x v="6333"/>
  </r>
  <r>
    <x v="6407"/>
    <s v="SP10"/>
    <s v="P07"/>
    <s v="G2"/>
    <x v="425"/>
    <x v="3124"/>
    <n v="206"/>
    <x v="0"/>
    <s v="Oby Sorrel"/>
    <n v="2023"/>
    <m/>
    <n v="9.94"/>
    <n v="2047.6399999999999"/>
    <x v="4619"/>
  </r>
  <r>
    <x v="6408"/>
    <s v="SP10"/>
    <s v="P07"/>
    <s v="G4"/>
    <x v="286"/>
    <x v="1026"/>
    <n v="191"/>
    <x v="0"/>
    <s v="Oby Sorrel"/>
    <n v="2024"/>
    <m/>
    <n v="9.94"/>
    <n v="1898.54"/>
    <x v="6334"/>
  </r>
  <r>
    <x v="6409"/>
    <s v="SP10"/>
    <s v="P07"/>
    <s v="G4"/>
    <x v="345"/>
    <x v="1961"/>
    <n v="195"/>
    <x v="0"/>
    <s v="Oby Sorrel"/>
    <n v="2023"/>
    <m/>
    <n v="9.94"/>
    <n v="1938.3"/>
    <x v="6335"/>
  </r>
  <r>
    <x v="6410"/>
    <s v="SP10"/>
    <s v="P08"/>
    <s v="G6"/>
    <x v="16"/>
    <x v="191"/>
    <n v="205"/>
    <x v="1"/>
    <s v="Oby Sorrel"/>
    <n v="2024"/>
    <m/>
    <n v="7.73"/>
    <n v="1584.65"/>
    <x v="6336"/>
  </r>
  <r>
    <x v="6411"/>
    <s v="SP10"/>
    <s v="P08"/>
    <s v="G1"/>
    <x v="175"/>
    <x v="1006"/>
    <n v="237"/>
    <x v="0"/>
    <s v="Oby Sorrel"/>
    <n v="2023"/>
    <m/>
    <n v="7.73"/>
    <n v="1832.01"/>
    <x v="6337"/>
  </r>
  <r>
    <x v="6412"/>
    <s v="SP10"/>
    <s v="P08"/>
    <s v="G1"/>
    <x v="124"/>
    <x v="161"/>
    <n v="76"/>
    <x v="0"/>
    <s v="Oby Sorrel"/>
    <n v="2023"/>
    <m/>
    <n v="7.73"/>
    <n v="587.48"/>
    <x v="6338"/>
  </r>
  <r>
    <x v="6413"/>
    <s v="SP10"/>
    <s v="P10"/>
    <s v="G3"/>
    <x v="167"/>
    <x v="563"/>
    <n v="294"/>
    <x v="0"/>
    <s v="Oby Sorrel"/>
    <n v="2023"/>
    <m/>
    <n v="8.2200000000000006"/>
    <n v="2416.6800000000003"/>
    <x v="6339"/>
  </r>
  <r>
    <x v="6414"/>
    <s v="SP10"/>
    <s v="P10"/>
    <s v="G6"/>
    <x v="420"/>
    <x v="1997"/>
    <n v="1"/>
    <x v="1"/>
    <s v="Oby Sorrel"/>
    <n v="2024"/>
    <m/>
    <n v="8.2200000000000006"/>
    <n v="8.2200000000000006"/>
    <x v="6340"/>
  </r>
  <r>
    <x v="6415"/>
    <s v="SP10"/>
    <s v="P10"/>
    <s v="G2"/>
    <x v="219"/>
    <x v="2209"/>
    <n v="29"/>
    <x v="0"/>
    <s v="Oby Sorrel"/>
    <n v="2023"/>
    <m/>
    <n v="8.2200000000000006"/>
    <n v="238.38000000000002"/>
    <x v="6341"/>
  </r>
  <r>
    <x v="6416"/>
    <s v="SP10"/>
    <s v="P10"/>
    <s v="G3"/>
    <x v="356"/>
    <x v="3817"/>
    <n v="13"/>
    <x v="0"/>
    <s v="Oby Sorrel"/>
    <n v="2024"/>
    <m/>
    <n v="8.2200000000000006"/>
    <n v="106.86000000000001"/>
    <x v="6172"/>
  </r>
  <r>
    <x v="6417"/>
    <s v="SP10"/>
    <s v="P10"/>
    <s v="G4"/>
    <x v="83"/>
    <x v="3818"/>
    <n v="50"/>
    <x v="0"/>
    <s v="Oby Sorrel"/>
    <n v="2023"/>
    <m/>
    <n v="8.2200000000000006"/>
    <n v="411.00000000000006"/>
    <x v="6342"/>
  </r>
  <r>
    <x v="6418"/>
    <s v="SP10"/>
    <s v="P10"/>
    <s v="G2"/>
    <x v="262"/>
    <x v="917"/>
    <n v="292"/>
    <x v="0"/>
    <s v="Oby Sorrel"/>
    <n v="2023"/>
    <m/>
    <n v="8.2200000000000006"/>
    <n v="2400.2400000000002"/>
    <x v="6343"/>
  </r>
  <r>
    <x v="6419"/>
    <s v="SP10"/>
    <s v="P11"/>
    <s v="G6"/>
    <x v="107"/>
    <x v="2762"/>
    <n v="281"/>
    <x v="0"/>
    <s v="Oby Sorrel"/>
    <n v="2023"/>
    <m/>
    <n v="10.23"/>
    <n v="2874.63"/>
    <x v="6344"/>
  </r>
  <r>
    <x v="6420"/>
    <s v="SP10"/>
    <s v="P11"/>
    <s v="G6"/>
    <x v="264"/>
    <x v="3819"/>
    <n v="531"/>
    <x v="1"/>
    <s v="Oby Sorrel"/>
    <n v="2024"/>
    <m/>
    <n v="10.23"/>
    <n v="5432.13"/>
    <x v="6345"/>
  </r>
  <r>
    <x v="6421"/>
    <s v="SP10"/>
    <s v="P12"/>
    <s v="G2"/>
    <x v="429"/>
    <x v="3051"/>
    <n v="708"/>
    <x v="0"/>
    <s v="Oby Sorrel"/>
    <n v="2023"/>
    <m/>
    <n v="4.74"/>
    <n v="3355.92"/>
    <x v="6346"/>
  </r>
  <r>
    <x v="6422"/>
    <s v="SP10"/>
    <s v="P12"/>
    <s v="G5"/>
    <x v="124"/>
    <x v="3279"/>
    <n v="397"/>
    <x v="3"/>
    <s v="Oby Sorrel"/>
    <n v="2023"/>
    <m/>
    <n v="4.74"/>
    <n v="1881.78"/>
    <x v="6347"/>
  </r>
  <r>
    <x v="6423"/>
    <s v="SP10"/>
    <s v="P12"/>
    <s v="G3"/>
    <x v="166"/>
    <x v="3820"/>
    <n v="696"/>
    <x v="0"/>
    <s v="Oby Sorrel"/>
    <n v="2023"/>
    <m/>
    <n v="4.74"/>
    <n v="3299.04"/>
    <x v="6348"/>
  </r>
  <r>
    <x v="6424"/>
    <s v="SP10"/>
    <s v="P13"/>
    <s v="G6"/>
    <x v="132"/>
    <x v="2969"/>
    <n v="813"/>
    <x v="3"/>
    <s v="Oby Sorrel"/>
    <n v="2023"/>
    <m/>
    <n v="10.51"/>
    <n v="8544.6299999999992"/>
    <x v="6349"/>
  </r>
  <r>
    <x v="6425"/>
    <s v="SP10"/>
    <s v="P14"/>
    <s v="G2"/>
    <x v="388"/>
    <x v="3821"/>
    <n v="162"/>
    <x v="3"/>
    <s v="Oby Sorrel"/>
    <n v="2023"/>
    <m/>
    <n v="6.43"/>
    <n v="1041.6599999999999"/>
    <x v="6350"/>
  </r>
  <r>
    <x v="6426"/>
    <s v="SP10"/>
    <s v="P14"/>
    <s v="G3"/>
    <x v="115"/>
    <x v="3822"/>
    <n v="365"/>
    <x v="2"/>
    <s v="Oby Sorrel"/>
    <n v="2024"/>
    <m/>
    <n v="6.43"/>
    <n v="2346.9499999999998"/>
    <x v="6351"/>
  </r>
  <r>
    <x v="6427"/>
    <s v="SP10"/>
    <s v="P14"/>
    <s v="G6"/>
    <x v="310"/>
    <x v="483"/>
    <n v="162"/>
    <x v="0"/>
    <s v="Oby Sorrel"/>
    <n v="2024"/>
    <m/>
    <n v="6.43"/>
    <n v="1041.6599999999999"/>
    <x v="6352"/>
  </r>
  <r>
    <x v="6428"/>
    <s v="SP10"/>
    <s v="P15"/>
    <s v="G5"/>
    <x v="102"/>
    <x v="2148"/>
    <n v="268"/>
    <x v="0"/>
    <s v="Oby Sorrel"/>
    <n v="2024"/>
    <m/>
    <n v="12.41"/>
    <n v="3325.88"/>
    <x v="2726"/>
  </r>
  <r>
    <x v="6429"/>
    <s v="SP10"/>
    <s v="P15"/>
    <s v="G1"/>
    <x v="437"/>
    <x v="3823"/>
    <n v="190"/>
    <x v="0"/>
    <s v="Oby Sorrel"/>
    <n v="2023"/>
    <m/>
    <n v="12.41"/>
    <n v="2357.9"/>
    <x v="6353"/>
  </r>
  <r>
    <x v="6430"/>
    <s v="SP10"/>
    <s v="P16"/>
    <s v="G6"/>
    <x v="254"/>
    <x v="3824"/>
    <n v="875"/>
    <x v="0"/>
    <s v="Oby Sorrel"/>
    <n v="2023"/>
    <m/>
    <n v="9.57"/>
    <n v="8373.75"/>
    <x v="6354"/>
  </r>
  <r>
    <x v="6431"/>
    <s v="SP10"/>
    <s v="P16"/>
    <s v="G6"/>
    <x v="40"/>
    <x v="2474"/>
    <n v="809"/>
    <x v="0"/>
    <s v="Oby Sorrel"/>
    <n v="2023"/>
    <m/>
    <n v="9.57"/>
    <n v="7742.13"/>
    <x v="6355"/>
  </r>
  <r>
    <x v="6432"/>
    <s v="SP10"/>
    <s v="P16"/>
    <s v="G1"/>
    <x v="124"/>
    <x v="3571"/>
    <n v="205"/>
    <x v="0"/>
    <s v="Oby Sorrel"/>
    <n v="2023"/>
    <m/>
    <n v="9.57"/>
    <n v="1961.8500000000001"/>
    <x v="6356"/>
  </r>
  <r>
    <x v="6433"/>
    <s v="SP10"/>
    <s v="P16"/>
    <s v="G5"/>
    <x v="151"/>
    <x v="3511"/>
    <n v="54"/>
    <x v="0"/>
    <s v="Oby Sorrel"/>
    <n v="2023"/>
    <m/>
    <n v="9.57"/>
    <n v="516.78"/>
    <x v="6357"/>
  </r>
  <r>
    <x v="6434"/>
    <s v="SP10"/>
    <s v="P17"/>
    <s v="G6"/>
    <x v="33"/>
    <x v="80"/>
    <n v="287"/>
    <x v="0"/>
    <s v="Oby Sorrel"/>
    <n v="2023"/>
    <m/>
    <n v="8.43"/>
    <n v="2419.41"/>
    <x v="6358"/>
  </r>
  <r>
    <x v="6435"/>
    <s v="SP10"/>
    <s v="P17"/>
    <s v="G2"/>
    <x v="84"/>
    <x v="1253"/>
    <n v="483"/>
    <x v="0"/>
    <s v="Oby Sorrel"/>
    <n v="2023"/>
    <m/>
    <n v="8.43"/>
    <n v="4071.69"/>
    <x v="6359"/>
  </r>
  <r>
    <x v="6436"/>
    <s v="SP10"/>
    <s v="P17"/>
    <s v="G6"/>
    <x v="373"/>
    <x v="3825"/>
    <n v="1637"/>
    <x v="0"/>
    <s v="Oby Sorrel"/>
    <n v="2023"/>
    <m/>
    <n v="8.43"/>
    <n v="13799.91"/>
    <x v="6360"/>
  </r>
  <r>
    <x v="6437"/>
    <s v="SP10"/>
    <s v="P17"/>
    <s v="G6"/>
    <x v="257"/>
    <x v="3826"/>
    <n v="843"/>
    <x v="0"/>
    <s v="Oby Sorrel"/>
    <n v="2023"/>
    <m/>
    <n v="8.43"/>
    <n v="7106.49"/>
    <x v="6361"/>
  </r>
  <r>
    <x v="6438"/>
    <s v="SP10"/>
    <s v="P17"/>
    <s v="G1"/>
    <x v="242"/>
    <x v="2306"/>
    <n v="829"/>
    <x v="0"/>
    <s v="Oby Sorrel"/>
    <n v="2023"/>
    <m/>
    <n v="8.43"/>
    <n v="6988.4699999999993"/>
    <x v="6362"/>
  </r>
  <r>
    <x v="6439"/>
    <s v="SP10"/>
    <s v="P17"/>
    <s v="G2"/>
    <x v="158"/>
    <x v="3827"/>
    <n v="546"/>
    <x v="0"/>
    <s v="Oby Sorrel"/>
    <n v="2023"/>
    <m/>
    <n v="8.43"/>
    <n v="4602.78"/>
    <x v="6363"/>
  </r>
  <r>
    <x v="6440"/>
    <s v="SP10"/>
    <s v="P18"/>
    <s v="G6"/>
    <x v="338"/>
    <x v="2886"/>
    <n v="955"/>
    <x v="0"/>
    <s v="Oby Sorrel"/>
    <n v="2023"/>
    <m/>
    <n v="6.8"/>
    <n v="6494"/>
    <x v="6364"/>
  </r>
  <r>
    <x v="6441"/>
    <s v="SP10"/>
    <s v="P18"/>
    <s v="G2"/>
    <x v="134"/>
    <x v="3828"/>
    <n v="152"/>
    <x v="0"/>
    <s v="Oby Sorrel"/>
    <n v="2024"/>
    <m/>
    <n v="6.8"/>
    <n v="1033.5999999999999"/>
    <x v="6365"/>
  </r>
  <r>
    <x v="6442"/>
    <s v="SP10"/>
    <s v="P18"/>
    <s v="G3"/>
    <x v="86"/>
    <x v="3666"/>
    <n v="991"/>
    <x v="0"/>
    <s v="Oby Sorrel"/>
    <n v="2023"/>
    <m/>
    <n v="6.8"/>
    <n v="6738.8"/>
    <x v="6366"/>
  </r>
  <r>
    <x v="6443"/>
    <s v="SP10"/>
    <s v="P20"/>
    <s v="G1"/>
    <x v="17"/>
    <x v="63"/>
    <n v="326"/>
    <x v="0"/>
    <s v="Oby Sorrel"/>
    <n v="2023"/>
    <m/>
    <n v="2.76"/>
    <n v="899.75999999999988"/>
    <x v="6367"/>
  </r>
  <r>
    <x v="6444"/>
    <s v="SP10"/>
    <s v="P20"/>
    <s v="G1"/>
    <x v="126"/>
    <x v="3829"/>
    <n v="1349"/>
    <x v="0"/>
    <s v="Oby Sorrel"/>
    <n v="2023"/>
    <m/>
    <n v="2.76"/>
    <n v="3723.24"/>
    <x v="6368"/>
  </r>
  <r>
    <x v="6445"/>
    <s v="SP10"/>
    <s v="P21"/>
    <s v="G5"/>
    <x v="308"/>
    <x v="3830"/>
    <n v="149"/>
    <x v="0"/>
    <s v="Oby Sorrel"/>
    <n v="2024"/>
    <m/>
    <n v="3.32"/>
    <n v="494.67999999999995"/>
    <x v="6369"/>
  </r>
  <r>
    <x v="6446"/>
    <s v="SP10"/>
    <s v="P22"/>
    <s v="G1"/>
    <x v="161"/>
    <x v="2818"/>
    <n v="168"/>
    <x v="0"/>
    <s v="Oby Sorrel"/>
    <n v="2024"/>
    <m/>
    <n v="2.65"/>
    <n v="445.2"/>
    <x v="6370"/>
  </r>
  <r>
    <x v="6447"/>
    <s v="SP10"/>
    <s v="P22"/>
    <s v="G2"/>
    <x v="77"/>
    <x v="237"/>
    <n v="397"/>
    <x v="0"/>
    <s v="Oby Sorrel"/>
    <n v="2023"/>
    <m/>
    <n v="2.65"/>
    <n v="1052.05"/>
    <x v="6371"/>
  </r>
  <r>
    <x v="6448"/>
    <s v="SP10"/>
    <s v="P22"/>
    <s v="G6"/>
    <x v="323"/>
    <x v="1627"/>
    <n v="152"/>
    <x v="1"/>
    <s v="Oby Sorrel"/>
    <n v="2024"/>
    <m/>
    <n v="2.65"/>
    <n v="402.8"/>
    <x v="6372"/>
  </r>
  <r>
    <x v="6449"/>
    <s v="SP10"/>
    <s v="P22"/>
    <s v="G5"/>
    <x v="292"/>
    <x v="3831"/>
    <n v="364"/>
    <x v="0"/>
    <s v="Oby Sorrel"/>
    <n v="2024"/>
    <m/>
    <n v="2.65"/>
    <n v="964.6"/>
    <x v="6373"/>
  </r>
  <r>
    <x v="6450"/>
    <s v="SP10"/>
    <s v="P22"/>
    <s v="G1"/>
    <x v="161"/>
    <x v="1898"/>
    <n v="470"/>
    <x v="0"/>
    <s v="Oby Sorrel"/>
    <n v="2024"/>
    <m/>
    <n v="2.65"/>
    <n v="1245.5"/>
    <x v="6374"/>
  </r>
  <r>
    <x v="6451"/>
    <s v="SP10"/>
    <s v="P22"/>
    <s v="G4"/>
    <x v="297"/>
    <x v="781"/>
    <n v="423"/>
    <x v="0"/>
    <s v="Oby Sorrel"/>
    <n v="2023"/>
    <m/>
    <n v="2.65"/>
    <n v="1120.95"/>
    <x v="6375"/>
  </r>
  <r>
    <x v="6452"/>
    <s v="SP10"/>
    <s v="P22"/>
    <s v="G1"/>
    <x v="60"/>
    <x v="3476"/>
    <n v="81"/>
    <x v="0"/>
    <s v="Oby Sorrel"/>
    <n v="2023"/>
    <m/>
    <n v="2.65"/>
    <n v="214.65"/>
    <x v="6376"/>
  </r>
  <r>
    <x v="6453"/>
    <s v="SP10"/>
    <s v="P01"/>
    <s v="G1"/>
    <x v="371"/>
    <x v="3832"/>
    <n v="212"/>
    <x v="0"/>
    <s v="Oby Sorrel"/>
    <n v="2023"/>
    <m/>
    <n v="5.26"/>
    <n v="1115.1199999999999"/>
    <x v="6377"/>
  </r>
  <r>
    <x v="6454"/>
    <s v="SP10"/>
    <s v="P01"/>
    <s v="G6"/>
    <x v="449"/>
    <x v="3291"/>
    <n v="415"/>
    <x v="0"/>
    <s v="Oby Sorrel"/>
    <n v="2024"/>
    <m/>
    <n v="5.26"/>
    <n v="2182.9"/>
    <x v="6378"/>
  </r>
  <r>
    <x v="6455"/>
    <s v="SP10"/>
    <s v="P02"/>
    <s v="G5"/>
    <x v="176"/>
    <x v="3833"/>
    <n v="625"/>
    <x v="0"/>
    <s v="Oby Sorrel"/>
    <n v="2023"/>
    <m/>
    <n v="7.48"/>
    <n v="4675"/>
    <x v="6379"/>
  </r>
  <r>
    <x v="6456"/>
    <s v="SP10"/>
    <s v="P03"/>
    <s v="G5"/>
    <x v="366"/>
    <x v="3695"/>
    <n v="361"/>
    <x v="0"/>
    <s v="Oby Sorrel"/>
    <n v="2024"/>
    <m/>
    <n v="5.15"/>
    <n v="1859.15"/>
    <x v="1046"/>
  </r>
  <r>
    <x v="6457"/>
    <s v="SP10"/>
    <s v="P04"/>
    <s v="G2"/>
    <x v="77"/>
    <x v="3728"/>
    <n v="1523"/>
    <x v="0"/>
    <s v="Oby Sorrel"/>
    <n v="2023"/>
    <m/>
    <n v="3.85"/>
    <n v="5863.55"/>
    <x v="6380"/>
  </r>
  <r>
    <x v="6458"/>
    <s v="SP10"/>
    <s v="P04"/>
    <s v="G6"/>
    <x v="345"/>
    <x v="3834"/>
    <n v="1158"/>
    <x v="0"/>
    <s v="Oby Sorrel"/>
    <n v="2023"/>
    <m/>
    <n v="3.85"/>
    <n v="4458.3"/>
    <x v="6381"/>
  </r>
  <r>
    <x v="6459"/>
    <s v="SP10"/>
    <s v="P04"/>
    <s v="G5"/>
    <x v="349"/>
    <x v="2006"/>
    <n v="861"/>
    <x v="1"/>
    <s v="Oby Sorrel"/>
    <n v="2024"/>
    <m/>
    <n v="3.85"/>
    <n v="3314.85"/>
    <x v="6382"/>
  </r>
  <r>
    <x v="6460"/>
    <s v="SP10"/>
    <s v="P04"/>
    <s v="G6"/>
    <x v="303"/>
    <x v="358"/>
    <n v="986"/>
    <x v="0"/>
    <s v="Oby Sorrel"/>
    <n v="2024"/>
    <m/>
    <n v="3.85"/>
    <n v="3796.1"/>
    <x v="6383"/>
  </r>
  <r>
    <x v="6461"/>
    <s v="SP10"/>
    <s v="P05"/>
    <s v="G6"/>
    <x v="115"/>
    <x v="3308"/>
    <n v="883"/>
    <x v="3"/>
    <s v="Oby Sorrel"/>
    <n v="2024"/>
    <m/>
    <n v="5.72"/>
    <n v="5050.76"/>
    <x v="6384"/>
  </r>
  <r>
    <x v="6462"/>
    <s v="SP10"/>
    <s v="P05"/>
    <s v="G4"/>
    <x v="236"/>
    <x v="1796"/>
    <n v="946"/>
    <x v="0"/>
    <s v="Oby Sorrel"/>
    <n v="2023"/>
    <m/>
    <n v="5.72"/>
    <n v="5411.12"/>
    <x v="6385"/>
  </r>
  <r>
    <x v="6463"/>
    <s v="SP10"/>
    <s v="P05"/>
    <s v="G6"/>
    <x v="253"/>
    <x v="2276"/>
    <n v="521"/>
    <x v="0"/>
    <s v="Oby Sorrel"/>
    <n v="2023"/>
    <m/>
    <n v="5.72"/>
    <n v="2980.12"/>
    <x v="6386"/>
  </r>
  <r>
    <x v="6464"/>
    <s v="SP10"/>
    <s v="P05"/>
    <s v="G1"/>
    <x v="224"/>
    <x v="3835"/>
    <n v="1124"/>
    <x v="0"/>
    <s v="Oby Sorrel"/>
    <n v="2023"/>
    <m/>
    <n v="5.72"/>
    <n v="6429.28"/>
    <x v="1776"/>
  </r>
  <r>
    <x v="6465"/>
    <s v="SP10"/>
    <s v="P06"/>
    <s v="G6"/>
    <x v="289"/>
    <x v="3836"/>
    <n v="154"/>
    <x v="0"/>
    <s v="Oby Sorrel"/>
    <n v="2023"/>
    <m/>
    <n v="6.31"/>
    <n v="971.7399999999999"/>
    <x v="6387"/>
  </r>
  <r>
    <x v="6466"/>
    <s v="SP10"/>
    <s v="P07"/>
    <s v="G1"/>
    <x v="68"/>
    <x v="1188"/>
    <n v="227"/>
    <x v="1"/>
    <s v="Oby Sorrel"/>
    <n v="2024"/>
    <m/>
    <n v="9.94"/>
    <n v="2256.38"/>
    <x v="1321"/>
  </r>
  <r>
    <x v="6467"/>
    <s v="SP10"/>
    <s v="P07"/>
    <s v="G3"/>
    <x v="363"/>
    <x v="870"/>
    <n v="122"/>
    <x v="0"/>
    <s v="Oby Sorrel"/>
    <n v="2023"/>
    <m/>
    <n v="9.94"/>
    <n v="1212.6799999999998"/>
    <x v="6388"/>
  </r>
  <r>
    <x v="6468"/>
    <s v="SP10"/>
    <s v="P07"/>
    <s v="G5"/>
    <x v="178"/>
    <x v="167"/>
    <n v="240"/>
    <x v="0"/>
    <s v="Oby Sorrel"/>
    <n v="2023"/>
    <m/>
    <n v="9.94"/>
    <n v="2385.6"/>
    <x v="6389"/>
  </r>
  <r>
    <x v="6469"/>
    <s v="SP10"/>
    <s v="P07"/>
    <s v="G2"/>
    <x v="314"/>
    <x v="1490"/>
    <n v="204"/>
    <x v="0"/>
    <s v="Oby Sorrel"/>
    <n v="2023"/>
    <m/>
    <n v="9.94"/>
    <n v="2027.76"/>
    <x v="6390"/>
  </r>
  <r>
    <x v="6470"/>
    <s v="SP10"/>
    <s v="P08"/>
    <s v="G1"/>
    <x v="148"/>
    <x v="3837"/>
    <n v="444"/>
    <x v="0"/>
    <s v="Oby Sorrel"/>
    <n v="2024"/>
    <m/>
    <n v="7.73"/>
    <n v="3432.1200000000003"/>
    <x v="6391"/>
  </r>
  <r>
    <x v="6471"/>
    <s v="SP10"/>
    <s v="P08"/>
    <s v="G2"/>
    <x v="180"/>
    <x v="3107"/>
    <n v="144"/>
    <x v="0"/>
    <s v="Oby Sorrel"/>
    <n v="2023"/>
    <m/>
    <n v="7.73"/>
    <n v="1113.1200000000001"/>
    <x v="6392"/>
  </r>
  <r>
    <x v="6472"/>
    <s v="SP10"/>
    <s v="P08"/>
    <s v="G3"/>
    <x v="39"/>
    <x v="3838"/>
    <n v="818"/>
    <x v="2"/>
    <s v="Oby Sorrel"/>
    <n v="2024"/>
    <m/>
    <n v="7.73"/>
    <n v="6323.14"/>
    <x v="6393"/>
  </r>
  <r>
    <x v="6473"/>
    <s v="SP10"/>
    <s v="P08"/>
    <s v="G3"/>
    <x v="308"/>
    <x v="3839"/>
    <n v="896"/>
    <x v="0"/>
    <s v="Oby Sorrel"/>
    <n v="2024"/>
    <m/>
    <n v="7.73"/>
    <n v="6926.08"/>
    <x v="6394"/>
  </r>
  <r>
    <x v="6474"/>
    <s v="SP10"/>
    <s v="P08"/>
    <s v="G4"/>
    <x v="224"/>
    <x v="2404"/>
    <n v="392"/>
    <x v="0"/>
    <s v="Oby Sorrel"/>
    <n v="2023"/>
    <m/>
    <n v="7.73"/>
    <n v="3030.1600000000003"/>
    <x v="6395"/>
  </r>
  <r>
    <x v="6475"/>
    <s v="SP10"/>
    <s v="P08"/>
    <s v="G2"/>
    <x v="74"/>
    <x v="2095"/>
    <n v="313"/>
    <x v="0"/>
    <s v="Oby Sorrel"/>
    <n v="2024"/>
    <m/>
    <n v="7.73"/>
    <n v="2419.4900000000002"/>
    <x v="6396"/>
  </r>
  <r>
    <x v="6476"/>
    <s v="SP10"/>
    <s v="P10"/>
    <s v="G6"/>
    <x v="111"/>
    <x v="398"/>
    <n v="472"/>
    <x v="0"/>
    <s v="Oby Sorrel"/>
    <n v="2024"/>
    <m/>
    <n v="8.2200000000000006"/>
    <n v="3879.84"/>
    <x v="6397"/>
  </r>
  <r>
    <x v="6477"/>
    <s v="SP10"/>
    <s v="P10"/>
    <s v="G3"/>
    <x v="364"/>
    <x v="3840"/>
    <n v="35"/>
    <x v="0"/>
    <s v="Oby Sorrel"/>
    <n v="2023"/>
    <m/>
    <n v="8.2200000000000006"/>
    <n v="287.70000000000005"/>
    <x v="6398"/>
  </r>
  <r>
    <x v="6478"/>
    <s v="SP10"/>
    <s v="P11"/>
    <s v="G3"/>
    <x v="5"/>
    <x v="3790"/>
    <n v="270"/>
    <x v="1"/>
    <s v="Oby Sorrel"/>
    <n v="2024"/>
    <m/>
    <n v="10.23"/>
    <n v="2762.1"/>
    <x v="6399"/>
  </r>
  <r>
    <x v="6479"/>
    <s v="SP10"/>
    <s v="P11"/>
    <s v="G5"/>
    <x v="140"/>
    <x v="3841"/>
    <n v="173"/>
    <x v="0"/>
    <s v="Oby Sorrel"/>
    <n v="2023"/>
    <m/>
    <n v="10.23"/>
    <n v="1769.79"/>
    <x v="6400"/>
  </r>
  <r>
    <x v="6480"/>
    <s v="SP10"/>
    <s v="P11"/>
    <s v="G6"/>
    <x v="304"/>
    <x v="828"/>
    <n v="323"/>
    <x v="0"/>
    <s v="Oby Sorrel"/>
    <n v="2023"/>
    <m/>
    <n v="10.23"/>
    <n v="3304.29"/>
    <x v="6401"/>
  </r>
  <r>
    <x v="6481"/>
    <s v="SP10"/>
    <s v="P12"/>
    <s v="G1"/>
    <x v="188"/>
    <x v="747"/>
    <n v="545"/>
    <x v="0"/>
    <s v="Oby Sorrel"/>
    <n v="2023"/>
    <m/>
    <n v="4.74"/>
    <n v="2583.3000000000002"/>
    <x v="6402"/>
  </r>
  <r>
    <x v="6482"/>
    <s v="SP10"/>
    <s v="P12"/>
    <s v="G4"/>
    <x v="313"/>
    <x v="3842"/>
    <n v="55"/>
    <x v="1"/>
    <s v="Oby Sorrel"/>
    <n v="2024"/>
    <m/>
    <n v="4.74"/>
    <n v="260.7"/>
    <x v="6403"/>
  </r>
  <r>
    <x v="6483"/>
    <s v="SP10"/>
    <s v="P12"/>
    <s v="G6"/>
    <x v="6"/>
    <x v="1620"/>
    <n v="336"/>
    <x v="0"/>
    <s v="Oby Sorrel"/>
    <n v="2023"/>
    <m/>
    <n v="4.74"/>
    <n v="1592.64"/>
    <x v="6404"/>
  </r>
  <r>
    <x v="6484"/>
    <s v="SP10"/>
    <s v="P12"/>
    <s v="G3"/>
    <x v="347"/>
    <x v="3843"/>
    <n v="695"/>
    <x v="0"/>
    <s v="Oby Sorrel"/>
    <n v="2023"/>
    <m/>
    <n v="4.74"/>
    <n v="3294.3"/>
    <x v="6405"/>
  </r>
  <r>
    <x v="6485"/>
    <s v="SP10"/>
    <s v="P13"/>
    <s v="G6"/>
    <x v="50"/>
    <x v="3844"/>
    <n v="17"/>
    <x v="0"/>
    <s v="Oby Sorrel"/>
    <n v="2023"/>
    <m/>
    <n v="10.51"/>
    <n v="178.67"/>
    <x v="6406"/>
  </r>
  <r>
    <x v="6486"/>
    <s v="SP10"/>
    <s v="P13"/>
    <s v="G2"/>
    <x v="340"/>
    <x v="2529"/>
    <n v="610"/>
    <x v="0"/>
    <s v="Oby Sorrel"/>
    <n v="2023"/>
    <m/>
    <n v="10.51"/>
    <n v="6411.0999999999995"/>
    <x v="6407"/>
  </r>
  <r>
    <x v="6487"/>
    <s v="SP10"/>
    <s v="P13"/>
    <s v="G6"/>
    <x v="142"/>
    <x v="144"/>
    <n v="51"/>
    <x v="0"/>
    <s v="Oby Sorrel"/>
    <n v="2023"/>
    <m/>
    <n v="10.51"/>
    <n v="536.01"/>
    <x v="6408"/>
  </r>
  <r>
    <x v="6488"/>
    <s v="SP10"/>
    <s v="P13"/>
    <s v="G1"/>
    <x v="356"/>
    <x v="3845"/>
    <n v="1389"/>
    <x v="0"/>
    <s v="Oby Sorrel"/>
    <n v="2024"/>
    <m/>
    <n v="10.51"/>
    <n v="14598.39"/>
    <x v="6409"/>
  </r>
  <r>
    <x v="6489"/>
    <s v="SP10"/>
    <s v="P14"/>
    <s v="G1"/>
    <x v="202"/>
    <x v="2071"/>
    <n v="237"/>
    <x v="0"/>
    <s v="Oby Sorrel"/>
    <n v="2023"/>
    <m/>
    <n v="6.43"/>
    <n v="1523.9099999999999"/>
    <x v="6410"/>
  </r>
  <r>
    <x v="6490"/>
    <s v="SP10"/>
    <s v="P14"/>
    <s v="G4"/>
    <x v="77"/>
    <x v="3485"/>
    <n v="339"/>
    <x v="0"/>
    <s v="Oby Sorrel"/>
    <n v="2023"/>
    <m/>
    <n v="6.43"/>
    <n v="2179.77"/>
    <x v="6411"/>
  </r>
  <r>
    <x v="6491"/>
    <s v="SP10"/>
    <s v="P14"/>
    <s v="G6"/>
    <x v="152"/>
    <x v="2432"/>
    <n v="330"/>
    <x v="0"/>
    <s v="Oby Sorrel"/>
    <n v="2023"/>
    <m/>
    <n v="6.43"/>
    <n v="2121.9"/>
    <x v="6412"/>
  </r>
  <r>
    <x v="6492"/>
    <s v="SP10"/>
    <s v="P14"/>
    <s v="G6"/>
    <x v="259"/>
    <x v="890"/>
    <n v="507"/>
    <x v="3"/>
    <s v="Oby Sorrel"/>
    <n v="2023"/>
    <m/>
    <n v="6.43"/>
    <n v="3260.0099999999998"/>
    <x v="6413"/>
  </r>
  <r>
    <x v="6493"/>
    <s v="SP10"/>
    <s v="P15"/>
    <s v="G2"/>
    <x v="425"/>
    <x v="3846"/>
    <n v="52"/>
    <x v="0"/>
    <s v="Oby Sorrel"/>
    <n v="2023"/>
    <m/>
    <n v="12.41"/>
    <n v="645.32000000000005"/>
    <x v="6414"/>
  </r>
  <r>
    <x v="6494"/>
    <s v="SP10"/>
    <s v="P15"/>
    <s v="G2"/>
    <x v="323"/>
    <x v="3847"/>
    <n v="463"/>
    <x v="1"/>
    <s v="Oby Sorrel"/>
    <n v="2024"/>
    <m/>
    <n v="12.41"/>
    <n v="5745.83"/>
    <x v="6415"/>
  </r>
  <r>
    <x v="6495"/>
    <s v="SP10"/>
    <s v="P15"/>
    <s v="G5"/>
    <x v="217"/>
    <x v="2098"/>
    <n v="319"/>
    <x v="0"/>
    <s v="Oby Sorrel"/>
    <n v="2024"/>
    <m/>
    <n v="12.41"/>
    <n v="3958.79"/>
    <x v="6416"/>
  </r>
  <r>
    <x v="6496"/>
    <s v="SP10"/>
    <s v="P16"/>
    <s v="G2"/>
    <x v="307"/>
    <x v="3783"/>
    <n v="811"/>
    <x v="0"/>
    <s v="Oby Sorrel"/>
    <n v="2023"/>
    <m/>
    <n v="9.57"/>
    <n v="7761.27"/>
    <x v="6417"/>
  </r>
  <r>
    <x v="6497"/>
    <s v="SP10"/>
    <s v="P16"/>
    <s v="G6"/>
    <x v="15"/>
    <x v="3848"/>
    <n v="720"/>
    <x v="2"/>
    <s v="Oby Sorrel"/>
    <n v="2024"/>
    <m/>
    <n v="9.57"/>
    <n v="6890.4000000000005"/>
    <x v="6418"/>
  </r>
  <r>
    <x v="6498"/>
    <s v="SP10"/>
    <s v="P16"/>
    <s v="G1"/>
    <x v="129"/>
    <x v="3849"/>
    <n v="58"/>
    <x v="0"/>
    <s v="Oby Sorrel"/>
    <n v="2023"/>
    <m/>
    <n v="9.57"/>
    <n v="555.06000000000006"/>
    <x v="6419"/>
  </r>
  <r>
    <x v="6499"/>
    <s v="SP10"/>
    <s v="P17"/>
    <s v="G1"/>
    <x v="239"/>
    <x v="3840"/>
    <n v="65"/>
    <x v="0"/>
    <s v="Oby Sorrel"/>
    <n v="2023"/>
    <m/>
    <n v="8.43"/>
    <n v="547.94999999999993"/>
    <x v="6420"/>
  </r>
  <r>
    <x v="6500"/>
    <s v="SP10"/>
    <s v="P17"/>
    <s v="G6"/>
    <x v="261"/>
    <x v="3850"/>
    <n v="1177"/>
    <x v="0"/>
    <s v="Oby Sorrel"/>
    <n v="2024"/>
    <m/>
    <n v="8.43"/>
    <n v="9922.1099999999988"/>
    <x v="6421"/>
  </r>
  <r>
    <x v="6501"/>
    <s v="SP10"/>
    <s v="P18"/>
    <s v="G6"/>
    <x v="338"/>
    <x v="2291"/>
    <n v="442"/>
    <x v="3"/>
    <s v="Oby Sorrel"/>
    <n v="2023"/>
    <m/>
    <n v="6.8"/>
    <n v="3005.6"/>
    <x v="6422"/>
  </r>
  <r>
    <x v="6502"/>
    <s v="SP10"/>
    <s v="P18"/>
    <s v="G5"/>
    <x v="349"/>
    <x v="3851"/>
    <n v="1052"/>
    <x v="1"/>
    <s v="Oby Sorrel"/>
    <n v="2024"/>
    <m/>
    <n v="6.8"/>
    <n v="7153.5999999999995"/>
    <x v="6423"/>
  </r>
  <r>
    <x v="6503"/>
    <s v="SP10"/>
    <s v="P18"/>
    <s v="G3"/>
    <x v="425"/>
    <x v="967"/>
    <n v="38"/>
    <x v="0"/>
    <s v="Oby Sorrel"/>
    <n v="2023"/>
    <m/>
    <n v="6.8"/>
    <n v="258.39999999999998"/>
    <x v="6424"/>
  </r>
  <r>
    <x v="6504"/>
    <s v="SP10"/>
    <s v="P18"/>
    <s v="G1"/>
    <x v="383"/>
    <x v="2316"/>
    <n v="890"/>
    <x v="0"/>
    <s v="Oby Sorrel"/>
    <n v="2023"/>
    <m/>
    <n v="6.8"/>
    <n v="6052"/>
    <x v="2992"/>
  </r>
  <r>
    <x v="6505"/>
    <s v="SP10"/>
    <s v="P18"/>
    <s v="G5"/>
    <x v="337"/>
    <x v="831"/>
    <n v="1165"/>
    <x v="2"/>
    <s v="Oby Sorrel"/>
    <n v="2024"/>
    <m/>
    <n v="6.8"/>
    <n v="7922"/>
    <x v="6425"/>
  </r>
  <r>
    <x v="6506"/>
    <s v="SP10"/>
    <s v="P19"/>
    <s v="G6"/>
    <x v="68"/>
    <x v="3852"/>
    <n v="170"/>
    <x v="1"/>
    <s v="Oby Sorrel"/>
    <n v="2024"/>
    <m/>
    <n v="5.04"/>
    <n v="856.8"/>
    <x v="6426"/>
  </r>
  <r>
    <x v="6507"/>
    <s v="SP10"/>
    <s v="P20"/>
    <s v="G4"/>
    <x v="445"/>
    <x v="3153"/>
    <n v="649"/>
    <x v="3"/>
    <s v="Oby Sorrel"/>
    <n v="2024"/>
    <m/>
    <n v="2.76"/>
    <n v="1791.2399999999998"/>
    <x v="6427"/>
  </r>
  <r>
    <x v="6508"/>
    <s v="SP10"/>
    <s v="P21"/>
    <s v="G2"/>
    <x v="432"/>
    <x v="3069"/>
    <n v="140"/>
    <x v="2"/>
    <s v="Oby Sorrel"/>
    <n v="2024"/>
    <m/>
    <n v="3.32"/>
    <n v="464.79999999999995"/>
    <x v="6428"/>
  </r>
  <r>
    <x v="6509"/>
    <s v="SP10"/>
    <s v="P22"/>
    <s v="G6"/>
    <x v="49"/>
    <x v="3853"/>
    <n v="291"/>
    <x v="2"/>
    <s v="Oby Sorrel"/>
    <n v="2024"/>
    <m/>
    <n v="2.65"/>
    <n v="771.15"/>
    <x v="6429"/>
  </r>
  <r>
    <x v="6510"/>
    <s v="SP10"/>
    <s v="P22"/>
    <s v="G1"/>
    <x v="89"/>
    <x v="2126"/>
    <n v="428"/>
    <x v="0"/>
    <s v="Oby Sorrel"/>
    <n v="2023"/>
    <m/>
    <n v="2.65"/>
    <n v="1134.2"/>
    <x v="6430"/>
  </r>
  <r>
    <x v="6511"/>
    <s v="SP10"/>
    <s v="P22"/>
    <s v="G2"/>
    <x v="217"/>
    <x v="3505"/>
    <n v="489"/>
    <x v="0"/>
    <s v="Oby Sorrel"/>
    <n v="2024"/>
    <m/>
    <n v="2.65"/>
    <n v="1295.8499999999999"/>
    <x v="6431"/>
  </r>
  <r>
    <x v="6512"/>
    <s v="SP10"/>
    <s v="P22"/>
    <s v="G6"/>
    <x v="336"/>
    <x v="3149"/>
    <n v="440"/>
    <x v="0"/>
    <s v="Oby Sorrel"/>
    <n v="2023"/>
    <m/>
    <n v="2.65"/>
    <n v="1166"/>
    <x v="3938"/>
  </r>
  <r>
    <x v="6513"/>
    <s v="SP10"/>
    <s v="P01"/>
    <s v="G2"/>
    <x v="174"/>
    <x v="2629"/>
    <n v="69"/>
    <x v="1"/>
    <s v="Oby Sorrel"/>
    <n v="2024"/>
    <m/>
    <n v="5.26"/>
    <n v="362.94"/>
    <x v="6432"/>
  </r>
  <r>
    <x v="6514"/>
    <s v="SP10"/>
    <s v="P02"/>
    <s v="G1"/>
    <x v="40"/>
    <x v="671"/>
    <n v="330"/>
    <x v="0"/>
    <s v="Oby Sorrel"/>
    <n v="2023"/>
    <m/>
    <n v="7.48"/>
    <n v="2468.4"/>
    <x v="6433"/>
  </r>
  <r>
    <x v="6515"/>
    <s v="SP10"/>
    <s v="P04"/>
    <s v="G1"/>
    <x v="296"/>
    <x v="3854"/>
    <n v="421"/>
    <x v="0"/>
    <s v="Oby Sorrel"/>
    <n v="2023"/>
    <m/>
    <n v="3.85"/>
    <n v="1620.8500000000001"/>
    <x v="6434"/>
  </r>
  <r>
    <x v="6516"/>
    <s v="SP10"/>
    <s v="P04"/>
    <s v="G4"/>
    <x v="0"/>
    <x v="1676"/>
    <n v="453"/>
    <x v="0"/>
    <s v="Oby Sorrel"/>
    <n v="2023"/>
    <m/>
    <n v="3.85"/>
    <n v="1744.05"/>
    <x v="6435"/>
  </r>
  <r>
    <x v="6517"/>
    <s v="SP10"/>
    <s v="P04"/>
    <s v="G6"/>
    <x v="149"/>
    <x v="3855"/>
    <n v="1466"/>
    <x v="0"/>
    <s v="Oby Sorrel"/>
    <n v="2023"/>
    <m/>
    <n v="3.85"/>
    <n v="5644.1"/>
    <x v="6436"/>
  </r>
  <r>
    <x v="6518"/>
    <s v="SP10"/>
    <s v="P04"/>
    <s v="G6"/>
    <x v="300"/>
    <x v="3856"/>
    <n v="218"/>
    <x v="0"/>
    <s v="Oby Sorrel"/>
    <n v="2023"/>
    <m/>
    <n v="3.85"/>
    <n v="839.30000000000007"/>
    <x v="6437"/>
  </r>
  <r>
    <x v="6519"/>
    <s v="SP10"/>
    <s v="P04"/>
    <s v="G2"/>
    <x v="150"/>
    <x v="1413"/>
    <n v="157"/>
    <x v="0"/>
    <s v="Oby Sorrel"/>
    <n v="2023"/>
    <m/>
    <n v="3.85"/>
    <n v="604.45000000000005"/>
    <x v="6438"/>
  </r>
  <r>
    <x v="6520"/>
    <s v="SP10"/>
    <s v="P04"/>
    <s v="G2"/>
    <x v="26"/>
    <x v="869"/>
    <n v="575"/>
    <x v="0"/>
    <s v="Oby Sorrel"/>
    <n v="2023"/>
    <m/>
    <n v="3.85"/>
    <n v="2213.75"/>
    <x v="6439"/>
  </r>
  <r>
    <x v="6521"/>
    <s v="SP10"/>
    <s v="P05"/>
    <s v="G1"/>
    <x v="350"/>
    <x v="1487"/>
    <n v="216"/>
    <x v="0"/>
    <s v="Oby Sorrel"/>
    <n v="2023"/>
    <m/>
    <n v="5.72"/>
    <n v="1235.52"/>
    <x v="6440"/>
  </r>
  <r>
    <x v="6522"/>
    <s v="SP10"/>
    <s v="P05"/>
    <s v="G4"/>
    <x v="160"/>
    <x v="3857"/>
    <n v="310"/>
    <x v="0"/>
    <s v="Oby Sorrel"/>
    <n v="2023"/>
    <m/>
    <n v="5.72"/>
    <n v="1773.1999999999998"/>
    <x v="6441"/>
  </r>
  <r>
    <x v="6523"/>
    <s v="SP10"/>
    <s v="P05"/>
    <s v="G6"/>
    <x v="60"/>
    <x v="1236"/>
    <n v="54"/>
    <x v="0"/>
    <s v="Oby Sorrel"/>
    <n v="2023"/>
    <m/>
    <n v="5.72"/>
    <n v="308.88"/>
    <x v="6442"/>
  </r>
  <r>
    <x v="6524"/>
    <s v="SP10"/>
    <s v="P05"/>
    <s v="G5"/>
    <x v="227"/>
    <x v="3858"/>
    <n v="668"/>
    <x v="0"/>
    <s v="Oby Sorrel"/>
    <n v="2023"/>
    <m/>
    <n v="5.72"/>
    <n v="3820.96"/>
    <x v="6443"/>
  </r>
  <r>
    <x v="6525"/>
    <s v="SP10"/>
    <s v="P05"/>
    <s v="G1"/>
    <x v="143"/>
    <x v="3859"/>
    <n v="427"/>
    <x v="0"/>
    <s v="Oby Sorrel"/>
    <n v="2023"/>
    <m/>
    <n v="5.72"/>
    <n v="2442.44"/>
    <x v="6444"/>
  </r>
  <r>
    <x v="6526"/>
    <s v="SP10"/>
    <s v="P05"/>
    <s v="G1"/>
    <x v="264"/>
    <x v="3860"/>
    <n v="2354"/>
    <x v="1"/>
    <s v="Oby Sorrel"/>
    <n v="2024"/>
    <m/>
    <n v="5.72"/>
    <n v="13464.88"/>
    <x v="6445"/>
  </r>
  <r>
    <x v="6527"/>
    <s v="SP10"/>
    <s v="P07"/>
    <s v="G4"/>
    <x v="69"/>
    <x v="2344"/>
    <n v="254"/>
    <x v="0"/>
    <s v="Oby Sorrel"/>
    <n v="2023"/>
    <m/>
    <n v="9.94"/>
    <n v="2524.7599999999998"/>
    <x v="6446"/>
  </r>
  <r>
    <x v="6528"/>
    <s v="SP10"/>
    <s v="P07"/>
    <s v="G4"/>
    <x v="102"/>
    <x v="507"/>
    <n v="219"/>
    <x v="0"/>
    <s v="Oby Sorrel"/>
    <n v="2024"/>
    <m/>
    <n v="9.94"/>
    <n v="2176.8599999999997"/>
    <x v="596"/>
  </r>
  <r>
    <x v="6529"/>
    <s v="SP10"/>
    <s v="P07"/>
    <s v="G6"/>
    <x v="448"/>
    <x v="3071"/>
    <n v="221"/>
    <x v="1"/>
    <s v="Oby Sorrel"/>
    <n v="2024"/>
    <m/>
    <n v="9.94"/>
    <n v="2196.7399999999998"/>
    <x v="6447"/>
  </r>
  <r>
    <x v="6530"/>
    <s v="SP10"/>
    <s v="P08"/>
    <s v="G2"/>
    <x v="297"/>
    <x v="2449"/>
    <n v="237"/>
    <x v="0"/>
    <s v="Oby Sorrel"/>
    <n v="2023"/>
    <m/>
    <n v="7.73"/>
    <n v="1832.01"/>
    <x v="6448"/>
  </r>
  <r>
    <x v="6531"/>
    <s v="SP10"/>
    <s v="P08"/>
    <s v="G4"/>
    <x v="9"/>
    <x v="3467"/>
    <n v="358"/>
    <x v="0"/>
    <s v="Oby Sorrel"/>
    <n v="2024"/>
    <m/>
    <n v="7.73"/>
    <n v="2767.34"/>
    <x v="6449"/>
  </r>
  <r>
    <x v="6532"/>
    <s v="SP10"/>
    <s v="P08"/>
    <s v="G2"/>
    <x v="32"/>
    <x v="3861"/>
    <n v="346"/>
    <x v="0"/>
    <s v="Oby Sorrel"/>
    <n v="2024"/>
    <m/>
    <n v="7.73"/>
    <n v="2674.58"/>
    <x v="6450"/>
  </r>
  <r>
    <x v="6533"/>
    <s v="SP10"/>
    <s v="P09"/>
    <s v="G6"/>
    <x v="24"/>
    <x v="3862"/>
    <n v="752"/>
    <x v="0"/>
    <s v="Oby Sorrel"/>
    <n v="2024"/>
    <m/>
    <n v="3.68"/>
    <n v="2767.36"/>
    <x v="6451"/>
  </r>
  <r>
    <x v="6534"/>
    <s v="SP10"/>
    <s v="P10"/>
    <s v="G2"/>
    <x v="44"/>
    <x v="597"/>
    <n v="135"/>
    <x v="0"/>
    <s v="Oby Sorrel"/>
    <n v="2023"/>
    <m/>
    <n v="8.2200000000000006"/>
    <n v="1109.7"/>
    <x v="6452"/>
  </r>
  <r>
    <x v="6535"/>
    <s v="SP10"/>
    <s v="P10"/>
    <s v="G6"/>
    <x v="193"/>
    <x v="3863"/>
    <n v="656"/>
    <x v="0"/>
    <s v="Oby Sorrel"/>
    <n v="2023"/>
    <m/>
    <n v="8.2200000000000006"/>
    <n v="5392.3200000000006"/>
    <x v="6453"/>
  </r>
  <r>
    <x v="6536"/>
    <s v="SP10"/>
    <s v="P10"/>
    <s v="G4"/>
    <x v="230"/>
    <x v="1104"/>
    <n v="430"/>
    <x v="0"/>
    <s v="Oby Sorrel"/>
    <n v="2023"/>
    <m/>
    <n v="8.2200000000000006"/>
    <n v="3534.6000000000004"/>
    <x v="6454"/>
  </r>
  <r>
    <x v="6537"/>
    <s v="SP10"/>
    <s v="P10"/>
    <s v="G6"/>
    <x v="424"/>
    <x v="471"/>
    <n v="903"/>
    <x v="0"/>
    <s v="Oby Sorrel"/>
    <n v="2024"/>
    <m/>
    <n v="8.2200000000000006"/>
    <n v="7422.6600000000008"/>
    <x v="6455"/>
  </r>
  <r>
    <x v="6538"/>
    <s v="SP10"/>
    <s v="P10"/>
    <s v="G5"/>
    <x v="86"/>
    <x v="1781"/>
    <n v="36"/>
    <x v="0"/>
    <s v="Oby Sorrel"/>
    <n v="2023"/>
    <m/>
    <n v="8.2200000000000006"/>
    <n v="295.92"/>
    <x v="6456"/>
  </r>
  <r>
    <x v="6539"/>
    <s v="SP10"/>
    <s v="P10"/>
    <s v="G6"/>
    <x v="77"/>
    <x v="3864"/>
    <n v="263"/>
    <x v="0"/>
    <s v="Oby Sorrel"/>
    <n v="2023"/>
    <m/>
    <n v="8.2200000000000006"/>
    <n v="2161.86"/>
    <x v="6457"/>
  </r>
  <r>
    <x v="6540"/>
    <s v="SP10"/>
    <s v="P11"/>
    <s v="G1"/>
    <x v="185"/>
    <x v="3284"/>
    <n v="314"/>
    <x v="0"/>
    <s v="Oby Sorrel"/>
    <n v="2023"/>
    <m/>
    <n v="10.23"/>
    <n v="3212.2200000000003"/>
    <x v="6458"/>
  </r>
  <r>
    <x v="6541"/>
    <s v="SP10"/>
    <s v="P11"/>
    <s v="G5"/>
    <x v="46"/>
    <x v="1894"/>
    <n v="238"/>
    <x v="0"/>
    <s v="Oby Sorrel"/>
    <n v="2024"/>
    <m/>
    <n v="10.23"/>
    <n v="2434.7400000000002"/>
    <x v="6459"/>
  </r>
  <r>
    <x v="6542"/>
    <s v="SP10"/>
    <s v="P12"/>
    <s v="G5"/>
    <x v="165"/>
    <x v="1005"/>
    <n v="314"/>
    <x v="0"/>
    <s v="Oby Sorrel"/>
    <n v="2024"/>
    <m/>
    <n v="4.74"/>
    <n v="1488.3600000000001"/>
    <x v="6460"/>
  </r>
  <r>
    <x v="6543"/>
    <s v="SP10"/>
    <s v="P13"/>
    <s v="G1"/>
    <x v="129"/>
    <x v="339"/>
    <n v="333"/>
    <x v="0"/>
    <s v="Oby Sorrel"/>
    <n v="2023"/>
    <m/>
    <n v="10.51"/>
    <n v="3499.83"/>
    <x v="6461"/>
  </r>
  <r>
    <x v="6544"/>
    <s v="SP10"/>
    <s v="P13"/>
    <s v="G6"/>
    <x v="433"/>
    <x v="321"/>
    <n v="386"/>
    <x v="0"/>
    <s v="Oby Sorrel"/>
    <n v="2023"/>
    <m/>
    <n v="10.51"/>
    <n v="4056.86"/>
    <x v="6462"/>
  </r>
  <r>
    <x v="6545"/>
    <s v="SP10"/>
    <s v="P13"/>
    <s v="G1"/>
    <x v="131"/>
    <x v="788"/>
    <n v="546"/>
    <x v="0"/>
    <s v="Oby Sorrel"/>
    <n v="2024"/>
    <m/>
    <n v="10.51"/>
    <n v="5738.46"/>
    <x v="6463"/>
  </r>
  <r>
    <x v="6546"/>
    <s v="SP10"/>
    <s v="P13"/>
    <s v="G2"/>
    <x v="198"/>
    <x v="3865"/>
    <n v="484"/>
    <x v="1"/>
    <s v="Oby Sorrel"/>
    <n v="2024"/>
    <m/>
    <n v="10.51"/>
    <n v="5086.84"/>
    <x v="6464"/>
  </r>
  <r>
    <x v="6547"/>
    <s v="SP10"/>
    <s v="P13"/>
    <s v="G2"/>
    <x v="439"/>
    <x v="3866"/>
    <n v="1079"/>
    <x v="0"/>
    <s v="Oby Sorrel"/>
    <n v="2023"/>
    <m/>
    <n v="10.51"/>
    <n v="11340.289999999999"/>
    <x v="6465"/>
  </r>
  <r>
    <x v="6548"/>
    <s v="SP10"/>
    <s v="P13"/>
    <s v="G1"/>
    <x v="236"/>
    <x v="3867"/>
    <n v="3021"/>
    <x v="0"/>
    <s v="Oby Sorrel"/>
    <n v="2023"/>
    <m/>
    <n v="10.51"/>
    <n v="31750.71"/>
    <x v="6466"/>
  </r>
  <r>
    <x v="6549"/>
    <s v="SP10"/>
    <s v="P13"/>
    <s v="G5"/>
    <x v="191"/>
    <x v="940"/>
    <n v="1098"/>
    <x v="0"/>
    <s v="Oby Sorrel"/>
    <n v="2024"/>
    <m/>
    <n v="10.51"/>
    <n v="11539.98"/>
    <x v="6467"/>
  </r>
  <r>
    <x v="6550"/>
    <s v="SP10"/>
    <s v="P13"/>
    <s v="G6"/>
    <x v="319"/>
    <x v="330"/>
    <n v="188"/>
    <x v="0"/>
    <s v="Oby Sorrel"/>
    <n v="2024"/>
    <m/>
    <n v="10.51"/>
    <n v="1975.8799999999999"/>
    <x v="6468"/>
  </r>
  <r>
    <x v="6551"/>
    <s v="SP10"/>
    <s v="P13"/>
    <s v="G4"/>
    <x v="326"/>
    <x v="1297"/>
    <n v="633"/>
    <x v="0"/>
    <s v="Oby Sorrel"/>
    <n v="2023"/>
    <m/>
    <n v="10.51"/>
    <n v="6652.83"/>
    <x v="6469"/>
  </r>
  <r>
    <x v="6552"/>
    <s v="SP10"/>
    <s v="P13"/>
    <s v="G5"/>
    <x v="314"/>
    <x v="3830"/>
    <n v="164"/>
    <x v="0"/>
    <s v="Oby Sorrel"/>
    <n v="2023"/>
    <m/>
    <n v="10.51"/>
    <n v="1723.6399999999999"/>
    <x v="6470"/>
  </r>
  <r>
    <x v="6553"/>
    <s v="SP10"/>
    <s v="P14"/>
    <s v="G2"/>
    <x v="234"/>
    <x v="1984"/>
    <n v="286"/>
    <x v="0"/>
    <s v="Oby Sorrel"/>
    <n v="2023"/>
    <m/>
    <n v="6.43"/>
    <n v="1838.98"/>
    <x v="6471"/>
  </r>
  <r>
    <x v="6554"/>
    <s v="SP10"/>
    <s v="P14"/>
    <s v="G3"/>
    <x v="75"/>
    <x v="3868"/>
    <n v="392"/>
    <x v="0"/>
    <s v="Oby Sorrel"/>
    <n v="2023"/>
    <m/>
    <n v="6.43"/>
    <n v="2520.56"/>
    <x v="6472"/>
  </r>
  <r>
    <x v="6555"/>
    <s v="SP10"/>
    <s v="P14"/>
    <s v="G6"/>
    <x v="357"/>
    <x v="2680"/>
    <n v="375"/>
    <x v="0"/>
    <s v="Oby Sorrel"/>
    <n v="2024"/>
    <m/>
    <n v="6.43"/>
    <n v="2411.25"/>
    <x v="6473"/>
  </r>
  <r>
    <x v="6556"/>
    <s v="SP10"/>
    <s v="P14"/>
    <s v="G4"/>
    <x v="35"/>
    <x v="3294"/>
    <n v="353"/>
    <x v="0"/>
    <s v="Oby Sorrel"/>
    <n v="2024"/>
    <m/>
    <n v="6.43"/>
    <n v="2269.79"/>
    <x v="6474"/>
  </r>
  <r>
    <x v="6557"/>
    <s v="SP10"/>
    <s v="P14"/>
    <s v="G5"/>
    <x v="135"/>
    <x v="3869"/>
    <n v="439"/>
    <x v="0"/>
    <s v="Oby Sorrel"/>
    <n v="2023"/>
    <m/>
    <n v="6.43"/>
    <n v="2822.77"/>
    <x v="6475"/>
  </r>
  <r>
    <x v="6558"/>
    <s v="SP10"/>
    <s v="P16"/>
    <s v="G3"/>
    <x v="223"/>
    <x v="845"/>
    <n v="321"/>
    <x v="0"/>
    <s v="Oby Sorrel"/>
    <n v="2023"/>
    <m/>
    <n v="9.57"/>
    <n v="3071.9700000000003"/>
    <x v="6476"/>
  </r>
  <r>
    <x v="6559"/>
    <s v="SP10"/>
    <s v="P16"/>
    <s v="G1"/>
    <x v="189"/>
    <x v="1540"/>
    <n v="244"/>
    <x v="0"/>
    <s v="Oby Sorrel"/>
    <n v="2023"/>
    <m/>
    <n v="9.57"/>
    <n v="2335.08"/>
    <x v="6477"/>
  </r>
  <r>
    <x v="6560"/>
    <s v="SP10"/>
    <s v="P16"/>
    <s v="G6"/>
    <x v="162"/>
    <x v="3870"/>
    <n v="1106"/>
    <x v="0"/>
    <s v="Oby Sorrel"/>
    <n v="2023"/>
    <m/>
    <n v="9.57"/>
    <n v="10584.42"/>
    <x v="6478"/>
  </r>
  <r>
    <x v="6561"/>
    <s v="SP10"/>
    <s v="P17"/>
    <s v="G2"/>
    <x v="168"/>
    <x v="446"/>
    <n v="36"/>
    <x v="0"/>
    <s v="Oby Sorrel"/>
    <n v="2024"/>
    <m/>
    <n v="8.43"/>
    <n v="303.48"/>
    <x v="6479"/>
  </r>
  <r>
    <x v="6562"/>
    <s v="SP10"/>
    <s v="P17"/>
    <s v="G5"/>
    <x v="175"/>
    <x v="525"/>
    <n v="706"/>
    <x v="0"/>
    <s v="Oby Sorrel"/>
    <n v="2023"/>
    <m/>
    <n v="8.43"/>
    <n v="5951.58"/>
    <x v="6480"/>
  </r>
  <r>
    <x v="6563"/>
    <s v="SP10"/>
    <s v="P17"/>
    <s v="G5"/>
    <x v="362"/>
    <x v="3864"/>
    <n v="287"/>
    <x v="1"/>
    <s v="Oby Sorrel"/>
    <n v="2024"/>
    <m/>
    <n v="8.43"/>
    <n v="2419.41"/>
    <x v="6481"/>
  </r>
  <r>
    <x v="6564"/>
    <s v="SP10"/>
    <s v="P17"/>
    <s v="G4"/>
    <x v="381"/>
    <x v="557"/>
    <n v="203"/>
    <x v="0"/>
    <s v="Oby Sorrel"/>
    <n v="2023"/>
    <m/>
    <n v="8.43"/>
    <n v="1711.29"/>
    <x v="6482"/>
  </r>
  <r>
    <x v="6565"/>
    <s v="SP10"/>
    <s v="P18"/>
    <s v="G1"/>
    <x v="120"/>
    <x v="3871"/>
    <n v="1379"/>
    <x v="0"/>
    <s v="Oby Sorrel"/>
    <n v="2023"/>
    <m/>
    <n v="6.8"/>
    <n v="9377.1999999999989"/>
    <x v="6483"/>
  </r>
  <r>
    <x v="6566"/>
    <s v="SP10"/>
    <s v="P18"/>
    <s v="G6"/>
    <x v="36"/>
    <x v="299"/>
    <n v="723"/>
    <x v="0"/>
    <s v="Oby Sorrel"/>
    <n v="2023"/>
    <m/>
    <n v="6.8"/>
    <n v="4916.3999999999996"/>
    <x v="6484"/>
  </r>
  <r>
    <x v="6567"/>
    <s v="SP10"/>
    <s v="P19"/>
    <s v="G2"/>
    <x v="357"/>
    <x v="3127"/>
    <n v="15"/>
    <x v="0"/>
    <s v="Oby Sorrel"/>
    <n v="2024"/>
    <m/>
    <n v="5.04"/>
    <n v="75.599999999999994"/>
    <x v="6485"/>
  </r>
  <r>
    <x v="6568"/>
    <s v="SP10"/>
    <s v="P19"/>
    <s v="G5"/>
    <x v="331"/>
    <x v="3872"/>
    <n v="224"/>
    <x v="0"/>
    <s v="Oby Sorrel"/>
    <n v="2024"/>
    <m/>
    <n v="5.04"/>
    <n v="1128.96"/>
    <x v="6486"/>
  </r>
  <r>
    <x v="6569"/>
    <s v="SP10"/>
    <s v="P19"/>
    <s v="G5"/>
    <x v="18"/>
    <x v="1635"/>
    <n v="310"/>
    <x v="0"/>
    <s v="Oby Sorrel"/>
    <n v="2023"/>
    <m/>
    <n v="5.04"/>
    <n v="1562.4"/>
    <x v="6487"/>
  </r>
  <r>
    <x v="6570"/>
    <s v="SP10"/>
    <s v="P20"/>
    <s v="G1"/>
    <x v="108"/>
    <x v="1129"/>
    <n v="518"/>
    <x v="0"/>
    <s v="Oby Sorrel"/>
    <n v="2023"/>
    <m/>
    <n v="2.76"/>
    <n v="1429.6799999999998"/>
    <x v="6488"/>
  </r>
  <r>
    <x v="6571"/>
    <s v="SP10"/>
    <s v="P21"/>
    <s v="G6"/>
    <x v="90"/>
    <x v="114"/>
    <n v="148"/>
    <x v="1"/>
    <s v="Oby Sorrel"/>
    <n v="2024"/>
    <m/>
    <n v="3.32"/>
    <n v="491.35999999999996"/>
    <x v="6489"/>
  </r>
  <r>
    <x v="6572"/>
    <s v="SP10"/>
    <s v="P21"/>
    <s v="G6"/>
    <x v="421"/>
    <x v="3686"/>
    <n v="232"/>
    <x v="0"/>
    <s v="Oby Sorrel"/>
    <n v="2023"/>
    <m/>
    <n v="3.32"/>
    <n v="770.24"/>
    <x v="6490"/>
  </r>
  <r>
    <x v="6573"/>
    <s v="SP10"/>
    <s v="P22"/>
    <s v="G2"/>
    <x v="5"/>
    <x v="2209"/>
    <n v="20"/>
    <x v="1"/>
    <s v="Oby Sorrel"/>
    <n v="2024"/>
    <m/>
    <n v="2.65"/>
    <n v="53"/>
    <x v="6491"/>
  </r>
  <r>
    <x v="6574"/>
    <s v="SP10"/>
    <s v="P22"/>
    <s v="G5"/>
    <x v="39"/>
    <x v="3808"/>
    <n v="328"/>
    <x v="2"/>
    <s v="Oby Sorrel"/>
    <n v="2024"/>
    <m/>
    <n v="2.65"/>
    <n v="869.19999999999993"/>
    <x v="6492"/>
  </r>
  <r>
    <x v="6575"/>
    <s v="SP10"/>
    <s v="P22"/>
    <s v="G6"/>
    <x v="245"/>
    <x v="1765"/>
    <n v="123"/>
    <x v="3"/>
    <s v="Oby Sorrel"/>
    <n v="2023"/>
    <m/>
    <n v="2.65"/>
    <n v="325.95"/>
    <x v="6493"/>
  </r>
  <r>
    <x v="6576"/>
    <s v="SP10"/>
    <s v="P22"/>
    <s v="G5"/>
    <x v="154"/>
    <x v="3732"/>
    <n v="295"/>
    <x v="0"/>
    <s v="Oby Sorrel"/>
    <n v="2024"/>
    <m/>
    <n v="2.65"/>
    <n v="781.75"/>
    <x v="6494"/>
  </r>
  <r>
    <x v="6577"/>
    <s v="SP10"/>
    <s v="P22"/>
    <s v="G1"/>
    <x v="289"/>
    <x v="3652"/>
    <n v="533"/>
    <x v="0"/>
    <s v="Oby Sorrel"/>
    <n v="2023"/>
    <m/>
    <n v="2.65"/>
    <n v="1412.45"/>
    <x v="6495"/>
  </r>
  <r>
    <x v="6578"/>
    <s v="SP10"/>
    <s v="P04"/>
    <s v="G4"/>
    <x v="378"/>
    <x v="3873"/>
    <n v="97"/>
    <x v="0"/>
    <s v="Oby Sorrel"/>
    <n v="2023"/>
    <m/>
    <n v="3.85"/>
    <n v="373.45"/>
    <x v="6496"/>
  </r>
  <r>
    <x v="6579"/>
    <s v="SP10"/>
    <s v="P04"/>
    <s v="G1"/>
    <x v="175"/>
    <x v="1794"/>
    <n v="1201"/>
    <x v="0"/>
    <s v="Oby Sorrel"/>
    <n v="2023"/>
    <m/>
    <n v="3.85"/>
    <n v="4623.8500000000004"/>
    <x v="6497"/>
  </r>
  <r>
    <x v="6580"/>
    <s v="SP10"/>
    <s v="P04"/>
    <s v="G3"/>
    <x v="93"/>
    <x v="3042"/>
    <n v="766"/>
    <x v="0"/>
    <s v="Oby Sorrel"/>
    <n v="2023"/>
    <m/>
    <n v="3.85"/>
    <n v="2949.1"/>
    <x v="6498"/>
  </r>
  <r>
    <x v="6581"/>
    <s v="SP10"/>
    <s v="P04"/>
    <s v="G5"/>
    <x v="219"/>
    <x v="2335"/>
    <n v="254"/>
    <x v="0"/>
    <s v="Oby Sorrel"/>
    <n v="2023"/>
    <m/>
    <n v="3.85"/>
    <n v="977.9"/>
    <x v="6499"/>
  </r>
  <r>
    <x v="6582"/>
    <s v="SP10"/>
    <s v="P04"/>
    <s v="G3"/>
    <x v="239"/>
    <x v="3874"/>
    <n v="988"/>
    <x v="0"/>
    <s v="Oby Sorrel"/>
    <n v="2023"/>
    <m/>
    <n v="3.85"/>
    <n v="3803.8"/>
    <x v="6500"/>
  </r>
  <r>
    <x v="6583"/>
    <s v="SP10"/>
    <s v="P05"/>
    <s v="G1"/>
    <x v="99"/>
    <x v="835"/>
    <n v="45"/>
    <x v="0"/>
    <s v="Oby Sorrel"/>
    <n v="2023"/>
    <m/>
    <n v="5.72"/>
    <n v="257.39999999999998"/>
    <x v="6501"/>
  </r>
  <r>
    <x v="6584"/>
    <s v="SP10"/>
    <s v="P05"/>
    <s v="G2"/>
    <x v="307"/>
    <x v="3475"/>
    <n v="189"/>
    <x v="0"/>
    <s v="Oby Sorrel"/>
    <n v="2023"/>
    <m/>
    <n v="5.72"/>
    <n v="1081.08"/>
    <x v="6502"/>
  </r>
  <r>
    <x v="6585"/>
    <s v="SP10"/>
    <s v="P05"/>
    <s v="G6"/>
    <x v="1"/>
    <x v="3202"/>
    <n v="185"/>
    <x v="0"/>
    <s v="Oby Sorrel"/>
    <n v="2023"/>
    <m/>
    <n v="5.72"/>
    <n v="1058.2"/>
    <x v="6503"/>
  </r>
  <r>
    <x v="6586"/>
    <s v="SP10"/>
    <s v="P05"/>
    <s v="G1"/>
    <x v="136"/>
    <x v="3875"/>
    <n v="149"/>
    <x v="0"/>
    <s v="Oby Sorrel"/>
    <n v="2023"/>
    <m/>
    <n v="5.72"/>
    <n v="852.28"/>
    <x v="6504"/>
  </r>
  <r>
    <x v="6587"/>
    <s v="SP10"/>
    <s v="P05"/>
    <s v="G4"/>
    <x v="310"/>
    <x v="3876"/>
    <n v="309"/>
    <x v="0"/>
    <s v="Oby Sorrel"/>
    <n v="2024"/>
    <m/>
    <n v="5.72"/>
    <n v="1767.48"/>
    <x v="6505"/>
  </r>
  <r>
    <x v="6588"/>
    <s v="SP10"/>
    <s v="P05"/>
    <s v="G5"/>
    <x v="324"/>
    <x v="639"/>
    <n v="698"/>
    <x v="0"/>
    <s v="Oby Sorrel"/>
    <n v="2024"/>
    <m/>
    <n v="5.72"/>
    <n v="3992.56"/>
    <x v="6506"/>
  </r>
  <r>
    <x v="6589"/>
    <s v="SP10"/>
    <s v="P05"/>
    <s v="G2"/>
    <x v="407"/>
    <x v="2464"/>
    <n v="866"/>
    <x v="0"/>
    <s v="Oby Sorrel"/>
    <n v="2023"/>
    <m/>
    <n v="5.72"/>
    <n v="4953.5199999999995"/>
    <x v="6507"/>
  </r>
  <r>
    <x v="6590"/>
    <s v="SP10"/>
    <s v="P06"/>
    <s v="G2"/>
    <x v="175"/>
    <x v="228"/>
    <n v="185"/>
    <x v="0"/>
    <s v="Oby Sorrel"/>
    <n v="2023"/>
    <m/>
    <n v="6.31"/>
    <n v="1167.3499999999999"/>
    <x v="6508"/>
  </r>
  <r>
    <x v="6591"/>
    <s v="SP10"/>
    <s v="P06"/>
    <s v="G4"/>
    <x v="241"/>
    <x v="854"/>
    <n v="94"/>
    <x v="0"/>
    <s v="Oby Sorrel"/>
    <n v="2024"/>
    <m/>
    <n v="6.31"/>
    <n v="593.14"/>
    <x v="6509"/>
  </r>
  <r>
    <x v="6592"/>
    <s v="SP10"/>
    <s v="P06"/>
    <s v="G5"/>
    <x v="223"/>
    <x v="1179"/>
    <n v="306"/>
    <x v="3"/>
    <s v="Oby Sorrel"/>
    <n v="2023"/>
    <m/>
    <n v="6.31"/>
    <n v="1930.86"/>
    <x v="6510"/>
  </r>
  <r>
    <x v="6593"/>
    <s v="SP10"/>
    <s v="P07"/>
    <s v="G1"/>
    <x v="271"/>
    <x v="3877"/>
    <n v="221"/>
    <x v="2"/>
    <s v="Oby Sorrel"/>
    <n v="2024"/>
    <m/>
    <n v="9.94"/>
    <n v="2196.7399999999998"/>
    <x v="6511"/>
  </r>
  <r>
    <x v="6594"/>
    <s v="SP10"/>
    <s v="P07"/>
    <s v="G2"/>
    <x v="109"/>
    <x v="3407"/>
    <n v="222"/>
    <x v="0"/>
    <s v="Oby Sorrel"/>
    <n v="2024"/>
    <m/>
    <n v="9.94"/>
    <n v="2206.6799999999998"/>
    <x v="6512"/>
  </r>
  <r>
    <x v="6595"/>
    <s v="SP10"/>
    <s v="P07"/>
    <s v="G6"/>
    <x v="120"/>
    <x v="506"/>
    <n v="85"/>
    <x v="0"/>
    <s v="Oby Sorrel"/>
    <n v="2023"/>
    <m/>
    <n v="9.94"/>
    <n v="844.9"/>
    <x v="6513"/>
  </r>
  <r>
    <x v="6596"/>
    <s v="SP10"/>
    <s v="P08"/>
    <s v="G2"/>
    <x v="175"/>
    <x v="2377"/>
    <n v="423"/>
    <x v="0"/>
    <s v="Oby Sorrel"/>
    <n v="2023"/>
    <m/>
    <n v="7.73"/>
    <n v="3269.79"/>
    <x v="6514"/>
  </r>
  <r>
    <x v="6597"/>
    <s v="SP10"/>
    <s v="P08"/>
    <s v="G6"/>
    <x v="210"/>
    <x v="1364"/>
    <n v="292"/>
    <x v="0"/>
    <s v="Oby Sorrel"/>
    <n v="2023"/>
    <m/>
    <n v="7.73"/>
    <n v="2257.1600000000003"/>
    <x v="6515"/>
  </r>
  <r>
    <x v="6598"/>
    <s v="SP10"/>
    <s v="P08"/>
    <s v="G1"/>
    <x v="356"/>
    <x v="501"/>
    <n v="245"/>
    <x v="0"/>
    <s v="Oby Sorrel"/>
    <n v="2024"/>
    <m/>
    <n v="7.73"/>
    <n v="1893.8500000000001"/>
    <x v="6516"/>
  </r>
  <r>
    <x v="6599"/>
    <s v="SP10"/>
    <s v="P08"/>
    <s v="G2"/>
    <x v="219"/>
    <x v="1633"/>
    <n v="95"/>
    <x v="0"/>
    <s v="Oby Sorrel"/>
    <n v="2023"/>
    <m/>
    <n v="7.73"/>
    <n v="734.35"/>
    <x v="6517"/>
  </r>
  <r>
    <x v="6600"/>
    <s v="SP10"/>
    <s v="P08"/>
    <s v="G4"/>
    <x v="262"/>
    <x v="3873"/>
    <n v="42"/>
    <x v="0"/>
    <s v="Oby Sorrel"/>
    <n v="2023"/>
    <m/>
    <n v="7.73"/>
    <n v="324.66000000000003"/>
    <x v="6518"/>
  </r>
  <r>
    <x v="6601"/>
    <s v="SP10"/>
    <s v="P08"/>
    <s v="G4"/>
    <x v="124"/>
    <x v="3878"/>
    <n v="113"/>
    <x v="0"/>
    <s v="Oby Sorrel"/>
    <n v="2023"/>
    <m/>
    <n v="7.73"/>
    <n v="873.49"/>
    <x v="6519"/>
  </r>
  <r>
    <x v="6602"/>
    <s v="SP10"/>
    <s v="P09"/>
    <s v="G4"/>
    <x v="177"/>
    <x v="3879"/>
    <n v="219"/>
    <x v="0"/>
    <s v="Oby Sorrel"/>
    <n v="2023"/>
    <m/>
    <n v="3.68"/>
    <n v="805.92000000000007"/>
    <x v="6520"/>
  </r>
  <r>
    <x v="6603"/>
    <s v="SP10"/>
    <s v="P09"/>
    <s v="G6"/>
    <x v="319"/>
    <x v="2095"/>
    <n v="313"/>
    <x v="0"/>
    <s v="Oby Sorrel"/>
    <n v="2024"/>
    <m/>
    <n v="3.68"/>
    <n v="1151.8400000000001"/>
    <x v="6521"/>
  </r>
  <r>
    <x v="6604"/>
    <s v="SP10"/>
    <s v="P10"/>
    <s v="G6"/>
    <x v="356"/>
    <x v="1352"/>
    <n v="79"/>
    <x v="0"/>
    <s v="Oby Sorrel"/>
    <n v="2024"/>
    <m/>
    <n v="8.2200000000000006"/>
    <n v="649.38"/>
    <x v="6522"/>
  </r>
  <r>
    <x v="6605"/>
    <s v="SP10"/>
    <s v="P10"/>
    <s v="G3"/>
    <x v="267"/>
    <x v="2554"/>
    <n v="202"/>
    <x v="1"/>
    <s v="Oby Sorrel"/>
    <n v="2024"/>
    <m/>
    <n v="8.2200000000000006"/>
    <n v="1660.44"/>
    <x v="6523"/>
  </r>
  <r>
    <x v="6606"/>
    <s v="SP10"/>
    <s v="P10"/>
    <s v="G2"/>
    <x v="13"/>
    <x v="3206"/>
    <n v="102"/>
    <x v="0"/>
    <s v="Oby Sorrel"/>
    <n v="2024"/>
    <m/>
    <n v="8.2200000000000006"/>
    <n v="838.44"/>
    <x v="6524"/>
  </r>
  <r>
    <x v="6607"/>
    <s v="SP10"/>
    <s v="P10"/>
    <s v="G6"/>
    <x v="375"/>
    <x v="3880"/>
    <n v="28"/>
    <x v="0"/>
    <s v="Oby Sorrel"/>
    <n v="2024"/>
    <m/>
    <n v="8.2200000000000006"/>
    <n v="230.16000000000003"/>
    <x v="6525"/>
  </r>
  <r>
    <x v="6608"/>
    <s v="SP10"/>
    <s v="P10"/>
    <s v="G1"/>
    <x v="287"/>
    <x v="3881"/>
    <n v="37"/>
    <x v="3"/>
    <s v="Oby Sorrel"/>
    <n v="2023"/>
    <m/>
    <n v="8.2200000000000006"/>
    <n v="304.14000000000004"/>
    <x v="6526"/>
  </r>
  <r>
    <x v="6609"/>
    <s v="SP10"/>
    <s v="P10"/>
    <s v="G6"/>
    <x v="53"/>
    <x v="2501"/>
    <n v="138"/>
    <x v="2"/>
    <s v="Oby Sorrel"/>
    <n v="2024"/>
    <m/>
    <n v="8.2200000000000006"/>
    <n v="1134.3600000000001"/>
    <x v="6527"/>
  </r>
  <r>
    <x v="6610"/>
    <s v="SP10"/>
    <s v="P11"/>
    <s v="G1"/>
    <x v="68"/>
    <x v="2451"/>
    <n v="116"/>
    <x v="3"/>
    <s v="Oby Sorrel"/>
    <n v="2024"/>
    <m/>
    <n v="10.23"/>
    <n v="1186.68"/>
    <x v="6528"/>
  </r>
  <r>
    <x v="6611"/>
    <s v="SP10"/>
    <s v="P12"/>
    <s v="G3"/>
    <x v="58"/>
    <x v="3333"/>
    <n v="58"/>
    <x v="0"/>
    <s v="Oby Sorrel"/>
    <n v="2023"/>
    <m/>
    <n v="4.74"/>
    <n v="274.92"/>
    <x v="6529"/>
  </r>
  <r>
    <x v="6612"/>
    <s v="SP10"/>
    <s v="P14"/>
    <s v="G1"/>
    <x v="94"/>
    <x v="3473"/>
    <n v="453"/>
    <x v="1"/>
    <s v="Oby Sorrel"/>
    <n v="2024"/>
    <m/>
    <n v="6.43"/>
    <n v="2912.79"/>
    <x v="6530"/>
  </r>
  <r>
    <x v="6613"/>
    <s v="SP10"/>
    <s v="P14"/>
    <s v="G3"/>
    <x v="307"/>
    <x v="1187"/>
    <n v="283"/>
    <x v="0"/>
    <s v="Oby Sorrel"/>
    <n v="2023"/>
    <m/>
    <n v="6.43"/>
    <n v="1819.6899999999998"/>
    <x v="6531"/>
  </r>
  <r>
    <x v="6614"/>
    <s v="SP10"/>
    <s v="P15"/>
    <s v="G1"/>
    <x v="59"/>
    <x v="3882"/>
    <n v="657"/>
    <x v="0"/>
    <s v="Oby Sorrel"/>
    <n v="2024"/>
    <m/>
    <n v="12.41"/>
    <n v="8153.37"/>
    <x v="6532"/>
  </r>
  <r>
    <x v="6615"/>
    <s v="SP10"/>
    <s v="P15"/>
    <s v="G6"/>
    <x v="37"/>
    <x v="509"/>
    <n v="39"/>
    <x v="0"/>
    <s v="Oby Sorrel"/>
    <n v="2023"/>
    <m/>
    <n v="12.41"/>
    <n v="483.99"/>
    <x v="6533"/>
  </r>
  <r>
    <x v="6616"/>
    <s v="SP10"/>
    <s v="P16"/>
    <s v="G6"/>
    <x v="25"/>
    <x v="42"/>
    <n v="868"/>
    <x v="3"/>
    <s v="Oby Sorrel"/>
    <n v="2023"/>
    <m/>
    <n v="9.57"/>
    <n v="8306.76"/>
    <x v="6534"/>
  </r>
  <r>
    <x v="6617"/>
    <s v="SP10"/>
    <s v="P16"/>
    <s v="G1"/>
    <x v="259"/>
    <x v="3883"/>
    <n v="612"/>
    <x v="0"/>
    <s v="Oby Sorrel"/>
    <n v="2023"/>
    <m/>
    <n v="9.57"/>
    <n v="5856.84"/>
    <x v="6535"/>
  </r>
  <r>
    <x v="6618"/>
    <s v="SP10"/>
    <s v="P16"/>
    <s v="G1"/>
    <x v="230"/>
    <x v="3884"/>
    <n v="1082"/>
    <x v="0"/>
    <s v="Oby Sorrel"/>
    <n v="2023"/>
    <m/>
    <n v="9.57"/>
    <n v="10354.74"/>
    <x v="6536"/>
  </r>
  <r>
    <x v="6619"/>
    <s v="SP10"/>
    <s v="P16"/>
    <s v="G6"/>
    <x v="211"/>
    <x v="3885"/>
    <n v="1137"/>
    <x v="2"/>
    <s v="Oby Sorrel"/>
    <n v="2024"/>
    <m/>
    <n v="9.57"/>
    <n v="10881.09"/>
    <x v="6537"/>
  </r>
  <r>
    <x v="6620"/>
    <s v="SP10"/>
    <s v="P17"/>
    <s v="G6"/>
    <x v="127"/>
    <x v="3886"/>
    <n v="1226"/>
    <x v="0"/>
    <s v="Oby Sorrel"/>
    <n v="2023"/>
    <m/>
    <n v="8.43"/>
    <n v="10335.18"/>
    <x v="6538"/>
  </r>
  <r>
    <x v="6621"/>
    <s v="SP10"/>
    <s v="P17"/>
    <s v="G5"/>
    <x v="456"/>
    <x v="274"/>
    <n v="1685"/>
    <x v="0"/>
    <s v="Oby Sorrel"/>
    <n v="2024"/>
    <m/>
    <n v="8.43"/>
    <n v="14204.55"/>
    <x v="6539"/>
  </r>
  <r>
    <x v="6622"/>
    <s v="SP10"/>
    <s v="P18"/>
    <s v="G2"/>
    <x v="315"/>
    <x v="2339"/>
    <n v="1148"/>
    <x v="0"/>
    <s v="Oby Sorrel"/>
    <n v="2023"/>
    <m/>
    <n v="6.8"/>
    <n v="7806.4"/>
    <x v="6540"/>
  </r>
  <r>
    <x v="6623"/>
    <s v="SP10"/>
    <s v="P18"/>
    <s v="G1"/>
    <x v="369"/>
    <x v="3887"/>
    <n v="868"/>
    <x v="0"/>
    <s v="Oby Sorrel"/>
    <n v="2023"/>
    <m/>
    <n v="6.8"/>
    <n v="5902.4"/>
    <x v="6541"/>
  </r>
  <r>
    <x v="6624"/>
    <s v="SP10"/>
    <s v="P18"/>
    <s v="G5"/>
    <x v="37"/>
    <x v="2500"/>
    <n v="162"/>
    <x v="0"/>
    <s v="Oby Sorrel"/>
    <n v="2023"/>
    <m/>
    <n v="6.8"/>
    <n v="1101.5999999999999"/>
    <x v="6542"/>
  </r>
  <r>
    <x v="6625"/>
    <s v="SP10"/>
    <s v="P19"/>
    <s v="G3"/>
    <x v="42"/>
    <x v="3268"/>
    <n v="25"/>
    <x v="0"/>
    <s v="Oby Sorrel"/>
    <n v="2023"/>
    <m/>
    <n v="5.04"/>
    <n v="126"/>
    <x v="6543"/>
  </r>
  <r>
    <x v="6626"/>
    <s v="SP10"/>
    <s v="P19"/>
    <s v="G4"/>
    <x v="229"/>
    <x v="163"/>
    <n v="37"/>
    <x v="0"/>
    <s v="Oby Sorrel"/>
    <n v="2023"/>
    <m/>
    <n v="5.04"/>
    <n v="186.48"/>
    <x v="6544"/>
  </r>
  <r>
    <x v="6627"/>
    <s v="SP10"/>
    <s v="P20"/>
    <s v="G1"/>
    <x v="151"/>
    <x v="3888"/>
    <n v="1318"/>
    <x v="0"/>
    <s v="Oby Sorrel"/>
    <n v="2023"/>
    <m/>
    <n v="2.76"/>
    <n v="3637.68"/>
    <x v="6545"/>
  </r>
  <r>
    <x v="6628"/>
    <s v="SP10"/>
    <s v="P21"/>
    <s v="G6"/>
    <x v="423"/>
    <x v="3488"/>
    <n v="1314"/>
    <x v="0"/>
    <s v="Oby Sorrel"/>
    <n v="2024"/>
    <m/>
    <n v="3.32"/>
    <n v="4362.4799999999996"/>
    <x v="6546"/>
  </r>
  <r>
    <x v="6629"/>
    <s v="SP10"/>
    <s v="P21"/>
    <s v="G1"/>
    <x v="433"/>
    <x v="1509"/>
    <n v="1101"/>
    <x v="0"/>
    <s v="Oby Sorrel"/>
    <n v="2023"/>
    <m/>
    <n v="3.32"/>
    <n v="3655.3199999999997"/>
    <x v="6547"/>
  </r>
  <r>
    <x v="6630"/>
    <s v="SP10"/>
    <s v="P22"/>
    <s v="G2"/>
    <x v="222"/>
    <x v="1486"/>
    <n v="177"/>
    <x v="0"/>
    <s v="Oby Sorrel"/>
    <n v="2024"/>
    <m/>
    <n v="2.65"/>
    <n v="469.05"/>
    <x v="6548"/>
  </r>
  <r>
    <x v="6631"/>
    <s v="SP10"/>
    <s v="P22"/>
    <s v="G3"/>
    <x v="42"/>
    <x v="3332"/>
    <n v="447"/>
    <x v="0"/>
    <s v="Oby Sorrel"/>
    <n v="2023"/>
    <m/>
    <n v="2.65"/>
    <n v="1184.55"/>
    <x v="6549"/>
  </r>
  <r>
    <x v="6632"/>
    <s v="SP10"/>
    <s v="P22"/>
    <s v="G5"/>
    <x v="299"/>
    <x v="217"/>
    <n v="429"/>
    <x v="0"/>
    <s v="Oby Sorrel"/>
    <n v="2023"/>
    <m/>
    <n v="2.65"/>
    <n v="1136.8499999999999"/>
    <x v="6550"/>
  </r>
  <r>
    <x v="6633"/>
    <s v="SP10"/>
    <s v="P22"/>
    <s v="G2"/>
    <x v="116"/>
    <x v="3889"/>
    <n v="473"/>
    <x v="0"/>
    <s v="Oby Sorrel"/>
    <n v="2023"/>
    <m/>
    <n v="2.65"/>
    <n v="1253.45"/>
    <x v="6551"/>
  </r>
  <r>
    <x v="6634"/>
    <s v="SP10"/>
    <s v="P01"/>
    <s v="G2"/>
    <x v="412"/>
    <x v="3237"/>
    <n v="298"/>
    <x v="0"/>
    <s v="Oby Sorrel"/>
    <n v="2023"/>
    <m/>
    <n v="5.26"/>
    <n v="1567.48"/>
    <x v="6552"/>
  </r>
  <r>
    <x v="6635"/>
    <s v="SP10"/>
    <s v="P01"/>
    <s v="G4"/>
    <x v="350"/>
    <x v="1917"/>
    <n v="716"/>
    <x v="0"/>
    <s v="Oby Sorrel"/>
    <n v="2023"/>
    <m/>
    <n v="5.26"/>
    <n v="3766.16"/>
    <x v="6553"/>
  </r>
  <r>
    <x v="6636"/>
    <s v="SP10"/>
    <s v="P01"/>
    <s v="G6"/>
    <x v="223"/>
    <x v="38"/>
    <n v="306"/>
    <x v="0"/>
    <s v="Oby Sorrel"/>
    <n v="2023"/>
    <m/>
    <n v="5.26"/>
    <n v="1609.56"/>
    <x v="5231"/>
  </r>
  <r>
    <x v="6637"/>
    <s v="SP10"/>
    <s v="P01"/>
    <s v="G1"/>
    <x v="238"/>
    <x v="1904"/>
    <n v="790"/>
    <x v="0"/>
    <s v="Oby Sorrel"/>
    <n v="2024"/>
    <m/>
    <n v="5.26"/>
    <n v="4155.3999999999996"/>
    <x v="6554"/>
  </r>
  <r>
    <x v="6638"/>
    <s v="SP10"/>
    <s v="P01"/>
    <s v="G5"/>
    <x v="142"/>
    <x v="3729"/>
    <n v="47"/>
    <x v="0"/>
    <s v="Oby Sorrel"/>
    <n v="2023"/>
    <m/>
    <n v="5.26"/>
    <n v="247.22"/>
    <x v="6555"/>
  </r>
  <r>
    <x v="6639"/>
    <s v="SP10"/>
    <s v="P03"/>
    <s v="G1"/>
    <x v="193"/>
    <x v="3412"/>
    <n v="1302"/>
    <x v="0"/>
    <s v="Oby Sorrel"/>
    <n v="2023"/>
    <m/>
    <n v="5.15"/>
    <n v="6705.3"/>
    <x v="6556"/>
  </r>
  <r>
    <x v="6640"/>
    <s v="SP10"/>
    <s v="P03"/>
    <s v="G5"/>
    <x v="84"/>
    <x v="224"/>
    <n v="452"/>
    <x v="0"/>
    <s v="Oby Sorrel"/>
    <n v="2023"/>
    <m/>
    <n v="5.15"/>
    <n v="2327.8000000000002"/>
    <x v="6557"/>
  </r>
  <r>
    <x v="6641"/>
    <s v="SP10"/>
    <s v="P04"/>
    <s v="G4"/>
    <x v="219"/>
    <x v="3134"/>
    <n v="1319"/>
    <x v="0"/>
    <s v="Oby Sorrel"/>
    <n v="2023"/>
    <m/>
    <n v="3.85"/>
    <n v="5078.1500000000005"/>
    <x v="6558"/>
  </r>
  <r>
    <x v="6642"/>
    <s v="SP10"/>
    <s v="P05"/>
    <s v="G5"/>
    <x v="172"/>
    <x v="1162"/>
    <n v="187"/>
    <x v="0"/>
    <s v="Oby Sorrel"/>
    <n v="2023"/>
    <m/>
    <n v="5.72"/>
    <n v="1069.6399999999999"/>
    <x v="6559"/>
  </r>
  <r>
    <x v="6643"/>
    <s v="SP10"/>
    <s v="P05"/>
    <s v="G4"/>
    <x v="336"/>
    <x v="361"/>
    <n v="765"/>
    <x v="0"/>
    <s v="Oby Sorrel"/>
    <n v="2023"/>
    <m/>
    <n v="5.72"/>
    <n v="4375.8"/>
    <x v="6560"/>
  </r>
  <r>
    <x v="6644"/>
    <s v="SP10"/>
    <s v="P05"/>
    <s v="G4"/>
    <x v="29"/>
    <x v="655"/>
    <n v="57"/>
    <x v="0"/>
    <s v="Oby Sorrel"/>
    <n v="2023"/>
    <m/>
    <n v="5.72"/>
    <n v="326.03999999999996"/>
    <x v="6561"/>
  </r>
  <r>
    <x v="6645"/>
    <s v="SP10"/>
    <s v="P06"/>
    <s v="G6"/>
    <x v="378"/>
    <x v="2923"/>
    <n v="166"/>
    <x v="0"/>
    <s v="Oby Sorrel"/>
    <n v="2023"/>
    <m/>
    <n v="6.31"/>
    <n v="1047.46"/>
    <x v="6562"/>
  </r>
  <r>
    <x v="6646"/>
    <s v="SP10"/>
    <s v="P07"/>
    <s v="G3"/>
    <x v="4"/>
    <x v="1430"/>
    <n v="150"/>
    <x v="0"/>
    <s v="Oby Sorrel"/>
    <n v="2023"/>
    <m/>
    <n v="9.94"/>
    <n v="1491"/>
    <x v="6563"/>
  </r>
  <r>
    <x v="6647"/>
    <s v="SP10"/>
    <s v="P07"/>
    <s v="G1"/>
    <x v="91"/>
    <x v="3640"/>
    <n v="174"/>
    <x v="0"/>
    <s v="Oby Sorrel"/>
    <n v="2024"/>
    <m/>
    <n v="9.94"/>
    <n v="1729.56"/>
    <x v="6564"/>
  </r>
  <r>
    <x v="6648"/>
    <s v="SP10"/>
    <s v="P07"/>
    <s v="G2"/>
    <x v="250"/>
    <x v="3890"/>
    <n v="159"/>
    <x v="0"/>
    <s v="Oby Sorrel"/>
    <n v="2023"/>
    <m/>
    <n v="9.94"/>
    <n v="1580.4599999999998"/>
    <x v="6565"/>
  </r>
  <r>
    <x v="6649"/>
    <s v="SP10"/>
    <s v="P07"/>
    <s v="G1"/>
    <x v="160"/>
    <x v="1675"/>
    <n v="245"/>
    <x v="0"/>
    <s v="Oby Sorrel"/>
    <n v="2023"/>
    <m/>
    <n v="9.94"/>
    <n v="2435.2999999999997"/>
    <x v="6566"/>
  </r>
  <r>
    <x v="6650"/>
    <s v="SP10"/>
    <s v="P07"/>
    <s v="G5"/>
    <x v="208"/>
    <x v="2272"/>
    <n v="207"/>
    <x v="0"/>
    <s v="Oby Sorrel"/>
    <n v="2023"/>
    <m/>
    <n v="9.94"/>
    <n v="2057.58"/>
    <x v="4344"/>
  </r>
  <r>
    <x v="6651"/>
    <s v="SP10"/>
    <s v="P08"/>
    <s v="G2"/>
    <x v="70"/>
    <x v="3891"/>
    <n v="65"/>
    <x v="0"/>
    <s v="Oby Sorrel"/>
    <n v="2023"/>
    <m/>
    <n v="7.73"/>
    <n v="502.45000000000005"/>
    <x v="6567"/>
  </r>
  <r>
    <x v="6652"/>
    <s v="SP10"/>
    <s v="P08"/>
    <s v="G1"/>
    <x v="388"/>
    <x v="3892"/>
    <n v="673"/>
    <x v="0"/>
    <s v="Oby Sorrel"/>
    <n v="2023"/>
    <m/>
    <n v="7.73"/>
    <n v="5202.29"/>
    <x v="6568"/>
  </r>
  <r>
    <x v="6653"/>
    <s v="SP10"/>
    <s v="P09"/>
    <s v="G4"/>
    <x v="432"/>
    <x v="382"/>
    <n v="36"/>
    <x v="2"/>
    <s v="Oby Sorrel"/>
    <n v="2024"/>
    <m/>
    <n v="3.68"/>
    <n v="132.48000000000002"/>
    <x v="6569"/>
  </r>
  <r>
    <x v="6654"/>
    <s v="SP10"/>
    <s v="P10"/>
    <s v="G1"/>
    <x v="39"/>
    <x v="3423"/>
    <n v="87"/>
    <x v="2"/>
    <s v="Oby Sorrel"/>
    <n v="2024"/>
    <m/>
    <n v="8.2200000000000006"/>
    <n v="715.1400000000001"/>
    <x v="6570"/>
  </r>
  <r>
    <x v="6655"/>
    <s v="SP10"/>
    <s v="P10"/>
    <s v="G4"/>
    <x v="101"/>
    <x v="1111"/>
    <n v="206"/>
    <x v="0"/>
    <s v="Oby Sorrel"/>
    <n v="2024"/>
    <m/>
    <n v="8.2200000000000006"/>
    <n v="1693.3200000000002"/>
    <x v="6571"/>
  </r>
  <r>
    <x v="6656"/>
    <s v="SP10"/>
    <s v="P10"/>
    <s v="G5"/>
    <x v="11"/>
    <x v="2916"/>
    <n v="692"/>
    <x v="2"/>
    <s v="Oby Sorrel"/>
    <n v="2024"/>
    <m/>
    <n v="8.2200000000000006"/>
    <n v="5688.2400000000007"/>
    <x v="6572"/>
  </r>
  <r>
    <x v="6657"/>
    <s v="SP10"/>
    <s v="P10"/>
    <s v="G6"/>
    <x v="133"/>
    <x v="3893"/>
    <n v="177"/>
    <x v="0"/>
    <s v="Oby Sorrel"/>
    <n v="2023"/>
    <m/>
    <n v="8.2200000000000006"/>
    <n v="1454.94"/>
    <x v="6573"/>
  </r>
  <r>
    <x v="6658"/>
    <s v="SP10"/>
    <s v="P10"/>
    <s v="G3"/>
    <x v="306"/>
    <x v="3894"/>
    <n v="869"/>
    <x v="0"/>
    <s v="Oby Sorrel"/>
    <n v="2024"/>
    <m/>
    <n v="8.2200000000000006"/>
    <n v="7143.18"/>
    <x v="6574"/>
  </r>
  <r>
    <x v="6659"/>
    <s v="SP10"/>
    <s v="P10"/>
    <s v="G5"/>
    <x v="92"/>
    <x v="560"/>
    <n v="172"/>
    <x v="0"/>
    <s v="Oby Sorrel"/>
    <n v="2023"/>
    <m/>
    <n v="8.2200000000000006"/>
    <n v="1413.8400000000001"/>
    <x v="6575"/>
  </r>
  <r>
    <x v="6660"/>
    <s v="SP10"/>
    <s v="P10"/>
    <s v="G4"/>
    <x v="277"/>
    <x v="3120"/>
    <n v="609"/>
    <x v="0"/>
    <s v="Oby Sorrel"/>
    <n v="2024"/>
    <m/>
    <n v="8.2200000000000006"/>
    <n v="5005.9800000000005"/>
    <x v="6576"/>
  </r>
  <r>
    <x v="6661"/>
    <s v="SP10"/>
    <s v="P11"/>
    <s v="G6"/>
    <x v="84"/>
    <x v="3787"/>
    <n v="4"/>
    <x v="0"/>
    <s v="Oby Sorrel"/>
    <n v="2023"/>
    <m/>
    <n v="10.23"/>
    <n v="40.92"/>
    <x v="6577"/>
  </r>
  <r>
    <x v="6662"/>
    <s v="SP10"/>
    <s v="P12"/>
    <s v="G4"/>
    <x v="297"/>
    <x v="1917"/>
    <n v="614"/>
    <x v="0"/>
    <s v="Oby Sorrel"/>
    <n v="2023"/>
    <m/>
    <n v="4.74"/>
    <n v="2910.36"/>
    <x v="6578"/>
  </r>
  <r>
    <x v="6663"/>
    <s v="SP10"/>
    <s v="P12"/>
    <s v="G3"/>
    <x v="38"/>
    <x v="3586"/>
    <n v="464"/>
    <x v="3"/>
    <s v="Oby Sorrel"/>
    <n v="2024"/>
    <m/>
    <n v="4.74"/>
    <n v="2199.36"/>
    <x v="6579"/>
  </r>
  <r>
    <x v="6664"/>
    <s v="SP10"/>
    <s v="P12"/>
    <s v="G5"/>
    <x v="289"/>
    <x v="3069"/>
    <n v="97"/>
    <x v="0"/>
    <s v="Oby Sorrel"/>
    <n v="2023"/>
    <m/>
    <n v="4.74"/>
    <n v="459.78000000000003"/>
    <x v="6580"/>
  </r>
  <r>
    <x v="6665"/>
    <s v="SP10"/>
    <s v="P13"/>
    <s v="G2"/>
    <x v="341"/>
    <x v="3160"/>
    <n v="199"/>
    <x v="0"/>
    <s v="Oby Sorrel"/>
    <n v="2023"/>
    <m/>
    <n v="10.51"/>
    <n v="2091.4899999999998"/>
    <x v="6581"/>
  </r>
  <r>
    <x v="6666"/>
    <s v="SP10"/>
    <s v="P13"/>
    <s v="G3"/>
    <x v="344"/>
    <x v="2347"/>
    <n v="796"/>
    <x v="0"/>
    <s v="Oby Sorrel"/>
    <n v="2023"/>
    <m/>
    <n v="10.51"/>
    <n v="8365.9599999999991"/>
    <x v="6582"/>
  </r>
  <r>
    <x v="6667"/>
    <s v="SP10"/>
    <s v="P13"/>
    <s v="G1"/>
    <x v="308"/>
    <x v="2657"/>
    <n v="475"/>
    <x v="0"/>
    <s v="Oby Sorrel"/>
    <n v="2024"/>
    <m/>
    <n v="10.51"/>
    <n v="4992.25"/>
    <x v="6583"/>
  </r>
  <r>
    <x v="6668"/>
    <s v="SP10"/>
    <s v="P13"/>
    <s v="G3"/>
    <x v="279"/>
    <x v="3895"/>
    <n v="841"/>
    <x v="0"/>
    <s v="Oby Sorrel"/>
    <n v="2023"/>
    <m/>
    <n v="10.51"/>
    <n v="8838.91"/>
    <x v="6584"/>
  </r>
  <r>
    <x v="6669"/>
    <s v="SP10"/>
    <s v="P14"/>
    <s v="G2"/>
    <x v="279"/>
    <x v="1323"/>
    <n v="209"/>
    <x v="0"/>
    <s v="Oby Sorrel"/>
    <n v="2023"/>
    <m/>
    <n v="6.43"/>
    <n v="1343.87"/>
    <x v="6585"/>
  </r>
  <r>
    <x v="6670"/>
    <s v="SP10"/>
    <s v="P14"/>
    <s v="G1"/>
    <x v="134"/>
    <x v="2201"/>
    <n v="257"/>
    <x v="0"/>
    <s v="Oby Sorrel"/>
    <n v="2024"/>
    <m/>
    <n v="6.43"/>
    <n v="1652.51"/>
    <x v="6586"/>
  </r>
  <r>
    <x v="6671"/>
    <s v="SP10"/>
    <s v="P14"/>
    <s v="G4"/>
    <x v="111"/>
    <x v="3896"/>
    <n v="548"/>
    <x v="0"/>
    <s v="Oby Sorrel"/>
    <n v="2024"/>
    <m/>
    <n v="6.43"/>
    <n v="3523.64"/>
    <x v="6587"/>
  </r>
  <r>
    <x v="6672"/>
    <s v="SP10"/>
    <s v="P14"/>
    <s v="G2"/>
    <x v="169"/>
    <x v="1397"/>
    <n v="419"/>
    <x v="1"/>
    <s v="Oby Sorrel"/>
    <n v="2024"/>
    <m/>
    <n v="6.43"/>
    <n v="2694.17"/>
    <x v="2720"/>
  </r>
  <r>
    <x v="6673"/>
    <s v="SP10"/>
    <s v="P15"/>
    <s v="G2"/>
    <x v="449"/>
    <x v="643"/>
    <n v="216"/>
    <x v="0"/>
    <s v="Oby Sorrel"/>
    <n v="2024"/>
    <m/>
    <n v="12.41"/>
    <n v="2680.56"/>
    <x v="6588"/>
  </r>
  <r>
    <x v="6674"/>
    <s v="SP10"/>
    <s v="P16"/>
    <s v="G5"/>
    <x v="304"/>
    <x v="3897"/>
    <n v="1315"/>
    <x v="0"/>
    <s v="Oby Sorrel"/>
    <n v="2023"/>
    <m/>
    <n v="9.57"/>
    <n v="12584.550000000001"/>
    <x v="6589"/>
  </r>
  <r>
    <x v="6675"/>
    <s v="SP10"/>
    <s v="P16"/>
    <s v="G1"/>
    <x v="358"/>
    <x v="687"/>
    <n v="285"/>
    <x v="0"/>
    <s v="Oby Sorrel"/>
    <n v="2023"/>
    <m/>
    <n v="9.57"/>
    <n v="2727.4500000000003"/>
    <x v="6590"/>
  </r>
  <r>
    <x v="6676"/>
    <s v="SP10"/>
    <s v="P16"/>
    <s v="G4"/>
    <x v="298"/>
    <x v="2167"/>
    <n v="492"/>
    <x v="0"/>
    <s v="Oby Sorrel"/>
    <n v="2024"/>
    <m/>
    <n v="9.57"/>
    <n v="4708.4400000000005"/>
    <x v="6591"/>
  </r>
  <r>
    <x v="6677"/>
    <s v="SP10"/>
    <s v="P16"/>
    <s v="G4"/>
    <x v="222"/>
    <x v="3898"/>
    <n v="351"/>
    <x v="0"/>
    <s v="Oby Sorrel"/>
    <n v="2024"/>
    <m/>
    <n v="9.57"/>
    <n v="3359.07"/>
    <x v="6592"/>
  </r>
  <r>
    <x v="6678"/>
    <s v="SP10"/>
    <s v="P17"/>
    <s v="G6"/>
    <x v="211"/>
    <x v="1131"/>
    <n v="616"/>
    <x v="2"/>
    <s v="Oby Sorrel"/>
    <n v="2024"/>
    <m/>
    <n v="8.43"/>
    <n v="5192.88"/>
    <x v="6593"/>
  </r>
  <r>
    <x v="6679"/>
    <s v="SP10"/>
    <s v="P17"/>
    <s v="G5"/>
    <x v="329"/>
    <x v="3899"/>
    <n v="359"/>
    <x v="0"/>
    <s v="Oby Sorrel"/>
    <n v="2023"/>
    <m/>
    <n v="8.43"/>
    <n v="3026.37"/>
    <x v="6594"/>
  </r>
  <r>
    <x v="6680"/>
    <s v="SP10"/>
    <s v="P18"/>
    <s v="G1"/>
    <x v="255"/>
    <x v="930"/>
    <n v="745"/>
    <x v="0"/>
    <s v="Oby Sorrel"/>
    <n v="2024"/>
    <m/>
    <n v="6.8"/>
    <n v="5066"/>
    <x v="6595"/>
  </r>
  <r>
    <x v="6681"/>
    <s v="SP10"/>
    <s v="P18"/>
    <s v="G1"/>
    <x v="5"/>
    <x v="863"/>
    <n v="557"/>
    <x v="1"/>
    <s v="Oby Sorrel"/>
    <n v="2024"/>
    <m/>
    <n v="6.8"/>
    <n v="3787.6"/>
    <x v="6596"/>
  </r>
  <r>
    <x v="6682"/>
    <s v="SP10"/>
    <s v="P18"/>
    <s v="G6"/>
    <x v="11"/>
    <x v="3900"/>
    <n v="1011"/>
    <x v="2"/>
    <s v="Oby Sorrel"/>
    <n v="2024"/>
    <m/>
    <n v="6.8"/>
    <n v="6874.8"/>
    <x v="3192"/>
  </r>
  <r>
    <x v="6683"/>
    <s v="SP10"/>
    <s v="P18"/>
    <s v="G6"/>
    <x v="182"/>
    <x v="3526"/>
    <n v="138"/>
    <x v="0"/>
    <s v="Oby Sorrel"/>
    <n v="2023"/>
    <m/>
    <n v="6.8"/>
    <n v="938.4"/>
    <x v="6597"/>
  </r>
  <r>
    <x v="6684"/>
    <s v="SP10"/>
    <s v="P19"/>
    <s v="G2"/>
    <x v="318"/>
    <x v="3883"/>
    <n v="393"/>
    <x v="0"/>
    <s v="Oby Sorrel"/>
    <n v="2023"/>
    <m/>
    <n v="5.04"/>
    <n v="1980.72"/>
    <x v="6598"/>
  </r>
  <r>
    <x v="6685"/>
    <s v="SP10"/>
    <s v="P19"/>
    <s v="G3"/>
    <x v="390"/>
    <x v="1648"/>
    <n v="89"/>
    <x v="0"/>
    <s v="Oby Sorrel"/>
    <n v="2023"/>
    <m/>
    <n v="5.04"/>
    <n v="448.56"/>
    <x v="6599"/>
  </r>
  <r>
    <x v="6686"/>
    <s v="SP10"/>
    <s v="P19"/>
    <s v="G4"/>
    <x v="172"/>
    <x v="1145"/>
    <n v="193"/>
    <x v="0"/>
    <s v="Oby Sorrel"/>
    <n v="2023"/>
    <m/>
    <n v="5.04"/>
    <n v="972.72"/>
    <x v="6600"/>
  </r>
  <r>
    <x v="6687"/>
    <s v="SP10"/>
    <s v="P20"/>
    <s v="G3"/>
    <x v="4"/>
    <x v="2023"/>
    <n v="267"/>
    <x v="0"/>
    <s v="Oby Sorrel"/>
    <n v="2023"/>
    <m/>
    <n v="2.76"/>
    <n v="736.92"/>
    <x v="6601"/>
  </r>
  <r>
    <x v="6688"/>
    <s v="SP10"/>
    <s v="P20"/>
    <s v="G1"/>
    <x v="364"/>
    <x v="3887"/>
    <n v="976"/>
    <x v="0"/>
    <s v="Oby Sorrel"/>
    <n v="2023"/>
    <m/>
    <n v="2.76"/>
    <n v="2693.7599999999998"/>
    <x v="6602"/>
  </r>
  <r>
    <x v="6689"/>
    <s v="SP10"/>
    <s v="P20"/>
    <s v="G5"/>
    <x v="94"/>
    <x v="2188"/>
    <n v="627"/>
    <x v="1"/>
    <s v="Oby Sorrel"/>
    <n v="2024"/>
    <m/>
    <n v="2.76"/>
    <n v="1730.5199999999998"/>
    <x v="6603"/>
  </r>
  <r>
    <x v="6690"/>
    <s v="SP10"/>
    <s v="P20"/>
    <s v="G1"/>
    <x v="59"/>
    <x v="1536"/>
    <n v="229"/>
    <x v="0"/>
    <s v="Oby Sorrel"/>
    <n v="2024"/>
    <m/>
    <n v="2.76"/>
    <n v="632.04"/>
    <x v="6604"/>
  </r>
  <r>
    <x v="6691"/>
    <s v="SP10"/>
    <s v="P20"/>
    <s v="G4"/>
    <x v="145"/>
    <x v="3901"/>
    <n v="11"/>
    <x v="0"/>
    <s v="Oby Sorrel"/>
    <n v="2023"/>
    <m/>
    <n v="2.76"/>
    <n v="30.36"/>
    <x v="6605"/>
  </r>
  <r>
    <x v="6692"/>
    <s v="SP10"/>
    <s v="P21"/>
    <s v="G6"/>
    <x v="298"/>
    <x v="3902"/>
    <n v="1343"/>
    <x v="0"/>
    <s v="Oby Sorrel"/>
    <n v="2024"/>
    <m/>
    <n v="3.32"/>
    <n v="4458.76"/>
    <x v="6606"/>
  </r>
  <r>
    <x v="6693"/>
    <s v="SP10"/>
    <s v="P21"/>
    <s v="G1"/>
    <x v="396"/>
    <x v="3438"/>
    <n v="420"/>
    <x v="0"/>
    <s v="Oby Sorrel"/>
    <n v="2023"/>
    <m/>
    <n v="3.32"/>
    <n v="1394.3999999999999"/>
    <x v="6607"/>
  </r>
  <r>
    <x v="6694"/>
    <s v="SP10"/>
    <s v="P22"/>
    <s v="G4"/>
    <x v="80"/>
    <x v="3903"/>
    <n v="346"/>
    <x v="0"/>
    <s v="Oby Sorrel"/>
    <n v="2024"/>
    <m/>
    <n v="2.65"/>
    <n v="916.9"/>
    <x v="6608"/>
  </r>
  <r>
    <x v="6695"/>
    <s v="SP10"/>
    <s v="P22"/>
    <s v="G5"/>
    <x v="154"/>
    <x v="2743"/>
    <n v="332"/>
    <x v="0"/>
    <s v="Oby Sorrel"/>
    <n v="2024"/>
    <m/>
    <n v="2.65"/>
    <n v="879.8"/>
    <x v="6609"/>
  </r>
  <r>
    <x v="6696"/>
    <s v="SP10"/>
    <s v="P22"/>
    <s v="G5"/>
    <x v="50"/>
    <x v="3904"/>
    <n v="519"/>
    <x v="0"/>
    <s v="Oby Sorrel"/>
    <n v="2023"/>
    <m/>
    <n v="2.65"/>
    <n v="1375.35"/>
    <x v="6610"/>
  </r>
  <r>
    <x v="6697"/>
    <s v="SP10"/>
    <s v="P22"/>
    <s v="G1"/>
    <x v="251"/>
    <x v="3606"/>
    <n v="243"/>
    <x v="0"/>
    <s v="Oby Sorrel"/>
    <n v="2023"/>
    <m/>
    <n v="2.65"/>
    <n v="643.94999999999993"/>
    <x v="6611"/>
  </r>
  <r>
    <x v="6698"/>
    <s v="SP10"/>
    <s v="P22"/>
    <s v="G6"/>
    <x v="395"/>
    <x v="3521"/>
    <n v="460"/>
    <x v="0"/>
    <s v="Oby Sorrel"/>
    <n v="2024"/>
    <m/>
    <n v="2.65"/>
    <n v="1219"/>
    <x v="5524"/>
  </r>
  <r>
    <x v="6699"/>
    <s v="SP10"/>
    <s v="P22"/>
    <s v="G3"/>
    <x v="237"/>
    <x v="3899"/>
    <n v="133"/>
    <x v="0"/>
    <s v="Oby Sorrel"/>
    <n v="2024"/>
    <m/>
    <n v="2.65"/>
    <n v="352.45"/>
    <x v="6612"/>
  </r>
  <r>
    <x v="6700"/>
    <s v="SP10"/>
    <s v="P22"/>
    <s v="G4"/>
    <x v="43"/>
    <x v="3905"/>
    <n v="395"/>
    <x v="0"/>
    <s v="Oby Sorrel"/>
    <n v="2023"/>
    <m/>
    <n v="2.65"/>
    <n v="1046.75"/>
    <x v="6613"/>
  </r>
  <r>
    <x v="6701"/>
    <s v="SP10"/>
    <s v="P22"/>
    <s v="G1"/>
    <x v="62"/>
    <x v="1238"/>
    <n v="262"/>
    <x v="0"/>
    <s v="Oby Sorrel"/>
    <n v="2023"/>
    <m/>
    <n v="2.65"/>
    <n v="694.3"/>
    <x v="6614"/>
  </r>
  <r>
    <x v="6702"/>
    <s v="SP10"/>
    <s v="P22"/>
    <s v="G2"/>
    <x v="238"/>
    <x v="719"/>
    <n v="299"/>
    <x v="0"/>
    <s v="Oby Sorrel"/>
    <n v="2024"/>
    <m/>
    <n v="2.65"/>
    <n v="792.35"/>
    <x v="6615"/>
  </r>
  <r>
    <x v="6703"/>
    <s v="SP10"/>
    <s v="P01"/>
    <s v="G1"/>
    <x v="99"/>
    <x v="3906"/>
    <n v="196"/>
    <x v="0"/>
    <s v="Oby Sorrel"/>
    <n v="2023"/>
    <m/>
    <n v="5.26"/>
    <n v="1030.96"/>
    <x v="6616"/>
  </r>
  <r>
    <x v="6704"/>
    <s v="SP10"/>
    <s v="P01"/>
    <s v="G6"/>
    <x v="235"/>
    <x v="677"/>
    <n v="243"/>
    <x v="0"/>
    <s v="Oby Sorrel"/>
    <n v="2023"/>
    <m/>
    <n v="5.26"/>
    <n v="1278.1799999999998"/>
    <x v="6617"/>
  </r>
  <r>
    <x v="6705"/>
    <s v="SP10"/>
    <s v="P01"/>
    <s v="G6"/>
    <x v="359"/>
    <x v="2511"/>
    <n v="212"/>
    <x v="0"/>
    <s v="Oby Sorrel"/>
    <n v="2023"/>
    <m/>
    <n v="5.26"/>
    <n v="1115.1199999999999"/>
    <x v="6618"/>
  </r>
  <r>
    <x v="6706"/>
    <s v="SP10"/>
    <s v="P01"/>
    <s v="G6"/>
    <x v="199"/>
    <x v="3907"/>
    <n v="665"/>
    <x v="0"/>
    <s v="Oby Sorrel"/>
    <n v="2024"/>
    <m/>
    <n v="5.26"/>
    <n v="3497.8999999999996"/>
    <x v="6619"/>
  </r>
  <r>
    <x v="6707"/>
    <s v="SP10"/>
    <s v="P01"/>
    <s v="G5"/>
    <x v="64"/>
    <x v="2336"/>
    <n v="867"/>
    <x v="0"/>
    <s v="Oby Sorrel"/>
    <n v="2023"/>
    <m/>
    <n v="5.26"/>
    <n v="4560.42"/>
    <x v="6620"/>
  </r>
  <r>
    <x v="6708"/>
    <s v="SP10"/>
    <s v="P01"/>
    <s v="G6"/>
    <x v="154"/>
    <x v="3072"/>
    <n v="470"/>
    <x v="0"/>
    <s v="Oby Sorrel"/>
    <n v="2024"/>
    <m/>
    <n v="5.26"/>
    <n v="2472.1999999999998"/>
    <x v="6621"/>
  </r>
  <r>
    <x v="6709"/>
    <s v="SP10"/>
    <s v="P03"/>
    <s v="G1"/>
    <x v="350"/>
    <x v="1941"/>
    <n v="190"/>
    <x v="0"/>
    <s v="Oby Sorrel"/>
    <n v="2023"/>
    <m/>
    <n v="5.15"/>
    <n v="978.50000000000011"/>
    <x v="6622"/>
  </r>
  <r>
    <x v="6710"/>
    <s v="SP10"/>
    <s v="P03"/>
    <s v="G5"/>
    <x v="369"/>
    <x v="3908"/>
    <n v="1169"/>
    <x v="0"/>
    <s v="Oby Sorrel"/>
    <n v="2023"/>
    <m/>
    <n v="5.15"/>
    <n v="6020.35"/>
    <x v="6623"/>
  </r>
  <r>
    <x v="6711"/>
    <s v="SP10"/>
    <s v="P04"/>
    <s v="G2"/>
    <x v="272"/>
    <x v="278"/>
    <n v="1342"/>
    <x v="1"/>
    <s v="Oby Sorrel"/>
    <n v="2024"/>
    <m/>
    <n v="3.85"/>
    <n v="5166.7"/>
    <x v="6624"/>
  </r>
  <r>
    <x v="6712"/>
    <s v="SP10"/>
    <s v="P04"/>
    <s v="G4"/>
    <x v="26"/>
    <x v="3909"/>
    <n v="1427"/>
    <x v="0"/>
    <s v="Oby Sorrel"/>
    <n v="2023"/>
    <m/>
    <n v="3.85"/>
    <n v="5493.95"/>
    <x v="6625"/>
  </r>
  <r>
    <x v="6713"/>
    <s v="SP10"/>
    <s v="P04"/>
    <s v="G6"/>
    <x v="183"/>
    <x v="3910"/>
    <n v="999"/>
    <x v="0"/>
    <s v="Oby Sorrel"/>
    <n v="2024"/>
    <m/>
    <n v="3.85"/>
    <n v="3846.15"/>
    <x v="6626"/>
  </r>
  <r>
    <x v="6714"/>
    <s v="SP10"/>
    <s v="P04"/>
    <s v="G1"/>
    <x v="68"/>
    <x v="2696"/>
    <n v="1688"/>
    <x v="1"/>
    <s v="Oby Sorrel"/>
    <n v="2024"/>
    <m/>
    <n v="3.85"/>
    <n v="6498.8"/>
    <x v="6627"/>
  </r>
  <r>
    <x v="6715"/>
    <s v="SP10"/>
    <s v="P04"/>
    <s v="G2"/>
    <x v="242"/>
    <x v="3911"/>
    <n v="1948"/>
    <x v="0"/>
    <s v="Oby Sorrel"/>
    <n v="2023"/>
    <m/>
    <n v="3.85"/>
    <n v="7499.8"/>
    <x v="6628"/>
  </r>
  <r>
    <x v="6716"/>
    <s v="SP10"/>
    <s v="P05"/>
    <s v="G6"/>
    <x v="72"/>
    <x v="2584"/>
    <n v="40"/>
    <x v="3"/>
    <s v="Oby Sorrel"/>
    <n v="2023"/>
    <m/>
    <n v="5.72"/>
    <n v="228.79999999999998"/>
    <x v="6629"/>
  </r>
  <r>
    <x v="6717"/>
    <s v="SP10"/>
    <s v="P07"/>
    <s v="G1"/>
    <x v="17"/>
    <x v="2095"/>
    <n v="220"/>
    <x v="0"/>
    <s v="Oby Sorrel"/>
    <n v="2023"/>
    <m/>
    <n v="9.94"/>
    <n v="2186.7999999999997"/>
    <x v="6630"/>
  </r>
  <r>
    <x v="6718"/>
    <s v="SP10"/>
    <s v="P07"/>
    <s v="G5"/>
    <x v="105"/>
    <x v="2272"/>
    <n v="232"/>
    <x v="1"/>
    <s v="Oby Sorrel"/>
    <n v="2024"/>
    <m/>
    <n v="9.94"/>
    <n v="2306.08"/>
    <x v="6631"/>
  </r>
  <r>
    <x v="6719"/>
    <s v="SP10"/>
    <s v="P07"/>
    <s v="G4"/>
    <x v="62"/>
    <x v="2805"/>
    <n v="246"/>
    <x v="0"/>
    <s v="Oby Sorrel"/>
    <n v="2023"/>
    <m/>
    <n v="9.94"/>
    <n v="2445.2399999999998"/>
    <x v="6632"/>
  </r>
  <r>
    <x v="6720"/>
    <s v="SP10"/>
    <s v="P07"/>
    <s v="G6"/>
    <x v="389"/>
    <x v="2581"/>
    <n v="202"/>
    <x v="0"/>
    <s v="Oby Sorrel"/>
    <n v="2023"/>
    <m/>
    <n v="9.94"/>
    <n v="2007.8799999999999"/>
    <x v="6633"/>
  </r>
  <r>
    <x v="6721"/>
    <s v="SP10"/>
    <s v="P07"/>
    <s v="G1"/>
    <x v="276"/>
    <x v="1738"/>
    <n v="216"/>
    <x v="0"/>
    <s v="Oby Sorrel"/>
    <n v="2023"/>
    <m/>
    <n v="9.94"/>
    <n v="2147.04"/>
    <x v="6634"/>
  </r>
  <r>
    <x v="6722"/>
    <s v="SP10"/>
    <s v="P07"/>
    <s v="G2"/>
    <x v="0"/>
    <x v="844"/>
    <n v="248"/>
    <x v="0"/>
    <s v="Oby Sorrel"/>
    <n v="2023"/>
    <m/>
    <n v="9.94"/>
    <n v="2465.12"/>
    <x v="914"/>
  </r>
  <r>
    <x v="6723"/>
    <s v="SP10"/>
    <s v="P07"/>
    <s v="G5"/>
    <x v="263"/>
    <x v="2543"/>
    <n v="195"/>
    <x v="0"/>
    <s v="Oby Sorrel"/>
    <n v="2023"/>
    <m/>
    <n v="9.94"/>
    <n v="1938.3"/>
    <x v="6635"/>
  </r>
  <r>
    <x v="6724"/>
    <s v="SP10"/>
    <s v="P08"/>
    <s v="G2"/>
    <x v="80"/>
    <x v="3383"/>
    <n v="418"/>
    <x v="0"/>
    <s v="Oby Sorrel"/>
    <n v="2024"/>
    <m/>
    <n v="7.73"/>
    <n v="3231.1400000000003"/>
    <x v="6636"/>
  </r>
  <r>
    <x v="6725"/>
    <s v="SP10"/>
    <s v="P08"/>
    <s v="G6"/>
    <x v="102"/>
    <x v="3912"/>
    <n v="737"/>
    <x v="0"/>
    <s v="Oby Sorrel"/>
    <n v="2024"/>
    <m/>
    <n v="7.73"/>
    <n v="5697.01"/>
    <x v="6637"/>
  </r>
  <r>
    <x v="6726"/>
    <s v="SP10"/>
    <s v="P08"/>
    <s v="G1"/>
    <x v="427"/>
    <x v="3913"/>
    <n v="618"/>
    <x v="3"/>
    <s v="Oby Sorrel"/>
    <n v="2023"/>
    <m/>
    <n v="7.73"/>
    <n v="4777.1400000000003"/>
    <x v="6638"/>
  </r>
  <r>
    <x v="6727"/>
    <s v="SP10"/>
    <s v="P08"/>
    <s v="G6"/>
    <x v="301"/>
    <x v="3295"/>
    <n v="91"/>
    <x v="0"/>
    <s v="Oby Sorrel"/>
    <n v="2023"/>
    <m/>
    <n v="7.73"/>
    <n v="703.43000000000006"/>
    <x v="6639"/>
  </r>
  <r>
    <x v="6728"/>
    <s v="SP10"/>
    <s v="P08"/>
    <s v="G1"/>
    <x v="371"/>
    <x v="3914"/>
    <n v="440"/>
    <x v="0"/>
    <s v="Oby Sorrel"/>
    <n v="2023"/>
    <m/>
    <n v="7.73"/>
    <n v="3401.2000000000003"/>
    <x v="6640"/>
  </r>
  <r>
    <x v="6729"/>
    <s v="SP10"/>
    <s v="P09"/>
    <s v="G2"/>
    <x v="239"/>
    <x v="3915"/>
    <n v="61"/>
    <x v="0"/>
    <s v="Oby Sorrel"/>
    <n v="2023"/>
    <m/>
    <n v="3.68"/>
    <n v="224.48000000000002"/>
    <x v="6641"/>
  </r>
  <r>
    <x v="6730"/>
    <s v="SP10"/>
    <s v="P10"/>
    <s v="G1"/>
    <x v="30"/>
    <x v="3916"/>
    <n v="2"/>
    <x v="1"/>
    <s v="Oby Sorrel"/>
    <n v="2024"/>
    <m/>
    <n v="8.2200000000000006"/>
    <n v="16.440000000000001"/>
    <x v="6642"/>
  </r>
  <r>
    <x v="6731"/>
    <s v="SP10"/>
    <s v="P10"/>
    <s v="G1"/>
    <x v="296"/>
    <x v="3085"/>
    <n v="204"/>
    <x v="0"/>
    <s v="Oby Sorrel"/>
    <n v="2023"/>
    <m/>
    <n v="8.2200000000000006"/>
    <n v="1676.88"/>
    <x v="6643"/>
  </r>
  <r>
    <x v="6732"/>
    <s v="SP10"/>
    <s v="P10"/>
    <s v="G3"/>
    <x v="84"/>
    <x v="3641"/>
    <n v="257"/>
    <x v="0"/>
    <s v="Oby Sorrel"/>
    <n v="2023"/>
    <m/>
    <n v="8.2200000000000006"/>
    <n v="2112.54"/>
    <x v="6644"/>
  </r>
  <r>
    <x v="6733"/>
    <s v="SP10"/>
    <s v="P10"/>
    <s v="G5"/>
    <x v="402"/>
    <x v="3917"/>
    <n v="630"/>
    <x v="0"/>
    <s v="Oby Sorrel"/>
    <n v="2023"/>
    <m/>
    <n v="8.2200000000000006"/>
    <n v="5178.6000000000004"/>
    <x v="6645"/>
  </r>
  <r>
    <x v="6734"/>
    <s v="SP10"/>
    <s v="P10"/>
    <s v="G2"/>
    <x v="51"/>
    <x v="442"/>
    <n v="628"/>
    <x v="1"/>
    <s v="Oby Sorrel"/>
    <n v="2024"/>
    <m/>
    <n v="8.2200000000000006"/>
    <n v="5162.1600000000008"/>
    <x v="6646"/>
  </r>
  <r>
    <x v="6735"/>
    <s v="SP10"/>
    <s v="P11"/>
    <s v="G2"/>
    <x v="165"/>
    <x v="972"/>
    <n v="283"/>
    <x v="0"/>
    <s v="Oby Sorrel"/>
    <n v="2024"/>
    <m/>
    <n v="10.23"/>
    <n v="2895.09"/>
    <x v="6647"/>
  </r>
  <r>
    <x v="6736"/>
    <s v="SP10"/>
    <s v="P11"/>
    <s v="G1"/>
    <x v="207"/>
    <x v="3143"/>
    <n v="332"/>
    <x v="0"/>
    <s v="Oby Sorrel"/>
    <n v="2024"/>
    <m/>
    <n v="10.23"/>
    <n v="3396.36"/>
    <x v="6648"/>
  </r>
  <r>
    <x v="6737"/>
    <s v="SP10"/>
    <s v="P11"/>
    <s v="G1"/>
    <x v="273"/>
    <x v="2550"/>
    <n v="60"/>
    <x v="1"/>
    <s v="Oby Sorrel"/>
    <n v="2024"/>
    <m/>
    <n v="10.23"/>
    <n v="613.80000000000007"/>
    <x v="6649"/>
  </r>
  <r>
    <x v="6738"/>
    <s v="SP10"/>
    <s v="P12"/>
    <s v="G5"/>
    <x v="233"/>
    <x v="2566"/>
    <n v="524"/>
    <x v="0"/>
    <s v="Oby Sorrel"/>
    <n v="2023"/>
    <m/>
    <n v="4.74"/>
    <n v="2483.7600000000002"/>
    <x v="6650"/>
  </r>
  <r>
    <x v="6739"/>
    <s v="SP10"/>
    <s v="P12"/>
    <s v="G5"/>
    <x v="261"/>
    <x v="1172"/>
    <n v="568"/>
    <x v="0"/>
    <s v="Oby Sorrel"/>
    <n v="2024"/>
    <m/>
    <n v="4.74"/>
    <n v="2692.32"/>
    <x v="6651"/>
  </r>
  <r>
    <x v="6740"/>
    <s v="SP10"/>
    <s v="P13"/>
    <s v="G2"/>
    <x v="89"/>
    <x v="3918"/>
    <n v="807"/>
    <x v="0"/>
    <s v="Oby Sorrel"/>
    <n v="2023"/>
    <m/>
    <n v="10.51"/>
    <n v="8481.57"/>
    <x v="6652"/>
  </r>
  <r>
    <x v="6741"/>
    <s v="SP10"/>
    <s v="P13"/>
    <s v="G4"/>
    <x v="127"/>
    <x v="1188"/>
    <n v="613"/>
    <x v="0"/>
    <s v="Oby Sorrel"/>
    <n v="2023"/>
    <m/>
    <n v="10.51"/>
    <n v="6442.63"/>
    <x v="6653"/>
  </r>
  <r>
    <x v="6742"/>
    <s v="SP10"/>
    <s v="P13"/>
    <s v="G6"/>
    <x v="336"/>
    <x v="687"/>
    <n v="507"/>
    <x v="0"/>
    <s v="Oby Sorrel"/>
    <n v="2023"/>
    <m/>
    <n v="10.51"/>
    <n v="5328.57"/>
    <x v="6654"/>
  </r>
  <r>
    <x v="6743"/>
    <s v="SP10"/>
    <s v="P13"/>
    <s v="G4"/>
    <x v="300"/>
    <x v="2156"/>
    <n v="1506"/>
    <x v="0"/>
    <s v="Oby Sorrel"/>
    <n v="2023"/>
    <m/>
    <n v="10.51"/>
    <n v="15828.06"/>
    <x v="6655"/>
  </r>
  <r>
    <x v="6744"/>
    <s v="SP10"/>
    <s v="P13"/>
    <s v="G5"/>
    <x v="322"/>
    <x v="1920"/>
    <n v="790"/>
    <x v="3"/>
    <s v="Oby Sorrel"/>
    <n v="2023"/>
    <m/>
    <n v="10.51"/>
    <n v="8302.9"/>
    <x v="6656"/>
  </r>
  <r>
    <x v="6745"/>
    <s v="SP10"/>
    <s v="P13"/>
    <s v="G6"/>
    <x v="149"/>
    <x v="2007"/>
    <n v="42"/>
    <x v="0"/>
    <s v="Oby Sorrel"/>
    <n v="2023"/>
    <m/>
    <n v="10.51"/>
    <n v="441.42"/>
    <x v="6657"/>
  </r>
  <r>
    <x v="6746"/>
    <s v="SP10"/>
    <s v="P14"/>
    <s v="G6"/>
    <x v="349"/>
    <x v="3919"/>
    <n v="218"/>
    <x v="1"/>
    <s v="Oby Sorrel"/>
    <n v="2024"/>
    <m/>
    <n v="6.43"/>
    <n v="1401.74"/>
    <x v="6658"/>
  </r>
  <r>
    <x v="6747"/>
    <s v="SP10"/>
    <s v="P14"/>
    <s v="G5"/>
    <x v="79"/>
    <x v="792"/>
    <n v="369"/>
    <x v="0"/>
    <s v="Oby Sorrel"/>
    <n v="2024"/>
    <m/>
    <n v="6.43"/>
    <n v="2372.67"/>
    <x v="6659"/>
  </r>
  <r>
    <x v="6748"/>
    <s v="SP10"/>
    <s v="P14"/>
    <s v="G6"/>
    <x v="310"/>
    <x v="1355"/>
    <n v="447"/>
    <x v="0"/>
    <s v="Oby Sorrel"/>
    <n v="2024"/>
    <m/>
    <n v="6.43"/>
    <n v="2874.21"/>
    <x v="6660"/>
  </r>
  <r>
    <x v="6749"/>
    <s v="SP10"/>
    <s v="P15"/>
    <s v="G6"/>
    <x v="112"/>
    <x v="3920"/>
    <n v="181"/>
    <x v="0"/>
    <s v="Oby Sorrel"/>
    <n v="2023"/>
    <m/>
    <n v="12.41"/>
    <n v="2246.21"/>
    <x v="6661"/>
  </r>
  <r>
    <x v="6750"/>
    <s v="SP10"/>
    <s v="P15"/>
    <s v="G6"/>
    <x v="223"/>
    <x v="3696"/>
    <n v="357"/>
    <x v="0"/>
    <s v="Oby Sorrel"/>
    <n v="2023"/>
    <m/>
    <n v="12.41"/>
    <n v="4430.37"/>
    <x v="6662"/>
  </r>
  <r>
    <x v="6751"/>
    <s v="SP10"/>
    <s v="P16"/>
    <s v="G2"/>
    <x v="2"/>
    <x v="3336"/>
    <n v="528"/>
    <x v="0"/>
    <s v="Oby Sorrel"/>
    <n v="2024"/>
    <m/>
    <n v="9.57"/>
    <n v="5052.96"/>
    <x v="6663"/>
  </r>
  <r>
    <x v="6752"/>
    <s v="SP10"/>
    <s v="P16"/>
    <s v="G4"/>
    <x v="339"/>
    <x v="1431"/>
    <n v="181"/>
    <x v="0"/>
    <s v="Oby Sorrel"/>
    <n v="2023"/>
    <m/>
    <n v="9.57"/>
    <n v="1732.17"/>
    <x v="6664"/>
  </r>
  <r>
    <x v="6753"/>
    <s v="SP10"/>
    <s v="P16"/>
    <s v="G2"/>
    <x v="313"/>
    <x v="3921"/>
    <n v="951"/>
    <x v="1"/>
    <s v="Oby Sorrel"/>
    <n v="2024"/>
    <m/>
    <n v="9.57"/>
    <n v="9101.07"/>
    <x v="6665"/>
  </r>
  <r>
    <x v="6754"/>
    <s v="SP10"/>
    <s v="P16"/>
    <s v="G2"/>
    <x v="297"/>
    <x v="3922"/>
    <n v="335"/>
    <x v="0"/>
    <s v="Oby Sorrel"/>
    <n v="2023"/>
    <m/>
    <n v="9.57"/>
    <n v="3205.9500000000003"/>
    <x v="6666"/>
  </r>
  <r>
    <x v="6755"/>
    <s v="SP10"/>
    <s v="P17"/>
    <s v="G2"/>
    <x v="306"/>
    <x v="3923"/>
    <n v="157"/>
    <x v="0"/>
    <s v="Oby Sorrel"/>
    <n v="2024"/>
    <m/>
    <n v="8.43"/>
    <n v="1323.51"/>
    <x v="6667"/>
  </r>
  <r>
    <x v="6756"/>
    <s v="SP10"/>
    <s v="P17"/>
    <s v="G2"/>
    <x v="251"/>
    <x v="187"/>
    <n v="131"/>
    <x v="0"/>
    <s v="Oby Sorrel"/>
    <n v="2023"/>
    <m/>
    <n v="8.43"/>
    <n v="1104.33"/>
    <x v="6668"/>
  </r>
  <r>
    <x v="6757"/>
    <s v="SP10"/>
    <s v="P17"/>
    <s v="G3"/>
    <x v="297"/>
    <x v="836"/>
    <n v="519"/>
    <x v="0"/>
    <s v="Oby Sorrel"/>
    <n v="2023"/>
    <m/>
    <n v="8.43"/>
    <n v="4375.17"/>
    <x v="6669"/>
  </r>
  <r>
    <x v="6758"/>
    <s v="SP10"/>
    <s v="P17"/>
    <s v="G6"/>
    <x v="370"/>
    <x v="2923"/>
    <n v="514"/>
    <x v="0"/>
    <s v="Oby Sorrel"/>
    <n v="2024"/>
    <m/>
    <n v="8.43"/>
    <n v="4333.0199999999995"/>
    <x v="6670"/>
  </r>
  <r>
    <x v="6759"/>
    <s v="SP10"/>
    <s v="P17"/>
    <s v="G6"/>
    <x v="176"/>
    <x v="3924"/>
    <n v="739"/>
    <x v="0"/>
    <s v="Oby Sorrel"/>
    <n v="2023"/>
    <m/>
    <n v="8.43"/>
    <n v="6229.7699999999995"/>
    <x v="6671"/>
  </r>
  <r>
    <x v="6760"/>
    <s v="SP10"/>
    <s v="P18"/>
    <s v="G5"/>
    <x v="354"/>
    <x v="467"/>
    <n v="198"/>
    <x v="0"/>
    <s v="Oby Sorrel"/>
    <n v="2024"/>
    <m/>
    <n v="6.8"/>
    <n v="1346.3999999999999"/>
    <x v="6672"/>
  </r>
  <r>
    <x v="6761"/>
    <s v="SP10"/>
    <s v="P18"/>
    <s v="G3"/>
    <x v="307"/>
    <x v="689"/>
    <n v="101"/>
    <x v="0"/>
    <s v="Oby Sorrel"/>
    <n v="2023"/>
    <m/>
    <n v="6.8"/>
    <n v="686.8"/>
    <x v="6673"/>
  </r>
  <r>
    <x v="6762"/>
    <s v="SP10"/>
    <s v="P18"/>
    <s v="G6"/>
    <x v="194"/>
    <x v="3077"/>
    <n v="304"/>
    <x v="0"/>
    <s v="Oby Sorrel"/>
    <n v="2024"/>
    <m/>
    <n v="6.8"/>
    <n v="2067.1999999999998"/>
    <x v="6674"/>
  </r>
  <r>
    <x v="6763"/>
    <s v="SP10"/>
    <s v="P18"/>
    <s v="G5"/>
    <x v="425"/>
    <x v="1432"/>
    <n v="281"/>
    <x v="0"/>
    <s v="Oby Sorrel"/>
    <n v="2023"/>
    <m/>
    <n v="6.8"/>
    <n v="1910.8"/>
    <x v="6675"/>
  </r>
  <r>
    <x v="6764"/>
    <s v="SP10"/>
    <s v="P19"/>
    <s v="G1"/>
    <x v="303"/>
    <x v="3418"/>
    <n v="16"/>
    <x v="0"/>
    <s v="Oby Sorrel"/>
    <n v="2024"/>
    <m/>
    <n v="5.04"/>
    <n v="80.64"/>
    <x v="3711"/>
  </r>
  <r>
    <x v="6765"/>
    <s v="SP10"/>
    <s v="P20"/>
    <s v="G5"/>
    <x v="213"/>
    <x v="3090"/>
    <n v="71"/>
    <x v="0"/>
    <s v="Oby Sorrel"/>
    <n v="2023"/>
    <m/>
    <n v="2.76"/>
    <n v="195.95999999999998"/>
    <x v="6676"/>
  </r>
  <r>
    <x v="6766"/>
    <s v="SP10"/>
    <s v="P21"/>
    <s v="G4"/>
    <x v="274"/>
    <x v="2967"/>
    <n v="424"/>
    <x v="0"/>
    <s v="Oby Sorrel"/>
    <n v="2024"/>
    <m/>
    <n v="3.32"/>
    <n v="1407.6799999999998"/>
    <x v="6677"/>
  </r>
  <r>
    <x v="6767"/>
    <s v="SP10"/>
    <s v="P21"/>
    <s v="G6"/>
    <x v="66"/>
    <x v="578"/>
    <n v="474"/>
    <x v="0"/>
    <s v="Oby Sorrel"/>
    <n v="2023"/>
    <m/>
    <n v="3.32"/>
    <n v="1573.6799999999998"/>
    <x v="6678"/>
  </r>
  <r>
    <x v="6768"/>
    <s v="SP10"/>
    <s v="P22"/>
    <s v="G5"/>
    <x v="198"/>
    <x v="3925"/>
    <n v="209"/>
    <x v="1"/>
    <s v="Oby Sorrel"/>
    <n v="2024"/>
    <m/>
    <n v="2.65"/>
    <n v="553.85"/>
    <x v="6679"/>
  </r>
  <r>
    <x v="6769"/>
    <s v="SP10"/>
    <s v="P22"/>
    <s v="G6"/>
    <x v="248"/>
    <x v="3528"/>
    <n v="346"/>
    <x v="0"/>
    <s v="Oby Sorrel"/>
    <n v="2023"/>
    <m/>
    <n v="2.65"/>
    <n v="916.9"/>
    <x v="6680"/>
  </r>
  <r>
    <x v="6770"/>
    <s v="SP10"/>
    <s v="P22"/>
    <s v="G6"/>
    <x v="152"/>
    <x v="3926"/>
    <n v="240"/>
    <x v="0"/>
    <s v="Oby Sorrel"/>
    <n v="2023"/>
    <m/>
    <n v="2.65"/>
    <n v="636"/>
    <x v="6681"/>
  </r>
  <r>
    <x v="6771"/>
    <s v="SP10"/>
    <s v="P22"/>
    <s v="G2"/>
    <x v="117"/>
    <x v="3927"/>
    <n v="204"/>
    <x v="0"/>
    <s v="Oby Sorrel"/>
    <n v="2024"/>
    <m/>
    <n v="2.65"/>
    <n v="540.6"/>
    <x v="6682"/>
  </r>
  <r>
    <x v="6772"/>
    <s v="SP23"/>
    <s v="P01"/>
    <s v="G6"/>
    <x v="350"/>
    <x v="316"/>
    <n v="72"/>
    <x v="0"/>
    <s v="Mallorie Waber"/>
    <n v="2023"/>
    <m/>
    <n v="5.26"/>
    <n v="378.71999999999997"/>
    <x v="6683"/>
  </r>
  <r>
    <x v="6773"/>
    <s v="SP23"/>
    <s v="P01"/>
    <s v="G5"/>
    <x v="45"/>
    <x v="3928"/>
    <n v="187"/>
    <x v="0"/>
    <s v="Mallorie Waber"/>
    <n v="2023"/>
    <m/>
    <n v="5.26"/>
    <n v="983.62"/>
    <x v="6684"/>
  </r>
  <r>
    <x v="6774"/>
    <s v="SP23"/>
    <s v="P02"/>
    <s v="G4"/>
    <x v="236"/>
    <x v="258"/>
    <n v="63"/>
    <x v="0"/>
    <s v="Mallorie Waber"/>
    <n v="2023"/>
    <m/>
    <n v="7.48"/>
    <n v="471.24"/>
    <x v="6685"/>
  </r>
  <r>
    <x v="6775"/>
    <s v="SP23"/>
    <s v="P02"/>
    <s v="G5"/>
    <x v="40"/>
    <x v="280"/>
    <n v="172"/>
    <x v="0"/>
    <s v="Mallorie Waber"/>
    <n v="2023"/>
    <m/>
    <n v="7.48"/>
    <n v="1286.5600000000002"/>
    <x v="6686"/>
  </r>
  <r>
    <x v="6776"/>
    <s v="SP23"/>
    <s v="P03"/>
    <s v="G2"/>
    <x v="397"/>
    <x v="804"/>
    <n v="689"/>
    <x v="0"/>
    <s v="Mallorie Waber"/>
    <n v="2024"/>
    <m/>
    <n v="5.15"/>
    <n v="3548.3500000000004"/>
    <x v="6687"/>
  </r>
  <r>
    <x v="6777"/>
    <s v="SP23"/>
    <s v="P04"/>
    <s v="G6"/>
    <x v="152"/>
    <x v="297"/>
    <n v="279"/>
    <x v="0"/>
    <s v="Mallorie Waber"/>
    <n v="2023"/>
    <m/>
    <n v="3.85"/>
    <n v="1074.1500000000001"/>
    <x v="6688"/>
  </r>
  <r>
    <x v="6778"/>
    <s v="SP23"/>
    <s v="P04"/>
    <s v="G4"/>
    <x v="133"/>
    <x v="147"/>
    <n v="555"/>
    <x v="0"/>
    <s v="Mallorie Waber"/>
    <n v="2023"/>
    <m/>
    <n v="3.85"/>
    <n v="2136.75"/>
    <x v="6689"/>
  </r>
  <r>
    <x v="6779"/>
    <s v="SP23"/>
    <s v="P04"/>
    <s v="G3"/>
    <x v="340"/>
    <x v="26"/>
    <n v="966"/>
    <x v="0"/>
    <s v="Mallorie Waber"/>
    <n v="2023"/>
    <m/>
    <n v="3.85"/>
    <n v="3719.1"/>
    <x v="6690"/>
  </r>
  <r>
    <x v="6780"/>
    <s v="SP23"/>
    <s v="P04"/>
    <s v="G6"/>
    <x v="337"/>
    <x v="2888"/>
    <n v="1477"/>
    <x v="2"/>
    <s v="Mallorie Waber"/>
    <n v="2024"/>
    <m/>
    <n v="3.85"/>
    <n v="5686.45"/>
    <x v="6691"/>
  </r>
  <r>
    <x v="6781"/>
    <s v="SP23"/>
    <s v="P05"/>
    <s v="G1"/>
    <x v="7"/>
    <x v="2599"/>
    <n v="588"/>
    <x v="0"/>
    <s v="Mallorie Waber"/>
    <n v="2023"/>
    <m/>
    <n v="5.72"/>
    <n v="3363.3599999999997"/>
    <x v="6692"/>
  </r>
  <r>
    <x v="6782"/>
    <s v="SP23"/>
    <s v="P05"/>
    <s v="G5"/>
    <x v="2"/>
    <x v="1949"/>
    <n v="677"/>
    <x v="0"/>
    <s v="Mallorie Waber"/>
    <n v="2024"/>
    <m/>
    <n v="5.72"/>
    <n v="3872.44"/>
    <x v="6693"/>
  </r>
  <r>
    <x v="6783"/>
    <s v="SP23"/>
    <s v="P05"/>
    <s v="G5"/>
    <x v="19"/>
    <x v="1047"/>
    <n v="633"/>
    <x v="0"/>
    <s v="Mallorie Waber"/>
    <n v="2023"/>
    <m/>
    <n v="5.72"/>
    <n v="3620.7599999999998"/>
    <x v="6694"/>
  </r>
  <r>
    <x v="6784"/>
    <s v="SP23"/>
    <s v="P05"/>
    <s v="G6"/>
    <x v="298"/>
    <x v="3929"/>
    <n v="839"/>
    <x v="0"/>
    <s v="Mallorie Waber"/>
    <n v="2024"/>
    <m/>
    <n v="5.72"/>
    <n v="4799.08"/>
    <x v="6695"/>
  </r>
  <r>
    <x v="6785"/>
    <s v="SP23"/>
    <s v="P05"/>
    <s v="G6"/>
    <x v="247"/>
    <x v="1428"/>
    <n v="777"/>
    <x v="0"/>
    <s v="Mallorie Waber"/>
    <n v="2024"/>
    <m/>
    <n v="5.72"/>
    <n v="4444.4399999999996"/>
    <x v="6696"/>
  </r>
  <r>
    <x v="6786"/>
    <s v="SP23"/>
    <s v="P05"/>
    <s v="G2"/>
    <x v="319"/>
    <x v="3930"/>
    <n v="742"/>
    <x v="0"/>
    <s v="Mallorie Waber"/>
    <n v="2024"/>
    <m/>
    <n v="5.72"/>
    <n v="4244.24"/>
    <x v="6697"/>
  </r>
  <r>
    <x v="6787"/>
    <s v="SP23"/>
    <s v="P05"/>
    <s v="G3"/>
    <x v="1"/>
    <x v="776"/>
    <n v="432"/>
    <x v="0"/>
    <s v="Mallorie Waber"/>
    <n v="2023"/>
    <m/>
    <n v="5.72"/>
    <n v="2471.04"/>
    <x v="6698"/>
  </r>
  <r>
    <x v="6788"/>
    <s v="SP23"/>
    <s v="P05"/>
    <s v="G2"/>
    <x v="420"/>
    <x v="3931"/>
    <n v="1179"/>
    <x v="1"/>
    <s v="Mallorie Waber"/>
    <n v="2024"/>
    <m/>
    <n v="5.72"/>
    <n v="6743.88"/>
    <x v="6699"/>
  </r>
  <r>
    <x v="6789"/>
    <s v="SP23"/>
    <s v="P07"/>
    <s v="G1"/>
    <x v="321"/>
    <x v="1438"/>
    <n v="209"/>
    <x v="0"/>
    <s v="Mallorie Waber"/>
    <n v="2024"/>
    <m/>
    <n v="9.94"/>
    <n v="2077.46"/>
    <x v="6700"/>
  </r>
  <r>
    <x v="6790"/>
    <s v="SP23"/>
    <s v="P07"/>
    <s v="G2"/>
    <x v="250"/>
    <x v="3454"/>
    <n v="192"/>
    <x v="0"/>
    <s v="Mallorie Waber"/>
    <n v="2023"/>
    <m/>
    <n v="9.94"/>
    <n v="1908.48"/>
    <x v="6701"/>
  </r>
  <r>
    <x v="6791"/>
    <s v="SP23"/>
    <s v="P07"/>
    <s v="G1"/>
    <x v="57"/>
    <x v="2261"/>
    <n v="224"/>
    <x v="0"/>
    <s v="Mallorie Waber"/>
    <n v="2024"/>
    <m/>
    <n v="9.94"/>
    <n v="2226.56"/>
    <x v="6702"/>
  </r>
  <r>
    <x v="6792"/>
    <s v="SP23"/>
    <s v="P07"/>
    <s v="G1"/>
    <x v="282"/>
    <x v="2552"/>
    <n v="211"/>
    <x v="0"/>
    <s v="Mallorie Waber"/>
    <n v="2024"/>
    <m/>
    <n v="9.94"/>
    <n v="2097.3399999999997"/>
    <x v="6703"/>
  </r>
  <r>
    <x v="6793"/>
    <s v="SP23"/>
    <s v="P08"/>
    <s v="G3"/>
    <x v="358"/>
    <x v="3932"/>
    <n v="777"/>
    <x v="0"/>
    <s v="Mallorie Waber"/>
    <n v="2023"/>
    <m/>
    <n v="7.73"/>
    <n v="6006.21"/>
    <x v="6704"/>
  </r>
  <r>
    <x v="6794"/>
    <s v="SP23"/>
    <s v="P10"/>
    <s v="G6"/>
    <x v="357"/>
    <x v="560"/>
    <n v="160"/>
    <x v="0"/>
    <s v="Mallorie Waber"/>
    <n v="2024"/>
    <m/>
    <n v="8.2200000000000006"/>
    <n v="1315.2"/>
    <x v="6705"/>
  </r>
  <r>
    <x v="6795"/>
    <s v="SP23"/>
    <s v="P10"/>
    <s v="G4"/>
    <x v="424"/>
    <x v="1818"/>
    <n v="115"/>
    <x v="0"/>
    <s v="Mallorie Waber"/>
    <n v="2024"/>
    <m/>
    <n v="8.2200000000000006"/>
    <n v="945.30000000000007"/>
    <x v="6706"/>
  </r>
  <r>
    <x v="6796"/>
    <s v="SP23"/>
    <s v="P11"/>
    <s v="G6"/>
    <x v="204"/>
    <x v="769"/>
    <n v="423"/>
    <x v="0"/>
    <s v="Mallorie Waber"/>
    <n v="2023"/>
    <m/>
    <n v="10.23"/>
    <n v="4327.29"/>
    <x v="6707"/>
  </r>
  <r>
    <x v="6797"/>
    <s v="SP23"/>
    <s v="P11"/>
    <s v="G6"/>
    <x v="83"/>
    <x v="198"/>
    <n v="509"/>
    <x v="0"/>
    <s v="Mallorie Waber"/>
    <n v="2023"/>
    <m/>
    <n v="10.23"/>
    <n v="5207.0700000000006"/>
    <x v="6708"/>
  </r>
  <r>
    <x v="6798"/>
    <s v="SP23"/>
    <s v="P12"/>
    <s v="G2"/>
    <x v="379"/>
    <x v="471"/>
    <n v="903"/>
    <x v="0"/>
    <s v="Mallorie Waber"/>
    <n v="2024"/>
    <m/>
    <n v="4.74"/>
    <n v="4280.22"/>
    <x v="6709"/>
  </r>
  <r>
    <x v="6799"/>
    <s v="SP23"/>
    <s v="P12"/>
    <s v="G6"/>
    <x v="181"/>
    <x v="2940"/>
    <n v="332"/>
    <x v="0"/>
    <s v="Mallorie Waber"/>
    <n v="2023"/>
    <m/>
    <n v="4.74"/>
    <n v="1573.68"/>
    <x v="6710"/>
  </r>
  <r>
    <x v="6800"/>
    <s v="SP23"/>
    <s v="P12"/>
    <s v="G6"/>
    <x v="292"/>
    <x v="2951"/>
    <n v="571"/>
    <x v="0"/>
    <s v="Mallorie Waber"/>
    <n v="2024"/>
    <m/>
    <n v="4.74"/>
    <n v="2706.54"/>
    <x v="6711"/>
  </r>
  <r>
    <x v="6801"/>
    <s v="SP23"/>
    <s v="P13"/>
    <s v="G1"/>
    <x v="246"/>
    <x v="3933"/>
    <n v="435"/>
    <x v="0"/>
    <s v="Mallorie Waber"/>
    <n v="2023"/>
    <m/>
    <n v="10.51"/>
    <n v="4571.8499999999995"/>
    <x v="6712"/>
  </r>
  <r>
    <x v="6802"/>
    <s v="SP23"/>
    <s v="P13"/>
    <s v="G6"/>
    <x v="64"/>
    <x v="3133"/>
    <n v="463"/>
    <x v="0"/>
    <s v="Mallorie Waber"/>
    <n v="2023"/>
    <m/>
    <n v="10.51"/>
    <n v="4866.13"/>
    <x v="6713"/>
  </r>
  <r>
    <x v="6803"/>
    <s v="SP23"/>
    <s v="P13"/>
    <s v="G6"/>
    <x v="302"/>
    <x v="1314"/>
    <n v="791"/>
    <x v="0"/>
    <s v="Mallorie Waber"/>
    <n v="2023"/>
    <m/>
    <n v="10.51"/>
    <n v="8313.41"/>
    <x v="6714"/>
  </r>
  <r>
    <x v="6804"/>
    <s v="SP23"/>
    <s v="P13"/>
    <s v="G1"/>
    <x v="26"/>
    <x v="3934"/>
    <n v="1387"/>
    <x v="0"/>
    <s v="Mallorie Waber"/>
    <n v="2023"/>
    <m/>
    <n v="10.51"/>
    <n v="14577.369999999999"/>
    <x v="6715"/>
  </r>
  <r>
    <x v="6805"/>
    <s v="SP23"/>
    <s v="P13"/>
    <s v="G4"/>
    <x v="169"/>
    <x v="3935"/>
    <n v="880"/>
    <x v="1"/>
    <s v="Mallorie Waber"/>
    <n v="2024"/>
    <m/>
    <n v="10.51"/>
    <n v="9248.7999999999993"/>
    <x v="6716"/>
  </r>
  <r>
    <x v="6806"/>
    <s v="SP23"/>
    <s v="P13"/>
    <s v="G6"/>
    <x v="431"/>
    <x v="1449"/>
    <n v="875"/>
    <x v="0"/>
    <s v="Mallorie Waber"/>
    <n v="2023"/>
    <m/>
    <n v="10.51"/>
    <n v="9196.25"/>
    <x v="6717"/>
  </r>
  <r>
    <x v="6807"/>
    <s v="SP23"/>
    <s v="P15"/>
    <s v="G6"/>
    <x v="229"/>
    <x v="3936"/>
    <n v="467"/>
    <x v="0"/>
    <s v="Mallorie Waber"/>
    <n v="2023"/>
    <m/>
    <n v="12.41"/>
    <n v="5795.47"/>
    <x v="6718"/>
  </r>
  <r>
    <x v="6808"/>
    <s v="SP23"/>
    <s v="P16"/>
    <s v="G2"/>
    <x v="32"/>
    <x v="1385"/>
    <n v="32"/>
    <x v="0"/>
    <s v="Mallorie Waber"/>
    <n v="2024"/>
    <m/>
    <n v="9.57"/>
    <n v="306.24"/>
    <x v="6719"/>
  </r>
  <r>
    <x v="6809"/>
    <s v="SP23"/>
    <s v="P16"/>
    <s v="G1"/>
    <x v="374"/>
    <x v="206"/>
    <n v="416"/>
    <x v="0"/>
    <s v="Mallorie Waber"/>
    <n v="2024"/>
    <m/>
    <n v="9.57"/>
    <n v="3981.12"/>
    <x v="6720"/>
  </r>
  <r>
    <x v="6810"/>
    <s v="SP23"/>
    <s v="P16"/>
    <s v="G1"/>
    <x v="210"/>
    <x v="2837"/>
    <n v="362"/>
    <x v="0"/>
    <s v="Mallorie Waber"/>
    <n v="2023"/>
    <m/>
    <n v="9.57"/>
    <n v="3464.34"/>
    <x v="6721"/>
  </r>
  <r>
    <x v="6811"/>
    <s v="SP23"/>
    <s v="P16"/>
    <s v="G5"/>
    <x v="28"/>
    <x v="2301"/>
    <n v="375"/>
    <x v="0"/>
    <s v="Mallorie Waber"/>
    <n v="2024"/>
    <m/>
    <n v="9.57"/>
    <n v="3588.75"/>
    <x v="6258"/>
  </r>
  <r>
    <x v="6812"/>
    <s v="SP23"/>
    <s v="P16"/>
    <s v="G1"/>
    <x v="235"/>
    <x v="3937"/>
    <n v="69"/>
    <x v="0"/>
    <s v="Mallorie Waber"/>
    <n v="2023"/>
    <m/>
    <n v="9.57"/>
    <n v="660.33"/>
    <x v="6722"/>
  </r>
  <r>
    <x v="6813"/>
    <s v="SP23"/>
    <s v="P16"/>
    <s v="G2"/>
    <x v="211"/>
    <x v="2226"/>
    <n v="498"/>
    <x v="3"/>
    <s v="Mallorie Waber"/>
    <n v="2024"/>
    <m/>
    <n v="9.57"/>
    <n v="4765.8600000000006"/>
    <x v="6723"/>
  </r>
  <r>
    <x v="6814"/>
    <s v="SP23"/>
    <s v="P16"/>
    <s v="G5"/>
    <x v="197"/>
    <x v="1164"/>
    <n v="155"/>
    <x v="0"/>
    <s v="Mallorie Waber"/>
    <n v="2023"/>
    <m/>
    <n v="9.57"/>
    <n v="1483.3500000000001"/>
    <x v="6724"/>
  </r>
  <r>
    <x v="6815"/>
    <s v="SP23"/>
    <s v="P17"/>
    <s v="G3"/>
    <x v="420"/>
    <x v="3938"/>
    <n v="1134"/>
    <x v="1"/>
    <s v="Mallorie Waber"/>
    <n v="2024"/>
    <m/>
    <n v="8.43"/>
    <n v="9559.619999999999"/>
    <x v="6725"/>
  </r>
  <r>
    <x v="6816"/>
    <s v="SP23"/>
    <s v="P17"/>
    <s v="G1"/>
    <x v="127"/>
    <x v="3939"/>
    <n v="991"/>
    <x v="3"/>
    <s v="Mallorie Waber"/>
    <n v="2023"/>
    <m/>
    <n v="8.43"/>
    <n v="8354.1299999999992"/>
    <x v="6726"/>
  </r>
  <r>
    <x v="6817"/>
    <s v="SP23"/>
    <s v="P18"/>
    <s v="G6"/>
    <x v="214"/>
    <x v="63"/>
    <n v="296"/>
    <x v="0"/>
    <s v="Mallorie Waber"/>
    <n v="2024"/>
    <m/>
    <n v="6.8"/>
    <n v="2012.8"/>
    <x v="6727"/>
  </r>
  <r>
    <x v="6818"/>
    <s v="SP23"/>
    <s v="P18"/>
    <s v="G2"/>
    <x v="44"/>
    <x v="3940"/>
    <n v="1221"/>
    <x v="0"/>
    <s v="Mallorie Waber"/>
    <n v="2023"/>
    <m/>
    <n v="6.8"/>
    <n v="8302.7999999999993"/>
    <x v="6728"/>
  </r>
  <r>
    <x v="6819"/>
    <s v="SP23"/>
    <s v="P18"/>
    <s v="G2"/>
    <x v="276"/>
    <x v="1373"/>
    <n v="443"/>
    <x v="0"/>
    <s v="Mallorie Waber"/>
    <n v="2023"/>
    <m/>
    <n v="6.8"/>
    <n v="3012.4"/>
    <x v="6729"/>
  </r>
  <r>
    <x v="6820"/>
    <s v="SP23"/>
    <s v="P18"/>
    <s v="G4"/>
    <x v="372"/>
    <x v="3941"/>
    <n v="2567"/>
    <x v="0"/>
    <s v="Mallorie Waber"/>
    <n v="2023"/>
    <m/>
    <n v="6.8"/>
    <n v="17455.599999999999"/>
    <x v="6730"/>
  </r>
  <r>
    <x v="6821"/>
    <s v="SP23"/>
    <s v="P19"/>
    <s v="G2"/>
    <x v="340"/>
    <x v="3633"/>
    <n v="55"/>
    <x v="0"/>
    <s v="Mallorie Waber"/>
    <n v="2023"/>
    <m/>
    <n v="5.04"/>
    <n v="277.2"/>
    <x v="6731"/>
  </r>
  <r>
    <x v="6822"/>
    <s v="SP23"/>
    <s v="P19"/>
    <s v="G6"/>
    <x v="442"/>
    <x v="3942"/>
    <n v="407"/>
    <x v="0"/>
    <s v="Mallorie Waber"/>
    <n v="2023"/>
    <m/>
    <n v="5.04"/>
    <n v="2051.2800000000002"/>
    <x v="6732"/>
  </r>
  <r>
    <x v="6823"/>
    <s v="SP23"/>
    <s v="P20"/>
    <s v="G1"/>
    <x v="13"/>
    <x v="3943"/>
    <n v="1424"/>
    <x v="0"/>
    <s v="Mallorie Waber"/>
    <n v="2024"/>
    <m/>
    <n v="2.76"/>
    <n v="3930.24"/>
    <x v="6733"/>
  </r>
  <r>
    <x v="6824"/>
    <s v="SP23"/>
    <s v="P20"/>
    <s v="G1"/>
    <x v="390"/>
    <x v="3944"/>
    <n v="1602"/>
    <x v="0"/>
    <s v="Mallorie Waber"/>
    <n v="2023"/>
    <m/>
    <n v="2.76"/>
    <n v="4421.5199999999995"/>
    <x v="6734"/>
  </r>
  <r>
    <x v="6825"/>
    <s v="SP23"/>
    <s v="P20"/>
    <s v="G3"/>
    <x v="208"/>
    <x v="3945"/>
    <n v="1668"/>
    <x v="0"/>
    <s v="Mallorie Waber"/>
    <n v="2023"/>
    <m/>
    <n v="2.76"/>
    <n v="4603.6799999999994"/>
    <x v="6735"/>
  </r>
  <r>
    <x v="6826"/>
    <s v="SP23"/>
    <s v="P20"/>
    <s v="G5"/>
    <x v="348"/>
    <x v="1562"/>
    <n v="75"/>
    <x v="0"/>
    <s v="Mallorie Waber"/>
    <n v="2024"/>
    <m/>
    <n v="2.76"/>
    <n v="206.99999999999997"/>
    <x v="6736"/>
  </r>
  <r>
    <x v="6827"/>
    <s v="SP23"/>
    <s v="P20"/>
    <s v="G6"/>
    <x v="256"/>
    <x v="1751"/>
    <n v="892"/>
    <x v="0"/>
    <s v="Mallorie Waber"/>
    <n v="2024"/>
    <m/>
    <n v="2.76"/>
    <n v="2461.9199999999996"/>
    <x v="6737"/>
  </r>
  <r>
    <x v="6828"/>
    <s v="SP23"/>
    <s v="P20"/>
    <s v="G6"/>
    <x v="148"/>
    <x v="976"/>
    <n v="852"/>
    <x v="0"/>
    <s v="Mallorie Waber"/>
    <n v="2024"/>
    <m/>
    <n v="2.76"/>
    <n v="2351.52"/>
    <x v="6738"/>
  </r>
  <r>
    <x v="6829"/>
    <s v="SP23"/>
    <s v="P21"/>
    <s v="G1"/>
    <x v="149"/>
    <x v="1736"/>
    <n v="31"/>
    <x v="0"/>
    <s v="Mallorie Waber"/>
    <n v="2023"/>
    <m/>
    <n v="3.32"/>
    <n v="102.92"/>
    <x v="6739"/>
  </r>
  <r>
    <x v="6830"/>
    <s v="SP23"/>
    <s v="P21"/>
    <s v="G1"/>
    <x v="219"/>
    <x v="2262"/>
    <n v="322"/>
    <x v="0"/>
    <s v="Mallorie Waber"/>
    <n v="2023"/>
    <m/>
    <n v="3.32"/>
    <n v="1069.04"/>
    <x v="6740"/>
  </r>
  <r>
    <x v="6831"/>
    <s v="SP23"/>
    <s v="P21"/>
    <s v="G1"/>
    <x v="377"/>
    <x v="3315"/>
    <n v="135"/>
    <x v="0"/>
    <s v="Mallorie Waber"/>
    <n v="2023"/>
    <m/>
    <n v="3.32"/>
    <n v="448.2"/>
    <x v="6452"/>
  </r>
  <r>
    <x v="6832"/>
    <s v="SP23"/>
    <s v="P21"/>
    <s v="G6"/>
    <x v="368"/>
    <x v="2513"/>
    <n v="105"/>
    <x v="0"/>
    <s v="Mallorie Waber"/>
    <n v="2023"/>
    <m/>
    <n v="3.32"/>
    <n v="348.59999999999997"/>
    <x v="6741"/>
  </r>
  <r>
    <x v="6833"/>
    <s v="SP23"/>
    <s v="P22"/>
    <s v="G1"/>
    <x v="354"/>
    <x v="2384"/>
    <n v="379"/>
    <x v="0"/>
    <s v="Mallorie Waber"/>
    <n v="2024"/>
    <m/>
    <n v="2.65"/>
    <n v="1004.35"/>
    <x v="6742"/>
  </r>
  <r>
    <x v="6834"/>
    <s v="SP23"/>
    <s v="P22"/>
    <s v="G2"/>
    <x v="33"/>
    <x v="3946"/>
    <n v="538"/>
    <x v="0"/>
    <s v="Mallorie Waber"/>
    <n v="2023"/>
    <m/>
    <n v="2.65"/>
    <n v="1425.7"/>
    <x v="6743"/>
  </r>
  <r>
    <x v="6835"/>
    <s v="SP23"/>
    <s v="P22"/>
    <s v="G5"/>
    <x v="91"/>
    <x v="3947"/>
    <n v="440"/>
    <x v="0"/>
    <s v="Mallorie Waber"/>
    <n v="2024"/>
    <m/>
    <n v="2.65"/>
    <n v="1166"/>
    <x v="6744"/>
  </r>
  <r>
    <x v="6836"/>
    <s v="SP23"/>
    <s v="P22"/>
    <s v="G3"/>
    <x v="245"/>
    <x v="2780"/>
    <n v="280"/>
    <x v="0"/>
    <s v="Mallorie Waber"/>
    <n v="2023"/>
    <m/>
    <n v="2.65"/>
    <n v="742"/>
    <x v="6745"/>
  </r>
  <r>
    <x v="6837"/>
    <s v="SP23"/>
    <s v="P22"/>
    <s v="G6"/>
    <x v="42"/>
    <x v="3948"/>
    <n v="656"/>
    <x v="0"/>
    <s v="Mallorie Waber"/>
    <n v="2023"/>
    <m/>
    <n v="2.65"/>
    <n v="1738.3999999999999"/>
    <x v="6746"/>
  </r>
  <r>
    <x v="6838"/>
    <s v="SP23"/>
    <s v="P02"/>
    <s v="G1"/>
    <x v="116"/>
    <x v="3949"/>
    <n v="70"/>
    <x v="0"/>
    <s v="Mallorie Waber"/>
    <n v="2023"/>
    <m/>
    <n v="7.48"/>
    <n v="523.6"/>
    <x v="6747"/>
  </r>
  <r>
    <x v="6839"/>
    <s v="SP23"/>
    <s v="P02"/>
    <s v="G4"/>
    <x v="398"/>
    <x v="1578"/>
    <n v="68"/>
    <x v="0"/>
    <s v="Mallorie Waber"/>
    <n v="2023"/>
    <m/>
    <n v="7.48"/>
    <n v="508.64000000000004"/>
    <x v="6748"/>
  </r>
  <r>
    <x v="6840"/>
    <s v="SP23"/>
    <s v="P04"/>
    <s v="G2"/>
    <x v="284"/>
    <x v="10"/>
    <n v="702"/>
    <x v="0"/>
    <s v="Mallorie Waber"/>
    <n v="2024"/>
    <m/>
    <n v="3.85"/>
    <n v="2702.7000000000003"/>
    <x v="6749"/>
  </r>
  <r>
    <x v="6841"/>
    <s v="SP23"/>
    <s v="P04"/>
    <s v="G6"/>
    <x v="149"/>
    <x v="3950"/>
    <n v="74"/>
    <x v="3"/>
    <s v="Mallorie Waber"/>
    <n v="2023"/>
    <m/>
    <n v="3.85"/>
    <n v="284.90000000000003"/>
    <x v="6750"/>
  </r>
  <r>
    <x v="6842"/>
    <s v="SP23"/>
    <s v="P04"/>
    <s v="G1"/>
    <x v="86"/>
    <x v="2932"/>
    <n v="330"/>
    <x v="0"/>
    <s v="Mallorie Waber"/>
    <n v="2023"/>
    <m/>
    <n v="3.85"/>
    <n v="1270.5"/>
    <x v="6751"/>
  </r>
  <r>
    <x v="6843"/>
    <s v="SP23"/>
    <s v="P05"/>
    <s v="G6"/>
    <x v="298"/>
    <x v="1772"/>
    <n v="247"/>
    <x v="0"/>
    <s v="Mallorie Waber"/>
    <n v="2024"/>
    <m/>
    <n v="5.72"/>
    <n v="1412.84"/>
    <x v="6752"/>
  </r>
  <r>
    <x v="6844"/>
    <s v="SP23"/>
    <s v="P05"/>
    <s v="G1"/>
    <x v="272"/>
    <x v="3951"/>
    <n v="2052"/>
    <x v="1"/>
    <s v="Mallorie Waber"/>
    <n v="2024"/>
    <m/>
    <n v="5.72"/>
    <n v="11737.439999999999"/>
    <x v="6753"/>
  </r>
  <r>
    <x v="6845"/>
    <s v="SP23"/>
    <s v="P07"/>
    <s v="G2"/>
    <x v="53"/>
    <x v="1030"/>
    <n v="200"/>
    <x v="2"/>
    <s v="Mallorie Waber"/>
    <n v="2024"/>
    <m/>
    <n v="9.94"/>
    <n v="1988"/>
    <x v="6754"/>
  </r>
  <r>
    <x v="6846"/>
    <s v="SP23"/>
    <s v="P08"/>
    <s v="G4"/>
    <x v="100"/>
    <x v="3952"/>
    <n v="119"/>
    <x v="0"/>
    <s v="Mallorie Waber"/>
    <n v="2023"/>
    <m/>
    <n v="7.73"/>
    <n v="919.87"/>
    <x v="6755"/>
  </r>
  <r>
    <x v="6847"/>
    <s v="SP23"/>
    <s v="P08"/>
    <s v="G6"/>
    <x v="338"/>
    <x v="3485"/>
    <n v="246"/>
    <x v="0"/>
    <s v="Mallorie Waber"/>
    <n v="2023"/>
    <m/>
    <n v="7.73"/>
    <n v="1901.5800000000002"/>
    <x v="6756"/>
  </r>
  <r>
    <x v="6848"/>
    <s v="SP23"/>
    <s v="P08"/>
    <s v="G5"/>
    <x v="354"/>
    <x v="3953"/>
    <n v="396"/>
    <x v="0"/>
    <s v="Mallorie Waber"/>
    <n v="2024"/>
    <m/>
    <n v="7.73"/>
    <n v="3061.0800000000004"/>
    <x v="6757"/>
  </r>
  <r>
    <x v="6849"/>
    <s v="SP23"/>
    <s v="P08"/>
    <s v="G1"/>
    <x v="424"/>
    <x v="337"/>
    <n v="116"/>
    <x v="0"/>
    <s v="Mallorie Waber"/>
    <n v="2024"/>
    <m/>
    <n v="7.73"/>
    <n v="896.68000000000006"/>
    <x v="6758"/>
  </r>
  <r>
    <x v="6850"/>
    <s v="SP23"/>
    <s v="P10"/>
    <s v="G1"/>
    <x v="193"/>
    <x v="667"/>
    <n v="626"/>
    <x v="0"/>
    <s v="Mallorie Waber"/>
    <n v="2023"/>
    <m/>
    <n v="8.2200000000000006"/>
    <n v="5145.72"/>
    <x v="6759"/>
  </r>
  <r>
    <x v="6851"/>
    <s v="SP23"/>
    <s v="P10"/>
    <s v="G1"/>
    <x v="425"/>
    <x v="3954"/>
    <n v="1031"/>
    <x v="3"/>
    <s v="Mallorie Waber"/>
    <n v="2023"/>
    <m/>
    <n v="8.2200000000000006"/>
    <n v="8474.8200000000015"/>
    <x v="6760"/>
  </r>
  <r>
    <x v="6852"/>
    <s v="SP23"/>
    <s v="P10"/>
    <s v="G3"/>
    <x v="271"/>
    <x v="1878"/>
    <n v="72"/>
    <x v="2"/>
    <s v="Mallorie Waber"/>
    <n v="2024"/>
    <m/>
    <n v="8.2200000000000006"/>
    <n v="591.84"/>
    <x v="2296"/>
  </r>
  <r>
    <x v="6853"/>
    <s v="SP23"/>
    <s v="P10"/>
    <s v="G5"/>
    <x v="241"/>
    <x v="3688"/>
    <n v="51"/>
    <x v="3"/>
    <s v="Mallorie Waber"/>
    <n v="2024"/>
    <m/>
    <n v="8.2200000000000006"/>
    <n v="419.22"/>
    <x v="6761"/>
  </r>
  <r>
    <x v="6854"/>
    <s v="SP23"/>
    <s v="P11"/>
    <s v="G6"/>
    <x v="8"/>
    <x v="3955"/>
    <n v="466"/>
    <x v="0"/>
    <s v="Mallorie Waber"/>
    <n v="2023"/>
    <m/>
    <n v="10.23"/>
    <n v="4767.18"/>
    <x v="6762"/>
  </r>
  <r>
    <x v="6855"/>
    <s v="SP23"/>
    <s v="P12"/>
    <s v="G6"/>
    <x v="335"/>
    <x v="120"/>
    <n v="750"/>
    <x v="1"/>
    <s v="Mallorie Waber"/>
    <n v="2024"/>
    <m/>
    <n v="4.74"/>
    <n v="3555"/>
    <x v="6763"/>
  </r>
  <r>
    <x v="6856"/>
    <s v="SP23"/>
    <s v="P12"/>
    <s v="G2"/>
    <x v="307"/>
    <x v="3956"/>
    <n v="598"/>
    <x v="0"/>
    <s v="Mallorie Waber"/>
    <n v="2023"/>
    <m/>
    <n v="4.74"/>
    <n v="2834.52"/>
    <x v="6764"/>
  </r>
  <r>
    <x v="6857"/>
    <s v="SP23"/>
    <s v="P12"/>
    <s v="G1"/>
    <x v="236"/>
    <x v="3016"/>
    <n v="332"/>
    <x v="0"/>
    <s v="Mallorie Waber"/>
    <n v="2023"/>
    <m/>
    <n v="4.74"/>
    <n v="1573.68"/>
    <x v="6765"/>
  </r>
  <r>
    <x v="6858"/>
    <s v="SP23"/>
    <s v="P12"/>
    <s v="G2"/>
    <x v="253"/>
    <x v="573"/>
    <n v="244"/>
    <x v="0"/>
    <s v="Mallorie Waber"/>
    <n v="2023"/>
    <m/>
    <n v="4.74"/>
    <n v="1156.56"/>
    <x v="6766"/>
  </r>
  <r>
    <x v="6859"/>
    <s v="SP23"/>
    <s v="P12"/>
    <s v="G6"/>
    <x v="394"/>
    <x v="1335"/>
    <n v="203"/>
    <x v="0"/>
    <s v="Mallorie Waber"/>
    <n v="2023"/>
    <m/>
    <n v="4.74"/>
    <n v="962.22"/>
    <x v="6767"/>
  </r>
  <r>
    <x v="6860"/>
    <s v="SP23"/>
    <s v="P12"/>
    <s v="G2"/>
    <x v="62"/>
    <x v="3957"/>
    <n v="507"/>
    <x v="0"/>
    <s v="Mallorie Waber"/>
    <n v="2023"/>
    <m/>
    <n v="4.74"/>
    <n v="2403.1800000000003"/>
    <x v="6768"/>
  </r>
  <r>
    <x v="6861"/>
    <s v="SP23"/>
    <s v="P13"/>
    <s v="G6"/>
    <x v="277"/>
    <x v="1314"/>
    <n v="922"/>
    <x v="0"/>
    <s v="Mallorie Waber"/>
    <n v="2024"/>
    <m/>
    <n v="10.51"/>
    <n v="9690.2199999999993"/>
    <x v="6769"/>
  </r>
  <r>
    <x v="6862"/>
    <s v="SP23"/>
    <s v="P13"/>
    <s v="G5"/>
    <x v="26"/>
    <x v="817"/>
    <n v="638"/>
    <x v="0"/>
    <s v="Mallorie Waber"/>
    <n v="2023"/>
    <m/>
    <n v="10.51"/>
    <n v="6705.38"/>
    <x v="6770"/>
  </r>
  <r>
    <x v="6863"/>
    <s v="SP23"/>
    <s v="P13"/>
    <s v="G6"/>
    <x v="18"/>
    <x v="3958"/>
    <n v="246"/>
    <x v="0"/>
    <s v="Mallorie Waber"/>
    <n v="2023"/>
    <m/>
    <n v="10.51"/>
    <n v="2585.46"/>
    <x v="6771"/>
  </r>
  <r>
    <x v="6864"/>
    <s v="SP23"/>
    <s v="P13"/>
    <s v="G6"/>
    <x v="181"/>
    <x v="2624"/>
    <n v="632"/>
    <x v="0"/>
    <s v="Mallorie Waber"/>
    <n v="2023"/>
    <m/>
    <n v="10.51"/>
    <n v="6642.32"/>
    <x v="6772"/>
  </r>
  <r>
    <x v="6865"/>
    <s v="SP23"/>
    <s v="P13"/>
    <s v="G6"/>
    <x v="52"/>
    <x v="878"/>
    <n v="357"/>
    <x v="0"/>
    <s v="Mallorie Waber"/>
    <n v="2023"/>
    <m/>
    <n v="10.51"/>
    <n v="3752.0699999999997"/>
    <x v="6773"/>
  </r>
  <r>
    <x v="6866"/>
    <s v="SP23"/>
    <s v="P13"/>
    <s v="G1"/>
    <x v="177"/>
    <x v="3959"/>
    <n v="115"/>
    <x v="3"/>
    <s v="Mallorie Waber"/>
    <n v="2023"/>
    <m/>
    <n v="10.51"/>
    <n v="1208.6499999999999"/>
    <x v="6774"/>
  </r>
  <r>
    <x v="6867"/>
    <s v="SP23"/>
    <s v="P13"/>
    <s v="G1"/>
    <x v="320"/>
    <x v="3960"/>
    <n v="14"/>
    <x v="0"/>
    <s v="Mallorie Waber"/>
    <n v="2024"/>
    <m/>
    <n v="10.51"/>
    <n v="147.13999999999999"/>
    <x v="6775"/>
  </r>
  <r>
    <x v="6868"/>
    <s v="SP23"/>
    <s v="P13"/>
    <s v="G3"/>
    <x v="288"/>
    <x v="1239"/>
    <n v="906"/>
    <x v="0"/>
    <s v="Mallorie Waber"/>
    <n v="2024"/>
    <m/>
    <n v="10.51"/>
    <n v="9522.06"/>
    <x v="6776"/>
  </r>
  <r>
    <x v="6869"/>
    <s v="SP23"/>
    <s v="P14"/>
    <s v="G6"/>
    <x v="315"/>
    <x v="411"/>
    <n v="495"/>
    <x v="0"/>
    <s v="Mallorie Waber"/>
    <n v="2023"/>
    <m/>
    <n v="6.43"/>
    <n v="3182.85"/>
    <x v="6777"/>
  </r>
  <r>
    <x v="6870"/>
    <s v="SP23"/>
    <s v="P14"/>
    <s v="G1"/>
    <x v="302"/>
    <x v="3961"/>
    <n v="442"/>
    <x v="0"/>
    <s v="Mallorie Waber"/>
    <n v="2023"/>
    <m/>
    <n v="6.43"/>
    <n v="2842.06"/>
    <x v="6778"/>
  </r>
  <r>
    <x v="6871"/>
    <s v="SP23"/>
    <s v="P14"/>
    <s v="G1"/>
    <x v="80"/>
    <x v="2569"/>
    <n v="347"/>
    <x v="0"/>
    <s v="Mallorie Waber"/>
    <n v="2024"/>
    <m/>
    <n v="6.43"/>
    <n v="2231.21"/>
    <x v="6779"/>
  </r>
  <r>
    <x v="6872"/>
    <s v="SP23"/>
    <s v="P14"/>
    <s v="G2"/>
    <x v="309"/>
    <x v="1798"/>
    <n v="236"/>
    <x v="1"/>
    <s v="Mallorie Waber"/>
    <n v="2024"/>
    <m/>
    <n v="6.43"/>
    <n v="1517.48"/>
    <x v="6780"/>
  </r>
  <r>
    <x v="6873"/>
    <s v="SP23"/>
    <s v="P15"/>
    <s v="G1"/>
    <x v="387"/>
    <x v="3962"/>
    <n v="622"/>
    <x v="0"/>
    <s v="Mallorie Waber"/>
    <n v="2023"/>
    <m/>
    <n v="12.41"/>
    <n v="7719.02"/>
    <x v="6781"/>
  </r>
  <r>
    <x v="6874"/>
    <s v="SP23"/>
    <s v="P16"/>
    <s v="G2"/>
    <x v="417"/>
    <x v="838"/>
    <n v="105"/>
    <x v="0"/>
    <s v="Mallorie Waber"/>
    <n v="2024"/>
    <m/>
    <n v="9.57"/>
    <n v="1004.85"/>
    <x v="6782"/>
  </r>
  <r>
    <x v="6875"/>
    <s v="SP23"/>
    <s v="P16"/>
    <s v="G5"/>
    <x v="340"/>
    <x v="2675"/>
    <n v="425"/>
    <x v="0"/>
    <s v="Mallorie Waber"/>
    <n v="2023"/>
    <m/>
    <n v="9.57"/>
    <n v="4067.25"/>
    <x v="6783"/>
  </r>
  <r>
    <x v="6876"/>
    <s v="SP23"/>
    <s v="P16"/>
    <s v="G6"/>
    <x v="183"/>
    <x v="3963"/>
    <n v="231"/>
    <x v="0"/>
    <s v="Mallorie Waber"/>
    <n v="2024"/>
    <m/>
    <n v="9.57"/>
    <n v="2210.67"/>
    <x v="6784"/>
  </r>
  <r>
    <x v="6877"/>
    <s v="SP23"/>
    <s v="P17"/>
    <s v="G2"/>
    <x v="37"/>
    <x v="3119"/>
    <n v="1607"/>
    <x v="0"/>
    <s v="Mallorie Waber"/>
    <n v="2023"/>
    <m/>
    <n v="8.43"/>
    <n v="13547.01"/>
    <x v="6785"/>
  </r>
  <r>
    <x v="6878"/>
    <s v="SP23"/>
    <s v="P17"/>
    <s v="G1"/>
    <x v="204"/>
    <x v="148"/>
    <n v="157"/>
    <x v="0"/>
    <s v="Mallorie Waber"/>
    <n v="2023"/>
    <m/>
    <n v="8.43"/>
    <n v="1323.51"/>
    <x v="6786"/>
  </r>
  <r>
    <x v="6879"/>
    <s v="SP23"/>
    <s v="P17"/>
    <s v="G4"/>
    <x v="109"/>
    <x v="3063"/>
    <n v="161"/>
    <x v="0"/>
    <s v="Mallorie Waber"/>
    <n v="2024"/>
    <m/>
    <n v="8.43"/>
    <n v="1357.23"/>
    <x v="6787"/>
  </r>
  <r>
    <x v="6880"/>
    <s v="SP23"/>
    <s v="P18"/>
    <s v="G2"/>
    <x v="103"/>
    <x v="1268"/>
    <n v="396"/>
    <x v="0"/>
    <s v="Mallorie Waber"/>
    <n v="2023"/>
    <m/>
    <n v="6.8"/>
    <n v="2692.7999999999997"/>
    <x v="1424"/>
  </r>
  <r>
    <x v="6881"/>
    <s v="SP23"/>
    <s v="P18"/>
    <s v="G1"/>
    <x v="259"/>
    <x v="1016"/>
    <n v="278"/>
    <x v="0"/>
    <s v="Mallorie Waber"/>
    <n v="2023"/>
    <m/>
    <n v="6.8"/>
    <n v="1890.3999999999999"/>
    <x v="6788"/>
  </r>
  <r>
    <x v="6882"/>
    <s v="SP23"/>
    <s v="P18"/>
    <s v="G1"/>
    <x v="25"/>
    <x v="3876"/>
    <n v="232"/>
    <x v="0"/>
    <s v="Mallorie Waber"/>
    <n v="2023"/>
    <m/>
    <n v="6.8"/>
    <n v="1577.6"/>
    <x v="6789"/>
  </r>
  <r>
    <x v="6883"/>
    <s v="SP23"/>
    <s v="P18"/>
    <s v="G5"/>
    <x v="297"/>
    <x v="3964"/>
    <n v="255"/>
    <x v="0"/>
    <s v="Mallorie Waber"/>
    <n v="2023"/>
    <m/>
    <n v="6.8"/>
    <n v="1734"/>
    <x v="2716"/>
  </r>
  <r>
    <x v="6884"/>
    <s v="SP23"/>
    <s v="P19"/>
    <s v="G1"/>
    <x v="40"/>
    <x v="2108"/>
    <n v="28"/>
    <x v="0"/>
    <s v="Mallorie Waber"/>
    <n v="2023"/>
    <m/>
    <n v="5.04"/>
    <n v="141.12"/>
    <x v="6790"/>
  </r>
  <r>
    <x v="6885"/>
    <s v="SP23"/>
    <s v="P19"/>
    <s v="G3"/>
    <x v="21"/>
    <x v="1337"/>
    <n v="124"/>
    <x v="0"/>
    <s v="Mallorie Waber"/>
    <n v="2023"/>
    <m/>
    <n v="5.04"/>
    <n v="624.96"/>
    <x v="6791"/>
  </r>
  <r>
    <x v="6886"/>
    <s v="SP23"/>
    <s v="P19"/>
    <s v="G4"/>
    <x v="358"/>
    <x v="2036"/>
    <n v="245"/>
    <x v="0"/>
    <s v="Mallorie Waber"/>
    <n v="2023"/>
    <m/>
    <n v="5.04"/>
    <n v="1234.8"/>
    <x v="6792"/>
  </r>
  <r>
    <x v="6887"/>
    <s v="SP23"/>
    <s v="P19"/>
    <s v="G1"/>
    <x v="206"/>
    <x v="3965"/>
    <n v="369"/>
    <x v="0"/>
    <s v="Mallorie Waber"/>
    <n v="2023"/>
    <m/>
    <n v="5.04"/>
    <n v="1859.76"/>
    <x v="6793"/>
  </r>
  <r>
    <x v="6888"/>
    <s v="SP23"/>
    <s v="P20"/>
    <s v="G2"/>
    <x v="391"/>
    <x v="1624"/>
    <n v="85"/>
    <x v="0"/>
    <s v="Mallorie Waber"/>
    <n v="2024"/>
    <m/>
    <n v="2.76"/>
    <n v="234.6"/>
    <x v="6794"/>
  </r>
  <r>
    <x v="6889"/>
    <s v="SP23"/>
    <s v="P20"/>
    <s v="G1"/>
    <x v="141"/>
    <x v="3966"/>
    <n v="1642"/>
    <x v="0"/>
    <s v="Mallorie Waber"/>
    <n v="2023"/>
    <m/>
    <n v="2.76"/>
    <n v="4531.92"/>
    <x v="6795"/>
  </r>
  <r>
    <x v="6890"/>
    <s v="SP23"/>
    <s v="P20"/>
    <s v="G6"/>
    <x v="35"/>
    <x v="3967"/>
    <n v="954"/>
    <x v="0"/>
    <s v="Mallorie Waber"/>
    <n v="2024"/>
    <m/>
    <n v="2.76"/>
    <n v="2633.04"/>
    <x v="6796"/>
  </r>
  <r>
    <x v="6891"/>
    <s v="SP23"/>
    <s v="P21"/>
    <s v="G1"/>
    <x v="428"/>
    <x v="3968"/>
    <n v="281"/>
    <x v="0"/>
    <s v="Mallorie Waber"/>
    <n v="2024"/>
    <m/>
    <n v="3.32"/>
    <n v="932.92"/>
    <x v="6797"/>
  </r>
  <r>
    <x v="6892"/>
    <s v="SP23"/>
    <s v="P21"/>
    <s v="G2"/>
    <x v="331"/>
    <x v="3969"/>
    <n v="543"/>
    <x v="0"/>
    <s v="Mallorie Waber"/>
    <n v="2024"/>
    <m/>
    <n v="3.32"/>
    <n v="1802.76"/>
    <x v="6798"/>
  </r>
  <r>
    <x v="6893"/>
    <s v="SP23"/>
    <s v="P21"/>
    <s v="G1"/>
    <x v="190"/>
    <x v="620"/>
    <n v="192"/>
    <x v="0"/>
    <s v="Mallorie Waber"/>
    <n v="2023"/>
    <m/>
    <n v="3.32"/>
    <n v="637.43999999999994"/>
    <x v="6799"/>
  </r>
  <r>
    <x v="6894"/>
    <s v="SP23"/>
    <s v="P22"/>
    <s v="G6"/>
    <x v="94"/>
    <x v="3970"/>
    <n v="368"/>
    <x v="1"/>
    <s v="Mallorie Waber"/>
    <n v="2024"/>
    <m/>
    <n v="2.65"/>
    <n v="975.19999999999993"/>
    <x v="6800"/>
  </r>
  <r>
    <x v="6895"/>
    <s v="SP23"/>
    <s v="P22"/>
    <s v="G2"/>
    <x v="84"/>
    <x v="3971"/>
    <n v="674"/>
    <x v="0"/>
    <s v="Mallorie Waber"/>
    <n v="2023"/>
    <m/>
    <n v="2.65"/>
    <n v="1786.1"/>
    <x v="6801"/>
  </r>
  <r>
    <x v="6896"/>
    <s v="SP23"/>
    <s v="P22"/>
    <s v="G3"/>
    <x v="400"/>
    <x v="3972"/>
    <n v="612"/>
    <x v="0"/>
    <s v="Mallorie Waber"/>
    <n v="2023"/>
    <m/>
    <n v="2.65"/>
    <n v="1621.8"/>
    <x v="6802"/>
  </r>
  <r>
    <x v="6897"/>
    <s v="SP23"/>
    <s v="P22"/>
    <s v="G5"/>
    <x v="109"/>
    <x v="3973"/>
    <n v="416"/>
    <x v="0"/>
    <s v="Mallorie Waber"/>
    <n v="2024"/>
    <m/>
    <n v="2.65"/>
    <n v="1102.3999999999999"/>
    <x v="6803"/>
  </r>
  <r>
    <x v="6898"/>
    <s v="SP23"/>
    <s v="P22"/>
    <s v="G2"/>
    <x v="188"/>
    <x v="3974"/>
    <n v="506"/>
    <x v="0"/>
    <s v="Mallorie Waber"/>
    <n v="2023"/>
    <m/>
    <n v="2.65"/>
    <n v="1340.8999999999999"/>
    <x v="6804"/>
  </r>
  <r>
    <x v="6899"/>
    <s v="SP23"/>
    <s v="P01"/>
    <s v="G1"/>
    <x v="378"/>
    <x v="3975"/>
    <n v="600"/>
    <x v="0"/>
    <s v="Mallorie Waber"/>
    <n v="2023"/>
    <m/>
    <n v="5.26"/>
    <n v="3156"/>
    <x v="6805"/>
  </r>
  <r>
    <x v="6900"/>
    <s v="SP23"/>
    <s v="P01"/>
    <s v="G1"/>
    <x v="374"/>
    <x v="117"/>
    <n v="65"/>
    <x v="0"/>
    <s v="Mallorie Waber"/>
    <n v="2024"/>
    <m/>
    <n v="5.26"/>
    <n v="341.9"/>
    <x v="6806"/>
  </r>
  <r>
    <x v="6901"/>
    <s v="SP23"/>
    <s v="P01"/>
    <s v="G2"/>
    <x v="420"/>
    <x v="529"/>
    <n v="341"/>
    <x v="1"/>
    <s v="Mallorie Waber"/>
    <n v="2024"/>
    <m/>
    <n v="5.26"/>
    <n v="1793.6599999999999"/>
    <x v="6807"/>
  </r>
  <r>
    <x v="6902"/>
    <s v="SP23"/>
    <s v="P01"/>
    <s v="G5"/>
    <x v="428"/>
    <x v="750"/>
    <n v="732"/>
    <x v="0"/>
    <s v="Mallorie Waber"/>
    <n v="2024"/>
    <m/>
    <n v="5.26"/>
    <n v="3850.3199999999997"/>
    <x v="6808"/>
  </r>
  <r>
    <x v="6903"/>
    <s v="SP23"/>
    <s v="P01"/>
    <s v="G4"/>
    <x v="127"/>
    <x v="1905"/>
    <n v="697"/>
    <x v="0"/>
    <s v="Mallorie Waber"/>
    <n v="2023"/>
    <m/>
    <n v="5.26"/>
    <n v="3666.22"/>
    <x v="6809"/>
  </r>
  <r>
    <x v="6904"/>
    <s v="SP23"/>
    <s v="P01"/>
    <s v="G2"/>
    <x v="221"/>
    <x v="3976"/>
    <n v="523"/>
    <x v="0"/>
    <s v="Mallorie Waber"/>
    <n v="2023"/>
    <m/>
    <n v="5.26"/>
    <n v="2750.98"/>
    <x v="6810"/>
  </r>
  <r>
    <x v="6905"/>
    <s v="SP23"/>
    <s v="P04"/>
    <s v="G5"/>
    <x v="181"/>
    <x v="3977"/>
    <n v="303"/>
    <x v="0"/>
    <s v="Mallorie Waber"/>
    <n v="2023"/>
    <m/>
    <n v="3.85"/>
    <n v="1166.55"/>
    <x v="6811"/>
  </r>
  <r>
    <x v="6906"/>
    <s v="SP23"/>
    <s v="P04"/>
    <s v="G3"/>
    <x v="362"/>
    <x v="3912"/>
    <n v="1720"/>
    <x v="1"/>
    <s v="Mallorie Waber"/>
    <n v="2024"/>
    <m/>
    <n v="3.85"/>
    <n v="6622"/>
    <x v="6812"/>
  </r>
  <r>
    <x v="6907"/>
    <s v="SP23"/>
    <s v="P05"/>
    <s v="G6"/>
    <x v="341"/>
    <x v="3978"/>
    <n v="252"/>
    <x v="0"/>
    <s v="Mallorie Waber"/>
    <n v="2023"/>
    <m/>
    <n v="5.72"/>
    <n v="1441.4399999999998"/>
    <x v="6813"/>
  </r>
  <r>
    <x v="6908"/>
    <s v="SP23"/>
    <s v="P07"/>
    <s v="G6"/>
    <x v="187"/>
    <x v="306"/>
    <n v="245"/>
    <x v="0"/>
    <s v="Mallorie Waber"/>
    <n v="2024"/>
    <m/>
    <n v="9.94"/>
    <n v="2435.2999999999997"/>
    <x v="6814"/>
  </r>
  <r>
    <x v="6909"/>
    <s v="SP23"/>
    <s v="P07"/>
    <s v="G5"/>
    <x v="239"/>
    <x v="507"/>
    <n v="228"/>
    <x v="0"/>
    <s v="Mallorie Waber"/>
    <n v="2023"/>
    <m/>
    <n v="9.94"/>
    <n v="2266.3199999999997"/>
    <x v="6815"/>
  </r>
  <r>
    <x v="6910"/>
    <s v="SP23"/>
    <s v="P07"/>
    <s v="G1"/>
    <x v="400"/>
    <x v="1148"/>
    <n v="189"/>
    <x v="0"/>
    <s v="Mallorie Waber"/>
    <n v="2023"/>
    <m/>
    <n v="9.94"/>
    <n v="1878.6599999999999"/>
    <x v="6816"/>
  </r>
  <r>
    <x v="6911"/>
    <s v="SP23"/>
    <s v="P07"/>
    <s v="G4"/>
    <x v="64"/>
    <x v="1273"/>
    <n v="213"/>
    <x v="0"/>
    <s v="Mallorie Waber"/>
    <n v="2023"/>
    <m/>
    <n v="9.94"/>
    <n v="2117.2199999999998"/>
    <x v="6817"/>
  </r>
  <r>
    <x v="6912"/>
    <s v="SP23"/>
    <s v="P08"/>
    <s v="G6"/>
    <x v="167"/>
    <x v="2858"/>
    <n v="322"/>
    <x v="0"/>
    <s v="Mallorie Waber"/>
    <n v="2023"/>
    <m/>
    <n v="7.73"/>
    <n v="2489.06"/>
    <x v="6818"/>
  </r>
  <r>
    <x v="6913"/>
    <s v="SP23"/>
    <s v="P10"/>
    <s v="G4"/>
    <x v="300"/>
    <x v="3979"/>
    <n v="294"/>
    <x v="0"/>
    <s v="Mallorie Waber"/>
    <n v="2023"/>
    <m/>
    <n v="8.2200000000000006"/>
    <n v="2416.6800000000003"/>
    <x v="6819"/>
  </r>
  <r>
    <x v="6914"/>
    <s v="SP23"/>
    <s v="P10"/>
    <s v="G4"/>
    <x v="245"/>
    <x v="1769"/>
    <n v="70"/>
    <x v="0"/>
    <s v="Mallorie Waber"/>
    <n v="2023"/>
    <m/>
    <n v="8.2200000000000006"/>
    <n v="575.40000000000009"/>
    <x v="6820"/>
  </r>
  <r>
    <x v="6915"/>
    <s v="SP23"/>
    <s v="P10"/>
    <s v="G1"/>
    <x v="431"/>
    <x v="798"/>
    <n v="282"/>
    <x v="0"/>
    <s v="Mallorie Waber"/>
    <n v="2023"/>
    <m/>
    <n v="8.2200000000000006"/>
    <n v="2318.04"/>
    <x v="6821"/>
  </r>
  <r>
    <x v="6916"/>
    <s v="SP23"/>
    <s v="P10"/>
    <s v="G1"/>
    <x v="69"/>
    <x v="3980"/>
    <n v="120"/>
    <x v="0"/>
    <s v="Mallorie Waber"/>
    <n v="2023"/>
    <m/>
    <n v="8.2200000000000006"/>
    <n v="986.40000000000009"/>
    <x v="6822"/>
  </r>
  <r>
    <x v="6917"/>
    <s v="SP23"/>
    <s v="P11"/>
    <s v="G1"/>
    <x v="22"/>
    <x v="3981"/>
    <n v="100"/>
    <x v="0"/>
    <s v="Mallorie Waber"/>
    <n v="2023"/>
    <m/>
    <n v="10.23"/>
    <n v="1023"/>
    <x v="6823"/>
  </r>
  <r>
    <x v="6918"/>
    <s v="SP23"/>
    <s v="P11"/>
    <s v="G4"/>
    <x v="4"/>
    <x v="3911"/>
    <n v="513"/>
    <x v="0"/>
    <s v="Mallorie Waber"/>
    <n v="2023"/>
    <m/>
    <n v="10.23"/>
    <n v="5247.99"/>
    <x v="6824"/>
  </r>
  <r>
    <x v="6919"/>
    <s v="SP23"/>
    <s v="P11"/>
    <s v="G6"/>
    <x v="68"/>
    <x v="3574"/>
    <n v="385"/>
    <x v="1"/>
    <s v="Mallorie Waber"/>
    <n v="2024"/>
    <m/>
    <n v="10.23"/>
    <n v="3938.55"/>
    <x v="6825"/>
  </r>
  <r>
    <x v="6920"/>
    <s v="SP23"/>
    <s v="P12"/>
    <s v="G5"/>
    <x v="395"/>
    <x v="1506"/>
    <n v="560"/>
    <x v="0"/>
    <s v="Mallorie Waber"/>
    <n v="2024"/>
    <m/>
    <n v="4.74"/>
    <n v="2654.4"/>
    <x v="6826"/>
  </r>
  <r>
    <x v="6921"/>
    <s v="SP23"/>
    <s v="P12"/>
    <s v="G6"/>
    <x v="291"/>
    <x v="2622"/>
    <n v="699"/>
    <x v="0"/>
    <s v="Mallorie Waber"/>
    <n v="2023"/>
    <m/>
    <n v="4.74"/>
    <n v="3313.26"/>
    <x v="6827"/>
  </r>
  <r>
    <x v="6922"/>
    <s v="SP23"/>
    <s v="P12"/>
    <s v="G6"/>
    <x v="143"/>
    <x v="869"/>
    <n v="329"/>
    <x v="0"/>
    <s v="Mallorie Waber"/>
    <n v="2023"/>
    <m/>
    <n v="4.74"/>
    <n v="1559.46"/>
    <x v="6828"/>
  </r>
  <r>
    <x v="6923"/>
    <s v="SP23"/>
    <s v="P12"/>
    <s v="G6"/>
    <x v="87"/>
    <x v="3982"/>
    <n v="688"/>
    <x v="0"/>
    <s v="Mallorie Waber"/>
    <n v="2024"/>
    <m/>
    <n v="4.74"/>
    <n v="3261.1200000000003"/>
    <x v="6829"/>
  </r>
  <r>
    <x v="6924"/>
    <s v="SP23"/>
    <s v="P13"/>
    <s v="G1"/>
    <x v="211"/>
    <x v="3983"/>
    <n v="332"/>
    <x v="2"/>
    <s v="Mallorie Waber"/>
    <n v="2024"/>
    <m/>
    <n v="10.51"/>
    <n v="3489.3199999999997"/>
    <x v="6830"/>
  </r>
  <r>
    <x v="6925"/>
    <s v="SP23"/>
    <s v="P13"/>
    <s v="G6"/>
    <x v="393"/>
    <x v="3984"/>
    <n v="1512"/>
    <x v="0"/>
    <s v="Mallorie Waber"/>
    <n v="2024"/>
    <m/>
    <n v="10.51"/>
    <n v="15891.119999999999"/>
    <x v="6831"/>
  </r>
  <r>
    <x v="6926"/>
    <s v="SP23"/>
    <s v="P13"/>
    <s v="G1"/>
    <x v="319"/>
    <x v="3985"/>
    <n v="1038"/>
    <x v="0"/>
    <s v="Mallorie Waber"/>
    <n v="2024"/>
    <m/>
    <n v="10.51"/>
    <n v="10909.38"/>
    <x v="6832"/>
  </r>
  <r>
    <x v="6927"/>
    <s v="SP23"/>
    <s v="P13"/>
    <s v="G1"/>
    <x v="356"/>
    <x v="710"/>
    <n v="553"/>
    <x v="0"/>
    <s v="Mallorie Waber"/>
    <n v="2024"/>
    <m/>
    <n v="10.51"/>
    <n v="5812.03"/>
    <x v="6833"/>
  </r>
  <r>
    <x v="6928"/>
    <s v="SP23"/>
    <s v="P13"/>
    <s v="G6"/>
    <x v="105"/>
    <x v="3986"/>
    <n v="1262"/>
    <x v="1"/>
    <s v="Mallorie Waber"/>
    <n v="2024"/>
    <m/>
    <n v="10.51"/>
    <n v="13263.619999999999"/>
    <x v="6834"/>
  </r>
  <r>
    <x v="6929"/>
    <s v="SP23"/>
    <s v="P14"/>
    <s v="G1"/>
    <x v="335"/>
    <x v="152"/>
    <n v="183"/>
    <x v="1"/>
    <s v="Mallorie Waber"/>
    <n v="2024"/>
    <m/>
    <n v="6.43"/>
    <n v="1176.69"/>
    <x v="6835"/>
  </r>
  <r>
    <x v="6930"/>
    <s v="SP23"/>
    <s v="P15"/>
    <s v="G6"/>
    <x v="305"/>
    <x v="3987"/>
    <n v="555"/>
    <x v="0"/>
    <s v="Mallorie Waber"/>
    <n v="2024"/>
    <m/>
    <n v="12.41"/>
    <n v="6887.55"/>
    <x v="6836"/>
  </r>
  <r>
    <x v="6931"/>
    <s v="SP23"/>
    <s v="P16"/>
    <s v="G2"/>
    <x v="119"/>
    <x v="192"/>
    <n v="299"/>
    <x v="2"/>
    <s v="Mallorie Waber"/>
    <n v="2024"/>
    <m/>
    <n v="9.57"/>
    <n v="2861.4300000000003"/>
    <x v="6837"/>
  </r>
  <r>
    <x v="6932"/>
    <s v="SP23"/>
    <s v="P16"/>
    <s v="G4"/>
    <x v="234"/>
    <x v="3988"/>
    <n v="486"/>
    <x v="0"/>
    <s v="Mallorie Waber"/>
    <n v="2023"/>
    <m/>
    <n v="9.57"/>
    <n v="4651.0200000000004"/>
    <x v="6838"/>
  </r>
  <r>
    <x v="6933"/>
    <s v="SP23"/>
    <s v="P16"/>
    <s v="G4"/>
    <x v="358"/>
    <x v="3989"/>
    <n v="654"/>
    <x v="0"/>
    <s v="Mallorie Waber"/>
    <n v="2023"/>
    <m/>
    <n v="9.57"/>
    <n v="6258.78"/>
    <x v="6839"/>
  </r>
  <r>
    <x v="6934"/>
    <s v="SP23"/>
    <s v="P16"/>
    <s v="G6"/>
    <x v="31"/>
    <x v="1519"/>
    <n v="723"/>
    <x v="0"/>
    <s v="Mallorie Waber"/>
    <n v="2023"/>
    <m/>
    <n v="9.57"/>
    <n v="6919.1100000000006"/>
    <x v="6840"/>
  </r>
  <r>
    <x v="6935"/>
    <s v="SP23"/>
    <s v="P17"/>
    <s v="G3"/>
    <x v="83"/>
    <x v="3224"/>
    <n v="73"/>
    <x v="0"/>
    <s v="Mallorie Waber"/>
    <n v="2023"/>
    <m/>
    <n v="8.43"/>
    <n v="615.39"/>
    <x v="6841"/>
  </r>
  <r>
    <x v="6936"/>
    <s v="SP23"/>
    <s v="P18"/>
    <s v="G6"/>
    <x v="127"/>
    <x v="3679"/>
    <n v="101"/>
    <x v="0"/>
    <s v="Mallorie Waber"/>
    <n v="2023"/>
    <m/>
    <n v="6.8"/>
    <n v="686.8"/>
    <x v="6842"/>
  </r>
  <r>
    <x v="6937"/>
    <s v="SP23"/>
    <s v="P18"/>
    <s v="G1"/>
    <x v="25"/>
    <x v="3728"/>
    <n v="762"/>
    <x v="0"/>
    <s v="Mallorie Waber"/>
    <n v="2023"/>
    <m/>
    <n v="6.8"/>
    <n v="5181.5999999999995"/>
    <x v="6843"/>
  </r>
  <r>
    <x v="6938"/>
    <s v="SP23"/>
    <s v="P18"/>
    <s v="G6"/>
    <x v="400"/>
    <x v="3990"/>
    <n v="1517"/>
    <x v="0"/>
    <s v="Mallorie Waber"/>
    <n v="2023"/>
    <m/>
    <n v="6.8"/>
    <n v="10315.6"/>
    <x v="6844"/>
  </r>
  <r>
    <x v="6939"/>
    <s v="SP23"/>
    <s v="P18"/>
    <s v="G1"/>
    <x v="80"/>
    <x v="1110"/>
    <n v="187"/>
    <x v="0"/>
    <s v="Mallorie Waber"/>
    <n v="2024"/>
    <m/>
    <n v="6.8"/>
    <n v="1271.5999999999999"/>
    <x v="6845"/>
  </r>
  <r>
    <x v="6940"/>
    <s v="SP23"/>
    <s v="P18"/>
    <s v="G4"/>
    <x v="427"/>
    <x v="3991"/>
    <n v="1361"/>
    <x v="0"/>
    <s v="Mallorie Waber"/>
    <n v="2023"/>
    <m/>
    <n v="6.8"/>
    <n v="9254.7999999999993"/>
    <x v="6846"/>
  </r>
  <r>
    <x v="6941"/>
    <s v="SP23"/>
    <s v="P19"/>
    <s v="G2"/>
    <x v="438"/>
    <x v="385"/>
    <n v="205"/>
    <x v="0"/>
    <s v="Mallorie Waber"/>
    <n v="2023"/>
    <m/>
    <n v="5.04"/>
    <n v="1033.2"/>
    <x v="6847"/>
  </r>
  <r>
    <x v="6942"/>
    <s v="SP23"/>
    <s v="P19"/>
    <s v="G5"/>
    <x v="222"/>
    <x v="169"/>
    <n v="238"/>
    <x v="0"/>
    <s v="Mallorie Waber"/>
    <n v="2024"/>
    <m/>
    <n v="5.04"/>
    <n v="1199.52"/>
    <x v="6848"/>
  </r>
  <r>
    <x v="6943"/>
    <s v="SP23"/>
    <s v="P19"/>
    <s v="G6"/>
    <x v="25"/>
    <x v="444"/>
    <n v="216"/>
    <x v="0"/>
    <s v="Mallorie Waber"/>
    <n v="2023"/>
    <m/>
    <n v="5.04"/>
    <n v="1088.6400000000001"/>
    <x v="6849"/>
  </r>
  <r>
    <x v="6944"/>
    <s v="SP23"/>
    <s v="P20"/>
    <s v="G2"/>
    <x v="209"/>
    <x v="1095"/>
    <n v="1113"/>
    <x v="0"/>
    <s v="Mallorie Waber"/>
    <n v="2024"/>
    <m/>
    <n v="2.76"/>
    <n v="3071.8799999999997"/>
    <x v="6850"/>
  </r>
  <r>
    <x v="6945"/>
    <s v="SP23"/>
    <s v="P20"/>
    <s v="G6"/>
    <x v="202"/>
    <x v="1871"/>
    <n v="502"/>
    <x v="0"/>
    <s v="Mallorie Waber"/>
    <n v="2023"/>
    <m/>
    <n v="2.76"/>
    <n v="1385.52"/>
    <x v="6851"/>
  </r>
  <r>
    <x v="6946"/>
    <s v="SP23"/>
    <s v="P20"/>
    <s v="G2"/>
    <x v="327"/>
    <x v="2623"/>
    <n v="48"/>
    <x v="0"/>
    <s v="Mallorie Waber"/>
    <n v="2024"/>
    <m/>
    <n v="2.76"/>
    <n v="132.47999999999999"/>
    <x v="6852"/>
  </r>
  <r>
    <x v="6947"/>
    <s v="SP23"/>
    <s v="P20"/>
    <s v="G5"/>
    <x v="104"/>
    <x v="2650"/>
    <n v="1209"/>
    <x v="0"/>
    <s v="Mallorie Waber"/>
    <n v="2023"/>
    <m/>
    <n v="2.76"/>
    <n v="3336.8399999999997"/>
    <x v="6853"/>
  </r>
  <r>
    <x v="6948"/>
    <s v="SP23"/>
    <s v="P20"/>
    <s v="G5"/>
    <x v="70"/>
    <x v="1784"/>
    <n v="1265"/>
    <x v="0"/>
    <s v="Mallorie Waber"/>
    <n v="2023"/>
    <m/>
    <n v="2.76"/>
    <n v="3491.3999999999996"/>
    <x v="6854"/>
  </r>
  <r>
    <x v="6949"/>
    <s v="SP23"/>
    <s v="P21"/>
    <s v="G2"/>
    <x v="127"/>
    <x v="3992"/>
    <n v="639"/>
    <x v="0"/>
    <s v="Mallorie Waber"/>
    <n v="2023"/>
    <m/>
    <n v="3.32"/>
    <n v="2121.48"/>
    <x v="6855"/>
  </r>
  <r>
    <x v="6950"/>
    <s v="SP23"/>
    <s v="P21"/>
    <s v="G4"/>
    <x v="259"/>
    <x v="3993"/>
    <n v="360"/>
    <x v="0"/>
    <s v="Mallorie Waber"/>
    <n v="2023"/>
    <m/>
    <n v="3.32"/>
    <n v="1195.2"/>
    <x v="6856"/>
  </r>
  <r>
    <x v="6951"/>
    <s v="SP23"/>
    <s v="P21"/>
    <s v="G1"/>
    <x v="292"/>
    <x v="2523"/>
    <n v="21"/>
    <x v="0"/>
    <s v="Mallorie Waber"/>
    <n v="2024"/>
    <m/>
    <n v="3.32"/>
    <n v="69.72"/>
    <x v="6857"/>
  </r>
  <r>
    <x v="6952"/>
    <s v="SP23"/>
    <s v="P21"/>
    <s v="G4"/>
    <x v="215"/>
    <x v="390"/>
    <n v="213"/>
    <x v="2"/>
    <s v="Mallorie Waber"/>
    <n v="2024"/>
    <m/>
    <n v="3.32"/>
    <n v="707.16"/>
    <x v="6858"/>
  </r>
  <r>
    <x v="6953"/>
    <s v="SP23"/>
    <s v="P21"/>
    <s v="G5"/>
    <x v="259"/>
    <x v="59"/>
    <n v="1191"/>
    <x v="0"/>
    <s v="Mallorie Waber"/>
    <n v="2023"/>
    <m/>
    <n v="3.32"/>
    <n v="3954.12"/>
    <x v="6859"/>
  </r>
  <r>
    <x v="6954"/>
    <s v="SP23"/>
    <s v="P22"/>
    <s v="G5"/>
    <x v="322"/>
    <x v="2450"/>
    <n v="35"/>
    <x v="0"/>
    <s v="Mallorie Waber"/>
    <n v="2023"/>
    <m/>
    <n v="2.65"/>
    <n v="92.75"/>
    <x v="6860"/>
  </r>
  <r>
    <x v="6955"/>
    <s v="SP23"/>
    <s v="P22"/>
    <s v="G5"/>
    <x v="114"/>
    <x v="398"/>
    <n v="394"/>
    <x v="0"/>
    <s v="Mallorie Waber"/>
    <n v="2023"/>
    <m/>
    <n v="2.65"/>
    <n v="1044.0999999999999"/>
    <x v="6861"/>
  </r>
  <r>
    <x v="6956"/>
    <s v="SP23"/>
    <s v="P22"/>
    <s v="G3"/>
    <x v="239"/>
    <x v="582"/>
    <n v="224"/>
    <x v="0"/>
    <s v="Mallorie Waber"/>
    <n v="2023"/>
    <m/>
    <n v="2.65"/>
    <n v="593.6"/>
    <x v="6862"/>
  </r>
  <r>
    <x v="6957"/>
    <s v="SP23"/>
    <s v="P22"/>
    <s v="G5"/>
    <x v="290"/>
    <x v="2421"/>
    <n v="55"/>
    <x v="0"/>
    <s v="Mallorie Waber"/>
    <n v="2023"/>
    <m/>
    <n v="2.65"/>
    <n v="145.75"/>
    <x v="6863"/>
  </r>
  <r>
    <x v="6958"/>
    <s v="SP23"/>
    <s v="P01"/>
    <s v="G5"/>
    <x v="419"/>
    <x v="3994"/>
    <n v="276"/>
    <x v="0"/>
    <s v="Mallorie Waber"/>
    <n v="2024"/>
    <m/>
    <n v="5.26"/>
    <n v="1451.76"/>
    <x v="6864"/>
  </r>
  <r>
    <x v="6959"/>
    <s v="SP23"/>
    <s v="P01"/>
    <s v="G3"/>
    <x v="411"/>
    <x v="3239"/>
    <n v="244"/>
    <x v="0"/>
    <s v="Mallorie Waber"/>
    <n v="2023"/>
    <m/>
    <n v="5.26"/>
    <n v="1283.44"/>
    <x v="6865"/>
  </r>
  <r>
    <x v="6960"/>
    <s v="SP23"/>
    <s v="P01"/>
    <s v="G5"/>
    <x v="211"/>
    <x v="470"/>
    <n v="554"/>
    <x v="2"/>
    <s v="Mallorie Waber"/>
    <n v="2024"/>
    <m/>
    <n v="5.26"/>
    <n v="2914.04"/>
    <x v="6866"/>
  </r>
  <r>
    <x v="6961"/>
    <s v="SP23"/>
    <s v="P01"/>
    <s v="G2"/>
    <x v="292"/>
    <x v="823"/>
    <n v="179"/>
    <x v="0"/>
    <s v="Mallorie Waber"/>
    <n v="2024"/>
    <m/>
    <n v="5.26"/>
    <n v="941.54"/>
    <x v="6867"/>
  </r>
  <r>
    <x v="6962"/>
    <s v="SP23"/>
    <s v="P04"/>
    <s v="G2"/>
    <x v="108"/>
    <x v="204"/>
    <n v="454"/>
    <x v="0"/>
    <s v="Mallorie Waber"/>
    <n v="2023"/>
    <m/>
    <n v="3.85"/>
    <n v="1747.9"/>
    <x v="6868"/>
  </r>
  <r>
    <x v="6963"/>
    <s v="SP23"/>
    <s v="P04"/>
    <s v="G1"/>
    <x v="109"/>
    <x v="1606"/>
    <n v="1348"/>
    <x v="0"/>
    <s v="Mallorie Waber"/>
    <n v="2024"/>
    <m/>
    <n v="3.85"/>
    <n v="5189.8"/>
    <x v="6869"/>
  </r>
  <r>
    <x v="6964"/>
    <s v="SP23"/>
    <s v="P04"/>
    <s v="G1"/>
    <x v="250"/>
    <x v="3756"/>
    <n v="305"/>
    <x v="0"/>
    <s v="Mallorie Waber"/>
    <n v="2023"/>
    <m/>
    <n v="3.85"/>
    <n v="1174.25"/>
    <x v="6870"/>
  </r>
  <r>
    <x v="6965"/>
    <s v="SP23"/>
    <s v="P04"/>
    <s v="G1"/>
    <x v="68"/>
    <x v="3995"/>
    <n v="935"/>
    <x v="1"/>
    <s v="Mallorie Waber"/>
    <n v="2024"/>
    <m/>
    <n v="3.85"/>
    <n v="3599.75"/>
    <x v="6871"/>
  </r>
  <r>
    <x v="6966"/>
    <s v="SP23"/>
    <s v="P04"/>
    <s v="G4"/>
    <x v="31"/>
    <x v="3996"/>
    <n v="895"/>
    <x v="0"/>
    <s v="Mallorie Waber"/>
    <n v="2023"/>
    <m/>
    <n v="3.85"/>
    <n v="3445.75"/>
    <x v="6872"/>
  </r>
  <r>
    <x v="6967"/>
    <s v="SP23"/>
    <s v="P04"/>
    <s v="G6"/>
    <x v="241"/>
    <x v="3997"/>
    <n v="390"/>
    <x v="0"/>
    <s v="Mallorie Waber"/>
    <n v="2024"/>
    <m/>
    <n v="3.85"/>
    <n v="1501.5"/>
    <x v="6873"/>
  </r>
  <r>
    <x v="6968"/>
    <s v="SP23"/>
    <s v="P04"/>
    <s v="G6"/>
    <x v="10"/>
    <x v="3998"/>
    <n v="1725"/>
    <x v="3"/>
    <s v="Mallorie Waber"/>
    <n v="2023"/>
    <m/>
    <n v="3.85"/>
    <n v="6641.25"/>
    <x v="6874"/>
  </r>
  <r>
    <x v="6969"/>
    <s v="SP23"/>
    <s v="P05"/>
    <s v="G1"/>
    <x v="202"/>
    <x v="2068"/>
    <n v="467"/>
    <x v="3"/>
    <s v="Mallorie Waber"/>
    <n v="2023"/>
    <m/>
    <n v="5.72"/>
    <n v="2671.24"/>
    <x v="6875"/>
  </r>
  <r>
    <x v="6970"/>
    <s v="SP23"/>
    <s v="P05"/>
    <s v="G1"/>
    <x v="108"/>
    <x v="3167"/>
    <n v="804"/>
    <x v="0"/>
    <s v="Mallorie Waber"/>
    <n v="2023"/>
    <m/>
    <n v="5.72"/>
    <n v="4598.88"/>
    <x v="6876"/>
  </r>
  <r>
    <x v="6971"/>
    <s v="SP23"/>
    <s v="P05"/>
    <s v="G1"/>
    <x v="369"/>
    <x v="2219"/>
    <n v="418"/>
    <x v="0"/>
    <s v="Mallorie Waber"/>
    <n v="2023"/>
    <m/>
    <n v="5.72"/>
    <n v="2390.96"/>
    <x v="6877"/>
  </r>
  <r>
    <x v="6972"/>
    <s v="SP23"/>
    <s v="P05"/>
    <s v="G6"/>
    <x v="155"/>
    <x v="3999"/>
    <n v="891"/>
    <x v="0"/>
    <s v="Mallorie Waber"/>
    <n v="2023"/>
    <m/>
    <n v="5.72"/>
    <n v="5096.5199999999995"/>
    <x v="6878"/>
  </r>
  <r>
    <x v="6973"/>
    <s v="SP23"/>
    <s v="P05"/>
    <s v="G1"/>
    <x v="275"/>
    <x v="1920"/>
    <n v="921"/>
    <x v="0"/>
    <s v="Mallorie Waber"/>
    <n v="2023"/>
    <m/>
    <n v="5.72"/>
    <n v="5268.12"/>
    <x v="6879"/>
  </r>
  <r>
    <x v="6974"/>
    <s v="SP23"/>
    <s v="P05"/>
    <s v="G2"/>
    <x v="34"/>
    <x v="2788"/>
    <n v="94"/>
    <x v="0"/>
    <s v="Mallorie Waber"/>
    <n v="2023"/>
    <m/>
    <n v="5.72"/>
    <n v="537.67999999999995"/>
    <x v="6880"/>
  </r>
  <r>
    <x v="6975"/>
    <s v="SP23"/>
    <s v="P06"/>
    <s v="G4"/>
    <x v="37"/>
    <x v="1290"/>
    <n v="170"/>
    <x v="0"/>
    <s v="Mallorie Waber"/>
    <n v="2023"/>
    <m/>
    <n v="6.31"/>
    <n v="1072.7"/>
    <x v="6881"/>
  </r>
  <r>
    <x v="6976"/>
    <s v="SP23"/>
    <s v="P06"/>
    <s v="G6"/>
    <x v="217"/>
    <x v="4000"/>
    <n v="305"/>
    <x v="0"/>
    <s v="Mallorie Waber"/>
    <n v="2024"/>
    <m/>
    <n v="6.31"/>
    <n v="1924.55"/>
    <x v="6882"/>
  </r>
  <r>
    <x v="6977"/>
    <s v="SP23"/>
    <s v="P07"/>
    <s v="G5"/>
    <x v="23"/>
    <x v="1490"/>
    <n v="204"/>
    <x v="1"/>
    <s v="Mallorie Waber"/>
    <n v="2024"/>
    <m/>
    <n v="9.94"/>
    <n v="2027.76"/>
    <x v="6390"/>
  </r>
  <r>
    <x v="6978"/>
    <s v="SP23"/>
    <s v="P07"/>
    <s v="G4"/>
    <x v="151"/>
    <x v="2176"/>
    <n v="215"/>
    <x v="0"/>
    <s v="Mallorie Waber"/>
    <n v="2023"/>
    <m/>
    <n v="9.94"/>
    <n v="2137.1"/>
    <x v="6883"/>
  </r>
  <r>
    <x v="6979"/>
    <s v="SP23"/>
    <s v="P07"/>
    <s v="G4"/>
    <x v="292"/>
    <x v="137"/>
    <n v="215"/>
    <x v="0"/>
    <s v="Mallorie Waber"/>
    <n v="2024"/>
    <m/>
    <n v="9.94"/>
    <n v="2137.1"/>
    <x v="6884"/>
  </r>
  <r>
    <x v="6980"/>
    <s v="SP23"/>
    <s v="P08"/>
    <s v="G6"/>
    <x v="139"/>
    <x v="4001"/>
    <n v="256"/>
    <x v="0"/>
    <s v="Mallorie Waber"/>
    <n v="2024"/>
    <m/>
    <n v="7.73"/>
    <n v="1978.88"/>
    <x v="6885"/>
  </r>
  <r>
    <x v="6981"/>
    <s v="SP23"/>
    <s v="P08"/>
    <s v="G1"/>
    <x v="274"/>
    <x v="4002"/>
    <n v="199"/>
    <x v="0"/>
    <s v="Mallorie Waber"/>
    <n v="2024"/>
    <m/>
    <n v="7.73"/>
    <n v="1538.27"/>
    <x v="6886"/>
  </r>
  <r>
    <x v="6982"/>
    <s v="SP23"/>
    <s v="P09"/>
    <s v="G1"/>
    <x v="235"/>
    <x v="1112"/>
    <n v="289"/>
    <x v="0"/>
    <s v="Mallorie Waber"/>
    <n v="2023"/>
    <m/>
    <n v="3.68"/>
    <n v="1063.52"/>
    <x v="6887"/>
  </r>
  <r>
    <x v="6983"/>
    <s v="SP23"/>
    <s v="P10"/>
    <s v="G6"/>
    <x v="26"/>
    <x v="3391"/>
    <n v="914"/>
    <x v="0"/>
    <s v="Mallorie Waber"/>
    <n v="2023"/>
    <m/>
    <n v="8.2200000000000006"/>
    <n v="7513.0800000000008"/>
    <x v="6888"/>
  </r>
  <r>
    <x v="6984"/>
    <s v="SP23"/>
    <s v="P10"/>
    <s v="G2"/>
    <x v="57"/>
    <x v="4003"/>
    <n v="732"/>
    <x v="0"/>
    <s v="Mallorie Waber"/>
    <n v="2024"/>
    <m/>
    <n v="8.2200000000000006"/>
    <n v="6017.0400000000009"/>
    <x v="6889"/>
  </r>
  <r>
    <x v="6985"/>
    <s v="SP23"/>
    <s v="P10"/>
    <s v="G2"/>
    <x v="176"/>
    <x v="3398"/>
    <n v="148"/>
    <x v="0"/>
    <s v="Mallorie Waber"/>
    <n v="2023"/>
    <m/>
    <n v="8.2200000000000006"/>
    <n v="1216.5600000000002"/>
    <x v="6890"/>
  </r>
  <r>
    <x v="6986"/>
    <s v="SP23"/>
    <s v="P10"/>
    <s v="G2"/>
    <x v="124"/>
    <x v="2477"/>
    <n v="320"/>
    <x v="0"/>
    <s v="Mallorie Waber"/>
    <n v="2023"/>
    <m/>
    <n v="8.2200000000000006"/>
    <n v="2630.4"/>
    <x v="6891"/>
  </r>
  <r>
    <x v="6987"/>
    <s v="SP23"/>
    <s v="P10"/>
    <s v="G6"/>
    <x v="239"/>
    <x v="664"/>
    <n v="196"/>
    <x v="0"/>
    <s v="Mallorie Waber"/>
    <n v="2023"/>
    <m/>
    <n v="8.2200000000000006"/>
    <n v="1611.1200000000001"/>
    <x v="6892"/>
  </r>
  <r>
    <x v="6988"/>
    <s v="SP23"/>
    <s v="P11"/>
    <s v="G5"/>
    <x v="136"/>
    <x v="3066"/>
    <n v="167"/>
    <x v="0"/>
    <s v="Mallorie Waber"/>
    <n v="2023"/>
    <m/>
    <n v="10.23"/>
    <n v="1708.41"/>
    <x v="6893"/>
  </r>
  <r>
    <x v="6989"/>
    <s v="SP23"/>
    <s v="P11"/>
    <s v="G1"/>
    <x v="427"/>
    <x v="4004"/>
    <n v="38"/>
    <x v="0"/>
    <s v="Mallorie Waber"/>
    <n v="2023"/>
    <m/>
    <n v="10.23"/>
    <n v="388.74"/>
    <x v="6894"/>
  </r>
  <r>
    <x v="6990"/>
    <s v="SP23"/>
    <s v="P12"/>
    <s v="G6"/>
    <x v="226"/>
    <x v="4005"/>
    <n v="465"/>
    <x v="0"/>
    <s v="Mallorie Waber"/>
    <n v="2024"/>
    <m/>
    <n v="4.74"/>
    <n v="2204.1"/>
    <x v="6895"/>
  </r>
  <r>
    <x v="6991"/>
    <s v="SP23"/>
    <s v="P13"/>
    <s v="G6"/>
    <x v="33"/>
    <x v="2159"/>
    <n v="548"/>
    <x v="0"/>
    <s v="Mallorie Waber"/>
    <n v="2023"/>
    <m/>
    <n v="10.51"/>
    <n v="5759.48"/>
    <x v="6896"/>
  </r>
  <r>
    <x v="6992"/>
    <s v="SP23"/>
    <s v="P13"/>
    <s v="G6"/>
    <x v="127"/>
    <x v="1663"/>
    <n v="860"/>
    <x v="0"/>
    <s v="Mallorie Waber"/>
    <n v="2023"/>
    <m/>
    <n v="10.51"/>
    <n v="9038.6"/>
    <x v="6897"/>
  </r>
  <r>
    <x v="6993"/>
    <s v="SP23"/>
    <s v="P13"/>
    <s v="G4"/>
    <x v="425"/>
    <x v="3129"/>
    <n v="273"/>
    <x v="0"/>
    <s v="Mallorie Waber"/>
    <n v="2023"/>
    <m/>
    <n v="10.51"/>
    <n v="2869.23"/>
    <x v="6898"/>
  </r>
  <r>
    <x v="6994"/>
    <s v="SP23"/>
    <s v="P13"/>
    <s v="G5"/>
    <x v="289"/>
    <x v="4006"/>
    <n v="1519"/>
    <x v="0"/>
    <s v="Mallorie Waber"/>
    <n v="2023"/>
    <m/>
    <n v="10.51"/>
    <n v="15964.69"/>
    <x v="6899"/>
  </r>
  <r>
    <x v="6995"/>
    <s v="SP23"/>
    <s v="P13"/>
    <s v="G6"/>
    <x v="158"/>
    <x v="949"/>
    <n v="304"/>
    <x v="0"/>
    <s v="Mallorie Waber"/>
    <n v="2023"/>
    <m/>
    <n v="10.51"/>
    <n v="3195.04"/>
    <x v="6900"/>
  </r>
  <r>
    <x v="6996"/>
    <s v="SP23"/>
    <s v="P13"/>
    <s v="G3"/>
    <x v="448"/>
    <x v="3980"/>
    <n v="180"/>
    <x v="1"/>
    <s v="Mallorie Waber"/>
    <n v="2024"/>
    <m/>
    <n v="10.51"/>
    <n v="1891.8"/>
    <x v="6901"/>
  </r>
  <r>
    <x v="6997"/>
    <s v="SP23"/>
    <s v="P13"/>
    <s v="G5"/>
    <x v="229"/>
    <x v="2812"/>
    <n v="1192"/>
    <x v="3"/>
    <s v="Mallorie Waber"/>
    <n v="2023"/>
    <m/>
    <n v="10.51"/>
    <n v="12527.92"/>
    <x v="6902"/>
  </r>
  <r>
    <x v="6998"/>
    <s v="SP23"/>
    <s v="P13"/>
    <s v="G6"/>
    <x v="327"/>
    <x v="69"/>
    <n v="274"/>
    <x v="3"/>
    <s v="Mallorie Waber"/>
    <n v="2024"/>
    <m/>
    <n v="10.51"/>
    <n v="2879.74"/>
    <x v="6903"/>
  </r>
  <r>
    <x v="6999"/>
    <s v="SP23"/>
    <s v="P14"/>
    <s v="G6"/>
    <x v="420"/>
    <x v="1113"/>
    <n v="422"/>
    <x v="3"/>
    <s v="Mallorie Waber"/>
    <n v="2024"/>
    <m/>
    <n v="6.43"/>
    <n v="2713.46"/>
    <x v="6904"/>
  </r>
  <r>
    <x v="7000"/>
    <s v="SP23"/>
    <s v="P16"/>
    <s v="G5"/>
    <x v="396"/>
    <x v="2619"/>
    <n v="408"/>
    <x v="0"/>
    <s v="Mallorie Waber"/>
    <n v="2023"/>
    <m/>
    <n v="9.57"/>
    <n v="3904.56"/>
    <x v="6905"/>
  </r>
  <r>
    <x v="7001"/>
    <s v="SP23"/>
    <s v="P16"/>
    <s v="G6"/>
    <x v="423"/>
    <x v="2342"/>
    <n v="92"/>
    <x v="0"/>
    <s v="Mallorie Waber"/>
    <n v="2024"/>
    <m/>
    <n v="9.57"/>
    <n v="880.44"/>
    <x v="6906"/>
  </r>
  <r>
    <x v="7002"/>
    <s v="SP23"/>
    <s v="P16"/>
    <s v="G2"/>
    <x v="364"/>
    <x v="3836"/>
    <n v="274"/>
    <x v="0"/>
    <s v="Mallorie Waber"/>
    <n v="2023"/>
    <m/>
    <n v="9.57"/>
    <n v="2622.1800000000003"/>
    <x v="6907"/>
  </r>
  <r>
    <x v="7003"/>
    <s v="SP23"/>
    <s v="P17"/>
    <s v="G5"/>
    <x v="175"/>
    <x v="3756"/>
    <n v="222"/>
    <x v="0"/>
    <s v="Mallorie Waber"/>
    <n v="2023"/>
    <m/>
    <n v="8.43"/>
    <n v="1871.46"/>
    <x v="6908"/>
  </r>
  <r>
    <x v="7004"/>
    <s v="SP23"/>
    <s v="P17"/>
    <s v="G6"/>
    <x v="125"/>
    <x v="4007"/>
    <n v="64"/>
    <x v="3"/>
    <s v="Mallorie Waber"/>
    <n v="2023"/>
    <m/>
    <n v="8.43"/>
    <n v="539.52"/>
    <x v="6909"/>
  </r>
  <r>
    <x v="7005"/>
    <s v="SP23"/>
    <s v="P17"/>
    <s v="G2"/>
    <x v="117"/>
    <x v="1887"/>
    <n v="267"/>
    <x v="0"/>
    <s v="Mallorie Waber"/>
    <n v="2024"/>
    <m/>
    <n v="8.43"/>
    <n v="2250.81"/>
    <x v="6910"/>
  </r>
  <r>
    <x v="7006"/>
    <s v="SP23"/>
    <s v="P17"/>
    <s v="G5"/>
    <x v="386"/>
    <x v="114"/>
    <n v="108"/>
    <x v="0"/>
    <s v="Mallorie Waber"/>
    <n v="2023"/>
    <m/>
    <n v="8.43"/>
    <n v="910.43999999999994"/>
    <x v="6911"/>
  </r>
  <r>
    <x v="7007"/>
    <s v="SP23"/>
    <s v="P17"/>
    <s v="G6"/>
    <x v="368"/>
    <x v="719"/>
    <n v="731"/>
    <x v="0"/>
    <s v="Mallorie Waber"/>
    <n v="2023"/>
    <m/>
    <n v="8.43"/>
    <n v="6162.33"/>
    <x v="6912"/>
  </r>
  <r>
    <x v="7008"/>
    <s v="SP23"/>
    <s v="P18"/>
    <s v="G5"/>
    <x v="87"/>
    <x v="4008"/>
    <n v="1077"/>
    <x v="0"/>
    <s v="Mallorie Waber"/>
    <n v="2024"/>
    <m/>
    <n v="6.8"/>
    <n v="7323.5999999999995"/>
    <x v="6913"/>
  </r>
  <r>
    <x v="7009"/>
    <s v="SP23"/>
    <s v="P18"/>
    <s v="G1"/>
    <x v="309"/>
    <x v="1326"/>
    <n v="55"/>
    <x v="1"/>
    <s v="Mallorie Waber"/>
    <n v="2024"/>
    <m/>
    <n v="6.8"/>
    <n v="374"/>
    <x v="6914"/>
  </r>
  <r>
    <x v="7010"/>
    <s v="SP23"/>
    <s v="P18"/>
    <s v="G5"/>
    <x v="315"/>
    <x v="233"/>
    <n v="293"/>
    <x v="0"/>
    <s v="Mallorie Waber"/>
    <n v="2023"/>
    <m/>
    <n v="6.8"/>
    <n v="1992.3999999999999"/>
    <x v="6915"/>
  </r>
  <r>
    <x v="7011"/>
    <s v="SP23"/>
    <s v="P18"/>
    <s v="G6"/>
    <x v="346"/>
    <x v="2598"/>
    <n v="620"/>
    <x v="2"/>
    <s v="Mallorie Waber"/>
    <n v="2024"/>
    <m/>
    <n v="6.8"/>
    <n v="4216"/>
    <x v="6916"/>
  </r>
  <r>
    <x v="7012"/>
    <s v="SP23"/>
    <s v="P19"/>
    <s v="G4"/>
    <x v="405"/>
    <x v="3030"/>
    <n v="196"/>
    <x v="0"/>
    <s v="Mallorie Waber"/>
    <n v="2023"/>
    <m/>
    <n v="5.04"/>
    <n v="987.84"/>
    <x v="6917"/>
  </r>
  <r>
    <x v="7013"/>
    <s v="SP23"/>
    <s v="P19"/>
    <s v="G1"/>
    <x v="9"/>
    <x v="4009"/>
    <n v="93"/>
    <x v="0"/>
    <s v="Mallorie Waber"/>
    <n v="2024"/>
    <m/>
    <n v="5.04"/>
    <n v="468.72"/>
    <x v="6918"/>
  </r>
  <r>
    <x v="7014"/>
    <s v="SP23"/>
    <s v="P19"/>
    <s v="G1"/>
    <x v="397"/>
    <x v="483"/>
    <n v="90"/>
    <x v="0"/>
    <s v="Mallorie Waber"/>
    <n v="2024"/>
    <m/>
    <n v="5.04"/>
    <n v="453.6"/>
    <x v="6919"/>
  </r>
  <r>
    <x v="7015"/>
    <s v="SP23"/>
    <s v="P20"/>
    <s v="G1"/>
    <x v="284"/>
    <x v="4010"/>
    <n v="1345"/>
    <x v="0"/>
    <s v="Mallorie Waber"/>
    <n v="2024"/>
    <m/>
    <n v="2.76"/>
    <n v="3712.2"/>
    <x v="6920"/>
  </r>
  <r>
    <x v="7016"/>
    <s v="SP23"/>
    <s v="P21"/>
    <s v="G1"/>
    <x v="131"/>
    <x v="3325"/>
    <n v="303"/>
    <x v="3"/>
    <s v="Mallorie Waber"/>
    <n v="2024"/>
    <m/>
    <n v="3.32"/>
    <n v="1005.9599999999999"/>
    <x v="6921"/>
  </r>
  <r>
    <x v="7017"/>
    <s v="SP23"/>
    <s v="P21"/>
    <s v="G6"/>
    <x v="68"/>
    <x v="2767"/>
    <n v="449"/>
    <x v="1"/>
    <s v="Mallorie Waber"/>
    <n v="2024"/>
    <m/>
    <n v="3.32"/>
    <n v="1490.6799999999998"/>
    <x v="6922"/>
  </r>
  <r>
    <x v="7018"/>
    <s v="SP23"/>
    <s v="P21"/>
    <s v="G6"/>
    <x v="52"/>
    <x v="1025"/>
    <n v="655"/>
    <x v="0"/>
    <s v="Mallorie Waber"/>
    <n v="2023"/>
    <m/>
    <n v="3.32"/>
    <n v="2174.6"/>
    <x v="6923"/>
  </r>
  <r>
    <x v="7019"/>
    <s v="SP23"/>
    <s v="P21"/>
    <s v="G5"/>
    <x v="62"/>
    <x v="3085"/>
    <n v="357"/>
    <x v="0"/>
    <s v="Mallorie Waber"/>
    <n v="2023"/>
    <m/>
    <n v="3.32"/>
    <n v="1185.24"/>
    <x v="6924"/>
  </r>
  <r>
    <x v="7020"/>
    <s v="SP23"/>
    <s v="P21"/>
    <s v="G6"/>
    <x v="136"/>
    <x v="2333"/>
    <n v="422"/>
    <x v="0"/>
    <s v="Mallorie Waber"/>
    <n v="2023"/>
    <m/>
    <n v="3.32"/>
    <n v="1401.04"/>
    <x v="6925"/>
  </r>
  <r>
    <x v="7021"/>
    <s v="SP23"/>
    <s v="P22"/>
    <s v="G4"/>
    <x v="369"/>
    <x v="4011"/>
    <n v="224"/>
    <x v="0"/>
    <s v="Mallorie Waber"/>
    <n v="2023"/>
    <m/>
    <n v="2.65"/>
    <n v="593.6"/>
    <x v="6926"/>
  </r>
  <r>
    <x v="7022"/>
    <s v="SP22"/>
    <s v="P01"/>
    <s v="G4"/>
    <x v="97"/>
    <x v="4012"/>
    <n v="554"/>
    <x v="0"/>
    <s v="Jehu Rudeforth"/>
    <n v="2023"/>
    <m/>
    <n v="5.26"/>
    <n v="2914.04"/>
    <x v="6927"/>
  </r>
  <r>
    <x v="7023"/>
    <s v="SP22"/>
    <s v="P01"/>
    <s v="G5"/>
    <x v="341"/>
    <x v="3905"/>
    <n v="500"/>
    <x v="0"/>
    <s v="Jehu Rudeforth"/>
    <n v="2023"/>
    <m/>
    <n v="5.26"/>
    <n v="2630"/>
    <x v="6928"/>
  </r>
  <r>
    <x v="7024"/>
    <s v="SP22"/>
    <s v="P02"/>
    <s v="G4"/>
    <x v="356"/>
    <x v="1863"/>
    <n v="95"/>
    <x v="0"/>
    <s v="Jehu Rudeforth"/>
    <n v="2024"/>
    <m/>
    <n v="7.48"/>
    <n v="710.6"/>
    <x v="6929"/>
  </r>
  <r>
    <x v="7025"/>
    <s v="SP22"/>
    <s v="P04"/>
    <s v="G1"/>
    <x v="128"/>
    <x v="4013"/>
    <n v="1782"/>
    <x v="0"/>
    <s v="Jehu Rudeforth"/>
    <n v="2024"/>
    <m/>
    <n v="3.85"/>
    <n v="6860.7"/>
    <x v="6930"/>
  </r>
  <r>
    <x v="7026"/>
    <s v="SP22"/>
    <s v="P04"/>
    <s v="G6"/>
    <x v="375"/>
    <x v="762"/>
    <n v="796"/>
    <x v="3"/>
    <s v="Jehu Rudeforth"/>
    <n v="2024"/>
    <m/>
    <n v="3.85"/>
    <n v="3064.6"/>
    <x v="6931"/>
  </r>
  <r>
    <x v="7027"/>
    <s v="SP22"/>
    <s v="P04"/>
    <s v="G5"/>
    <x v="434"/>
    <x v="625"/>
    <n v="466"/>
    <x v="0"/>
    <s v="Jehu Rudeforth"/>
    <n v="2024"/>
    <m/>
    <n v="3.85"/>
    <n v="1794.1000000000001"/>
    <x v="6932"/>
  </r>
  <r>
    <x v="7028"/>
    <s v="SP22"/>
    <s v="P05"/>
    <s v="G6"/>
    <x v="310"/>
    <x v="1251"/>
    <n v="1212"/>
    <x v="0"/>
    <s v="Jehu Rudeforth"/>
    <n v="2024"/>
    <m/>
    <n v="5.72"/>
    <n v="6932.6399999999994"/>
    <x v="6933"/>
  </r>
  <r>
    <x v="7029"/>
    <s v="SP22"/>
    <s v="P05"/>
    <s v="G6"/>
    <x v="40"/>
    <x v="2308"/>
    <n v="760"/>
    <x v="0"/>
    <s v="Jehu Rudeforth"/>
    <n v="2023"/>
    <m/>
    <n v="5.72"/>
    <n v="4347.2"/>
    <x v="5843"/>
  </r>
  <r>
    <x v="7030"/>
    <s v="SP22"/>
    <s v="P05"/>
    <s v="G1"/>
    <x v="186"/>
    <x v="4014"/>
    <n v="781"/>
    <x v="2"/>
    <s v="Jehu Rudeforth"/>
    <n v="2024"/>
    <m/>
    <n v="5.72"/>
    <n v="4467.32"/>
    <x v="6934"/>
  </r>
  <r>
    <x v="7031"/>
    <s v="SP22"/>
    <s v="P05"/>
    <s v="G6"/>
    <x v="169"/>
    <x v="2367"/>
    <n v="251"/>
    <x v="1"/>
    <s v="Jehu Rudeforth"/>
    <n v="2024"/>
    <m/>
    <n v="5.72"/>
    <n v="1435.72"/>
    <x v="6935"/>
  </r>
  <r>
    <x v="7032"/>
    <s v="SP22"/>
    <s v="P05"/>
    <s v="G1"/>
    <x v="2"/>
    <x v="4000"/>
    <n v="814"/>
    <x v="0"/>
    <s v="Jehu Rudeforth"/>
    <n v="2024"/>
    <m/>
    <n v="5.72"/>
    <n v="4656.08"/>
    <x v="6936"/>
  </r>
  <r>
    <x v="7033"/>
    <s v="SP22"/>
    <s v="P05"/>
    <s v="G5"/>
    <x v="149"/>
    <x v="891"/>
    <n v="1091"/>
    <x v="0"/>
    <s v="Jehu Rudeforth"/>
    <n v="2023"/>
    <m/>
    <n v="5.72"/>
    <n v="6240.5199999999995"/>
    <x v="6937"/>
  </r>
  <r>
    <x v="7034"/>
    <s v="SP22"/>
    <s v="P07"/>
    <s v="G2"/>
    <x v="135"/>
    <x v="3608"/>
    <n v="233"/>
    <x v="0"/>
    <s v="Jehu Rudeforth"/>
    <n v="2023"/>
    <m/>
    <n v="9.94"/>
    <n v="2316.02"/>
    <x v="6938"/>
  </r>
  <r>
    <x v="7035"/>
    <s v="SP22"/>
    <s v="P07"/>
    <s v="G1"/>
    <x v="147"/>
    <x v="529"/>
    <n v="213"/>
    <x v="0"/>
    <s v="Jehu Rudeforth"/>
    <n v="2023"/>
    <m/>
    <n v="9.94"/>
    <n v="2117.2199999999998"/>
    <x v="6939"/>
  </r>
  <r>
    <x v="7036"/>
    <s v="SP22"/>
    <s v="P08"/>
    <s v="G2"/>
    <x v="46"/>
    <x v="1891"/>
    <n v="770"/>
    <x v="0"/>
    <s v="Jehu Rudeforth"/>
    <n v="2024"/>
    <m/>
    <n v="7.73"/>
    <n v="5952.1"/>
    <x v="6940"/>
  </r>
  <r>
    <x v="7037"/>
    <s v="SP22"/>
    <s v="P08"/>
    <s v="G6"/>
    <x v="328"/>
    <x v="2323"/>
    <n v="274"/>
    <x v="0"/>
    <s v="Jehu Rudeforth"/>
    <n v="2023"/>
    <m/>
    <n v="7.73"/>
    <n v="2118.02"/>
    <x v="6941"/>
  </r>
  <r>
    <x v="7038"/>
    <s v="SP22"/>
    <s v="P08"/>
    <s v="G1"/>
    <x v="223"/>
    <x v="946"/>
    <n v="250"/>
    <x v="0"/>
    <s v="Jehu Rudeforth"/>
    <n v="2023"/>
    <m/>
    <n v="7.73"/>
    <n v="1932.5"/>
    <x v="6942"/>
  </r>
  <r>
    <x v="7039"/>
    <s v="SP22"/>
    <s v="P08"/>
    <s v="G2"/>
    <x v="289"/>
    <x v="1987"/>
    <n v="250"/>
    <x v="0"/>
    <s v="Jehu Rudeforth"/>
    <n v="2023"/>
    <m/>
    <n v="7.73"/>
    <n v="1932.5"/>
    <x v="3339"/>
  </r>
  <r>
    <x v="7040"/>
    <s v="SP22"/>
    <s v="P10"/>
    <s v="G1"/>
    <x v="383"/>
    <x v="1364"/>
    <n v="401"/>
    <x v="0"/>
    <s v="Jehu Rudeforth"/>
    <n v="2023"/>
    <m/>
    <n v="8.2200000000000006"/>
    <n v="3296.2200000000003"/>
    <x v="6943"/>
  </r>
  <r>
    <x v="7041"/>
    <s v="SP22"/>
    <s v="P10"/>
    <s v="G2"/>
    <x v="321"/>
    <x v="2430"/>
    <n v="541"/>
    <x v="0"/>
    <s v="Jehu Rudeforth"/>
    <n v="2024"/>
    <m/>
    <n v="8.2200000000000006"/>
    <n v="4447.0200000000004"/>
    <x v="6944"/>
  </r>
  <r>
    <x v="7042"/>
    <s v="SP22"/>
    <s v="P10"/>
    <s v="G6"/>
    <x v="68"/>
    <x v="4015"/>
    <n v="683"/>
    <x v="1"/>
    <s v="Jehu Rudeforth"/>
    <n v="2024"/>
    <m/>
    <n v="8.2200000000000006"/>
    <n v="5614.26"/>
    <x v="6945"/>
  </r>
  <r>
    <x v="7043"/>
    <s v="SP22"/>
    <s v="P10"/>
    <s v="G1"/>
    <x v="162"/>
    <x v="4016"/>
    <n v="839"/>
    <x v="0"/>
    <s v="Jehu Rudeforth"/>
    <n v="2023"/>
    <m/>
    <n v="8.2200000000000006"/>
    <n v="6896.5800000000008"/>
    <x v="6946"/>
  </r>
  <r>
    <x v="7044"/>
    <s v="SP22"/>
    <s v="P10"/>
    <s v="G4"/>
    <x v="294"/>
    <x v="655"/>
    <n v="25"/>
    <x v="3"/>
    <s v="Jehu Rudeforth"/>
    <n v="2024"/>
    <m/>
    <n v="8.2200000000000006"/>
    <n v="205.50000000000003"/>
    <x v="6947"/>
  </r>
  <r>
    <x v="7045"/>
    <s v="SP22"/>
    <s v="P10"/>
    <s v="G5"/>
    <x v="261"/>
    <x v="3571"/>
    <n v="205"/>
    <x v="0"/>
    <s v="Jehu Rudeforth"/>
    <n v="2024"/>
    <m/>
    <n v="8.2200000000000006"/>
    <n v="1685.1000000000001"/>
    <x v="6948"/>
  </r>
  <r>
    <x v="7046"/>
    <s v="SP22"/>
    <s v="P11"/>
    <s v="G1"/>
    <x v="80"/>
    <x v="4017"/>
    <n v="646"/>
    <x v="0"/>
    <s v="Jehu Rudeforth"/>
    <n v="2024"/>
    <m/>
    <n v="10.23"/>
    <n v="6608.58"/>
    <x v="6949"/>
  </r>
  <r>
    <x v="7047"/>
    <s v="SP22"/>
    <s v="P11"/>
    <s v="G5"/>
    <x v="231"/>
    <x v="3741"/>
    <n v="380"/>
    <x v="1"/>
    <s v="Jehu Rudeforth"/>
    <n v="2024"/>
    <m/>
    <n v="10.23"/>
    <n v="3887.4"/>
    <x v="6950"/>
  </r>
  <r>
    <x v="7048"/>
    <s v="SP22"/>
    <s v="P11"/>
    <s v="G5"/>
    <x v="143"/>
    <x v="1431"/>
    <n v="149"/>
    <x v="0"/>
    <s v="Jehu Rudeforth"/>
    <n v="2023"/>
    <m/>
    <n v="10.23"/>
    <n v="1524.27"/>
    <x v="3377"/>
  </r>
  <r>
    <x v="7049"/>
    <s v="SP22"/>
    <s v="P12"/>
    <s v="G2"/>
    <x v="135"/>
    <x v="4018"/>
    <n v="675"/>
    <x v="0"/>
    <s v="Jehu Rudeforth"/>
    <n v="2023"/>
    <m/>
    <n v="4.74"/>
    <n v="3199.5"/>
    <x v="6951"/>
  </r>
  <r>
    <x v="7050"/>
    <s v="SP22"/>
    <s v="P12"/>
    <s v="G4"/>
    <x v="182"/>
    <x v="4019"/>
    <n v="314"/>
    <x v="0"/>
    <s v="Jehu Rudeforth"/>
    <n v="2023"/>
    <m/>
    <n v="4.74"/>
    <n v="1488.3600000000001"/>
    <x v="6952"/>
  </r>
  <r>
    <x v="7051"/>
    <s v="SP22"/>
    <s v="P12"/>
    <s v="G5"/>
    <x v="38"/>
    <x v="2511"/>
    <n v="170"/>
    <x v="0"/>
    <s v="Jehu Rudeforth"/>
    <n v="2024"/>
    <m/>
    <n v="4.74"/>
    <n v="805.80000000000007"/>
    <x v="6953"/>
  </r>
  <r>
    <x v="7052"/>
    <s v="SP22"/>
    <s v="P12"/>
    <s v="G6"/>
    <x v="185"/>
    <x v="1294"/>
    <n v="650"/>
    <x v="0"/>
    <s v="Jehu Rudeforth"/>
    <n v="2023"/>
    <m/>
    <n v="4.74"/>
    <n v="3081"/>
    <x v="6954"/>
  </r>
  <r>
    <x v="7053"/>
    <s v="SP22"/>
    <s v="P13"/>
    <s v="G1"/>
    <x v="1"/>
    <x v="4020"/>
    <n v="842"/>
    <x v="0"/>
    <s v="Jehu Rudeforth"/>
    <n v="2023"/>
    <m/>
    <n v="10.51"/>
    <n v="8849.42"/>
    <x v="6955"/>
  </r>
  <r>
    <x v="7054"/>
    <s v="SP22"/>
    <s v="P13"/>
    <s v="G4"/>
    <x v="147"/>
    <x v="2022"/>
    <n v="98"/>
    <x v="0"/>
    <s v="Jehu Rudeforth"/>
    <n v="2023"/>
    <m/>
    <n v="10.51"/>
    <n v="1029.98"/>
    <x v="6956"/>
  </r>
  <r>
    <x v="7055"/>
    <s v="SP22"/>
    <s v="P13"/>
    <s v="G2"/>
    <x v="369"/>
    <x v="3392"/>
    <n v="1027"/>
    <x v="0"/>
    <s v="Jehu Rudeforth"/>
    <n v="2023"/>
    <m/>
    <n v="10.51"/>
    <n v="10793.77"/>
    <x v="6957"/>
  </r>
  <r>
    <x v="7056"/>
    <s v="SP22"/>
    <s v="P13"/>
    <s v="G5"/>
    <x v="119"/>
    <x v="4021"/>
    <n v="987"/>
    <x v="2"/>
    <s v="Jehu Rudeforth"/>
    <n v="2024"/>
    <m/>
    <n v="10.51"/>
    <n v="10373.369999999999"/>
    <x v="6958"/>
  </r>
  <r>
    <x v="7057"/>
    <s v="SP22"/>
    <s v="P13"/>
    <s v="G5"/>
    <x v="146"/>
    <x v="4022"/>
    <n v="2030"/>
    <x v="0"/>
    <s v="Jehu Rudeforth"/>
    <n v="2024"/>
    <m/>
    <n v="10.51"/>
    <n v="21335.3"/>
    <x v="6959"/>
  </r>
  <r>
    <x v="7058"/>
    <s v="SP22"/>
    <s v="P13"/>
    <s v="G6"/>
    <x v="80"/>
    <x v="4023"/>
    <n v="43"/>
    <x v="0"/>
    <s v="Jehu Rudeforth"/>
    <n v="2024"/>
    <m/>
    <n v="10.51"/>
    <n v="451.93"/>
    <x v="6960"/>
  </r>
  <r>
    <x v="7059"/>
    <s v="SP22"/>
    <s v="P14"/>
    <s v="G6"/>
    <x v="308"/>
    <x v="2903"/>
    <n v="169"/>
    <x v="0"/>
    <s v="Jehu Rudeforth"/>
    <n v="2024"/>
    <m/>
    <n v="6.43"/>
    <n v="1086.6699999999998"/>
    <x v="6961"/>
  </r>
  <r>
    <x v="7060"/>
    <s v="SP22"/>
    <s v="P14"/>
    <s v="G4"/>
    <x v="145"/>
    <x v="4024"/>
    <n v="248"/>
    <x v="0"/>
    <s v="Jehu Rudeforth"/>
    <n v="2023"/>
    <m/>
    <n v="6.43"/>
    <n v="1594.6399999999999"/>
    <x v="6962"/>
  </r>
  <r>
    <x v="7061"/>
    <s v="SP22"/>
    <s v="P16"/>
    <s v="G1"/>
    <x v="99"/>
    <x v="4025"/>
    <n v="615"/>
    <x v="0"/>
    <s v="Jehu Rudeforth"/>
    <n v="2023"/>
    <m/>
    <n v="9.57"/>
    <n v="5885.55"/>
    <x v="6963"/>
  </r>
  <r>
    <x v="7062"/>
    <s v="SP22"/>
    <s v="P16"/>
    <s v="G6"/>
    <x v="59"/>
    <x v="2913"/>
    <n v="206"/>
    <x v="0"/>
    <s v="Jehu Rudeforth"/>
    <n v="2024"/>
    <m/>
    <n v="9.57"/>
    <n v="1971.42"/>
    <x v="6964"/>
  </r>
  <r>
    <x v="7063"/>
    <s v="SP22"/>
    <s v="P16"/>
    <s v="G2"/>
    <x v="146"/>
    <x v="4026"/>
    <n v="803"/>
    <x v="0"/>
    <s v="Jehu Rudeforth"/>
    <n v="2024"/>
    <m/>
    <n v="9.57"/>
    <n v="7684.71"/>
    <x v="6965"/>
  </r>
  <r>
    <x v="7064"/>
    <s v="SP22"/>
    <s v="P16"/>
    <s v="G6"/>
    <x v="89"/>
    <x v="4027"/>
    <n v="829"/>
    <x v="0"/>
    <s v="Jehu Rudeforth"/>
    <n v="2023"/>
    <m/>
    <n v="9.57"/>
    <n v="7933.5300000000007"/>
    <x v="6966"/>
  </r>
  <r>
    <x v="7065"/>
    <s v="SP22"/>
    <s v="P17"/>
    <s v="G2"/>
    <x v="216"/>
    <x v="283"/>
    <n v="776"/>
    <x v="0"/>
    <s v="Jehu Rudeforth"/>
    <n v="2024"/>
    <m/>
    <n v="8.43"/>
    <n v="6541.6799999999994"/>
    <x v="6967"/>
  </r>
  <r>
    <x v="7066"/>
    <s v="SP22"/>
    <s v="P17"/>
    <s v="G1"/>
    <x v="419"/>
    <x v="4028"/>
    <n v="877"/>
    <x v="0"/>
    <s v="Jehu Rudeforth"/>
    <n v="2024"/>
    <m/>
    <n v="8.43"/>
    <n v="7393.11"/>
    <x v="6968"/>
  </r>
  <r>
    <x v="7067"/>
    <s v="SP22"/>
    <s v="P17"/>
    <s v="G6"/>
    <x v="241"/>
    <x v="3108"/>
    <n v="731"/>
    <x v="0"/>
    <s v="Jehu Rudeforth"/>
    <n v="2024"/>
    <m/>
    <n v="8.43"/>
    <n v="6162.33"/>
    <x v="6969"/>
  </r>
  <r>
    <x v="7068"/>
    <s v="SP22"/>
    <s v="P17"/>
    <s v="G2"/>
    <x v="432"/>
    <x v="801"/>
    <n v="50"/>
    <x v="2"/>
    <s v="Jehu Rudeforth"/>
    <n v="2024"/>
    <m/>
    <n v="8.43"/>
    <n v="421.5"/>
    <x v="6970"/>
  </r>
  <r>
    <x v="7069"/>
    <s v="SP22"/>
    <s v="P18"/>
    <s v="G6"/>
    <x v="185"/>
    <x v="3142"/>
    <n v="355"/>
    <x v="0"/>
    <s v="Jehu Rudeforth"/>
    <n v="2023"/>
    <m/>
    <n v="6.8"/>
    <n v="2414"/>
    <x v="6971"/>
  </r>
  <r>
    <x v="7070"/>
    <s v="SP22"/>
    <s v="P18"/>
    <s v="G1"/>
    <x v="422"/>
    <x v="4029"/>
    <n v="413"/>
    <x v="0"/>
    <s v="Jehu Rudeforth"/>
    <n v="2023"/>
    <m/>
    <n v="6.8"/>
    <n v="2808.4"/>
    <x v="6972"/>
  </r>
  <r>
    <x v="7071"/>
    <s v="SP22"/>
    <s v="P18"/>
    <s v="G1"/>
    <x v="5"/>
    <x v="4030"/>
    <n v="537"/>
    <x v="1"/>
    <s v="Jehu Rudeforth"/>
    <n v="2024"/>
    <m/>
    <n v="6.8"/>
    <n v="3651.6"/>
    <x v="6973"/>
  </r>
  <r>
    <x v="7072"/>
    <s v="SP22"/>
    <s v="P18"/>
    <s v="G2"/>
    <x v="352"/>
    <x v="3890"/>
    <n v="496"/>
    <x v="1"/>
    <s v="Jehu Rudeforth"/>
    <n v="2024"/>
    <m/>
    <n v="6.8"/>
    <n v="3372.7999999999997"/>
    <x v="6974"/>
  </r>
  <r>
    <x v="7073"/>
    <s v="SP22"/>
    <s v="P18"/>
    <s v="G6"/>
    <x v="153"/>
    <x v="1168"/>
    <n v="469"/>
    <x v="0"/>
    <s v="Jehu Rudeforth"/>
    <n v="2023"/>
    <m/>
    <n v="6.8"/>
    <n v="3189.2"/>
    <x v="6975"/>
  </r>
  <r>
    <x v="7074"/>
    <s v="SP22"/>
    <s v="P19"/>
    <s v="G5"/>
    <x v="268"/>
    <x v="4031"/>
    <n v="267"/>
    <x v="0"/>
    <s v="Jehu Rudeforth"/>
    <n v="2024"/>
    <m/>
    <n v="5.04"/>
    <n v="1345.68"/>
    <x v="6976"/>
  </r>
  <r>
    <x v="7075"/>
    <s v="SP22"/>
    <s v="P19"/>
    <s v="G5"/>
    <x v="397"/>
    <x v="825"/>
    <n v="187"/>
    <x v="0"/>
    <s v="Jehu Rudeforth"/>
    <n v="2024"/>
    <m/>
    <n v="5.04"/>
    <n v="942.48"/>
    <x v="6977"/>
  </r>
  <r>
    <x v="7076"/>
    <s v="SP22"/>
    <s v="P21"/>
    <s v="G1"/>
    <x v="42"/>
    <x v="4032"/>
    <n v="234"/>
    <x v="0"/>
    <s v="Jehu Rudeforth"/>
    <n v="2023"/>
    <m/>
    <n v="3.32"/>
    <n v="776.88"/>
    <x v="6978"/>
  </r>
  <r>
    <x v="7077"/>
    <s v="SP22"/>
    <s v="P21"/>
    <s v="G6"/>
    <x v="171"/>
    <x v="1786"/>
    <n v="172"/>
    <x v="2"/>
    <s v="Jehu Rudeforth"/>
    <n v="2024"/>
    <m/>
    <n v="3.32"/>
    <n v="571.04"/>
    <x v="6979"/>
  </r>
  <r>
    <x v="7078"/>
    <s v="SP22"/>
    <s v="P21"/>
    <s v="G1"/>
    <x v="39"/>
    <x v="2341"/>
    <n v="245"/>
    <x v="2"/>
    <s v="Jehu Rudeforth"/>
    <n v="2024"/>
    <m/>
    <n v="3.32"/>
    <n v="813.4"/>
    <x v="6980"/>
  </r>
  <r>
    <x v="7079"/>
    <s v="SP22"/>
    <s v="P21"/>
    <s v="G1"/>
    <x v="26"/>
    <x v="1152"/>
    <n v="511"/>
    <x v="0"/>
    <s v="Jehu Rudeforth"/>
    <n v="2023"/>
    <m/>
    <n v="3.32"/>
    <n v="1696.52"/>
    <x v="6981"/>
  </r>
  <r>
    <x v="7080"/>
    <s v="SP22"/>
    <s v="P21"/>
    <s v="G1"/>
    <x v="428"/>
    <x v="163"/>
    <n v="118"/>
    <x v="0"/>
    <s v="Jehu Rudeforth"/>
    <n v="2024"/>
    <m/>
    <n v="3.32"/>
    <n v="391.76"/>
    <x v="6982"/>
  </r>
  <r>
    <x v="7081"/>
    <s v="SP22"/>
    <s v="P22"/>
    <s v="G1"/>
    <x v="143"/>
    <x v="1447"/>
    <n v="309"/>
    <x v="0"/>
    <s v="Jehu Rudeforth"/>
    <n v="2023"/>
    <m/>
    <n v="2.65"/>
    <n v="818.85"/>
    <x v="6983"/>
  </r>
  <r>
    <x v="7082"/>
    <s v="SP22"/>
    <s v="P22"/>
    <s v="G4"/>
    <x v="262"/>
    <x v="1240"/>
    <n v="256"/>
    <x v="0"/>
    <s v="Jehu Rudeforth"/>
    <n v="2023"/>
    <m/>
    <n v="2.65"/>
    <n v="678.4"/>
    <x v="6984"/>
  </r>
  <r>
    <x v="7083"/>
    <s v="SP22"/>
    <s v="P22"/>
    <s v="G1"/>
    <x v="88"/>
    <x v="204"/>
    <n v="104"/>
    <x v="0"/>
    <s v="Jehu Rudeforth"/>
    <n v="2023"/>
    <m/>
    <n v="2.65"/>
    <n v="275.59999999999997"/>
    <x v="6985"/>
  </r>
  <r>
    <x v="7084"/>
    <s v="SP22"/>
    <s v="P22"/>
    <s v="G2"/>
    <x v="164"/>
    <x v="1660"/>
    <n v="247"/>
    <x v="0"/>
    <s v="Jehu Rudeforth"/>
    <n v="2023"/>
    <m/>
    <n v="2.65"/>
    <n v="654.54999999999995"/>
    <x v="6986"/>
  </r>
  <r>
    <x v="7085"/>
    <s v="SP22"/>
    <s v="P22"/>
    <s v="G6"/>
    <x v="163"/>
    <x v="3711"/>
    <n v="258"/>
    <x v="0"/>
    <s v="Jehu Rudeforth"/>
    <n v="2023"/>
    <m/>
    <n v="2.65"/>
    <n v="683.69999999999993"/>
    <x v="6987"/>
  </r>
  <r>
    <x v="7086"/>
    <s v="SP22"/>
    <s v="P22"/>
    <s v="G6"/>
    <x v="197"/>
    <x v="1721"/>
    <n v="181"/>
    <x v="0"/>
    <s v="Jehu Rudeforth"/>
    <n v="2023"/>
    <m/>
    <n v="2.65"/>
    <n v="479.65"/>
    <x v="6988"/>
  </r>
  <r>
    <x v="7087"/>
    <s v="SP22"/>
    <s v="P01"/>
    <s v="G6"/>
    <x v="214"/>
    <x v="4033"/>
    <n v="45"/>
    <x v="3"/>
    <s v="Jehu Rudeforth"/>
    <n v="2024"/>
    <m/>
    <n v="5.26"/>
    <n v="236.7"/>
    <x v="6989"/>
  </r>
  <r>
    <x v="7088"/>
    <s v="SP22"/>
    <s v="P01"/>
    <s v="G2"/>
    <x v="105"/>
    <x v="4034"/>
    <n v="480"/>
    <x v="1"/>
    <s v="Jehu Rudeforth"/>
    <n v="2024"/>
    <m/>
    <n v="5.26"/>
    <n v="2524.7999999999997"/>
    <x v="6990"/>
  </r>
  <r>
    <x v="7089"/>
    <s v="SP22"/>
    <s v="P04"/>
    <s v="G2"/>
    <x v="428"/>
    <x v="1496"/>
    <n v="437"/>
    <x v="0"/>
    <s v="Jehu Rudeforth"/>
    <n v="2024"/>
    <m/>
    <n v="3.85"/>
    <n v="1682.45"/>
    <x v="6991"/>
  </r>
  <r>
    <x v="7090"/>
    <s v="SP22"/>
    <s v="P04"/>
    <s v="G4"/>
    <x v="391"/>
    <x v="4035"/>
    <n v="2586"/>
    <x v="0"/>
    <s v="Jehu Rudeforth"/>
    <n v="2024"/>
    <m/>
    <n v="3.85"/>
    <n v="9956.1"/>
    <x v="6992"/>
  </r>
  <r>
    <x v="7091"/>
    <s v="SP22"/>
    <s v="P05"/>
    <s v="G6"/>
    <x v="279"/>
    <x v="4036"/>
    <n v="153"/>
    <x v="0"/>
    <s v="Jehu Rudeforth"/>
    <n v="2023"/>
    <m/>
    <n v="5.72"/>
    <n v="875.16"/>
    <x v="6993"/>
  </r>
  <r>
    <x v="7092"/>
    <s v="SP22"/>
    <s v="P05"/>
    <s v="G6"/>
    <x v="177"/>
    <x v="4037"/>
    <n v="814"/>
    <x v="0"/>
    <s v="Jehu Rudeforth"/>
    <n v="2023"/>
    <m/>
    <n v="5.72"/>
    <n v="4656.08"/>
    <x v="6994"/>
  </r>
  <r>
    <x v="7093"/>
    <s v="SP22"/>
    <s v="P06"/>
    <s v="G5"/>
    <x v="113"/>
    <x v="2671"/>
    <n v="120"/>
    <x v="0"/>
    <s v="Jehu Rudeforth"/>
    <n v="2023"/>
    <m/>
    <n v="6.31"/>
    <n v="757.19999999999993"/>
    <x v="6995"/>
  </r>
  <r>
    <x v="7094"/>
    <s v="SP22"/>
    <s v="P06"/>
    <s v="G2"/>
    <x v="365"/>
    <x v="2900"/>
    <n v="119"/>
    <x v="2"/>
    <s v="Jehu Rudeforth"/>
    <n v="2024"/>
    <m/>
    <n v="6.31"/>
    <n v="750.89"/>
    <x v="6996"/>
  </r>
  <r>
    <x v="7095"/>
    <s v="SP22"/>
    <s v="P07"/>
    <s v="G1"/>
    <x v="395"/>
    <x v="1504"/>
    <n v="141"/>
    <x v="0"/>
    <s v="Jehu Rudeforth"/>
    <n v="2024"/>
    <m/>
    <n v="9.94"/>
    <n v="1401.54"/>
    <x v="6997"/>
  </r>
  <r>
    <x v="7096"/>
    <s v="SP22"/>
    <s v="P09"/>
    <s v="G1"/>
    <x v="168"/>
    <x v="2688"/>
    <n v="42"/>
    <x v="0"/>
    <s v="Jehu Rudeforth"/>
    <n v="2024"/>
    <m/>
    <n v="3.68"/>
    <n v="154.56"/>
    <x v="6998"/>
  </r>
  <r>
    <x v="7097"/>
    <s v="SP22"/>
    <s v="P09"/>
    <s v="G3"/>
    <x v="120"/>
    <x v="3178"/>
    <n v="29"/>
    <x v="0"/>
    <s v="Jehu Rudeforth"/>
    <n v="2023"/>
    <m/>
    <n v="3.68"/>
    <n v="106.72"/>
    <x v="6999"/>
  </r>
  <r>
    <x v="7098"/>
    <s v="SP22"/>
    <s v="P10"/>
    <s v="G2"/>
    <x v="271"/>
    <x v="4038"/>
    <n v="646"/>
    <x v="2"/>
    <s v="Jehu Rudeforth"/>
    <n v="2024"/>
    <m/>
    <n v="8.2200000000000006"/>
    <n v="5310.1200000000008"/>
    <x v="7000"/>
  </r>
  <r>
    <x v="7099"/>
    <s v="SP22"/>
    <s v="P10"/>
    <s v="G6"/>
    <x v="202"/>
    <x v="3967"/>
    <n v="750"/>
    <x v="0"/>
    <s v="Jehu Rudeforth"/>
    <n v="2023"/>
    <m/>
    <n v="8.2200000000000006"/>
    <n v="6165.0000000000009"/>
    <x v="7001"/>
  </r>
  <r>
    <x v="7100"/>
    <s v="SP22"/>
    <s v="P10"/>
    <s v="G2"/>
    <x v="445"/>
    <x v="3728"/>
    <n v="586"/>
    <x v="0"/>
    <s v="Jehu Rudeforth"/>
    <n v="2024"/>
    <m/>
    <n v="8.2200000000000006"/>
    <n v="4816.92"/>
    <x v="7002"/>
  </r>
  <r>
    <x v="7101"/>
    <s v="SP22"/>
    <s v="P10"/>
    <s v="G4"/>
    <x v="240"/>
    <x v="1999"/>
    <n v="565"/>
    <x v="0"/>
    <s v="Jehu Rudeforth"/>
    <n v="2023"/>
    <m/>
    <n v="8.2200000000000006"/>
    <n v="4644.3"/>
    <x v="7003"/>
  </r>
  <r>
    <x v="7102"/>
    <s v="SP22"/>
    <s v="P10"/>
    <s v="G5"/>
    <x v="139"/>
    <x v="4039"/>
    <n v="80"/>
    <x v="0"/>
    <s v="Jehu Rudeforth"/>
    <n v="2024"/>
    <m/>
    <n v="8.2200000000000006"/>
    <n v="657.6"/>
    <x v="7004"/>
  </r>
  <r>
    <x v="7103"/>
    <s v="SP22"/>
    <s v="P10"/>
    <s v="G6"/>
    <x v="230"/>
    <x v="4040"/>
    <n v="452"/>
    <x v="0"/>
    <s v="Jehu Rudeforth"/>
    <n v="2023"/>
    <m/>
    <n v="8.2200000000000006"/>
    <n v="3715.4400000000005"/>
    <x v="7005"/>
  </r>
  <r>
    <x v="7104"/>
    <s v="SP22"/>
    <s v="P10"/>
    <s v="G3"/>
    <x v="46"/>
    <x v="4041"/>
    <n v="1123"/>
    <x v="0"/>
    <s v="Jehu Rudeforth"/>
    <n v="2024"/>
    <m/>
    <n v="8.2200000000000006"/>
    <n v="9231.0600000000013"/>
    <x v="7006"/>
  </r>
  <r>
    <x v="7105"/>
    <s v="SP22"/>
    <s v="P10"/>
    <s v="G4"/>
    <x v="34"/>
    <x v="1668"/>
    <n v="4"/>
    <x v="0"/>
    <s v="Jehu Rudeforth"/>
    <n v="2023"/>
    <m/>
    <n v="8.2200000000000006"/>
    <n v="32.880000000000003"/>
    <x v="7007"/>
  </r>
  <r>
    <x v="7106"/>
    <s v="SP22"/>
    <s v="P10"/>
    <s v="G5"/>
    <x v="126"/>
    <x v="4042"/>
    <n v="302"/>
    <x v="0"/>
    <s v="Jehu Rudeforth"/>
    <n v="2023"/>
    <m/>
    <n v="8.2200000000000006"/>
    <n v="2482.44"/>
    <x v="7008"/>
  </r>
  <r>
    <x v="7107"/>
    <s v="SP22"/>
    <s v="P10"/>
    <s v="G2"/>
    <x v="136"/>
    <x v="3902"/>
    <n v="827"/>
    <x v="0"/>
    <s v="Jehu Rudeforth"/>
    <n v="2023"/>
    <m/>
    <n v="8.2200000000000006"/>
    <n v="6797.9400000000005"/>
    <x v="7009"/>
  </r>
  <r>
    <x v="7108"/>
    <s v="SP22"/>
    <s v="P10"/>
    <s v="G4"/>
    <x v="93"/>
    <x v="1572"/>
    <n v="199"/>
    <x v="0"/>
    <s v="Jehu Rudeforth"/>
    <n v="2023"/>
    <m/>
    <n v="8.2200000000000006"/>
    <n v="1635.7800000000002"/>
    <x v="7010"/>
  </r>
  <r>
    <x v="7109"/>
    <s v="SP22"/>
    <s v="P11"/>
    <s v="G1"/>
    <x v="228"/>
    <x v="2664"/>
    <n v="378"/>
    <x v="0"/>
    <s v="Jehu Rudeforth"/>
    <n v="2023"/>
    <m/>
    <n v="10.23"/>
    <n v="3866.94"/>
    <x v="7011"/>
  </r>
  <r>
    <x v="7110"/>
    <s v="SP22"/>
    <s v="P11"/>
    <s v="G2"/>
    <x v="110"/>
    <x v="2658"/>
    <n v="307"/>
    <x v="1"/>
    <s v="Jehu Rudeforth"/>
    <n v="2024"/>
    <m/>
    <n v="10.23"/>
    <n v="3140.61"/>
    <x v="7012"/>
  </r>
  <r>
    <x v="7111"/>
    <s v="SP22"/>
    <s v="P11"/>
    <s v="G5"/>
    <x v="149"/>
    <x v="3698"/>
    <n v="470"/>
    <x v="0"/>
    <s v="Jehu Rudeforth"/>
    <n v="2023"/>
    <m/>
    <n v="10.23"/>
    <n v="4808.1000000000004"/>
    <x v="7013"/>
  </r>
  <r>
    <x v="7112"/>
    <s v="SP22"/>
    <s v="P12"/>
    <s v="G4"/>
    <x v="328"/>
    <x v="1389"/>
    <n v="539"/>
    <x v="0"/>
    <s v="Jehu Rudeforth"/>
    <n v="2023"/>
    <m/>
    <n v="4.74"/>
    <n v="2554.86"/>
    <x v="7014"/>
  </r>
  <r>
    <x v="7113"/>
    <s v="SP22"/>
    <s v="P12"/>
    <s v="G1"/>
    <x v="395"/>
    <x v="4043"/>
    <n v="829"/>
    <x v="0"/>
    <s v="Jehu Rudeforth"/>
    <n v="2024"/>
    <m/>
    <n v="4.74"/>
    <n v="3929.46"/>
    <x v="7015"/>
  </r>
  <r>
    <x v="7114"/>
    <s v="SP22"/>
    <s v="P12"/>
    <s v="G6"/>
    <x v="363"/>
    <x v="3818"/>
    <n v="35"/>
    <x v="0"/>
    <s v="Jehu Rudeforth"/>
    <n v="2023"/>
    <m/>
    <n v="4.74"/>
    <n v="165.9"/>
    <x v="7016"/>
  </r>
  <r>
    <x v="7115"/>
    <s v="SP22"/>
    <s v="P13"/>
    <s v="G5"/>
    <x v="103"/>
    <x v="1428"/>
    <n v="680"/>
    <x v="0"/>
    <s v="Jehu Rudeforth"/>
    <n v="2023"/>
    <m/>
    <n v="10.51"/>
    <n v="7146.8"/>
    <x v="7017"/>
  </r>
  <r>
    <x v="7116"/>
    <s v="SP22"/>
    <s v="P13"/>
    <s v="G6"/>
    <x v="190"/>
    <x v="1559"/>
    <n v="924"/>
    <x v="0"/>
    <s v="Jehu Rudeforth"/>
    <n v="2023"/>
    <m/>
    <n v="10.51"/>
    <n v="9711.24"/>
    <x v="7018"/>
  </r>
  <r>
    <x v="7117"/>
    <s v="SP22"/>
    <s v="P13"/>
    <s v="G5"/>
    <x v="337"/>
    <x v="3498"/>
    <n v="1197"/>
    <x v="2"/>
    <s v="Jehu Rudeforth"/>
    <n v="2024"/>
    <m/>
    <n v="10.51"/>
    <n v="12580.47"/>
    <x v="7019"/>
  </r>
  <r>
    <x v="7118"/>
    <s v="SP22"/>
    <s v="P13"/>
    <s v="G6"/>
    <x v="73"/>
    <x v="672"/>
    <n v="24"/>
    <x v="0"/>
    <s v="Jehu Rudeforth"/>
    <n v="2024"/>
    <m/>
    <n v="10.51"/>
    <n v="252.24"/>
    <x v="7020"/>
  </r>
  <r>
    <x v="7119"/>
    <s v="SP22"/>
    <s v="P13"/>
    <s v="G2"/>
    <x v="162"/>
    <x v="4044"/>
    <n v="435"/>
    <x v="0"/>
    <s v="Jehu Rudeforth"/>
    <n v="2023"/>
    <m/>
    <n v="10.51"/>
    <n v="4571.8499999999995"/>
    <x v="7021"/>
  </r>
  <r>
    <x v="7120"/>
    <s v="SP22"/>
    <s v="P13"/>
    <s v="G3"/>
    <x v="94"/>
    <x v="4045"/>
    <n v="915"/>
    <x v="1"/>
    <s v="Jehu Rudeforth"/>
    <n v="2024"/>
    <m/>
    <n v="10.51"/>
    <n v="9616.65"/>
    <x v="7022"/>
  </r>
  <r>
    <x v="7121"/>
    <s v="SP22"/>
    <s v="P14"/>
    <s v="G2"/>
    <x v="90"/>
    <x v="1900"/>
    <n v="123"/>
    <x v="1"/>
    <s v="Jehu Rudeforth"/>
    <n v="2024"/>
    <m/>
    <n v="6.43"/>
    <n v="790.89"/>
    <x v="7023"/>
  </r>
  <r>
    <x v="7122"/>
    <s v="SP22"/>
    <s v="P14"/>
    <s v="G6"/>
    <x v="315"/>
    <x v="1558"/>
    <n v="127"/>
    <x v="0"/>
    <s v="Jehu Rudeforth"/>
    <n v="2023"/>
    <m/>
    <n v="6.43"/>
    <n v="816.61"/>
    <x v="7024"/>
  </r>
  <r>
    <x v="7123"/>
    <s v="SP22"/>
    <s v="P15"/>
    <s v="G1"/>
    <x v="276"/>
    <x v="2605"/>
    <n v="189"/>
    <x v="0"/>
    <s v="Jehu Rudeforth"/>
    <n v="2023"/>
    <m/>
    <n v="12.41"/>
    <n v="2345.4900000000002"/>
    <x v="7025"/>
  </r>
  <r>
    <x v="7124"/>
    <s v="SP22"/>
    <s v="P15"/>
    <s v="G1"/>
    <x v="431"/>
    <x v="4046"/>
    <n v="335"/>
    <x v="0"/>
    <s v="Jehu Rudeforth"/>
    <n v="2023"/>
    <m/>
    <n v="12.41"/>
    <n v="4157.3500000000004"/>
    <x v="7026"/>
  </r>
  <r>
    <x v="7125"/>
    <s v="SP22"/>
    <s v="P16"/>
    <s v="G6"/>
    <x v="176"/>
    <x v="4047"/>
    <n v="469"/>
    <x v="0"/>
    <s v="Jehu Rudeforth"/>
    <n v="2023"/>
    <m/>
    <n v="9.57"/>
    <n v="4488.33"/>
    <x v="7027"/>
  </r>
  <r>
    <x v="7126"/>
    <s v="SP22"/>
    <s v="P17"/>
    <s v="G2"/>
    <x v="51"/>
    <x v="836"/>
    <n v="741"/>
    <x v="3"/>
    <s v="Jehu Rudeforth"/>
    <n v="2024"/>
    <m/>
    <n v="8.43"/>
    <n v="6246.63"/>
    <x v="7028"/>
  </r>
  <r>
    <x v="7127"/>
    <s v="SP22"/>
    <s v="P17"/>
    <s v="G4"/>
    <x v="247"/>
    <x v="504"/>
    <n v="237"/>
    <x v="0"/>
    <s v="Jehu Rudeforth"/>
    <n v="2024"/>
    <m/>
    <n v="8.43"/>
    <n v="1997.9099999999999"/>
    <x v="7029"/>
  </r>
  <r>
    <x v="7128"/>
    <s v="SP22"/>
    <s v="P17"/>
    <s v="G5"/>
    <x v="284"/>
    <x v="1594"/>
    <n v="1924"/>
    <x v="0"/>
    <s v="Jehu Rudeforth"/>
    <n v="2024"/>
    <m/>
    <n v="8.43"/>
    <n v="16219.32"/>
    <x v="7030"/>
  </r>
  <r>
    <x v="7129"/>
    <s v="SP22"/>
    <s v="P17"/>
    <s v="G6"/>
    <x v="307"/>
    <x v="2292"/>
    <n v="94"/>
    <x v="0"/>
    <s v="Jehu Rudeforth"/>
    <n v="2023"/>
    <m/>
    <n v="8.43"/>
    <n v="792.42"/>
    <x v="7031"/>
  </r>
  <r>
    <x v="7130"/>
    <s v="SP22"/>
    <s v="P17"/>
    <s v="G5"/>
    <x v="53"/>
    <x v="3089"/>
    <n v="349"/>
    <x v="2"/>
    <s v="Jehu Rudeforth"/>
    <n v="2024"/>
    <m/>
    <n v="8.43"/>
    <n v="2942.0699999999997"/>
    <x v="7032"/>
  </r>
  <r>
    <x v="7131"/>
    <s v="SP22"/>
    <s v="P17"/>
    <s v="G2"/>
    <x v="26"/>
    <x v="4048"/>
    <n v="94"/>
    <x v="0"/>
    <s v="Jehu Rudeforth"/>
    <n v="2023"/>
    <m/>
    <n v="8.43"/>
    <n v="792.42"/>
    <x v="7033"/>
  </r>
  <r>
    <x v="7132"/>
    <s v="SP22"/>
    <s v="P18"/>
    <s v="G1"/>
    <x v="84"/>
    <x v="3118"/>
    <n v="762"/>
    <x v="0"/>
    <s v="Jehu Rudeforth"/>
    <n v="2023"/>
    <m/>
    <n v="6.8"/>
    <n v="5181.5999999999995"/>
    <x v="7034"/>
  </r>
  <r>
    <x v="7133"/>
    <s v="SP22"/>
    <s v="P18"/>
    <s v="G4"/>
    <x v="35"/>
    <x v="3008"/>
    <n v="1058"/>
    <x v="3"/>
    <s v="Jehu Rudeforth"/>
    <n v="2024"/>
    <m/>
    <n v="6.8"/>
    <n v="7194.4"/>
    <x v="7035"/>
  </r>
  <r>
    <x v="7134"/>
    <s v="SP22"/>
    <s v="P18"/>
    <s v="G1"/>
    <x v="401"/>
    <x v="2399"/>
    <n v="121"/>
    <x v="0"/>
    <s v="Jehu Rudeforth"/>
    <n v="2023"/>
    <m/>
    <n v="6.8"/>
    <n v="822.8"/>
    <x v="7036"/>
  </r>
  <r>
    <x v="7135"/>
    <s v="SP22"/>
    <s v="P18"/>
    <s v="G5"/>
    <x v="229"/>
    <x v="4049"/>
    <n v="905"/>
    <x v="0"/>
    <s v="Jehu Rudeforth"/>
    <n v="2023"/>
    <m/>
    <n v="6.8"/>
    <n v="6154"/>
    <x v="7037"/>
  </r>
  <r>
    <x v="7136"/>
    <s v="SP22"/>
    <s v="P18"/>
    <s v="G5"/>
    <x v="315"/>
    <x v="4050"/>
    <n v="1364"/>
    <x v="0"/>
    <s v="Jehu Rudeforth"/>
    <n v="2023"/>
    <m/>
    <n v="6.8"/>
    <n v="9275.1999999999989"/>
    <x v="7038"/>
  </r>
  <r>
    <x v="7137"/>
    <s v="SP22"/>
    <s v="P18"/>
    <s v="G6"/>
    <x v="217"/>
    <x v="4051"/>
    <n v="1338"/>
    <x v="0"/>
    <s v="Jehu Rudeforth"/>
    <n v="2024"/>
    <m/>
    <n v="6.8"/>
    <n v="9098.4"/>
    <x v="7039"/>
  </r>
  <r>
    <x v="7138"/>
    <s v="SP22"/>
    <s v="P18"/>
    <s v="G1"/>
    <x v="157"/>
    <x v="4052"/>
    <n v="1484"/>
    <x v="0"/>
    <s v="Jehu Rudeforth"/>
    <n v="2023"/>
    <m/>
    <n v="6.8"/>
    <n v="10091.199999999999"/>
    <x v="7040"/>
  </r>
  <r>
    <x v="7139"/>
    <s v="SP22"/>
    <s v="P20"/>
    <s v="G2"/>
    <x v="17"/>
    <x v="1707"/>
    <n v="483"/>
    <x v="0"/>
    <s v="Jehu Rudeforth"/>
    <n v="2023"/>
    <m/>
    <n v="2.76"/>
    <n v="1333.08"/>
    <x v="7041"/>
  </r>
  <r>
    <x v="7140"/>
    <s v="SP22"/>
    <s v="P20"/>
    <s v="G4"/>
    <x v="292"/>
    <x v="4053"/>
    <n v="913"/>
    <x v="0"/>
    <s v="Jehu Rudeforth"/>
    <n v="2024"/>
    <m/>
    <n v="2.76"/>
    <n v="2519.8799999999997"/>
    <x v="7042"/>
  </r>
  <r>
    <x v="7141"/>
    <s v="SP22"/>
    <s v="P20"/>
    <s v="G3"/>
    <x v="193"/>
    <x v="30"/>
    <n v="207"/>
    <x v="0"/>
    <s v="Jehu Rudeforth"/>
    <n v="2023"/>
    <m/>
    <n v="2.76"/>
    <n v="571.31999999999994"/>
    <x v="7043"/>
  </r>
  <r>
    <x v="7142"/>
    <s v="SP22"/>
    <s v="P20"/>
    <s v="G6"/>
    <x v="317"/>
    <x v="4054"/>
    <n v="985"/>
    <x v="0"/>
    <s v="Jehu Rudeforth"/>
    <n v="2023"/>
    <m/>
    <n v="2.76"/>
    <n v="2718.6"/>
    <x v="7044"/>
  </r>
  <r>
    <x v="7143"/>
    <s v="SP22"/>
    <s v="P21"/>
    <s v="G4"/>
    <x v="451"/>
    <x v="1782"/>
    <n v="795"/>
    <x v="0"/>
    <s v="Jehu Rudeforth"/>
    <n v="2024"/>
    <m/>
    <n v="3.32"/>
    <n v="2639.4"/>
    <x v="7045"/>
  </r>
  <r>
    <x v="7144"/>
    <s v="SP22"/>
    <s v="P21"/>
    <s v="G1"/>
    <x v="259"/>
    <x v="4055"/>
    <n v="899"/>
    <x v="0"/>
    <s v="Jehu Rudeforth"/>
    <n v="2023"/>
    <m/>
    <n v="3.32"/>
    <n v="2984.68"/>
    <x v="7046"/>
  </r>
  <r>
    <x v="7145"/>
    <s v="SP22"/>
    <s v="P21"/>
    <s v="G1"/>
    <x v="68"/>
    <x v="2636"/>
    <n v="97"/>
    <x v="1"/>
    <s v="Jehu Rudeforth"/>
    <n v="2024"/>
    <m/>
    <n v="3.32"/>
    <n v="322.03999999999996"/>
    <x v="7047"/>
  </r>
  <r>
    <x v="7146"/>
    <s v="SP22"/>
    <s v="P22"/>
    <s v="G2"/>
    <x v="44"/>
    <x v="1962"/>
    <n v="210"/>
    <x v="0"/>
    <s v="Jehu Rudeforth"/>
    <n v="2023"/>
    <m/>
    <n v="2.65"/>
    <n v="556.5"/>
    <x v="7048"/>
  </r>
  <r>
    <x v="7147"/>
    <s v="SP22"/>
    <s v="P22"/>
    <s v="G6"/>
    <x v="301"/>
    <x v="4056"/>
    <n v="592"/>
    <x v="0"/>
    <s v="Jehu Rudeforth"/>
    <n v="2023"/>
    <m/>
    <n v="2.65"/>
    <n v="1568.8"/>
    <x v="7049"/>
  </r>
  <r>
    <x v="7148"/>
    <s v="SP22"/>
    <s v="P22"/>
    <s v="G4"/>
    <x v="426"/>
    <x v="4057"/>
    <n v="604"/>
    <x v="0"/>
    <s v="Jehu Rudeforth"/>
    <n v="2023"/>
    <m/>
    <n v="2.65"/>
    <n v="1600.6"/>
    <x v="7050"/>
  </r>
  <r>
    <x v="7149"/>
    <s v="SP22"/>
    <s v="P01"/>
    <s v="G2"/>
    <x v="100"/>
    <x v="4058"/>
    <n v="629"/>
    <x v="0"/>
    <s v="Jehu Rudeforth"/>
    <n v="2023"/>
    <m/>
    <n v="5.26"/>
    <n v="3308.54"/>
    <x v="7051"/>
  </r>
  <r>
    <x v="7150"/>
    <s v="SP22"/>
    <s v="P01"/>
    <s v="G2"/>
    <x v="420"/>
    <x v="4059"/>
    <n v="976"/>
    <x v="1"/>
    <s v="Jehu Rudeforth"/>
    <n v="2024"/>
    <m/>
    <n v="5.26"/>
    <n v="5133.76"/>
    <x v="7052"/>
  </r>
  <r>
    <x v="7151"/>
    <s v="SP22"/>
    <s v="P01"/>
    <s v="G2"/>
    <x v="110"/>
    <x v="1102"/>
    <n v="537"/>
    <x v="1"/>
    <s v="Jehu Rudeforth"/>
    <n v="2024"/>
    <m/>
    <n v="5.26"/>
    <n v="2824.62"/>
    <x v="7053"/>
  </r>
  <r>
    <x v="7152"/>
    <s v="SP22"/>
    <s v="P01"/>
    <s v="G6"/>
    <x v="257"/>
    <x v="2889"/>
    <n v="569"/>
    <x v="0"/>
    <s v="Jehu Rudeforth"/>
    <n v="2023"/>
    <m/>
    <n v="5.26"/>
    <n v="2992.94"/>
    <x v="7054"/>
  </r>
  <r>
    <x v="7153"/>
    <s v="SP22"/>
    <s v="P01"/>
    <s v="G6"/>
    <x v="38"/>
    <x v="4060"/>
    <n v="993"/>
    <x v="3"/>
    <s v="Jehu Rudeforth"/>
    <n v="2024"/>
    <m/>
    <n v="5.26"/>
    <n v="5223.1799999999994"/>
    <x v="7055"/>
  </r>
  <r>
    <x v="7154"/>
    <s v="SP22"/>
    <s v="P02"/>
    <s v="G6"/>
    <x v="140"/>
    <x v="4061"/>
    <n v="428"/>
    <x v="0"/>
    <s v="Jehu Rudeforth"/>
    <n v="2023"/>
    <m/>
    <n v="7.48"/>
    <n v="3201.44"/>
    <x v="7056"/>
  </r>
  <r>
    <x v="7155"/>
    <s v="SP22"/>
    <s v="P03"/>
    <s v="G6"/>
    <x v="129"/>
    <x v="4062"/>
    <n v="842"/>
    <x v="0"/>
    <s v="Jehu Rudeforth"/>
    <n v="2023"/>
    <m/>
    <n v="5.15"/>
    <n v="4336.3"/>
    <x v="7057"/>
  </r>
  <r>
    <x v="7156"/>
    <s v="SP22"/>
    <s v="P04"/>
    <s v="G5"/>
    <x v="379"/>
    <x v="963"/>
    <n v="1437"/>
    <x v="0"/>
    <s v="Jehu Rudeforth"/>
    <n v="2024"/>
    <m/>
    <n v="3.85"/>
    <n v="5532.45"/>
    <x v="7058"/>
  </r>
  <r>
    <x v="7157"/>
    <s v="SP22"/>
    <s v="P04"/>
    <s v="G6"/>
    <x v="4"/>
    <x v="2219"/>
    <n v="366"/>
    <x v="0"/>
    <s v="Jehu Rudeforth"/>
    <n v="2023"/>
    <m/>
    <n v="3.85"/>
    <n v="1409.1000000000001"/>
    <x v="7059"/>
  </r>
  <r>
    <x v="7158"/>
    <s v="SP22"/>
    <s v="P04"/>
    <s v="G1"/>
    <x v="132"/>
    <x v="4063"/>
    <n v="143"/>
    <x v="0"/>
    <s v="Jehu Rudeforth"/>
    <n v="2023"/>
    <m/>
    <n v="3.85"/>
    <n v="550.55000000000007"/>
    <x v="7060"/>
  </r>
  <r>
    <x v="7159"/>
    <s v="SP22"/>
    <s v="P04"/>
    <s v="G4"/>
    <x v="370"/>
    <x v="1245"/>
    <n v="830"/>
    <x v="0"/>
    <s v="Jehu Rudeforth"/>
    <n v="2024"/>
    <m/>
    <n v="3.85"/>
    <n v="3195.5"/>
    <x v="7061"/>
  </r>
  <r>
    <x v="7160"/>
    <s v="SP22"/>
    <s v="P04"/>
    <s v="G2"/>
    <x v="197"/>
    <x v="2663"/>
    <n v="1033"/>
    <x v="0"/>
    <s v="Jehu Rudeforth"/>
    <n v="2023"/>
    <m/>
    <n v="3.85"/>
    <n v="3977.05"/>
    <x v="7062"/>
  </r>
  <r>
    <x v="7161"/>
    <s v="SP22"/>
    <s v="P04"/>
    <s v="G1"/>
    <x v="359"/>
    <x v="3254"/>
    <n v="1231"/>
    <x v="0"/>
    <s v="Jehu Rudeforth"/>
    <n v="2023"/>
    <m/>
    <n v="3.85"/>
    <n v="4739.3500000000004"/>
    <x v="7063"/>
  </r>
  <r>
    <x v="7162"/>
    <s v="SP22"/>
    <s v="P04"/>
    <s v="G2"/>
    <x v="3"/>
    <x v="1202"/>
    <n v="1468"/>
    <x v="0"/>
    <s v="Jehu Rudeforth"/>
    <n v="2023"/>
    <m/>
    <n v="3.85"/>
    <n v="5651.8"/>
    <x v="7064"/>
  </r>
  <r>
    <x v="7163"/>
    <s v="SP22"/>
    <s v="P04"/>
    <s v="G2"/>
    <x v="262"/>
    <x v="4064"/>
    <n v="337"/>
    <x v="0"/>
    <s v="Jehu Rudeforth"/>
    <n v="2023"/>
    <m/>
    <n v="3.85"/>
    <n v="1297.45"/>
    <x v="7065"/>
  </r>
  <r>
    <x v="7164"/>
    <s v="SP22"/>
    <s v="P05"/>
    <s v="G1"/>
    <x v="160"/>
    <x v="2226"/>
    <n v="1592"/>
    <x v="0"/>
    <s v="Jehu Rudeforth"/>
    <n v="2023"/>
    <m/>
    <n v="5.72"/>
    <n v="9106.24"/>
    <x v="7066"/>
  </r>
  <r>
    <x v="7165"/>
    <s v="SP22"/>
    <s v="P05"/>
    <s v="G2"/>
    <x v="122"/>
    <x v="3275"/>
    <n v="268"/>
    <x v="0"/>
    <s v="Jehu Rudeforth"/>
    <n v="2023"/>
    <m/>
    <n v="5.72"/>
    <n v="1532.96"/>
    <x v="7067"/>
  </r>
  <r>
    <x v="7166"/>
    <s v="SP22"/>
    <s v="P06"/>
    <s v="G6"/>
    <x v="364"/>
    <x v="1423"/>
    <n v="119"/>
    <x v="0"/>
    <s v="Jehu Rudeforth"/>
    <n v="2023"/>
    <m/>
    <n v="6.31"/>
    <n v="750.89"/>
    <x v="7068"/>
  </r>
  <r>
    <x v="7167"/>
    <s v="SP22"/>
    <s v="P06"/>
    <s v="G6"/>
    <x v="250"/>
    <x v="1638"/>
    <n v="45"/>
    <x v="0"/>
    <s v="Jehu Rudeforth"/>
    <n v="2023"/>
    <m/>
    <n v="6.31"/>
    <n v="283.95"/>
    <x v="7069"/>
  </r>
  <r>
    <x v="7168"/>
    <s v="SP22"/>
    <s v="P07"/>
    <s v="G6"/>
    <x v="307"/>
    <x v="1026"/>
    <n v="222"/>
    <x v="0"/>
    <s v="Jehu Rudeforth"/>
    <n v="2023"/>
    <m/>
    <n v="9.94"/>
    <n v="2206.6799999999998"/>
    <x v="1123"/>
  </r>
  <r>
    <x v="7169"/>
    <s v="SP22"/>
    <s v="P09"/>
    <s v="G6"/>
    <x v="88"/>
    <x v="4065"/>
    <n v="652"/>
    <x v="0"/>
    <s v="Jehu Rudeforth"/>
    <n v="2023"/>
    <m/>
    <n v="3.68"/>
    <n v="2399.36"/>
    <x v="7070"/>
  </r>
  <r>
    <x v="7170"/>
    <s v="SP22"/>
    <s v="P10"/>
    <s v="G2"/>
    <x v="131"/>
    <x v="4066"/>
    <n v="523"/>
    <x v="0"/>
    <s v="Jehu Rudeforth"/>
    <n v="2024"/>
    <m/>
    <n v="8.2200000000000006"/>
    <n v="4299.0600000000004"/>
    <x v="7071"/>
  </r>
  <r>
    <x v="7171"/>
    <s v="SP22"/>
    <s v="P10"/>
    <s v="G4"/>
    <x v="218"/>
    <x v="1878"/>
    <n v="62"/>
    <x v="0"/>
    <s v="Jehu Rudeforth"/>
    <n v="2024"/>
    <m/>
    <n v="8.2200000000000006"/>
    <n v="509.64000000000004"/>
    <x v="7072"/>
  </r>
  <r>
    <x v="7172"/>
    <s v="SP22"/>
    <s v="P10"/>
    <s v="G1"/>
    <x v="387"/>
    <x v="46"/>
    <n v="177"/>
    <x v="0"/>
    <s v="Jehu Rudeforth"/>
    <n v="2023"/>
    <m/>
    <n v="8.2200000000000006"/>
    <n v="1454.94"/>
    <x v="7073"/>
  </r>
  <r>
    <x v="7173"/>
    <s v="SP22"/>
    <s v="P10"/>
    <s v="G4"/>
    <x v="181"/>
    <x v="2780"/>
    <n v="489"/>
    <x v="3"/>
    <s v="Jehu Rudeforth"/>
    <n v="2023"/>
    <m/>
    <n v="8.2200000000000006"/>
    <n v="4019.5800000000004"/>
    <x v="7074"/>
  </r>
  <r>
    <x v="7174"/>
    <s v="SP22"/>
    <s v="P11"/>
    <s v="G6"/>
    <x v="205"/>
    <x v="4067"/>
    <n v="299"/>
    <x v="0"/>
    <s v="Jehu Rudeforth"/>
    <n v="2024"/>
    <m/>
    <n v="10.23"/>
    <n v="3058.77"/>
    <x v="7075"/>
  </r>
  <r>
    <x v="7175"/>
    <s v="SP22"/>
    <s v="P11"/>
    <s v="G5"/>
    <x v="81"/>
    <x v="4068"/>
    <n v="290"/>
    <x v="0"/>
    <s v="Jehu Rudeforth"/>
    <n v="2023"/>
    <m/>
    <n v="10.23"/>
    <n v="2966.7000000000003"/>
    <x v="7076"/>
  </r>
  <r>
    <x v="7176"/>
    <s v="SP22"/>
    <s v="P12"/>
    <s v="G4"/>
    <x v="284"/>
    <x v="1765"/>
    <n v="148"/>
    <x v="0"/>
    <s v="Jehu Rudeforth"/>
    <n v="2024"/>
    <m/>
    <n v="4.74"/>
    <n v="701.52"/>
    <x v="7077"/>
  </r>
  <r>
    <x v="7177"/>
    <s v="SP22"/>
    <s v="P13"/>
    <s v="G1"/>
    <x v="443"/>
    <x v="660"/>
    <n v="1152"/>
    <x v="1"/>
    <s v="Jehu Rudeforth"/>
    <n v="2024"/>
    <m/>
    <n v="10.51"/>
    <n v="12107.52"/>
    <x v="7078"/>
  </r>
  <r>
    <x v="7178"/>
    <s v="SP22"/>
    <s v="P13"/>
    <s v="G1"/>
    <x v="84"/>
    <x v="4069"/>
    <n v="586"/>
    <x v="0"/>
    <s v="Jehu Rudeforth"/>
    <n v="2023"/>
    <m/>
    <n v="10.51"/>
    <n v="6158.86"/>
    <x v="7079"/>
  </r>
  <r>
    <x v="7179"/>
    <s v="SP22"/>
    <s v="P13"/>
    <s v="G6"/>
    <x v="383"/>
    <x v="1235"/>
    <n v="338"/>
    <x v="0"/>
    <s v="Jehu Rudeforth"/>
    <n v="2023"/>
    <m/>
    <n v="10.51"/>
    <n v="3552.38"/>
    <x v="7080"/>
  </r>
  <r>
    <x v="7180"/>
    <s v="SP22"/>
    <s v="P13"/>
    <s v="G3"/>
    <x v="189"/>
    <x v="2652"/>
    <n v="477"/>
    <x v="0"/>
    <s v="Jehu Rudeforth"/>
    <n v="2023"/>
    <m/>
    <n v="10.51"/>
    <n v="5013.2699999999995"/>
    <x v="7081"/>
  </r>
  <r>
    <x v="7181"/>
    <s v="SP22"/>
    <s v="P14"/>
    <s v="G2"/>
    <x v="197"/>
    <x v="2180"/>
    <n v="221"/>
    <x v="0"/>
    <s v="Jehu Rudeforth"/>
    <n v="2023"/>
    <m/>
    <n v="6.43"/>
    <n v="1421.03"/>
    <x v="7082"/>
  </r>
  <r>
    <x v="7182"/>
    <s v="SP22"/>
    <s v="P15"/>
    <s v="G6"/>
    <x v="95"/>
    <x v="503"/>
    <n v="141"/>
    <x v="1"/>
    <s v="Jehu Rudeforth"/>
    <n v="2024"/>
    <m/>
    <n v="12.41"/>
    <n v="1749.81"/>
    <x v="7083"/>
  </r>
  <r>
    <x v="7183"/>
    <s v="SP22"/>
    <s v="P15"/>
    <s v="G1"/>
    <x v="126"/>
    <x v="1947"/>
    <n v="82"/>
    <x v="0"/>
    <s v="Jehu Rudeforth"/>
    <n v="2023"/>
    <m/>
    <n v="12.41"/>
    <n v="1017.62"/>
    <x v="7084"/>
  </r>
  <r>
    <x v="7184"/>
    <s v="SP22"/>
    <s v="P16"/>
    <s v="G6"/>
    <x v="435"/>
    <x v="4070"/>
    <n v="218"/>
    <x v="0"/>
    <s v="Jehu Rudeforth"/>
    <n v="2024"/>
    <m/>
    <n v="9.57"/>
    <n v="2086.2600000000002"/>
    <x v="7085"/>
  </r>
  <r>
    <x v="7185"/>
    <s v="SP22"/>
    <s v="P16"/>
    <s v="G1"/>
    <x v="89"/>
    <x v="1685"/>
    <n v="365"/>
    <x v="0"/>
    <s v="Jehu Rudeforth"/>
    <n v="2023"/>
    <m/>
    <n v="9.57"/>
    <n v="3493.05"/>
    <x v="7086"/>
  </r>
  <r>
    <x v="7186"/>
    <s v="SP22"/>
    <s v="P16"/>
    <s v="G1"/>
    <x v="428"/>
    <x v="3526"/>
    <n v="61"/>
    <x v="0"/>
    <s v="Jehu Rudeforth"/>
    <n v="2024"/>
    <m/>
    <n v="9.57"/>
    <n v="583.77"/>
    <x v="7087"/>
  </r>
  <r>
    <x v="7187"/>
    <s v="SP22"/>
    <s v="P18"/>
    <s v="G3"/>
    <x v="111"/>
    <x v="4071"/>
    <n v="1011"/>
    <x v="0"/>
    <s v="Jehu Rudeforth"/>
    <n v="2024"/>
    <m/>
    <n v="6.8"/>
    <n v="6874.8"/>
    <x v="7088"/>
  </r>
  <r>
    <x v="7188"/>
    <s v="SP22"/>
    <s v="P18"/>
    <s v="G2"/>
    <x v="124"/>
    <x v="3315"/>
    <n v="186"/>
    <x v="0"/>
    <s v="Jehu Rudeforth"/>
    <n v="2023"/>
    <m/>
    <n v="6.8"/>
    <n v="1264.8"/>
    <x v="7089"/>
  </r>
  <r>
    <x v="7189"/>
    <s v="SP22"/>
    <s v="P18"/>
    <s v="G2"/>
    <x v="191"/>
    <x v="2656"/>
    <n v="216"/>
    <x v="0"/>
    <s v="Jehu Rudeforth"/>
    <n v="2024"/>
    <m/>
    <n v="6.8"/>
    <n v="1468.8"/>
    <x v="7090"/>
  </r>
  <r>
    <x v="7190"/>
    <s v="SP22"/>
    <s v="P20"/>
    <s v="G1"/>
    <x v="209"/>
    <x v="4072"/>
    <n v="536"/>
    <x v="0"/>
    <s v="Jehu Rudeforth"/>
    <n v="2024"/>
    <m/>
    <n v="2.76"/>
    <n v="1479.36"/>
    <x v="7091"/>
  </r>
  <r>
    <x v="7191"/>
    <s v="SP22"/>
    <s v="P20"/>
    <s v="G1"/>
    <x v="349"/>
    <x v="689"/>
    <n v="92"/>
    <x v="1"/>
    <s v="Jehu Rudeforth"/>
    <n v="2024"/>
    <m/>
    <n v="2.76"/>
    <n v="253.92"/>
    <x v="7092"/>
  </r>
  <r>
    <x v="7192"/>
    <s v="SP22"/>
    <s v="P20"/>
    <s v="G1"/>
    <x v="370"/>
    <x v="1690"/>
    <n v="689"/>
    <x v="0"/>
    <s v="Jehu Rudeforth"/>
    <n v="2024"/>
    <m/>
    <n v="2.76"/>
    <n v="1901.6399999999999"/>
    <x v="7093"/>
  </r>
  <r>
    <x v="7193"/>
    <s v="SP22"/>
    <s v="P20"/>
    <s v="G2"/>
    <x v="369"/>
    <x v="1314"/>
    <n v="503"/>
    <x v="0"/>
    <s v="Jehu Rudeforth"/>
    <n v="2023"/>
    <m/>
    <n v="2.76"/>
    <n v="1388.28"/>
    <x v="7094"/>
  </r>
  <r>
    <x v="7194"/>
    <s v="SP22"/>
    <s v="P20"/>
    <s v="G2"/>
    <x v="92"/>
    <x v="4073"/>
    <n v="983"/>
    <x v="0"/>
    <s v="Jehu Rudeforth"/>
    <n v="2023"/>
    <m/>
    <n v="2.76"/>
    <n v="2713.08"/>
    <x v="7095"/>
  </r>
  <r>
    <x v="7195"/>
    <s v="SP22"/>
    <s v="P20"/>
    <s v="G3"/>
    <x v="350"/>
    <x v="3923"/>
    <n v="92"/>
    <x v="0"/>
    <s v="Jehu Rudeforth"/>
    <n v="2023"/>
    <m/>
    <n v="2.76"/>
    <n v="253.92"/>
    <x v="7096"/>
  </r>
  <r>
    <x v="7196"/>
    <s v="SP22"/>
    <s v="P21"/>
    <s v="G1"/>
    <x v="172"/>
    <x v="3224"/>
    <n v="66"/>
    <x v="0"/>
    <s v="Jehu Rudeforth"/>
    <n v="2023"/>
    <m/>
    <n v="3.32"/>
    <n v="219.11999999999998"/>
    <x v="7097"/>
  </r>
  <r>
    <x v="7197"/>
    <s v="SP22"/>
    <s v="P21"/>
    <s v="G1"/>
    <x v="293"/>
    <x v="2025"/>
    <n v="1069"/>
    <x v="0"/>
    <s v="Jehu Rudeforth"/>
    <n v="2023"/>
    <m/>
    <n v="3.32"/>
    <n v="3549.08"/>
    <x v="7098"/>
  </r>
  <r>
    <x v="7198"/>
    <s v="SP22"/>
    <s v="P21"/>
    <s v="G2"/>
    <x v="261"/>
    <x v="862"/>
    <n v="746"/>
    <x v="0"/>
    <s v="Jehu Rudeforth"/>
    <n v="2024"/>
    <m/>
    <n v="3.32"/>
    <n v="2476.7199999999998"/>
    <x v="7099"/>
  </r>
  <r>
    <x v="7199"/>
    <s v="SP22"/>
    <s v="P21"/>
    <s v="G4"/>
    <x v="167"/>
    <x v="4074"/>
    <n v="434"/>
    <x v="3"/>
    <s v="Jehu Rudeforth"/>
    <n v="2023"/>
    <m/>
    <n v="3.32"/>
    <n v="1440.8799999999999"/>
    <x v="7100"/>
  </r>
  <r>
    <x v="7200"/>
    <s v="SP22"/>
    <s v="P21"/>
    <s v="G5"/>
    <x v="370"/>
    <x v="3257"/>
    <n v="70"/>
    <x v="0"/>
    <s v="Jehu Rudeforth"/>
    <n v="2024"/>
    <m/>
    <n v="3.32"/>
    <n v="232.39999999999998"/>
    <x v="7101"/>
  </r>
  <r>
    <x v="7201"/>
    <s v="SP22"/>
    <s v="P21"/>
    <s v="G6"/>
    <x v="110"/>
    <x v="1242"/>
    <n v="211"/>
    <x v="1"/>
    <s v="Jehu Rudeforth"/>
    <n v="2024"/>
    <m/>
    <n v="3.32"/>
    <n v="700.52"/>
    <x v="7102"/>
  </r>
  <r>
    <x v="7202"/>
    <s v="SP22"/>
    <s v="P21"/>
    <s v="G2"/>
    <x v="261"/>
    <x v="2349"/>
    <n v="1079"/>
    <x v="0"/>
    <s v="Jehu Rudeforth"/>
    <n v="2024"/>
    <m/>
    <n v="3.32"/>
    <n v="3582.2799999999997"/>
    <x v="7103"/>
  </r>
  <r>
    <x v="7203"/>
    <s v="SP22"/>
    <s v="P22"/>
    <s v="G1"/>
    <x v="305"/>
    <x v="2128"/>
    <n v="169"/>
    <x v="0"/>
    <s v="Jehu Rudeforth"/>
    <n v="2024"/>
    <m/>
    <n v="2.65"/>
    <n v="447.84999999999997"/>
    <x v="7104"/>
  </r>
  <r>
    <x v="7204"/>
    <s v="SP22"/>
    <s v="P22"/>
    <s v="G5"/>
    <x v="425"/>
    <x v="1102"/>
    <n v="307"/>
    <x v="0"/>
    <s v="Jehu Rudeforth"/>
    <n v="2023"/>
    <m/>
    <n v="2.65"/>
    <n v="813.55"/>
    <x v="7105"/>
  </r>
  <r>
    <x v="7205"/>
    <s v="SP22"/>
    <s v="P22"/>
    <s v="G6"/>
    <x v="211"/>
    <x v="2521"/>
    <n v="98"/>
    <x v="2"/>
    <s v="Jehu Rudeforth"/>
    <n v="2024"/>
    <m/>
    <n v="2.65"/>
    <n v="259.7"/>
    <x v="7106"/>
  </r>
  <r>
    <x v="7206"/>
    <s v="SP22"/>
    <s v="P22"/>
    <s v="G1"/>
    <x v="207"/>
    <x v="4075"/>
    <n v="458"/>
    <x v="0"/>
    <s v="Jehu Rudeforth"/>
    <n v="2024"/>
    <m/>
    <n v="2.65"/>
    <n v="1213.7"/>
    <x v="7107"/>
  </r>
  <r>
    <x v="7207"/>
    <s v="SP22"/>
    <s v="P01"/>
    <s v="G6"/>
    <x v="12"/>
    <x v="3011"/>
    <n v="308"/>
    <x v="0"/>
    <s v="Jehu Rudeforth"/>
    <n v="2023"/>
    <m/>
    <n v="5.26"/>
    <n v="1620.08"/>
    <x v="7108"/>
  </r>
  <r>
    <x v="7208"/>
    <s v="SP22"/>
    <s v="P01"/>
    <s v="G1"/>
    <x v="399"/>
    <x v="2467"/>
    <n v="752"/>
    <x v="0"/>
    <s v="Jehu Rudeforth"/>
    <n v="2023"/>
    <m/>
    <n v="5.26"/>
    <n v="3955.52"/>
    <x v="7109"/>
  </r>
  <r>
    <x v="7209"/>
    <s v="SP22"/>
    <s v="P01"/>
    <s v="G6"/>
    <x v="373"/>
    <x v="1605"/>
    <n v="112"/>
    <x v="0"/>
    <s v="Jehu Rudeforth"/>
    <n v="2023"/>
    <m/>
    <n v="5.26"/>
    <n v="589.12"/>
    <x v="7110"/>
  </r>
  <r>
    <x v="7210"/>
    <s v="SP22"/>
    <s v="P01"/>
    <s v="G1"/>
    <x v="21"/>
    <x v="1258"/>
    <n v="778"/>
    <x v="0"/>
    <s v="Jehu Rudeforth"/>
    <n v="2023"/>
    <m/>
    <n v="5.26"/>
    <n v="4092.2799999999997"/>
    <x v="7111"/>
  </r>
  <r>
    <x v="7211"/>
    <s v="SP22"/>
    <s v="P02"/>
    <s v="G3"/>
    <x v="196"/>
    <x v="1921"/>
    <n v="220"/>
    <x v="0"/>
    <s v="Jehu Rudeforth"/>
    <n v="2023"/>
    <m/>
    <n v="7.48"/>
    <n v="1645.6000000000001"/>
    <x v="7112"/>
  </r>
  <r>
    <x v="7212"/>
    <s v="SP22"/>
    <s v="P02"/>
    <s v="G5"/>
    <x v="18"/>
    <x v="1088"/>
    <n v="16"/>
    <x v="0"/>
    <s v="Jehu Rudeforth"/>
    <n v="2023"/>
    <m/>
    <n v="7.48"/>
    <n v="119.68"/>
    <x v="7113"/>
  </r>
  <r>
    <x v="7213"/>
    <s v="SP22"/>
    <s v="P02"/>
    <s v="G6"/>
    <x v="256"/>
    <x v="3595"/>
    <n v="812"/>
    <x v="0"/>
    <s v="Jehu Rudeforth"/>
    <n v="2024"/>
    <m/>
    <n v="7.48"/>
    <n v="6073.76"/>
    <x v="7114"/>
  </r>
  <r>
    <x v="7214"/>
    <s v="SP22"/>
    <s v="P03"/>
    <s v="G4"/>
    <x v="292"/>
    <x v="2384"/>
    <n v="568"/>
    <x v="0"/>
    <s v="Jehu Rudeforth"/>
    <n v="2024"/>
    <m/>
    <n v="5.15"/>
    <n v="2925.2000000000003"/>
    <x v="7115"/>
  </r>
  <r>
    <x v="7215"/>
    <s v="SP22"/>
    <s v="P04"/>
    <s v="G1"/>
    <x v="82"/>
    <x v="195"/>
    <n v="798"/>
    <x v="0"/>
    <s v="Jehu Rudeforth"/>
    <n v="2024"/>
    <m/>
    <n v="3.85"/>
    <n v="3072.3"/>
    <x v="7116"/>
  </r>
  <r>
    <x v="7216"/>
    <s v="SP22"/>
    <s v="P04"/>
    <s v="G1"/>
    <x v="197"/>
    <x v="3592"/>
    <n v="743"/>
    <x v="0"/>
    <s v="Jehu Rudeforth"/>
    <n v="2023"/>
    <m/>
    <n v="3.85"/>
    <n v="2860.55"/>
    <x v="7117"/>
  </r>
  <r>
    <x v="7217"/>
    <s v="SP22"/>
    <s v="P04"/>
    <s v="G6"/>
    <x v="412"/>
    <x v="198"/>
    <n v="1442"/>
    <x v="0"/>
    <s v="Jehu Rudeforth"/>
    <n v="2023"/>
    <m/>
    <n v="3.85"/>
    <n v="5551.7"/>
    <x v="7118"/>
  </r>
  <r>
    <x v="7218"/>
    <s v="SP22"/>
    <s v="P04"/>
    <s v="G5"/>
    <x v="291"/>
    <x v="1487"/>
    <n v="252"/>
    <x v="0"/>
    <s v="Jehu Rudeforth"/>
    <n v="2023"/>
    <m/>
    <n v="3.85"/>
    <n v="970.2"/>
    <x v="7119"/>
  </r>
  <r>
    <x v="7219"/>
    <s v="SP22"/>
    <s v="P05"/>
    <s v="G1"/>
    <x v="2"/>
    <x v="630"/>
    <n v="322"/>
    <x v="0"/>
    <s v="Jehu Rudeforth"/>
    <n v="2024"/>
    <m/>
    <n v="5.72"/>
    <n v="1841.84"/>
    <x v="7120"/>
  </r>
  <r>
    <x v="7220"/>
    <s v="SP22"/>
    <s v="P05"/>
    <s v="G5"/>
    <x v="330"/>
    <x v="519"/>
    <n v="185"/>
    <x v="0"/>
    <s v="Jehu Rudeforth"/>
    <n v="2024"/>
    <m/>
    <n v="5.72"/>
    <n v="1058.2"/>
    <x v="7121"/>
  </r>
  <r>
    <x v="7221"/>
    <s v="SP22"/>
    <s v="P05"/>
    <s v="G6"/>
    <x v="259"/>
    <x v="452"/>
    <n v="1806"/>
    <x v="0"/>
    <s v="Jehu Rudeforth"/>
    <n v="2023"/>
    <m/>
    <n v="5.72"/>
    <n v="10330.32"/>
    <x v="7122"/>
  </r>
  <r>
    <x v="7222"/>
    <s v="SP22"/>
    <s v="P05"/>
    <s v="G2"/>
    <x v="305"/>
    <x v="4076"/>
    <n v="540"/>
    <x v="0"/>
    <s v="Jehu Rudeforth"/>
    <n v="2024"/>
    <m/>
    <n v="5.72"/>
    <n v="3088.7999999999997"/>
    <x v="7123"/>
  </r>
  <r>
    <x v="7223"/>
    <s v="SP22"/>
    <s v="P05"/>
    <s v="G4"/>
    <x v="62"/>
    <x v="96"/>
    <n v="1023"/>
    <x v="0"/>
    <s v="Jehu Rudeforth"/>
    <n v="2023"/>
    <m/>
    <n v="5.72"/>
    <n v="5851.5599999999995"/>
    <x v="7124"/>
  </r>
  <r>
    <x v="7224"/>
    <s v="SP22"/>
    <s v="P06"/>
    <s v="G1"/>
    <x v="328"/>
    <x v="3606"/>
    <n v="156"/>
    <x v="0"/>
    <s v="Jehu Rudeforth"/>
    <n v="2023"/>
    <m/>
    <n v="6.31"/>
    <n v="984.3599999999999"/>
    <x v="7125"/>
  </r>
  <r>
    <x v="7225"/>
    <s v="SP22"/>
    <s v="P07"/>
    <s v="G5"/>
    <x v="215"/>
    <x v="2971"/>
    <n v="187"/>
    <x v="2"/>
    <s v="Jehu Rudeforth"/>
    <n v="2024"/>
    <m/>
    <n v="9.94"/>
    <n v="1858.78"/>
    <x v="7126"/>
  </r>
  <r>
    <x v="7226"/>
    <s v="SP22"/>
    <s v="P07"/>
    <s v="G4"/>
    <x v="434"/>
    <x v="3176"/>
    <n v="199"/>
    <x v="0"/>
    <s v="Jehu Rudeforth"/>
    <n v="2024"/>
    <m/>
    <n v="9.94"/>
    <n v="1978.06"/>
    <x v="7127"/>
  </r>
  <r>
    <x v="7227"/>
    <s v="SP22"/>
    <s v="P07"/>
    <s v="G1"/>
    <x v="408"/>
    <x v="2800"/>
    <n v="186"/>
    <x v="0"/>
    <s v="Jehu Rudeforth"/>
    <n v="2023"/>
    <m/>
    <n v="9.94"/>
    <n v="1848.84"/>
    <x v="7128"/>
  </r>
  <r>
    <x v="7228"/>
    <s v="SP22"/>
    <s v="P07"/>
    <s v="G6"/>
    <x v="187"/>
    <x v="2564"/>
    <n v="233"/>
    <x v="0"/>
    <s v="Jehu Rudeforth"/>
    <n v="2024"/>
    <m/>
    <n v="9.94"/>
    <n v="2316.02"/>
    <x v="7129"/>
  </r>
  <r>
    <x v="7229"/>
    <s v="SP22"/>
    <s v="P08"/>
    <s v="G1"/>
    <x v="421"/>
    <x v="4077"/>
    <n v="482"/>
    <x v="0"/>
    <s v="Jehu Rudeforth"/>
    <n v="2023"/>
    <m/>
    <n v="7.73"/>
    <n v="3725.86"/>
    <x v="7130"/>
  </r>
  <r>
    <x v="7230"/>
    <s v="SP22"/>
    <s v="P08"/>
    <s v="G1"/>
    <x v="97"/>
    <x v="2977"/>
    <n v="382"/>
    <x v="0"/>
    <s v="Jehu Rudeforth"/>
    <n v="2023"/>
    <m/>
    <n v="7.73"/>
    <n v="2952.86"/>
    <x v="7131"/>
  </r>
  <r>
    <x v="7231"/>
    <s v="SP22"/>
    <s v="P08"/>
    <s v="G5"/>
    <x v="141"/>
    <x v="4078"/>
    <n v="471"/>
    <x v="0"/>
    <s v="Jehu Rudeforth"/>
    <n v="2023"/>
    <m/>
    <n v="7.73"/>
    <n v="3640.8300000000004"/>
    <x v="7132"/>
  </r>
  <r>
    <x v="7232"/>
    <s v="SP22"/>
    <s v="P08"/>
    <s v="G4"/>
    <x v="38"/>
    <x v="165"/>
    <n v="143"/>
    <x v="0"/>
    <s v="Jehu Rudeforth"/>
    <n v="2024"/>
    <m/>
    <n v="7.73"/>
    <n v="1105.3900000000001"/>
    <x v="7133"/>
  </r>
  <r>
    <x v="7233"/>
    <s v="SP22"/>
    <s v="P08"/>
    <s v="G3"/>
    <x v="137"/>
    <x v="4079"/>
    <n v="192"/>
    <x v="2"/>
    <s v="Jehu Rudeforth"/>
    <n v="2024"/>
    <m/>
    <n v="7.73"/>
    <n v="1484.16"/>
    <x v="7134"/>
  </r>
  <r>
    <x v="7234"/>
    <s v="SP22"/>
    <s v="P08"/>
    <s v="G4"/>
    <x v="328"/>
    <x v="854"/>
    <n v="115"/>
    <x v="0"/>
    <s v="Jehu Rudeforth"/>
    <n v="2023"/>
    <m/>
    <n v="7.73"/>
    <n v="888.95"/>
    <x v="7135"/>
  </r>
  <r>
    <x v="7235"/>
    <s v="SP22"/>
    <s v="P08"/>
    <s v="G3"/>
    <x v="62"/>
    <x v="406"/>
    <n v="231"/>
    <x v="0"/>
    <s v="Jehu Rudeforth"/>
    <n v="2023"/>
    <m/>
    <n v="7.73"/>
    <n v="1785.63"/>
    <x v="7136"/>
  </r>
  <r>
    <x v="7236"/>
    <s v="SP22"/>
    <s v="P09"/>
    <s v="G1"/>
    <x v="166"/>
    <x v="1365"/>
    <n v="535"/>
    <x v="0"/>
    <s v="Jehu Rudeforth"/>
    <n v="2023"/>
    <m/>
    <n v="3.68"/>
    <n v="1968.8000000000002"/>
    <x v="7137"/>
  </r>
  <r>
    <x v="7237"/>
    <s v="SP22"/>
    <s v="P10"/>
    <s v="G1"/>
    <x v="226"/>
    <x v="1499"/>
    <n v="460"/>
    <x v="0"/>
    <s v="Jehu Rudeforth"/>
    <n v="2024"/>
    <m/>
    <n v="8.2200000000000006"/>
    <n v="3781.2000000000003"/>
    <x v="7138"/>
  </r>
  <r>
    <x v="7238"/>
    <s v="SP22"/>
    <s v="P10"/>
    <s v="G2"/>
    <x v="399"/>
    <x v="2836"/>
    <n v="70"/>
    <x v="0"/>
    <s v="Jehu Rudeforth"/>
    <n v="2023"/>
    <m/>
    <n v="8.2200000000000006"/>
    <n v="575.40000000000009"/>
    <x v="7139"/>
  </r>
  <r>
    <x v="7239"/>
    <s v="SP22"/>
    <s v="P10"/>
    <s v="G3"/>
    <x v="162"/>
    <x v="3729"/>
    <n v="62"/>
    <x v="0"/>
    <s v="Jehu Rudeforth"/>
    <n v="2023"/>
    <m/>
    <n v="8.2200000000000006"/>
    <n v="509.64000000000004"/>
    <x v="7140"/>
  </r>
  <r>
    <x v="7240"/>
    <s v="SP22"/>
    <s v="P10"/>
    <s v="G4"/>
    <x v="160"/>
    <x v="4080"/>
    <n v="850"/>
    <x v="3"/>
    <s v="Jehu Rudeforth"/>
    <n v="2023"/>
    <m/>
    <n v="8.2200000000000006"/>
    <n v="6987.0000000000009"/>
    <x v="7141"/>
  </r>
  <r>
    <x v="7241"/>
    <s v="SP22"/>
    <s v="P10"/>
    <s v="G1"/>
    <x v="420"/>
    <x v="658"/>
    <n v="286"/>
    <x v="3"/>
    <s v="Jehu Rudeforth"/>
    <n v="2024"/>
    <m/>
    <n v="8.2200000000000006"/>
    <n v="2350.92"/>
    <x v="7142"/>
  </r>
  <r>
    <x v="7242"/>
    <s v="SP22"/>
    <s v="P10"/>
    <s v="G5"/>
    <x v="70"/>
    <x v="2718"/>
    <n v="298"/>
    <x v="0"/>
    <s v="Jehu Rudeforth"/>
    <n v="2023"/>
    <m/>
    <n v="8.2200000000000006"/>
    <n v="2449.5600000000004"/>
    <x v="7143"/>
  </r>
  <r>
    <x v="7243"/>
    <s v="SP22"/>
    <s v="P11"/>
    <s v="G2"/>
    <x v="276"/>
    <x v="1202"/>
    <n v="350"/>
    <x v="0"/>
    <s v="Jehu Rudeforth"/>
    <n v="2023"/>
    <m/>
    <n v="10.23"/>
    <n v="3580.5"/>
    <x v="7144"/>
  </r>
  <r>
    <x v="7244"/>
    <s v="SP22"/>
    <s v="P12"/>
    <s v="G6"/>
    <x v="282"/>
    <x v="4081"/>
    <n v="781"/>
    <x v="0"/>
    <s v="Jehu Rudeforth"/>
    <n v="2024"/>
    <m/>
    <n v="4.74"/>
    <n v="3701.94"/>
    <x v="7145"/>
  </r>
  <r>
    <x v="7245"/>
    <s v="SP22"/>
    <s v="P13"/>
    <s v="G6"/>
    <x v="425"/>
    <x v="812"/>
    <n v="1508"/>
    <x v="0"/>
    <s v="Jehu Rudeforth"/>
    <n v="2023"/>
    <m/>
    <n v="10.51"/>
    <n v="15849.08"/>
    <x v="7146"/>
  </r>
  <r>
    <x v="7246"/>
    <s v="SP22"/>
    <s v="P13"/>
    <s v="G1"/>
    <x v="345"/>
    <x v="3949"/>
    <n v="159"/>
    <x v="0"/>
    <s v="Jehu Rudeforth"/>
    <n v="2023"/>
    <m/>
    <n v="10.51"/>
    <n v="1671.09"/>
    <x v="7147"/>
  </r>
  <r>
    <x v="7247"/>
    <s v="SP22"/>
    <s v="P14"/>
    <s v="G4"/>
    <x v="375"/>
    <x v="3852"/>
    <n v="255"/>
    <x v="0"/>
    <s v="Jehu Rudeforth"/>
    <n v="2024"/>
    <m/>
    <n v="6.43"/>
    <n v="1639.6499999999999"/>
    <x v="7148"/>
  </r>
  <r>
    <x v="7248"/>
    <s v="SP22"/>
    <s v="P14"/>
    <s v="G3"/>
    <x v="194"/>
    <x v="4082"/>
    <n v="309"/>
    <x v="0"/>
    <s v="Jehu Rudeforth"/>
    <n v="2024"/>
    <m/>
    <n v="6.43"/>
    <n v="1986.87"/>
    <x v="7149"/>
  </r>
  <r>
    <x v="7249"/>
    <s v="SP22"/>
    <s v="P14"/>
    <s v="G4"/>
    <x v="389"/>
    <x v="2733"/>
    <n v="263"/>
    <x v="0"/>
    <s v="Jehu Rudeforth"/>
    <n v="2023"/>
    <m/>
    <n v="6.43"/>
    <n v="1691.09"/>
    <x v="7150"/>
  </r>
  <r>
    <x v="7250"/>
    <s v="SP22"/>
    <s v="P14"/>
    <s v="G6"/>
    <x v="139"/>
    <x v="1767"/>
    <n v="104"/>
    <x v="0"/>
    <s v="Jehu Rudeforth"/>
    <n v="2024"/>
    <m/>
    <n v="6.43"/>
    <n v="668.72"/>
    <x v="7151"/>
  </r>
  <r>
    <x v="7251"/>
    <s v="SP22"/>
    <s v="P14"/>
    <s v="G3"/>
    <x v="98"/>
    <x v="847"/>
    <n v="275"/>
    <x v="1"/>
    <s v="Jehu Rudeforth"/>
    <n v="2024"/>
    <m/>
    <n v="6.43"/>
    <n v="1768.25"/>
    <x v="7152"/>
  </r>
  <r>
    <x v="7252"/>
    <s v="SP22"/>
    <s v="P15"/>
    <s v="G1"/>
    <x v="202"/>
    <x v="840"/>
    <n v="7"/>
    <x v="0"/>
    <s v="Jehu Rudeforth"/>
    <n v="2023"/>
    <m/>
    <n v="12.41"/>
    <n v="86.87"/>
    <x v="7153"/>
  </r>
  <r>
    <x v="7253"/>
    <s v="SP22"/>
    <s v="P16"/>
    <s v="G2"/>
    <x v="381"/>
    <x v="4083"/>
    <n v="188"/>
    <x v="0"/>
    <s v="Jehu Rudeforth"/>
    <n v="2023"/>
    <m/>
    <n v="9.57"/>
    <n v="1799.16"/>
    <x v="7154"/>
  </r>
  <r>
    <x v="7254"/>
    <s v="SP22"/>
    <s v="P16"/>
    <s v="G2"/>
    <x v="303"/>
    <x v="628"/>
    <n v="495"/>
    <x v="0"/>
    <s v="Jehu Rudeforth"/>
    <n v="2024"/>
    <m/>
    <n v="9.57"/>
    <n v="4737.1500000000005"/>
    <x v="7155"/>
  </r>
  <r>
    <x v="7255"/>
    <s v="SP22"/>
    <s v="P16"/>
    <s v="G6"/>
    <x v="25"/>
    <x v="2800"/>
    <n v="289"/>
    <x v="0"/>
    <s v="Jehu Rudeforth"/>
    <n v="2023"/>
    <m/>
    <n v="9.57"/>
    <n v="2765.73"/>
    <x v="7156"/>
  </r>
  <r>
    <x v="7256"/>
    <s v="SP22"/>
    <s v="P16"/>
    <s v="G5"/>
    <x v="143"/>
    <x v="3036"/>
    <n v="173"/>
    <x v="0"/>
    <s v="Jehu Rudeforth"/>
    <n v="2023"/>
    <m/>
    <n v="9.57"/>
    <n v="1655.6100000000001"/>
    <x v="7157"/>
  </r>
  <r>
    <x v="7257"/>
    <s v="SP22"/>
    <s v="P17"/>
    <s v="G6"/>
    <x v="175"/>
    <x v="4084"/>
    <n v="1116"/>
    <x v="0"/>
    <s v="Jehu Rudeforth"/>
    <n v="2023"/>
    <m/>
    <n v="8.43"/>
    <n v="9407.8799999999992"/>
    <x v="7158"/>
  </r>
  <r>
    <x v="7258"/>
    <s v="SP22"/>
    <s v="P17"/>
    <s v="G3"/>
    <x v="312"/>
    <x v="2055"/>
    <n v="209"/>
    <x v="1"/>
    <s v="Jehu Rudeforth"/>
    <n v="2024"/>
    <m/>
    <n v="8.43"/>
    <n v="1761.87"/>
    <x v="7159"/>
  </r>
  <r>
    <x v="7259"/>
    <s v="SP22"/>
    <s v="P17"/>
    <s v="G5"/>
    <x v="304"/>
    <x v="4085"/>
    <n v="381"/>
    <x v="0"/>
    <s v="Jehu Rudeforth"/>
    <n v="2023"/>
    <m/>
    <n v="8.43"/>
    <n v="3211.83"/>
    <x v="7160"/>
  </r>
  <r>
    <x v="7260"/>
    <s v="SP22"/>
    <s v="P17"/>
    <s v="G6"/>
    <x v="151"/>
    <x v="614"/>
    <n v="112"/>
    <x v="0"/>
    <s v="Jehu Rudeforth"/>
    <n v="2023"/>
    <m/>
    <n v="8.43"/>
    <n v="944.16"/>
    <x v="7161"/>
  </r>
  <r>
    <x v="7261"/>
    <s v="SP22"/>
    <s v="P18"/>
    <s v="G2"/>
    <x v="36"/>
    <x v="1962"/>
    <n v="419"/>
    <x v="0"/>
    <s v="Jehu Rudeforth"/>
    <n v="2023"/>
    <m/>
    <n v="6.8"/>
    <n v="2849.2"/>
    <x v="7162"/>
  </r>
  <r>
    <x v="7262"/>
    <s v="SP22"/>
    <s v="P18"/>
    <s v="G1"/>
    <x v="348"/>
    <x v="4086"/>
    <n v="268"/>
    <x v="0"/>
    <s v="Jehu Rudeforth"/>
    <n v="2024"/>
    <m/>
    <n v="6.8"/>
    <n v="1822.3999999999999"/>
    <x v="7163"/>
  </r>
  <r>
    <x v="7263"/>
    <s v="SP22"/>
    <s v="P18"/>
    <s v="G1"/>
    <x v="227"/>
    <x v="1487"/>
    <n v="168"/>
    <x v="0"/>
    <s v="Jehu Rudeforth"/>
    <n v="2023"/>
    <m/>
    <n v="6.8"/>
    <n v="1142.3999999999999"/>
    <x v="7164"/>
  </r>
  <r>
    <x v="7264"/>
    <s v="SP22"/>
    <s v="P18"/>
    <s v="G5"/>
    <x v="61"/>
    <x v="4087"/>
    <n v="212"/>
    <x v="0"/>
    <s v="Jehu Rudeforth"/>
    <n v="2024"/>
    <m/>
    <n v="6.8"/>
    <n v="1441.6"/>
    <x v="7165"/>
  </r>
  <r>
    <x v="7265"/>
    <s v="SP22"/>
    <s v="P19"/>
    <s v="G3"/>
    <x v="274"/>
    <x v="2912"/>
    <n v="3"/>
    <x v="0"/>
    <s v="Jehu Rudeforth"/>
    <n v="2024"/>
    <m/>
    <n v="5.04"/>
    <n v="15.120000000000001"/>
    <x v="7166"/>
  </r>
  <r>
    <x v="7266"/>
    <s v="SP22"/>
    <s v="P19"/>
    <s v="G5"/>
    <x v="381"/>
    <x v="2001"/>
    <n v="35"/>
    <x v="0"/>
    <s v="Jehu Rudeforth"/>
    <n v="2023"/>
    <m/>
    <n v="5.04"/>
    <n v="176.4"/>
    <x v="7167"/>
  </r>
  <r>
    <x v="7267"/>
    <s v="SP22"/>
    <s v="P19"/>
    <s v="G1"/>
    <x v="52"/>
    <x v="3434"/>
    <n v="371"/>
    <x v="0"/>
    <s v="Jehu Rudeforth"/>
    <n v="2023"/>
    <m/>
    <n v="5.04"/>
    <n v="1869.84"/>
    <x v="7168"/>
  </r>
  <r>
    <x v="7268"/>
    <s v="SP22"/>
    <s v="P19"/>
    <s v="G4"/>
    <x v="395"/>
    <x v="273"/>
    <n v="144"/>
    <x v="0"/>
    <s v="Jehu Rudeforth"/>
    <n v="2024"/>
    <m/>
    <n v="5.04"/>
    <n v="725.76"/>
    <x v="7169"/>
  </r>
  <r>
    <x v="7269"/>
    <s v="SP22"/>
    <s v="P19"/>
    <s v="G3"/>
    <x v="261"/>
    <x v="4088"/>
    <n v="363"/>
    <x v="0"/>
    <s v="Jehu Rudeforth"/>
    <n v="2024"/>
    <m/>
    <n v="5.04"/>
    <n v="1829.52"/>
    <x v="7170"/>
  </r>
  <r>
    <x v="7270"/>
    <s v="SP22"/>
    <s v="P20"/>
    <s v="G5"/>
    <x v="302"/>
    <x v="4089"/>
    <n v="635"/>
    <x v="0"/>
    <s v="Jehu Rudeforth"/>
    <n v="2023"/>
    <m/>
    <n v="2.76"/>
    <n v="1752.6"/>
    <x v="7171"/>
  </r>
  <r>
    <x v="7271"/>
    <s v="SP22"/>
    <s v="P20"/>
    <s v="G3"/>
    <x v="308"/>
    <x v="840"/>
    <n v="13"/>
    <x v="0"/>
    <s v="Jehu Rudeforth"/>
    <n v="2024"/>
    <m/>
    <n v="2.76"/>
    <n v="35.879999999999995"/>
    <x v="7172"/>
  </r>
  <r>
    <x v="7272"/>
    <s v="SP22"/>
    <s v="P21"/>
    <s v="G2"/>
    <x v="385"/>
    <x v="931"/>
    <n v="362"/>
    <x v="2"/>
    <s v="Jehu Rudeforth"/>
    <n v="2024"/>
    <m/>
    <n v="3.32"/>
    <n v="1201.8399999999999"/>
    <x v="7173"/>
  </r>
  <r>
    <x v="7273"/>
    <s v="SP22"/>
    <s v="P22"/>
    <s v="G2"/>
    <x v="210"/>
    <x v="1766"/>
    <n v="78"/>
    <x v="0"/>
    <s v="Jehu Rudeforth"/>
    <n v="2023"/>
    <m/>
    <n v="2.65"/>
    <n v="206.7"/>
    <x v="7174"/>
  </r>
  <r>
    <x v="7274"/>
    <s v="SP22"/>
    <s v="P22"/>
    <s v="G6"/>
    <x v="102"/>
    <x v="3144"/>
    <n v="47"/>
    <x v="0"/>
    <s v="Jehu Rudeforth"/>
    <n v="2024"/>
    <m/>
    <n v="2.65"/>
    <n v="124.55"/>
    <x v="7175"/>
  </r>
  <r>
    <x v="7275"/>
    <s v="SP22"/>
    <s v="P22"/>
    <s v="G2"/>
    <x v="168"/>
    <x v="1961"/>
    <n v="273"/>
    <x v="0"/>
    <s v="Jehu Rudeforth"/>
    <n v="2024"/>
    <m/>
    <n v="2.65"/>
    <n v="723.44999999999993"/>
    <x v="7176"/>
  </r>
  <r>
    <x v="7276"/>
    <s v="SP22"/>
    <s v="P22"/>
    <s v="G2"/>
    <x v="174"/>
    <x v="451"/>
    <n v="405"/>
    <x v="1"/>
    <s v="Jehu Rudeforth"/>
    <n v="2024"/>
    <m/>
    <n v="2.65"/>
    <n v="1073.25"/>
    <x v="7177"/>
  </r>
  <r>
    <x v="7277"/>
    <s v="SP22"/>
    <s v="P22"/>
    <s v="G5"/>
    <x v="296"/>
    <x v="2173"/>
    <n v="324"/>
    <x v="0"/>
    <s v="Jehu Rudeforth"/>
    <n v="2023"/>
    <m/>
    <n v="2.65"/>
    <n v="858.6"/>
    <x v="7178"/>
  </r>
  <r>
    <x v="7278"/>
    <s v="SP22"/>
    <s v="P22"/>
    <s v="G1"/>
    <x v="117"/>
    <x v="2353"/>
    <n v="271"/>
    <x v="0"/>
    <s v="Jehu Rudeforth"/>
    <n v="2024"/>
    <m/>
    <n v="2.65"/>
    <n v="718.15"/>
    <x v="7179"/>
  </r>
  <r>
    <x v="7279"/>
    <s v="SP22"/>
    <s v="P22"/>
    <s v="G3"/>
    <x v="163"/>
    <x v="4090"/>
    <n v="602"/>
    <x v="0"/>
    <s v="Jehu Rudeforth"/>
    <n v="2023"/>
    <m/>
    <n v="2.65"/>
    <n v="1595.3"/>
    <x v="7180"/>
  </r>
  <r>
    <x v="7280"/>
    <s v="SP22"/>
    <s v="P22"/>
    <s v="G6"/>
    <x v="100"/>
    <x v="3067"/>
    <n v="642"/>
    <x v="0"/>
    <s v="Jehu Rudeforth"/>
    <n v="2023"/>
    <m/>
    <n v="2.65"/>
    <n v="1701.3"/>
    <x v="7181"/>
  </r>
  <r>
    <x v="7281"/>
    <s v="SP22"/>
    <s v="P01"/>
    <s v="G2"/>
    <x v="398"/>
    <x v="1381"/>
    <n v="637"/>
    <x v="0"/>
    <s v="Jehu Rudeforth"/>
    <n v="2023"/>
    <m/>
    <n v="5.26"/>
    <n v="3350.62"/>
    <x v="7182"/>
  </r>
  <r>
    <x v="7282"/>
    <s v="SP22"/>
    <s v="P01"/>
    <s v="G5"/>
    <x v="19"/>
    <x v="174"/>
    <n v="239"/>
    <x v="0"/>
    <s v="Jehu Rudeforth"/>
    <n v="2023"/>
    <m/>
    <n v="5.26"/>
    <n v="1257.1399999999999"/>
    <x v="7183"/>
  </r>
  <r>
    <x v="7283"/>
    <s v="SP22"/>
    <s v="P01"/>
    <s v="G6"/>
    <x v="442"/>
    <x v="3769"/>
    <n v="597"/>
    <x v="0"/>
    <s v="Jehu Rudeforth"/>
    <n v="2023"/>
    <m/>
    <n v="5.26"/>
    <n v="3140.22"/>
    <x v="7184"/>
  </r>
  <r>
    <x v="7284"/>
    <s v="SP22"/>
    <s v="P01"/>
    <s v="G2"/>
    <x v="120"/>
    <x v="4091"/>
    <n v="703"/>
    <x v="0"/>
    <s v="Jehu Rudeforth"/>
    <n v="2023"/>
    <m/>
    <n v="5.26"/>
    <n v="3697.7799999999997"/>
    <x v="7185"/>
  </r>
  <r>
    <x v="7285"/>
    <s v="SP22"/>
    <s v="P01"/>
    <s v="G1"/>
    <x v="159"/>
    <x v="1697"/>
    <n v="364"/>
    <x v="0"/>
    <s v="Jehu Rudeforth"/>
    <n v="2023"/>
    <m/>
    <n v="5.26"/>
    <n v="1914.6399999999999"/>
    <x v="7186"/>
  </r>
  <r>
    <x v="7286"/>
    <s v="SP22"/>
    <s v="P01"/>
    <s v="G2"/>
    <x v="254"/>
    <x v="1442"/>
    <n v="315"/>
    <x v="0"/>
    <s v="Jehu Rudeforth"/>
    <n v="2023"/>
    <m/>
    <n v="5.26"/>
    <n v="1656.8999999999999"/>
    <x v="7187"/>
  </r>
  <r>
    <x v="7287"/>
    <s v="SP22"/>
    <s v="P03"/>
    <s v="G5"/>
    <x v="66"/>
    <x v="1920"/>
    <n v="425"/>
    <x v="3"/>
    <s v="Jehu Rudeforth"/>
    <n v="2023"/>
    <m/>
    <n v="5.15"/>
    <n v="2188.75"/>
    <x v="7188"/>
  </r>
  <r>
    <x v="7288"/>
    <s v="SP22"/>
    <s v="P03"/>
    <s v="G6"/>
    <x v="16"/>
    <x v="2332"/>
    <n v="142"/>
    <x v="1"/>
    <s v="Jehu Rudeforth"/>
    <n v="2024"/>
    <m/>
    <n v="5.15"/>
    <n v="731.30000000000007"/>
    <x v="7189"/>
  </r>
  <r>
    <x v="7289"/>
    <s v="SP22"/>
    <s v="P04"/>
    <s v="G4"/>
    <x v="1"/>
    <x v="3617"/>
    <n v="937"/>
    <x v="0"/>
    <s v="Jehu Rudeforth"/>
    <n v="2023"/>
    <m/>
    <n v="3.85"/>
    <n v="3607.4500000000003"/>
    <x v="7190"/>
  </r>
  <r>
    <x v="7290"/>
    <s v="SP22"/>
    <s v="P04"/>
    <s v="G2"/>
    <x v="328"/>
    <x v="4092"/>
    <n v="1818"/>
    <x v="0"/>
    <s v="Jehu Rudeforth"/>
    <n v="2023"/>
    <m/>
    <n v="3.85"/>
    <n v="6999.3"/>
    <x v="7191"/>
  </r>
  <r>
    <x v="7291"/>
    <s v="SP22"/>
    <s v="P04"/>
    <s v="G5"/>
    <x v="113"/>
    <x v="1143"/>
    <n v="171"/>
    <x v="0"/>
    <s v="Jehu Rudeforth"/>
    <n v="2023"/>
    <m/>
    <n v="3.85"/>
    <n v="658.35"/>
    <x v="7192"/>
  </r>
  <r>
    <x v="7292"/>
    <s v="SP22"/>
    <s v="P04"/>
    <s v="G6"/>
    <x v="45"/>
    <x v="4093"/>
    <n v="182"/>
    <x v="0"/>
    <s v="Jehu Rudeforth"/>
    <n v="2023"/>
    <m/>
    <n v="3.85"/>
    <n v="700.7"/>
    <x v="7193"/>
  </r>
  <r>
    <x v="7293"/>
    <s v="SP22"/>
    <s v="P04"/>
    <s v="G6"/>
    <x v="310"/>
    <x v="4094"/>
    <n v="344"/>
    <x v="3"/>
    <s v="Jehu Rudeforth"/>
    <n v="2024"/>
    <m/>
    <n v="3.85"/>
    <n v="1324.4"/>
    <x v="7194"/>
  </r>
  <r>
    <x v="7294"/>
    <s v="SP22"/>
    <s v="P04"/>
    <s v="G6"/>
    <x v="369"/>
    <x v="1225"/>
    <n v="553"/>
    <x v="0"/>
    <s v="Jehu Rudeforth"/>
    <n v="2023"/>
    <m/>
    <n v="3.85"/>
    <n v="2129.0500000000002"/>
    <x v="7195"/>
  </r>
  <r>
    <x v="7295"/>
    <s v="SP22"/>
    <s v="P04"/>
    <s v="G1"/>
    <x v="21"/>
    <x v="3314"/>
    <n v="1065"/>
    <x v="3"/>
    <s v="Jehu Rudeforth"/>
    <n v="2023"/>
    <m/>
    <n v="3.85"/>
    <n v="4100.25"/>
    <x v="7196"/>
  </r>
  <r>
    <x v="7296"/>
    <s v="SP22"/>
    <s v="P05"/>
    <s v="G1"/>
    <x v="431"/>
    <x v="2816"/>
    <n v="115"/>
    <x v="0"/>
    <s v="Jehu Rudeforth"/>
    <n v="2023"/>
    <m/>
    <n v="5.72"/>
    <n v="657.8"/>
    <x v="7197"/>
  </r>
  <r>
    <x v="7297"/>
    <s v="SP22"/>
    <s v="P05"/>
    <s v="G2"/>
    <x v="205"/>
    <x v="284"/>
    <n v="137"/>
    <x v="0"/>
    <s v="Jehu Rudeforth"/>
    <n v="2024"/>
    <m/>
    <n v="5.72"/>
    <n v="783.64"/>
    <x v="7198"/>
  </r>
  <r>
    <x v="7298"/>
    <s v="SP22"/>
    <s v="P05"/>
    <s v="G6"/>
    <x v="385"/>
    <x v="4083"/>
    <n v="313"/>
    <x v="2"/>
    <s v="Jehu Rudeforth"/>
    <n v="2024"/>
    <m/>
    <n v="5.72"/>
    <n v="1790.36"/>
    <x v="7199"/>
  </r>
  <r>
    <x v="7299"/>
    <s v="SP22"/>
    <s v="P05"/>
    <s v="G6"/>
    <x v="354"/>
    <x v="241"/>
    <n v="844"/>
    <x v="0"/>
    <s v="Jehu Rudeforth"/>
    <n v="2024"/>
    <m/>
    <n v="5.72"/>
    <n v="4827.6799999999994"/>
    <x v="7200"/>
  </r>
  <r>
    <x v="7300"/>
    <s v="SP22"/>
    <s v="P05"/>
    <s v="G2"/>
    <x v="69"/>
    <x v="4095"/>
    <n v="474"/>
    <x v="0"/>
    <s v="Jehu Rudeforth"/>
    <n v="2023"/>
    <m/>
    <n v="5.72"/>
    <n v="2711.2799999999997"/>
    <x v="7201"/>
  </r>
  <r>
    <x v="7301"/>
    <s v="SP22"/>
    <s v="P05"/>
    <s v="G6"/>
    <x v="76"/>
    <x v="4096"/>
    <n v="51"/>
    <x v="0"/>
    <s v="Jehu Rudeforth"/>
    <n v="2023"/>
    <m/>
    <n v="5.72"/>
    <n v="291.71999999999997"/>
    <x v="7202"/>
  </r>
  <r>
    <x v="7302"/>
    <s v="SP22"/>
    <s v="P06"/>
    <s v="G5"/>
    <x v="21"/>
    <x v="3140"/>
    <n v="130"/>
    <x v="0"/>
    <s v="Jehu Rudeforth"/>
    <n v="2023"/>
    <m/>
    <n v="6.31"/>
    <n v="820.3"/>
    <x v="7203"/>
  </r>
  <r>
    <x v="7303"/>
    <s v="SP22"/>
    <s v="P06"/>
    <s v="G6"/>
    <x v="421"/>
    <x v="2614"/>
    <n v="107"/>
    <x v="0"/>
    <s v="Jehu Rudeforth"/>
    <n v="2023"/>
    <m/>
    <n v="6.31"/>
    <n v="675.17"/>
    <x v="5248"/>
  </r>
  <r>
    <x v="7304"/>
    <s v="SP22"/>
    <s v="P06"/>
    <s v="G6"/>
    <x v="165"/>
    <x v="3744"/>
    <n v="131"/>
    <x v="3"/>
    <s v="Jehu Rudeforth"/>
    <n v="2024"/>
    <m/>
    <n v="6.31"/>
    <n v="826.6099999999999"/>
    <x v="7204"/>
  </r>
  <r>
    <x v="7305"/>
    <s v="SP22"/>
    <s v="P07"/>
    <s v="G1"/>
    <x v="430"/>
    <x v="1194"/>
    <n v="222"/>
    <x v="1"/>
    <s v="Jehu Rudeforth"/>
    <n v="2024"/>
    <m/>
    <n v="9.94"/>
    <n v="2206.6799999999998"/>
    <x v="7205"/>
  </r>
  <r>
    <x v="7306"/>
    <s v="SP22"/>
    <s v="P08"/>
    <s v="G1"/>
    <x v="20"/>
    <x v="2458"/>
    <n v="97"/>
    <x v="0"/>
    <s v="Jehu Rudeforth"/>
    <n v="2023"/>
    <m/>
    <n v="7.73"/>
    <n v="749.81000000000006"/>
    <x v="7206"/>
  </r>
  <r>
    <x v="7307"/>
    <s v="SP22"/>
    <s v="P08"/>
    <s v="G2"/>
    <x v="170"/>
    <x v="4097"/>
    <n v="825"/>
    <x v="1"/>
    <s v="Jehu Rudeforth"/>
    <n v="2024"/>
    <m/>
    <n v="7.73"/>
    <n v="6377.25"/>
    <x v="7207"/>
  </r>
  <r>
    <x v="7308"/>
    <s v="SP22"/>
    <s v="P08"/>
    <s v="G1"/>
    <x v="263"/>
    <x v="4098"/>
    <n v="558"/>
    <x v="0"/>
    <s v="Jehu Rudeforth"/>
    <n v="2023"/>
    <m/>
    <n v="7.73"/>
    <n v="4313.34"/>
    <x v="7208"/>
  </r>
  <r>
    <x v="7309"/>
    <s v="SP22"/>
    <s v="P08"/>
    <s v="G2"/>
    <x v="18"/>
    <x v="4099"/>
    <n v="535"/>
    <x v="0"/>
    <s v="Jehu Rudeforth"/>
    <n v="2023"/>
    <m/>
    <n v="7.73"/>
    <n v="4135.55"/>
    <x v="7209"/>
  </r>
  <r>
    <x v="7310"/>
    <s v="SP22"/>
    <s v="P08"/>
    <s v="G1"/>
    <x v="188"/>
    <x v="626"/>
    <n v="264"/>
    <x v="0"/>
    <s v="Jehu Rudeforth"/>
    <n v="2023"/>
    <m/>
    <n v="7.73"/>
    <n v="2040.72"/>
    <x v="7210"/>
  </r>
  <r>
    <x v="7311"/>
    <s v="SP22"/>
    <s v="P10"/>
    <s v="G2"/>
    <x v="250"/>
    <x v="4100"/>
    <n v="150"/>
    <x v="0"/>
    <s v="Jehu Rudeforth"/>
    <n v="2023"/>
    <m/>
    <n v="8.2200000000000006"/>
    <n v="1233"/>
    <x v="7211"/>
  </r>
  <r>
    <x v="7312"/>
    <s v="SP22"/>
    <s v="P10"/>
    <s v="G2"/>
    <x v="126"/>
    <x v="1498"/>
    <n v="287"/>
    <x v="0"/>
    <s v="Jehu Rudeforth"/>
    <n v="2023"/>
    <m/>
    <n v="8.2200000000000006"/>
    <n v="2359.1400000000003"/>
    <x v="7212"/>
  </r>
  <r>
    <x v="7313"/>
    <s v="SP22"/>
    <s v="P10"/>
    <s v="G5"/>
    <x v="295"/>
    <x v="3566"/>
    <n v="259"/>
    <x v="0"/>
    <s v="Jehu Rudeforth"/>
    <n v="2023"/>
    <m/>
    <n v="8.2200000000000006"/>
    <n v="2128.98"/>
    <x v="7213"/>
  </r>
  <r>
    <x v="7314"/>
    <s v="SP22"/>
    <s v="P10"/>
    <s v="G1"/>
    <x v="207"/>
    <x v="4101"/>
    <n v="685"/>
    <x v="0"/>
    <s v="Jehu Rudeforth"/>
    <n v="2024"/>
    <m/>
    <n v="8.2200000000000006"/>
    <n v="5630.7000000000007"/>
    <x v="7214"/>
  </r>
  <r>
    <x v="7315"/>
    <s v="SP22"/>
    <s v="P10"/>
    <s v="G4"/>
    <x v="229"/>
    <x v="698"/>
    <n v="638"/>
    <x v="0"/>
    <s v="Jehu Rudeforth"/>
    <n v="2023"/>
    <m/>
    <n v="8.2200000000000006"/>
    <n v="5244.3600000000006"/>
    <x v="7215"/>
  </r>
  <r>
    <x v="7316"/>
    <s v="SP22"/>
    <s v="P11"/>
    <s v="G3"/>
    <x v="70"/>
    <x v="4102"/>
    <n v="789"/>
    <x v="0"/>
    <s v="Jehu Rudeforth"/>
    <n v="2023"/>
    <m/>
    <n v="10.23"/>
    <n v="8071.47"/>
    <x v="7216"/>
  </r>
  <r>
    <x v="7317"/>
    <s v="SP22"/>
    <s v="P12"/>
    <s v="G6"/>
    <x v="119"/>
    <x v="3373"/>
    <n v="415"/>
    <x v="2"/>
    <s v="Jehu Rudeforth"/>
    <n v="2024"/>
    <m/>
    <n v="4.74"/>
    <n v="1967.1000000000001"/>
    <x v="7217"/>
  </r>
  <r>
    <x v="7318"/>
    <s v="SP22"/>
    <s v="P12"/>
    <s v="G6"/>
    <x v="424"/>
    <x v="4103"/>
    <n v="38"/>
    <x v="0"/>
    <s v="Jehu Rudeforth"/>
    <n v="2024"/>
    <m/>
    <n v="4.74"/>
    <n v="180.12"/>
    <x v="7218"/>
  </r>
  <r>
    <x v="7319"/>
    <s v="SP22"/>
    <s v="P12"/>
    <s v="G6"/>
    <x v="299"/>
    <x v="2084"/>
    <n v="486"/>
    <x v="0"/>
    <s v="Jehu Rudeforth"/>
    <n v="2023"/>
    <m/>
    <n v="4.74"/>
    <n v="2303.6400000000003"/>
    <x v="7219"/>
  </r>
  <r>
    <x v="7320"/>
    <s v="SP22"/>
    <s v="P12"/>
    <s v="G2"/>
    <x v="238"/>
    <x v="1200"/>
    <n v="48"/>
    <x v="0"/>
    <s v="Jehu Rudeforth"/>
    <n v="2024"/>
    <m/>
    <n v="4.74"/>
    <n v="227.52"/>
    <x v="7220"/>
  </r>
  <r>
    <x v="7321"/>
    <s v="SP22"/>
    <s v="P12"/>
    <s v="G3"/>
    <x v="74"/>
    <x v="1401"/>
    <n v="304"/>
    <x v="0"/>
    <s v="Jehu Rudeforth"/>
    <n v="2024"/>
    <m/>
    <n v="4.74"/>
    <n v="1440.96"/>
    <x v="7221"/>
  </r>
  <r>
    <x v="7322"/>
    <s v="SP22"/>
    <s v="P13"/>
    <s v="G1"/>
    <x v="142"/>
    <x v="3874"/>
    <n v="1270"/>
    <x v="0"/>
    <s v="Jehu Rudeforth"/>
    <n v="2023"/>
    <m/>
    <n v="10.51"/>
    <n v="13347.699999999999"/>
    <x v="7222"/>
  </r>
  <r>
    <x v="7323"/>
    <s v="SP22"/>
    <s v="P13"/>
    <s v="G1"/>
    <x v="20"/>
    <x v="4104"/>
    <n v="1065"/>
    <x v="0"/>
    <s v="Jehu Rudeforth"/>
    <n v="2023"/>
    <m/>
    <n v="10.51"/>
    <n v="11193.15"/>
    <x v="7223"/>
  </r>
  <r>
    <x v="7324"/>
    <s v="SP22"/>
    <s v="P13"/>
    <s v="G2"/>
    <x v="145"/>
    <x v="1252"/>
    <n v="931"/>
    <x v="0"/>
    <s v="Jehu Rudeforth"/>
    <n v="2023"/>
    <m/>
    <n v="10.51"/>
    <n v="9784.81"/>
    <x v="7224"/>
  </r>
  <r>
    <x v="7325"/>
    <s v="SP22"/>
    <s v="P13"/>
    <s v="G6"/>
    <x v="24"/>
    <x v="120"/>
    <n v="1624"/>
    <x v="0"/>
    <s v="Jehu Rudeforth"/>
    <n v="2024"/>
    <m/>
    <n v="10.51"/>
    <n v="17068.239999999998"/>
    <x v="7225"/>
  </r>
  <r>
    <x v="7326"/>
    <s v="SP22"/>
    <s v="P13"/>
    <s v="G4"/>
    <x v="275"/>
    <x v="3620"/>
    <n v="626"/>
    <x v="0"/>
    <s v="Jehu Rudeforth"/>
    <n v="2023"/>
    <m/>
    <n v="10.51"/>
    <n v="6579.26"/>
    <x v="7226"/>
  </r>
  <r>
    <x v="7327"/>
    <s v="SP22"/>
    <s v="P13"/>
    <s v="G6"/>
    <x v="382"/>
    <x v="1900"/>
    <n v="197"/>
    <x v="0"/>
    <s v="Jehu Rudeforth"/>
    <n v="2024"/>
    <m/>
    <n v="10.51"/>
    <n v="2070.4699999999998"/>
    <x v="7227"/>
  </r>
  <r>
    <x v="7328"/>
    <s v="SP22"/>
    <s v="P13"/>
    <s v="G6"/>
    <x v="307"/>
    <x v="179"/>
    <n v="1277"/>
    <x v="0"/>
    <s v="Jehu Rudeforth"/>
    <n v="2023"/>
    <m/>
    <n v="10.51"/>
    <n v="13421.27"/>
    <x v="7228"/>
  </r>
  <r>
    <x v="7329"/>
    <s v="SP22"/>
    <s v="P13"/>
    <s v="G1"/>
    <x v="233"/>
    <x v="335"/>
    <n v="251"/>
    <x v="0"/>
    <s v="Jehu Rudeforth"/>
    <n v="2023"/>
    <m/>
    <n v="10.51"/>
    <n v="2638.0099999999998"/>
    <x v="7229"/>
  </r>
  <r>
    <x v="7330"/>
    <s v="SP22"/>
    <s v="P13"/>
    <s v="G5"/>
    <x v="40"/>
    <x v="1909"/>
    <n v="237"/>
    <x v="0"/>
    <s v="Jehu Rudeforth"/>
    <n v="2023"/>
    <m/>
    <n v="10.51"/>
    <n v="2490.87"/>
    <x v="7230"/>
  </r>
  <r>
    <x v="7331"/>
    <s v="SP22"/>
    <s v="P13"/>
    <s v="G4"/>
    <x v="241"/>
    <x v="3728"/>
    <n v="1269"/>
    <x v="0"/>
    <s v="Jehu Rudeforth"/>
    <n v="2024"/>
    <m/>
    <n v="10.51"/>
    <n v="13337.19"/>
    <x v="7231"/>
  </r>
  <r>
    <x v="7332"/>
    <s v="SP22"/>
    <s v="P14"/>
    <s v="G6"/>
    <x v="40"/>
    <x v="3329"/>
    <n v="486"/>
    <x v="0"/>
    <s v="Jehu Rudeforth"/>
    <n v="2023"/>
    <m/>
    <n v="6.43"/>
    <n v="3124.98"/>
    <x v="7232"/>
  </r>
  <r>
    <x v="7333"/>
    <s v="SP22"/>
    <s v="P14"/>
    <s v="G2"/>
    <x v="37"/>
    <x v="1748"/>
    <n v="239"/>
    <x v="0"/>
    <s v="Jehu Rudeforth"/>
    <n v="2023"/>
    <m/>
    <n v="6.43"/>
    <n v="1536.77"/>
    <x v="7233"/>
  </r>
  <r>
    <x v="7334"/>
    <s v="SP22"/>
    <s v="P15"/>
    <s v="G6"/>
    <x v="239"/>
    <x v="3460"/>
    <n v="585"/>
    <x v="0"/>
    <s v="Jehu Rudeforth"/>
    <n v="2023"/>
    <m/>
    <n v="12.41"/>
    <n v="7259.85"/>
    <x v="7234"/>
  </r>
  <r>
    <x v="7335"/>
    <s v="SP22"/>
    <s v="P15"/>
    <s v="G1"/>
    <x v="416"/>
    <x v="4105"/>
    <n v="676"/>
    <x v="2"/>
    <s v="Jehu Rudeforth"/>
    <n v="2024"/>
    <m/>
    <n v="12.41"/>
    <n v="8389.16"/>
    <x v="7235"/>
  </r>
  <r>
    <x v="7336"/>
    <s v="SP22"/>
    <s v="P16"/>
    <s v="G2"/>
    <x v="67"/>
    <x v="4106"/>
    <n v="512"/>
    <x v="0"/>
    <s v="Jehu Rudeforth"/>
    <n v="2023"/>
    <m/>
    <n v="9.57"/>
    <n v="4899.84"/>
    <x v="7236"/>
  </r>
  <r>
    <x v="7337"/>
    <s v="SP22"/>
    <s v="P16"/>
    <s v="G2"/>
    <x v="90"/>
    <x v="4107"/>
    <n v="216"/>
    <x v="1"/>
    <s v="Jehu Rudeforth"/>
    <n v="2024"/>
    <m/>
    <n v="9.57"/>
    <n v="2067.12"/>
    <x v="7237"/>
  </r>
  <r>
    <x v="7338"/>
    <s v="SP22"/>
    <s v="P16"/>
    <s v="G1"/>
    <x v="370"/>
    <x v="228"/>
    <n v="308"/>
    <x v="0"/>
    <s v="Jehu Rudeforth"/>
    <n v="2024"/>
    <m/>
    <n v="9.57"/>
    <n v="2947.56"/>
    <x v="7238"/>
  </r>
  <r>
    <x v="7339"/>
    <s v="SP22"/>
    <s v="P17"/>
    <s v="G1"/>
    <x v="307"/>
    <x v="2381"/>
    <n v="389"/>
    <x v="0"/>
    <s v="Jehu Rudeforth"/>
    <n v="2023"/>
    <m/>
    <n v="8.43"/>
    <n v="3279.27"/>
    <x v="7239"/>
  </r>
  <r>
    <x v="7340"/>
    <s v="SP22"/>
    <s v="P17"/>
    <s v="G1"/>
    <x v="253"/>
    <x v="2775"/>
    <n v="386"/>
    <x v="0"/>
    <s v="Jehu Rudeforth"/>
    <n v="2023"/>
    <m/>
    <n v="8.43"/>
    <n v="3253.98"/>
    <x v="7240"/>
  </r>
  <r>
    <x v="7341"/>
    <s v="SP22"/>
    <s v="P17"/>
    <s v="G3"/>
    <x v="210"/>
    <x v="2547"/>
    <n v="1021"/>
    <x v="0"/>
    <s v="Jehu Rudeforth"/>
    <n v="2023"/>
    <m/>
    <n v="8.43"/>
    <n v="8607.0299999999988"/>
    <x v="7241"/>
  </r>
  <r>
    <x v="7342"/>
    <s v="SP22"/>
    <s v="P17"/>
    <s v="G1"/>
    <x v="110"/>
    <x v="4108"/>
    <n v="391"/>
    <x v="1"/>
    <s v="Jehu Rudeforth"/>
    <n v="2024"/>
    <m/>
    <n v="8.43"/>
    <n v="3296.13"/>
    <x v="7242"/>
  </r>
  <r>
    <x v="7343"/>
    <s v="SP22"/>
    <s v="P17"/>
    <s v="G6"/>
    <x v="60"/>
    <x v="4109"/>
    <n v="1689"/>
    <x v="0"/>
    <s v="Jehu Rudeforth"/>
    <n v="2023"/>
    <m/>
    <n v="8.43"/>
    <n v="14238.269999999999"/>
    <x v="7243"/>
  </r>
  <r>
    <x v="7344"/>
    <s v="SP22"/>
    <s v="P18"/>
    <s v="G3"/>
    <x v="377"/>
    <x v="4110"/>
    <n v="2074"/>
    <x v="0"/>
    <s v="Jehu Rudeforth"/>
    <n v="2023"/>
    <m/>
    <n v="6.8"/>
    <n v="14103.199999999999"/>
    <x v="7244"/>
  </r>
  <r>
    <x v="7345"/>
    <s v="SP22"/>
    <s v="P18"/>
    <s v="G2"/>
    <x v="310"/>
    <x v="4111"/>
    <n v="2236"/>
    <x v="0"/>
    <s v="Jehu Rudeforth"/>
    <n v="2024"/>
    <m/>
    <n v="6.8"/>
    <n v="15204.8"/>
    <x v="7245"/>
  </r>
  <r>
    <x v="7346"/>
    <s v="SP22"/>
    <s v="P18"/>
    <s v="G6"/>
    <x v="50"/>
    <x v="4112"/>
    <n v="2844"/>
    <x v="0"/>
    <s v="Jehu Rudeforth"/>
    <n v="2023"/>
    <m/>
    <n v="6.8"/>
    <n v="19339.2"/>
    <x v="7246"/>
  </r>
  <r>
    <x v="7347"/>
    <s v="SP22"/>
    <s v="P18"/>
    <s v="G1"/>
    <x v="171"/>
    <x v="355"/>
    <n v="691"/>
    <x v="2"/>
    <s v="Jehu Rudeforth"/>
    <n v="2024"/>
    <m/>
    <n v="6.8"/>
    <n v="4698.8"/>
    <x v="7247"/>
  </r>
  <r>
    <x v="7348"/>
    <s v="SP22"/>
    <s v="P19"/>
    <s v="G2"/>
    <x v="253"/>
    <x v="477"/>
    <n v="46"/>
    <x v="3"/>
    <s v="Jehu Rudeforth"/>
    <n v="2023"/>
    <m/>
    <n v="5.04"/>
    <n v="231.84"/>
    <x v="2326"/>
  </r>
  <r>
    <x v="7349"/>
    <s v="SP22"/>
    <s v="P20"/>
    <s v="G5"/>
    <x v="380"/>
    <x v="4113"/>
    <n v="691"/>
    <x v="0"/>
    <s v="Jehu Rudeforth"/>
    <n v="2023"/>
    <m/>
    <n v="2.76"/>
    <n v="1907.1599999999999"/>
    <x v="7248"/>
  </r>
  <r>
    <x v="7350"/>
    <s v="SP22"/>
    <s v="P21"/>
    <s v="G4"/>
    <x v="204"/>
    <x v="4114"/>
    <n v="79"/>
    <x v="0"/>
    <s v="Jehu Rudeforth"/>
    <n v="2023"/>
    <m/>
    <n v="3.32"/>
    <n v="262.27999999999997"/>
    <x v="7249"/>
  </r>
  <r>
    <x v="7351"/>
    <s v="SP22"/>
    <s v="P21"/>
    <s v="G6"/>
    <x v="236"/>
    <x v="3029"/>
    <n v="219"/>
    <x v="0"/>
    <s v="Jehu Rudeforth"/>
    <n v="2023"/>
    <m/>
    <n v="3.32"/>
    <n v="727.07999999999993"/>
    <x v="7250"/>
  </r>
  <r>
    <x v="7352"/>
    <s v="SP22"/>
    <s v="P22"/>
    <s v="G6"/>
    <x v="202"/>
    <x v="4115"/>
    <n v="747"/>
    <x v="0"/>
    <s v="Jehu Rudeforth"/>
    <n v="2023"/>
    <m/>
    <n v="2.65"/>
    <n v="1979.55"/>
    <x v="7251"/>
  </r>
  <r>
    <x v="7353"/>
    <s v="SP22"/>
    <s v="P22"/>
    <s v="G2"/>
    <x v="82"/>
    <x v="4116"/>
    <n v="306"/>
    <x v="0"/>
    <s v="Jehu Rudeforth"/>
    <n v="2024"/>
    <m/>
    <n v="2.65"/>
    <n v="810.9"/>
    <x v="7252"/>
  </r>
  <r>
    <x v="7354"/>
    <s v="SP24"/>
    <s v="P01"/>
    <s v="G1"/>
    <x v="208"/>
    <x v="3689"/>
    <n v="553"/>
    <x v="0"/>
    <s v="Van Tuxwell"/>
    <n v="2023"/>
    <m/>
    <n v="5.26"/>
    <n v="2908.7799999999997"/>
    <x v="7253"/>
  </r>
  <r>
    <x v="7355"/>
    <s v="SP24"/>
    <s v="P01"/>
    <s v="G2"/>
    <x v="187"/>
    <x v="4117"/>
    <n v="79"/>
    <x v="0"/>
    <s v="Van Tuxwell"/>
    <n v="2024"/>
    <m/>
    <n v="5.26"/>
    <n v="415.53999999999996"/>
    <x v="7254"/>
  </r>
  <r>
    <x v="7356"/>
    <s v="SP24"/>
    <s v="P01"/>
    <s v="G6"/>
    <x v="428"/>
    <x v="1487"/>
    <n v="117"/>
    <x v="0"/>
    <s v="Van Tuxwell"/>
    <n v="2024"/>
    <m/>
    <n v="5.26"/>
    <n v="615.41999999999996"/>
    <x v="7255"/>
  </r>
  <r>
    <x v="7357"/>
    <s v="SP24"/>
    <s v="P02"/>
    <s v="G6"/>
    <x v="84"/>
    <x v="4118"/>
    <n v="241"/>
    <x v="0"/>
    <s v="Van Tuxwell"/>
    <n v="2023"/>
    <m/>
    <n v="7.48"/>
    <n v="1802.68"/>
    <x v="7256"/>
  </r>
  <r>
    <x v="7358"/>
    <s v="SP24"/>
    <s v="P04"/>
    <s v="G2"/>
    <x v="247"/>
    <x v="4119"/>
    <n v="840"/>
    <x v="0"/>
    <s v="Van Tuxwell"/>
    <n v="2024"/>
    <m/>
    <n v="3.85"/>
    <n v="3234"/>
    <x v="7257"/>
  </r>
  <r>
    <x v="7359"/>
    <s v="SP24"/>
    <s v="P04"/>
    <s v="G1"/>
    <x v="108"/>
    <x v="3768"/>
    <n v="438"/>
    <x v="0"/>
    <s v="Van Tuxwell"/>
    <n v="2023"/>
    <m/>
    <n v="3.85"/>
    <n v="1686.3"/>
    <x v="7258"/>
  </r>
  <r>
    <x v="7360"/>
    <s v="SP24"/>
    <s v="P04"/>
    <s v="G5"/>
    <x v="27"/>
    <x v="2932"/>
    <n v="377"/>
    <x v="1"/>
    <s v="Van Tuxwell"/>
    <n v="2024"/>
    <m/>
    <n v="3.85"/>
    <n v="1451.45"/>
    <x v="7259"/>
  </r>
  <r>
    <x v="7361"/>
    <s v="SP24"/>
    <s v="P04"/>
    <s v="G1"/>
    <x v="63"/>
    <x v="1302"/>
    <n v="63"/>
    <x v="0"/>
    <s v="Van Tuxwell"/>
    <n v="2023"/>
    <m/>
    <n v="3.85"/>
    <n v="242.55"/>
    <x v="7260"/>
  </r>
  <r>
    <x v="7362"/>
    <s v="SP24"/>
    <s v="P05"/>
    <s v="G2"/>
    <x v="326"/>
    <x v="3191"/>
    <n v="194"/>
    <x v="0"/>
    <s v="Van Tuxwell"/>
    <n v="2023"/>
    <m/>
    <n v="5.72"/>
    <n v="1109.68"/>
    <x v="7261"/>
  </r>
  <r>
    <x v="7363"/>
    <s v="SP24"/>
    <s v="P05"/>
    <s v="G5"/>
    <x v="383"/>
    <x v="3670"/>
    <n v="1640"/>
    <x v="0"/>
    <s v="Van Tuxwell"/>
    <n v="2023"/>
    <m/>
    <n v="5.72"/>
    <n v="9380.7999999999993"/>
    <x v="7262"/>
  </r>
  <r>
    <x v="7364"/>
    <s v="SP24"/>
    <s v="P05"/>
    <s v="G6"/>
    <x v="47"/>
    <x v="3515"/>
    <n v="644"/>
    <x v="3"/>
    <s v="Van Tuxwell"/>
    <n v="2024"/>
    <m/>
    <n v="5.72"/>
    <n v="3683.68"/>
    <x v="7263"/>
  </r>
  <r>
    <x v="7365"/>
    <s v="SP24"/>
    <s v="P05"/>
    <s v="G1"/>
    <x v="167"/>
    <x v="3881"/>
    <n v="53"/>
    <x v="0"/>
    <s v="Van Tuxwell"/>
    <n v="2023"/>
    <m/>
    <n v="5.72"/>
    <n v="303.15999999999997"/>
    <x v="7264"/>
  </r>
  <r>
    <x v="7366"/>
    <s v="SP24"/>
    <s v="P05"/>
    <s v="G1"/>
    <x v="225"/>
    <x v="3031"/>
    <n v="896"/>
    <x v="1"/>
    <s v="Van Tuxwell"/>
    <n v="2024"/>
    <m/>
    <n v="5.72"/>
    <n v="5125.12"/>
    <x v="7265"/>
  </r>
  <r>
    <x v="7367"/>
    <s v="SP24"/>
    <s v="P05"/>
    <s v="G1"/>
    <x v="409"/>
    <x v="4120"/>
    <n v="1416"/>
    <x v="0"/>
    <s v="Van Tuxwell"/>
    <n v="2024"/>
    <m/>
    <n v="5.72"/>
    <n v="8099.5199999999995"/>
    <x v="7266"/>
  </r>
  <r>
    <x v="7368"/>
    <s v="SP24"/>
    <s v="P06"/>
    <s v="G6"/>
    <x v="369"/>
    <x v="1164"/>
    <n v="108"/>
    <x v="0"/>
    <s v="Van Tuxwell"/>
    <n v="2023"/>
    <m/>
    <n v="6.31"/>
    <n v="681.4799999999999"/>
    <x v="7267"/>
  </r>
  <r>
    <x v="7369"/>
    <s v="SP24"/>
    <s v="P06"/>
    <s v="G1"/>
    <x v="213"/>
    <x v="323"/>
    <n v="154"/>
    <x v="0"/>
    <s v="Van Tuxwell"/>
    <n v="2023"/>
    <m/>
    <n v="6.31"/>
    <n v="971.7399999999999"/>
    <x v="7268"/>
  </r>
  <r>
    <x v="7370"/>
    <s v="SP24"/>
    <s v="P06"/>
    <s v="G6"/>
    <x v="92"/>
    <x v="676"/>
    <n v="107"/>
    <x v="0"/>
    <s v="Van Tuxwell"/>
    <n v="2023"/>
    <m/>
    <n v="6.31"/>
    <n v="675.17"/>
    <x v="7269"/>
  </r>
  <r>
    <x v="7371"/>
    <s v="SP24"/>
    <s v="P07"/>
    <s v="G2"/>
    <x v="235"/>
    <x v="317"/>
    <n v="165"/>
    <x v="0"/>
    <s v="Van Tuxwell"/>
    <n v="2023"/>
    <m/>
    <n v="9.94"/>
    <n v="1640.1"/>
    <x v="7270"/>
  </r>
  <r>
    <x v="7372"/>
    <s v="SP24"/>
    <s v="P07"/>
    <s v="G5"/>
    <x v="181"/>
    <x v="526"/>
    <n v="253"/>
    <x v="0"/>
    <s v="Van Tuxwell"/>
    <n v="2023"/>
    <m/>
    <n v="9.94"/>
    <n v="2514.8199999999997"/>
    <x v="7271"/>
  </r>
  <r>
    <x v="7373"/>
    <s v="SP24"/>
    <s v="P07"/>
    <s v="G6"/>
    <x v="335"/>
    <x v="2173"/>
    <n v="225"/>
    <x v="1"/>
    <s v="Van Tuxwell"/>
    <n v="2024"/>
    <m/>
    <n v="9.94"/>
    <n v="2236.5"/>
    <x v="2764"/>
  </r>
  <r>
    <x v="7374"/>
    <s v="SP24"/>
    <s v="P07"/>
    <s v="G2"/>
    <x v="109"/>
    <x v="792"/>
    <n v="198"/>
    <x v="0"/>
    <s v="Van Tuxwell"/>
    <n v="2024"/>
    <m/>
    <n v="9.94"/>
    <n v="1968.12"/>
    <x v="7272"/>
  </r>
  <r>
    <x v="7375"/>
    <s v="SP24"/>
    <s v="P08"/>
    <s v="G2"/>
    <x v="150"/>
    <x v="1582"/>
    <n v="168"/>
    <x v="0"/>
    <s v="Van Tuxwell"/>
    <n v="2023"/>
    <m/>
    <n v="7.73"/>
    <n v="1298.6400000000001"/>
    <x v="7273"/>
  </r>
  <r>
    <x v="7376"/>
    <s v="SP24"/>
    <s v="P08"/>
    <s v="G4"/>
    <x v="97"/>
    <x v="1251"/>
    <n v="331"/>
    <x v="0"/>
    <s v="Van Tuxwell"/>
    <n v="2023"/>
    <m/>
    <n v="7.73"/>
    <n v="2558.63"/>
    <x v="7274"/>
  </r>
  <r>
    <x v="7377"/>
    <s v="SP24"/>
    <s v="P09"/>
    <s v="G4"/>
    <x v="380"/>
    <x v="4121"/>
    <n v="419"/>
    <x v="0"/>
    <s v="Van Tuxwell"/>
    <n v="2023"/>
    <m/>
    <n v="3.68"/>
    <n v="1541.92"/>
    <x v="7275"/>
  </r>
  <r>
    <x v="7378"/>
    <s v="SP24"/>
    <s v="P10"/>
    <s v="G1"/>
    <x v="70"/>
    <x v="3025"/>
    <n v="228"/>
    <x v="0"/>
    <s v="Van Tuxwell"/>
    <n v="2023"/>
    <m/>
    <n v="8.2200000000000006"/>
    <n v="1874.16"/>
    <x v="7276"/>
  </r>
  <r>
    <x v="7379"/>
    <s v="SP24"/>
    <s v="P10"/>
    <s v="G1"/>
    <x v="145"/>
    <x v="4122"/>
    <n v="107"/>
    <x v="0"/>
    <s v="Van Tuxwell"/>
    <n v="2023"/>
    <m/>
    <n v="8.2200000000000006"/>
    <n v="879.54000000000008"/>
    <x v="7277"/>
  </r>
  <r>
    <x v="7380"/>
    <s v="SP24"/>
    <s v="P10"/>
    <s v="G2"/>
    <x v="242"/>
    <x v="1734"/>
    <n v="200"/>
    <x v="0"/>
    <s v="Van Tuxwell"/>
    <n v="2023"/>
    <m/>
    <n v="8.2200000000000006"/>
    <n v="1644.0000000000002"/>
    <x v="7278"/>
  </r>
  <r>
    <x v="7381"/>
    <s v="SP24"/>
    <s v="P10"/>
    <s v="G3"/>
    <x v="195"/>
    <x v="4123"/>
    <n v="86"/>
    <x v="0"/>
    <s v="Van Tuxwell"/>
    <n v="2024"/>
    <m/>
    <n v="8.2200000000000006"/>
    <n v="706.92000000000007"/>
    <x v="7279"/>
  </r>
  <r>
    <x v="7382"/>
    <s v="SP24"/>
    <s v="P10"/>
    <s v="G6"/>
    <x v="53"/>
    <x v="420"/>
    <n v="675"/>
    <x v="2"/>
    <s v="Van Tuxwell"/>
    <n v="2024"/>
    <m/>
    <n v="8.2200000000000006"/>
    <n v="5548.5"/>
    <x v="7280"/>
  </r>
  <r>
    <x v="7383"/>
    <s v="SP24"/>
    <s v="P11"/>
    <s v="G6"/>
    <x v="16"/>
    <x v="4124"/>
    <n v="637"/>
    <x v="1"/>
    <s v="Van Tuxwell"/>
    <n v="2024"/>
    <m/>
    <n v="10.23"/>
    <n v="6516.51"/>
    <x v="7281"/>
  </r>
  <r>
    <x v="7384"/>
    <s v="SP24"/>
    <s v="P12"/>
    <s v="G5"/>
    <x v="217"/>
    <x v="3424"/>
    <n v="728"/>
    <x v="0"/>
    <s v="Van Tuxwell"/>
    <n v="2024"/>
    <m/>
    <n v="4.74"/>
    <n v="3450.7200000000003"/>
    <x v="7282"/>
  </r>
  <r>
    <x v="7385"/>
    <s v="SP24"/>
    <s v="P12"/>
    <s v="G5"/>
    <x v="239"/>
    <x v="1650"/>
    <n v="477"/>
    <x v="0"/>
    <s v="Van Tuxwell"/>
    <n v="2023"/>
    <m/>
    <n v="4.74"/>
    <n v="2260.98"/>
    <x v="7283"/>
  </r>
  <r>
    <x v="7386"/>
    <s v="SP24"/>
    <s v="P12"/>
    <s v="G4"/>
    <x v="69"/>
    <x v="1240"/>
    <n v="393"/>
    <x v="0"/>
    <s v="Van Tuxwell"/>
    <n v="2023"/>
    <m/>
    <n v="4.74"/>
    <n v="1862.8200000000002"/>
    <x v="7284"/>
  </r>
  <r>
    <x v="7387"/>
    <s v="SP24"/>
    <s v="P12"/>
    <s v="G6"/>
    <x v="406"/>
    <x v="3011"/>
    <n v="355"/>
    <x v="0"/>
    <s v="Van Tuxwell"/>
    <n v="2023"/>
    <m/>
    <n v="4.74"/>
    <n v="1682.7"/>
    <x v="7285"/>
  </r>
  <r>
    <x v="7388"/>
    <s v="SP24"/>
    <s v="P13"/>
    <s v="G1"/>
    <x v="199"/>
    <x v="4125"/>
    <n v="169"/>
    <x v="0"/>
    <s v="Van Tuxwell"/>
    <n v="2024"/>
    <m/>
    <n v="10.51"/>
    <n v="1776.19"/>
    <x v="7286"/>
  </r>
  <r>
    <x v="7389"/>
    <s v="SP24"/>
    <s v="P13"/>
    <s v="G5"/>
    <x v="182"/>
    <x v="2877"/>
    <n v="758"/>
    <x v="0"/>
    <s v="Van Tuxwell"/>
    <n v="2023"/>
    <m/>
    <n v="10.51"/>
    <n v="7966.58"/>
    <x v="7287"/>
  </r>
  <r>
    <x v="7390"/>
    <s v="SP24"/>
    <s v="P13"/>
    <s v="G1"/>
    <x v="25"/>
    <x v="797"/>
    <n v="211"/>
    <x v="0"/>
    <s v="Van Tuxwell"/>
    <n v="2023"/>
    <m/>
    <n v="10.51"/>
    <n v="2217.61"/>
    <x v="7288"/>
  </r>
  <r>
    <x v="7391"/>
    <s v="SP24"/>
    <s v="P13"/>
    <s v="G2"/>
    <x v="19"/>
    <x v="4126"/>
    <n v="869"/>
    <x v="0"/>
    <s v="Van Tuxwell"/>
    <n v="2023"/>
    <m/>
    <n v="10.51"/>
    <n v="9133.19"/>
    <x v="7289"/>
  </r>
  <r>
    <x v="7392"/>
    <s v="SP24"/>
    <s v="P14"/>
    <s v="G1"/>
    <x v="269"/>
    <x v="1669"/>
    <n v="240"/>
    <x v="3"/>
    <s v="Van Tuxwell"/>
    <n v="2024"/>
    <m/>
    <n v="6.43"/>
    <n v="1543.1999999999998"/>
    <x v="5093"/>
  </r>
  <r>
    <x v="7393"/>
    <s v="SP24"/>
    <s v="P14"/>
    <s v="G5"/>
    <x v="302"/>
    <x v="3258"/>
    <n v="284"/>
    <x v="0"/>
    <s v="Van Tuxwell"/>
    <n v="2023"/>
    <m/>
    <n v="6.43"/>
    <n v="1826.12"/>
    <x v="7290"/>
  </r>
  <r>
    <x v="7394"/>
    <s v="SP24"/>
    <s v="P14"/>
    <s v="G6"/>
    <x v="127"/>
    <x v="2652"/>
    <n v="253"/>
    <x v="0"/>
    <s v="Van Tuxwell"/>
    <n v="2023"/>
    <m/>
    <n v="6.43"/>
    <n v="1626.79"/>
    <x v="7291"/>
  </r>
  <r>
    <x v="7395"/>
    <s v="SP24"/>
    <s v="P14"/>
    <s v="G6"/>
    <x v="46"/>
    <x v="1711"/>
    <n v="289"/>
    <x v="0"/>
    <s v="Van Tuxwell"/>
    <n v="2024"/>
    <m/>
    <n v="6.43"/>
    <n v="1858.27"/>
    <x v="2049"/>
  </r>
  <r>
    <x v="7396"/>
    <s v="SP24"/>
    <s v="P14"/>
    <s v="G5"/>
    <x v="66"/>
    <x v="1410"/>
    <n v="14"/>
    <x v="0"/>
    <s v="Van Tuxwell"/>
    <n v="2023"/>
    <m/>
    <n v="6.43"/>
    <n v="90.02"/>
    <x v="7292"/>
  </r>
  <r>
    <x v="7397"/>
    <s v="SP24"/>
    <s v="P14"/>
    <s v="G6"/>
    <x v="330"/>
    <x v="982"/>
    <n v="293"/>
    <x v="0"/>
    <s v="Van Tuxwell"/>
    <n v="2024"/>
    <m/>
    <n v="6.43"/>
    <n v="1883.99"/>
    <x v="7293"/>
  </r>
  <r>
    <x v="7398"/>
    <s v="SP24"/>
    <s v="P15"/>
    <s v="G2"/>
    <x v="86"/>
    <x v="1378"/>
    <n v="405"/>
    <x v="0"/>
    <s v="Van Tuxwell"/>
    <n v="2023"/>
    <m/>
    <n v="12.41"/>
    <n v="5026.05"/>
    <x v="7294"/>
  </r>
  <r>
    <x v="7399"/>
    <s v="SP24"/>
    <s v="P15"/>
    <s v="G6"/>
    <x v="296"/>
    <x v="4127"/>
    <n v="571"/>
    <x v="0"/>
    <s v="Van Tuxwell"/>
    <n v="2023"/>
    <m/>
    <n v="12.41"/>
    <n v="7086.11"/>
    <x v="7295"/>
  </r>
  <r>
    <x v="7400"/>
    <s v="SP24"/>
    <s v="P16"/>
    <s v="G1"/>
    <x v="269"/>
    <x v="4128"/>
    <n v="542"/>
    <x v="0"/>
    <s v="Van Tuxwell"/>
    <n v="2024"/>
    <m/>
    <n v="9.57"/>
    <n v="5186.9400000000005"/>
    <x v="7296"/>
  </r>
  <r>
    <x v="7401"/>
    <s v="SP24"/>
    <s v="P16"/>
    <s v="G1"/>
    <x v="25"/>
    <x v="2748"/>
    <n v="291"/>
    <x v="0"/>
    <s v="Van Tuxwell"/>
    <n v="2023"/>
    <m/>
    <n v="9.57"/>
    <n v="2784.87"/>
    <x v="7297"/>
  </r>
  <r>
    <x v="7402"/>
    <s v="SP24"/>
    <s v="P18"/>
    <s v="G1"/>
    <x v="342"/>
    <x v="4129"/>
    <n v="1047"/>
    <x v="0"/>
    <s v="Van Tuxwell"/>
    <n v="2024"/>
    <m/>
    <n v="6.8"/>
    <n v="7119.5999999999995"/>
    <x v="7298"/>
  </r>
  <r>
    <x v="7403"/>
    <s v="SP24"/>
    <s v="P18"/>
    <s v="G4"/>
    <x v="151"/>
    <x v="4130"/>
    <n v="899"/>
    <x v="0"/>
    <s v="Van Tuxwell"/>
    <n v="2023"/>
    <m/>
    <n v="6.8"/>
    <n v="6113.2"/>
    <x v="7299"/>
  </r>
  <r>
    <x v="7404"/>
    <s v="SP24"/>
    <s v="P19"/>
    <s v="G3"/>
    <x v="122"/>
    <x v="4131"/>
    <n v="31"/>
    <x v="0"/>
    <s v="Van Tuxwell"/>
    <n v="2023"/>
    <m/>
    <n v="5.04"/>
    <n v="156.24"/>
    <x v="7300"/>
  </r>
  <r>
    <x v="7405"/>
    <s v="SP24"/>
    <s v="P19"/>
    <s v="G5"/>
    <x v="266"/>
    <x v="2097"/>
    <n v="304"/>
    <x v="0"/>
    <s v="Van Tuxwell"/>
    <n v="2023"/>
    <m/>
    <n v="5.04"/>
    <n v="1532.16"/>
    <x v="7301"/>
  </r>
  <r>
    <x v="7406"/>
    <s v="SP24"/>
    <s v="P20"/>
    <s v="G4"/>
    <x v="434"/>
    <x v="1630"/>
    <n v="555"/>
    <x v="0"/>
    <s v="Van Tuxwell"/>
    <n v="2024"/>
    <m/>
    <n v="2.76"/>
    <n v="1531.8"/>
    <x v="7302"/>
  </r>
  <r>
    <x v="7407"/>
    <s v="SP24"/>
    <s v="P21"/>
    <s v="G6"/>
    <x v="20"/>
    <x v="339"/>
    <n v="234"/>
    <x v="0"/>
    <s v="Van Tuxwell"/>
    <n v="2023"/>
    <m/>
    <n v="3.32"/>
    <n v="776.88"/>
    <x v="7303"/>
  </r>
  <r>
    <x v="7408"/>
    <s v="SP24"/>
    <s v="P21"/>
    <s v="G2"/>
    <x v="80"/>
    <x v="3072"/>
    <n v="881"/>
    <x v="3"/>
    <s v="Van Tuxwell"/>
    <n v="2024"/>
    <m/>
    <n v="3.32"/>
    <n v="2924.92"/>
    <x v="7304"/>
  </r>
  <r>
    <x v="7409"/>
    <s v="SP24"/>
    <s v="P22"/>
    <s v="G1"/>
    <x v="248"/>
    <x v="834"/>
    <n v="341"/>
    <x v="0"/>
    <s v="Van Tuxwell"/>
    <n v="2023"/>
    <m/>
    <n v="2.65"/>
    <n v="903.65"/>
    <x v="7305"/>
  </r>
  <r>
    <x v="7410"/>
    <s v="SP24"/>
    <s v="P22"/>
    <s v="G1"/>
    <x v="267"/>
    <x v="1532"/>
    <n v="180"/>
    <x v="1"/>
    <s v="Van Tuxwell"/>
    <n v="2024"/>
    <m/>
    <n v="2.65"/>
    <n v="477"/>
    <x v="7306"/>
  </r>
  <r>
    <x v="7411"/>
    <s v="SP24"/>
    <s v="P22"/>
    <s v="G6"/>
    <x v="386"/>
    <x v="4132"/>
    <n v="622"/>
    <x v="0"/>
    <s v="Van Tuxwell"/>
    <n v="2023"/>
    <m/>
    <n v="2.65"/>
    <n v="1648.3"/>
    <x v="7307"/>
  </r>
  <r>
    <x v="7412"/>
    <s v="SP24"/>
    <s v="P01"/>
    <s v="G4"/>
    <x v="21"/>
    <x v="4133"/>
    <n v="969"/>
    <x v="0"/>
    <s v="Van Tuxwell"/>
    <n v="2023"/>
    <m/>
    <n v="5.26"/>
    <n v="5096.9399999999996"/>
    <x v="7308"/>
  </r>
  <r>
    <x v="7413"/>
    <s v="SP24"/>
    <s v="P01"/>
    <s v="G5"/>
    <x v="92"/>
    <x v="4134"/>
    <n v="96"/>
    <x v="0"/>
    <s v="Van Tuxwell"/>
    <n v="2023"/>
    <m/>
    <n v="5.26"/>
    <n v="504.96"/>
    <x v="7309"/>
  </r>
  <r>
    <x v="7414"/>
    <s v="SP24"/>
    <s v="P01"/>
    <s v="G5"/>
    <x v="272"/>
    <x v="2709"/>
    <n v="50"/>
    <x v="1"/>
    <s v="Van Tuxwell"/>
    <n v="2024"/>
    <m/>
    <n v="5.26"/>
    <n v="263"/>
    <x v="7310"/>
  </r>
  <r>
    <x v="7415"/>
    <s v="SP24"/>
    <s v="P01"/>
    <s v="G1"/>
    <x v="105"/>
    <x v="1269"/>
    <n v="459"/>
    <x v="1"/>
    <s v="Van Tuxwell"/>
    <n v="2024"/>
    <m/>
    <n v="5.26"/>
    <n v="2414.3399999999997"/>
    <x v="7311"/>
  </r>
  <r>
    <x v="7416"/>
    <s v="SP24"/>
    <s v="P01"/>
    <s v="G6"/>
    <x v="302"/>
    <x v="3070"/>
    <n v="22"/>
    <x v="0"/>
    <s v="Van Tuxwell"/>
    <n v="2023"/>
    <m/>
    <n v="5.26"/>
    <n v="115.72"/>
    <x v="7312"/>
  </r>
  <r>
    <x v="7417"/>
    <s v="SP24"/>
    <s v="P03"/>
    <s v="G2"/>
    <x v="260"/>
    <x v="4135"/>
    <n v="141"/>
    <x v="0"/>
    <s v="Van Tuxwell"/>
    <n v="2024"/>
    <m/>
    <n v="5.15"/>
    <n v="726.15000000000009"/>
    <x v="7313"/>
  </r>
  <r>
    <x v="7418"/>
    <s v="SP24"/>
    <s v="P04"/>
    <s v="G6"/>
    <x v="304"/>
    <x v="3791"/>
    <n v="1676"/>
    <x v="0"/>
    <s v="Van Tuxwell"/>
    <n v="2023"/>
    <m/>
    <n v="3.85"/>
    <n v="6452.6"/>
    <x v="7314"/>
  </r>
  <r>
    <x v="7419"/>
    <s v="SP24"/>
    <s v="P04"/>
    <s v="G5"/>
    <x v="275"/>
    <x v="4136"/>
    <n v="236"/>
    <x v="0"/>
    <s v="Van Tuxwell"/>
    <n v="2023"/>
    <m/>
    <n v="3.85"/>
    <n v="908.6"/>
    <x v="7315"/>
  </r>
  <r>
    <x v="7420"/>
    <s v="SP24"/>
    <s v="P04"/>
    <s v="G5"/>
    <x v="58"/>
    <x v="4137"/>
    <n v="1261"/>
    <x v="0"/>
    <s v="Van Tuxwell"/>
    <n v="2023"/>
    <m/>
    <n v="3.85"/>
    <n v="4854.8500000000004"/>
    <x v="7316"/>
  </r>
  <r>
    <x v="7421"/>
    <s v="SP24"/>
    <s v="P04"/>
    <s v="G6"/>
    <x v="24"/>
    <x v="2867"/>
    <n v="354"/>
    <x v="0"/>
    <s v="Van Tuxwell"/>
    <n v="2024"/>
    <m/>
    <n v="3.85"/>
    <n v="1362.9"/>
    <x v="7317"/>
  </r>
  <r>
    <x v="7422"/>
    <s v="SP24"/>
    <s v="P04"/>
    <s v="G6"/>
    <x v="132"/>
    <x v="1591"/>
    <n v="1120"/>
    <x v="0"/>
    <s v="Van Tuxwell"/>
    <n v="2023"/>
    <m/>
    <n v="3.85"/>
    <n v="4312"/>
    <x v="7318"/>
  </r>
  <r>
    <x v="7423"/>
    <s v="SP24"/>
    <s v="P05"/>
    <s v="G6"/>
    <x v="176"/>
    <x v="3610"/>
    <n v="954"/>
    <x v="0"/>
    <s v="Van Tuxwell"/>
    <n v="2023"/>
    <m/>
    <n v="5.72"/>
    <n v="5456.88"/>
    <x v="7319"/>
  </r>
  <r>
    <x v="7424"/>
    <s v="SP24"/>
    <s v="P05"/>
    <s v="G2"/>
    <x v="262"/>
    <x v="4138"/>
    <n v="505"/>
    <x v="0"/>
    <s v="Van Tuxwell"/>
    <n v="2023"/>
    <m/>
    <n v="5.72"/>
    <n v="2888.6"/>
    <x v="7320"/>
  </r>
  <r>
    <x v="7425"/>
    <s v="SP24"/>
    <s v="P05"/>
    <s v="G5"/>
    <x v="428"/>
    <x v="1225"/>
    <n v="484"/>
    <x v="3"/>
    <s v="Van Tuxwell"/>
    <n v="2024"/>
    <m/>
    <n v="5.72"/>
    <n v="2768.48"/>
    <x v="7321"/>
  </r>
  <r>
    <x v="7426"/>
    <s v="SP24"/>
    <s v="P05"/>
    <s v="G1"/>
    <x v="391"/>
    <x v="3314"/>
    <n v="828"/>
    <x v="0"/>
    <s v="Van Tuxwell"/>
    <n v="2024"/>
    <m/>
    <n v="5.72"/>
    <n v="4736.16"/>
    <x v="7322"/>
  </r>
  <r>
    <x v="7427"/>
    <s v="SP24"/>
    <s v="P06"/>
    <s v="G6"/>
    <x v="225"/>
    <x v="314"/>
    <n v="89"/>
    <x v="1"/>
    <s v="Van Tuxwell"/>
    <n v="2024"/>
    <m/>
    <n v="6.31"/>
    <n v="561.58999999999992"/>
    <x v="7323"/>
  </r>
  <r>
    <x v="7428"/>
    <s v="SP24"/>
    <s v="P07"/>
    <s v="G2"/>
    <x v="354"/>
    <x v="2660"/>
    <n v="213"/>
    <x v="0"/>
    <s v="Van Tuxwell"/>
    <n v="2024"/>
    <m/>
    <n v="9.94"/>
    <n v="2117.2199999999998"/>
    <x v="7324"/>
  </r>
  <r>
    <x v="7429"/>
    <s v="SP24"/>
    <s v="P07"/>
    <s v="G2"/>
    <x v="298"/>
    <x v="1341"/>
    <n v="164"/>
    <x v="0"/>
    <s v="Van Tuxwell"/>
    <n v="2024"/>
    <m/>
    <n v="9.94"/>
    <n v="1630.1599999999999"/>
    <x v="7325"/>
  </r>
  <r>
    <x v="7430"/>
    <s v="SP24"/>
    <s v="P08"/>
    <s v="G6"/>
    <x v="304"/>
    <x v="842"/>
    <n v="174"/>
    <x v="0"/>
    <s v="Van Tuxwell"/>
    <n v="2023"/>
    <m/>
    <n v="7.73"/>
    <n v="1345.02"/>
    <x v="7326"/>
  </r>
  <r>
    <x v="7431"/>
    <s v="SP24"/>
    <s v="P08"/>
    <s v="G1"/>
    <x v="339"/>
    <x v="4043"/>
    <n v="663"/>
    <x v="0"/>
    <s v="Van Tuxwell"/>
    <n v="2023"/>
    <m/>
    <n v="7.73"/>
    <n v="5124.9900000000007"/>
    <x v="7327"/>
  </r>
  <r>
    <x v="7432"/>
    <s v="SP24"/>
    <s v="P08"/>
    <s v="G2"/>
    <x v="16"/>
    <x v="3040"/>
    <n v="363"/>
    <x v="1"/>
    <s v="Van Tuxwell"/>
    <n v="2024"/>
    <m/>
    <n v="7.73"/>
    <n v="2805.9900000000002"/>
    <x v="7328"/>
  </r>
  <r>
    <x v="7433"/>
    <s v="SP24"/>
    <s v="P08"/>
    <s v="G4"/>
    <x v="259"/>
    <x v="2443"/>
    <n v="745"/>
    <x v="0"/>
    <s v="Van Tuxwell"/>
    <n v="2023"/>
    <m/>
    <n v="7.73"/>
    <n v="5758.85"/>
    <x v="7329"/>
  </r>
  <r>
    <x v="7434"/>
    <s v="SP24"/>
    <s v="P09"/>
    <s v="G6"/>
    <x v="300"/>
    <x v="3983"/>
    <n v="87"/>
    <x v="3"/>
    <s v="Van Tuxwell"/>
    <n v="2023"/>
    <m/>
    <n v="3.68"/>
    <n v="320.16000000000003"/>
    <x v="7330"/>
  </r>
  <r>
    <x v="7435"/>
    <s v="SP24"/>
    <s v="P10"/>
    <s v="G2"/>
    <x v="134"/>
    <x v="724"/>
    <n v="20"/>
    <x v="0"/>
    <s v="Van Tuxwell"/>
    <n v="2024"/>
    <m/>
    <n v="8.2200000000000006"/>
    <n v="164.4"/>
    <x v="7331"/>
  </r>
  <r>
    <x v="7436"/>
    <s v="SP24"/>
    <s v="P10"/>
    <s v="G6"/>
    <x v="177"/>
    <x v="2496"/>
    <n v="455"/>
    <x v="0"/>
    <s v="Van Tuxwell"/>
    <n v="2023"/>
    <m/>
    <n v="8.2200000000000006"/>
    <n v="3740.1000000000004"/>
    <x v="7332"/>
  </r>
  <r>
    <x v="7437"/>
    <s v="SP24"/>
    <s v="P10"/>
    <s v="G6"/>
    <x v="370"/>
    <x v="4139"/>
    <n v="105"/>
    <x v="0"/>
    <s v="Van Tuxwell"/>
    <n v="2024"/>
    <m/>
    <n v="8.2200000000000006"/>
    <n v="863.1"/>
    <x v="7333"/>
  </r>
  <r>
    <x v="7438"/>
    <s v="SP24"/>
    <s v="P12"/>
    <s v="G5"/>
    <x v="289"/>
    <x v="3570"/>
    <n v="108"/>
    <x v="0"/>
    <s v="Van Tuxwell"/>
    <n v="2023"/>
    <m/>
    <n v="4.74"/>
    <n v="511.92"/>
    <x v="7334"/>
  </r>
  <r>
    <x v="7439"/>
    <s v="SP24"/>
    <s v="P12"/>
    <s v="G2"/>
    <x v="27"/>
    <x v="1187"/>
    <n v="344"/>
    <x v="1"/>
    <s v="Van Tuxwell"/>
    <n v="2024"/>
    <m/>
    <n v="4.74"/>
    <n v="1630.5600000000002"/>
    <x v="7335"/>
  </r>
  <r>
    <x v="7440"/>
    <s v="SP24"/>
    <s v="P12"/>
    <s v="G5"/>
    <x v="170"/>
    <x v="1331"/>
    <n v="290"/>
    <x v="1"/>
    <s v="Van Tuxwell"/>
    <n v="2024"/>
    <m/>
    <n v="4.74"/>
    <n v="1374.6000000000001"/>
    <x v="7336"/>
  </r>
  <r>
    <x v="7441"/>
    <s v="SP24"/>
    <s v="P12"/>
    <s v="G6"/>
    <x v="3"/>
    <x v="3803"/>
    <n v="297"/>
    <x v="0"/>
    <s v="Van Tuxwell"/>
    <n v="2023"/>
    <m/>
    <n v="4.74"/>
    <n v="1407.78"/>
    <x v="7337"/>
  </r>
  <r>
    <x v="7442"/>
    <s v="SP24"/>
    <s v="P13"/>
    <s v="G3"/>
    <x v="236"/>
    <x v="737"/>
    <n v="406"/>
    <x v="0"/>
    <s v="Van Tuxwell"/>
    <n v="2023"/>
    <m/>
    <n v="10.51"/>
    <n v="4267.0599999999995"/>
    <x v="7338"/>
  </r>
  <r>
    <x v="7443"/>
    <s v="SP24"/>
    <s v="P13"/>
    <s v="G6"/>
    <x v="424"/>
    <x v="4140"/>
    <n v="456"/>
    <x v="0"/>
    <s v="Van Tuxwell"/>
    <n v="2024"/>
    <m/>
    <n v="10.51"/>
    <n v="4792.5599999999995"/>
    <x v="7339"/>
  </r>
  <r>
    <x v="7444"/>
    <s v="SP24"/>
    <s v="P13"/>
    <s v="G6"/>
    <x v="211"/>
    <x v="2993"/>
    <n v="425"/>
    <x v="2"/>
    <s v="Van Tuxwell"/>
    <n v="2024"/>
    <m/>
    <n v="10.51"/>
    <n v="4466.75"/>
    <x v="7340"/>
  </r>
  <r>
    <x v="7445"/>
    <s v="SP24"/>
    <s v="P13"/>
    <s v="G6"/>
    <x v="420"/>
    <x v="2465"/>
    <n v="11"/>
    <x v="1"/>
    <s v="Van Tuxwell"/>
    <n v="2024"/>
    <m/>
    <n v="10.51"/>
    <n v="115.61"/>
    <x v="7341"/>
  </r>
  <r>
    <x v="7446"/>
    <s v="SP24"/>
    <s v="P13"/>
    <s v="G5"/>
    <x v="259"/>
    <x v="4141"/>
    <n v="112"/>
    <x v="0"/>
    <s v="Van Tuxwell"/>
    <n v="2023"/>
    <m/>
    <n v="10.51"/>
    <n v="1177.1199999999999"/>
    <x v="7342"/>
  </r>
  <r>
    <x v="7447"/>
    <s v="SP24"/>
    <s v="P16"/>
    <s v="G4"/>
    <x v="179"/>
    <x v="1500"/>
    <n v="64"/>
    <x v="0"/>
    <s v="Van Tuxwell"/>
    <n v="2023"/>
    <m/>
    <n v="9.57"/>
    <n v="612.48"/>
    <x v="7343"/>
  </r>
  <r>
    <x v="7448"/>
    <s v="SP24"/>
    <s v="P17"/>
    <s v="G6"/>
    <x v="184"/>
    <x v="1643"/>
    <n v="735"/>
    <x v="0"/>
    <s v="Van Tuxwell"/>
    <n v="2024"/>
    <m/>
    <n v="8.43"/>
    <n v="6196.05"/>
    <x v="7344"/>
  </r>
  <r>
    <x v="7449"/>
    <s v="SP24"/>
    <s v="P17"/>
    <s v="G1"/>
    <x v="91"/>
    <x v="4142"/>
    <n v="115"/>
    <x v="0"/>
    <s v="Van Tuxwell"/>
    <n v="2024"/>
    <m/>
    <n v="8.43"/>
    <n v="969.44999999999993"/>
    <x v="7345"/>
  </r>
  <r>
    <x v="7450"/>
    <s v="SP24"/>
    <s v="P17"/>
    <s v="G3"/>
    <x v="389"/>
    <x v="2345"/>
    <n v="12"/>
    <x v="0"/>
    <s v="Van Tuxwell"/>
    <n v="2023"/>
    <m/>
    <n v="8.43"/>
    <n v="101.16"/>
    <x v="7346"/>
  </r>
  <r>
    <x v="7451"/>
    <s v="SP24"/>
    <s v="P17"/>
    <s v="G4"/>
    <x v="97"/>
    <x v="2913"/>
    <n v="281"/>
    <x v="0"/>
    <s v="Van Tuxwell"/>
    <n v="2023"/>
    <m/>
    <n v="8.43"/>
    <n v="2368.83"/>
    <x v="7347"/>
  </r>
  <r>
    <x v="7452"/>
    <s v="SP24"/>
    <s v="P18"/>
    <s v="G2"/>
    <x v="42"/>
    <x v="1646"/>
    <n v="1145"/>
    <x v="0"/>
    <s v="Van Tuxwell"/>
    <n v="2023"/>
    <m/>
    <n v="6.8"/>
    <n v="7786"/>
    <x v="7348"/>
  </r>
  <r>
    <x v="7453"/>
    <s v="SP24"/>
    <s v="P18"/>
    <s v="G5"/>
    <x v="182"/>
    <x v="4143"/>
    <n v="1308"/>
    <x v="0"/>
    <s v="Van Tuxwell"/>
    <n v="2023"/>
    <m/>
    <n v="6.8"/>
    <n v="8894.4"/>
    <x v="7349"/>
  </r>
  <r>
    <x v="7454"/>
    <s v="SP24"/>
    <s v="P18"/>
    <s v="G6"/>
    <x v="187"/>
    <x v="2971"/>
    <n v="582"/>
    <x v="0"/>
    <s v="Van Tuxwell"/>
    <n v="2024"/>
    <m/>
    <n v="6.8"/>
    <n v="3957.6"/>
    <x v="7350"/>
  </r>
  <r>
    <x v="7455"/>
    <s v="SP24"/>
    <s v="P19"/>
    <s v="G6"/>
    <x v="349"/>
    <x v="498"/>
    <n v="77"/>
    <x v="1"/>
    <s v="Van Tuxwell"/>
    <n v="2024"/>
    <m/>
    <n v="5.04"/>
    <n v="388.08"/>
    <x v="519"/>
  </r>
  <r>
    <x v="7456"/>
    <s v="SP24"/>
    <s v="P20"/>
    <s v="G6"/>
    <x v="342"/>
    <x v="2355"/>
    <n v="91"/>
    <x v="0"/>
    <s v="Van Tuxwell"/>
    <n v="2024"/>
    <m/>
    <n v="2.76"/>
    <n v="251.15999999999997"/>
    <x v="7351"/>
  </r>
  <r>
    <x v="7457"/>
    <s v="SP24"/>
    <s v="P20"/>
    <s v="G1"/>
    <x v="117"/>
    <x v="291"/>
    <n v="154"/>
    <x v="0"/>
    <s v="Van Tuxwell"/>
    <n v="2024"/>
    <m/>
    <n v="2.76"/>
    <n v="425.03999999999996"/>
    <x v="7352"/>
  </r>
  <r>
    <x v="7458"/>
    <s v="SP24"/>
    <s v="P20"/>
    <s v="G4"/>
    <x v="292"/>
    <x v="2276"/>
    <n v="332"/>
    <x v="0"/>
    <s v="Van Tuxwell"/>
    <n v="2024"/>
    <m/>
    <n v="2.76"/>
    <n v="916.31999999999994"/>
    <x v="7353"/>
  </r>
  <r>
    <x v="7459"/>
    <s v="SP24"/>
    <s v="P21"/>
    <s v="G2"/>
    <x v="154"/>
    <x v="1112"/>
    <n v="549"/>
    <x v="0"/>
    <s v="Van Tuxwell"/>
    <n v="2024"/>
    <m/>
    <n v="3.32"/>
    <n v="1822.6799999999998"/>
    <x v="7354"/>
  </r>
  <r>
    <x v="7460"/>
    <s v="SP24"/>
    <s v="P21"/>
    <s v="G4"/>
    <x v="213"/>
    <x v="2575"/>
    <n v="609"/>
    <x v="0"/>
    <s v="Van Tuxwell"/>
    <n v="2023"/>
    <m/>
    <n v="3.32"/>
    <n v="2021.8799999999999"/>
    <x v="7355"/>
  </r>
  <r>
    <x v="7461"/>
    <s v="SP24"/>
    <s v="P21"/>
    <s v="G4"/>
    <x v="395"/>
    <x v="3141"/>
    <n v="477"/>
    <x v="0"/>
    <s v="Van Tuxwell"/>
    <n v="2024"/>
    <m/>
    <n v="3.32"/>
    <n v="1583.6399999999999"/>
    <x v="7356"/>
  </r>
  <r>
    <x v="7462"/>
    <s v="SP24"/>
    <s v="P21"/>
    <s v="G1"/>
    <x v="215"/>
    <x v="558"/>
    <n v="590"/>
    <x v="2"/>
    <s v="Van Tuxwell"/>
    <n v="2024"/>
    <m/>
    <n v="3.32"/>
    <n v="1958.8"/>
    <x v="7357"/>
  </r>
  <r>
    <x v="7463"/>
    <s v="SP24"/>
    <s v="P21"/>
    <s v="G2"/>
    <x v="448"/>
    <x v="2579"/>
    <n v="863"/>
    <x v="1"/>
    <s v="Van Tuxwell"/>
    <n v="2024"/>
    <m/>
    <n v="3.32"/>
    <n v="2865.16"/>
    <x v="7358"/>
  </r>
  <r>
    <x v="7464"/>
    <s v="SP24"/>
    <s v="P22"/>
    <s v="G5"/>
    <x v="64"/>
    <x v="3947"/>
    <n v="538"/>
    <x v="0"/>
    <s v="Van Tuxwell"/>
    <n v="2023"/>
    <m/>
    <n v="2.65"/>
    <n v="1425.7"/>
    <x v="7359"/>
  </r>
  <r>
    <x v="7465"/>
    <s v="SP24"/>
    <s v="P22"/>
    <s v="G1"/>
    <x v="106"/>
    <x v="4144"/>
    <n v="199"/>
    <x v="0"/>
    <s v="Van Tuxwell"/>
    <n v="2023"/>
    <m/>
    <n v="2.65"/>
    <n v="527.35"/>
    <x v="7360"/>
  </r>
  <r>
    <x v="7466"/>
    <s v="SP24"/>
    <s v="P22"/>
    <s v="G6"/>
    <x v="438"/>
    <x v="2502"/>
    <n v="440"/>
    <x v="0"/>
    <s v="Van Tuxwell"/>
    <n v="2023"/>
    <m/>
    <n v="2.65"/>
    <n v="1166"/>
    <x v="7361"/>
  </r>
  <r>
    <x v="7467"/>
    <s v="SP25"/>
    <s v="P01"/>
    <s v="G4"/>
    <x v="365"/>
    <x v="4145"/>
    <n v="1173"/>
    <x v="2"/>
    <s v="Roddy Speechley"/>
    <n v="2024"/>
    <m/>
    <n v="5.26"/>
    <n v="6169.98"/>
    <x v="7362"/>
  </r>
  <r>
    <x v="7468"/>
    <s v="SP25"/>
    <s v="P01"/>
    <s v="G5"/>
    <x v="16"/>
    <x v="3101"/>
    <n v="461"/>
    <x v="1"/>
    <s v="Roddy Speechley"/>
    <n v="2024"/>
    <m/>
    <n v="5.26"/>
    <n v="2424.86"/>
    <x v="7363"/>
  </r>
  <r>
    <x v="7469"/>
    <s v="SP25"/>
    <s v="P01"/>
    <s v="G1"/>
    <x v="209"/>
    <x v="1563"/>
    <n v="681"/>
    <x v="0"/>
    <s v="Roddy Speechley"/>
    <n v="2024"/>
    <m/>
    <n v="5.26"/>
    <n v="3582.06"/>
    <x v="7364"/>
  </r>
  <r>
    <x v="7470"/>
    <s v="SP25"/>
    <s v="P01"/>
    <s v="G3"/>
    <x v="96"/>
    <x v="1031"/>
    <n v="129"/>
    <x v="0"/>
    <s v="Roddy Speechley"/>
    <n v="2023"/>
    <m/>
    <n v="5.26"/>
    <n v="678.54"/>
    <x v="7365"/>
  </r>
  <r>
    <x v="7471"/>
    <s v="SP25"/>
    <s v="P02"/>
    <s v="G1"/>
    <x v="451"/>
    <x v="1471"/>
    <n v="427"/>
    <x v="3"/>
    <s v="Roddy Speechley"/>
    <n v="2024"/>
    <m/>
    <n v="7.48"/>
    <n v="3193.96"/>
    <x v="7366"/>
  </r>
  <r>
    <x v="7472"/>
    <s v="SP25"/>
    <s v="P02"/>
    <s v="G6"/>
    <x v="191"/>
    <x v="4146"/>
    <n v="364"/>
    <x v="0"/>
    <s v="Roddy Speechley"/>
    <n v="2024"/>
    <m/>
    <n v="7.48"/>
    <n v="2722.7200000000003"/>
    <x v="7367"/>
  </r>
  <r>
    <x v="7473"/>
    <s v="SP25"/>
    <s v="P03"/>
    <s v="G5"/>
    <x v="285"/>
    <x v="2619"/>
    <n v="612"/>
    <x v="0"/>
    <s v="Roddy Speechley"/>
    <n v="2023"/>
    <m/>
    <n v="5.15"/>
    <n v="3151.8"/>
    <x v="7368"/>
  </r>
  <r>
    <x v="7474"/>
    <s v="SP25"/>
    <s v="P04"/>
    <s v="G6"/>
    <x v="247"/>
    <x v="4147"/>
    <n v="507"/>
    <x v="0"/>
    <s v="Roddy Speechley"/>
    <n v="2024"/>
    <m/>
    <n v="3.85"/>
    <n v="1951.95"/>
    <x v="7369"/>
  </r>
  <r>
    <x v="7475"/>
    <s v="SP25"/>
    <s v="P04"/>
    <s v="G1"/>
    <x v="310"/>
    <x v="2653"/>
    <n v="855"/>
    <x v="0"/>
    <s v="Roddy Speechley"/>
    <n v="2024"/>
    <m/>
    <n v="3.85"/>
    <n v="3291.75"/>
    <x v="7370"/>
  </r>
  <r>
    <x v="7476"/>
    <s v="SP25"/>
    <s v="P04"/>
    <s v="G1"/>
    <x v="344"/>
    <x v="69"/>
    <n v="274"/>
    <x v="0"/>
    <s v="Roddy Speechley"/>
    <n v="2023"/>
    <m/>
    <n v="3.85"/>
    <n v="1054.9000000000001"/>
    <x v="7371"/>
  </r>
  <r>
    <x v="7477"/>
    <s v="SP25"/>
    <s v="P05"/>
    <s v="G1"/>
    <x v="12"/>
    <x v="3981"/>
    <n v="225"/>
    <x v="0"/>
    <s v="Roddy Speechley"/>
    <n v="2023"/>
    <m/>
    <n v="5.72"/>
    <n v="1287"/>
    <x v="7372"/>
  </r>
  <r>
    <x v="7478"/>
    <s v="SP25"/>
    <s v="P05"/>
    <s v="G2"/>
    <x v="239"/>
    <x v="3530"/>
    <n v="580"/>
    <x v="0"/>
    <s v="Roddy Speechley"/>
    <n v="2023"/>
    <m/>
    <n v="5.72"/>
    <n v="3317.6"/>
    <x v="7373"/>
  </r>
  <r>
    <x v="7479"/>
    <s v="SP25"/>
    <s v="P05"/>
    <s v="G2"/>
    <x v="169"/>
    <x v="2341"/>
    <n v="315"/>
    <x v="1"/>
    <s v="Roddy Speechley"/>
    <n v="2024"/>
    <m/>
    <n v="5.72"/>
    <n v="1801.8"/>
    <x v="7374"/>
  </r>
  <r>
    <x v="7480"/>
    <s v="SP25"/>
    <s v="P05"/>
    <s v="G5"/>
    <x v="360"/>
    <x v="3800"/>
    <n v="423"/>
    <x v="1"/>
    <s v="Roddy Speechley"/>
    <n v="2024"/>
    <m/>
    <n v="5.72"/>
    <n v="2419.56"/>
    <x v="7375"/>
  </r>
  <r>
    <x v="7481"/>
    <s v="SP25"/>
    <s v="P05"/>
    <s v="G6"/>
    <x v="112"/>
    <x v="4148"/>
    <n v="1910"/>
    <x v="0"/>
    <s v="Roddy Speechley"/>
    <n v="2023"/>
    <m/>
    <n v="5.72"/>
    <n v="10925.199999999999"/>
    <x v="7376"/>
  </r>
  <r>
    <x v="7482"/>
    <s v="SP25"/>
    <s v="P05"/>
    <s v="G1"/>
    <x v="99"/>
    <x v="534"/>
    <n v="61"/>
    <x v="0"/>
    <s v="Roddy Speechley"/>
    <n v="2023"/>
    <m/>
    <n v="5.72"/>
    <n v="348.91999999999996"/>
    <x v="7377"/>
  </r>
  <r>
    <x v="7483"/>
    <s v="SP25"/>
    <s v="P05"/>
    <s v="G5"/>
    <x v="294"/>
    <x v="2288"/>
    <n v="1176"/>
    <x v="1"/>
    <s v="Roddy Speechley"/>
    <n v="2024"/>
    <m/>
    <n v="5.72"/>
    <n v="6726.7199999999993"/>
    <x v="7378"/>
  </r>
  <r>
    <x v="7484"/>
    <s v="SP25"/>
    <s v="P05"/>
    <s v="G1"/>
    <x v="456"/>
    <x v="4149"/>
    <n v="1031"/>
    <x v="0"/>
    <s v="Roddy Speechley"/>
    <n v="2024"/>
    <m/>
    <n v="5.72"/>
    <n v="5897.32"/>
    <x v="7379"/>
  </r>
  <r>
    <x v="7485"/>
    <s v="SP25"/>
    <s v="P05"/>
    <s v="G2"/>
    <x v="405"/>
    <x v="1562"/>
    <n v="164"/>
    <x v="0"/>
    <s v="Roddy Speechley"/>
    <n v="2023"/>
    <m/>
    <n v="5.72"/>
    <n v="938.07999999999993"/>
    <x v="7380"/>
  </r>
  <r>
    <x v="7486"/>
    <s v="SP25"/>
    <s v="P05"/>
    <s v="G4"/>
    <x v="46"/>
    <x v="1220"/>
    <n v="268"/>
    <x v="0"/>
    <s v="Roddy Speechley"/>
    <n v="2024"/>
    <m/>
    <n v="5.72"/>
    <n v="1532.96"/>
    <x v="7381"/>
  </r>
  <r>
    <x v="7487"/>
    <s v="SP25"/>
    <s v="P07"/>
    <s v="G3"/>
    <x v="87"/>
    <x v="756"/>
    <n v="234"/>
    <x v="0"/>
    <s v="Roddy Speechley"/>
    <n v="2024"/>
    <m/>
    <n v="9.94"/>
    <n v="2325.96"/>
    <x v="7382"/>
  </r>
  <r>
    <x v="7488"/>
    <s v="SP25"/>
    <s v="P07"/>
    <s v="G1"/>
    <x v="78"/>
    <x v="1340"/>
    <n v="156"/>
    <x v="0"/>
    <s v="Roddy Speechley"/>
    <n v="2023"/>
    <m/>
    <n v="9.94"/>
    <n v="1550.6399999999999"/>
    <x v="7383"/>
  </r>
  <r>
    <x v="7489"/>
    <s v="SP25"/>
    <s v="P07"/>
    <s v="G6"/>
    <x v="132"/>
    <x v="4150"/>
    <n v="146"/>
    <x v="0"/>
    <s v="Roddy Speechley"/>
    <n v="2023"/>
    <m/>
    <n v="9.94"/>
    <n v="1451.24"/>
    <x v="7384"/>
  </r>
  <r>
    <x v="7490"/>
    <s v="SP25"/>
    <s v="P08"/>
    <s v="G3"/>
    <x v="300"/>
    <x v="2739"/>
    <n v="208"/>
    <x v="0"/>
    <s v="Roddy Speechley"/>
    <n v="2023"/>
    <m/>
    <n v="7.73"/>
    <n v="1607.8400000000001"/>
    <x v="7385"/>
  </r>
  <r>
    <x v="7491"/>
    <s v="SP25"/>
    <s v="P08"/>
    <s v="G6"/>
    <x v="280"/>
    <x v="4151"/>
    <n v="628"/>
    <x v="0"/>
    <s v="Roddy Speechley"/>
    <n v="2024"/>
    <m/>
    <n v="7.73"/>
    <n v="4854.4400000000005"/>
    <x v="7386"/>
  </r>
  <r>
    <x v="7492"/>
    <s v="SP25"/>
    <s v="P08"/>
    <s v="G6"/>
    <x v="132"/>
    <x v="4152"/>
    <n v="561"/>
    <x v="0"/>
    <s v="Roddy Speechley"/>
    <n v="2023"/>
    <m/>
    <n v="7.73"/>
    <n v="4336.5300000000007"/>
    <x v="7387"/>
  </r>
  <r>
    <x v="7493"/>
    <s v="SP25"/>
    <s v="P08"/>
    <s v="G4"/>
    <x v="243"/>
    <x v="4153"/>
    <n v="650"/>
    <x v="0"/>
    <s v="Roddy Speechley"/>
    <n v="2023"/>
    <m/>
    <n v="7.73"/>
    <n v="5024.5"/>
    <x v="7388"/>
  </r>
  <r>
    <x v="7494"/>
    <s v="SP25"/>
    <s v="P08"/>
    <s v="G6"/>
    <x v="0"/>
    <x v="4154"/>
    <n v="594"/>
    <x v="0"/>
    <s v="Roddy Speechley"/>
    <n v="2023"/>
    <m/>
    <n v="7.73"/>
    <n v="4591.62"/>
    <x v="7389"/>
  </r>
  <r>
    <x v="7495"/>
    <s v="SP25"/>
    <s v="P10"/>
    <s v="G5"/>
    <x v="309"/>
    <x v="35"/>
    <n v="359"/>
    <x v="1"/>
    <s v="Roddy Speechley"/>
    <n v="2024"/>
    <m/>
    <n v="8.2200000000000006"/>
    <n v="2950.98"/>
    <x v="7390"/>
  </r>
  <r>
    <x v="7496"/>
    <s v="SP25"/>
    <s v="P11"/>
    <s v="G1"/>
    <x v="225"/>
    <x v="4155"/>
    <n v="505"/>
    <x v="3"/>
    <s v="Roddy Speechley"/>
    <n v="2024"/>
    <m/>
    <n v="10.23"/>
    <n v="5166.1500000000005"/>
    <x v="7391"/>
  </r>
  <r>
    <x v="7497"/>
    <s v="SP25"/>
    <s v="P11"/>
    <s v="G4"/>
    <x v="68"/>
    <x v="4156"/>
    <n v="764"/>
    <x v="1"/>
    <s v="Roddy Speechley"/>
    <n v="2024"/>
    <m/>
    <n v="10.23"/>
    <n v="7815.72"/>
    <x v="7392"/>
  </r>
  <r>
    <x v="7498"/>
    <s v="SP25"/>
    <s v="P12"/>
    <s v="G1"/>
    <x v="284"/>
    <x v="2663"/>
    <n v="369"/>
    <x v="0"/>
    <s v="Roddy Speechley"/>
    <n v="2024"/>
    <m/>
    <n v="4.74"/>
    <n v="1749.0600000000002"/>
    <x v="7393"/>
  </r>
  <r>
    <x v="7499"/>
    <s v="SP25"/>
    <s v="P12"/>
    <s v="G6"/>
    <x v="176"/>
    <x v="181"/>
    <n v="54"/>
    <x v="0"/>
    <s v="Roddy Speechley"/>
    <n v="2023"/>
    <m/>
    <n v="4.74"/>
    <n v="255.96"/>
    <x v="7394"/>
  </r>
  <r>
    <x v="7500"/>
    <s v="SP25"/>
    <s v="P12"/>
    <s v="G6"/>
    <x v="100"/>
    <x v="4157"/>
    <n v="663"/>
    <x v="0"/>
    <s v="Roddy Speechley"/>
    <n v="2023"/>
    <m/>
    <n v="4.74"/>
    <n v="3142.6200000000003"/>
    <x v="7395"/>
  </r>
  <r>
    <x v="7501"/>
    <s v="SP25"/>
    <s v="P12"/>
    <s v="G1"/>
    <x v="33"/>
    <x v="4158"/>
    <n v="262"/>
    <x v="0"/>
    <s v="Roddy Speechley"/>
    <n v="2023"/>
    <m/>
    <n v="4.74"/>
    <n v="1241.8800000000001"/>
    <x v="7396"/>
  </r>
  <r>
    <x v="7502"/>
    <s v="SP25"/>
    <s v="P13"/>
    <s v="G1"/>
    <x v="442"/>
    <x v="2569"/>
    <n v="891"/>
    <x v="0"/>
    <s v="Roddy Speechley"/>
    <n v="2023"/>
    <m/>
    <n v="10.51"/>
    <n v="9364.41"/>
    <x v="7397"/>
  </r>
  <r>
    <x v="7503"/>
    <s v="SP25"/>
    <s v="P13"/>
    <s v="G1"/>
    <x v="258"/>
    <x v="1825"/>
    <n v="64"/>
    <x v="0"/>
    <s v="Roddy Speechley"/>
    <n v="2024"/>
    <m/>
    <n v="10.51"/>
    <n v="672.64"/>
    <x v="7398"/>
  </r>
  <r>
    <x v="7504"/>
    <s v="SP25"/>
    <s v="P13"/>
    <s v="G2"/>
    <x v="272"/>
    <x v="145"/>
    <n v="1051"/>
    <x v="1"/>
    <s v="Roddy Speechley"/>
    <n v="2024"/>
    <m/>
    <n v="10.51"/>
    <n v="11046.01"/>
    <x v="7399"/>
  </r>
  <r>
    <x v="7505"/>
    <s v="SP25"/>
    <s v="P13"/>
    <s v="G3"/>
    <x v="302"/>
    <x v="4159"/>
    <n v="546"/>
    <x v="0"/>
    <s v="Roddy Speechley"/>
    <n v="2023"/>
    <m/>
    <n v="10.51"/>
    <n v="5738.46"/>
    <x v="7400"/>
  </r>
  <r>
    <x v="7506"/>
    <s v="SP25"/>
    <s v="P13"/>
    <s v="G4"/>
    <x v="72"/>
    <x v="4160"/>
    <n v="916"/>
    <x v="0"/>
    <s v="Roddy Speechley"/>
    <n v="2023"/>
    <m/>
    <n v="10.51"/>
    <n v="9627.16"/>
    <x v="7401"/>
  </r>
  <r>
    <x v="7507"/>
    <s v="SP25"/>
    <s v="P13"/>
    <s v="G2"/>
    <x v="77"/>
    <x v="2515"/>
    <n v="667"/>
    <x v="0"/>
    <s v="Roddy Speechley"/>
    <n v="2023"/>
    <m/>
    <n v="10.51"/>
    <n v="7010.17"/>
    <x v="7402"/>
  </r>
  <r>
    <x v="7508"/>
    <s v="SP25"/>
    <s v="P14"/>
    <s v="G6"/>
    <x v="69"/>
    <x v="1139"/>
    <n v="491"/>
    <x v="0"/>
    <s v="Roddy Speechley"/>
    <n v="2023"/>
    <m/>
    <n v="6.43"/>
    <n v="3157.1299999999997"/>
    <x v="7403"/>
  </r>
  <r>
    <x v="7509"/>
    <s v="SP25"/>
    <s v="P15"/>
    <s v="G5"/>
    <x v="138"/>
    <x v="3688"/>
    <n v="39"/>
    <x v="0"/>
    <s v="Roddy Speechley"/>
    <n v="2024"/>
    <m/>
    <n v="12.41"/>
    <n v="483.99"/>
    <x v="7404"/>
  </r>
  <r>
    <x v="7510"/>
    <s v="SP25"/>
    <s v="P15"/>
    <s v="G4"/>
    <x v="375"/>
    <x v="4021"/>
    <n v="384"/>
    <x v="0"/>
    <s v="Roddy Speechley"/>
    <n v="2024"/>
    <m/>
    <n v="12.41"/>
    <n v="4765.4400000000005"/>
    <x v="7405"/>
  </r>
  <r>
    <x v="7511"/>
    <s v="SP25"/>
    <s v="P16"/>
    <s v="G2"/>
    <x v="277"/>
    <x v="1536"/>
    <n v="164"/>
    <x v="0"/>
    <s v="Roddy Speechley"/>
    <n v="2024"/>
    <m/>
    <n v="9.57"/>
    <n v="1569.48"/>
    <x v="7406"/>
  </r>
  <r>
    <x v="7512"/>
    <s v="SP25"/>
    <s v="P16"/>
    <s v="G4"/>
    <x v="30"/>
    <x v="1907"/>
    <n v="505"/>
    <x v="1"/>
    <s v="Roddy Speechley"/>
    <n v="2024"/>
    <m/>
    <n v="9.57"/>
    <n v="4832.8500000000004"/>
    <x v="7407"/>
  </r>
  <r>
    <x v="7513"/>
    <s v="SP25"/>
    <s v="P17"/>
    <s v="G2"/>
    <x v="399"/>
    <x v="862"/>
    <n v="475"/>
    <x v="0"/>
    <s v="Roddy Speechley"/>
    <n v="2023"/>
    <m/>
    <n v="8.43"/>
    <n v="4004.25"/>
    <x v="7408"/>
  </r>
  <r>
    <x v="7514"/>
    <s v="SP25"/>
    <s v="P17"/>
    <s v="G5"/>
    <x v="160"/>
    <x v="484"/>
    <n v="914"/>
    <x v="0"/>
    <s v="Roddy Speechley"/>
    <n v="2023"/>
    <m/>
    <n v="8.43"/>
    <n v="7705.0199999999995"/>
    <x v="7409"/>
  </r>
  <r>
    <x v="7515"/>
    <s v="SP25"/>
    <s v="P18"/>
    <s v="G1"/>
    <x v="191"/>
    <x v="2053"/>
    <n v="564"/>
    <x v="0"/>
    <s v="Roddy Speechley"/>
    <n v="2024"/>
    <m/>
    <n v="6.8"/>
    <n v="3835.2"/>
    <x v="2579"/>
  </r>
  <r>
    <x v="7516"/>
    <s v="SP25"/>
    <s v="P18"/>
    <s v="G2"/>
    <x v="305"/>
    <x v="4161"/>
    <n v="661"/>
    <x v="0"/>
    <s v="Roddy Speechley"/>
    <n v="2024"/>
    <m/>
    <n v="6.8"/>
    <n v="4494.8"/>
    <x v="7410"/>
  </r>
  <r>
    <x v="7517"/>
    <s v="SP25"/>
    <s v="P18"/>
    <s v="G2"/>
    <x v="326"/>
    <x v="2591"/>
    <n v="1084"/>
    <x v="0"/>
    <s v="Roddy Speechley"/>
    <n v="2023"/>
    <m/>
    <n v="6.8"/>
    <n v="7371.2"/>
    <x v="7411"/>
  </r>
  <r>
    <x v="7518"/>
    <s v="SP25"/>
    <s v="P18"/>
    <s v="G6"/>
    <x v="365"/>
    <x v="1579"/>
    <n v="444"/>
    <x v="2"/>
    <s v="Roddy Speechley"/>
    <n v="2024"/>
    <m/>
    <n v="6.8"/>
    <n v="3019.2"/>
    <x v="7412"/>
  </r>
  <r>
    <x v="7519"/>
    <s v="SP25"/>
    <s v="P19"/>
    <s v="G4"/>
    <x v="226"/>
    <x v="4162"/>
    <n v="479"/>
    <x v="0"/>
    <s v="Roddy Speechley"/>
    <n v="2024"/>
    <m/>
    <n v="5.04"/>
    <n v="2414.16"/>
    <x v="7413"/>
  </r>
  <r>
    <x v="7520"/>
    <s v="SP25"/>
    <s v="P20"/>
    <s v="G1"/>
    <x v="273"/>
    <x v="4163"/>
    <n v="2636"/>
    <x v="1"/>
    <s v="Roddy Speechley"/>
    <n v="2024"/>
    <m/>
    <n v="2.76"/>
    <n v="7275.36"/>
    <x v="7414"/>
  </r>
  <r>
    <x v="7521"/>
    <s v="SP25"/>
    <s v="P20"/>
    <s v="G6"/>
    <x v="419"/>
    <x v="881"/>
    <n v="545"/>
    <x v="0"/>
    <s v="Roddy Speechley"/>
    <n v="2024"/>
    <m/>
    <n v="2.76"/>
    <n v="1504.1999999999998"/>
    <x v="7415"/>
  </r>
  <r>
    <x v="7522"/>
    <s v="SP25"/>
    <s v="P20"/>
    <s v="G6"/>
    <x v="307"/>
    <x v="3023"/>
    <n v="1138"/>
    <x v="0"/>
    <s v="Roddy Speechley"/>
    <n v="2023"/>
    <m/>
    <n v="2.76"/>
    <n v="3140.8799999999997"/>
    <x v="7416"/>
  </r>
  <r>
    <x v="7523"/>
    <s v="SP25"/>
    <s v="P20"/>
    <s v="G2"/>
    <x v="229"/>
    <x v="3337"/>
    <n v="113"/>
    <x v="0"/>
    <s v="Roddy Speechley"/>
    <n v="2023"/>
    <m/>
    <n v="2.76"/>
    <n v="311.88"/>
    <x v="7417"/>
  </r>
  <r>
    <x v="7524"/>
    <s v="SP25"/>
    <s v="P20"/>
    <s v="G6"/>
    <x v="364"/>
    <x v="4164"/>
    <n v="1730"/>
    <x v="0"/>
    <s v="Roddy Speechley"/>
    <n v="2023"/>
    <m/>
    <n v="2.76"/>
    <n v="4774.7999999999993"/>
    <x v="7418"/>
  </r>
  <r>
    <x v="7525"/>
    <s v="SP25"/>
    <s v="P21"/>
    <s v="G6"/>
    <x v="132"/>
    <x v="4165"/>
    <n v="1099"/>
    <x v="0"/>
    <s v="Roddy Speechley"/>
    <n v="2023"/>
    <m/>
    <n v="3.32"/>
    <n v="3648.68"/>
    <x v="7419"/>
  </r>
  <r>
    <x v="7526"/>
    <s v="SP25"/>
    <s v="P21"/>
    <s v="G6"/>
    <x v="21"/>
    <x v="2237"/>
    <n v="398"/>
    <x v="0"/>
    <s v="Roddy Speechley"/>
    <n v="2023"/>
    <m/>
    <n v="3.32"/>
    <n v="1321.36"/>
    <x v="7420"/>
  </r>
  <r>
    <x v="7527"/>
    <s v="SP25"/>
    <s v="P21"/>
    <s v="G2"/>
    <x v="311"/>
    <x v="3383"/>
    <n v="794"/>
    <x v="0"/>
    <s v="Roddy Speechley"/>
    <n v="2023"/>
    <m/>
    <n v="3.32"/>
    <n v="2636.08"/>
    <x v="7421"/>
  </r>
  <r>
    <x v="7528"/>
    <s v="SP25"/>
    <s v="P21"/>
    <s v="G3"/>
    <x v="56"/>
    <x v="1654"/>
    <n v="13"/>
    <x v="1"/>
    <s v="Roddy Speechley"/>
    <n v="2024"/>
    <m/>
    <n v="3.32"/>
    <n v="43.16"/>
    <x v="7422"/>
  </r>
  <r>
    <x v="7529"/>
    <s v="SP25"/>
    <s v="P22"/>
    <s v="G4"/>
    <x v="246"/>
    <x v="3134"/>
    <n v="396"/>
    <x v="0"/>
    <s v="Roddy Speechley"/>
    <n v="2023"/>
    <m/>
    <n v="2.65"/>
    <n v="1049.3999999999999"/>
    <x v="7423"/>
  </r>
  <r>
    <x v="7530"/>
    <s v="SP25"/>
    <s v="P22"/>
    <s v="G1"/>
    <x v="301"/>
    <x v="2728"/>
    <n v="340"/>
    <x v="0"/>
    <s v="Roddy Speechley"/>
    <n v="2023"/>
    <m/>
    <n v="2.65"/>
    <n v="901"/>
    <x v="7424"/>
  </r>
  <r>
    <x v="7531"/>
    <s v="SP25"/>
    <s v="P22"/>
    <s v="G1"/>
    <x v="276"/>
    <x v="3999"/>
    <n v="365"/>
    <x v="0"/>
    <s v="Roddy Speechley"/>
    <n v="2023"/>
    <m/>
    <n v="2.65"/>
    <n v="967.25"/>
    <x v="7425"/>
  </r>
  <r>
    <x v="7532"/>
    <s v="SP25"/>
    <s v="P01"/>
    <s v="G1"/>
    <x v="119"/>
    <x v="4166"/>
    <n v="102"/>
    <x v="2"/>
    <s v="Roddy Speechley"/>
    <n v="2024"/>
    <m/>
    <n v="5.26"/>
    <n v="536.52"/>
    <x v="7426"/>
  </r>
  <r>
    <x v="7533"/>
    <s v="SP25"/>
    <s v="P01"/>
    <s v="G4"/>
    <x v="282"/>
    <x v="4167"/>
    <n v="833"/>
    <x v="0"/>
    <s v="Roddy Speechley"/>
    <n v="2024"/>
    <m/>
    <n v="5.26"/>
    <n v="4381.58"/>
    <x v="7427"/>
  </r>
  <r>
    <x v="7534"/>
    <s v="SP25"/>
    <s v="P01"/>
    <s v="G3"/>
    <x v="301"/>
    <x v="2225"/>
    <n v="148"/>
    <x v="0"/>
    <s v="Roddy Speechley"/>
    <n v="2023"/>
    <m/>
    <n v="5.26"/>
    <n v="778.48"/>
    <x v="7428"/>
  </r>
  <r>
    <x v="7535"/>
    <s v="SP25"/>
    <s v="P01"/>
    <s v="G1"/>
    <x v="285"/>
    <x v="2947"/>
    <n v="305"/>
    <x v="0"/>
    <s v="Roddy Speechley"/>
    <n v="2023"/>
    <m/>
    <n v="5.26"/>
    <n v="1604.3"/>
    <x v="7429"/>
  </r>
  <r>
    <x v="7536"/>
    <s v="SP25"/>
    <s v="P01"/>
    <s v="G6"/>
    <x v="268"/>
    <x v="307"/>
    <n v="252"/>
    <x v="0"/>
    <s v="Roddy Speechley"/>
    <n v="2024"/>
    <m/>
    <n v="5.26"/>
    <n v="1325.52"/>
    <x v="7430"/>
  </r>
  <r>
    <x v="7537"/>
    <s v="SP25"/>
    <s v="P03"/>
    <s v="G1"/>
    <x v="23"/>
    <x v="3719"/>
    <n v="1007"/>
    <x v="1"/>
    <s v="Roddy Speechley"/>
    <n v="2024"/>
    <m/>
    <n v="5.15"/>
    <n v="5186.05"/>
    <x v="7431"/>
  </r>
  <r>
    <x v="7538"/>
    <s v="SP25"/>
    <s v="P03"/>
    <s v="G2"/>
    <x v="297"/>
    <x v="3309"/>
    <n v="105"/>
    <x v="0"/>
    <s v="Roddy Speechley"/>
    <n v="2023"/>
    <m/>
    <n v="5.15"/>
    <n v="540.75"/>
    <x v="7432"/>
  </r>
  <r>
    <x v="7539"/>
    <s v="SP25"/>
    <s v="P04"/>
    <s v="G6"/>
    <x v="218"/>
    <x v="3352"/>
    <n v="635"/>
    <x v="0"/>
    <s v="Roddy Speechley"/>
    <n v="2024"/>
    <m/>
    <n v="3.85"/>
    <n v="2444.75"/>
    <x v="7433"/>
  </r>
  <r>
    <x v="7540"/>
    <s v="SP25"/>
    <s v="P04"/>
    <s v="G2"/>
    <x v="147"/>
    <x v="959"/>
    <n v="48"/>
    <x v="0"/>
    <s v="Roddy Speechley"/>
    <n v="2023"/>
    <m/>
    <n v="3.85"/>
    <n v="184.8"/>
    <x v="7434"/>
  </r>
  <r>
    <x v="7541"/>
    <s v="SP25"/>
    <s v="P04"/>
    <s v="G5"/>
    <x v="233"/>
    <x v="4168"/>
    <n v="1522"/>
    <x v="3"/>
    <s v="Roddy Speechley"/>
    <n v="2023"/>
    <m/>
    <n v="3.85"/>
    <n v="5859.7"/>
    <x v="7435"/>
  </r>
  <r>
    <x v="7542"/>
    <s v="SP25"/>
    <s v="P04"/>
    <s v="G1"/>
    <x v="210"/>
    <x v="1806"/>
    <n v="140"/>
    <x v="0"/>
    <s v="Roddy Speechley"/>
    <n v="2023"/>
    <m/>
    <n v="3.85"/>
    <n v="539"/>
    <x v="7436"/>
  </r>
  <r>
    <x v="7543"/>
    <s v="SP25"/>
    <s v="P05"/>
    <s v="G2"/>
    <x v="335"/>
    <x v="59"/>
    <n v="1191"/>
    <x v="1"/>
    <s v="Roddy Speechley"/>
    <n v="2024"/>
    <m/>
    <n v="5.72"/>
    <n v="6812.5199999999995"/>
    <x v="7437"/>
  </r>
  <r>
    <x v="7544"/>
    <s v="SP25"/>
    <s v="P05"/>
    <s v="G4"/>
    <x v="307"/>
    <x v="4169"/>
    <n v="36"/>
    <x v="0"/>
    <s v="Roddy Speechley"/>
    <n v="2023"/>
    <m/>
    <n v="5.72"/>
    <n v="205.92"/>
    <x v="7438"/>
  </r>
  <r>
    <x v="7545"/>
    <s v="SP25"/>
    <s v="P05"/>
    <s v="G6"/>
    <x v="93"/>
    <x v="4170"/>
    <n v="335"/>
    <x v="0"/>
    <s v="Roddy Speechley"/>
    <n v="2023"/>
    <m/>
    <n v="5.72"/>
    <n v="1916.1999999999998"/>
    <x v="7439"/>
  </r>
  <r>
    <x v="7546"/>
    <s v="SP25"/>
    <s v="P06"/>
    <s v="G2"/>
    <x v="54"/>
    <x v="10"/>
    <n v="216"/>
    <x v="1"/>
    <s v="Roddy Speechley"/>
    <n v="2024"/>
    <m/>
    <n v="6.31"/>
    <n v="1362.9599999999998"/>
    <x v="7440"/>
  </r>
  <r>
    <x v="7547"/>
    <s v="SP25"/>
    <s v="P07"/>
    <s v="G4"/>
    <x v="323"/>
    <x v="2512"/>
    <n v="209"/>
    <x v="1"/>
    <s v="Roddy Speechley"/>
    <n v="2024"/>
    <m/>
    <n v="9.94"/>
    <n v="2077.46"/>
    <x v="7441"/>
  </r>
  <r>
    <x v="7548"/>
    <s v="SP25"/>
    <s v="P07"/>
    <s v="G5"/>
    <x v="49"/>
    <x v="1683"/>
    <n v="201"/>
    <x v="3"/>
    <s v="Roddy Speechley"/>
    <n v="2024"/>
    <m/>
    <n v="9.94"/>
    <n v="1997.9399999999998"/>
    <x v="7442"/>
  </r>
  <r>
    <x v="7549"/>
    <s v="SP25"/>
    <s v="P07"/>
    <s v="G2"/>
    <x v="384"/>
    <x v="345"/>
    <n v="188"/>
    <x v="0"/>
    <s v="Roddy Speechley"/>
    <n v="2024"/>
    <m/>
    <n v="9.94"/>
    <n v="1868.7199999999998"/>
    <x v="7443"/>
  </r>
  <r>
    <x v="7550"/>
    <s v="SP25"/>
    <s v="P07"/>
    <s v="G6"/>
    <x v="298"/>
    <x v="862"/>
    <n v="194"/>
    <x v="0"/>
    <s v="Roddy Speechley"/>
    <n v="2024"/>
    <m/>
    <n v="9.94"/>
    <n v="1928.36"/>
    <x v="7444"/>
  </r>
  <r>
    <x v="7551"/>
    <s v="SP25"/>
    <s v="P09"/>
    <s v="G5"/>
    <x v="244"/>
    <x v="3517"/>
    <n v="177"/>
    <x v="0"/>
    <s v="Roddy Speechley"/>
    <n v="2023"/>
    <m/>
    <n v="3.68"/>
    <n v="651.36"/>
    <x v="7445"/>
  </r>
  <r>
    <x v="7552"/>
    <s v="SP25"/>
    <s v="P09"/>
    <s v="G6"/>
    <x v="48"/>
    <x v="2611"/>
    <n v="483"/>
    <x v="0"/>
    <s v="Roddy Speechley"/>
    <n v="2024"/>
    <m/>
    <n v="3.68"/>
    <n v="1777.44"/>
    <x v="7446"/>
  </r>
  <r>
    <x v="7553"/>
    <s v="SP25"/>
    <s v="P10"/>
    <s v="G6"/>
    <x v="18"/>
    <x v="3258"/>
    <n v="265"/>
    <x v="0"/>
    <s v="Roddy Speechley"/>
    <n v="2023"/>
    <m/>
    <n v="8.2200000000000006"/>
    <n v="2178.3000000000002"/>
    <x v="7447"/>
  </r>
  <r>
    <x v="7554"/>
    <s v="SP25"/>
    <s v="P10"/>
    <s v="G1"/>
    <x v="206"/>
    <x v="1483"/>
    <n v="472"/>
    <x v="0"/>
    <s v="Roddy Speechley"/>
    <n v="2023"/>
    <m/>
    <n v="8.2200000000000006"/>
    <n v="3879.84"/>
    <x v="7448"/>
  </r>
  <r>
    <x v="7555"/>
    <s v="SP25"/>
    <s v="P10"/>
    <s v="G6"/>
    <x v="169"/>
    <x v="946"/>
    <n v="334"/>
    <x v="1"/>
    <s v="Roddy Speechley"/>
    <n v="2024"/>
    <m/>
    <n v="8.2200000000000006"/>
    <n v="2745.48"/>
    <x v="7449"/>
  </r>
  <r>
    <x v="7556"/>
    <s v="SP25"/>
    <s v="P12"/>
    <s v="G2"/>
    <x v="204"/>
    <x v="2695"/>
    <n v="293"/>
    <x v="0"/>
    <s v="Roddy Speechley"/>
    <n v="2023"/>
    <m/>
    <n v="4.74"/>
    <n v="1388.8200000000002"/>
    <x v="7450"/>
  </r>
  <r>
    <x v="7557"/>
    <s v="SP25"/>
    <s v="P12"/>
    <s v="G5"/>
    <x v="297"/>
    <x v="2238"/>
    <n v="726"/>
    <x v="0"/>
    <s v="Roddy Speechley"/>
    <n v="2023"/>
    <m/>
    <n v="4.74"/>
    <n v="3441.2400000000002"/>
    <x v="7451"/>
  </r>
  <r>
    <x v="7558"/>
    <s v="SP25"/>
    <s v="P13"/>
    <s v="G2"/>
    <x v="15"/>
    <x v="4171"/>
    <n v="412"/>
    <x v="2"/>
    <s v="Roddy Speechley"/>
    <n v="2024"/>
    <m/>
    <n v="10.51"/>
    <n v="4330.12"/>
    <x v="7452"/>
  </r>
  <r>
    <x v="7559"/>
    <s v="SP25"/>
    <s v="P13"/>
    <s v="G4"/>
    <x v="197"/>
    <x v="556"/>
    <n v="558"/>
    <x v="0"/>
    <s v="Roddy Speechley"/>
    <n v="2023"/>
    <m/>
    <n v="10.51"/>
    <n v="5864.58"/>
    <x v="7453"/>
  </r>
  <r>
    <x v="7560"/>
    <s v="SP25"/>
    <s v="P13"/>
    <s v="G6"/>
    <x v="125"/>
    <x v="271"/>
    <n v="1207"/>
    <x v="0"/>
    <s v="Roddy Speechley"/>
    <n v="2023"/>
    <m/>
    <n v="10.51"/>
    <n v="12685.57"/>
    <x v="7454"/>
  </r>
  <r>
    <x v="7561"/>
    <s v="SP25"/>
    <s v="P13"/>
    <s v="G6"/>
    <x v="298"/>
    <x v="1502"/>
    <n v="729"/>
    <x v="0"/>
    <s v="Roddy Speechley"/>
    <n v="2024"/>
    <m/>
    <n v="10.51"/>
    <n v="7661.79"/>
    <x v="7455"/>
  </r>
  <r>
    <x v="7562"/>
    <s v="SP25"/>
    <s v="P13"/>
    <s v="G4"/>
    <x v="106"/>
    <x v="3340"/>
    <n v="864"/>
    <x v="0"/>
    <s v="Roddy Speechley"/>
    <n v="2023"/>
    <m/>
    <n v="10.51"/>
    <n v="9080.64"/>
    <x v="7456"/>
  </r>
  <r>
    <x v="7563"/>
    <s v="SP25"/>
    <s v="P14"/>
    <s v="G6"/>
    <x v="197"/>
    <x v="545"/>
    <n v="126"/>
    <x v="0"/>
    <s v="Roddy Speechley"/>
    <n v="2023"/>
    <m/>
    <n v="6.43"/>
    <n v="810.18"/>
    <x v="7457"/>
  </r>
  <r>
    <x v="7564"/>
    <s v="SP25"/>
    <s v="P14"/>
    <s v="G2"/>
    <x v="23"/>
    <x v="2780"/>
    <n v="392"/>
    <x v="1"/>
    <s v="Roddy Speechley"/>
    <n v="2024"/>
    <m/>
    <n v="6.43"/>
    <n v="2520.56"/>
    <x v="7458"/>
  </r>
  <r>
    <x v="7565"/>
    <s v="SP25"/>
    <s v="P15"/>
    <s v="G5"/>
    <x v="123"/>
    <x v="3162"/>
    <n v="503"/>
    <x v="0"/>
    <s v="Roddy Speechley"/>
    <n v="2023"/>
    <m/>
    <n v="12.41"/>
    <n v="6242.2300000000005"/>
    <x v="7459"/>
  </r>
  <r>
    <x v="7566"/>
    <s v="SP25"/>
    <s v="P17"/>
    <s v="G1"/>
    <x v="100"/>
    <x v="272"/>
    <n v="110"/>
    <x v="0"/>
    <s v="Roddy Speechley"/>
    <n v="2023"/>
    <m/>
    <n v="8.43"/>
    <n v="927.3"/>
    <x v="7460"/>
  </r>
  <r>
    <x v="7567"/>
    <s v="SP25"/>
    <s v="P17"/>
    <s v="G1"/>
    <x v="259"/>
    <x v="609"/>
    <n v="184"/>
    <x v="0"/>
    <s v="Roddy Speechley"/>
    <n v="2023"/>
    <m/>
    <n v="8.43"/>
    <n v="1551.12"/>
    <x v="7461"/>
  </r>
  <r>
    <x v="7568"/>
    <s v="SP25"/>
    <s v="P17"/>
    <s v="G6"/>
    <x v="190"/>
    <x v="1918"/>
    <n v="703"/>
    <x v="0"/>
    <s v="Roddy Speechley"/>
    <n v="2023"/>
    <m/>
    <n v="8.43"/>
    <n v="5926.29"/>
    <x v="7462"/>
  </r>
  <r>
    <x v="7569"/>
    <s v="SP25"/>
    <s v="P18"/>
    <s v="G1"/>
    <x v="259"/>
    <x v="1332"/>
    <n v="742"/>
    <x v="0"/>
    <s v="Roddy Speechley"/>
    <n v="2023"/>
    <m/>
    <n v="6.8"/>
    <n v="5045.5999999999995"/>
    <x v="7463"/>
  </r>
  <r>
    <x v="7570"/>
    <s v="SP25"/>
    <s v="P18"/>
    <s v="G6"/>
    <x v="166"/>
    <x v="4172"/>
    <n v="190"/>
    <x v="0"/>
    <s v="Roddy Speechley"/>
    <n v="2023"/>
    <m/>
    <n v="6.8"/>
    <n v="1292"/>
    <x v="7464"/>
  </r>
  <r>
    <x v="7571"/>
    <s v="SP25"/>
    <s v="P18"/>
    <s v="G3"/>
    <x v="11"/>
    <x v="4173"/>
    <n v="943"/>
    <x v="2"/>
    <s v="Roddy Speechley"/>
    <n v="2024"/>
    <m/>
    <n v="6.8"/>
    <n v="6412.4"/>
    <x v="7465"/>
  </r>
  <r>
    <x v="7572"/>
    <s v="SP25"/>
    <s v="P18"/>
    <s v="G2"/>
    <x v="247"/>
    <x v="4174"/>
    <n v="2259"/>
    <x v="0"/>
    <s v="Roddy Speechley"/>
    <n v="2024"/>
    <m/>
    <n v="6.8"/>
    <n v="15361.199999999999"/>
    <x v="7466"/>
  </r>
  <r>
    <x v="7573"/>
    <s v="SP25"/>
    <s v="P18"/>
    <s v="G5"/>
    <x v="30"/>
    <x v="4175"/>
    <n v="1900"/>
    <x v="1"/>
    <s v="Roddy Speechley"/>
    <n v="2024"/>
    <m/>
    <n v="6.8"/>
    <n v="12920"/>
    <x v="7467"/>
  </r>
  <r>
    <x v="7574"/>
    <s v="SP25"/>
    <s v="P18"/>
    <s v="G6"/>
    <x v="126"/>
    <x v="4176"/>
    <n v="1163"/>
    <x v="0"/>
    <s v="Roddy Speechley"/>
    <n v="2023"/>
    <m/>
    <n v="6.8"/>
    <n v="7908.4"/>
    <x v="7468"/>
  </r>
  <r>
    <x v="7575"/>
    <s v="SP25"/>
    <s v="P19"/>
    <s v="G5"/>
    <x v="141"/>
    <x v="597"/>
    <n v="86"/>
    <x v="0"/>
    <s v="Roddy Speechley"/>
    <n v="2023"/>
    <m/>
    <n v="5.04"/>
    <n v="433.44"/>
    <x v="7469"/>
  </r>
  <r>
    <x v="7576"/>
    <s v="SP25"/>
    <s v="P20"/>
    <s v="G1"/>
    <x v="232"/>
    <x v="4001"/>
    <n v="384"/>
    <x v="0"/>
    <s v="Roddy Speechley"/>
    <n v="2023"/>
    <m/>
    <n v="2.76"/>
    <n v="1059.8399999999999"/>
    <x v="7470"/>
  </r>
  <r>
    <x v="7577"/>
    <s v="SP25"/>
    <s v="P20"/>
    <s v="G5"/>
    <x v="327"/>
    <x v="2075"/>
    <n v="344"/>
    <x v="0"/>
    <s v="Roddy Speechley"/>
    <n v="2024"/>
    <m/>
    <n v="2.76"/>
    <n v="949.43999999999994"/>
    <x v="7471"/>
  </r>
  <r>
    <x v="7578"/>
    <s v="SP25"/>
    <s v="P21"/>
    <s v="G1"/>
    <x v="427"/>
    <x v="3142"/>
    <n v="444"/>
    <x v="0"/>
    <s v="Roddy Speechley"/>
    <n v="2023"/>
    <m/>
    <n v="3.32"/>
    <n v="1474.08"/>
    <x v="7472"/>
  </r>
  <r>
    <x v="7579"/>
    <s v="SP25"/>
    <s v="P22"/>
    <s v="G4"/>
    <x v="203"/>
    <x v="3730"/>
    <n v="472"/>
    <x v="0"/>
    <s v="Roddy Speechley"/>
    <n v="2023"/>
    <m/>
    <n v="2.65"/>
    <n v="1250.8"/>
    <x v="7473"/>
  </r>
  <r>
    <x v="7580"/>
    <s v="SP25"/>
    <s v="P22"/>
    <s v="G1"/>
    <x v="22"/>
    <x v="2032"/>
    <n v="402"/>
    <x v="0"/>
    <s v="Roddy Speechley"/>
    <n v="2023"/>
    <m/>
    <n v="2.65"/>
    <n v="1065.3"/>
    <x v="7474"/>
  </r>
  <r>
    <x v="7581"/>
    <s v="SP25"/>
    <s v="P22"/>
    <s v="G1"/>
    <x v="131"/>
    <x v="1559"/>
    <n v="411"/>
    <x v="0"/>
    <s v="Roddy Speechley"/>
    <n v="2024"/>
    <m/>
    <n v="2.65"/>
    <n v="1089.1499999999999"/>
    <x v="7475"/>
  </r>
  <r>
    <x v="7582"/>
    <s v="SP25"/>
    <s v="P22"/>
    <s v="G1"/>
    <x v="166"/>
    <x v="4177"/>
    <n v="329"/>
    <x v="0"/>
    <s v="Roddy Speechley"/>
    <n v="2023"/>
    <m/>
    <n v="2.65"/>
    <n v="871.85"/>
    <x v="7476"/>
  </r>
  <r>
    <x v="7583"/>
    <s v="SP25"/>
    <s v="P22"/>
    <s v="G4"/>
    <x v="95"/>
    <x v="4178"/>
    <n v="246"/>
    <x v="1"/>
    <s v="Roddy Speechley"/>
    <n v="2024"/>
    <m/>
    <n v="2.65"/>
    <n v="651.9"/>
    <x v="7477"/>
  </r>
  <r>
    <x v="7584"/>
    <s v="SP21"/>
    <s v="P01"/>
    <s v="G6"/>
    <x v="130"/>
    <x v="2891"/>
    <n v="435"/>
    <x v="0"/>
    <s v="Camilla Castle"/>
    <n v="2023"/>
    <m/>
    <n v="5.26"/>
    <n v="2288.1"/>
    <x v="7478"/>
  </r>
  <r>
    <x v="7585"/>
    <s v="SP21"/>
    <s v="P01"/>
    <s v="G6"/>
    <x v="63"/>
    <x v="4179"/>
    <n v="813"/>
    <x v="0"/>
    <s v="Camilla Castle"/>
    <n v="2023"/>
    <m/>
    <n v="5.26"/>
    <n v="4276.38"/>
    <x v="7479"/>
  </r>
  <r>
    <x v="7586"/>
    <s v="SP21"/>
    <s v="P01"/>
    <s v="G6"/>
    <x v="78"/>
    <x v="1683"/>
    <n v="387"/>
    <x v="0"/>
    <s v="Camilla Castle"/>
    <n v="2023"/>
    <m/>
    <n v="5.26"/>
    <n v="2035.62"/>
    <x v="3337"/>
  </r>
  <r>
    <x v="7587"/>
    <s v="SP21"/>
    <s v="P01"/>
    <s v="G4"/>
    <x v="192"/>
    <x v="2678"/>
    <n v="20"/>
    <x v="0"/>
    <s v="Camilla Castle"/>
    <n v="2023"/>
    <m/>
    <n v="5.26"/>
    <n v="105.19999999999999"/>
    <x v="7480"/>
  </r>
  <r>
    <x v="7588"/>
    <s v="SP21"/>
    <s v="P03"/>
    <s v="G1"/>
    <x v="189"/>
    <x v="3108"/>
    <n v="465"/>
    <x v="0"/>
    <s v="Camilla Castle"/>
    <n v="2023"/>
    <m/>
    <n v="5.15"/>
    <n v="2394.75"/>
    <x v="7481"/>
  </r>
  <r>
    <x v="7589"/>
    <s v="SP21"/>
    <s v="P04"/>
    <s v="G2"/>
    <x v="94"/>
    <x v="4180"/>
    <n v="652"/>
    <x v="1"/>
    <s v="Camilla Castle"/>
    <n v="2024"/>
    <m/>
    <n v="3.85"/>
    <n v="2510.2000000000003"/>
    <x v="7482"/>
  </r>
  <r>
    <x v="7590"/>
    <s v="SP21"/>
    <s v="P04"/>
    <s v="G5"/>
    <x v="142"/>
    <x v="1295"/>
    <n v="1042"/>
    <x v="0"/>
    <s v="Camilla Castle"/>
    <n v="2023"/>
    <m/>
    <n v="3.85"/>
    <n v="4011.7000000000003"/>
    <x v="7483"/>
  </r>
  <r>
    <x v="7591"/>
    <s v="SP21"/>
    <s v="P04"/>
    <s v="G6"/>
    <x v="210"/>
    <x v="4181"/>
    <n v="20"/>
    <x v="0"/>
    <s v="Camilla Castle"/>
    <n v="2023"/>
    <m/>
    <n v="3.85"/>
    <n v="77"/>
    <x v="7484"/>
  </r>
  <r>
    <x v="7592"/>
    <s v="SP21"/>
    <s v="P04"/>
    <s v="G2"/>
    <x v="314"/>
    <x v="2549"/>
    <n v="231"/>
    <x v="0"/>
    <s v="Camilla Castle"/>
    <n v="2023"/>
    <m/>
    <n v="3.85"/>
    <n v="889.35"/>
    <x v="7485"/>
  </r>
  <r>
    <x v="7593"/>
    <s v="SP21"/>
    <s v="P04"/>
    <s v="G6"/>
    <x v="350"/>
    <x v="353"/>
    <n v="81"/>
    <x v="0"/>
    <s v="Camilla Castle"/>
    <n v="2023"/>
    <m/>
    <n v="3.85"/>
    <n v="311.85000000000002"/>
    <x v="7486"/>
  </r>
  <r>
    <x v="7594"/>
    <s v="SP21"/>
    <s v="P04"/>
    <s v="G2"/>
    <x v="340"/>
    <x v="4182"/>
    <n v="540"/>
    <x v="0"/>
    <s v="Camilla Castle"/>
    <n v="2023"/>
    <m/>
    <n v="3.85"/>
    <n v="2079"/>
    <x v="7487"/>
  </r>
  <r>
    <x v="7595"/>
    <s v="SP21"/>
    <s v="P04"/>
    <s v="G6"/>
    <x v="181"/>
    <x v="886"/>
    <n v="161"/>
    <x v="0"/>
    <s v="Camilla Castle"/>
    <n v="2023"/>
    <m/>
    <n v="3.85"/>
    <n v="619.85"/>
    <x v="7488"/>
  </r>
  <r>
    <x v="7596"/>
    <s v="SP21"/>
    <s v="P05"/>
    <s v="G2"/>
    <x v="334"/>
    <x v="4183"/>
    <n v="249"/>
    <x v="0"/>
    <s v="Camilla Castle"/>
    <n v="2023"/>
    <m/>
    <n v="5.72"/>
    <n v="1424.28"/>
    <x v="7489"/>
  </r>
  <r>
    <x v="7597"/>
    <s v="SP21"/>
    <s v="P05"/>
    <s v="G6"/>
    <x v="68"/>
    <x v="4184"/>
    <n v="1149"/>
    <x v="1"/>
    <s v="Camilla Castle"/>
    <n v="2024"/>
    <m/>
    <n v="5.72"/>
    <n v="6572.28"/>
    <x v="7490"/>
  </r>
  <r>
    <x v="7598"/>
    <s v="SP21"/>
    <s v="P05"/>
    <s v="G4"/>
    <x v="336"/>
    <x v="1793"/>
    <n v="266"/>
    <x v="0"/>
    <s v="Camilla Castle"/>
    <n v="2023"/>
    <m/>
    <n v="5.72"/>
    <n v="1521.52"/>
    <x v="7491"/>
  </r>
  <r>
    <x v="7599"/>
    <s v="SP21"/>
    <s v="P06"/>
    <s v="G2"/>
    <x v="189"/>
    <x v="2083"/>
    <n v="196"/>
    <x v="0"/>
    <s v="Camilla Castle"/>
    <n v="2023"/>
    <m/>
    <n v="6.31"/>
    <n v="1236.76"/>
    <x v="7492"/>
  </r>
  <r>
    <x v="7600"/>
    <s v="SP21"/>
    <s v="P07"/>
    <s v="G1"/>
    <x v="152"/>
    <x v="1895"/>
    <n v="220"/>
    <x v="0"/>
    <s v="Camilla Castle"/>
    <n v="2023"/>
    <m/>
    <n v="9.94"/>
    <n v="2186.7999999999997"/>
    <x v="2694"/>
  </r>
  <r>
    <x v="7601"/>
    <s v="SP21"/>
    <s v="P07"/>
    <s v="G3"/>
    <x v="380"/>
    <x v="3793"/>
    <n v="198"/>
    <x v="0"/>
    <s v="Camilla Castle"/>
    <n v="2023"/>
    <m/>
    <n v="9.94"/>
    <n v="1968.12"/>
    <x v="6270"/>
  </r>
  <r>
    <x v="7602"/>
    <s v="SP21"/>
    <s v="P08"/>
    <s v="G4"/>
    <x v="281"/>
    <x v="4185"/>
    <n v="87"/>
    <x v="0"/>
    <s v="Camilla Castle"/>
    <n v="2024"/>
    <m/>
    <n v="7.73"/>
    <n v="672.51"/>
    <x v="7493"/>
  </r>
  <r>
    <x v="7603"/>
    <s v="SP21"/>
    <s v="P10"/>
    <s v="G1"/>
    <x v="206"/>
    <x v="875"/>
    <n v="46"/>
    <x v="0"/>
    <s v="Camilla Castle"/>
    <n v="2023"/>
    <m/>
    <n v="8.2200000000000006"/>
    <n v="378.12"/>
    <x v="7494"/>
  </r>
  <r>
    <x v="7604"/>
    <s v="SP21"/>
    <s v="P10"/>
    <s v="G1"/>
    <x v="92"/>
    <x v="3122"/>
    <n v="466"/>
    <x v="0"/>
    <s v="Camilla Castle"/>
    <n v="2023"/>
    <m/>
    <n v="8.2200000000000006"/>
    <n v="3830.5200000000004"/>
    <x v="7495"/>
  </r>
  <r>
    <x v="7605"/>
    <s v="SP21"/>
    <s v="P10"/>
    <s v="G2"/>
    <x v="401"/>
    <x v="1298"/>
    <n v="182"/>
    <x v="3"/>
    <s v="Camilla Castle"/>
    <n v="2023"/>
    <m/>
    <n v="8.2200000000000006"/>
    <n v="1496.0400000000002"/>
    <x v="7496"/>
  </r>
  <r>
    <x v="7606"/>
    <s v="SP21"/>
    <s v="P10"/>
    <s v="G5"/>
    <x v="170"/>
    <x v="90"/>
    <n v="313"/>
    <x v="1"/>
    <s v="Camilla Castle"/>
    <n v="2024"/>
    <m/>
    <n v="8.2200000000000006"/>
    <n v="2572.86"/>
    <x v="7497"/>
  </r>
  <r>
    <x v="7607"/>
    <s v="SP21"/>
    <s v="P10"/>
    <s v="G6"/>
    <x v="156"/>
    <x v="2142"/>
    <n v="29"/>
    <x v="0"/>
    <s v="Camilla Castle"/>
    <n v="2023"/>
    <m/>
    <n v="8.2200000000000006"/>
    <n v="238.38000000000002"/>
    <x v="7498"/>
  </r>
  <r>
    <x v="7608"/>
    <s v="SP21"/>
    <s v="P10"/>
    <s v="G2"/>
    <x v="140"/>
    <x v="4186"/>
    <n v="101"/>
    <x v="0"/>
    <s v="Camilla Castle"/>
    <n v="2023"/>
    <m/>
    <n v="8.2200000000000006"/>
    <n v="830.22"/>
    <x v="7499"/>
  </r>
  <r>
    <x v="7609"/>
    <s v="SP21"/>
    <s v="P10"/>
    <s v="G5"/>
    <x v="123"/>
    <x v="3632"/>
    <n v="32"/>
    <x v="0"/>
    <s v="Camilla Castle"/>
    <n v="2023"/>
    <m/>
    <n v="8.2200000000000006"/>
    <n v="263.04000000000002"/>
    <x v="7500"/>
  </r>
  <r>
    <x v="7610"/>
    <s v="SP21"/>
    <s v="P10"/>
    <s v="G6"/>
    <x v="381"/>
    <x v="507"/>
    <n v="421"/>
    <x v="0"/>
    <s v="Camilla Castle"/>
    <n v="2023"/>
    <m/>
    <n v="8.2200000000000006"/>
    <n v="3460.6200000000003"/>
    <x v="7501"/>
  </r>
  <r>
    <x v="7611"/>
    <s v="SP21"/>
    <s v="P11"/>
    <s v="G6"/>
    <x v="367"/>
    <x v="1615"/>
    <n v="315"/>
    <x v="0"/>
    <s v="Camilla Castle"/>
    <n v="2024"/>
    <m/>
    <n v="10.23"/>
    <n v="3222.4500000000003"/>
    <x v="7502"/>
  </r>
  <r>
    <x v="7612"/>
    <s v="SP21"/>
    <s v="P12"/>
    <s v="G2"/>
    <x v="190"/>
    <x v="4180"/>
    <n v="301"/>
    <x v="3"/>
    <s v="Camilla Castle"/>
    <n v="2023"/>
    <m/>
    <n v="4.74"/>
    <n v="1426.74"/>
    <x v="7503"/>
  </r>
  <r>
    <x v="7613"/>
    <s v="SP21"/>
    <s v="P13"/>
    <s v="G6"/>
    <x v="337"/>
    <x v="3042"/>
    <n v="639"/>
    <x v="2"/>
    <s v="Camilla Castle"/>
    <n v="2024"/>
    <m/>
    <n v="10.51"/>
    <n v="6715.8899999999994"/>
    <x v="7504"/>
  </r>
  <r>
    <x v="7614"/>
    <s v="SP21"/>
    <s v="P13"/>
    <s v="G2"/>
    <x v="429"/>
    <x v="3049"/>
    <n v="1512"/>
    <x v="3"/>
    <s v="Camilla Castle"/>
    <n v="2023"/>
    <m/>
    <n v="10.51"/>
    <n v="15891.119999999999"/>
    <x v="7505"/>
  </r>
  <r>
    <x v="7615"/>
    <s v="SP21"/>
    <s v="P13"/>
    <s v="G5"/>
    <x v="127"/>
    <x v="2660"/>
    <n v="615"/>
    <x v="0"/>
    <s v="Camilla Castle"/>
    <n v="2023"/>
    <m/>
    <n v="10.51"/>
    <n v="6463.65"/>
    <x v="7506"/>
  </r>
  <r>
    <x v="7616"/>
    <s v="SP21"/>
    <s v="P13"/>
    <s v="G2"/>
    <x v="246"/>
    <x v="3124"/>
    <n v="794"/>
    <x v="0"/>
    <s v="Camilla Castle"/>
    <n v="2023"/>
    <m/>
    <n v="10.51"/>
    <n v="8344.94"/>
    <x v="7507"/>
  </r>
  <r>
    <x v="7617"/>
    <s v="SP21"/>
    <s v="P13"/>
    <s v="G5"/>
    <x v="146"/>
    <x v="4187"/>
    <n v="520"/>
    <x v="0"/>
    <s v="Camilla Castle"/>
    <n v="2024"/>
    <m/>
    <n v="10.51"/>
    <n v="5465.2"/>
    <x v="7508"/>
  </r>
  <r>
    <x v="7618"/>
    <s v="SP21"/>
    <s v="P14"/>
    <s v="G1"/>
    <x v="377"/>
    <x v="4188"/>
    <n v="154"/>
    <x v="0"/>
    <s v="Camilla Castle"/>
    <n v="2023"/>
    <m/>
    <n v="6.43"/>
    <n v="990.21999999999991"/>
    <x v="7509"/>
  </r>
  <r>
    <x v="7619"/>
    <s v="SP21"/>
    <s v="P14"/>
    <s v="G6"/>
    <x v="40"/>
    <x v="2061"/>
    <n v="260"/>
    <x v="0"/>
    <s v="Camilla Castle"/>
    <n v="2023"/>
    <m/>
    <n v="6.43"/>
    <n v="1671.8"/>
    <x v="7510"/>
  </r>
  <r>
    <x v="7620"/>
    <s v="SP21"/>
    <s v="P15"/>
    <s v="G6"/>
    <x v="78"/>
    <x v="2584"/>
    <n v="17"/>
    <x v="3"/>
    <s v="Camilla Castle"/>
    <n v="2023"/>
    <m/>
    <n v="12.41"/>
    <n v="210.97"/>
    <x v="7511"/>
  </r>
  <r>
    <x v="7621"/>
    <s v="SP21"/>
    <s v="P17"/>
    <s v="G2"/>
    <x v="383"/>
    <x v="333"/>
    <n v="396"/>
    <x v="0"/>
    <s v="Camilla Castle"/>
    <n v="2023"/>
    <m/>
    <n v="8.43"/>
    <n v="3338.2799999999997"/>
    <x v="7512"/>
  </r>
  <r>
    <x v="7622"/>
    <s v="SP21"/>
    <s v="P17"/>
    <s v="G2"/>
    <x v="275"/>
    <x v="4189"/>
    <n v="1581"/>
    <x v="0"/>
    <s v="Camilla Castle"/>
    <n v="2023"/>
    <m/>
    <n v="8.43"/>
    <n v="13327.83"/>
    <x v="7513"/>
  </r>
  <r>
    <x v="7623"/>
    <s v="SP21"/>
    <s v="P18"/>
    <s v="G1"/>
    <x v="420"/>
    <x v="562"/>
    <n v="476"/>
    <x v="1"/>
    <s v="Camilla Castle"/>
    <n v="2024"/>
    <m/>
    <n v="6.8"/>
    <n v="3236.7999999999997"/>
    <x v="7514"/>
  </r>
  <r>
    <x v="7624"/>
    <s v="SP21"/>
    <s v="P18"/>
    <s v="G4"/>
    <x v="247"/>
    <x v="4190"/>
    <n v="21"/>
    <x v="0"/>
    <s v="Camilla Castle"/>
    <n v="2024"/>
    <m/>
    <n v="6.8"/>
    <n v="142.79999999999998"/>
    <x v="7515"/>
  </r>
  <r>
    <x v="7625"/>
    <s v="SP21"/>
    <s v="P18"/>
    <s v="G6"/>
    <x v="430"/>
    <x v="1327"/>
    <n v="194"/>
    <x v="1"/>
    <s v="Camilla Castle"/>
    <n v="2024"/>
    <m/>
    <n v="6.8"/>
    <n v="1319.2"/>
    <x v="7516"/>
  </r>
  <r>
    <x v="7626"/>
    <s v="SP21"/>
    <s v="P20"/>
    <s v="G1"/>
    <x v="403"/>
    <x v="4191"/>
    <n v="532"/>
    <x v="0"/>
    <s v="Camilla Castle"/>
    <n v="2023"/>
    <m/>
    <n v="2.76"/>
    <n v="1468.32"/>
    <x v="7517"/>
  </r>
  <r>
    <x v="7627"/>
    <s v="SP21"/>
    <s v="P21"/>
    <s v="G5"/>
    <x v="175"/>
    <x v="399"/>
    <n v="790"/>
    <x v="0"/>
    <s v="Camilla Castle"/>
    <n v="2023"/>
    <m/>
    <n v="3.32"/>
    <n v="2622.7999999999997"/>
    <x v="7518"/>
  </r>
  <r>
    <x v="7628"/>
    <s v="SP21"/>
    <s v="P21"/>
    <s v="G5"/>
    <x v="434"/>
    <x v="4192"/>
    <n v="443"/>
    <x v="0"/>
    <s v="Camilla Castle"/>
    <n v="2024"/>
    <m/>
    <n v="3.32"/>
    <n v="1470.76"/>
    <x v="7519"/>
  </r>
  <r>
    <x v="7629"/>
    <s v="SP21"/>
    <s v="P22"/>
    <s v="G1"/>
    <x v="16"/>
    <x v="412"/>
    <n v="445"/>
    <x v="1"/>
    <s v="Camilla Castle"/>
    <n v="2024"/>
    <m/>
    <n v="2.65"/>
    <n v="1179.25"/>
    <x v="7520"/>
  </r>
  <r>
    <x v="7630"/>
    <s v="SP21"/>
    <s v="P22"/>
    <s v="G6"/>
    <x v="184"/>
    <x v="4193"/>
    <n v="398"/>
    <x v="0"/>
    <s v="Camilla Castle"/>
    <n v="2024"/>
    <m/>
    <n v="2.65"/>
    <n v="1054.7"/>
    <x v="7521"/>
  </r>
  <r>
    <x v="7631"/>
    <s v="SP21"/>
    <s v="P22"/>
    <s v="G6"/>
    <x v="6"/>
    <x v="2013"/>
    <n v="222"/>
    <x v="0"/>
    <s v="Camilla Castle"/>
    <n v="2023"/>
    <m/>
    <n v="2.65"/>
    <n v="588.29999999999995"/>
    <x v="7522"/>
  </r>
  <r>
    <x v="7632"/>
    <s v="SP21"/>
    <s v="P22"/>
    <s v="G6"/>
    <x v="241"/>
    <x v="522"/>
    <n v="158"/>
    <x v="0"/>
    <s v="Camilla Castle"/>
    <n v="2024"/>
    <m/>
    <n v="2.65"/>
    <n v="418.7"/>
    <x v="7523"/>
  </r>
  <r>
    <x v="7633"/>
    <s v="SP21"/>
    <s v="P22"/>
    <s v="G1"/>
    <x v="271"/>
    <x v="4194"/>
    <n v="323"/>
    <x v="2"/>
    <s v="Camilla Castle"/>
    <n v="2024"/>
    <m/>
    <n v="2.65"/>
    <n v="855.94999999999993"/>
    <x v="7524"/>
  </r>
  <r>
    <x v="7634"/>
    <s v="SP21"/>
    <s v="P01"/>
    <s v="G1"/>
    <x v="3"/>
    <x v="112"/>
    <n v="112"/>
    <x v="0"/>
    <s v="Camilla Castle"/>
    <n v="2023"/>
    <m/>
    <n v="5.26"/>
    <n v="589.12"/>
    <x v="7525"/>
  </r>
  <r>
    <x v="7635"/>
    <s v="SP21"/>
    <s v="P01"/>
    <s v="G2"/>
    <x v="214"/>
    <x v="4195"/>
    <n v="243"/>
    <x v="0"/>
    <s v="Camilla Castle"/>
    <n v="2024"/>
    <m/>
    <n v="5.26"/>
    <n v="1278.1799999999998"/>
    <x v="7526"/>
  </r>
  <r>
    <x v="7636"/>
    <s v="SP21"/>
    <s v="P01"/>
    <s v="G2"/>
    <x v="181"/>
    <x v="1080"/>
    <n v="317"/>
    <x v="0"/>
    <s v="Camilla Castle"/>
    <n v="2023"/>
    <m/>
    <n v="5.26"/>
    <n v="1667.4199999999998"/>
    <x v="7527"/>
  </r>
  <r>
    <x v="7637"/>
    <s v="SP21"/>
    <s v="P01"/>
    <s v="G6"/>
    <x v="165"/>
    <x v="2214"/>
    <n v="201"/>
    <x v="0"/>
    <s v="Camilla Castle"/>
    <n v="2024"/>
    <m/>
    <n v="5.26"/>
    <n v="1057.26"/>
    <x v="7528"/>
  </r>
  <r>
    <x v="7638"/>
    <s v="SP21"/>
    <s v="P01"/>
    <s v="G1"/>
    <x v="393"/>
    <x v="893"/>
    <n v="91"/>
    <x v="0"/>
    <s v="Camilla Castle"/>
    <n v="2024"/>
    <m/>
    <n v="5.26"/>
    <n v="478.65999999999997"/>
    <x v="7529"/>
  </r>
  <r>
    <x v="7639"/>
    <s v="SP21"/>
    <s v="P02"/>
    <s v="G4"/>
    <x v="372"/>
    <x v="2196"/>
    <n v="101"/>
    <x v="0"/>
    <s v="Camilla Castle"/>
    <n v="2023"/>
    <m/>
    <n v="7.48"/>
    <n v="755.48"/>
    <x v="7530"/>
  </r>
  <r>
    <x v="7640"/>
    <s v="SP21"/>
    <s v="P04"/>
    <s v="G2"/>
    <x v="372"/>
    <x v="2129"/>
    <n v="190"/>
    <x v="0"/>
    <s v="Camilla Castle"/>
    <n v="2023"/>
    <m/>
    <n v="3.85"/>
    <n v="731.5"/>
    <x v="7531"/>
  </r>
  <r>
    <x v="7641"/>
    <s v="SP21"/>
    <s v="P04"/>
    <s v="G6"/>
    <x v="214"/>
    <x v="4196"/>
    <n v="696"/>
    <x v="0"/>
    <s v="Camilla Castle"/>
    <n v="2024"/>
    <m/>
    <n v="3.85"/>
    <n v="2679.6"/>
    <x v="7532"/>
  </r>
  <r>
    <x v="7642"/>
    <s v="SP21"/>
    <s v="P05"/>
    <s v="G5"/>
    <x v="186"/>
    <x v="2778"/>
    <n v="2081"/>
    <x v="2"/>
    <s v="Camilla Castle"/>
    <n v="2024"/>
    <m/>
    <n v="5.72"/>
    <n v="11903.32"/>
    <x v="7533"/>
  </r>
  <r>
    <x v="7643"/>
    <s v="SP21"/>
    <s v="P05"/>
    <s v="G6"/>
    <x v="274"/>
    <x v="847"/>
    <n v="824"/>
    <x v="0"/>
    <s v="Camilla Castle"/>
    <n v="2024"/>
    <m/>
    <n v="5.72"/>
    <n v="4713.28"/>
    <x v="7534"/>
  </r>
  <r>
    <x v="7644"/>
    <s v="SP21"/>
    <s v="P05"/>
    <s v="G1"/>
    <x v="443"/>
    <x v="4"/>
    <n v="291"/>
    <x v="1"/>
    <s v="Camilla Castle"/>
    <n v="2024"/>
    <m/>
    <n v="5.72"/>
    <n v="1664.52"/>
    <x v="4797"/>
  </r>
  <r>
    <x v="7645"/>
    <s v="SP21"/>
    <s v="P07"/>
    <s v="G1"/>
    <x v="32"/>
    <x v="1403"/>
    <n v="170"/>
    <x v="0"/>
    <s v="Camilla Castle"/>
    <n v="2024"/>
    <m/>
    <n v="9.94"/>
    <n v="1689.8"/>
    <x v="7535"/>
  </r>
  <r>
    <x v="7646"/>
    <s v="SP21"/>
    <s v="P07"/>
    <s v="G4"/>
    <x v="242"/>
    <x v="2184"/>
    <n v="107"/>
    <x v="0"/>
    <s v="Camilla Castle"/>
    <n v="2023"/>
    <m/>
    <n v="9.94"/>
    <n v="1063.58"/>
    <x v="7536"/>
  </r>
  <r>
    <x v="7647"/>
    <s v="SP21"/>
    <s v="P07"/>
    <s v="G6"/>
    <x v="317"/>
    <x v="3372"/>
    <n v="312"/>
    <x v="3"/>
    <s v="Camilla Castle"/>
    <n v="2023"/>
    <m/>
    <n v="9.94"/>
    <n v="3101.2799999999997"/>
    <x v="7537"/>
  </r>
  <r>
    <x v="7648"/>
    <s v="SP21"/>
    <s v="P07"/>
    <s v="G6"/>
    <x v="345"/>
    <x v="4197"/>
    <n v="182"/>
    <x v="0"/>
    <s v="Camilla Castle"/>
    <n v="2023"/>
    <m/>
    <n v="9.94"/>
    <n v="1809.08"/>
    <x v="7538"/>
  </r>
  <r>
    <x v="7649"/>
    <s v="SP21"/>
    <s v="P07"/>
    <s v="G6"/>
    <x v="4"/>
    <x v="3802"/>
    <n v="232"/>
    <x v="0"/>
    <s v="Camilla Castle"/>
    <n v="2023"/>
    <m/>
    <n v="9.94"/>
    <n v="2306.08"/>
    <x v="7539"/>
  </r>
  <r>
    <x v="7650"/>
    <s v="SP21"/>
    <s v="P07"/>
    <s v="G3"/>
    <x v="224"/>
    <x v="4198"/>
    <n v="234"/>
    <x v="0"/>
    <s v="Camilla Castle"/>
    <n v="2023"/>
    <m/>
    <n v="9.94"/>
    <n v="2325.96"/>
    <x v="7540"/>
  </r>
  <r>
    <x v="7651"/>
    <s v="SP21"/>
    <s v="P08"/>
    <s v="G1"/>
    <x v="393"/>
    <x v="3794"/>
    <n v="231"/>
    <x v="0"/>
    <s v="Camilla Castle"/>
    <n v="2024"/>
    <m/>
    <n v="7.73"/>
    <n v="1785.63"/>
    <x v="7541"/>
  </r>
  <r>
    <x v="7652"/>
    <s v="SP21"/>
    <s v="P08"/>
    <s v="G5"/>
    <x v="437"/>
    <x v="4199"/>
    <n v="671"/>
    <x v="0"/>
    <s v="Camilla Castle"/>
    <n v="2023"/>
    <m/>
    <n v="7.73"/>
    <n v="5186.83"/>
    <x v="7542"/>
  </r>
  <r>
    <x v="7653"/>
    <s v="SP21"/>
    <s v="P08"/>
    <s v="G6"/>
    <x v="233"/>
    <x v="4200"/>
    <n v="762"/>
    <x v="0"/>
    <s v="Camilla Castle"/>
    <n v="2023"/>
    <m/>
    <n v="7.73"/>
    <n v="5890.26"/>
    <x v="7543"/>
  </r>
  <r>
    <x v="7654"/>
    <s v="SP21"/>
    <s v="P08"/>
    <s v="G4"/>
    <x v="57"/>
    <x v="4201"/>
    <n v="355"/>
    <x v="0"/>
    <s v="Camilla Castle"/>
    <n v="2024"/>
    <m/>
    <n v="7.73"/>
    <n v="2744.15"/>
    <x v="7544"/>
  </r>
  <r>
    <x v="7655"/>
    <s v="SP21"/>
    <s v="P09"/>
    <s v="G6"/>
    <x v="56"/>
    <x v="4202"/>
    <n v="485"/>
    <x v="1"/>
    <s v="Camilla Castle"/>
    <n v="2024"/>
    <m/>
    <n v="3.68"/>
    <n v="1784.8000000000002"/>
    <x v="7545"/>
  </r>
  <r>
    <x v="7656"/>
    <s v="SP21"/>
    <s v="P10"/>
    <s v="G2"/>
    <x v="274"/>
    <x v="569"/>
    <n v="254"/>
    <x v="0"/>
    <s v="Camilla Castle"/>
    <n v="2024"/>
    <m/>
    <n v="8.2200000000000006"/>
    <n v="2087.88"/>
    <x v="7546"/>
  </r>
  <r>
    <x v="7657"/>
    <s v="SP21"/>
    <s v="P10"/>
    <s v="G1"/>
    <x v="270"/>
    <x v="411"/>
    <n v="594"/>
    <x v="0"/>
    <s v="Camilla Castle"/>
    <n v="2024"/>
    <m/>
    <n v="8.2200000000000006"/>
    <n v="4882.68"/>
    <x v="7547"/>
  </r>
  <r>
    <x v="7658"/>
    <s v="SP21"/>
    <s v="P11"/>
    <s v="G1"/>
    <x v="317"/>
    <x v="4203"/>
    <n v="270"/>
    <x v="3"/>
    <s v="Camilla Castle"/>
    <n v="2023"/>
    <m/>
    <n v="10.23"/>
    <n v="2762.1"/>
    <x v="5664"/>
  </r>
  <r>
    <x v="7659"/>
    <s v="SP21"/>
    <s v="P12"/>
    <s v="G2"/>
    <x v="152"/>
    <x v="4204"/>
    <n v="751"/>
    <x v="0"/>
    <s v="Camilla Castle"/>
    <n v="2023"/>
    <m/>
    <n v="4.74"/>
    <n v="3559.7400000000002"/>
    <x v="7548"/>
  </r>
  <r>
    <x v="7660"/>
    <s v="SP21"/>
    <s v="P12"/>
    <s v="G3"/>
    <x v="11"/>
    <x v="2486"/>
    <n v="402"/>
    <x v="2"/>
    <s v="Camilla Castle"/>
    <n v="2024"/>
    <m/>
    <n v="4.74"/>
    <n v="1905.48"/>
    <x v="7549"/>
  </r>
  <r>
    <x v="7661"/>
    <s v="SP21"/>
    <s v="P12"/>
    <s v="G5"/>
    <x v="224"/>
    <x v="3312"/>
    <n v="473"/>
    <x v="0"/>
    <s v="Camilla Castle"/>
    <n v="2023"/>
    <m/>
    <n v="4.74"/>
    <n v="2242.02"/>
    <x v="7550"/>
  </r>
  <r>
    <x v="7662"/>
    <s v="SP21"/>
    <s v="P12"/>
    <s v="G5"/>
    <x v="125"/>
    <x v="4205"/>
    <n v="449"/>
    <x v="0"/>
    <s v="Camilla Castle"/>
    <n v="2023"/>
    <m/>
    <n v="4.74"/>
    <n v="2128.2600000000002"/>
    <x v="7551"/>
  </r>
  <r>
    <x v="7663"/>
    <s v="SP21"/>
    <s v="P12"/>
    <s v="G1"/>
    <x v="252"/>
    <x v="1739"/>
    <n v="350"/>
    <x v="1"/>
    <s v="Camilla Castle"/>
    <n v="2024"/>
    <m/>
    <n v="4.74"/>
    <n v="1659"/>
    <x v="7552"/>
  </r>
  <r>
    <x v="7664"/>
    <s v="SP21"/>
    <s v="P12"/>
    <s v="G6"/>
    <x v="421"/>
    <x v="2231"/>
    <n v="447"/>
    <x v="0"/>
    <s v="Camilla Castle"/>
    <n v="2023"/>
    <m/>
    <n v="4.74"/>
    <n v="2118.7800000000002"/>
    <x v="7553"/>
  </r>
  <r>
    <x v="7665"/>
    <s v="SP21"/>
    <s v="P13"/>
    <s v="G5"/>
    <x v="366"/>
    <x v="3592"/>
    <n v="955"/>
    <x v="0"/>
    <s v="Camilla Castle"/>
    <n v="2024"/>
    <m/>
    <n v="10.51"/>
    <n v="10037.049999999999"/>
    <x v="7554"/>
  </r>
  <r>
    <x v="7666"/>
    <s v="SP21"/>
    <s v="P13"/>
    <s v="G2"/>
    <x v="294"/>
    <x v="1719"/>
    <n v="1413"/>
    <x v="1"/>
    <s v="Camilla Castle"/>
    <n v="2024"/>
    <m/>
    <n v="10.51"/>
    <n v="14850.63"/>
    <x v="7555"/>
  </r>
  <r>
    <x v="7667"/>
    <s v="SP21"/>
    <s v="P13"/>
    <s v="G5"/>
    <x v="59"/>
    <x v="4206"/>
    <n v="1257"/>
    <x v="0"/>
    <s v="Camilla Castle"/>
    <n v="2024"/>
    <m/>
    <n v="10.51"/>
    <n v="13211.07"/>
    <x v="7556"/>
  </r>
  <r>
    <x v="7668"/>
    <s v="SP21"/>
    <s v="P13"/>
    <s v="G4"/>
    <x v="275"/>
    <x v="608"/>
    <n v="39"/>
    <x v="0"/>
    <s v="Camilla Castle"/>
    <n v="2023"/>
    <m/>
    <n v="10.51"/>
    <n v="409.89"/>
    <x v="7557"/>
  </r>
  <r>
    <x v="7669"/>
    <s v="SP21"/>
    <s v="P13"/>
    <s v="G6"/>
    <x v="207"/>
    <x v="1400"/>
    <n v="1043"/>
    <x v="0"/>
    <s v="Camilla Castle"/>
    <n v="2024"/>
    <m/>
    <n v="10.51"/>
    <n v="10961.93"/>
    <x v="7558"/>
  </r>
  <r>
    <x v="7670"/>
    <s v="SP21"/>
    <s v="P14"/>
    <s v="G4"/>
    <x v="143"/>
    <x v="4207"/>
    <n v="374"/>
    <x v="0"/>
    <s v="Camilla Castle"/>
    <n v="2023"/>
    <m/>
    <n v="6.43"/>
    <n v="2404.8199999999997"/>
    <x v="7559"/>
  </r>
  <r>
    <x v="7671"/>
    <s v="SP21"/>
    <s v="P14"/>
    <s v="G2"/>
    <x v="239"/>
    <x v="2122"/>
    <n v="261"/>
    <x v="0"/>
    <s v="Camilla Castle"/>
    <n v="2023"/>
    <m/>
    <n v="6.43"/>
    <n v="1678.23"/>
    <x v="7560"/>
  </r>
  <r>
    <x v="7672"/>
    <s v="SP21"/>
    <s v="P15"/>
    <s v="G5"/>
    <x v="170"/>
    <x v="4208"/>
    <n v="473"/>
    <x v="1"/>
    <s v="Camilla Castle"/>
    <n v="2024"/>
    <m/>
    <n v="12.41"/>
    <n v="5869.93"/>
    <x v="7561"/>
  </r>
  <r>
    <x v="7673"/>
    <s v="SP21"/>
    <s v="P16"/>
    <s v="G2"/>
    <x v="188"/>
    <x v="277"/>
    <n v="294"/>
    <x v="0"/>
    <s v="Camilla Castle"/>
    <n v="2023"/>
    <m/>
    <n v="9.57"/>
    <n v="2813.58"/>
    <x v="7562"/>
  </r>
  <r>
    <x v="7674"/>
    <s v="SP21"/>
    <s v="P16"/>
    <s v="G6"/>
    <x v="36"/>
    <x v="4048"/>
    <n v="67"/>
    <x v="0"/>
    <s v="Camilla Castle"/>
    <n v="2023"/>
    <m/>
    <n v="9.57"/>
    <n v="641.19000000000005"/>
    <x v="7563"/>
  </r>
  <r>
    <x v="7675"/>
    <s v="SP21"/>
    <s v="P16"/>
    <s v="G1"/>
    <x v="15"/>
    <x v="3379"/>
    <n v="238"/>
    <x v="2"/>
    <s v="Camilla Castle"/>
    <n v="2024"/>
    <m/>
    <n v="9.57"/>
    <n v="2277.66"/>
    <x v="7564"/>
  </r>
  <r>
    <x v="7676"/>
    <s v="SP21"/>
    <s v="P16"/>
    <s v="G4"/>
    <x v="0"/>
    <x v="1984"/>
    <n v="327"/>
    <x v="0"/>
    <s v="Camilla Castle"/>
    <n v="2023"/>
    <m/>
    <n v="9.57"/>
    <n v="3129.39"/>
    <x v="7565"/>
  </r>
  <r>
    <x v="7677"/>
    <s v="SP21"/>
    <s v="P16"/>
    <s v="G6"/>
    <x v="252"/>
    <x v="3205"/>
    <n v="3"/>
    <x v="1"/>
    <s v="Camilla Castle"/>
    <n v="2024"/>
    <m/>
    <n v="9.57"/>
    <n v="28.71"/>
    <x v="7566"/>
  </r>
  <r>
    <x v="7678"/>
    <s v="SP21"/>
    <s v="P16"/>
    <s v="G6"/>
    <x v="296"/>
    <x v="4209"/>
    <n v="460"/>
    <x v="0"/>
    <s v="Camilla Castle"/>
    <n v="2023"/>
    <m/>
    <n v="9.57"/>
    <n v="4402.2"/>
    <x v="7567"/>
  </r>
  <r>
    <x v="7679"/>
    <s v="SP21"/>
    <s v="P17"/>
    <s v="G1"/>
    <x v="205"/>
    <x v="3625"/>
    <n v="813"/>
    <x v="0"/>
    <s v="Camilla Castle"/>
    <n v="2024"/>
    <m/>
    <n v="8.43"/>
    <n v="6853.59"/>
    <x v="7568"/>
  </r>
  <r>
    <x v="7680"/>
    <s v="SP21"/>
    <s v="P17"/>
    <s v="G1"/>
    <x v="197"/>
    <x v="4210"/>
    <n v="2354"/>
    <x v="0"/>
    <s v="Camilla Castle"/>
    <n v="2023"/>
    <m/>
    <n v="8.43"/>
    <n v="19844.219999999998"/>
    <x v="7569"/>
  </r>
  <r>
    <x v="7681"/>
    <s v="SP21"/>
    <s v="P17"/>
    <s v="G1"/>
    <x v="91"/>
    <x v="4211"/>
    <n v="792"/>
    <x v="0"/>
    <s v="Camilla Castle"/>
    <n v="2024"/>
    <m/>
    <n v="8.43"/>
    <n v="6676.5599999999995"/>
    <x v="7570"/>
  </r>
  <r>
    <x v="7682"/>
    <s v="SP21"/>
    <s v="P18"/>
    <s v="G5"/>
    <x v="263"/>
    <x v="308"/>
    <n v="323"/>
    <x v="0"/>
    <s v="Camilla Castle"/>
    <n v="2023"/>
    <m/>
    <n v="6.8"/>
    <n v="2196.4"/>
    <x v="7571"/>
  </r>
  <r>
    <x v="7683"/>
    <s v="SP21"/>
    <s v="P18"/>
    <s v="G6"/>
    <x v="291"/>
    <x v="1715"/>
    <n v="523"/>
    <x v="0"/>
    <s v="Camilla Castle"/>
    <n v="2023"/>
    <m/>
    <n v="6.8"/>
    <n v="3556.4"/>
    <x v="7572"/>
  </r>
  <r>
    <x v="7684"/>
    <s v="SP21"/>
    <s v="P18"/>
    <s v="G3"/>
    <x v="204"/>
    <x v="159"/>
    <n v="319"/>
    <x v="0"/>
    <s v="Camilla Castle"/>
    <n v="2023"/>
    <m/>
    <n v="6.8"/>
    <n v="2169.1999999999998"/>
    <x v="7573"/>
  </r>
  <r>
    <x v="7685"/>
    <s v="SP21"/>
    <s v="P18"/>
    <s v="G2"/>
    <x v="280"/>
    <x v="1733"/>
    <n v="60"/>
    <x v="0"/>
    <s v="Camilla Castle"/>
    <n v="2024"/>
    <m/>
    <n v="6.8"/>
    <n v="408"/>
    <x v="7574"/>
  </r>
  <r>
    <x v="7686"/>
    <s v="SP21"/>
    <s v="P19"/>
    <s v="G1"/>
    <x v="81"/>
    <x v="4212"/>
    <n v="394"/>
    <x v="0"/>
    <s v="Camilla Castle"/>
    <n v="2023"/>
    <m/>
    <n v="5.04"/>
    <n v="1985.76"/>
    <x v="7575"/>
  </r>
  <r>
    <x v="7687"/>
    <s v="SP21"/>
    <s v="P21"/>
    <s v="G2"/>
    <x v="222"/>
    <x v="1555"/>
    <n v="253"/>
    <x v="0"/>
    <s v="Camilla Castle"/>
    <n v="2024"/>
    <m/>
    <n v="3.32"/>
    <n v="839.95999999999992"/>
    <x v="7576"/>
  </r>
  <r>
    <x v="7688"/>
    <s v="SP21"/>
    <s v="P21"/>
    <s v="G1"/>
    <x v="231"/>
    <x v="4213"/>
    <n v="255"/>
    <x v="1"/>
    <s v="Camilla Castle"/>
    <n v="2024"/>
    <m/>
    <n v="3.32"/>
    <n v="846.59999999999991"/>
    <x v="7577"/>
  </r>
  <r>
    <x v="7689"/>
    <s v="SP21"/>
    <s v="P21"/>
    <s v="G4"/>
    <x v="21"/>
    <x v="2749"/>
    <n v="383"/>
    <x v="0"/>
    <s v="Camilla Castle"/>
    <n v="2023"/>
    <m/>
    <n v="3.32"/>
    <n v="1271.56"/>
    <x v="7578"/>
  </r>
  <r>
    <x v="7690"/>
    <s v="SP21"/>
    <s v="P21"/>
    <s v="G1"/>
    <x v="53"/>
    <x v="960"/>
    <n v="1131"/>
    <x v="2"/>
    <s v="Camilla Castle"/>
    <n v="2024"/>
    <m/>
    <n v="3.32"/>
    <n v="3754.9199999999996"/>
    <x v="7579"/>
  </r>
  <r>
    <x v="7691"/>
    <s v="SP21"/>
    <s v="P21"/>
    <s v="G3"/>
    <x v="134"/>
    <x v="4214"/>
    <n v="963"/>
    <x v="0"/>
    <s v="Camilla Castle"/>
    <n v="2024"/>
    <m/>
    <n v="3.32"/>
    <n v="3197.16"/>
    <x v="7580"/>
  </r>
  <r>
    <x v="7692"/>
    <s v="SP21"/>
    <s v="P21"/>
    <s v="G6"/>
    <x v="40"/>
    <x v="3166"/>
    <n v="234"/>
    <x v="0"/>
    <s v="Camilla Castle"/>
    <n v="2023"/>
    <m/>
    <n v="3.32"/>
    <n v="776.88"/>
    <x v="7581"/>
  </r>
  <r>
    <x v="7693"/>
    <s v="SP21"/>
    <s v="P21"/>
    <s v="G1"/>
    <x v="174"/>
    <x v="3973"/>
    <n v="790"/>
    <x v="1"/>
    <s v="Camilla Castle"/>
    <n v="2024"/>
    <m/>
    <n v="3.32"/>
    <n v="2622.7999999999997"/>
    <x v="7582"/>
  </r>
  <r>
    <x v="7694"/>
    <s v="SP21"/>
    <s v="P22"/>
    <s v="G6"/>
    <x v="360"/>
    <x v="2871"/>
    <n v="357"/>
    <x v="1"/>
    <s v="Camilla Castle"/>
    <n v="2024"/>
    <m/>
    <n v="2.65"/>
    <n v="946.05"/>
    <x v="7583"/>
  </r>
  <r>
    <x v="7695"/>
    <s v="SP21"/>
    <s v="P22"/>
    <s v="G5"/>
    <x v="299"/>
    <x v="3324"/>
    <n v="149"/>
    <x v="0"/>
    <s v="Camilla Castle"/>
    <n v="2023"/>
    <m/>
    <n v="2.65"/>
    <n v="394.84999999999997"/>
    <x v="7584"/>
  </r>
  <r>
    <x v="7696"/>
    <s v="SP21"/>
    <s v="P01"/>
    <s v="G4"/>
    <x v="417"/>
    <x v="2283"/>
    <n v="560"/>
    <x v="0"/>
    <s v="Camilla Castle"/>
    <n v="2024"/>
    <m/>
    <n v="5.26"/>
    <n v="2945.6"/>
    <x v="7585"/>
  </r>
  <r>
    <x v="7697"/>
    <s v="SP21"/>
    <s v="P01"/>
    <s v="G1"/>
    <x v="448"/>
    <x v="176"/>
    <n v="169"/>
    <x v="1"/>
    <s v="Camilla Castle"/>
    <n v="2024"/>
    <m/>
    <n v="5.26"/>
    <n v="888.93999999999994"/>
    <x v="7586"/>
  </r>
  <r>
    <x v="7698"/>
    <s v="SP21"/>
    <s v="P01"/>
    <s v="G2"/>
    <x v="324"/>
    <x v="3471"/>
    <n v="67"/>
    <x v="0"/>
    <s v="Camilla Castle"/>
    <n v="2024"/>
    <m/>
    <n v="5.26"/>
    <n v="352.41999999999996"/>
    <x v="7587"/>
  </r>
  <r>
    <x v="7699"/>
    <s v="SP21"/>
    <s v="P01"/>
    <s v="G1"/>
    <x v="250"/>
    <x v="2154"/>
    <n v="99"/>
    <x v="0"/>
    <s v="Camilla Castle"/>
    <n v="2023"/>
    <m/>
    <n v="5.26"/>
    <n v="520.74"/>
    <x v="7588"/>
  </r>
  <r>
    <x v="7700"/>
    <s v="SP21"/>
    <s v="P03"/>
    <s v="G1"/>
    <x v="30"/>
    <x v="1770"/>
    <n v="250"/>
    <x v="1"/>
    <s v="Camilla Castle"/>
    <n v="2024"/>
    <m/>
    <n v="5.15"/>
    <n v="1287.5"/>
    <x v="7589"/>
  </r>
  <r>
    <x v="7701"/>
    <s v="SP21"/>
    <s v="P03"/>
    <s v="G3"/>
    <x v="220"/>
    <x v="3226"/>
    <n v="915"/>
    <x v="3"/>
    <s v="Camilla Castle"/>
    <n v="2023"/>
    <m/>
    <n v="5.15"/>
    <n v="4712.25"/>
    <x v="7590"/>
  </r>
  <r>
    <x v="7702"/>
    <s v="SP21"/>
    <s v="P04"/>
    <s v="G2"/>
    <x v="4"/>
    <x v="3090"/>
    <n v="97"/>
    <x v="0"/>
    <s v="Camilla Castle"/>
    <n v="2023"/>
    <m/>
    <n v="3.85"/>
    <n v="373.45"/>
    <x v="7591"/>
  </r>
  <r>
    <x v="7703"/>
    <s v="SP21"/>
    <s v="P04"/>
    <s v="G1"/>
    <x v="168"/>
    <x v="4215"/>
    <n v="287"/>
    <x v="0"/>
    <s v="Camilla Castle"/>
    <n v="2024"/>
    <m/>
    <n v="3.85"/>
    <n v="1104.95"/>
    <x v="7592"/>
  </r>
  <r>
    <x v="7704"/>
    <s v="SP21"/>
    <s v="P05"/>
    <s v="G2"/>
    <x v="188"/>
    <x v="1954"/>
    <n v="581"/>
    <x v="0"/>
    <s v="Camilla Castle"/>
    <n v="2023"/>
    <m/>
    <n v="5.72"/>
    <n v="3323.3199999999997"/>
    <x v="7593"/>
  </r>
  <r>
    <x v="7705"/>
    <s v="SP21"/>
    <s v="P05"/>
    <s v="G1"/>
    <x v="361"/>
    <x v="2931"/>
    <n v="1045"/>
    <x v="0"/>
    <s v="Camilla Castle"/>
    <n v="2024"/>
    <m/>
    <n v="5.72"/>
    <n v="5977.4"/>
    <x v="7594"/>
  </r>
  <r>
    <x v="7706"/>
    <s v="SP21"/>
    <s v="P05"/>
    <s v="G2"/>
    <x v="218"/>
    <x v="4216"/>
    <n v="286"/>
    <x v="0"/>
    <s v="Camilla Castle"/>
    <n v="2024"/>
    <m/>
    <n v="5.72"/>
    <n v="1635.9199999999998"/>
    <x v="7595"/>
  </r>
  <r>
    <x v="7707"/>
    <s v="SP21"/>
    <s v="P05"/>
    <s v="G4"/>
    <x v="298"/>
    <x v="4217"/>
    <n v="1230"/>
    <x v="0"/>
    <s v="Camilla Castle"/>
    <n v="2024"/>
    <m/>
    <n v="5.72"/>
    <n v="7035.5999999999995"/>
    <x v="7596"/>
  </r>
  <r>
    <x v="7708"/>
    <s v="SP21"/>
    <s v="P05"/>
    <s v="G6"/>
    <x v="367"/>
    <x v="1267"/>
    <n v="182"/>
    <x v="0"/>
    <s v="Camilla Castle"/>
    <n v="2024"/>
    <m/>
    <n v="5.72"/>
    <n v="1041.04"/>
    <x v="7597"/>
  </r>
  <r>
    <x v="7709"/>
    <s v="SP21"/>
    <s v="P05"/>
    <s v="G1"/>
    <x v="27"/>
    <x v="3090"/>
    <n v="111"/>
    <x v="1"/>
    <s v="Camilla Castle"/>
    <n v="2024"/>
    <m/>
    <n v="5.72"/>
    <n v="634.91999999999996"/>
    <x v="7598"/>
  </r>
  <r>
    <x v="7710"/>
    <s v="SP21"/>
    <s v="P05"/>
    <s v="G5"/>
    <x v="139"/>
    <x v="549"/>
    <n v="2172"/>
    <x v="0"/>
    <s v="Camilla Castle"/>
    <n v="2024"/>
    <m/>
    <n v="5.72"/>
    <n v="12423.84"/>
    <x v="7599"/>
  </r>
  <r>
    <x v="7711"/>
    <s v="SP21"/>
    <s v="P05"/>
    <s v="G5"/>
    <x v="386"/>
    <x v="4144"/>
    <n v="729"/>
    <x v="0"/>
    <s v="Camilla Castle"/>
    <n v="2023"/>
    <m/>
    <n v="5.72"/>
    <n v="4169.88"/>
    <x v="7600"/>
  </r>
  <r>
    <x v="7712"/>
    <s v="SP21"/>
    <s v="P05"/>
    <s v="G6"/>
    <x v="380"/>
    <x v="3016"/>
    <n v="775"/>
    <x v="0"/>
    <s v="Camilla Castle"/>
    <n v="2023"/>
    <m/>
    <n v="5.72"/>
    <n v="4433"/>
    <x v="7601"/>
  </r>
  <r>
    <x v="7713"/>
    <s v="SP21"/>
    <s v="P05"/>
    <s v="G6"/>
    <x v="159"/>
    <x v="2930"/>
    <n v="668"/>
    <x v="0"/>
    <s v="Camilla Castle"/>
    <n v="2023"/>
    <m/>
    <n v="5.72"/>
    <n v="3820.96"/>
    <x v="7602"/>
  </r>
  <r>
    <x v="7714"/>
    <s v="SP21"/>
    <s v="P05"/>
    <s v="G4"/>
    <x v="209"/>
    <x v="1849"/>
    <n v="58"/>
    <x v="0"/>
    <s v="Camilla Castle"/>
    <n v="2024"/>
    <m/>
    <n v="5.72"/>
    <n v="331.76"/>
    <x v="7603"/>
  </r>
  <r>
    <x v="7715"/>
    <s v="SP21"/>
    <s v="P07"/>
    <s v="G1"/>
    <x v="372"/>
    <x v="1238"/>
    <n v="220"/>
    <x v="0"/>
    <s v="Camilla Castle"/>
    <n v="2023"/>
    <m/>
    <n v="9.94"/>
    <n v="2186.7999999999997"/>
    <x v="4027"/>
  </r>
  <r>
    <x v="7716"/>
    <s v="SP21"/>
    <s v="P07"/>
    <s v="G1"/>
    <x v="306"/>
    <x v="1685"/>
    <n v="196"/>
    <x v="0"/>
    <s v="Camilla Castle"/>
    <n v="2024"/>
    <m/>
    <n v="9.94"/>
    <n v="1948.24"/>
    <x v="7604"/>
  </r>
  <r>
    <x v="7717"/>
    <s v="SP21"/>
    <s v="P07"/>
    <s v="G5"/>
    <x v="209"/>
    <x v="856"/>
    <n v="202"/>
    <x v="0"/>
    <s v="Camilla Castle"/>
    <n v="2024"/>
    <m/>
    <n v="9.94"/>
    <n v="2007.8799999999999"/>
    <x v="7605"/>
  </r>
  <r>
    <x v="7718"/>
    <s v="SP21"/>
    <s v="P08"/>
    <s v="G4"/>
    <x v="369"/>
    <x v="328"/>
    <n v="511"/>
    <x v="0"/>
    <s v="Camilla Castle"/>
    <n v="2023"/>
    <m/>
    <n v="7.73"/>
    <n v="3950.03"/>
    <x v="7606"/>
  </r>
  <r>
    <x v="7719"/>
    <s v="SP21"/>
    <s v="P08"/>
    <s v="G6"/>
    <x v="212"/>
    <x v="136"/>
    <n v="138"/>
    <x v="0"/>
    <s v="Camilla Castle"/>
    <n v="2024"/>
    <m/>
    <n v="7.73"/>
    <n v="1066.74"/>
    <x v="7607"/>
  </r>
  <r>
    <x v="7720"/>
    <s v="SP21"/>
    <s v="P08"/>
    <s v="G6"/>
    <x v="196"/>
    <x v="35"/>
    <n v="269"/>
    <x v="3"/>
    <s v="Camilla Castle"/>
    <n v="2023"/>
    <m/>
    <n v="7.73"/>
    <n v="2079.37"/>
    <x v="7608"/>
  </r>
  <r>
    <x v="7721"/>
    <s v="SP21"/>
    <s v="P08"/>
    <s v="G1"/>
    <x v="261"/>
    <x v="3922"/>
    <n v="261"/>
    <x v="0"/>
    <s v="Camilla Castle"/>
    <n v="2024"/>
    <m/>
    <n v="7.73"/>
    <n v="2017.5300000000002"/>
    <x v="7609"/>
  </r>
  <r>
    <x v="7722"/>
    <s v="SP21"/>
    <s v="P08"/>
    <s v="G2"/>
    <x v="205"/>
    <x v="1792"/>
    <n v="217"/>
    <x v="0"/>
    <s v="Camilla Castle"/>
    <n v="2024"/>
    <m/>
    <n v="7.73"/>
    <n v="1677.41"/>
    <x v="7610"/>
  </r>
  <r>
    <x v="7723"/>
    <s v="SP21"/>
    <s v="P10"/>
    <s v="G4"/>
    <x v="279"/>
    <x v="3818"/>
    <n v="46"/>
    <x v="0"/>
    <s v="Camilla Castle"/>
    <n v="2023"/>
    <m/>
    <n v="8.2200000000000006"/>
    <n v="378.12"/>
    <x v="7611"/>
  </r>
  <r>
    <x v="7724"/>
    <s v="SP21"/>
    <s v="P10"/>
    <s v="G6"/>
    <x v="404"/>
    <x v="2786"/>
    <n v="260"/>
    <x v="0"/>
    <s v="Camilla Castle"/>
    <n v="2024"/>
    <m/>
    <n v="8.2200000000000006"/>
    <n v="2137.2000000000003"/>
    <x v="7612"/>
  </r>
  <r>
    <x v="7725"/>
    <s v="SP21"/>
    <s v="P10"/>
    <s v="G5"/>
    <x v="439"/>
    <x v="4218"/>
    <n v="779"/>
    <x v="0"/>
    <s v="Camilla Castle"/>
    <n v="2023"/>
    <m/>
    <n v="8.2200000000000006"/>
    <n v="6403.38"/>
    <x v="7613"/>
  </r>
  <r>
    <x v="7726"/>
    <s v="SP21"/>
    <s v="P10"/>
    <s v="G6"/>
    <x v="423"/>
    <x v="4219"/>
    <n v="683"/>
    <x v="0"/>
    <s v="Camilla Castle"/>
    <n v="2024"/>
    <m/>
    <n v="8.2200000000000006"/>
    <n v="5614.26"/>
    <x v="7614"/>
  </r>
  <r>
    <x v="7727"/>
    <s v="SP21"/>
    <s v="P10"/>
    <s v="G1"/>
    <x v="175"/>
    <x v="84"/>
    <n v="49"/>
    <x v="0"/>
    <s v="Camilla Castle"/>
    <n v="2023"/>
    <m/>
    <n v="8.2200000000000006"/>
    <n v="402.78000000000003"/>
    <x v="7615"/>
  </r>
  <r>
    <x v="7728"/>
    <s v="SP21"/>
    <s v="P10"/>
    <s v="G1"/>
    <x v="174"/>
    <x v="2436"/>
    <n v="541"/>
    <x v="1"/>
    <s v="Camilla Castle"/>
    <n v="2024"/>
    <m/>
    <n v="8.2200000000000006"/>
    <n v="4447.0200000000004"/>
    <x v="7616"/>
  </r>
  <r>
    <x v="7729"/>
    <s v="SP21"/>
    <s v="P10"/>
    <s v="G3"/>
    <x v="134"/>
    <x v="3878"/>
    <n v="177"/>
    <x v="0"/>
    <s v="Camilla Castle"/>
    <n v="2024"/>
    <m/>
    <n v="8.2200000000000006"/>
    <n v="1454.94"/>
    <x v="7617"/>
  </r>
  <r>
    <x v="7730"/>
    <s v="SP21"/>
    <s v="P10"/>
    <s v="G5"/>
    <x v="207"/>
    <x v="2033"/>
    <n v="88"/>
    <x v="0"/>
    <s v="Camilla Castle"/>
    <n v="2024"/>
    <m/>
    <n v="8.2200000000000006"/>
    <n v="723.36"/>
    <x v="7618"/>
  </r>
  <r>
    <x v="7731"/>
    <s v="SP21"/>
    <s v="P11"/>
    <s v="G5"/>
    <x v="123"/>
    <x v="3046"/>
    <n v="326"/>
    <x v="0"/>
    <s v="Camilla Castle"/>
    <n v="2023"/>
    <m/>
    <n v="10.23"/>
    <n v="3334.98"/>
    <x v="7619"/>
  </r>
  <r>
    <x v="7732"/>
    <s v="SP21"/>
    <s v="P12"/>
    <s v="G5"/>
    <x v="237"/>
    <x v="3647"/>
    <n v="312"/>
    <x v="0"/>
    <s v="Camilla Castle"/>
    <n v="2024"/>
    <m/>
    <n v="4.74"/>
    <n v="1478.88"/>
    <x v="7620"/>
  </r>
  <r>
    <x v="7733"/>
    <s v="SP21"/>
    <s v="P12"/>
    <s v="G1"/>
    <x v="392"/>
    <x v="4220"/>
    <n v="844"/>
    <x v="0"/>
    <s v="Camilla Castle"/>
    <n v="2023"/>
    <m/>
    <n v="4.74"/>
    <n v="4000.5600000000004"/>
    <x v="7621"/>
  </r>
  <r>
    <x v="7734"/>
    <s v="SP21"/>
    <s v="P12"/>
    <s v="G5"/>
    <x v="358"/>
    <x v="861"/>
    <n v="112"/>
    <x v="0"/>
    <s v="Camilla Castle"/>
    <n v="2023"/>
    <m/>
    <n v="4.74"/>
    <n v="530.88"/>
    <x v="7622"/>
  </r>
  <r>
    <x v="7735"/>
    <s v="SP21"/>
    <s v="P13"/>
    <s v="G4"/>
    <x v="46"/>
    <x v="3164"/>
    <n v="482"/>
    <x v="0"/>
    <s v="Camilla Castle"/>
    <n v="2024"/>
    <m/>
    <n v="10.51"/>
    <n v="5065.82"/>
    <x v="7623"/>
  </r>
  <r>
    <x v="7736"/>
    <s v="SP21"/>
    <s v="P13"/>
    <s v="G1"/>
    <x v="59"/>
    <x v="4221"/>
    <n v="479"/>
    <x v="0"/>
    <s v="Camilla Castle"/>
    <n v="2024"/>
    <m/>
    <n v="10.51"/>
    <n v="5034.29"/>
    <x v="7624"/>
  </r>
  <r>
    <x v="7737"/>
    <s v="SP21"/>
    <s v="P13"/>
    <s v="G4"/>
    <x v="383"/>
    <x v="148"/>
    <n v="174"/>
    <x v="0"/>
    <s v="Camilla Castle"/>
    <n v="2023"/>
    <m/>
    <n v="10.51"/>
    <n v="1828.74"/>
    <x v="7625"/>
  </r>
  <r>
    <x v="7738"/>
    <s v="SP21"/>
    <s v="P13"/>
    <s v="G5"/>
    <x v="201"/>
    <x v="2952"/>
    <n v="810"/>
    <x v="3"/>
    <s v="Camilla Castle"/>
    <n v="2023"/>
    <m/>
    <n v="10.51"/>
    <n v="8513.1"/>
    <x v="7626"/>
  </r>
  <r>
    <x v="7739"/>
    <s v="SP21"/>
    <s v="P14"/>
    <s v="G6"/>
    <x v="14"/>
    <x v="4222"/>
    <n v="602"/>
    <x v="1"/>
    <s v="Camilla Castle"/>
    <n v="2024"/>
    <m/>
    <n v="6.43"/>
    <n v="3870.8599999999997"/>
    <x v="7627"/>
  </r>
  <r>
    <x v="7740"/>
    <s v="SP21"/>
    <s v="P14"/>
    <s v="G2"/>
    <x v="112"/>
    <x v="406"/>
    <n v="289"/>
    <x v="0"/>
    <s v="Camilla Castle"/>
    <n v="2023"/>
    <m/>
    <n v="6.43"/>
    <n v="1858.27"/>
    <x v="7628"/>
  </r>
  <r>
    <x v="7741"/>
    <s v="SP21"/>
    <s v="P14"/>
    <s v="G5"/>
    <x v="218"/>
    <x v="528"/>
    <n v="162"/>
    <x v="0"/>
    <s v="Camilla Castle"/>
    <n v="2024"/>
    <m/>
    <n v="6.43"/>
    <n v="1041.6599999999999"/>
    <x v="7629"/>
  </r>
  <r>
    <x v="7742"/>
    <s v="SP21"/>
    <s v="P14"/>
    <s v="G1"/>
    <x v="132"/>
    <x v="2546"/>
    <n v="307"/>
    <x v="0"/>
    <s v="Camilla Castle"/>
    <n v="2023"/>
    <m/>
    <n v="6.43"/>
    <n v="1974.01"/>
    <x v="7630"/>
  </r>
  <r>
    <x v="7743"/>
    <s v="SP21"/>
    <s v="P14"/>
    <s v="G5"/>
    <x v="343"/>
    <x v="1096"/>
    <n v="387"/>
    <x v="0"/>
    <s v="Camilla Castle"/>
    <n v="2023"/>
    <m/>
    <n v="6.43"/>
    <n v="2488.41"/>
    <x v="7631"/>
  </r>
  <r>
    <x v="7744"/>
    <s v="SP21"/>
    <s v="P16"/>
    <s v="G6"/>
    <x v="300"/>
    <x v="3952"/>
    <n v="149"/>
    <x v="0"/>
    <s v="Camilla Castle"/>
    <n v="2023"/>
    <m/>
    <n v="9.57"/>
    <n v="1425.93"/>
    <x v="7632"/>
  </r>
  <r>
    <x v="7745"/>
    <s v="SP21"/>
    <s v="P16"/>
    <s v="G1"/>
    <x v="112"/>
    <x v="1184"/>
    <n v="100"/>
    <x v="0"/>
    <s v="Camilla Castle"/>
    <n v="2023"/>
    <m/>
    <n v="9.57"/>
    <n v="957"/>
    <x v="7633"/>
  </r>
  <r>
    <x v="7746"/>
    <s v="SP21"/>
    <s v="P16"/>
    <s v="G2"/>
    <x v="97"/>
    <x v="1614"/>
    <n v="221"/>
    <x v="0"/>
    <s v="Camilla Castle"/>
    <n v="2023"/>
    <m/>
    <n v="9.57"/>
    <n v="2114.9700000000003"/>
    <x v="7634"/>
  </r>
  <r>
    <x v="7747"/>
    <s v="SP21"/>
    <s v="P16"/>
    <s v="G6"/>
    <x v="131"/>
    <x v="4223"/>
    <n v="708"/>
    <x v="0"/>
    <s v="Camilla Castle"/>
    <n v="2024"/>
    <m/>
    <n v="9.57"/>
    <n v="6775.56"/>
    <x v="7635"/>
  </r>
  <r>
    <x v="7748"/>
    <s v="SP21"/>
    <s v="P16"/>
    <s v="G2"/>
    <x v="59"/>
    <x v="4224"/>
    <n v="687"/>
    <x v="0"/>
    <s v="Camilla Castle"/>
    <n v="2024"/>
    <m/>
    <n v="9.57"/>
    <n v="6574.59"/>
    <x v="7636"/>
  </r>
  <r>
    <x v="7749"/>
    <s v="SP21"/>
    <s v="P17"/>
    <s v="G4"/>
    <x v="124"/>
    <x v="690"/>
    <n v="768"/>
    <x v="0"/>
    <s v="Camilla Castle"/>
    <n v="2023"/>
    <m/>
    <n v="8.43"/>
    <n v="6474.24"/>
    <x v="7637"/>
  </r>
  <r>
    <x v="7750"/>
    <s v="SP21"/>
    <s v="P17"/>
    <s v="G6"/>
    <x v="107"/>
    <x v="27"/>
    <n v="734"/>
    <x v="0"/>
    <s v="Camilla Castle"/>
    <n v="2023"/>
    <m/>
    <n v="8.43"/>
    <n v="6187.62"/>
    <x v="7638"/>
  </r>
  <r>
    <x v="7751"/>
    <s v="SP21"/>
    <s v="P17"/>
    <s v="G5"/>
    <x v="428"/>
    <x v="1036"/>
    <n v="7"/>
    <x v="0"/>
    <s v="Camilla Castle"/>
    <n v="2024"/>
    <m/>
    <n v="8.43"/>
    <n v="59.01"/>
    <x v="4265"/>
  </r>
  <r>
    <x v="7752"/>
    <s v="SP21"/>
    <s v="P17"/>
    <s v="G1"/>
    <x v="427"/>
    <x v="1492"/>
    <n v="416"/>
    <x v="0"/>
    <s v="Camilla Castle"/>
    <n v="2023"/>
    <m/>
    <n v="8.43"/>
    <n v="3506.88"/>
    <x v="7639"/>
  </r>
  <r>
    <x v="7753"/>
    <s v="SP21"/>
    <s v="P18"/>
    <s v="G2"/>
    <x v="31"/>
    <x v="4225"/>
    <n v="1632"/>
    <x v="0"/>
    <s v="Camilla Castle"/>
    <n v="2023"/>
    <m/>
    <n v="6.8"/>
    <n v="11097.6"/>
    <x v="7640"/>
  </r>
  <r>
    <x v="7754"/>
    <s v="SP21"/>
    <s v="P18"/>
    <s v="G5"/>
    <x v="296"/>
    <x v="2981"/>
    <n v="1191"/>
    <x v="0"/>
    <s v="Camilla Castle"/>
    <n v="2023"/>
    <m/>
    <n v="6.8"/>
    <n v="8098.8"/>
    <x v="7641"/>
  </r>
  <r>
    <x v="7755"/>
    <s v="SP21"/>
    <s v="P18"/>
    <s v="G2"/>
    <x v="311"/>
    <x v="650"/>
    <n v="622"/>
    <x v="0"/>
    <s v="Camilla Castle"/>
    <n v="2023"/>
    <m/>
    <n v="6.8"/>
    <n v="4229.5999999999995"/>
    <x v="7642"/>
  </r>
  <r>
    <x v="7756"/>
    <s v="SP21"/>
    <s v="P18"/>
    <s v="G4"/>
    <x v="166"/>
    <x v="4226"/>
    <n v="1802"/>
    <x v="0"/>
    <s v="Camilla Castle"/>
    <n v="2023"/>
    <m/>
    <n v="6.8"/>
    <n v="12253.6"/>
    <x v="7643"/>
  </r>
  <r>
    <x v="7757"/>
    <s v="SP21"/>
    <s v="P20"/>
    <s v="G2"/>
    <x v="66"/>
    <x v="4171"/>
    <n v="309"/>
    <x v="3"/>
    <s v="Camilla Castle"/>
    <n v="2023"/>
    <m/>
    <n v="2.76"/>
    <n v="852.83999999999992"/>
    <x v="7644"/>
  </r>
  <r>
    <x v="7758"/>
    <s v="SP21"/>
    <s v="P20"/>
    <s v="G6"/>
    <x v="245"/>
    <x v="4227"/>
    <n v="1441"/>
    <x v="0"/>
    <s v="Camilla Castle"/>
    <n v="2023"/>
    <m/>
    <n v="2.76"/>
    <n v="3977.16"/>
    <x v="7645"/>
  </r>
  <r>
    <x v="7759"/>
    <s v="SP21"/>
    <s v="P20"/>
    <s v="G2"/>
    <x v="378"/>
    <x v="316"/>
    <n v="128"/>
    <x v="0"/>
    <s v="Camilla Castle"/>
    <n v="2023"/>
    <m/>
    <n v="2.76"/>
    <n v="353.28"/>
    <x v="7646"/>
  </r>
  <r>
    <x v="7760"/>
    <s v="SP21"/>
    <s v="P20"/>
    <s v="G5"/>
    <x v="433"/>
    <x v="919"/>
    <n v="7"/>
    <x v="0"/>
    <s v="Camilla Castle"/>
    <n v="2023"/>
    <m/>
    <n v="2.76"/>
    <n v="19.32"/>
    <x v="7647"/>
  </r>
  <r>
    <x v="7761"/>
    <s v="SP21"/>
    <s v="P20"/>
    <s v="G1"/>
    <x v="98"/>
    <x v="4228"/>
    <n v="1090"/>
    <x v="1"/>
    <s v="Camilla Castle"/>
    <n v="2024"/>
    <m/>
    <n v="2.76"/>
    <n v="3008.3999999999996"/>
    <x v="7648"/>
  </r>
  <r>
    <x v="7762"/>
    <s v="SP21"/>
    <s v="P21"/>
    <s v="G2"/>
    <x v="14"/>
    <x v="22"/>
    <n v="197"/>
    <x v="1"/>
    <s v="Camilla Castle"/>
    <n v="2024"/>
    <m/>
    <n v="3.32"/>
    <n v="654.04"/>
    <x v="7649"/>
  </r>
  <r>
    <x v="7763"/>
    <s v="SP21"/>
    <s v="P21"/>
    <s v="G5"/>
    <x v="353"/>
    <x v="293"/>
    <n v="616"/>
    <x v="0"/>
    <s v="Camilla Castle"/>
    <n v="2024"/>
    <m/>
    <n v="3.32"/>
    <n v="2045.12"/>
    <x v="7650"/>
  </r>
  <r>
    <x v="7764"/>
    <s v="SP21"/>
    <s v="P21"/>
    <s v="G1"/>
    <x v="252"/>
    <x v="215"/>
    <n v="658"/>
    <x v="1"/>
    <s v="Camilla Castle"/>
    <n v="2024"/>
    <m/>
    <n v="3.32"/>
    <n v="2184.56"/>
    <x v="7651"/>
  </r>
  <r>
    <x v="7765"/>
    <s v="SP21"/>
    <s v="P21"/>
    <s v="G4"/>
    <x v="420"/>
    <x v="947"/>
    <n v="284"/>
    <x v="1"/>
    <s v="Camilla Castle"/>
    <n v="2024"/>
    <m/>
    <n v="3.32"/>
    <n v="942.88"/>
    <x v="7652"/>
  </r>
  <r>
    <x v="7766"/>
    <s v="SP21"/>
    <s v="P22"/>
    <s v="G1"/>
    <x v="20"/>
    <x v="70"/>
    <n v="339"/>
    <x v="0"/>
    <s v="Camilla Castle"/>
    <n v="2023"/>
    <m/>
    <n v="2.65"/>
    <n v="898.35"/>
    <x v="7653"/>
  </r>
  <r>
    <x v="7767"/>
    <s v="SP21"/>
    <s v="P22"/>
    <s v="G5"/>
    <x v="181"/>
    <x v="46"/>
    <n v="110"/>
    <x v="0"/>
    <s v="Camilla Castle"/>
    <n v="2023"/>
    <m/>
    <n v="2.65"/>
    <n v="291.5"/>
    <x v="7654"/>
  </r>
  <r>
    <x v="7768"/>
    <s v="SP21"/>
    <s v="P22"/>
    <s v="G6"/>
    <x v="70"/>
    <x v="4229"/>
    <n v="705"/>
    <x v="0"/>
    <s v="Camilla Castle"/>
    <n v="2023"/>
    <m/>
    <n v="2.65"/>
    <n v="1868.25"/>
    <x v="7655"/>
  </r>
  <r>
    <x v="7769"/>
    <s v="SP21"/>
    <s v="P22"/>
    <s v="G6"/>
    <x v="22"/>
    <x v="175"/>
    <n v="331"/>
    <x v="0"/>
    <s v="Camilla Castle"/>
    <n v="2023"/>
    <m/>
    <n v="2.65"/>
    <n v="877.15"/>
    <x v="7656"/>
  </r>
  <r>
    <x v="7770"/>
    <s v="SP21"/>
    <s v="P22"/>
    <s v="G1"/>
    <x v="148"/>
    <x v="350"/>
    <n v="21"/>
    <x v="0"/>
    <s v="Camilla Castle"/>
    <n v="2024"/>
    <m/>
    <n v="2.65"/>
    <n v="55.65"/>
    <x v="7657"/>
  </r>
  <r>
    <x v="7771"/>
    <s v="SP21"/>
    <s v="P22"/>
    <s v="G6"/>
    <x v="148"/>
    <x v="2962"/>
    <n v="391"/>
    <x v="0"/>
    <s v="Camilla Castle"/>
    <n v="2024"/>
    <m/>
    <n v="2.65"/>
    <n v="1036.1499999999999"/>
    <x v="7658"/>
  </r>
  <r>
    <x v="7772"/>
    <s v="SP21"/>
    <s v="P22"/>
    <s v="G5"/>
    <x v="85"/>
    <x v="1041"/>
    <n v="333"/>
    <x v="1"/>
    <s v="Camilla Castle"/>
    <n v="2024"/>
    <m/>
    <n v="2.65"/>
    <n v="882.44999999999993"/>
    <x v="7659"/>
  </r>
  <r>
    <x v="7773"/>
    <s v="SP21"/>
    <s v="P22"/>
    <s v="G5"/>
    <x v="187"/>
    <x v="4230"/>
    <n v="449"/>
    <x v="0"/>
    <s v="Camilla Castle"/>
    <n v="2024"/>
    <m/>
    <n v="2.65"/>
    <n v="1189.8499999999999"/>
    <x v="7660"/>
  </r>
  <r>
    <x v="7774"/>
    <s v="SP21"/>
    <s v="P22"/>
    <s v="G1"/>
    <x v="113"/>
    <x v="1323"/>
    <n v="179"/>
    <x v="0"/>
    <s v="Camilla Castle"/>
    <n v="2023"/>
    <m/>
    <n v="2.65"/>
    <n v="474.34999999999997"/>
    <x v="7661"/>
  </r>
  <r>
    <x v="7775"/>
    <s v="SP21"/>
    <s v="P01"/>
    <s v="G3"/>
    <x v="49"/>
    <x v="2194"/>
    <n v="677"/>
    <x v="2"/>
    <s v="Camilla Castle"/>
    <n v="2024"/>
    <m/>
    <n v="5.26"/>
    <n v="3561.02"/>
    <x v="7662"/>
  </r>
  <r>
    <x v="7776"/>
    <s v="SP21"/>
    <s v="P01"/>
    <s v="G4"/>
    <x v="267"/>
    <x v="4231"/>
    <n v="941"/>
    <x v="1"/>
    <s v="Camilla Castle"/>
    <n v="2024"/>
    <m/>
    <n v="5.26"/>
    <n v="4949.66"/>
    <x v="7663"/>
  </r>
  <r>
    <x v="7777"/>
    <s v="SP21"/>
    <s v="P01"/>
    <s v="G1"/>
    <x v="319"/>
    <x v="633"/>
    <n v="207"/>
    <x v="0"/>
    <s v="Camilla Castle"/>
    <n v="2024"/>
    <m/>
    <n v="5.26"/>
    <n v="1088.82"/>
    <x v="7664"/>
  </r>
  <r>
    <x v="7778"/>
    <s v="SP21"/>
    <s v="P02"/>
    <s v="G5"/>
    <x v="250"/>
    <x v="2689"/>
    <n v="686"/>
    <x v="0"/>
    <s v="Camilla Castle"/>
    <n v="2023"/>
    <m/>
    <n v="7.48"/>
    <n v="5131.2800000000007"/>
    <x v="7665"/>
  </r>
  <r>
    <x v="7779"/>
    <s v="SP21"/>
    <s v="P02"/>
    <s v="G5"/>
    <x v="151"/>
    <x v="2003"/>
    <n v="60"/>
    <x v="0"/>
    <s v="Camilla Castle"/>
    <n v="2023"/>
    <m/>
    <n v="7.48"/>
    <n v="448.8"/>
    <x v="7666"/>
  </r>
  <r>
    <x v="7780"/>
    <s v="SP21"/>
    <s v="P04"/>
    <s v="G1"/>
    <x v="428"/>
    <x v="1642"/>
    <n v="753"/>
    <x v="0"/>
    <s v="Camilla Castle"/>
    <n v="2024"/>
    <m/>
    <n v="3.85"/>
    <n v="2899.05"/>
    <x v="7667"/>
  </r>
  <r>
    <x v="7781"/>
    <s v="SP21"/>
    <s v="P04"/>
    <s v="G3"/>
    <x v="419"/>
    <x v="1980"/>
    <n v="466"/>
    <x v="0"/>
    <s v="Camilla Castle"/>
    <n v="2024"/>
    <m/>
    <n v="3.85"/>
    <n v="1794.1000000000001"/>
    <x v="7668"/>
  </r>
  <r>
    <x v="7782"/>
    <s v="SP21"/>
    <s v="P04"/>
    <s v="G5"/>
    <x v="350"/>
    <x v="140"/>
    <n v="804"/>
    <x v="0"/>
    <s v="Camilla Castle"/>
    <n v="2023"/>
    <m/>
    <n v="3.85"/>
    <n v="3095.4"/>
    <x v="7669"/>
  </r>
  <r>
    <x v="7783"/>
    <s v="SP21"/>
    <s v="P04"/>
    <s v="G2"/>
    <x v="28"/>
    <x v="4232"/>
    <n v="628"/>
    <x v="0"/>
    <s v="Camilla Castle"/>
    <n v="2024"/>
    <m/>
    <n v="3.85"/>
    <n v="2417.8000000000002"/>
    <x v="7670"/>
  </r>
  <r>
    <x v="7784"/>
    <s v="SP21"/>
    <s v="P04"/>
    <s v="G2"/>
    <x v="7"/>
    <x v="3984"/>
    <n v="1134"/>
    <x v="0"/>
    <s v="Camilla Castle"/>
    <n v="2023"/>
    <m/>
    <n v="3.85"/>
    <n v="4365.9000000000005"/>
    <x v="7671"/>
  </r>
  <r>
    <x v="7785"/>
    <s v="SP21"/>
    <s v="P04"/>
    <s v="G6"/>
    <x v="57"/>
    <x v="4233"/>
    <n v="2257"/>
    <x v="0"/>
    <s v="Camilla Castle"/>
    <n v="2024"/>
    <m/>
    <n v="3.85"/>
    <n v="8689.4500000000007"/>
    <x v="7672"/>
  </r>
  <r>
    <x v="7786"/>
    <s v="SP21"/>
    <s v="P04"/>
    <s v="G5"/>
    <x v="105"/>
    <x v="3240"/>
    <n v="369"/>
    <x v="1"/>
    <s v="Camilla Castle"/>
    <n v="2024"/>
    <m/>
    <n v="3.85"/>
    <n v="1420.65"/>
    <x v="7673"/>
  </r>
  <r>
    <x v="7787"/>
    <s v="SP21"/>
    <s v="P04"/>
    <s v="G2"/>
    <x v="403"/>
    <x v="1922"/>
    <n v="827"/>
    <x v="0"/>
    <s v="Camilla Castle"/>
    <n v="2023"/>
    <m/>
    <n v="3.85"/>
    <n v="3183.9500000000003"/>
    <x v="7674"/>
  </r>
  <r>
    <x v="7788"/>
    <s v="SP21"/>
    <s v="P05"/>
    <s v="G5"/>
    <x v="206"/>
    <x v="3948"/>
    <n v="1476"/>
    <x v="0"/>
    <s v="Camilla Castle"/>
    <n v="2023"/>
    <m/>
    <n v="5.72"/>
    <n v="8442.7199999999993"/>
    <x v="7675"/>
  </r>
  <r>
    <x v="7789"/>
    <s v="SP21"/>
    <s v="P05"/>
    <s v="G1"/>
    <x v="69"/>
    <x v="1360"/>
    <n v="335"/>
    <x v="0"/>
    <s v="Camilla Castle"/>
    <n v="2023"/>
    <m/>
    <n v="5.72"/>
    <n v="1916.1999999999998"/>
    <x v="7676"/>
  </r>
  <r>
    <x v="7790"/>
    <s v="SP21"/>
    <s v="P05"/>
    <s v="G2"/>
    <x v="373"/>
    <x v="2437"/>
    <n v="661"/>
    <x v="0"/>
    <s v="Camilla Castle"/>
    <n v="2023"/>
    <m/>
    <n v="5.72"/>
    <n v="3780.9199999999996"/>
    <x v="7677"/>
  </r>
  <r>
    <x v="7791"/>
    <s v="SP21"/>
    <s v="P06"/>
    <s v="G1"/>
    <x v="440"/>
    <x v="4234"/>
    <n v="161"/>
    <x v="2"/>
    <s v="Camilla Castle"/>
    <n v="2024"/>
    <m/>
    <n v="6.31"/>
    <n v="1015.91"/>
    <x v="7678"/>
  </r>
  <r>
    <x v="7792"/>
    <s v="SP21"/>
    <s v="P06"/>
    <s v="G2"/>
    <x v="172"/>
    <x v="3751"/>
    <n v="71"/>
    <x v="0"/>
    <s v="Camilla Castle"/>
    <n v="2023"/>
    <m/>
    <n v="6.31"/>
    <n v="448.01"/>
    <x v="7679"/>
  </r>
  <r>
    <x v="7793"/>
    <s v="SP21"/>
    <s v="P07"/>
    <s v="G1"/>
    <x v="2"/>
    <x v="4235"/>
    <n v="234"/>
    <x v="0"/>
    <s v="Camilla Castle"/>
    <n v="2024"/>
    <m/>
    <n v="9.94"/>
    <n v="2325.96"/>
    <x v="7680"/>
  </r>
  <r>
    <x v="7794"/>
    <s v="SP21"/>
    <s v="P07"/>
    <s v="G6"/>
    <x v="70"/>
    <x v="1449"/>
    <n v="219"/>
    <x v="0"/>
    <s v="Camilla Castle"/>
    <n v="2023"/>
    <m/>
    <n v="9.94"/>
    <n v="2176.8599999999997"/>
    <x v="7681"/>
  </r>
  <r>
    <x v="7795"/>
    <s v="SP21"/>
    <s v="P07"/>
    <s v="G6"/>
    <x v="398"/>
    <x v="4236"/>
    <n v="198"/>
    <x v="0"/>
    <s v="Camilla Castle"/>
    <n v="2023"/>
    <m/>
    <n v="9.94"/>
    <n v="1968.12"/>
    <x v="7682"/>
  </r>
  <r>
    <x v="7796"/>
    <s v="SP21"/>
    <s v="P07"/>
    <s v="G6"/>
    <x v="275"/>
    <x v="1142"/>
    <n v="208"/>
    <x v="0"/>
    <s v="Camilla Castle"/>
    <n v="2023"/>
    <m/>
    <n v="9.94"/>
    <n v="2067.52"/>
    <x v="7683"/>
  </r>
  <r>
    <x v="7797"/>
    <s v="SP21"/>
    <s v="P08"/>
    <s v="G1"/>
    <x v="191"/>
    <x v="4237"/>
    <n v="170"/>
    <x v="0"/>
    <s v="Camilla Castle"/>
    <n v="2024"/>
    <m/>
    <n v="7.73"/>
    <n v="1314.1000000000001"/>
    <x v="7684"/>
  </r>
  <r>
    <x v="7798"/>
    <s v="SP21"/>
    <s v="P09"/>
    <s v="G6"/>
    <x v="286"/>
    <x v="4238"/>
    <n v="532"/>
    <x v="0"/>
    <s v="Camilla Castle"/>
    <n v="2024"/>
    <m/>
    <n v="3.68"/>
    <n v="1957.76"/>
    <x v="7685"/>
  </r>
  <r>
    <x v="7799"/>
    <s v="SP21"/>
    <s v="P09"/>
    <s v="G6"/>
    <x v="422"/>
    <x v="4239"/>
    <n v="578"/>
    <x v="0"/>
    <s v="Camilla Castle"/>
    <n v="2023"/>
    <m/>
    <n v="3.68"/>
    <n v="2127.04"/>
    <x v="7686"/>
  </r>
  <r>
    <x v="7800"/>
    <s v="SP21"/>
    <s v="P10"/>
    <s v="G1"/>
    <x v="273"/>
    <x v="1711"/>
    <n v="328"/>
    <x v="1"/>
    <s v="Camilla Castle"/>
    <n v="2024"/>
    <m/>
    <n v="8.2200000000000006"/>
    <n v="2696.1600000000003"/>
    <x v="7687"/>
  </r>
  <r>
    <x v="7801"/>
    <s v="SP21"/>
    <s v="P10"/>
    <s v="G6"/>
    <x v="212"/>
    <x v="3832"/>
    <n v="242"/>
    <x v="0"/>
    <s v="Camilla Castle"/>
    <n v="2024"/>
    <m/>
    <n v="8.2200000000000006"/>
    <n v="1989.2400000000002"/>
    <x v="7688"/>
  </r>
  <r>
    <x v="7802"/>
    <s v="SP21"/>
    <s v="P10"/>
    <s v="G2"/>
    <x v="211"/>
    <x v="488"/>
    <n v="232"/>
    <x v="2"/>
    <s v="Camilla Castle"/>
    <n v="2024"/>
    <m/>
    <n v="8.2200000000000006"/>
    <n v="1907.0400000000002"/>
    <x v="7689"/>
  </r>
  <r>
    <x v="7803"/>
    <s v="SP21"/>
    <s v="P10"/>
    <s v="G1"/>
    <x v="132"/>
    <x v="4019"/>
    <n v="255"/>
    <x v="0"/>
    <s v="Camilla Castle"/>
    <n v="2023"/>
    <m/>
    <n v="8.2200000000000006"/>
    <n v="2096.1000000000004"/>
    <x v="7690"/>
  </r>
  <r>
    <x v="7804"/>
    <s v="SP21"/>
    <s v="P11"/>
    <s v="G2"/>
    <x v="57"/>
    <x v="118"/>
    <n v="305"/>
    <x v="0"/>
    <s v="Camilla Castle"/>
    <n v="2024"/>
    <m/>
    <n v="10.23"/>
    <n v="3120.15"/>
    <x v="7691"/>
  </r>
  <r>
    <x v="7805"/>
    <s v="SP21"/>
    <s v="P11"/>
    <s v="G6"/>
    <x v="45"/>
    <x v="2438"/>
    <n v="453"/>
    <x v="0"/>
    <s v="Camilla Castle"/>
    <n v="2023"/>
    <m/>
    <n v="10.23"/>
    <n v="4634.1900000000005"/>
    <x v="7692"/>
  </r>
  <r>
    <x v="7806"/>
    <s v="SP21"/>
    <s v="P12"/>
    <s v="G5"/>
    <x v="450"/>
    <x v="2688"/>
    <n v="61"/>
    <x v="0"/>
    <s v="Camilla Castle"/>
    <n v="2023"/>
    <m/>
    <n v="4.74"/>
    <n v="289.14"/>
    <x v="7693"/>
  </r>
  <r>
    <x v="7807"/>
    <s v="SP21"/>
    <s v="P12"/>
    <s v="G1"/>
    <x v="351"/>
    <x v="2767"/>
    <n v="300"/>
    <x v="0"/>
    <s v="Camilla Castle"/>
    <n v="2023"/>
    <m/>
    <n v="4.74"/>
    <n v="1422"/>
    <x v="7694"/>
  </r>
  <r>
    <x v="7808"/>
    <s v="SP21"/>
    <s v="P12"/>
    <s v="G2"/>
    <x v="23"/>
    <x v="2887"/>
    <n v="554"/>
    <x v="3"/>
    <s v="Camilla Castle"/>
    <n v="2024"/>
    <m/>
    <n v="4.74"/>
    <n v="2625.96"/>
    <x v="7695"/>
  </r>
  <r>
    <x v="7809"/>
    <s v="SP21"/>
    <s v="P13"/>
    <s v="G2"/>
    <x v="214"/>
    <x v="3150"/>
    <n v="147"/>
    <x v="0"/>
    <s v="Camilla Castle"/>
    <n v="2024"/>
    <m/>
    <n v="10.51"/>
    <n v="1544.97"/>
    <x v="7696"/>
  </r>
  <r>
    <x v="7810"/>
    <s v="SP21"/>
    <s v="P13"/>
    <s v="G6"/>
    <x v="175"/>
    <x v="1901"/>
    <n v="440"/>
    <x v="0"/>
    <s v="Camilla Castle"/>
    <n v="2023"/>
    <m/>
    <n v="10.51"/>
    <n v="4624.3999999999996"/>
    <x v="7697"/>
  </r>
  <r>
    <x v="7811"/>
    <s v="SP21"/>
    <s v="P13"/>
    <s v="G6"/>
    <x v="208"/>
    <x v="4240"/>
    <n v="1842"/>
    <x v="0"/>
    <s v="Camilla Castle"/>
    <n v="2023"/>
    <m/>
    <n v="10.51"/>
    <n v="19359.419999999998"/>
    <x v="7698"/>
  </r>
  <r>
    <x v="7812"/>
    <s v="SP21"/>
    <s v="P15"/>
    <s v="G6"/>
    <x v="167"/>
    <x v="1789"/>
    <n v="415"/>
    <x v="0"/>
    <s v="Camilla Castle"/>
    <n v="2023"/>
    <m/>
    <n v="12.41"/>
    <n v="5150.1499999999996"/>
    <x v="7699"/>
  </r>
  <r>
    <x v="7813"/>
    <s v="SP21"/>
    <s v="P15"/>
    <s v="G6"/>
    <x v="42"/>
    <x v="1962"/>
    <n v="210"/>
    <x v="0"/>
    <s v="Camilla Castle"/>
    <n v="2023"/>
    <m/>
    <n v="12.41"/>
    <n v="2606.1"/>
    <x v="7700"/>
  </r>
  <r>
    <x v="7814"/>
    <s v="SP21"/>
    <s v="P16"/>
    <s v="G5"/>
    <x v="424"/>
    <x v="4241"/>
    <n v="572"/>
    <x v="0"/>
    <s v="Camilla Castle"/>
    <n v="2024"/>
    <m/>
    <n v="9.57"/>
    <n v="5474.04"/>
    <x v="7701"/>
  </r>
  <r>
    <x v="7815"/>
    <s v="SP21"/>
    <s v="P16"/>
    <s v="G6"/>
    <x v="215"/>
    <x v="2941"/>
    <n v="43"/>
    <x v="2"/>
    <s v="Camilla Castle"/>
    <n v="2024"/>
    <m/>
    <n v="9.57"/>
    <n v="411.51"/>
    <x v="7702"/>
  </r>
  <r>
    <x v="7816"/>
    <s v="SP21"/>
    <s v="P17"/>
    <s v="G2"/>
    <x v="356"/>
    <x v="4242"/>
    <n v="1488"/>
    <x v="0"/>
    <s v="Camilla Castle"/>
    <n v="2024"/>
    <m/>
    <n v="8.43"/>
    <n v="12543.84"/>
    <x v="7703"/>
  </r>
  <r>
    <x v="7817"/>
    <s v="SP21"/>
    <s v="P17"/>
    <s v="G6"/>
    <x v="239"/>
    <x v="4243"/>
    <n v="890"/>
    <x v="0"/>
    <s v="Camilla Castle"/>
    <n v="2023"/>
    <m/>
    <n v="8.43"/>
    <n v="7502.7"/>
    <x v="7704"/>
  </r>
  <r>
    <x v="7818"/>
    <s v="SP21"/>
    <s v="P17"/>
    <s v="G6"/>
    <x v="221"/>
    <x v="2489"/>
    <n v="951"/>
    <x v="0"/>
    <s v="Camilla Castle"/>
    <n v="2023"/>
    <m/>
    <n v="8.43"/>
    <n v="8016.9299999999994"/>
    <x v="7705"/>
  </r>
  <r>
    <x v="7819"/>
    <s v="SP21"/>
    <s v="P18"/>
    <s v="G1"/>
    <x v="372"/>
    <x v="4244"/>
    <n v="635"/>
    <x v="0"/>
    <s v="Camilla Castle"/>
    <n v="2023"/>
    <m/>
    <n v="6.8"/>
    <n v="4318"/>
    <x v="7706"/>
  </r>
  <r>
    <x v="7820"/>
    <s v="SP21"/>
    <s v="P18"/>
    <s v="G2"/>
    <x v="33"/>
    <x v="4245"/>
    <n v="2360"/>
    <x v="0"/>
    <s v="Camilla Castle"/>
    <n v="2023"/>
    <m/>
    <n v="6.8"/>
    <n v="16048"/>
    <x v="7707"/>
  </r>
  <r>
    <x v="7821"/>
    <s v="SP21"/>
    <s v="P18"/>
    <s v="G1"/>
    <x v="292"/>
    <x v="1104"/>
    <n v="687"/>
    <x v="0"/>
    <s v="Camilla Castle"/>
    <n v="2024"/>
    <m/>
    <n v="6.8"/>
    <n v="4671.5999999999995"/>
    <x v="7708"/>
  </r>
  <r>
    <x v="7822"/>
    <s v="SP21"/>
    <s v="P18"/>
    <s v="G4"/>
    <x v="220"/>
    <x v="1702"/>
    <n v="1032"/>
    <x v="0"/>
    <s v="Camilla Castle"/>
    <n v="2023"/>
    <m/>
    <n v="6.8"/>
    <n v="7017.5999999999995"/>
    <x v="7709"/>
  </r>
  <r>
    <x v="7823"/>
    <s v="SP21"/>
    <s v="P19"/>
    <s v="G5"/>
    <x v="406"/>
    <x v="4142"/>
    <n v="34"/>
    <x v="3"/>
    <s v="Camilla Castle"/>
    <n v="2023"/>
    <m/>
    <n v="5.04"/>
    <n v="171.36"/>
    <x v="7710"/>
  </r>
  <r>
    <x v="7824"/>
    <s v="SP21"/>
    <s v="P20"/>
    <s v="G1"/>
    <x v="362"/>
    <x v="1376"/>
    <n v="598"/>
    <x v="1"/>
    <s v="Camilla Castle"/>
    <n v="2024"/>
    <m/>
    <n v="2.76"/>
    <n v="1650.4799999999998"/>
    <x v="7711"/>
  </r>
  <r>
    <x v="7825"/>
    <s v="SP21"/>
    <s v="P20"/>
    <s v="G5"/>
    <x v="412"/>
    <x v="4246"/>
    <n v="1819"/>
    <x v="3"/>
    <s v="Camilla Castle"/>
    <n v="2023"/>
    <m/>
    <n v="2.76"/>
    <n v="5020.4399999999996"/>
    <x v="7712"/>
  </r>
  <r>
    <x v="7826"/>
    <s v="SP21"/>
    <s v="P20"/>
    <s v="G6"/>
    <x v="172"/>
    <x v="4064"/>
    <n v="225"/>
    <x v="0"/>
    <s v="Camilla Castle"/>
    <n v="2023"/>
    <m/>
    <n v="2.76"/>
    <n v="621"/>
    <x v="7713"/>
  </r>
  <r>
    <x v="7827"/>
    <s v="SP21"/>
    <s v="P20"/>
    <s v="G6"/>
    <x v="365"/>
    <x v="4247"/>
    <n v="2157"/>
    <x v="2"/>
    <s v="Camilla Castle"/>
    <n v="2024"/>
    <m/>
    <n v="2.76"/>
    <n v="5953.32"/>
    <x v="7714"/>
  </r>
  <r>
    <x v="7828"/>
    <s v="SP21"/>
    <s v="P21"/>
    <s v="G1"/>
    <x v="90"/>
    <x v="2392"/>
    <n v="694"/>
    <x v="1"/>
    <s v="Camilla Castle"/>
    <n v="2024"/>
    <m/>
    <n v="3.32"/>
    <n v="2304.08"/>
    <x v="7715"/>
  </r>
  <r>
    <x v="7829"/>
    <s v="SP21"/>
    <s v="P21"/>
    <s v="G1"/>
    <x v="157"/>
    <x v="772"/>
    <n v="541"/>
    <x v="0"/>
    <s v="Camilla Castle"/>
    <n v="2023"/>
    <m/>
    <n v="3.32"/>
    <n v="1796.12"/>
    <x v="7716"/>
  </r>
  <r>
    <x v="7830"/>
    <s v="SP21"/>
    <s v="P21"/>
    <s v="G5"/>
    <x v="100"/>
    <x v="2247"/>
    <n v="110"/>
    <x v="0"/>
    <s v="Camilla Castle"/>
    <n v="2023"/>
    <m/>
    <n v="3.32"/>
    <n v="365.2"/>
    <x v="7717"/>
  </r>
  <r>
    <x v="7831"/>
    <s v="SP21"/>
    <s v="P21"/>
    <s v="G5"/>
    <x v="357"/>
    <x v="4248"/>
    <n v="636"/>
    <x v="0"/>
    <s v="Camilla Castle"/>
    <n v="2024"/>
    <m/>
    <n v="3.32"/>
    <n v="2111.52"/>
    <x v="7718"/>
  </r>
  <r>
    <x v="7832"/>
    <s v="SP21"/>
    <s v="P22"/>
    <s v="G5"/>
    <x v="38"/>
    <x v="180"/>
    <n v="147"/>
    <x v="0"/>
    <s v="Camilla Castle"/>
    <n v="2024"/>
    <m/>
    <n v="2.65"/>
    <n v="389.55"/>
    <x v="7719"/>
  </r>
  <r>
    <x v="7833"/>
    <s v="SP21"/>
    <s v="P22"/>
    <s v="G3"/>
    <x v="91"/>
    <x v="3560"/>
    <n v="638"/>
    <x v="0"/>
    <s v="Camilla Castle"/>
    <n v="2024"/>
    <m/>
    <n v="2.65"/>
    <n v="1690.7"/>
    <x v="7720"/>
  </r>
  <r>
    <x v="7834"/>
    <s v="SP21"/>
    <s v="P22"/>
    <s v="G5"/>
    <x v="60"/>
    <x v="4249"/>
    <n v="773"/>
    <x v="0"/>
    <s v="Camilla Castle"/>
    <n v="2023"/>
    <m/>
    <n v="2.65"/>
    <n v="2048.4499999999998"/>
    <x v="7721"/>
  </r>
  <r>
    <x v="7835"/>
    <s v="SP21"/>
    <s v="P22"/>
    <s v="G2"/>
    <x v="124"/>
    <x v="388"/>
    <n v="416"/>
    <x v="0"/>
    <s v="Camilla Castle"/>
    <n v="2023"/>
    <m/>
    <n v="2.65"/>
    <n v="1102.3999999999999"/>
    <x v="7722"/>
  </r>
  <r>
    <x v="7836"/>
    <s v="SP21"/>
    <s v="P22"/>
    <s v="G6"/>
    <x v="382"/>
    <x v="1910"/>
    <n v="319"/>
    <x v="0"/>
    <s v="Camilla Castle"/>
    <n v="2024"/>
    <m/>
    <n v="2.65"/>
    <n v="845.35"/>
    <x v="7723"/>
  </r>
  <r>
    <x v="7837"/>
    <s v="SP21"/>
    <s v="P22"/>
    <s v="G1"/>
    <x v="250"/>
    <x v="4155"/>
    <n v="452"/>
    <x v="0"/>
    <s v="Camilla Castle"/>
    <n v="2023"/>
    <m/>
    <n v="2.65"/>
    <n v="1197.8"/>
    <x v="7724"/>
  </r>
  <r>
    <x v="7838"/>
    <s v="SP21"/>
    <s v="P22"/>
    <s v="G2"/>
    <x v="171"/>
    <x v="4250"/>
    <n v="368"/>
    <x v="2"/>
    <s v="Camilla Castle"/>
    <n v="2024"/>
    <m/>
    <n v="2.65"/>
    <n v="975.19999999999993"/>
    <x v="7725"/>
  </r>
  <r>
    <x v="7839"/>
    <s v="SP21"/>
    <s v="P22"/>
    <s v="G6"/>
    <x v="319"/>
    <x v="4251"/>
    <n v="549"/>
    <x v="0"/>
    <s v="Camilla Castle"/>
    <n v="2024"/>
    <m/>
    <n v="2.65"/>
    <n v="1454.85"/>
    <x v="7726"/>
  </r>
  <r>
    <x v="7840"/>
    <s v="SP21"/>
    <s v="P01"/>
    <s v="G6"/>
    <x v="254"/>
    <x v="4252"/>
    <n v="1000"/>
    <x v="0"/>
    <s v="Camilla Castle"/>
    <n v="2023"/>
    <m/>
    <n v="5.26"/>
    <n v="5260"/>
    <x v="7727"/>
  </r>
  <r>
    <x v="7841"/>
    <s v="SP21"/>
    <s v="P01"/>
    <s v="G4"/>
    <x v="56"/>
    <x v="1935"/>
    <n v="533"/>
    <x v="1"/>
    <s v="Camilla Castle"/>
    <n v="2024"/>
    <m/>
    <n v="5.26"/>
    <n v="2803.58"/>
    <x v="7728"/>
  </r>
  <r>
    <x v="7842"/>
    <s v="SP21"/>
    <s v="P01"/>
    <s v="G6"/>
    <x v="308"/>
    <x v="2688"/>
    <n v="53"/>
    <x v="0"/>
    <s v="Camilla Castle"/>
    <n v="2024"/>
    <m/>
    <n v="5.26"/>
    <n v="278.77999999999997"/>
    <x v="7729"/>
  </r>
  <r>
    <x v="7843"/>
    <s v="SP21"/>
    <s v="P02"/>
    <s v="G5"/>
    <x v="123"/>
    <x v="4253"/>
    <n v="184"/>
    <x v="0"/>
    <s v="Camilla Castle"/>
    <n v="2023"/>
    <m/>
    <n v="7.48"/>
    <n v="1376.3200000000002"/>
    <x v="7730"/>
  </r>
  <r>
    <x v="7844"/>
    <s v="SP21"/>
    <s v="P04"/>
    <s v="G6"/>
    <x v="348"/>
    <x v="453"/>
    <n v="117"/>
    <x v="0"/>
    <s v="Camilla Castle"/>
    <n v="2024"/>
    <m/>
    <n v="3.85"/>
    <n v="450.45"/>
    <x v="7731"/>
  </r>
  <r>
    <x v="7845"/>
    <s v="SP21"/>
    <s v="P04"/>
    <s v="G1"/>
    <x v="6"/>
    <x v="3250"/>
    <n v="503"/>
    <x v="0"/>
    <s v="Camilla Castle"/>
    <n v="2023"/>
    <m/>
    <n v="3.85"/>
    <n v="1936.55"/>
    <x v="7732"/>
  </r>
  <r>
    <x v="7846"/>
    <s v="SP21"/>
    <s v="P04"/>
    <s v="G6"/>
    <x v="36"/>
    <x v="1655"/>
    <n v="249"/>
    <x v="0"/>
    <s v="Camilla Castle"/>
    <n v="2023"/>
    <m/>
    <n v="3.85"/>
    <n v="958.65"/>
    <x v="7733"/>
  </r>
  <r>
    <x v="7847"/>
    <s v="SP21"/>
    <s v="P04"/>
    <s v="G5"/>
    <x v="8"/>
    <x v="3209"/>
    <n v="612"/>
    <x v="0"/>
    <s v="Camilla Castle"/>
    <n v="2023"/>
    <m/>
    <n v="3.85"/>
    <n v="2356.2000000000003"/>
    <x v="7734"/>
  </r>
  <r>
    <x v="7848"/>
    <s v="SP21"/>
    <s v="P04"/>
    <s v="G1"/>
    <x v="147"/>
    <x v="704"/>
    <n v="126"/>
    <x v="0"/>
    <s v="Camilla Castle"/>
    <n v="2023"/>
    <m/>
    <n v="3.85"/>
    <n v="485.1"/>
    <x v="7735"/>
  </r>
  <r>
    <x v="7849"/>
    <s v="SP21"/>
    <s v="P05"/>
    <s v="G2"/>
    <x v="174"/>
    <x v="4254"/>
    <n v="1203"/>
    <x v="1"/>
    <s v="Camilla Castle"/>
    <n v="2024"/>
    <m/>
    <n v="5.72"/>
    <n v="6881.16"/>
    <x v="7736"/>
  </r>
  <r>
    <x v="7850"/>
    <s v="SP21"/>
    <s v="P05"/>
    <s v="G1"/>
    <x v="20"/>
    <x v="3396"/>
    <n v="980"/>
    <x v="0"/>
    <s v="Camilla Castle"/>
    <n v="2023"/>
    <m/>
    <n v="5.72"/>
    <n v="5605.5999999999995"/>
    <x v="7737"/>
  </r>
  <r>
    <x v="7851"/>
    <s v="SP21"/>
    <s v="P05"/>
    <s v="G5"/>
    <x v="396"/>
    <x v="4255"/>
    <n v="340"/>
    <x v="0"/>
    <s v="Camilla Castle"/>
    <n v="2023"/>
    <m/>
    <n v="5.72"/>
    <n v="1944.8"/>
    <x v="7738"/>
  </r>
  <r>
    <x v="7852"/>
    <s v="SP21"/>
    <s v="P05"/>
    <s v="G6"/>
    <x v="322"/>
    <x v="1562"/>
    <n v="164"/>
    <x v="0"/>
    <s v="Camilla Castle"/>
    <n v="2023"/>
    <m/>
    <n v="5.72"/>
    <n v="938.07999999999993"/>
    <x v="7380"/>
  </r>
  <r>
    <x v="7853"/>
    <s v="SP21"/>
    <s v="P05"/>
    <s v="G2"/>
    <x v="311"/>
    <x v="2869"/>
    <n v="803"/>
    <x v="0"/>
    <s v="Camilla Castle"/>
    <n v="2023"/>
    <m/>
    <n v="5.72"/>
    <n v="4593.16"/>
    <x v="7739"/>
  </r>
  <r>
    <x v="7854"/>
    <s v="SP21"/>
    <s v="P05"/>
    <s v="G6"/>
    <x v="307"/>
    <x v="992"/>
    <n v="338"/>
    <x v="0"/>
    <s v="Camilla Castle"/>
    <n v="2023"/>
    <m/>
    <n v="5.72"/>
    <n v="1933.36"/>
    <x v="7740"/>
  </r>
  <r>
    <x v="7855"/>
    <s v="SP21"/>
    <s v="P05"/>
    <s v="G3"/>
    <x v="131"/>
    <x v="2533"/>
    <n v="71"/>
    <x v="0"/>
    <s v="Camilla Castle"/>
    <n v="2024"/>
    <m/>
    <n v="5.72"/>
    <n v="406.12"/>
    <x v="7741"/>
  </r>
  <r>
    <x v="7856"/>
    <s v="SP21"/>
    <s v="P06"/>
    <s v="G1"/>
    <x v="378"/>
    <x v="2799"/>
    <n v="4"/>
    <x v="0"/>
    <s v="Camilla Castle"/>
    <n v="2023"/>
    <m/>
    <n v="6.31"/>
    <n v="25.24"/>
    <x v="7742"/>
  </r>
  <r>
    <x v="7857"/>
    <s v="SP21"/>
    <s v="P06"/>
    <s v="G5"/>
    <x v="337"/>
    <x v="4256"/>
    <n v="416"/>
    <x v="2"/>
    <s v="Camilla Castle"/>
    <n v="2024"/>
    <m/>
    <n v="6.31"/>
    <n v="2624.96"/>
    <x v="7743"/>
  </r>
  <r>
    <x v="7858"/>
    <s v="SP21"/>
    <s v="P06"/>
    <s v="G1"/>
    <x v="320"/>
    <x v="3678"/>
    <n v="213"/>
    <x v="3"/>
    <s v="Camilla Castle"/>
    <n v="2024"/>
    <m/>
    <n v="6.31"/>
    <n v="1344.03"/>
    <x v="7744"/>
  </r>
  <r>
    <x v="7859"/>
    <s v="SP21"/>
    <s v="P07"/>
    <s v="G3"/>
    <x v="52"/>
    <x v="712"/>
    <n v="215"/>
    <x v="0"/>
    <s v="Camilla Castle"/>
    <n v="2023"/>
    <m/>
    <n v="9.94"/>
    <n v="2137.1"/>
    <x v="7745"/>
  </r>
  <r>
    <x v="7860"/>
    <s v="SP21"/>
    <s v="P07"/>
    <s v="G5"/>
    <x v="89"/>
    <x v="1376"/>
    <n v="216"/>
    <x v="0"/>
    <s v="Camilla Castle"/>
    <n v="2023"/>
    <m/>
    <n v="9.94"/>
    <n v="2147.04"/>
    <x v="7746"/>
  </r>
  <r>
    <x v="7861"/>
    <s v="SP21"/>
    <s v="P08"/>
    <s v="G4"/>
    <x v="239"/>
    <x v="4257"/>
    <n v="334"/>
    <x v="3"/>
    <s v="Camilla Castle"/>
    <n v="2023"/>
    <m/>
    <n v="7.73"/>
    <n v="2581.8200000000002"/>
    <x v="7747"/>
  </r>
  <r>
    <x v="7862"/>
    <s v="SP21"/>
    <s v="P08"/>
    <s v="G5"/>
    <x v="28"/>
    <x v="4258"/>
    <n v="232"/>
    <x v="0"/>
    <s v="Camilla Castle"/>
    <n v="2024"/>
    <m/>
    <n v="7.73"/>
    <n v="1793.3600000000001"/>
    <x v="7748"/>
  </r>
  <r>
    <x v="7863"/>
    <s v="SP21"/>
    <s v="P08"/>
    <s v="G2"/>
    <x v="49"/>
    <x v="2877"/>
    <n v="240"/>
    <x v="2"/>
    <s v="Camilla Castle"/>
    <n v="2024"/>
    <m/>
    <n v="7.73"/>
    <n v="1855.2"/>
    <x v="7749"/>
  </r>
  <r>
    <x v="7864"/>
    <s v="SP21"/>
    <s v="P08"/>
    <s v="G6"/>
    <x v="333"/>
    <x v="22"/>
    <n v="73"/>
    <x v="0"/>
    <s v="Camilla Castle"/>
    <n v="2023"/>
    <m/>
    <n v="7.73"/>
    <n v="564.29000000000008"/>
    <x v="7750"/>
  </r>
  <r>
    <x v="7865"/>
    <s v="SP21"/>
    <s v="P08"/>
    <s v="G5"/>
    <x v="149"/>
    <x v="745"/>
    <n v="131"/>
    <x v="0"/>
    <s v="Camilla Castle"/>
    <n v="2023"/>
    <m/>
    <n v="7.73"/>
    <n v="1012.6300000000001"/>
    <x v="7751"/>
  </r>
  <r>
    <x v="7866"/>
    <s v="SP21"/>
    <s v="P09"/>
    <s v="G1"/>
    <x v="162"/>
    <x v="4259"/>
    <n v="743"/>
    <x v="0"/>
    <s v="Camilla Castle"/>
    <n v="2023"/>
    <m/>
    <n v="3.68"/>
    <n v="2734.2400000000002"/>
    <x v="7752"/>
  </r>
  <r>
    <x v="7867"/>
    <s v="SP21"/>
    <s v="P10"/>
    <s v="G5"/>
    <x v="452"/>
    <x v="4260"/>
    <n v="82"/>
    <x v="0"/>
    <s v="Camilla Castle"/>
    <n v="2023"/>
    <m/>
    <n v="8.2200000000000006"/>
    <n v="674.04000000000008"/>
    <x v="7753"/>
  </r>
  <r>
    <x v="7868"/>
    <s v="SP21"/>
    <s v="P10"/>
    <s v="G5"/>
    <x v="384"/>
    <x v="1449"/>
    <n v="329"/>
    <x v="0"/>
    <s v="Camilla Castle"/>
    <n v="2024"/>
    <m/>
    <n v="8.2200000000000006"/>
    <n v="2704.38"/>
    <x v="7754"/>
  </r>
  <r>
    <x v="7869"/>
    <s v="SP21"/>
    <s v="P10"/>
    <s v="G5"/>
    <x v="210"/>
    <x v="1721"/>
    <n v="287"/>
    <x v="0"/>
    <s v="Camilla Castle"/>
    <n v="2023"/>
    <m/>
    <n v="8.2200000000000006"/>
    <n v="2359.1400000000003"/>
    <x v="7755"/>
  </r>
  <r>
    <x v="7870"/>
    <s v="SP21"/>
    <s v="P10"/>
    <s v="G5"/>
    <x v="207"/>
    <x v="4158"/>
    <n v="282"/>
    <x v="0"/>
    <s v="Camilla Castle"/>
    <n v="2024"/>
    <m/>
    <n v="8.2200000000000006"/>
    <n v="2318.04"/>
    <x v="7756"/>
  </r>
  <r>
    <x v="7871"/>
    <s v="SP21"/>
    <s v="P10"/>
    <s v="G1"/>
    <x v="191"/>
    <x v="2610"/>
    <n v="383"/>
    <x v="3"/>
    <s v="Camilla Castle"/>
    <n v="2024"/>
    <m/>
    <n v="8.2200000000000006"/>
    <n v="3148.26"/>
    <x v="7757"/>
  </r>
  <r>
    <x v="7872"/>
    <s v="SP21"/>
    <s v="P12"/>
    <s v="G4"/>
    <x v="31"/>
    <x v="3925"/>
    <n v="221"/>
    <x v="0"/>
    <s v="Camilla Castle"/>
    <n v="2023"/>
    <m/>
    <n v="4.74"/>
    <n v="1047.54"/>
    <x v="7758"/>
  </r>
  <r>
    <x v="7873"/>
    <s v="SP21"/>
    <s v="P12"/>
    <s v="G3"/>
    <x v="101"/>
    <x v="510"/>
    <n v="26"/>
    <x v="0"/>
    <s v="Camilla Castle"/>
    <n v="2024"/>
    <m/>
    <n v="4.74"/>
    <n v="123.24000000000001"/>
    <x v="7759"/>
  </r>
  <r>
    <x v="7874"/>
    <s v="SP21"/>
    <s v="P12"/>
    <s v="G5"/>
    <x v="304"/>
    <x v="4261"/>
    <n v="349"/>
    <x v="0"/>
    <s v="Camilla Castle"/>
    <n v="2023"/>
    <m/>
    <n v="4.74"/>
    <n v="1654.26"/>
    <x v="7760"/>
  </r>
  <r>
    <x v="7875"/>
    <s v="SP21"/>
    <s v="P13"/>
    <s v="G1"/>
    <x v="236"/>
    <x v="1440"/>
    <n v="913"/>
    <x v="0"/>
    <s v="Camilla Castle"/>
    <n v="2023"/>
    <m/>
    <n v="10.51"/>
    <n v="9595.6299999999992"/>
    <x v="7761"/>
  </r>
  <r>
    <x v="7876"/>
    <s v="SP21"/>
    <s v="P13"/>
    <s v="G5"/>
    <x v="122"/>
    <x v="4262"/>
    <n v="756"/>
    <x v="0"/>
    <s v="Camilla Castle"/>
    <n v="2023"/>
    <m/>
    <n v="10.51"/>
    <n v="7945.5599999999995"/>
    <x v="7762"/>
  </r>
  <r>
    <x v="7877"/>
    <s v="SP21"/>
    <s v="P13"/>
    <s v="G1"/>
    <x v="393"/>
    <x v="3926"/>
    <n v="629"/>
    <x v="0"/>
    <s v="Camilla Castle"/>
    <n v="2024"/>
    <m/>
    <n v="10.51"/>
    <n v="6610.79"/>
    <x v="7763"/>
  </r>
  <r>
    <x v="7878"/>
    <s v="SP21"/>
    <s v="P13"/>
    <s v="G6"/>
    <x v="40"/>
    <x v="4263"/>
    <n v="191"/>
    <x v="0"/>
    <s v="Camilla Castle"/>
    <n v="2023"/>
    <m/>
    <n v="10.51"/>
    <n v="2007.4099999999999"/>
    <x v="7764"/>
  </r>
  <r>
    <x v="7879"/>
    <s v="SP21"/>
    <s v="P13"/>
    <s v="G4"/>
    <x v="303"/>
    <x v="3290"/>
    <n v="87"/>
    <x v="0"/>
    <s v="Camilla Castle"/>
    <n v="2024"/>
    <m/>
    <n v="10.51"/>
    <n v="914.37"/>
    <x v="7765"/>
  </r>
  <r>
    <x v="7880"/>
    <s v="SP21"/>
    <s v="P14"/>
    <s v="G2"/>
    <x v="364"/>
    <x v="1606"/>
    <n v="422"/>
    <x v="0"/>
    <s v="Camilla Castle"/>
    <n v="2023"/>
    <m/>
    <n v="6.43"/>
    <n v="2713.46"/>
    <x v="7766"/>
  </r>
  <r>
    <x v="7881"/>
    <s v="SP21"/>
    <s v="P14"/>
    <s v="G1"/>
    <x v="82"/>
    <x v="4264"/>
    <n v="295"/>
    <x v="0"/>
    <s v="Camilla Castle"/>
    <n v="2024"/>
    <m/>
    <n v="6.43"/>
    <n v="1896.85"/>
    <x v="7767"/>
  </r>
  <r>
    <x v="7882"/>
    <s v="SP21"/>
    <s v="P14"/>
    <s v="G6"/>
    <x v="359"/>
    <x v="1416"/>
    <n v="541"/>
    <x v="3"/>
    <s v="Camilla Castle"/>
    <n v="2023"/>
    <m/>
    <n v="6.43"/>
    <n v="3478.6299999999997"/>
    <x v="7768"/>
  </r>
  <r>
    <x v="7883"/>
    <s v="SP21"/>
    <s v="P14"/>
    <s v="G5"/>
    <x v="262"/>
    <x v="4265"/>
    <n v="320"/>
    <x v="0"/>
    <s v="Camilla Castle"/>
    <n v="2023"/>
    <m/>
    <n v="6.43"/>
    <n v="2057.6"/>
    <x v="7769"/>
  </r>
  <r>
    <x v="7884"/>
    <s v="SP21"/>
    <s v="P14"/>
    <s v="G5"/>
    <x v="182"/>
    <x v="406"/>
    <n v="330"/>
    <x v="0"/>
    <s v="Camilla Castle"/>
    <n v="2023"/>
    <m/>
    <n v="6.43"/>
    <n v="2121.9"/>
    <x v="7770"/>
  </r>
  <r>
    <x v="7885"/>
    <s v="SP21"/>
    <s v="P16"/>
    <s v="G2"/>
    <x v="435"/>
    <x v="4266"/>
    <n v="925"/>
    <x v="0"/>
    <s v="Camilla Castle"/>
    <n v="2024"/>
    <m/>
    <n v="9.57"/>
    <n v="8852.25"/>
    <x v="7771"/>
  </r>
  <r>
    <x v="7886"/>
    <s v="SP21"/>
    <s v="P16"/>
    <s v="G1"/>
    <x v="215"/>
    <x v="4267"/>
    <n v="931"/>
    <x v="2"/>
    <s v="Camilla Castle"/>
    <n v="2024"/>
    <m/>
    <n v="9.57"/>
    <n v="8909.67"/>
    <x v="7772"/>
  </r>
  <r>
    <x v="7887"/>
    <s v="SP21"/>
    <s v="P17"/>
    <s v="G2"/>
    <x v="161"/>
    <x v="2075"/>
    <n v="387"/>
    <x v="0"/>
    <s v="Camilla Castle"/>
    <n v="2024"/>
    <m/>
    <n v="8.43"/>
    <n v="3262.41"/>
    <x v="7773"/>
  </r>
  <r>
    <x v="7888"/>
    <s v="SP21"/>
    <s v="P17"/>
    <s v="G1"/>
    <x v="424"/>
    <x v="2737"/>
    <n v="928"/>
    <x v="0"/>
    <s v="Camilla Castle"/>
    <n v="2024"/>
    <m/>
    <n v="8.43"/>
    <n v="7823.04"/>
    <x v="7774"/>
  </r>
  <r>
    <x v="7889"/>
    <s v="SP21"/>
    <s v="P17"/>
    <s v="G2"/>
    <x v="409"/>
    <x v="708"/>
    <n v="842"/>
    <x v="0"/>
    <s v="Camilla Castle"/>
    <n v="2024"/>
    <m/>
    <n v="8.43"/>
    <n v="7098.0599999999995"/>
    <x v="7775"/>
  </r>
  <r>
    <x v="7890"/>
    <s v="SP21"/>
    <s v="P17"/>
    <s v="G3"/>
    <x v="169"/>
    <x v="485"/>
    <n v="469"/>
    <x v="1"/>
    <s v="Camilla Castle"/>
    <n v="2024"/>
    <m/>
    <n v="8.43"/>
    <n v="3953.67"/>
    <x v="7776"/>
  </r>
  <r>
    <x v="7891"/>
    <s v="SP21"/>
    <s v="P18"/>
    <s v="G4"/>
    <x v="319"/>
    <x v="4079"/>
    <n v="519"/>
    <x v="0"/>
    <s v="Camilla Castle"/>
    <n v="2024"/>
    <m/>
    <n v="6.8"/>
    <n v="3529.2"/>
    <x v="7777"/>
  </r>
  <r>
    <x v="7892"/>
    <s v="SP21"/>
    <s v="P19"/>
    <s v="G1"/>
    <x v="48"/>
    <x v="3028"/>
    <n v="123"/>
    <x v="0"/>
    <s v="Camilla Castle"/>
    <n v="2024"/>
    <m/>
    <n v="5.04"/>
    <n v="619.91999999999996"/>
    <x v="7778"/>
  </r>
  <r>
    <x v="7893"/>
    <s v="SP21"/>
    <s v="P19"/>
    <s v="G5"/>
    <x v="25"/>
    <x v="3851"/>
    <n v="337"/>
    <x v="0"/>
    <s v="Camilla Castle"/>
    <n v="2023"/>
    <m/>
    <n v="5.04"/>
    <n v="1698.48"/>
    <x v="7779"/>
  </r>
  <r>
    <x v="7894"/>
    <s v="SP21"/>
    <s v="P20"/>
    <s v="G5"/>
    <x v="174"/>
    <x v="4268"/>
    <n v="980"/>
    <x v="1"/>
    <s v="Camilla Castle"/>
    <n v="2024"/>
    <m/>
    <n v="2.76"/>
    <n v="2704.7999999999997"/>
    <x v="7780"/>
  </r>
  <r>
    <x v="7895"/>
    <s v="SP21"/>
    <s v="P20"/>
    <s v="G6"/>
    <x v="105"/>
    <x v="2117"/>
    <n v="1044"/>
    <x v="1"/>
    <s v="Camilla Castle"/>
    <n v="2024"/>
    <m/>
    <n v="2.76"/>
    <n v="2881.4399999999996"/>
    <x v="2661"/>
  </r>
  <r>
    <x v="7896"/>
    <s v="SP21"/>
    <s v="P21"/>
    <s v="G1"/>
    <x v="16"/>
    <x v="3440"/>
    <n v="921"/>
    <x v="1"/>
    <s v="Camilla Castle"/>
    <n v="2024"/>
    <m/>
    <n v="3.32"/>
    <n v="3057.72"/>
    <x v="7781"/>
  </r>
  <r>
    <x v="7897"/>
    <s v="SP21"/>
    <s v="P21"/>
    <s v="G1"/>
    <x v="235"/>
    <x v="1839"/>
    <n v="795"/>
    <x v="0"/>
    <s v="Camilla Castle"/>
    <n v="2023"/>
    <m/>
    <n v="3.32"/>
    <n v="2639.4"/>
    <x v="7782"/>
  </r>
  <r>
    <x v="7898"/>
    <s v="SP21"/>
    <s v="P21"/>
    <s v="G2"/>
    <x v="208"/>
    <x v="1119"/>
    <n v="29"/>
    <x v="0"/>
    <s v="Camilla Castle"/>
    <n v="2023"/>
    <m/>
    <n v="3.32"/>
    <n v="96.28"/>
    <x v="7783"/>
  </r>
  <r>
    <x v="7899"/>
    <s v="SP21"/>
    <s v="P22"/>
    <s v="G3"/>
    <x v="45"/>
    <x v="1739"/>
    <n v="280"/>
    <x v="0"/>
    <s v="Camilla Castle"/>
    <n v="2023"/>
    <m/>
    <n v="2.65"/>
    <n v="742"/>
    <x v="7784"/>
  </r>
  <r>
    <x v="7900"/>
    <s v="SP21"/>
    <s v="P22"/>
    <s v="G5"/>
    <x v="121"/>
    <x v="2227"/>
    <n v="427"/>
    <x v="0"/>
    <s v="Camilla Castle"/>
    <n v="2023"/>
    <m/>
    <n v="2.65"/>
    <n v="1131.55"/>
    <x v="7785"/>
  </r>
  <r>
    <x v="7901"/>
    <s v="SP21"/>
    <s v="P22"/>
    <s v="G6"/>
    <x v="152"/>
    <x v="4269"/>
    <n v="579"/>
    <x v="0"/>
    <s v="Camilla Castle"/>
    <n v="2023"/>
    <m/>
    <n v="2.65"/>
    <n v="1534.35"/>
    <x v="7786"/>
  </r>
  <r>
    <x v="7902"/>
    <s v="SP21"/>
    <s v="P22"/>
    <s v="G6"/>
    <x v="32"/>
    <x v="1094"/>
    <n v="335"/>
    <x v="0"/>
    <s v="Camilla Castle"/>
    <n v="2024"/>
    <m/>
    <n v="2.65"/>
    <n v="887.75"/>
    <x v="7787"/>
  </r>
  <r>
    <x v="7903"/>
    <s v="SP21"/>
    <s v="P22"/>
    <s v="G6"/>
    <x v="399"/>
    <x v="2229"/>
    <n v="484"/>
    <x v="0"/>
    <s v="Camilla Castle"/>
    <n v="2023"/>
    <m/>
    <n v="2.65"/>
    <n v="1282.5999999999999"/>
    <x v="7788"/>
  </r>
  <r>
    <x v="7904"/>
    <s v="SP21"/>
    <s v="P22"/>
    <s v="G4"/>
    <x v="205"/>
    <x v="984"/>
    <n v="537"/>
    <x v="0"/>
    <s v="Camilla Castle"/>
    <n v="2024"/>
    <m/>
    <n v="2.65"/>
    <n v="1423.05"/>
    <x v="7789"/>
  </r>
  <r>
    <x v="7905"/>
    <m/>
    <s v="P22"/>
    <s v="G4"/>
    <x v="205"/>
    <x v="984"/>
    <n v="537"/>
    <x v="0"/>
    <e v="#N/A"/>
    <n v="2024"/>
    <m/>
    <n v="2.65"/>
    <n v="1423.05"/>
    <x v="77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Barr Faughny"/>
    <x v="0"/>
    <s v="https://files.chandoo.org/pbix/img/circle/men-46.png"/>
    <s v="SP01"/>
  </r>
  <r>
    <s v="Dennison Crosswaite"/>
    <x v="0"/>
    <s v="https://files.chandoo.org/pbix/img/circle/men-10.png"/>
    <s v="SP02"/>
  </r>
  <r>
    <s v="Gunar Cockshoot"/>
    <x v="0"/>
    <s v="https://files.chandoo.org/pbix/img/circle/men-8.png"/>
    <s v="SP03"/>
  </r>
  <r>
    <s v="Curtice Advani"/>
    <x v="1"/>
    <s v="https://files.chandoo.org/pbix/img/circle/men-30.png"/>
    <s v="SP04"/>
  </r>
  <r>
    <s v="Kaine Padly"/>
    <x v="1"/>
    <s v="https://files.chandoo.org/pbix/img/circle/men-80.png"/>
    <s v="SP05"/>
  </r>
  <r>
    <s v="Ches Bonnell"/>
    <x v="1"/>
    <s v="https://files.chandoo.org/pbix/img/circle/men-74.png"/>
    <s v="SP06"/>
  </r>
  <r>
    <s v="Brien Boise"/>
    <x v="1"/>
    <s v="https://files.chandoo.org/pbix/img/circle/men-22.png"/>
    <s v="SP07"/>
  </r>
  <r>
    <s v="Husein Augar"/>
    <x v="1"/>
    <s v="https://files.chandoo.org/pbix/img/circle/men-94.png"/>
    <s v="SP08"/>
  </r>
  <r>
    <s v="Beverie Moffet"/>
    <x v="2"/>
    <s v="https://files.chandoo.org/pbix/img/circle/men-61.png"/>
    <s v="SP09"/>
  </r>
  <r>
    <s v="Oby Sorrel"/>
    <x v="2"/>
    <s v="https://files.chandoo.org/pbix/img/circle/men-17.png"/>
    <s v="SP10"/>
  </r>
  <r>
    <s v="Wilone O'Kielt"/>
    <x v="0"/>
    <s v="https://files.chandoo.org/pbix/img/circle/men-28.png"/>
    <s v="SP11"/>
  </r>
  <r>
    <s v="Gigi Bohling"/>
    <x v="0"/>
    <s v="https://files.chandoo.org/pbix/img/circle/women-58.png"/>
    <s v="SP12"/>
  </r>
  <r>
    <s v="Andria Kimpton"/>
    <x v="1"/>
    <s v="https://files.chandoo.org/pbix/img/circle/women-81.png"/>
    <s v="SP13"/>
  </r>
  <r>
    <s v="Karlen McCaffrey"/>
    <x v="1"/>
    <s v="https://files.chandoo.org/pbix/img/circle/women-33.png"/>
    <s v="SP14"/>
  </r>
  <r>
    <s v="Jan Morforth"/>
    <x v="0"/>
    <s v="https://files.chandoo.org/pbix/img/circle/women-89.png"/>
    <s v="SP15"/>
  </r>
  <r>
    <s v="Dotty Strutley"/>
    <x v="2"/>
    <s v="https://files.chandoo.org/pbix/img/circle/women-4.png"/>
    <s v="SP16"/>
  </r>
  <r>
    <s v="Kelci Walkden"/>
    <x v="2"/>
    <s v="https://files.chandoo.org/pbix/img/circle/women-59.png"/>
    <s v="SP17"/>
  </r>
  <r>
    <s v="Marney O'Breen"/>
    <x v="2"/>
    <s v="https://files.chandoo.org/pbix/img/circle/women-6.png"/>
    <s v="SP18"/>
  </r>
  <r>
    <s v="Rafaelita Blaksland"/>
    <x v="2"/>
    <s v="https://files.chandoo.org/pbix/img/circle/women-55.png"/>
    <s v="SP19"/>
  </r>
  <r>
    <s v="Madelene Upcott"/>
    <x v="2"/>
    <s v="https://files.chandoo.org/pbix/img/circle/women-60.png"/>
    <s v="SP20"/>
  </r>
  <r>
    <s v="Camilla Castle"/>
    <x v="3"/>
    <s v="https://files.chandoo.org/pbix/img/circle/women-7.png"/>
    <s v="SP21"/>
  </r>
  <r>
    <s v="Jehu Rudeforth"/>
    <x v="3"/>
    <s v="https://files.chandoo.org/pbix/img/circle/women-21.png"/>
    <s v="SP22"/>
  </r>
  <r>
    <s v="Mallorie Waber"/>
    <x v="3"/>
    <s v="https://files.chandoo.org/pbix/img/circle/men-27.png"/>
    <s v="SP23"/>
  </r>
  <r>
    <s v="Van Tuxwell"/>
    <x v="3"/>
    <s v="https://files.chandoo.org/pbix/img/circle/men-52.png"/>
    <s v="SP24"/>
  </r>
  <r>
    <s v="Roddy Speechley"/>
    <x v="3"/>
    <s v="https://files.chandoo.org/pbix/img/circle/men-57.png"/>
    <s v="SP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9A86E4-0C46-4A01-A3C5-6EEDD0097458}"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7">
    <pivotField showAll="0"/>
    <pivotField showAll="0"/>
    <pivotField showAll="0"/>
    <pivotField showAll="0"/>
    <pivotField numFmtId="15"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showAll="0"/>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h="1" sd="0" x="1"/>
        <item sd="0" x="2"/>
        <item h="1" sd="0" x="3"/>
        <item t="default"/>
      </items>
    </pivotField>
  </pivotFields>
  <rowFields count="1">
    <field x="16"/>
  </rowFields>
  <rowItems count="2">
    <i>
      <x v="2"/>
    </i>
    <i t="grand">
      <x/>
    </i>
  </rowItems>
  <colItems count="1">
    <i/>
  </colItems>
  <dataFields count="1">
    <dataField name="Sum of Box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EE564-86B1-4F0B-8EE2-DDDB30DA579D}" name="PivotTable12" cacheId="15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Boxes"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988055-B511-46D2-ABE3-BC59259B6C2A}" name="PivotTable14" cacheId="14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1"/>
    </i>
    <i>
      <x v="3"/>
    </i>
    <i>
      <x v="4"/>
    </i>
    <i t="grand">
      <x/>
    </i>
  </rowItems>
  <colItems count="1">
    <i/>
  </colItems>
  <dataFields count="1">
    <dataField name="Sum of Boxes"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A8F585-840E-4A55-BA16-DDC359DE242B}" name="PivotTable1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showAll="0"/>
    <pivotField showAll="0"/>
    <pivotField showAll="0"/>
    <pivotField numFmtId="15"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h="1" x="0"/>
        <item h="1" x="1"/>
        <item x="2"/>
        <item h="1"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AD95D2-700C-4336-818A-2BD1D45A03EC}" name="PivotTable32" cacheId="14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9" firstHeaderRow="1" firstDataRow="1" firstDataCol="1"/>
  <pivotFields count="4">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2"/>
    <field x="0"/>
  </rowFields>
  <rowItems count="26">
    <i>
      <x/>
    </i>
    <i r="1">
      <x/>
    </i>
    <i r="1">
      <x v="1"/>
    </i>
    <i r="1">
      <x v="2"/>
    </i>
    <i r="1">
      <x v="3"/>
    </i>
    <i r="1">
      <x v="4"/>
    </i>
    <i r="1">
      <x v="5"/>
    </i>
    <i r="1">
      <x v="6"/>
    </i>
    <i r="1">
      <x v="7"/>
    </i>
    <i r="1">
      <x v="8"/>
    </i>
    <i r="1">
      <x v="9"/>
    </i>
    <i r="1">
      <x v="10"/>
    </i>
    <i>
      <x v="1"/>
    </i>
    <i r="1">
      <x v="11"/>
    </i>
    <i r="1">
      <x v="12"/>
    </i>
    <i r="1">
      <x v="13"/>
    </i>
    <i r="1">
      <x v="14"/>
    </i>
    <i r="1">
      <x v="15"/>
    </i>
    <i r="1">
      <x v="16"/>
    </i>
    <i r="1">
      <x v="17"/>
    </i>
    <i>
      <x v="2"/>
    </i>
    <i r="1">
      <x v="18"/>
    </i>
    <i r="1">
      <x v="19"/>
    </i>
    <i r="1">
      <x v="20"/>
    </i>
    <i r="1">
      <x v="21"/>
    </i>
    <i t="grand">
      <x/>
    </i>
  </rowItems>
  <colItems count="1">
    <i/>
  </colItems>
  <dataFields count="1">
    <dataField name="Sum of Boxes"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3DA237-AF37-4E3C-8621-FA09FAA0C2D8}" name="PivotTable3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7">
    <pivotField showAll="0"/>
    <pivotField showAll="0"/>
    <pivotField showAll="0"/>
    <pivotField showAll="0"/>
    <pivotField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h="1" x="0"/>
        <item h="1" x="1"/>
        <item x="2"/>
        <item h="1"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B112D2-07AF-41D5-895A-8F036BA6B97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B20" firstHeaderRow="1" firstDataRow="1" firstDataCol="1"/>
  <pivotFields count="17">
    <pivotField showAll="0"/>
    <pivotField showAll="0"/>
    <pivotField showAll="0"/>
    <pivotField showAll="0"/>
    <pivotField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dataField="1"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h="1" sd="0" x="0"/>
        <item h="1" sd="0" x="1"/>
        <item sd="0" x="2"/>
        <item h="1" sd="0" x="3"/>
      </items>
    </pivotField>
  </pivotFields>
  <rowFields count="1">
    <field x="14"/>
  </rowFields>
  <rowItems count="11">
    <i>
      <x v="1"/>
    </i>
    <i>
      <x v="2"/>
    </i>
    <i>
      <x v="3"/>
    </i>
    <i>
      <x v="4"/>
    </i>
    <i>
      <x v="5"/>
    </i>
    <i>
      <x v="6"/>
    </i>
    <i>
      <x v="7"/>
    </i>
    <i>
      <x v="8"/>
    </i>
    <i>
      <x v="9"/>
    </i>
    <i>
      <x v="10"/>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29BC21-015A-46C8-B6D7-7D1C840E973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17">
    <pivotField showAll="0"/>
    <pivotField showAll="0"/>
    <pivotField showAll="0"/>
    <pivotField showAll="0"/>
    <pivotField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dataField="1"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h="1" sd="0" x="0"/>
        <item h="1" sd="0" x="1"/>
        <item sd="0" x="2"/>
        <item h="1" sd="0" x="3"/>
      </items>
    </pivotField>
  </pivotFields>
  <rowFields count="1">
    <field x="16"/>
  </rowFields>
  <rowItems count="2">
    <i>
      <x v="2"/>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DB7687-4B9B-4F43-A241-2BD8A66D7CA8}" name="PivotTable10" cacheId="15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8:C4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Boxes"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people].[Sales_person].&amp;[Camilla Cast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s]"/>
        <x15:activeTabTopLevelEntity name="[people]"/>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28A57F-FF51-48C3-BAC3-A822A33A993E}" name="PivotTable9" cacheId="158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25:G27"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Amount"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people].[Sales_person].&amp;[Camilla Cast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D7F74C-8993-4720-B7C5-781C5A681D67}" name="PivotTable8" cacheId="15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B3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Status" fld="1" subtotal="count" baseField="0" baseItem="0"/>
  </dataFields>
  <chartFormats count="1">
    <chartFormat chart="3"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people].[Sales_person].&amp;[Camilla Cast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4CB910-7CDB-477C-AE0E-FEF7BF1CFCE1}" name="PivotTable7" cacheId="15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0"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Team" fld="1" subtotal="count" baseField="0" baseItem="0"/>
  </dataFields>
  <pivotHierarchies count="39">
    <pivotHierarchy dragToData="1"/>
    <pivotHierarchy dragToData="1"/>
    <pivotHierarchy dragToData="1"/>
    <pivotHierarchy multipleItemSelectionAllowed="1" dragToData="1">
      <members count="1" level="1">
        <member name="[people].[Sales_person].&amp;[Camilla Cast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3DCFFF-0E45-41FD-8003-0A1F481B659D}" name="PivotTable6" cacheId="15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Amount"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multipleItemSelectionAllowed="1" dragToData="1">
      <members count="1" level="1">
        <member name="[people].[Sales_person].&amp;[Camilla Cast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ED0CE9-8437-45C1-A494-B9482EFC7717}"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4:D71" firstHeaderRow="1" firstDataRow="1" firstDataCol="0"/>
  <pivotFields count="17">
    <pivotField showAll="0"/>
    <pivotField showAll="0"/>
    <pivotField showAll="0"/>
    <pivotField showAll="0"/>
    <pivotField numFmtId="15"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h="1" x="0"/>
        <item h="1" x="1"/>
        <item x="2"/>
        <item h="1"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97D322B-FF53-49F2-A466-92A89BB965CF}"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B24:D36" firstHeaderRow="0" firstDataRow="1" firstDataCol="1"/>
  <pivotFields count="17">
    <pivotField showAll="0"/>
    <pivotField showAll="0"/>
    <pivotField showAll="0"/>
    <pivotField showAll="0"/>
    <pivotField numFmtId="15"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dataField="1"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h="1" sd="0" x="0"/>
        <item h="1" x="1"/>
        <item x="2"/>
        <item h="1" sd="0" x="3"/>
      </items>
    </pivotField>
  </pivotFields>
  <rowFields count="2">
    <field x="16"/>
    <field x="14"/>
  </rowFields>
  <rowItems count="12">
    <i>
      <x v="2"/>
    </i>
    <i r="1">
      <x v="1"/>
    </i>
    <i r="1">
      <x v="2"/>
    </i>
    <i r="1">
      <x v="3"/>
    </i>
    <i r="1">
      <x v="4"/>
    </i>
    <i r="1">
      <x v="5"/>
    </i>
    <i r="1">
      <x v="6"/>
    </i>
    <i r="1">
      <x v="7"/>
    </i>
    <i r="1">
      <x v="8"/>
    </i>
    <i r="1">
      <x v="9"/>
    </i>
    <i r="1">
      <x v="10"/>
    </i>
    <i t="grand">
      <x/>
    </i>
  </rowItems>
  <colFields count="1">
    <field x="-2"/>
  </colFields>
  <colItems count="2">
    <i>
      <x/>
    </i>
    <i i="1">
      <x v="1"/>
    </i>
  </colItems>
  <dataFields count="2">
    <dataField name="Total Boxes Sold" fld="6" baseField="11" baseItem="1"/>
    <dataField name="Total Sum" fld="5"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027115C-3FF8-413B-8D49-A1F0C6919DE1}"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11:D16" firstHeaderRow="1" firstDataRow="1" firstDataCol="1"/>
  <pivotFields count="17">
    <pivotField showAll="0"/>
    <pivotField showAll="0"/>
    <pivotField showAll="0"/>
    <pivotField showAll="0"/>
    <pivotField numFmtId="15"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dataField="1" showAll="0"/>
    <pivotField showAll="0"/>
    <pivotField axis="axisRow" showAll="0">
      <items count="5">
        <item x="3"/>
        <item x="0"/>
        <item x="2"/>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h="1" x="0"/>
        <item h="1" x="1"/>
        <item x="2"/>
        <item h="1" x="3"/>
        <item t="default"/>
      </items>
    </pivotField>
  </pivotFields>
  <rowFields count="1">
    <field x="7"/>
  </rowFields>
  <rowItems count="5">
    <i>
      <x/>
    </i>
    <i>
      <x v="1"/>
    </i>
    <i>
      <x v="2"/>
    </i>
    <i>
      <x v="3"/>
    </i>
    <i t="grand">
      <x/>
    </i>
  </rowItems>
  <colItems count="1">
    <i/>
  </colItems>
  <dataFields count="1">
    <dataField name="Average of Amount" fld="5" subtotal="average" baseField="7" baseItem="0"/>
  </dataFields>
  <chartFormats count="6">
    <chartFormat chart="0"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 chart="6" format="12">
      <pivotArea type="data" outline="0" fieldPosition="0">
        <references count="2">
          <reference field="4294967294" count="1" selected="0">
            <x v="0"/>
          </reference>
          <reference field="7" count="1" selected="0">
            <x v="1"/>
          </reference>
        </references>
      </pivotArea>
    </chartFormat>
    <chartFormat chart="6" format="13">
      <pivotArea type="data" outline="0" fieldPosition="0">
        <references count="2">
          <reference field="4294967294" count="1" selected="0">
            <x v="0"/>
          </reference>
          <reference field="7" count="1" selected="0">
            <x v="2"/>
          </reference>
        </references>
      </pivotArea>
    </chartFormat>
    <chartFormat chart="6"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5003782-CBDA-4AEA-90EC-3B7700A71B9D}"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12:A5802" firstHeaderRow="1" firstDataRow="1" firstDataCol="1"/>
  <pivotFields count="17">
    <pivotField showAll="0"/>
    <pivotField showAll="0"/>
    <pivotField showAll="0"/>
    <pivotField showAll="0"/>
    <pivotField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axis="axisRow" showAll="0">
      <items count="4271">
        <item x="0"/>
        <item x="3251"/>
        <item x="1647"/>
        <item x="1997"/>
        <item x="3446"/>
        <item x="2350"/>
        <item x="3916"/>
        <item x="3021"/>
        <item x="1930"/>
        <item x="2362"/>
        <item x="3208"/>
        <item x="703"/>
        <item x="23"/>
        <item x="2751"/>
        <item x="1729"/>
        <item x="3259"/>
        <item x="3205"/>
        <item x="919"/>
        <item x="2912"/>
        <item x="3269"/>
        <item x="2440"/>
        <item x="1668"/>
        <item x="1036"/>
        <item x="3787"/>
        <item x="54"/>
        <item x="2199"/>
        <item x="2706"/>
        <item x="2246"/>
        <item x="3693"/>
        <item x="3960"/>
        <item x="1066"/>
        <item x="1899"/>
        <item x="44"/>
        <item x="1938"/>
        <item x="2717"/>
        <item x="3901"/>
        <item x="2799"/>
        <item x="2465"/>
        <item x="1654"/>
        <item x="1320"/>
        <item x="2946"/>
        <item x="2345"/>
        <item x="2109"/>
        <item x="1586"/>
        <item x="1517"/>
        <item x="3687"/>
        <item x="613"/>
        <item x="1038"/>
        <item x="989"/>
        <item x="840"/>
        <item x="359"/>
        <item x="3436"/>
        <item x="3138"/>
        <item x="3817"/>
        <item x="3844"/>
        <item x="1735"/>
        <item x="2419"/>
        <item x="2973"/>
        <item x="1427"/>
        <item x="12"/>
        <item x="4181"/>
        <item x="3062"/>
        <item x="2320"/>
        <item x="2772"/>
        <item x="2459"/>
        <item x="1478"/>
        <item x="1263"/>
        <item x="1488"/>
        <item x="3159"/>
        <item x="1625"/>
        <item x="3459"/>
        <item x="2523"/>
        <item x="1410"/>
        <item x="539"/>
        <item x="4190"/>
        <item x="1120"/>
        <item x="2536"/>
        <item x="1658"/>
        <item x="1123"/>
        <item x="1116"/>
        <item x="3186"/>
        <item x="835"/>
        <item x="1088"/>
        <item x="2678"/>
        <item x="672"/>
        <item x="1219"/>
        <item x="3260"/>
        <item x="3369"/>
        <item x="86"/>
        <item x="4169"/>
        <item x="4023"/>
        <item x="1604"/>
        <item x="666"/>
        <item x="2248"/>
        <item x="3535"/>
        <item x="1444"/>
        <item x="3097"/>
        <item x="1317"/>
        <item x="1736"/>
        <item x="1119"/>
        <item x="2072"/>
        <item x="724"/>
        <item x="2577"/>
        <item x="1472"/>
        <item x="1153"/>
        <item x="3483"/>
        <item x="144"/>
        <item x="2315"/>
        <item x="608"/>
        <item x="3648"/>
        <item x="3048"/>
        <item x="1302"/>
        <item x="3548"/>
        <item x="2134"/>
        <item x="1236"/>
        <item x="2131"/>
        <item x="1161"/>
        <item x="32"/>
        <item x="2868"/>
        <item x="481"/>
        <item x="24"/>
        <item x="967"/>
        <item x="1223"/>
        <item x="3070"/>
        <item x="3740"/>
        <item x="276"/>
        <item x="801"/>
        <item x="446"/>
        <item x="2533"/>
        <item x="2584"/>
        <item x="800"/>
        <item x="3755"/>
        <item x="3349"/>
        <item x="923"/>
        <item x="3353"/>
        <item x="2209"/>
        <item x="2007"/>
        <item x="510"/>
        <item x="1825"/>
        <item x="2162"/>
        <item x="494"/>
        <item x="3880"/>
        <item x="1687"/>
        <item x="2738"/>
        <item x="655"/>
        <item x="3351"/>
        <item x="2382"/>
        <item x="3723"/>
        <item x="4096"/>
        <item x="1433"/>
        <item x="265"/>
        <item x="3211"/>
        <item x="3183"/>
        <item x="2770"/>
        <item x="3127"/>
        <item x="2142"/>
        <item x="2824"/>
        <item x="1854"/>
        <item x="2522"/>
        <item x="61"/>
        <item x="959"/>
        <item x="3632"/>
        <item x="247"/>
        <item x="1021"/>
        <item x="2514"/>
        <item x="4007"/>
        <item x="3418"/>
        <item x="350"/>
        <item x="3840"/>
        <item x="2823"/>
        <item x="2600"/>
        <item x="1849"/>
        <item x="1385"/>
        <item x="1996"/>
        <item x="2623"/>
        <item x="1733"/>
        <item x="3881"/>
        <item x="1552"/>
        <item x="1476"/>
        <item x="2371"/>
        <item x="1934"/>
        <item x="3388"/>
        <item x="1755"/>
        <item x="903"/>
        <item x="18"/>
        <item x="1285"/>
        <item x="223"/>
        <item x="521"/>
        <item x="1616"/>
        <item x="3950"/>
        <item x="2170"/>
        <item x="1124"/>
        <item x="2207"/>
        <item x="5"/>
        <item x="1781"/>
        <item x="340"/>
        <item x="3199"/>
        <item x="1135"/>
        <item x="486"/>
        <item x="3178"/>
        <item x="534"/>
        <item x="1326"/>
        <item x="423"/>
        <item x="743"/>
        <item x="2187"/>
        <item x="1468"/>
        <item x="749"/>
        <item x="2809"/>
        <item x="1953"/>
        <item x="1937"/>
        <item x="2589"/>
        <item x="2816"/>
        <item x="3300"/>
        <item x="924"/>
        <item x="453"/>
        <item x="1008"/>
        <item x="58"/>
        <item x="49"/>
        <item x="3818"/>
        <item x="2941"/>
        <item x="2953"/>
        <item x="933"/>
        <item x="2049"/>
        <item x="4103"/>
        <item x="378"/>
        <item x="2241"/>
        <item x="3703"/>
        <item x="2719"/>
        <item x="2630"/>
        <item x="2822"/>
        <item x="3405"/>
        <item x="146"/>
        <item x="3272"/>
        <item x="3638"/>
        <item x="441"/>
        <item x="2499"/>
        <item x="2279"/>
        <item x="875"/>
        <item x="3268"/>
        <item x="353"/>
        <item x="2957"/>
        <item x="978"/>
        <item x="1967"/>
        <item x="2258"/>
        <item x="3224"/>
        <item x="1130"/>
        <item x="3688"/>
        <item x="1412"/>
        <item x="496"/>
        <item x="382"/>
        <item x="4141"/>
        <item x="2090"/>
        <item x="433"/>
        <item x="83"/>
        <item x="2636"/>
        <item x="2022"/>
        <item x="1279"/>
        <item x="284"/>
        <item x="2709"/>
        <item x="3765"/>
        <item x="1118"/>
        <item x="3257"/>
        <item x="509"/>
        <item x="1806"/>
        <item x="3350"/>
        <item x="1545"/>
        <item x="727"/>
        <item x="143"/>
        <item x="1200"/>
        <item x="3512"/>
        <item x="4033"/>
        <item x="2355"/>
        <item x="987"/>
        <item x="1611"/>
        <item x="2861"/>
        <item x="587"/>
        <item x="1002"/>
        <item x="1775"/>
        <item x="133"/>
        <item x="3729"/>
        <item x="1628"/>
        <item x="40"/>
        <item x="1481"/>
        <item x="732"/>
        <item x="929"/>
        <item x="3304"/>
        <item x="3672"/>
        <item x="3627"/>
        <item x="200"/>
        <item x="272"/>
        <item x="3299"/>
        <item x="2450"/>
        <item x="3090"/>
        <item x="3514"/>
        <item x="1912"/>
        <item x="3290"/>
        <item x="84"/>
        <item x="837"/>
        <item x="279"/>
        <item x="2488"/>
        <item x="2688"/>
        <item x="4004"/>
        <item x="2928"/>
        <item x="3034"/>
        <item x="886"/>
        <item x="1339"/>
        <item x="2108"/>
        <item x="3333"/>
        <item x="2677"/>
        <item x="1562"/>
        <item x="184"/>
        <item x="4131"/>
        <item x="153"/>
        <item x="2003"/>
        <item x="384"/>
        <item x="103"/>
        <item x="1913"/>
        <item x="2292"/>
        <item x="2788"/>
        <item x="242"/>
        <item x="181"/>
        <item x="1143"/>
        <item x="1878"/>
        <item x="3511"/>
        <item x="3471"/>
        <item x="4114"/>
        <item x="1925"/>
        <item x="3873"/>
        <item x="88"/>
        <item x="704"/>
        <item x="2247"/>
        <item x="2791"/>
        <item x="2629"/>
        <item x="614"/>
        <item x="492"/>
        <item x="1117"/>
        <item x="766"/>
        <item x="1548"/>
        <item x="3203"/>
        <item x="808"/>
        <item x="4142"/>
        <item x="81"/>
        <item x="1828"/>
        <item x="1960"/>
        <item x="264"/>
        <item x="3842"/>
        <item x="4048"/>
        <item x="513"/>
        <item x="2634"/>
        <item x="3309"/>
        <item x="1578"/>
        <item x="1500"/>
        <item x="3263"/>
        <item x="3630"/>
        <item x="3450"/>
        <item x="3526"/>
        <item x="2836"/>
        <item x="3144"/>
        <item x="3846"/>
        <item x="1769"/>
        <item x="3849"/>
        <item x="3053"/>
        <item x="2421"/>
        <item x="1757"/>
        <item x="2001"/>
        <item x="4063"/>
        <item x="1473"/>
        <item x="689"/>
        <item x="3679"/>
        <item x="2731"/>
        <item x="1624"/>
        <item x="74"/>
        <item x="3345"/>
        <item x="410"/>
        <item x="3386"/>
        <item x="1230"/>
        <item x="4123"/>
        <item x="4039"/>
        <item x="117"/>
        <item x="1814"/>
        <item x="101"/>
        <item x="3423"/>
        <item x="2939"/>
        <item x="132"/>
        <item x="6"/>
        <item x="2797"/>
        <item x="163"/>
        <item x="258"/>
        <item x="73"/>
        <item x="3181"/>
        <item x="1641"/>
        <item x="4036"/>
        <item x="2550"/>
        <item x="2115"/>
        <item x="4093"/>
        <item x="3923"/>
        <item x="4117"/>
        <item x="409"/>
        <item x="2024"/>
        <item x="3587"/>
        <item x="2324"/>
        <item x="1547"/>
        <item x="3202"/>
        <item x="3949"/>
        <item x="236"/>
        <item x="3650"/>
        <item x="1638"/>
        <item x="1474"/>
        <item x="1028"/>
        <item x="511"/>
        <item x="461"/>
        <item x="1300"/>
        <item x="1388"/>
        <item x="1568"/>
        <item x="4260"/>
        <item x="3959"/>
        <item x="2513"/>
        <item x="2771"/>
        <item x="316"/>
        <item x="2185"/>
        <item x="867"/>
        <item x="964"/>
        <item x="3503"/>
        <item x="921"/>
        <item x="673"/>
        <item x="3000"/>
        <item x="2773"/>
        <item x="13"/>
        <item x="2236"/>
        <item x="2286"/>
        <item x="540"/>
        <item x="114"/>
        <item x="248"/>
        <item x="2399"/>
        <item x="3915"/>
        <item x="1222"/>
        <item x="3828"/>
        <item x="2670"/>
        <item x="3482"/>
        <item x="2711"/>
        <item x="3283"/>
        <item x="2033"/>
        <item x="3598"/>
        <item x="2171"/>
        <item x="3937"/>
        <item x="1023"/>
        <item x="3337"/>
        <item x="1968"/>
        <item x="1588"/>
        <item x="2956"/>
        <item x="2368"/>
        <item x="1553"/>
        <item x="475"/>
        <item x="1134"/>
        <item x="2819"/>
        <item x="1198"/>
        <item x="1352"/>
        <item x="373"/>
        <item x="893"/>
        <item x="2698"/>
        <item x="1267"/>
        <item x="615"/>
        <item x="1521"/>
        <item x="2936"/>
        <item x="477"/>
        <item x="1576"/>
        <item x="2500"/>
        <item x="3891"/>
        <item x="519"/>
        <item x="2104"/>
        <item x="3677"/>
        <item x="1618"/>
        <item x="1379"/>
        <item x="1607"/>
        <item x="2834"/>
        <item x="4166"/>
        <item x="2562"/>
        <item x="1415"/>
        <item x="1042"/>
        <item x="1863"/>
        <item x="1158"/>
        <item x="1156"/>
        <item x="2043"/>
        <item x="588"/>
        <item x="3875"/>
        <item x="3443"/>
        <item x="125"/>
        <item x="505"/>
        <item x="2594"/>
        <item x="4125"/>
        <item x="1819"/>
        <item x="2456"/>
        <item x="254"/>
        <item x="448"/>
        <item x="2082"/>
        <item x="3771"/>
        <item x="3633"/>
        <item x="1457"/>
        <item x="22"/>
        <item x="1786"/>
        <item x="622"/>
        <item x="2154"/>
        <item x="113"/>
        <item x="1947"/>
        <item x="2070"/>
        <item x="904"/>
        <item x="2453"/>
        <item x="394"/>
        <item x="621"/>
        <item x="3570"/>
        <item x="600"/>
        <item x="1122"/>
        <item x="352"/>
        <item x="1413"/>
        <item x="2991"/>
        <item x="746"/>
        <item x="456"/>
        <item x="2503"/>
        <item x="3773"/>
        <item x="3714"/>
        <item x="678"/>
        <item x="4134"/>
        <item x="187"/>
        <item x="1359"/>
        <item x="3721"/>
        <item x="861"/>
        <item x="768"/>
        <item x="1605"/>
        <item x="112"/>
        <item x="696"/>
        <item x="3150"/>
        <item x="609"/>
        <item x="4139"/>
        <item x="797"/>
        <item x="1889"/>
        <item x="3706"/>
        <item x="1772"/>
        <item x="2312"/>
        <item x="3315"/>
        <item x="4122"/>
        <item x="1818"/>
        <item x="71"/>
        <item x="1138"/>
        <item x="3582"/>
        <item x="2570"/>
        <item x="2367"/>
        <item x="736"/>
        <item x="3475"/>
        <item x="1077"/>
        <item x="1487"/>
        <item x="4186"/>
        <item x="1632"/>
        <item x="524"/>
        <item x="3432"/>
        <item x="2806"/>
        <item x="2571"/>
        <item x="4263"/>
        <item x="3726"/>
        <item x="1058"/>
        <item x="3361"/>
        <item x="3069"/>
        <item x="131"/>
        <item x="3026"/>
        <item x="2516"/>
        <item x="853"/>
        <item x="3770"/>
        <item x="1767"/>
        <item x="2342"/>
        <item x="1766"/>
        <item x="148"/>
        <item x="1722"/>
        <item x="593"/>
        <item x="1171"/>
        <item x="161"/>
        <item x="1060"/>
        <item x="1821"/>
        <item x="2407"/>
        <item x="414"/>
        <item x="581"/>
        <item x="2274"/>
        <item x="2476"/>
        <item x="3457"/>
        <item x="3063"/>
        <item x="3275"/>
        <item x="1645"/>
        <item x="2945"/>
        <item x="1208"/>
        <item x="2549"/>
        <item x="3158"/>
        <item x="2679"/>
        <item x="3206"/>
        <item x="3305"/>
        <item x="889"/>
        <item x="2979"/>
        <item x="1556"/>
        <item x="3166"/>
        <item x="3830"/>
        <item x="858"/>
        <item x="892"/>
        <item x="679"/>
        <item x="69"/>
        <item x="4136"/>
        <item x="30"/>
        <item x="429"/>
        <item x="3767"/>
        <item x="2885"/>
        <item x="838"/>
        <item x="3327"/>
        <item x="1031"/>
        <item x="415"/>
        <item x="2397"/>
        <item x="1162"/>
        <item x="3816"/>
        <item x="231"/>
        <item x="330"/>
        <item x="4087"/>
        <item x="3751"/>
        <item x="3737"/>
        <item x="3476"/>
        <item x="2129"/>
        <item x="2878"/>
        <item x="4172"/>
        <item x="3234"/>
        <item x="2196"/>
        <item x="3348"/>
        <item x="735"/>
        <item x="1998"/>
        <item x="2268"/>
        <item x="1928"/>
        <item x="1071"/>
        <item x="2854"/>
        <item x="2067"/>
        <item x="2428"/>
        <item x="4183"/>
        <item x="3191"/>
        <item x="2538"/>
        <item x="1989"/>
        <item x="3009"/>
        <item x="3192"/>
        <item x="1848"/>
        <item x="2251"/>
        <item x="341"/>
        <item x="3978"/>
        <item x="2287"/>
        <item x="2846"/>
        <item x="554"/>
        <item x="1897"/>
        <item x="1564"/>
        <item x="2835"/>
        <item x="3160"/>
        <item x="3491"/>
        <item x="4100"/>
        <item x="3981"/>
        <item x="3980"/>
        <item x="499"/>
        <item x="1184"/>
        <item x="729"/>
        <item x="1762"/>
        <item x="3393"/>
        <item x="1713"/>
        <item x="2744"/>
        <item x="2461"/>
        <item x="2801"/>
        <item x="170"/>
        <item x="4135"/>
        <item x="557"/>
        <item x="439"/>
        <item x="2458"/>
        <item x="523"/>
        <item x="3715"/>
        <item x="2332"/>
        <item x="1785"/>
        <item x="291"/>
        <item x="3876"/>
        <item x="3686"/>
        <item x="1776"/>
        <item x="1793"/>
        <item x="1328"/>
        <item x="2927"/>
        <item x="1110"/>
        <item x="3146"/>
        <item x="2734"/>
        <item x="3690"/>
        <item x="1633"/>
        <item x="774"/>
        <item x="497"/>
        <item x="1909"/>
        <item x="4185"/>
        <item x="2088"/>
        <item x="1242"/>
        <item x="1558"/>
        <item x="3115"/>
        <item x="1394"/>
        <item x="292"/>
        <item x="620"/>
        <item x="1304"/>
        <item x="3"/>
        <item x="1815"/>
        <item x="1254"/>
        <item x="2843"/>
        <item x="833"/>
        <item x="1356"/>
        <item x="3510"/>
        <item x="305"/>
        <item x="2548"/>
        <item x="718"/>
        <item x="3699"/>
        <item x="1417"/>
        <item x="3856"/>
        <item x="697"/>
        <item x="3177"/>
        <item x="1900"/>
        <item x="602"/>
        <item x="3029"/>
        <item x="3163"/>
        <item x="467"/>
        <item x="3005"/>
        <item x="3426"/>
        <item x="498"/>
        <item x="514"/>
        <item x="1869"/>
        <item x="1090"/>
        <item x="3983"/>
        <item x="1454"/>
        <item x="3295"/>
        <item x="568"/>
        <item x="2121"/>
        <item x="80"/>
        <item x="335"/>
        <item x="4170"/>
        <item x="594"/>
        <item x="2030"/>
        <item x="202"/>
        <item x="176"/>
        <item x="1235"/>
        <item x="1272"/>
        <item x="2335"/>
        <item x="4213"/>
        <item x="3964"/>
        <item x="2597"/>
        <item x="2521"/>
        <item x="1852"/>
        <item x="233"/>
        <item x="3642"/>
        <item x="3360"/>
        <item x="1590"/>
        <item x="4094"/>
        <item x="2501"/>
        <item x="2455"/>
        <item x="592"/>
        <item x="1370"/>
        <item x="2168"/>
        <item x="337"/>
        <item x="2055"/>
        <item x="222"/>
        <item x="2143"/>
        <item x="356"/>
        <item x="3354"/>
        <item x="819"/>
        <item x="1362"/>
        <item x="1178"/>
        <item x="506"/>
        <item x="1456"/>
        <item x="1489"/>
        <item x="1816"/>
        <item x="3893"/>
        <item x="314"/>
        <item x="390"/>
        <item x="1327"/>
        <item x="2317"/>
        <item x="3076"/>
        <item x="155"/>
        <item x="1220"/>
        <item x="4086"/>
        <item x="259"/>
        <item x="597"/>
        <item x="2810"/>
        <item x="2656"/>
        <item x="2359"/>
        <item x="3152"/>
        <item x="495"/>
        <item x="1915"/>
        <item x="2893"/>
        <item x="3656"/>
        <item x="1893"/>
        <item x="784"/>
        <item x="3561"/>
        <item x="2360"/>
        <item x="1597"/>
        <item x="3555"/>
        <item x="182"/>
        <item x="1773"/>
        <item x="1374"/>
        <item x="2341"/>
        <item x="2411"/>
        <item x="3470"/>
        <item x="3958"/>
        <item x="1765"/>
        <item x="1016"/>
        <item x="3398"/>
        <item x="542"/>
        <item x="297"/>
        <item x="560"/>
        <item x="850"/>
        <item x="1655"/>
        <item x="3376"/>
        <item x="1480"/>
        <item x="2262"/>
        <item x="1599"/>
        <item x="252"/>
        <item x="455"/>
        <item x="1827"/>
        <item x="3378"/>
        <item x="545"/>
        <item x="874"/>
        <item x="28"/>
        <item x="204"/>
        <item x="68"/>
        <item x="1127"/>
        <item x="1941"/>
        <item x="2216"/>
        <item x="3231"/>
        <item x="1536"/>
        <item x="4216"/>
        <item x="2490"/>
        <item x="4215"/>
        <item x="2937"/>
        <item x="46"/>
        <item x="4188"/>
        <item x="3020"/>
        <item x="3705"/>
        <item x="1342"/>
        <item x="321"/>
        <item x="823"/>
        <item x="1458"/>
        <item x="4"/>
        <item x="2014"/>
        <item x="339"/>
        <item x="3691"/>
        <item x="3997"/>
        <item x="733"/>
        <item x="897"/>
        <item x="3736"/>
        <item x="764"/>
        <item x="3585"/>
        <item x="2903"/>
        <item x="3013"/>
        <item x="2398"/>
        <item x="504"/>
        <item x="2225"/>
        <item x="3761"/>
        <item x="2331"/>
        <item x="2601"/>
        <item x="3952"/>
        <item x="1843"/>
        <item x="3458"/>
        <item x="3805"/>
        <item x="2150"/>
        <item x="503"/>
        <item x="699"/>
        <item x="45"/>
        <item x="1648"/>
        <item x="2023"/>
        <item x="3797"/>
        <item x="325"/>
        <item x="3194"/>
        <item x="1246"/>
        <item x="1000"/>
        <item x="1797"/>
        <item x="3977"/>
        <item x="1446"/>
        <item x="949"/>
        <item x="968"/>
        <item x="877"/>
        <item x="2451"/>
        <item x="3756"/>
        <item x="2542"/>
        <item x="1033"/>
        <item x="2063"/>
        <item x="1888"/>
        <item x="512"/>
        <item x="2997"/>
        <item x="2621"/>
        <item x="338"/>
        <item x="2186"/>
        <item x="3878"/>
        <item x="2318"/>
        <item x="3857"/>
        <item x="2269"/>
        <item x="2351"/>
        <item x="3553"/>
        <item x="2968"/>
        <item x="2403"/>
        <item x="745"/>
        <item x="1149"/>
        <item x="1770"/>
        <item x="2792"/>
        <item x="1276"/>
        <item x="1185"/>
        <item x="221"/>
        <item x="227"/>
        <item x="3899"/>
        <item x="245"/>
        <item x="1524"/>
        <item x="57"/>
        <item x="1431"/>
        <item x="4138"/>
        <item x="2289"/>
        <item x="854"/>
        <item x="3212"/>
        <item x="3631"/>
        <item x="2511"/>
        <item x="1298"/>
        <item x="3114"/>
        <item x="2993"/>
        <item x="996"/>
        <item x="947"/>
        <item x="152"/>
        <item x="610"/>
        <item x="3266"/>
        <item x="1180"/>
        <item x="537"/>
        <item x="4032"/>
        <item x="4253"/>
        <item x="630"/>
        <item x="213"/>
        <item x="852"/>
        <item x="2776"/>
        <item x="1133"/>
        <item x="2249"/>
        <item x="3497"/>
        <item x="4009"/>
        <item x="1019"/>
        <item x="483"/>
        <item x="3036"/>
        <item x="2831"/>
        <item x="2760"/>
        <item x="2643"/>
        <item x="404"/>
        <item x="3933"/>
        <item x="1109"/>
        <item x="2554"/>
        <item x="787"/>
        <item x="1350"/>
        <item x="2152"/>
        <item x="2244"/>
        <item x="1221"/>
        <item x="3760"/>
        <item x="2720"/>
        <item x="2932"/>
        <item x="1411"/>
        <item x="607"/>
        <item x="3624"/>
        <item x="2295"/>
        <item x="2814"/>
        <item x="2340"/>
        <item x="2908"/>
        <item x="2473"/>
        <item x="3464"/>
        <item x="199"/>
        <item x="2321"/>
        <item x="2460"/>
        <item x="1887"/>
        <item x="8"/>
        <item x="1360"/>
        <item x="955"/>
        <item x="2807"/>
        <item x="633"/>
        <item x="2010"/>
        <item x="1183"/>
        <item x="508"/>
        <item x="2431"/>
        <item x="4064"/>
        <item x="3316"/>
        <item x="487"/>
        <item x="1425"/>
        <item x="2683"/>
        <item x="2370"/>
        <item x="165"/>
        <item x="354"/>
        <item x="1676"/>
        <item x="2615"/>
        <item x="3129"/>
        <item x="2271"/>
        <item x="914"/>
        <item x="3325"/>
        <item x="1338"/>
        <item x="3107"/>
        <item x="1150"/>
        <item x="3278"/>
        <item x="3221"/>
        <item x="528"/>
        <item x="3725"/>
        <item x="1688"/>
        <item x="1206"/>
        <item x="2654"/>
        <item x="676"/>
        <item x="1470"/>
        <item x="1259"/>
        <item x="121"/>
        <item x="333"/>
        <item x="3748"/>
        <item x="2794"/>
        <item x="3256"/>
        <item x="1555"/>
        <item x="2614"/>
        <item x="1164"/>
        <item x="2808"/>
        <item x="1990"/>
        <item x="555"/>
        <item x="3928"/>
        <item x="1432"/>
        <item x="1743"/>
        <item x="3126"/>
        <item x="4083"/>
        <item x="3223"/>
        <item x="1115"/>
        <item x="1461"/>
        <item x="1994"/>
        <item x="773"/>
        <item x="2972"/>
        <item x="2950"/>
        <item x="1075"/>
        <item x="1067"/>
        <item x="1811"/>
        <item x="3527"/>
        <item x="1423"/>
        <item x="3085"/>
        <item x="2960"/>
        <item x="1072"/>
        <item x="431"/>
        <item x="3749"/>
        <item x="3571"/>
        <item x="1692"/>
        <item x="261"/>
        <item x="1380"/>
        <item x="2184"/>
        <item x="2135"/>
        <item x="1318"/>
        <item x="1836"/>
        <item x="931"/>
        <item x="688"/>
        <item x="1779"/>
        <item x="2401"/>
        <item x="3685"/>
        <item x="2798"/>
        <item x="280"/>
        <item x="3821"/>
        <item x="2921"/>
        <item x="2219"/>
        <item x="635"/>
        <item x="3239"/>
        <item x="3532"/>
        <item x="322"/>
        <item x="2391"/>
        <item x="3906"/>
        <item x="1916"/>
        <item x="3397"/>
        <item x="2899"/>
        <item x="3281"/>
        <item x="2790"/>
        <item x="2574"/>
        <item x="2123"/>
        <item x="3240"/>
        <item x="3800"/>
        <item x="3752"/>
        <item x="3591"/>
        <item x="14"/>
        <item x="657"/>
        <item x="2910"/>
        <item x="2983"/>
        <item x="2510"/>
        <item x="2833"/>
        <item x="2015"/>
        <item x="1043"/>
        <item x="393"/>
        <item x="3318"/>
        <item x="522"/>
        <item x="1575"/>
        <item x="2759"/>
        <item x="263"/>
        <item x="422"/>
        <item x="3066"/>
        <item x="827"/>
        <item x="2716"/>
        <item x="3170"/>
        <item x="197"/>
        <item x="1189"/>
        <item x="4107"/>
        <item x="1865"/>
        <item x="307"/>
        <item x="2758"/>
        <item x="2914"/>
        <item x="136"/>
        <item x="1344"/>
        <item x="932"/>
        <item x="1335"/>
        <item x="992"/>
        <item x="4147"/>
        <item x="870"/>
        <item x="3219"/>
        <item x="1182"/>
        <item x="907"/>
        <item x="4255"/>
        <item x="971"/>
        <item x="3280"/>
        <item x="843"/>
        <item x="3028"/>
        <item x="1017"/>
        <item x="3641"/>
        <item x="2884"/>
        <item x="3968"/>
        <item x="2913"/>
        <item x="2645"/>
        <item x="2291"/>
        <item x="1093"/>
        <item x="2075"/>
        <item x="4192"/>
        <item x="174"/>
        <item x="3096"/>
        <item x="1579"/>
        <item x="1659"/>
        <item x="309"/>
        <item x="428"/>
        <item x="3549"/>
        <item x="3324"/>
        <item x="664"/>
        <item x="50"/>
        <item x="2708"/>
        <item x="4232"/>
        <item x="2463"/>
        <item x="1892"/>
        <item x="2618"/>
        <item x="2483"/>
        <item x="3864"/>
        <item x="3225"/>
        <item x="662"/>
        <item x="939"/>
        <item x="1572"/>
        <item x="3357"/>
        <item x="1176"/>
        <item x="3025"/>
        <item x="2867"/>
        <item x="3743"/>
        <item x="1734"/>
        <item x="2900"/>
        <item x="2582"/>
        <item x="2880"/>
        <item x="2605"/>
        <item x="2361"/>
        <item x="2588"/>
        <item x="3444"/>
        <item x="1087"/>
        <item x="2214"/>
        <item x="2777"/>
        <item x="3449"/>
        <item x="160"/>
        <item x="180"/>
        <item x="1853"/>
        <item x="995"/>
        <item x="3628"/>
        <item x="2671"/>
        <item x="308"/>
        <item x="1137"/>
        <item x="2687"/>
        <item x="2929"/>
        <item x="3993"/>
        <item x="3317"/>
        <item x="488"/>
        <item x="737"/>
        <item x="3701"/>
        <item x="63"/>
        <item x="3550"/>
        <item x="363"/>
        <item x="2177"/>
        <item x="684"/>
        <item x="997"/>
        <item x="4159"/>
        <item x="1125"/>
        <item x="973"/>
        <item x="785"/>
        <item x="2159"/>
        <item x="3841"/>
        <item x="3593"/>
        <item x="1921"/>
        <item x="1111"/>
        <item x="1798"/>
        <item x="569"/>
        <item x="3356"/>
        <item x="2437"/>
        <item x="1911"/>
        <item x="3447"/>
        <item x="1204"/>
        <item x="3994"/>
        <item x="4095"/>
        <item x="710"/>
        <item x="1567"/>
        <item x="1627"/>
        <item x="1399"/>
        <item x="1492"/>
        <item x="1337"/>
        <item x="1737"/>
        <item x="3772"/>
        <item x="3077"/>
        <item x="368"/>
        <item x="2638"/>
        <item x="1541"/>
        <item x="3566"/>
        <item x="2637"/>
        <item x="2818"/>
        <item x="3854"/>
        <item x="1634"/>
        <item x="1681"/>
        <item x="3140"/>
        <item x="1747"/>
        <item x="3832"/>
        <item x="1679"/>
        <item x="2876"/>
        <item x="3215"/>
        <item x="3744"/>
        <item x="2967"/>
        <item x="1203"/>
        <item x="2769"/>
        <item x="813"/>
        <item x="158"/>
        <item x="1303"/>
        <item x="3068"/>
        <item x="3823"/>
        <item x="606"/>
        <item x="225"/>
        <item x="573"/>
        <item x="1059"/>
        <item x="1532"/>
        <item x="739"/>
        <item x="2212"/>
        <item x="2016"/>
        <item x="1429"/>
        <item x="1387"/>
        <item x="4085"/>
        <item x="3172"/>
        <item x="1721"/>
        <item x="1479"/>
        <item x="1498"/>
        <item x="2749"/>
        <item x="776"/>
        <item x="2935"/>
        <item x="1289"/>
        <item x="72"/>
        <item x="2958"/>
        <item x="1957"/>
        <item x="171"/>
        <item x="2087"/>
        <item x="1257"/>
        <item x="4024"/>
        <item x="2775"/>
        <item x="841"/>
        <item x="1977"/>
        <item x="445"/>
        <item x="2609"/>
        <item x="3179"/>
        <item x="3466"/>
        <item x="2381"/>
        <item x="2676"/>
        <item x="214"/>
        <item x="1595"/>
        <item x="159"/>
        <item x="779"/>
        <item x="1226"/>
        <item x="952"/>
        <item x="3154"/>
        <item x="3301"/>
        <item x="1749"/>
        <item x="1950"/>
        <item x="2943"/>
        <item x="2180"/>
        <item x="3441"/>
        <item x="2128"/>
        <item x="1486"/>
        <item x="934"/>
        <item x="2534"/>
        <item x="3142"/>
        <item x="129"/>
        <item x="806"/>
        <item x="1636"/>
        <item x="1268"/>
        <item x="878"/>
        <item x="4237"/>
        <item x="3708"/>
        <item x="2237"/>
        <item x="151"/>
        <item x="1870"/>
        <item x="3798"/>
        <item x="2667"/>
        <item x="1491"/>
        <item x="1165"/>
        <item x="1970"/>
        <item x="1280"/>
        <item x="1435"/>
        <item x="1667"/>
        <item x="2648"/>
        <item x="3207"/>
        <item x="4118"/>
        <item x="3135"/>
        <item x="661"/>
        <item x="1549"/>
        <item x="2704"/>
        <item x="3027"/>
        <item x="2348"/>
        <item x="4079"/>
        <item x="685"/>
        <item x="1799"/>
        <item x="2276"/>
        <item x="677"/>
        <item x="842"/>
        <item x="2125"/>
        <item x="2366"/>
        <item x="1537"/>
        <item x="1262"/>
        <item x="4158"/>
        <item x="2172"/>
        <item x="920"/>
        <item x="2733"/>
        <item x="1674"/>
        <item x="2127"/>
        <item x="1097"/>
        <item x="1874"/>
        <item x="1582"/>
        <item x="1160"/>
        <item x="1951"/>
        <item x="4070"/>
        <item x="1589"/>
        <item x="3389"/>
        <item x="3919"/>
        <item x="4171"/>
        <item x="3517"/>
        <item x="2302"/>
        <item x="313"/>
        <item x="1283"/>
        <item x="941"/>
        <item x="658"/>
        <item x="1884"/>
        <item x="625"/>
        <item x="1980"/>
        <item x="1764"/>
        <item x="2068"/>
        <item x="1684"/>
        <item x="2064"/>
        <item x="2069"/>
        <item x="1826"/>
        <item x="1270"/>
        <item x="273"/>
        <item x="3462"/>
        <item x="1323"/>
        <item x="3925"/>
        <item x="1168"/>
        <item x="3753"/>
        <item x="601"/>
        <item x="1642"/>
        <item x="1154"/>
        <item x="2400"/>
        <item x="2035"/>
        <item x="1962"/>
        <item x="3438"/>
        <item x="583"/>
        <item x="1453"/>
        <item x="4182"/>
        <item x="3920"/>
        <item x="1197"/>
        <item x="578"/>
        <item x="3563"/>
        <item x="3379"/>
        <item x="1047"/>
        <item x="3795"/>
        <item x="2263"/>
        <item x="2027"/>
        <item x="3352"/>
        <item x="2527"/>
        <item x="2994"/>
        <item x="2372"/>
        <item x="1515"/>
        <item x="361"/>
        <item x="3836"/>
        <item x="3042"/>
        <item x="2746"/>
        <item x="3089"/>
        <item x="839"/>
        <item x="3859"/>
        <item x="950"/>
        <item x="2201"/>
        <item x="3480"/>
        <item x="730"/>
        <item x="1550"/>
        <item x="1707"/>
        <item x="1253"/>
        <item x="1004"/>
        <item x="2113"/>
        <item x="1225"/>
        <item x="1533"/>
        <item x="3927"/>
        <item x="1807"/>
        <item x="4195"/>
        <item x="643"/>
        <item x="2989"/>
        <item x="2021"/>
        <item x="2132"/>
        <item x="2786"/>
        <item x="2077"/>
        <item x="2061"/>
        <item x="110"/>
        <item x="1540"/>
        <item x="4180"/>
        <item x="3410"/>
        <item x="604"/>
        <item x="4042"/>
        <item x="3236"/>
        <item x="2625"/>
        <item x="1341"/>
        <item x="859"/>
        <item x="3963"/>
        <item x="1496"/>
        <item x="3165"/>
        <item x="1745"/>
        <item x="4150"/>
        <item x="3768"/>
        <item x="3762"/>
        <item x="1504"/>
        <item x="1700"/>
        <item x="1972"/>
        <item x="134"/>
        <item x="1901"/>
        <item x="3346"/>
        <item x="1414"/>
        <item x="3890"/>
        <item x="1614"/>
        <item x="2649"/>
        <item x="3258"/>
        <item x="38"/>
        <item x="4002"/>
        <item x="762"/>
        <item x="1049"/>
        <item x="1027"/>
        <item x="1373"/>
        <item x="2504"/>
        <item x="323"/>
        <item x="948"/>
        <item x="417"/>
        <item x="454"/>
        <item x="885"/>
        <item x="472"/>
        <item x="1758"/>
        <item x="725"/>
        <item x="2141"/>
        <item x="3128"/>
        <item x="2987"/>
        <item x="1419"/>
        <item x="1824"/>
        <item x="793"/>
        <item x="1756"/>
        <item x="1305"/>
        <item x="1528"/>
        <item x="372"/>
        <item x="230"/>
        <item x="2245"/>
        <item x="226"/>
        <item x="3647"/>
        <item x="2754"/>
        <item x="1403"/>
        <item x="2748"/>
        <item x="90"/>
        <item x="2509"/>
        <item x="4019"/>
        <item x="1201"/>
        <item x="2255"/>
        <item x="1044"/>
        <item x="2626"/>
        <item x="1585"/>
        <item x="3583"/>
        <item x="1442"/>
        <item x="3814"/>
        <item x="4140"/>
        <item x="2146"/>
        <item x="469"/>
        <item x="2137"/>
        <item x="2012"/>
        <item x="2742"/>
        <item x="317"/>
        <item x="611"/>
        <item x="1068"/>
        <item x="4029"/>
        <item x="2442"/>
        <item x="2233"/>
        <item x="1593"/>
        <item x="3196"/>
        <item x="1129"/>
        <item x="3636"/>
        <item x="3794"/>
        <item x="546"/>
        <item x="2803"/>
        <item x="2294"/>
        <item x="2685"/>
        <item x="1375"/>
        <item x="3803"/>
        <item x="2718"/>
        <item x="3133"/>
        <item x="1885"/>
        <item x="2828"/>
        <item x="2122"/>
        <item x="2153"/>
        <item x="1430"/>
        <item x="1610"/>
        <item x="3004"/>
        <item x="1551"/>
        <item x="1991"/>
        <item x="639"/>
        <item x="2383"/>
        <item x="2079"/>
        <item x="3929"/>
        <item x="2484"/>
        <item x="3581"/>
        <item x="1966"/>
        <item x="369"/>
        <item x="2996"/>
        <item x="3002"/>
        <item x="2333"/>
        <item x="92"/>
        <item x="777"/>
        <item x="2765"/>
        <item x="1022"/>
        <item x="2166"/>
        <item x="3657"/>
        <item x="1698"/>
        <item x="2701"/>
        <item x="1846"/>
        <item x="1835"/>
        <item x="3408"/>
        <item x="2285"/>
        <item x="1401"/>
        <item x="2449"/>
        <item x="4011"/>
        <item x="2071"/>
        <item x="3492"/>
        <item x="2657"/>
        <item x="1580"/>
        <item x="239"/>
        <item x="3519"/>
        <item x="3339"/>
        <item x="2576"/>
        <item x="2652"/>
        <item x="1704"/>
        <item x="4108"/>
        <item x="4030"/>
        <item x="1309"/>
        <item x="1748"/>
        <item x="1820"/>
        <item x="636"/>
        <item x="2662"/>
        <item x="4221"/>
        <item x="1669"/>
        <item x="4076"/>
        <item x="1778"/>
        <item x="1732"/>
        <item x="4234"/>
        <item x="772"/>
        <item x="753"/>
        <item x="561"/>
        <item x="4074"/>
        <item x="463"/>
        <item x="2519"/>
        <item x="3289"/>
        <item x="1709"/>
        <item x="1126"/>
        <item x="4044"/>
        <item x="1396"/>
        <item x="2915"/>
        <item x="2978"/>
        <item x="2429"/>
        <item x="3606"/>
        <item x="788"/>
        <item x="1086"/>
        <item x="1340"/>
        <item x="616"/>
        <item x="3455"/>
        <item x="4144"/>
        <item x="709"/>
        <item x="3620"/>
        <item x="1005"/>
        <item x="2695"/>
        <item x="1538"/>
        <item x="4258"/>
        <item x="126"/>
        <item x="2039"/>
        <item x="668"/>
        <item x="418"/>
        <item x="1336"/>
        <item x="1657"/>
        <item x="3979"/>
        <item x="821"/>
        <item x="1783"/>
        <item x="3308"/>
        <item x="2093"/>
        <item x="1847"/>
        <item x="3235"/>
        <item x="3435"/>
        <item x="1063"/>
        <item x="188"/>
        <item x="2587"/>
        <item x="147"/>
        <item x="3622"/>
        <item x="2169"/>
        <item x="2422"/>
        <item x="3080"/>
        <item x="2326"/>
        <item x="1155"/>
        <item x="585"/>
        <item x="1613"/>
        <item x="3445"/>
        <item x="1845"/>
        <item x="1939"/>
        <item x="4265"/>
        <item x="1810"/>
        <item x="3311"/>
        <item x="474"/>
        <item x="3045"/>
        <item x="2477"/>
        <item x="1450"/>
        <item x="2767"/>
        <item x="491"/>
        <item x="191"/>
        <item x="164"/>
        <item x="798"/>
        <item x="2838"/>
        <item x="2414"/>
        <item x="2586"/>
        <item x="2008"/>
        <item x="2053"/>
        <item x="3255"/>
        <item x="87"/>
        <item x="262"/>
        <item x="224"/>
        <item x="1009"/>
        <item x="3250"/>
        <item x="1443"/>
        <item x="2975"/>
        <item x="329"/>
        <item x="2300"/>
        <item x="1795"/>
        <item x="4197"/>
        <item x="1944"/>
        <item x="654"/>
        <item x="2684"/>
        <item x="598"/>
        <item x="2877"/>
        <item x="2256"/>
        <item x="687"/>
        <item x="2612"/>
        <item x="16"/>
        <item x="2739"/>
        <item x="2471"/>
        <item x="3697"/>
        <item x="1984"/>
        <item x="2379"/>
        <item x="43"/>
        <item x="3879"/>
        <item x="2610"/>
        <item x="3852"/>
        <item x="1224"/>
        <item x="869"/>
        <item x="295"/>
        <item x="3558"/>
        <item x="1371"/>
        <item x="1805"/>
        <item x="4001"/>
        <item x="124"/>
        <item x="3011"/>
        <item x="403"/>
        <item x="228"/>
        <item x="895"/>
        <item x="406"/>
        <item x="1024"/>
        <item x="2923"/>
        <item x="2995"/>
        <item x="2850"/>
        <item x="450"/>
        <item x="1331"/>
        <item x="1014"/>
        <item x="640"/>
        <item x="2736"/>
        <item x="3016"/>
        <item x="2013"/>
        <item x="3331"/>
        <item x="1106"/>
        <item x="3335"/>
        <item x="2044"/>
        <item x="1858"/>
        <item x="2873"/>
        <item x="3151"/>
        <item x="2515"/>
        <item x="1841"/>
        <item x="917"/>
        <item x="1288"/>
        <item x="3640"/>
        <item x="2376"/>
        <item x="1660"/>
        <item x="3922"/>
        <item x="3695"/>
        <item x="1477"/>
        <item x="2083"/>
        <item x="563"/>
        <item x="849"/>
        <item x="212"/>
        <item x="911"/>
        <item x="3218"/>
        <item x="256"/>
        <item x="558"/>
        <item x="3241"/>
        <item x="33"/>
        <item x="715"/>
        <item x="1177"/>
        <item x="203"/>
        <item x="2802"/>
        <item x="990"/>
        <item x="1275"/>
        <item x="1469"/>
        <item x="2472"/>
        <item x="740"/>
        <item x="1436"/>
        <item x="1290"/>
        <item x="64"/>
        <item x="3237"/>
        <item x="3141"/>
        <item x="3572"/>
        <item x="1792"/>
        <item x="909"/>
        <item x="2762"/>
        <item x="1812"/>
        <item x="1695"/>
        <item x="15"/>
        <item x="3047"/>
        <item x="1248"/>
        <item x="1760"/>
        <item x="789"/>
        <item x="3646"/>
        <item x="2988"/>
        <item x="1296"/>
        <item x="1187"/>
        <item x="1151"/>
        <item x="2002"/>
        <item x="457"/>
        <item x="916"/>
        <item x="3164"/>
        <item x="140"/>
        <item x="2148"/>
        <item x="2198"/>
        <item x="465"/>
        <item x="3865"/>
        <item x="3602"/>
        <item x="116"/>
        <item x="2112"/>
        <item x="1832"/>
        <item x="1682"/>
        <item x="2373"/>
        <item x="3551"/>
        <item x="75"/>
        <item x="3781"/>
        <item x="2952"/>
        <item x="3790"/>
        <item x="1959"/>
        <item x="2849"/>
        <item x="2918"/>
        <item x="2947"/>
        <item x="544"/>
        <item x="2969"/>
        <item x="2811"/>
        <item x="2528"/>
        <item x="4037"/>
        <item x="186"/>
        <item x="986"/>
        <item x="2966"/>
        <item x="782"/>
        <item x="2585"/>
        <item x="2546"/>
        <item x="36"/>
        <item x="4178"/>
        <item x="1711"/>
        <item x="1728"/>
        <item x="1513"/>
        <item x="3827"/>
        <item x="2323"/>
        <item x="928"/>
        <item x="582"/>
        <item x="2183"/>
        <item x="3288"/>
        <item x="1908"/>
        <item x="468"/>
        <item x="671"/>
        <item x="847"/>
        <item x="4082"/>
        <item x="1012"/>
        <item x="3271"/>
        <item x="3552"/>
        <item x="2412"/>
        <item x="1006"/>
        <item x="1837"/>
        <item x="1965"/>
        <item x="344"/>
        <item x="982"/>
        <item x="3522"/>
        <item x="3176"/>
        <item x="219"/>
        <item x="3291"/>
        <item x="899"/>
        <item x="440"/>
        <item x="1329"/>
        <item x="1210"/>
        <item x="1894"/>
        <item x="1048"/>
        <item x="794"/>
        <item x="946"/>
        <item x="208"/>
        <item x="1145"/>
        <item x="551"/>
        <item x="1746"/>
        <item x="2188"/>
        <item x="419"/>
        <item x="3007"/>
        <item x="942"/>
        <item x="556"/>
        <item x="603"/>
        <item x="478"/>
        <item x="2158"/>
        <item x="3926"/>
        <item x="255"/>
        <item x="3099"/>
        <item x="1859"/>
        <item x="3478"/>
        <item x="589"/>
        <item x="825"/>
        <item x="1802"/>
        <item x="2624"/>
        <item x="402"/>
        <item x="1080"/>
        <item x="2520"/>
        <item x="1823"/>
        <item x="2211"/>
        <item x="2413"/>
        <item x="1082"/>
        <item x="3600"/>
        <item x="2713"/>
        <item x="4248"/>
        <item x="860"/>
        <item x="700"/>
        <item x="1091"/>
        <item x="728"/>
        <item x="1490"/>
        <item x="1353"/>
        <item x="529"/>
        <item x="1152"/>
        <item x="1240"/>
        <item x="1511"/>
        <item x="2693"/>
        <item x="3108"/>
        <item x="3326"/>
        <item x="430"/>
        <item x="1424"/>
        <item x="2045"/>
        <item x="771"/>
        <item x="845"/>
        <item x="4236"/>
        <item x="3364"/>
        <item x="2457"/>
        <item x="2106"/>
        <item x="2163"/>
        <item x="520"/>
        <item x="3187"/>
        <item x="943"/>
        <item x="485"/>
        <item x="3279"/>
        <item x="2663"/>
        <item x="1617"/>
        <item x="3282"/>
        <item x="1696"/>
        <item x="2904"/>
        <item x="1132"/>
        <item x="1003"/>
        <item x="836"/>
        <item x="2800"/>
        <item x="11"/>
        <item x="1754"/>
        <item x="1543"/>
        <item x="4187"/>
        <item x="884"/>
        <item x="1418"/>
        <item x="1927"/>
        <item x="644"/>
        <item x="1055"/>
        <item x="138"/>
        <item x="930"/>
        <item x="1656"/>
        <item x="3530"/>
        <item x="862"/>
        <item x="1954"/>
        <item x="2860"/>
        <item x="562"/>
        <item x="1192"/>
        <item x="2971"/>
        <item x="3006"/>
        <item x="2130"/>
        <item x="752"/>
        <item x="1987"/>
        <item x="1195"/>
        <item x="3359"/>
        <item x="1449"/>
        <item x="2895"/>
        <item x="139"/>
        <item x="2848"/>
        <item x="2234"/>
        <item x="345"/>
        <item x="2408"/>
        <item x="1148"/>
        <item x="2617"/>
        <item x="1619"/>
        <item x="3030"/>
        <item x="1626"/>
        <item x="626"/>
        <item x="3935"/>
        <item x="2073"/>
        <item x="629"/>
        <item x="277"/>
        <item x="2599"/>
        <item x="2000"/>
        <item x="1169"/>
        <item x="2763"/>
        <item x="76"/>
        <item x="4264"/>
        <item x="3083"/>
        <item x="3732"/>
        <item x="3079"/>
        <item x="2385"/>
        <item x="2308"/>
        <item x="3407"/>
        <item x="2065"/>
        <item x="1963"/>
        <item x="796"/>
        <item x="1026"/>
        <item x="2110"/>
        <item x="1079"/>
        <item x="550"/>
        <item x="3669"/>
        <item x="2076"/>
        <item x="3161"/>
        <item x="34"/>
        <item x="1740"/>
        <item x="466"/>
        <item x="3454"/>
        <item x="47"/>
        <item x="268"/>
        <item x="2224"/>
        <item x="972"/>
        <item x="1620"/>
        <item x="565"/>
        <item x="192"/>
        <item x="3031"/>
        <item x="35"/>
        <item x="1376"/>
        <item x="1445"/>
        <item x="3506"/>
        <item x="501"/>
        <item x="346"/>
        <item x="347"/>
        <item x="1833"/>
        <item x="1672"/>
        <item x="1621"/>
        <item x="1881"/>
        <item x="1683"/>
        <item x="3711"/>
        <item x="3485"/>
        <item x="2353"/>
        <item x="1949"/>
        <item x="3001"/>
        <item x="3230"/>
        <item x="2837"/>
        <item x="2098"/>
        <item x="1315"/>
        <item x="1239"/>
        <item x="2543"/>
        <item x="1428"/>
        <item x="617"/>
        <item x="758"/>
        <item x="856"/>
        <item x="881"/>
        <item x="1291"/>
        <item x="3731"/>
        <item x="1694"/>
        <item x="1961"/>
        <item x="2779"/>
        <item x="462"/>
        <item x="507"/>
        <item x="1287"/>
        <item x="1685"/>
        <item x="3822"/>
        <item x="2254"/>
        <item x="142"/>
        <item x="1530"/>
        <item x="375"/>
        <item x="205"/>
        <item x="2552"/>
        <item x="3654"/>
        <item x="1112"/>
        <item x="1084"/>
        <item x="1831"/>
        <item x="864"/>
        <item x="1467"/>
        <item x="1238"/>
        <item x="3209"/>
        <item x="2494"/>
        <item x="4068"/>
        <item x="56"/>
        <item x="3071"/>
        <item x="3678"/>
        <item x="385"/>
        <item x="1703"/>
        <item x="1871"/>
        <item x="1920"/>
        <item x="355"/>
        <item x="792"/>
        <item x="1314"/>
        <item x="2660"/>
        <item x="3793"/>
        <item x="1829"/>
        <item x="1131"/>
        <item x="2452"/>
        <item x="846"/>
        <item x="1471"/>
        <item x="3182"/>
        <item x="401"/>
        <item x="3124"/>
        <item x="1147"/>
        <item x="3792"/>
        <item x="2176"/>
        <item x="564"/>
        <item x="437"/>
        <item x="4261"/>
        <item x="2564"/>
        <item x="2242"/>
        <item x="712"/>
        <item x="195"/>
        <item x="3608"/>
        <item x="240"/>
        <item x="3210"/>
        <item x="741"/>
        <item x="1739"/>
        <item x="650"/>
        <item x="2136"/>
        <item x="1030"/>
        <item x="2432"/>
        <item x="1142"/>
        <item x="3242"/>
        <item x="1738"/>
        <item x="10"/>
        <item x="910"/>
        <item x="141"/>
        <item x="2869"/>
        <item x="3716"/>
        <item x="3167"/>
        <item x="1438"/>
        <item x="981"/>
        <item x="2581"/>
        <item x="3143"/>
        <item x="1441"/>
        <item x="2940"/>
        <item x="2512"/>
        <item x="3294"/>
        <item x="130"/>
        <item x="1231"/>
        <item x="1330"/>
        <item x="1942"/>
        <item x="289"/>
        <item x="4203"/>
        <item x="1032"/>
        <item x="2253"/>
        <item x="4067"/>
        <item x="722"/>
        <item x="1554"/>
        <item x="1717"/>
        <item x="3382"/>
        <item x="2480"/>
        <item x="2220"/>
        <item x="77"/>
        <item x="311"/>
        <item x="2804"/>
        <item x="1813"/>
        <item x="1212"/>
        <item x="319"/>
        <item x="1040"/>
        <item x="1895"/>
        <item x="3469"/>
        <item x="1780"/>
        <item x="532"/>
        <item x="1872"/>
        <item x="1099"/>
        <item x="2296"/>
        <item x="1710"/>
        <item x="516"/>
        <item x="1046"/>
        <item x="21"/>
        <item x="4184"/>
        <item x="1661"/>
        <item x="1715"/>
        <item x="988"/>
        <item x="693"/>
        <item x="663"/>
        <item x="2747"/>
        <item x="2863"/>
        <item x="2009"/>
        <item x="1720"/>
        <item x="721"/>
        <item x="405"/>
        <item x="2066"/>
        <item x="1691"/>
        <item x="299"/>
        <item x="3802"/>
        <item x="2099"/>
        <item x="2830"/>
        <item x="2272"/>
        <item x="3109"/>
        <item x="2702"/>
        <item x="3515"/>
        <item x="4116"/>
        <item x="2646"/>
        <item x="3429"/>
        <item x="2851"/>
        <item x="2661"/>
        <item x="389"/>
        <item x="1801"/>
        <item x="444"/>
        <item x="1697"/>
        <item x="2919"/>
        <item x="908"/>
        <item x="2173"/>
        <item x="1502"/>
        <item x="756"/>
        <item x="78"/>
        <item x="1045"/>
        <item x="2974"/>
        <item x="966"/>
        <item x="1482"/>
        <item x="4069"/>
        <item x="2933"/>
        <item x="3539"/>
        <item x="3046"/>
        <item x="1675"/>
        <item x="2780"/>
        <item x="1800"/>
        <item x="2080"/>
        <item x="1705"/>
        <item x="1643"/>
        <item x="3396"/>
        <item x="4119"/>
        <item x="2785"/>
        <item x="4072"/>
        <item x="1830"/>
        <item x="1025"/>
        <item x="2334"/>
        <item x="269"/>
        <item x="618"/>
        <item x="2722"/>
        <item x="3924"/>
        <item x="19"/>
        <item x="312"/>
        <item x="1523"/>
        <item x="358"/>
        <item x="2089"/>
        <item x="2573"/>
        <item x="3381"/>
        <item x="210"/>
        <item x="1181"/>
        <item x="844"/>
        <item x="99"/>
        <item x="3930"/>
        <item x="2095"/>
        <item x="1273"/>
        <item x="3877"/>
        <item x="2641"/>
        <item x="2659"/>
        <item x="3284"/>
        <item x="969"/>
        <item x="1007"/>
        <item x="1395"/>
        <item x="3969"/>
        <item x="39"/>
        <item x="1615"/>
        <item x="4061"/>
        <item x="3101"/>
        <item x="2526"/>
        <item x="2653"/>
        <item x="249"/>
        <item x="2290"/>
        <item x="1041"/>
        <item x="3175"/>
        <item x="37"/>
        <item x="3594"/>
        <item x="1286"/>
        <item x="137"/>
        <item x="3858"/>
        <item x="2930"/>
        <item x="1094"/>
        <item x="2210"/>
        <item x="2486"/>
        <item x="1742"/>
        <item x="3323"/>
        <item x="2627"/>
        <item x="267"/>
        <item x="2261"/>
        <item x="2579"/>
        <item x="2081"/>
        <item x="3340"/>
        <item x="3604"/>
        <item x="1439"/>
        <item x="1680"/>
        <item x="2307"/>
        <item x="4235"/>
        <item x="2666"/>
        <item x="1348"/>
        <item x="2525"/>
        <item x="1056"/>
        <item x="1956"/>
        <item x="2005"/>
        <item x="832"/>
        <item x="3557"/>
        <item x="566"/>
        <item x="118"/>
        <item x="3118"/>
        <item x="2344"/>
        <item x="2529"/>
        <item x="3853"/>
        <item x="742"/>
        <item x="2728"/>
        <item x="1064"/>
        <item x="464"/>
        <item x="4194"/>
        <item x="3637"/>
        <item x="1188"/>
        <item x="863"/>
        <item x="1926"/>
        <item x="1520"/>
        <item x="3012"/>
        <item x="690"/>
        <item x="1566"/>
        <item x="3556"/>
        <item x="1406"/>
        <item x="2356"/>
        <item x="670"/>
        <item x="293"/>
        <item x="3662"/>
        <item x="1434"/>
        <item x="2427"/>
        <item x="2944"/>
        <item x="3536"/>
        <item x="3123"/>
        <item x="169"/>
        <item x="1623"/>
        <item x="4146"/>
        <item x="1787"/>
        <item x="1096"/>
        <item x="669"/>
        <item x="809"/>
        <item x="1929"/>
        <item x="1571"/>
        <item x="2598"/>
        <item x="2444"/>
        <item x="1194"/>
        <item x="93"/>
        <item x="3222"/>
        <item x="1451"/>
        <item x="1278"/>
        <item x="3310"/>
        <item x="3082"/>
        <item x="4243"/>
        <item x="3985"/>
        <item x="2352"/>
        <item x="167"/>
        <item x="2569"/>
        <item x="1121"/>
        <item x="3742"/>
        <item x="4014"/>
        <item x="2392"/>
        <item x="999"/>
        <item x="65"/>
        <item x="570"/>
        <item x="2042"/>
        <item x="1355"/>
        <item x="4196"/>
        <item x="3287"/>
        <item x="1085"/>
        <item x="2931"/>
        <item x="1354"/>
        <item x="2970"/>
        <item x="1693"/>
        <item x="326"/>
        <item x="296"/>
        <item x="2354"/>
        <item x="965"/>
        <item x="128"/>
        <item x="211"/>
        <item x="3463"/>
        <item x="755"/>
        <item x="652"/>
        <item x="1426"/>
        <item x="1503"/>
        <item x="1010"/>
        <item x="3296"/>
        <item x="3898"/>
        <item x="1301"/>
        <item x="3649"/>
        <item x="1297"/>
        <item x="3228"/>
        <item x="4211"/>
        <item x="3616"/>
        <item x="1750"/>
        <item x="1964"/>
        <item x="3431"/>
        <item x="2439"/>
        <item x="901"/>
        <item x="2496"/>
        <item x="2036"/>
        <item x="207"/>
        <item x="306"/>
        <item x="1910"/>
        <item x="2301"/>
        <item x="829"/>
        <item x="1073"/>
        <item x="817"/>
        <item x="4191"/>
        <item x="2805"/>
        <item x="1083"/>
        <item x="260"/>
        <item x="443"/>
        <item x="2721"/>
        <item x="154"/>
        <item x="3200"/>
        <item x="67"/>
        <item x="3362"/>
        <item x="1866"/>
        <item x="1136"/>
        <item x="1364"/>
        <item x="1574"/>
        <item x="1039"/>
        <item x="887"/>
        <item x="2658"/>
        <item x="70"/>
        <item x="1102"/>
        <item x="94"/>
        <item x="1774"/>
        <item x="828"/>
        <item x="1640"/>
        <item x="3343"/>
        <item x="3918"/>
        <item x="413"/>
        <item x="994"/>
        <item x="395"/>
        <item x="2266"/>
        <item x="3529"/>
        <item x="1609"/>
        <item x="2796"/>
        <item x="1447"/>
        <item x="1061"/>
        <item x="3038"/>
        <item x="2920"/>
        <item x="3872"/>
        <item x="2430"/>
        <item x="716"/>
        <item x="2737"/>
        <item x="674"/>
        <item x="2942"/>
        <item x="1377"/>
        <item x="783"/>
        <item x="2250"/>
        <item x="1078"/>
        <item x="2094"/>
        <item x="1455"/>
        <item x="1306"/>
        <item x="3500"/>
        <item x="2891"/>
        <item x="119"/>
        <item x="3040"/>
        <item x="1666"/>
        <item x="209"/>
        <item x="2766"/>
        <item x="734"/>
        <item x="3081"/>
        <item x="3733"/>
        <item x="4198"/>
        <item x="4047"/>
        <item x="2228"/>
        <item x="759"/>
        <item x="4177"/>
        <item x="526"/>
        <item x="3411"/>
        <item x="1386"/>
        <item x="3673"/>
        <item x="719"/>
        <item x="215"/>
        <item x="55"/>
        <item x="3041"/>
        <item x="548"/>
        <item x="638"/>
        <item x="1483"/>
        <item x="2545"/>
        <item x="2017"/>
        <item x="4161"/>
        <item x="2369"/>
        <item x="799"/>
        <item x="193"/>
        <item x="2954"/>
        <item x="1791"/>
        <item x="1199"/>
        <item x="3970"/>
        <item x="4250"/>
        <item x="194"/>
        <item x="1245"/>
        <item x="3373"/>
        <item x="51"/>
        <item x="584"/>
        <item x="1630"/>
        <item x="1727"/>
        <item x="2252"/>
        <item x="1651"/>
        <item x="2074"/>
        <item x="1081"/>
        <item x="1943"/>
        <item x="1650"/>
        <item x="1332"/>
        <item x="4257"/>
        <item x="786"/>
        <item x="3592"/>
        <item x="2886"/>
        <item x="3193"/>
        <item x="2575"/>
        <item x="4046"/>
        <item x="2729"/>
        <item x="1933"/>
        <item x="795"/>
        <item x="3032"/>
        <item x="1363"/>
        <item x="4207"/>
        <item x="1591"/>
        <item x="1437"/>
        <item x="185"/>
        <item x="52"/>
        <item x="3367"/>
        <item x="4201"/>
        <item x="1606"/>
        <item x="2741"/>
        <item x="2107"/>
        <item x="241"/>
        <item x="2680"/>
        <item x="547"/>
        <item x="320"/>
        <item x="951"/>
        <item x="1981"/>
        <item x="26"/>
        <item x="2858"/>
        <item x="343"/>
        <item x="235"/>
        <item x="166"/>
        <item x="2365"/>
        <item x="3599"/>
        <item x="2327"/>
        <item x="2145"/>
        <item x="3467"/>
        <item x="3473"/>
        <item x="3502"/>
        <item x="4066"/>
        <item x="3576"/>
        <item x="3363"/>
        <item x="2054"/>
        <item x="1731"/>
        <item x="3667"/>
        <item x="238"/>
        <item x="834"/>
        <item x="2384"/>
        <item x="1237"/>
        <item x="3668"/>
        <item x="2755"/>
        <item x="2200"/>
        <item x="1945"/>
        <item x="3494"/>
        <item x="250"/>
        <item x="1011"/>
        <item x="1098"/>
        <item x="855"/>
        <item x="324"/>
        <item x="2560"/>
        <item x="515"/>
        <item x="2883"/>
        <item x="1914"/>
        <item x="706"/>
        <item x="381"/>
        <item x="66"/>
        <item x="1104"/>
        <item x="2297"/>
        <item x="1269"/>
        <item x="2507"/>
        <item x="2524"/>
        <item x="1690"/>
        <item x="2167"/>
        <item x="3523"/>
        <item x="407"/>
        <item x="1499"/>
        <item x="936"/>
        <item x="4021"/>
        <item x="660"/>
        <item x="4113"/>
        <item x="3528"/>
        <item x="2980"/>
        <item x="2011"/>
        <item x="2464"/>
        <item x="331"/>
        <item x="2669"/>
        <item x="3666"/>
        <item x="631"/>
        <item x="757"/>
        <item x="848"/>
        <item x="3834"/>
        <item x="1860"/>
        <item x="3586"/>
        <item x="2096"/>
        <item x="3414"/>
        <item x="1771"/>
        <item x="3366"/>
        <item x="1372"/>
        <item x="4005"/>
        <item x="3734"/>
        <item x="3575"/>
        <item x="4244"/>
        <item x="157"/>
        <item x="577"/>
        <item x="1979"/>
        <item x="1319"/>
        <item x="1389"/>
        <item x="2118"/>
        <item x="538"/>
        <item x="3704"/>
        <item x="3371"/>
        <item x="645"/>
        <item x="2380"/>
        <item x="1462"/>
        <item x="1918"/>
        <item x="2446"/>
        <item x="3992"/>
        <item x="275"/>
        <item x="2325"/>
        <item x="3072"/>
        <item x="2820"/>
        <item x="3216"/>
        <item x="3868"/>
        <item x="1789"/>
        <item x="285"/>
        <item x="525"/>
        <item x="1587"/>
        <item x="1907"/>
        <item x="2712"/>
        <item x="206"/>
        <item x="866"/>
        <item x="747"/>
        <item x="398"/>
        <item x="780"/>
        <item x="2907"/>
        <item x="871"/>
        <item x="3312"/>
        <item x="3957"/>
        <item x="1855"/>
        <item x="1167"/>
        <item x="1196"/>
        <item x="2982"/>
        <item x="1601"/>
        <item x="1397"/>
        <item x="2783"/>
        <item x="1404"/>
        <item x="1867"/>
        <item x="3696"/>
        <item x="1227"/>
        <item x="3174"/>
        <item x="1751"/>
        <item x="2871"/>
        <item x="983"/>
        <item x="2062"/>
        <item x="2231"/>
        <item x="237"/>
        <item x="1234"/>
        <item x="150"/>
        <item x="818"/>
        <item x="3769"/>
        <item x="4193"/>
        <item x="3596"/>
        <item x="2664"/>
        <item x="2445"/>
        <item x="4205"/>
        <item x="3264"/>
        <item x="3498"/>
        <item x="1557"/>
        <item x="3681"/>
        <item x="963"/>
        <item x="2753"/>
        <item x="4034"/>
        <item x="2466"/>
        <item x="665"/>
        <item x="1"/>
        <item x="470"/>
        <item x="3808"/>
        <item x="894"/>
        <item x="632"/>
        <item x="3653"/>
        <item x="898"/>
        <item x="2675"/>
        <item x="2417"/>
        <item x="590"/>
        <item x="3358"/>
        <item x="4040"/>
        <item x="2337"/>
        <item x="1398"/>
        <item x="4049"/>
        <item x="3003"/>
        <item x="271"/>
        <item x="286"/>
        <item x="156"/>
        <item x="2977"/>
        <item x="3619"/>
        <item x="2644"/>
        <item x="1741"/>
        <item x="3861"/>
        <item x="3243"/>
        <item x="3623"/>
        <item x="175"/>
        <item x="1251"/>
        <item x="1708"/>
        <item x="2283"/>
        <item x="1250"/>
        <item x="1281"/>
        <item x="2710"/>
        <item x="2084"/>
        <item x="1284"/>
        <item x="1440"/>
        <item x="2743"/>
        <item x="1875"/>
        <item x="3663"/>
        <item x="484"/>
        <item x="458"/>
        <item x="4045"/>
        <item x="3584"/>
        <item x="4000"/>
        <item x="1759"/>
        <item x="2961"/>
        <item x="27"/>
        <item x="682"/>
        <item x="1202"/>
        <item x="1357"/>
        <item x="351"/>
        <item x="2619"/>
        <item x="1936"/>
        <item x="251"/>
        <item x="2309"/>
        <item x="436"/>
        <item x="3786"/>
        <item x="1592"/>
        <item x="1139"/>
        <item x="683"/>
        <item x="1844"/>
        <item x="1114"/>
        <item x="2111"/>
        <item x="619"/>
        <item x="3254"/>
        <item x="2888"/>
        <item x="1559"/>
        <item x="977"/>
        <item x="3148"/>
        <item x="1351"/>
        <item x="1249"/>
        <item x="2497"/>
        <item x="3075"/>
        <item x="3110"/>
        <item x="1292"/>
        <item x="3659"/>
        <item x="2595"/>
        <item x="2535"/>
        <item x="1384"/>
        <item x="2707"/>
        <item x="2727"/>
        <item x="89"/>
        <item x="927"/>
        <item x="1922"/>
        <item x="1252"/>
        <item x="3314"/>
        <item x="4104"/>
        <item x="3122"/>
        <item x="3136"/>
        <item x="579"/>
        <item x="1054"/>
        <item x="2866"/>
        <item x="4031"/>
        <item x="2151"/>
        <item x="427"/>
        <item x="1902"/>
        <item x="3995"/>
        <item x="2682"/>
        <item x="1037"/>
        <item x="3617"/>
        <item x="3487"/>
        <item x="3905"/>
        <item x="3809"/>
        <item x="3961"/>
        <item x="883"/>
        <item x="281"/>
        <item x="2540"/>
        <item x="1665"/>
        <item x="91"/>
        <item x="3486"/>
        <item x="1346"/>
        <item x="2924"/>
        <item x="624"/>
        <item x="1763"/>
        <item x="190"/>
        <item x="3452"/>
        <item x="2147"/>
        <item x="2349"/>
        <item x="4262"/>
        <item x="2628"/>
        <item x="383"/>
        <item x="2092"/>
        <item x="416"/>
        <item x="3895"/>
        <item x="2495"/>
        <item x="479"/>
        <item x="1581"/>
        <item x="3313"/>
        <item x="708"/>
        <item x="2319"/>
        <item x="552"/>
        <item x="2097"/>
        <item x="3903"/>
        <item x="1113"/>
        <item x="906"/>
        <item x="3782"/>
        <item x="769"/>
        <item x="1804"/>
        <item x="2829"/>
        <item x="781"/>
        <item x="3728"/>
        <item x="2386"/>
        <item x="680"/>
        <item x="4089"/>
        <item x="3185"/>
        <item x="3831"/>
        <item x="3610"/>
        <item x="2195"/>
        <item x="1381"/>
        <item x="865"/>
        <item x="1179"/>
        <item x="3320"/>
        <item x="3014"/>
        <item x="1946"/>
        <item x="2026"/>
        <item x="3365"/>
        <item x="1973"/>
        <item x="434"/>
        <item x="2901"/>
        <item x="880"/>
        <item x="2703"/>
        <item x="3244"/>
        <item x="918"/>
        <item x="1407"/>
        <item x="2100"/>
        <item x="1495"/>
        <item x="294"/>
        <item x="3574"/>
        <item x="1573"/>
        <item x="1861"/>
        <item x="1509"/>
        <item x="1345"/>
        <item x="1629"/>
        <item x="1392"/>
        <item x="2616"/>
        <item x="3319"/>
        <item x="744"/>
        <item x="802"/>
        <item x="2865"/>
        <item x="3035"/>
        <item x="2006"/>
        <item x="553"/>
        <item x="244"/>
        <item x="283"/>
        <item x="1186"/>
        <item x="1391"/>
        <item x="1876"/>
        <item x="2193"/>
        <item x="805"/>
        <item x="2389"/>
        <item x="3368"/>
        <item x="3329"/>
        <item x="3442"/>
        <item x="1608"/>
        <item x="1018"/>
        <item x="3153"/>
        <item x="1975"/>
        <item x="1653"/>
        <item x="20"/>
        <item x="3975"/>
        <item x="2692"/>
        <item x="2517"/>
        <item x="4084"/>
        <item x="3887"/>
        <item x="803"/>
        <item x="1448"/>
        <item x="1193"/>
        <item x="2631"/>
        <item x="4126"/>
        <item x="826"/>
        <item x="3489"/>
        <item x="3073"/>
        <item x="2544"/>
        <item x="3303"/>
        <item x="754"/>
        <item x="3060"/>
        <item x="1639"/>
        <item x="2557"/>
        <item x="1525"/>
        <item x="2028"/>
        <item x="2566"/>
        <item x="1808"/>
        <item x="4073"/>
        <item x="2551"/>
        <item x="1644"/>
        <item x="567"/>
        <item x="3347"/>
        <item x="2705"/>
        <item x="3342"/>
        <item x="3869"/>
        <item x="2563"/>
        <item x="3973"/>
        <item x="399"/>
        <item x="3387"/>
        <item x="628"/>
        <item x="3499"/>
        <item x="3134"/>
        <item x="1868"/>
        <item x="2208"/>
        <item x="3336"/>
        <item x="348"/>
        <item x="1534"/>
        <item x="873"/>
        <item x="3024"/>
        <item x="2406"/>
        <item x="3383"/>
        <item x="1382"/>
        <item x="2415"/>
        <item x="2990"/>
        <item x="1172"/>
        <item x="149"/>
        <item x="2235"/>
        <item x="2347"/>
        <item x="2226"/>
        <item x="1838"/>
        <item x="3603"/>
        <item x="421"/>
        <item x="3741"/>
        <item x="1465"/>
        <item x="127"/>
        <item x="872"/>
        <item x="1935"/>
        <item x="1985"/>
        <item x="4241"/>
        <item x="760"/>
        <item x="1752"/>
        <item x="1879"/>
        <item x="257"/>
        <item x="3615"/>
        <item x="3999"/>
        <item x="2174"/>
        <item x="2505"/>
        <item x="1584"/>
        <item x="2896"/>
        <item x="1790"/>
        <item x="3054"/>
        <item x="3996"/>
        <item x="2986"/>
        <item x="3395"/>
        <item x="3065"/>
        <item x="3738"/>
        <item x="111"/>
        <item x="4230"/>
        <item x="115"/>
        <item x="824"/>
        <item x="4055"/>
        <item x="958"/>
        <item x="1662"/>
        <item x="451"/>
        <item x="1378"/>
        <item x="2416"/>
        <item x="890"/>
        <item x="168"/>
        <item x="2436"/>
        <item x="2938"/>
        <item x="980"/>
        <item x="830"/>
        <item x="612"/>
        <item x="2745"/>
        <item x="3833"/>
        <item x="3626"/>
        <item x="3589"/>
        <item x="667"/>
        <item x="62"/>
        <item x="2857"/>
        <item x="559"/>
        <item x="1402"/>
        <item x="1029"/>
        <item x="692"/>
        <item x="1714"/>
        <item x="2547"/>
        <item x="517"/>
        <item x="2358"/>
        <item x="791"/>
        <item x="3197"/>
        <item x="675"/>
        <item x="96"/>
        <item x="2435"/>
        <item x="1074"/>
        <item x="2364"/>
        <item x="1325"/>
        <item x="3670"/>
        <item x="2565"/>
        <item x="1664"/>
        <item x="656"/>
        <item x="100"/>
        <item x="3392"/>
        <item x="2418"/>
        <item x="1307"/>
        <item x="3276"/>
        <item x="2404"/>
        <item x="342"/>
        <item x="1529"/>
        <item x="2304"/>
        <item x="3226"/>
        <item x="3722"/>
        <item x="4160"/>
        <item x="3747"/>
        <item x="4149"/>
        <item x="1809"/>
        <item x="3415"/>
        <item x="1598"/>
        <item x="1677"/>
        <item x="2735"/>
        <item x="302"/>
        <item x="527"/>
        <item x="4209"/>
        <item x="651"/>
        <item x="681"/>
        <item x="102"/>
        <item x="2306"/>
        <item x="2815"/>
        <item x="698"/>
        <item x="2887"/>
        <item x="3010"/>
        <item x="3100"/>
        <item x="1282"/>
        <item x="388"/>
        <item x="2840"/>
        <item x="953"/>
        <item x="3562"/>
        <item x="3437"/>
        <item x="1393"/>
        <item x="1535"/>
        <item x="3084"/>
        <item x="59"/>
        <item x="1400"/>
        <item x="425"/>
        <item x="2502"/>
        <item x="634"/>
        <item x="1689"/>
        <item x="922"/>
        <item x="3976"/>
        <item x="2691"/>
        <item x="3091"/>
        <item x="3509"/>
        <item x="3520"/>
        <item x="3791"/>
        <item x="3180"/>
        <item x="3955"/>
        <item x="1506"/>
        <item x="1940"/>
        <item x="2608"/>
        <item x="3851"/>
        <item x="3298"/>
        <item x="4020"/>
        <item x="3372"/>
        <item x="4062"/>
        <item x="576"/>
        <item x="2032"/>
        <item x="2782"/>
        <item x="623"/>
        <item x="3501"/>
        <item x="53"/>
        <item x="412"/>
        <item x="902"/>
        <item x="1971"/>
        <item x="3674"/>
        <item x="3613"/>
        <item x="580"/>
        <item x="4078"/>
        <item x="482"/>
        <item x="386"/>
        <item x="1719"/>
        <item x="702"/>
        <item x="4173"/>
        <item x="3355"/>
        <item x="4120"/>
        <item x="3286"/>
        <item x="304"/>
        <item x="4208"/>
        <item x="2213"/>
        <item x="976"/>
        <item x="1796"/>
        <item x="3815"/>
        <item x="2889"/>
        <item x="3238"/>
        <item x="3120"/>
        <item x="3758"/>
        <item x="3776"/>
        <item x="851"/>
        <item x="1170"/>
        <item x="2310"/>
        <item x="2227"/>
        <item x="2813"/>
        <item x="2284"/>
        <item x="2489"/>
        <item x="979"/>
        <item x="2018"/>
        <item x="1347"/>
        <item x="1978"/>
        <item x="1053"/>
        <item x="3245"/>
        <item x="993"/>
        <item x="3886"/>
        <item x="4155"/>
        <item x="1622"/>
        <item x="1917"/>
        <item x="2962"/>
        <item x="1663"/>
        <item x="738"/>
        <item x="2165"/>
        <item x="4025"/>
        <item x="3645"/>
        <item x="4008"/>
        <item x="1600"/>
        <item x="3866"/>
        <item x="1583"/>
        <item x="424"/>
        <item x="751"/>
        <item x="2101"/>
        <item x="1089"/>
        <item x="198"/>
        <item x="3750"/>
        <item x="3270"/>
        <item x="1919"/>
        <item x="1076"/>
        <item x="4128"/>
        <item x="2041"/>
        <item x="2591"/>
        <item x="3302"/>
        <item x="426"/>
        <item x="25"/>
        <item x="3253"/>
        <item x="2859"/>
        <item x="2468"/>
        <item x="646"/>
        <item x="3953"/>
        <item x="2229"/>
        <item x="3567"/>
        <item x="4106"/>
        <item x="459"/>
        <item x="1103"/>
        <item x="970"/>
        <item x="2825"/>
        <item x="3507"/>
        <item x="1992"/>
        <item x="1612"/>
        <item x="1856"/>
        <item x="2462"/>
        <item x="1782"/>
        <item x="48"/>
        <item x="2409"/>
        <item x="3988"/>
        <item x="1839"/>
        <item x="1485"/>
        <item x="3481"/>
        <item x="985"/>
        <item x="3896"/>
        <item x="1932"/>
        <item x="4018"/>
        <item x="807"/>
        <item x="2040"/>
        <item x="4003"/>
        <item x="2374"/>
        <item x="3149"/>
        <item x="4058"/>
        <item x="1986"/>
        <item x="4268"/>
        <item x="3917"/>
        <item x="3039"/>
        <item x="586"/>
        <item x="1508"/>
        <item x="3689"/>
        <item x="2647"/>
        <item x="3660"/>
        <item x="974"/>
        <item x="4012"/>
        <item x="1602"/>
        <item x="357"/>
        <item x="3111"/>
        <item x="3837"/>
        <item x="4219"/>
        <item x="2976"/>
        <item x="266"/>
        <item x="533"/>
        <item x="3874"/>
        <item x="1522"/>
        <item x="2316"/>
        <item x="411"/>
        <item x="4101"/>
        <item x="2689"/>
        <item x="3698"/>
        <item x="1261"/>
        <item x="371"/>
        <item x="2635"/>
        <item x="2230"/>
        <item x="2492"/>
        <item x="300"/>
        <item x="3625"/>
        <item x="3807"/>
        <item x="804"/>
        <item x="961"/>
        <item x="3730"/>
        <item x="3157"/>
        <item x="518"/>
        <item x="1207"/>
        <item x="1635"/>
        <item x="767"/>
        <item x="4130"/>
        <item x="3910"/>
        <item x="1260"/>
        <item x="217"/>
        <item x="937"/>
        <item x="2197"/>
        <item x="3554"/>
        <item x="3098"/>
        <item x="2467"/>
        <item x="3775"/>
        <item x="1999"/>
        <item x="3819"/>
        <item x="452"/>
        <item x="2156"/>
        <item x="1834"/>
        <item x="4038"/>
        <item x="3059"/>
        <item x="3746"/>
        <item x="960"/>
        <item x="812"/>
        <item x="3719"/>
        <item x="3086"/>
        <item x="3938"/>
        <item x="3984"/>
        <item x="4088"/>
        <item x="490"/>
        <item x="2155"/>
        <item x="3249"/>
        <item x="105"/>
        <item x="695"/>
        <item x="1294"/>
        <item x="298"/>
        <item x="2580"/>
        <item x="3763"/>
        <item x="3374"/>
        <item x="3974"/>
        <item x="2390"/>
        <item x="4006"/>
        <item x="2338"/>
        <item x="4053"/>
        <item x="1001"/>
        <item x="3788"/>
        <item x="2085"/>
        <item x="1100"/>
        <item x="2902"/>
        <item x="1864"/>
        <item x="3328"/>
        <item x="1408"/>
        <item x="3651"/>
        <item x="3184"/>
        <item x="2642"/>
        <item x="315"/>
        <item x="2611"/>
        <item x="1175"/>
        <item x="3611"/>
        <item x="2842"/>
        <item x="3565"/>
        <item x="1416"/>
        <item x="1637"/>
        <item x="400"/>
        <item x="216"/>
        <item x="3440"/>
        <item x="935"/>
        <item x="4202"/>
        <item x="3914"/>
        <item x="270"/>
        <item x="3727"/>
        <item x="1316"/>
        <item x="3665"/>
        <item x="3847"/>
        <item x="17"/>
        <item x="1712"/>
        <item x="3434"/>
        <item x="3261"/>
        <item x="1174"/>
        <item x="3826"/>
        <item x="3495"/>
        <item x="3171"/>
        <item x="1702"/>
        <item x="1577"/>
        <item x="2377"/>
        <item x="3542"/>
        <item x="9"/>
        <item x="4176"/>
        <item x="2470"/>
        <item x="831"/>
        <item x="2139"/>
        <item x="2329"/>
        <item x="2909"/>
        <item x="954"/>
        <item x="3105"/>
        <item x="2864"/>
        <item x="2103"/>
        <item x="1217"/>
        <item x="3757"/>
        <item x="3448"/>
        <item x="3390"/>
        <item x="449"/>
        <item x="3739"/>
        <item x="3137"/>
        <item x="3058"/>
        <item x="3092"/>
        <item x="1295"/>
        <item x="1570"/>
        <item x="2764"/>
        <item x="1898"/>
        <item x="7"/>
        <item x="642"/>
        <item x="2288"/>
        <item x="2126"/>
        <item x="2999"/>
        <item x="1218"/>
        <item x="442"/>
        <item x="888"/>
        <item x="3213"/>
        <item x="4129"/>
        <item x="3931"/>
        <item x="3987"/>
        <item x="3516"/>
        <item x="2402"/>
        <item x="362"/>
        <item x="1383"/>
        <item x="1896"/>
        <item x="145"/>
        <item x="1903"/>
        <item x="2433"/>
        <item x="1358"/>
        <item x="591"/>
        <item x="2424"/>
        <item x="3810"/>
        <item x="2925"/>
        <item x="1463"/>
        <item x="648"/>
        <item x="3577"/>
        <item x="2157"/>
        <item x="243"/>
        <item x="2438"/>
        <item x="232"/>
        <item x="2420"/>
        <item x="2160"/>
        <item x="2812"/>
        <item x="3712"/>
        <item x="1561"/>
        <item x="3766"/>
        <item x="905"/>
        <item x="2343"/>
        <item x="2530"/>
        <item x="707"/>
        <item x="2724"/>
        <item x="991"/>
        <item x="574"/>
        <item x="2553"/>
        <item x="397"/>
        <item x="2998"/>
        <item x="2596"/>
        <item x="1886"/>
        <item x="1140"/>
        <item x="1794"/>
        <item x="2447"/>
        <item x="531"/>
        <item x="4222"/>
        <item x="4254"/>
        <item x="1862"/>
        <item x="4214"/>
        <item x="3710"/>
        <item x="4121"/>
        <item x="3573"/>
        <item x="349"/>
        <item x="4028"/>
        <item x="3461"/>
        <item x="984"/>
        <item x="1069"/>
        <item x="3385"/>
        <item x="2223"/>
        <item x="3334"/>
        <item x="1725"/>
        <item x="3947"/>
        <item x="2916"/>
        <item x="3541"/>
        <item x="3946"/>
        <item x="2784"/>
        <item x="2222"/>
        <item x="2951"/>
        <item x="3718"/>
        <item x="1596"/>
        <item x="3934"/>
        <item x="31"/>
        <item x="3267"/>
        <item x="2593"/>
        <item x="2578"/>
        <item x="2448"/>
        <item x="173"/>
        <item x="1247"/>
        <item x="3911"/>
        <item x="120"/>
        <item x="1173"/>
        <item x="2531"/>
        <item x="2697"/>
        <item x="4204"/>
        <item x="3433"/>
        <item x="1092"/>
        <item x="3940"/>
        <item x="2781"/>
        <item x="1744"/>
        <item x="2539"/>
        <item x="2872"/>
        <item x="107"/>
        <item x="3612"/>
        <item x="3232"/>
        <item x="3936"/>
        <item x="891"/>
        <item x="717"/>
        <item x="857"/>
        <item x="2926"/>
        <item x="3863"/>
        <item x="1324"/>
        <item x="3332"/>
        <item x="649"/>
        <item x="2740"/>
        <item x="4091"/>
        <item x="2221"/>
        <item x="3799"/>
        <item x="2845"/>
        <item x="3634"/>
        <item x="2674"/>
        <item x="940"/>
        <item x="3401"/>
        <item x="4165"/>
        <item x="2189"/>
        <item x="1842"/>
        <item x="1877"/>
        <item x="1146"/>
        <item x="3939"/>
        <item x="220"/>
        <item x="1409"/>
        <item x="3889"/>
        <item x="627"/>
        <item x="3460"/>
        <item x="571"/>
        <item x="4157"/>
        <item x="2202"/>
        <item x="2303"/>
        <item x="3456"/>
        <item x="2874"/>
        <item x="3735"/>
        <item x="3907"/>
        <item x="2632"/>
        <item x="2149"/>
        <item x="1531"/>
        <item x="365"/>
        <item x="882"/>
        <item x="3056"/>
        <item x="1343"/>
        <item x="2038"/>
        <item x="1803"/>
        <item x="3724"/>
        <item x="2774"/>
        <item x="1141"/>
        <item x="3639"/>
        <item x="3427"/>
        <item x="1243"/>
        <item x="2964"/>
        <item x="3087"/>
        <item x="2240"/>
        <item x="3745"/>
        <item x="1730"/>
        <item x="3078"/>
        <item x="896"/>
        <item x="1244"/>
        <item x="4206"/>
        <item x="3162"/>
        <item x="1673"/>
        <item x="3404"/>
        <item x="4075"/>
        <item x="543"/>
        <item x="2048"/>
        <item x="1420"/>
        <item x="3986"/>
        <item x="2572"/>
        <item x="4152"/>
        <item x="536"/>
        <item x="2870"/>
        <item x="1258"/>
        <item x="3521"/>
        <item x="3835"/>
        <item x="282"/>
        <item x="4077"/>
        <item x="301"/>
        <item x="2917"/>
        <item x="95"/>
        <item x="2393"/>
        <item x="2696"/>
        <item x="3472"/>
        <item x="2405"/>
        <item x="2215"/>
        <item x="3274"/>
        <item x="2194"/>
        <item x="1365"/>
        <item x="3547"/>
        <item x="3344"/>
        <item x="2238"/>
        <item x="3956"/>
        <item x="3778"/>
        <item x="1701"/>
        <item x="2102"/>
        <item x="820"/>
        <item x="2639"/>
        <item x="3413"/>
        <item x="641"/>
        <item x="637"/>
        <item x="1761"/>
        <item x="3813"/>
        <item x="2133"/>
        <item x="1256"/>
        <item x="104"/>
        <item x="2278"/>
        <item x="41"/>
        <item x="3093"/>
        <item x="2293"/>
        <item x="1051"/>
        <item x="3132"/>
        <item x="4015"/>
        <item x="3246"/>
        <item x="2281"/>
        <item x="3951"/>
        <item x="379"/>
        <item x="3692"/>
        <item x="3505"/>
        <item x="377"/>
        <item x="2395"/>
        <item x="605"/>
        <item x="1475"/>
        <item x="1493"/>
        <item x="1211"/>
        <item x="1646"/>
        <item x="3812"/>
        <item x="3103"/>
        <item x="392"/>
        <item x="3965"/>
        <item x="2423"/>
        <item x="2672"/>
        <item x="3198"/>
        <item x="2346"/>
        <item x="3806"/>
        <item x="303"/>
        <item x="1232"/>
        <item x="1983"/>
        <item x="3998"/>
        <item x="3330"/>
        <item x="3684"/>
        <item x="2243"/>
        <item x="3439"/>
        <item x="3605"/>
        <item x="814"/>
        <item x="3112"/>
        <item x="1062"/>
        <item x="3513"/>
        <item x="1215"/>
        <item x="196"/>
        <item x="2336"/>
        <item x="1308"/>
        <item x="2905"/>
        <item x="2124"/>
        <item x="1726"/>
        <item x="1768"/>
        <item x="575"/>
        <item x="3843"/>
        <item x="3894"/>
        <item x="3820"/>
        <item x="4251"/>
        <item x="2518"/>
        <item x="3116"/>
        <item x="3538"/>
        <item x="2934"/>
        <item x="3989"/>
        <item x="3621"/>
        <item x="1850"/>
        <item x="2622"/>
        <item x="2232"/>
        <item x="3967"/>
        <item x="2508"/>
        <item x="3217"/>
        <item x="3644"/>
        <item x="1880"/>
        <item x="1020"/>
        <item x="2034"/>
        <item x="1228"/>
        <item x="3417"/>
        <item x="3595"/>
        <item x="944"/>
        <item x="1214"/>
        <item x="775"/>
        <item x="1516"/>
        <item x="3484"/>
        <item x="1405"/>
        <item x="2182"/>
        <item x="4179"/>
        <item x="2203"/>
        <item x="327"/>
        <item x="500"/>
        <item x="135"/>
        <item x="3008"/>
        <item x="2827"/>
        <item x="3049"/>
        <item x="3479"/>
        <item x="2120"/>
        <item x="4098"/>
        <item x="85"/>
        <item x="1631"/>
        <item x="4223"/>
        <item x="2482"/>
        <item x="2590"/>
        <item x="4212"/>
        <item x="3493"/>
        <item x="2410"/>
        <item x="3588"/>
        <item x="1334"/>
        <item x="1544"/>
        <item x="3384"/>
        <item x="3655"/>
        <item x="4056"/>
        <item x="2138"/>
        <item x="1157"/>
        <item x="3409"/>
        <item x="376"/>
        <item x="2025"/>
        <item x="900"/>
        <item x="599"/>
        <item x="2375"/>
        <item x="189"/>
        <item x="3474"/>
        <item x="3658"/>
        <item x="2981"/>
        <item x="761"/>
        <item x="3597"/>
        <item x="3902"/>
        <item x="3676"/>
        <item x="2732"/>
        <item x="1788"/>
        <item x="3297"/>
        <item x="2768"/>
        <item x="3564"/>
        <item x="3465"/>
        <item x="3273"/>
        <item x="723"/>
        <item x="1128"/>
        <item x="3130"/>
        <item x="3322"/>
        <item x="420"/>
        <item x="2567"/>
        <item x="3380"/>
        <item x="1976"/>
        <item x="2469"/>
        <item x="1034"/>
        <item x="4054"/>
        <item x="2892"/>
        <item x="4127"/>
        <item x="1190"/>
        <item x="3050"/>
        <item x="778"/>
        <item x="1050"/>
        <item x="3451"/>
        <item x="3277"/>
        <item x="3904"/>
        <item x="1563"/>
        <item x="2004"/>
        <item x="2260"/>
        <item x="3774"/>
        <item x="2475"/>
        <item x="3424"/>
        <item x="2273"/>
        <item x="4081"/>
        <item x="172"/>
        <item x="3811"/>
        <item x="3661"/>
        <item x="3121"/>
        <item x="686"/>
        <item x="3543"/>
        <item x="3540"/>
        <item x="1565"/>
        <item x="750"/>
        <item x="3400"/>
        <item x="2299"/>
        <item x="1753"/>
        <item x="1209"/>
        <item x="1361"/>
        <item x="3982"/>
        <item x="3883"/>
        <item x="3764"/>
        <item x="82"/>
        <item x="4240"/>
        <item x="1904"/>
        <item x="912"/>
        <item x="4189"/>
        <item x="4217"/>
        <item x="3453"/>
        <item x="480"/>
        <item x="3043"/>
        <item x="2555"/>
        <item x="1321"/>
        <item x="1706"/>
        <item x="530"/>
        <item x="2050"/>
        <item x="3913"/>
        <item x="1678"/>
        <item x="3248"/>
        <item x="1241"/>
        <item x="3900"/>
        <item x="4071"/>
        <item x="691"/>
        <item x="60"/>
        <item x="2651"/>
        <item x="2175"/>
        <item x="2363"/>
        <item x="1905"/>
        <item x="815"/>
        <item x="1233"/>
        <item x="1716"/>
        <item x="4238"/>
        <item x="3609"/>
        <item x="447"/>
        <item x="4132"/>
        <item x="3717"/>
        <item x="3709"/>
        <item x="3220"/>
        <item x="3652"/>
        <item x="1969"/>
        <item x="1101"/>
        <item x="3307"/>
        <item x="1777"/>
        <item x="2031"/>
        <item x="1546"/>
        <item x="1993"/>
        <item x="4099"/>
        <item x="4256"/>
        <item x="328"/>
        <item x="4026"/>
        <item x="3119"/>
        <item x="460"/>
        <item x="2922"/>
        <item x="3680"/>
        <item x="374"/>
        <item x="246"/>
        <item x="3406"/>
        <item x="2119"/>
        <item x="4231"/>
        <item x="4151"/>
        <item x="1460"/>
        <item x="659"/>
        <item x="2474"/>
        <item x="396"/>
        <item x="3377"/>
        <item x="4137"/>
        <item x="3055"/>
        <item x="1982"/>
        <item x="694"/>
        <item x="3370"/>
        <item x="123"/>
        <item x="1699"/>
        <item x="3537"/>
        <item x="3909"/>
        <item x="4090"/>
        <item x="2756"/>
        <item x="2259"/>
        <item x="3779"/>
        <item x="2239"/>
        <item x="2479"/>
        <item x="2481"/>
        <item x="4148"/>
        <item x="2506"/>
        <item x="3601"/>
        <item x="2606"/>
        <item x="2339"/>
        <item x="3560"/>
        <item x="179"/>
        <item x="720"/>
        <item x="3022"/>
        <item x="4227"/>
        <item x="816"/>
        <item x="201"/>
        <item x="4239"/>
        <item x="1510"/>
        <item x="336"/>
        <item x="2602"/>
        <item x="4269"/>
        <item x="1274"/>
        <item x="810"/>
        <item x="2757"/>
        <item x="1299"/>
        <item x="2955"/>
        <item x="1205"/>
        <item x="1035"/>
        <item x="4017"/>
        <item x="2561"/>
        <item x="3972"/>
        <item x="2217"/>
        <item x="2844"/>
        <item x="97"/>
        <item x="2699"/>
        <item x="3496"/>
        <item x="4224"/>
        <item x="3229"/>
        <item x="3804"/>
        <item x="535"/>
        <item x="4218"/>
        <item x="4059"/>
        <item x="2280"/>
        <item x="3855"/>
        <item x="2949"/>
        <item x="471"/>
        <item x="3683"/>
        <item x="2620"/>
        <item x="218"/>
        <item x="3759"/>
        <item x="3850"/>
        <item x="4143"/>
        <item x="3061"/>
        <item x="3942"/>
        <item x="3702"/>
        <item x="3190"/>
        <item x="790"/>
        <item x="3948"/>
        <item x="3145"/>
        <item x="1906"/>
        <item x="366"/>
        <item x="3265"/>
        <item x="3580"/>
        <item x="1266"/>
        <item x="2493"/>
        <item x="1974"/>
        <item x="2681"/>
        <item x="3888"/>
        <item x="3777"/>
        <item x="2086"/>
        <item x="2655"/>
        <item x="4154"/>
        <item x="1890"/>
        <item x="3391"/>
        <item x="287"/>
        <item x="3155"/>
        <item x="438"/>
        <item x="1070"/>
        <item x="3707"/>
        <item x="4060"/>
        <item x="2715"/>
        <item x="3306"/>
        <item x="3015"/>
        <item x="2019"/>
        <item x="3033"/>
        <item x="2985"/>
        <item x="2852"/>
        <item x="868"/>
        <item x="2204"/>
        <item x="3338"/>
        <item x="4228"/>
        <item x="2264"/>
        <item x="1312"/>
        <item x="3095"/>
        <item x="2265"/>
        <item x="3188"/>
        <item x="3252"/>
        <item x="925"/>
        <item x="3051"/>
        <item x="4051"/>
        <item x="1144"/>
        <item x="1293"/>
        <item x="1166"/>
        <item x="4057"/>
        <item x="1924"/>
        <item x="278"/>
        <item x="4199"/>
        <item x="2690"/>
        <item x="3017"/>
        <item x="2795"/>
        <item x="4124"/>
        <item x="1686"/>
        <item x="2322"/>
        <item x="2144"/>
        <item x="2959"/>
        <item x="2640"/>
        <item x="962"/>
        <item x="1271"/>
        <item x="2282"/>
        <item x="2205"/>
        <item x="1873"/>
        <item x="2058"/>
        <item x="3168"/>
        <item x="364"/>
        <item x="2037"/>
        <item x="765"/>
        <item x="4022"/>
        <item x="3292"/>
        <item x="3214"/>
        <item x="3607"/>
        <item x="1948"/>
        <item x="2583"/>
        <item x="3848"/>
        <item x="1095"/>
        <item x="1333"/>
        <item x="705"/>
        <item x="29"/>
        <item x="3518"/>
        <item x="1526"/>
        <item x="1652"/>
        <item x="2059"/>
        <item x="1255"/>
        <item x="1539"/>
        <item x="2714"/>
        <item x="1057"/>
        <item x="229"/>
        <item x="493"/>
        <item x="3871"/>
        <item x="2752"/>
        <item x="360"/>
        <item x="1191"/>
        <item x="3618"/>
        <item x="3962"/>
        <item x="122"/>
        <item x="2789"/>
        <item x="4013"/>
        <item x="4167"/>
        <item x="2778"/>
        <item x="1840"/>
        <item x="2604"/>
        <item x="2686"/>
        <item x="3845"/>
        <item x="1560"/>
        <item x="2056"/>
        <item x="2117"/>
        <item x="502"/>
        <item x="3293"/>
        <item x="3321"/>
        <item x="3147"/>
        <item x="3504"/>
        <item x="2633"/>
        <item x="1390"/>
        <item x="109"/>
        <item x="2388"/>
        <item x="2052"/>
        <item x="3402"/>
        <item x="2357"/>
        <item x="1784"/>
        <item x="432"/>
        <item x="1107"/>
        <item x="3784"/>
        <item x="162"/>
        <item x="2906"/>
        <item x="4092"/>
        <item x="2181"/>
        <item x="108"/>
        <item x="2378"/>
        <item x="998"/>
        <item x="2826"/>
        <item x="3943"/>
        <item x="3944"/>
        <item x="2537"/>
        <item x="701"/>
        <item x="4105"/>
        <item x="3908"/>
        <item x="3399"/>
        <item x="3233"/>
        <item x="3664"/>
        <item x="1310"/>
        <item x="1670"/>
        <item x="3088"/>
        <item x="334"/>
        <item x="2105"/>
        <item x="2890"/>
        <item x="4162"/>
        <item x="4035"/>
        <item x="2191"/>
        <item x="2487"/>
        <item x="3113"/>
        <item x="2298"/>
        <item x="3783"/>
        <item x="4156"/>
        <item x="3057"/>
        <item x="1519"/>
        <item x="2277"/>
        <item x="2396"/>
        <item x="2091"/>
        <item x="713"/>
        <item x="549"/>
        <item x="98"/>
        <item x="2179"/>
        <item x="3468"/>
        <item x="1882"/>
        <item x="4225"/>
        <item x="2057"/>
        <item x="3104"/>
        <item x="1484"/>
        <item x="915"/>
        <item x="1277"/>
        <item x="2832"/>
        <item x="926"/>
        <item x="1494"/>
        <item x="1671"/>
        <item x="1452"/>
        <item x="714"/>
        <item x="3488"/>
        <item x="3882"/>
        <item x="3037"/>
        <item x="3094"/>
        <item x="3490"/>
        <item x="3419"/>
        <item x="763"/>
        <item x="2793"/>
        <item x="2426"/>
        <item x="811"/>
        <item x="408"/>
        <item x="2726"/>
        <item x="2047"/>
        <item x="2314"/>
        <item x="2020"/>
        <item x="2963"/>
        <item x="3629"/>
        <item x="2559"/>
        <item x="2839"/>
        <item x="1857"/>
        <item x="1603"/>
        <item x="3682"/>
        <item x="4043"/>
        <item x="1952"/>
        <item x="2454"/>
        <item x="2"/>
        <item x="1497"/>
        <item x="1649"/>
        <item x="3780"/>
        <item x="1213"/>
        <item x="957"/>
        <item x="1518"/>
        <item x="2607"/>
        <item x="731"/>
        <item x="2218"/>
        <item x="4242"/>
        <item x="2443"/>
        <item x="1349"/>
        <item x="4016"/>
        <item x="288"/>
        <item x="2853"/>
        <item x="541"/>
        <item x="2613"/>
        <item x="3533"/>
        <item x="1883"/>
        <item x="975"/>
        <item x="1594"/>
        <item x="274"/>
        <item x="3067"/>
        <item x="3971"/>
        <item x="4220"/>
        <item x="595"/>
        <item x="2270"/>
        <item x="2787"/>
        <item x="3422"/>
        <item x="3569"/>
        <item x="2750"/>
        <item x="1369"/>
        <item x="4133"/>
        <item x="2761"/>
        <item x="2897"/>
        <item x="4080"/>
        <item x="3991"/>
        <item x="2730"/>
        <item x="572"/>
        <item x="1013"/>
        <item x="1015"/>
        <item x="3023"/>
        <item x="1366"/>
        <item x="2257"/>
        <item x="3201"/>
        <item x="4065"/>
        <item x="4168"/>
        <item x="3524"/>
        <item x="1527"/>
        <item x="1724"/>
        <item x="2673"/>
        <item x="3545"/>
        <item x="3700"/>
        <item x="3614"/>
        <item x="3720"/>
        <item x="253"/>
        <item x="4164"/>
        <item x="2665"/>
        <item x="1891"/>
        <item x="1958"/>
        <item x="1923"/>
        <item x="42"/>
        <item x="2847"/>
        <item x="1507"/>
        <item x="2060"/>
        <item x="3425"/>
        <item x="4267"/>
        <item x="1065"/>
        <item x="3590"/>
        <item x="3195"/>
        <item x="4252"/>
        <item x="2305"/>
        <item x="3375"/>
        <item x="3430"/>
        <item x="2078"/>
        <item x="380"/>
        <item x="4229"/>
        <item x="4259"/>
        <item x="3892"/>
        <item x="3860"/>
        <item x="2190"/>
        <item x="3117"/>
        <item x="2558"/>
        <item x="2725"/>
        <item x="4115"/>
        <item x="3074"/>
        <item x="2114"/>
        <item x="3156"/>
        <item x="3785"/>
        <item x="2206"/>
        <item x="3921"/>
        <item x="3862"/>
        <item x="4153"/>
        <item x="3139"/>
        <item x="913"/>
        <item x="3412"/>
        <item x="2441"/>
        <item x="711"/>
        <item x="2491"/>
        <item x="1851"/>
        <item x="2556"/>
        <item x="2434"/>
        <item x="2881"/>
        <item x="3954"/>
        <item x="2046"/>
        <item x="3694"/>
        <item x="3341"/>
        <item x="3508"/>
        <item x="1311"/>
        <item x="938"/>
        <item x="2882"/>
        <item x="2650"/>
        <item x="1422"/>
        <item x="3416"/>
        <item x="1505"/>
        <item x="4041"/>
        <item x="1367"/>
        <item x="3428"/>
        <item x="1817"/>
        <item x="4249"/>
        <item x="3546"/>
        <item x="3825"/>
        <item x="2164"/>
        <item x="3052"/>
        <item x="3189"/>
        <item x="3559"/>
        <item x="2051"/>
        <item x="956"/>
        <item x="4052"/>
        <item x="3420"/>
        <item x="1988"/>
        <item x="3824"/>
        <item x="2311"/>
        <item x="2668"/>
        <item x="4027"/>
        <item x="2894"/>
        <item x="3394"/>
        <item x="4102"/>
        <item x="4050"/>
        <item x="2855"/>
        <item x="3635"/>
        <item x="2911"/>
        <item x="3262"/>
        <item x="653"/>
        <item x="2862"/>
        <item x="3990"/>
        <item x="177"/>
        <item x="4109"/>
        <item x="4145"/>
        <item x="473"/>
        <item x="3525"/>
        <item x="2965"/>
        <item x="2478"/>
        <item x="3801"/>
        <item x="2140"/>
        <item x="2267"/>
        <item x="1229"/>
        <item x="310"/>
        <item x="3912"/>
        <item x="3870"/>
        <item x="318"/>
        <item x="2498"/>
        <item x="3932"/>
        <item x="3713"/>
        <item x="2984"/>
        <item x="1995"/>
        <item x="2330"/>
        <item x="2948"/>
        <item x="2192"/>
        <item x="4266"/>
        <item x="3131"/>
        <item x="332"/>
        <item x="3675"/>
        <item x="3064"/>
        <item x="106"/>
        <item x="3125"/>
        <item x="3403"/>
        <item x="2603"/>
        <item x="3643"/>
        <item x="2592"/>
        <item x="1421"/>
        <item x="2313"/>
        <item x="4010"/>
        <item x="3477"/>
        <item x="3829"/>
        <item x="4226"/>
        <item x="3204"/>
        <item x="2700"/>
        <item x="489"/>
        <item x="748"/>
        <item x="367"/>
        <item x="4246"/>
        <item x="3578"/>
        <item x="4210"/>
        <item x="387"/>
        <item x="4097"/>
        <item x="3544"/>
        <item x="1723"/>
        <item x="3534"/>
        <item x="3568"/>
        <item x="1718"/>
        <item x="3169"/>
        <item x="2879"/>
        <item x="945"/>
        <item x="3247"/>
        <item x="4200"/>
        <item x="2821"/>
        <item x="1501"/>
        <item x="178"/>
        <item x="3789"/>
        <item x="3106"/>
        <item x="2394"/>
        <item x="2898"/>
        <item x="1052"/>
        <item x="2328"/>
        <item x="3531"/>
        <item x="3885"/>
        <item x="1542"/>
        <item x="4175"/>
        <item x="1313"/>
        <item x="3173"/>
        <item x="3102"/>
        <item x="3019"/>
        <item x="1514"/>
        <item x="3671"/>
        <item x="2841"/>
        <item x="1322"/>
        <item x="2116"/>
        <item x="2161"/>
        <item x="2029"/>
        <item x="2178"/>
        <item x="1931"/>
        <item x="4111"/>
        <item x="2425"/>
        <item x="3839"/>
        <item x="1108"/>
        <item x="234"/>
        <item x="3838"/>
        <item x="4233"/>
        <item x="4174"/>
        <item x="476"/>
        <item x="3867"/>
        <item x="1955"/>
        <item x="2275"/>
        <item x="3945"/>
        <item x="596"/>
        <item x="876"/>
        <item x="3884"/>
        <item x="3897"/>
        <item x="726"/>
        <item x="2694"/>
        <item x="770"/>
        <item x="647"/>
        <item x="4110"/>
        <item x="1822"/>
        <item x="822"/>
        <item x="2875"/>
        <item x="4245"/>
        <item x="3227"/>
        <item x="290"/>
        <item x="2541"/>
        <item x="3796"/>
        <item x="2568"/>
        <item x="4247"/>
        <item x="1159"/>
        <item x="1459"/>
        <item x="3018"/>
        <item x="3044"/>
        <item x="3754"/>
        <item x="3966"/>
        <item x="2856"/>
        <item x="183"/>
        <item x="4112"/>
        <item x="79"/>
        <item x="3579"/>
        <item x="2723"/>
        <item x="1464"/>
        <item x="2532"/>
        <item x="370"/>
        <item x="435"/>
        <item x="1569"/>
        <item x="2817"/>
        <item x="2387"/>
        <item x="1512"/>
        <item x="391"/>
        <item x="1368"/>
        <item x="2992"/>
        <item x="1466"/>
        <item x="2485"/>
        <item x="1105"/>
        <item x="1163"/>
        <item x="3941"/>
        <item x="1264"/>
        <item x="4163"/>
        <item x="1216"/>
        <item x="3421"/>
        <item x="3285"/>
        <item x="1265"/>
        <item x="879"/>
        <item t="default"/>
      </items>
    </pivotField>
    <pivotField showAll="0"/>
    <pivotField showAll="0"/>
    <pivotField showAll="0"/>
    <pivotField showAll="0"/>
    <pivotField showAll="0"/>
    <pivotField showAll="0"/>
    <pivotField showAll="0"/>
    <pivotField axis="axisRow" showAll="0">
      <items count="7791">
        <item x="6466"/>
        <item x="4583"/>
        <item x="1735"/>
        <item x="6959"/>
        <item x="1343"/>
        <item x="7698"/>
        <item x="5977"/>
        <item x="4820"/>
        <item x="1208"/>
        <item x="7225"/>
        <item x="1072"/>
        <item x="5979"/>
        <item x="4469"/>
        <item x="5450"/>
        <item x="4754"/>
        <item x="6899"/>
        <item x="6831"/>
        <item x="7146"/>
        <item x="6655"/>
        <item x="5500"/>
        <item x="3152"/>
        <item x="5638"/>
        <item x="2561"/>
        <item x="2442"/>
        <item x="7555"/>
        <item x="502"/>
        <item x="3612"/>
        <item x="5633"/>
        <item x="3786"/>
        <item x="2718"/>
        <item x="6286"/>
        <item x="5086"/>
        <item x="2841"/>
        <item x="3434"/>
        <item x="2303"/>
        <item x="868"/>
        <item x="3223"/>
        <item x="7231"/>
        <item x="5022"/>
        <item x="4150"/>
        <item x="5023"/>
        <item x="90"/>
        <item x="2237"/>
        <item x="2047"/>
        <item x="5800"/>
        <item x="7454"/>
        <item x="7019"/>
        <item x="6165"/>
        <item x="3153"/>
        <item x="1855"/>
        <item x="7505"/>
        <item x="5267"/>
        <item x="5448"/>
        <item x="0"/>
        <item x="7078"/>
        <item x="5385"/>
        <item x="5446"/>
        <item x="224"/>
        <item x="6164"/>
        <item x="3610"/>
        <item x="4424"/>
        <item x="222"/>
        <item x="4948"/>
        <item x="6715"/>
        <item x="3672"/>
        <item x="1417"/>
        <item x="2562"/>
        <item x="6163"/>
        <item x="3355"/>
        <item x="303"/>
        <item x="2778"/>
        <item x="6832"/>
        <item x="5567"/>
        <item x="613"/>
        <item x="3613"/>
        <item x="305"/>
        <item x="2111"/>
        <item x="870"/>
        <item x="3675"/>
        <item x="7222"/>
        <item x="1407"/>
        <item x="4423"/>
        <item x="2560"/>
        <item x="1073"/>
        <item x="3916"/>
        <item x="6289"/>
        <item x="1139"/>
        <item x="678"/>
        <item x="6769"/>
        <item x="4529"/>
        <item x="2631"/>
        <item x="6776"/>
        <item x="4304"/>
        <item x="6716"/>
        <item x="6717"/>
        <item x="1006"/>
        <item x="5568"/>
        <item x="4585"/>
        <item x="4755"/>
        <item x="3100"/>
        <item x="1918"/>
        <item x="92"/>
        <item x="5925"/>
        <item x="1136"/>
        <item x="614"/>
        <item x="7223"/>
        <item x="1339"/>
        <item x="6349"/>
        <item x="7626"/>
        <item x="4822"/>
        <item x="3098"/>
        <item x="4821"/>
        <item x="5873"/>
        <item x="675"/>
        <item x="6958"/>
        <item x="5083"/>
        <item x="3927"/>
        <item x="7287"/>
        <item x="4885"/>
        <item x="4097"/>
        <item x="7569"/>
        <item x="7554"/>
        <item x="553"/>
        <item x="2988"/>
        <item x="1074"/>
        <item x="2165"/>
        <item x="3154"/>
        <item x="1405"/>
        <item x="6090"/>
        <item x="6834"/>
        <item x="1467"/>
        <item x="7556"/>
        <item x="7397"/>
        <item x="3491"/>
        <item x="2500"/>
        <item x="1519"/>
        <item x="2440"/>
        <item x="6036"/>
        <item x="7456"/>
        <item x="2109"/>
        <item x="4306"/>
        <item x="6902"/>
        <item x="2629"/>
        <item x="6091"/>
        <item x="5923"/>
        <item x="5318"/>
        <item x="7504"/>
        <item x="3490"/>
        <item x="5577"/>
        <item x="5449"/>
        <item x="7507"/>
        <item x="3431"/>
        <item x="6714"/>
        <item x="6656"/>
        <item x="366"/>
        <item x="2916"/>
        <item x="1788"/>
        <item x="7030"/>
        <item x="1739"/>
        <item x="6465"/>
        <item x="2444"/>
        <item x="440"/>
        <item x="4256"/>
        <item x="2839"/>
        <item x="6288"/>
        <item x="674"/>
        <item x="4595"/>
        <item x="1272"/>
        <item x="441"/>
        <item x="4823"/>
        <item x="7558"/>
        <item x="6031"/>
        <item x="2627"/>
        <item x="4252"/>
        <item x="5802"/>
        <item x="5388"/>
        <item x="6957"/>
        <item x="5922"/>
        <item x="4194"/>
        <item x="1068"/>
        <item x="1916"/>
        <item x="871"/>
        <item x="6833"/>
        <item x="1070"/>
        <item x="1341"/>
        <item x="6896"/>
        <item x="7400"/>
        <item x="3989"/>
        <item x="3981"/>
        <item x="5748"/>
        <item x="3044"/>
        <item x="2632"/>
        <item x="33"/>
        <item x="7402"/>
        <item x="7224"/>
        <item x="5209"/>
        <item x="1209"/>
        <item x="3984"/>
        <item x="7018"/>
        <item x="5635"/>
        <item x="7022"/>
        <item x="6785"/>
        <item x="7761"/>
        <item x="3156"/>
        <item x="7513"/>
        <item x="2305"/>
        <item x="2306"/>
        <item x="4362"/>
        <item x="2240"/>
        <item x="7226"/>
        <item x="1007"/>
        <item x="2499"/>
        <item x="4525"/>
        <item x="5804"/>
        <item x="2987"/>
        <item x="167"/>
        <item x="5750"/>
        <item x="5088"/>
        <item x="6409"/>
        <item x="3723"/>
        <item x="3485"/>
        <item x="5975"/>
        <item x="41"/>
        <item x="371"/>
        <item x="1667"/>
        <item x="4584"/>
        <item x="1211"/>
        <item x="5692"/>
        <item x="1338"/>
        <item x="4253"/>
        <item x="6652"/>
        <item x="1138"/>
        <item x="2419"/>
        <item x="3099"/>
        <item x="6171"/>
        <item x="6712"/>
        <item x="5451"/>
        <item x="3171"/>
        <item x="869"/>
        <item x="7228"/>
        <item x="688"/>
        <item x="7340"/>
        <item x="5636"/>
        <item x="2307"/>
        <item x="1857"/>
        <item x="7455"/>
        <item x="3042"/>
        <item x="2729"/>
        <item x="3919"/>
        <item x="2239"/>
        <item x="5870"/>
        <item x="4421"/>
        <item x="2454"/>
        <item x="4098"/>
        <item x="6218"/>
        <item x="5396"/>
        <item x="6538"/>
        <item x="5499"/>
        <item x="1271"/>
        <item x="6462"/>
        <item x="1740"/>
        <item x="5924"/>
        <item x="5002"/>
        <item x="4637"/>
        <item x="4526"/>
        <item x="7017"/>
        <item x="2046"/>
        <item x="1469"/>
        <item x="1340"/>
        <item x="2980"/>
        <item x="3169"/>
        <item x="304"/>
        <item x="4951"/>
        <item x="6467"/>
        <item x="1915"/>
        <item x="3150"/>
        <item x="5226"/>
        <item x="739"/>
        <item x="2374"/>
        <item x="3357"/>
        <item x="5447"/>
        <item x="5213"/>
        <item x="446"/>
        <item x="1738"/>
        <item x="5563"/>
        <item x="7158"/>
        <item x="7399"/>
        <item x="6772"/>
        <item x="3542"/>
        <item x="7763"/>
        <item x="3742"/>
        <item x="223"/>
        <item x="1858"/>
        <item x="7080"/>
        <item x="136"/>
        <item x="3673"/>
        <item x="1117"/>
        <item x="2652"/>
        <item x="2388"/>
        <item x="6830"/>
        <item x="3611"/>
        <item x="368"/>
        <item x="6753"/>
        <item x="3151"/>
        <item x="3802"/>
        <item x="4149"/>
        <item x="442"/>
        <item x="4110"/>
        <item x="5144"/>
        <item x="3926"/>
        <item x="2842"/>
        <item x="5266"/>
        <item x="2167"/>
        <item x="672"/>
        <item x="4701"/>
        <item x="5317"/>
        <item x="3982"/>
        <item x="3545"/>
        <item x="554"/>
        <item x="7401"/>
        <item x="6463"/>
        <item x="2507"/>
        <item x="7774"/>
        <item x="5211"/>
        <item x="93"/>
        <item x="813"/>
        <item x="4473"/>
        <item x="7289"/>
        <item x="4422"/>
        <item x="5608"/>
        <item x="7122"/>
        <item x="3983"/>
        <item x="673"/>
        <item x="1143"/>
        <item x="7704"/>
        <item x="6584"/>
        <item x="555"/>
        <item x="3502"/>
        <item x="4050"/>
        <item x="6166"/>
        <item x="1520"/>
        <item x="795"/>
        <item x="2352"/>
        <item x="6903"/>
        <item x="929"/>
        <item x="2979"/>
        <item x="5694"/>
        <item x="1402"/>
        <item x="320"/>
        <item x="4735"/>
        <item x="5021"/>
        <item x="2236"/>
        <item x="1342"/>
        <item x="612"/>
        <item x="2918"/>
        <item x="7262"/>
        <item x="4527"/>
        <item x="3671"/>
        <item x="2372"/>
        <item x="6093"/>
        <item x="5214"/>
        <item x="6461"/>
        <item x="4706"/>
        <item x="6162"/>
        <item x="1787"/>
        <item x="7066"/>
        <item x="740"/>
        <item x="5632"/>
        <item x="2817"/>
        <item x="6033"/>
        <item x="5958"/>
        <item x="3709"/>
        <item x="3524"/>
        <item x="2417"/>
        <item x="3097"/>
        <item x="3101"/>
        <item x="4734"/>
        <item x="3725"/>
        <item x="4582"/>
        <item x="6032"/>
        <item x="4736"/>
        <item x="3921"/>
        <item x="814"/>
        <item x="7028"/>
        <item x="5634"/>
        <item x="2717"/>
        <item x="5757"/>
        <item x="2563"/>
        <item x="6969"/>
        <item x="2373"/>
        <item x="5637"/>
        <item x="5269"/>
        <item x="410"/>
        <item x="7338"/>
        <item x="5751"/>
        <item x="6287"/>
        <item x="1140"/>
        <item x="4022"/>
        <item x="5539"/>
        <item x="3432"/>
        <item x="4096"/>
        <item x="5386"/>
        <item x="2537"/>
        <item x="444"/>
        <item x="5146"/>
        <item x="5801"/>
        <item x="3710"/>
        <item x="6192"/>
        <item x="1051"/>
        <item x="2628"/>
        <item x="1069"/>
        <item x="2788"/>
        <item x="5540"/>
        <item x="5143"/>
        <item x="7506"/>
        <item x="2558"/>
        <item x="3155"/>
        <item x="3784"/>
        <item x="5329"/>
        <item x="2144"/>
        <item x="6030"/>
        <item x="2779"/>
        <item x="5576"/>
        <item x="6034"/>
        <item x="1448"/>
        <item x="2780"/>
        <item x="1188"/>
        <item x="4530"/>
        <item x="1466"/>
        <item x="3544"/>
        <item x="3102"/>
        <item x="3043"/>
        <item x="7453"/>
        <item x="677"/>
        <item x="1406"/>
        <item x="445"/>
        <item x="7490"/>
        <item x="5024"/>
        <item x="503"/>
        <item x="5084"/>
        <item x="4949"/>
        <item x="4195"/>
        <item x="5980"/>
        <item x="5089"/>
        <item x="5082"/>
        <item x="3866"/>
        <item x="3096"/>
        <item x="6654"/>
        <item x="6900"/>
        <item x="3486"/>
        <item x="1284"/>
        <item x="1666"/>
        <item x="7288"/>
        <item x="5215"/>
        <item x="3134"/>
        <item x="1522"/>
        <item x="6539"/>
        <item x="7081"/>
        <item x="4700"/>
        <item x="6583"/>
        <item x="7624"/>
        <item x="1352"/>
        <item x="6713"/>
        <item x="2185"/>
        <item x="6037"/>
        <item x="7339"/>
        <item x="5384"/>
        <item x="1734"/>
        <item x="3261"/>
        <item x="590"/>
        <item x="4947"/>
        <item x="3801"/>
        <item x="2354"/>
        <item x="7697"/>
        <item x="2304"/>
        <item x="1141"/>
        <item x="4468"/>
        <item x="1562"/>
        <item x="2559"/>
        <item x="826"/>
        <item x="5210"/>
        <item x="268"/>
        <item x="226"/>
        <item x="1016"/>
        <item x="163"/>
        <item x="5387"/>
        <item x="2907"/>
        <item x="1404"/>
        <item x="5156"/>
        <item x="6384"/>
        <item x="7229"/>
        <item x="850"/>
        <item x="7452"/>
        <item x="1083"/>
        <item x="2908"/>
        <item x="2604"/>
        <item x="1982"/>
        <item x="6695"/>
        <item x="5033"/>
        <item x="1639"/>
        <item x="7230"/>
        <item x="5696"/>
        <item x="2441"/>
        <item x="3376"/>
        <item x="1796"/>
        <item x="7512"/>
        <item x="1005"/>
        <item x="4044"/>
        <item x="5564"/>
        <item x="741"/>
        <item x="7147"/>
        <item x="2917"/>
        <item x="3085"/>
        <item x="2169"/>
        <item x="6560"/>
        <item x="2376"/>
        <item x="3135"/>
        <item x="5978"/>
        <item x="1337"/>
        <item x="2539"/>
        <item x="3278"/>
        <item x="4176"/>
        <item x="5142"/>
        <item x="4157"/>
        <item x="6232"/>
        <item x="5570"/>
        <item x="5389"/>
        <item x="5815"/>
        <item x="1523"/>
        <item x="3865"/>
        <item x="237"/>
        <item x="1082"/>
        <item x="6594"/>
        <item x="7342"/>
        <item x="6029"/>
        <item x="4645"/>
        <item x="1710"/>
        <item x="2164"/>
        <item x="31"/>
        <item x="5565"/>
        <item x="2730"/>
        <item x="6725"/>
        <item x="4254"/>
        <item x="7764"/>
        <item x="7677"/>
        <item x="815"/>
        <item x="794"/>
        <item x="5141"/>
        <item x="3622"/>
        <item x="5871"/>
        <item x="4679"/>
        <item x="4884"/>
        <item x="4472"/>
        <item x="166"/>
        <item x="4505"/>
        <item x="1274"/>
        <item x="2456"/>
        <item x="5693"/>
        <item x="753"/>
        <item x="7241"/>
        <item x="6897"/>
        <item x="5187"/>
        <item x="913"/>
        <item x="3167"/>
        <item x="944"/>
        <item x="6955"/>
        <item x="4204"/>
        <item x="7286"/>
        <item x="1591"/>
        <item x="4470"/>
        <item x="2781"/>
        <item x="3356"/>
        <item x="1157"/>
        <item x="267"/>
        <item x="5799"/>
        <item x="6358"/>
        <item x="2145"/>
        <item x="2020"/>
        <item x="6582"/>
        <item x="501"/>
        <item x="5081"/>
        <item x="586"/>
        <item x="1913"/>
        <item x="752"/>
        <item x="1536"/>
        <item x="2840"/>
        <item x="4762"/>
        <item x="7409"/>
        <item x="7762"/>
        <item x="5085"/>
        <item x="1856"/>
        <item x="443"/>
        <item x="4255"/>
        <item x="849"/>
        <item x="2905"/>
        <item x="6771"/>
        <item x="2045"/>
        <item x="2881"/>
        <item x="5145"/>
        <item x="3787"/>
        <item x="1866"/>
        <item x="3608"/>
        <item x="676"/>
        <item x="3334"/>
        <item x="2572"/>
        <item x="1071"/>
        <item x="3917"/>
        <item x="5394"/>
        <item x="2535"/>
        <item x="7320"/>
        <item x="5605"/>
        <item x="3788"/>
        <item x="4581"/>
        <item x="1984"/>
        <item x="236"/>
        <item x="6956"/>
        <item x="3980"/>
        <item x="7570"/>
        <item x="3487"/>
        <item x="4049"/>
        <item x="5709"/>
        <item x="1316"/>
        <item x="7637"/>
        <item x="879"/>
        <item x="3609"/>
        <item x="3258"/>
        <item x="3358"/>
        <item x="6770"/>
        <item x="6469"/>
        <item x="1249"/>
        <item x="3433"/>
        <item x="1665"/>
        <item x="6671"/>
        <item x="2110"/>
        <item x="7344"/>
        <item x="3047"/>
        <item x="2443"/>
        <item x="6653"/>
        <item x="4043"/>
        <item x="3543"/>
        <item x="3443"/>
        <item x="6407"/>
        <item x="1210"/>
        <item x="369"/>
        <item x="7079"/>
        <item x="6581"/>
        <item x="2757"/>
        <item x="1476"/>
        <item x="5882"/>
        <item x="1993"/>
        <item x="1381"/>
        <item x="7398"/>
        <item x="3744"/>
        <item x="3435"/>
        <item x="2280"/>
        <item x="6468"/>
        <item x="2782"/>
        <item x="5569"/>
        <item x="4950"/>
        <item x="1521"/>
        <item x="3234"/>
        <item x="30"/>
        <item x="2242"/>
        <item x="928"/>
        <item x="5497"/>
        <item x="5959"/>
        <item x="7508"/>
        <item x="5749"/>
        <item x="7625"/>
        <item x="2241"/>
        <item x="1537"/>
        <item x="6464"/>
        <item x="4264"/>
        <item x="4963"/>
        <item x="5987"/>
        <item x="2108"/>
        <item x="32"/>
        <item x="7623"/>
        <item x="5496"/>
        <item x="3785"/>
        <item x="2058"/>
        <item x="2166"/>
        <item x="5001"/>
        <item x="165"/>
        <item x="1868"/>
        <item x="6408"/>
        <item x="6667"/>
        <item x="3674"/>
        <item x="3331"/>
        <item x="6094"/>
        <item x="3803"/>
        <item x="1518"/>
        <item x="7021"/>
        <item x="812"/>
        <item x="102"/>
        <item x="793"/>
        <item x="2978"/>
        <item x="4305"/>
        <item x="6359"/>
        <item x="2630"/>
        <item x="91"/>
        <item x="1786"/>
        <item x="5566"/>
        <item x="2385"/>
        <item x="3173"/>
        <item x="2472"/>
        <item x="475"/>
        <item x="1116"/>
        <item x="3103"/>
        <item x="2044"/>
        <item x="5319"/>
        <item x="6960"/>
        <item x="6041"/>
        <item x="4471"/>
        <item x="4147"/>
        <item x="1925"/>
        <item x="6773"/>
        <item x="2375"/>
        <item x="5320"/>
        <item x="164"/>
        <item x="2186"/>
        <item x="6092"/>
        <item x="7639"/>
        <item x="2649"/>
        <item x="175"/>
        <item x="2759"/>
        <item x="7773"/>
        <item x="7460"/>
        <item x="438"/>
        <item x="687"/>
        <item x="1914"/>
        <item x="1142"/>
        <item x="2387"/>
        <item x="1736"/>
        <item x="6898"/>
        <item x="654"/>
        <item x="556"/>
        <item x="4996"/>
        <item x="2308"/>
        <item x="5986"/>
        <item x="567"/>
        <item x="4528"/>
        <item x="3277"/>
        <item x="1273"/>
        <item x="7765"/>
        <item x="3670"/>
        <item x="754"/>
        <item x="3918"/>
        <item x="225"/>
        <item x="3224"/>
        <item x="1917"/>
        <item x="3046"/>
        <item x="2168"/>
        <item x="2574"/>
        <item x="5034"/>
        <item x="5695"/>
        <item x="7380"/>
        <item x="4193"/>
        <item x="4799"/>
        <item x="3232"/>
        <item x="3157"/>
        <item x="2138"/>
        <item x="7227"/>
        <item x="1418"/>
        <item x="367"/>
        <item x="1673"/>
        <item x="5087"/>
        <item x="1924"/>
        <item x="3359"/>
        <item x="5501"/>
        <item x="7557"/>
        <item x="6035"/>
        <item x="1403"/>
        <item x="5032"/>
        <item x="7198"/>
        <item x="1590"/>
        <item x="3920"/>
        <item x="4964"/>
        <item x="3868"/>
        <item x="6219"/>
        <item x="2163"/>
        <item x="6901"/>
        <item x="3436"/>
        <item x="6909"/>
        <item x="6420"/>
        <item x="4478"/>
        <item x="6470"/>
        <item x="4148"/>
        <item x="5397"/>
        <item x="3489"/>
        <item x="3471"/>
        <item x="7461"/>
        <item x="3741"/>
        <item x="7197"/>
        <item x="5031"/>
        <item x="751"/>
        <item x="7696"/>
        <item x="5268"/>
        <item x="4192"/>
        <item x="6970"/>
        <item x="2474"/>
        <item x="6775"/>
        <item x="6657"/>
        <item x="6774"/>
        <item x="1119"/>
        <item x="3488"/>
        <item x="1115"/>
        <item x="500"/>
        <item x="7161"/>
        <item x="5120"/>
        <item x="7741"/>
        <item x="7345"/>
        <item x="89"/>
        <item x="5803"/>
        <item x="3290"/>
        <item x="2238"/>
        <item x="623"/>
        <item x="1853"/>
        <item x="1737"/>
        <item x="564"/>
        <item x="227"/>
        <item x="4753"/>
        <item x="2019"/>
        <item x="1983"/>
        <item x="5212"/>
        <item x="6501"/>
        <item x="1135"/>
        <item x="3724"/>
        <item x="1854"/>
        <item x="6406"/>
        <item x="439"/>
        <item x="5976"/>
        <item x="5321"/>
        <item x="1137"/>
        <item x="4371"/>
        <item x="2250"/>
        <item x="2906"/>
        <item x="1468"/>
        <item x="5872"/>
        <item x="3045"/>
        <item x="7020"/>
        <item x="5498"/>
        <item x="7341"/>
        <item x="4886"/>
        <item x="370"/>
        <item x="44"/>
        <item x="5091"/>
        <item x="5004"/>
        <item x="6340"/>
        <item x="6642"/>
        <item x="2479"/>
        <item x="3404"/>
        <item x="5330"/>
        <item x="4798"/>
        <item x="1947"/>
        <item x="653"/>
        <item x="3501"/>
        <item x="2379"/>
        <item x="4265"/>
        <item x="758"/>
        <item x="5817"/>
        <item x="5491"/>
        <item x="4076"/>
        <item x="5333"/>
        <item x="3834"/>
        <item x="4794"/>
        <item x="23"/>
        <item x="7346"/>
        <item x="1416"/>
        <item x="4380"/>
        <item x="5953"/>
        <item x="1440"/>
        <item x="1182"/>
        <item x="6442"/>
        <item x="948"/>
        <item x="693"/>
        <item x="4317"/>
        <item x="4924"/>
        <item x="2321"/>
        <item x="4394"/>
        <item x="3068"/>
        <item x="6182"/>
        <item x="1797"/>
        <item x="1680"/>
        <item x="994"/>
        <item x="3798"/>
        <item x="2076"/>
        <item x="2731"/>
        <item x="7566"/>
        <item x="511"/>
        <item x="4077"/>
        <item x="2650"/>
        <item x="5682"/>
        <item x="5891"/>
        <item x="2080"/>
        <item x="1291"/>
        <item x="6141"/>
        <item x="4649"/>
        <item x="2949"/>
        <item x="6577"/>
        <item x="4702"/>
        <item x="6597"/>
        <item x="3702"/>
        <item x="7007"/>
        <item x="4902"/>
        <item x="4120"/>
        <item x="1708"/>
        <item x="7647"/>
        <item x="203"/>
        <item x="5483"/>
        <item x="2508"/>
        <item x="789"/>
        <item x="6069"/>
        <item x="4650"/>
        <item x="1245"/>
        <item x="5000"/>
        <item x="3203"/>
        <item x="3297"/>
        <item x="3170"/>
        <item x="5482"/>
        <item x="1174"/>
        <item x="5038"/>
        <item x="7166"/>
        <item x="3558"/>
        <item x="1080"/>
        <item x="6841"/>
        <item x="6172"/>
        <item x="3236"/>
        <item x="5600"/>
        <item x="2990"/>
        <item x="2801"/>
        <item x="1942"/>
        <item x="5036"/>
        <item x="2920"/>
        <item x="2875"/>
        <item x="2415"/>
        <item x="3579"/>
        <item x="2991"/>
        <item x="4656"/>
        <item x="1242"/>
        <item x="6282"/>
        <item x="7438"/>
        <item x="3306"/>
        <item x="7031"/>
        <item x="4132"/>
        <item x="6479"/>
        <item x="1285"/>
        <item x="3833"/>
        <item x="4507"/>
        <item x="2468"/>
        <item x="7153"/>
        <item x="3407"/>
        <item x="2451"/>
        <item x="5644"/>
        <item x="6503"/>
        <item x="4477"/>
        <item x="13"/>
        <item x="2605"/>
        <item x="1992"/>
        <item x="1959"/>
        <item x="3395"/>
        <item x="4681"/>
        <item x="3835"/>
        <item x="513"/>
        <item x="6915"/>
        <item x="178"/>
        <item x="2329"/>
        <item x="3030"/>
        <item x="3722"/>
        <item x="54"/>
        <item x="2534"/>
        <item x="1958"/>
        <item x="3244"/>
        <item x="5474"/>
        <item x="6194"/>
        <item x="12"/>
        <item x="910"/>
        <item x="947"/>
        <item x="7422"/>
        <item x="5578"/>
        <item x="2283"/>
        <item x="5840"/>
        <item x="3975"/>
        <item x="6605"/>
        <item x="5814"/>
        <item x="6198"/>
        <item x="4997"/>
        <item x="978"/>
        <item x="2390"/>
        <item x="6296"/>
        <item x="7515"/>
        <item x="7574"/>
        <item x="3878"/>
        <item x="6935"/>
        <item x="3849"/>
        <item x="6752"/>
        <item x="2392"/>
        <item x="5246"/>
        <item x="4397"/>
        <item x="6561"/>
        <item x="5311"/>
        <item x="5415"/>
        <item x="1492"/>
        <item x="7742"/>
        <item x="3797"/>
        <item x="5356"/>
        <item x="4180"/>
        <item x="7260"/>
        <item x="1204"/>
        <item x="1930"/>
        <item x="4223"/>
        <item x="7067"/>
        <item x="717"/>
        <item x="3039"/>
        <item x="1635"/>
        <item x="5468"/>
        <item x="1481"/>
        <item x="1719"/>
        <item x="2880"/>
        <item x="2383"/>
        <item x="3237"/>
        <item x="5552"/>
        <item x="2117"/>
        <item x="2179"/>
        <item x="1763"/>
        <item x="6424"/>
        <item x="6173"/>
        <item x="6505"/>
        <item x="3231"/>
        <item x="589"/>
        <item x="6138"/>
        <item x="3654"/>
        <item x="1706"/>
        <item x="3084"/>
        <item x="6422"/>
        <item x="3929"/>
        <item x="4758"/>
        <item x="1382"/>
        <item x="7412"/>
        <item x="1923"/>
        <item x="4266"/>
        <item x="882"/>
        <item x="7439"/>
        <item x="5861"/>
        <item x="5704"/>
        <item x="5961"/>
        <item x="515"/>
        <item x="4020"/>
        <item x="1246"/>
        <item x="6196"/>
        <item x="5862"/>
        <item x="2642"/>
        <item x="5417"/>
        <item x="3680"/>
        <item x="7484"/>
        <item x="4705"/>
        <item x="2256"/>
        <item x="451"/>
        <item x="4278"/>
        <item x="7172"/>
        <item x="3901"/>
        <item x="1018"/>
        <item x="7777"/>
        <item x="6266"/>
        <item x="3813"/>
        <item x="3953"/>
        <item x="558"/>
        <item x="2212"/>
        <item x="5462"/>
        <item x="2083"/>
        <item x="7113"/>
        <item x="3019"/>
        <item x="4560"/>
        <item x="2654"/>
        <item x="5122"/>
        <item x="4025"/>
        <item x="3138"/>
        <item x="7292"/>
        <item x="2036"/>
        <item x="3513"/>
        <item x="7202"/>
        <item x="3012"/>
        <item x="6482"/>
        <item x="1048"/>
        <item x="5"/>
        <item x="4431"/>
        <item x="4023"/>
        <item x="1657"/>
        <item x="4556"/>
        <item x="1581"/>
        <item x="5651"/>
        <item x="24"/>
        <item x="202"/>
        <item x="7331"/>
        <item x="3493"/>
        <item x="5185"/>
        <item x="104"/>
        <item x="904"/>
        <item x="5844"/>
        <item x="7480"/>
        <item x="6629"/>
        <item x="5790"/>
        <item x="4903"/>
        <item x="3899"/>
        <item x="7731"/>
        <item x="1700"/>
        <item x="6857"/>
        <item x="4453"/>
        <item x="4627"/>
        <item x="1965"/>
        <item x="1676"/>
        <item x="7603"/>
        <item x="3327"/>
        <item x="2708"/>
        <item x="6341"/>
        <item x="3745"/>
        <item x="4458"/>
        <item x="2982"/>
        <item x="2996"/>
        <item x="7598"/>
        <item x="1313"/>
        <item x="6026"/>
        <item x="2322"/>
        <item x="5296"/>
        <item x="2013"/>
        <item x="6000"/>
        <item x="7033"/>
        <item x="3540"/>
        <item x="2747"/>
        <item x="4318"/>
        <item x="506"/>
        <item x="3653"/>
        <item x="725"/>
        <item x="7511"/>
        <item x="4730"/>
        <item x="5907"/>
        <item x="1238"/>
        <item x="6595"/>
        <item x="4160"/>
        <item x="47"/>
        <item x="3120"/>
        <item x="1356"/>
        <item x="6195"/>
        <item x="3453"/>
        <item x="4746"/>
        <item x="3928"/>
        <item x="1241"/>
        <item x="87"/>
        <item x="1277"/>
        <item x="648"/>
        <item x="455"/>
        <item x="4596"/>
        <item x="6525"/>
        <item x="2333"/>
        <item x="4878"/>
        <item x="2902"/>
        <item x="6719"/>
        <item x="7436"/>
        <item x="911"/>
        <item x="1451"/>
        <item x="4313"/>
        <item x="1931"/>
        <item x="781"/>
        <item x="4646"/>
        <item x="5727"/>
        <item x="3837"/>
        <item x="999"/>
        <item x="1612"/>
        <item x="655"/>
        <item x="5131"/>
        <item x="1361"/>
        <item x="2421"/>
        <item x="569"/>
        <item x="2281"/>
        <item x="6011"/>
        <item x="1534"/>
        <item x="912"/>
        <item x="2279"/>
        <item x="2686"/>
        <item x="6398"/>
        <item x="536"/>
        <item x="5163"/>
        <item x="1907"/>
        <item x="6109"/>
        <item x="5227"/>
        <item x="6016"/>
        <item x="2761"/>
        <item x="4833"/>
        <item x="539"/>
        <item x="1607"/>
        <item x="4143"/>
        <item x="145"/>
        <item x="5970"/>
        <item x="6526"/>
        <item x="1846"/>
        <item x="7500"/>
        <item x="7264"/>
        <item x="6914"/>
        <item x="5579"/>
        <item x="4830"/>
        <item x="4992"/>
        <item x="6365"/>
        <item x="5420"/>
        <item x="805"/>
        <item x="3300"/>
        <item x="7404"/>
        <item x="4451"/>
        <item x="6739"/>
        <item x="808"/>
        <item x="1366"/>
        <item x="6694"/>
        <item x="5838"/>
        <item x="6342"/>
        <item x="4764"/>
        <item x="1637"/>
        <item x="4486"/>
        <item x="1884"/>
        <item x="7702"/>
        <item x="1447"/>
        <item x="361"/>
        <item x="7498"/>
        <item x="7488"/>
        <item x="1894"/>
        <item x="1380"/>
        <item x="3387"/>
        <item x="1039"/>
        <item x="7783"/>
        <item x="3832"/>
        <item x="4061"/>
        <item x="2816"/>
        <item x="1877"/>
        <item x="6542"/>
        <item x="384"/>
        <item x="2758"/>
        <item x="6947"/>
        <item x="349"/>
        <item x="5158"/>
        <item x="4161"/>
        <item x="762"/>
        <item x="2663"/>
        <item x="1423"/>
        <item x="5408"/>
        <item x="1259"/>
        <item x="1488"/>
        <item x="5536"/>
        <item x="6364"/>
        <item x="5686"/>
        <item x="1557"/>
        <item x="240"/>
        <item x="6506"/>
        <item x="3999"/>
        <item x="3552"/>
        <item x="464"/>
        <item x="147"/>
        <item x="6993"/>
        <item x="1425"/>
        <item x="3515"/>
        <item x="7192"/>
        <item x="5121"/>
        <item x="7377"/>
        <item x="6366"/>
        <item x="3500"/>
        <item x="691"/>
        <item x="2536"/>
        <item x="2319"/>
        <item x="2141"/>
        <item x="2883"/>
        <item x="283"/>
        <item x="2079"/>
        <item x="624"/>
        <item x="4858"/>
        <item x="2701"/>
        <item x="1351"/>
        <item x="7600"/>
        <item x="4434"/>
        <item x="177"/>
        <item x="5584"/>
        <item x="4677"/>
        <item x="4857"/>
        <item x="3233"/>
        <item x="4838"/>
        <item x="134"/>
        <item x="1543"/>
        <item x="4993"/>
        <item x="84"/>
        <item x="4791"/>
        <item x="1037"/>
        <item x="472"/>
        <item x="5201"/>
        <item x="3463"/>
        <item x="5199"/>
        <item x="4019"/>
        <item x="7611"/>
        <item x="4315"/>
        <item x="3213"/>
        <item x="3765"/>
        <item x="4212"/>
        <item x="1608"/>
        <item x="5157"/>
        <item x="7601"/>
        <item x="3560"/>
        <item x="6533"/>
        <item x="829"/>
        <item x="3055"/>
        <item x="3871"/>
        <item x="3116"/>
        <item x="7239"/>
        <item x="3662"/>
        <item x="3321"/>
        <item x="2084"/>
        <item x="4617"/>
        <item x="7160"/>
        <item x="1450"/>
        <item x="5813"/>
        <item x="5534"/>
        <item x="1461"/>
        <item x="1927"/>
        <item x="1578"/>
        <item x="4543"/>
        <item x="7240"/>
        <item x="977"/>
        <item x="625"/>
        <item x="7089"/>
        <item x="5402"/>
        <item x="2181"/>
        <item x="2760"/>
        <item x="2039"/>
        <item x="4960"/>
        <item x="2060"/>
        <item x="2420"/>
        <item x="7312"/>
        <item x="6994"/>
        <item x="2986"/>
        <item x="6295"/>
        <item x="7534"/>
        <item x="1629"/>
        <item x="6101"/>
        <item x="2795"/>
        <item x="4923"/>
        <item x="7597"/>
        <item x="866"/>
        <item x="7140"/>
        <item x="2187"/>
        <item x="1681"/>
        <item x="6750"/>
        <item x="6456"/>
        <item x="3445"/>
        <item x="2749"/>
        <item x="7121"/>
        <item x="5510"/>
        <item x="3366"/>
        <item x="5788"/>
        <item x="5060"/>
        <item x="6786"/>
        <item x="3108"/>
        <item x="2948"/>
        <item x="5295"/>
        <item x="6055"/>
        <item x="6062"/>
        <item x="6761"/>
        <item x="1604"/>
        <item x="2606"/>
        <item x="4804"/>
        <item x="2693"/>
        <item x="5789"/>
        <item x="263"/>
        <item x="4400"/>
        <item x="865"/>
        <item x="5351"/>
        <item x="61"/>
        <item x="6787"/>
        <item x="4301"/>
        <item x="2494"/>
        <item x="689"/>
        <item x="3029"/>
        <item x="6015"/>
        <item x="7434"/>
        <item x="3777"/>
        <item x="5436"/>
        <item x="3405"/>
        <item x="7265"/>
        <item x="4052"/>
        <item x="7165"/>
        <item x="1449"/>
        <item x="7759"/>
        <item x="3383"/>
        <item x="5421"/>
        <item x="2794"/>
        <item x="1078"/>
        <item x="6879"/>
        <item x="1928"/>
        <item x="106"/>
        <item x="4177"/>
        <item x="4795"/>
        <item x="4712"/>
        <item x="744"/>
        <item x="5624"/>
        <item x="2486"/>
        <item x="1609"/>
        <item x="7494"/>
        <item x="704"/>
        <item x="4141"/>
        <item x="1066"/>
        <item x="5601"/>
        <item x="2296"/>
        <item x="1045"/>
        <item x="4316"/>
        <item x="3551"/>
        <item x="6070"/>
        <item x="6323"/>
        <item x="183"/>
        <item x="5167"/>
        <item x="684"/>
        <item x="3176"/>
        <item x="4323"/>
        <item x="2819"/>
        <item x="2248"/>
        <item x="7737"/>
        <item x="1312"/>
        <item x="6789"/>
        <item x="1186"/>
        <item x="3235"/>
        <item x="2727"/>
        <item x="3646"/>
        <item x="1553"/>
        <item x="6911"/>
        <item x="3057"/>
        <item x="5681"/>
        <item x="6440"/>
        <item x="4144"/>
        <item x="759"/>
        <item x="1400"/>
        <item x="6193"/>
        <item x="4732"/>
        <item x="4597"/>
        <item x="3311"/>
        <item x="1500"/>
        <item x="6110"/>
        <item x="3509"/>
        <item x="827"/>
        <item x="2858"/>
        <item x="878"/>
        <item x="18"/>
        <item x="3265"/>
        <item x="5186"/>
        <item x="2022"/>
        <item x="252"/>
        <item x="3768"/>
        <item x="6670"/>
        <item x="2900"/>
        <item x="5765"/>
        <item x="7594"/>
        <item x="4411"/>
        <item x="2608"/>
        <item x="3406"/>
        <item x="1354"/>
        <item x="7563"/>
        <item x="2378"/>
        <item x="70"/>
        <item x="364"/>
        <item x="3932"/>
        <item x="2148"/>
        <item x="154"/>
        <item x="1606"/>
        <item x="1081"/>
        <item x="6197"/>
        <item x="2021"/>
        <item x="5928"/>
        <item x="2410"/>
        <item x="1867"/>
        <item x="1642"/>
        <item x="2452"/>
        <item x="271"/>
        <item x="2716"/>
        <item x="4406"/>
        <item x="3955"/>
        <item x="6880"/>
        <item x="5883"/>
        <item x="291"/>
        <item x="2081"/>
        <item x="238"/>
        <item x="1163"/>
        <item x="2353"/>
        <item x="3688"/>
        <item x="6363"/>
        <item x="352"/>
        <item x="4227"/>
        <item x="534"/>
        <item x="7489"/>
        <item x="1331"/>
        <item x="322"/>
        <item x="3740"/>
        <item x="3934"/>
        <item x="6673"/>
        <item x="1682"/>
        <item x="2131"/>
        <item x="6491"/>
        <item x="6842"/>
        <item x="823"/>
        <item x="7163"/>
        <item x="4104"/>
        <item x="406"/>
        <item x="7279"/>
        <item x="3227"/>
        <item x="6813"/>
        <item x="1795"/>
        <item x="1244"/>
        <item x="585"/>
        <item x="40"/>
        <item x="7159"/>
        <item x="1315"/>
        <item x="1694"/>
        <item x="6038"/>
        <item x="5180"/>
        <item x="3958"/>
        <item x="5850"/>
        <item x="6788"/>
        <item x="6414"/>
        <item x="1744"/>
        <item x="5607"/>
        <item x="2455"/>
        <item x="2687"/>
        <item x="3959"/>
        <item x="3320"/>
        <item x="6570"/>
        <item x="3806"/>
        <item x="6263"/>
        <item x="1267"/>
        <item x="6668"/>
        <item x="7486"/>
        <item x="5603"/>
        <item x="3861"/>
        <item x="5073"/>
        <item x="2139"/>
        <item x="7343"/>
        <item x="4875"/>
        <item x="4683"/>
        <item x="6108"/>
        <item x="2651"/>
        <item x="6112"/>
        <item x="7491"/>
        <item x="800"/>
        <item x="4763"/>
        <item x="6852"/>
        <item x="266"/>
        <item x="6933"/>
        <item x="833"/>
        <item x="3747"/>
        <item x="46"/>
        <item x="6188"/>
        <item x="1840"/>
        <item x="6357"/>
        <item x="6485"/>
        <item x="1805"/>
        <item x="2811"/>
        <item x="7072"/>
        <item x="6593"/>
        <item x="760"/>
        <item x="5756"/>
        <item x="394"/>
        <item x="3587"/>
        <item x="1678"/>
        <item x="3727"/>
        <item x="5437"/>
        <item x="3292"/>
        <item x="85"/>
        <item x="241"/>
        <item x="5244"/>
        <item x="1870"/>
        <item x="3403"/>
        <item x="5035"/>
        <item x="1009"/>
        <item x="4786"/>
        <item x="7047"/>
        <item x="2577"/>
        <item x="2589"/>
        <item x="950"/>
        <item x="1701"/>
        <item x="319"/>
        <item x="3341"/>
        <item x="4396"/>
        <item x="6243"/>
        <item x="2208"/>
        <item x="1103"/>
        <item x="4999"/>
        <item x="7029"/>
        <item x="4909"/>
        <item x="6176"/>
        <item x="5029"/>
        <item x="2484"/>
        <item x="6214"/>
        <item x="58"/>
        <item x="756"/>
        <item x="875"/>
        <item x="4142"/>
        <item x="548"/>
        <item x="7084"/>
        <item x="7164"/>
        <item x="5352"/>
        <item x="2926"/>
        <item x="3711"/>
        <item x="4008"/>
        <item x="5701"/>
        <item x="2989"/>
        <item x="3728"/>
        <item x="7004"/>
        <item x="1693"/>
        <item x="4206"/>
        <item x="3957"/>
        <item x="2347"/>
        <item x="45"/>
        <item x="4932"/>
        <item x="1837"/>
        <item x="82"/>
        <item x="7615"/>
        <item x="3082"/>
        <item x="7036"/>
        <item x="3288"/>
        <item x="7666"/>
        <item x="861"/>
        <item x="2282"/>
        <item x="3172"/>
        <item x="7087"/>
        <item x="2865"/>
        <item x="5646"/>
        <item x="630"/>
        <item x="3864"/>
        <item x="4242"/>
        <item x="2915"/>
        <item x="494"/>
        <item x="2739"/>
        <item x="264"/>
        <item x="3912"/>
        <item x="7193"/>
        <item x="3462"/>
        <item x="3705"/>
        <item x="1286"/>
        <item x="7139"/>
        <item x="7735"/>
        <item x="6253"/>
        <item x="6175"/>
        <item x="3196"/>
        <item x="6319"/>
        <item x="7266"/>
        <item x="7657"/>
        <item x="496"/>
        <item x="2518"/>
        <item x="2914"/>
        <item x="7591"/>
        <item x="1702"/>
        <item x="7432"/>
        <item x="7374"/>
        <item x="6820"/>
        <item x="3561"/>
        <item x="1000"/>
        <item x="4925"/>
        <item x="6894"/>
        <item x="5963"/>
        <item x="2942"/>
        <item x="478"/>
        <item x="1885"/>
        <item x="2645"/>
        <item x="784"/>
        <item x="1828"/>
        <item x="2961"/>
        <item x="537"/>
        <item x="1480"/>
        <item x="3766"/>
        <item x="1582"/>
        <item x="5643"/>
        <item x="4678"/>
        <item x="5502"/>
        <item x="4287"/>
        <item x="6912"/>
        <item x="1932"/>
        <item x="4723"/>
        <item x="7464"/>
        <item x="2459"/>
        <item x="1288"/>
        <item x="6910"/>
        <item x="4024"/>
        <item x="3118"/>
        <item x="1280"/>
        <item x="4601"/>
        <item x="5380"/>
        <item x="2458"/>
        <item x="7218"/>
        <item x="4251"/>
        <item x="7310"/>
        <item x="7016"/>
        <item x="1438"/>
        <item x="6502"/>
        <item x="6419"/>
        <item x="1240"/>
        <item x="5016"/>
        <item x="5508"/>
        <item x="3760"/>
        <item x="2251"/>
        <item x="4158"/>
        <item x="6748"/>
        <item x="939"/>
        <item x="2705"/>
        <item x="6999"/>
        <item x="7097"/>
        <item x="324"/>
        <item x="4716"/>
        <item x="5478"/>
        <item x="3137"/>
        <item x="2346"/>
        <item x="733"/>
        <item x="3282"/>
        <item x="4506"/>
        <item x="7060"/>
        <item x="1890"/>
        <item x="4921"/>
        <item x="5998"/>
        <item x="5812"/>
        <item x="2876"/>
        <item x="3557"/>
        <item x="3655"/>
        <item x="144"/>
        <item x="2316"/>
        <item x="2530"/>
        <item x="7101"/>
        <item x="4897"/>
        <item x="1095"/>
        <item x="2391"/>
        <item x="389"/>
        <item x="4261"/>
        <item x="6649"/>
        <item x="7753"/>
        <item x="5741"/>
        <item x="6"/>
        <item x="4915"/>
        <item x="4209"/>
        <item x="7351"/>
        <item x="942"/>
        <item x="4054"/>
        <item x="49"/>
        <item x="182"/>
        <item x="2254"/>
        <item x="7775"/>
        <item x="3620"/>
        <item x="6504"/>
        <item x="4558"/>
        <item x="4314"/>
        <item x="6989"/>
        <item x="1309"/>
        <item x="4174"/>
        <item x="5119"/>
        <item x="396"/>
        <item x="3799"/>
        <item x="792"/>
        <item x="7220"/>
        <item x="906"/>
        <item x="6066"/>
        <item x="1185"/>
        <item x="3466"/>
        <item x="5488"/>
        <item x="4976"/>
        <item x="5620"/>
        <item x="5331"/>
        <item x="425"/>
        <item x="4450"/>
        <item x="4508"/>
        <item x="247"/>
        <item x="6555"/>
        <item x="1615"/>
        <item x="279"/>
        <item x="3228"/>
        <item x="3472"/>
        <item x="2345"/>
        <item x="5328"/>
        <item x="1252"/>
        <item x="3925"/>
        <item x="6496"/>
        <item x="7693"/>
        <item x="7618"/>
        <item x="4729"/>
        <item x="4938"/>
        <item x="4707"/>
        <item x="4336"/>
        <item x="5278"/>
        <item x="3303"/>
        <item x="959"/>
        <item x="4682"/>
        <item x="1239"/>
        <item x="7372"/>
        <item x="2320"/>
        <item x="459"/>
        <item x="4648"/>
        <item x="4166"/>
        <item x="239"/>
        <item x="3222"/>
        <item x="5373"/>
        <item x="1674"/>
        <item x="7587"/>
        <item x="2857"/>
        <item x="4790"/>
        <item x="7729"/>
        <item x="4518"/>
        <item x="2143"/>
        <item x="2965"/>
        <item x="4200"/>
        <item x="5881"/>
        <item x="7717"/>
        <item x="6543"/>
        <item x="2870"/>
        <item x="5007"/>
        <item x="5820"/>
        <item x="2367"/>
        <item x="6868"/>
        <item x="1677"/>
        <item x="5538"/>
        <item x="103"/>
        <item x="6432"/>
        <item x="4862"/>
        <item x="1633"/>
        <item x="649"/>
        <item x="3021"/>
        <item x="3226"/>
        <item x="5755"/>
        <item x="2133"/>
        <item x="1817"/>
        <item x="3010"/>
        <item x="6877"/>
        <item x="3136"/>
        <item x="2506"/>
        <item x="5932"/>
        <item x="5650"/>
        <item x="3460"/>
        <item x="4850"/>
        <item x="2966"/>
        <item x="348"/>
        <item x="6569"/>
        <item x="2351"/>
        <item x="7376"/>
        <item x="7375"/>
        <item x="6529"/>
        <item x="7705"/>
        <item x="2859"/>
        <item x="6107"/>
        <item x="517"/>
        <item x="3132"/>
        <item x="7119"/>
        <item x="3333"/>
        <item x="71"/>
        <item x="5326"/>
        <item x="2793"/>
        <item x="2195"/>
        <item x="6706"/>
        <item x="5832"/>
        <item x="3708"/>
        <item x="3478"/>
        <item x="6518"/>
        <item x="5721"/>
        <item x="1262"/>
        <item x="4389"/>
        <item x="5114"/>
        <item x="4395"/>
        <item x="6127"/>
        <item x="3563"/>
        <item x="3014"/>
        <item x="4340"/>
        <item x="4900"/>
        <item x="7211"/>
        <item x="1936"/>
        <item x="22"/>
        <item x="996"/>
        <item x="6975"/>
        <item x="7246"/>
        <item x="664"/>
        <item x="1517"/>
        <item x="2475"/>
        <item x="4660"/>
        <item x="6259"/>
        <item x="6908"/>
        <item x="1926"/>
        <item x="186"/>
        <item x="5236"/>
        <item x="3034"/>
        <item x="510"/>
        <item x="1375"/>
        <item x="3109"/>
        <item x="1014"/>
        <item x="1712"/>
        <item x="6722"/>
        <item x="2371"/>
        <item x="1333"/>
        <item x="5770"/>
        <item x="4230"/>
        <item x="2553"/>
        <item x="6676"/>
        <item x="2127"/>
        <item x="546"/>
        <item x="1832"/>
        <item x="7533"/>
        <item x="5706"/>
        <item x="5441"/>
        <item x="4699"/>
        <item x="3839"/>
        <item x="4680"/>
        <item x="7371"/>
        <item x="6747"/>
        <item x="6685"/>
        <item x="6974"/>
        <item x="4796"/>
        <item x="4537"/>
        <item x="2985"/>
        <item x="1561"/>
        <item x="4722"/>
        <item x="7394"/>
        <item x="1114"/>
        <item x="69"/>
        <item x="734"/>
        <item x="1247"/>
        <item x="133"/>
        <item x="6845"/>
        <item x="2723"/>
        <item x="5464"/>
        <item x="2815"/>
        <item x="383"/>
        <item x="7201"/>
        <item x="5717"/>
        <item x="2557"/>
        <item x="7249"/>
        <item x="5885"/>
        <item x="3971"/>
        <item x="7599"/>
        <item x="7333"/>
        <item x="7381"/>
        <item x="7277"/>
        <item x="5229"/>
        <item x="6736"/>
        <item x="6522"/>
        <item x="8"/>
        <item x="6559"/>
        <item x="1129"/>
        <item x="5170"/>
        <item x="6929"/>
        <item x="4319"/>
        <item x="1335"/>
        <item x="1541"/>
        <item x="4594"/>
        <item x="3628"/>
        <item x="5151"/>
        <item x="1282"/>
        <item x="1017"/>
        <item x="2734"/>
        <item x="1206"/>
        <item x="5841"/>
        <item x="6672"/>
        <item x="1565"/>
        <item x="1374"/>
        <item x="5150"/>
        <item x="2962"/>
        <item x="1443"/>
        <item x="5759"/>
        <item x="3384"/>
        <item x="363"/>
        <item x="1602"/>
        <item x="4540"/>
        <item x="4005"/>
        <item x="5026"/>
        <item x="7261"/>
        <item x="1960"/>
        <item x="5659"/>
        <item x="6256"/>
        <item x="4311"/>
        <item x="6998"/>
        <item x="923"/>
        <item x="2733"/>
        <item x="4709"/>
        <item x="3522"/>
        <item x="6316"/>
        <item x="6973"/>
        <item x="7083"/>
        <item x="1287"/>
        <item x="5422"/>
        <item x="1346"/>
        <item x="6329"/>
        <item x="286"/>
        <item x="68"/>
        <item x="3147"/>
        <item x="5399"/>
        <item x="4407"/>
        <item x="430"/>
        <item x="4333"/>
        <item x="7595"/>
        <item x="1785"/>
        <item x="5245"/>
        <item x="4628"/>
        <item x="2622"/>
        <item x="4695"/>
        <item x="3991"/>
        <item x="3588"/>
        <item x="3270"/>
        <item x="6445"/>
        <item x="4647"/>
        <item x="2532"/>
        <item x="4797"/>
        <item x="1213"/>
        <item x="1720"/>
        <item x="6782"/>
        <item x="3738"/>
        <item x="4809"/>
        <item x="629"/>
        <item x="6386"/>
        <item x="5957"/>
        <item x="6005"/>
        <item x="3425"/>
        <item x="1910"/>
        <item x="7300"/>
        <item x="6982"/>
        <item x="6790"/>
        <item x="6573"/>
        <item x="413"/>
        <item x="2204"/>
        <item x="6403"/>
        <item x="3056"/>
        <item x="253"/>
        <item x="4355"/>
        <item x="2579"/>
        <item x="6906"/>
        <item x="2198"/>
        <item x="5395"/>
        <item x="663"/>
        <item x="6860"/>
        <item x="5455"/>
        <item x="5467"/>
        <item x="7254"/>
        <item x="4354"/>
        <item x="7499"/>
        <item x="201"/>
        <item x="1542"/>
        <item x="2215"/>
        <item x="5866"/>
        <item x="3824"/>
        <item x="7090"/>
        <item x="5707"/>
        <item x="1880"/>
        <item x="804"/>
        <item x="2066"/>
        <item x="1126"/>
        <item x="5680"/>
        <item x="2827"/>
        <item x="4836"/>
        <item x="1357"/>
        <item x="5413"/>
        <item x="621"/>
        <item x="6806"/>
        <item x="6170"/>
        <item x="1130"/>
        <item x="6489"/>
        <item x="6142"/>
        <item x="5011"/>
        <item x="538"/>
        <item x="4398"/>
        <item x="1226"/>
        <item x="6082"/>
        <item x="5941"/>
        <item x="1355"/>
        <item x="149"/>
        <item x="270"/>
        <item x="4731"/>
        <item x="2217"/>
        <item x="6441"/>
        <item x="4341"/>
        <item x="512"/>
        <item x="6042"/>
        <item x="2249"/>
        <item x="5159"/>
        <item x="2621"/>
        <item x="726"/>
        <item x="2742"/>
        <item x="4810"/>
        <item x="3961"/>
        <item x="5149"/>
        <item x="3285"/>
        <item x="4859"/>
        <item x="7406"/>
        <item x="3972"/>
        <item x="3117"/>
        <item x="862"/>
        <item x="5332"/>
        <item x="43"/>
        <item x="1801"/>
        <item x="7347"/>
        <item x="7649"/>
        <item x="7670"/>
        <item x="3113"/>
        <item x="714"/>
        <item x="6308"/>
        <item x="2191"/>
        <item x="7485"/>
        <item x="1311"/>
        <item x="5224"/>
        <item x="4017"/>
        <item x="3780"/>
        <item x="3074"/>
        <item x="1991"/>
        <item x="4268"/>
        <item x="7120"/>
        <item x="5391"/>
        <item x="5971"/>
        <item x="1838"/>
        <item x="1985"/>
        <item x="3838"/>
        <item x="3293"/>
        <item x="2520"/>
        <item x="2509"/>
        <item x="4711"/>
        <item x="2052"/>
        <item x="7194"/>
        <item x="4051"/>
        <item x="5208"/>
        <item x="6481"/>
        <item x="4367"/>
        <item x="1774"/>
        <item x="5868"/>
        <item x="3494"/>
        <item x="7315"/>
        <item x="3309"/>
        <item x="4178"/>
        <item x="7710"/>
        <item x="4892"/>
        <item x="3259"/>
        <item x="3345"/>
        <item x="1019"/>
        <item x="7092"/>
        <item x="1201"/>
        <item x="966"/>
        <item x="189"/>
        <item x="3446"/>
        <item x="2969"/>
        <item x="74"/>
        <item x="3821"/>
        <item x="7676"/>
        <item x="2273"/>
        <item x="2564"/>
        <item x="2368"/>
        <item x="466"/>
        <item x="2657"/>
        <item x="1824"/>
        <item x="2939"/>
        <item x="3997"/>
        <item x="4208"/>
        <item x="113"/>
        <item x="5900"/>
        <item x="2473"/>
        <item x="743"/>
        <item x="3002"/>
        <item x="5135"/>
        <item x="3083"/>
        <item x="6823"/>
        <item x="6683"/>
        <item x="3209"/>
        <item x="2206"/>
        <item x="259"/>
        <item x="4036"/>
        <item x="5030"/>
        <item x="6794"/>
        <item x="7426"/>
        <item x="3890"/>
        <item x="379"/>
        <item x="1289"/>
        <item x="846"/>
        <item x="4591"/>
        <item x="3374"/>
        <item x="2428"/>
        <item x="6524"/>
        <item x="6147"/>
        <item x="5282"/>
        <item x="2412"/>
        <item x="5700"/>
        <item x="1011"/>
        <item x="2255"/>
        <item x="5678"/>
        <item x="7529"/>
        <item x="115"/>
        <item x="6567"/>
        <item x="3944"/>
        <item x="6664"/>
        <item x="713"/>
        <item x="73"/>
        <item x="5645"/>
        <item x="350"/>
        <item x="1248"/>
        <item x="4970"/>
        <item x="2600"/>
        <item x="1641"/>
        <item x="5309"/>
        <item x="7646"/>
        <item x="6741"/>
        <item x="5710"/>
        <item x="4448"/>
        <item x="4108"/>
        <item x="6979"/>
        <item x="1364"/>
        <item x="5726"/>
        <item x="257"/>
        <item x="5298"/>
        <item x="6669"/>
        <item x="5509"/>
        <item x="4018"/>
        <item x="7750"/>
        <item x="6438"/>
        <item x="786"/>
        <item x="6822"/>
        <item x="7516"/>
        <item x="4694"/>
        <item x="3583"/>
        <item x="5913"/>
        <item x="2659"/>
        <item x="690"/>
        <item x="4974"/>
        <item x="1938"/>
        <item x="6575"/>
        <item x="474"/>
        <item x="7167"/>
        <item x="516"/>
        <item x="1497"/>
        <item x="588"/>
        <item x="2086"/>
        <item x="2142"/>
        <item x="5342"/>
        <item x="4449"/>
        <item x="4516"/>
        <item x="4533"/>
        <item x="3315"/>
        <item x="7247"/>
        <item x="1618"/>
        <item x="694"/>
        <item x="2829"/>
        <item x="4214"/>
        <item x="6873"/>
        <item x="6294"/>
        <item x="4467"/>
        <item x="1155"/>
        <item x="3076"/>
        <item x="7069"/>
        <item x="3869"/>
        <item x="5492"/>
        <item x="529"/>
        <item x="4392"/>
        <item x="7096"/>
        <item x="1559"/>
        <item x="1546"/>
        <item x="7633"/>
        <item x="1571"/>
        <item x="2836"/>
        <item x="6863"/>
        <item x="3990"/>
        <item x="3762"/>
        <item x="7073"/>
        <item x="7175"/>
        <item x="4112"/>
        <item x="3875"/>
        <item x="825"/>
        <item x="5606"/>
        <item x="7703"/>
        <item x="790"/>
        <item x="1445"/>
        <item x="6002"/>
        <item x="7025"/>
        <item x="5353"/>
        <item x="4788"/>
        <item x="4837"/>
        <item x="1707"/>
        <item x="7581"/>
        <item x="6059"/>
        <item x="617"/>
        <item x="431"/>
        <item x="2973"/>
        <item x="232"/>
        <item x="7588"/>
        <item x="321"/>
        <item x="1495"/>
        <item x="6081"/>
        <item x="6133"/>
        <item x="5742"/>
        <item x="4232"/>
        <item x="1535"/>
        <item x="6484"/>
        <item x="662"/>
        <item x="7667"/>
        <item x="5103"/>
        <item x="7110"/>
        <item x="5557"/>
        <item x="1806"/>
        <item x="7525"/>
        <item x="1424"/>
        <item x="114"/>
        <item x="3897"/>
        <item x="4668"/>
        <item x="4138"/>
        <item x="6544"/>
        <item x="4088"/>
        <item x="951"/>
        <item x="4250"/>
        <item x="480"/>
        <item x="3634"/>
        <item x="2502"/>
        <item x="3286"/>
        <item x="4743"/>
        <item x="6279"/>
        <item x="476"/>
        <item x="6498"/>
        <item x="132"/>
        <item x="4220"/>
        <item x="4167"/>
        <item x="2831"/>
        <item x="5648"/>
        <item x="7151"/>
        <item x="1049"/>
        <item x="4856"/>
        <item x="4562"/>
        <item x="118"/>
        <item x="3"/>
        <item x="5257"/>
        <item x="7334"/>
        <item x="4570"/>
        <item x="1350"/>
        <item x="1800"/>
        <item x="6675"/>
        <item x="3075"/>
        <item x="3304"/>
        <item x="7032"/>
        <item x="7255"/>
        <item x="932"/>
        <item x="126"/>
        <item x="4203"/>
        <item x="3743"/>
        <item x="1973"/>
        <item x="6134"/>
        <item x="344"/>
        <item x="5304"/>
        <item x="2944"/>
        <item x="353"/>
        <item x="3538"/>
        <item x="3033"/>
        <item x="6356"/>
        <item x="4021"/>
        <item x="2227"/>
        <item x="313"/>
        <item x="3408"/>
        <item x="2253"/>
        <item x="3183"/>
        <item x="7034"/>
        <item x="6931"/>
        <item x="1640"/>
        <item x="1203"/>
        <item x="6705"/>
        <item x="5493"/>
        <item x="965"/>
        <item x="1750"/>
        <item x="7622"/>
        <item x="5944"/>
        <item x="3340"/>
        <item x="3421"/>
        <item x="5630"/>
        <item x="422"/>
        <item x="7162"/>
        <item x="1165"/>
        <item x="7417"/>
        <item x="4958"/>
        <item x="6527"/>
        <item x="7309"/>
        <item x="6360"/>
        <item x="1102"/>
        <item x="1540"/>
        <item x="1825"/>
        <item x="7157"/>
        <item x="4991"/>
        <item x="2824"/>
        <item x="235"/>
        <item x="1616"/>
        <item x="3373"/>
        <item x="7632"/>
        <item x="216"/>
        <item x="4698"/>
        <item x="908"/>
        <item x="1344"/>
        <item x="7237"/>
        <item x="5771"/>
        <item x="1118"/>
        <item x="1865"/>
        <item x="3394"/>
        <item x="6523"/>
        <item x="1799"/>
        <item x="4222"/>
        <item x="7530"/>
        <item x="4482"/>
        <item x="3695"/>
        <item x="2679"/>
        <item x="4501"/>
        <item x="6154"/>
        <item x="5969"/>
        <item x="2690"/>
        <item x="7243"/>
        <item x="570"/>
        <item x="2314"/>
        <item x="6050"/>
        <item x="6644"/>
        <item x="2813"/>
        <item x="1878"/>
        <item x="4485"/>
        <item x="5843"/>
        <item x="6435"/>
        <item x="7531"/>
        <item x="6729"/>
        <item x="4834"/>
        <item x="1314"/>
        <item x="4074"/>
        <item x="1626"/>
        <item x="380"/>
        <item x="507"/>
        <item x="6698"/>
        <item x="638"/>
        <item x="6641"/>
        <item x="6084"/>
        <item x="1896"/>
        <item x="6140"/>
        <item x="72"/>
        <item x="156"/>
        <item x="656"/>
        <item x="2315"/>
        <item x="2418"/>
        <item x="1178"/>
        <item x="2135"/>
        <item x="6338"/>
        <item x="3523"/>
        <item x="1779"/>
        <item x="6696"/>
        <item x="6457"/>
        <item x="7365"/>
        <item x="5418"/>
        <item x="5058"/>
        <item x="2565"/>
        <item x="3381"/>
        <item x="7242"/>
        <item x="6186"/>
        <item x="4351"/>
        <item x="3571"/>
        <item x="3377"/>
        <item x="162"/>
        <item x="4610"/>
        <item x="6890"/>
        <item x="5204"/>
        <item x="730"/>
        <item x="5822"/>
        <item x="5785"/>
        <item x="1951"/>
        <item x="3781"/>
        <item x="2941"/>
        <item x="424"/>
        <item x="2134"/>
        <item x="6065"/>
        <item x="7154"/>
        <item x="2477"/>
        <item x="1723"/>
        <item x="6158"/>
        <item x="4090"/>
        <item x="7617"/>
        <item x="5886"/>
        <item x="5350"/>
        <item x="3367"/>
        <item x="7199"/>
        <item x="3645"/>
        <item x="1675"/>
        <item x="2064"/>
        <item x="6876"/>
        <item x="3985"/>
        <item x="7739"/>
        <item x="4598"/>
        <item x="3052"/>
        <item x="3412"/>
        <item x="7571"/>
        <item x="6452"/>
        <item x="2712"/>
        <item x="5355"/>
        <item x="6290"/>
        <item x="2104"/>
        <item x="4427"/>
        <item x="4776"/>
        <item x="3526"/>
        <item x="3596"/>
        <item x="3079"/>
        <item x="2261"/>
        <item x="5708"/>
        <item x="3969"/>
        <item x="7496"/>
        <item x="2678"/>
        <item x="1513"/>
        <item x="6353"/>
        <item x="1478"/>
        <item x="4062"/>
        <item x="5308"/>
        <item x="1258"/>
        <item x="2326"/>
        <item x="6499"/>
        <item x="5729"/>
        <item x="5621"/>
        <item x="2540"/>
        <item x="2680"/>
        <item x="3870"/>
        <item x="2655"/>
        <item x="4330"/>
        <item x="6875"/>
        <item x="5837"/>
        <item x="4773"/>
        <item x="5188"/>
        <item x="3585"/>
        <item x="2257"/>
        <item x="2074"/>
        <item x="5937"/>
        <item x="469"/>
        <item x="6047"/>
        <item x="5807"/>
        <item x="551"/>
        <item x="1605"/>
        <item x="1721"/>
        <item x="6428"/>
        <item x="3763"/>
        <item x="5691"/>
        <item x="1794"/>
        <item x="1224"/>
        <item x="7755"/>
        <item x="6580"/>
        <item x="5410"/>
        <item x="1997"/>
        <item x="1388"/>
        <item x="2123"/>
        <item x="6490"/>
        <item x="5641"/>
        <item x="7037"/>
        <item x="627"/>
        <item x="7043"/>
        <item x="5687"/>
        <item x="7212"/>
        <item x="5097"/>
        <item x="4383"/>
        <item x="6321"/>
        <item x="7206"/>
        <item x="924"/>
        <item x="7024"/>
        <item x="3130"/>
        <item x="2152"/>
        <item x="1809"/>
        <item x="971"/>
        <item x="1050"/>
        <item x="5202"/>
        <item x="269"/>
        <item x="7369"/>
        <item x="6731"/>
        <item x="2845"/>
        <item x="3190"/>
        <item x="3032"/>
        <item x="339"/>
        <item x="7321"/>
        <item x="3396"/>
        <item x="7462"/>
        <item x="4393"/>
        <item x="7313"/>
        <item x="454"/>
        <item x="3750"/>
        <item x="4213"/>
        <item x="5537"/>
        <item x="3947"/>
        <item x="347"/>
        <item x="7740"/>
        <item x="6480"/>
        <item x="6085"/>
        <item x="1767"/>
        <item x="1820"/>
        <item x="3581"/>
        <item x="2735"/>
        <item x="5480"/>
        <item x="5754"/>
        <item x="5293"/>
        <item x="2521"/>
        <item x="645"/>
        <item x="7189"/>
        <item x="7738"/>
        <item x="1419"/>
        <item x="1162"/>
        <item x="4985"/>
        <item x="6964"/>
        <item x="6437"/>
        <item x="5054"/>
        <item x="4670"/>
        <item x="3977"/>
        <item x="2350"/>
        <item x="4771"/>
        <item x="2947"/>
        <item x="4014"/>
        <item x="5880"/>
        <item x="5465"/>
        <item x="135"/>
        <item x="3168"/>
        <item x="4831"/>
        <item x="171"/>
        <item x="3389"/>
        <item x="1831"/>
        <item x="2122"/>
        <item x="1564"/>
        <item x="7586"/>
        <item x="2512"/>
        <item x="6971"/>
        <item x="4805"/>
        <item x="473"/>
        <item x="601"/>
        <item x="4155"/>
        <item x="6369"/>
        <item x="4358"/>
        <item x="2384"/>
        <item x="1620"/>
        <item x="4114"/>
        <item x="2153"/>
        <item x="4624"/>
        <item x="533"/>
        <item x="2792"/>
        <item x="7638"/>
        <item x="1470"/>
        <item x="4475"/>
        <item x="1111"/>
        <item x="532"/>
        <item x="3626"/>
        <item x="4828"/>
        <item x="4772"/>
        <item x="153"/>
        <item x="6517"/>
        <item x="4919"/>
        <item x="3149"/>
        <item x="2751"/>
        <item x="3382"/>
        <item x="6688"/>
        <item x="2597"/>
        <item x="2790"/>
        <item x="4896"/>
        <item x="4202"/>
        <item x="2210"/>
        <item x="265"/>
        <item x="6010"/>
        <item x="7700"/>
        <item x="5723"/>
        <item x="6087"/>
        <item x="550"/>
        <item x="3470"/>
        <item x="3481"/>
        <item x="1929"/>
        <item x="716"/>
        <item x="4653"/>
        <item x="5047"/>
        <item x="5935"/>
        <item x="5848"/>
        <item x="619"/>
        <item x="5183"/>
        <item x="1472"/>
        <item x="1705"/>
        <item x="7023"/>
        <item x="5758"/>
        <item x="5743"/>
        <item x="1660"/>
        <item x="626"/>
        <item x="6643"/>
        <item x="1434"/>
        <item x="1058"/>
        <item x="1393"/>
        <item x="2873"/>
        <item x="5461"/>
        <item x="1251"/>
        <item x="4673"/>
        <item x="6740"/>
        <item x="6234"/>
        <item x="5513"/>
        <item x="7259"/>
        <item x="6948"/>
        <item x="2344"/>
        <item x="2752"/>
        <item x="2037"/>
        <item x="1261"/>
        <item x="7062"/>
        <item x="530"/>
        <item x="647"/>
        <item x="3125"/>
        <item x="4426"/>
        <item x="2882"/>
        <item x="755"/>
        <item x="6758"/>
        <item x="7577"/>
        <item x="7592"/>
        <item x="346"/>
        <item x="5181"/>
        <item x="7730"/>
        <item x="172"/>
        <item x="287"/>
        <item x="2769"/>
        <item x="2489"/>
        <item x="6588"/>
        <item x="7102"/>
        <item x="5857"/>
        <item x="452"/>
        <item x="4016"/>
        <item x="5155"/>
        <item x="5999"/>
        <item x="7776"/>
        <item x="1556"/>
        <item x="6907"/>
        <item x="4481"/>
        <item x="7589"/>
        <item x="486"/>
        <item x="803"/>
        <item x="4173"/>
        <item x="7546"/>
        <item x="6967"/>
        <item x="1953"/>
        <item x="3537"/>
        <item x="1156"/>
        <item x="3308"/>
        <item x="2877"/>
        <item x="3078"/>
        <item x="7408"/>
        <item x="4379"/>
        <item x="5338"/>
        <item x="2402"/>
        <item x="3112"/>
        <item x="4002"/>
        <item x="874"/>
        <item x="7493"/>
        <item x="3018"/>
        <item x="427"/>
        <item x="4632"/>
        <item x="6128"/>
        <item x="4561"/>
        <item x="7213"/>
        <item x="7123"/>
        <item x="4957"/>
        <item x="3930"/>
        <item x="1792"/>
        <item x="4"/>
        <item x="6306"/>
        <item x="2389"/>
        <item x="2015"/>
        <item x="1160"/>
        <item x="4855"/>
        <item x="2099"/>
        <item x="2330"/>
        <item x="6727"/>
        <item x="2465"/>
        <item x="233"/>
        <item x="7250"/>
        <item x="5906"/>
        <item x="6264"/>
        <item x="2034"/>
        <item x="3024"/>
        <item x="1538"/>
        <item x="2854"/>
        <item x="1638"/>
        <item x="2676"/>
        <item x="2476"/>
        <item x="1132"/>
        <item x="5061"/>
        <item x="6528"/>
        <item x="7679"/>
        <item x="1230"/>
        <item x="6201"/>
        <item x="2869"/>
        <item x="2386"/>
        <item x="998"/>
        <item x="1596"/>
        <item x="634"/>
        <item x="4747"/>
        <item x="4414"/>
        <item x="6811"/>
        <item x="4292"/>
        <item x="6423"/>
        <item x="2689"/>
        <item x="2201"/>
        <item x="1020"/>
        <item x="4994"/>
        <item x="3065"/>
        <item x="6185"/>
        <item x="6870"/>
        <item x="2702"/>
        <item x="299"/>
        <item x="3582"/>
        <item x="2136"/>
        <item x="2480"/>
        <item x="6239"/>
        <item x="2061"/>
        <item x="6513"/>
        <item x="2341"/>
        <item x="6961"/>
        <item x="1718"/>
        <item x="2413"/>
        <item x="3604"/>
        <item x="2469"/>
        <item x="5859"/>
        <item x="6674"/>
        <item x="5118"/>
        <item x="1563"/>
        <item x="4504"/>
        <item x="7350"/>
        <item x="6799"/>
        <item x="7297"/>
        <item x="1183"/>
        <item x="1972"/>
        <item x="2157"/>
        <item x="3911"/>
        <item x="6103"/>
        <item x="217"/>
        <item x="7733"/>
        <item x="1841"/>
        <item x="4382"/>
        <item x="6331"/>
        <item x="5322"/>
        <item x="1533"/>
        <item x="5893"/>
        <item x="1412"/>
        <item x="4327"/>
        <item x="3267"/>
        <item x="3776"/>
        <item x="6913"/>
        <item x="6639"/>
        <item x="877"/>
        <item x="5581"/>
        <item x="2503"/>
        <item x="6893"/>
        <item x="7411"/>
        <item x="5983"/>
        <item x="298"/>
        <item x="1376"/>
        <item x="6622"/>
        <item x="4283"/>
        <item x="6724"/>
        <item x="4159"/>
        <item x="6362"/>
        <item x="3257"/>
        <item x="48"/>
        <item x="7276"/>
        <item x="4211"/>
        <item x="152"/>
        <item x="5665"/>
        <item x="5809"/>
        <item x="7509"/>
        <item x="4056"/>
        <item x="836"/>
        <item x="3260"/>
        <item x="1202"/>
        <item x="6972"/>
        <item x="1496"/>
        <item x="5115"/>
        <item x="2826"/>
        <item x="1175"/>
        <item x="315"/>
        <item x="2057"/>
        <item x="1753"/>
        <item x="6003"/>
        <item x="5712"/>
        <item x="2667"/>
        <item x="3131"/>
        <item x="4288"/>
        <item x="650"/>
        <item x="528"/>
        <item x="1630"/>
        <item x="2129"/>
        <item x="920"/>
        <item x="3326"/>
        <item x="1089"/>
        <item x="5769"/>
        <item x="1216"/>
        <item x="2750"/>
        <item x="1442"/>
        <item x="3775"/>
        <item x="2884"/>
        <item x="5740"/>
        <item x="4912"/>
        <item x="2946"/>
        <item x="4357"/>
        <item x="477"/>
        <item x="7689"/>
        <item x="3627"/>
        <item x="7573"/>
        <item x="3295"/>
        <item x="828"/>
        <item x="3550"/>
        <item x="1995"/>
        <item x="3409"/>
        <item x="521"/>
        <item x="3948"/>
        <item x="5915"/>
        <item x="7756"/>
        <item x="4904"/>
        <item x="3598"/>
        <item x="2798"/>
        <item x="7174"/>
        <item x="4922"/>
        <item x="2968"/>
        <item x="4851"/>
        <item x="5602"/>
        <item x="3239"/>
        <item x="5475"/>
        <item x="6751"/>
        <item x="5423"/>
        <item x="660"/>
        <item x="7642"/>
        <item x="7433"/>
        <item x="3910"/>
        <item x="1300"/>
        <item x="7142"/>
        <item x="1843"/>
        <item x="1748"/>
        <item x="5077"/>
        <item x="5728"/>
        <item x="909"/>
        <item x="3863"/>
        <item x="3020"/>
        <item x="6867"/>
        <item x="6835"/>
        <item x="2567"/>
        <item x="622"/>
        <item x="1709"/>
        <item x="402"/>
        <item x="2818"/>
        <item x="1512"/>
        <item x="936"/>
        <item x="5671"/>
        <item x="7688"/>
        <item x="4445"/>
        <item x="6980"/>
        <item x="6425"/>
        <item x="4534"/>
        <item x="3444"/>
        <item x="7468"/>
        <item x="3353"/>
        <item x="2416"/>
        <item x="7065"/>
        <item x="962"/>
        <item x="7482"/>
        <item x="6444"/>
        <item x="1632"/>
        <item x="1945"/>
        <item x="2196"/>
        <item x="2032"/>
        <item x="607"/>
        <item x="333"/>
        <item x="1502"/>
        <item x="5990"/>
        <item x="1781"/>
        <item x="316"/>
        <item x="3831"/>
        <item x="6179"/>
        <item x="2327"/>
        <item x="1580"/>
        <item x="1770"/>
        <item x="2053"/>
        <item x="4769"/>
        <item x="2324"/>
        <item x="2833"/>
        <item x="4048"/>
        <item x="2288"/>
        <item x="5760"/>
        <item x="6858"/>
        <item x="2014"/>
        <item x="3114"/>
        <item x="7352"/>
        <item x="6618"/>
        <item x="5174"/>
        <item x="3287"/>
        <item x="523"/>
        <item x="2002"/>
        <item x="4089"/>
        <item x="1863"/>
        <item x="1243"/>
        <item x="6211"/>
        <item x="7008"/>
        <item x="1900"/>
        <item x="2674"/>
        <item x="3305"/>
        <item x="5375"/>
        <item x="2395"/>
        <item x="7757"/>
        <item x="3933"/>
        <item x="411"/>
        <item x="4091"/>
        <item x="6283"/>
        <item x="4298"/>
        <item x="1892"/>
        <item x="7565"/>
        <item x="1462"/>
        <item x="3468"/>
        <item x="1010"/>
        <item x="2116"/>
        <item x="5555"/>
        <item x="3449"/>
        <item x="2101"/>
        <item x="2432"/>
        <item x="7457"/>
        <item x="6755"/>
        <item x="5053"/>
        <item x="2478"/>
        <item x="5484"/>
        <item x="3442"/>
        <item x="317"/>
        <item x="457"/>
        <item x="1237"/>
        <item x="5435"/>
        <item x="5276"/>
        <item x="1911"/>
        <item x="4774"/>
        <item x="6728"/>
        <item x="6416"/>
        <item x="3896"/>
        <item x="2211"/>
        <item x="491"/>
        <item x="1332"/>
        <item x="2578"/>
        <item x="3342"/>
        <item x="4368"/>
        <item x="1584"/>
        <item x="1683"/>
        <item x="6129"/>
        <item x="4631"/>
        <item x="5452"/>
        <item x="6257"/>
        <item x="847"/>
        <item x="7751"/>
        <item x="540"/>
        <item x="652"/>
        <item x="1158"/>
        <item x="6666"/>
        <item x="2668"/>
        <item x="5805"/>
        <item x="3194"/>
        <item x="4816"/>
        <item x="407"/>
        <item x="3950"/>
        <item x="1998"/>
        <item x="6376"/>
        <item x="3576"/>
        <item x="3214"/>
        <item x="5589"/>
        <item x="6187"/>
        <item x="6064"/>
        <item x="5683"/>
        <item x="527"/>
        <item x="7497"/>
        <item x="3398"/>
        <item x="2814"/>
        <item x="28"/>
        <item x="2726"/>
        <item x="1149"/>
        <item x="5588"/>
        <item x="5676"/>
        <item x="3584"/>
        <item x="5697"/>
        <item x="6297"/>
        <item x="3448"/>
        <item x="3764"/>
        <item x="7077"/>
        <item x="2269"/>
        <item x="7059"/>
        <item x="2614"/>
        <item x="508"/>
        <item x="5573"/>
        <item x="3051"/>
        <item x="3400"/>
        <item x="6400"/>
        <item x="5367"/>
        <item x="7564"/>
        <item x="6892"/>
        <item x="5780"/>
        <item x="3648"/>
        <item x="3066"/>
        <item x="5951"/>
        <item x="6320"/>
        <item x="7437"/>
        <item x="5459"/>
        <item x="2355"/>
        <item x="6322"/>
        <item x="1611"/>
        <item x="4342"/>
        <item x="3830"/>
        <item x="4381"/>
        <item x="1257"/>
        <item x="1471"/>
        <item x="1599"/>
        <item x="3898"/>
        <item x="5939"/>
        <item x="7673"/>
        <item x="5965"/>
        <item x="1659"/>
        <item x="1955"/>
        <item x="6132"/>
        <item x="4299"/>
        <item x="5251"/>
        <item x="4538"/>
        <item x="1954"/>
        <item x="7010"/>
        <item x="6231"/>
        <item x="2552"/>
        <item x="2533"/>
        <item x="4532"/>
        <item x="3516"/>
        <item x="6661"/>
        <item x="6693"/>
        <item x="7278"/>
        <item x="3952"/>
        <item x="2504"/>
        <item x="329"/>
        <item x="405"/>
        <item x="3175"/>
        <item x="5917"/>
        <item x="6869"/>
        <item x="1362"/>
        <item x="6352"/>
        <item x="6726"/>
        <item x="5129"/>
        <item x="7303"/>
        <item x="3892"/>
        <item x="518"/>
        <item x="2228"/>
        <item x="6328"/>
        <item x="1429"/>
        <item x="205"/>
        <item x="4623"/>
        <item x="199"/>
        <item x="5439"/>
        <item x="7323"/>
        <item x="1793"/>
        <item x="5272"/>
        <item x="4359"/>
        <item x="3900"/>
        <item x="5043"/>
        <item x="3686"/>
        <item x="6477"/>
        <item x="1842"/>
        <item x="4733"/>
        <item x="1598"/>
        <item x="325"/>
        <item x="772"/>
        <item x="3600"/>
        <item x="3133"/>
        <item x="4728"/>
        <item x="1085"/>
        <item x="3883"/>
        <item x="6105"/>
        <item x="2573"/>
        <item x="1021"/>
        <item x="727"/>
        <item x="2100"/>
        <item x="6121"/>
        <item x="1433"/>
        <item x="4574"/>
        <item x="1749"/>
        <item x="3779"/>
        <item x="3683"/>
        <item x="566"/>
        <item x="7428"/>
        <item x="5574"/>
        <item x="4289"/>
        <item x="2180"/>
        <item x="1336"/>
        <item x="1026"/>
        <item x="5878"/>
        <item x="3690"/>
        <item x="3086"/>
        <item x="6262"/>
        <item x="1782"/>
        <item x="7664"/>
        <item x="519"/>
        <item x="1891"/>
        <item x="5622"/>
        <item x="4296"/>
        <item x="3814"/>
        <item x="4696"/>
        <item x="5842"/>
        <item x="1415"/>
        <item x="6519"/>
        <item x="6571"/>
        <item x="5223"/>
        <item x="2121"/>
        <item x="2132"/>
        <item x="2094"/>
        <item x="4103"/>
        <item x="3417"/>
        <item x="3902"/>
        <item x="667"/>
        <item x="7133"/>
        <item x="7085"/>
        <item x="5099"/>
        <item x="2556"/>
        <item x="7652"/>
        <item x="4377"/>
        <item x="3469"/>
        <item x="5044"/>
        <item x="988"/>
        <item x="1093"/>
        <item x="4713"/>
        <item x="631"/>
        <item x="1161"/>
        <item x="6280"/>
        <item x="4127"/>
        <item x="1725"/>
        <item x="1724"/>
        <item x="4819"/>
        <item x="6392"/>
        <item x="5398"/>
        <item x="2433"/>
        <item x="4228"/>
        <item x="2430"/>
        <item x="4121"/>
        <item x="5460"/>
        <item x="5889"/>
        <item x="7463"/>
        <item x="6054"/>
        <item x="6686"/>
        <item x="3886"/>
        <item x="7519"/>
        <item x="4391"/>
        <item x="4952"/>
        <item x="1179"/>
        <item x="2277"/>
        <item x="57"/>
        <item x="4399"/>
        <item x="2252"/>
        <item x="5673"/>
        <item x="1698"/>
        <item x="7135"/>
        <item x="2724"/>
        <item x="1379"/>
        <item x="4376"/>
        <item x="6865"/>
        <item x="2683"/>
        <item x="122"/>
        <item x="1501"/>
        <item x="3994"/>
        <item x="7112"/>
        <item x="6191"/>
        <item x="4663"/>
        <item x="902"/>
        <item x="342"/>
        <item x="592"/>
        <item x="2018"/>
        <item x="4917"/>
        <item x="3418"/>
        <item x="5968"/>
        <item x="732"/>
        <item x="3081"/>
        <item x="5853"/>
        <item x="4375"/>
        <item x="3525"/>
        <item x="6604"/>
        <item x="7058"/>
        <item x="2851"/>
        <item x="863"/>
        <item x="943"/>
        <item x="4272"/>
        <item x="3095"/>
        <item x="4687"/>
        <item x="3379"/>
        <item x="1812"/>
        <item x="2583"/>
        <item x="1845"/>
        <item x="4760"/>
        <item x="4535"/>
        <item x="1661"/>
        <item x="6601"/>
        <item x="3704"/>
        <item x="7238"/>
        <item x="3623"/>
        <item x="6924"/>
        <item x="7330"/>
        <item x="5374"/>
        <item x="6292"/>
        <item x="946"/>
        <item x="1294"/>
        <item x="3332"/>
        <item x="4853"/>
        <item x="3165"/>
        <item x="2519"/>
        <item x="860"/>
        <item x="892"/>
        <item x="3484"/>
        <item x="1236"/>
        <item x="81"/>
        <item x="2200"/>
        <item x="6233"/>
        <item x="1065"/>
        <item x="4777"/>
        <item x="1655"/>
        <item x="6265"/>
        <item x="2216"/>
        <item x="4190"/>
        <item x="63"/>
        <item x="3729"/>
        <item x="7064"/>
        <item x="4968"/>
        <item x="7173"/>
        <item x="5860"/>
        <item x="417"/>
        <item x="640"/>
        <item x="2658"/>
        <item x="4388"/>
        <item x="5609"/>
        <item x="6697"/>
        <item x="4863"/>
        <item x="4011"/>
        <item x="2205"/>
        <item x="2299"/>
        <item x="3174"/>
        <item x="1747"/>
        <item x="3348"/>
        <item x="7430"/>
        <item x="2952"/>
        <item x="3735"/>
        <item x="6691"/>
        <item x="1572"/>
        <item x="5288"/>
        <item x="2041"/>
        <item x="7487"/>
        <item x="3410"/>
        <item x="7629"/>
        <item x="5454"/>
        <item x="4119"/>
        <item x="6226"/>
        <item x="4373"/>
        <item x="1330"/>
        <item x="572"/>
        <item x="4430"/>
        <item x="5233"/>
        <item x="2997"/>
        <item x="3371"/>
        <item x="7143"/>
        <item x="330"/>
        <item x="3719"/>
        <item x="775"/>
        <item x="207"/>
        <item x="4704"/>
        <item x="7469"/>
        <item x="6784"/>
        <item x="4626"/>
        <item x="433"/>
        <item x="2844"/>
        <item x="3521"/>
        <item x="6921"/>
        <item x="2617"/>
        <item x="1524"/>
        <item x="2275"/>
        <item x="7669"/>
        <item x="4378"/>
        <item x="4866"/>
        <item x="4502"/>
        <item x="4860"/>
        <item x="6953"/>
        <item x="3851"/>
        <item x="2010"/>
        <item x="1515"/>
        <item x="1711"/>
        <item x="888"/>
        <item x="7195"/>
        <item x="5931"/>
        <item x="5719"/>
        <item x="4126"/>
        <item x="3974"/>
        <item x="1886"/>
        <item x="6434"/>
        <item x="2847"/>
        <item x="1422"/>
        <item x="6380"/>
        <item x="5899"/>
        <item x="5744"/>
        <item x="1601"/>
        <item x="184"/>
        <item x="7612"/>
        <item x="1889"/>
        <item x="4933"/>
        <item x="3298"/>
        <item x="2993"/>
        <item x="6056"/>
        <item x="1112"/>
        <item x="374"/>
        <item x="6111"/>
        <item x="5358"/>
        <item x="2872"/>
        <item x="4245"/>
        <item x="2483"/>
        <item x="1971"/>
        <item x="4766"/>
        <item x="646"/>
        <item x="2485"/>
        <item x="1672"/>
        <item x="4573"/>
        <item x="5390"/>
        <item x="1966"/>
        <item x="447"/>
        <item x="6934"/>
        <item x="5808"/>
        <item x="6780"/>
        <item x="995"/>
        <item x="6058"/>
        <item x="7106"/>
        <item x="1464"/>
        <item x="5763"/>
        <item x="4454"/>
        <item x="5481"/>
        <item x="4651"/>
        <item x="6978"/>
        <item x="7447"/>
        <item x="365"/>
        <item x="6086"/>
        <item x="4309"/>
        <item x="5221"/>
        <item x="6068"/>
        <item x="3283"/>
        <item x="3810"/>
        <item x="2772"/>
        <item x="3826"/>
        <item x="2182"/>
        <item x="6118"/>
        <item x="312"/>
        <item x="3058"/>
        <item x="1987"/>
        <item x="2599"/>
        <item x="3053"/>
        <item x="3059"/>
        <item x="4012"/>
        <item x="3651"/>
        <item x="7256"/>
        <item x="5112"/>
        <item x="1549"/>
        <item x="7536"/>
        <item x="6117"/>
        <item x="6684"/>
        <item x="2704"/>
        <item x="5877"/>
        <item x="7317"/>
        <item x="2364"/>
        <item x="5220"/>
        <item x="2323"/>
        <item x="1040"/>
        <item x="1229"/>
        <item x="4312"/>
        <item x="148"/>
        <item x="3836"/>
        <item x="6590"/>
        <item x="587"/>
        <item x="5793"/>
        <item x="565"/>
        <item x="6388"/>
        <item x="3242"/>
        <item x="3162"/>
        <item x="4004"/>
        <item x="4559"/>
        <item x="6169"/>
        <item x="262"/>
        <item x="2098"/>
        <item x="5532"/>
        <item x="6421"/>
        <item x="229"/>
        <item x="6324"/>
        <item x="4175"/>
        <item x="2653"/>
        <item x="7183"/>
        <item x="7074"/>
        <item x="3664"/>
        <item x="4463"/>
        <item x="3447"/>
        <item x="3679"/>
        <item x="5690"/>
        <item x="5836"/>
        <item x="6891"/>
        <item x="7634"/>
        <item x="2713"/>
        <item x="6104"/>
        <item x="1808"/>
        <item x="6009"/>
        <item x="6864"/>
        <item x="5139"/>
        <item x="6213"/>
        <item x="4759"/>
        <item x="3077"/>
        <item x="685"/>
        <item x="822"/>
        <item x="2453"/>
        <item x="1057"/>
        <item x="791"/>
        <item x="2662"/>
        <item x="2598"/>
        <item x="559"/>
        <item x="6004"/>
        <item x="4366"/>
        <item x="3535"/>
        <item x="1359"/>
        <item x="2785"/>
        <item x="3656"/>
        <item x="6350"/>
        <item x="679"/>
        <item x="100"/>
        <item x="6962"/>
        <item x="6156"/>
        <item x="1008"/>
        <item x="1988"/>
        <item x="1754"/>
        <item x="1836"/>
        <item x="2498"/>
        <item x="6493"/>
        <item x="4207"/>
        <item x="5582"/>
        <item x="3115"/>
        <item x="5037"/>
        <item x="5546"/>
        <item x="4236"/>
        <item x="4920"/>
        <item x="5258"/>
        <item x="2619"/>
        <item x="4277"/>
        <item x="7593"/>
        <item x="4941"/>
        <item x="5797"/>
        <item x="6344"/>
        <item x="3276"/>
        <item x="7373"/>
        <item x="4965"/>
        <item x="7699"/>
        <item x="2566"/>
        <item x="6178"/>
        <item x="6616"/>
        <item x="6541"/>
        <item x="5930"/>
        <item x="5205"/>
        <item x="1024"/>
        <item x="5955"/>
        <item x="580"/>
        <item x="2471"/>
        <item x="2226"/>
        <item x="5325"/>
        <item x="7200"/>
        <item x="4479"/>
        <item x="5549"/>
        <item x="6210"/>
        <item x="6692"/>
        <item x="1869"/>
        <item x="6267"/>
        <item x="992"/>
        <item x="7314"/>
        <item x="6932"/>
        <item x="4703"/>
        <item x="7668"/>
        <item x="6509"/>
        <item x="3625"/>
        <item x="2078"/>
        <item x="1317"/>
        <item x="2207"/>
        <item x="7576"/>
        <item x="4554"/>
        <item x="1306"/>
        <item x="6135"/>
        <item x="2154"/>
        <item x="5625"/>
        <item x="4339"/>
        <item x="4060"/>
        <item x="4117"/>
        <item x="6237"/>
        <item x="4520"/>
        <item x="1322"/>
        <item x="6208"/>
        <item x="2822"/>
        <item x="6599"/>
        <item x="761"/>
        <item x="3280"/>
        <item x="7640"/>
        <item x="6721"/>
        <item x="1751"/>
        <item x="2665"/>
        <item x="3499"/>
        <item x="1218"/>
        <item x="7607"/>
        <item x="5919"/>
        <item x="3789"/>
        <item x="4257"/>
        <item x="3636"/>
        <item x="1363"/>
        <item x="2172"/>
        <item x="6507"/>
        <item x="2940"/>
        <item x="2190"/>
        <item x="3179"/>
        <item x="7086"/>
        <item x="7690"/>
        <item x="639"/>
        <item x="5191"/>
        <item x="4835"/>
        <item x="5189"/>
        <item x="835"/>
        <item x="4109"/>
        <item x="2754"/>
        <item x="4829"/>
        <item x="6677"/>
        <item x="1636"/>
        <item x="4811"/>
        <item x="3520"/>
        <item x="6916"/>
        <item x="7150"/>
        <item x="3594"/>
        <item x="3532"/>
        <item x="5655"/>
        <item x="575"/>
        <item x="6819"/>
        <item x="1184"/>
        <item x="7514"/>
        <item x="2707"/>
        <item x="6985"/>
        <item x="2998"/>
        <item x="5674"/>
        <item x="3291"/>
        <item x="3362"/>
        <item x="3350"/>
        <item x="2737"/>
        <item x="5307"/>
        <item x="4270"/>
        <item x="7501"/>
        <item x="1539"/>
        <item x="5379"/>
        <item x="6155"/>
        <item x="3480"/>
        <item x="6248"/>
        <item x="5066"/>
        <item x="155"/>
        <item x="7654"/>
        <item x="2620"/>
        <item x="5639"/>
        <item x="4672"/>
        <item x="2361"/>
        <item x="493"/>
        <item x="5371"/>
        <item x="3956"/>
        <item x="3853"/>
        <item x="5041"/>
        <item x="5525"/>
        <item x="5507"/>
        <item x="3271"/>
        <item x="2994"/>
        <item x="130"/>
        <item x="3877"/>
        <item x="1368"/>
        <item x="4321"/>
        <item x="1223"/>
        <item x="5960"/>
        <item x="549"/>
        <item x="4808"/>
        <item x="4633"/>
        <item x="1062"/>
        <item x="6944"/>
        <item x="5299"/>
        <item x="4425"/>
        <item x="6856"/>
        <item x="2178"/>
        <item x="5533"/>
        <item x="2140"/>
        <item x="5734"/>
        <item x="3577"/>
        <item x="354"/>
        <item x="6157"/>
        <item x="1088"/>
        <item x="1029"/>
        <item x="4674"/>
        <item x="6476"/>
        <item x="1042"/>
        <item x="5463"/>
        <item x="1530"/>
        <item x="2050"/>
        <item x="3867"/>
        <item x="5652"/>
        <item x="5247"/>
        <item x="3880"/>
        <item x="4826"/>
        <item x="1365"/>
        <item x="7027"/>
        <item x="3621"/>
        <item x="6061"/>
        <item x="7713"/>
        <item x="3459"/>
        <item x="6767"/>
        <item x="5864"/>
        <item x="7472"/>
        <item x="7465"/>
        <item x="1231"/>
        <item x="811"/>
        <item x="748"/>
        <item x="7269"/>
        <item x="1109"/>
        <item x="5787"/>
        <item x="801"/>
        <item x="3922"/>
        <item x="7568"/>
        <item x="4231"/>
        <item x="2447"/>
        <item x="4308"/>
        <item x="1084"/>
        <item x="3751"/>
        <item x="4669"/>
        <item x="6399"/>
        <item x="7068"/>
        <item x="3161"/>
        <item x="620"/>
        <item x="7267"/>
        <item x="2007"/>
        <item x="1873"/>
        <item x="2593"/>
        <item x="5248"/>
        <item x="7410"/>
        <item x="6083"/>
        <item x="5200"/>
        <item x="1949"/>
        <item x="204"/>
        <item x="7082"/>
        <item x="7263"/>
        <item x="4073"/>
        <item x="3091"/>
        <item x="5535"/>
        <item x="2382"/>
        <item x="6918"/>
        <item x="261"/>
        <item x="6383"/>
        <item x="1613"/>
        <item x="692"/>
        <item x="711"/>
        <item x="3597"/>
        <item x="3368"/>
        <item x="4047"/>
        <item x="4075"/>
        <item x="3360"/>
        <item x="1307"/>
        <item x="2648"/>
        <item x="5816"/>
        <item x="280"/>
        <item x="2549"/>
        <item x="3858"/>
        <item x="6139"/>
        <item x="4531"/>
        <item x="602"/>
        <item x="651"/>
        <item x="3067"/>
        <item x="6919"/>
        <item x="5075"/>
        <item x="1587"/>
        <item x="7405"/>
        <item x="3923"/>
        <item x="3013"/>
        <item x="2450"/>
        <item x="3794"/>
        <item x="941"/>
        <item x="5973"/>
        <item x="2945"/>
        <item x="4246"/>
        <item x="5013"/>
        <item x="7290"/>
        <item x="7471"/>
        <item x="1603"/>
        <item x="7134"/>
        <item x="38"/>
        <item x="434"/>
        <item x="4990"/>
        <item x="448"/>
        <item x="5699"/>
        <item x="7528"/>
        <item x="1408"/>
        <item x="1164"/>
        <item x="6797"/>
        <item x="2232"/>
        <item x="3988"/>
        <item x="4865"/>
        <item x="6013"/>
        <item x="6046"/>
        <item x="3894"/>
        <item x="6612"/>
        <item x="922"/>
        <item x="5585"/>
        <item x="1644"/>
        <item x="435"/>
        <item x="6361"/>
        <item x="497"/>
        <item x="4640"/>
        <item x="1460"/>
        <item x="250"/>
        <item x="5042"/>
        <item x="1922"/>
        <item x="4338"/>
        <item x="6067"/>
        <item x="3003"/>
        <item x="4675"/>
        <item x="3419"/>
        <item x="176"/>
        <item x="1717"/>
        <item x="5184"/>
        <item x="5587"/>
        <item x="7319"/>
        <item x="3825"/>
        <item x="7578"/>
        <item x="6591"/>
        <item x="382"/>
        <item x="1893"/>
        <item x="1827"/>
        <item x="3507"/>
        <item x="4630"/>
        <item x="6821"/>
        <item x="5920"/>
        <item x="231"/>
        <item x="4546"/>
        <item x="2290"/>
        <item x="1621"/>
        <item x="372"/>
        <item x="5094"/>
        <item x="2505"/>
        <item x="6443"/>
        <item x="841"/>
        <item x="6557"/>
        <item x="7602"/>
        <item x="5217"/>
        <item x="7572"/>
        <item x="3266"/>
        <item x="6586"/>
        <item x="7708"/>
        <item x="2408"/>
        <item x="2964"/>
        <item x="97"/>
        <item x="1939"/>
        <item x="1656"/>
        <item x="4792"/>
        <item x="1940"/>
        <item x="787"/>
        <item x="4370"/>
        <item x="881"/>
        <item x="3252"/>
        <item x="1746"/>
        <item x="6113"/>
        <item x="7687"/>
        <item x="2024"/>
        <item x="5116"/>
        <item x="2664"/>
        <item x="6678"/>
        <item x="4452"/>
        <item x="3330"/>
        <item x="3573"/>
        <item x="6273"/>
        <item x="7510"/>
        <item x="1107"/>
        <item x="4541"/>
        <item x="5598"/>
        <item x="5160"/>
        <item x="4284"/>
        <item x="7407"/>
        <item x="309"/>
        <item x="2357"/>
        <item x="5392"/>
        <item x="1076"/>
        <item x="3546"/>
        <item x="568"/>
        <item x="1669"/>
        <item x="4815"/>
        <item x="3385"/>
        <item x="6628"/>
        <item x="973"/>
        <item x="6648"/>
        <item x="5337"/>
        <item x="5442"/>
        <item x="3565"/>
        <item x="3964"/>
        <item x="4418"/>
        <item x="3038"/>
        <item x="6991"/>
        <item x="3391"/>
        <item x="581"/>
        <item x="3638"/>
        <item x="7449"/>
        <item x="6040"/>
        <item x="7684"/>
        <item x="6968"/>
        <item x="7258"/>
        <item x="2849"/>
        <item x="7420"/>
        <item x="296"/>
        <item x="6766"/>
        <item x="5360"/>
        <item x="1097"/>
        <item x="1634"/>
        <item x="4751"/>
        <item x="6377"/>
        <item x="5111"/>
        <item x="5040"/>
        <item x="5736"/>
        <item x="3454"/>
        <item x="5994"/>
        <item x="731"/>
        <item x="7709"/>
        <item x="2928"/>
        <item x="5720"/>
        <item x="4899"/>
        <item x="6343"/>
        <item x="2878"/>
        <item x="3375"/>
        <item x="1063"/>
        <item x="1684"/>
        <item x="975"/>
        <item x="5988"/>
        <item x="6327"/>
        <item x="1514"/>
        <item x="5839"/>
        <item x="2922"/>
        <item x="4577"/>
        <item x="5165"/>
        <item x="3506"/>
        <item x="1215"/>
        <item x="6339"/>
        <item x="5096"/>
        <item x="2246"/>
        <item x="2853"/>
        <item x="7325"/>
        <item x="14"/>
        <item x="2276"/>
        <item x="6689"/>
        <item x="2879"/>
        <item x="4447"/>
        <item x="6658"/>
        <item x="856"/>
        <item x="3343"/>
        <item x="1545"/>
        <item x="1547"/>
        <item x="5806"/>
        <item x="7298"/>
        <item x="7326"/>
        <item x="5829"/>
        <item x="2446"/>
        <item x="3186"/>
        <item x="5364"/>
        <item x="161"/>
        <item x="137"/>
        <item x="6277"/>
        <item x="160"/>
        <item x="3726"/>
        <item x="2911"/>
        <item x="3889"/>
        <item x="3591"/>
        <item x="591"/>
        <item x="1032"/>
        <item x="159"/>
        <item x="1222"/>
        <item x="3859"/>
        <item x="7124"/>
        <item x="3312"/>
        <item x="3669"/>
        <item x="2594"/>
        <item x="5858"/>
        <item x="5310"/>
        <item x="2457"/>
        <item x="2725"/>
        <item x="1348"/>
        <item x="11"/>
        <item x="3566"/>
        <item x="2912"/>
        <item x="1233"/>
        <item x="6025"/>
        <item x="1278"/>
        <item x="1888"/>
        <item x="1219"/>
        <item x="1908"/>
        <item x="6596"/>
        <item x="3211"/>
        <item x="6235"/>
        <item x="1981"/>
        <item x="5854"/>
        <item x="1124"/>
        <item x="4995"/>
        <item x="6167"/>
        <item x="1053"/>
        <item x="50"/>
        <item x="5942"/>
        <item x="2411"/>
        <item x="7379"/>
        <item x="1593"/>
        <item x="1176"/>
        <item x="6367"/>
        <item x="5927"/>
        <item x="4655"/>
        <item x="6250"/>
        <item x="4643"/>
        <item x="5234"/>
        <item x="7366"/>
        <item x="1861"/>
        <item x="7541"/>
        <item x="3800"/>
        <item x="2405"/>
        <item x="2258"/>
        <item x="3589"/>
        <item x="981"/>
        <item x="3685"/>
        <item x="5231"/>
        <item x="5076"/>
        <item x="937"/>
        <item x="4153"/>
        <item x="5879"/>
        <item x="5359"/>
        <item x="6617"/>
        <item x="5368"/>
        <item x="429"/>
        <item x="3949"/>
        <item x="2610"/>
        <item x="3073"/>
        <item x="107"/>
        <item x="7535"/>
        <item x="5152"/>
        <item x="1217"/>
        <item x="1187"/>
        <item x="3748"/>
        <item x="5929"/>
        <item x="4889"/>
        <item x="5137"/>
        <item x="2546"/>
        <item x="6439"/>
        <item x="3790"/>
        <item x="6607"/>
        <item x="6565"/>
        <item x="5473"/>
        <item x="2615"/>
        <item x="5469"/>
        <item x="2937"/>
        <item x="7273"/>
        <item x="636"/>
        <item x="5933"/>
        <item x="2427"/>
        <item x="848"/>
        <item x="3281"/>
        <item x="3715"/>
        <item x="3935"/>
        <item x="3696"/>
        <item x="5753"/>
        <item x="5966"/>
        <item x="6585"/>
        <item x="1104"/>
        <item x="2647"/>
        <item x="4783"/>
        <item x="1950"/>
        <item x="2244"/>
        <item x="7318"/>
        <item x="2118"/>
        <item x="7769"/>
        <item x="2623"/>
        <item x="2030"/>
        <item x="6224"/>
        <item x="2896"/>
        <item x="3450"/>
        <item x="4959"/>
        <item x="4199"/>
        <item x="1439"/>
        <item x="1477"/>
        <item x="6448"/>
        <item x="2755"/>
        <item x="7156"/>
        <item x="3718"/>
        <item x="7396"/>
        <item x="6272"/>
        <item x="1903"/>
        <item x="7390"/>
        <item x="2423"/>
        <item x="6843"/>
        <item x="5647"/>
        <item x="1658"/>
        <item x="4415"/>
        <item x="668"/>
        <item x="7187"/>
        <item x="2613"/>
        <item x="4413"/>
        <item x="3349"/>
        <item x="4128"/>
        <item x="6886"/>
        <item x="6996"/>
        <item x="2294"/>
        <item x="938"/>
        <item x="290"/>
        <item x="1146"/>
        <item x="2082"/>
        <item x="3370"/>
        <item x="5092"/>
        <item x="1131"/>
        <item x="5918"/>
        <item x="3206"/>
        <item x="4942"/>
        <item x="5063"/>
        <item x="2699"/>
        <item x="3346"/>
        <item x="3808"/>
        <item x="1912"/>
        <item x="7778"/>
        <item x="1395"/>
        <item x="3166"/>
        <item x="1353"/>
        <item x="2909"/>
        <item x="3678"/>
        <item x="4876"/>
        <item x="1473"/>
        <item x="2756"/>
        <item x="4446"/>
        <item x="745"/>
        <item x="4882"/>
        <item x="64"/>
        <item x="5876"/>
        <item x="3553"/>
        <item x="6995"/>
        <item x="6433"/>
        <item x="6647"/>
        <item x="7562"/>
        <item x="1729"/>
        <item x="7270"/>
        <item x="1722"/>
        <item x="4658"/>
        <item x="1732"/>
        <item x="2120"/>
        <item x="3943"/>
        <item x="2183"/>
        <item x="1529"/>
        <item x="2516"/>
        <item x="7503"/>
        <item x="2571"/>
        <item x="4260"/>
        <item x="5835"/>
        <item x="7384"/>
        <item x="1670"/>
        <item x="5228"/>
        <item x="1292"/>
        <item x="6381"/>
        <item x="2112"/>
        <item x="3245"/>
        <item x="7560"/>
        <item x="6225"/>
        <item x="562"/>
        <item x="105"/>
        <item x="3807"/>
        <item x="7071"/>
        <item x="7770"/>
        <item x="3148"/>
        <item x="5458"/>
        <item x="1511"/>
        <item x="1296"/>
        <item x="6017"/>
        <item x="4744"/>
        <item x="4335"/>
        <item x="547"/>
        <item x="2055"/>
        <item x="7116"/>
        <item x="1301"/>
        <item x="5865"/>
        <item x="4417"/>
        <item x="1090"/>
        <item x="6837"/>
        <item x="3164"/>
        <item x="1308"/>
        <item x="3931"/>
        <item x="1125"/>
        <item x="5597"/>
        <item x="796"/>
        <item x="4839"/>
        <item x="7348"/>
        <item x="331"/>
        <item x="4827"/>
        <item x="2085"/>
        <item x="5777"/>
        <item x="4800"/>
        <item x="7701"/>
        <item x="3793"/>
        <item x="2297"/>
        <item x="5280"/>
        <item x="7041"/>
        <item x="10"/>
        <item x="967"/>
        <item x="7619"/>
        <item x="4356"/>
        <item x="4058"/>
        <item x="3530"/>
        <item x="5179"/>
        <item x="7716"/>
        <item x="1489"/>
        <item x="5516"/>
        <item x="5052"/>
        <item x="883"/>
        <item x="2799"/>
        <item x="531"/>
        <item x="5192"/>
        <item x="7076"/>
        <item x="4893"/>
        <item x="6326"/>
        <item x="7026"/>
        <item x="6836"/>
        <item x="6997"/>
        <item x="2603"/>
        <item x="4615"/>
        <item x="7754"/>
        <item x="4179"/>
        <item x="5852"/>
        <item x="5572"/>
        <item x="1328"/>
        <item x="3184"/>
        <item x="706"/>
        <item x="6459"/>
        <item x="4130"/>
        <item x="7203"/>
        <item x="4725"/>
        <item x="4488"/>
        <item x="5252"/>
        <item x="3210"/>
        <item x="5725"/>
        <item x="7204"/>
        <item x="5297"/>
        <item x="3895"/>
        <item x="1378"/>
        <item x="1566"/>
        <item x="6261"/>
        <item x="4046"/>
        <item x="7523"/>
        <item x="3324"/>
        <item x="3336"/>
        <item x="2823"/>
        <item x="5884"/>
        <item x="7620"/>
        <item x="3159"/>
        <item x="2214"/>
        <item x="4890"/>
        <item x="1044"/>
        <item x="3510"/>
        <item x="715"/>
        <item x="3465"/>
        <item x="4226"/>
        <item x="3884"/>
        <item x="4545"/>
        <item x="6952"/>
        <item x="1266"/>
        <item x="7732"/>
        <item x="488"/>
        <item x="4638"/>
        <item x="2156"/>
        <item x="4286"/>
        <item x="4337"/>
        <item x="5640"/>
        <item x="2568"/>
        <item x="4374"/>
        <item x="3001"/>
        <item x="3322"/>
        <item x="5222"/>
        <item x="197"/>
        <item x="582"/>
        <item x="7526"/>
        <item x="7748"/>
        <item x="543"/>
        <item x="3578"/>
        <item x="1730"/>
        <item x="5642"/>
        <item x="3104"/>
        <item x="3954"/>
        <item x="3804"/>
        <item x="4676"/>
        <item x="4456"/>
        <item x="896"/>
        <item x="782"/>
        <item x="2517"/>
        <item x="5518"/>
        <item x="7075"/>
        <item x="1446"/>
        <item x="4607"/>
        <item x="7332"/>
        <item x="2102"/>
        <item x="5056"/>
        <item x="412"/>
        <item x="4629"/>
        <item x="5494"/>
        <item x="1790"/>
        <item x="3547"/>
        <item x="7641"/>
        <item x="5440"/>
        <item x="5365"/>
        <item x="450"/>
        <item x="5685"/>
        <item x="151"/>
        <item x="4353"/>
        <item x="4874"/>
        <item x="5936"/>
        <item x="6885"/>
        <item x="1334"/>
        <item x="5109"/>
        <item x="6174"/>
        <item x="997"/>
        <item x="657"/>
        <item x="2722"/>
        <item x="311"/>
        <item x="2247"/>
        <item x="4779"/>
        <item x="7561"/>
        <item x="1087"/>
        <item x="5718"/>
        <item x="6318"/>
        <item x="785"/>
        <item x="4717"/>
        <item x="7063"/>
        <item x="766"/>
        <item x="7257"/>
        <item x="1617"/>
        <item x="36"/>
        <item x="3614"/>
        <item x="3048"/>
        <item x="4218"/>
        <item x="4162"/>
        <item x="4641"/>
        <item x="4325"/>
        <item x="4240"/>
        <item x="2310"/>
        <item x="1631"/>
        <item x="3885"/>
        <item x="2691"/>
        <item x="4101"/>
        <item x="7291"/>
        <item x="3092"/>
        <item x="4123"/>
        <item x="3022"/>
        <item x="7706"/>
        <item x="4750"/>
        <item x="6936"/>
        <item x="6160"/>
        <item x="2919"/>
        <item x="7609"/>
        <item x="5890"/>
        <item x="4363"/>
        <item x="7234"/>
        <item x="1198"/>
        <item x="2688"/>
        <item x="2309"/>
        <item x="7378"/>
        <item x="1411"/>
        <item x="4590"/>
        <item x="3619"/>
        <item x="3158"/>
        <item x="2641"/>
        <item x="3637"/>
        <item x="7245"/>
        <item x="6563"/>
        <item x="1027"/>
        <item x="6699"/>
        <item x="5679"/>
        <item x="683"/>
        <item x="3392"/>
        <item x="2846"/>
        <item x="1079"/>
        <item x="7749"/>
        <item x="4259"/>
        <item x="7370"/>
        <item x="3732"/>
        <item x="4229"/>
        <item x="6662"/>
        <item x="5378"/>
        <item x="228"/>
        <item x="2177"/>
        <item x="4273"/>
        <item x="7758"/>
        <item x="2528"/>
        <item x="1263"/>
        <item x="1506"/>
        <item x="4956"/>
        <item x="6791"/>
        <item x="3601"/>
        <item x="720"/>
        <item x="7466"/>
        <item x="5259"/>
        <item x="4428"/>
        <item x="1883"/>
        <item x="5856"/>
        <item x="1579"/>
        <item x="6488"/>
        <item x="757"/>
        <item x="3514"/>
        <item x="7322"/>
        <item x="4879"/>
        <item x="2874"/>
        <item x="3684"/>
        <item x="7448"/>
        <item x="5207"/>
        <item x="3496"/>
        <item x="7481"/>
        <item x="4877"/>
        <item x="1573"/>
        <item x="5314"/>
        <item x="6963"/>
        <item x="742"/>
        <item x="4224"/>
        <item x="5347"/>
        <item x="5376"/>
        <item x="7353"/>
        <item x="7538"/>
        <item x="2176"/>
        <item x="5055"/>
        <item x="2243"/>
        <item x="7584"/>
        <item x="6471"/>
        <item x="419"/>
        <item x="2293"/>
        <item x="3279"/>
        <item x="4975"/>
        <item x="4205"/>
        <item x="3160"/>
        <item x="4761"/>
        <item x="7736"/>
        <item x="6410"/>
        <item x="6014"/>
        <item x="6458"/>
        <item x="6100"/>
        <item x="16"/>
        <item x="4484"/>
        <item x="2633"/>
        <item x="7099"/>
        <item x="969"/>
        <item x="7337"/>
        <item x="5737"/>
        <item x="4310"/>
        <item x="7502"/>
        <item x="4172"/>
        <item x="5302"/>
        <item x="5071"/>
        <item x="3217"/>
        <item x="7357"/>
        <item x="4115"/>
        <item x="288"/>
        <item x="3893"/>
        <item x="4867"/>
        <item x="7628"/>
        <item x="1151"/>
        <item x="6889"/>
        <item x="7233"/>
        <item x="680"/>
        <item x="4553"/>
        <item x="1761"/>
        <item x="6052"/>
        <item x="3004"/>
        <item x="1013"/>
        <item x="4689"/>
        <item x="5093"/>
        <item x="2340"/>
        <item x="3963"/>
        <item x="1967"/>
        <item x="1962"/>
        <item x="1454"/>
        <item x="4269"/>
        <item x="820"/>
        <item x="584"/>
        <item x="876"/>
        <item x="2834"/>
        <item x="1699"/>
        <item x="7056"/>
        <item x="2501"/>
        <item x="3529"/>
        <item x="3178"/>
        <item x="6258"/>
        <item x="3887"/>
        <item x="3313"/>
        <item x="1645"/>
        <item x="505"/>
        <item x="5128"/>
        <item x="5554"/>
        <item x="4671"/>
        <item x="2551"/>
        <item x="2449"/>
        <item x="5349"/>
        <item x="4667"/>
        <item x="4644"/>
        <item x="5656"/>
        <item x="1957"/>
        <item x="2063"/>
        <item x="6199"/>
        <item x="4113"/>
        <item x="3805"/>
        <item x="6378"/>
        <item x="7002"/>
        <item x="482"/>
        <item x="4279"/>
        <item x="6941"/>
        <item x="4589"/>
        <item x="5153"/>
        <item x="3593"/>
        <item x="426"/>
        <item x="3401"/>
        <item x="4216"/>
        <item x="5887"/>
        <item x="3399"/>
        <item x="1453"/>
        <item x="4652"/>
        <item x="5078"/>
        <item x="7221"/>
        <item x="4197"/>
        <item x="2073"/>
        <item x="2697"/>
        <item x="6925"/>
        <item x="4171"/>
        <item x="1503"/>
        <item x="3397"/>
        <item x="7383"/>
        <item x="484"/>
        <item x="907"/>
        <item x="2745"/>
        <item x="2213"/>
        <item x="2040"/>
        <item x="5357"/>
        <item x="7719"/>
        <item x="3694"/>
        <item x="1999"/>
        <item x="1046"/>
        <item x="6558"/>
        <item x="7707"/>
        <item x="4281"/>
        <item x="2278"/>
        <item x="1345"/>
        <item x="7136"/>
        <item x="5425"/>
        <item x="4343"/>
        <item x="1413"/>
        <item x="4237"/>
        <item x="3667"/>
        <item x="4727"/>
        <item x="2992"/>
        <item x="5027"/>
        <item x="416"/>
        <item x="2732"/>
        <item x="3344"/>
        <item x="1147"/>
        <item x="7644"/>
        <item x="2271"/>
        <item x="5503"/>
        <item x="4133"/>
        <item x="4285"/>
        <item x="1121"/>
        <item x="2618"/>
        <item x="1279"/>
        <item x="3630"/>
        <item x="6387"/>
        <item x="2150"/>
        <item x="4182"/>
        <item x="6663"/>
        <item x="703"/>
        <item x="4978"/>
        <item x="1436"/>
        <item x="3476"/>
        <item x="3590"/>
        <item x="1180"/>
        <item x="5745"/>
        <item x="5826"/>
        <item x="2026"/>
        <item x="1275"/>
        <item x="3666"/>
        <item x="7349"/>
        <item x="3106"/>
        <item x="15"/>
        <item x="7299"/>
        <item x="5216"/>
        <item x="983"/>
        <item x="3770"/>
        <item x="2967"/>
        <item x="157"/>
        <item x="260"/>
        <item x="1527"/>
        <item x="4489"/>
        <item x="6126"/>
        <item x="3903"/>
        <item x="2005"/>
        <item x="2008"/>
        <item x="4511"/>
        <item x="3665"/>
        <item x="1826"/>
        <item x="5313"/>
        <item x="1583"/>
        <item x="3180"/>
        <item x="4780"/>
        <item x="1220"/>
        <item x="3299"/>
        <item x="1421"/>
        <item x="1193"/>
        <item x="3874"/>
        <item x="1212"/>
        <item x="834"/>
        <item x="5746"/>
        <item x="7100"/>
        <item x="6460"/>
        <item x="5615"/>
        <item x="2137"/>
        <item x="958"/>
        <item x="6236"/>
        <item x="255"/>
        <item x="5664"/>
        <item x="830"/>
        <item x="35"/>
        <item x="141"/>
        <item x="595"/>
        <item x="2545"/>
        <item x="5985"/>
        <item x="3221"/>
        <item x="4364"/>
        <item x="4345"/>
        <item x="5275"/>
        <item x="6336"/>
        <item x="2515"/>
        <item x="3754"/>
        <item x="1704"/>
        <item x="2011"/>
        <item x="6749"/>
        <item x="5438"/>
        <item x="1778"/>
        <item x="5306"/>
        <item x="62"/>
        <item x="1504"/>
        <item x="6370"/>
        <item x="806"/>
        <item x="1802"/>
        <item x="6878"/>
        <item x="1944"/>
        <item x="5193"/>
        <item x="4238"/>
        <item x="4444"/>
        <item x="6372"/>
        <item x="5649"/>
        <item x="3850"/>
        <item x="2038"/>
        <item x="2393"/>
        <item x="4372"/>
        <item x="5014"/>
        <item x="7630"/>
        <item x="487"/>
        <item x="7285"/>
        <item x="2638"/>
        <item x="131"/>
        <item x="4460"/>
        <item x="1329"/>
        <item x="1452"/>
        <item x="3325"/>
        <item x="4926"/>
        <item x="6330"/>
        <item x="7039"/>
        <item x="3054"/>
        <item x="7306"/>
        <item x="1852"/>
        <item x="5270"/>
        <item x="2890"/>
        <item x="838"/>
        <item x="338"/>
        <item x="2160"/>
        <item x="5123"/>
        <item x="5981"/>
        <item x="1459"/>
        <item x="127"/>
        <item x="747"/>
        <item x="7148"/>
        <item x="6564"/>
        <item x="4271"/>
        <item x="6063"/>
        <item x="5511"/>
        <item x="1595"/>
        <item x="3872"/>
        <item x="6099"/>
        <item x="3758"/>
        <item x="3464"/>
        <item x="3913"/>
        <item x="852"/>
        <item x="6988"/>
        <item x="7149"/>
        <item x="535"/>
        <item x="7385"/>
        <item x="3215"/>
        <item x="4459"/>
        <item x="6592"/>
        <item x="101"/>
        <item x="2173"/>
        <item x="244"/>
        <item x="2490"/>
        <item x="2959"/>
        <item x="215"/>
        <item x="2776"/>
        <item x="2311"/>
        <item x="2199"/>
        <item x="7691"/>
        <item x="4916"/>
        <item x="4151"/>
        <item x="6992"/>
        <item x="7718"/>
        <item x="314"/>
        <item x="2090"/>
        <item x="5273"/>
        <item x="5945"/>
        <item x="4307"/>
        <item x="5628"/>
        <item x="2221"/>
        <item x="2923"/>
        <item x="3008"/>
        <item x="1358"/>
        <item x="6531"/>
        <item x="2286"/>
        <item x="6759"/>
        <item x="6939"/>
        <item x="3617"/>
        <item x="6209"/>
        <item x="4887"/>
        <item x="3452"/>
        <item x="7108"/>
        <item x="7127"/>
        <item x="1432"/>
        <item x="2783"/>
        <item x="4156"/>
        <item x="3365"/>
        <item x="6922"/>
        <item x="7450"/>
        <item x="5147"/>
        <item x="1775"/>
        <item x="5479"/>
        <item x="3141"/>
        <item x="111"/>
        <item x="6260"/>
        <item x="5571"/>
        <item x="4346"/>
        <item x="211"/>
        <item x="4967"/>
        <item x="4217"/>
        <item x="2042"/>
        <item x="3904"/>
        <item x="432"/>
        <item x="3714"/>
        <item x="3212"/>
        <item x="284"/>
        <item x="3372"/>
        <item x="1327"/>
        <item x="6122"/>
        <item x="7169"/>
        <item x="2245"/>
        <item x="7268"/>
        <item x="463"/>
        <item x="945"/>
        <item x="3289"/>
        <item x="5747"/>
        <item x="1804"/>
        <item x="919"/>
        <item x="6228"/>
        <item x="985"/>
        <item x="6483"/>
        <item x="6828"/>
        <item x="5316"/>
        <item x="1320"/>
        <item x="302"/>
        <item x="696"/>
        <item x="1075"/>
        <item x="4334"/>
        <item x="2889"/>
        <item x="6203"/>
        <item x="6690"/>
        <item x="4099"/>
        <item x="4093"/>
        <item x="864"/>
        <item x="5689"/>
        <item x="1647"/>
        <item x="3191"/>
        <item x="4322"/>
        <item x="2971"/>
        <item x="1064"/>
        <item x="2049"/>
        <item x="7215"/>
        <item x="724"/>
        <item x="2265"/>
        <item x="5541"/>
        <item x="26"/>
        <item x="557"/>
        <item x="7445"/>
        <item x="2719"/>
        <item x="3924"/>
        <item x="34"/>
        <item x="844"/>
        <item x="2448"/>
        <item x="6251"/>
        <item x="3087"/>
        <item x="3891"/>
        <item x="1986"/>
        <item x="4756"/>
        <item x="7694"/>
        <item x="6942"/>
        <item x="4154"/>
        <item x="6390"/>
        <item x="1250"/>
        <item x="1463"/>
        <item x="6548"/>
        <item x="5362"/>
        <item x="788"/>
        <item x="7681"/>
        <item x="520"/>
        <item x="6765"/>
        <item x="3216"/>
        <item x="7294"/>
        <item x="574"/>
        <item x="2601"/>
        <item x="6274"/>
        <item x="2119"/>
        <item x="4552"/>
        <item x="1025"/>
        <item x="6223"/>
        <item x="5863"/>
        <item x="6268"/>
        <item x="5810"/>
        <item x="3163"/>
        <item x="7293"/>
        <item x="3518"/>
        <item x="2462"/>
        <item x="3663"/>
        <item x="2897"/>
        <item x="2904"/>
        <item x="6720"/>
        <item x="88"/>
        <item x="3536"/>
        <item x="4517"/>
        <item x="1369"/>
        <item x="5670"/>
        <item x="7104"/>
        <item x="1427"/>
        <item x="1100"/>
        <item x="931"/>
        <item x="3049"/>
        <item x="1516"/>
        <item x="5909"/>
        <item x="7610"/>
        <item x="125"/>
        <item x="1227"/>
        <item x="2048"/>
        <item x="4913"/>
        <item x="7118"/>
        <item x="6130"/>
        <item x="6184"/>
        <item x="6385"/>
        <item x="1803"/>
        <item x="6019"/>
        <item x="1120"/>
        <item x="2114"/>
        <item x="5133"/>
        <item x="6144"/>
        <item x="6512"/>
        <item x="4749"/>
        <item x="2607"/>
        <item x="1260"/>
        <item x="3844"/>
        <item x="7138"/>
        <item x="933"/>
        <item x="4094"/>
        <item x="6943"/>
        <item x="4927"/>
        <item x="5905"/>
        <item x="3687"/>
        <item x="3606"/>
        <item x="1189"/>
        <item x="6351"/>
        <item x="5372"/>
        <item x="1123"/>
        <item x="306"/>
        <item x="5363"/>
        <item x="1651"/>
        <item x="6337"/>
        <item x="2927"/>
        <item x="3644"/>
        <item x="5487"/>
        <item x="4813"/>
        <item x="4029"/>
        <item x="467"/>
        <item x="4588"/>
        <item x="851"/>
        <item x="2888"/>
        <item x="2130"/>
        <item x="2860"/>
        <item x="5819"/>
        <item x="139"/>
        <item x="2091"/>
        <item x="5130"/>
        <item x="2640"/>
        <item x="3123"/>
        <item x="710"/>
        <item x="4979"/>
        <item x="594"/>
        <item x="4134"/>
        <item x="3618"/>
        <item x="4514"/>
        <item x="2175"/>
        <item x="2951"/>
        <item x="5730"/>
        <item x="6401"/>
        <item x="5019"/>
        <item x="4566"/>
        <item x="7734"/>
        <item x="2602"/>
        <item x="1479"/>
        <item x="4519"/>
        <item x="4347"/>
        <item x="6783"/>
        <item x="4868"/>
        <item x="2774"/>
        <item x="925"/>
        <item x="816"/>
        <item x="4490"/>
        <item x="4082"/>
        <item x="357"/>
        <item x="1144"/>
        <item x="6659"/>
        <item x="3088"/>
        <item x="5095"/>
        <item x="4998"/>
        <item x="3693"/>
        <item x="5732"/>
        <item x="2325"/>
        <item x="5409"/>
        <item x="5782"/>
        <item x="915"/>
        <item x="618"/>
        <item x="6077"/>
        <item x="4201"/>
        <item x="2595"/>
        <item x="4620"/>
        <item x="1610"/>
        <item x="7682"/>
        <item x="7155"/>
        <item x="3225"/>
        <item x="2381"/>
        <item x="5294"/>
        <item x="2768"/>
        <item x="6106"/>
        <item x="1881"/>
        <item x="4349"/>
        <item x="1276"/>
        <item x="2496"/>
        <item x="4282"/>
        <item x="2028"/>
        <item x="5926"/>
        <item x="7152"/>
        <item x="7335"/>
        <item x="7358"/>
        <item x="1052"/>
        <item x="4348"/>
        <item x="5113"/>
        <item x="5195"/>
        <item x="1269"/>
        <item x="3960"/>
        <item x="5403"/>
        <item x="4092"/>
        <item x="917"/>
        <item x="7356"/>
        <item x="289"/>
        <item x="5154"/>
        <item x="6012"/>
        <item x="2105"/>
        <item x="77"/>
        <item x="3820"/>
        <item x="894"/>
        <item x="779"/>
        <item x="5028"/>
        <item x="3706"/>
        <item x="5346"/>
        <item x="593"/>
        <item x="5429"/>
        <item x="6723"/>
        <item x="6074"/>
        <item x="2360"/>
        <item x="2426"/>
        <item x="481"/>
        <item x="218"/>
        <item x="2828"/>
        <item x="4510"/>
        <item x="6815"/>
        <item x="6679"/>
        <item x="6552"/>
        <item x="6397"/>
        <item x="6291"/>
        <item x="2821"/>
        <item x="3508"/>
        <item x="1367"/>
        <item x="5261"/>
        <item x="5902"/>
        <item x="5784"/>
        <item x="1192"/>
        <item x="2260"/>
        <item x="5714"/>
        <item x="2051"/>
        <item x="4592"/>
        <item x="3712"/>
        <item x="563"/>
        <item x="6006"/>
        <item x="1834"/>
        <item x="4045"/>
        <item x="1692"/>
        <item x="6097"/>
        <item x="1996"/>
        <item x="7048"/>
        <item x="2349"/>
        <item x="485"/>
        <item x="2009"/>
        <item x="4196"/>
        <item x="1758"/>
        <item x="4688"/>
        <item x="5172"/>
        <item x="1386"/>
        <item x="3586"/>
        <item x="4939"/>
        <item x="76"/>
        <item x="2115"/>
        <item x="3140"/>
        <item x="1392"/>
        <item x="3737"/>
        <item x="4930"/>
        <item x="4901"/>
        <item x="4642"/>
        <item x="39"/>
        <item x="1455"/>
        <item x="6411"/>
        <item x="3230"/>
        <item x="3364"/>
        <item x="3624"/>
        <item x="5553"/>
        <item x="3423"/>
        <item x="5504"/>
        <item x="4009"/>
        <item x="7746"/>
        <item x="5108"/>
        <item x="5982"/>
        <item x="2285"/>
        <item x="1207"/>
        <item x="721"/>
        <item x="7210"/>
        <item x="140"/>
        <item x="6161"/>
        <item x="42"/>
        <item x="65"/>
        <item x="2065"/>
        <item x="3181"/>
        <item x="3528"/>
        <item x="3218"/>
        <item x="355"/>
        <item x="2791"/>
        <item x="1253"/>
        <item x="1650"/>
        <item x="4404"/>
        <item x="7284"/>
        <item x="3527"/>
        <item x="3945"/>
        <item x="2677"/>
        <item x="4102"/>
        <item x="1897"/>
        <item x="1349"/>
        <item x="5301"/>
        <item x="7129"/>
        <item x="7614"/>
        <item x="7336"/>
        <item x="4572"/>
        <item x="415"/>
        <item x="2162"/>
        <item x="2407"/>
        <item x="5125"/>
        <item x="1190"/>
        <item x="4576"/>
        <item x="188"/>
        <item x="6938"/>
        <item x="7429"/>
        <item x="2312"/>
        <item x="1096"/>
        <item x="930"/>
        <item x="5818"/>
        <item x="2954"/>
        <item x="1255"/>
        <item x="707"/>
        <item x="5875"/>
        <item x="3879"/>
        <item x="7661"/>
        <item x="7214"/>
        <item x="6707"/>
        <item x="4198"/>
        <item x="4609"/>
        <item x="2526"/>
        <item x="2146"/>
        <item x="2274"/>
        <item x="5134"/>
        <item x="3782"/>
        <item x="2097"/>
        <item x="6347"/>
        <item x="1441"/>
        <item x="5773"/>
        <item x="855"/>
        <item x="6574"/>
        <item x="5263"/>
        <item x="4621"/>
        <item x="1901"/>
        <item x="1200"/>
        <item x="4360"/>
        <item x="6603"/>
        <item x="935"/>
        <item x="3000"/>
        <item x="2088"/>
        <item x="596"/>
        <item x="2953"/>
        <item x="5991"/>
        <item x="3682"/>
        <item x="1196"/>
        <item x="7012"/>
        <item x="4483"/>
        <item x="7444"/>
        <item x="4234"/>
        <item x="2891"/>
        <item x="3415"/>
        <item x="1409"/>
        <item x="3778"/>
        <item x="4258"/>
        <item x="2107"/>
        <item x="7011"/>
        <item x="1777"/>
        <item x="7608"/>
        <item x="1994"/>
        <item x="5324"/>
        <item x="5281"/>
        <item x="4943"/>
        <item x="2543"/>
        <item x="2220"/>
        <item x="2855"/>
        <item x="7678"/>
        <item x="3812"/>
        <item x="6807"/>
        <item x="3339"/>
        <item x="1898"/>
        <item x="3946"/>
        <item x="4027"/>
        <item x="1728"/>
        <item x="1098"/>
        <item x="6447"/>
        <item x="4953"/>
        <item x="362"/>
        <item x="5993"/>
        <item x="5614"/>
        <item x="4402"/>
        <item x="2087"/>
        <item x="6325"/>
        <item x="356"/>
        <item x="5292"/>
        <item x="4767"/>
        <item x="5477"/>
        <item x="4657"/>
        <item x="3262"/>
        <item x="6682"/>
        <item x="5911"/>
        <item x="2193"/>
        <item x="6454"/>
        <item x="1899"/>
        <item x="3015"/>
        <item x="6333"/>
        <item x="3607"/>
        <item x="1664"/>
        <item x="4962"/>
        <item x="4741"/>
        <item x="7188"/>
        <item x="642"/>
        <item x="4564"/>
        <item x="2804"/>
        <item x="1172"/>
        <item x="7128"/>
        <item x="5405"/>
        <item x="1297"/>
        <item x="3572"/>
        <item x="4063"/>
        <item x="1458"/>
        <item x="5254"/>
        <item x="916"/>
        <item x="5064"/>
        <item x="6303"/>
        <item x="5203"/>
        <item x="7458"/>
        <item x="1047"/>
        <item x="872"/>
        <item x="7196"/>
        <item x="3263"/>
        <item x="3329"/>
        <item x="3479"/>
        <item x="1385"/>
        <item x="5792"/>
        <item x="5427"/>
        <item x="1961"/>
        <item x="542"/>
        <item x="4015"/>
        <item x="1254"/>
        <item x="3413"/>
        <item x="5456"/>
        <item x="7675"/>
        <item x="5255"/>
        <item x="2624"/>
        <item x="905"/>
        <item x="798"/>
        <item x="659"/>
        <item x="2025"/>
        <item x="168"/>
        <item x="3090"/>
        <item x="6072"/>
        <item x="3337"/>
        <item x="2644"/>
        <item x="2684"/>
        <item x="1150"/>
        <item x="4083"/>
        <item x="277"/>
        <item x="7126"/>
        <item x="2611"/>
        <item x="737"/>
        <item x="7125"/>
        <item x="4929"/>
        <item x="6474"/>
        <item x="4686"/>
        <item x="2977"/>
        <item x="1015"/>
        <item x="3823"/>
        <item x="4803"/>
        <item x="5132"/>
        <item x="4241"/>
        <item x="208"/>
        <item x="4849"/>
        <item x="7035"/>
        <item x="6660"/>
        <item x="5262"/>
        <item x="6703"/>
        <item x="274"/>
        <item x="3006"/>
        <item x="5069"/>
        <item x="6816"/>
        <item x="3256"/>
        <item x="5010"/>
        <item x="1056"/>
        <item x="1648"/>
        <item x="1325"/>
        <item x="1384"/>
        <item x="7443"/>
        <item x="5457"/>
        <item x="1531"/>
        <item x="5505"/>
        <item x="598"/>
        <item x="4961"/>
        <item x="4801"/>
        <item x="7527"/>
        <item x="1695"/>
        <item x="3492"/>
        <item x="2852"/>
        <item x="1597"/>
        <item x="6145"/>
        <item x="6143"/>
        <item x="1968"/>
        <item x="2544"/>
        <item x="6304"/>
        <item x="957"/>
        <item x="7767"/>
        <item x="7442"/>
        <item x="6981"/>
        <item x="5126"/>
        <item x="773"/>
        <item x="5090"/>
        <item x="6305"/>
        <item x="1839"/>
        <item x="1783"/>
        <item x="5845"/>
        <item x="4565"/>
        <item x="7393"/>
        <item x="4290"/>
        <item x="7391"/>
        <item x="5512"/>
        <item x="5196"/>
        <item x="1830"/>
        <item x="7324"/>
        <item x="2763"/>
        <item x="5486"/>
        <item x="4954"/>
        <item x="2218"/>
        <item x="644"/>
        <item x="1844"/>
        <item x="4183"/>
        <item x="2590"/>
        <item x="3338"/>
        <item x="3080"/>
        <item x="1713"/>
        <item x="2424"/>
        <item x="5794"/>
        <item x="4125"/>
        <item x="2460"/>
        <item x="6883"/>
        <item x="712"/>
        <item x="414"/>
        <item x="6566"/>
        <item x="292"/>
        <item x="6334"/>
        <item x="5623"/>
        <item x="658"/>
        <item x="2302"/>
        <item x="2706"/>
        <item x="2093"/>
        <item x="7605"/>
        <item x="6027"/>
        <item x="7061"/>
        <item x="3843"/>
        <item x="810"/>
        <item x="2189"/>
        <item x="4973"/>
        <item x="6905"/>
        <item x="6708"/>
        <item x="6189"/>
        <item x="4146"/>
        <item x="735"/>
        <item x="7745"/>
        <item x="6181"/>
        <item x="6073"/>
        <item x="2886"/>
        <item x="2089"/>
        <item x="1122"/>
        <item x="6701"/>
        <item x="6508"/>
        <item x="2287"/>
        <item x="4802"/>
        <item x="6379"/>
        <item x="4568"/>
        <item x="3739"/>
        <item x="4977"/>
        <item x="4745"/>
        <item x="2639"/>
        <item x="3482"/>
        <item x="4412"/>
        <item x="926"/>
        <item x="2192"/>
        <item x="7367"/>
        <item x="1567"/>
        <item x="993"/>
        <item x="6634"/>
        <item x="1195"/>
        <item x="7492"/>
        <item x="2810"/>
        <item x="914"/>
        <item x="4080"/>
        <item x="2777"/>
        <item x="599"/>
        <item x="5127"/>
        <item x="2461"/>
        <item x="2656"/>
        <item x="5688"/>
        <item x="3615"/>
        <item x="4931"/>
        <item x="1426"/>
        <item x="4435"/>
        <item x="7296"/>
        <item x="7539"/>
        <item x="1347"/>
        <item x="2222"/>
        <item x="2230"/>
        <item x="4487"/>
        <item x="5791"/>
        <item x="1822"/>
        <item x="3335"/>
        <item x="665"/>
        <item x="2675"/>
        <item x="6412"/>
        <item x="5426"/>
        <item x="4455"/>
        <item x="2313"/>
        <item x="6631"/>
        <item x="428"/>
        <item x="2359"/>
        <item x="5169"/>
        <item x="1505"/>
        <item x="802"/>
        <item x="5846"/>
        <item x="1623"/>
        <item x="1154"/>
        <item x="2027"/>
        <item x="3962"/>
        <item x="818"/>
        <item x="6516"/>
        <item x="1964"/>
        <item x="3757"/>
        <item x="6635"/>
        <item x="5124"/>
        <item x="4692"/>
        <item x="934"/>
        <item x="323"/>
        <item x="3659"/>
        <item x="4136"/>
        <item x="1113"/>
        <item x="6415"/>
        <item x="5559"/>
        <item x="2887"/>
        <item x="982"/>
        <item x="4905"/>
        <item x="4135"/>
        <item x="3658"/>
        <item x="19"/>
        <item x="3328"/>
        <item x="6756"/>
        <item x="2696"/>
        <item x="2174"/>
        <item x="7382"/>
        <item x="597"/>
        <item x="4619"/>
        <item x="6298"/>
        <item x="2765"/>
        <item x="138"/>
        <item x="5921"/>
        <item x="1823"/>
        <item x="5232"/>
        <item x="2548"/>
        <item x="7005"/>
        <item x="79"/>
        <item x="3198"/>
        <item x="6335"/>
        <item x="7604"/>
        <item x="4170"/>
        <item x="174"/>
        <item x="6396"/>
        <item x="293"/>
        <item x="6576"/>
        <item x="7590"/>
        <item x="2694"/>
        <item x="143"/>
        <item x="5612"/>
        <item x="3580"/>
        <item x="4928"/>
        <item x="4737"/>
        <item x="1214"/>
        <item x="5098"/>
        <item x="5025"/>
        <item x="2955"/>
        <item x="2740"/>
        <item x="3970"/>
        <item x="3753"/>
        <item x="576"/>
        <item x="7683"/>
        <item x="4499"/>
        <item x="1319"/>
        <item x="418"/>
        <item x="771"/>
        <item x="2377"/>
        <item x="3815"/>
        <item x="4057"/>
        <item x="3060"/>
        <item x="4955"/>
        <item x="1906"/>
        <item x="6018"/>
        <item x="7470"/>
        <item x="1004"/>
        <item x="4513"/>
        <item x="5703"/>
        <item x="5430"/>
        <item x="2843"/>
        <item x="2635"/>
        <item x="2892"/>
        <item x="2972"/>
        <item x="6700"/>
        <item x="142"/>
        <item x="1963"/>
        <item x="3023"/>
        <item x="6102"/>
        <item x="1028"/>
        <item x="275"/>
        <item x="6276"/>
        <item x="1600"/>
        <item x="3319"/>
        <item x="6965"/>
        <item x="2348"/>
        <item x="230"/>
        <item x="7363"/>
        <item x="5547"/>
        <item x="4100"/>
        <item x="2335"/>
        <item x="1654"/>
        <item x="7272"/>
        <item x="2023"/>
        <item x="2054"/>
        <item x="604"/>
        <item x="4324"/>
        <item x="1145"/>
        <item x="7441"/>
        <item x="6270"/>
        <item x="603"/>
        <item x="2491"/>
        <item x="6446"/>
        <item x="884"/>
        <item x="6937"/>
        <item x="75"/>
        <item x="1733"/>
        <item x="6355"/>
        <item x="2342"/>
        <item x="6307"/>
        <item x="3915"/>
        <item x="310"/>
        <item x="6562"/>
        <item x="25"/>
        <item x="7532"/>
        <item x="3721"/>
        <item x="6269"/>
        <item x="3119"/>
        <item x="5543"/>
        <item x="5611"/>
        <item x="2848"/>
        <item x="150"/>
        <item x="5967"/>
        <item x="6332"/>
        <item x="2764"/>
        <item x="6345"/>
        <item x="797"/>
        <item x="3603"/>
        <item x="4503"/>
        <item x="4403"/>
        <item x="1105"/>
        <item x="5140"/>
        <item x="1577"/>
        <item x="2698"/>
        <item x="4869"/>
        <item x="3986"/>
        <item x="5341"/>
        <item x="4219"/>
        <item x="5072"/>
        <item x="3009"/>
        <item x="6754"/>
        <item x="2671"/>
        <item x="3199"/>
        <item x="7053"/>
        <item x="628"/>
        <item x="6200"/>
        <item x="5039"/>
        <item x="3633"/>
        <item x="765"/>
        <item x="984"/>
        <item x="4249"/>
        <item x="6762"/>
        <item x="2576"/>
        <item x="4028"/>
        <item x="5517"/>
        <item x="6281"/>
        <item x="4039"/>
        <item x="401"/>
        <item x="7495"/>
        <item x="3363"/>
        <item x="1862"/>
        <item x="2225"/>
        <item x="4137"/>
        <item x="6633"/>
        <item x="6627"/>
        <item x="6220"/>
        <item x="6001"/>
        <item x="3818"/>
        <item x="4898"/>
        <item x="2184"/>
        <item x="1106"/>
        <item x="4888"/>
        <item x="6645"/>
        <item x="3629"/>
        <item x="3652"/>
        <item x="890"/>
        <item x="5110"/>
        <item x="3731"/>
        <item x="1979"/>
        <item x="3193"/>
        <item x="2981"/>
        <item x="3351"/>
        <item x="3253"/>
        <item x="2103"/>
        <item x="839"/>
        <item x="4618"/>
        <item x="6926"/>
        <item x="5599"/>
        <item x="206"/>
        <item x="358"/>
        <item x="7616"/>
        <item x="67"/>
        <item x="78"/>
        <item x="3992"/>
        <item x="7354"/>
        <item x="4770"/>
        <item x="1148"/>
        <item x="3733"/>
        <item x="5833"/>
        <item x="6540"/>
        <item x="1921"/>
        <item x="2029"/>
        <item x="3855"/>
        <item x="95"/>
        <item x="666"/>
        <item x="1181"/>
        <item x="2147"/>
        <item x="1776"/>
        <item x="483"/>
        <item x="4387"/>
        <item x="2580"/>
        <item x="2643"/>
        <item x="256"/>
        <item x="4433"/>
        <item x="6881"/>
        <item x="1703"/>
        <item x="1769"/>
        <item x="3559"/>
        <item x="5485"/>
        <item x="3380"/>
        <item x="5823"/>
        <item x="5631"/>
        <item x="6293"/>
        <item x="5361"/>
        <item x="7631"/>
        <item x="3429"/>
        <item x="4181"/>
        <item x="5424"/>
        <item x="1012"/>
        <item x="5610"/>
        <item x="5847"/>
        <item x="351"/>
        <item x="718"/>
        <item x="3791"/>
        <item x="1592"/>
        <item x="5006"/>
        <item x="6874"/>
        <item x="2463"/>
        <item x="195"/>
        <item x="2820"/>
        <item x="1685"/>
        <item x="94"/>
        <item x="1054"/>
        <item x="2219"/>
        <item x="5522"/>
        <item x="671"/>
        <item x="4940"/>
        <item x="6923"/>
        <item x="6611"/>
        <item x="210"/>
        <item x="3361"/>
        <item x="1101"/>
        <item x="5783"/>
        <item x="5796"/>
        <item x="2634"/>
        <item x="4739"/>
        <item x="3568"/>
        <item x="2542"/>
        <item x="5619"/>
        <item x="722"/>
        <item x="5506"/>
        <item x="7328"/>
        <item x="7000"/>
        <item x="2950"/>
        <item x="3689"/>
        <item x="214"/>
        <item x="7711"/>
        <item x="6426"/>
        <item x="4344"/>
        <item x="5657"/>
        <item x="5253"/>
        <item x="5684"/>
        <item x="4891"/>
        <item x="7680"/>
        <item x="6124"/>
        <item x="1153"/>
        <item x="697"/>
        <item x="213"/>
        <item x="2298"/>
        <item x="972"/>
        <item x="778"/>
        <item x="3548"/>
        <item x="1760"/>
        <item x="6511"/>
        <item x="5613"/>
        <item x="6630"/>
        <item x="817"/>
        <item x="7295"/>
        <item x="2898"/>
        <item x="3187"/>
        <item x="6825"/>
        <item x="5940"/>
        <item x="1568"/>
        <item x="7144"/>
        <item x="4185"/>
        <item x="4106"/>
        <item x="960"/>
        <item x="4748"/>
        <item x="682"/>
        <item x="6150"/>
        <item x="5677"/>
        <item x="5530"/>
        <item x="4659"/>
        <item x="3734"/>
        <item x="5101"/>
        <item x="4685"/>
        <item x="6148"/>
        <item x="4567"/>
        <item x="6520"/>
        <item x="2445"/>
        <item x="6404"/>
        <item x="2893"/>
        <item x="5382"/>
        <item x="7665"/>
        <item x="3458"/>
        <item x="2396"/>
        <item x="3845"/>
        <item x="2006"/>
        <item x="5544"/>
        <item x="5419"/>
        <item x="1976"/>
        <item x="326"/>
        <item x="3979"/>
        <item x="1077"/>
        <item x="219"/>
        <item x="1920"/>
        <item x="3828"/>
        <item x="2910"/>
        <item x="4969"/>
        <item x="2467"/>
        <item x="7236"/>
        <item x="273"/>
        <item x="6702"/>
        <item x="4787"/>
        <item x="2550"/>
        <item x="1168"/>
        <item x="4825"/>
        <item x="857"/>
        <item x="2431"/>
        <item x="7459"/>
        <item x="3519"/>
        <item x="6222"/>
        <item x="5218"/>
        <item x="5867"/>
        <item x="4369"/>
        <item x="3142"/>
        <item x="7117"/>
        <item x="736"/>
        <item x="6817"/>
        <item x="3616"/>
        <item x="3795"/>
        <item x="1099"/>
        <item x="2538"/>
        <item x="7635"/>
        <item x="1194"/>
        <item x="4500"/>
        <item x="2710"/>
        <item x="2301"/>
        <item x="6039"/>
        <item x="1668"/>
        <item x="1474"/>
        <item x="4461"/>
        <item x="4034"/>
        <item x="2158"/>
        <item x="2194"/>
        <item x="7360"/>
        <item x="6389"/>
        <item x="4221"/>
        <item x="799"/>
        <item x="37"/>
        <item x="1569"/>
        <item x="5490"/>
        <item x="5984"/>
        <item x="728"/>
        <item x="4586"/>
        <item x="1714"/>
        <item x="4081"/>
        <item x="6271"/>
        <item x="2229"/>
        <item x="5934"/>
        <item x="2399"/>
        <item x="1321"/>
        <item x="190"/>
        <item x="5596"/>
        <item x="5059"/>
        <item x="6884"/>
        <item x="7431"/>
        <item x="6096"/>
        <item x="2487"/>
        <item x="2596"/>
        <item x="7567"/>
        <item x="5722"/>
        <item x="2856"/>
        <item x="6530"/>
        <item x="4512"/>
        <item x="4184"/>
        <item x="6871"/>
        <item x="2259"/>
        <item x="991"/>
        <item x="1974"/>
        <item x="7190"/>
        <item x="4071"/>
        <item x="3274"/>
        <item x="4708"/>
        <item x="5556"/>
        <item x="3105"/>
        <item x="7115"/>
        <item x="723"/>
        <item x="1851"/>
        <item x="3592"/>
        <item x="4390"/>
        <item x="5733"/>
        <item x="1649"/>
        <item x="1205"/>
        <item x="2188"/>
        <item x="2263"/>
        <item x="1902"/>
        <item x="5173"/>
        <item x="7186"/>
        <item x="4757"/>
        <item x="2709"/>
        <item x="3574"/>
        <item x="5542"/>
        <item x="3677"/>
        <item x="234"/>
        <item x="7760"/>
        <item x="4806"/>
        <item x="6246"/>
        <item x="193"/>
        <item x="845"/>
        <item x="66"/>
        <item x="6814"/>
        <item x="4608"/>
        <item x="3772"/>
        <item x="7552"/>
        <item x="5590"/>
        <item x="5377"/>
        <item x="1970"/>
        <item x="5443"/>
        <item x="6632"/>
        <item x="6212"/>
        <item x="2017"/>
        <item x="2714"/>
        <item x="2497"/>
        <item x="7715"/>
        <item x="1879"/>
        <item x="3691"/>
        <item x="1743"/>
        <item x="7415"/>
        <item x="196"/>
        <item x="4084"/>
        <item x="1092"/>
        <item x="7009"/>
        <item x="6221"/>
        <item x="5017"/>
        <item x="1197"/>
        <item x="2155"/>
        <item x="1895"/>
        <item x="1159"/>
        <item x="2124"/>
        <item x="3017"/>
        <item x="1807"/>
        <item x="7643"/>
        <item x="7103"/>
        <item x="170"/>
        <item x="6301"/>
        <item x="5107"/>
        <item x="514"/>
        <item x="2932"/>
        <item x="4140"/>
        <item x="750"/>
        <item x="2547"/>
        <item x="842"/>
        <item x="3809"/>
        <item x="5279"/>
        <item x="2439"/>
        <item x="6572"/>
        <item x="2983"/>
        <item x="6190"/>
        <item x="7544"/>
        <item x="4842"/>
        <item x="2938"/>
        <item x="5653"/>
        <item x="7205"/>
        <item x="3554"/>
        <item x="5300"/>
        <item x="4807"/>
        <item x="4331"/>
        <item x="6779"/>
        <item x="3201"/>
        <item x="4684"/>
        <item x="5561"/>
        <item x="2976"/>
        <item x="2425"/>
        <item x="6718"/>
        <item x="3602"/>
        <item x="5369"/>
        <item x="2692"/>
        <item x="254"/>
        <item x="3650"/>
        <item x="5698"/>
        <item x="4542"/>
        <item x="3556"/>
        <item x="5974"/>
        <item x="7184"/>
        <item x="4509"/>
        <item x="7547"/>
        <item x="3857"/>
        <item x="2682"/>
        <item x="4587"/>
        <item x="6449"/>
        <item x="7766"/>
        <item x="6986"/>
        <item x="3631"/>
        <item x="3062"/>
        <item x="7596"/>
        <item x="6600"/>
        <item x="461"/>
        <item x="5996"/>
        <item x="3439"/>
        <item x="5629"/>
        <item x="6075"/>
        <item x="3697"/>
        <item x="5616"/>
        <item x="6547"/>
        <item x="5910"/>
        <item x="4515"/>
        <item x="1221"/>
        <item x="7271"/>
        <item x="2721"/>
        <item x="1055"/>
        <item x="4894"/>
        <item x="4557"/>
        <item x="4442"/>
        <item x="1023"/>
        <item x="7522"/>
        <item x="918"/>
        <item x="2001"/>
        <item x="6153"/>
        <item x="6710"/>
        <item x="5916"/>
        <item x="2957"/>
        <item x="4053"/>
        <item x="858"/>
        <item x="6227"/>
        <item x="2894"/>
        <item x="3819"/>
        <item x="4845"/>
        <item x="2646"/>
        <item x="2331"/>
        <item x="5366"/>
        <item x="458"/>
        <item x="7057"/>
        <item x="6950"/>
        <item x="5972"/>
        <item x="686"/>
        <item x="5274"/>
        <item x="3139"/>
        <item x="3182"/>
        <item x="5287"/>
        <item x="1507"/>
        <item x="6838"/>
        <item x="3599"/>
        <item x="7747"/>
        <item x="2666"/>
        <item x="2128"/>
        <item x="4069"/>
        <item x="5943"/>
        <item x="2970"/>
        <item x="6977"/>
        <item x="7013"/>
        <item x="5724"/>
        <item x="5515"/>
        <item x="7650"/>
        <item x="7549"/>
        <item x="5738"/>
        <item x="7304"/>
        <item x="5067"/>
        <item x="4420"/>
        <item x="5956"/>
        <item x="5250"/>
        <item x="1691"/>
        <item x="5995"/>
        <item x="1410"/>
        <item x="2422"/>
        <item x="832"/>
        <item x="327"/>
        <item x="1835"/>
        <item x="4946"/>
        <item x="6851"/>
        <item x="3660"/>
        <item x="2092"/>
        <item x="4129"/>
        <item x="4365"/>
        <item x="2762"/>
        <item x="2070"/>
        <item x="4870"/>
        <item x="3769"/>
        <item x="345"/>
        <item x="7094"/>
        <item x="1696"/>
        <item x="1671"/>
        <item x="4895"/>
        <item x="4697"/>
        <item x="1756"/>
        <item x="4416"/>
        <item x="5904"/>
        <item x="6515"/>
        <item x="3649"/>
        <item x="117"/>
        <item x="282"/>
        <item x="5206"/>
        <item x="3197"/>
        <item x="3635"/>
        <item x="504"/>
        <item x="7744"/>
        <item x="6798"/>
        <item x="4719"/>
        <item x="3707"/>
        <item x="1414"/>
        <item x="5074"/>
        <item x="7467"/>
        <item x="1486"/>
        <item x="4606"/>
        <item x="5015"/>
        <item x="3752"/>
        <item x="3495"/>
        <item x="3255"/>
        <item x="5303"/>
        <item x="5194"/>
        <item x="7368"/>
        <item x="3229"/>
        <item x="4165"/>
        <item x="6839"/>
        <item x="4740"/>
        <item x="470"/>
        <item x="3246"/>
        <item x="5666"/>
        <item x="6230"/>
        <item x="2850"/>
        <item x="1860"/>
        <item x="6159"/>
        <item x="5005"/>
        <item x="7403"/>
        <item x="661"/>
        <item x="300"/>
        <item x="98"/>
        <item x="819"/>
        <item x="3031"/>
        <item x="6204"/>
        <item x="129"/>
        <item x="7"/>
        <item x="7540"/>
        <item x="3128"/>
        <item x="4846"/>
        <item x="2436"/>
        <item x="212"/>
        <item x="3703"/>
        <item x="7478"/>
        <item x="3730"/>
        <item x="2575"/>
        <item x="4986"/>
        <item x="5336"/>
        <item x="3438"/>
        <item x="1726"/>
        <item x="3192"/>
        <item x="5849"/>
        <item x="4026"/>
        <item x="7088"/>
        <item x="1499"/>
        <item x="2864"/>
        <item x="7440"/>
        <item x="6646"/>
        <item x="3713"/>
        <item x="3842"/>
        <item x="1170"/>
        <item x="7477"/>
        <item x="1594"/>
        <item x="1485"/>
        <item x="7674"/>
        <item x="3773"/>
        <item x="4247"/>
        <item x="5312"/>
        <item x="5702"/>
        <item x="3089"/>
        <item x="4293"/>
        <item x="6818"/>
        <item x="5752"/>
        <item x="3822"/>
        <item x="2830"/>
        <item x="4639"/>
        <item x="6076"/>
        <item x="1798"/>
        <item x="3249"/>
        <item x="4210"/>
        <item x="3200"/>
        <item x="5626"/>
        <item x="4848"/>
        <item x="3036"/>
        <item x="6917"/>
        <item x="7182"/>
        <item x="6866"/>
        <item x="3027"/>
        <item x="4274"/>
        <item x="2695"/>
        <item x="1191"/>
        <item x="2209"/>
        <item x="5177"/>
        <item x="4152"/>
        <item x="391"/>
        <item x="7131"/>
        <item x="2266"/>
        <item x="245"/>
        <item x="1526"/>
        <item x="4078"/>
        <item x="3347"/>
        <item x="1444"/>
        <item x="6455"/>
        <item x="7559"/>
        <item x="1859"/>
        <item x="2482"/>
        <item x="5062"/>
        <item x="7001"/>
        <item x="4937"/>
        <item x="1646"/>
        <item x="340"/>
        <item x="6206"/>
        <item x="2016"/>
        <item x="6862"/>
        <item x="1173"/>
        <item x="7585"/>
        <item x="5855"/>
        <item x="2637"/>
        <item x="2268"/>
        <item x="6473"/>
        <item x="583"/>
        <item x="3440"/>
        <item x="5526"/>
        <item x="954"/>
        <item x="4408"/>
        <item x="4907"/>
        <item x="6846"/>
        <item x="641"/>
        <item x="5416"/>
        <item x="3369"/>
        <item x="2728"/>
        <item x="2095"/>
        <item x="6888"/>
        <item x="809"/>
        <item x="376"/>
        <item x="209"/>
        <item x="545"/>
        <item x="3848"/>
        <item x="5190"/>
        <item x="3243"/>
        <item x="3127"/>
        <item x="3827"/>
        <item x="1030"/>
        <item x="1310"/>
        <item x="5018"/>
        <item x="3323"/>
        <item x="3503"/>
        <item x="169"/>
        <item x="4775"/>
        <item x="7003"/>
        <item x="2113"/>
        <item x="4263"/>
        <item x="6859"/>
        <item x="181"/>
        <item x="5827"/>
        <item x="2495"/>
        <item x="173"/>
        <item x="6114"/>
        <item x="4693"/>
        <item x="522"/>
        <item x="4495"/>
        <item x="3037"/>
        <item x="5105"/>
        <item x="5908"/>
        <item x="7651"/>
        <item x="6681"/>
        <item x="7091"/>
        <item x="7283"/>
        <item x="5271"/>
        <item x="386"/>
        <item x="608"/>
        <item x="4013"/>
        <item x="395"/>
        <item x="1652"/>
        <item x="2720"/>
        <item x="2743"/>
        <item x="2868"/>
        <item x="5168"/>
        <item x="6887"/>
        <item x="6382"/>
        <item x="6984"/>
        <item x="1298"/>
        <item x="5068"/>
        <item x="6453"/>
        <item x="4239"/>
        <item x="5323"/>
        <item x="5938"/>
        <item x="5431"/>
        <item x="7014"/>
        <item x="3354"/>
        <item x="3647"/>
        <item x="4235"/>
        <item x="3467"/>
        <item x="1430"/>
        <item x="3207"/>
        <item x="7235"/>
        <item x="1909"/>
        <item x="2406"/>
        <item x="7311"/>
        <item x="3310"/>
        <item x="1752"/>
        <item x="1302"/>
        <item x="2492"/>
        <item x="2171"/>
        <item x="2267"/>
        <item x="2636"/>
        <item x="2786"/>
        <item x="420"/>
        <item x="7114"/>
        <item x="1653"/>
        <item x="4989"/>
        <item x="3050"/>
        <item x="6847"/>
        <item x="200"/>
        <item x="2056"/>
        <item x="6824"/>
        <item x="6402"/>
        <item x="393"/>
        <item x="1482"/>
        <item x="5079"/>
        <item x="6008"/>
        <item x="5660"/>
        <item x="3533"/>
        <item x="561"/>
        <item x="2903"/>
        <item x="4276"/>
        <item x="5412"/>
        <item x="1128"/>
        <item x="3296"/>
        <item x="5008"/>
        <item x="2963"/>
        <item x="4593"/>
        <item x="6494"/>
        <item x="843"/>
        <item x="5289"/>
        <item x="6472"/>
        <item x="3422"/>
        <item x="5327"/>
        <item x="4987"/>
        <item x="4215"/>
        <item x="4579"/>
        <item x="1864"/>
        <item x="3840"/>
        <item x="1789"/>
        <item x="6095"/>
        <item x="7244"/>
        <item x="4303"/>
        <item x="701"/>
        <item x="749"/>
        <item x="3914"/>
        <item x="6621"/>
        <item x="903"/>
        <item x="332"/>
        <item x="1622"/>
        <item x="2956"/>
        <item x="4111"/>
        <item x="6152"/>
        <item x="4812"/>
        <item x="4085"/>
        <item x="5831"/>
        <item x="6450"/>
        <item x="5952"/>
        <item x="5472"/>
        <item x="4003"/>
        <item x="6217"/>
        <item x="6872"/>
        <item x="1643"/>
        <item x="768"/>
        <item x="2673"/>
        <item x="4055"/>
        <item x="1919"/>
        <item x="375"/>
        <item x="5489"/>
        <item x="20"/>
        <item x="699"/>
        <item x="4032"/>
        <item x="6060"/>
        <item x="21"/>
        <item x="3143"/>
        <item x="6945"/>
        <item x="2126"/>
        <item x="1199"/>
        <item x="6242"/>
        <item x="6098"/>
        <item x="5428"/>
        <item x="4139"/>
        <item x="4294"/>
        <item x="1887"/>
        <item x="873"/>
        <item x="5562"/>
        <item x="5476"/>
        <item x="6805"/>
        <item x="5903"/>
        <item x="2270"/>
        <item x="7232"/>
        <item x="2161"/>
        <item x="4781"/>
        <item x="1281"/>
        <item x="1377"/>
        <item x="5197"/>
        <item x="3035"/>
        <item x="3352"/>
        <item x="2404"/>
        <item x="194"/>
        <item x="3264"/>
        <item x="1989"/>
        <item x="187"/>
        <item x="3888"/>
        <item x="5731"/>
        <item x="6778"/>
        <item x="6990"/>
        <item x="1662"/>
        <item x="1935"/>
        <item x="3402"/>
        <item x="7217"/>
        <item x="6737"/>
        <item x="6024"/>
        <item x="7355"/>
        <item x="4432"/>
        <item x="5148"/>
        <item x="4163"/>
        <item x="3437"/>
        <item x="471"/>
        <item x="3427"/>
        <item x="3996"/>
        <item x="4911"/>
        <item x="2062"/>
        <item x="3796"/>
        <item x="278"/>
        <item x="7179"/>
        <item x="6768"/>
        <item x="2369"/>
        <item x="56"/>
        <item x="3146"/>
        <item x="1396"/>
        <item x="5003"/>
        <item x="6636"/>
        <item x="7671"/>
        <item x="5786"/>
        <item x="525"/>
        <item x="5781"/>
        <item x="5466"/>
        <item x="1978"/>
        <item x="6781"/>
        <item x="7274"/>
        <item x="6252"/>
        <item x="2332"/>
        <item x="243"/>
        <item x="4765"/>
        <item x="1232"/>
        <item x="4189"/>
        <item x="6987"/>
        <item x="1741"/>
        <item x="4880"/>
        <item x="294"/>
        <item x="6849"/>
        <item x="7176"/>
        <item x="5230"/>
        <item x="3107"/>
        <item x="4352"/>
        <item x="6119"/>
        <item x="7040"/>
        <item x="2170"/>
        <item x="4611"/>
        <item x="128"/>
        <item x="1394"/>
        <item x="6579"/>
        <item x="6020"/>
        <item x="6247"/>
        <item x="1948"/>
        <item x="4000"/>
        <item x="5453"/>
        <item x="5219"/>
        <item x="6895"/>
        <item x="1977"/>
        <item x="2363"/>
        <item x="5495"/>
        <item x="3720"/>
        <item x="2075"/>
        <item x="611"/>
        <item x="4616"/>
        <item x="5104"/>
        <item x="397"/>
        <item x="3767"/>
        <item x="4262"/>
        <item x="1235"/>
        <item x="6521"/>
        <item x="5811"/>
        <item x="2715"/>
        <item x="3976"/>
        <item x="635"/>
        <item x="4768"/>
        <item x="1525"/>
        <item x="5433"/>
        <item x="2867"/>
        <item x="4575"/>
        <item x="1094"/>
        <item x="1570"/>
        <item x="3473"/>
        <item x="6614"/>
        <item x="5586"/>
        <item x="2295"/>
        <item x="3847"/>
        <item x="1456"/>
        <item x="6553"/>
        <item x="4817"/>
        <item x="9"/>
        <item x="2362"/>
        <item x="1574"/>
        <item x="552"/>
        <item x="7132"/>
        <item x="976"/>
        <item x="5334"/>
        <item x="1619"/>
        <item x="1"/>
        <item x="5795"/>
        <item x="968"/>
        <item x="3829"/>
        <item x="490"/>
        <item x="6080"/>
        <item x="4872"/>
        <item x="4726"/>
        <item x="3909"/>
        <item x="2300"/>
        <item x="3676"/>
        <item x="854"/>
        <item x="6413"/>
        <item x="27"/>
        <item x="7784"/>
        <item x="1508"/>
        <item x="179"/>
        <item x="6844"/>
        <item x="4186"/>
        <item x="7550"/>
        <item x="3549"/>
        <item x="746"/>
        <item x="5514"/>
        <item x="4814"/>
        <item x="2555"/>
        <item x="5198"/>
        <item x="1475"/>
        <item x="1575"/>
        <item x="3881"/>
        <item x="6928"/>
        <item x="2943"/>
        <item x="3144"/>
        <item x="4612"/>
        <item x="3205"/>
        <item x="5711"/>
        <item x="301"/>
        <item x="7692"/>
        <item x="3251"/>
        <item x="6904"/>
        <item x="4832"/>
        <item x="246"/>
        <item x="328"/>
        <item x="2800"/>
        <item x="1265"/>
        <item x="4544"/>
        <item x="6478"/>
        <item x="2885"/>
        <item x="6855"/>
        <item x="4267"/>
        <item x="158"/>
        <item x="7517"/>
        <item x="1264"/>
        <item x="4243"/>
        <item x="3749"/>
        <item x="3248"/>
        <item x="2224"/>
        <item x="1326"/>
        <item x="4983"/>
        <item x="2328"/>
        <item x="4666"/>
        <item x="2035"/>
        <item x="258"/>
        <item x="5768"/>
        <item x="1295"/>
        <item x="3792"/>
        <item x="3414"/>
        <item x="409"/>
        <item x="7178"/>
        <item x="3700"/>
        <item x="1398"/>
        <item x="4908"/>
        <item x="4634"/>
        <item x="600"/>
        <item x="6848"/>
        <item x="4934"/>
        <item x="6497"/>
        <item x="1397"/>
        <item x="7093"/>
        <item x="3755"/>
        <item x="4329"/>
        <item x="7219"/>
        <item x="6532"/>
        <item x="7252"/>
        <item x="2272"/>
        <item x="3783"/>
        <item x="2741"/>
        <item x="453"/>
        <item x="7248"/>
        <item x="462"/>
        <item x="3862"/>
        <item x="6949"/>
        <item x="4248"/>
        <item x="2343"/>
        <item x="5354"/>
        <item x="952"/>
        <item x="821"/>
        <item x="1383"/>
        <item x="7553"/>
        <item x="3025"/>
        <item x="5009"/>
        <item x="4738"/>
        <item x="880"/>
        <item x="3746"/>
        <item x="7551"/>
        <item x="2609"/>
        <item x="5964"/>
        <item x="7772"/>
        <item x="4972"/>
        <item x="4361"/>
        <item x="921"/>
        <item x="4690"/>
        <item x="4724"/>
        <item x="6048"/>
        <item x="3570"/>
        <item x="2106"/>
        <item x="2434"/>
        <item x="5012"/>
        <item x="7109"/>
        <item x="5393"/>
        <item x="6475"/>
        <item x="2493"/>
        <item x="5406"/>
        <item x="3121"/>
        <item x="3531"/>
        <item x="4818"/>
        <item x="6500"/>
        <item x="4622"/>
        <item x="2235"/>
        <item x="5520"/>
        <item x="1003"/>
        <item x="4405"/>
        <item x="112"/>
        <item x="7636"/>
        <item x="3539"/>
        <item x="2703"/>
        <item x="1399"/>
        <item x="3504"/>
        <item x="2527"/>
        <item x="1498"/>
        <item x="1742"/>
        <item x="1850"/>
        <item x="7046"/>
        <item x="2812"/>
        <item x="7659"/>
        <item x="867"/>
        <item x="6602"/>
        <item x="335"/>
        <item x="7302"/>
        <item x="4847"/>
        <item x="6089"/>
        <item x="6792"/>
        <item x="6745"/>
        <item x="7787"/>
        <item x="3390"/>
        <item x="1941"/>
        <item x="5869"/>
        <item x="4041"/>
        <item x="4059"/>
        <item x="5575"/>
        <item x="807"/>
        <item x="6626"/>
        <item x="6535"/>
        <item x="7095"/>
        <item x="2437"/>
        <item x="1872"/>
        <item x="4555"/>
        <item x="2223"/>
        <item x="5594"/>
        <item x="3451"/>
        <item x="544"/>
        <item x="5654"/>
        <item x="6665"/>
        <item x="616"/>
        <item x="7392"/>
        <item x="1904"/>
        <item x="2356"/>
        <item x="1041"/>
        <item x="1849"/>
        <item x="2808"/>
        <item x="7728"/>
        <item x="886"/>
        <item x="5051"/>
        <item x="1975"/>
        <item x="2317"/>
        <item x="541"/>
        <item x="6395"/>
        <item x="3564"/>
        <item x="2766"/>
        <item x="3456"/>
        <item x="3998"/>
        <item x="560"/>
        <item x="3411"/>
        <item x="3028"/>
        <item x="6168"/>
        <item x="4720"/>
        <item x="2370"/>
        <item x="2787"/>
        <item x="1304"/>
        <item x="7424"/>
        <item x="6417"/>
        <item x="1169"/>
        <item x="1061"/>
        <item x="3940"/>
        <item x="5243"/>
        <item x="5914"/>
        <item x="895"/>
        <item x="940"/>
        <item x="3575"/>
        <item x="6254"/>
        <item x="99"/>
        <item x="6587"/>
        <item x="1555"/>
        <item x="4604"/>
        <item x="7280"/>
        <item x="4131"/>
        <item x="1059"/>
        <item x="5166"/>
        <item x="6651"/>
        <item x="3966"/>
        <item x="3973"/>
        <item x="4742"/>
        <item x="5260"/>
        <item x="7524"/>
        <item x="5100"/>
        <item x="1771"/>
        <item x="4497"/>
        <item x="437"/>
        <item x="4280"/>
        <item x="7582"/>
        <item x="7518"/>
        <item x="7613"/>
        <item x="1588"/>
        <item x="4492"/>
        <item x="1905"/>
        <item x="7579"/>
        <item x="1437"/>
        <item x="7421"/>
        <item x="4409"/>
        <item x="3269"/>
        <item x="6053"/>
        <item x="3873"/>
        <item x="1819"/>
        <item x="901"/>
        <item x="738"/>
        <item x="3474"/>
        <item x="7537"/>
        <item x="4710"/>
        <item x="3428"/>
        <item x="5675"/>
        <item x="498"/>
        <item x="1528"/>
        <item x="6429"/>
        <item x="5668"/>
        <item x="3632"/>
        <item x="6418"/>
        <item x="5897"/>
        <item x="5830"/>
        <item x="468"/>
        <item x="6229"/>
        <item x="6275"/>
        <item x="6007"/>
        <item x="334"/>
        <item x="83"/>
        <item x="119"/>
        <item x="6486"/>
        <item x="3314"/>
        <item x="7483"/>
        <item x="7006"/>
        <item x="2291"/>
        <item x="3701"/>
        <item x="5954"/>
        <item x="6650"/>
        <item x="1401"/>
        <item x="2771"/>
        <item x="1813"/>
        <item x="2685"/>
        <item x="3937"/>
        <item x="2231"/>
        <item x="1766"/>
        <item x="6882"/>
        <item x="3907"/>
        <item x="6687"/>
        <item x="1487"/>
        <item x="249"/>
        <item x="670"/>
        <item x="6022"/>
        <item x="5225"/>
        <item x="1847"/>
        <item x="3987"/>
        <item x="700"/>
        <item x="2582"/>
        <item x="1585"/>
        <item x="1038"/>
        <item x="1067"/>
        <item x="615"/>
        <item x="6391"/>
        <item x="4275"/>
        <item x="3195"/>
        <item x="4871"/>
        <item x="4244"/>
        <item x="1586"/>
        <item x="2203"/>
        <item x="1034"/>
        <item x="5161"/>
        <item x="5117"/>
        <item x="4037"/>
        <item x="6079"/>
        <item x="3294"/>
        <item x="1371"/>
        <item x="7051"/>
        <item x="3268"/>
        <item x="5775"/>
        <item x="964"/>
        <item x="4476"/>
        <item x="7723"/>
        <item x="1716"/>
        <item x="3860"/>
        <item x="4291"/>
        <item x="898"/>
        <item x="449"/>
        <item x="7054"/>
        <item x="859"/>
        <item x="2481"/>
        <item x="377"/>
        <item x="7653"/>
        <item x="3477"/>
        <item x="6088"/>
        <item x="1033"/>
        <item x="897"/>
        <item x="2936"/>
        <item x="1762"/>
        <item x="2770"/>
        <item x="2901"/>
        <item x="5305"/>
        <item x="6951"/>
        <item x="6534"/>
        <item x="3846"/>
        <item x="2470"/>
        <item x="3761"/>
        <item x="60"/>
        <item x="2913"/>
        <item x="2895"/>
        <item x="7281"/>
        <item x="2488"/>
        <item x="59"/>
        <item x="4474"/>
        <item x="5414"/>
        <item x="3041"/>
        <item x="980"/>
        <item x="4332"/>
        <item x="1686"/>
        <item x="893"/>
        <item x="146"/>
        <item x="3771"/>
        <item x="5580"/>
        <item x="6810"/>
        <item x="6930"/>
        <item x="1882"/>
        <item x="120"/>
        <item x="5521"/>
        <item x="7105"/>
        <item x="3185"/>
        <item x="3497"/>
        <item x="6757"/>
        <item x="1663"/>
        <item x="970"/>
        <item x="6730"/>
        <item x="373"/>
        <item x="1551"/>
        <item x="6800"/>
        <item x="7725"/>
        <item x="2149"/>
        <item x="6983"/>
        <item x="2159"/>
        <item x="1166"/>
        <item x="4145"/>
        <item x="51"/>
        <item x="5057"/>
        <item x="7695"/>
        <item x="3657"/>
        <item x="6578"/>
        <item x="4491"/>
        <item x="1874"/>
        <item x="4613"/>
        <item x="4122"/>
        <item x="2398"/>
        <item x="6137"/>
        <item x="1589"/>
        <item x="7476"/>
        <item x="3064"/>
        <item x="5445"/>
        <item x="5912"/>
        <item x="4439"/>
        <item x="887"/>
        <item x="6510"/>
        <item x="7768"/>
        <item x="4824"/>
        <item x="578"/>
        <item x="3240"/>
        <item x="6777"/>
        <item x="5962"/>
        <item x="1550"/>
        <item x="7038"/>
        <item x="7191"/>
        <item x="705"/>
        <item x="1990"/>
        <item x="5283"/>
        <item x="307"/>
        <item x="6826"/>
        <item x="776"/>
        <item x="2077"/>
        <item x="7627"/>
        <item x="1086"/>
        <item x="5138"/>
        <item x="824"/>
        <item x="4064"/>
        <item x="3254"/>
        <item x="577"/>
        <item x="7387"/>
        <item x="242"/>
        <item x="2570"/>
        <item x="4614"/>
        <item x="643"/>
        <item x="3145"/>
        <item x="1791"/>
        <item x="956"/>
        <item x="6615"/>
        <item x="55"/>
        <item x="4854"/>
        <item x="1318"/>
        <item x="295"/>
        <item x="2569"/>
        <item x="4789"/>
        <item x="4297"/>
        <item x="6021"/>
        <item x="3882"/>
        <item x="1303"/>
        <item x="4523"/>
        <item x="6742"/>
        <item x="3756"/>
        <item x="4095"/>
        <item x="4462"/>
        <item x="2072"/>
        <item x="6310"/>
        <item x="1745"/>
        <item x="6589"/>
        <item x="1833"/>
        <item x="3307"/>
        <item x="6640"/>
        <item x="276"/>
        <item x="6620"/>
        <item x="17"/>
        <item x="5662"/>
        <item x="5558"/>
        <item x="3250"/>
        <item x="4070"/>
        <item x="1532"/>
        <item x="5604"/>
        <item x="2958"/>
        <item x="2012"/>
        <item x="7171"/>
        <item x="3416"/>
        <item x="5411"/>
        <item x="2802"/>
        <item x="52"/>
        <item x="2400"/>
        <item x="408"/>
        <item x="5821"/>
        <item x="949"/>
        <item x="1290"/>
        <item x="605"/>
        <item x="509"/>
        <item x="5070"/>
        <item x="3111"/>
        <item x="3301"/>
        <item x="7305"/>
        <item x="2784"/>
        <item x="5798"/>
        <item x="2554"/>
        <item x="2738"/>
        <item x="4038"/>
        <item x="6625"/>
        <item x="3854"/>
        <item x="610"/>
        <item x="1727"/>
        <item x="7253"/>
        <item x="5065"/>
        <item x="3511"/>
        <item x="5383"/>
        <item x="6927"/>
        <item x="5593"/>
        <item x="3939"/>
        <item x="198"/>
        <item x="2681"/>
        <item x="6760"/>
        <item x="3072"/>
        <item x="5277"/>
        <item x="1490"/>
        <item x="831"/>
        <item x="423"/>
        <item x="6249"/>
        <item x="4107"/>
        <item x="5175"/>
        <item x="4715"/>
        <item x="1689"/>
        <item x="5136"/>
        <item x="2975"/>
        <item x="5667"/>
        <item x="4187"/>
        <item x="4522"/>
        <item x="709"/>
        <item x="6427"/>
        <item x="489"/>
        <item x="2789"/>
        <item x="6680"/>
        <item x="2000"/>
        <item x="1784"/>
        <item x="7111"/>
        <item x="6954"/>
        <item x="5381"/>
        <item x="5527"/>
        <item x="5106"/>
        <item x="6514"/>
        <item x="3905"/>
        <item x="5182"/>
        <item x="6861"/>
        <item x="3541"/>
        <item x="3317"/>
        <item x="3202"/>
        <item x="308"/>
        <item x="4480"/>
        <item x="2995"/>
        <item x="5663"/>
        <item x="3005"/>
        <item x="7301"/>
        <item x="3208"/>
        <item x="2033"/>
        <item x="3555"/>
        <item x="719"/>
        <item x="6436"/>
        <item x="2339"/>
        <item x="1370"/>
        <item x="4006"/>
        <item x="1431"/>
        <item x="5888"/>
        <item x="2394"/>
        <item x="6840"/>
        <item x="3483"/>
        <item x="4721"/>
        <item x="681"/>
        <item x="2612"/>
        <item x="6371"/>
        <item x="7045"/>
        <item x="1560"/>
        <item x="3219"/>
        <item x="2069"/>
        <item x="7782"/>
        <item x="7521"/>
        <item x="764"/>
        <item x="7780"/>
        <item x="4906"/>
        <item x="4571"/>
        <item x="974"/>
        <item x="6976"/>
        <item x="1780"/>
        <item x="5947"/>
        <item x="2292"/>
        <item x="4918"/>
        <item x="4401"/>
        <item x="2838"/>
        <item x="6315"/>
        <item x="1110"/>
        <item x="6311"/>
        <item x="7185"/>
        <item x="3188"/>
        <item x="7781"/>
        <item x="3643"/>
        <item x="3189"/>
        <item x="1305"/>
        <item x="6738"/>
        <item x="5400"/>
        <item x="1390"/>
        <item x="4169"/>
        <item x="6537"/>
        <item x="2096"/>
        <item x="1323"/>
        <item x="4072"/>
        <item x="6763"/>
        <item x="7583"/>
        <item x="4494"/>
        <item x="4031"/>
        <item x="7548"/>
        <item x="3692"/>
        <item x="5162"/>
        <item x="3241"/>
        <item x="2934"/>
        <item x="5715"/>
        <item x="5345"/>
        <item x="1848"/>
        <item x="404"/>
        <item x="4438"/>
        <item x="7419"/>
        <item x="5264"/>
        <item x="1679"/>
        <item x="2524"/>
        <item x="6131"/>
        <item x="4429"/>
        <item x="2625"/>
        <item x="5764"/>
        <item x="5290"/>
        <item x="4010"/>
        <item x="5339"/>
        <item x="2284"/>
        <item x="4350"/>
        <item x="465"/>
        <item x="2591"/>
        <item x="6606"/>
        <item x="7208"/>
        <item x="7479"/>
        <item x="1043"/>
        <item x="7475"/>
        <item x="3942"/>
        <item x="4665"/>
        <item x="4443"/>
        <item x="2529"/>
        <item x="1811"/>
        <item x="953"/>
        <item x="6245"/>
        <item x="6638"/>
        <item x="5529"/>
        <item x="2059"/>
        <item x="6492"/>
        <item x="4840"/>
        <item x="7663"/>
        <item x="4033"/>
        <item x="248"/>
        <item x="4040"/>
        <item x="4066"/>
        <item x="5735"/>
        <item x="573"/>
        <item x="4563"/>
        <item x="2711"/>
        <item x="6317"/>
        <item x="6146"/>
        <item x="6205"/>
        <item x="1933"/>
        <item x="3026"/>
        <item x="4578"/>
        <item x="7130"/>
        <item x="3386"/>
        <item x="3498"/>
        <item x="7656"/>
        <item x="4188"/>
        <item x="2531"/>
        <item x="780"/>
        <item x="180"/>
        <item x="4320"/>
        <item x="4984"/>
        <item x="6609"/>
        <item x="5898"/>
        <item x="6078"/>
        <item x="7580"/>
        <item x="5344"/>
        <item x="4752"/>
        <item x="5658"/>
        <item x="2796"/>
        <item x="4864"/>
        <item x="7386"/>
        <item x="2700"/>
        <item x="6613"/>
        <item x="1814"/>
        <item x="2871"/>
        <item x="2358"/>
        <item x="5779"/>
        <item x="6619"/>
        <item x="3378"/>
        <item x="5335"/>
        <item x="5894"/>
        <item x="2318"/>
        <item x="220"/>
        <item x="7316"/>
        <item x="6375"/>
        <item x="2984"/>
        <item x="6354"/>
        <item x="1389"/>
        <item x="96"/>
        <item x="2835"/>
        <item x="2832"/>
        <item x="4691"/>
        <item x="3517"/>
        <item x="1510"/>
        <item x="6946"/>
        <item x="359"/>
        <item x="4861"/>
        <item x="3698"/>
        <item x="3093"/>
        <item x="5776"/>
        <item x="5705"/>
        <item x="774"/>
        <item x="6312"/>
        <item x="986"/>
        <item x="4496"/>
        <item x="6123"/>
        <item x="7052"/>
        <item x="1127"/>
        <item x="4852"/>
        <item x="5048"/>
        <item x="7662"/>
        <item x="1234"/>
        <item x="7141"/>
        <item x="3841"/>
        <item x="7042"/>
        <item x="4521"/>
        <item x="4498"/>
        <item x="4944"/>
        <item x="1391"/>
        <item x="609"/>
        <item x="3856"/>
        <item x="5627"/>
        <item x="2510"/>
        <item x="2837"/>
        <item x="2753"/>
        <item x="192"/>
        <item x="2401"/>
        <item x="2797"/>
        <item x="6216"/>
        <item x="5045"/>
        <item x="4457"/>
        <item x="837"/>
        <item x="3906"/>
        <item x="6373"/>
        <item x="729"/>
        <item x="6608"/>
        <item x="5404"/>
        <item x="5348"/>
        <item x="7055"/>
        <item x="6202"/>
        <item x="5661"/>
        <item x="5874"/>
        <item x="6302"/>
        <item x="6116"/>
        <item x="2863"/>
        <item x="3774"/>
        <item x="7779"/>
        <item x="6028"/>
        <item x="7451"/>
        <item x="4714"/>
        <item x="6057"/>
        <item x="3995"/>
        <item x="4785"/>
        <item x="4168"/>
        <item x="272"/>
        <item x="2523"/>
        <item x="4493"/>
        <item x="5892"/>
        <item x="4295"/>
        <item x="1270"/>
        <item x="3699"/>
        <item x="4971"/>
        <item x="669"/>
        <item x="6803"/>
        <item x="1177"/>
        <item x="1818"/>
        <item x="7395"/>
        <item x="2233"/>
        <item x="1943"/>
        <item x="3177"/>
        <item x="5407"/>
        <item x="3505"/>
        <item x="1731"/>
        <item x="2511"/>
        <item x="6623"/>
        <item x="3393"/>
        <item x="777"/>
        <item x="343"/>
        <item x="5080"/>
        <item x="4539"/>
        <item x="7423"/>
        <item x="2825"/>
        <item x="7771"/>
        <item x="6071"/>
        <item x="5238"/>
        <item x="1457"/>
        <item x="1969"/>
        <item x="3424"/>
        <item x="7660"/>
        <item x="6309"/>
        <item x="7542"/>
        <item x="6554"/>
        <item x="927"/>
        <item x="6624"/>
        <item x="963"/>
        <item x="5256"/>
        <item x="492"/>
        <item x="7216"/>
        <item x="5828"/>
        <item x="2525"/>
        <item x="2289"/>
        <item x="1934"/>
        <item x="1871"/>
        <item x="116"/>
        <item x="4087"/>
        <item x="2234"/>
        <item x="5716"/>
        <item x="4782"/>
        <item x="6151"/>
        <item x="4386"/>
        <item x="6966"/>
        <item x="4935"/>
        <item x="4988"/>
        <item x="2921"/>
        <item x="2775"/>
        <item x="899"/>
        <item x="6711"/>
        <item x="4966"/>
        <item x="2466"/>
        <item x="4580"/>
        <item x="1764"/>
        <item x="3220"/>
        <item x="7177"/>
        <item x="5444"/>
        <item x="3284"/>
        <item x="2262"/>
        <item x="979"/>
        <item x="499"/>
        <item x="5774"/>
        <item x="6115"/>
        <item x="7425"/>
        <item x="460"/>
        <item x="1420"/>
        <item x="1956"/>
        <item x="5286"/>
        <item x="4635"/>
        <item x="1256"/>
        <item x="5766"/>
        <item x="3040"/>
        <item x="1108"/>
        <item x="5591"/>
        <item x="2380"/>
        <item x="1554"/>
        <item x="5315"/>
        <item x="6051"/>
        <item x="5767"/>
        <item x="6278"/>
        <item x="5761"/>
        <item x="7209"/>
        <item x="4464"/>
        <item x="124"/>
        <item x="1773"/>
        <item x="695"/>
        <item x="6808"/>
        <item x="6405"/>
        <item x="6348"/>
        <item x="7098"/>
        <item x="1875"/>
        <item x="5824"/>
        <item x="5560"/>
        <item x="3070"/>
        <item x="1133"/>
        <item x="6827"/>
        <item x="3941"/>
        <item x="6244"/>
        <item x="1225"/>
        <item x="7361"/>
        <item x="5989"/>
        <item x="6240"/>
        <item x="5548"/>
        <item x="4065"/>
        <item x="53"/>
        <item x="5340"/>
        <item x="4873"/>
        <item x="1387"/>
        <item x="7722"/>
        <item x="4466"/>
        <item x="2003"/>
        <item x="3569"/>
        <item x="2767"/>
        <item x="7145"/>
        <item x="6044"/>
        <item x="4524"/>
        <item x="3759"/>
        <item x="853"/>
        <item x="318"/>
        <item x="4233"/>
        <item x="7170"/>
        <item x="1360"/>
        <item x="4599"/>
        <item x="6149"/>
        <item x="3562"/>
        <item x="3061"/>
        <item x="2429"/>
        <item x="7520"/>
        <item x="3273"/>
        <item x="1299"/>
        <item x="7389"/>
        <item x="7606"/>
        <item x="4602"/>
        <item x="3717"/>
        <item x="400"/>
        <item x="3007"/>
        <item x="5713"/>
        <item x="7364"/>
        <item x="4661"/>
        <item x="2736"/>
        <item x="5523"/>
        <item x="6764"/>
        <item x="2581"/>
        <item x="2043"/>
        <item x="2670"/>
        <item x="2861"/>
        <item x="4981"/>
        <item x="1821"/>
        <item x="7474"/>
        <item x="6120"/>
        <item x="1152"/>
        <item x="7724"/>
        <item x="7168"/>
        <item x="2031"/>
        <item x="2438"/>
        <item x="7446"/>
        <item x="2925"/>
        <item x="3968"/>
        <item x="7785"/>
        <item x="1614"/>
        <item x="7788"/>
        <item x="123"/>
        <item x="6487"/>
        <item x="2541"/>
        <item x="7545"/>
        <item x="5020"/>
        <item x="3238"/>
        <item x="1493"/>
        <item x="1937"/>
        <item x="398"/>
        <item x="989"/>
        <item x="6709"/>
        <item x="2"/>
        <item x="637"/>
        <item x="7282"/>
        <item x="4001"/>
        <item x="495"/>
        <item x="6809"/>
        <item x="3661"/>
        <item x="3951"/>
        <item x="4067"/>
        <item x="6285"/>
        <item x="3936"/>
        <item x="2397"/>
        <item x="5434"/>
        <item x="1980"/>
        <item x="5235"/>
        <item x="6215"/>
        <item x="3605"/>
        <item x="1625"/>
        <item x="7645"/>
        <item x="7658"/>
        <item x="4300"/>
        <item x="4551"/>
        <item x="6125"/>
        <item x="3993"/>
        <item x="2464"/>
        <item x="4124"/>
        <item x="6207"/>
        <item x="3716"/>
        <item x="4116"/>
        <item x="436"/>
        <item x="3110"/>
        <item x="6556"/>
        <item x="1576"/>
        <item x="4465"/>
        <item x="1544"/>
        <item x="3938"/>
        <item x="378"/>
        <item x="86"/>
        <item x="7329"/>
        <item x="5997"/>
        <item x="5901"/>
        <item x="3247"/>
        <item x="5550"/>
        <item x="3430"/>
        <item x="281"/>
        <item x="390"/>
        <item x="6177"/>
        <item x="4844"/>
        <item x="4042"/>
        <item x="5239"/>
        <item x="1768"/>
        <item x="7473"/>
        <item x="5950"/>
        <item x="381"/>
        <item x="6829"/>
        <item x="1509"/>
        <item x="2803"/>
        <item x="4030"/>
        <item x="5519"/>
        <item x="3457"/>
        <item x="5176"/>
        <item x="6804"/>
        <item x="4536"/>
        <item x="6023"/>
        <item x="5895"/>
        <item x="4883"/>
        <item x="2929"/>
        <item x="763"/>
        <item x="7435"/>
        <item x="4105"/>
        <item x="1324"/>
        <item x="1687"/>
        <item x="4945"/>
        <item x="1171"/>
        <item x="698"/>
        <item x="6796"/>
        <item x="6550"/>
        <item x="1810"/>
        <item x="2809"/>
        <item x="108"/>
        <item x="5164"/>
        <item x="3512"/>
        <item x="1293"/>
        <item x="6940"/>
        <item x="4302"/>
        <item x="4118"/>
        <item x="3852"/>
        <item x="2960"/>
        <item x="1268"/>
        <item x="5595"/>
        <item x="4910"/>
        <item x="3063"/>
        <item x="1060"/>
        <item x="1772"/>
        <item x="6043"/>
        <item x="2409"/>
        <item x="900"/>
        <item x="1031"/>
        <item x="360"/>
        <item x="6536"/>
        <item x="955"/>
        <item x="5432"/>
        <item x="3816"/>
        <item x="6049"/>
        <item x="3681"/>
        <item x="3736"/>
        <item x="7275"/>
        <item x="7427"/>
        <item x="5583"/>
        <item x="7044"/>
        <item x="3129"/>
        <item x="7327"/>
        <item x="1816"/>
        <item x="6374"/>
        <item x="1465"/>
        <item x="4191"/>
        <item x="7137"/>
        <item x="3640"/>
        <item x="2414"/>
        <item x="2151"/>
        <item x="3461"/>
        <item x="6545"/>
        <item x="1491"/>
        <item x="3011"/>
        <item x="961"/>
        <item x="7789"/>
        <item x="2592"/>
        <item x="4547"/>
        <item x="7359"/>
        <item x="1715"/>
        <item x="6743"/>
        <item x="3275"/>
        <item x="221"/>
        <item x="2746"/>
        <item x="6430"/>
        <item x="3595"/>
        <item x="889"/>
        <item x="1952"/>
        <item x="3122"/>
        <item x="5249"/>
        <item x="2334"/>
        <item x="2616"/>
        <item x="2435"/>
        <item x="2935"/>
        <item x="6313"/>
        <item x="3071"/>
        <item x="3965"/>
        <item x="388"/>
        <item x="4419"/>
        <item x="4035"/>
        <item x="1134"/>
        <item x="6045"/>
        <item x="2999"/>
        <item x="6734"/>
        <item x="4793"/>
        <item x="4328"/>
        <item x="3455"/>
        <item x="4936"/>
        <item x="121"/>
        <item x="4326"/>
        <item x="3441"/>
        <item x="579"/>
        <item x="7308"/>
        <item x="6793"/>
        <item x="1001"/>
        <item x="6299"/>
        <item x="3642"/>
        <item x="5046"/>
        <item x="6744"/>
        <item x="2585"/>
        <item x="2626"/>
        <item x="2862"/>
        <item x="5240"/>
        <item x="2933"/>
        <item x="7743"/>
        <item x="2805"/>
        <item x="479"/>
        <item x="990"/>
        <item x="29"/>
        <item x="7575"/>
        <item x="6549"/>
        <item x="2264"/>
        <item x="6551"/>
        <item x="5370"/>
        <item x="6346"/>
        <item x="387"/>
        <item x="2773"/>
        <item x="2202"/>
        <item x="3094"/>
        <item x="1435"/>
        <item x="7727"/>
        <item x="5834"/>
        <item x="5471"/>
        <item x="3567"/>
        <item x="5617"/>
        <item x="987"/>
        <item x="6546"/>
        <item x="4225"/>
        <item x="3668"/>
        <item x="3204"/>
        <item x="1624"/>
        <item x="6812"/>
        <item x="7107"/>
        <item x="6733"/>
        <item x="3811"/>
        <item x="5524"/>
        <item x="2930"/>
        <item x="1697"/>
        <item x="5528"/>
        <item x="6568"/>
        <item x="1552"/>
        <item x="5102"/>
        <item x="4548"/>
        <item x="2587"/>
        <item x="2513"/>
        <item x="3639"/>
        <item x="6431"/>
        <item x="3016"/>
        <item x="7726"/>
        <item x="7648"/>
        <item x="4914"/>
        <item x="1483"/>
        <item x="385"/>
        <item x="2924"/>
        <item x="6598"/>
        <item x="4436"/>
        <item x="5992"/>
        <item x="2071"/>
        <item x="2125"/>
        <item x="3126"/>
        <item x="4625"/>
        <item x="1946"/>
        <item x="7418"/>
        <item x="1167"/>
        <item x="7362"/>
        <item x="7049"/>
        <item x="4784"/>
        <item x="4437"/>
        <item x="770"/>
        <item x="2586"/>
        <item x="5178"/>
        <item x="1283"/>
        <item x="110"/>
        <item x="5291"/>
        <item x="6854"/>
        <item x="6180"/>
        <item x="5762"/>
        <item x="2068"/>
        <item x="6850"/>
        <item x="524"/>
        <item x="3318"/>
        <item x="1876"/>
        <item x="5669"/>
        <item x="7685"/>
        <item x="3817"/>
        <item x="5772"/>
        <item x="1002"/>
        <item x="2806"/>
        <item x="3420"/>
        <item x="1829"/>
        <item x="2866"/>
        <item x="6300"/>
        <item x="5618"/>
        <item x="2672"/>
        <item x="7388"/>
        <item x="2522"/>
        <item x="1372"/>
        <item x="336"/>
        <item x="1755"/>
        <item x="7015"/>
        <item x="5896"/>
        <item x="4440"/>
        <item x="191"/>
        <item x="5237"/>
        <item x="7672"/>
        <item x="2744"/>
        <item x="6314"/>
        <item x="5050"/>
        <item x="7686"/>
        <item x="5343"/>
        <item x="885"/>
        <item x="5242"/>
        <item x="1548"/>
        <item x="3534"/>
        <item x="840"/>
        <item x="7621"/>
        <item x="3475"/>
        <item x="6610"/>
        <item x="6704"/>
        <item x="7307"/>
        <item x="3426"/>
        <item x="2197"/>
        <item x="2974"/>
        <item x="6255"/>
        <item x="1373"/>
        <item x="4410"/>
        <item x="2584"/>
        <item x="2004"/>
        <item x="2661"/>
        <item x="1558"/>
        <item x="6183"/>
        <item x="3069"/>
        <item x="251"/>
        <item x="2669"/>
        <item x="2336"/>
        <item x="2588"/>
        <item x="2366"/>
        <item x="6732"/>
        <item x="4605"/>
        <item x="392"/>
        <item x="1628"/>
        <item x="4778"/>
        <item x="5946"/>
        <item x="6637"/>
        <item x="6495"/>
        <item x="3978"/>
        <item x="7720"/>
        <item x="5592"/>
        <item x="2337"/>
        <item x="708"/>
        <item x="109"/>
        <item x="337"/>
        <item x="456"/>
        <item x="1091"/>
        <item x="7180"/>
        <item x="702"/>
        <item x="2514"/>
        <item x="4384"/>
        <item x="3316"/>
        <item x="1428"/>
        <item x="5171"/>
        <item x="6802"/>
        <item x="7786"/>
        <item x="285"/>
        <item x="6746"/>
        <item x="4718"/>
        <item x="7207"/>
        <item x="632"/>
        <item x="5739"/>
        <item x="4662"/>
        <item x="3272"/>
        <item x="5949"/>
        <item x="4843"/>
        <item x="5531"/>
        <item x="2807"/>
        <item x="5851"/>
        <item x="571"/>
        <item x="4441"/>
        <item x="2338"/>
        <item x="5545"/>
        <item x="5825"/>
        <item x="2931"/>
        <item x="7050"/>
        <item x="6238"/>
        <item x="4980"/>
        <item x="769"/>
        <item x="7413"/>
        <item x="5265"/>
        <item x="7416"/>
        <item x="3876"/>
        <item x="4550"/>
        <item x="341"/>
        <item x="3908"/>
        <item x="2403"/>
        <item x="6241"/>
        <item x="5284"/>
        <item x="5672"/>
        <item x="4600"/>
        <item x="4636"/>
        <item x="1627"/>
        <item x="4664"/>
        <item x="6284"/>
        <item x="1815"/>
        <item x="7543"/>
        <item x="5778"/>
        <item x="4982"/>
        <item x="5470"/>
        <item x="4164"/>
        <item x="3388"/>
        <item x="5241"/>
        <item x="5049"/>
        <item x="421"/>
        <item x="1494"/>
        <item x="2748"/>
        <item x="6394"/>
        <item x="526"/>
        <item x="4654"/>
        <item x="3967"/>
        <item x="4068"/>
        <item x="6853"/>
        <item x="4086"/>
        <item x="4569"/>
        <item x="606"/>
        <item x="6136"/>
        <item x="1765"/>
        <item x="7070"/>
        <item x="4079"/>
        <item x="2365"/>
        <item x="7712"/>
        <item x="7752"/>
        <item x="4881"/>
        <item x="2067"/>
        <item x="2899"/>
        <item x="6451"/>
        <item x="783"/>
        <item x="1036"/>
        <item x="4549"/>
        <item x="5948"/>
        <item x="6393"/>
        <item x="6801"/>
        <item x="5401"/>
        <item x="767"/>
        <item x="7181"/>
        <item x="3641"/>
        <item x="80"/>
        <item x="4385"/>
        <item x="5285"/>
        <item x="1759"/>
        <item x="633"/>
        <item x="4603"/>
        <item x="7251"/>
        <item x="7655"/>
        <item x="6920"/>
        <item x="6368"/>
        <item x="3302"/>
        <item x="7721"/>
        <item x="1035"/>
        <item x="403"/>
        <item x="185"/>
        <item x="4007"/>
        <item x="1484"/>
        <item x="1688"/>
        <item x="1228"/>
        <item x="7714"/>
        <item x="5551"/>
        <item x="2660"/>
        <item x="297"/>
        <item x="4841"/>
        <item x="1022"/>
        <item x="6735"/>
        <item x="891"/>
        <item x="1690"/>
        <item x="399"/>
        <item x="3124"/>
        <item x="6795"/>
        <item x="1757"/>
        <item x="7414"/>
        <item t="default"/>
      </items>
    </pivotField>
    <pivotField showAll="0" defaultSubtotal="0"/>
    <pivotField showAll="0" defaultSubtotal="0"/>
    <pivotField showAll="0" defaultSubtotal="0">
      <items count="4">
        <item h="1" x="0"/>
        <item h="1" x="1"/>
        <item x="2"/>
        <item h="1" x="3"/>
      </items>
    </pivotField>
  </pivotFields>
  <rowFields count="2">
    <field x="5"/>
    <field x="13"/>
  </rowFields>
  <rowItems count="5790">
    <i>
      <x v="1"/>
    </i>
    <i r="1">
      <x v="843"/>
    </i>
    <i>
      <x v="2"/>
    </i>
    <i r="1">
      <x v="854"/>
    </i>
    <i>
      <x v="3"/>
    </i>
    <i r="1">
      <x v="848"/>
    </i>
    <i>
      <x v="4"/>
    </i>
    <i r="1">
      <x v="852"/>
    </i>
    <i>
      <x v="6"/>
    </i>
    <i r="1">
      <x v="849"/>
    </i>
    <i>
      <x v="11"/>
    </i>
    <i r="1">
      <x v="859"/>
    </i>
    <i>
      <x v="12"/>
    </i>
    <i r="1">
      <x v="866"/>
    </i>
    <i>
      <x v="13"/>
    </i>
    <i r="1">
      <x v="885"/>
    </i>
    <i>
      <x v="16"/>
    </i>
    <i r="1">
      <x v="865"/>
    </i>
    <i r="1">
      <x v="888"/>
    </i>
    <i>
      <x v="17"/>
    </i>
    <i r="1">
      <x v="884"/>
    </i>
    <i r="1">
      <x v="931"/>
    </i>
    <i>
      <x v="18"/>
    </i>
    <i r="1">
      <x v="922"/>
    </i>
    <i>
      <x v="21"/>
    </i>
    <i r="1">
      <x v="823"/>
    </i>
    <i>
      <x v="22"/>
    </i>
    <i r="1">
      <x v="826"/>
    </i>
    <i r="1">
      <x v="858"/>
    </i>
    <i>
      <x v="23"/>
    </i>
    <i r="1">
      <x v="971"/>
    </i>
    <i>
      <x v="25"/>
    </i>
    <i r="1">
      <x v="930"/>
    </i>
    <i>
      <x v="26"/>
    </i>
    <i r="1">
      <x v="902"/>
    </i>
    <i>
      <x v="27"/>
    </i>
    <i r="1">
      <x v="900"/>
    </i>
    <i>
      <x v="29"/>
    </i>
    <i r="1">
      <x v="801"/>
    </i>
    <i>
      <x v="31"/>
    </i>
    <i r="1">
      <x v="966"/>
    </i>
    <i>
      <x v="32"/>
    </i>
    <i r="1">
      <x v="898"/>
    </i>
    <i>
      <x v="37"/>
    </i>
    <i r="1">
      <x v="842"/>
    </i>
    <i r="1">
      <x v="972"/>
    </i>
    <i>
      <x v="38"/>
    </i>
    <i r="1">
      <x v="851"/>
    </i>
    <i r="1">
      <x v="978"/>
    </i>
    <i>
      <x v="39"/>
    </i>
    <i r="1">
      <x v="973"/>
    </i>
    <i>
      <x v="42"/>
    </i>
    <i r="1">
      <x v="891"/>
    </i>
    <i>
      <x v="43"/>
    </i>
    <i r="1">
      <x v="817"/>
    </i>
    <i r="1">
      <x v="994"/>
    </i>
    <i>
      <x v="47"/>
    </i>
    <i r="1">
      <x v="833"/>
    </i>
    <i>
      <x v="49"/>
    </i>
    <i r="1">
      <x v="827"/>
    </i>
    <i r="1">
      <x v="1059"/>
    </i>
    <i>
      <x v="50"/>
    </i>
    <i r="1">
      <x v="1015"/>
    </i>
    <i>
      <x v="53"/>
    </i>
    <i r="1">
      <x v="926"/>
    </i>
    <i>
      <x v="56"/>
    </i>
    <i r="1">
      <x v="862"/>
    </i>
    <i r="1">
      <x v="918"/>
    </i>
    <i>
      <x v="57"/>
    </i>
    <i r="1">
      <x v="1058"/>
    </i>
    <i>
      <x v="58"/>
    </i>
    <i r="1">
      <x v="1014"/>
    </i>
    <i>
      <x v="61"/>
    </i>
    <i r="1">
      <x v="955"/>
    </i>
    <i>
      <x v="65"/>
    </i>
    <i r="1">
      <x v="1153"/>
    </i>
    <i>
      <x v="66"/>
    </i>
    <i r="1">
      <x v="1079"/>
    </i>
    <i>
      <x v="67"/>
    </i>
    <i r="1">
      <x v="738"/>
    </i>
    <i r="1">
      <x v="959"/>
    </i>
    <i r="1">
      <x v="1017"/>
    </i>
    <i>
      <x v="68"/>
    </i>
    <i r="1">
      <x v="961"/>
    </i>
    <i>
      <x v="69"/>
    </i>
    <i r="1">
      <x v="1004"/>
    </i>
    <i>
      <x v="71"/>
    </i>
    <i r="1">
      <x v="1106"/>
    </i>
    <i>
      <x v="74"/>
    </i>
    <i r="1">
      <x v="990"/>
    </i>
    <i>
      <x v="75"/>
    </i>
    <i r="1">
      <x v="822"/>
    </i>
    <i r="1">
      <x v="939"/>
    </i>
    <i>
      <x v="76"/>
    </i>
    <i r="1">
      <x v="1224"/>
    </i>
    <i>
      <x v="78"/>
    </i>
    <i r="1">
      <x v="1116"/>
    </i>
    <i>
      <x v="79"/>
    </i>
    <i r="1">
      <x v="1095"/>
    </i>
    <i>
      <x v="81"/>
    </i>
    <i r="1">
      <x v="1097"/>
    </i>
    <i>
      <x v="82"/>
    </i>
    <i r="1">
      <x v="949"/>
    </i>
    <i>
      <x v="83"/>
    </i>
    <i r="1">
      <x v="1031"/>
    </i>
    <i r="1">
      <x v="1043"/>
    </i>
    <i>
      <x v="84"/>
    </i>
    <i r="1">
      <x v="840"/>
    </i>
    <i>
      <x v="86"/>
    </i>
    <i r="1">
      <x v="1102"/>
    </i>
    <i>
      <x v="87"/>
    </i>
    <i r="1">
      <x v="1044"/>
    </i>
    <i r="1">
      <x v="1181"/>
    </i>
    <i>
      <x v="88"/>
    </i>
    <i r="1">
      <x v="714"/>
    </i>
    <i r="1">
      <x v="1147"/>
    </i>
    <i>
      <x v="90"/>
    </i>
    <i r="1">
      <x v="711"/>
    </i>
    <i>
      <x v="92"/>
    </i>
    <i r="1">
      <x v="1078"/>
    </i>
    <i r="1">
      <x v="1194"/>
    </i>
    <i>
      <x v="93"/>
    </i>
    <i r="1">
      <x v="1018"/>
    </i>
    <i>
      <x v="94"/>
    </i>
    <i r="1">
      <x v="1021"/>
    </i>
    <i>
      <x v="95"/>
    </i>
    <i r="1">
      <x v="1087"/>
    </i>
    <i r="1">
      <x v="1296"/>
    </i>
    <i>
      <x v="97"/>
    </i>
    <i r="1">
      <x v="1051"/>
    </i>
    <i r="1">
      <x v="1243"/>
    </i>
    <i>
      <x v="98"/>
    </i>
    <i r="1">
      <x v="1228"/>
    </i>
    <i>
      <x v="99"/>
    </i>
    <i r="1">
      <x v="921"/>
    </i>
    <i>
      <x v="100"/>
    </i>
    <i r="1">
      <x v="1310"/>
    </i>
    <i>
      <x v="101"/>
    </i>
    <i r="1">
      <x v="1093"/>
    </i>
    <i>
      <x v="102"/>
    </i>
    <i r="1">
      <x v="948"/>
    </i>
    <i r="1">
      <x v="1143"/>
    </i>
    <i>
      <x v="104"/>
    </i>
    <i r="1">
      <x v="1113"/>
    </i>
    <i>
      <x v="107"/>
    </i>
    <i r="1">
      <x v="937"/>
    </i>
    <i>
      <x v="108"/>
    </i>
    <i r="1">
      <x v="1149"/>
    </i>
    <i r="1">
      <x v="1216"/>
    </i>
    <i>
      <x v="111"/>
    </i>
    <i r="1">
      <x v="837"/>
    </i>
    <i>
      <x v="113"/>
    </i>
    <i r="1">
      <x v="1271"/>
    </i>
    <i r="1">
      <x v="1318"/>
    </i>
    <i>
      <x v="115"/>
    </i>
    <i r="1">
      <x v="679"/>
    </i>
    <i r="1">
      <x v="1363"/>
    </i>
    <i>
      <x v="116"/>
    </i>
    <i r="1">
      <x v="878"/>
    </i>
    <i r="1">
      <x v="1308"/>
    </i>
    <i>
      <x v="118"/>
    </i>
    <i r="1">
      <x v="1154"/>
    </i>
    <i>
      <x v="119"/>
    </i>
    <i r="1">
      <x v="1286"/>
    </i>
    <i>
      <x v="120"/>
    </i>
    <i r="1">
      <x v="1091"/>
    </i>
    <i>
      <x v="121"/>
    </i>
    <i r="1">
      <x v="1083"/>
    </i>
    <i>
      <x v="122"/>
    </i>
    <i r="1">
      <x v="1209"/>
    </i>
    <i>
      <x v="124"/>
    </i>
    <i r="1">
      <x v="721"/>
    </i>
    <i>
      <x v="125"/>
    </i>
    <i r="1">
      <x v="1267"/>
    </i>
    <i>
      <x v="126"/>
    </i>
    <i r="1">
      <x v="799"/>
    </i>
    <i>
      <x v="127"/>
    </i>
    <i r="1">
      <x v="945"/>
    </i>
    <i r="1">
      <x v="1252"/>
    </i>
    <i>
      <x v="128"/>
    </i>
    <i r="1">
      <x v="810"/>
    </i>
    <i>
      <x v="132"/>
    </i>
    <i r="1">
      <x v="809"/>
    </i>
    <i>
      <x v="133"/>
    </i>
    <i r="1">
      <x v="1063"/>
    </i>
    <i r="1">
      <x v="1166"/>
    </i>
    <i>
      <x v="134"/>
    </i>
    <i r="1">
      <x v="1169"/>
    </i>
    <i>
      <x v="135"/>
    </i>
    <i r="1">
      <x v="1496"/>
    </i>
    <i>
      <x v="136"/>
    </i>
    <i r="1">
      <x v="1372"/>
    </i>
    <i>
      <x v="137"/>
    </i>
    <i r="1">
      <x v="1180"/>
    </i>
    <i r="1">
      <x v="1384"/>
    </i>
    <i>
      <x v="138"/>
    </i>
    <i r="1">
      <x v="651"/>
    </i>
    <i r="1">
      <x v="1067"/>
    </i>
    <i>
      <x v="141"/>
    </i>
    <i r="1">
      <x v="1152"/>
    </i>
    <i>
      <x v="144"/>
    </i>
    <i r="1">
      <x v="1117"/>
    </i>
    <i r="1">
      <x v="1234"/>
    </i>
    <i>
      <x v="149"/>
    </i>
    <i r="1">
      <x v="1479"/>
    </i>
    <i>
      <x v="154"/>
    </i>
    <i r="1">
      <x v="1108"/>
    </i>
    <i r="1">
      <x v="1552"/>
    </i>
    <i>
      <x v="155"/>
    </i>
    <i r="1">
      <x v="1586"/>
    </i>
    <i>
      <x v="156"/>
    </i>
    <i r="1">
      <x v="1052"/>
    </i>
    <i r="1">
      <x v="1492"/>
    </i>
    <i>
      <x v="157"/>
    </i>
    <i r="1">
      <x v="1411"/>
    </i>
    <i r="1">
      <x v="1423"/>
    </i>
    <i>
      <x v="158"/>
    </i>
    <i r="1">
      <x v="626"/>
    </i>
    <i>
      <x v="159"/>
    </i>
    <i r="1">
      <x v="1203"/>
    </i>
    <i r="1">
      <x v="1369"/>
    </i>
    <i>
      <x v="162"/>
    </i>
    <i r="1">
      <x v="1446"/>
    </i>
    <i>
      <x v="163"/>
    </i>
    <i r="1">
      <x v="804"/>
    </i>
    <i r="1">
      <x v="1155"/>
    </i>
    <i>
      <x v="166"/>
    </i>
    <i r="1">
      <x v="797"/>
    </i>
    <i r="1">
      <x v="1600"/>
    </i>
    <i>
      <x v="167"/>
    </i>
    <i r="1">
      <x v="1644"/>
    </i>
    <i>
      <x v="169"/>
    </i>
    <i r="1">
      <x v="1460"/>
    </i>
    <i>
      <x v="170"/>
    </i>
    <i r="1">
      <x v="1403"/>
    </i>
    <i>
      <x v="171"/>
    </i>
    <i r="1">
      <x v="1111"/>
    </i>
    <i r="1">
      <x v="1177"/>
    </i>
    <i r="1">
      <x v="1256"/>
    </i>
    <i>
      <x v="172"/>
    </i>
    <i r="1">
      <x v="832"/>
    </i>
    <i r="1">
      <x v="1156"/>
    </i>
    <i r="1">
      <x v="1317"/>
    </i>
    <i>
      <x v="174"/>
    </i>
    <i r="1">
      <x v="1543"/>
    </i>
    <i>
      <x v="175"/>
    </i>
    <i r="1">
      <x v="991"/>
    </i>
    <i r="1">
      <x v="1474"/>
    </i>
    <i>
      <x v="178"/>
    </i>
    <i r="1">
      <x v="1032"/>
    </i>
    <i r="1">
      <x v="1199"/>
    </i>
    <i>
      <x v="182"/>
    </i>
    <i r="1">
      <x v="675"/>
    </i>
    <i>
      <x v="183"/>
    </i>
    <i r="1">
      <x v="1424"/>
    </i>
    <i>
      <x v="185"/>
    </i>
    <i r="1">
      <x v="1218"/>
    </i>
    <i r="1">
      <x v="1288"/>
    </i>
    <i>
      <x v="186"/>
    </i>
    <i r="1">
      <x v="820"/>
    </i>
    <i r="1">
      <x v="1377"/>
    </i>
    <i>
      <x v="188"/>
    </i>
    <i r="1">
      <x v="1222"/>
    </i>
    <i r="1">
      <x v="1581"/>
    </i>
    <i>
      <x v="190"/>
    </i>
    <i r="1">
      <x v="787"/>
    </i>
    <i>
      <x v="192"/>
    </i>
    <i r="1">
      <x v="1229"/>
    </i>
    <i r="1">
      <x v="1294"/>
    </i>
    <i r="1">
      <x v="1512"/>
    </i>
    <i>
      <x v="193"/>
    </i>
    <i r="1">
      <x v="1084"/>
    </i>
    <i r="1">
      <x v="1481"/>
    </i>
    <i>
      <x v="194"/>
    </i>
    <i r="1">
      <x v="890"/>
    </i>
    <i r="1">
      <x v="1135"/>
    </i>
    <i>
      <x v="195"/>
    </i>
    <i r="1">
      <x v="582"/>
    </i>
    <i>
      <x v="198"/>
    </i>
    <i r="1">
      <x v="1192"/>
    </i>
    <i r="1">
      <x v="1358"/>
    </i>
    <i>
      <x v="199"/>
    </i>
    <i r="1">
      <x v="1433"/>
    </i>
    <i>
      <x v="200"/>
    </i>
    <i r="1">
      <x v="819"/>
    </i>
    <i>
      <x v="201"/>
    </i>
    <i r="1">
      <x v="1182"/>
    </i>
    <i r="1">
      <x v="1197"/>
    </i>
    <i r="1">
      <x v="1436"/>
    </i>
    <i>
      <x v="203"/>
    </i>
    <i r="1">
      <x v="896"/>
    </i>
    <i>
      <x v="204"/>
    </i>
    <i r="1">
      <x v="656"/>
    </i>
    <i>
      <x v="206"/>
    </i>
    <i r="1">
      <x v="569"/>
    </i>
    <i>
      <x v="207"/>
    </i>
    <i r="1">
      <x v="1026"/>
    </i>
    <i>
      <x v="208"/>
    </i>
    <i r="1">
      <x v="1575"/>
    </i>
    <i>
      <x v="209"/>
    </i>
    <i r="1">
      <x v="1726"/>
    </i>
    <i>
      <x v="212"/>
    </i>
    <i r="1">
      <x v="1283"/>
    </i>
    <i>
      <x v="213"/>
    </i>
    <i r="1">
      <x v="1327"/>
    </i>
    <i>
      <x v="214"/>
    </i>
    <i r="1">
      <x v="1104"/>
    </i>
    <i r="1">
      <x v="1287"/>
    </i>
    <i>
      <x v="217"/>
    </i>
    <i r="1">
      <x v="883"/>
    </i>
    <i>
      <x v="219"/>
    </i>
    <i r="1">
      <x v="1217"/>
    </i>
    <i r="1">
      <x v="1734"/>
    </i>
    <i>
      <x v="220"/>
    </i>
    <i r="1">
      <x v="754"/>
    </i>
    <i r="1">
      <x v="1627"/>
    </i>
    <i r="1">
      <x v="1642"/>
    </i>
    <i>
      <x v="221"/>
    </i>
    <i r="1">
      <x v="1571"/>
    </i>
    <i>
      <x v="223"/>
    </i>
    <i r="1">
      <x v="1686"/>
    </i>
    <i>
      <x v="224"/>
    </i>
    <i r="1">
      <x v="1634"/>
    </i>
    <i>
      <x v="225"/>
    </i>
    <i r="1">
      <x v="1374"/>
    </i>
    <i r="1">
      <x v="1623"/>
    </i>
    <i>
      <x v="227"/>
    </i>
    <i r="1">
      <x v="1562"/>
    </i>
    <i>
      <x v="228"/>
    </i>
    <i r="1">
      <x v="1251"/>
    </i>
    <i>
      <x v="229"/>
    </i>
    <i r="1">
      <x v="1035"/>
    </i>
    <i>
      <x v="232"/>
    </i>
    <i r="1">
      <x v="1611"/>
    </i>
    <i>
      <x v="233"/>
    </i>
    <i r="1">
      <x v="1851"/>
    </i>
    <i>
      <x v="234"/>
    </i>
    <i r="1">
      <x v="1601"/>
    </i>
    <i r="1">
      <x v="1789"/>
    </i>
    <i>
      <x v="235"/>
    </i>
    <i r="1">
      <x v="1604"/>
    </i>
    <i>
      <x v="237"/>
    </i>
    <i r="1">
      <x v="874"/>
    </i>
    <i>
      <x v="240"/>
    </i>
    <i r="1">
      <x v="1687"/>
    </i>
    <i>
      <x v="241"/>
    </i>
    <i r="1">
      <x v="1612"/>
    </i>
    <i>
      <x v="242"/>
    </i>
    <i r="1">
      <x v="1682"/>
    </i>
    <i>
      <x v="244"/>
    </i>
    <i r="1">
      <x v="1280"/>
    </i>
    <i>
      <x v="245"/>
    </i>
    <i r="1">
      <x v="1773"/>
    </i>
    <i>
      <x v="246"/>
    </i>
    <i r="1">
      <x v="1205"/>
    </i>
    <i r="1">
      <x v="1359"/>
    </i>
    <i>
      <x v="249"/>
    </i>
    <i r="1">
      <x v="1834"/>
    </i>
    <i>
      <x v="254"/>
    </i>
    <i r="1">
      <x v="697"/>
    </i>
    <i r="1">
      <x v="1573"/>
    </i>
    <i>
      <x v="255"/>
    </i>
    <i r="1">
      <x v="821"/>
    </i>
    <i>
      <x v="256"/>
    </i>
    <i r="1">
      <x v="1819"/>
    </i>
    <i>
      <x v="257"/>
    </i>
    <i r="1">
      <x v="774"/>
    </i>
    <i r="1">
      <x v="1478"/>
    </i>
    <i>
      <x v="258"/>
    </i>
    <i r="1">
      <x v="1635"/>
    </i>
    <i r="1">
      <x v="1688"/>
    </i>
    <i>
      <x v="259"/>
    </i>
    <i r="1">
      <x v="926"/>
    </i>
    <i>
      <x v="261"/>
    </i>
    <i r="1">
      <x v="1723"/>
    </i>
    <i r="1">
      <x v="1864"/>
    </i>
    <i>
      <x v="265"/>
    </i>
    <i r="1">
      <x v="882"/>
    </i>
    <i>
      <x v="266"/>
    </i>
    <i r="1">
      <x v="1662"/>
    </i>
    <i>
      <x v="267"/>
    </i>
    <i r="1">
      <x v="1263"/>
    </i>
    <i r="1">
      <x v="1401"/>
    </i>
    <i r="1">
      <x v="1658"/>
    </i>
    <i r="1">
      <x v="1720"/>
    </i>
    <i>
      <x v="268"/>
    </i>
    <i r="1">
      <x v="1753"/>
    </i>
    <i>
      <x v="270"/>
    </i>
    <i r="1">
      <x v="1746"/>
    </i>
    <i>
      <x v="271"/>
    </i>
    <i r="1">
      <x v="1735"/>
    </i>
    <i>
      <x v="273"/>
    </i>
    <i r="1">
      <x v="687"/>
    </i>
    <i r="1">
      <x v="1660"/>
    </i>
    <i>
      <x v="278"/>
    </i>
    <i r="1">
      <x v="1281"/>
    </i>
    <i>
      <x v="279"/>
    </i>
    <i r="1">
      <x v="1408"/>
    </i>
    <i>
      <x v="280"/>
    </i>
    <i r="1">
      <x v="1291"/>
    </i>
    <i>
      <x v="283"/>
    </i>
    <i r="1">
      <x v="911"/>
    </i>
    <i>
      <x v="285"/>
    </i>
    <i r="1">
      <x v="915"/>
    </i>
    <i>
      <x v="286"/>
    </i>
    <i r="1">
      <x v="1467"/>
    </i>
    <i>
      <x v="288"/>
    </i>
    <i r="1">
      <x v="908"/>
    </i>
    <i>
      <x v="289"/>
    </i>
    <i r="1">
      <x v="1768"/>
    </i>
    <i>
      <x v="290"/>
    </i>
    <i r="1">
      <x v="1200"/>
    </i>
    <i>
      <x v="291"/>
    </i>
    <i r="1">
      <x v="1429"/>
    </i>
    <i r="1">
      <x v="1793"/>
    </i>
    <i>
      <x v="292"/>
    </i>
    <i r="1">
      <x v="1119"/>
    </i>
    <i r="1">
      <x v="1961"/>
    </i>
    <i>
      <x v="295"/>
    </i>
    <i r="1">
      <x v="744"/>
    </i>
    <i>
      <x v="297"/>
    </i>
    <i r="1">
      <x v="1754"/>
    </i>
    <i>
      <x v="300"/>
    </i>
    <i r="1">
      <x v="745"/>
    </i>
    <i r="1">
      <x v="1799"/>
    </i>
    <i r="1">
      <x v="1969"/>
    </i>
    <i>
      <x v="303"/>
    </i>
    <i r="1">
      <x v="758"/>
    </i>
    <i r="1">
      <x v="912"/>
    </i>
    <i>
      <x v="304"/>
    </i>
    <i r="1">
      <x v="1784"/>
    </i>
    <i r="1">
      <x v="1808"/>
    </i>
    <i>
      <x v="306"/>
    </i>
    <i r="1">
      <x v="1500"/>
    </i>
    <i>
      <x v="307"/>
    </i>
    <i r="1">
      <x v="1532"/>
    </i>
    <i>
      <x v="308"/>
    </i>
    <i r="1">
      <x v="1131"/>
    </i>
    <i>
      <x v="309"/>
    </i>
    <i r="1">
      <x v="1823"/>
    </i>
    <i r="1">
      <x v="1933"/>
    </i>
    <i>
      <x v="310"/>
    </i>
    <i r="1">
      <x v="1466"/>
    </i>
    <i r="1">
      <x v="1878"/>
    </i>
    <i>
      <x v="314"/>
    </i>
    <i r="1">
      <x v="1465"/>
    </i>
    <i>
      <x v="315"/>
    </i>
    <i r="1">
      <x v="1096"/>
    </i>
    <i r="1">
      <x v="1978"/>
    </i>
    <i>
      <x v="317"/>
    </i>
    <i r="1">
      <x v="1355"/>
    </i>
    <i>
      <x v="318"/>
    </i>
    <i r="1">
      <x v="1531"/>
    </i>
    <i>
      <x v="319"/>
    </i>
    <i r="1">
      <x v="1615"/>
    </i>
    <i>
      <x v="320"/>
    </i>
    <i r="1">
      <x v="1247"/>
    </i>
    <i>
      <x v="322"/>
    </i>
    <i r="1">
      <x v="1404"/>
    </i>
    <i r="1">
      <x v="1555"/>
    </i>
    <i>
      <x v="324"/>
    </i>
    <i r="1">
      <x v="485"/>
    </i>
    <i r="1">
      <x v="1796"/>
    </i>
    <i>
      <x v="326"/>
    </i>
    <i r="1">
      <x v="1887"/>
    </i>
    <i>
      <x v="329"/>
    </i>
    <i r="1">
      <x v="1430"/>
    </i>
    <i>
      <x v="332"/>
    </i>
    <i r="1">
      <x v="1407"/>
    </i>
    <i r="1">
      <x v="1815"/>
    </i>
    <i>
      <x v="335"/>
    </i>
    <i r="1">
      <x v="1786"/>
    </i>
    <i>
      <x v="337"/>
    </i>
    <i r="1">
      <x v="2086"/>
    </i>
    <i>
      <x v="338"/>
    </i>
    <i r="1">
      <x v="1285"/>
    </i>
    <i>
      <x v="340"/>
    </i>
    <i r="1">
      <x v="811"/>
    </i>
    <i>
      <x v="342"/>
    </i>
    <i r="1">
      <x v="2065"/>
    </i>
    <i>
      <x v="343"/>
    </i>
    <i r="1">
      <x v="1171"/>
    </i>
    <i>
      <x v="344"/>
    </i>
    <i r="1">
      <x v="1989"/>
    </i>
    <i r="1">
      <x v="2063"/>
    </i>
    <i>
      <x v="345"/>
    </i>
    <i r="1">
      <x v="2018"/>
    </i>
    <i>
      <x v="348"/>
    </i>
    <i r="1">
      <x v="1328"/>
    </i>
    <i>
      <x v="349"/>
    </i>
    <i r="1">
      <x v="1694"/>
    </i>
    <i>
      <x v="350"/>
    </i>
    <i r="1">
      <x v="1755"/>
    </i>
    <i>
      <x v="351"/>
    </i>
    <i r="1">
      <x v="897"/>
    </i>
    <i r="1">
      <x v="1632"/>
    </i>
    <i r="1">
      <x v="1830"/>
    </i>
    <i>
      <x v="354"/>
    </i>
    <i r="1">
      <x v="2225"/>
    </i>
    <i>
      <x v="355"/>
    </i>
    <i r="1">
      <x v="1314"/>
    </i>
    <i r="1">
      <x v="1622"/>
    </i>
    <i>
      <x v="356"/>
    </i>
    <i r="1">
      <x v="2076"/>
    </i>
    <i>
      <x v="357"/>
    </i>
    <i r="1">
      <x v="2255"/>
    </i>
    <i>
      <x v="361"/>
    </i>
    <i r="1">
      <x v="1206"/>
    </i>
    <i>
      <x v="363"/>
    </i>
    <i r="1">
      <x v="633"/>
    </i>
    <i>
      <x v="364"/>
    </i>
    <i r="1">
      <x v="639"/>
    </i>
    <i>
      <x v="366"/>
    </i>
    <i r="1">
      <x v="1577"/>
    </i>
    <i>
      <x v="367"/>
    </i>
    <i r="1">
      <x v="1489"/>
    </i>
    <i r="1">
      <x v="2129"/>
    </i>
    <i>
      <x v="369"/>
    </i>
    <i r="1">
      <x v="737"/>
    </i>
    <i>
      <x v="370"/>
    </i>
    <i r="1">
      <x v="2161"/>
    </i>
    <i>
      <x v="371"/>
    </i>
    <i r="1">
      <x v="1141"/>
    </i>
    <i>
      <x v="372"/>
    </i>
    <i r="1">
      <x v="2286"/>
    </i>
    <i>
      <x v="376"/>
    </i>
    <i r="1">
      <x v="1502"/>
    </i>
    <i>
      <x v="377"/>
    </i>
    <i r="1">
      <x v="1605"/>
    </i>
    <i>
      <x v="378"/>
    </i>
    <i r="1">
      <x v="2050"/>
    </i>
    <i>
      <x v="379"/>
    </i>
    <i r="1">
      <x v="1849"/>
    </i>
    <i>
      <x v="381"/>
    </i>
    <i r="1">
      <x v="1524"/>
    </i>
    <i>
      <x v="382"/>
    </i>
    <i r="1">
      <x v="441"/>
    </i>
    <i>
      <x v="383"/>
    </i>
    <i r="1">
      <x v="1916"/>
    </i>
    <i>
      <x v="384"/>
    </i>
    <i r="1">
      <x v="2042"/>
    </i>
    <i>
      <x v="386"/>
    </i>
    <i r="1">
      <x v="719"/>
    </i>
    <i r="1">
      <x v="2013"/>
    </i>
    <i>
      <x v="388"/>
    </i>
    <i r="1">
      <x v="1695"/>
    </i>
    <i r="1">
      <x v="2357"/>
    </i>
    <i>
      <x v="389"/>
    </i>
    <i r="1">
      <x v="2304"/>
    </i>
    <i>
      <x v="390"/>
    </i>
    <i r="1">
      <x v="1535"/>
    </i>
    <i>
      <x v="392"/>
    </i>
    <i r="1">
      <x v="1729"/>
    </i>
    <i>
      <x v="395"/>
    </i>
    <i r="1">
      <x v="686"/>
    </i>
    <i>
      <x v="396"/>
    </i>
    <i r="1">
      <x v="2030"/>
    </i>
    <i>
      <x v="397"/>
    </i>
    <i r="1">
      <x v="437"/>
    </i>
    <i r="1">
      <x v="1956"/>
    </i>
    <i>
      <x v="398"/>
    </i>
    <i r="1">
      <x v="2109"/>
    </i>
    <i>
      <x v="400"/>
    </i>
    <i r="1">
      <x v="2151"/>
    </i>
    <i>
      <x v="406"/>
    </i>
    <i r="1">
      <x v="1266"/>
    </i>
    <i>
      <x v="408"/>
    </i>
    <i r="1">
      <x v="1953"/>
    </i>
    <i r="1">
      <x v="2043"/>
    </i>
    <i>
      <x v="410"/>
    </i>
    <i r="1">
      <x v="1277"/>
    </i>
    <i r="1">
      <x v="1664"/>
    </i>
    <i>
      <x v="411"/>
    </i>
    <i r="1">
      <x v="1198"/>
    </i>
    <i r="1">
      <x v="1716"/>
    </i>
    <i>
      <x v="412"/>
    </i>
    <i r="1">
      <x v="1668"/>
    </i>
    <i>
      <x v="413"/>
    </i>
    <i r="1">
      <x v="684"/>
    </i>
    <i r="1">
      <x v="2281"/>
    </i>
    <i>
      <x v="417"/>
    </i>
    <i r="1">
      <x v="1899"/>
    </i>
    <i>
      <x v="418"/>
    </i>
    <i r="1">
      <x v="1704"/>
    </i>
    <i r="1">
      <x v="1824"/>
    </i>
    <i>
      <x v="423"/>
    </i>
    <i r="1">
      <x v="2389"/>
    </i>
    <i r="1">
      <x v="2468"/>
    </i>
    <i>
      <x v="424"/>
    </i>
    <i r="1">
      <x v="1521"/>
    </i>
    <i r="1">
      <x v="1594"/>
    </i>
    <i>
      <x v="426"/>
    </i>
    <i r="1">
      <x v="962"/>
    </i>
    <i>
      <x v="427"/>
    </i>
    <i r="1">
      <x v="956"/>
    </i>
    <i>
      <x v="428"/>
    </i>
    <i r="1">
      <x v="1440"/>
    </i>
    <i>
      <x v="429"/>
    </i>
    <i r="1">
      <x v="805"/>
    </i>
    <i r="1">
      <x v="1588"/>
    </i>
    <i>
      <x v="431"/>
    </i>
    <i r="1">
      <x v="2053"/>
    </i>
    <i>
      <x v="432"/>
    </i>
    <i r="1">
      <x v="1593"/>
    </i>
    <i>
      <x v="435"/>
    </i>
    <i r="1">
      <x v="2198"/>
    </i>
    <i>
      <x v="436"/>
    </i>
    <i r="1">
      <x v="1201"/>
    </i>
    <i>
      <x v="437"/>
    </i>
    <i r="1">
      <x v="2301"/>
    </i>
    <i>
      <x v="441"/>
    </i>
    <i r="1">
      <x v="970"/>
    </i>
    <i r="1">
      <x v="1777"/>
    </i>
    <i>
      <x v="445"/>
    </i>
    <i r="1">
      <x v="1751"/>
    </i>
    <i r="1">
      <x v="2369"/>
    </i>
    <i r="1">
      <x v="2464"/>
    </i>
    <i>
      <x v="447"/>
    </i>
    <i r="1">
      <x v="2169"/>
    </i>
    <i r="1">
      <x v="2250"/>
    </i>
    <i r="1">
      <x v="2450"/>
    </i>
    <i>
      <x v="448"/>
    </i>
    <i r="1">
      <x v="590"/>
    </i>
    <i>
      <x v="449"/>
    </i>
    <i r="1">
      <x v="2299"/>
    </i>
    <i>
      <x v="451"/>
    </i>
    <i r="1">
      <x v="2289"/>
    </i>
    <i>
      <x v="452"/>
    </i>
    <i r="1">
      <x v="1629"/>
    </i>
    <i>
      <x v="453"/>
    </i>
    <i r="1">
      <x v="1713"/>
    </i>
    <i r="1">
      <x v="1802"/>
    </i>
    <i>
      <x v="455"/>
    </i>
    <i r="1">
      <x v="1888"/>
    </i>
    <i>
      <x v="456"/>
    </i>
    <i r="1">
      <x v="670"/>
    </i>
    <i r="1">
      <x v="1934"/>
    </i>
    <i>
      <x v="457"/>
    </i>
    <i r="1">
      <x v="1232"/>
    </i>
    <i>
      <x v="458"/>
    </i>
    <i r="1">
      <x v="2178"/>
    </i>
    <i r="1">
      <x v="2237"/>
    </i>
    <i>
      <x v="459"/>
    </i>
    <i r="1">
      <x v="1483"/>
    </i>
    <i>
      <x v="460"/>
    </i>
    <i r="1">
      <x v="1339"/>
    </i>
    <i>
      <x v="461"/>
    </i>
    <i r="1">
      <x v="2425"/>
    </i>
    <i r="1">
      <x v="2488"/>
    </i>
    <i>
      <x v="465"/>
    </i>
    <i r="1">
      <x v="2037"/>
    </i>
    <i>
      <x v="466"/>
    </i>
    <i r="1">
      <x v="1731"/>
    </i>
    <i>
      <x v="468"/>
    </i>
    <i r="1">
      <x v="1348"/>
    </i>
    <i>
      <x v="469"/>
    </i>
    <i r="1">
      <x v="1600"/>
    </i>
    <i>
      <x v="470"/>
    </i>
    <i r="1">
      <x v="2515"/>
    </i>
    <i>
      <x v="471"/>
    </i>
    <i r="1">
      <x v="2421"/>
    </i>
    <i>
      <x v="472"/>
    </i>
    <i r="1">
      <x v="2398"/>
    </i>
    <i>
      <x v="473"/>
    </i>
    <i r="1">
      <x v="2040"/>
    </i>
    <i>
      <x v="474"/>
    </i>
    <i r="1">
      <x v="1608"/>
    </i>
    <i>
      <x v="475"/>
    </i>
    <i r="1">
      <x v="2162"/>
    </i>
    <i>
      <x v="476"/>
    </i>
    <i r="1">
      <x v="399"/>
    </i>
    <i>
      <x v="477"/>
    </i>
    <i r="1">
      <x v="2231"/>
    </i>
    <i>
      <x v="478"/>
    </i>
    <i r="1">
      <x v="917"/>
    </i>
    <i r="1">
      <x v="2234"/>
    </i>
    <i r="1">
      <x v="2266"/>
    </i>
    <i>
      <x v="479"/>
    </i>
    <i r="1">
      <x v="1939"/>
    </i>
    <i>
      <x v="480"/>
    </i>
    <i r="1">
      <x v="980"/>
    </i>
    <i r="1">
      <x v="1946"/>
    </i>
    <i>
      <x v="481"/>
    </i>
    <i r="1">
      <x v="1682"/>
    </i>
    <i>
      <x v="482"/>
    </i>
    <i r="1">
      <x v="2212"/>
    </i>
    <i>
      <x v="483"/>
    </i>
    <i r="1">
      <x v="1269"/>
    </i>
    <i r="1">
      <x v="2183"/>
    </i>
    <i>
      <x v="485"/>
    </i>
    <i r="1">
      <x v="1760"/>
    </i>
    <i>
      <x v="488"/>
    </i>
    <i r="1">
      <x v="1853"/>
    </i>
    <i>
      <x v="489"/>
    </i>
    <i r="1">
      <x v="567"/>
    </i>
    <i>
      <x v="490"/>
    </i>
    <i r="1">
      <x v="1748"/>
    </i>
    <i r="1">
      <x v="2157"/>
    </i>
    <i>
      <x v="491"/>
    </i>
    <i r="1">
      <x v="1279"/>
    </i>
    <i>
      <x v="492"/>
    </i>
    <i r="1">
      <x v="2106"/>
    </i>
    <i r="1">
      <x v="2158"/>
    </i>
    <i>
      <x v="493"/>
    </i>
    <i r="1">
      <x v="910"/>
    </i>
    <i r="1">
      <x v="2141"/>
    </i>
    <i r="1">
      <x v="2593"/>
    </i>
    <i>
      <x v="495"/>
    </i>
    <i r="1">
      <x v="974"/>
    </i>
    <i>
      <x v="496"/>
    </i>
    <i r="1">
      <x v="1809"/>
    </i>
    <i>
      <x v="497"/>
    </i>
    <i r="1">
      <x v="1812"/>
    </i>
    <i r="1">
      <x v="2148"/>
    </i>
    <i r="1">
      <x v="2163"/>
    </i>
    <i>
      <x v="498"/>
    </i>
    <i r="1">
      <x v="2088"/>
    </i>
    <i>
      <x v="499"/>
    </i>
    <i r="1">
      <x v="1379"/>
    </i>
    <i r="1">
      <x v="2197"/>
    </i>
    <i r="1">
      <x v="2618"/>
    </i>
    <i>
      <x v="500"/>
    </i>
    <i r="1">
      <x v="2005"/>
    </i>
    <i>
      <x v="501"/>
    </i>
    <i r="1">
      <x v="2576"/>
    </i>
    <i>
      <x v="502"/>
    </i>
    <i r="1">
      <x v="2292"/>
    </i>
    <i>
      <x v="504"/>
    </i>
    <i r="1">
      <x v="2189"/>
    </i>
    <i>
      <x v="505"/>
    </i>
    <i r="1">
      <x v="705"/>
    </i>
    <i>
      <x v="507"/>
    </i>
    <i r="1">
      <x v="1501"/>
    </i>
    <i r="1">
      <x v="1641"/>
    </i>
    <i>
      <x v="508"/>
    </i>
    <i r="1">
      <x v="2026"/>
    </i>
    <i r="1">
      <x v="2310"/>
    </i>
    <i>
      <x v="512"/>
    </i>
    <i r="1">
      <x v="1959"/>
    </i>
    <i>
      <x v="515"/>
    </i>
    <i r="1">
      <x v="923"/>
    </i>
    <i r="1">
      <x v="2041"/>
    </i>
    <i r="1">
      <x v="2309"/>
    </i>
    <i>
      <x v="516"/>
    </i>
    <i r="1">
      <x v="652"/>
    </i>
    <i r="1">
      <x v="706"/>
    </i>
    <i r="1">
      <x v="2211"/>
    </i>
    <i>
      <x v="517"/>
    </i>
    <i r="1">
      <x v="2122"/>
    </i>
    <i>
      <x v="522"/>
    </i>
    <i r="1">
      <x v="1718"/>
    </i>
    <i r="1">
      <x v="2393"/>
    </i>
    <i>
      <x v="523"/>
    </i>
    <i r="1">
      <x v="998"/>
    </i>
    <i r="1">
      <x v="2247"/>
    </i>
    <i>
      <x v="527"/>
    </i>
    <i r="1">
      <x v="1832"/>
    </i>
    <i r="1">
      <x v="2767"/>
    </i>
    <i>
      <x v="528"/>
    </i>
    <i r="1">
      <x v="2147"/>
    </i>
    <i>
      <x v="529"/>
    </i>
    <i r="1">
      <x v="1530"/>
    </i>
    <i>
      <x v="530"/>
    </i>
    <i r="1">
      <x v="796"/>
    </i>
    <i>
      <x v="531"/>
    </i>
    <i r="1">
      <x v="1818"/>
    </i>
    <i>
      <x v="532"/>
    </i>
    <i r="1">
      <x v="1929"/>
    </i>
    <i>
      <x v="535"/>
    </i>
    <i r="1">
      <x v="2009"/>
    </i>
    <i>
      <x v="536"/>
    </i>
    <i r="1">
      <x v="995"/>
    </i>
    <i r="1">
      <x v="1822"/>
    </i>
    <i>
      <x v="540"/>
    </i>
    <i r="1">
      <x v="1549"/>
    </i>
    <i r="1">
      <x v="1850"/>
    </i>
    <i r="1">
      <x v="2441"/>
    </i>
    <i>
      <x v="544"/>
    </i>
    <i r="1">
      <x v="640"/>
    </i>
    <i>
      <x v="545"/>
    </i>
    <i r="1">
      <x v="993"/>
    </i>
    <i r="1">
      <x v="2321"/>
    </i>
    <i>
      <x v="546"/>
    </i>
    <i r="1">
      <x v="2738"/>
    </i>
    <i>
      <x v="547"/>
    </i>
    <i r="1">
      <x v="1587"/>
    </i>
    <i>
      <x v="548"/>
    </i>
    <i r="1">
      <x v="1420"/>
    </i>
    <i r="1">
      <x v="2098"/>
    </i>
    <i>
      <x v="549"/>
    </i>
    <i r="1">
      <x v="2328"/>
    </i>
    <i r="1">
      <x v="2794"/>
    </i>
    <i>
      <x v="555"/>
    </i>
    <i r="1">
      <x v="2566"/>
    </i>
    <i>
      <x v="557"/>
    </i>
    <i r="1">
      <x v="2270"/>
    </i>
    <i>
      <x v="558"/>
    </i>
    <i r="1">
      <x v="2004"/>
    </i>
    <i r="1">
      <x v="2744"/>
    </i>
    <i>
      <x v="560"/>
    </i>
    <i r="1">
      <x v="2522"/>
    </i>
    <i>
      <x v="563"/>
    </i>
    <i r="1">
      <x v="1006"/>
    </i>
    <i>
      <x v="564"/>
    </i>
    <i r="1">
      <x v="1970"/>
    </i>
    <i r="1">
      <x v="2055"/>
    </i>
    <i>
      <x v="566"/>
    </i>
    <i r="1">
      <x v="669"/>
    </i>
    <i r="1">
      <x v="2313"/>
    </i>
    <i>
      <x v="567"/>
    </i>
    <i r="1">
      <x v="2023"/>
    </i>
    <i>
      <x v="568"/>
    </i>
    <i r="1">
      <x v="2604"/>
    </i>
    <i>
      <x v="569"/>
    </i>
    <i r="1">
      <x v="357"/>
    </i>
    <i>
      <x v="570"/>
    </i>
    <i r="1">
      <x v="2470"/>
    </i>
    <i>
      <x v="571"/>
    </i>
    <i r="1">
      <x v="1625"/>
    </i>
    <i>
      <x v="574"/>
    </i>
    <i r="1">
      <x v="2363"/>
    </i>
    <i>
      <x v="576"/>
    </i>
    <i r="1">
      <x v="1983"/>
    </i>
    <i>
      <x v="577"/>
    </i>
    <i r="1">
      <x v="1711"/>
    </i>
    <i r="1">
      <x v="1986"/>
    </i>
    <i>
      <x v="578"/>
    </i>
    <i r="1">
      <x v="2271"/>
    </i>
    <i>
      <x v="579"/>
    </i>
    <i r="1">
      <x v="933"/>
    </i>
    <i>
      <x v="580"/>
    </i>
    <i r="1">
      <x v="2517"/>
    </i>
    <i>
      <x v="582"/>
    </i>
    <i r="1">
      <x v="785"/>
    </i>
    <i r="1">
      <x v="1370"/>
    </i>
    <i>
      <x v="583"/>
    </i>
    <i r="1">
      <x v="1779"/>
    </i>
    <i>
      <x v="584"/>
    </i>
    <i r="1">
      <x v="534"/>
    </i>
    <i>
      <x v="585"/>
    </i>
    <i r="1">
      <x v="2390"/>
    </i>
    <i>
      <x v="587"/>
    </i>
    <i r="1">
      <x v="2486"/>
    </i>
    <i>
      <x v="588"/>
    </i>
    <i r="1">
      <x v="1901"/>
    </i>
    <i r="1">
      <x v="2510"/>
    </i>
    <i>
      <x v="590"/>
    </i>
    <i r="1">
      <x v="2170"/>
    </i>
    <i>
      <x v="591"/>
    </i>
    <i r="1">
      <x v="682"/>
    </i>
    <i>
      <x v="592"/>
    </i>
    <i r="1">
      <x v="2481"/>
    </i>
    <i r="1">
      <x v="2938"/>
    </i>
    <i>
      <x v="593"/>
    </i>
    <i r="1">
      <x v="1794"/>
    </i>
    <i r="1">
      <x v="2775"/>
    </i>
    <i>
      <x v="594"/>
    </i>
    <i r="1">
      <x v="2859"/>
    </i>
    <i>
      <x v="596"/>
    </i>
    <i r="1">
      <x v="2613"/>
    </i>
    <i>
      <x v="597"/>
    </i>
    <i r="1">
      <x v="2371"/>
    </i>
    <i>
      <x v="598"/>
    </i>
    <i r="1">
      <x v="1924"/>
    </i>
    <i>
      <x v="599"/>
    </i>
    <i r="1">
      <x v="2191"/>
    </i>
    <i>
      <x v="600"/>
    </i>
    <i r="1">
      <x v="343"/>
    </i>
    <i>
      <x v="604"/>
    </i>
    <i r="1">
      <x v="2952"/>
    </i>
    <i>
      <x v="605"/>
    </i>
    <i r="1">
      <x v="2496"/>
    </i>
    <i>
      <x v="606"/>
    </i>
    <i r="1">
      <x v="2003"/>
    </i>
    <i r="1">
      <x v="2134"/>
    </i>
    <i>
      <x v="611"/>
    </i>
    <i r="1">
      <x v="777"/>
    </i>
    <i>
      <x v="612"/>
    </i>
    <i r="1">
      <x v="2815"/>
    </i>
    <i>
      <x v="613"/>
    </i>
    <i r="1">
      <x v="2140"/>
    </i>
    <i>
      <x v="614"/>
    </i>
    <i r="1">
      <x v="655"/>
    </i>
    <i>
      <x v="615"/>
    </i>
    <i r="1">
      <x v="1382"/>
    </i>
    <i>
      <x v="616"/>
    </i>
    <i r="1">
      <x v="3022"/>
    </i>
    <i>
      <x v="617"/>
    </i>
    <i r="1">
      <x v="2059"/>
    </i>
    <i>
      <x v="618"/>
    </i>
    <i r="1">
      <x v="1984"/>
    </i>
    <i>
      <x v="620"/>
    </i>
    <i r="1">
      <x v="1381"/>
    </i>
    <i r="1">
      <x v="2646"/>
    </i>
    <i>
      <x v="623"/>
    </i>
    <i r="1">
      <x v="1848"/>
    </i>
    <i>
      <x v="625"/>
    </i>
    <i r="1">
      <x v="2156"/>
    </i>
    <i>
      <x v="626"/>
    </i>
    <i r="1">
      <x v="2159"/>
    </i>
    <i>
      <x v="635"/>
    </i>
    <i r="1">
      <x v="2724"/>
    </i>
    <i>
      <x v="636"/>
    </i>
    <i r="1">
      <x v="1685"/>
    </i>
    <i>
      <x v="639"/>
    </i>
    <i r="1">
      <x v="2070"/>
    </i>
    <i>
      <x v="643"/>
    </i>
    <i r="1">
      <x v="1406"/>
    </i>
    <i>
      <x v="645"/>
    </i>
    <i r="1">
      <x v="2619"/>
    </i>
    <i>
      <x v="646"/>
    </i>
    <i r="1">
      <x v="2953"/>
    </i>
    <i>
      <x v="647"/>
    </i>
    <i r="1">
      <x v="600"/>
    </i>
    <i r="1">
      <x v="2574"/>
    </i>
    <i>
      <x v="648"/>
    </i>
    <i r="1">
      <x v="1514"/>
    </i>
    <i r="1">
      <x v="2484"/>
    </i>
    <i>
      <x v="650"/>
    </i>
    <i r="1">
      <x v="3007"/>
    </i>
    <i>
      <x v="653"/>
    </i>
    <i r="1">
      <x v="781"/>
    </i>
    <i>
      <x v="654"/>
    </i>
    <i r="1">
      <x v="2889"/>
    </i>
    <i>
      <x v="657"/>
    </i>
    <i r="1">
      <x v="1883"/>
    </i>
    <i r="1">
      <x v="2033"/>
    </i>
    <i>
      <x v="658"/>
    </i>
    <i r="1">
      <x v="2096"/>
    </i>
    <i>
      <x v="659"/>
    </i>
    <i r="1">
      <x v="2112"/>
    </i>
    <i>
      <x v="660"/>
    </i>
    <i r="1">
      <x v="417"/>
    </i>
    <i>
      <x v="664"/>
    </i>
    <i r="1">
      <x v="2563"/>
    </i>
    <i>
      <x v="665"/>
    </i>
    <i r="1">
      <x v="1029"/>
    </i>
    <i>
      <x v="666"/>
    </i>
    <i r="1">
      <x v="3005"/>
    </i>
    <i>
      <x v="667"/>
    </i>
    <i r="1">
      <x v="1421"/>
    </i>
    <i>
      <x v="669"/>
    </i>
    <i r="1">
      <x v="771"/>
    </i>
    <i>
      <x v="670"/>
    </i>
    <i r="1">
      <x v="2582"/>
    </i>
    <i>
      <x v="672"/>
    </i>
    <i r="1">
      <x v="2016"/>
    </i>
    <i r="1">
      <x v="2966"/>
    </i>
    <i>
      <x v="673"/>
    </i>
    <i r="1">
      <x v="1027"/>
    </i>
    <i>
      <x v="675"/>
    </i>
    <i r="1">
      <x v="1533"/>
    </i>
    <i>
      <x v="676"/>
    </i>
    <i r="1">
      <x v="780"/>
    </i>
    <i r="1">
      <x v="1898"/>
    </i>
    <i>
      <x v="679"/>
    </i>
    <i r="1">
      <x v="1917"/>
    </i>
    <i>
      <x v="684"/>
    </i>
    <i r="1">
      <x v="2847"/>
    </i>
    <i>
      <x v="685"/>
    </i>
    <i r="1">
      <x v="3121"/>
    </i>
    <i>
      <x v="687"/>
    </i>
    <i r="1">
      <x v="2729"/>
    </i>
    <i>
      <x v="689"/>
    </i>
    <i r="1">
      <x v="2700"/>
    </i>
    <i>
      <x v="690"/>
    </i>
    <i r="1">
      <x v="3262"/>
    </i>
    <i>
      <x v="692"/>
    </i>
    <i r="1">
      <x v="775"/>
    </i>
    <i r="1">
      <x v="2057"/>
    </i>
    <i>
      <x v="694"/>
    </i>
    <i r="1">
      <x v="1560"/>
    </i>
    <i>
      <x v="698"/>
    </i>
    <i r="1">
      <x v="772"/>
    </i>
    <i>
      <x v="699"/>
    </i>
    <i r="1">
      <x v="1927"/>
    </i>
    <i>
      <x v="700"/>
    </i>
    <i r="1">
      <x v="2818"/>
    </i>
    <i r="1">
      <x v="3241"/>
    </i>
    <i>
      <x v="701"/>
    </i>
    <i r="1">
      <x v="1942"/>
    </i>
    <i>
      <x v="703"/>
    </i>
    <i r="1">
      <x v="2344"/>
    </i>
    <i r="1">
      <x v="2581"/>
    </i>
    <i>
      <x v="704"/>
    </i>
    <i r="1">
      <x v="1569"/>
    </i>
    <i>
      <x v="706"/>
    </i>
    <i r="1">
      <x v="2948"/>
    </i>
    <i>
      <x v="710"/>
    </i>
    <i r="1">
      <x v="404"/>
    </i>
    <i>
      <x v="711"/>
    </i>
    <i r="1">
      <x v="762"/>
    </i>
    <i r="1">
      <x v="2660"/>
    </i>
    <i>
      <x v="712"/>
    </i>
    <i r="1">
      <x v="2081"/>
    </i>
    <i>
      <x v="714"/>
    </i>
    <i r="1">
      <x v="2210"/>
    </i>
    <i>
      <x v="715"/>
    </i>
    <i r="1">
      <x v="1951"/>
    </i>
    <i r="1">
      <x v="2711"/>
    </i>
    <i>
      <x v="716"/>
    </i>
    <i r="1">
      <x v="3082"/>
    </i>
    <i>
      <x v="717"/>
    </i>
    <i r="1">
      <x v="3319"/>
    </i>
    <i>
      <x v="718"/>
    </i>
    <i r="1">
      <x v="3171"/>
    </i>
    <i>
      <x v="719"/>
    </i>
    <i r="1">
      <x v="763"/>
    </i>
    <i r="1">
      <x v="2319"/>
    </i>
    <i>
      <x v="720"/>
    </i>
    <i r="1">
      <x v="654"/>
    </i>
    <i>
      <x v="722"/>
    </i>
    <i r="1">
      <x v="299"/>
    </i>
    <i>
      <x v="725"/>
    </i>
    <i r="1">
      <x v="2611"/>
    </i>
    <i r="1">
      <x v="2667"/>
    </i>
    <i>
      <x v="726"/>
    </i>
    <i r="1">
      <x v="1049"/>
    </i>
    <i r="1">
      <x v="3194"/>
    </i>
    <i>
      <x v="728"/>
    </i>
    <i r="1">
      <x v="2335"/>
    </i>
    <i r="1">
      <x v="2784"/>
    </i>
    <i>
      <x v="730"/>
    </i>
    <i r="1">
      <x v="953"/>
    </i>
    <i>
      <x v="731"/>
    </i>
    <i r="1">
      <x v="295"/>
    </i>
    <i>
      <x v="732"/>
    </i>
    <i r="1">
      <x v="2943"/>
    </i>
    <i>
      <x v="733"/>
    </i>
    <i r="1">
      <x v="2288"/>
    </i>
    <i r="1">
      <x v="2606"/>
    </i>
    <i>
      <x v="734"/>
    </i>
    <i r="1">
      <x v="394"/>
    </i>
    <i r="1">
      <x v="650"/>
    </i>
    <i r="1">
      <x v="1968"/>
    </i>
    <i>
      <x v="735"/>
    </i>
    <i r="1">
      <x v="2782"/>
    </i>
    <i>
      <x v="736"/>
    </i>
    <i r="1">
      <x v="2755"/>
    </i>
    <i>
      <x v="737"/>
    </i>
    <i r="1">
      <x v="2690"/>
    </i>
    <i>
      <x v="739"/>
    </i>
    <i r="1">
      <x v="618"/>
    </i>
    <i>
      <x v="740"/>
    </i>
    <i r="1">
      <x v="2935"/>
    </i>
    <i r="1">
      <x v="3402"/>
    </i>
    <i>
      <x v="741"/>
    </i>
    <i r="1">
      <x v="1740"/>
    </i>
    <i>
      <x v="743"/>
    </i>
    <i r="1">
      <x v="2655"/>
    </i>
    <i>
      <x v="746"/>
    </i>
    <i r="1">
      <x v="2113"/>
    </i>
    <i>
      <x v="747"/>
    </i>
    <i r="1">
      <x v="2366"/>
    </i>
    <i r="1">
      <x v="2979"/>
    </i>
    <i>
      <x v="749"/>
    </i>
    <i r="1">
      <x v="2006"/>
    </i>
    <i>
      <x v="750"/>
    </i>
    <i r="1">
      <x v="1909"/>
    </i>
    <i r="1">
      <x v="2723"/>
    </i>
    <i>
      <x v="752"/>
    </i>
    <i r="1">
      <x v="2185"/>
    </i>
    <i r="1">
      <x v="2689"/>
    </i>
    <i>
      <x v="753"/>
    </i>
    <i r="1">
      <x v="1509"/>
    </i>
    <i>
      <x v="754"/>
    </i>
    <i r="1">
      <x v="482"/>
    </i>
    <i r="1">
      <x v="1797"/>
    </i>
    <i r="1">
      <x v="2830"/>
    </i>
    <i>
      <x v="756"/>
    </i>
    <i r="1">
      <x v="2238"/>
    </i>
    <i r="1">
      <x v="3453"/>
    </i>
    <i>
      <x v="757"/>
    </i>
    <i r="1">
      <x v="2152"/>
    </i>
    <i r="1">
      <x v="2280"/>
    </i>
    <i>
      <x v="758"/>
    </i>
    <i r="1">
      <x v="3360"/>
    </i>
    <i>
      <x v="760"/>
    </i>
    <i r="1">
      <x v="1620"/>
    </i>
    <i>
      <x v="761"/>
    </i>
    <i r="1">
      <x v="2149"/>
    </i>
    <i>
      <x v="762"/>
    </i>
    <i r="1">
      <x v="2713"/>
    </i>
    <i>
      <x v="763"/>
    </i>
    <i r="1">
      <x v="2002"/>
    </i>
    <i>
      <x v="766"/>
    </i>
    <i r="1">
      <x v="2387"/>
    </i>
    <i r="1">
      <x v="3129"/>
    </i>
    <i>
      <x v="767"/>
    </i>
    <i r="1">
      <x v="2963"/>
    </i>
    <i>
      <x v="768"/>
    </i>
    <i r="1">
      <x v="2209"/>
    </i>
    <i r="1">
      <x v="3236"/>
    </i>
    <i>
      <x v="770"/>
    </i>
    <i r="1">
      <x v="2395"/>
    </i>
    <i>
      <x v="771"/>
    </i>
    <i r="1">
      <x v="2424"/>
    </i>
    <i>
      <x v="772"/>
    </i>
    <i r="1">
      <x v="1930"/>
    </i>
    <i>
      <x v="773"/>
    </i>
    <i r="1">
      <x v="1499"/>
    </i>
    <i>
      <x v="774"/>
    </i>
    <i r="1">
      <x v="1631"/>
    </i>
    <i>
      <x v="775"/>
    </i>
    <i r="1">
      <x v="2771"/>
    </i>
    <i>
      <x v="777"/>
    </i>
    <i r="1">
      <x v="2038"/>
    </i>
    <i r="1">
      <x v="2490"/>
    </i>
    <i>
      <x v="778"/>
    </i>
    <i r="1">
      <x v="2781"/>
    </i>
    <i>
      <x v="779"/>
    </i>
    <i r="1">
      <x v="2590"/>
    </i>
    <i>
      <x v="780"/>
    </i>
    <i r="1">
      <x v="2220"/>
    </i>
    <i>
      <x v="783"/>
    </i>
    <i r="1">
      <x v="3214"/>
    </i>
    <i>
      <x v="784"/>
    </i>
    <i r="1">
      <x v="1788"/>
    </i>
    <i>
      <x v="785"/>
    </i>
    <i r="1">
      <x v="3006"/>
    </i>
    <i>
      <x v="786"/>
    </i>
    <i r="1">
      <x v="2502"/>
    </i>
    <i>
      <x v="788"/>
    </i>
    <i r="1">
      <x v="606"/>
    </i>
    <i r="1">
      <x v="2386"/>
    </i>
    <i>
      <x v="791"/>
    </i>
    <i r="1">
      <x v="2429"/>
    </i>
    <i>
      <x v="792"/>
    </i>
    <i r="1">
      <x v="1952"/>
    </i>
    <i>
      <x v="793"/>
    </i>
    <i r="1">
      <x v="1651"/>
    </i>
    <i r="1">
      <x v="2340"/>
    </i>
    <i r="1">
      <x v="2930"/>
    </i>
    <i>
      <x v="795"/>
    </i>
    <i r="1">
      <x v="466"/>
    </i>
    <i>
      <x v="797"/>
    </i>
    <i r="1">
      <x v="2787"/>
    </i>
    <i r="1">
      <x v="3060"/>
    </i>
    <i r="1">
      <x v="3182"/>
    </i>
    <i>
      <x v="798"/>
    </i>
    <i r="1">
      <x v="2625"/>
    </i>
    <i r="1">
      <x v="2977"/>
    </i>
    <i r="1">
      <x v="3259"/>
    </i>
    <i>
      <x v="800"/>
    </i>
    <i r="1">
      <x v="464"/>
    </i>
    <i r="1">
      <x v="2052"/>
    </i>
    <i>
      <x v="801"/>
    </i>
    <i r="1">
      <x v="271"/>
    </i>
    <i r="1">
      <x v="3010"/>
    </i>
    <i>
      <x v="802"/>
    </i>
    <i r="1">
      <x v="2352"/>
    </i>
    <i r="1">
      <x v="2453"/>
    </i>
    <i r="1">
      <x v="3243"/>
    </i>
    <i>
      <x v="803"/>
    </i>
    <i r="1">
      <x v="2666"/>
    </i>
    <i r="1">
      <x v="2867"/>
    </i>
    <i>
      <x v="804"/>
    </i>
    <i r="1">
      <x v="3404"/>
    </i>
    <i>
      <x v="806"/>
    </i>
    <i r="1">
      <x v="3359"/>
    </i>
    <i>
      <x v="808"/>
    </i>
    <i r="1">
      <x v="1568"/>
    </i>
    <i r="1">
      <x v="3322"/>
    </i>
    <i>
      <x v="810"/>
    </i>
    <i r="1">
      <x v="3163"/>
    </i>
    <i>
      <x v="811"/>
    </i>
    <i r="1">
      <x v="2816"/>
    </i>
    <i r="1">
      <x v="3438"/>
    </i>
    <i>
      <x v="814"/>
    </i>
    <i r="1">
      <x v="755"/>
    </i>
    <i r="1">
      <x v="1980"/>
    </i>
    <i>
      <x v="815"/>
    </i>
    <i r="1">
      <x v="3050"/>
    </i>
    <i>
      <x v="817"/>
    </i>
    <i r="1">
      <x v="1982"/>
    </i>
    <i r="1">
      <x v="3141"/>
    </i>
    <i>
      <x v="818"/>
    </i>
    <i r="1">
      <x v="2672"/>
    </i>
    <i>
      <x v="819"/>
    </i>
    <i r="1">
      <x v="2981"/>
    </i>
    <i>
      <x v="820"/>
    </i>
    <i r="1">
      <x v="2233"/>
    </i>
    <i>
      <x v="822"/>
    </i>
    <i r="1">
      <x v="364"/>
    </i>
    <i r="1">
      <x v="2080"/>
    </i>
    <i r="1">
      <x v="2174"/>
    </i>
    <i r="1">
      <x v="2242"/>
    </i>
    <i r="1">
      <x v="3253"/>
    </i>
    <i>
      <x v="823"/>
    </i>
    <i r="1">
      <x v="1988"/>
    </i>
    <i>
      <x v="825"/>
    </i>
    <i r="1">
      <x v="2691"/>
    </i>
    <i>
      <x v="831"/>
    </i>
    <i r="1">
      <x v="455"/>
    </i>
    <i>
      <x v="832"/>
    </i>
    <i r="1">
      <x v="2895"/>
    </i>
    <i>
      <x v="833"/>
    </i>
    <i r="1">
      <x v="2918"/>
    </i>
    <i r="1">
      <x v="3283"/>
    </i>
    <i>
      <x v="834"/>
    </i>
    <i r="1">
      <x v="1561"/>
    </i>
    <i r="1">
      <x v="2487"/>
    </i>
    <i>
      <x v="835"/>
    </i>
    <i r="1">
      <x v="1065"/>
    </i>
    <i r="1">
      <x v="2000"/>
    </i>
    <i>
      <x v="836"/>
    </i>
    <i r="1">
      <x v="2302"/>
    </i>
    <i r="1">
      <x v="2492"/>
    </i>
    <i>
      <x v="838"/>
    </i>
    <i r="1">
      <x v="2104"/>
    </i>
    <i>
      <x v="839"/>
    </i>
    <i r="1">
      <x v="2235"/>
    </i>
    <i>
      <x v="841"/>
    </i>
    <i r="1">
      <x v="2549"/>
    </i>
    <i r="1">
      <x v="2741"/>
    </i>
    <i>
      <x v="844"/>
    </i>
    <i r="1">
      <x v="3627"/>
    </i>
    <i>
      <x v="845"/>
    </i>
    <i r="1">
      <x v="2793"/>
    </i>
    <i>
      <x v="847"/>
    </i>
    <i r="1">
      <x v="2861"/>
    </i>
    <i>
      <x v="848"/>
    </i>
    <i r="1">
      <x v="1585"/>
    </i>
    <i>
      <x v="849"/>
    </i>
    <i r="1">
      <x v="585"/>
    </i>
    <i r="1">
      <x v="3332"/>
    </i>
    <i>
      <x v="851"/>
    </i>
    <i r="1">
      <x v="1071"/>
    </i>
    <i>
      <x v="852"/>
    </i>
    <i r="1">
      <x v="2120"/>
    </i>
    <i>
      <x v="854"/>
    </i>
    <i r="1">
      <x v="2877"/>
    </i>
    <i>
      <x v="855"/>
    </i>
    <i r="1">
      <x v="2265"/>
    </i>
    <i>
      <x v="858"/>
    </i>
    <i r="1">
      <x v="1976"/>
    </i>
    <i r="1">
      <x v="2905"/>
    </i>
    <i r="1">
      <x v="3175"/>
    </i>
    <i>
      <x v="859"/>
    </i>
    <i r="1">
      <x v="746"/>
    </i>
    <i r="1">
      <x v="2572"/>
    </i>
    <i>
      <x v="860"/>
    </i>
    <i r="1">
      <x v="1610"/>
    </i>
    <i>
      <x v="861"/>
    </i>
    <i r="1">
      <x v="3063"/>
    </i>
    <i r="1">
      <x v="3715"/>
    </i>
    <i>
      <x v="864"/>
    </i>
    <i r="1">
      <x v="2946"/>
    </i>
    <i>
      <x v="865"/>
    </i>
    <i r="1">
      <x v="3290"/>
    </i>
    <i>
      <x v="866"/>
    </i>
    <i r="1">
      <x v="2542"/>
    </i>
    <i r="1">
      <x v="2978"/>
    </i>
    <i>
      <x v="867"/>
    </i>
    <i r="1">
      <x v="3198"/>
    </i>
    <i>
      <x v="868"/>
    </i>
    <i r="1">
      <x v="2600"/>
    </i>
    <i>
      <x v="870"/>
    </i>
    <i r="1">
      <x v="3496"/>
    </i>
    <i>
      <x v="871"/>
    </i>
    <i r="1">
      <x v="3061"/>
    </i>
    <i r="1">
      <x v="3084"/>
    </i>
    <i>
      <x v="872"/>
    </i>
    <i r="1">
      <x v="2314"/>
    </i>
    <i>
      <x v="874"/>
    </i>
    <i r="1">
      <x v="2125"/>
    </i>
    <i r="1">
      <x v="2763"/>
    </i>
    <i>
      <x v="875"/>
    </i>
    <i r="1">
      <x v="2054"/>
    </i>
    <i>
      <x v="876"/>
    </i>
    <i r="1">
      <x v="2786"/>
    </i>
    <i>
      <x v="881"/>
    </i>
    <i r="1">
      <x v="2820"/>
    </i>
    <i>
      <x v="882"/>
    </i>
    <i r="1">
      <x v="2339"/>
    </i>
    <i>
      <x v="883"/>
    </i>
    <i r="1">
      <x v="2569"/>
    </i>
    <i>
      <x v="885"/>
    </i>
    <i r="1">
      <x v="2463"/>
    </i>
    <i>
      <x v="886"/>
    </i>
    <i r="1">
      <x v="3643"/>
    </i>
    <i>
      <x v="893"/>
    </i>
    <i r="1">
      <x v="2712"/>
    </i>
    <i>
      <x v="895"/>
    </i>
    <i r="1">
      <x v="1932"/>
    </i>
    <i r="1">
      <x v="2710"/>
    </i>
    <i r="1">
      <x v="2866"/>
    </i>
    <i>
      <x v="896"/>
    </i>
    <i r="1">
      <x v="529"/>
    </i>
    <i>
      <x v="898"/>
    </i>
    <i r="1">
      <x v="2716"/>
    </i>
    <i r="1">
      <x v="3831"/>
    </i>
    <i>
      <x v="899"/>
    </i>
    <i r="1">
      <x v="748"/>
    </i>
    <i r="1">
      <x v="3150"/>
    </i>
    <i>
      <x v="900"/>
    </i>
    <i r="1">
      <x v="2274"/>
    </i>
    <i>
      <x v="901"/>
    </i>
    <i r="1">
      <x v="3777"/>
    </i>
    <i>
      <x v="904"/>
    </i>
    <i r="1">
      <x v="1944"/>
    </i>
    <i r="1">
      <x v="3224"/>
    </i>
    <i>
      <x v="905"/>
    </i>
    <i r="1">
      <x v="2350"/>
    </i>
    <i>
      <x v="908"/>
    </i>
    <i r="1">
      <x v="3550"/>
    </i>
    <i>
      <x v="910"/>
    </i>
    <i r="1">
      <x v="527"/>
    </i>
    <i>
      <x v="911"/>
    </i>
    <i r="1">
      <x v="603"/>
    </i>
    <i r="1">
      <x v="3355"/>
    </i>
    <i>
      <x v="912"/>
    </i>
    <i r="1">
      <x v="3812"/>
    </i>
    <i>
      <x v="913"/>
    </i>
    <i r="1">
      <x v="1151"/>
    </i>
    <i>
      <x v="914"/>
    </i>
    <i r="1">
      <x v="241"/>
    </i>
    <i>
      <x v="915"/>
    </i>
    <i r="1">
      <x v="2633"/>
    </i>
    <i>
      <x v="916"/>
    </i>
    <i r="1">
      <x v="3193"/>
    </i>
    <i>
      <x v="917"/>
    </i>
    <i r="1">
      <x v="2630"/>
    </i>
    <i r="1">
      <x v="2919"/>
    </i>
    <i>
      <x v="920"/>
    </i>
    <i r="1">
      <x v="2095"/>
    </i>
    <i r="1">
      <x v="3674"/>
    </i>
    <i>
      <x v="921"/>
    </i>
    <i r="1">
      <x v="740"/>
    </i>
    <i>
      <x v="924"/>
    </i>
    <i r="1">
      <x v="332"/>
    </i>
    <i r="1">
      <x v="2102"/>
    </i>
    <i>
      <x v="925"/>
    </i>
    <i r="1">
      <x v="2379"/>
    </i>
    <i>
      <x v="926"/>
    </i>
    <i r="1">
      <x v="3488"/>
    </i>
    <i>
      <x v="927"/>
    </i>
    <i r="1">
      <x v="2107"/>
    </i>
    <i>
      <x v="928"/>
    </i>
    <i r="1">
      <x v="1160"/>
    </i>
    <i r="1">
      <x v="3085"/>
    </i>
    <i>
      <x v="929"/>
    </i>
    <i r="1">
      <x v="439"/>
    </i>
    <i r="1">
      <x v="597"/>
    </i>
    <i>
      <x v="930"/>
    </i>
    <i r="1">
      <x v="3024"/>
    </i>
    <i>
      <x v="931"/>
    </i>
    <i r="1">
      <x v="3723"/>
    </i>
    <i>
      <x v="932"/>
    </i>
    <i r="1">
      <x v="1016"/>
    </i>
    <i r="1">
      <x v="1163"/>
    </i>
    <i r="1">
      <x v="1912"/>
    </i>
    <i>
      <x v="933"/>
    </i>
    <i r="1">
      <x v="3116"/>
    </i>
    <i r="1">
      <x v="3745"/>
    </i>
    <i>
      <x v="936"/>
    </i>
    <i r="1">
      <x v="3416"/>
    </i>
    <i>
      <x v="938"/>
    </i>
    <i r="1">
      <x v="3301"/>
    </i>
    <i>
      <x v="940"/>
    </i>
    <i r="1">
      <x v="3442"/>
    </i>
    <i>
      <x v="941"/>
    </i>
    <i r="1">
      <x v="2388"/>
    </i>
    <i r="1">
      <x v="3186"/>
    </i>
    <i>
      <x v="942"/>
    </i>
    <i r="1">
      <x v="593"/>
    </i>
    <i>
      <x v="944"/>
    </i>
    <i r="1">
      <x v="2373"/>
    </i>
    <i r="1">
      <x v="2900"/>
    </i>
    <i>
      <x v="945"/>
    </i>
    <i r="1">
      <x v="3385"/>
    </i>
    <i>
      <x v="946"/>
    </i>
    <i r="1">
      <x v="2482"/>
    </i>
    <i r="1">
      <x v="3583"/>
    </i>
    <i>
      <x v="947"/>
    </i>
    <i r="1">
      <x v="2396"/>
    </i>
    <i>
      <x v="949"/>
    </i>
    <i r="1">
      <x v="741"/>
    </i>
    <i r="1">
      <x v="2676"/>
    </i>
    <i>
      <x v="950"/>
    </i>
    <i r="1">
      <x v="3055"/>
    </i>
    <i>
      <x v="951"/>
    </i>
    <i r="1">
      <x v="2684"/>
    </i>
    <i>
      <x v="952"/>
    </i>
    <i r="1">
      <x v="3520"/>
    </i>
    <i>
      <x v="954"/>
    </i>
    <i r="1">
      <x v="2809"/>
    </i>
    <i>
      <x v="956"/>
    </i>
    <i r="1">
      <x v="2256"/>
    </i>
    <i>
      <x v="957"/>
    </i>
    <i r="1">
      <x v="2821"/>
    </i>
    <i>
      <x v="958"/>
    </i>
    <i r="1">
      <x v="3069"/>
    </i>
    <i>
      <x v="959"/>
    </i>
    <i r="1">
      <x v="1092"/>
    </i>
    <i r="1">
      <x v="2701"/>
    </i>
    <i>
      <x v="960"/>
    </i>
    <i r="1">
      <x v="3614"/>
    </i>
    <i>
      <x v="962"/>
    </i>
    <i r="1">
      <x v="1679"/>
    </i>
    <i r="1">
      <x v="2401"/>
    </i>
    <i>
      <x v="963"/>
    </i>
    <i r="1">
      <x v="3621"/>
    </i>
    <i>
      <x v="964"/>
    </i>
    <i r="1">
      <x v="2420"/>
    </i>
    <i>
      <x v="966"/>
    </i>
    <i r="1">
      <x v="3088"/>
    </i>
    <i>
      <x v="967"/>
    </i>
    <i r="1">
      <x v="3170"/>
    </i>
    <i>
      <x v="973"/>
    </i>
    <i r="1">
      <x v="1183"/>
    </i>
    <i>
      <x v="974"/>
    </i>
    <i r="1">
      <x v="2416"/>
    </i>
    <i r="1">
      <x v="2720"/>
    </i>
    <i>
      <x v="975"/>
    </i>
    <i r="1">
      <x v="2941"/>
    </i>
    <i>
      <x v="976"/>
    </i>
    <i r="1">
      <x v="3152"/>
    </i>
    <i>
      <x v="978"/>
    </i>
    <i r="1">
      <x v="3189"/>
    </i>
    <i>
      <x v="980"/>
    </i>
    <i r="1">
      <x v="2103"/>
    </i>
    <i>
      <x v="981"/>
    </i>
    <i r="1">
      <x v="2431"/>
    </i>
    <i>
      <x v="984"/>
    </i>
    <i r="1">
      <x v="3197"/>
    </i>
    <i>
      <x v="985"/>
    </i>
    <i r="1">
      <x v="3346"/>
    </i>
    <i>
      <x v="986"/>
    </i>
    <i r="1">
      <x v="3527"/>
    </i>
    <i>
      <x v="988"/>
    </i>
    <i r="1">
      <x v="3216"/>
    </i>
    <i r="1">
      <x v="4042"/>
    </i>
    <i>
      <x v="990"/>
    </i>
    <i r="1">
      <x v="1187"/>
    </i>
    <i>
      <x v="991"/>
    </i>
    <i r="1">
      <x v="736"/>
    </i>
    <i r="1">
      <x v="3323"/>
    </i>
    <i>
      <x v="995"/>
    </i>
    <i r="1">
      <x v="2796"/>
    </i>
    <i>
      <x v="996"/>
    </i>
    <i r="1">
      <x v="547"/>
    </i>
    <i r="1">
      <x v="2449"/>
    </i>
    <i>
      <x v="997"/>
    </i>
    <i r="1">
      <x v="3228"/>
    </i>
    <i>
      <x v="998"/>
    </i>
    <i r="1">
      <x v="2819"/>
    </i>
    <i>
      <x v="999"/>
    </i>
    <i r="1">
      <x v="3235"/>
    </i>
    <i>
      <x v="1001"/>
    </i>
    <i r="1">
      <x v="3433"/>
    </i>
    <i>
      <x v="1004"/>
    </i>
    <i r="1">
      <x v="3555"/>
    </i>
    <i>
      <x v="1005"/>
    </i>
    <i r="1">
      <x v="1973"/>
    </i>
    <i>
      <x v="1006"/>
    </i>
    <i r="1">
      <x v="316"/>
    </i>
    <i>
      <x v="1008"/>
    </i>
    <i r="1">
      <x v="2894"/>
    </i>
    <i>
      <x v="1011"/>
    </i>
    <i r="1">
      <x v="2190"/>
    </i>
    <i>
      <x v="1012"/>
    </i>
    <i r="1">
      <x v="3184"/>
    </i>
    <i r="1">
      <x v="3371"/>
    </i>
    <i>
      <x v="1013"/>
    </i>
    <i r="1">
      <x v="3342"/>
    </i>
    <i>
      <x v="1014"/>
    </i>
    <i r="1">
      <x v="2467"/>
    </i>
    <i>
      <x v="1016"/>
    </i>
    <i r="1">
      <x v="3032"/>
    </i>
    <i>
      <x v="1017"/>
    </i>
    <i r="1">
      <x v="314"/>
    </i>
    <i r="1">
      <x v="2456"/>
    </i>
    <i r="1">
      <x v="3904"/>
    </i>
    <i>
      <x v="1018"/>
    </i>
    <i r="1">
      <x v="503"/>
    </i>
    <i r="1">
      <x v="2479"/>
    </i>
    <i>
      <x v="1019"/>
    </i>
    <i r="1">
      <x v="3595"/>
    </i>
    <i>
      <x v="1020"/>
    </i>
    <i r="1">
      <x v="2199"/>
    </i>
    <i r="1">
      <x v="3517"/>
    </i>
    <i>
      <x v="1024"/>
    </i>
    <i r="1">
      <x v="3587"/>
    </i>
    <i>
      <x v="1026"/>
    </i>
    <i r="1">
      <x v="4133"/>
    </i>
    <i>
      <x v="1027"/>
    </i>
    <i r="1">
      <x v="3565"/>
    </i>
    <i>
      <x v="1028"/>
    </i>
    <i r="1">
      <x v="542"/>
    </i>
    <i>
      <x v="1029"/>
    </i>
    <i r="1">
      <x v="2497"/>
    </i>
    <i>
      <x v="1031"/>
    </i>
    <i r="1">
      <x v="3420"/>
    </i>
    <i>
      <x v="1032"/>
    </i>
    <i r="1">
      <x v="2677"/>
    </i>
    <i r="1">
      <x v="3607"/>
    </i>
    <i>
      <x v="1033"/>
    </i>
    <i r="1">
      <x v="577"/>
    </i>
    <i>
      <x v="1034"/>
    </i>
    <i r="1">
      <x v="573"/>
    </i>
    <i>
      <x v="1035"/>
    </i>
    <i r="1">
      <x v="3227"/>
    </i>
    <i r="1">
      <x v="3318"/>
    </i>
    <i>
      <x v="1037"/>
    </i>
    <i r="1">
      <x v="3203"/>
    </i>
    <i>
      <x v="1040"/>
    </i>
    <i r="1">
      <x v="3299"/>
    </i>
    <i>
      <x v="1042"/>
    </i>
    <i r="1">
      <x v="2224"/>
    </i>
    <i r="1">
      <x v="2834"/>
    </i>
    <i>
      <x v="1044"/>
    </i>
    <i r="1">
      <x v="2008"/>
    </i>
    <i>
      <x v="1048"/>
    </i>
    <i r="1">
      <x v="3885"/>
    </i>
    <i>
      <x v="1050"/>
    </i>
    <i r="1">
      <x v="3498"/>
    </i>
    <i>
      <x v="1051"/>
    </i>
    <i r="1">
      <x v="3773"/>
    </i>
    <i>
      <x v="1053"/>
    </i>
    <i r="1">
      <x v="2175"/>
    </i>
    <i>
      <x v="1056"/>
    </i>
    <i r="1">
      <x v="1835"/>
    </i>
    <i>
      <x v="1057"/>
    </i>
    <i r="1">
      <x v="3998"/>
    </i>
    <i r="1">
      <x v="4005"/>
    </i>
    <i>
      <x v="1059"/>
    </i>
    <i r="1">
      <x v="3891"/>
    </i>
    <i>
      <x v="1060"/>
    </i>
    <i r="1">
      <x v="2916"/>
    </i>
    <i>
      <x v="1063"/>
    </i>
    <i r="1">
      <x v="3090"/>
    </i>
    <i>
      <x v="1064"/>
    </i>
    <i r="1">
      <x v="1837"/>
    </i>
    <i r="1">
      <x v="2986"/>
    </i>
    <i>
      <x v="1067"/>
    </i>
    <i r="1">
      <x v="3920"/>
    </i>
    <i>
      <x v="1068"/>
    </i>
    <i r="1">
      <x v="4203"/>
    </i>
    <i>
      <x v="1069"/>
    </i>
    <i r="1">
      <x v="413"/>
    </i>
    <i>
      <x v="1070"/>
    </i>
    <i r="1">
      <x v="3849"/>
    </i>
    <i>
      <x v="1073"/>
    </i>
    <i r="1">
      <x v="2827"/>
    </i>
    <i>
      <x v="1074"/>
    </i>
    <i r="1">
      <x v="731"/>
    </i>
    <i>
      <x v="1075"/>
    </i>
    <i r="1">
      <x v="3111"/>
    </i>
    <i>
      <x v="1077"/>
    </i>
    <i r="1">
      <x v="3650"/>
    </i>
    <i r="1">
      <x v="4219"/>
    </i>
    <i>
      <x v="1078"/>
    </i>
    <i r="1">
      <x v="2475"/>
    </i>
    <i r="1">
      <x v="3505"/>
    </i>
    <i>
      <x v="1081"/>
    </i>
    <i r="1">
      <x v="2044"/>
    </i>
    <i>
      <x v="1082"/>
    </i>
    <i r="1">
      <x v="2392"/>
    </i>
    <i>
      <x v="1083"/>
    </i>
    <i r="1">
      <x v="2617"/>
    </i>
    <i>
      <x v="1085"/>
    </i>
    <i r="1">
      <x v="2111"/>
    </i>
    <i>
      <x v="1086"/>
    </i>
    <i r="1">
      <x v="3344"/>
    </i>
    <i>
      <x v="1088"/>
    </i>
    <i r="1">
      <x v="2383"/>
    </i>
    <i>
      <x v="1090"/>
    </i>
    <i r="1">
      <x v="3016"/>
    </i>
    <i r="1">
      <x v="3314"/>
    </i>
    <i r="1">
      <x v="3441"/>
    </i>
    <i r="1">
      <x v="3701"/>
    </i>
    <i>
      <x v="1093"/>
    </i>
    <i r="1">
      <x v="2203"/>
    </i>
    <i r="1">
      <x v="2698"/>
    </i>
    <i r="1">
      <x v="3578"/>
    </i>
    <i>
      <x v="1094"/>
    </i>
    <i r="1">
      <x v="3348"/>
    </i>
    <i>
      <x v="1095"/>
    </i>
    <i r="1">
      <x v="3502"/>
    </i>
    <i r="1">
      <x v="4309"/>
    </i>
    <i>
      <x v="1098"/>
    </i>
    <i r="1">
      <x v="2553"/>
    </i>
    <i>
      <x v="1100"/>
    </i>
    <i r="1">
      <x v="2628"/>
    </i>
    <i>
      <x v="1104"/>
    </i>
    <i r="1">
      <x v="2650"/>
    </i>
    <i r="1">
      <x v="3196"/>
    </i>
    <i r="1">
      <x v="3376"/>
    </i>
    <i>
      <x v="1105"/>
    </i>
    <i r="1">
      <x v="2737"/>
    </i>
    <i>
      <x v="1106"/>
    </i>
    <i r="1">
      <x v="562"/>
    </i>
    <i>
      <x v="1107"/>
    </i>
    <i r="1">
      <x v="4094"/>
    </i>
    <i>
      <x v="1108"/>
    </i>
    <i r="1">
      <x v="3381"/>
    </i>
    <i>
      <x v="1110"/>
    </i>
    <i r="1">
      <x v="3562"/>
    </i>
    <i>
      <x v="1111"/>
    </i>
    <i r="1">
      <x v="3770"/>
    </i>
    <i>
      <x v="1112"/>
    </i>
    <i r="1">
      <x v="2587"/>
    </i>
    <i>
      <x v="1113"/>
    </i>
    <i r="1">
      <x v="2575"/>
    </i>
    <i>
      <x v="1115"/>
    </i>
    <i r="1">
      <x v="196"/>
    </i>
    <i>
      <x v="1116"/>
    </i>
    <i r="1">
      <x v="726"/>
    </i>
    <i r="1">
      <x v="2090"/>
    </i>
    <i r="1">
      <x v="3759"/>
    </i>
    <i>
      <x v="1117"/>
    </i>
    <i r="1">
      <x v="3219"/>
    </i>
    <i>
      <x v="1120"/>
    </i>
    <i r="1">
      <x v="405"/>
    </i>
    <i r="1">
      <x v="1038"/>
    </i>
    <i>
      <x v="1121"/>
    </i>
    <i r="1">
      <x v="3395"/>
    </i>
    <i>
      <x v="1122"/>
    </i>
    <i r="1">
      <x v="3004"/>
    </i>
    <i>
      <x v="1123"/>
    </i>
    <i r="1">
      <x v="4223"/>
    </i>
    <i>
      <x v="1126"/>
    </i>
    <i r="1">
      <x v="4003"/>
    </i>
    <i>
      <x v="1129"/>
    </i>
    <i r="1">
      <x v="2089"/>
    </i>
    <i>
      <x v="1131"/>
    </i>
    <i r="1">
      <x v="1264"/>
    </i>
    <i>
      <x v="1132"/>
    </i>
    <i r="1">
      <x v="400"/>
    </i>
    <i r="1">
      <x v="2595"/>
    </i>
    <i r="1">
      <x v="3606"/>
    </i>
    <i>
      <x v="1133"/>
    </i>
    <i r="1">
      <x v="3571"/>
    </i>
    <i>
      <x v="1134"/>
    </i>
    <i r="1">
      <x v="2116"/>
    </i>
    <i>
      <x v="1136"/>
    </i>
    <i r="1">
      <x v="2555"/>
    </i>
    <i r="1">
      <x v="3418"/>
    </i>
    <i r="1">
      <x v="3728"/>
    </i>
    <i>
      <x v="1137"/>
    </i>
    <i r="1">
      <x v="3580"/>
    </i>
    <i>
      <x v="1138"/>
    </i>
    <i r="1">
      <x v="1895"/>
    </i>
    <i>
      <x v="1139"/>
    </i>
    <i r="1">
      <x v="522"/>
    </i>
    <i>
      <x v="1140"/>
    </i>
    <i r="1">
      <x v="3928"/>
    </i>
    <i>
      <x v="1141"/>
    </i>
    <i r="1">
      <x v="3304"/>
    </i>
    <i r="1">
      <x v="3628"/>
    </i>
    <i>
      <x v="1142"/>
    </i>
    <i r="1">
      <x v="2342"/>
    </i>
    <i r="1">
      <x v="3437"/>
    </i>
    <i>
      <x v="1145"/>
    </i>
    <i r="1">
      <x v="2985"/>
    </i>
    <i r="1">
      <x v="4077"/>
    </i>
    <i>
      <x v="1147"/>
    </i>
    <i r="1">
      <x v="395"/>
    </i>
    <i r="1">
      <x v="554"/>
    </i>
    <i>
      <x v="1150"/>
    </i>
    <i r="1">
      <x v="2648"/>
    </i>
    <i>
      <x v="1151"/>
    </i>
    <i r="1">
      <x v="1772"/>
    </i>
    <i>
      <x v="1152"/>
    </i>
    <i r="1">
      <x v="2165"/>
    </i>
    <i>
      <x v="1153"/>
    </i>
    <i r="1">
      <x v="2853"/>
    </i>
    <i r="1">
      <x v="3767"/>
    </i>
    <i>
      <x v="1155"/>
    </i>
    <i r="1">
      <x v="3866"/>
    </i>
    <i>
      <x v="1156"/>
    </i>
    <i r="1">
      <x v="3937"/>
    </i>
    <i>
      <x v="1157"/>
    </i>
    <i r="1">
      <x v="550"/>
    </i>
    <i r="1">
      <x v="4439"/>
    </i>
    <i r="1">
      <x v="4508"/>
    </i>
    <i>
      <x v="1158"/>
    </i>
    <i r="1">
      <x v="2176"/>
    </i>
    <i>
      <x v="1159"/>
    </i>
    <i r="1">
      <x v="1272"/>
    </i>
    <i r="1">
      <x v="2474"/>
    </i>
    <i r="1">
      <x v="2680"/>
    </i>
    <i>
      <x v="1162"/>
    </i>
    <i r="1">
      <x v="2455"/>
    </i>
    <i>
      <x v="1163"/>
    </i>
    <i r="1">
      <x v="2681"/>
    </i>
    <i>
      <x v="1165"/>
    </i>
    <i r="1">
      <x v="4310"/>
    </i>
    <i>
      <x v="1168"/>
    </i>
    <i r="1">
      <x v="2881"/>
    </i>
    <i>
      <x v="1169"/>
    </i>
    <i r="1">
      <x v="546"/>
    </i>
    <i>
      <x v="1171"/>
    </i>
    <i r="1">
      <x v="2643"/>
    </i>
    <i r="1">
      <x v="2748"/>
    </i>
    <i r="1">
      <x v="3295"/>
    </i>
    <i>
      <x v="1173"/>
    </i>
    <i r="1">
      <x v="720"/>
    </i>
    <i r="1">
      <x v="3382"/>
    </i>
    <i>
      <x v="1175"/>
    </i>
    <i r="1">
      <x v="2969"/>
    </i>
    <i>
      <x v="1178"/>
    </i>
    <i r="1">
      <x v="1915"/>
    </i>
    <i>
      <x v="1179"/>
    </i>
    <i r="1">
      <x v="3173"/>
    </i>
    <i r="1">
      <x v="4566"/>
    </i>
    <i>
      <x v="1180"/>
    </i>
    <i r="1">
      <x v="3026"/>
    </i>
    <i r="1">
      <x v="4545"/>
    </i>
    <i>
      <x v="1183"/>
    </i>
    <i r="1">
      <x v="2194"/>
    </i>
    <i>
      <x v="1185"/>
    </i>
    <i r="1">
      <x v="3180"/>
    </i>
    <i r="1">
      <x v="3688"/>
    </i>
    <i>
      <x v="1186"/>
    </i>
    <i r="1">
      <x v="3399"/>
    </i>
    <i r="1">
      <x v="3738"/>
    </i>
    <i>
      <x v="1187"/>
    </i>
    <i r="1">
      <x v="2714"/>
    </i>
    <i>
      <x v="1189"/>
    </i>
    <i r="1">
      <x v="3034"/>
    </i>
    <i>
      <x v="1192"/>
    </i>
    <i r="1">
      <x v="3605"/>
    </i>
    <i r="1">
      <x v="3888"/>
    </i>
    <i>
      <x v="1193"/>
    </i>
    <i r="1">
      <x v="3478"/>
    </i>
    <i>
      <x v="1195"/>
    </i>
    <i r="1">
      <x v="182"/>
    </i>
    <i>
      <x v="1197"/>
    </i>
    <i r="1">
      <x v="4622"/>
    </i>
    <i>
      <x v="1199"/>
    </i>
    <i r="1">
      <x v="3204"/>
    </i>
    <i>
      <x v="1200"/>
    </i>
    <i r="1">
      <x v="2493"/>
    </i>
    <i r="1">
      <x v="2624"/>
    </i>
    <i>
      <x v="1202"/>
    </i>
    <i r="1">
      <x v="1142"/>
    </i>
    <i>
      <x v="1203"/>
    </i>
    <i r="1">
      <x v="2799"/>
    </i>
    <i>
      <x v="1204"/>
    </i>
    <i r="1">
      <x v="2164"/>
    </i>
    <i>
      <x v="1205"/>
    </i>
    <i r="1">
      <x v="3960"/>
    </i>
    <i>
      <x v="1206"/>
    </i>
    <i r="1">
      <x v="3130"/>
    </i>
    <i>
      <x v="1209"/>
    </i>
    <i r="1">
      <x v="4614"/>
    </i>
    <i>
      <x v="1214"/>
    </i>
    <i r="1">
      <x v="2746"/>
    </i>
    <i r="1">
      <x v="3988"/>
    </i>
    <i>
      <x v="1215"/>
    </i>
    <i r="1">
      <x v="2928"/>
    </i>
    <i>
      <x v="1219"/>
    </i>
    <i r="1">
      <x v="4212"/>
    </i>
    <i>
      <x v="1220"/>
    </i>
    <i r="1">
      <x v="3599"/>
    </i>
    <i>
      <x v="1222"/>
    </i>
    <i r="1">
      <x v="3083"/>
    </i>
    <i>
      <x v="1223"/>
    </i>
    <i r="1">
      <x v="463"/>
    </i>
    <i>
      <x v="1224"/>
    </i>
    <i r="1">
      <x v="266"/>
    </i>
    <i r="1">
      <x v="3092"/>
    </i>
    <i>
      <x v="1225"/>
    </i>
    <i r="1">
      <x v="2826"/>
    </i>
    <i>
      <x v="1226"/>
    </i>
    <i r="1">
      <x v="4414"/>
    </i>
    <i>
      <x v="1232"/>
    </i>
    <i r="1">
      <x v="2753"/>
    </i>
    <i r="1">
      <x v="2949"/>
    </i>
    <i r="1">
      <x v="4642"/>
    </i>
    <i>
      <x v="1233"/>
    </i>
    <i r="1">
      <x v="4161"/>
    </i>
    <i>
      <x v="1235"/>
    </i>
    <i r="1">
      <x v="1827"/>
    </i>
    <i>
      <x v="1236"/>
    </i>
    <i r="1">
      <x v="4618"/>
    </i>
    <i>
      <x v="1237"/>
    </i>
    <i r="1">
      <x v="2954"/>
    </i>
    <i>
      <x v="1240"/>
    </i>
    <i r="1">
      <x v="4473"/>
    </i>
    <i>
      <x v="1241"/>
    </i>
    <i r="1">
      <x v="536"/>
    </i>
    <i>
      <x v="1242"/>
    </i>
    <i r="1">
      <x v="260"/>
    </i>
    <i>
      <x v="1244"/>
    </i>
    <i r="1">
      <x v="4646"/>
    </i>
    <i>
      <x v="1245"/>
    </i>
    <i r="1">
      <x v="3933"/>
    </i>
    <i>
      <x v="1246"/>
    </i>
    <i r="1">
      <x v="2551"/>
    </i>
    <i>
      <x v="1247"/>
    </i>
    <i r="1">
      <x v="4196"/>
    </i>
    <i>
      <x v="1250"/>
    </i>
    <i r="1">
      <x v="2695"/>
    </i>
    <i>
      <x v="1258"/>
    </i>
    <i r="1">
      <x v="2975"/>
    </i>
    <i r="1">
      <x v="3913"/>
    </i>
    <i>
      <x v="1260"/>
    </i>
    <i r="1">
      <x v="2980"/>
    </i>
    <i>
      <x v="1261"/>
    </i>
    <i r="1">
      <x v="375"/>
    </i>
    <i>
      <x v="1262"/>
    </i>
    <i r="1">
      <x v="3428"/>
    </i>
    <i>
      <x v="1263"/>
    </i>
    <i r="1">
      <x v="2990"/>
    </i>
    <i r="1">
      <x v="3617"/>
    </i>
    <i>
      <x v="1264"/>
    </i>
    <i r="1">
      <x v="3892"/>
    </i>
    <i>
      <x v="1265"/>
    </i>
    <i r="1">
      <x v="1321"/>
    </i>
    <i>
      <x v="1266"/>
    </i>
    <i r="1">
      <x v="3661"/>
    </i>
    <i>
      <x v="1267"/>
    </i>
    <i r="1">
      <x v="3156"/>
    </i>
    <i>
      <x v="1268"/>
    </i>
    <i r="1">
      <x v="2204"/>
    </i>
    <i r="1">
      <x v="2882"/>
    </i>
    <i r="1">
      <x v="3978"/>
    </i>
    <i r="1">
      <x v="4538"/>
    </i>
    <i>
      <x v="1271"/>
    </i>
    <i r="1">
      <x v="374"/>
    </i>
    <i r="1">
      <x v="2996"/>
    </i>
    <i>
      <x v="1275"/>
    </i>
    <i r="1">
      <x v="718"/>
    </i>
    <i>
      <x v="1276"/>
    </i>
    <i r="1">
      <x v="3336"/>
    </i>
    <i r="1">
      <x v="4819"/>
    </i>
    <i>
      <x v="1277"/>
    </i>
    <i r="1">
      <x v="3870"/>
    </i>
    <i r="1">
      <x v="4788"/>
    </i>
    <i>
      <x v="1278"/>
    </i>
    <i r="1">
      <x v="164"/>
    </i>
    <i r="1">
      <x v="2992"/>
    </i>
    <i>
      <x v="1279"/>
    </i>
    <i r="1">
      <x v="3793"/>
    </i>
    <i>
      <x v="1280"/>
    </i>
    <i r="1">
      <x v="1164"/>
    </i>
    <i>
      <x v="1282"/>
    </i>
    <i r="1">
      <x v="2728"/>
    </i>
    <i>
      <x v="1283"/>
    </i>
    <i r="1">
      <x v="1316"/>
    </i>
    <i r="1">
      <x v="2228"/>
    </i>
    <i>
      <x v="1284"/>
    </i>
    <i r="1">
      <x v="2291"/>
    </i>
    <i>
      <x v="1285"/>
    </i>
    <i r="1">
      <x v="2817"/>
    </i>
    <i>
      <x v="1286"/>
    </i>
    <i r="1">
      <x v="3878"/>
    </i>
    <i>
      <x v="1287"/>
    </i>
    <i r="1">
      <x v="1174"/>
    </i>
    <i>
      <x v="1289"/>
    </i>
    <i r="1">
      <x v="2842"/>
    </i>
    <i>
      <x v="1290"/>
    </i>
    <i r="1">
      <x v="4863"/>
    </i>
    <i>
      <x v="1292"/>
    </i>
    <i r="1">
      <x v="3930"/>
    </i>
    <i r="1">
      <x v="4901"/>
    </i>
    <i>
      <x v="1294"/>
    </i>
    <i r="1">
      <x v="4036"/>
    </i>
    <i r="1">
      <x v="4130"/>
    </i>
    <i>
      <x v="1295"/>
    </i>
    <i r="1">
      <x v="3211"/>
    </i>
    <i>
      <x v="1297"/>
    </i>
    <i r="1">
      <x v="3780"/>
    </i>
    <i>
      <x v="1298"/>
    </i>
    <i r="1">
      <x v="496"/>
    </i>
    <i>
      <x v="1299"/>
    </i>
    <i r="1">
      <x v="1995"/>
    </i>
    <i>
      <x v="1302"/>
    </i>
    <i r="1">
      <x v="2312"/>
    </i>
    <i r="1">
      <x v="3784"/>
    </i>
    <i>
      <x v="1303"/>
    </i>
    <i r="1">
      <x v="3427"/>
    </i>
    <i r="1">
      <x v="4879"/>
    </i>
    <i>
      <x v="1304"/>
    </i>
    <i r="1">
      <x v="4616"/>
    </i>
    <i>
      <x v="1306"/>
    </i>
    <i r="1">
      <x v="3220"/>
    </i>
    <i>
      <x v="1307"/>
    </i>
    <i r="1">
      <x v="3480"/>
    </i>
    <i>
      <x v="1308"/>
    </i>
    <i r="1">
      <x v="1062"/>
    </i>
    <i r="1">
      <x v="3761"/>
    </i>
    <i>
      <x v="1309"/>
    </i>
    <i r="1">
      <x v="366"/>
    </i>
    <i r="1">
      <x v="3165"/>
    </i>
    <i>
      <x v="1311"/>
    </i>
    <i r="1">
      <x v="4394"/>
    </i>
    <i>
      <x v="1312"/>
    </i>
    <i r="1">
      <x v="2879"/>
    </i>
    <i>
      <x v="1313"/>
    </i>
    <i r="1">
      <x v="2244"/>
    </i>
    <i>
      <x v="1315"/>
    </i>
    <i r="1">
      <x v="4009"/>
    </i>
    <i>
      <x v="1318"/>
    </i>
    <i r="1">
      <x v="2892"/>
    </i>
    <i>
      <x v="1319"/>
    </i>
    <i r="1">
      <x v="1186"/>
    </i>
    <i>
      <x v="1321"/>
    </i>
    <i r="1">
      <x v="2253"/>
    </i>
    <i>
      <x v="1324"/>
    </i>
    <i r="1">
      <x v="1185"/>
    </i>
    <i r="1">
      <x v="3914"/>
    </i>
    <i>
      <x v="1325"/>
    </i>
    <i r="1">
      <x v="3811"/>
    </i>
    <i>
      <x v="1327"/>
    </i>
    <i r="1">
      <x v="450"/>
    </i>
    <i>
      <x v="1328"/>
    </i>
    <i r="1">
      <x v="2888"/>
    </i>
    <i r="1">
      <x v="3775"/>
    </i>
    <i>
      <x v="1329"/>
    </i>
    <i r="1">
      <x v="3190"/>
    </i>
    <i>
      <x v="1330"/>
    </i>
    <i r="1">
      <x v="244"/>
    </i>
    <i>
      <x v="1331"/>
    </i>
    <i r="1">
      <x v="360"/>
    </i>
    <i>
      <x v="1332"/>
    </i>
    <i r="1">
      <x v="3925"/>
    </i>
    <i>
      <x v="1333"/>
    </i>
    <i r="1">
      <x v="492"/>
    </i>
    <i>
      <x v="1336"/>
    </i>
    <i r="1">
      <x v="2276"/>
    </i>
    <i r="1">
      <x v="2501"/>
    </i>
    <i>
      <x v="1338"/>
    </i>
    <i r="1">
      <x v="3835"/>
    </i>
    <i>
      <x v="1339"/>
    </i>
    <i r="1">
      <x v="2873"/>
    </i>
    <i r="1">
      <x v="2910"/>
    </i>
    <i>
      <x v="1340"/>
    </i>
    <i r="1">
      <x v="4246"/>
    </i>
    <i>
      <x v="1341"/>
    </i>
    <i r="1">
      <x v="2897"/>
    </i>
    <i r="1">
      <x v="3188"/>
    </i>
    <i r="1">
      <x v="3547"/>
    </i>
    <i>
      <x v="1342"/>
    </i>
    <i r="1">
      <x v="3549"/>
    </i>
    <i r="1">
      <x v="3934"/>
    </i>
    <i>
      <x v="1343"/>
    </i>
    <i r="1">
      <x v="4799"/>
    </i>
    <i>
      <x v="1344"/>
    </i>
    <i r="1">
      <x v="5085"/>
    </i>
    <i>
      <x v="1348"/>
    </i>
    <i r="1">
      <x v="2035"/>
    </i>
    <i>
      <x v="1349"/>
    </i>
    <i r="1">
      <x v="4820"/>
    </i>
    <i>
      <x v="1350"/>
    </i>
    <i r="1">
      <x v="3582"/>
    </i>
    <i r="1">
      <x v="4733"/>
    </i>
    <i>
      <x v="1352"/>
    </i>
    <i r="1">
      <x v="356"/>
    </i>
    <i r="1">
      <x v="4117"/>
    </i>
    <i>
      <x v="1353"/>
    </i>
    <i r="1">
      <x v="4970"/>
    </i>
    <i>
      <x v="1354"/>
    </i>
    <i r="1">
      <x v="3113"/>
    </i>
    <i r="1">
      <x v="4144"/>
    </i>
    <i>
      <x v="1356"/>
    </i>
    <i r="1">
      <x v="3591"/>
    </i>
    <i>
      <x v="1357"/>
    </i>
    <i r="1">
      <x v="2285"/>
    </i>
    <i>
      <x v="1361"/>
    </i>
    <i r="1">
      <x v="1068"/>
    </i>
    <i r="1">
      <x v="4065"/>
    </i>
    <i>
      <x v="1363"/>
    </i>
    <i r="1">
      <x v="4184"/>
    </i>
    <i>
      <x v="1364"/>
    </i>
    <i r="1">
      <x v="445"/>
    </i>
    <i r="1">
      <x v="3392"/>
    </i>
    <i>
      <x v="1368"/>
    </i>
    <i r="1">
      <x v="3869"/>
    </i>
    <i>
      <x v="1370"/>
    </i>
    <i r="1">
      <x v="3070"/>
    </i>
    <i r="1">
      <x v="3796"/>
    </i>
    <i>
      <x v="1371"/>
    </i>
    <i r="1">
      <x v="352"/>
    </i>
    <i>
      <x v="1372"/>
    </i>
    <i r="1">
      <x v="3846"/>
    </i>
    <i>
      <x v="1374"/>
    </i>
    <i r="1">
      <x v="5077"/>
    </i>
    <i>
      <x v="1375"/>
    </i>
    <i r="1">
      <x v="2907"/>
    </i>
    <i>
      <x v="1376"/>
    </i>
    <i r="1">
      <x v="2466"/>
    </i>
    <i>
      <x v="1377"/>
    </i>
    <i r="1">
      <x v="4761"/>
    </i>
    <i>
      <x v="1379"/>
    </i>
    <i r="1">
      <x v="3602"/>
    </i>
    <i>
      <x v="1382"/>
    </i>
    <i r="1">
      <x v="146"/>
    </i>
    <i>
      <x v="1383"/>
    </i>
    <i r="1">
      <x v="4021"/>
    </i>
    <i>
      <x v="1384"/>
    </i>
    <i r="1">
      <x v="2327"/>
    </i>
    <i>
      <x v="1387"/>
    </i>
    <i r="1">
      <x v="1214"/>
    </i>
    <i r="1">
      <x v="3615"/>
    </i>
    <i>
      <x v="1388"/>
    </i>
    <i r="1">
      <x v="3764"/>
    </i>
    <i r="1">
      <x v="3823"/>
    </i>
    <i r="1">
      <x v="5159"/>
    </i>
    <i>
      <x v="1389"/>
    </i>
    <i r="1">
      <x v="5162"/>
    </i>
    <i>
      <x v="1390"/>
    </i>
    <i r="1">
      <x v="238"/>
    </i>
    <i r="1">
      <x v="3832"/>
    </i>
    <i>
      <x v="1392"/>
    </i>
    <i r="1">
      <x v="709"/>
    </i>
    <i>
      <x v="1393"/>
    </i>
    <i r="1">
      <x v="4619"/>
    </i>
    <i>
      <x v="1394"/>
    </i>
    <i r="1">
      <x v="3886"/>
    </i>
    <i>
      <x v="1396"/>
    </i>
    <i r="1">
      <x v="2559"/>
    </i>
    <i>
      <x v="1397"/>
    </i>
    <i r="1">
      <x v="4247"/>
    </i>
    <i>
      <x v="1398"/>
    </i>
    <i r="1">
      <x v="5145"/>
    </i>
    <i>
      <x v="1399"/>
    </i>
    <i r="1">
      <x v="3176"/>
    </i>
    <i r="1">
      <x v="3419"/>
    </i>
    <i>
      <x v="1400"/>
    </i>
    <i r="1">
      <x v="4251"/>
    </i>
    <i>
      <x v="1401"/>
    </i>
    <i r="1">
      <x v="2699"/>
    </i>
    <i>
      <x v="1403"/>
    </i>
    <i r="1">
      <x v="2929"/>
    </i>
    <i r="1">
      <x v="4105"/>
    </i>
    <i>
      <x v="1404"/>
    </i>
    <i r="1">
      <x v="4090"/>
    </i>
    <i>
      <x v="1405"/>
    </i>
    <i r="1">
      <x v="3375"/>
    </i>
    <i r="1">
      <x v="3949"/>
    </i>
    <i>
      <x v="1407"/>
    </i>
    <i r="1">
      <x v="2483"/>
    </i>
    <i>
      <x v="1409"/>
    </i>
    <i r="1">
      <x v="2739"/>
    </i>
    <i>
      <x v="1410"/>
    </i>
    <i r="1">
      <x v="2939"/>
    </i>
    <i>
      <x v="1411"/>
    </i>
    <i r="1">
      <x v="4265"/>
    </i>
    <i>
      <x v="1412"/>
    </i>
    <i r="1">
      <x v="3857"/>
    </i>
    <i r="1">
      <x v="5157"/>
    </i>
    <i>
      <x v="1414"/>
    </i>
    <i r="1">
      <x v="2079"/>
    </i>
    <i>
      <x v="1415"/>
    </i>
    <i r="1">
      <x v="3858"/>
    </i>
    <i>
      <x v="1416"/>
    </i>
    <i r="1">
      <x v="478"/>
    </i>
    <i r="1">
      <x v="3919"/>
    </i>
    <i>
      <x v="1418"/>
    </i>
    <i r="1">
      <x v="3341"/>
    </i>
    <i>
      <x v="1419"/>
    </i>
    <i r="1">
      <x v="3676"/>
    </i>
    <i r="1">
      <x v="3872"/>
    </i>
    <i>
      <x v="1420"/>
    </i>
    <i r="1">
      <x v="4639"/>
    </i>
    <i>
      <x v="1421"/>
    </i>
    <i r="1">
      <x v="5082"/>
    </i>
    <i r="1">
      <x v="5224"/>
    </i>
    <i>
      <x v="1424"/>
    </i>
    <i r="1">
      <x v="339"/>
    </i>
    <i>
      <x v="1425"/>
    </i>
    <i r="1">
      <x v="4194"/>
    </i>
    <i>
      <x v="1426"/>
    </i>
    <i r="1">
      <x v="2754"/>
    </i>
    <i r="1">
      <x v="4981"/>
    </i>
    <i>
      <x v="1432"/>
    </i>
    <i r="1">
      <x v="1905"/>
    </i>
    <i>
      <x v="1435"/>
    </i>
    <i r="1">
      <x v="3898"/>
    </i>
    <i r="1">
      <x v="4107"/>
    </i>
    <i>
      <x v="1437"/>
    </i>
    <i r="1">
      <x v="4076"/>
    </i>
    <i>
      <x v="1438"/>
    </i>
    <i r="1">
      <x v="2349"/>
    </i>
    <i>
      <x v="1439"/>
    </i>
    <i r="1">
      <x v="3052"/>
    </i>
    <i>
      <x v="1440"/>
    </i>
    <i r="1">
      <x v="2518"/>
    </i>
    <i>
      <x v="1443"/>
    </i>
    <i r="1">
      <x v="2772"/>
    </i>
    <i>
      <x v="1448"/>
    </i>
    <i r="1">
      <x v="3015"/>
    </i>
    <i r="1">
      <x v="4024"/>
    </i>
    <i>
      <x v="1449"/>
    </i>
    <i r="1">
      <x v="3923"/>
    </i>
    <i>
      <x v="1450"/>
    </i>
    <i r="1">
      <x v="1223"/>
    </i>
    <i r="1">
      <x v="4263"/>
    </i>
    <i>
      <x v="1452"/>
    </i>
    <i r="1">
      <x v="3023"/>
    </i>
    <i>
      <x v="1454"/>
    </i>
    <i r="1">
      <x v="470"/>
    </i>
    <i>
      <x v="1456"/>
    </i>
    <i r="1">
      <x v="5375"/>
    </i>
    <i>
      <x v="1459"/>
    </i>
    <i r="1">
      <x v="2991"/>
    </i>
    <i>
      <x v="1461"/>
    </i>
    <i r="1">
      <x v="2375"/>
    </i>
    <i r="1">
      <x v="4034"/>
    </i>
    <i>
      <x v="1462"/>
    </i>
    <i r="1">
      <x v="4380"/>
    </i>
    <i>
      <x v="1463"/>
    </i>
    <i r="1">
      <x v="3809"/>
    </i>
    <i>
      <x v="1464"/>
    </i>
    <i r="1">
      <x v="2798"/>
    </i>
    <i r="1">
      <x v="4224"/>
    </i>
    <i>
      <x v="1465"/>
    </i>
    <i r="1">
      <x v="690"/>
    </i>
    <i r="1">
      <x v="3820"/>
    </i>
    <i>
      <x v="1466"/>
    </i>
    <i r="1">
      <x v="1960"/>
    </i>
    <i r="1">
      <x v="4011"/>
    </i>
    <i>
      <x v="1467"/>
    </i>
    <i r="1">
      <x v="4170"/>
    </i>
    <i>
      <x v="1468"/>
    </i>
    <i r="1">
      <x v="3047"/>
    </i>
    <i>
      <x v="1472"/>
    </i>
    <i r="1">
      <x v="4051"/>
    </i>
    <i>
      <x v="1473"/>
    </i>
    <i r="1">
      <x v="333"/>
    </i>
    <i>
      <x v="1474"/>
    </i>
    <i r="1">
      <x v="4276"/>
    </i>
    <i>
      <x v="1477"/>
    </i>
    <i r="1">
      <x v="467"/>
    </i>
    <i r="1">
      <x v="3291"/>
    </i>
    <i r="1">
      <x v="4234"/>
    </i>
    <i>
      <x v="1479"/>
    </i>
    <i r="1">
      <x v="465"/>
    </i>
    <i>
      <x v="1480"/>
    </i>
    <i r="1">
      <x v="2126"/>
    </i>
    <i r="1">
      <x v="4292"/>
    </i>
    <i>
      <x v="1483"/>
    </i>
    <i r="1">
      <x v="134"/>
    </i>
    <i>
      <x v="1485"/>
    </i>
    <i r="1">
      <x v="331"/>
    </i>
    <i r="1">
      <x v="3140"/>
    </i>
    <i>
      <x v="1486"/>
    </i>
    <i r="1">
      <x v="702"/>
    </i>
    <i>
      <x v="1487"/>
    </i>
    <i r="1">
      <x v="2659"/>
    </i>
    <i>
      <x v="1489"/>
    </i>
    <i r="1">
      <x v="4087"/>
    </i>
    <i>
      <x v="1490"/>
    </i>
    <i r="1">
      <x v="3255"/>
    </i>
    <i r="1">
      <x v="3477"/>
    </i>
    <i>
      <x v="1491"/>
    </i>
    <i r="1">
      <x v="3990"/>
    </i>
    <i>
      <x v="1492"/>
    </i>
    <i r="1">
      <x v="4576"/>
    </i>
    <i>
      <x v="1493"/>
    </i>
    <i r="1">
      <x v="2671"/>
    </i>
    <i>
      <x v="1494"/>
    </i>
    <i r="1">
      <x v="4550"/>
    </i>
    <i>
      <x v="1495"/>
    </i>
    <i r="1">
      <x v="3991"/>
    </i>
    <i r="1">
      <x v="4062"/>
    </i>
    <i>
      <x v="1496"/>
    </i>
    <i r="1">
      <x v="5430"/>
    </i>
    <i>
      <x v="1498"/>
    </i>
    <i r="1">
      <x v="4886"/>
    </i>
    <i r="1">
      <x v="4943"/>
    </i>
    <i>
      <x v="1499"/>
    </i>
    <i r="1">
      <x v="4469"/>
    </i>
    <i>
      <x v="1501"/>
    </i>
    <i r="1">
      <x v="3275"/>
    </i>
    <i>
      <x v="1502"/>
    </i>
    <i r="1">
      <x v="219"/>
    </i>
    <i>
      <x v="1503"/>
    </i>
    <i r="1">
      <x v="4145"/>
    </i>
    <i r="1">
      <x v="4239"/>
    </i>
    <i r="1">
      <x v="5514"/>
    </i>
    <i>
      <x v="1505"/>
    </i>
    <i r="1">
      <x v="4119"/>
    </i>
    <i>
      <x v="1507"/>
    </i>
    <i r="1">
      <x v="1948"/>
    </i>
    <i>
      <x v="1508"/>
    </i>
    <i r="1">
      <x v="499"/>
    </i>
    <i>
      <x v="1510"/>
    </i>
    <i r="1">
      <x v="3789"/>
    </i>
    <i>
      <x v="1511"/>
    </i>
    <i r="1">
      <x v="4740"/>
    </i>
    <i>
      <x v="1513"/>
    </i>
    <i r="1">
      <x v="1249"/>
    </i>
    <i>
      <x v="1514"/>
    </i>
    <i r="1">
      <x v="4257"/>
    </i>
    <i>
      <x v="1516"/>
    </i>
    <i r="1">
      <x v="497"/>
    </i>
    <i>
      <x v="1517"/>
    </i>
    <i r="1">
      <x v="3986"/>
    </i>
    <i>
      <x v="1520"/>
    </i>
    <i r="1">
      <x v="2415"/>
    </i>
    <i>
      <x v="1521"/>
    </i>
    <i r="1">
      <x v="4312"/>
    </i>
    <i>
      <x v="1522"/>
    </i>
    <i r="1">
      <x v="3455"/>
    </i>
    <i>
      <x v="1523"/>
    </i>
    <i r="1">
      <x v="4322"/>
    </i>
    <i>
      <x v="1524"/>
    </i>
    <i r="1">
      <x v="324"/>
    </i>
    <i>
      <x v="1525"/>
    </i>
    <i r="1">
      <x v="5562"/>
    </i>
    <i>
      <x v="1527"/>
    </i>
    <i r="1">
      <x v="4261"/>
    </i>
    <i r="1">
      <x v="4837"/>
    </i>
    <i>
      <x v="1530"/>
    </i>
    <i r="1">
      <x v="2876"/>
    </i>
    <i>
      <x v="1531"/>
    </i>
    <i r="1">
      <x v="4509"/>
    </i>
    <i>
      <x v="1532"/>
    </i>
    <i r="1">
      <x v="3917"/>
    </i>
    <i>
      <x v="1533"/>
    </i>
    <i r="1">
      <x v="3536"/>
    </i>
    <i>
      <x v="1534"/>
    </i>
    <i r="1">
      <x v="4209"/>
    </i>
    <i>
      <x v="1536"/>
    </i>
    <i r="1">
      <x v="3087"/>
    </i>
    <i r="1">
      <x v="4341"/>
    </i>
    <i r="1">
      <x v="4493"/>
    </i>
    <i>
      <x v="1537"/>
    </i>
    <i r="1">
      <x v="4599"/>
    </i>
    <i r="1">
      <x v="5652"/>
    </i>
    <i>
      <x v="1541"/>
    </i>
    <i r="1">
      <x v="459"/>
    </i>
    <i>
      <x v="1543"/>
    </i>
    <i r="1">
      <x v="458"/>
    </i>
    <i>
      <x v="1544"/>
    </i>
    <i r="1">
      <x v="5622"/>
    </i>
    <i>
      <x v="1548"/>
    </i>
    <i r="1">
      <x v="4544"/>
    </i>
    <i>
      <x v="1549"/>
    </i>
    <i r="1">
      <x v="2440"/>
    </i>
    <i>
      <x v="1550"/>
    </i>
    <i r="1">
      <x v="1975"/>
    </i>
    <i>
      <x v="1552"/>
    </i>
    <i r="1">
      <x v="3151"/>
    </i>
    <i>
      <x v="1553"/>
    </i>
    <i r="1">
      <x v="2019"/>
    </i>
    <i r="1">
      <x v="3554"/>
    </i>
    <i>
      <x v="1555"/>
    </i>
    <i r="1">
      <x v="4168"/>
    </i>
    <i>
      <x v="1556"/>
    </i>
    <i r="1">
      <x v="460"/>
    </i>
    <i>
      <x v="1557"/>
    </i>
    <i r="1">
      <x v="3503"/>
    </i>
    <i r="1">
      <x v="4442"/>
    </i>
    <i r="1">
      <x v="4565"/>
    </i>
    <i>
      <x v="1558"/>
    </i>
    <i r="1">
      <x v="2736"/>
    </i>
    <i>
      <x v="1559"/>
    </i>
    <i r="1">
      <x v="1265"/>
    </i>
    <i r="1">
      <x v="3897"/>
    </i>
    <i>
      <x v="1561"/>
    </i>
    <i r="1">
      <x v="5122"/>
    </i>
    <i>
      <x v="1562"/>
    </i>
    <i r="1">
      <x v="3561"/>
    </i>
    <i r="1">
      <x v="4583"/>
    </i>
    <i>
      <x v="1563"/>
    </i>
    <i r="1">
      <x v="4853"/>
    </i>
    <i>
      <x v="1564"/>
    </i>
    <i r="1">
      <x v="2436"/>
    </i>
    <i r="1">
      <x v="4959"/>
    </i>
    <i>
      <x v="1566"/>
    </i>
    <i r="1">
      <x v="2912"/>
    </i>
    <i r="1">
      <x v="4479"/>
    </i>
    <i>
      <x v="1568"/>
    </i>
    <i r="1">
      <x v="4404"/>
    </i>
    <i>
      <x v="1569"/>
    </i>
    <i r="1">
      <x v="4679"/>
    </i>
    <i r="1">
      <x v="5170"/>
    </i>
    <i>
      <x v="1572"/>
    </i>
    <i r="1">
      <x v="3981"/>
    </i>
    <i>
      <x v="1573"/>
    </i>
    <i r="1">
      <x v="4075"/>
    </i>
    <i>
      <x v="1575"/>
    </i>
    <i r="1">
      <x v="4202"/>
    </i>
    <i>
      <x v="1577"/>
    </i>
    <i r="1">
      <x v="320"/>
    </i>
    <i>
      <x v="1579"/>
    </i>
    <i r="1">
      <x v="691"/>
    </i>
    <i>
      <x v="1580"/>
    </i>
    <i r="1">
      <x v="3167"/>
    </i>
    <i>
      <x v="1583"/>
    </i>
    <i r="1">
      <x v="689"/>
    </i>
    <i r="1">
      <x v="5526"/>
    </i>
    <i>
      <x v="1585"/>
    </i>
    <i r="1">
      <x v="4586"/>
    </i>
    <i r="1">
      <x v="5729"/>
    </i>
    <i>
      <x v="1586"/>
    </i>
    <i r="1">
      <x v="3157"/>
    </i>
    <i>
      <x v="1588"/>
    </i>
    <i r="1">
      <x v="4252"/>
    </i>
    <i>
      <x v="1589"/>
    </i>
    <i r="1">
      <x v="4652"/>
    </i>
    <i>
      <x v="1591"/>
    </i>
    <i r="1">
      <x v="3144"/>
    </i>
    <i>
      <x v="1592"/>
    </i>
    <i r="1">
      <x v="2457"/>
    </i>
    <i>
      <x v="1593"/>
    </i>
    <i r="1">
      <x v="1270"/>
    </i>
    <i>
      <x v="1594"/>
    </i>
    <i r="1">
      <x v="4229"/>
    </i>
    <i r="1">
      <x v="4446"/>
    </i>
    <i>
      <x v="1596"/>
    </i>
    <i r="1">
      <x v="4463"/>
    </i>
    <i>
      <x v="1597"/>
    </i>
    <i r="1">
      <x v="4540"/>
    </i>
    <i>
      <x v="1598"/>
    </i>
    <i r="1">
      <x v="489"/>
    </i>
    <i r="1">
      <x v="3757"/>
    </i>
    <i>
      <x v="1600"/>
    </i>
    <i r="1">
      <x v="3209"/>
    </i>
    <i r="1">
      <x v="4294"/>
    </i>
    <i>
      <x v="1602"/>
    </i>
    <i r="1">
      <x v="3620"/>
    </i>
    <i>
      <x v="1603"/>
    </i>
    <i r="1">
      <x v="317"/>
    </i>
    <i r="1">
      <x v="2201"/>
    </i>
    <i r="1">
      <x v="5713"/>
    </i>
    <i>
      <x v="1604"/>
    </i>
    <i r="1">
      <x v="5760"/>
    </i>
    <i>
      <x v="1606"/>
    </i>
    <i r="1">
      <x v="3444"/>
    </i>
    <i>
      <x v="1609"/>
    </i>
    <i r="1">
      <x v="4484"/>
    </i>
    <i>
      <x v="1610"/>
    </i>
    <i r="1">
      <x v="2540"/>
    </i>
    <i r="1">
      <x v="3625"/>
    </i>
    <i r="1">
      <x v="4037"/>
    </i>
    <i>
      <x v="1611"/>
    </i>
    <i r="1">
      <x v="4318"/>
    </i>
    <i>
      <x v="1612"/>
    </i>
    <i r="1">
      <x v="3436"/>
    </i>
    <i r="1">
      <x v="4537"/>
    </i>
    <i>
      <x v="1613"/>
    </i>
    <i r="1">
      <x v="2049"/>
    </i>
    <i>
      <x v="1614"/>
    </i>
    <i r="1">
      <x v="206"/>
    </i>
    <i r="1">
      <x v="3172"/>
    </i>
    <i>
      <x v="1615"/>
    </i>
    <i r="1">
      <x v="418"/>
    </i>
    <i>
      <x v="1616"/>
    </i>
    <i r="1">
      <x v="4044"/>
    </i>
    <i>
      <x v="1619"/>
    </i>
    <i r="1">
      <x v="5300"/>
    </i>
    <i>
      <x v="1621"/>
    </i>
    <i r="1">
      <x v="3635"/>
    </i>
    <i>
      <x v="1622"/>
    </i>
    <i r="1">
      <x v="2800"/>
    </i>
    <i r="1">
      <x v="4211"/>
    </i>
    <i r="1">
      <x v="5636"/>
    </i>
    <i>
      <x v="1624"/>
    </i>
    <i r="1">
      <x v="451"/>
    </i>
    <i r="1">
      <x v="4898"/>
    </i>
    <i>
      <x v="1625"/>
    </i>
    <i r="1">
      <x v="3799"/>
    </i>
    <i r="1">
      <x v="4711"/>
    </i>
    <i>
      <x v="1626"/>
    </i>
    <i r="1">
      <x v="2068"/>
    </i>
    <i>
      <x v="1627"/>
    </i>
    <i r="1">
      <x v="4603"/>
    </i>
    <i>
      <x v="1629"/>
    </i>
    <i r="1">
      <x v="4175"/>
    </i>
    <i>
      <x v="1631"/>
    </i>
    <i r="1">
      <x v="3452"/>
    </i>
    <i>
      <x v="1634"/>
    </i>
    <i r="1">
      <x v="2022"/>
    </i>
    <i>
      <x v="1637"/>
    </i>
    <i r="1">
      <x v="313"/>
    </i>
    <i>
      <x v="1638"/>
    </i>
    <i r="1">
      <x v="4358"/>
    </i>
    <i>
      <x v="1639"/>
    </i>
    <i r="1">
      <x v="4040"/>
    </i>
    <i>
      <x v="1641"/>
    </i>
    <i r="1">
      <x v="3829"/>
    </i>
    <i>
      <x v="1642"/>
    </i>
    <i r="1">
      <x v="4241"/>
    </i>
    <i>
      <x v="1643"/>
    </i>
    <i r="1">
      <x v="4647"/>
    </i>
    <i>
      <x v="1645"/>
    </i>
    <i r="1">
      <x v="203"/>
    </i>
    <i>
      <x v="1647"/>
    </i>
    <i r="1">
      <x v="5795"/>
    </i>
    <i>
      <x v="1649"/>
    </i>
    <i r="1">
      <x v="3443"/>
    </i>
    <i r="1">
      <x v="4571"/>
    </i>
    <i>
      <x v="1650"/>
    </i>
    <i r="1">
      <x v="4029"/>
    </i>
    <i>
      <x v="1651"/>
    </i>
    <i r="1">
      <x v="4351"/>
    </i>
    <i r="1">
      <x v="5573"/>
    </i>
    <i>
      <x v="1652"/>
    </i>
    <i r="1">
      <x v="5666"/>
    </i>
    <i>
      <x v="1653"/>
    </i>
    <i r="1">
      <x v="4390"/>
    </i>
    <i>
      <x v="1655"/>
    </i>
    <i r="1">
      <x v="4413"/>
    </i>
    <i>
      <x v="1656"/>
    </i>
    <i r="1">
      <x v="4560"/>
    </i>
    <i>
      <x v="1657"/>
    </i>
    <i r="1">
      <x v="2838"/>
    </i>
    <i r="1">
      <x v="4007"/>
    </i>
    <i>
      <x v="1659"/>
    </i>
    <i r="1">
      <x v="3751"/>
    </i>
    <i>
      <x v="1660"/>
    </i>
    <i r="1">
      <x v="446"/>
    </i>
    <i>
      <x v="1661"/>
    </i>
    <i r="1">
      <x v="2085"/>
    </i>
    <i>
      <x v="1663"/>
    </i>
    <i r="1">
      <x v="2982"/>
    </i>
    <i>
      <x v="1664"/>
    </i>
    <i r="1">
      <x v="4654"/>
    </i>
    <i r="1">
      <x v="5645"/>
    </i>
    <i>
      <x v="1665"/>
    </i>
    <i r="1">
      <x v="4976"/>
    </i>
    <i>
      <x v="1667"/>
    </i>
    <i r="1">
      <x v="4519"/>
    </i>
    <i>
      <x v="1668"/>
    </i>
    <i r="1">
      <x v="4587"/>
    </i>
    <i>
      <x v="1669"/>
    </i>
    <i r="1">
      <x v="4387"/>
    </i>
    <i r="1">
      <x v="4441"/>
    </i>
    <i>
      <x v="1671"/>
    </i>
    <i r="1">
      <x v="4286"/>
    </i>
    <i>
      <x v="1672"/>
    </i>
    <i r="1">
      <x v="4827"/>
    </i>
    <i>
      <x v="1673"/>
    </i>
    <i r="1">
      <x v="4283"/>
    </i>
    <i>
      <x v="1674"/>
    </i>
    <i r="1">
      <x v="3586"/>
    </i>
    <i>
      <x v="1675"/>
    </i>
    <i r="1">
      <x v="3270"/>
    </i>
    <i>
      <x v="1677"/>
    </i>
    <i r="1">
      <x v="2047"/>
    </i>
    <i r="1">
      <x v="3310"/>
    </i>
    <i>
      <x v="1678"/>
    </i>
    <i r="1">
      <x v="4535"/>
    </i>
    <i>
      <x v="1679"/>
    </i>
    <i r="1">
      <x v="1448"/>
    </i>
    <i>
      <x v="1681"/>
    </i>
    <i r="1">
      <x v="197"/>
    </i>
    <i>
      <x v="1683"/>
    </i>
    <i r="1">
      <x v="3280"/>
    </i>
    <i r="1">
      <x v="5052"/>
    </i>
    <i>
      <x v="1684"/>
    </i>
    <i r="1">
      <x v="3692"/>
    </i>
    <i r="1">
      <x v="4698"/>
    </i>
    <i>
      <x v="1685"/>
    </i>
    <i r="1">
      <x v="3483"/>
    </i>
    <i r="1">
      <x v="3943"/>
    </i>
    <i>
      <x v="1686"/>
    </i>
    <i r="1">
      <x v="4541"/>
    </i>
    <i>
      <x v="1690"/>
    </i>
    <i r="1">
      <x v="5618"/>
    </i>
    <i>
      <x v="1693"/>
    </i>
    <i r="1">
      <x v="4767"/>
    </i>
    <i>
      <x v="1694"/>
    </i>
    <i r="1">
      <x v="5740"/>
    </i>
    <i>
      <x v="1695"/>
    </i>
    <i r="1">
      <x v="3702"/>
    </i>
    <i>
      <x v="1697"/>
    </i>
    <i r="1">
      <x v="3771"/>
    </i>
    <i>
      <x v="1700"/>
    </i>
    <i r="1">
      <x v="4126"/>
    </i>
    <i r="1">
      <x v="4655"/>
    </i>
    <i>
      <x v="1701"/>
    </i>
    <i r="1">
      <x v="3720"/>
    </i>
    <i r="1">
      <x v="4288"/>
    </i>
    <i>
      <x v="1702"/>
    </i>
    <i r="1">
      <x v="4445"/>
    </i>
    <i r="1">
      <x v="4546"/>
    </i>
    <i r="1">
      <x v="5377"/>
    </i>
    <i>
      <x v="1703"/>
    </i>
    <i r="1">
      <x v="4328"/>
    </i>
    <i>
      <x v="1704"/>
    </i>
    <i r="1">
      <x v="4511"/>
    </i>
    <i>
      <x v="1705"/>
    </i>
    <i r="1">
      <x v="2268"/>
    </i>
    <i>
      <x v="1706"/>
    </i>
    <i r="1">
      <x v="4346"/>
    </i>
    <i>
      <x v="1707"/>
    </i>
    <i r="1">
      <x v="4466"/>
    </i>
    <i r="1">
      <x v="5471"/>
    </i>
    <i>
      <x v="1708"/>
    </i>
    <i r="1">
      <x v="5925"/>
    </i>
    <i>
      <x v="1710"/>
    </i>
    <i r="1">
      <x v="3721"/>
    </i>
    <i>
      <x v="1711"/>
    </i>
    <i r="1">
      <x v="4912"/>
    </i>
    <i>
      <x v="1712"/>
    </i>
    <i r="1">
      <x v="4423"/>
    </i>
    <i>
      <x v="1713"/>
    </i>
    <i r="1">
      <x v="4426"/>
    </i>
    <i>
      <x v="1715"/>
    </i>
    <i r="1">
      <x v="192"/>
    </i>
    <i>
      <x v="1716"/>
    </i>
    <i r="1">
      <x v="1469"/>
    </i>
    <i>
      <x v="1718"/>
    </i>
    <i r="1">
      <x v="5566"/>
    </i>
    <i>
      <x v="1720"/>
    </i>
    <i r="1">
      <x v="1464"/>
    </i>
    <i>
      <x v="1722"/>
    </i>
    <i r="1">
      <x v="2071"/>
    </i>
    <i r="1">
      <x v="4928"/>
    </i>
    <i r="1">
      <x v="5978"/>
    </i>
    <i>
      <x v="1723"/>
    </i>
    <i r="1">
      <x v="468"/>
    </i>
    <i>
      <x v="1725"/>
    </i>
    <i r="1">
      <x v="672"/>
    </i>
    <i r="1">
      <x v="4638"/>
    </i>
    <i>
      <x v="1727"/>
    </i>
    <i r="1">
      <x v="4106"/>
    </i>
    <i>
      <x v="1729"/>
    </i>
    <i r="1">
      <x v="4947"/>
    </i>
    <i>
      <x v="1731"/>
    </i>
    <i r="1">
      <x v="4826"/>
    </i>
    <i>
      <x v="1732"/>
    </i>
    <i r="1">
      <x v="5973"/>
    </i>
    <i>
      <x v="1735"/>
    </i>
    <i r="1">
      <x v="5874"/>
    </i>
    <i>
      <x v="1736"/>
    </i>
    <i r="1">
      <x v="4556"/>
    </i>
    <i>
      <x v="1737"/>
    </i>
    <i r="1">
      <x v="5591"/>
    </i>
    <i>
      <x v="1738"/>
    </i>
    <i r="1">
      <x v="5165"/>
    </i>
    <i r="1">
      <x v="5422"/>
    </i>
    <i>
      <x v="1740"/>
    </i>
    <i r="1">
      <x v="4487"/>
    </i>
    <i>
      <x v="1742"/>
    </i>
    <i r="1">
      <x v="3362"/>
    </i>
    <i>
      <x v="1744"/>
    </i>
    <i r="1">
      <x v="2568"/>
    </i>
    <i r="1">
      <x v="4490"/>
    </i>
    <i r="1">
      <x v="4936"/>
    </i>
    <i>
      <x v="1745"/>
    </i>
    <i r="1">
      <x v="3955"/>
    </i>
    <i>
      <x v="1746"/>
    </i>
    <i r="1">
      <x v="3345"/>
    </i>
    <i r="1">
      <x v="3391"/>
    </i>
    <i r="1">
      <x v="5944"/>
    </i>
    <i>
      <x v="1748"/>
    </i>
    <i r="1">
      <x v="5775"/>
    </i>
    <i>
      <x v="1749"/>
    </i>
    <i r="1">
      <x v="677"/>
    </i>
    <i>
      <x v="1750"/>
    </i>
    <i r="1">
      <x v="4595"/>
    </i>
    <i r="1">
      <x v="4710"/>
    </i>
    <i>
      <x v="1751"/>
    </i>
    <i r="1">
      <x v="3051"/>
    </i>
    <i r="1">
      <x v="4601"/>
    </i>
    <i>
      <x v="1753"/>
    </i>
    <i r="1">
      <x v="1471"/>
    </i>
    <i r="1">
      <x v="4502"/>
    </i>
    <i r="1">
      <x v="5118"/>
    </i>
    <i>
      <x v="1754"/>
    </i>
    <i r="1">
      <x v="671"/>
    </i>
    <i>
      <x v="1755"/>
    </i>
    <i r="1">
      <x v="2914"/>
    </i>
    <i>
      <x v="1756"/>
    </i>
    <i r="1">
      <x v="5987"/>
    </i>
    <i r="1">
      <x v="6053"/>
    </i>
    <i>
      <x v="1757"/>
    </i>
    <i r="1">
      <x v="3463"/>
    </i>
    <i>
      <x v="1758"/>
    </i>
    <i r="1">
      <x v="4693"/>
    </i>
    <i>
      <x v="1759"/>
    </i>
    <i r="1">
      <x v="4569"/>
    </i>
    <i r="1">
      <x v="6014"/>
    </i>
    <i>
      <x v="1761"/>
    </i>
    <i r="1">
      <x v="4160"/>
    </i>
    <i>
      <x v="1762"/>
    </i>
    <i r="1">
      <x v="3468"/>
    </i>
    <i r="1">
      <x v="5851"/>
    </i>
    <i>
      <x v="1765"/>
    </i>
    <i r="1">
      <x v="3703"/>
    </i>
    <i>
      <x v="1766"/>
    </i>
    <i r="1">
      <x v="3626"/>
    </i>
    <i>
      <x v="1770"/>
    </i>
    <i r="1">
      <x v="4796"/>
    </i>
    <i>
      <x v="1771"/>
    </i>
    <i r="1">
      <x v="6081"/>
    </i>
    <i>
      <x v="1772"/>
    </i>
    <i r="1">
      <x v="5860"/>
    </i>
    <i>
      <x v="1775"/>
    </i>
    <i r="1">
      <x v="5060"/>
    </i>
    <i>
      <x v="1777"/>
    </i>
    <i r="1">
      <x v="2101"/>
    </i>
    <i>
      <x v="1778"/>
    </i>
    <i r="1">
      <x v="2110"/>
    </i>
    <i r="1">
      <x v="3109"/>
    </i>
    <i>
      <x v="1779"/>
    </i>
    <i r="1">
      <x v="2114"/>
    </i>
    <i r="1">
      <x v="4663"/>
    </i>
    <i>
      <x v="1780"/>
    </i>
    <i r="1">
      <x v="3636"/>
    </i>
    <i>
      <x v="1782"/>
    </i>
    <i r="1">
      <x v="6054"/>
    </i>
    <i>
      <x v="1783"/>
    </i>
    <i r="1">
      <x v="3838"/>
    </i>
    <i r="1">
      <x v="4764"/>
    </i>
    <i>
      <x v="1784"/>
    </i>
    <i r="1">
      <x v="4953"/>
    </i>
    <i>
      <x v="1785"/>
    </i>
    <i r="1">
      <x v="4998"/>
    </i>
    <i>
      <x v="1788"/>
    </i>
    <i r="1">
      <x v="4567"/>
    </i>
    <i r="1">
      <x v="5444"/>
    </i>
    <i>
      <x v="1790"/>
    </i>
    <i r="1">
      <x v="6015"/>
    </i>
    <i>
      <x v="1791"/>
    </i>
    <i r="1">
      <x v="5301"/>
    </i>
    <i>
      <x v="1792"/>
    </i>
    <i r="1">
      <x v="4443"/>
    </i>
    <i r="1">
      <x v="4624"/>
    </i>
    <i>
      <x v="1794"/>
    </i>
    <i r="1">
      <x v="3844"/>
    </i>
    <i>
      <x v="1795"/>
    </i>
    <i r="1">
      <x v="1334"/>
    </i>
    <i r="1">
      <x v="4935"/>
    </i>
    <i>
      <x v="1796"/>
    </i>
    <i r="1">
      <x v="4667"/>
    </i>
    <i>
      <x v="1800"/>
    </i>
    <i r="1">
      <x v="3509"/>
    </i>
    <i r="1">
      <x v="4339"/>
    </i>
    <i>
      <x v="1801"/>
    </i>
    <i r="1">
      <x v="4753"/>
    </i>
    <i>
      <x v="1803"/>
    </i>
    <i r="1">
      <x v="3867"/>
    </i>
    <i r="1">
      <x v="4964"/>
    </i>
    <i>
      <x v="1804"/>
    </i>
    <i r="1">
      <x v="2338"/>
    </i>
    <i r="1">
      <x v="3511"/>
    </i>
    <i>
      <x v="1805"/>
    </i>
    <i r="1">
      <x v="183"/>
    </i>
    <i r="1">
      <x v="4264"/>
    </i>
    <i r="1">
      <x v="4807"/>
    </i>
    <i>
      <x v="1806"/>
    </i>
    <i r="1">
      <x v="6115"/>
    </i>
    <i>
      <x v="1807"/>
    </i>
    <i r="1">
      <x v="4706"/>
    </i>
    <i>
      <x v="1809"/>
    </i>
    <i r="1">
      <x v="4477"/>
    </i>
    <i r="1">
      <x v="4880"/>
    </i>
    <i>
      <x v="1810"/>
    </i>
    <i r="1">
      <x v="4232"/>
    </i>
    <i r="1">
      <x v="5950"/>
    </i>
    <i>
      <x v="1811"/>
    </i>
    <i r="1">
      <x v="2168"/>
    </i>
    <i r="1">
      <x v="2620"/>
    </i>
    <i r="1">
      <x v="2639"/>
    </i>
    <i>
      <x v="1812"/>
    </i>
    <i r="1">
      <x v="4613"/>
    </i>
    <i r="1">
      <x v="6118"/>
    </i>
    <i>
      <x v="1813"/>
    </i>
    <i r="1">
      <x v="3958"/>
    </i>
    <i>
      <x v="1814"/>
    </i>
    <i r="1">
      <x v="4204"/>
    </i>
    <i>
      <x v="1816"/>
    </i>
    <i r="1">
      <x v="5921"/>
    </i>
    <i>
      <x v="1817"/>
    </i>
    <i r="1">
      <x v="3876"/>
    </i>
    <i r="1">
      <x v="4532"/>
    </i>
    <i r="1">
      <x v="5912"/>
    </i>
    <i>
      <x v="1818"/>
    </i>
    <i r="1">
      <x v="102"/>
    </i>
    <i r="1">
      <x v="3874"/>
    </i>
    <i>
      <x v="1819"/>
    </i>
    <i r="1">
      <x v="4942"/>
    </i>
    <i r="1">
      <x v="6133"/>
    </i>
    <i>
      <x v="1821"/>
    </i>
    <i r="1">
      <x v="3457"/>
    </i>
    <i>
      <x v="1822"/>
    </i>
    <i r="1">
      <x v="4069"/>
    </i>
    <i r="1">
      <x v="4708"/>
    </i>
    <i r="1">
      <x v="5093"/>
    </i>
    <i>
      <x v="1823"/>
    </i>
    <i r="1">
      <x v="3781"/>
    </i>
    <i r="1">
      <x v="4798"/>
    </i>
    <i>
      <x v="1824"/>
    </i>
    <i r="1">
      <x v="4929"/>
    </i>
    <i>
      <x v="1825"/>
    </i>
    <i r="1">
      <x v="99"/>
    </i>
    <i r="1">
      <x v="2128"/>
    </i>
    <i>
      <x v="1827"/>
    </i>
    <i r="1">
      <x v="5605"/>
    </i>
    <i>
      <x v="1830"/>
    </i>
    <i r="1">
      <x v="289"/>
    </i>
    <i>
      <x v="1831"/>
    </i>
    <i r="1">
      <x v="4563"/>
    </i>
    <i>
      <x v="1834"/>
    </i>
    <i r="1">
      <x v="4944"/>
    </i>
    <i>
      <x v="1835"/>
    </i>
    <i r="1">
      <x v="3903"/>
    </i>
    <i r="1">
      <x v="4503"/>
    </i>
    <i>
      <x v="1836"/>
    </i>
    <i r="1">
      <x v="3901"/>
    </i>
    <i r="1">
      <x v="5891"/>
    </i>
    <i r="1">
      <x v="5947"/>
    </i>
    <i>
      <x v="1837"/>
    </i>
    <i r="1">
      <x v="431"/>
    </i>
    <i>
      <x v="1839"/>
    </i>
    <i r="1">
      <x v="5054"/>
    </i>
    <i>
      <x v="1840"/>
    </i>
    <i r="1">
      <x v="4582"/>
    </i>
    <i>
      <x v="1841"/>
    </i>
    <i r="1">
      <x v="3808"/>
    </i>
    <i>
      <x v="1842"/>
    </i>
    <i r="1">
      <x v="2641"/>
    </i>
    <i>
      <x v="1843"/>
    </i>
    <i r="1">
      <x v="4974"/>
    </i>
    <i>
      <x v="1848"/>
    </i>
    <i r="1">
      <x v="4686"/>
    </i>
    <i>
      <x v="1849"/>
    </i>
    <i r="1">
      <x v="5065"/>
    </i>
    <i>
      <x v="1850"/>
    </i>
    <i r="1">
      <x v="2688"/>
    </i>
    <i>
      <x v="1851"/>
    </i>
    <i r="1">
      <x v="454"/>
    </i>
    <i>
      <x v="1852"/>
    </i>
    <i r="1">
      <x v="4300"/>
    </i>
    <i r="1">
      <x v="5427"/>
    </i>
    <i>
      <x v="1853"/>
    </i>
    <i r="1">
      <x v="4115"/>
    </i>
    <i r="1">
      <x v="4785"/>
    </i>
    <i>
      <x v="1854"/>
    </i>
    <i r="1">
      <x v="2756"/>
    </i>
    <i>
      <x v="1855"/>
    </i>
    <i r="1">
      <x v="3001"/>
    </i>
    <i r="1">
      <x v="4770"/>
    </i>
    <i r="1">
      <x v="5124"/>
    </i>
    <i>
      <x v="1856"/>
    </i>
    <i r="1">
      <x v="4930"/>
    </i>
    <i>
      <x v="1857"/>
    </i>
    <i r="1">
      <x v="3924"/>
    </i>
    <i>
      <x v="1860"/>
    </i>
    <i r="1">
      <x v="388"/>
    </i>
    <i>
      <x v="1862"/>
    </i>
    <i r="1">
      <x v="282"/>
    </i>
    <i r="1">
      <x v="5509"/>
    </i>
    <i>
      <x v="1864"/>
    </i>
    <i r="1">
      <x v="2920"/>
    </i>
    <i>
      <x v="1865"/>
    </i>
    <i r="1">
      <x v="5963"/>
    </i>
    <i>
      <x v="1866"/>
    </i>
    <i r="1">
      <x v="4720"/>
    </i>
    <i r="1">
      <x v="4914"/>
    </i>
    <i>
      <x v="1869"/>
    </i>
    <i r="1">
      <x v="660"/>
    </i>
    <i r="1">
      <x v="5116"/>
    </i>
    <i>
      <x v="1870"/>
    </i>
    <i r="1">
      <x v="4041"/>
    </i>
    <i>
      <x v="1873"/>
    </i>
    <i r="1">
      <x v="3481"/>
    </i>
    <i r="1">
      <x v="6101"/>
    </i>
    <i>
      <x v="1874"/>
    </i>
    <i r="1">
      <x v="4802"/>
    </i>
    <i>
      <x v="1875"/>
    </i>
    <i r="1">
      <x v="2706"/>
    </i>
    <i r="1">
      <x v="4462"/>
    </i>
    <i r="1">
      <x v="4941"/>
    </i>
    <i>
      <x v="1877"/>
    </i>
    <i r="1">
      <x v="5262"/>
    </i>
    <i>
      <x v="1878"/>
    </i>
    <i r="1">
      <x v="5835"/>
    </i>
    <i>
      <x v="1880"/>
    </i>
    <i r="1">
      <x v="5320"/>
    </i>
    <i>
      <x v="1882"/>
    </i>
    <i r="1">
      <x v="5068"/>
    </i>
    <i>
      <x v="1884"/>
    </i>
    <i r="1">
      <x v="383"/>
    </i>
    <i r="1">
      <x v="5356"/>
    </i>
    <i>
      <x v="1885"/>
    </i>
    <i r="1">
      <x v="5071"/>
    </i>
    <i>
      <x v="1886"/>
    </i>
    <i r="1">
      <x v="3959"/>
    </i>
    <i r="1">
      <x v="4860"/>
    </i>
    <i>
      <x v="1887"/>
    </i>
    <i r="1">
      <x v="3756"/>
    </i>
    <i>
      <x v="1888"/>
    </i>
    <i r="1">
      <x v="1505"/>
    </i>
    <i r="1">
      <x v="5339"/>
    </i>
    <i>
      <x v="1889"/>
    </i>
    <i r="1">
      <x v="666"/>
    </i>
    <i>
      <x v="1890"/>
    </i>
    <i r="1">
      <x v="4324"/>
    </i>
    <i>
      <x v="1891"/>
    </i>
    <i r="1">
      <x v="1364"/>
    </i>
    <i>
      <x v="1893"/>
    </i>
    <i r="1">
      <x v="2214"/>
    </i>
    <i>
      <x v="1894"/>
    </i>
    <i r="1">
      <x v="1129"/>
    </i>
    <i r="1">
      <x v="4870"/>
    </i>
    <i>
      <x v="1895"/>
    </i>
    <i r="1">
      <x v="4874"/>
    </i>
    <i r="1">
      <x v="5105"/>
    </i>
    <i>
      <x v="1896"/>
    </i>
    <i r="1">
      <x v="1137"/>
    </i>
    <i r="1">
      <x v="3491"/>
    </i>
    <i>
      <x v="1898"/>
    </i>
    <i r="1">
      <x v="4768"/>
    </i>
    <i>
      <x v="1899"/>
    </i>
    <i r="1">
      <x v="4416"/>
    </i>
    <i r="1">
      <x v="4847"/>
    </i>
    <i r="1">
      <x v="5104"/>
    </i>
    <i>
      <x v="1901"/>
    </i>
    <i r="1">
      <x v="5225"/>
    </i>
    <i>
      <x v="1902"/>
    </i>
    <i r="1">
      <x v="3611"/>
    </i>
    <i r="1">
      <x v="4881"/>
    </i>
    <i>
      <x v="1903"/>
    </i>
    <i r="1">
      <x v="5009"/>
    </i>
    <i>
      <x v="1904"/>
    </i>
    <i r="1">
      <x v="2803"/>
    </i>
    <i r="1">
      <x v="5204"/>
    </i>
    <i>
      <x v="1905"/>
    </i>
    <i r="1">
      <x v="4895"/>
    </i>
    <i>
      <x v="1907"/>
    </i>
    <i r="1">
      <x v="3276"/>
    </i>
    <i>
      <x v="1908"/>
    </i>
    <i r="1">
      <x v="1520"/>
    </i>
    <i>
      <x v="1909"/>
    </i>
    <i r="1">
      <x v="4201"/>
    </i>
    <i>
      <x v="1911"/>
    </i>
    <i r="1">
      <x v="3250"/>
    </i>
    <i r="1">
      <x v="4197"/>
    </i>
    <i r="1">
      <x v="5153"/>
    </i>
    <i>
      <x v="1912"/>
    </i>
    <i r="1">
      <x v="6104"/>
    </i>
    <i>
      <x v="1913"/>
    </i>
    <i r="1">
      <x v="5152"/>
    </i>
    <i>
      <x v="1914"/>
    </i>
    <i r="1">
      <x v="4910"/>
    </i>
    <i r="1">
      <x v="4932"/>
    </i>
    <i r="1">
      <x v="5700"/>
    </i>
    <i>
      <x v="1915"/>
    </i>
    <i r="1">
      <x v="4210"/>
    </i>
    <i r="1">
      <x v="4719"/>
    </i>
    <i>
      <x v="1916"/>
    </i>
    <i r="1">
      <x v="5233"/>
    </i>
    <i>
      <x v="1917"/>
    </i>
    <i r="1">
      <x v="275"/>
    </i>
    <i>
      <x v="1918"/>
    </i>
    <i r="1">
      <x v="6227"/>
    </i>
    <i>
      <x v="1919"/>
    </i>
    <i r="1">
      <x v="4525"/>
    </i>
    <i r="1">
      <x v="5043"/>
    </i>
    <i>
      <x v="1920"/>
    </i>
    <i r="1">
      <x v="5047"/>
    </i>
    <i>
      <x v="1921"/>
    </i>
    <i r="1">
      <x v="1366"/>
    </i>
    <i>
      <x v="1922"/>
    </i>
    <i r="1">
      <x v="274"/>
    </i>
    <i>
      <x v="1924"/>
    </i>
    <i r="1">
      <x v="93"/>
    </i>
    <i>
      <x v="1927"/>
    </i>
    <i r="1">
      <x v="165"/>
    </i>
    <i r="1">
      <x v="4729"/>
    </i>
    <i>
      <x v="1928"/>
    </i>
    <i r="1">
      <x v="5242"/>
    </i>
    <i>
      <x v="1930"/>
    </i>
    <i r="1">
      <x v="423"/>
    </i>
    <i r="1">
      <x v="5163"/>
    </i>
    <i r="1">
      <x v="5429"/>
    </i>
    <i r="1">
      <x v="5868"/>
    </i>
    <i>
      <x v="1931"/>
    </i>
    <i r="1">
      <x v="5437"/>
    </i>
    <i>
      <x v="1932"/>
    </i>
    <i r="1">
      <x v="5261"/>
    </i>
    <i r="1">
      <x v="6187"/>
    </i>
    <i>
      <x v="1933"/>
    </i>
    <i r="1">
      <x v="5251"/>
    </i>
    <i>
      <x v="1934"/>
    </i>
    <i r="1">
      <x v="5270"/>
    </i>
    <i>
      <x v="1935"/>
    </i>
    <i r="1">
      <x v="4962"/>
    </i>
    <i r="1">
      <x v="6225"/>
    </i>
    <i>
      <x v="1936"/>
    </i>
    <i r="1">
      <x v="4968"/>
    </i>
    <i>
      <x v="1937"/>
    </i>
    <i r="1">
      <x v="4422"/>
    </i>
    <i>
      <x v="1939"/>
    </i>
    <i r="1">
      <x v="4841"/>
    </i>
    <i>
      <x v="1940"/>
    </i>
    <i r="1">
      <x v="5275"/>
    </i>
    <i>
      <x v="1941"/>
    </i>
    <i r="1">
      <x v="5280"/>
    </i>
    <i>
      <x v="1943"/>
    </i>
    <i r="1">
      <x v="4857"/>
    </i>
    <i r="1">
      <x v="5289"/>
    </i>
    <i>
      <x v="1944"/>
    </i>
    <i r="1">
      <x v="3822"/>
    </i>
    <i>
      <x v="1946"/>
    </i>
    <i r="1">
      <x v="3289"/>
    </i>
    <i r="1">
      <x v="4859"/>
    </i>
    <i r="1">
      <x v="6273"/>
    </i>
    <i>
      <x v="1948"/>
    </i>
    <i r="1">
      <x v="5205"/>
    </i>
    <i>
      <x v="1950"/>
    </i>
    <i r="1">
      <x v="4774"/>
    </i>
    <i r="1">
      <x v="5006"/>
    </i>
    <i>
      <x v="1951"/>
    </i>
    <i r="1">
      <x v="4875"/>
    </i>
    <i>
      <x v="1955"/>
    </i>
    <i r="1">
      <x v="5091"/>
    </i>
    <i>
      <x v="1956"/>
    </i>
    <i r="1">
      <x v="1138"/>
    </i>
    <i>
      <x v="1957"/>
    </i>
    <i r="1">
      <x v="4111"/>
    </i>
    <i r="1">
      <x v="4781"/>
    </i>
    <i r="1">
      <x v="5229"/>
    </i>
    <i r="1">
      <x v="6318"/>
    </i>
    <i>
      <x v="1958"/>
    </i>
    <i r="1">
      <x v="2422"/>
    </i>
    <i>
      <x v="1959"/>
    </i>
    <i r="1">
      <x v="4780"/>
    </i>
    <i r="1">
      <x v="4890"/>
    </i>
    <i r="1">
      <x v="5237"/>
    </i>
    <i>
      <x v="1960"/>
    </i>
    <i r="1">
      <x v="4155"/>
    </i>
    <i>
      <x v="1961"/>
    </i>
    <i r="1">
      <x v="1380"/>
    </i>
    <i r="1">
      <x v="4897"/>
    </i>
    <i>
      <x v="1962"/>
    </i>
    <i r="1">
      <x v="4064"/>
    </i>
    <i r="1">
      <x v="4113"/>
    </i>
    <i>
      <x v="1963"/>
    </i>
    <i r="1">
      <x v="4991"/>
    </i>
    <i r="1">
      <x v="5328"/>
    </i>
    <i r="1">
      <x v="5644"/>
    </i>
    <i>
      <x v="1964"/>
    </i>
    <i r="1">
      <x v="3316"/>
    </i>
    <i r="1">
      <x v="5241"/>
    </i>
    <i>
      <x v="1965"/>
    </i>
    <i r="1">
      <x v="6255"/>
    </i>
    <i>
      <x v="1966"/>
    </i>
    <i r="1">
      <x v="5373"/>
    </i>
    <i r="1">
      <x v="6332"/>
    </i>
    <i>
      <x v="1967"/>
    </i>
    <i r="1">
      <x v="3788"/>
    </i>
    <i>
      <x v="1968"/>
    </i>
    <i r="1">
      <x v="5040"/>
    </i>
    <i>
      <x v="1970"/>
    </i>
    <i r="1">
      <x v="3754"/>
    </i>
    <i r="1">
      <x v="4362"/>
    </i>
    <i>
      <x v="1972"/>
    </i>
    <i r="1">
      <x v="5248"/>
    </i>
    <i r="1">
      <x v="5292"/>
    </i>
    <i>
      <x v="1973"/>
    </i>
    <i r="1">
      <x v="3492"/>
    </i>
    <i r="1">
      <x v="5252"/>
    </i>
    <i>
      <x v="1974"/>
    </i>
    <i r="1">
      <x v="5296"/>
    </i>
    <i>
      <x v="1975"/>
    </i>
    <i r="1">
      <x v="5358"/>
    </i>
    <i>
      <x v="1976"/>
    </i>
    <i r="1">
      <x v="6322"/>
    </i>
    <i>
      <x v="1977"/>
    </i>
    <i r="1">
      <x v="3106"/>
    </i>
    <i>
      <x v="1978"/>
    </i>
    <i r="1">
      <x v="4751"/>
    </i>
    <i>
      <x v="1980"/>
    </i>
    <i r="1">
      <x v="5371"/>
    </i>
    <i>
      <x v="1981"/>
    </i>
    <i r="1">
      <x v="3012"/>
    </i>
    <i r="1">
      <x v="4632"/>
    </i>
    <i>
      <x v="1982"/>
    </i>
    <i r="1">
      <x v="5381"/>
    </i>
    <i r="1">
      <x v="6000"/>
    </i>
    <i>
      <x v="1983"/>
    </i>
    <i r="1">
      <x v="91"/>
    </i>
    <i>
      <x v="1985"/>
    </i>
    <i r="1">
      <x v="2433"/>
    </i>
    <i>
      <x v="1986"/>
    </i>
    <i r="1">
      <x v="5291"/>
    </i>
    <i>
      <x v="1987"/>
    </i>
    <i r="1">
      <x v="647"/>
    </i>
    <i r="1">
      <x v="4644"/>
    </i>
    <i r="1">
      <x v="5372"/>
    </i>
    <i>
      <x v="1988"/>
    </i>
    <i r="1">
      <x v="5295"/>
    </i>
    <i r="1">
      <x v="5325"/>
    </i>
    <i r="1">
      <x v="5390"/>
    </i>
    <i r="1">
      <x v="6211"/>
    </i>
    <i>
      <x v="1989"/>
    </i>
    <i r="1">
      <x v="4153"/>
    </i>
    <i r="1">
      <x v="5826"/>
    </i>
    <i>
      <x v="1990"/>
    </i>
    <i r="1">
      <x v="4777"/>
    </i>
    <i>
      <x v="1991"/>
    </i>
    <i r="1">
      <x v="5309"/>
    </i>
    <i>
      <x v="1992"/>
    </i>
    <i r="1">
      <x v="4838"/>
    </i>
    <i r="1">
      <x v="5078"/>
    </i>
    <i>
      <x v="1993"/>
    </i>
    <i r="1">
      <x v="6349"/>
    </i>
    <i>
      <x v="1995"/>
    </i>
    <i r="1">
      <x v="5089"/>
    </i>
    <i>
      <x v="1996"/>
    </i>
    <i r="1">
      <x v="264"/>
    </i>
    <i r="1">
      <x v="3671"/>
    </i>
    <i r="1">
      <x v="5097"/>
    </i>
    <i>
      <x v="1997"/>
    </i>
    <i r="1">
      <x v="5098"/>
    </i>
    <i>
      <x v="1998"/>
    </i>
    <i r="1">
      <x v="657"/>
    </i>
    <i r="1">
      <x v="5410"/>
    </i>
    <i>
      <x v="1999"/>
    </i>
    <i r="1">
      <x v="4855"/>
    </i>
    <i>
      <x v="2000"/>
    </i>
    <i r="1">
      <x v="5202"/>
    </i>
    <i>
      <x v="2002"/>
    </i>
    <i r="1">
      <x v="261"/>
    </i>
    <i r="1">
      <x v="5113"/>
    </i>
    <i>
      <x v="2003"/>
    </i>
    <i r="1">
      <x v="658"/>
    </i>
    <i r="1">
      <x v="4492"/>
    </i>
    <i r="1">
      <x v="4871"/>
    </i>
    <i>
      <x v="2005"/>
    </i>
    <i r="1">
      <x v="5107"/>
    </i>
    <i r="1">
      <x v="5222"/>
    </i>
    <i>
      <x v="2006"/>
    </i>
    <i r="1">
      <x v="648"/>
    </i>
    <i>
      <x v="2007"/>
    </i>
    <i r="1">
      <x v="5282"/>
    </i>
    <i r="1">
      <x v="5572"/>
    </i>
    <i>
      <x v="2008"/>
    </i>
    <i r="1">
      <x v="5331"/>
    </i>
    <i>
      <x v="2009"/>
    </i>
    <i r="1">
      <x v="5120"/>
    </i>
    <i>
      <x v="2010"/>
    </i>
    <i r="1">
      <x v="5335"/>
    </i>
    <i>
      <x v="2011"/>
    </i>
    <i r="1">
      <x v="4990"/>
    </i>
    <i>
      <x v="2012"/>
    </i>
    <i r="1">
      <x v="5128"/>
    </i>
    <i r="1">
      <x v="5232"/>
    </i>
    <i>
      <x v="2014"/>
    </i>
    <i r="1">
      <x v="4999"/>
    </i>
    <i>
      <x v="2016"/>
    </i>
    <i r="1">
      <x v="3833"/>
    </i>
    <i>
      <x v="2017"/>
    </i>
    <i r="1">
      <x v="5131"/>
    </i>
    <i>
      <x v="2018"/>
    </i>
    <i r="1">
      <x v="5993"/>
    </i>
    <i r="1">
      <x v="6179"/>
    </i>
    <i>
      <x v="2019"/>
    </i>
    <i r="1">
      <x v="5385"/>
    </i>
    <i r="1">
      <x v="6375"/>
    </i>
    <i>
      <x v="2021"/>
    </i>
    <i r="1">
      <x v="5525"/>
    </i>
    <i>
      <x v="2022"/>
    </i>
    <i r="1">
      <x v="4832"/>
    </i>
    <i r="1">
      <x v="5363"/>
    </i>
    <i>
      <x v="2023"/>
    </i>
    <i r="1">
      <x v="154"/>
    </i>
    <i r="1">
      <x v="2230"/>
    </i>
    <i>
      <x v="2024"/>
    </i>
    <i r="1">
      <x v="4905"/>
    </i>
    <i r="1">
      <x v="5086"/>
    </i>
    <i r="1">
      <x v="5470"/>
    </i>
    <i>
      <x v="2025"/>
    </i>
    <i r="1">
      <x v="88"/>
    </i>
    <i r="1">
      <x v="5786"/>
    </i>
    <i r="1">
      <x v="6056"/>
    </i>
    <i>
      <x v="2026"/>
    </i>
    <i r="1">
      <x v="5268"/>
    </i>
    <i>
      <x v="2028"/>
    </i>
    <i r="1">
      <x v="5272"/>
    </i>
    <i r="1">
      <x v="5367"/>
    </i>
    <i>
      <x v="2029"/>
    </i>
    <i r="1">
      <x v="151"/>
    </i>
    <i r="1">
      <x v="1556"/>
    </i>
    <i r="1">
      <x v="5370"/>
    </i>
    <i>
      <x v="2031"/>
    </i>
    <i r="1">
      <x v="5168"/>
    </i>
    <i>
      <x v="2032"/>
    </i>
    <i r="1">
      <x v="3989"/>
    </i>
    <i r="1">
      <x v="4453"/>
    </i>
    <i r="1">
      <x v="5389"/>
    </i>
    <i>
      <x v="2036"/>
    </i>
    <i r="1">
      <x v="4572"/>
    </i>
    <i r="1">
      <x v="5169"/>
    </i>
    <i r="1">
      <x v="5400"/>
    </i>
    <i>
      <x v="2038"/>
    </i>
    <i r="1">
      <x v="4926"/>
    </i>
    <i>
      <x v="2042"/>
    </i>
    <i r="1">
      <x v="653"/>
    </i>
    <i r="1">
      <x v="5050"/>
    </i>
    <i r="1">
      <x v="5181"/>
    </i>
    <i>
      <x v="2045"/>
    </i>
    <i r="1">
      <x v="4150"/>
    </i>
    <i r="1">
      <x v="5990"/>
    </i>
    <i r="1">
      <x v="6087"/>
    </i>
    <i r="1">
      <x v="6362"/>
    </i>
    <i>
      <x v="2049"/>
    </i>
    <i r="1">
      <x v="5647"/>
    </i>
    <i r="1">
      <x v="6003"/>
    </i>
    <i>
      <x v="2050"/>
    </i>
    <i r="1">
      <x v="5311"/>
    </i>
    <i r="1">
      <x v="5812"/>
    </i>
    <i>
      <x v="2051"/>
    </i>
    <i r="1">
      <x v="4736"/>
    </i>
    <i r="1">
      <x v="5603"/>
    </i>
    <i>
      <x v="2053"/>
    </i>
    <i r="1">
      <x v="3407"/>
    </i>
    <i r="1">
      <x v="5518"/>
    </i>
    <i r="1">
      <x v="6220"/>
    </i>
    <i r="1">
      <x v="6461"/>
    </i>
    <i>
      <x v="2054"/>
    </i>
    <i r="1">
      <x v="5667"/>
    </i>
    <i>
      <x v="2055"/>
    </i>
    <i r="1">
      <x v="4236"/>
    </i>
    <i>
      <x v="2057"/>
    </i>
    <i r="1">
      <x v="5096"/>
    </i>
    <i>
      <x v="2058"/>
    </i>
    <i r="1">
      <x v="4608"/>
    </i>
    <i r="1">
      <x v="6049"/>
    </i>
    <i>
      <x v="2059"/>
    </i>
    <i r="1">
      <x v="149"/>
    </i>
    <i r="1">
      <x v="4987"/>
    </i>
    <i r="1">
      <x v="5527"/>
    </i>
    <i>
      <x v="2063"/>
    </i>
    <i r="1">
      <x v="362"/>
    </i>
    <i>
      <x v="2064"/>
    </i>
    <i r="1">
      <x v="5230"/>
    </i>
    <i r="1">
      <x v="5452"/>
    </i>
    <i>
      <x v="2066"/>
    </i>
    <i r="1">
      <x v="3065"/>
    </i>
    <i r="1">
      <x v="5692"/>
    </i>
    <i>
      <x v="2067"/>
    </i>
    <i r="1">
      <x v="3865"/>
    </i>
    <i>
      <x v="2070"/>
    </i>
    <i r="1">
      <x v="5476"/>
    </i>
    <i>
      <x v="2071"/>
    </i>
    <i r="1">
      <x v="5209"/>
    </i>
    <i r="1">
      <x v="6464"/>
    </i>
    <i>
      <x v="2072"/>
    </i>
    <i r="1">
      <x v="4633"/>
    </i>
    <i>
      <x v="2073"/>
    </i>
    <i r="1">
      <x v="2832"/>
    </i>
    <i>
      <x v="2074"/>
    </i>
    <i r="1">
      <x v="5365"/>
    </i>
    <i>
      <x v="2075"/>
    </i>
    <i r="1">
      <x v="5693"/>
    </i>
    <i>
      <x v="2078"/>
    </i>
    <i r="1">
      <x v="3426"/>
    </i>
    <i>
      <x v="2079"/>
    </i>
    <i r="1">
      <x v="3675"/>
    </i>
    <i>
      <x v="2080"/>
    </i>
    <i r="1">
      <x v="4266"/>
    </i>
    <i>
      <x v="2083"/>
    </i>
    <i r="1">
      <x v="4088"/>
    </i>
    <i>
      <x v="2086"/>
    </i>
    <i r="1">
      <x v="4452"/>
    </i>
    <i>
      <x v="2087"/>
    </i>
    <i r="1">
      <x v="4657"/>
    </i>
    <i r="1">
      <x v="5408"/>
    </i>
    <i>
      <x v="2088"/>
    </i>
    <i r="1">
      <x v="1578"/>
    </i>
    <i r="1">
      <x v="5394"/>
    </i>
    <i r="1">
      <x v="5440"/>
    </i>
    <i>
      <x v="2089"/>
    </i>
    <i r="1">
      <x v="4214"/>
    </i>
    <i>
      <x v="2090"/>
    </i>
    <i r="1">
      <x v="5378"/>
    </i>
    <i r="1">
      <x v="5501"/>
    </i>
    <i>
      <x v="2091"/>
    </i>
    <i r="1">
      <x v="2322"/>
    </i>
    <i>
      <x v="2092"/>
    </i>
    <i r="1">
      <x v="5964"/>
    </i>
    <i>
      <x v="2093"/>
    </i>
    <i r="1">
      <x v="86"/>
    </i>
    <i>
      <x v="2097"/>
    </i>
    <i r="1">
      <x v="4136"/>
    </i>
    <i>
      <x v="2098"/>
    </i>
    <i r="1">
      <x v="3425"/>
    </i>
    <i r="1">
      <x v="5315"/>
    </i>
    <i>
      <x v="2099"/>
    </i>
    <i r="1">
      <x v="3693"/>
    </i>
    <i>
      <x v="2100"/>
    </i>
    <i r="1">
      <x v="5966"/>
    </i>
    <i>
      <x v="2103"/>
    </i>
    <i r="1">
      <x v="4732"/>
    </i>
    <i r="1">
      <x v="5608"/>
    </i>
    <i>
      <x v="2104"/>
    </i>
    <i r="1">
      <x v="5556"/>
    </i>
    <i r="1">
      <x v="5601"/>
    </i>
    <i>
      <x v="2105"/>
    </i>
    <i r="1">
      <x v="436"/>
    </i>
    <i>
      <x v="2109"/>
    </i>
    <i r="1">
      <x v="3690"/>
    </i>
    <i>
      <x v="2110"/>
    </i>
    <i r="1">
      <x v="5820"/>
    </i>
    <i>
      <x v="2111"/>
    </i>
    <i r="1">
      <x v="5611"/>
    </i>
    <i>
      <x v="2116"/>
    </i>
    <i r="1">
      <x v="5434"/>
    </i>
    <i>
      <x v="2118"/>
    </i>
    <i r="1">
      <x v="3244"/>
    </i>
    <i>
      <x v="2119"/>
    </i>
    <i r="1">
      <x v="4858"/>
    </i>
    <i>
      <x v="2122"/>
    </i>
    <i r="1">
      <x v="5127"/>
    </i>
    <i r="1">
      <x v="5447"/>
    </i>
    <i>
      <x v="2123"/>
    </i>
    <i r="1">
      <x v="5361"/>
    </i>
    <i>
      <x v="2124"/>
    </i>
    <i r="1">
      <x v="5649"/>
    </i>
    <i>
      <x v="2125"/>
    </i>
    <i r="1">
      <x v="5879"/>
    </i>
    <i>
      <x v="2126"/>
    </i>
    <i r="1">
      <x v="3718"/>
    </i>
    <i>
      <x v="2127"/>
    </i>
    <i r="1">
      <x v="6489"/>
    </i>
    <i>
      <x v="2132"/>
    </i>
    <i r="1">
      <x v="5535"/>
    </i>
    <i>
      <x v="2133"/>
    </i>
    <i r="1">
      <x v="2878"/>
    </i>
    <i>
      <x v="2135"/>
    </i>
    <i r="1">
      <x v="5579"/>
    </i>
    <i>
      <x v="2137"/>
    </i>
    <i r="1">
      <x v="5333"/>
    </i>
    <i r="1">
      <x v="5387"/>
    </i>
    <i>
      <x v="2138"/>
    </i>
    <i r="1">
      <x v="5502"/>
    </i>
    <i>
      <x v="2139"/>
    </i>
    <i r="1">
      <x v="245"/>
    </i>
    <i r="1">
      <x v="3836"/>
    </i>
    <i>
      <x v="2140"/>
    </i>
    <i r="1">
      <x v="5257"/>
    </i>
    <i r="1">
      <x v="5396"/>
    </i>
    <i r="1">
      <x v="5672"/>
    </i>
    <i>
      <x v="2141"/>
    </i>
    <i r="1">
      <x v="5407"/>
    </i>
    <i>
      <x v="2142"/>
    </i>
    <i r="1">
      <x v="4904"/>
    </i>
    <i>
      <x v="2144"/>
    </i>
    <i r="1">
      <x v="4407"/>
    </i>
    <i>
      <x v="2145"/>
    </i>
    <i r="1">
      <x v="5279"/>
    </i>
    <i r="1">
      <x v="5683"/>
    </i>
    <i>
      <x v="2147"/>
    </i>
    <i r="1">
      <x v="5155"/>
    </i>
    <i>
      <x v="2149"/>
    </i>
    <i r="1">
      <x v="6311"/>
    </i>
    <i>
      <x v="2150"/>
    </i>
    <i r="1">
      <x v="5689"/>
    </i>
    <i>
      <x v="2151"/>
    </i>
    <i r="1">
      <x v="5172"/>
    </i>
    <i r="1">
      <x v="5694"/>
    </i>
    <i>
      <x v="2152"/>
    </i>
    <i r="1">
      <x v="5395"/>
    </i>
    <i r="1">
      <x v="5696"/>
    </i>
    <i r="1">
      <x v="6462"/>
    </i>
    <i>
      <x v="2153"/>
    </i>
    <i r="1">
      <x v="3475"/>
    </i>
    <i>
      <x v="2154"/>
    </i>
    <i r="1">
      <x v="5540"/>
    </i>
    <i r="1">
      <x v="6033"/>
    </i>
    <i>
      <x v="2155"/>
    </i>
    <i r="1">
      <x v="634"/>
    </i>
    <i r="1">
      <x v="6561"/>
    </i>
    <i>
      <x v="2156"/>
    </i>
    <i r="1">
      <x v="6350"/>
    </i>
    <i>
      <x v="2157"/>
    </i>
    <i r="1">
      <x v="4304"/>
    </i>
    <i>
      <x v="2159"/>
    </i>
    <i r="1">
      <x v="6159"/>
    </i>
    <i>
      <x v="2161"/>
    </i>
    <i r="1">
      <x v="5312"/>
    </i>
    <i>
      <x v="2163"/>
    </i>
    <i r="1">
      <x v="5458"/>
    </i>
    <i>
      <x v="2167"/>
    </i>
    <i r="1">
      <x v="5959"/>
    </i>
    <i>
      <x v="2168"/>
    </i>
    <i r="1">
      <x v="426"/>
    </i>
    <i>
      <x v="2170"/>
    </i>
    <i r="1">
      <x v="3292"/>
    </i>
    <i r="1">
      <x v="3725"/>
    </i>
    <i>
      <x v="2171"/>
    </i>
    <i r="1">
      <x v="142"/>
    </i>
    <i r="1">
      <x v="5227"/>
    </i>
    <i>
      <x v="2172"/>
    </i>
    <i r="1">
      <x v="2995"/>
    </i>
    <i>
      <x v="2173"/>
    </i>
    <i r="1">
      <x v="6131"/>
    </i>
    <i>
      <x v="2176"/>
    </i>
    <i r="1">
      <x v="3495"/>
    </i>
    <i r="1">
      <x v="5334"/>
    </i>
    <i r="1">
      <x v="5714"/>
    </i>
    <i>
      <x v="2177"/>
    </i>
    <i r="1">
      <x v="2993"/>
    </i>
    <i>
      <x v="2178"/>
    </i>
    <i r="1">
      <x v="3306"/>
    </i>
    <i>
      <x v="2179"/>
    </i>
    <i r="1">
      <x v="5413"/>
    </i>
    <i r="1">
      <x v="5449"/>
    </i>
    <i r="1">
      <x v="6379"/>
    </i>
    <i>
      <x v="2180"/>
    </i>
    <i r="1">
      <x v="6186"/>
    </i>
    <i>
      <x v="2181"/>
    </i>
    <i r="1">
      <x v="5661"/>
    </i>
    <i>
      <x v="2183"/>
    </i>
    <i r="1">
      <x v="5727"/>
    </i>
    <i>
      <x v="2184"/>
    </i>
    <i r="1">
      <x v="1427"/>
    </i>
    <i r="1">
      <x v="3524"/>
    </i>
    <i>
      <x v="2185"/>
    </i>
    <i r="1">
      <x v="5467"/>
    </i>
    <i>
      <x v="2188"/>
    </i>
    <i r="1">
      <x v="5994"/>
    </i>
    <i>
      <x v="2189"/>
    </i>
    <i r="1">
      <x v="3501"/>
    </i>
    <i r="1">
      <x v="5012"/>
    </i>
    <i>
      <x v="2190"/>
    </i>
    <i r="1">
      <x v="4421"/>
    </i>
    <i r="1">
      <x v="5256"/>
    </i>
    <i>
      <x v="2192"/>
    </i>
    <i r="1">
      <x v="5465"/>
    </i>
    <i r="1">
      <x v="5685"/>
    </i>
    <i>
      <x v="2194"/>
    </i>
    <i r="1">
      <x v="4353"/>
    </i>
    <i r="1">
      <x v="4367"/>
    </i>
    <i r="1">
      <x v="5024"/>
    </i>
    <i>
      <x v="2195"/>
    </i>
    <i r="1">
      <x v="76"/>
    </i>
    <i r="1">
      <x v="2933"/>
    </i>
    <i>
      <x v="2196"/>
    </i>
    <i r="1">
      <x v="6506"/>
    </i>
    <i>
      <x v="2197"/>
    </i>
    <i r="1">
      <x v="6405"/>
    </i>
    <i r="1">
      <x v="6550"/>
    </i>
    <i>
      <x v="2199"/>
    </i>
    <i r="1">
      <x v="5747"/>
    </i>
    <i>
      <x v="2200"/>
    </i>
    <i r="1">
      <x v="6441"/>
    </i>
    <i>
      <x v="2201"/>
    </i>
    <i r="1">
      <x v="424"/>
    </i>
    <i r="1">
      <x v="4220"/>
    </i>
    <i r="1">
      <x v="6555"/>
    </i>
    <i>
      <x v="2202"/>
    </i>
    <i r="1">
      <x v="5401"/>
    </i>
    <i r="1">
      <x v="5763"/>
    </i>
    <i>
      <x v="2204"/>
    </i>
    <i r="1">
      <x v="5304"/>
    </i>
    <i>
      <x v="2205"/>
    </i>
    <i r="1">
      <x v="642"/>
    </i>
    <i r="1">
      <x v="6559"/>
    </i>
    <i>
      <x v="2207"/>
    </i>
    <i r="1">
      <x v="1617"/>
    </i>
    <i r="1">
      <x v="5952"/>
    </i>
    <i>
      <x v="2208"/>
    </i>
    <i r="1">
      <x v="5294"/>
    </i>
    <i>
      <x v="2209"/>
    </i>
    <i r="1">
      <x v="6429"/>
    </i>
    <i r="1">
      <x v="6588"/>
    </i>
    <i>
      <x v="2210"/>
    </i>
    <i r="1">
      <x v="3776"/>
    </i>
    <i>
      <x v="2211"/>
    </i>
    <i r="1">
      <x v="5709"/>
    </i>
    <i>
      <x v="2212"/>
    </i>
    <i r="1">
      <x v="5710"/>
    </i>
    <i>
      <x v="2213"/>
    </i>
    <i r="1">
      <x v="4393"/>
    </i>
    <i r="1">
      <x v="4937"/>
    </i>
    <i>
      <x v="2214"/>
    </i>
    <i r="1">
      <x v="5787"/>
    </i>
    <i>
      <x v="2215"/>
    </i>
    <i r="1">
      <x v="3814"/>
    </i>
    <i>
      <x v="2216"/>
    </i>
    <i r="1">
      <x v="5789"/>
    </i>
    <i>
      <x v="2217"/>
    </i>
    <i r="1">
      <x v="5790"/>
    </i>
    <i>
      <x v="2219"/>
    </i>
    <i r="1">
      <x v="137"/>
    </i>
    <i r="1">
      <x v="5870"/>
    </i>
    <i>
      <x v="2220"/>
    </i>
    <i r="1">
      <x v="5651"/>
    </i>
    <i>
      <x v="2221"/>
    </i>
    <i r="1">
      <x v="5811"/>
    </i>
    <i>
      <x v="2223"/>
    </i>
    <i r="1">
      <x v="5537"/>
    </i>
    <i>
      <x v="2225"/>
    </i>
    <i r="1">
      <x v="638"/>
    </i>
    <i>
      <x v="2227"/>
    </i>
    <i r="1">
      <x v="6328"/>
    </i>
    <i>
      <x v="2228"/>
    </i>
    <i r="1">
      <x v="5662"/>
    </i>
    <i>
      <x v="2229"/>
    </i>
    <i r="1">
      <x v="136"/>
    </i>
    <i r="1">
      <x v="5337"/>
    </i>
    <i>
      <x v="2230"/>
    </i>
    <i r="1">
      <x v="4682"/>
    </i>
    <i r="1">
      <x v="6670"/>
    </i>
    <i>
      <x v="2231"/>
    </i>
    <i r="1">
      <x v="6619"/>
    </i>
    <i>
      <x v="2232"/>
    </i>
    <i r="1">
      <x v="3843"/>
    </i>
    <i r="1">
      <x v="4913"/>
    </i>
    <i>
      <x v="2234"/>
    </i>
    <i r="1">
      <x v="6658"/>
    </i>
    <i>
      <x v="2235"/>
    </i>
    <i r="1">
      <x v="5746"/>
    </i>
    <i>
      <x v="2236"/>
    </i>
    <i r="1">
      <x v="5487"/>
    </i>
    <i>
      <x v="2237"/>
    </i>
    <i r="1">
      <x v="390"/>
    </i>
    <i r="1">
      <x v="6607"/>
    </i>
    <i>
      <x v="2238"/>
    </i>
    <i r="1">
      <x v="5045"/>
    </i>
    <i r="1">
      <x v="5586"/>
    </i>
    <i>
      <x v="2239"/>
    </i>
    <i r="1">
      <x v="6629"/>
    </i>
    <i>
      <x v="2240"/>
    </i>
    <i r="1">
      <x v="6663"/>
    </i>
    <i>
      <x v="2241"/>
    </i>
    <i r="1">
      <x v="5759"/>
    </i>
    <i>
      <x v="2242"/>
    </i>
    <i r="1">
      <x v="3968"/>
    </i>
    <i r="1">
      <x v="5379"/>
    </i>
    <i>
      <x v="2243"/>
    </i>
    <i r="1">
      <x v="389"/>
    </i>
    <i>
      <x v="2244"/>
    </i>
    <i r="1">
      <x v="6685"/>
    </i>
    <i>
      <x v="2252"/>
    </i>
    <i r="1">
      <x v="337"/>
    </i>
    <i r="1">
      <x v="5951"/>
    </i>
    <i r="1">
      <x v="6023"/>
    </i>
    <i>
      <x v="2253"/>
    </i>
    <i r="1">
      <x v="4702"/>
    </i>
    <i r="1">
      <x v="6662"/>
    </i>
    <i>
      <x v="2255"/>
    </i>
    <i r="1">
      <x v="5034"/>
    </i>
    <i>
      <x v="2257"/>
    </i>
    <i r="1">
      <x v="4199"/>
    </i>
    <i>
      <x v="2258"/>
    </i>
    <i r="1">
      <x v="3057"/>
    </i>
    <i r="1">
      <x v="5864"/>
    </i>
    <i>
      <x v="2259"/>
    </i>
    <i r="1">
      <x v="5620"/>
    </i>
    <i r="1">
      <x v="6480"/>
    </i>
    <i>
      <x v="2260"/>
    </i>
    <i r="1">
      <x v="6189"/>
    </i>
    <i>
      <x v="2261"/>
    </i>
    <i r="1">
      <x v="5327"/>
    </i>
    <i>
      <x v="2262"/>
    </i>
    <i r="1">
      <x v="3559"/>
    </i>
    <i>
      <x v="2263"/>
    </i>
    <i r="1">
      <x v="4124"/>
    </i>
    <i>
      <x v="2264"/>
    </i>
    <i r="1">
      <x v="5353"/>
    </i>
    <i>
      <x v="2265"/>
    </i>
    <i r="1">
      <x v="623"/>
    </i>
    <i r="1">
      <x v="631"/>
    </i>
    <i>
      <x v="2267"/>
    </i>
    <i r="1">
      <x v="5723"/>
    </i>
    <i>
      <x v="2268"/>
    </i>
    <i r="1">
      <x v="3603"/>
    </i>
    <i>
      <x v="2269"/>
    </i>
    <i r="1">
      <x v="4728"/>
    </i>
    <i>
      <x v="2270"/>
    </i>
    <i r="1">
      <x v="5861"/>
    </i>
    <i>
      <x v="2272"/>
    </i>
    <i r="1">
      <x v="2411"/>
    </i>
    <i>
      <x v="2274"/>
    </i>
    <i r="1">
      <x v="3772"/>
    </i>
    <i r="1">
      <x v="6642"/>
    </i>
    <i>
      <x v="2275"/>
    </i>
    <i r="1">
      <x v="6137"/>
    </i>
    <i>
      <x v="2276"/>
    </i>
    <i r="1">
      <x v="5445"/>
    </i>
    <i>
      <x v="2278"/>
    </i>
    <i r="1">
      <x v="71"/>
    </i>
    <i>
      <x v="2279"/>
    </i>
    <i r="1">
      <x v="635"/>
    </i>
    <i>
      <x v="2280"/>
    </i>
    <i r="1">
      <x v="5195"/>
    </i>
    <i>
      <x v="2281"/>
    </i>
    <i r="1">
      <x v="5459"/>
    </i>
    <i r="1">
      <x v="5866"/>
    </i>
    <i>
      <x v="2282"/>
    </i>
    <i r="1">
      <x v="6212"/>
    </i>
    <i>
      <x v="2284"/>
    </i>
    <i r="1">
      <x v="3397"/>
    </i>
    <i>
      <x v="2285"/>
    </i>
    <i r="1">
      <x v="5822"/>
    </i>
    <i r="1">
      <x v="6529"/>
    </i>
    <i>
      <x v="2286"/>
    </i>
    <i r="1">
      <x v="5829"/>
    </i>
    <i>
      <x v="2287"/>
    </i>
    <i r="1">
      <x v="4758"/>
    </i>
    <i r="1">
      <x v="4867"/>
    </i>
    <i>
      <x v="2290"/>
    </i>
    <i r="1">
      <x v="2370"/>
    </i>
    <i r="1">
      <x v="5220"/>
    </i>
    <i r="1">
      <x v="5754"/>
    </i>
    <i>
      <x v="2291"/>
    </i>
    <i r="1">
      <x v="5492"/>
    </i>
    <i>
      <x v="2292"/>
    </i>
    <i r="1">
      <x v="6514"/>
    </i>
    <i>
      <x v="2294"/>
    </i>
    <i r="1">
      <x v="1451"/>
    </i>
    <i>
      <x v="2295"/>
    </i>
    <i r="1">
      <x v="3623"/>
    </i>
    <i r="1">
      <x v="4573"/>
    </i>
    <i>
      <x v="2298"/>
    </i>
    <i r="1">
      <x v="5749"/>
    </i>
    <i>
      <x v="2299"/>
    </i>
    <i r="1">
      <x v="5585"/>
    </i>
    <i r="1">
      <x v="5773"/>
    </i>
    <i r="1">
      <x v="6147"/>
    </i>
    <i>
      <x v="2300"/>
    </i>
    <i r="1">
      <x v="4641"/>
    </i>
    <i>
      <x v="2301"/>
    </i>
    <i r="1">
      <x v="5908"/>
    </i>
    <i>
      <x v="2302"/>
    </i>
    <i r="1">
      <x v="6152"/>
    </i>
    <i>
      <x v="2305"/>
    </i>
    <i r="1">
      <x v="382"/>
    </i>
    <i>
      <x v="2306"/>
    </i>
    <i r="1">
      <x v="5681"/>
    </i>
    <i r="1">
      <x v="6240"/>
    </i>
    <i>
      <x v="2308"/>
    </i>
    <i r="1">
      <x v="3312"/>
    </i>
    <i>
      <x v="2310"/>
    </i>
    <i r="1">
      <x v="6039"/>
    </i>
    <i>
      <x v="2311"/>
    </i>
    <i r="1">
      <x v="4672"/>
    </i>
    <i>
      <x v="2312"/>
    </i>
    <i r="1">
      <x v="1453"/>
    </i>
    <i>
      <x v="2313"/>
    </i>
    <i r="1">
      <x v="4803"/>
    </i>
    <i>
      <x v="2314"/>
    </i>
    <i r="1">
      <x v="419"/>
    </i>
    <i r="1">
      <x v="4152"/>
    </i>
    <i r="1">
      <x v="4787"/>
    </i>
    <i>
      <x v="2315"/>
    </i>
    <i r="1">
      <x v="5858"/>
    </i>
    <i>
      <x v="2316"/>
    </i>
    <i r="1">
      <x v="617"/>
    </i>
    <i>
      <x v="2318"/>
    </i>
    <i r="1">
      <x v="66"/>
    </i>
    <i>
      <x v="2319"/>
    </i>
    <i r="1">
      <x v="5871"/>
    </i>
    <i>
      <x v="2322"/>
    </i>
    <i r="1">
      <x v="3905"/>
    </i>
    <i>
      <x v="2324"/>
    </i>
    <i r="1">
      <x v="4273"/>
    </i>
    <i r="1">
      <x v="4816"/>
    </i>
    <i r="1">
      <x v="5635"/>
    </i>
    <i r="1">
      <x v="5955"/>
    </i>
    <i>
      <x v="2325"/>
    </i>
    <i r="1">
      <x v="5213"/>
    </i>
    <i>
      <x v="2326"/>
    </i>
    <i r="1">
      <x v="5809"/>
    </i>
    <i r="1">
      <x v="6048"/>
    </i>
    <i>
      <x v="2327"/>
    </i>
    <i r="1">
      <x v="6721"/>
    </i>
    <i>
      <x v="2328"/>
    </i>
    <i r="1">
      <x v="4458"/>
    </i>
    <i>
      <x v="2330"/>
    </i>
    <i r="1">
      <x v="4548"/>
    </i>
    <i>
      <x v="2331"/>
    </i>
    <i r="1">
      <x v="6587"/>
    </i>
    <i>
      <x v="2334"/>
    </i>
    <i r="1">
      <x v="3967"/>
    </i>
    <i r="1">
      <x v="5732"/>
    </i>
    <i>
      <x v="2335"/>
    </i>
    <i r="1">
      <x v="2642"/>
    </i>
    <i>
      <x v="2339"/>
    </i>
    <i r="1">
      <x v="5804"/>
    </i>
    <i>
      <x v="2340"/>
    </i>
    <i r="1">
      <x v="5569"/>
    </i>
    <i>
      <x v="2341"/>
    </i>
    <i r="1">
      <x v="4483"/>
    </i>
    <i>
      <x v="2342"/>
    </i>
    <i r="1">
      <x v="3921"/>
    </i>
    <i>
      <x v="2343"/>
    </i>
    <i r="1">
      <x v="4844"/>
    </i>
    <i>
      <x v="2344"/>
    </i>
    <i r="1">
      <x v="6775"/>
    </i>
    <i>
      <x v="2346"/>
    </i>
    <i r="1">
      <x v="231"/>
    </i>
    <i r="1">
      <x v="3942"/>
    </i>
    <i r="1">
      <x v="5574"/>
    </i>
    <i>
      <x v="2347"/>
    </i>
    <i r="1">
      <x v="5674"/>
    </i>
    <i>
      <x v="2348"/>
    </i>
    <i r="1">
      <x v="5102"/>
    </i>
    <i r="1">
      <x v="5342"/>
    </i>
    <i>
      <x v="2349"/>
    </i>
    <i r="1">
      <x v="1458"/>
    </i>
    <i>
      <x v="2350"/>
    </i>
    <i r="1">
      <x v="3948"/>
    </i>
    <i r="1">
      <x v="5521"/>
    </i>
    <i>
      <x v="2351"/>
    </i>
    <i r="1">
      <x v="6734"/>
    </i>
    <i>
      <x v="2357"/>
    </i>
    <i r="1">
      <x v="4006"/>
    </i>
    <i>
      <x v="2358"/>
    </i>
    <i r="1">
      <x v="3145"/>
    </i>
    <i>
      <x v="2360"/>
    </i>
    <i r="1">
      <x v="5896"/>
    </i>
    <i>
      <x v="2362"/>
    </i>
    <i r="1">
      <x v="6764"/>
    </i>
    <i>
      <x v="2364"/>
    </i>
    <i r="1">
      <x v="6239"/>
    </i>
    <i r="1">
      <x v="6304"/>
    </i>
    <i>
      <x v="2365"/>
    </i>
    <i r="1">
      <x v="4098"/>
    </i>
    <i>
      <x v="2366"/>
    </i>
    <i r="1">
      <x v="4742"/>
    </i>
    <i r="1">
      <x v="5956"/>
    </i>
    <i>
      <x v="2367"/>
    </i>
    <i r="1">
      <x v="5847"/>
    </i>
    <i>
      <x v="2368"/>
    </i>
    <i r="1">
      <x v="6671"/>
    </i>
    <i>
      <x v="2369"/>
    </i>
    <i r="1">
      <x v="3654"/>
    </i>
    <i r="1">
      <x v="6799"/>
    </i>
    <i>
      <x v="2370"/>
    </i>
    <i r="1">
      <x v="5897"/>
    </i>
    <i>
      <x v="2371"/>
    </i>
    <i r="1">
      <x v="322"/>
    </i>
    <i r="1">
      <x v="6376"/>
    </i>
    <i>
      <x v="2374"/>
    </i>
    <i r="1">
      <x v="5748"/>
    </i>
    <i>
      <x v="2375"/>
    </i>
    <i r="1">
      <x v="6006"/>
    </i>
    <i>
      <x v="2381"/>
    </i>
    <i r="1">
      <x v="3078"/>
    </i>
    <i>
      <x v="2382"/>
    </i>
    <i r="1">
      <x v="5779"/>
    </i>
    <i>
      <x v="2384"/>
    </i>
    <i r="1">
      <x v="5639"/>
    </i>
    <i>
      <x v="2387"/>
    </i>
    <i r="1">
      <x v="5924"/>
    </i>
    <i>
      <x v="2388"/>
    </i>
    <i r="1">
      <x v="3992"/>
    </i>
    <i>
      <x v="2397"/>
    </i>
    <i r="1">
      <x v="4370"/>
    </i>
    <i>
      <x v="2400"/>
    </i>
    <i r="1">
      <x v="6816"/>
    </i>
    <i r="1">
      <x v="6833"/>
    </i>
    <i>
      <x v="2401"/>
    </i>
    <i r="1">
      <x v="4966"/>
    </i>
    <i r="1">
      <x v="6157"/>
    </i>
    <i>
      <x v="2402"/>
    </i>
    <i r="1">
      <x v="6834"/>
    </i>
    <i>
      <x v="2403"/>
    </i>
    <i r="1">
      <x v="3656"/>
    </i>
    <i>
      <x v="2404"/>
    </i>
    <i r="1">
      <x v="4135"/>
    </i>
    <i r="1">
      <x v="6804"/>
    </i>
    <i>
      <x v="2406"/>
    </i>
    <i r="1">
      <x v="5753"/>
    </i>
    <i r="1">
      <x v="5794"/>
    </i>
    <i>
      <x v="2407"/>
    </i>
    <i r="1">
      <x v="6788"/>
    </i>
    <i>
      <x v="2408"/>
    </i>
    <i r="1">
      <x v="321"/>
    </i>
    <i>
      <x v="2409"/>
    </i>
    <i r="1">
      <x v="3712"/>
    </i>
    <i>
      <x v="2411"/>
    </i>
    <i r="1">
      <x v="4757"/>
    </i>
    <i>
      <x v="2412"/>
    </i>
    <i r="1">
      <x v="5616"/>
    </i>
    <i>
      <x v="2414"/>
    </i>
    <i r="1">
      <x v="4978"/>
    </i>
    <i>
      <x v="2416"/>
    </i>
    <i r="1">
      <x v="6776"/>
    </i>
    <i>
      <x v="2417"/>
    </i>
    <i r="1">
      <x v="6777"/>
    </i>
    <i>
      <x v="2419"/>
    </i>
    <i r="1">
      <x v="3080"/>
    </i>
    <i r="1">
      <x v="5007"/>
    </i>
    <i r="1">
      <x v="5297"/>
    </i>
    <i>
      <x v="2420"/>
    </i>
    <i r="1">
      <x v="6307"/>
    </i>
    <i r="1">
      <x v="6393"/>
    </i>
    <i>
      <x v="2421"/>
    </i>
    <i r="1">
      <x v="6783"/>
    </i>
    <i>
      <x v="2422"/>
    </i>
    <i r="1">
      <x v="6073"/>
    </i>
    <i>
      <x v="2423"/>
    </i>
    <i r="1">
      <x v="1236"/>
    </i>
    <i r="1">
      <x v="3213"/>
    </i>
    <i r="1">
      <x v="6554"/>
    </i>
    <i r="1">
      <x v="6713"/>
    </i>
    <i>
      <x v="2424"/>
    </i>
    <i r="1">
      <x v="6082"/>
    </i>
    <i>
      <x v="2425"/>
    </i>
    <i r="1">
      <x v="4598"/>
    </i>
    <i r="1">
      <x v="6453"/>
    </i>
    <i>
      <x v="2427"/>
    </i>
    <i r="1">
      <x v="4549"/>
    </i>
    <i>
      <x v="2428"/>
    </i>
    <i r="1">
      <x v="1482"/>
    </i>
    <i r="1">
      <x v="4336"/>
    </i>
    <i>
      <x v="2429"/>
    </i>
    <i r="1">
      <x v="5718"/>
    </i>
    <i>
      <x v="2430"/>
    </i>
    <i r="1">
      <x v="3098"/>
    </i>
    <i>
      <x v="2434"/>
    </i>
    <i r="1">
      <x v="121"/>
    </i>
    <i r="1">
      <x v="2489"/>
    </i>
    <i>
      <x v="2435"/>
    </i>
    <i r="1">
      <x v="3412"/>
    </i>
    <i r="1">
      <x v="6822"/>
    </i>
    <i>
      <x v="2437"/>
    </i>
    <i r="1">
      <x v="6575"/>
    </i>
    <i>
      <x v="2439"/>
    </i>
    <i r="1">
      <x v="6846"/>
    </i>
    <i>
      <x v="2441"/>
    </i>
    <i r="1">
      <x v="6728"/>
    </i>
    <i>
      <x v="2442"/>
    </i>
    <i r="1">
      <x v="4100"/>
    </i>
    <i r="1">
      <x v="6117"/>
    </i>
    <i>
      <x v="2443"/>
    </i>
    <i r="1">
      <x v="2730"/>
    </i>
    <i r="1">
      <x v="6808"/>
    </i>
    <i>
      <x v="2446"/>
    </i>
    <i r="1">
      <x v="5911"/>
    </i>
    <i r="1">
      <x v="6102"/>
    </i>
    <i>
      <x v="2448"/>
    </i>
    <i r="1">
      <x v="6871"/>
    </i>
    <i>
      <x v="2450"/>
    </i>
    <i r="1">
      <x v="5857"/>
    </i>
    <i>
      <x v="2451"/>
    </i>
    <i r="1">
      <x v="3114"/>
    </i>
    <i r="1">
      <x v="5823"/>
    </i>
    <i>
      <x v="2452"/>
    </i>
    <i r="1">
      <x v="6058"/>
    </i>
    <i>
      <x v="2453"/>
    </i>
    <i r="1">
      <x v="6076"/>
    </i>
    <i r="1">
      <x v="6593"/>
    </i>
    <i>
      <x v="2454"/>
    </i>
    <i r="1">
      <x v="616"/>
    </i>
    <i r="1">
      <x v="3538"/>
    </i>
    <i>
      <x v="2455"/>
    </i>
    <i r="1">
      <x v="5968"/>
    </i>
    <i r="1">
      <x v="6112"/>
    </i>
    <i>
      <x v="2458"/>
    </i>
    <i r="1">
      <x v="5457"/>
    </i>
    <i>
      <x v="2462"/>
    </i>
    <i r="1">
      <x v="3120"/>
    </i>
    <i>
      <x v="2463"/>
    </i>
    <i r="1">
      <x v="1248"/>
    </i>
    <i>
      <x v="2469"/>
    </i>
    <i r="1">
      <x v="4357"/>
    </i>
    <i r="1">
      <x v="5888"/>
    </i>
    <i>
      <x v="2470"/>
    </i>
    <i r="1">
      <x v="607"/>
    </i>
    <i r="1">
      <x v="5771"/>
    </i>
    <i>
      <x v="2471"/>
    </i>
    <i r="1">
      <x v="6334"/>
    </i>
    <i>
      <x v="2472"/>
    </i>
    <i r="1">
      <x v="4139"/>
    </i>
    <i>
      <x v="2473"/>
    </i>
    <i r="1">
      <x v="6914"/>
    </i>
    <i>
      <x v="2474"/>
    </i>
    <i r="1">
      <x v="4949"/>
    </i>
    <i>
      <x v="2475"/>
    </i>
    <i r="1">
      <x v="6842"/>
    </i>
    <i>
      <x v="2476"/>
    </i>
    <i r="1">
      <x v="3552"/>
    </i>
    <i>
      <x v="2480"/>
    </i>
    <i r="1">
      <x v="5783"/>
    </i>
    <i r="1">
      <x v="5784"/>
    </i>
    <i r="1">
      <x v="6845"/>
    </i>
    <i>
      <x v="2481"/>
    </i>
    <i r="1">
      <x v="6166"/>
    </i>
    <i>
      <x v="2483"/>
    </i>
    <i r="1">
      <x v="4259"/>
    </i>
    <i>
      <x v="2485"/>
    </i>
    <i r="1">
      <x v="6872"/>
    </i>
    <i>
      <x v="2489"/>
    </i>
    <i r="1">
      <x v="2760"/>
    </i>
    <i r="1">
      <x v="4013"/>
    </i>
    <i>
      <x v="2490"/>
    </i>
    <i r="1">
      <x v="4899"/>
    </i>
    <i>
      <x v="2491"/>
    </i>
    <i r="1">
      <x v="6245"/>
    </i>
    <i>
      <x v="2492"/>
    </i>
    <i r="1">
      <x v="6316"/>
    </i>
    <i>
      <x v="2494"/>
    </i>
    <i r="1">
      <x v="6564"/>
    </i>
    <i>
      <x v="2495"/>
    </i>
    <i r="1">
      <x v="5463"/>
    </i>
    <i>
      <x v="2497"/>
    </i>
    <i r="1">
      <x v="4664"/>
    </i>
    <i r="1">
      <x v="6210"/>
    </i>
    <i>
      <x v="2498"/>
    </i>
    <i r="1">
      <x v="6190"/>
    </i>
    <i>
      <x v="2499"/>
    </i>
    <i r="1">
      <x v="2526"/>
    </i>
    <i r="1">
      <x v="3824"/>
    </i>
    <i>
      <x v="2501"/>
    </i>
    <i r="1">
      <x v="1255"/>
    </i>
    <i r="1">
      <x v="6191"/>
    </i>
    <i>
      <x v="2504"/>
    </i>
    <i r="1">
      <x v="5943"/>
    </i>
    <i r="1">
      <x v="6484"/>
    </i>
    <i>
      <x v="2505"/>
    </i>
    <i r="1">
      <x v="3801"/>
    </i>
    <i>
      <x v="2507"/>
    </i>
    <i r="1">
      <x v="6052"/>
    </i>
    <i r="1">
      <x v="6200"/>
    </i>
    <i>
      <x v="2508"/>
    </i>
    <i r="1">
      <x v="4846"/>
    </i>
    <i>
      <x v="2509"/>
    </i>
    <i r="1">
      <x v="4440"/>
    </i>
    <i r="1">
      <x v="6148"/>
    </i>
    <i>
      <x v="2510"/>
    </i>
    <i r="1">
      <x v="114"/>
    </i>
    <i r="1">
      <x v="3748"/>
    </i>
    <i>
      <x v="2511"/>
    </i>
    <i r="1">
      <x v="54"/>
    </i>
    <i>
      <x v="2514"/>
    </i>
    <i r="1">
      <x v="6063"/>
    </i>
    <i>
      <x v="2516"/>
    </i>
    <i r="1">
      <x v="397"/>
    </i>
    <i r="1">
      <x v="6132"/>
    </i>
    <i>
      <x v="2518"/>
    </i>
    <i r="1">
      <x v="6907"/>
    </i>
    <i>
      <x v="2519"/>
    </i>
    <i r="1">
      <x v="4851"/>
    </i>
    <i>
      <x v="2520"/>
    </i>
    <i r="1">
      <x v="3806"/>
    </i>
    <i r="1">
      <x v="6219"/>
    </i>
    <i>
      <x v="2521"/>
    </i>
    <i r="1">
      <x v="4470"/>
    </i>
    <i r="1">
      <x v="5664"/>
    </i>
    <i>
      <x v="2522"/>
    </i>
    <i r="1">
      <x v="611"/>
    </i>
    <i r="1">
      <x v="5914"/>
    </i>
    <i>
      <x v="2524"/>
    </i>
    <i r="1">
      <x v="6111"/>
    </i>
    <i>
      <x v="2525"/>
    </i>
    <i r="1">
      <x v="6359"/>
    </i>
    <i>
      <x v="2528"/>
    </i>
    <i r="1">
      <x v="3183"/>
    </i>
    <i>
      <x v="2531"/>
    </i>
    <i r="1">
      <x v="6366"/>
    </i>
    <i>
      <x v="2532"/>
    </i>
    <i r="1">
      <x v="6069"/>
    </i>
    <i>
      <x v="2533"/>
    </i>
    <i r="1">
      <x v="6939"/>
    </i>
    <i>
      <x v="2536"/>
    </i>
    <i r="1">
      <x v="6372"/>
    </i>
    <i>
      <x v="2537"/>
    </i>
    <i r="1">
      <x v="5687"/>
    </i>
    <i>
      <x v="2538"/>
    </i>
    <i r="1">
      <x v="5936"/>
    </i>
    <i r="1">
      <x v="6231"/>
    </i>
    <i>
      <x v="2539"/>
    </i>
    <i r="1">
      <x v="4198"/>
    </i>
    <i>
      <x v="2543"/>
    </i>
    <i r="1">
      <x v="6623"/>
    </i>
    <i>
      <x v="2544"/>
    </i>
    <i r="1">
      <x v="52"/>
    </i>
    <i>
      <x v="2546"/>
    </i>
    <i r="1">
      <x v="6757"/>
    </i>
    <i>
      <x v="2547"/>
    </i>
    <i r="1">
      <x v="6001"/>
    </i>
    <i>
      <x v="2550"/>
    </i>
    <i r="1">
      <x v="5988"/>
    </i>
    <i>
      <x v="2551"/>
    </i>
    <i r="1">
      <x v="4190"/>
    </i>
    <i r="1">
      <x v="6940"/>
    </i>
    <i>
      <x v="2552"/>
    </i>
    <i r="1">
      <x v="5954"/>
    </i>
    <i r="1">
      <x v="6243"/>
    </i>
    <i>
      <x v="2558"/>
    </i>
    <i r="1">
      <x v="6534"/>
    </i>
    <i>
      <x v="2559"/>
    </i>
    <i r="1">
      <x v="49"/>
    </i>
    <i>
      <x v="2560"/>
    </i>
    <i r="1">
      <x v="3853"/>
    </i>
    <i r="1">
      <x v="6947"/>
    </i>
    <i>
      <x v="2561"/>
    </i>
    <i r="1">
      <x v="6051"/>
    </i>
    <i r="1">
      <x v="6949"/>
    </i>
    <i>
      <x v="2562"/>
    </i>
    <i r="1">
      <x v="4813"/>
    </i>
    <i>
      <x v="2565"/>
    </i>
    <i r="1">
      <x v="392"/>
    </i>
    <i r="1">
      <x v="4972"/>
    </i>
    <i>
      <x v="2567"/>
    </i>
    <i r="1">
      <x v="307"/>
    </i>
    <i>
      <x v="2568"/>
    </i>
    <i r="1">
      <x v="3637"/>
    </i>
    <i>
      <x v="2572"/>
    </i>
    <i r="1">
      <x v="6470"/>
    </i>
    <i>
      <x v="2573"/>
    </i>
    <i r="1">
      <x v="4195"/>
    </i>
    <i r="1">
      <x v="4635"/>
    </i>
    <i>
      <x v="2574"/>
    </i>
    <i r="1">
      <x v="6840"/>
    </i>
    <i>
      <x v="2575"/>
    </i>
    <i r="1">
      <x v="5321"/>
    </i>
    <i>
      <x v="2576"/>
    </i>
    <i r="1">
      <x v="6167"/>
    </i>
    <i>
      <x v="2577"/>
    </i>
    <i r="1">
      <x v="3906"/>
    </i>
    <i r="1">
      <x v="6130"/>
    </i>
    <i>
      <x v="2578"/>
    </i>
    <i r="1">
      <x v="2520"/>
    </i>
    <i r="1">
      <x v="6563"/>
    </i>
    <i>
      <x v="2579"/>
    </i>
    <i r="1">
      <x v="3223"/>
    </i>
    <i>
      <x v="2580"/>
    </i>
    <i r="1">
      <x v="5750"/>
    </i>
    <i>
      <x v="2581"/>
    </i>
    <i r="1">
      <x v="5916"/>
    </i>
    <i>
      <x v="2583"/>
    </i>
    <i r="1">
      <x v="5003"/>
    </i>
    <i r="1">
      <x v="5561"/>
    </i>
    <i r="1">
      <x v="6308"/>
    </i>
    <i>
      <x v="2584"/>
    </i>
    <i r="1">
      <x v="6724"/>
    </i>
    <i r="1">
      <x v="6995"/>
    </i>
    <i>
      <x v="2585"/>
    </i>
    <i r="1">
      <x v="605"/>
    </i>
    <i r="1">
      <x v="1526"/>
    </i>
    <i r="1">
      <x v="4258"/>
    </i>
    <i>
      <x v="2586"/>
    </i>
    <i r="1">
      <x v="6271"/>
    </i>
    <i r="1">
      <x v="7022"/>
    </i>
    <i>
      <x v="2587"/>
    </i>
    <i r="1">
      <x v="599"/>
    </i>
    <i>
      <x v="2588"/>
    </i>
    <i r="1">
      <x v="47"/>
    </i>
    <i r="1">
      <x v="4994"/>
    </i>
    <i>
      <x v="2589"/>
    </i>
    <i r="1">
      <x v="4278"/>
    </i>
    <i>
      <x v="2590"/>
    </i>
    <i r="1">
      <x v="4282"/>
    </i>
    <i>
      <x v="2593"/>
    </i>
    <i r="1">
      <x v="6964"/>
    </i>
    <i>
      <x v="2594"/>
    </i>
    <i r="1">
      <x v="7003"/>
    </i>
    <i>
      <x v="2596"/>
    </i>
    <i r="1">
      <x v="4670"/>
    </i>
    <i>
      <x v="2599"/>
    </i>
    <i r="1">
      <x v="46"/>
    </i>
    <i>
      <x v="2602"/>
    </i>
    <i r="1">
      <x v="3254"/>
    </i>
    <i>
      <x v="2604"/>
    </i>
    <i r="1">
      <x v="6303"/>
    </i>
    <i>
      <x v="2605"/>
    </i>
    <i r="1">
      <x v="3288"/>
    </i>
    <i>
      <x v="2606"/>
    </i>
    <i r="1">
      <x v="7011"/>
    </i>
    <i>
      <x v="2607"/>
    </i>
    <i r="1">
      <x v="3663"/>
    </i>
    <i>
      <x v="2608"/>
    </i>
    <i r="1">
      <x v="3895"/>
    </i>
    <i r="1">
      <x v="6079"/>
    </i>
    <i>
      <x v="2609"/>
    </i>
    <i r="1">
      <x v="7038"/>
    </i>
    <i>
      <x v="2610"/>
    </i>
    <i r="1">
      <x v="3383"/>
    </i>
    <i>
      <x v="2611"/>
    </i>
    <i r="1">
      <x v="602"/>
    </i>
    <i>
      <x v="2613"/>
    </i>
    <i r="1">
      <x v="5657"/>
    </i>
    <i r="1">
      <x v="6204"/>
    </i>
    <i>
      <x v="2614"/>
    </i>
    <i r="1">
      <x v="6983"/>
    </i>
    <i>
      <x v="2615"/>
    </i>
    <i r="1">
      <x v="6369"/>
    </i>
    <i>
      <x v="2617"/>
    </i>
    <i r="1">
      <x v="598"/>
    </i>
    <i>
      <x v="2620"/>
    </i>
    <i r="1">
      <x v="5059"/>
    </i>
    <i>
      <x v="2622"/>
    </i>
    <i r="1">
      <x v="4242"/>
    </i>
    <i r="1">
      <x v="7007"/>
    </i>
    <i>
      <x v="2623"/>
    </i>
    <i r="1">
      <x v="6321"/>
    </i>
    <i>
      <x v="2625"/>
    </i>
    <i r="1">
      <x v="6519"/>
    </i>
    <i>
      <x v="2627"/>
    </i>
    <i r="1">
      <x v="6249"/>
    </i>
    <i>
      <x v="2629"/>
    </i>
    <i r="1">
      <x v="44"/>
    </i>
    <i>
      <x v="2630"/>
    </i>
    <i r="1">
      <x v="6253"/>
    </i>
    <i>
      <x v="2631"/>
    </i>
    <i r="1">
      <x v="5974"/>
    </i>
    <i>
      <x v="2632"/>
    </i>
    <i r="1">
      <x v="5631"/>
    </i>
    <i>
      <x v="2633"/>
    </i>
    <i r="1">
      <x v="1275"/>
    </i>
    <i>
      <x v="2634"/>
    </i>
    <i r="1">
      <x v="1545"/>
    </i>
    <i r="1">
      <x v="5428"/>
    </i>
    <i>
      <x v="2636"/>
    </i>
    <i r="1">
      <x v="6108"/>
    </i>
    <i>
      <x v="2637"/>
    </i>
    <i r="1">
      <x v="4165"/>
    </i>
    <i>
      <x v="2638"/>
    </i>
    <i r="1">
      <x v="1536"/>
    </i>
    <i r="1">
      <x v="5084"/>
    </i>
    <i>
      <x v="2639"/>
    </i>
    <i r="1">
      <x v="5996"/>
    </i>
    <i>
      <x v="2643"/>
    </i>
    <i r="1">
      <x v="7065"/>
    </i>
    <i>
      <x v="2644"/>
    </i>
    <i r="1">
      <x v="6973"/>
    </i>
    <i>
      <x v="2647"/>
    </i>
    <i r="1">
      <x v="2880"/>
    </i>
    <i>
      <x v="2648"/>
    </i>
    <i r="1">
      <x v="200"/>
    </i>
    <i>
      <x v="2650"/>
    </i>
    <i r="1">
      <x v="4325"/>
    </i>
    <i r="1">
      <x v="6686"/>
    </i>
    <i>
      <x v="2653"/>
    </i>
    <i r="1">
      <x v="5707"/>
    </i>
    <i r="1">
      <x v="6420"/>
    </i>
    <i>
      <x v="2656"/>
    </i>
    <i r="1">
      <x v="1282"/>
    </i>
    <i>
      <x v="2661"/>
    </i>
    <i r="1">
      <x v="345"/>
    </i>
    <i>
      <x v="2662"/>
    </i>
    <i r="1">
      <x v="2564"/>
    </i>
    <i>
      <x v="2663"/>
    </i>
    <i r="1">
      <x v="7034"/>
    </i>
    <i>
      <x v="2665"/>
    </i>
    <i r="1">
      <x v="4363"/>
    </i>
    <i r="1">
      <x v="6345"/>
    </i>
    <i>
      <x v="2668"/>
    </i>
    <i r="1">
      <x v="199"/>
    </i>
    <i>
      <x v="2671"/>
    </i>
    <i r="1">
      <x v="5138"/>
    </i>
    <i>
      <x v="2672"/>
    </i>
    <i r="1">
      <x v="3317"/>
    </i>
    <i r="1">
      <x v="5810"/>
    </i>
    <i r="1">
      <x v="7044"/>
    </i>
    <i>
      <x v="2673"/>
    </i>
    <i r="1">
      <x v="7027"/>
    </i>
    <i r="1">
      <x v="7077"/>
    </i>
    <i>
      <x v="2674"/>
    </i>
    <i r="1">
      <x v="4763"/>
    </i>
    <i>
      <x v="2677"/>
    </i>
    <i r="1">
      <x v="6327"/>
    </i>
    <i>
      <x v="2678"/>
    </i>
    <i r="1">
      <x v="6881"/>
    </i>
    <i>
      <x v="2679"/>
    </i>
    <i r="1">
      <x v="5733"/>
    </i>
    <i r="1">
      <x v="6027"/>
    </i>
    <i r="1">
      <x v="7080"/>
    </i>
    <i>
      <x v="2683"/>
    </i>
    <i r="1">
      <x v="5178"/>
    </i>
    <i>
      <x v="2684"/>
    </i>
    <i r="1">
      <x v="7056"/>
    </i>
    <i>
      <x v="2685"/>
    </i>
    <i r="1">
      <x v="5510"/>
    </i>
    <i>
      <x v="2687"/>
    </i>
    <i r="1">
      <x v="4015"/>
    </i>
    <i>
      <x v="2688"/>
    </i>
    <i r="1">
      <x v="41"/>
    </i>
    <i>
      <x v="2689"/>
    </i>
    <i r="1">
      <x v="4227"/>
    </i>
    <i r="1">
      <x v="6536"/>
    </i>
    <i>
      <x v="2692"/>
    </i>
    <i r="1">
      <x v="4378"/>
    </i>
    <i>
      <x v="2698"/>
    </i>
    <i r="1">
      <x v="5184"/>
    </i>
    <i r="1">
      <x v="6276"/>
    </i>
    <i>
      <x v="2699"/>
    </i>
    <i r="1">
      <x v="6970"/>
    </i>
    <i>
      <x v="2701"/>
    </i>
    <i r="1">
      <x v="591"/>
    </i>
    <i>
      <x v="2703"/>
    </i>
    <i r="1">
      <x v="5774"/>
    </i>
    <i>
      <x v="2705"/>
    </i>
    <i r="1">
      <x v="103"/>
    </i>
    <i>
      <x v="2706"/>
    </i>
    <i r="1">
      <x v="7103"/>
    </i>
    <i>
      <x v="2709"/>
    </i>
    <i r="1">
      <x v="7106"/>
    </i>
    <i>
      <x v="2711"/>
    </i>
    <i r="1">
      <x v="5741"/>
    </i>
    <i r="1">
      <x v="6832"/>
    </i>
    <i>
      <x v="2712"/>
    </i>
    <i r="1">
      <x v="4784"/>
    </i>
    <i r="1">
      <x v="6694"/>
    </i>
    <i>
      <x v="2717"/>
    </i>
    <i r="1">
      <x v="6091"/>
    </i>
    <i>
      <x v="2719"/>
    </i>
    <i r="1">
      <x v="5582"/>
    </i>
    <i>
      <x v="2721"/>
    </i>
    <i r="1">
      <x v="7129"/>
    </i>
    <i>
      <x v="2724"/>
    </i>
    <i r="1">
      <x v="190"/>
    </i>
    <i r="1">
      <x v="5841"/>
    </i>
    <i>
      <x v="2729"/>
    </i>
    <i r="1">
      <x v="2922"/>
    </i>
    <i r="1">
      <x v="4726"/>
    </i>
    <i>
      <x v="2731"/>
    </i>
    <i r="1">
      <x v="4578"/>
    </i>
    <i>
      <x v="2733"/>
    </i>
    <i r="1">
      <x v="5274"/>
    </i>
    <i>
      <x v="2735"/>
    </i>
    <i r="1">
      <x v="1741"/>
    </i>
    <i r="1">
      <x v="6498"/>
    </i>
    <i r="1">
      <x v="6987"/>
    </i>
    <i>
      <x v="2737"/>
    </i>
    <i r="1">
      <x v="6113"/>
    </i>
    <i>
      <x v="2739"/>
    </i>
    <i r="1">
      <x v="7139"/>
    </i>
    <i>
      <x v="2740"/>
    </i>
    <i r="1">
      <x v="6445"/>
    </i>
    <i r="1">
      <x v="7115"/>
    </i>
    <i>
      <x v="2741"/>
    </i>
    <i r="1">
      <x v="6755"/>
    </i>
    <i>
      <x v="2742"/>
    </i>
    <i r="1">
      <x v="4590"/>
    </i>
    <i>
      <x v="2743"/>
    </i>
    <i r="1">
      <x v="4593"/>
    </i>
    <i>
      <x v="2746"/>
    </i>
    <i r="1">
      <x v="6226"/>
    </i>
    <i>
      <x v="2747"/>
    </i>
    <i r="1">
      <x v="37"/>
    </i>
    <i r="1">
      <x v="3790"/>
    </i>
    <i r="1">
      <x v="4478"/>
    </i>
    <i>
      <x v="2751"/>
    </i>
    <i r="1">
      <x v="98"/>
    </i>
    <i>
      <x v="2752"/>
    </i>
    <i r="1">
      <x v="7137"/>
    </i>
    <i>
      <x v="2753"/>
    </i>
    <i r="1">
      <x v="4038"/>
    </i>
    <i r="1">
      <x v="7015"/>
    </i>
    <i>
      <x v="2757"/>
    </i>
    <i r="1">
      <x v="6136"/>
    </i>
    <i>
      <x v="2758"/>
    </i>
    <i r="1">
      <x v="7113"/>
    </i>
    <i>
      <x v="2759"/>
    </i>
    <i r="1">
      <x v="6515"/>
    </i>
    <i>
      <x v="2762"/>
    </i>
    <i r="1">
      <x v="1298"/>
    </i>
    <i r="1">
      <x v="6085"/>
    </i>
    <i>
      <x v="2764"/>
    </i>
    <i r="1">
      <x v="290"/>
    </i>
    <i r="1">
      <x v="2702"/>
    </i>
    <i>
      <x v="2765"/>
    </i>
    <i r="1">
      <x v="4756"/>
    </i>
    <i>
      <x v="2767"/>
    </i>
    <i r="1">
      <x v="6364"/>
    </i>
    <i>
      <x v="2768"/>
    </i>
    <i r="1">
      <x v="6413"/>
    </i>
    <i>
      <x v="2769"/>
    </i>
    <i r="1">
      <x v="3672"/>
    </i>
    <i>
      <x v="2770"/>
    </i>
    <i r="1">
      <x v="1297"/>
    </i>
    <i>
      <x v="2771"/>
    </i>
    <i r="1">
      <x v="4877"/>
    </i>
    <i>
      <x v="2772"/>
    </i>
    <i r="1">
      <x v="5129"/>
    </i>
    <i>
      <x v="2774"/>
    </i>
    <i r="1">
      <x v="5668"/>
    </i>
    <i>
      <x v="2775"/>
    </i>
    <i r="1">
      <x v="6853"/>
    </i>
    <i>
      <x v="2777"/>
    </i>
    <i r="1">
      <x v="5832"/>
    </i>
    <i>
      <x v="2779"/>
    </i>
    <i r="1">
      <x v="373"/>
    </i>
    <i r="1">
      <x v="1304"/>
    </i>
    <i>
      <x v="2780"/>
    </i>
    <i r="1">
      <x v="6638"/>
    </i>
    <i>
      <x v="2782"/>
    </i>
    <i r="1">
      <x v="7133"/>
    </i>
    <i>
      <x v="2783"/>
    </i>
    <i r="1">
      <x v="5366"/>
    </i>
    <i>
      <x v="2784"/>
    </i>
    <i r="1">
      <x v="6551"/>
    </i>
    <i>
      <x v="2787"/>
    </i>
    <i r="1">
      <x v="5479"/>
    </i>
    <i r="1">
      <x v="6172"/>
    </i>
    <i>
      <x v="2790"/>
    </i>
    <i r="1">
      <x v="2715"/>
    </i>
    <i>
      <x v="2791"/>
    </i>
    <i r="1">
      <x v="5886"/>
    </i>
    <i r="1">
      <x v="6360"/>
    </i>
    <i r="1">
      <x v="6836"/>
    </i>
    <i>
      <x v="2794"/>
    </i>
    <i r="1">
      <x v="2638"/>
    </i>
    <i>
      <x v="2796"/>
    </i>
    <i r="1">
      <x v="2726"/>
    </i>
    <i>
      <x v="2797"/>
    </i>
    <i r="1">
      <x v="7000"/>
    </i>
    <i>
      <x v="2799"/>
    </i>
    <i r="1">
      <x v="6178"/>
    </i>
    <i>
      <x v="2800"/>
    </i>
    <i r="1">
      <x v="7129"/>
    </i>
    <i>
      <x v="2802"/>
    </i>
    <i r="1">
      <x v="4465"/>
    </i>
    <i r="1">
      <x v="6918"/>
    </i>
    <i>
      <x v="2807"/>
    </i>
    <i r="1">
      <x v="4099"/>
    </i>
    <i>
      <x v="2811"/>
    </i>
    <i r="1">
      <x v="35"/>
    </i>
    <i>
      <x v="2812"/>
    </i>
    <i r="1">
      <x v="6771"/>
    </i>
    <i>
      <x v="2813"/>
    </i>
    <i r="1">
      <x v="6463"/>
    </i>
    <i>
      <x v="2817"/>
    </i>
    <i r="1">
      <x v="6386"/>
    </i>
    <i>
      <x v="2818"/>
    </i>
    <i r="1">
      <x v="6153"/>
    </i>
    <i>
      <x v="2820"/>
    </i>
    <i r="1">
      <x v="1584"/>
    </i>
    <i>
      <x v="2823"/>
    </i>
    <i r="1">
      <x v="4973"/>
    </i>
    <i r="1">
      <x v="7052"/>
    </i>
    <i r="1">
      <x v="7144"/>
    </i>
    <i>
      <x v="2824"/>
    </i>
    <i r="1">
      <x v="5019"/>
    </i>
    <i r="1">
      <x v="6533"/>
    </i>
    <i>
      <x v="2827"/>
    </i>
    <i r="1">
      <x v="6041"/>
    </i>
    <i>
      <x v="2828"/>
    </i>
    <i r="1">
      <x v="6541"/>
    </i>
    <i>
      <x v="2830"/>
    </i>
    <i r="1">
      <x v="6472"/>
    </i>
    <i r="1">
      <x v="6491"/>
    </i>
    <i>
      <x v="2832"/>
    </i>
    <i r="1">
      <x v="6479"/>
    </i>
    <i>
      <x v="2838"/>
    </i>
    <i r="1">
      <x v="6635"/>
    </i>
    <i r="1">
      <x v="7167"/>
    </i>
    <i>
      <x v="2839"/>
    </i>
    <i r="1">
      <x v="2984"/>
    </i>
    <i>
      <x v="2841"/>
    </i>
    <i r="1">
      <x v="4922"/>
    </i>
    <i>
      <x v="2845"/>
    </i>
    <i r="1">
      <x v="4894"/>
    </i>
    <i r="1">
      <x v="5739"/>
    </i>
    <i>
      <x v="2846"/>
    </i>
    <i r="1">
      <x v="580"/>
    </i>
    <i r="1">
      <x v="4542"/>
    </i>
    <i>
      <x v="2847"/>
    </i>
    <i r="1">
      <x v="6275"/>
    </i>
    <i>
      <x v="2848"/>
    </i>
    <i r="1">
      <x v="5259"/>
    </i>
    <i>
      <x v="2849"/>
    </i>
    <i r="1">
      <x v="4737"/>
    </i>
    <i>
      <x v="2850"/>
    </i>
    <i r="1">
      <x v="6975"/>
    </i>
    <i r="1">
      <x v="7213"/>
    </i>
    <i>
      <x v="2851"/>
    </i>
    <i r="1">
      <x v="4412"/>
    </i>
    <i r="1">
      <x v="6326"/>
    </i>
    <i>
      <x v="2852"/>
    </i>
    <i r="1">
      <x v="6329"/>
    </i>
    <i>
      <x v="2854"/>
    </i>
    <i r="1">
      <x v="6596"/>
    </i>
    <i>
      <x v="2855"/>
    </i>
    <i r="1">
      <x v="4420"/>
    </i>
    <i>
      <x v="2856"/>
    </i>
    <i r="1">
      <x v="6194"/>
    </i>
    <i r="1">
      <x v="6624"/>
    </i>
    <i>
      <x v="2860"/>
    </i>
    <i r="1">
      <x v="32"/>
    </i>
    <i r="1">
      <x v="4961"/>
    </i>
    <i>
      <x v="2861"/>
    </i>
    <i r="1">
      <x v="5756"/>
    </i>
    <i>
      <x v="2863"/>
    </i>
    <i r="1">
      <x v="6475"/>
    </i>
    <i>
      <x v="2864"/>
    </i>
    <i r="1">
      <x v="5931"/>
    </i>
    <i r="1">
      <x v="6237"/>
    </i>
    <i>
      <x v="2867"/>
    </i>
    <i r="1">
      <x v="564"/>
    </i>
    <i>
      <x v="2868"/>
    </i>
    <i r="1">
      <x v="2768"/>
    </i>
    <i r="1">
      <x v="6586"/>
    </i>
    <i>
      <x v="2869"/>
    </i>
    <i r="1">
      <x v="3485"/>
    </i>
    <i>
      <x v="2870"/>
    </i>
    <i r="1">
      <x v="4169"/>
    </i>
    <i>
      <x v="2877"/>
    </i>
    <i r="1">
      <x v="6594"/>
    </i>
    <i>
      <x v="2879"/>
    </i>
    <i r="1">
      <x v="5011"/>
    </i>
    <i r="1">
      <x v="6547"/>
    </i>
    <i>
      <x v="2881"/>
    </i>
    <i r="1">
      <x v="30"/>
    </i>
    <i>
      <x v="2884"/>
    </i>
    <i r="1">
      <x v="92"/>
    </i>
    <i>
      <x v="2885"/>
    </i>
    <i r="1">
      <x v="276"/>
    </i>
    <i>
      <x v="2887"/>
    </i>
    <i r="1">
      <x v="6556"/>
    </i>
    <i>
      <x v="2889"/>
    </i>
    <i r="1">
      <x v="7192"/>
    </i>
    <i>
      <x v="2890"/>
    </i>
    <i r="1">
      <x v="7126"/>
    </i>
    <i>
      <x v="2893"/>
    </i>
    <i r="1">
      <x v="6699"/>
    </i>
    <i>
      <x v="2894"/>
    </i>
    <i r="1">
      <x v="5552"/>
    </i>
    <i>
      <x v="2895"/>
    </i>
    <i r="1">
      <x v="3593"/>
    </i>
    <i r="1">
      <x v="7226"/>
    </i>
    <i>
      <x v="2897"/>
    </i>
    <i r="1">
      <x v="563"/>
    </i>
    <i>
      <x v="2898"/>
    </i>
    <i r="1">
      <x v="6518"/>
    </i>
    <i r="1">
      <x v="7198"/>
    </i>
    <i>
      <x v="2900"/>
    </i>
    <i r="1">
      <x v="5557"/>
    </i>
    <i r="1">
      <x v="5568"/>
    </i>
    <i>
      <x v="2902"/>
    </i>
    <i r="1">
      <x v="6481"/>
    </i>
    <i>
      <x v="2903"/>
    </i>
    <i r="1">
      <x v="6274"/>
    </i>
    <i r="1">
      <x v="7219"/>
    </i>
    <i>
      <x v="2908"/>
    </i>
    <i r="1">
      <x v="5446"/>
    </i>
    <i>
      <x v="2911"/>
    </i>
    <i r="1">
      <x v="4218"/>
    </i>
    <i>
      <x v="2912"/>
    </i>
    <i r="1">
      <x v="1804"/>
    </i>
    <i>
      <x v="2914"/>
    </i>
    <i r="1">
      <x v="7111"/>
    </i>
    <i>
      <x v="2915"/>
    </i>
    <i r="1">
      <x v="4653"/>
    </i>
    <i>
      <x v="2916"/>
    </i>
    <i r="1">
      <x v="5472"/>
    </i>
    <i>
      <x v="2917"/>
    </i>
    <i r="1">
      <x v="6292"/>
    </i>
    <i>
      <x v="2918"/>
    </i>
    <i r="1">
      <x v="6576"/>
    </i>
    <i>
      <x v="2921"/>
    </i>
    <i r="1">
      <x v="7211"/>
    </i>
    <i>
      <x v="2924"/>
    </i>
    <i r="1">
      <x v="6043"/>
    </i>
    <i>
      <x v="2925"/>
    </i>
    <i r="1">
      <x v="5583"/>
    </i>
    <i>
      <x v="2926"/>
    </i>
    <i r="1">
      <x v="7264"/>
    </i>
    <i>
      <x v="2931"/>
    </i>
    <i r="1">
      <x v="5228"/>
    </i>
    <i r="1">
      <x v="6811"/>
    </i>
    <i>
      <x v="2932"/>
    </i>
    <i r="1">
      <x v="4673"/>
    </i>
    <i>
      <x v="2934"/>
    </i>
    <i r="1">
      <x v="270"/>
    </i>
    <i>
      <x v="2936"/>
    </i>
    <i r="1">
      <x v="4873"/>
    </i>
    <i>
      <x v="2937"/>
    </i>
    <i r="1">
      <x v="6438"/>
    </i>
    <i>
      <x v="2940"/>
    </i>
    <i r="1">
      <x v="5451"/>
    </i>
    <i>
      <x v="2941"/>
    </i>
    <i r="1">
      <x v="7039"/>
    </i>
    <i>
      <x v="2942"/>
    </i>
    <i r="1">
      <x v="7248"/>
    </i>
    <i>
      <x v="2945"/>
    </i>
    <i r="1">
      <x v="3980"/>
    </i>
    <i>
      <x v="2947"/>
    </i>
    <i r="1">
      <x v="5088"/>
    </i>
    <i>
      <x v="2948"/>
    </i>
    <i r="1">
      <x v="3543"/>
    </i>
    <i>
      <x v="2949"/>
    </i>
    <i r="1">
      <x v="6666"/>
    </i>
    <i>
      <x v="2951"/>
    </i>
    <i r="1">
      <x v="3854"/>
    </i>
    <i>
      <x v="2952"/>
    </i>
    <i r="1">
      <x v="318"/>
    </i>
    <i r="1">
      <x v="5432"/>
    </i>
    <i r="1">
      <x v="7268"/>
    </i>
    <i>
      <x v="2954"/>
    </i>
    <i r="1">
      <x v="7238"/>
    </i>
    <i>
      <x v="2958"/>
    </i>
    <i r="1">
      <x v="5488"/>
    </i>
    <i>
      <x v="2959"/>
    </i>
    <i r="1">
      <x v="6922"/>
    </i>
    <i>
      <x v="2960"/>
    </i>
    <i r="1">
      <x v="6785"/>
    </i>
    <i>
      <x v="2964"/>
    </i>
    <i r="1">
      <x v="4280"/>
    </i>
    <i>
      <x v="2970"/>
    </i>
    <i r="1">
      <x v="3535"/>
    </i>
    <i r="1">
      <x v="6923"/>
    </i>
    <i>
      <x v="2972"/>
    </i>
    <i r="1">
      <x v="3077"/>
    </i>
    <i r="1">
      <x v="6751"/>
    </i>
    <i>
      <x v="2973"/>
    </i>
    <i r="1">
      <x v="170"/>
    </i>
    <i r="1">
      <x v="5244"/>
    </i>
    <i>
      <x v="2974"/>
    </i>
    <i r="1">
      <x v="168"/>
    </i>
    <i>
      <x v="2977"/>
    </i>
    <i r="1">
      <x v="6105"/>
    </i>
    <i>
      <x v="2978"/>
    </i>
    <i r="1">
      <x v="568"/>
    </i>
    <i r="1">
      <x v="4290"/>
    </i>
    <i>
      <x v="2981"/>
    </i>
    <i r="1">
      <x v="6451"/>
    </i>
    <i>
      <x v="2983"/>
    </i>
    <i r="1">
      <x v="7311"/>
    </i>
    <i>
      <x v="2984"/>
    </i>
    <i r="1">
      <x v="4718"/>
    </i>
    <i>
      <x v="2987"/>
    </i>
    <i r="1">
      <x v="4815"/>
    </i>
    <i r="1">
      <x v="6815"/>
    </i>
    <i r="1">
      <x v="7205"/>
    </i>
    <i>
      <x v="2988"/>
    </i>
    <i r="1">
      <x v="6705"/>
    </i>
    <i>
      <x v="2989"/>
    </i>
    <i r="1">
      <x v="6121"/>
    </i>
    <i r="1">
      <x v="7175"/>
    </i>
    <i>
      <x v="2990"/>
    </i>
    <i r="1">
      <x v="2776"/>
    </i>
    <i>
      <x v="2991"/>
    </i>
    <i r="1">
      <x v="6820"/>
    </i>
    <i>
      <x v="2995"/>
    </i>
    <i r="1">
      <x v="4956"/>
    </i>
    <i r="1">
      <x v="6890"/>
    </i>
    <i>
      <x v="2997"/>
    </i>
    <i r="1">
      <x v="6395"/>
    </i>
    <i>
      <x v="2998"/>
    </i>
    <i r="1">
      <x v="6134"/>
    </i>
    <i>
      <x v="3000"/>
    </i>
    <i r="1">
      <x v="7275"/>
    </i>
    <i>
      <x v="3001"/>
    </i>
    <i r="1">
      <x v="7298"/>
    </i>
    <i>
      <x v="3004"/>
    </i>
    <i r="1">
      <x v="1828"/>
    </i>
    <i>
      <x v="3006"/>
    </i>
    <i r="1">
      <x v="6701"/>
    </i>
    <i>
      <x v="3008"/>
    </i>
    <i r="1">
      <x v="315"/>
    </i>
    <i>
      <x v="3010"/>
    </i>
    <i r="1">
      <x v="24"/>
    </i>
    <i>
      <x v="3011"/>
    </i>
    <i r="1">
      <x v="4376"/>
    </i>
    <i>
      <x v="3012"/>
    </i>
    <i r="1">
      <x v="3687"/>
    </i>
    <i>
      <x v="3013"/>
    </i>
    <i r="1">
      <x v="6912"/>
    </i>
    <i>
      <x v="3014"/>
    </i>
    <i r="1">
      <x v="1643"/>
    </i>
    <i>
      <x v="3016"/>
    </i>
    <i r="1">
      <x v="4293"/>
    </i>
    <i r="1">
      <x v="4856"/>
    </i>
    <i>
      <x v="3017"/>
    </i>
    <i r="1">
      <x v="4296"/>
    </i>
    <i>
      <x v="3019"/>
    </i>
    <i r="1">
      <x v="6608"/>
    </i>
    <i r="1">
      <x v="6986"/>
    </i>
    <i>
      <x v="3024"/>
    </i>
    <i r="1">
      <x v="5415"/>
    </i>
    <i>
      <x v="3026"/>
    </i>
    <i r="1">
      <x v="5818"/>
    </i>
    <i>
      <x v="3027"/>
    </i>
    <i r="1">
      <x v="6516"/>
    </i>
    <i>
      <x v="3029"/>
    </i>
    <i r="1">
      <x v="4806"/>
    </i>
    <i>
      <x v="3031"/>
    </i>
    <i r="1">
      <x v="6687"/>
    </i>
    <i>
      <x v="3035"/>
    </i>
    <i r="1">
      <x v="1841"/>
    </i>
    <i r="1">
      <x v="4843"/>
    </i>
    <i>
      <x v="3036"/>
    </i>
    <i r="1">
      <x v="6657"/>
    </i>
    <i>
      <x v="3039"/>
    </i>
    <i r="1">
      <x v="7277"/>
    </i>
    <i>
      <x v="3040"/>
    </i>
    <i r="1">
      <x v="7306"/>
    </i>
    <i>
      <x v="3042"/>
    </i>
    <i r="1">
      <x v="5264"/>
    </i>
    <i>
      <x v="3043"/>
    </i>
    <i r="1">
      <x v="6537"/>
    </i>
    <i>
      <x v="3045"/>
    </i>
    <i r="1">
      <x v="162"/>
    </i>
    <i r="1">
      <x v="7362"/>
    </i>
    <i>
      <x v="3046"/>
    </i>
    <i r="1">
      <x v="5777"/>
    </i>
    <i>
      <x v="3050"/>
    </i>
    <i r="1">
      <x v="4373"/>
    </i>
    <i>
      <x v="3051"/>
    </i>
    <i r="1">
      <x v="2823"/>
    </i>
    <i>
      <x v="3054"/>
    </i>
    <i r="1">
      <x v="7005"/>
    </i>
    <i>
      <x v="3055"/>
    </i>
    <i r="1">
      <x v="255"/>
    </i>
    <i>
      <x v="3056"/>
    </i>
    <i r="1">
      <x v="5299"/>
    </i>
    <i>
      <x v="3057"/>
    </i>
    <i r="1">
      <x v="4340"/>
    </i>
    <i>
      <x v="3058"/>
    </i>
    <i r="1">
      <x v="5791"/>
    </i>
    <i>
      <x v="3060"/>
    </i>
    <i r="1">
      <x v="7365"/>
    </i>
    <i>
      <x v="3063"/>
    </i>
    <i r="1">
      <x v="3610"/>
    </i>
    <i r="1">
      <x v="5115"/>
    </i>
    <i>
      <x v="3064"/>
    </i>
    <i r="1">
      <x v="5346"/>
    </i>
    <i>
      <x v="3065"/>
    </i>
    <i r="1">
      <x v="22"/>
    </i>
    <i r="1">
      <x v="5121"/>
    </i>
    <i>
      <x v="3066"/>
    </i>
    <i r="1">
      <x v="6651"/>
    </i>
    <i>
      <x v="3068"/>
    </i>
    <i r="1">
      <x v="306"/>
    </i>
    <i>
      <x v="3069"/>
    </i>
    <i r="1">
      <x v="6213"/>
    </i>
    <i r="1">
      <x v="7378"/>
    </i>
    <i>
      <x v="3074"/>
    </i>
    <i r="1">
      <x v="6770"/>
    </i>
    <i>
      <x v="3075"/>
    </i>
    <i r="1">
      <x v="5873"/>
    </i>
    <i>
      <x v="3079"/>
    </i>
    <i r="1">
      <x v="5500"/>
    </i>
    <i>
      <x v="3080"/>
    </i>
    <i r="1">
      <x v="4938"/>
    </i>
    <i>
      <x v="3082"/>
    </i>
    <i r="1">
      <x v="6283"/>
    </i>
    <i>
      <x v="3083"/>
    </i>
    <i r="1">
      <x v="7367"/>
    </i>
    <i>
      <x v="3084"/>
    </i>
    <i r="1">
      <x v="6280"/>
    </i>
    <i r="1">
      <x v="6695"/>
    </i>
    <i>
      <x v="3087"/>
    </i>
    <i r="1">
      <x v="6778"/>
    </i>
    <i r="1">
      <x v="6959"/>
    </i>
    <i>
      <x v="3089"/>
    </i>
    <i r="1">
      <x v="20"/>
    </i>
    <i>
      <x v="3091"/>
    </i>
    <i r="1">
      <x v="4917"/>
    </i>
    <i>
      <x v="3092"/>
    </i>
    <i r="1">
      <x v="6722"/>
    </i>
    <i r="1">
      <x v="7392"/>
    </i>
    <i>
      <x v="3093"/>
    </i>
    <i r="1">
      <x v="6869"/>
    </i>
    <i>
      <x v="3095"/>
    </i>
    <i r="1">
      <x v="6617"/>
    </i>
    <i>
      <x v="3096"/>
    </i>
    <i r="1">
      <x v="6500"/>
    </i>
    <i>
      <x v="3098"/>
    </i>
    <i r="1">
      <x v="4451"/>
    </i>
    <i>
      <x v="3100"/>
    </i>
    <i r="1">
      <x v="4433"/>
    </i>
    <i>
      <x v="3101"/>
    </i>
    <i r="1">
      <x v="6062"/>
    </i>
    <i>
      <x v="3105"/>
    </i>
    <i r="1">
      <x v="6966"/>
    </i>
    <i>
      <x v="3107"/>
    </i>
    <i r="1">
      <x v="81"/>
    </i>
    <i r="1">
      <x v="6807"/>
    </i>
    <i>
      <x v="3108"/>
    </i>
    <i r="1">
      <x v="2921"/>
    </i>
    <i>
      <x v="3110"/>
    </i>
    <i r="1">
      <x v="6512"/>
    </i>
    <i>
      <x v="3111"/>
    </i>
    <i r="1">
      <x v="4925"/>
    </i>
    <i>
      <x v="3112"/>
    </i>
    <i r="1">
      <x v="7407"/>
    </i>
    <i>
      <x v="3113"/>
    </i>
    <i r="1">
      <x v="6622"/>
    </i>
    <i r="1">
      <x v="6632"/>
    </i>
    <i>
      <x v="3117"/>
    </i>
    <i r="1">
      <x v="7390"/>
    </i>
    <i>
      <x v="3118"/>
    </i>
    <i r="1">
      <x v="6702"/>
    </i>
    <i>
      <x v="3119"/>
    </i>
    <i r="1">
      <x v="5051"/>
    </i>
    <i>
      <x v="3120"/>
    </i>
    <i r="1">
      <x v="1672"/>
    </i>
    <i>
      <x v="3122"/>
    </i>
    <i r="1">
      <x v="7001"/>
    </i>
    <i>
      <x v="3125"/>
    </i>
    <i r="1">
      <x v="6803"/>
    </i>
    <i>
      <x v="3126"/>
    </i>
    <i r="1">
      <x v="4485"/>
    </i>
    <i r="1">
      <x v="5884"/>
    </i>
    <i>
      <x v="3127"/>
    </i>
    <i r="1">
      <x v="5073"/>
    </i>
    <i>
      <x v="3128"/>
    </i>
    <i r="1">
      <x v="7293"/>
    </i>
    <i>
      <x v="3129"/>
    </i>
    <i r="1">
      <x v="7271"/>
    </i>
    <i>
      <x v="3132"/>
    </i>
    <i r="1">
      <x v="7295"/>
    </i>
    <i>
      <x v="3134"/>
    </i>
    <i r="1">
      <x v="2884"/>
    </i>
    <i>
      <x v="3135"/>
    </i>
    <i r="1">
      <x v="6814"/>
    </i>
    <i>
      <x v="3136"/>
    </i>
    <i r="1">
      <x v="3696"/>
    </i>
    <i r="1">
      <x v="6884"/>
    </i>
    <i>
      <x v="3138"/>
    </i>
    <i r="1">
      <x v="77"/>
    </i>
    <i r="1">
      <x v="6688"/>
    </i>
    <i>
      <x v="3139"/>
    </i>
    <i r="1">
      <x v="3669"/>
    </i>
    <i r="1">
      <x v="7117"/>
    </i>
    <i>
      <x v="3140"/>
    </i>
    <i r="1">
      <x v="7187"/>
    </i>
    <i>
      <x v="3141"/>
    </i>
    <i r="1">
      <x v="1670"/>
    </i>
    <i>
      <x v="3144"/>
    </i>
    <i r="1">
      <x v="1877"/>
    </i>
    <i>
      <x v="3147"/>
    </i>
    <i r="1">
      <x v="6567"/>
    </i>
    <i>
      <x v="3149"/>
    </i>
    <i r="1">
      <x v="7086"/>
    </i>
    <i>
      <x v="3150"/>
    </i>
    <i r="1">
      <x v="1884"/>
    </i>
    <i>
      <x v="3151"/>
    </i>
    <i r="1">
      <x v="1387"/>
    </i>
    <i r="1">
      <x v="6791"/>
    </i>
    <i>
      <x v="3153"/>
    </i>
    <i r="1">
      <x v="4482"/>
    </i>
    <i>
      <x v="3154"/>
    </i>
    <i r="1">
      <x v="6676"/>
    </i>
    <i>
      <x v="3156"/>
    </i>
    <i r="1">
      <x v="19"/>
    </i>
    <i r="1">
      <x v="6729"/>
    </i>
    <i>
      <x v="3157"/>
    </i>
    <i r="1">
      <x v="5503"/>
    </i>
    <i>
      <x v="3158"/>
    </i>
    <i r="1">
      <x v="6315"/>
    </i>
    <i>
      <x v="3159"/>
    </i>
    <i r="1">
      <x v="6886"/>
    </i>
    <i>
      <x v="3161"/>
    </i>
    <i r="1">
      <x v="5640"/>
    </i>
    <i>
      <x v="3164"/>
    </i>
    <i r="1">
      <x v="6583"/>
    </i>
    <i r="1">
      <x v="6641"/>
    </i>
    <i>
      <x v="3165"/>
    </i>
    <i r="1">
      <x v="3834"/>
    </i>
    <i r="1">
      <x v="5063"/>
    </i>
    <i>
      <x v="3166"/>
    </i>
    <i r="1">
      <x v="5764"/>
    </i>
    <i r="1">
      <x v="7285"/>
    </i>
    <i>
      <x v="3168"/>
    </i>
    <i r="1">
      <x v="541"/>
    </i>
    <i>
      <x v="3169"/>
    </i>
    <i r="1">
      <x v="16"/>
    </i>
    <i>
      <x v="3170"/>
    </i>
    <i r="1">
      <x v="7291"/>
    </i>
    <i>
      <x v="3173"/>
    </i>
    <i r="1">
      <x v="551"/>
    </i>
    <i>
      <x v="3175"/>
    </i>
    <i r="1">
      <x v="5848"/>
    </i>
    <i r="1">
      <x v="7296"/>
    </i>
    <i>
      <x v="3176"/>
    </i>
    <i r="1">
      <x v="7313"/>
    </i>
    <i>
      <x v="3177"/>
    </i>
    <i r="1">
      <x v="75"/>
    </i>
    <i>
      <x v="3178"/>
    </i>
    <i r="1">
      <x v="7402"/>
    </i>
    <i>
      <x v="3179"/>
    </i>
    <i r="1">
      <x v="6600"/>
    </i>
    <i>
      <x v="3184"/>
    </i>
    <i r="1">
      <x v="6910"/>
    </i>
    <i>
      <x v="3185"/>
    </i>
    <i r="1">
      <x v="7118"/>
    </i>
    <i>
      <x v="3186"/>
    </i>
    <i r="1">
      <x v="6389"/>
    </i>
    <i>
      <x v="3187"/>
    </i>
    <i r="1">
      <x v="6615"/>
    </i>
    <i>
      <x v="3191"/>
    </i>
    <i r="1">
      <x v="5079"/>
    </i>
    <i>
      <x v="3192"/>
    </i>
    <i r="1">
      <x v="6893"/>
    </i>
    <i>
      <x v="3193"/>
    </i>
    <i r="1">
      <x v="147"/>
    </i>
    <i>
      <x v="3195"/>
    </i>
    <i r="1">
      <x v="14"/>
    </i>
    <i>
      <x v="3197"/>
    </i>
    <i r="1">
      <x v="73"/>
    </i>
    <i r="1">
      <x v="5380"/>
    </i>
    <i>
      <x v="3198"/>
    </i>
    <i r="1">
      <x v="7326"/>
    </i>
    <i>
      <x v="3199"/>
    </i>
    <i r="1">
      <x v="6985"/>
    </i>
    <i>
      <x v="3202"/>
    </i>
    <i r="1">
      <x v="7125"/>
    </i>
    <i>
      <x v="3204"/>
    </i>
    <i r="1">
      <x v="1390"/>
    </i>
    <i>
      <x v="3205"/>
    </i>
    <i r="1">
      <x v="4272"/>
    </i>
    <i>
      <x v="3207"/>
    </i>
    <i r="1">
      <x v="145"/>
    </i>
    <i r="1">
      <x v="6982"/>
    </i>
    <i>
      <x v="3208"/>
    </i>
    <i r="1">
      <x v="3760"/>
    </i>
    <i r="1">
      <x v="5606"/>
    </i>
    <i r="1">
      <x v="5983"/>
    </i>
    <i>
      <x v="3209"/>
    </i>
    <i r="1">
      <x v="7335"/>
    </i>
    <i>
      <x v="3212"/>
    </i>
    <i r="1">
      <x v="6269"/>
    </i>
    <i>
      <x v="3215"/>
    </i>
    <i r="1">
      <x v="5384"/>
    </i>
    <i>
      <x v="3216"/>
    </i>
    <i r="1">
      <x v="545"/>
    </i>
    <i>
      <x v="3217"/>
    </i>
    <i r="1">
      <x v="6002"/>
    </i>
    <i>
      <x v="3219"/>
    </i>
    <i r="1">
      <x v="7433"/>
    </i>
    <i>
      <x v="3220"/>
    </i>
    <i r="1">
      <x v="6604"/>
    </i>
    <i>
      <x v="3224"/>
    </i>
    <i r="1">
      <x v="5439"/>
    </i>
    <i>
      <x v="3225"/>
    </i>
    <i r="1">
      <x v="5258"/>
    </i>
    <i>
      <x v="3228"/>
    </i>
    <i r="1">
      <x v="3740"/>
    </i>
    <i r="1">
      <x v="6399"/>
    </i>
    <i>
      <x v="3230"/>
    </i>
    <i r="1">
      <x v="6005"/>
    </i>
    <i>
      <x v="3231"/>
    </i>
    <i r="1">
      <x v="2931"/>
    </i>
    <i>
      <x v="3233"/>
    </i>
    <i r="1">
      <x v="3750"/>
    </i>
    <i>
      <x v="3234"/>
    </i>
    <i r="1">
      <x v="7371"/>
    </i>
    <i>
      <x v="3235"/>
    </i>
    <i r="1">
      <x v="6889"/>
    </i>
    <i>
      <x v="3236"/>
    </i>
    <i r="1">
      <x v="1897"/>
    </i>
    <i r="1">
      <x v="7054"/>
    </i>
    <i>
      <x v="3238"/>
    </i>
    <i r="1">
      <x v="5199"/>
    </i>
    <i>
      <x v="3239"/>
    </i>
    <i r="1">
      <x v="4658"/>
    </i>
    <i>
      <x v="3242"/>
    </i>
    <i r="1">
      <x v="5720"/>
    </i>
    <i>
      <x v="3244"/>
    </i>
    <i r="1">
      <x v="143"/>
    </i>
    <i>
      <x v="3247"/>
    </i>
    <i r="1">
      <x v="7470"/>
    </i>
    <i>
      <x v="3248"/>
    </i>
    <i r="1">
      <x v="70"/>
    </i>
    <i r="1">
      <x v="4651"/>
    </i>
    <i>
      <x v="3249"/>
    </i>
    <i r="1">
      <x v="6862"/>
    </i>
    <i>
      <x v="3250"/>
    </i>
    <i r="1">
      <x v="7018"/>
    </i>
    <i r="1">
      <x v="7445"/>
    </i>
    <i>
      <x v="3251"/>
    </i>
    <i r="1">
      <x v="6465"/>
    </i>
    <i r="1">
      <x v="7456"/>
    </i>
    <i>
      <x v="3253"/>
    </i>
    <i r="1">
      <x v="5766"/>
    </i>
    <i>
      <x v="3254"/>
    </i>
    <i r="1">
      <x v="4335"/>
    </i>
    <i>
      <x v="3256"/>
    </i>
    <i r="1">
      <x v="4722"/>
    </i>
    <i r="1">
      <x v="6756"/>
    </i>
    <i>
      <x v="3257"/>
    </i>
    <i r="1">
      <x v="5324"/>
    </i>
    <i>
      <x v="3258"/>
    </i>
    <i r="1">
      <x v="6050"/>
    </i>
    <i>
      <x v="3259"/>
    </i>
    <i r="1">
      <x v="7467"/>
    </i>
    <i>
      <x v="3260"/>
    </i>
    <i r="1">
      <x v="6250"/>
    </i>
    <i>
      <x v="3261"/>
    </i>
    <i r="1">
      <x v="3931"/>
    </i>
    <i>
      <x v="3262"/>
    </i>
    <i r="1">
      <x v="4345"/>
    </i>
    <i>
      <x v="3263"/>
    </i>
    <i r="1">
      <x v="4193"/>
    </i>
    <i>
      <x v="3265"/>
    </i>
    <i r="1">
      <x v="6408"/>
    </i>
    <i>
      <x v="3267"/>
    </i>
    <i r="1">
      <x v="7375"/>
    </i>
    <i>
      <x v="3268"/>
    </i>
    <i r="1">
      <x v="2958"/>
    </i>
    <i>
      <x v="3269"/>
    </i>
    <i r="1">
      <x v="286"/>
    </i>
    <i r="1">
      <x v="6759"/>
    </i>
    <i>
      <x v="3270"/>
    </i>
    <i r="1">
      <x v="7483"/>
    </i>
    <i>
      <x v="3271"/>
    </i>
    <i r="1">
      <x v="6841"/>
    </i>
    <i r="1">
      <x v="6981"/>
    </i>
    <i>
      <x v="3273"/>
    </i>
    <i r="1">
      <x v="5522"/>
    </i>
    <i>
      <x v="3274"/>
    </i>
    <i r="1">
      <x v="1413"/>
    </i>
    <i>
      <x v="3275"/>
    </i>
    <i r="1">
      <x v="7487"/>
    </i>
    <i>
      <x v="3277"/>
    </i>
    <i r="1">
      <x v="67"/>
    </i>
    <i r="1">
      <x v="2962"/>
    </i>
    <i>
      <x v="3278"/>
    </i>
    <i r="1">
      <x v="4749"/>
    </i>
    <i>
      <x v="3279"/>
    </i>
    <i r="1">
      <x v="6659"/>
    </i>
    <i>
      <x v="3280"/>
    </i>
    <i r="1">
      <x v="6933"/>
    </i>
    <i>
      <x v="3282"/>
    </i>
    <i r="1">
      <x v="6704"/>
    </i>
    <i>
      <x v="3287"/>
    </i>
    <i r="1">
      <x v="7151"/>
    </i>
    <i>
      <x v="3288"/>
    </i>
    <i r="1">
      <x v="6708"/>
    </i>
    <i r="1">
      <x v="7455"/>
    </i>
    <i>
      <x v="3289"/>
    </i>
    <i r="1">
      <x v="7389"/>
    </i>
    <i>
      <x v="3290"/>
    </i>
    <i r="1">
      <x v="7230"/>
    </i>
    <i>
      <x v="3291"/>
    </i>
    <i r="1">
      <x v="6293"/>
    </i>
    <i>
      <x v="3292"/>
    </i>
    <i r="1">
      <x v="4730"/>
    </i>
    <i>
      <x v="3293"/>
    </i>
    <i r="1">
      <x v="283"/>
    </i>
    <i>
      <x v="3295"/>
    </i>
    <i r="1">
      <x v="531"/>
    </i>
    <i>
      <x v="3296"/>
    </i>
    <i r="1">
      <x v="6163"/>
    </i>
    <i>
      <x v="3298"/>
    </i>
    <i r="1">
      <x v="7334"/>
    </i>
    <i>
      <x v="3299"/>
    </i>
    <i r="1">
      <x v="7498"/>
    </i>
    <i>
      <x v="3301"/>
    </i>
    <i r="1">
      <x v="3970"/>
    </i>
    <i r="1">
      <x v="7460"/>
    </i>
    <i>
      <x v="3303"/>
    </i>
    <i r="1">
      <x v="537"/>
    </i>
    <i>
      <x v="3305"/>
    </i>
    <i r="1">
      <x v="6216"/>
    </i>
    <i r="1">
      <x v="7043"/>
    </i>
    <i>
      <x v="3306"/>
    </i>
    <i r="1">
      <x v="6818"/>
    </i>
    <i>
      <x v="3307"/>
    </i>
    <i r="1">
      <x v="4408"/>
    </i>
    <i>
      <x v="3309"/>
    </i>
    <i r="1">
      <x v="7068"/>
    </i>
    <i>
      <x v="3310"/>
    </i>
    <i r="1">
      <x v="4410"/>
    </i>
    <i>
      <x v="3313"/>
    </i>
    <i r="1">
      <x v="7441"/>
    </i>
    <i>
      <x v="3314"/>
    </i>
    <i r="1">
      <x v="3879"/>
    </i>
    <i>
      <x v="3316"/>
    </i>
    <i r="1">
      <x v="10"/>
    </i>
    <i r="1">
      <x v="7468"/>
    </i>
    <i>
      <x v="3318"/>
    </i>
    <i r="1">
      <x v="5989"/>
    </i>
    <i>
      <x v="3319"/>
    </i>
    <i r="1">
      <x v="6976"/>
    </i>
    <i>
      <x v="3320"/>
    </i>
    <i r="1">
      <x v="5998"/>
    </i>
    <i>
      <x v="3322"/>
    </i>
    <i r="1">
      <x v="7511"/>
    </i>
    <i>
      <x v="3323"/>
    </i>
    <i r="1">
      <x v="5854"/>
    </i>
    <i r="1">
      <x v="6572"/>
    </i>
    <i>
      <x v="3328"/>
    </i>
    <i r="1">
      <x v="7220"/>
    </i>
    <i>
      <x v="3332"/>
    </i>
    <i r="1">
      <x v="538"/>
    </i>
    <i r="1">
      <x v="7176"/>
    </i>
    <i r="1">
      <x v="7488"/>
    </i>
    <i>
      <x v="3334"/>
    </i>
    <i r="1">
      <x v="7223"/>
    </i>
    <i>
      <x v="3335"/>
    </i>
    <i r="1">
      <x v="7499"/>
    </i>
    <i>
      <x v="3336"/>
    </i>
    <i r="1">
      <x v="7132"/>
    </i>
    <i r="1">
      <x v="7225"/>
    </i>
    <i>
      <x v="3338"/>
    </i>
    <i r="1">
      <x v="6358"/>
    </i>
    <i r="1">
      <x v="7070"/>
    </i>
    <i>
      <x v="3340"/>
    </i>
    <i r="1">
      <x v="9"/>
    </i>
    <i r="1">
      <x v="6994"/>
    </i>
    <i>
      <x v="3341"/>
    </i>
    <i r="1">
      <x v="7182"/>
    </i>
    <i>
      <x v="3342"/>
    </i>
    <i r="1">
      <x v="3902"/>
    </i>
    <i r="1">
      <x v="6019"/>
    </i>
    <i>
      <x v="3343"/>
    </i>
    <i r="1">
      <x v="7036"/>
    </i>
    <i>
      <x v="3345"/>
    </i>
    <i r="1">
      <x v="6740"/>
    </i>
    <i>
      <x v="3346"/>
    </i>
    <i r="1">
      <x v="8"/>
    </i>
    <i>
      <x v="3348"/>
    </i>
    <i r="1">
      <x v="6743"/>
    </i>
    <i>
      <x v="3352"/>
    </i>
    <i r="1">
      <x v="7422"/>
    </i>
    <i>
      <x v="3353"/>
    </i>
    <i r="1">
      <x v="7249"/>
    </i>
    <i>
      <x v="3361"/>
    </i>
    <i r="1">
      <x v="6545"/>
    </i>
    <i>
      <x v="3367"/>
    </i>
    <i r="1">
      <x v="5533"/>
    </i>
    <i>
      <x v="3368"/>
    </i>
    <i r="1">
      <x v="6382"/>
    </i>
    <i>
      <x v="3371"/>
    </i>
    <i r="1">
      <x v="273"/>
    </i>
    <i r="1">
      <x v="1947"/>
    </i>
    <i r="1">
      <x v="7059"/>
    </i>
    <i>
      <x v="3374"/>
    </i>
    <i r="1">
      <x v="6883"/>
    </i>
    <i r="1">
      <x v="6989"/>
    </i>
    <i>
      <x v="3375"/>
    </i>
    <i r="1">
      <x v="7209"/>
    </i>
    <i>
      <x v="3377"/>
    </i>
    <i r="1">
      <x v="7163"/>
    </i>
    <i>
      <x v="3383"/>
    </i>
    <i r="1">
      <x v="4507"/>
    </i>
    <i>
      <x v="3386"/>
    </i>
    <i r="1">
      <x v="7518"/>
    </i>
    <i>
      <x v="3391"/>
    </i>
    <i r="1">
      <x v="7081"/>
    </i>
    <i>
      <x v="3395"/>
    </i>
    <i r="1">
      <x v="6127"/>
    </i>
    <i>
      <x v="3397"/>
    </i>
    <i r="1">
      <x v="7280"/>
    </i>
    <i>
      <x v="3402"/>
    </i>
    <i r="1">
      <x v="3445"/>
    </i>
    <i>
      <x v="3405"/>
    </i>
    <i r="1">
      <x v="7016"/>
    </i>
    <i>
      <x v="3406"/>
    </i>
    <i r="1">
      <x v="7091"/>
    </i>
    <i>
      <x v="3407"/>
    </i>
    <i r="1">
      <x v="6144"/>
    </i>
    <i>
      <x v="3408"/>
    </i>
    <i r="1">
      <x v="7286"/>
    </i>
    <i>
      <x v="3410"/>
    </i>
    <i r="1">
      <x v="4927"/>
    </i>
    <i>
      <x v="3413"/>
    </i>
    <i r="1">
      <x v="6772"/>
    </i>
    <i>
      <x v="3414"/>
    </i>
    <i r="1">
      <x v="6988"/>
    </i>
    <i>
      <x v="3415"/>
    </i>
    <i r="1">
      <x v="131"/>
    </i>
    <i>
      <x v="3416"/>
    </i>
    <i r="1">
      <x v="7095"/>
    </i>
    <i>
      <x v="3418"/>
    </i>
    <i r="1">
      <x v="6610"/>
    </i>
    <i>
      <x v="3419"/>
    </i>
    <i r="1">
      <x v="7545"/>
    </i>
    <i>
      <x v="3420"/>
    </i>
    <i r="1">
      <x v="7046"/>
    </i>
    <i>
      <x v="3421"/>
    </i>
    <i r="1">
      <x v="3148"/>
    </i>
    <i>
      <x v="3422"/>
    </i>
    <i r="1">
      <x v="7543"/>
    </i>
    <i>
      <x v="3423"/>
    </i>
    <i r="1">
      <x v="129"/>
    </i>
    <i>
      <x v="3427"/>
    </i>
    <i r="1">
      <x v="6997"/>
    </i>
    <i>
      <x v="3428"/>
    </i>
    <i r="1">
      <x v="7108"/>
    </i>
    <i>
      <x v="3429"/>
    </i>
    <i r="1">
      <x v="7548"/>
    </i>
    <i>
      <x v="3431"/>
    </i>
    <i r="1">
      <x v="5558"/>
    </i>
    <i>
      <x v="3434"/>
    </i>
    <i r="1">
      <x v="6621"/>
    </i>
    <i>
      <x v="3435"/>
    </i>
    <i r="1">
      <x v="7092"/>
    </i>
    <i>
      <x v="3437"/>
    </i>
    <i r="1">
      <x v="5542"/>
    </i>
    <i>
      <x v="3441"/>
    </i>
    <i r="1">
      <x v="7500"/>
    </i>
    <i>
      <x v="3442"/>
    </i>
    <i r="1">
      <x v="7114"/>
    </i>
    <i>
      <x v="3443"/>
    </i>
    <i r="1">
      <x v="7131"/>
    </i>
    <i r="1">
      <x v="7553"/>
    </i>
    <i>
      <x v="3445"/>
    </i>
    <i r="1">
      <x v="7554"/>
    </i>
    <i>
      <x v="3446"/>
    </i>
    <i r="1">
      <x v="7316"/>
    </i>
    <i>
      <x v="3449"/>
    </i>
    <i r="1">
      <x v="6467"/>
    </i>
    <i>
      <x v="3451"/>
    </i>
    <i r="1">
      <x v="7479"/>
    </i>
    <i>
      <x v="3452"/>
    </i>
    <i r="1">
      <x v="7536"/>
    </i>
    <i>
      <x v="3453"/>
    </i>
    <i r="1">
      <x v="4977"/>
    </i>
    <i>
      <x v="3456"/>
    </i>
    <i r="1">
      <x v="5005"/>
    </i>
    <i>
      <x v="3457"/>
    </i>
    <i r="1">
      <x v="7049"/>
    </i>
    <i>
      <x v="3458"/>
    </i>
    <i r="1">
      <x v="7075"/>
    </i>
    <i>
      <x v="3459"/>
    </i>
    <i r="1">
      <x v="127"/>
    </i>
    <i r="1">
      <x v="5066"/>
    </i>
    <i>
      <x v="3465"/>
    </i>
    <i r="1">
      <x v="5792"/>
    </i>
    <i>
      <x v="3466"/>
    </i>
    <i r="1">
      <x v="263"/>
    </i>
    <i>
      <x v="3467"/>
    </i>
    <i r="1">
      <x v="6272"/>
    </i>
    <i>
      <x v="3470"/>
    </i>
    <i r="1">
      <x v="302"/>
    </i>
    <i>
      <x v="3473"/>
    </i>
    <i r="1">
      <x v="7535"/>
    </i>
    <i r="1">
      <x v="7559"/>
    </i>
    <i>
      <x v="3474"/>
    </i>
    <i r="1">
      <x v="126"/>
    </i>
    <i>
      <x v="3476"/>
    </i>
    <i r="1">
      <x v="6829"/>
    </i>
    <i>
      <x v="3480"/>
    </i>
    <i r="1">
      <x v="7574"/>
    </i>
    <i>
      <x v="3481"/>
    </i>
    <i r="1">
      <x v="6977"/>
    </i>
    <i>
      <x v="3483"/>
    </i>
    <i r="1">
      <x v="7006"/>
    </i>
    <i>
      <x v="3485"/>
    </i>
    <i r="1">
      <x v="5824"/>
    </i>
    <i>
      <x v="3486"/>
    </i>
    <i r="1">
      <x v="7558"/>
    </i>
    <i>
      <x v="3490"/>
    </i>
    <i r="1">
      <x v="5489"/>
    </i>
    <i>
      <x v="3491"/>
    </i>
    <i r="1">
      <x v="125"/>
    </i>
    <i r="1">
      <x v="6499"/>
    </i>
    <i>
      <x v="3497"/>
    </i>
    <i r="1">
      <x v="7247"/>
    </i>
    <i>
      <x v="3498"/>
    </i>
    <i r="1">
      <x v="7045"/>
    </i>
    <i>
      <x v="3499"/>
    </i>
    <i r="1">
      <x v="4185"/>
    </i>
    <i>
      <x v="3501"/>
    </i>
    <i r="1">
      <x v="4056"/>
    </i>
    <i>
      <x v="3504"/>
    </i>
    <i r="1">
      <x v="6230"/>
    </i>
    <i>
      <x v="3505"/>
    </i>
    <i r="1">
      <x v="7053"/>
    </i>
    <i>
      <x v="3506"/>
    </i>
    <i r="1">
      <x v="7352"/>
    </i>
    <i>
      <x v="3507"/>
    </i>
    <i r="1">
      <x v="5673"/>
    </i>
    <i>
      <x v="3513"/>
    </i>
    <i r="1">
      <x v="5087"/>
    </i>
    <i>
      <x v="3515"/>
    </i>
    <i r="1">
      <x v="7561"/>
    </i>
    <i>
      <x v="3516"/>
    </i>
    <i r="1">
      <x v="6093"/>
    </i>
    <i>
      <x v="3522"/>
    </i>
    <i r="1">
      <x v="214"/>
    </i>
    <i>
      <x v="3523"/>
    </i>
    <i r="1">
      <x v="6540"/>
    </i>
    <i>
      <x v="3525"/>
    </i>
    <i r="1">
      <x v="7418"/>
    </i>
    <i>
      <x v="3531"/>
    </i>
    <i r="1">
      <x v="5730"/>
    </i>
    <i>
      <x v="3534"/>
    </i>
    <i r="1">
      <x v="6201"/>
    </i>
    <i r="1">
      <x v="7307"/>
    </i>
    <i>
      <x v="3535"/>
    </i>
    <i r="1">
      <x v="3149"/>
    </i>
    <i>
      <x v="3536"/>
    </i>
    <i r="1">
      <x v="7136"/>
    </i>
    <i>
      <x v="3537"/>
    </i>
    <i r="1">
      <x v="7135"/>
    </i>
    <i>
      <x v="3538"/>
    </i>
    <i r="1">
      <x v="6737"/>
    </i>
    <i>
      <x v="3540"/>
    </i>
    <i r="1">
      <x v="1463"/>
    </i>
    <i>
      <x v="3544"/>
    </i>
    <i r="1">
      <x v="7336"/>
    </i>
    <i>
      <x v="3547"/>
    </i>
    <i r="1">
      <x v="5219"/>
    </i>
    <i>
      <x v="3551"/>
    </i>
    <i r="1">
      <x v="7606"/>
    </i>
    <i>
      <x v="3553"/>
    </i>
    <i r="1">
      <x v="7380"/>
    </i>
    <i>
      <x v="3555"/>
    </i>
    <i r="1">
      <x v="5731"/>
    </i>
    <i>
      <x v="3557"/>
    </i>
    <i r="1">
      <x v="1770"/>
    </i>
    <i r="1">
      <x v="7597"/>
    </i>
    <i>
      <x v="3560"/>
    </i>
    <i r="1">
      <x v="48"/>
    </i>
    <i>
      <x v="3561"/>
    </i>
    <i r="1">
      <x v="6061"/>
    </i>
    <i>
      <x v="3562"/>
    </i>
    <i r="1">
      <x v="5762"/>
    </i>
    <i>
      <x v="3563"/>
    </i>
    <i r="1">
      <x v="504"/>
    </i>
    <i>
      <x v="3568"/>
    </i>
    <i r="1">
      <x v="6290"/>
    </i>
    <i>
      <x v="3569"/>
    </i>
    <i r="1">
      <x v="7199"/>
    </i>
    <i>
      <x v="3570"/>
    </i>
    <i r="1">
      <x v="7618"/>
    </i>
    <i>
      <x v="3571"/>
    </i>
    <i r="1">
      <x v="7608"/>
    </i>
    <i>
      <x v="3573"/>
    </i>
    <i r="1">
      <x v="7344"/>
    </i>
    <i r="1">
      <x v="7356"/>
    </i>
    <i>
      <x v="3574"/>
    </i>
    <i r="1">
      <x v="5196"/>
    </i>
    <i>
      <x v="3576"/>
    </i>
    <i r="1">
      <x v="2025"/>
    </i>
    <i>
      <x v="3577"/>
    </i>
    <i r="1">
      <x v="7161"/>
    </i>
    <i>
      <x v="3579"/>
    </i>
    <i r="1">
      <x v="6415"/>
    </i>
    <i>
      <x v="3580"/>
    </i>
    <i r="1">
      <x v="6"/>
    </i>
    <i>
      <x v="3581"/>
    </i>
    <i r="1">
      <x v="7023"/>
    </i>
    <i>
      <x v="3582"/>
    </i>
    <i r="1">
      <x v="4285"/>
    </i>
    <i>
      <x v="3585"/>
    </i>
    <i r="1">
      <x v="7216"/>
    </i>
    <i>
      <x v="3586"/>
    </i>
    <i r="1">
      <x v="6410"/>
    </i>
    <i>
      <x v="3588"/>
    </i>
    <i r="1">
      <x v="7526"/>
    </i>
    <i>
      <x v="3590"/>
    </i>
    <i r="1">
      <x v="7061"/>
    </i>
    <i>
      <x v="3592"/>
    </i>
    <i r="1">
      <x v="6478"/>
    </i>
    <i>
      <x v="3594"/>
    </i>
    <i r="1">
      <x v="6620"/>
    </i>
    <i r="1">
      <x v="7372"/>
    </i>
    <i>
      <x v="3596"/>
    </i>
    <i r="1">
      <x v="3594"/>
    </i>
    <i>
      <x v="3598"/>
    </i>
    <i r="1">
      <x v="6823"/>
    </i>
    <i>
      <x v="3601"/>
    </i>
    <i r="1">
      <x v="6993"/>
    </i>
    <i>
      <x v="3605"/>
    </i>
    <i r="1">
      <x v="7627"/>
    </i>
    <i>
      <x v="3608"/>
    </i>
    <i r="1">
      <x v="7415"/>
    </i>
    <i>
      <x v="3610"/>
    </i>
    <i r="1">
      <x v="7169"/>
    </i>
    <i r="1">
      <x v="7308"/>
    </i>
    <i>
      <x v="3611"/>
    </i>
    <i r="1">
      <x v="6750"/>
    </i>
    <i>
      <x v="3615"/>
    </i>
    <i r="1">
      <x v="6813"/>
    </i>
    <i r="1">
      <x v="7345"/>
    </i>
    <i>
      <x v="3617"/>
    </i>
    <i r="1">
      <x v="7284"/>
    </i>
    <i>
      <x v="3618"/>
    </i>
    <i r="1">
      <x v="7391"/>
    </i>
    <i>
      <x v="3620"/>
    </i>
    <i r="1">
      <x v="7613"/>
    </i>
    <i>
      <x v="3621"/>
    </i>
    <i r="1">
      <x v="6790"/>
    </i>
    <i>
      <x v="3623"/>
    </i>
    <i r="1">
      <x v="6565"/>
    </i>
    <i>
      <x v="3625"/>
    </i>
    <i r="1">
      <x v="7318"/>
    </i>
    <i>
      <x v="3626"/>
    </i>
    <i r="1">
      <x v="3232"/>
    </i>
    <i r="1">
      <x v="6126"/>
    </i>
    <i r="1">
      <x v="7257"/>
    </i>
    <i>
      <x v="3627"/>
    </i>
    <i r="1">
      <x v="7616"/>
    </i>
    <i>
      <x v="3628"/>
    </i>
    <i r="1">
      <x v="6223"/>
    </i>
    <i>
      <x v="3629"/>
    </i>
    <i r="1">
      <x v="6521"/>
    </i>
    <i>
      <x v="3630"/>
    </i>
    <i r="1">
      <x v="5348"/>
    </i>
    <i>
      <x v="3632"/>
    </i>
    <i r="1">
      <x v="7397"/>
    </i>
    <i>
      <x v="3635"/>
    </i>
    <i r="1">
      <x v="6669"/>
    </i>
    <i>
      <x v="3637"/>
    </i>
    <i r="1">
      <x v="7195"/>
    </i>
    <i>
      <x v="3638"/>
    </i>
    <i r="1">
      <x v="4689"/>
    </i>
    <i>
      <x v="3640"/>
    </i>
    <i r="1">
      <x v="5893"/>
    </i>
    <i>
      <x v="3642"/>
    </i>
    <i r="1">
      <x v="7231"/>
    </i>
    <i>
      <x v="3643"/>
    </i>
    <i r="1">
      <x v="4371"/>
    </i>
    <i>
      <x v="3644"/>
    </i>
    <i r="1">
      <x v="7601"/>
    </i>
    <i>
      <x v="3645"/>
    </i>
    <i r="1">
      <x v="7338"/>
    </i>
    <i>
      <x v="3646"/>
    </i>
    <i r="1">
      <x v="7314"/>
    </i>
    <i>
      <x v="3648"/>
    </i>
    <i r="1">
      <x v="6038"/>
    </i>
    <i>
      <x v="3652"/>
    </i>
    <i r="1">
      <x v="7278"/>
    </i>
    <i>
      <x v="3653"/>
    </i>
    <i r="1">
      <x v="6043"/>
    </i>
    <i>
      <x v="3654"/>
    </i>
    <i r="1">
      <x v="6046"/>
    </i>
    <i>
      <x v="3656"/>
    </i>
    <i r="1">
      <x v="6746"/>
    </i>
    <i>
      <x v="3657"/>
    </i>
    <i r="1">
      <x v="5940"/>
    </i>
    <i>
      <x v="3661"/>
    </i>
    <i r="1">
      <x v="5481"/>
    </i>
    <i>
      <x v="3664"/>
    </i>
    <i r="1">
      <x v="7596"/>
    </i>
    <i>
      <x v="3665"/>
    </i>
    <i r="1">
      <x v="7589"/>
    </i>
    <i>
      <x v="3666"/>
    </i>
    <i r="1">
      <x v="111"/>
    </i>
    <i r="1">
      <x v="7021"/>
    </i>
    <i>
      <x v="3672"/>
    </i>
    <i r="1">
      <x v="7297"/>
    </i>
    <i>
      <x v="3673"/>
    </i>
    <i r="1">
      <x v="7604"/>
    </i>
    <i>
      <x v="3676"/>
    </i>
    <i r="1">
      <x v="7060"/>
    </i>
    <i>
      <x v="3680"/>
    </i>
    <i r="1">
      <x v="7517"/>
    </i>
    <i>
      <x v="3682"/>
    </i>
    <i r="1">
      <x v="5462"/>
    </i>
    <i>
      <x v="3686"/>
    </i>
    <i r="1">
      <x v="7067"/>
    </i>
    <i>
      <x v="3689"/>
    </i>
    <i r="1">
      <x v="7482"/>
    </i>
    <i>
      <x v="3691"/>
    </i>
    <i r="1">
      <x v="7040"/>
    </i>
    <i>
      <x v="3692"/>
    </i>
    <i r="1">
      <x v="7074"/>
    </i>
    <i>
      <x v="3693"/>
    </i>
    <i r="1">
      <x v="1494"/>
    </i>
    <i>
      <x v="3694"/>
    </i>
    <i r="1">
      <x v="7662"/>
    </i>
    <i>
      <x v="3696"/>
    </i>
    <i r="1">
      <x v="6873"/>
    </i>
    <i>
      <x v="3697"/>
    </i>
    <i r="1">
      <x v="6931"/>
    </i>
    <i>
      <x v="3699"/>
    </i>
    <i r="1">
      <x v="6848"/>
    </i>
    <i>
      <x v="3701"/>
    </i>
    <i r="1">
      <x v="6241"/>
    </i>
    <i>
      <x v="3703"/>
    </i>
    <i r="1">
      <x v="7254"/>
    </i>
    <i r="1">
      <x v="7273"/>
    </i>
    <i>
      <x v="3705"/>
    </i>
    <i r="1">
      <x v="6860"/>
    </i>
    <i>
      <x v="3711"/>
    </i>
    <i r="1">
      <x v="7514"/>
    </i>
    <i>
      <x v="3716"/>
    </i>
    <i r="1">
      <x v="5456"/>
    </i>
    <i>
      <x v="3718"/>
    </i>
    <i r="1">
      <x v="6026"/>
    </i>
    <i>
      <x v="3719"/>
    </i>
    <i r="1">
      <x v="7605"/>
    </i>
    <i r="1">
      <x v="7659"/>
    </i>
    <i>
      <x v="3722"/>
    </i>
    <i r="1">
      <x v="7670"/>
    </i>
    <i>
      <x v="3724"/>
    </i>
    <i r="1">
      <x v="7240"/>
    </i>
    <i r="1">
      <x v="7623"/>
    </i>
    <i>
      <x v="3725"/>
    </i>
    <i r="1">
      <x v="5595"/>
    </i>
    <i>
      <x v="3731"/>
    </i>
    <i r="1">
      <x v="6950"/>
    </i>
    <i r="1">
      <x v="7494"/>
    </i>
    <i>
      <x v="3732"/>
    </i>
    <i r="1">
      <x v="6165"/>
    </i>
    <i r="1">
      <x v="6694"/>
    </i>
    <i>
      <x v="3733"/>
    </i>
    <i r="1">
      <x v="1525"/>
    </i>
    <i r="1">
      <x v="6525"/>
    </i>
    <i>
      <x v="3734"/>
    </i>
    <i r="1">
      <x v="7457"/>
    </i>
    <i>
      <x v="3735"/>
    </i>
    <i r="1">
      <x v="6059"/>
    </i>
    <i>
      <x v="3738"/>
    </i>
    <i r="1">
      <x v="6497"/>
    </i>
    <i>
      <x v="3743"/>
    </i>
    <i r="1">
      <x v="6024"/>
    </i>
    <i>
      <x v="3746"/>
    </i>
    <i r="1">
      <x v="6539"/>
    </i>
    <i>
      <x v="3747"/>
    </i>
    <i r="1">
      <x v="7685"/>
    </i>
    <i>
      <x v="3751"/>
    </i>
    <i r="1">
      <x v="7110"/>
    </i>
    <i>
      <x v="3754"/>
    </i>
    <i r="1">
      <x v="4355"/>
    </i>
    <i>
      <x v="3755"/>
    </i>
    <i r="1">
      <x v="6095"/>
    </i>
    <i r="1">
      <x v="7342"/>
    </i>
    <i>
      <x v="3758"/>
    </i>
    <i r="1">
      <x v="488"/>
    </i>
    <i r="1">
      <x v="7475"/>
    </i>
    <i>
      <x v="3760"/>
    </i>
    <i r="1">
      <x v="3459"/>
    </i>
    <i>
      <x v="3764"/>
    </i>
    <i r="1">
      <x v="7382"/>
    </i>
    <i>
      <x v="3766"/>
    </i>
    <i r="1">
      <x v="7288"/>
    </i>
    <i r="1">
      <x v="7339"/>
    </i>
    <i>
      <x v="3773"/>
    </i>
    <i r="1">
      <x v="7202"/>
    </i>
    <i>
      <x v="3774"/>
    </i>
    <i r="1">
      <x v="6221"/>
    </i>
    <i>
      <x v="3775"/>
    </i>
    <i r="1">
      <x v="7485"/>
    </i>
    <i>
      <x v="3776"/>
    </i>
    <i r="1">
      <x v="7349"/>
    </i>
    <i>
      <x v="3779"/>
    </i>
    <i r="1">
      <x v="7513"/>
    </i>
    <i>
      <x v="3784"/>
    </i>
    <i r="1">
      <x v="5706"/>
    </i>
    <i>
      <x v="3786"/>
    </i>
    <i r="1">
      <x v="7665"/>
    </i>
    <i>
      <x v="3788"/>
    </i>
    <i r="1">
      <x v="6667"/>
    </i>
    <i>
      <x v="3789"/>
    </i>
    <i r="1">
      <x v="7142"/>
    </i>
    <i>
      <x v="3791"/>
    </i>
    <i r="1">
      <x v="262"/>
    </i>
    <i>
      <x v="3792"/>
    </i>
    <i r="1">
      <x v="5971"/>
    </i>
    <i>
      <x v="3793"/>
    </i>
    <i r="1">
      <x v="7557"/>
    </i>
    <i>
      <x v="3795"/>
    </i>
    <i r="1">
      <x v="7427"/>
    </i>
    <i>
      <x v="3799"/>
    </i>
    <i r="1">
      <x v="7406"/>
    </i>
    <i>
      <x v="3800"/>
    </i>
    <i r="1">
      <x v="7562"/>
    </i>
    <i>
      <x v="3801"/>
    </i>
    <i r="1">
      <x v="494"/>
    </i>
    <i r="1">
      <x v="5263"/>
    </i>
    <i>
      <x v="3802"/>
    </i>
    <i r="1">
      <x v="6248"/>
    </i>
    <i r="1">
      <x v="7564"/>
    </i>
    <i>
      <x v="3803"/>
    </i>
    <i r="1">
      <x v="7703"/>
    </i>
    <i>
      <x v="3805"/>
    </i>
    <i r="1">
      <x v="1542"/>
    </i>
    <i>
      <x v="3806"/>
    </i>
    <i r="1">
      <x v="5650"/>
    </i>
    <i>
      <x v="3807"/>
    </i>
    <i r="1">
      <x v="7507"/>
    </i>
    <i>
      <x v="3809"/>
    </i>
    <i r="1">
      <x v="4640"/>
    </i>
    <i>
      <x v="3811"/>
    </i>
    <i r="1">
      <x v="7189"/>
    </i>
    <i>
      <x v="3812"/>
    </i>
    <i r="1">
      <x v="3510"/>
    </i>
    <i>
      <x v="3814"/>
    </i>
    <i r="1">
      <x v="7649"/>
    </i>
    <i>
      <x v="3815"/>
    </i>
    <i r="1">
      <x v="7197"/>
    </i>
    <i r="1">
      <x v="7676"/>
    </i>
    <i>
      <x v="3820"/>
    </i>
    <i r="1">
      <x v="6749"/>
    </i>
    <i>
      <x v="3822"/>
    </i>
    <i r="1">
      <x v="7495"/>
    </i>
    <i r="1">
      <x v="7502"/>
    </i>
    <i>
      <x v="3826"/>
    </i>
    <i r="1">
      <x v="6712"/>
    </i>
    <i>
      <x v="3828"/>
    </i>
    <i r="1">
      <x v="7694"/>
    </i>
    <i>
      <x v="3829"/>
    </i>
    <i r="1">
      <x v="7421"/>
    </i>
    <i>
      <x v="3832"/>
    </i>
    <i r="1">
      <x v="5781"/>
    </i>
    <i>
      <x v="3833"/>
    </i>
    <i r="1">
      <x v="6264"/>
    </i>
    <i>
      <x v="3834"/>
    </i>
    <i r="1">
      <x v="6885"/>
    </i>
    <i>
      <x v="3835"/>
    </i>
    <i r="1">
      <x v="479"/>
    </i>
    <i>
      <x v="3836"/>
    </i>
    <i r="1">
      <x v="3"/>
    </i>
    <i>
      <x v="3837"/>
    </i>
    <i r="1">
      <x v="7697"/>
    </i>
    <i>
      <x v="3838"/>
    </i>
    <i r="1">
      <x v="6430"/>
    </i>
    <i>
      <x v="3841"/>
    </i>
    <i r="1">
      <x v="7463"/>
    </i>
    <i>
      <x v="3842"/>
    </i>
    <i r="1">
      <x v="6661"/>
    </i>
    <i>
      <x v="3843"/>
    </i>
    <i r="1">
      <x v="7591"/>
    </i>
    <i>
      <x v="3846"/>
    </i>
    <i r="1">
      <x v="224"/>
    </i>
    <i>
      <x v="3847"/>
    </i>
    <i r="1">
      <x v="7401"/>
    </i>
    <i>
      <x v="3852"/>
    </i>
    <i r="1">
      <x v="6831"/>
    </i>
    <i>
      <x v="3854"/>
    </i>
    <i r="1">
      <x v="5836"/>
    </i>
    <i>
      <x v="3855"/>
    </i>
    <i r="1">
      <x v="5802"/>
    </i>
    <i>
      <x v="3856"/>
    </i>
    <i r="1">
      <x v="5845"/>
    </i>
    <i>
      <x v="3858"/>
    </i>
    <i r="1">
      <x v="471"/>
    </i>
    <i>
      <x v="3863"/>
    </i>
    <i r="1">
      <x v="7332"/>
    </i>
    <i>
      <x v="3865"/>
    </i>
    <i r="1">
      <x v="6763"/>
    </i>
    <i>
      <x v="3866"/>
    </i>
    <i r="1">
      <x v="7450"/>
    </i>
    <i>
      <x v="3867"/>
    </i>
    <i r="1">
      <x v="1896"/>
    </i>
    <i r="1">
      <x v="6235"/>
    </i>
    <i>
      <x v="3870"/>
    </i>
    <i r="1">
      <x v="7541"/>
    </i>
    <i>
      <x v="3871"/>
    </i>
    <i r="1">
      <x v="218"/>
    </i>
    <i>
      <x v="3874"/>
    </i>
    <i r="1">
      <x v="7641"/>
    </i>
    <i>
      <x v="3875"/>
    </i>
    <i r="1">
      <x v="7728"/>
    </i>
    <i>
      <x v="3876"/>
    </i>
    <i r="1">
      <x v="7718"/>
    </i>
    <i>
      <x v="3881"/>
    </i>
    <i r="1">
      <x v="6698"/>
    </i>
    <i>
      <x v="3882"/>
    </i>
    <i r="1">
      <x v="7585"/>
    </i>
    <i>
      <x v="3886"/>
    </i>
    <i r="1">
      <x v="7434"/>
    </i>
    <i>
      <x v="3889"/>
    </i>
    <i r="1">
      <x v="4828"/>
    </i>
    <i>
      <x v="3890"/>
    </i>
    <i r="1">
      <x v="7696"/>
    </i>
    <i>
      <x v="3892"/>
    </i>
    <i r="1">
      <x v="2196"/>
    </i>
    <i>
      <x v="3894"/>
    </i>
    <i r="1">
      <x v="7529"/>
    </i>
    <i>
      <x v="3895"/>
    </i>
    <i r="1">
      <x v="7663"/>
    </i>
    <i>
      <x v="3896"/>
    </i>
    <i r="1">
      <x v="7531"/>
    </i>
    <i>
      <x v="3899"/>
    </i>
    <i r="1">
      <x v="7546"/>
    </i>
    <i>
      <x v="3901"/>
    </i>
    <i r="1">
      <x v="7721"/>
    </i>
    <i>
      <x v="3902"/>
    </i>
    <i r="1">
      <x v="1592"/>
    </i>
    <i>
      <x v="3903"/>
    </i>
    <i r="1">
      <x v="6188"/>
    </i>
    <i>
      <x v="3905"/>
    </i>
    <i r="1">
      <x v="7357"/>
    </i>
    <i>
      <x v="3911"/>
    </i>
    <i r="1">
      <x v="7181"/>
    </i>
    <i>
      <x v="3913"/>
    </i>
    <i r="1">
      <x v="7731"/>
    </i>
    <i>
      <x v="3914"/>
    </i>
    <i r="1">
      <x v="7699"/>
    </i>
    <i>
      <x v="3915"/>
    </i>
    <i r="1">
      <x v="4685"/>
    </i>
    <i>
      <x v="3916"/>
    </i>
    <i r="1">
      <x v="6603"/>
    </i>
    <i>
      <x v="3917"/>
    </i>
    <i r="1">
      <x v="4738"/>
    </i>
    <i>
      <x v="3918"/>
    </i>
    <i r="1">
      <x v="166"/>
    </i>
    <i>
      <x v="3919"/>
    </i>
    <i r="1">
      <x v="7430"/>
    </i>
    <i>
      <x v="3921"/>
    </i>
    <i r="1">
      <x v="6580"/>
    </i>
    <i>
      <x v="3923"/>
    </i>
    <i r="1">
      <x v="6370"/>
    </i>
    <i>
      <x v="3925"/>
    </i>
    <i r="1">
      <x v="7453"/>
    </i>
    <i>
      <x v="3928"/>
    </i>
    <i r="1">
      <x v="1928"/>
    </i>
    <i>
      <x v="3930"/>
    </i>
    <i r="1">
      <x v="6680"/>
    </i>
    <i>
      <x v="3934"/>
    </i>
    <i r="1">
      <x v="7512"/>
    </i>
    <i>
      <x v="3935"/>
    </i>
    <i r="1">
      <x v="6388"/>
    </i>
    <i>
      <x v="3937"/>
    </i>
    <i r="1">
      <x v="7341"/>
    </i>
    <i>
      <x v="3939"/>
    </i>
    <i r="1">
      <x v="7350"/>
    </i>
    <i>
      <x v="3940"/>
    </i>
    <i r="1">
      <x v="7599"/>
    </i>
    <i>
      <x v="3942"/>
    </i>
    <i r="1">
      <x v="6812"/>
    </i>
    <i>
      <x v="3943"/>
    </i>
    <i r="1">
      <x v="5979"/>
    </i>
    <i>
      <x v="3944"/>
    </i>
    <i r="1">
      <x v="7581"/>
    </i>
    <i>
      <x v="3945"/>
    </i>
    <i r="1">
      <x v="7539"/>
    </i>
    <i>
      <x v="3946"/>
    </i>
    <i r="1">
      <x v="6488"/>
    </i>
    <i>
      <x v="3948"/>
    </i>
    <i r="1">
      <x v="7749"/>
    </i>
    <i>
      <x v="3949"/>
    </i>
    <i r="1">
      <x v="7355"/>
    </i>
    <i>
      <x v="3950"/>
    </i>
    <i r="1">
      <x v="5934"/>
    </i>
    <i>
      <x v="3956"/>
    </i>
    <i r="1">
      <x v="6509"/>
    </i>
    <i>
      <x v="3957"/>
    </i>
    <i r="1">
      <x v="7710"/>
    </i>
    <i>
      <x v="3960"/>
    </i>
    <i r="1">
      <x v="6377"/>
    </i>
    <i>
      <x v="3967"/>
    </i>
    <i r="1">
      <x v="7612"/>
    </i>
    <i>
      <x v="3968"/>
    </i>
    <i r="1">
      <x v="7438"/>
    </i>
    <i>
      <x v="3970"/>
    </i>
    <i r="1">
      <x v="7343"/>
    </i>
    <i>
      <x v="3972"/>
    </i>
    <i r="1">
      <x v="7480"/>
    </i>
    <i>
      <x v="3975"/>
    </i>
    <i r="1">
      <x v="7748"/>
    </i>
    <i>
      <x v="3976"/>
    </i>
    <i r="1">
      <x v="7224"/>
    </i>
    <i>
      <x v="3978"/>
    </i>
    <i r="1">
      <x v="4790"/>
    </i>
    <i>
      <x v="3980"/>
    </i>
    <i r="1">
      <x v="2260"/>
    </i>
    <i>
      <x v="3981"/>
    </i>
    <i r="1">
      <x v="6942"/>
    </i>
    <i>
      <x v="3986"/>
    </i>
    <i r="1">
      <x v="7689"/>
    </i>
    <i>
      <x v="3988"/>
    </i>
    <i r="1">
      <x v="7385"/>
    </i>
    <i>
      <x v="3989"/>
    </i>
    <i r="1">
      <x v="205"/>
    </i>
    <i>
      <x v="3991"/>
    </i>
    <i r="1">
      <x v="157"/>
    </i>
    <i r="1">
      <x v="5538"/>
    </i>
    <i>
      <x v="3992"/>
    </i>
    <i r="1">
      <x v="456"/>
    </i>
    <i>
      <x v="3993"/>
    </i>
    <i r="1">
      <x v="5103"/>
    </i>
    <i>
      <x v="3998"/>
    </i>
    <i r="1">
      <x v="6723"/>
    </i>
    <i>
      <x v="3999"/>
    </i>
    <i r="1">
      <x v="5117"/>
    </i>
    <i>
      <x v="4000"/>
    </i>
    <i r="1">
      <x v="1624"/>
    </i>
    <i>
      <x v="4009"/>
    </i>
    <i r="1">
      <x v="7735"/>
    </i>
    <i>
      <x v="4012"/>
    </i>
    <i r="1">
      <x v="7758"/>
    </i>
    <i>
      <x v="4014"/>
    </i>
    <i r="1">
      <x v="7745"/>
    </i>
    <i>
      <x v="4020"/>
    </i>
    <i r="1">
      <x v="7590"/>
    </i>
    <i>
      <x v="4023"/>
    </i>
    <i r="1">
      <x v="7569"/>
    </i>
    <i>
      <x v="4025"/>
    </i>
    <i r="1">
      <x v="7446"/>
    </i>
    <i>
      <x v="4029"/>
    </i>
    <i r="1">
      <x v="7085"/>
    </i>
    <i r="1">
      <x v="7426"/>
    </i>
    <i>
      <x v="4032"/>
    </i>
    <i r="1">
      <x v="5031"/>
    </i>
    <i>
      <x v="4034"/>
    </i>
    <i r="1">
      <x v="6193"/>
    </i>
    <i>
      <x v="4035"/>
    </i>
    <i r="1">
      <x v="7648"/>
    </i>
    <i>
      <x v="4037"/>
    </i>
    <i r="1">
      <x v="6513"/>
    </i>
    <i>
      <x v="4039"/>
    </i>
    <i r="1">
      <x v="7104"/>
    </i>
    <i>
      <x v="4043"/>
    </i>
    <i r="1">
      <x v="7583"/>
    </i>
    <i>
      <x v="4044"/>
    </i>
    <i r="1">
      <x v="4213"/>
    </i>
    <i>
      <x v="4045"/>
    </i>
    <i r="1">
      <x v="7484"/>
    </i>
    <i>
      <x v="4050"/>
    </i>
    <i r="1">
      <x v="1997"/>
    </i>
    <i>
      <x v="4051"/>
    </i>
    <i r="1">
      <x v="6199"/>
    </i>
    <i>
      <x v="4056"/>
    </i>
    <i r="1">
      <x v="7120"/>
    </i>
    <i>
      <x v="4057"/>
    </i>
    <i r="1">
      <x v="5340"/>
    </i>
    <i>
      <x v="4059"/>
    </i>
    <i r="1">
      <x v="7707"/>
    </i>
    <i>
      <x v="4060"/>
    </i>
    <i r="1">
      <x v="6549"/>
    </i>
    <i>
      <x v="4061"/>
    </i>
    <i r="1">
      <x v="6578"/>
    </i>
    <i>
      <x v="4062"/>
    </i>
    <i r="1">
      <x v="7746"/>
    </i>
    <i>
      <x v="4064"/>
    </i>
    <i r="1">
      <x v="7729"/>
    </i>
    <i>
      <x v="4066"/>
    </i>
    <i r="1">
      <x v="6628"/>
    </i>
    <i>
      <x v="4073"/>
    </i>
    <i r="1">
      <x v="6262"/>
    </i>
    <i>
      <x v="4083"/>
    </i>
    <i r="1">
      <x v="7653"/>
    </i>
    <i>
      <x v="4086"/>
    </i>
    <i r="1">
      <x v="6674"/>
    </i>
    <i>
      <x v="4087"/>
    </i>
    <i r="1">
      <x v="6618"/>
    </i>
    <i>
      <x v="4089"/>
    </i>
    <i r="1">
      <x v="7530"/>
    </i>
    <i>
      <x v="4093"/>
    </i>
    <i r="1">
      <x v="7128"/>
    </i>
    <i>
      <x v="4096"/>
    </i>
    <i r="1">
      <x v="7537"/>
    </i>
    <i>
      <x v="4098"/>
    </i>
    <i r="1">
      <x v="1681"/>
    </i>
    <i>
      <x v="4101"/>
    </i>
    <i r="1">
      <x v="3956"/>
    </i>
    <i>
      <x v="4106"/>
    </i>
    <i r="1">
      <x v="7739"/>
    </i>
    <i>
      <x v="4107"/>
    </i>
    <i r="1">
      <x v="6693"/>
    </i>
    <i>
      <x v="4110"/>
    </i>
    <i r="1">
      <x v="5571"/>
    </i>
    <i>
      <x v="4111"/>
    </i>
    <i r="1">
      <x v="7693"/>
    </i>
    <i>
      <x v="4112"/>
    </i>
    <i r="1">
      <x v="7428"/>
    </i>
    <i>
      <x v="4115"/>
    </i>
    <i r="1">
      <x v="7772"/>
    </i>
    <i>
      <x v="4117"/>
    </i>
    <i r="1">
      <x v="6423"/>
    </i>
    <i>
      <x v="4119"/>
    </i>
    <i r="1">
      <x v="7577"/>
    </i>
    <i>
      <x v="4120"/>
    </i>
    <i r="1">
      <x v="7200"/>
    </i>
    <i>
      <x v="4121"/>
    </i>
    <i r="1">
      <x v="7686"/>
    </i>
    <i>
      <x v="4122"/>
    </i>
    <i r="1">
      <x v="6455"/>
    </i>
    <i>
      <x v="4123"/>
    </i>
    <i r="1">
      <x v="7683"/>
    </i>
    <i>
      <x v="4124"/>
    </i>
    <i r="1">
      <x v="7714"/>
    </i>
    <i>
      <x v="4126"/>
    </i>
    <i r="1">
      <x v="6747"/>
    </i>
    <i>
      <x v="4129"/>
    </i>
    <i r="1">
      <x v="7544"/>
    </i>
    <i r="1">
      <x v="7656"/>
    </i>
    <i>
      <x v="4131"/>
    </i>
    <i r="1">
      <x v="5699"/>
    </i>
    <i>
      <x v="4132"/>
    </i>
    <i r="1">
      <x v="7767"/>
    </i>
    <i>
      <x v="4134"/>
    </i>
    <i r="1">
      <x v="171"/>
    </i>
    <i>
      <x v="4136"/>
    </i>
    <i r="1">
      <x v="6744"/>
    </i>
    <i>
      <x v="4139"/>
    </i>
    <i r="1">
      <x v="6920"/>
    </i>
    <i>
      <x v="4140"/>
    </i>
    <i r="1">
      <x v="7186"/>
    </i>
    <i>
      <x v="4142"/>
    </i>
    <i r="1">
      <x v="7704"/>
    </i>
    <i>
      <x v="4143"/>
    </i>
    <i r="1">
      <x v="5757"/>
    </i>
    <i>
      <x v="4146"/>
    </i>
    <i r="1">
      <x v="7573"/>
    </i>
    <i>
      <x v="4147"/>
    </i>
    <i r="1">
      <x v="7624"/>
    </i>
    <i>
      <x v="4148"/>
    </i>
    <i r="1">
      <x v="7057"/>
    </i>
    <i>
      <x v="4151"/>
    </i>
    <i r="1">
      <x v="7712"/>
    </i>
    <i>
      <x v="4152"/>
    </i>
    <i r="1">
      <x v="123"/>
    </i>
    <i>
      <x v="4153"/>
    </i>
    <i r="1">
      <x v="7765"/>
    </i>
    <i>
      <x v="4154"/>
    </i>
    <i r="1">
      <x v="7753"/>
    </i>
    <i>
      <x v="4157"/>
    </i>
    <i r="1">
      <x v="7497"/>
    </i>
    <i>
      <x v="4160"/>
    </i>
    <i r="1">
      <x v="6566"/>
    </i>
    <i>
      <x v="4166"/>
    </i>
    <i r="1">
      <x v="7679"/>
    </i>
    <i>
      <x v="4168"/>
    </i>
    <i r="1">
      <x v="7744"/>
    </i>
    <i>
      <x v="4169"/>
    </i>
    <i r="1">
      <x v="7777"/>
    </i>
    <i>
      <x v="4170"/>
    </i>
    <i r="1">
      <x v="4256"/>
    </i>
    <i>
      <x v="4171"/>
    </i>
    <i r="1">
      <x v="7037"/>
    </i>
    <i>
      <x v="4174"/>
    </i>
    <i r="1">
      <x v="7781"/>
    </i>
    <i>
      <x v="4175"/>
    </i>
    <i r="1">
      <x v="7743"/>
    </i>
    <i>
      <x v="4177"/>
    </i>
    <i r="1">
      <x v="116"/>
    </i>
    <i r="1">
      <x v="7412"/>
    </i>
    <i>
      <x v="4179"/>
    </i>
    <i r="1">
      <x v="7062"/>
    </i>
    <i>
      <x v="4181"/>
    </i>
    <i r="1">
      <x v="1"/>
    </i>
    <i>
      <x v="4183"/>
    </i>
    <i r="1">
      <x v="7208"/>
    </i>
    <i>
      <x v="4185"/>
    </i>
    <i r="1">
      <x v="7466"/>
    </i>
    <i>
      <x v="4187"/>
    </i>
    <i r="1">
      <x v="6990"/>
    </i>
    <i>
      <x v="4189"/>
    </i>
    <i r="1">
      <x v="5999"/>
    </i>
    <i>
      <x v="4190"/>
    </i>
    <i r="1">
      <x v="7773"/>
    </i>
    <i>
      <x v="4192"/>
    </i>
    <i r="1">
      <x v="7734"/>
    </i>
    <i>
      <x v="4196"/>
    </i>
    <i r="1">
      <x v="7730"/>
    </i>
    <i>
      <x v="4197"/>
    </i>
    <i r="1">
      <x v="7725"/>
    </i>
    <i>
      <x v="4198"/>
    </i>
    <i r="1">
      <x v="7778"/>
    </i>
    <i>
      <x v="4201"/>
    </i>
    <i r="1">
      <x v="6738"/>
    </i>
    <i>
      <x v="4202"/>
    </i>
    <i r="1">
      <x v="7245"/>
    </i>
    <i>
      <x v="4203"/>
    </i>
    <i r="1">
      <x v="4342"/>
    </i>
    <i>
      <x v="4204"/>
    </i>
    <i r="1">
      <x v="7173"/>
    </i>
    <i>
      <x v="4205"/>
    </i>
    <i r="1">
      <x v="7727"/>
    </i>
    <i>
      <x v="4207"/>
    </i>
    <i r="1">
      <x v="1792"/>
    </i>
    <i>
      <x v="4208"/>
    </i>
    <i r="1">
      <x v="7751"/>
    </i>
    <i>
      <x v="4209"/>
    </i>
    <i r="1">
      <x v="7617"/>
    </i>
    <i>
      <x v="4210"/>
    </i>
    <i r="1">
      <x v="4369"/>
    </i>
    <i>
      <x v="4213"/>
    </i>
    <i r="1">
      <x v="7461"/>
    </i>
    <i>
      <x v="4216"/>
    </i>
    <i r="1">
      <x v="7761"/>
    </i>
    <i>
      <x v="4220"/>
    </i>
    <i r="1">
      <x v="7747"/>
    </i>
    <i>
      <x v="4225"/>
    </i>
    <i r="1">
      <x v="6084"/>
    </i>
    <i>
      <x v="4226"/>
    </i>
    <i r="1">
      <x v="7783"/>
    </i>
    <i>
      <x v="4229"/>
    </i>
    <i r="1">
      <x v="7780"/>
    </i>
    <i>
      <x v="4233"/>
    </i>
    <i r="1">
      <x v="7503"/>
    </i>
    <i>
      <x v="4234"/>
    </i>
    <i r="1">
      <x v="7776"/>
    </i>
    <i>
      <x v="4236"/>
    </i>
    <i r="1">
      <x v="7010"/>
    </i>
    <i>
      <x v="4238"/>
    </i>
    <i r="1">
      <x v="7013"/>
    </i>
    <i>
      <x v="4242"/>
    </i>
    <i r="1">
      <x v="7771"/>
    </i>
    <i>
      <x v="4244"/>
    </i>
    <i r="1">
      <x v="7757"/>
    </i>
    <i>
      <x v="4246"/>
    </i>
    <i r="1">
      <x v="7448"/>
    </i>
    <i>
      <x v="4249"/>
    </i>
    <i r="1">
      <x v="7396"/>
    </i>
    <i>
      <x v="4251"/>
    </i>
    <i r="1">
      <x v="7602"/>
    </i>
    <i>
      <x v="4252"/>
    </i>
    <i r="1">
      <x v="381"/>
    </i>
    <i>
      <x v="4253"/>
    </i>
    <i r="1">
      <x v="7373"/>
    </i>
    <i>
      <x v="4254"/>
    </i>
    <i r="1">
      <x v="7788"/>
    </i>
    <i>
      <x v="4258"/>
    </i>
    <i r="1">
      <x v="7784"/>
    </i>
    <i>
      <x v="4259"/>
    </i>
    <i r="1">
      <x v="7228"/>
    </i>
    <i>
      <x v="4261"/>
    </i>
    <i r="1">
      <x v="1977"/>
    </i>
    <i>
      <x v="4264"/>
    </i>
    <i r="1">
      <x v="7789"/>
    </i>
    <i>
      <x v="4265"/>
    </i>
    <i r="1">
      <x v="2061"/>
    </i>
    <i>
      <x v="4267"/>
    </i>
    <i r="1">
      <x v="7221"/>
    </i>
    <i>
      <x v="4269"/>
    </i>
    <i r="1">
      <x v="650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D1D9138-06D2-4B08-A415-ED329876A5CE}" name="PivotTable2" cacheId="5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Amount" fld="1" baseField="0" baseItem="0"/>
  </dataFields>
  <chartFormats count="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0" count="1" selected="0">
            <x v="0"/>
          </reference>
        </references>
      </pivotArea>
    </chartFormat>
    <chartFormat chart="13" format="10">
      <pivotArea type="data" outline="0" fieldPosition="0">
        <references count="2">
          <reference field="4294967294" count="1" selected="0">
            <x v="0"/>
          </reference>
          <reference field="0" count="1" selected="0">
            <x v="1"/>
          </reference>
        </references>
      </pivotArea>
    </chartFormat>
    <chartFormat chart="13" format="11">
      <pivotArea type="data" outline="0" fieldPosition="0">
        <references count="2">
          <reference field="4294967294" count="1" selected="0">
            <x v="0"/>
          </reference>
          <reference field="0"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629F017-BB4E-444B-BC0C-BFEF6A3B510B}" name="PivotTable20" cacheId="14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9" firstHeaderRow="1" firstDataRow="1" firstDataCol="1"/>
  <pivotFields count="4">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2"/>
    <field x="0"/>
  </rowFields>
  <rowItems count="26">
    <i>
      <x/>
    </i>
    <i r="1">
      <x/>
    </i>
    <i r="1">
      <x v="1"/>
    </i>
    <i r="1">
      <x v="2"/>
    </i>
    <i r="1">
      <x v="3"/>
    </i>
    <i r="1">
      <x v="4"/>
    </i>
    <i r="1">
      <x v="5"/>
    </i>
    <i r="1">
      <x v="6"/>
    </i>
    <i r="1">
      <x v="7"/>
    </i>
    <i r="1">
      <x v="8"/>
    </i>
    <i r="1">
      <x v="9"/>
    </i>
    <i r="1">
      <x v="10"/>
    </i>
    <i>
      <x v="1"/>
    </i>
    <i r="1">
      <x v="11"/>
    </i>
    <i r="1">
      <x v="12"/>
    </i>
    <i r="1">
      <x v="13"/>
    </i>
    <i r="1">
      <x v="14"/>
    </i>
    <i r="1">
      <x v="15"/>
    </i>
    <i r="1">
      <x v="16"/>
    </i>
    <i r="1">
      <x v="17"/>
    </i>
    <i>
      <x v="2"/>
    </i>
    <i r="1">
      <x v="18"/>
    </i>
    <i r="1">
      <x v="19"/>
    </i>
    <i r="1">
      <x v="20"/>
    </i>
    <i r="1">
      <x v="21"/>
    </i>
    <i t="grand">
      <x/>
    </i>
  </rowItems>
  <colItems count="1">
    <i/>
  </colItems>
  <dataFields count="1">
    <dataField name="Sum of Box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ent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C73754B-A241-4CC7-B585-0BB70E3F84C7}"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2:B154" firstHeaderRow="1" firstDataRow="1" firstDataCol="1"/>
  <pivotFields count="4">
    <pivotField showAll="0"/>
    <pivotField axis="axisRow" dataField="1" showAll="0">
      <items count="5">
        <item h="1" x="1"/>
        <item h="1" x="2"/>
        <item x="3"/>
        <item h="1" x="0"/>
        <item t="default"/>
      </items>
    </pivotField>
    <pivotField showAll="0"/>
    <pivotField showAll="0"/>
  </pivotFields>
  <rowFields count="1">
    <field x="1"/>
  </rowFields>
  <rowItems count="2">
    <i>
      <x v="2"/>
    </i>
    <i t="grand">
      <x/>
    </i>
  </rowItems>
  <colItems count="1">
    <i/>
  </colItems>
  <dataFields count="1">
    <dataField name="Count of Team"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00691E1-973C-4A55-AD1B-444C5E09E866}" name="PivotTable1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69" firstHeaderRow="1" firstDataRow="1" firstDataCol="0"/>
  <pivotFields count="17">
    <pivotField showAll="0"/>
    <pivotField showAll="0"/>
    <pivotField showAll="0"/>
    <pivotField showAll="0"/>
    <pivotField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h="1" x="0"/>
        <item h="1" x="1"/>
        <item x="2"/>
        <item h="1"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689A8C3-3A49-4065-91DB-15B74479B9ED}"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1:B42" firstHeaderRow="1" firstDataRow="1" firstDataCol="1"/>
  <pivotFields count="17">
    <pivotField showAll="0"/>
    <pivotField showAll="0"/>
    <pivotField showAll="0"/>
    <pivotField showAll="0"/>
    <pivotField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showAll="0"/>
    <pivotField showAll="0"/>
    <pivotField showAll="0"/>
    <pivotField showAll="0"/>
    <pivotField showAll="0"/>
    <pivotField showAll="0"/>
    <pivotField showAll="0"/>
    <pivotField showAll="0"/>
    <pivotField dataField="1" showAll="0"/>
    <pivotField axis="axisRow" showAll="0" defaultSubtotal="0">
      <items count="14">
        <item sd="0" x="0"/>
        <item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h="1" sd="0" x="0"/>
        <item h="1" sd="0" x="1"/>
        <item sd="0" x="2"/>
        <item h="1" sd="0" x="3"/>
      </items>
    </pivotField>
  </pivotFields>
  <rowFields count="1">
    <field x="14"/>
  </rowFields>
  <rowItems count="11">
    <i>
      <x v="1"/>
    </i>
    <i>
      <x v="2"/>
    </i>
    <i>
      <x v="3"/>
    </i>
    <i>
      <x v="4"/>
    </i>
    <i>
      <x v="5"/>
    </i>
    <i>
      <x v="6"/>
    </i>
    <i>
      <x v="7"/>
    </i>
    <i>
      <x v="8"/>
    </i>
    <i>
      <x v="9"/>
    </i>
    <i>
      <x v="10"/>
    </i>
    <i t="grand">
      <x/>
    </i>
  </rowItems>
  <colItems count="1">
    <i/>
  </colItems>
  <dataFields count="1">
    <dataField name="Sum of amount-total_cost" fld="13"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E588E07-1B6B-478D-8728-5F525264154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28" firstHeaderRow="1" firstDataRow="1" firstDataCol="0"/>
  <pivotFields count="17">
    <pivotField showAll="0"/>
    <pivotField showAll="0"/>
    <pivotField showAll="0"/>
    <pivotField showAll="0"/>
    <pivotField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h="1" x="0"/>
        <item h="1" x="1"/>
        <item x="2"/>
        <item h="1"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6D93F29-BD3E-4680-8B34-2116E475AC6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D33" firstHeaderRow="0" firstDataRow="1" firstDataCol="0"/>
  <pivotFields count="17">
    <pivotField showAll="0"/>
    <pivotField showAll="0"/>
    <pivotField showAll="0"/>
    <pivotField showAll="0"/>
    <pivotField numFmtId="15"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dataField="1" showAll="0"/>
    <pivotField showAll="0"/>
    <pivotField showAll="0"/>
    <pivotField showAll="0"/>
    <pivotField showAll="0"/>
    <pivotField showAll="0"/>
    <pivotField showAll="0"/>
    <pivotField dataField="1" showAll="0"/>
    <pivotField dataField="1" showAll="0"/>
    <pivotField showAll="0" defaultSubtotal="0"/>
    <pivotField showAll="0" defaultSubtotal="0"/>
    <pivotField showAll="0" defaultSubtotal="0">
      <items count="4">
        <item h="1" x="0"/>
        <item h="1" x="1"/>
        <item x="2"/>
        <item h="1" x="3"/>
      </items>
    </pivotField>
  </pivotFields>
  <rowItems count="1">
    <i/>
  </rowItems>
  <colFields count="1">
    <field x="-2"/>
  </colFields>
  <colItems count="3">
    <i>
      <x/>
    </i>
    <i i="1">
      <x v="1"/>
    </i>
    <i i="2">
      <x v="2"/>
    </i>
  </colItems>
  <dataFields count="3">
    <dataField name="Cost" fld="12" baseField="0" baseItem="1"/>
    <dataField name="Total Profit" fld="13" baseField="0" baseItem="1"/>
    <dataField name="Total revenue" fld="5"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7FF8570-D441-4429-AF95-F971F57E4ADD}"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8" firstHeaderRow="1" firstDataRow="1" firstDataCol="1"/>
  <pivotFields count="17">
    <pivotField axis="axisRow" showAll="0" measureFilter="1">
      <items count="79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t="default"/>
      </items>
    </pivotField>
    <pivotField showAll="0"/>
    <pivotField showAll="0"/>
    <pivotField showAll="0"/>
    <pivotField numFmtId="15"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dataField="1"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h="1" x="0"/>
        <item h="1" x="1"/>
        <item x="2"/>
        <item h="1" x="3"/>
      </items>
    </pivotField>
  </pivotFields>
  <rowFields count="1">
    <field x="0"/>
  </rowFields>
  <rowItems count="6">
    <i>
      <x v="956"/>
    </i>
    <i>
      <x v="1293"/>
    </i>
    <i>
      <x v="1361"/>
    </i>
    <i>
      <x v="5013"/>
    </i>
    <i>
      <x v="7520"/>
    </i>
    <i t="grand">
      <x/>
    </i>
  </rowItems>
  <colItems count="1">
    <i/>
  </colItems>
  <dataFields count="1">
    <dataField name="Average of Amount" fld="5" subtotal="average" baseField="0" baseItem="0"/>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7E6F07C-FFDC-4693-BB6B-BB2448CA1DD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9" firstHeaderRow="0" firstDataRow="1" firstDataCol="0"/>
  <pivotFields count="17">
    <pivotField dataField="1" showAll="0"/>
    <pivotField showAll="0"/>
    <pivotField showAll="0"/>
    <pivotField showAll="0"/>
    <pivotField numFmtId="15" showAll="0">
      <items count="458">
        <item x="106"/>
        <item x="311"/>
        <item x="76"/>
        <item x="426"/>
        <item x="172"/>
        <item x="377"/>
        <item x="55"/>
        <item x="291"/>
        <item x="246"/>
        <item x="173"/>
        <item x="223"/>
        <item x="124"/>
        <item x="201"/>
        <item x="206"/>
        <item x="243"/>
        <item x="213"/>
        <item x="163"/>
        <item x="233"/>
        <item x="67"/>
        <item x="188"/>
        <item x="96"/>
        <item x="328"/>
        <item x="152"/>
        <item x="301"/>
        <item x="236"/>
        <item x="421"/>
        <item x="182"/>
        <item x="259"/>
        <item x="358"/>
        <item x="112"/>
        <item x="265"/>
        <item x="175"/>
        <item x="33"/>
        <item x="446"/>
        <item x="36"/>
        <item x="315"/>
        <item x="228"/>
        <item x="120"/>
        <item x="118"/>
        <item x="157"/>
        <item x="235"/>
        <item x="376"/>
        <item x="351"/>
        <item x="341"/>
        <item x="219"/>
        <item x="387"/>
        <item x="232"/>
        <item x="290"/>
        <item x="392"/>
        <item x="133"/>
        <item x="439"/>
        <item x="300"/>
        <item x="407"/>
        <item x="114"/>
        <item x="279"/>
        <item x="123"/>
        <item x="221"/>
        <item x="413"/>
        <item x="65"/>
        <item x="164"/>
        <item x="227"/>
        <item x="368"/>
        <item x="394"/>
        <item x="450"/>
        <item x="437"/>
        <item x="3"/>
        <item x="302"/>
        <item x="167"/>
        <item x="108"/>
        <item x="153"/>
        <item x="411"/>
        <item x="293"/>
        <item x="339"/>
        <item x="155"/>
        <item x="149"/>
        <item x="180"/>
        <item x="208"/>
        <item x="192"/>
        <item x="402"/>
        <item x="104"/>
        <item x="34"/>
        <item x="442"/>
        <item x="390"/>
        <item x="248"/>
        <item x="363"/>
        <item x="275"/>
        <item x="406"/>
        <item x="398"/>
        <item x="177"/>
        <item x="136"/>
        <item x="176"/>
        <item x="401"/>
        <item x="433"/>
        <item x="371"/>
        <item x="333"/>
        <item x="447"/>
        <item x="26"/>
        <item x="70"/>
        <item x="113"/>
        <item x="251"/>
        <item x="418"/>
        <item x="359"/>
        <item x="429"/>
        <item x="332"/>
        <item x="403"/>
        <item x="427"/>
        <item x="386"/>
        <item x="10"/>
        <item x="196"/>
        <item x="44"/>
        <item x="19"/>
        <item x="202"/>
        <item x="340"/>
        <item x="63"/>
        <item x="422"/>
        <item x="378"/>
        <item x="99"/>
        <item x="399"/>
        <item x="336"/>
        <item x="229"/>
        <item x="344"/>
        <item x="380"/>
        <item x="396"/>
        <item x="262"/>
        <item x="234"/>
        <item x="408"/>
        <item x="42"/>
        <item x="405"/>
        <item x="18"/>
        <item x="159"/>
        <item x="20"/>
        <item x="412"/>
        <item x="283"/>
        <item x="289"/>
        <item x="135"/>
        <item x="343"/>
        <item x="158"/>
        <item x="317"/>
        <item x="127"/>
        <item x="92"/>
        <item x="297"/>
        <item x="296"/>
        <item x="431"/>
        <item x="132"/>
        <item x="130"/>
        <item x="50"/>
        <item x="230"/>
        <item x="81"/>
        <item x="145"/>
        <item x="69"/>
        <item x="210"/>
        <item x="285"/>
        <item x="389"/>
        <item x="52"/>
        <item x="240"/>
        <item x="347"/>
        <item x="454"/>
        <item x="253"/>
        <item x="64"/>
        <item x="78"/>
        <item x="150"/>
        <item x="12"/>
        <item x="355"/>
        <item x="372"/>
        <item x="326"/>
        <item x="224"/>
        <item x="116"/>
        <item x="162"/>
        <item x="452"/>
        <item x="438"/>
        <item x="8"/>
        <item x="263"/>
        <item x="254"/>
        <item x="142"/>
        <item x="322"/>
        <item x="190"/>
        <item x="166"/>
        <item x="318"/>
        <item x="75"/>
        <item x="121"/>
        <item x="239"/>
        <item x="244"/>
        <item x="97"/>
        <item x="345"/>
        <item x="156"/>
        <item x="287"/>
        <item x="204"/>
        <item x="178"/>
        <item x="25"/>
        <item x="295"/>
        <item x="122"/>
        <item x="334"/>
        <item x="31"/>
        <item x="338"/>
        <item x="220"/>
        <item x="276"/>
        <item x="381"/>
        <item x="143"/>
        <item x="140"/>
        <item x="45"/>
        <item x="369"/>
        <item x="21"/>
        <item x="22"/>
        <item x="383"/>
        <item x="181"/>
        <item x="388"/>
        <item x="17"/>
        <item x="400"/>
        <item x="43"/>
        <item x="151"/>
        <item x="203"/>
        <item x="373"/>
        <item x="245"/>
        <item x="1"/>
        <item x="266"/>
        <item x="125"/>
        <item x="60"/>
        <item x="86"/>
        <item x="147"/>
        <item x="107"/>
        <item x="242"/>
        <item x="62"/>
        <item x="77"/>
        <item x="6"/>
        <item x="193"/>
        <item x="189"/>
        <item x="84"/>
        <item x="314"/>
        <item x="197"/>
        <item x="304"/>
        <item x="329"/>
        <item x="37"/>
        <item x="350"/>
        <item x="29"/>
        <item x="100"/>
        <item x="88"/>
        <item x="160"/>
        <item x="250"/>
        <item x="364"/>
        <item x="93"/>
        <item x="72"/>
        <item x="58"/>
        <item x="126"/>
        <item x="141"/>
        <item x="257"/>
        <item x="83"/>
        <item x="0"/>
        <item x="103"/>
        <item x="7"/>
        <item x="425"/>
        <item x="66"/>
        <item x="299"/>
        <item x="89"/>
        <item x="129"/>
        <item x="185"/>
        <item x="4"/>
        <item x="179"/>
        <item x="307"/>
        <item x="40"/>
        <item x="414"/>
        <item x="382"/>
        <item x="419"/>
        <item x="280"/>
        <item x="357"/>
        <item x="303"/>
        <item x="310"/>
        <item x="168"/>
        <item x="35"/>
        <item x="319"/>
        <item x="379"/>
        <item x="393"/>
        <item x="409"/>
        <item x="79"/>
        <item x="38"/>
        <item x="256"/>
        <item x="354"/>
        <item x="306"/>
        <item x="321"/>
        <item x="282"/>
        <item x="9"/>
        <item x="61"/>
        <item x="366"/>
        <item x="286"/>
        <item x="109"/>
        <item x="74"/>
        <item x="117"/>
        <item x="292"/>
        <item x="154"/>
        <item x="298"/>
        <item x="187"/>
        <item x="148"/>
        <item x="134"/>
        <item x="218"/>
        <item x="274"/>
        <item x="391"/>
        <item x="191"/>
        <item x="80"/>
        <item x="277"/>
        <item x="367"/>
        <item x="59"/>
        <item x="57"/>
        <item x="82"/>
        <item x="247"/>
        <item x="436"/>
        <item x="331"/>
        <item x="214"/>
        <item x="361"/>
        <item x="102"/>
        <item x="415"/>
        <item x="258"/>
        <item x="308"/>
        <item x="356"/>
        <item x="288"/>
        <item x="316"/>
        <item x="417"/>
        <item x="445"/>
        <item x="330"/>
        <item x="284"/>
        <item x="87"/>
        <item x="320"/>
        <item x="404"/>
        <item x="139"/>
        <item x="28"/>
        <item x="410"/>
        <item x="138"/>
        <item x="456"/>
        <item x="255"/>
        <item x="453"/>
        <item x="128"/>
        <item x="435"/>
        <item x="73"/>
        <item x="146"/>
        <item x="199"/>
        <item x="217"/>
        <item x="260"/>
        <item x="327"/>
        <item x="101"/>
        <item x="161"/>
        <item x="451"/>
        <item x="111"/>
        <item x="424"/>
        <item x="441"/>
        <item x="455"/>
        <item x="268"/>
        <item x="270"/>
        <item x="165"/>
        <item x="353"/>
        <item x="226"/>
        <item x="131"/>
        <item x="209"/>
        <item x="423"/>
        <item x="194"/>
        <item x="374"/>
        <item x="325"/>
        <item x="444"/>
        <item x="46"/>
        <item x="449"/>
        <item x="269"/>
        <item x="41"/>
        <item x="434"/>
        <item x="24"/>
        <item x="348"/>
        <item x="212"/>
        <item x="195"/>
        <item x="395"/>
        <item x="184"/>
        <item x="238"/>
        <item x="324"/>
        <item x="216"/>
        <item x="13"/>
        <item x="205"/>
        <item x="384"/>
        <item x="428"/>
        <item x="241"/>
        <item x="48"/>
        <item x="375"/>
        <item x="397"/>
        <item x="342"/>
        <item x="183"/>
        <item x="278"/>
        <item x="32"/>
        <item x="261"/>
        <item x="305"/>
        <item x="281"/>
        <item x="222"/>
        <item x="91"/>
        <item x="370"/>
        <item x="207"/>
        <item x="237"/>
        <item x="2"/>
        <item x="56"/>
        <item x="264"/>
        <item x="231"/>
        <item x="54"/>
        <item x="249"/>
        <item x="68"/>
        <item x="94"/>
        <item x="105"/>
        <item x="16"/>
        <item x="323"/>
        <item x="170"/>
        <item x="95"/>
        <item x="273"/>
        <item x="430"/>
        <item x="335"/>
        <item x="309"/>
        <item x="98"/>
        <item x="443"/>
        <item x="313"/>
        <item x="252"/>
        <item x="225"/>
        <item x="294"/>
        <item x="267"/>
        <item x="169"/>
        <item x="349"/>
        <item x="200"/>
        <item x="144"/>
        <item x="27"/>
        <item x="110"/>
        <item x="198"/>
        <item x="360"/>
        <item x="85"/>
        <item x="23"/>
        <item x="420"/>
        <item x="51"/>
        <item x="174"/>
        <item x="352"/>
        <item x="448"/>
        <item x="272"/>
        <item x="312"/>
        <item x="5"/>
        <item x="362"/>
        <item x="14"/>
        <item x="90"/>
        <item x="30"/>
        <item x="346"/>
        <item x="171"/>
        <item x="432"/>
        <item x="49"/>
        <item x="337"/>
        <item x="186"/>
        <item x="416"/>
        <item x="39"/>
        <item x="385"/>
        <item x="71"/>
        <item x="215"/>
        <item x="137"/>
        <item x="211"/>
        <item x="119"/>
        <item x="53"/>
        <item x="271"/>
        <item x="365"/>
        <item x="47"/>
        <item x="115"/>
        <item x="11"/>
        <item x="15"/>
        <item x="440"/>
        <item t="default"/>
      </items>
    </pivotField>
    <pivotField dataField="1"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4">
        <item h="1" x="0"/>
        <item h="1" x="1"/>
        <item x="2"/>
        <item h="1" x="3"/>
      </items>
    </pivotField>
  </pivotFields>
  <rowItems count="1">
    <i/>
  </rowItems>
  <colFields count="1">
    <field x="-2"/>
  </colFields>
  <colItems count="3">
    <i>
      <x/>
    </i>
    <i i="1">
      <x v="1"/>
    </i>
    <i i="2">
      <x v="2"/>
    </i>
  </colItems>
  <dataFields count="3">
    <dataField name="Sum of Amount" fld="5" baseField="0" baseItem="0"/>
    <dataField name="Sum of Boxes" fld="6" baseField="0" baseItem="0"/>
    <dataField name="Count of Shipmen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hipdate" xr10:uid="{93E51B14-68CD-4AE7-BB24-64B09A0BDE19}" sourceName="Months (Shipdate)">
  <pivotTables>
    <pivotTable tabId="28" name="PivotTable2"/>
  </pivotTables>
  <data>
    <tabular pivotCacheId="1337901045">
      <items count="14">
        <i x="1" s="1"/>
        <i x="2" s="1"/>
        <i x="3" s="1"/>
        <i x="4" s="1"/>
        <i x="5" s="1"/>
        <i x="6" s="1"/>
        <i x="7" s="1"/>
        <i x="8" s="1"/>
        <i x="9" s="1"/>
        <i x="10" s="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date" xr10:uid="{89DD5B76-07D7-4B09-BFD6-3F001E0CE99F}" sourceName="Years (Shipdate)">
  <pivotTables>
    <pivotTable tabId="28" name="PivotTable2"/>
    <pivotTable tabId="21" name="PivotTable1"/>
    <pivotTable tabId="21" name="PivotTable2"/>
    <pivotTable tabId="21" name="PivotTable3"/>
    <pivotTable tabId="17" name="PivotTable13"/>
    <pivotTable tabId="23" name="PivotTable1"/>
    <pivotTable tabId="23" name="PivotTable19"/>
    <pivotTable tabId="23" name="PivotTable3"/>
    <pivotTable tabId="9" name="PivotTable1"/>
    <pivotTable tabId="9" name="PivotTable5"/>
    <pivotTable tabId="9" name="PivotTable6"/>
    <pivotTable tabId="28" name="PivotTable1"/>
    <pivotTable tabId="10" name="PivotTable4"/>
    <pivotTable tabId="24" name="PivotTable6"/>
    <pivotTable tabId="26" name="PivotTable31"/>
  </pivotTables>
  <data>
    <tabular pivotCacheId="1337901045">
      <items count="4">
        <i x="1"/>
        <i x="2" s="1"/>
        <i x="0"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74CE6A03-B70F-4311-A5BD-F6389DAD4A50}" sourceName="Team">
  <pivotTables>
    <pivotTable tabId="23" name="PivotTable4"/>
  </pivotTables>
  <data>
    <tabular pivotCacheId="1423219950">
      <items count="4">
        <i x="1"/>
        <i x="2"/>
        <i x="3"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date__Month" xr10:uid="{26BE30CF-7DD9-4463-996D-D309102A5ADD}" sourceName="[shipments].[Shipdate (Month)]">
  <pivotTables>
    <pivotTable tabId="30" name="PivotTable6"/>
    <pivotTable tabId="30" name="PivotTable7"/>
    <pivotTable tabId="18" name="PivotTable14"/>
    <pivotTable tabId="25" name="PivotTable20"/>
    <pivotTable tabId="27" name="PivotTable32"/>
    <pivotTable tabId="16" name="PivotTable12"/>
    <pivotTable tabId="30" name="PivotTable8"/>
    <pivotTable tabId="30" name="PivotTable9"/>
    <pivotTable tabId="30" name="PivotTable10"/>
  </pivotTables>
  <data>
    <olap pivotCacheId="1877663201">
      <levels count="2">
        <level uniqueName="[shipments].[Shipdate (Month)].[(All)]" sourceCaption="(All)" count="0"/>
        <level uniqueName="[shipments].[Shipdate (Month)].[Shipdate (Month)]" sourceCaption="Shipdate (Month)" count="12">
          <ranges>
            <range startItem="0">
              <i n="[shipments].[Shipdate (Month)].&amp;[Jan]" c="Jan"/>
              <i n="[shipments].[Shipdate (Month)].&amp;[Feb]" c="Feb"/>
              <i n="[shipments].[Shipdate (Month)].&amp;[Mar]" c="Mar"/>
              <i n="[shipments].[Shipdate (Month)].&amp;[Apr]" c="Apr"/>
              <i n="[shipments].[Shipdate (Month)].&amp;[May]" c="May"/>
              <i n="[shipments].[Shipdate (Month)].&amp;[Jun]" c="Jun"/>
              <i n="[shipments].[Shipdate (Month)].&amp;[Jul]" c="Jul"/>
              <i n="[shipments].[Shipdate (Month)].&amp;[Aug]" c="Aug"/>
              <i n="[shipments].[Shipdate (Month)].&amp;[Sep]" c="Sep"/>
              <i n="[shipments].[Shipdate (Month)].&amp;[Oct]" c="Oct"/>
              <i n="[shipments].[Shipdate (Month)].&amp;[Nov]" c="Nov"/>
              <i n="[shipments].[Shipdate (Month)].&amp;[Dec]" c="Dec"/>
            </range>
          </ranges>
        </level>
      </levels>
      <selections count="1">
        <selection n="[shipments].[Shipdate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612C37D9-2C98-4B47-8AEF-82F7656F341D}" sourceName="[people].[Sales_person]">
  <pivotTables>
    <pivotTable tabId="30" name="PivotTable7"/>
    <pivotTable tabId="30" name="PivotTable10"/>
    <pivotTable tabId="30" name="PivotTable6"/>
    <pivotTable tabId="30" name="PivotTable8"/>
    <pivotTable tabId="30" name="PivotTable9"/>
  </pivotTables>
  <data>
    <olap pivotCacheId="1877663201">
      <levels count="2">
        <level uniqueName="[people].[Sales_person].[(All)]" sourceCaption="(All)" count="0"/>
        <level uniqueName="[people].[Sales_person].[Sales_person]" sourceCaption="Sales_person" count="26">
          <ranges>
            <range startItem="0">
              <i n="[people].[Sales_person].&amp;[Andria Kimpton]" c="Andria Kimpton"/>
              <i n="[people].[Sales_person].&amp;[Barr Faughny]" c="Barr Faughny"/>
              <i n="[people].[Sales_person].&amp;[Beverie Moffet]" c="Beverie Moffet"/>
              <i n="[people].[Sales_person].&amp;[Brien Boise]" c="Brien Boise"/>
              <i n="[people].[Sales_person].&amp;[Camilla Castle]" c="Camilla Castle"/>
              <i n="[people].[Sales_person].&amp;[Ches Bonnell]" c="Ches Bonnell"/>
              <i n="[people].[Sales_person].&amp;[Curtice Advani]" c="Curtice Advani"/>
              <i n="[people].[Sales_person].&amp;[Dennison Crosswaite]" c="Dennison Crosswaite"/>
              <i n="[people].[Sales_person].&amp;[Dotty Strutley]" c="Dotty Strutley"/>
              <i n="[people].[Sales_person].&amp;[Gigi Bohling]" c="Gigi Bohling"/>
              <i n="[people].[Sales_person].&amp;[Gunar Cockshoot]" c="Gunar Cockshoot"/>
              <i n="[people].[Sales_person].&amp;[Husein Augar]" c="Husein Augar"/>
              <i n="[people].[Sales_person].&amp;[Jan Morforth]" c="Jan Morforth"/>
              <i n="[people].[Sales_person].&amp;[Jehu Rudeforth]" c="Jehu Rudeforth"/>
              <i n="[people].[Sales_person].&amp;[Kaine Padly]" c="Kaine Padly"/>
              <i n="[people].[Sales_person].&amp;[Karlen McCaffrey]" c="Karlen McCaffrey"/>
              <i n="[people].[Sales_person].&amp;[Kelci Walkden]" c="Kelci Walkden"/>
              <i n="[people].[Sales_person].&amp;[Madelene Upcott]" c="Madelene Upcott"/>
              <i n="[people].[Sales_person].&amp;[Mallorie Waber]" c="Mallorie Waber"/>
              <i n="[people].[Sales_person].&amp;[Marney O'Breen]" c="Marney O'Breen"/>
              <i n="[people].[Sales_person].&amp;[Oby Sorrel]" c="Oby Sorrel"/>
              <i n="[people].[Sales_person].&amp;[Rafaelita Blaksland]" c="Rafaelita Blaksland"/>
              <i n="[people].[Sales_person].&amp;[Roddy Speechley]" c="Roddy Speechley"/>
              <i n="[people].[Sales_person].&amp;[Van Tuxwell]" c="Van Tuxwell"/>
              <i n="[people].[Sales_person].&amp;[Wilone O'Kielt]" c="Wilone O'Kielt"/>
              <i n="[people].[Sales_person].&amp;" c="(blank)"/>
            </range>
          </ranges>
        </level>
      </levels>
      <selections count="1">
        <selection n="[people].[Sales_person].&amp;[Camilla Castl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hipdate)" xr10:uid="{8B1559BF-77BD-45B2-928C-569AA37069B7}" cache="Slicer_Months__Shipdate" caption="Months (Shipdate)" rowHeight="3111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date (Month)" xr10:uid="{9F0A5B5C-880D-4066-890F-FC50E8EA3FC5}" cache="Slicer_Shipdate__Month" caption="Shipdate (Month)" startItem="4" level="1" rowHeight="311150"/>
  <slicer name="Sales_person" xr10:uid="{5B72C97B-AD2F-4080-A09D-274FE4A42C1E}" cache="Slicer_Sales_person" caption="Sales_person" level="1" rowHeight="3111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hipdate)" xr10:uid="{DB9077DA-1839-4EE3-ADA5-0C773B42AE8C}" cache="Slicer_Years__Shipdate" caption="Years (Shipdate)" rowHeight="311150"/>
  <slicer name="Team" xr10:uid="{A5F74DD4-C5C8-4195-9FAC-57FF77F2FF03}" cache="Slicer_Team" caption="Team" rowHeight="3111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389294D-A533-4948-8591-65B4B4A03438}" name="shipments" displayName="shipments" ref="A1:N7907" totalsRowShown="0" headerRowDxfId="15">
  <autoFilter ref="A1:N7907" xr:uid="{3389294D-A533-4948-8591-65B4B4A03438}"/>
  <tableColumns count="14">
    <tableColumn id="1" xr3:uid="{06B6C406-2E50-482E-A231-B91F53EAEF6F}" name="ShipmentID"/>
    <tableColumn id="2" xr3:uid="{4618ED17-5A2D-40B4-ADE3-D216BD22B996}" name="SPID"/>
    <tableColumn id="3" xr3:uid="{CDF52CF8-0B01-41D1-824C-FA3BFE2E75D3}" name="PID"/>
    <tableColumn id="4" xr3:uid="{3C411662-3B76-4B1D-A11C-DBC33157F09D}" name="GID"/>
    <tableColumn id="5" xr3:uid="{52A140EB-C400-42DA-B278-57B158778618}" name="Shipdate" dataDxfId="14"/>
    <tableColumn id="6" xr3:uid="{7431908D-2153-4026-B672-4A4B7CAB993B}" name="Amount"/>
    <tableColumn id="7" xr3:uid="{8B68C7F9-9538-474A-9D75-BC8D81C8DC6A}" name="Boxes"/>
    <tableColumn id="8" xr3:uid="{026016B0-CB4D-474E-842D-0FC0E7DA0EBD}" name="Order_Status"/>
    <tableColumn id="9" xr3:uid="{0656B8B2-EA0D-4D47-A012-E3CF5AFBD448}" name="sales person anme" dataDxfId="13">
      <calculatedColumnFormula>VLOOKUP(shipments[[#This Row],[SPID]],CHOOSE({1,2},people[[#All],[SPID]],people[[#All],[Sales_person]]),2,0)</calculatedColumnFormula>
    </tableColumn>
    <tableColumn id="10" xr3:uid="{278ADD75-530A-43A7-8A45-E88069D59F42}" name="years" dataDxfId="12">
      <calculatedColumnFormula>YEAR(shipments[[#This Row],[Shipdate]])</calculatedColumnFormula>
    </tableColumn>
    <tableColumn id="11" xr3:uid="{D1EDF542-2F9D-4185-9032-6F07492E94AC}" name="country2" dataDxfId="11"/>
    <tableColumn id="12" xr3:uid="{398D2322-B259-48C2-9E0E-FFE9FFF677A4}" name="cost_per_box" dataDxfId="10">
      <calculatedColumnFormula>VLOOKUP(shipments[[#This Row],[PID]],CHOOSE({1,2},products[PID],products[Cost_per_box]),2,0)</calculatedColumnFormula>
    </tableColumn>
    <tableColumn id="13" xr3:uid="{467EBEC8-B6EB-4654-9DAD-D2BCA56B4149}" name="total cost" dataDxfId="9">
      <calculatedColumnFormula>shipments[[#This Row],[Boxes]]*shipments[[#This Row],[cost_per_box]]</calculatedColumnFormula>
    </tableColumn>
    <tableColumn id="14" xr3:uid="{1C3F4572-9E0C-48B7-8A2E-F27727C4443F}" name="amount-total_cost" dataDxfId="8">
      <calculatedColumnFormula>shipments[[#This Row],[Amount]]-shipments[[#This Row],[total cost]]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7D503-4CC2-4F56-B075-EBA4E0C6E487}" name="products" displayName="products" ref="B3:E25" totalsRowShown="0">
  <autoFilter ref="B3:E25" xr:uid="{5AE8E530-2F02-4E4F-B0C4-9D1EA0946749}"/>
  <tableColumns count="4">
    <tableColumn id="1" xr3:uid="{9868BAAB-0535-47D7-9F72-1372694739D9}" name="Product"/>
    <tableColumn id="2" xr3:uid="{285EC157-055A-4C3C-BCD6-6C08A6477F1F}" name="Category"/>
    <tableColumn id="3" xr3:uid="{9BC578FB-59D1-4A2C-BDCB-08EB6FC87E61}" name="Cost_per_box" dataDxfId="7"/>
    <tableColumn id="4" xr3:uid="{A3E22828-2FFA-4C35-8DB4-C0EC8A6FE697}" name="PID"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F31874-F086-401A-8B7F-C72770984BC6}" name="locations" displayName="locations" ref="H3:J9" totalsRowShown="0">
  <autoFilter ref="H3:J9" xr:uid="{2A56E52C-C1C4-42BA-B415-46F3A70C235C}"/>
  <tableColumns count="3">
    <tableColumn id="1" xr3:uid="{73833C8E-8D4E-40C8-8210-3455EB02B5D9}" name="Geo"/>
    <tableColumn id="2" xr3:uid="{57B134A5-1F42-4434-AAAE-4D2F3089CCC6}" name="Region"/>
    <tableColumn id="3" xr3:uid="{C1D9F6A6-4857-478F-80FD-32967E30EAF2}" name="GID"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F69513-ED1D-451D-909A-F2022DAB23D3}" name="people" displayName="people" ref="M3:P28" totalsRowShown="0">
  <autoFilter ref="M3:P28" xr:uid="{4F2EA869-0C44-4F93-8A1A-DEF38BC5A4CA}"/>
  <tableColumns count="4">
    <tableColumn id="1" xr3:uid="{8A5F4492-461E-4280-B879-5DDD6D81B1FB}" name="Sales_person"/>
    <tableColumn id="2" xr3:uid="{E89639B4-B6BA-4EB7-BD93-626595192342}" name="Team"/>
    <tableColumn id="3" xr3:uid="{8E346203-CE72-48A1-9474-B49DE56888A0}" name="Picture" dataDxfId="6" dataCellStyle="Hyperlink"/>
    <tableColumn id="4" xr3:uid="{C24C5A0E-19D1-4B13-BFDA-0DE31C6DED00}" name="SPID"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EEFAEBA-DDA1-4992-85DA-8C18BF53BAF5}" name="calendar" displayName="calendar" ref="B2:G672" totalsRowShown="0">
  <tableColumns count="6">
    <tableColumn id="1" xr3:uid="{0DBC580A-6748-4F0E-9F8F-3D5FE21065BC}" name="cal_date" dataDxfId="5"/>
    <tableColumn id="3" xr3:uid="{2B87649D-CFCD-4AE8-8D73-AEE80AD58BC7}" name="Month_num" dataDxfId="4">
      <calculatedColumnFormula>MONTH(calendar[[#This Row],[cal_date]])</calculatedColumnFormula>
    </tableColumn>
    <tableColumn id="4" xr3:uid="{2595226B-F196-4B16-BE06-883B83686383}" name="month_name" dataDxfId="3">
      <calculatedColumnFormula>TEXT(calendar[[#This Row],[cal_date]],"mmmm")</calculatedColumnFormula>
    </tableColumn>
    <tableColumn id="5" xr3:uid="{9362075D-BE45-4A3B-AA84-BFC71B36373C}" name="year" dataDxfId="2">
      <calculatedColumnFormula>YEAR(calendar[[#This Row],[cal_date]])</calculatedColumnFormula>
    </tableColumn>
    <tableColumn id="6" xr3:uid="{EDB22F39-8CE4-42C0-A414-CAB203A47F0F}" name="weekday_num" dataDxfId="1">
      <calculatedColumnFormula>WEEKDAY(calendar[[#This Row],[cal_date]],2)</calculatedColumnFormula>
    </tableColumn>
    <tableColumn id="7" xr3:uid="{37BA03C1-9647-48CF-8F39-47DBDADDFFF2}" name="weekday_name" dataDxfId="0">
      <calculatedColumnFormula>TEXT(calendar[[#This Row],[cal_date]],"DDDD")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031397E-78F3-46B1-9847-34BE71DBB87A}">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07/relationships/slicer" Target="../slicers/slicer2.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files.chandoo.org/pbix/img/circle/men-28.png" TargetMode="External"/><Relationship Id="rId7" Type="http://schemas.openxmlformats.org/officeDocument/2006/relationships/table" Target="../tables/table2.xml"/><Relationship Id="rId2" Type="http://schemas.openxmlformats.org/officeDocument/2006/relationships/hyperlink" Target="https://files.chandoo.org/pbix/img/circle/men-8.png" TargetMode="External"/><Relationship Id="rId1" Type="http://schemas.openxmlformats.org/officeDocument/2006/relationships/hyperlink" Target="https://files.chandoo.org/pbix/img/women-20.jpg" TargetMode="External"/><Relationship Id="rId6" Type="http://schemas.openxmlformats.org/officeDocument/2006/relationships/hyperlink" Target="https://files.chandoo.org/pbix/img/circle/women-6.png" TargetMode="External"/><Relationship Id="rId5" Type="http://schemas.openxmlformats.org/officeDocument/2006/relationships/hyperlink" Target="https://files.chandoo.org/pbix/img/circle/women-81.png" TargetMode="External"/><Relationship Id="rId4" Type="http://schemas.openxmlformats.org/officeDocument/2006/relationships/hyperlink" Target="https://files.chandoo.org/pbix/img/circle/women-58.png" TargetMode="External"/><Relationship Id="rId9"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22.xml"/><Relationship Id="rId2" Type="http://schemas.openxmlformats.org/officeDocument/2006/relationships/pivotTable" Target="../pivotTables/pivotTable21.xml"/><Relationship Id="rId1" Type="http://schemas.openxmlformats.org/officeDocument/2006/relationships/pivotTable" Target="../pivotTables/pivotTable20.xml"/><Relationship Id="rId5" Type="http://schemas.openxmlformats.org/officeDocument/2006/relationships/drawing" Target="../drawings/drawing8.xml"/><Relationship Id="rId4" Type="http://schemas.openxmlformats.org/officeDocument/2006/relationships/pivotTable" Target="../pivotTables/pivotTable23.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4ACB5-6765-43D1-94D4-251255EB79D3}">
  <dimension ref="A3:B5"/>
  <sheetViews>
    <sheetView workbookViewId="0">
      <selection activeCell="A3" sqref="A3"/>
    </sheetView>
  </sheetViews>
  <sheetFormatPr defaultRowHeight="18" x14ac:dyDescent="0.35"/>
  <cols>
    <col min="1" max="2" width="11.4140625" bestFit="1" customWidth="1"/>
  </cols>
  <sheetData>
    <row r="3" spans="1:2" x14ac:dyDescent="0.35">
      <c r="A3" s="20" t="s">
        <v>8090</v>
      </c>
      <c r="B3" t="s">
        <v>8095</v>
      </c>
    </row>
    <row r="4" spans="1:2" x14ac:dyDescent="0.35">
      <c r="A4" s="21" t="s">
        <v>8094</v>
      </c>
      <c r="B4" s="22">
        <v>1599297</v>
      </c>
    </row>
    <row r="5" spans="1:2" x14ac:dyDescent="0.35">
      <c r="A5" s="21" t="s">
        <v>8091</v>
      </c>
      <c r="B5" s="22">
        <v>1599297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55DED-D460-41B4-A632-BCA0CE013FC6}">
  <dimension ref="A3:B10"/>
  <sheetViews>
    <sheetView workbookViewId="0">
      <selection activeCell="H15" sqref="H15"/>
    </sheetView>
  </sheetViews>
  <sheetFormatPr defaultRowHeight="18" x14ac:dyDescent="0.35"/>
  <cols>
    <col min="1" max="2" width="11.4140625" bestFit="1" customWidth="1"/>
  </cols>
  <sheetData>
    <row r="3" spans="1:2" x14ac:dyDescent="0.35">
      <c r="A3" s="20" t="s">
        <v>8090</v>
      </c>
      <c r="B3" t="s">
        <v>8095</v>
      </c>
    </row>
    <row r="4" spans="1:2" x14ac:dyDescent="0.35">
      <c r="A4" s="21" t="s">
        <v>6</v>
      </c>
      <c r="B4" s="22">
        <v>664743</v>
      </c>
    </row>
    <row r="5" spans="1:2" x14ac:dyDescent="0.35">
      <c r="A5" s="21" t="s">
        <v>11</v>
      </c>
      <c r="B5" s="22">
        <v>223856</v>
      </c>
    </row>
    <row r="6" spans="1:2" x14ac:dyDescent="0.35">
      <c r="A6" s="21" t="s">
        <v>14</v>
      </c>
      <c r="B6" s="22">
        <v>874722</v>
      </c>
    </row>
    <row r="7" spans="1:2" x14ac:dyDescent="0.35">
      <c r="A7" s="21" t="s">
        <v>9</v>
      </c>
      <c r="B7" s="22">
        <v>450098</v>
      </c>
    </row>
    <row r="8" spans="1:2" x14ac:dyDescent="0.35">
      <c r="A8" s="21" t="s">
        <v>20</v>
      </c>
      <c r="B8" s="22">
        <v>902938</v>
      </c>
    </row>
    <row r="9" spans="1:2" x14ac:dyDescent="0.35">
      <c r="A9" s="21" t="s">
        <v>32</v>
      </c>
      <c r="B9" s="22">
        <v>668808</v>
      </c>
    </row>
    <row r="10" spans="1:2" x14ac:dyDescent="0.35">
      <c r="A10" s="21" t="s">
        <v>8091</v>
      </c>
      <c r="B10" s="22">
        <v>3785165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FF3AD-9186-4E7F-9B8B-750500E61E59}">
  <dimension ref="A1:B9"/>
  <sheetViews>
    <sheetView workbookViewId="0">
      <selection activeCell="A3" sqref="A3"/>
    </sheetView>
  </sheetViews>
  <sheetFormatPr defaultRowHeight="18" x14ac:dyDescent="0.35"/>
  <cols>
    <col min="1" max="1" width="17.1640625" bestFit="1" customWidth="1"/>
    <col min="2" max="2" width="11.4140625" bestFit="1" customWidth="1"/>
  </cols>
  <sheetData>
    <row r="1" spans="1:2" x14ac:dyDescent="0.35">
      <c r="A1" t="s">
        <v>8114</v>
      </c>
    </row>
    <row r="3" spans="1:2" x14ac:dyDescent="0.35">
      <c r="A3" s="20" t="s">
        <v>8090</v>
      </c>
      <c r="B3" t="s">
        <v>8095</v>
      </c>
    </row>
    <row r="4" spans="1:2" x14ac:dyDescent="0.35">
      <c r="A4" s="21" t="s">
        <v>4</v>
      </c>
      <c r="B4" s="22">
        <v>308141</v>
      </c>
    </row>
    <row r="5" spans="1:2" x14ac:dyDescent="0.35">
      <c r="A5" s="21" t="s">
        <v>2527</v>
      </c>
      <c r="B5" s="22">
        <v>266451</v>
      </c>
    </row>
    <row r="6" spans="1:2" x14ac:dyDescent="0.35">
      <c r="A6" s="21" t="s">
        <v>3456</v>
      </c>
      <c r="B6" s="22">
        <v>239792</v>
      </c>
    </row>
    <row r="7" spans="1:2" x14ac:dyDescent="0.35">
      <c r="A7" s="21" t="s">
        <v>682</v>
      </c>
      <c r="B7" s="22">
        <v>220976</v>
      </c>
    </row>
    <row r="8" spans="1:2" x14ac:dyDescent="0.35">
      <c r="A8" s="21" t="s">
        <v>5279</v>
      </c>
      <c r="B8" s="22">
        <v>204036</v>
      </c>
    </row>
    <row r="9" spans="1:2" x14ac:dyDescent="0.35">
      <c r="A9" s="21" t="s">
        <v>8091</v>
      </c>
      <c r="B9" s="22">
        <v>1239396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0AA7-D850-4B7D-842D-110C92598D78}">
  <dimension ref="A3:C20"/>
  <sheetViews>
    <sheetView workbookViewId="0">
      <selection activeCell="A3" sqref="A3"/>
    </sheetView>
  </sheetViews>
  <sheetFormatPr defaultRowHeight="18" x14ac:dyDescent="0.35"/>
  <sheetData>
    <row r="3" spans="1:3" x14ac:dyDescent="0.35">
      <c r="A3" s="11"/>
      <c r="B3" s="12"/>
      <c r="C3" s="13"/>
    </row>
    <row r="4" spans="1:3" x14ac:dyDescent="0.35">
      <c r="A4" s="14"/>
      <c r="B4" s="15"/>
      <c r="C4" s="16"/>
    </row>
    <row r="5" spans="1:3" x14ac:dyDescent="0.35">
      <c r="A5" s="14"/>
      <c r="B5" s="15"/>
      <c r="C5" s="16"/>
    </row>
    <row r="6" spans="1:3" x14ac:dyDescent="0.35">
      <c r="A6" s="14"/>
      <c r="B6" s="15"/>
      <c r="C6" s="16"/>
    </row>
    <row r="7" spans="1:3" x14ac:dyDescent="0.35">
      <c r="A7" s="14"/>
      <c r="B7" s="15"/>
      <c r="C7" s="16"/>
    </row>
    <row r="8" spans="1:3" x14ac:dyDescent="0.35">
      <c r="A8" s="14"/>
      <c r="B8" s="15"/>
      <c r="C8" s="16"/>
    </row>
    <row r="9" spans="1:3" x14ac:dyDescent="0.35">
      <c r="A9" s="14"/>
      <c r="B9" s="15"/>
      <c r="C9" s="16"/>
    </row>
    <row r="10" spans="1:3" x14ac:dyDescent="0.35">
      <c r="A10" s="14"/>
      <c r="B10" s="15"/>
      <c r="C10" s="16"/>
    </row>
    <row r="11" spans="1:3" x14ac:dyDescent="0.35">
      <c r="A11" s="14"/>
      <c r="B11" s="15"/>
      <c r="C11" s="16"/>
    </row>
    <row r="12" spans="1:3" x14ac:dyDescent="0.35">
      <c r="A12" s="14"/>
      <c r="B12" s="15"/>
      <c r="C12" s="16"/>
    </row>
    <row r="13" spans="1:3" x14ac:dyDescent="0.35">
      <c r="A13" s="14"/>
      <c r="B13" s="15"/>
      <c r="C13" s="16"/>
    </row>
    <row r="14" spans="1:3" x14ac:dyDescent="0.35">
      <c r="A14" s="14"/>
      <c r="B14" s="15"/>
      <c r="C14" s="16"/>
    </row>
    <row r="15" spans="1:3" x14ac:dyDescent="0.35">
      <c r="A15" s="14"/>
      <c r="B15" s="15"/>
      <c r="C15" s="16"/>
    </row>
    <row r="16" spans="1:3" x14ac:dyDescent="0.35">
      <c r="A16" s="14"/>
      <c r="B16" s="15"/>
      <c r="C16" s="16"/>
    </row>
    <row r="17" spans="1:3" x14ac:dyDescent="0.35">
      <c r="A17" s="14"/>
      <c r="B17" s="15"/>
      <c r="C17" s="16"/>
    </row>
    <row r="18" spans="1:3" x14ac:dyDescent="0.35">
      <c r="A18" s="14"/>
      <c r="B18" s="15"/>
      <c r="C18" s="16"/>
    </row>
    <row r="19" spans="1:3" x14ac:dyDescent="0.35">
      <c r="A19" s="14"/>
      <c r="B19" s="15"/>
      <c r="C19" s="16"/>
    </row>
    <row r="20" spans="1:3" x14ac:dyDescent="0.35">
      <c r="A20" s="17"/>
      <c r="B20" s="18"/>
      <c r="C20"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D48F0-B181-4B10-B924-A8DE0C8570D4}">
  <dimension ref="A3:E29"/>
  <sheetViews>
    <sheetView topLeftCell="D12" zoomScale="163" workbookViewId="0">
      <selection activeCell="B25" sqref="B25"/>
    </sheetView>
  </sheetViews>
  <sheetFormatPr defaultRowHeight="18" x14ac:dyDescent="0.35"/>
  <cols>
    <col min="1" max="1" width="23.5" bestFit="1" customWidth="1"/>
    <col min="2" max="2" width="11.5" bestFit="1" customWidth="1"/>
    <col min="4" max="4" width="14.58203125" customWidth="1"/>
  </cols>
  <sheetData>
    <row r="3" spans="1:5" x14ac:dyDescent="0.35">
      <c r="A3" s="20" t="s">
        <v>8090</v>
      </c>
      <c r="B3" t="s">
        <v>8095</v>
      </c>
      <c r="D3" t="s">
        <v>8196</v>
      </c>
      <c r="E3" t="s">
        <v>8197</v>
      </c>
    </row>
    <row r="4" spans="1:5" x14ac:dyDescent="0.35">
      <c r="A4" s="21" t="s">
        <v>7970</v>
      </c>
      <c r="B4" s="22"/>
      <c r="D4" t="str">
        <f>A4</f>
        <v>Bars</v>
      </c>
      <c r="E4">
        <f>B4</f>
        <v>0</v>
      </c>
    </row>
    <row r="5" spans="1:5" x14ac:dyDescent="0.35">
      <c r="A5" s="23" t="s">
        <v>55</v>
      </c>
      <c r="B5" s="22">
        <v>410814</v>
      </c>
      <c r="D5" t="str">
        <f t="shared" ref="D5:D24" si="0">A5</f>
        <v>85% Dark Bars</v>
      </c>
      <c r="E5">
        <f t="shared" ref="E5:E25" si="1">B5</f>
        <v>410814</v>
      </c>
    </row>
    <row r="6" spans="1:5" x14ac:dyDescent="0.35">
      <c r="A6" s="23" t="s">
        <v>37</v>
      </c>
      <c r="B6" s="22">
        <v>143680</v>
      </c>
      <c r="D6" t="str">
        <f t="shared" si="0"/>
        <v>99% Dark &amp; Pure</v>
      </c>
      <c r="E6">
        <f t="shared" si="1"/>
        <v>143680</v>
      </c>
    </row>
    <row r="7" spans="1:5" x14ac:dyDescent="0.35">
      <c r="A7" s="23" t="s">
        <v>94</v>
      </c>
      <c r="B7" s="22">
        <v>53553</v>
      </c>
      <c r="D7" t="str">
        <f t="shared" si="0"/>
        <v>Almond Choco</v>
      </c>
      <c r="E7">
        <f t="shared" si="1"/>
        <v>53553</v>
      </c>
    </row>
    <row r="8" spans="1:5" x14ac:dyDescent="0.35">
      <c r="A8" s="23" t="s">
        <v>132</v>
      </c>
      <c r="B8" s="22">
        <v>53512</v>
      </c>
      <c r="D8" t="str">
        <f t="shared" si="0"/>
        <v>Baker's Choco Chips</v>
      </c>
      <c r="E8">
        <f t="shared" si="1"/>
        <v>53512</v>
      </c>
    </row>
    <row r="9" spans="1:5" x14ac:dyDescent="0.35">
      <c r="A9" s="23" t="s">
        <v>69</v>
      </c>
      <c r="B9" s="22">
        <v>232395</v>
      </c>
      <c r="D9" t="str">
        <f t="shared" si="0"/>
        <v>Caramel Stuffed Bars</v>
      </c>
      <c r="E9">
        <f t="shared" si="1"/>
        <v>232395</v>
      </c>
    </row>
    <row r="10" spans="1:5" x14ac:dyDescent="0.35">
      <c r="A10" s="23" t="s">
        <v>51</v>
      </c>
      <c r="B10" s="22">
        <v>160126</v>
      </c>
      <c r="D10" t="str">
        <f t="shared" si="0"/>
        <v>Fruit &amp; Nut Bars</v>
      </c>
      <c r="E10">
        <f t="shared" si="1"/>
        <v>160126</v>
      </c>
    </row>
    <row r="11" spans="1:5" x14ac:dyDescent="0.35">
      <c r="A11" s="23" t="s">
        <v>5</v>
      </c>
      <c r="B11" s="22">
        <v>166515</v>
      </c>
      <c r="D11" t="str">
        <f t="shared" si="0"/>
        <v>Milk Bars</v>
      </c>
      <c r="E11">
        <f t="shared" si="1"/>
        <v>166515</v>
      </c>
    </row>
    <row r="12" spans="1:5" x14ac:dyDescent="0.35">
      <c r="A12" s="23" t="s">
        <v>29</v>
      </c>
      <c r="B12" s="22">
        <v>321149</v>
      </c>
      <c r="D12" t="str">
        <f t="shared" si="0"/>
        <v>Mint Chip Choco</v>
      </c>
      <c r="E12">
        <f t="shared" si="1"/>
        <v>321149</v>
      </c>
    </row>
    <row r="13" spans="1:5" x14ac:dyDescent="0.35">
      <c r="A13" s="23" t="s">
        <v>43</v>
      </c>
      <c r="B13" s="22">
        <v>31885</v>
      </c>
      <c r="D13" t="str">
        <f t="shared" si="0"/>
        <v>Orange Choco</v>
      </c>
      <c r="E13">
        <f t="shared" si="1"/>
        <v>31885</v>
      </c>
    </row>
    <row r="14" spans="1:5" x14ac:dyDescent="0.35">
      <c r="A14" s="23" t="s">
        <v>17</v>
      </c>
      <c r="B14" s="22">
        <v>480157</v>
      </c>
      <c r="D14" t="str">
        <f t="shared" si="0"/>
        <v>Raspberry Choco</v>
      </c>
      <c r="E14">
        <f t="shared" si="1"/>
        <v>480157</v>
      </c>
    </row>
    <row r="15" spans="1:5" x14ac:dyDescent="0.35">
      <c r="A15" s="23" t="s">
        <v>81</v>
      </c>
      <c r="B15" s="22">
        <v>187482</v>
      </c>
      <c r="D15" t="str">
        <f t="shared" si="0"/>
        <v>Smooth Silky Salty</v>
      </c>
      <c r="E15">
        <f t="shared" si="1"/>
        <v>187482</v>
      </c>
    </row>
    <row r="16" spans="1:5" x14ac:dyDescent="0.35">
      <c r="A16" s="21" t="s">
        <v>7974</v>
      </c>
      <c r="B16" s="22"/>
      <c r="D16" t="str">
        <f t="shared" si="0"/>
        <v>Bites</v>
      </c>
      <c r="E16">
        <f t="shared" si="1"/>
        <v>0</v>
      </c>
    </row>
    <row r="17" spans="1:5" x14ac:dyDescent="0.35">
      <c r="A17" s="23" t="s">
        <v>13</v>
      </c>
      <c r="B17" s="22">
        <v>25443</v>
      </c>
      <c r="D17" t="str">
        <f t="shared" si="0"/>
        <v>50% Dark Bites</v>
      </c>
      <c r="E17">
        <f t="shared" si="1"/>
        <v>25443</v>
      </c>
    </row>
    <row r="18" spans="1:5" x14ac:dyDescent="0.35">
      <c r="A18" s="23" t="s">
        <v>79</v>
      </c>
      <c r="B18" s="22">
        <v>47042</v>
      </c>
      <c r="D18" t="str">
        <f t="shared" si="0"/>
        <v>70% Dark Bites</v>
      </c>
      <c r="E18">
        <f t="shared" si="1"/>
        <v>47042</v>
      </c>
    </row>
    <row r="19" spans="1:5" x14ac:dyDescent="0.35">
      <c r="A19" s="23" t="s">
        <v>119</v>
      </c>
      <c r="B19" s="22">
        <v>63614</v>
      </c>
      <c r="D19" t="str">
        <f t="shared" si="0"/>
        <v>After Nines</v>
      </c>
      <c r="E19">
        <f t="shared" si="1"/>
        <v>63614</v>
      </c>
    </row>
    <row r="20" spans="1:5" x14ac:dyDescent="0.35">
      <c r="A20" s="23" t="s">
        <v>148</v>
      </c>
      <c r="B20" s="22">
        <v>203282</v>
      </c>
      <c r="D20" t="str">
        <f t="shared" si="0"/>
        <v>Choco Coated Almonds</v>
      </c>
      <c r="E20">
        <f t="shared" si="1"/>
        <v>203282</v>
      </c>
    </row>
    <row r="21" spans="1:5" x14ac:dyDescent="0.35">
      <c r="A21" s="23" t="s">
        <v>31</v>
      </c>
      <c r="B21" s="22">
        <v>27667</v>
      </c>
      <c r="D21" t="str">
        <f t="shared" si="0"/>
        <v>Eclairs</v>
      </c>
      <c r="E21">
        <f t="shared" si="1"/>
        <v>27667</v>
      </c>
    </row>
    <row r="22" spans="1:5" x14ac:dyDescent="0.35">
      <c r="A22" s="23" t="s">
        <v>83</v>
      </c>
      <c r="B22" s="22">
        <v>189235</v>
      </c>
      <c r="D22" t="str">
        <f t="shared" si="0"/>
        <v>Peanut Butter Cubes</v>
      </c>
      <c r="E22">
        <f t="shared" si="1"/>
        <v>189235</v>
      </c>
    </row>
    <row r="23" spans="1:5" x14ac:dyDescent="0.35">
      <c r="A23" s="23" t="s">
        <v>45</v>
      </c>
      <c r="B23" s="22">
        <v>214547</v>
      </c>
      <c r="D23" t="str">
        <f t="shared" si="0"/>
        <v>Spicy Special Slims</v>
      </c>
      <c r="E23">
        <f t="shared" si="1"/>
        <v>214547</v>
      </c>
    </row>
    <row r="24" spans="1:5" x14ac:dyDescent="0.35">
      <c r="A24" s="21" t="s">
        <v>7983</v>
      </c>
      <c r="B24" s="22"/>
      <c r="D24" t="str">
        <f t="shared" si="0"/>
        <v>Other</v>
      </c>
      <c r="E24">
        <f t="shared" si="1"/>
        <v>0</v>
      </c>
    </row>
    <row r="25" spans="1:5" x14ac:dyDescent="0.35">
      <c r="A25" s="23" t="s">
        <v>34</v>
      </c>
      <c r="B25" s="22">
        <v>89457</v>
      </c>
      <c r="D25" t="str">
        <f>A25</f>
        <v>Drinking Coco</v>
      </c>
      <c r="E25">
        <f t="shared" si="1"/>
        <v>89457</v>
      </c>
    </row>
    <row r="26" spans="1:5" x14ac:dyDescent="0.35">
      <c r="A26" s="23" t="s">
        <v>75</v>
      </c>
      <c r="B26" s="22">
        <v>393313</v>
      </c>
    </row>
    <row r="27" spans="1:5" x14ac:dyDescent="0.35">
      <c r="A27" s="23" t="s">
        <v>67</v>
      </c>
      <c r="B27" s="22">
        <v>175698</v>
      </c>
    </row>
    <row r="28" spans="1:5" x14ac:dyDescent="0.35">
      <c r="A28" s="23" t="s">
        <v>60</v>
      </c>
      <c r="B28" s="22">
        <v>114599</v>
      </c>
    </row>
    <row r="29" spans="1:5" x14ac:dyDescent="0.35">
      <c r="A29" s="21" t="s">
        <v>8091</v>
      </c>
      <c r="B29" s="22">
        <v>3785165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F467-B0CE-4FBF-B704-7F4319452B8D}">
  <dimension ref="A3:C20"/>
  <sheetViews>
    <sheetView workbookViewId="0">
      <selection activeCell="A3" sqref="A3"/>
    </sheetView>
  </sheetViews>
  <sheetFormatPr defaultRowHeight="18" x14ac:dyDescent="0.35"/>
  <sheetData>
    <row r="3" spans="1:3" x14ac:dyDescent="0.35">
      <c r="A3" s="11"/>
      <c r="B3" s="12"/>
      <c r="C3" s="13"/>
    </row>
    <row r="4" spans="1:3" x14ac:dyDescent="0.35">
      <c r="A4" s="14"/>
      <c r="B4" s="15"/>
      <c r="C4" s="16"/>
    </row>
    <row r="5" spans="1:3" x14ac:dyDescent="0.35">
      <c r="A5" s="14"/>
      <c r="B5" s="15"/>
      <c r="C5" s="16"/>
    </row>
    <row r="6" spans="1:3" x14ac:dyDescent="0.35">
      <c r="A6" s="14"/>
      <c r="B6" s="15"/>
      <c r="C6" s="16"/>
    </row>
    <row r="7" spans="1:3" x14ac:dyDescent="0.35">
      <c r="A7" s="14"/>
      <c r="B7" s="15"/>
      <c r="C7" s="16"/>
    </row>
    <row r="8" spans="1:3" x14ac:dyDescent="0.35">
      <c r="A8" s="14"/>
      <c r="B8" s="15"/>
      <c r="C8" s="16"/>
    </row>
    <row r="9" spans="1:3" x14ac:dyDescent="0.35">
      <c r="A9" s="14"/>
      <c r="B9" s="15"/>
      <c r="C9" s="16"/>
    </row>
    <row r="10" spans="1:3" x14ac:dyDescent="0.35">
      <c r="A10" s="14"/>
      <c r="B10" s="15"/>
      <c r="C10" s="16"/>
    </row>
    <row r="11" spans="1:3" x14ac:dyDescent="0.35">
      <c r="A11" s="14"/>
      <c r="B11" s="15"/>
      <c r="C11" s="16"/>
    </row>
    <row r="12" spans="1:3" x14ac:dyDescent="0.35">
      <c r="A12" s="14"/>
      <c r="B12" s="15"/>
      <c r="C12" s="16"/>
    </row>
    <row r="13" spans="1:3" x14ac:dyDescent="0.35">
      <c r="A13" s="14"/>
      <c r="B13" s="15"/>
      <c r="C13" s="16"/>
    </row>
    <row r="14" spans="1:3" x14ac:dyDescent="0.35">
      <c r="A14" s="14"/>
      <c r="B14" s="15"/>
      <c r="C14" s="16"/>
    </row>
    <row r="15" spans="1:3" x14ac:dyDescent="0.35">
      <c r="A15" s="14"/>
      <c r="B15" s="15"/>
      <c r="C15" s="16"/>
    </row>
    <row r="16" spans="1:3" x14ac:dyDescent="0.35">
      <c r="A16" s="14"/>
      <c r="B16" s="15"/>
      <c r="C16" s="16"/>
    </row>
    <row r="17" spans="1:3" x14ac:dyDescent="0.35">
      <c r="A17" s="14"/>
      <c r="B17" s="15"/>
      <c r="C17" s="16"/>
    </row>
    <row r="18" spans="1:3" x14ac:dyDescent="0.35">
      <c r="A18" s="14"/>
      <c r="B18" s="15"/>
      <c r="C18" s="16"/>
    </row>
    <row r="19" spans="1:3" x14ac:dyDescent="0.35">
      <c r="A19" s="14"/>
      <c r="B19" s="15"/>
      <c r="C19" s="16"/>
    </row>
    <row r="20" spans="1:3" x14ac:dyDescent="0.35">
      <c r="A20" s="17"/>
      <c r="B20" s="18"/>
      <c r="C20"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25DD2-EFE5-427A-8E8F-8AC6F76C755F}">
  <dimension ref="A3:F21"/>
  <sheetViews>
    <sheetView topLeftCell="A2" zoomScale="90" workbookViewId="0">
      <selection activeCell="E11" sqref="E11:F19"/>
    </sheetView>
  </sheetViews>
  <sheetFormatPr defaultRowHeight="18" x14ac:dyDescent="0.35"/>
  <cols>
    <col min="1" max="1" width="11.83203125" bestFit="1" customWidth="1"/>
    <col min="2" max="2" width="13.25" bestFit="1" customWidth="1"/>
    <col min="3" max="3" width="13.33203125" customWidth="1"/>
  </cols>
  <sheetData>
    <row r="3" spans="1:6" x14ac:dyDescent="0.35">
      <c r="A3" s="20" t="s">
        <v>8090</v>
      </c>
      <c r="B3" t="s">
        <v>8142</v>
      </c>
      <c r="C3" t="s">
        <v>8217</v>
      </c>
    </row>
    <row r="4" spans="1:6" x14ac:dyDescent="0.35">
      <c r="A4" s="21" t="s">
        <v>8094</v>
      </c>
      <c r="B4" s="22">
        <v>18960003</v>
      </c>
    </row>
    <row r="5" spans="1:6" x14ac:dyDescent="0.35">
      <c r="A5" s="21" t="s">
        <v>8091</v>
      </c>
      <c r="B5" s="22">
        <v>18960003</v>
      </c>
      <c r="C5" s="29">
        <f>(B5-B4)/B4</f>
        <v>0</v>
      </c>
    </row>
    <row r="9" spans="1:6" x14ac:dyDescent="0.35">
      <c r="A9" s="20" t="s">
        <v>8090</v>
      </c>
      <c r="B9" t="s">
        <v>8142</v>
      </c>
      <c r="C9" t="s">
        <v>8218</v>
      </c>
    </row>
    <row r="10" spans="1:6" x14ac:dyDescent="0.35">
      <c r="A10" s="21" t="s">
        <v>8097</v>
      </c>
      <c r="B10" s="22">
        <v>2368966.5</v>
      </c>
    </row>
    <row r="11" spans="1:6" x14ac:dyDescent="0.35">
      <c r="A11" s="21" t="s">
        <v>8098</v>
      </c>
      <c r="B11" s="22">
        <v>2897451</v>
      </c>
      <c r="C11" s="29">
        <f>(B11-B10)/B10</f>
        <v>0.22308652317371308</v>
      </c>
      <c r="E11" t="str">
        <f>A10</f>
        <v>Jan</v>
      </c>
      <c r="F11" s="30"/>
    </row>
    <row r="12" spans="1:6" x14ac:dyDescent="0.35">
      <c r="A12" s="21" t="s">
        <v>8099</v>
      </c>
      <c r="B12" s="22">
        <v>1412334</v>
      </c>
      <c r="C12" s="29">
        <f>(B12-B11)/B11</f>
        <v>-0.5125598327633496</v>
      </c>
      <c r="E12" t="str">
        <f t="shared" ref="E12:E19" si="0">A11</f>
        <v>Feb</v>
      </c>
      <c r="F12" s="30">
        <f>C11</f>
        <v>0.22308652317371308</v>
      </c>
    </row>
    <row r="13" spans="1:6" x14ac:dyDescent="0.35">
      <c r="A13" s="21" t="s">
        <v>8100</v>
      </c>
      <c r="B13" s="22">
        <v>1335035.25</v>
      </c>
      <c r="C13" s="29">
        <f t="shared" ref="C12:C21" si="1">(B13-B12)/B12</f>
        <v>-5.4731210889208924E-2</v>
      </c>
      <c r="E13" t="str">
        <f t="shared" si="0"/>
        <v>Mar</v>
      </c>
      <c r="F13" s="30">
        <f t="shared" ref="F13:F19" si="2">C12</f>
        <v>-0.5125598327633496</v>
      </c>
    </row>
    <row r="14" spans="1:6" x14ac:dyDescent="0.35">
      <c r="A14" s="21" t="s">
        <v>8101</v>
      </c>
      <c r="B14" s="22">
        <v>1820306.25</v>
      </c>
      <c r="C14" s="29">
        <f>(B14-B13)/B13</f>
        <v>0.36348927865387826</v>
      </c>
      <c r="E14" t="str">
        <f t="shared" si="0"/>
        <v>Apr</v>
      </c>
      <c r="F14" s="30">
        <f t="shared" si="2"/>
        <v>-5.4731210889208924E-2</v>
      </c>
    </row>
    <row r="15" spans="1:6" x14ac:dyDescent="0.35">
      <c r="A15" s="21" t="s">
        <v>8102</v>
      </c>
      <c r="B15" s="22">
        <v>2054792.25</v>
      </c>
      <c r="C15" s="29">
        <f t="shared" si="1"/>
        <v>0.12881678563703222</v>
      </c>
      <c r="E15" t="str">
        <f t="shared" si="0"/>
        <v>May</v>
      </c>
      <c r="F15" s="30">
        <f t="shared" si="2"/>
        <v>0.36348927865387826</v>
      </c>
    </row>
    <row r="16" spans="1:6" x14ac:dyDescent="0.35">
      <c r="A16" s="21" t="s">
        <v>8103</v>
      </c>
      <c r="B16" s="22">
        <v>2810889</v>
      </c>
      <c r="C16" s="29">
        <f t="shared" si="1"/>
        <v>0.36796749160407821</v>
      </c>
      <c r="E16" t="str">
        <f t="shared" si="0"/>
        <v>Jun</v>
      </c>
      <c r="F16" s="30">
        <f t="shared" si="2"/>
        <v>0.12881678563703222</v>
      </c>
    </row>
    <row r="17" spans="1:6" x14ac:dyDescent="0.35">
      <c r="A17" s="21" t="s">
        <v>8104</v>
      </c>
      <c r="B17" s="22">
        <v>1991477.25</v>
      </c>
      <c r="C17" s="29">
        <f t="shared" si="1"/>
        <v>-0.29151337886341294</v>
      </c>
      <c r="E17" t="str">
        <f t="shared" si="0"/>
        <v>Jul</v>
      </c>
      <c r="F17" s="30">
        <f t="shared" si="2"/>
        <v>0.36796749160407821</v>
      </c>
    </row>
    <row r="18" spans="1:6" x14ac:dyDescent="0.35">
      <c r="A18" s="21" t="s">
        <v>8105</v>
      </c>
      <c r="B18" s="22">
        <v>2251732.5</v>
      </c>
      <c r="C18" s="29">
        <f t="shared" si="1"/>
        <v>0.13068452074960937</v>
      </c>
      <c r="E18" t="str">
        <f t="shared" si="0"/>
        <v>Aug</v>
      </c>
      <c r="F18" s="30">
        <f t="shared" si="2"/>
        <v>-0.29151337886341294</v>
      </c>
    </row>
    <row r="19" spans="1:6" x14ac:dyDescent="0.35">
      <c r="A19" s="21" t="s">
        <v>8106</v>
      </c>
      <c r="B19" s="22">
        <v>17019</v>
      </c>
      <c r="C19" s="29">
        <f t="shared" si="1"/>
        <v>-0.99244181979875501</v>
      </c>
      <c r="E19" t="str">
        <f t="shared" si="0"/>
        <v>Sep</v>
      </c>
      <c r="F19" s="30">
        <f t="shared" si="2"/>
        <v>0.13068452074960937</v>
      </c>
    </row>
    <row r="20" spans="1:6" x14ac:dyDescent="0.35">
      <c r="A20" s="21" t="s">
        <v>8091</v>
      </c>
      <c r="B20" s="22">
        <v>18960003</v>
      </c>
      <c r="C20" s="29"/>
    </row>
    <row r="21" spans="1:6" x14ac:dyDescent="0.35">
      <c r="C21" s="2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2102-3FC8-4F87-8A82-2224ACDBC481}">
  <dimension ref="A3:M42"/>
  <sheetViews>
    <sheetView zoomScale="69" workbookViewId="0">
      <selection activeCell="M28" sqref="M28"/>
    </sheetView>
  </sheetViews>
  <sheetFormatPr defaultRowHeight="18" x14ac:dyDescent="0.35"/>
  <cols>
    <col min="1" max="1" width="12" bestFit="1" customWidth="1"/>
    <col min="2" max="2" width="18.33203125" bestFit="1" customWidth="1"/>
    <col min="3" max="3" width="11.4140625" bestFit="1" customWidth="1"/>
    <col min="6" max="6" width="12" bestFit="1" customWidth="1"/>
    <col min="7" max="7" width="13" bestFit="1" customWidth="1"/>
  </cols>
  <sheetData>
    <row r="3" spans="1:2" x14ac:dyDescent="0.35">
      <c r="A3" s="20" t="s">
        <v>8090</v>
      </c>
      <c r="B3" t="s">
        <v>8142</v>
      </c>
    </row>
    <row r="4" spans="1:2" x14ac:dyDescent="0.35">
      <c r="A4" s="21" t="s">
        <v>8097</v>
      </c>
      <c r="B4" s="22">
        <v>168230.25</v>
      </c>
    </row>
    <row r="5" spans="1:2" x14ac:dyDescent="0.35">
      <c r="A5" s="21" t="s">
        <v>8098</v>
      </c>
      <c r="B5" s="22">
        <v>239955.75</v>
      </c>
    </row>
    <row r="6" spans="1:2" x14ac:dyDescent="0.35">
      <c r="A6" s="21" t="s">
        <v>8099</v>
      </c>
      <c r="B6" s="22">
        <v>132196.5</v>
      </c>
    </row>
    <row r="7" spans="1:2" x14ac:dyDescent="0.35">
      <c r="A7" s="21" t="s">
        <v>8100</v>
      </c>
      <c r="B7" s="22">
        <v>79697.25</v>
      </c>
    </row>
    <row r="8" spans="1:2" x14ac:dyDescent="0.35">
      <c r="A8" s="21" t="s">
        <v>8101</v>
      </c>
      <c r="B8" s="22">
        <v>140028.75</v>
      </c>
    </row>
    <row r="9" spans="1:2" x14ac:dyDescent="0.35">
      <c r="A9" s="21" t="s">
        <v>8102</v>
      </c>
      <c r="B9" s="22">
        <v>169647.75</v>
      </c>
    </row>
    <row r="10" spans="1:2" x14ac:dyDescent="0.35">
      <c r="A10" s="21" t="s">
        <v>8103</v>
      </c>
      <c r="B10" s="22">
        <v>241233.75</v>
      </c>
    </row>
    <row r="11" spans="1:2" x14ac:dyDescent="0.35">
      <c r="A11" s="21" t="s">
        <v>8104</v>
      </c>
      <c r="B11" s="22">
        <v>184923</v>
      </c>
    </row>
    <row r="12" spans="1:2" x14ac:dyDescent="0.35">
      <c r="A12" s="21" t="s">
        <v>8105</v>
      </c>
      <c r="B12" s="22">
        <v>222034.5</v>
      </c>
    </row>
    <row r="13" spans="1:2" x14ac:dyDescent="0.35">
      <c r="A13" s="21" t="s">
        <v>8106</v>
      </c>
      <c r="B13" s="22">
        <v>105052.5</v>
      </c>
    </row>
    <row r="14" spans="1:2" x14ac:dyDescent="0.35">
      <c r="A14" s="21" t="s">
        <v>8107</v>
      </c>
      <c r="B14" s="22">
        <v>85680</v>
      </c>
    </row>
    <row r="15" spans="1:2" x14ac:dyDescent="0.35">
      <c r="A15" s="21" t="s">
        <v>8108</v>
      </c>
      <c r="B15" s="22">
        <v>42491.25</v>
      </c>
    </row>
    <row r="16" spans="1:2" x14ac:dyDescent="0.35">
      <c r="A16" s="21" t="s">
        <v>8091</v>
      </c>
      <c r="B16" s="22">
        <v>1811171.25</v>
      </c>
    </row>
    <row r="18" spans="1:13" x14ac:dyDescent="0.35">
      <c r="A18" s="20" t="s">
        <v>8090</v>
      </c>
      <c r="B18" t="s">
        <v>8219</v>
      </c>
    </row>
    <row r="19" spans="1:13" x14ac:dyDescent="0.35">
      <c r="A19" s="21" t="s">
        <v>7999</v>
      </c>
      <c r="B19" s="22">
        <v>1</v>
      </c>
    </row>
    <row r="20" spans="1:13" x14ac:dyDescent="0.35">
      <c r="A20" s="21" t="s">
        <v>8091</v>
      </c>
      <c r="B20" s="22">
        <v>1</v>
      </c>
    </row>
    <row r="25" spans="1:13" x14ac:dyDescent="0.35">
      <c r="A25" s="20" t="s">
        <v>8090</v>
      </c>
      <c r="B25" t="s">
        <v>8220</v>
      </c>
      <c r="F25" s="20" t="s">
        <v>8090</v>
      </c>
      <c r="G25" t="s">
        <v>8142</v>
      </c>
    </row>
    <row r="26" spans="1:13" x14ac:dyDescent="0.35">
      <c r="A26" s="21" t="s">
        <v>40</v>
      </c>
      <c r="B26" s="22">
        <v>17</v>
      </c>
      <c r="F26" s="21" t="s">
        <v>7999</v>
      </c>
      <c r="G26" s="22">
        <v>1811171.25</v>
      </c>
    </row>
    <row r="27" spans="1:13" x14ac:dyDescent="0.35">
      <c r="A27" s="21" t="s">
        <v>7</v>
      </c>
      <c r="B27" s="22">
        <v>253</v>
      </c>
      <c r="F27" s="21" t="s">
        <v>8091</v>
      </c>
      <c r="G27" s="22">
        <v>1811171.25</v>
      </c>
    </row>
    <row r="28" spans="1:13" x14ac:dyDescent="0.35">
      <c r="A28" s="21" t="s">
        <v>26</v>
      </c>
      <c r="B28" s="22">
        <v>15</v>
      </c>
      <c r="M28" t="str">
        <f>++++++B41</f>
        <v>Europe</v>
      </c>
    </row>
    <row r="29" spans="1:13" x14ac:dyDescent="0.35">
      <c r="A29" s="21" t="s">
        <v>18</v>
      </c>
      <c r="B29" s="22">
        <v>36</v>
      </c>
    </row>
    <row r="30" spans="1:13" x14ac:dyDescent="0.35">
      <c r="A30" s="21" t="s">
        <v>8091</v>
      </c>
      <c r="B30" s="22">
        <v>321</v>
      </c>
    </row>
    <row r="38" spans="2:3" x14ac:dyDescent="0.35">
      <c r="B38" s="20" t="s">
        <v>8090</v>
      </c>
      <c r="C38" t="s">
        <v>8095</v>
      </c>
    </row>
    <row r="39" spans="2:3" x14ac:dyDescent="0.35">
      <c r="B39" s="21" t="s">
        <v>7975</v>
      </c>
      <c r="C39" s="22">
        <v>36196</v>
      </c>
    </row>
    <row r="40" spans="2:3" x14ac:dyDescent="0.35">
      <c r="B40" s="21" t="s">
        <v>7971</v>
      </c>
      <c r="C40" s="22">
        <v>80235</v>
      </c>
    </row>
    <row r="41" spans="2:3" x14ac:dyDescent="0.35">
      <c r="B41" s="21" t="s">
        <v>7981</v>
      </c>
      <c r="C41" s="22">
        <v>38459</v>
      </c>
    </row>
    <row r="42" spans="2:3" x14ac:dyDescent="0.35">
      <c r="B42" s="21" t="s">
        <v>8091</v>
      </c>
      <c r="C42" s="22">
        <v>154890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706E-BED2-4B5E-AC78-03AB7FCB442E}">
  <sheetPr>
    <tabColor theme="9"/>
  </sheetPr>
  <dimension ref="A1:N7907"/>
  <sheetViews>
    <sheetView tabSelected="1" topLeftCell="G1" zoomScale="111" workbookViewId="0">
      <selection activeCell="L1" sqref="L1"/>
    </sheetView>
  </sheetViews>
  <sheetFormatPr defaultRowHeight="18" x14ac:dyDescent="0.35"/>
  <cols>
    <col min="1" max="1" width="11.5" customWidth="1"/>
    <col min="2" max="4" width="10.6640625" customWidth="1"/>
    <col min="5" max="5" width="9.1640625" bestFit="1" customWidth="1"/>
    <col min="6" max="6" width="8.9140625" bestFit="1" customWidth="1"/>
    <col min="7" max="7" width="7" customWidth="1"/>
    <col min="8" max="8" width="12.5" customWidth="1"/>
    <col min="9" max="9" width="12.58203125" customWidth="1"/>
  </cols>
  <sheetData>
    <row r="1" spans="1:14" x14ac:dyDescent="0.35">
      <c r="A1" s="2" t="s">
        <v>8005</v>
      </c>
      <c r="B1" s="2" t="s">
        <v>8006</v>
      </c>
      <c r="C1" s="2" t="s">
        <v>8007</v>
      </c>
      <c r="D1" s="2" t="s">
        <v>8008</v>
      </c>
      <c r="E1" s="2" t="s">
        <v>8065</v>
      </c>
      <c r="F1" s="2" t="s">
        <v>1</v>
      </c>
      <c r="G1" s="2" t="s">
        <v>2</v>
      </c>
      <c r="H1" s="2" t="s">
        <v>8066</v>
      </c>
      <c r="I1" s="2" t="s">
        <v>8072</v>
      </c>
      <c r="J1" s="2" t="s">
        <v>8093</v>
      </c>
      <c r="K1" s="2" t="s">
        <v>8113</v>
      </c>
      <c r="L1" s="2" t="s">
        <v>8148</v>
      </c>
      <c r="M1" s="2" t="s">
        <v>8149</v>
      </c>
      <c r="N1" s="2" t="s">
        <v>8150</v>
      </c>
    </row>
    <row r="2" spans="1:14" x14ac:dyDescent="0.35">
      <c r="A2" t="s">
        <v>3</v>
      </c>
      <c r="B2" t="s">
        <v>8039</v>
      </c>
      <c r="C2" t="s">
        <v>8011</v>
      </c>
      <c r="D2" t="s">
        <v>8037</v>
      </c>
      <c r="E2" s="1">
        <v>45272</v>
      </c>
      <c r="F2">
        <v>1</v>
      </c>
      <c r="G2">
        <v>1000</v>
      </c>
      <c r="H2" t="s">
        <v>7</v>
      </c>
      <c r="I2" t="str">
        <f>VLOOKUP(shipments[[#This Row],[SPID]],CHOOSE({1,2},people[[#All],[SPID]],people[[#All],[Sales_person]]),2,0)</f>
        <v>Barr Faughny</v>
      </c>
      <c r="J2">
        <f>YEAR(shipments[[#This Row],[Shipdate]])</f>
        <v>2023</v>
      </c>
      <c r="K2" s="22"/>
      <c r="L2" s="22">
        <f>VLOOKUP(shipments[[#This Row],[PID]],CHOOSE({1,2},products[PID],products[Cost_per_box]),2,0)</f>
        <v>5.26</v>
      </c>
      <c r="M2" s="22">
        <f>shipments[[#This Row],[Boxes]]*shipments[[#This Row],[cost_per_box]]</f>
        <v>5260</v>
      </c>
      <c r="N2" s="22">
        <f>shipments[[#This Row],[Amount]]-shipments[[#This Row],[total cost]]</f>
        <v>-5259</v>
      </c>
    </row>
    <row r="3" spans="1:14" x14ac:dyDescent="0.35">
      <c r="A3" t="s">
        <v>8</v>
      </c>
      <c r="B3" t="s">
        <v>8039</v>
      </c>
      <c r="C3" t="s">
        <v>8011</v>
      </c>
      <c r="D3" t="s">
        <v>8036</v>
      </c>
      <c r="E3" s="1">
        <v>45225</v>
      </c>
      <c r="F3">
        <v>7197.75</v>
      </c>
      <c r="G3">
        <v>450</v>
      </c>
      <c r="H3" t="s">
        <v>7</v>
      </c>
      <c r="I3" t="str">
        <f>VLOOKUP(shipments[[#This Row],[SPID]],CHOOSE({1,2},people[[#All],[SPID]],people[[#All],[Sales_person]]),2,0)</f>
        <v>Barr Faughny</v>
      </c>
      <c r="J3">
        <f>YEAR(shipments[[#This Row],[Shipdate]])</f>
        <v>2023</v>
      </c>
      <c r="K3" s="22"/>
      <c r="L3" s="22">
        <f>VLOOKUP(shipments[[#This Row],[PID]],CHOOSE({1,2},products[PID],products[Cost_per_box]),2,0)</f>
        <v>5.26</v>
      </c>
      <c r="M3" s="22">
        <f>shipments[[#This Row],[Boxes]]*shipments[[#This Row],[cost_per_box]]</f>
        <v>2367</v>
      </c>
      <c r="N3" s="22">
        <f>shipments[[#This Row],[Amount]]-shipments[[#This Row],[total cost]]</f>
        <v>4830.75</v>
      </c>
    </row>
    <row r="4" spans="1:14" x14ac:dyDescent="0.35">
      <c r="A4" t="s">
        <v>10</v>
      </c>
      <c r="B4" t="s">
        <v>8039</v>
      </c>
      <c r="C4" t="s">
        <v>8011</v>
      </c>
      <c r="D4" t="s">
        <v>8035</v>
      </c>
      <c r="E4" s="1">
        <v>45471</v>
      </c>
      <c r="F4">
        <v>13279.5</v>
      </c>
      <c r="G4">
        <v>1107</v>
      </c>
      <c r="H4" t="s">
        <v>7</v>
      </c>
      <c r="I4" t="str">
        <f>VLOOKUP(shipments[[#This Row],[SPID]],CHOOSE({1,2},people[[#All],[SPID]],people[[#All],[Sales_person]]),2,0)</f>
        <v>Barr Faughny</v>
      </c>
      <c r="J4">
        <f>YEAR(shipments[[#This Row],[Shipdate]])</f>
        <v>2024</v>
      </c>
      <c r="K4" s="22"/>
      <c r="L4" s="22">
        <f>VLOOKUP(shipments[[#This Row],[PID]],CHOOSE({1,2},products[PID],products[Cost_per_box]),2,0)</f>
        <v>5.26</v>
      </c>
      <c r="M4" s="22">
        <f>shipments[[#This Row],[Boxes]]*shipments[[#This Row],[cost_per_box]]</f>
        <v>5822.82</v>
      </c>
      <c r="N4" s="22">
        <f>shipments[[#This Row],[Amount]]-shipments[[#This Row],[total cost]]</f>
        <v>7456.68</v>
      </c>
    </row>
    <row r="5" spans="1:14" x14ac:dyDescent="0.35">
      <c r="A5" t="s">
        <v>12</v>
      </c>
      <c r="B5" t="s">
        <v>8039</v>
      </c>
      <c r="C5" t="s">
        <v>8012</v>
      </c>
      <c r="D5" t="s">
        <v>8033</v>
      </c>
      <c r="E5" s="1">
        <v>45019</v>
      </c>
      <c r="F5">
        <v>1919.25</v>
      </c>
      <c r="G5">
        <v>138</v>
      </c>
      <c r="H5" t="s">
        <v>7</v>
      </c>
      <c r="I5" t="str">
        <f>VLOOKUP(shipments[[#This Row],[SPID]],CHOOSE({1,2},people[[#All],[SPID]],people[[#All],[Sales_person]]),2,0)</f>
        <v>Barr Faughny</v>
      </c>
      <c r="J5">
        <f>YEAR(shipments[[#This Row],[Shipdate]])</f>
        <v>2023</v>
      </c>
      <c r="K5" s="22"/>
      <c r="L5" s="22">
        <f>VLOOKUP(shipments[[#This Row],[PID]],CHOOSE({1,2},products[PID],products[Cost_per_box]),2,0)</f>
        <v>7.48</v>
      </c>
      <c r="M5" s="22">
        <f>shipments[[#This Row],[Boxes]]*shipments[[#This Row],[cost_per_box]]</f>
        <v>1032.24</v>
      </c>
      <c r="N5" s="22">
        <f>shipments[[#This Row],[Amount]]-shipments[[#This Row],[total cost]]</f>
        <v>887.01</v>
      </c>
    </row>
    <row r="6" spans="1:14" x14ac:dyDescent="0.35">
      <c r="A6" t="s">
        <v>15</v>
      </c>
      <c r="B6" t="s">
        <v>8039</v>
      </c>
      <c r="C6" t="s">
        <v>8012</v>
      </c>
      <c r="D6" t="s">
        <v>8037</v>
      </c>
      <c r="E6" s="1">
        <v>45285</v>
      </c>
      <c r="F6">
        <v>2324.25</v>
      </c>
      <c r="G6">
        <v>146</v>
      </c>
      <c r="H6" t="s">
        <v>7</v>
      </c>
      <c r="I6" t="str">
        <f>VLOOKUP(shipments[[#This Row],[SPID]],CHOOSE({1,2},people[[#All],[SPID]],people[[#All],[Sales_person]]),2,0)</f>
        <v>Barr Faughny</v>
      </c>
      <c r="J6">
        <f>YEAR(shipments[[#This Row],[Shipdate]])</f>
        <v>2023</v>
      </c>
      <c r="K6" s="22"/>
      <c r="L6" s="22">
        <f>VLOOKUP(shipments[[#This Row],[PID]],CHOOSE({1,2},products[PID],products[Cost_per_box]),2,0)</f>
        <v>7.48</v>
      </c>
      <c r="M6" s="22">
        <f>shipments[[#This Row],[Boxes]]*shipments[[#This Row],[cost_per_box]]</f>
        <v>1092.0800000000002</v>
      </c>
      <c r="N6" s="22">
        <f>shipments[[#This Row],[Amount]]-shipments[[#This Row],[total cost]]</f>
        <v>1232.1699999999998</v>
      </c>
    </row>
    <row r="7" spans="1:14" x14ac:dyDescent="0.35">
      <c r="A7" t="s">
        <v>16</v>
      </c>
      <c r="B7" t="s">
        <v>8039</v>
      </c>
      <c r="C7" t="s">
        <v>8014</v>
      </c>
      <c r="D7" t="s">
        <v>8033</v>
      </c>
      <c r="E7" s="1">
        <v>45530</v>
      </c>
      <c r="F7">
        <v>526.5</v>
      </c>
      <c r="G7">
        <v>106</v>
      </c>
      <c r="H7" t="s">
        <v>18</v>
      </c>
      <c r="I7" t="str">
        <f>VLOOKUP(shipments[[#This Row],[SPID]],CHOOSE({1,2},people[[#All],[SPID]],people[[#All],[Sales_person]]),2,0)</f>
        <v>Barr Faughny</v>
      </c>
      <c r="J7">
        <f>YEAR(shipments[[#This Row],[Shipdate]])</f>
        <v>2024</v>
      </c>
      <c r="K7" s="22"/>
      <c r="L7" s="22">
        <f>VLOOKUP(shipments[[#This Row],[PID]],CHOOSE({1,2},products[PID],products[Cost_per_box]),2,0)</f>
        <v>3.85</v>
      </c>
      <c r="M7" s="22">
        <f>shipments[[#This Row],[Boxes]]*shipments[[#This Row],[cost_per_box]]</f>
        <v>408.1</v>
      </c>
      <c r="N7" s="22">
        <f>shipments[[#This Row],[Amount]]-shipments[[#This Row],[total cost]]</f>
        <v>118.39999999999998</v>
      </c>
    </row>
    <row r="8" spans="1:14" x14ac:dyDescent="0.35">
      <c r="A8" t="s">
        <v>19</v>
      </c>
      <c r="B8" t="s">
        <v>8039</v>
      </c>
      <c r="C8" t="s">
        <v>8014</v>
      </c>
      <c r="D8" t="s">
        <v>8038</v>
      </c>
      <c r="E8" s="1">
        <v>45239</v>
      </c>
      <c r="F8">
        <v>1050.75</v>
      </c>
      <c r="G8">
        <v>151</v>
      </c>
      <c r="H8" t="s">
        <v>7</v>
      </c>
      <c r="I8" t="str">
        <f>VLOOKUP(shipments[[#This Row],[SPID]],CHOOSE({1,2},people[[#All],[SPID]],people[[#All],[Sales_person]]),2,0)</f>
        <v>Barr Faughny</v>
      </c>
      <c r="J8">
        <f>YEAR(shipments[[#This Row],[Shipdate]])</f>
        <v>2023</v>
      </c>
      <c r="K8" s="22"/>
      <c r="L8" s="22">
        <f>VLOOKUP(shipments[[#This Row],[PID]],CHOOSE({1,2},products[PID],products[Cost_per_box]),2,0)</f>
        <v>3.85</v>
      </c>
      <c r="M8" s="22">
        <f>shipments[[#This Row],[Boxes]]*shipments[[#This Row],[cost_per_box]]</f>
        <v>581.35</v>
      </c>
      <c r="N8" s="22">
        <f>shipments[[#This Row],[Amount]]-shipments[[#This Row],[total cost]]</f>
        <v>469.4</v>
      </c>
    </row>
    <row r="9" spans="1:14" x14ac:dyDescent="0.35">
      <c r="A9" t="s">
        <v>21</v>
      </c>
      <c r="B9" t="s">
        <v>8039</v>
      </c>
      <c r="C9" t="s">
        <v>8014</v>
      </c>
      <c r="D9" t="s">
        <v>8033</v>
      </c>
      <c r="E9" s="1">
        <v>45274</v>
      </c>
      <c r="F9">
        <v>9389.25</v>
      </c>
      <c r="G9">
        <v>1342</v>
      </c>
      <c r="H9" t="s">
        <v>7</v>
      </c>
      <c r="I9" t="str">
        <f>VLOOKUP(shipments[[#This Row],[SPID]],CHOOSE({1,2},people[[#All],[SPID]],people[[#All],[Sales_person]]),2,0)</f>
        <v>Barr Faughny</v>
      </c>
      <c r="J9">
        <f>YEAR(shipments[[#This Row],[Shipdate]])</f>
        <v>2023</v>
      </c>
      <c r="K9" s="22"/>
      <c r="L9" s="22">
        <f>VLOOKUP(shipments[[#This Row],[PID]],CHOOSE({1,2},products[PID],products[Cost_per_box]),2,0)</f>
        <v>3.85</v>
      </c>
      <c r="M9" s="22">
        <f>shipments[[#This Row],[Boxes]]*shipments[[#This Row],[cost_per_box]]</f>
        <v>5166.7</v>
      </c>
      <c r="N9" s="22">
        <f>shipments[[#This Row],[Amount]]-shipments[[#This Row],[total cost]]</f>
        <v>4222.55</v>
      </c>
    </row>
    <row r="10" spans="1:14" x14ac:dyDescent="0.35">
      <c r="A10" t="s">
        <v>22</v>
      </c>
      <c r="B10" t="s">
        <v>8039</v>
      </c>
      <c r="C10" t="s">
        <v>8014</v>
      </c>
      <c r="D10" t="s">
        <v>8038</v>
      </c>
      <c r="E10" s="1">
        <v>45166</v>
      </c>
      <c r="F10">
        <v>2670.75</v>
      </c>
      <c r="G10">
        <v>535</v>
      </c>
      <c r="H10" t="s">
        <v>7</v>
      </c>
      <c r="I10" t="str">
        <f>VLOOKUP(shipments[[#This Row],[SPID]],CHOOSE({1,2},people[[#All],[SPID]],people[[#All],[Sales_person]]),2,0)</f>
        <v>Barr Faughny</v>
      </c>
      <c r="J10">
        <f>YEAR(shipments[[#This Row],[Shipdate]])</f>
        <v>2023</v>
      </c>
      <c r="K10" s="22"/>
      <c r="L10" s="22">
        <f>VLOOKUP(shipments[[#This Row],[PID]],CHOOSE({1,2},products[PID],products[Cost_per_box]),2,0)</f>
        <v>3.85</v>
      </c>
      <c r="M10" s="22">
        <f>shipments[[#This Row],[Boxes]]*shipments[[#This Row],[cost_per_box]]</f>
        <v>2059.75</v>
      </c>
      <c r="N10" s="22">
        <f>shipments[[#This Row],[Amount]]-shipments[[#This Row],[total cost]]</f>
        <v>611</v>
      </c>
    </row>
    <row r="11" spans="1:14" x14ac:dyDescent="0.35">
      <c r="A11" t="s">
        <v>23</v>
      </c>
      <c r="B11" t="s">
        <v>8039</v>
      </c>
      <c r="C11" t="s">
        <v>8014</v>
      </c>
      <c r="D11" t="s">
        <v>8033</v>
      </c>
      <c r="E11" s="1">
        <v>45317</v>
      </c>
      <c r="F11">
        <v>9297</v>
      </c>
      <c r="G11">
        <v>1163</v>
      </c>
      <c r="H11" t="s">
        <v>7</v>
      </c>
      <c r="I11" t="str">
        <f>VLOOKUP(shipments[[#This Row],[SPID]],CHOOSE({1,2},people[[#All],[SPID]],people[[#All],[Sales_person]]),2,0)</f>
        <v>Barr Faughny</v>
      </c>
      <c r="J11">
        <f>YEAR(shipments[[#This Row],[Shipdate]])</f>
        <v>2024</v>
      </c>
      <c r="K11" s="22"/>
      <c r="L11" s="22">
        <f>VLOOKUP(shipments[[#This Row],[PID]],CHOOSE({1,2},products[PID],products[Cost_per_box]),2,0)</f>
        <v>3.85</v>
      </c>
      <c r="M11" s="22">
        <f>shipments[[#This Row],[Boxes]]*shipments[[#This Row],[cost_per_box]]</f>
        <v>4477.55</v>
      </c>
      <c r="N11" s="22">
        <f>shipments[[#This Row],[Amount]]-shipments[[#This Row],[total cost]]</f>
        <v>4819.45</v>
      </c>
    </row>
    <row r="12" spans="1:14" x14ac:dyDescent="0.35">
      <c r="A12" t="s">
        <v>24</v>
      </c>
      <c r="B12" t="s">
        <v>8039</v>
      </c>
      <c r="C12" t="s">
        <v>8014</v>
      </c>
      <c r="D12" t="s">
        <v>8038</v>
      </c>
      <c r="E12" s="1">
        <v>45077</v>
      </c>
      <c r="F12">
        <v>5611.5</v>
      </c>
      <c r="G12">
        <v>802</v>
      </c>
      <c r="H12" t="s">
        <v>7</v>
      </c>
      <c r="I12" t="str">
        <f>VLOOKUP(shipments[[#This Row],[SPID]],CHOOSE({1,2},people[[#All],[SPID]],people[[#All],[Sales_person]]),2,0)</f>
        <v>Barr Faughny</v>
      </c>
      <c r="J12">
        <f>YEAR(shipments[[#This Row],[Shipdate]])</f>
        <v>2023</v>
      </c>
      <c r="K12" s="22"/>
      <c r="L12" s="22">
        <f>VLOOKUP(shipments[[#This Row],[PID]],CHOOSE({1,2},products[PID],products[Cost_per_box]),2,0)</f>
        <v>3.85</v>
      </c>
      <c r="M12" s="22">
        <f>shipments[[#This Row],[Boxes]]*shipments[[#This Row],[cost_per_box]]</f>
        <v>3087.7000000000003</v>
      </c>
      <c r="N12" s="22">
        <f>shipments[[#This Row],[Amount]]-shipments[[#This Row],[total cost]]</f>
        <v>2523.7999999999997</v>
      </c>
    </row>
    <row r="13" spans="1:14" x14ac:dyDescent="0.35">
      <c r="A13" t="s">
        <v>25</v>
      </c>
      <c r="B13" t="s">
        <v>8039</v>
      </c>
      <c r="C13" t="s">
        <v>8014</v>
      </c>
      <c r="D13" t="s">
        <v>8037</v>
      </c>
      <c r="E13" s="1">
        <v>45562</v>
      </c>
      <c r="F13">
        <v>5190.75</v>
      </c>
      <c r="G13">
        <v>742</v>
      </c>
      <c r="H13" t="s">
        <v>26</v>
      </c>
      <c r="I13" t="str">
        <f>VLOOKUP(shipments[[#This Row],[SPID]],CHOOSE({1,2},people[[#All],[SPID]],people[[#All],[Sales_person]]),2,0)</f>
        <v>Barr Faughny</v>
      </c>
      <c r="J13">
        <f>YEAR(shipments[[#This Row],[Shipdate]])</f>
        <v>2024</v>
      </c>
      <c r="K13" s="22"/>
      <c r="L13" s="22">
        <f>VLOOKUP(shipments[[#This Row],[PID]],CHOOSE({1,2},products[PID],products[Cost_per_box]),2,0)</f>
        <v>3.85</v>
      </c>
      <c r="M13" s="22">
        <f>shipments[[#This Row],[Boxes]]*shipments[[#This Row],[cost_per_box]]</f>
        <v>2856.7000000000003</v>
      </c>
      <c r="N13" s="22">
        <f>shipments[[#This Row],[Amount]]-shipments[[#This Row],[total cost]]</f>
        <v>2334.0499999999997</v>
      </c>
    </row>
    <row r="14" spans="1:14" x14ac:dyDescent="0.35">
      <c r="A14" t="s">
        <v>27</v>
      </c>
      <c r="B14" t="s">
        <v>8039</v>
      </c>
      <c r="C14" t="s">
        <v>8014</v>
      </c>
      <c r="D14" t="s">
        <v>8038</v>
      </c>
      <c r="E14" s="1">
        <v>45153</v>
      </c>
      <c r="F14">
        <v>171</v>
      </c>
      <c r="G14">
        <v>29</v>
      </c>
      <c r="H14" t="s">
        <v>7</v>
      </c>
      <c r="I14" t="str">
        <f>VLOOKUP(shipments[[#This Row],[SPID]],CHOOSE({1,2},people[[#All],[SPID]],people[[#All],[Sales_person]]),2,0)</f>
        <v>Barr Faughny</v>
      </c>
      <c r="J14">
        <f>YEAR(shipments[[#This Row],[Shipdate]])</f>
        <v>2023</v>
      </c>
      <c r="K14" s="22"/>
      <c r="L14" s="22">
        <f>VLOOKUP(shipments[[#This Row],[PID]],CHOOSE({1,2},products[PID],products[Cost_per_box]),2,0)</f>
        <v>3.85</v>
      </c>
      <c r="M14" s="22">
        <f>shipments[[#This Row],[Boxes]]*shipments[[#This Row],[cost_per_box]]</f>
        <v>111.65</v>
      </c>
      <c r="N14" s="22">
        <f>shipments[[#This Row],[Amount]]-shipments[[#This Row],[total cost]]</f>
        <v>59.349999999999994</v>
      </c>
    </row>
    <row r="15" spans="1:14" x14ac:dyDescent="0.35">
      <c r="A15" t="s">
        <v>28</v>
      </c>
      <c r="B15" t="s">
        <v>8039</v>
      </c>
      <c r="C15" t="s">
        <v>8015</v>
      </c>
      <c r="D15" t="s">
        <v>8037</v>
      </c>
      <c r="E15" s="1">
        <v>45443</v>
      </c>
      <c r="F15">
        <v>1172.25</v>
      </c>
      <c r="G15">
        <v>196</v>
      </c>
      <c r="H15" t="s">
        <v>7</v>
      </c>
      <c r="I15" t="str">
        <f>VLOOKUP(shipments[[#This Row],[SPID]],CHOOSE({1,2},people[[#All],[SPID]],people[[#All],[Sales_person]]),2,0)</f>
        <v>Barr Faughny</v>
      </c>
      <c r="J15">
        <f>YEAR(shipments[[#This Row],[Shipdate]])</f>
        <v>2024</v>
      </c>
      <c r="K15" s="22"/>
      <c r="L15" s="22">
        <f>VLOOKUP(shipments[[#This Row],[PID]],CHOOSE({1,2},products[PID],products[Cost_per_box]),2,0)</f>
        <v>5.72</v>
      </c>
      <c r="M15" s="22">
        <f>shipments[[#This Row],[Boxes]]*shipments[[#This Row],[cost_per_box]]</f>
        <v>1121.1199999999999</v>
      </c>
      <c r="N15" s="22">
        <f>shipments[[#This Row],[Amount]]-shipments[[#This Row],[total cost]]</f>
        <v>51.130000000000109</v>
      </c>
    </row>
    <row r="16" spans="1:14" x14ac:dyDescent="0.35">
      <c r="A16" t="s">
        <v>30</v>
      </c>
      <c r="B16" t="s">
        <v>8039</v>
      </c>
      <c r="C16" t="s">
        <v>8016</v>
      </c>
      <c r="D16" t="s">
        <v>8034</v>
      </c>
      <c r="E16" s="1">
        <v>45532</v>
      </c>
      <c r="F16">
        <v>2963.25</v>
      </c>
      <c r="G16">
        <v>106</v>
      </c>
      <c r="H16" t="s">
        <v>18</v>
      </c>
      <c r="I16" t="str">
        <f>VLOOKUP(shipments[[#This Row],[SPID]],CHOOSE({1,2},people[[#All],[SPID]],people[[#All],[Sales_person]]),2,0)</f>
        <v>Barr Faughny</v>
      </c>
      <c r="J16">
        <f>YEAR(shipments[[#This Row],[Shipdate]])</f>
        <v>2024</v>
      </c>
      <c r="K16" s="22"/>
      <c r="L16" s="22">
        <f>VLOOKUP(shipments[[#This Row],[PID]],CHOOSE({1,2},products[PID],products[Cost_per_box]),2,0)</f>
        <v>6.31</v>
      </c>
      <c r="M16" s="22">
        <f>shipments[[#This Row],[Boxes]]*shipments[[#This Row],[cost_per_box]]</f>
        <v>668.86</v>
      </c>
      <c r="N16" s="22">
        <f>shipments[[#This Row],[Amount]]-shipments[[#This Row],[total cost]]</f>
        <v>2294.39</v>
      </c>
    </row>
    <row r="17" spans="1:14" x14ac:dyDescent="0.35">
      <c r="A17" t="s">
        <v>33</v>
      </c>
      <c r="B17" t="s">
        <v>8039</v>
      </c>
      <c r="C17" t="s">
        <v>8017</v>
      </c>
      <c r="D17" t="s">
        <v>8037</v>
      </c>
      <c r="E17" s="1">
        <v>45565</v>
      </c>
      <c r="F17">
        <v>4781.25</v>
      </c>
      <c r="G17">
        <v>192</v>
      </c>
      <c r="H17" t="s">
        <v>26</v>
      </c>
      <c r="I17" t="str">
        <f>VLOOKUP(shipments[[#This Row],[SPID]],CHOOSE({1,2},people[[#All],[SPID]],people[[#All],[Sales_person]]),2,0)</f>
        <v>Barr Faughny</v>
      </c>
      <c r="J17">
        <f>YEAR(shipments[[#This Row],[Shipdate]])</f>
        <v>2024</v>
      </c>
      <c r="K17" s="22"/>
      <c r="L17" s="22">
        <f>VLOOKUP(shipments[[#This Row],[PID]],CHOOSE({1,2},products[PID],products[Cost_per_box]),2,0)</f>
        <v>9.94</v>
      </c>
      <c r="M17" s="22">
        <f>shipments[[#This Row],[Boxes]]*shipments[[#This Row],[cost_per_box]]</f>
        <v>1908.48</v>
      </c>
      <c r="N17" s="22">
        <f>shipments[[#This Row],[Amount]]-shipments[[#This Row],[total cost]]</f>
        <v>2872.77</v>
      </c>
    </row>
    <row r="18" spans="1:14" x14ac:dyDescent="0.35">
      <c r="A18" t="s">
        <v>35</v>
      </c>
      <c r="B18" t="s">
        <v>8039</v>
      </c>
      <c r="C18" t="s">
        <v>8017</v>
      </c>
      <c r="D18" t="s">
        <v>8034</v>
      </c>
      <c r="E18" s="1">
        <v>45484</v>
      </c>
      <c r="F18">
        <v>4560.75</v>
      </c>
      <c r="G18">
        <v>183</v>
      </c>
      <c r="H18" t="s">
        <v>18</v>
      </c>
      <c r="I18" t="str">
        <f>VLOOKUP(shipments[[#This Row],[SPID]],CHOOSE({1,2},people[[#All],[SPID]],people[[#All],[Sales_person]]),2,0)</f>
        <v>Barr Faughny</v>
      </c>
      <c r="J18">
        <f>YEAR(shipments[[#This Row],[Shipdate]])</f>
        <v>2024</v>
      </c>
      <c r="K18" s="22"/>
      <c r="L18" s="22">
        <f>VLOOKUP(shipments[[#This Row],[PID]],CHOOSE({1,2},products[PID],products[Cost_per_box]),2,0)</f>
        <v>9.94</v>
      </c>
      <c r="M18" s="22">
        <f>shipments[[#This Row],[Boxes]]*shipments[[#This Row],[cost_per_box]]</f>
        <v>1819.02</v>
      </c>
      <c r="N18" s="22">
        <f>shipments[[#This Row],[Amount]]-shipments[[#This Row],[total cost]]</f>
        <v>2741.73</v>
      </c>
    </row>
    <row r="19" spans="1:14" x14ac:dyDescent="0.35">
      <c r="A19" t="s">
        <v>36</v>
      </c>
      <c r="B19" t="s">
        <v>8039</v>
      </c>
      <c r="C19" t="s">
        <v>8018</v>
      </c>
      <c r="D19" t="s">
        <v>8033</v>
      </c>
      <c r="E19" s="1">
        <v>45216</v>
      </c>
      <c r="F19">
        <v>9247.5</v>
      </c>
      <c r="G19">
        <v>441</v>
      </c>
      <c r="H19" t="s">
        <v>7</v>
      </c>
      <c r="I19" t="str">
        <f>VLOOKUP(shipments[[#This Row],[SPID]],CHOOSE({1,2},people[[#All],[SPID]],people[[#All],[Sales_person]]),2,0)</f>
        <v>Barr Faughny</v>
      </c>
      <c r="J19">
        <f>YEAR(shipments[[#This Row],[Shipdate]])</f>
        <v>2023</v>
      </c>
      <c r="K19" s="22"/>
      <c r="L19" s="22">
        <f>VLOOKUP(shipments[[#This Row],[PID]],CHOOSE({1,2},products[PID],products[Cost_per_box]),2,0)</f>
        <v>7.73</v>
      </c>
      <c r="M19" s="22">
        <f>shipments[[#This Row],[Boxes]]*shipments[[#This Row],[cost_per_box]]</f>
        <v>3408.9300000000003</v>
      </c>
      <c r="N19" s="22">
        <f>shipments[[#This Row],[Amount]]-shipments[[#This Row],[total cost]]</f>
        <v>5838.57</v>
      </c>
    </row>
    <row r="20" spans="1:14" x14ac:dyDescent="0.35">
      <c r="A20" t="s">
        <v>38</v>
      </c>
      <c r="B20" t="s">
        <v>8039</v>
      </c>
      <c r="C20" t="s">
        <v>8018</v>
      </c>
      <c r="D20" t="s">
        <v>8036</v>
      </c>
      <c r="E20" s="1">
        <v>45106</v>
      </c>
      <c r="F20">
        <v>501.75</v>
      </c>
      <c r="G20">
        <v>28</v>
      </c>
      <c r="H20" t="s">
        <v>7</v>
      </c>
      <c r="I20" t="str">
        <f>VLOOKUP(shipments[[#This Row],[SPID]],CHOOSE({1,2},people[[#All],[SPID]],people[[#All],[Sales_person]]),2,0)</f>
        <v>Barr Faughny</v>
      </c>
      <c r="J20">
        <f>YEAR(shipments[[#This Row],[Shipdate]])</f>
        <v>2023</v>
      </c>
      <c r="K20" s="22"/>
      <c r="L20" s="22">
        <f>VLOOKUP(shipments[[#This Row],[PID]],CHOOSE({1,2},products[PID],products[Cost_per_box]),2,0)</f>
        <v>7.73</v>
      </c>
      <c r="M20" s="22">
        <f>shipments[[#This Row],[Boxes]]*shipments[[#This Row],[cost_per_box]]</f>
        <v>216.44</v>
      </c>
      <c r="N20" s="22">
        <f>shipments[[#This Row],[Amount]]-shipments[[#This Row],[total cost]]</f>
        <v>285.31</v>
      </c>
    </row>
    <row r="21" spans="1:14" x14ac:dyDescent="0.35">
      <c r="A21" t="s">
        <v>39</v>
      </c>
      <c r="B21" t="s">
        <v>8039</v>
      </c>
      <c r="C21" t="s">
        <v>8018</v>
      </c>
      <c r="D21" t="s">
        <v>8034</v>
      </c>
      <c r="E21" s="1">
        <v>45082</v>
      </c>
      <c r="F21">
        <v>5908.5</v>
      </c>
      <c r="G21">
        <v>311</v>
      </c>
      <c r="H21" t="s">
        <v>40</v>
      </c>
      <c r="I21" t="str">
        <f>VLOOKUP(shipments[[#This Row],[SPID]],CHOOSE({1,2},people[[#All],[SPID]],people[[#All],[Sales_person]]),2,0)</f>
        <v>Barr Faughny</v>
      </c>
      <c r="J21">
        <f>YEAR(shipments[[#This Row],[Shipdate]])</f>
        <v>2023</v>
      </c>
      <c r="K21" s="22"/>
      <c r="L21" s="22">
        <f>VLOOKUP(shipments[[#This Row],[PID]],CHOOSE({1,2},products[PID],products[Cost_per_box]),2,0)</f>
        <v>7.73</v>
      </c>
      <c r="M21" s="22">
        <f>shipments[[#This Row],[Boxes]]*shipments[[#This Row],[cost_per_box]]</f>
        <v>2404.0300000000002</v>
      </c>
      <c r="N21" s="22">
        <f>shipments[[#This Row],[Amount]]-shipments[[#This Row],[total cost]]</f>
        <v>3504.47</v>
      </c>
    </row>
    <row r="22" spans="1:14" x14ac:dyDescent="0.35">
      <c r="A22" t="s">
        <v>41</v>
      </c>
      <c r="B22" t="s">
        <v>8039</v>
      </c>
      <c r="C22" t="s">
        <v>8018</v>
      </c>
      <c r="D22" t="s">
        <v>8034</v>
      </c>
      <c r="E22" s="1">
        <v>45110</v>
      </c>
      <c r="F22">
        <v>7796.25</v>
      </c>
      <c r="G22">
        <v>411</v>
      </c>
      <c r="H22" t="s">
        <v>7</v>
      </c>
      <c r="I22" t="str">
        <f>VLOOKUP(shipments[[#This Row],[SPID]],CHOOSE({1,2},people[[#All],[SPID]],people[[#All],[Sales_person]]),2,0)</f>
        <v>Barr Faughny</v>
      </c>
      <c r="J22">
        <f>YEAR(shipments[[#This Row],[Shipdate]])</f>
        <v>2023</v>
      </c>
      <c r="K22" s="22"/>
      <c r="L22" s="22">
        <f>VLOOKUP(shipments[[#This Row],[PID]],CHOOSE({1,2},products[PID],products[Cost_per_box]),2,0)</f>
        <v>7.73</v>
      </c>
      <c r="M22" s="22">
        <f>shipments[[#This Row],[Boxes]]*shipments[[#This Row],[cost_per_box]]</f>
        <v>3177.03</v>
      </c>
      <c r="N22" s="22">
        <f>shipments[[#This Row],[Amount]]-shipments[[#This Row],[total cost]]</f>
        <v>4619.2199999999993</v>
      </c>
    </row>
    <row r="23" spans="1:14" x14ac:dyDescent="0.35">
      <c r="A23" t="s">
        <v>42</v>
      </c>
      <c r="B23" t="s">
        <v>8039</v>
      </c>
      <c r="C23" t="s">
        <v>8019</v>
      </c>
      <c r="D23" t="s">
        <v>8035</v>
      </c>
      <c r="E23" s="1">
        <v>45209</v>
      </c>
      <c r="F23">
        <v>5742</v>
      </c>
      <c r="G23">
        <v>303</v>
      </c>
      <c r="H23" t="s">
        <v>40</v>
      </c>
      <c r="I23" t="str">
        <f>VLOOKUP(shipments[[#This Row],[SPID]],CHOOSE({1,2},people[[#All],[SPID]],people[[#All],[Sales_person]]),2,0)</f>
        <v>Barr Faughny</v>
      </c>
      <c r="J23">
        <f>YEAR(shipments[[#This Row],[Shipdate]])</f>
        <v>2023</v>
      </c>
      <c r="K23" s="22"/>
      <c r="L23" s="22">
        <f>VLOOKUP(shipments[[#This Row],[PID]],CHOOSE({1,2},products[PID],products[Cost_per_box]),2,0)</f>
        <v>3.68</v>
      </c>
      <c r="M23" s="22">
        <f>shipments[[#This Row],[Boxes]]*shipments[[#This Row],[cost_per_box]]</f>
        <v>1115.04</v>
      </c>
      <c r="N23" s="22">
        <f>shipments[[#This Row],[Amount]]-shipments[[#This Row],[total cost]]</f>
        <v>4626.96</v>
      </c>
    </row>
    <row r="24" spans="1:14" x14ac:dyDescent="0.35">
      <c r="A24" t="s">
        <v>44</v>
      </c>
      <c r="B24" t="s">
        <v>8039</v>
      </c>
      <c r="C24" t="s">
        <v>8020</v>
      </c>
      <c r="D24" t="s">
        <v>8038</v>
      </c>
      <c r="E24" s="1">
        <v>45210</v>
      </c>
      <c r="F24">
        <v>1372.5</v>
      </c>
      <c r="G24">
        <v>99</v>
      </c>
      <c r="H24" t="s">
        <v>7</v>
      </c>
      <c r="I24" t="str">
        <f>VLOOKUP(shipments[[#This Row],[SPID]],CHOOSE({1,2},people[[#All],[SPID]],people[[#All],[Sales_person]]),2,0)</f>
        <v>Barr Faughny</v>
      </c>
      <c r="J24">
        <f>YEAR(shipments[[#This Row],[Shipdate]])</f>
        <v>2023</v>
      </c>
      <c r="K24" s="22"/>
      <c r="L24" s="22">
        <f>VLOOKUP(shipments[[#This Row],[PID]],CHOOSE({1,2},products[PID],products[Cost_per_box]),2,0)</f>
        <v>8.2200000000000006</v>
      </c>
      <c r="M24" s="22">
        <f>shipments[[#This Row],[Boxes]]*shipments[[#This Row],[cost_per_box]]</f>
        <v>813.78000000000009</v>
      </c>
      <c r="N24" s="22">
        <f>shipments[[#This Row],[Amount]]-shipments[[#This Row],[total cost]]</f>
        <v>558.71999999999991</v>
      </c>
    </row>
    <row r="25" spans="1:14" x14ac:dyDescent="0.35">
      <c r="A25" t="s">
        <v>46</v>
      </c>
      <c r="B25" t="s">
        <v>8039</v>
      </c>
      <c r="C25" t="s">
        <v>8020</v>
      </c>
      <c r="D25" t="s">
        <v>8038</v>
      </c>
      <c r="E25" s="1">
        <v>45518</v>
      </c>
      <c r="F25">
        <v>33.75</v>
      </c>
      <c r="G25">
        <v>3</v>
      </c>
      <c r="H25" t="s">
        <v>18</v>
      </c>
      <c r="I25" t="str">
        <f>VLOOKUP(shipments[[#This Row],[SPID]],CHOOSE({1,2},people[[#All],[SPID]],people[[#All],[Sales_person]]),2,0)</f>
        <v>Barr Faughny</v>
      </c>
      <c r="J25">
        <f>YEAR(shipments[[#This Row],[Shipdate]])</f>
        <v>2024</v>
      </c>
      <c r="K25" s="22"/>
      <c r="L25" s="22">
        <f>VLOOKUP(shipments[[#This Row],[PID]],CHOOSE({1,2},products[PID],products[Cost_per_box]),2,0)</f>
        <v>8.2200000000000006</v>
      </c>
      <c r="M25" s="22">
        <f>shipments[[#This Row],[Boxes]]*shipments[[#This Row],[cost_per_box]]</f>
        <v>24.660000000000004</v>
      </c>
      <c r="N25" s="22">
        <f>shipments[[#This Row],[Amount]]-shipments[[#This Row],[total cost]]</f>
        <v>9.0899999999999963</v>
      </c>
    </row>
    <row r="26" spans="1:14" x14ac:dyDescent="0.35">
      <c r="A26" t="s">
        <v>47</v>
      </c>
      <c r="B26" t="s">
        <v>8039</v>
      </c>
      <c r="C26" t="s">
        <v>8020</v>
      </c>
      <c r="D26" t="s">
        <v>8033</v>
      </c>
      <c r="E26" s="1">
        <v>45432</v>
      </c>
      <c r="F26">
        <v>335.25</v>
      </c>
      <c r="G26">
        <v>26</v>
      </c>
      <c r="H26" t="s">
        <v>7</v>
      </c>
      <c r="I26" t="str">
        <f>VLOOKUP(shipments[[#This Row],[SPID]],CHOOSE({1,2},people[[#All],[SPID]],people[[#All],[Sales_person]]),2,0)</f>
        <v>Barr Faughny</v>
      </c>
      <c r="J26">
        <f>YEAR(shipments[[#This Row],[Shipdate]])</f>
        <v>2024</v>
      </c>
      <c r="K26" s="22"/>
      <c r="L26" s="22">
        <f>VLOOKUP(shipments[[#This Row],[PID]],CHOOSE({1,2},products[PID],products[Cost_per_box]),2,0)</f>
        <v>8.2200000000000006</v>
      </c>
      <c r="M26" s="22">
        <f>shipments[[#This Row],[Boxes]]*shipments[[#This Row],[cost_per_box]]</f>
        <v>213.72000000000003</v>
      </c>
      <c r="N26" s="22">
        <f>shipments[[#This Row],[Amount]]-shipments[[#This Row],[total cost]]</f>
        <v>121.52999999999997</v>
      </c>
    </row>
    <row r="27" spans="1:14" x14ac:dyDescent="0.35">
      <c r="A27" t="s">
        <v>48</v>
      </c>
      <c r="B27" t="s">
        <v>8039</v>
      </c>
      <c r="C27" t="s">
        <v>8020</v>
      </c>
      <c r="D27" t="s">
        <v>8035</v>
      </c>
      <c r="E27" s="1">
        <v>45190</v>
      </c>
      <c r="F27">
        <v>8676</v>
      </c>
      <c r="G27">
        <v>620</v>
      </c>
      <c r="H27" t="s">
        <v>7</v>
      </c>
      <c r="I27" t="str">
        <f>VLOOKUP(shipments[[#This Row],[SPID]],CHOOSE({1,2},people[[#All],[SPID]],people[[#All],[Sales_person]]),2,0)</f>
        <v>Barr Faughny</v>
      </c>
      <c r="J27">
        <f>YEAR(shipments[[#This Row],[Shipdate]])</f>
        <v>2023</v>
      </c>
      <c r="K27" s="22"/>
      <c r="L27" s="22">
        <f>VLOOKUP(shipments[[#This Row],[PID]],CHOOSE({1,2},products[PID],products[Cost_per_box]),2,0)</f>
        <v>8.2200000000000006</v>
      </c>
      <c r="M27" s="22">
        <f>shipments[[#This Row],[Boxes]]*shipments[[#This Row],[cost_per_box]]</f>
        <v>5096.4000000000005</v>
      </c>
      <c r="N27" s="22">
        <f>shipments[[#This Row],[Amount]]-shipments[[#This Row],[total cost]]</f>
        <v>3579.5999999999995</v>
      </c>
    </row>
    <row r="28" spans="1:14" x14ac:dyDescent="0.35">
      <c r="A28" t="s">
        <v>49</v>
      </c>
      <c r="B28" t="s">
        <v>8039</v>
      </c>
      <c r="C28" t="s">
        <v>8020</v>
      </c>
      <c r="D28" t="s">
        <v>8037</v>
      </c>
      <c r="E28" s="1">
        <v>45062</v>
      </c>
      <c r="F28">
        <v>6759</v>
      </c>
      <c r="G28">
        <v>451</v>
      </c>
      <c r="H28" t="s">
        <v>40</v>
      </c>
      <c r="I28" t="str">
        <f>VLOOKUP(shipments[[#This Row],[SPID]],CHOOSE({1,2},people[[#All],[SPID]],people[[#All],[Sales_person]]),2,0)</f>
        <v>Barr Faughny</v>
      </c>
      <c r="J28">
        <f>YEAR(shipments[[#This Row],[Shipdate]])</f>
        <v>2023</v>
      </c>
      <c r="K28" s="22"/>
      <c r="L28" s="22">
        <f>VLOOKUP(shipments[[#This Row],[PID]],CHOOSE({1,2},products[PID],products[Cost_per_box]),2,0)</f>
        <v>8.2200000000000006</v>
      </c>
      <c r="M28" s="22">
        <f>shipments[[#This Row],[Boxes]]*shipments[[#This Row],[cost_per_box]]</f>
        <v>3707.2200000000003</v>
      </c>
      <c r="N28" s="22">
        <f>shipments[[#This Row],[Amount]]-shipments[[#This Row],[total cost]]</f>
        <v>3051.7799999999997</v>
      </c>
    </row>
    <row r="29" spans="1:14" x14ac:dyDescent="0.35">
      <c r="A29" t="s">
        <v>50</v>
      </c>
      <c r="B29" t="s">
        <v>8039</v>
      </c>
      <c r="C29" t="s">
        <v>8022</v>
      </c>
      <c r="D29" t="s">
        <v>8037</v>
      </c>
      <c r="E29" s="1">
        <v>45511</v>
      </c>
      <c r="F29">
        <v>7332.75</v>
      </c>
      <c r="G29">
        <v>524</v>
      </c>
      <c r="H29" t="s">
        <v>18</v>
      </c>
      <c r="I29" t="str">
        <f>VLOOKUP(shipments[[#This Row],[SPID]],CHOOSE({1,2},people[[#All],[SPID]],people[[#All],[Sales_person]]),2,0)</f>
        <v>Barr Faughny</v>
      </c>
      <c r="J29">
        <f>YEAR(shipments[[#This Row],[Shipdate]])</f>
        <v>2024</v>
      </c>
      <c r="K29" s="22"/>
      <c r="L29" s="22">
        <f>VLOOKUP(shipments[[#This Row],[PID]],CHOOSE({1,2},products[PID],products[Cost_per_box]),2,0)</f>
        <v>4.74</v>
      </c>
      <c r="M29" s="22">
        <f>shipments[[#This Row],[Boxes]]*shipments[[#This Row],[cost_per_box]]</f>
        <v>2483.7600000000002</v>
      </c>
      <c r="N29" s="22">
        <f>shipments[[#This Row],[Amount]]-shipments[[#This Row],[total cost]]</f>
        <v>4848.99</v>
      </c>
    </row>
    <row r="30" spans="1:14" x14ac:dyDescent="0.35">
      <c r="A30" t="s">
        <v>52</v>
      </c>
      <c r="B30" t="s">
        <v>8039</v>
      </c>
      <c r="C30" t="s">
        <v>8022</v>
      </c>
      <c r="D30" t="s">
        <v>8037</v>
      </c>
      <c r="E30" s="1">
        <v>45378</v>
      </c>
      <c r="F30">
        <v>2265.75</v>
      </c>
      <c r="G30">
        <v>162</v>
      </c>
      <c r="H30" t="s">
        <v>7</v>
      </c>
      <c r="I30" t="str">
        <f>VLOOKUP(shipments[[#This Row],[SPID]],CHOOSE({1,2},people[[#All],[SPID]],people[[#All],[Sales_person]]),2,0)</f>
        <v>Barr Faughny</v>
      </c>
      <c r="J30">
        <f>YEAR(shipments[[#This Row],[Shipdate]])</f>
        <v>2024</v>
      </c>
      <c r="K30" s="22"/>
      <c r="L30" s="22">
        <f>VLOOKUP(shipments[[#This Row],[PID]],CHOOSE({1,2},products[PID],products[Cost_per_box]),2,0)</f>
        <v>4.74</v>
      </c>
      <c r="M30" s="22">
        <f>shipments[[#This Row],[Boxes]]*shipments[[#This Row],[cost_per_box]]</f>
        <v>767.88</v>
      </c>
      <c r="N30" s="22">
        <f>shipments[[#This Row],[Amount]]-shipments[[#This Row],[total cost]]</f>
        <v>1497.87</v>
      </c>
    </row>
    <row r="31" spans="1:14" x14ac:dyDescent="0.35">
      <c r="A31" t="s">
        <v>53</v>
      </c>
      <c r="B31" t="s">
        <v>8039</v>
      </c>
      <c r="C31" t="s">
        <v>8022</v>
      </c>
      <c r="D31" t="s">
        <v>8033</v>
      </c>
      <c r="E31" s="1">
        <v>45209</v>
      </c>
      <c r="F31">
        <v>12269.25</v>
      </c>
      <c r="G31">
        <v>767</v>
      </c>
      <c r="H31" t="s">
        <v>7</v>
      </c>
      <c r="I31" t="str">
        <f>VLOOKUP(shipments[[#This Row],[SPID]],CHOOSE({1,2},people[[#All],[SPID]],people[[#All],[Sales_person]]),2,0)</f>
        <v>Barr Faughny</v>
      </c>
      <c r="J31">
        <f>YEAR(shipments[[#This Row],[Shipdate]])</f>
        <v>2023</v>
      </c>
      <c r="K31" s="22"/>
      <c r="L31" s="22">
        <f>VLOOKUP(shipments[[#This Row],[PID]],CHOOSE({1,2},products[PID],products[Cost_per_box]),2,0)</f>
        <v>4.74</v>
      </c>
      <c r="M31" s="22">
        <f>shipments[[#This Row],[Boxes]]*shipments[[#This Row],[cost_per_box]]</f>
        <v>3635.5800000000004</v>
      </c>
      <c r="N31" s="22">
        <f>shipments[[#This Row],[Amount]]-shipments[[#This Row],[total cost]]</f>
        <v>8633.67</v>
      </c>
    </row>
    <row r="32" spans="1:14" x14ac:dyDescent="0.35">
      <c r="A32" t="s">
        <v>54</v>
      </c>
      <c r="B32" t="s">
        <v>8039</v>
      </c>
      <c r="C32" t="s">
        <v>8023</v>
      </c>
      <c r="D32" t="s">
        <v>8038</v>
      </c>
      <c r="E32" s="1">
        <v>45253</v>
      </c>
      <c r="F32">
        <v>1653.75</v>
      </c>
      <c r="G32">
        <v>184</v>
      </c>
      <c r="H32" t="s">
        <v>7</v>
      </c>
      <c r="I32" t="str">
        <f>VLOOKUP(shipments[[#This Row],[SPID]],CHOOSE({1,2},people[[#All],[SPID]],people[[#All],[Sales_person]]),2,0)</f>
        <v>Barr Faughny</v>
      </c>
      <c r="J32">
        <f>YEAR(shipments[[#This Row],[Shipdate]])</f>
        <v>2023</v>
      </c>
      <c r="K32" s="22"/>
      <c r="L32" s="22">
        <f>VLOOKUP(shipments[[#This Row],[PID]],CHOOSE({1,2},products[PID],products[Cost_per_box]),2,0)</f>
        <v>10.51</v>
      </c>
      <c r="M32" s="22">
        <f>shipments[[#This Row],[Boxes]]*shipments[[#This Row],[cost_per_box]]</f>
        <v>1933.84</v>
      </c>
      <c r="N32" s="22">
        <f>shipments[[#This Row],[Amount]]-shipments[[#This Row],[total cost]]</f>
        <v>-280.08999999999992</v>
      </c>
    </row>
    <row r="33" spans="1:14" x14ac:dyDescent="0.35">
      <c r="A33" t="s">
        <v>56</v>
      </c>
      <c r="B33" t="s">
        <v>8039</v>
      </c>
      <c r="C33" t="s">
        <v>8023</v>
      </c>
      <c r="D33" t="s">
        <v>8037</v>
      </c>
      <c r="E33" s="1">
        <v>45534</v>
      </c>
      <c r="F33">
        <v>9708.75</v>
      </c>
      <c r="G33">
        <v>971</v>
      </c>
      <c r="H33" t="s">
        <v>18</v>
      </c>
      <c r="I33" t="str">
        <f>VLOOKUP(shipments[[#This Row],[SPID]],CHOOSE({1,2},people[[#All],[SPID]],people[[#All],[Sales_person]]),2,0)</f>
        <v>Barr Faughny</v>
      </c>
      <c r="J33">
        <f>YEAR(shipments[[#This Row],[Shipdate]])</f>
        <v>2024</v>
      </c>
      <c r="K33" s="22"/>
      <c r="L33" s="22">
        <f>VLOOKUP(shipments[[#This Row],[PID]],CHOOSE({1,2},products[PID],products[Cost_per_box]),2,0)</f>
        <v>10.51</v>
      </c>
      <c r="M33" s="22">
        <f>shipments[[#This Row],[Boxes]]*shipments[[#This Row],[cost_per_box]]</f>
        <v>10205.209999999999</v>
      </c>
      <c r="N33" s="22">
        <f>shipments[[#This Row],[Amount]]-shipments[[#This Row],[total cost]]</f>
        <v>-496.45999999999913</v>
      </c>
    </row>
    <row r="34" spans="1:14" x14ac:dyDescent="0.35">
      <c r="A34" t="s">
        <v>57</v>
      </c>
      <c r="B34" t="s">
        <v>8039</v>
      </c>
      <c r="C34" t="s">
        <v>8023</v>
      </c>
      <c r="D34" t="s">
        <v>8038</v>
      </c>
      <c r="E34" s="1">
        <v>45196</v>
      </c>
      <c r="F34">
        <v>328.5</v>
      </c>
      <c r="G34">
        <v>55</v>
      </c>
      <c r="H34" t="s">
        <v>7</v>
      </c>
      <c r="I34" t="str">
        <f>VLOOKUP(shipments[[#This Row],[SPID]],CHOOSE({1,2},people[[#All],[SPID]],people[[#All],[Sales_person]]),2,0)</f>
        <v>Barr Faughny</v>
      </c>
      <c r="J34">
        <f>YEAR(shipments[[#This Row],[Shipdate]])</f>
        <v>2023</v>
      </c>
      <c r="K34" s="22"/>
      <c r="L34" s="22">
        <f>VLOOKUP(shipments[[#This Row],[PID]],CHOOSE({1,2},products[PID],products[Cost_per_box]),2,0)</f>
        <v>10.51</v>
      </c>
      <c r="M34" s="22">
        <f>shipments[[#This Row],[Boxes]]*shipments[[#This Row],[cost_per_box]]</f>
        <v>578.04999999999995</v>
      </c>
      <c r="N34" s="22">
        <f>shipments[[#This Row],[Amount]]-shipments[[#This Row],[total cost]]</f>
        <v>-249.54999999999995</v>
      </c>
    </row>
    <row r="35" spans="1:14" x14ac:dyDescent="0.35">
      <c r="A35" t="s">
        <v>58</v>
      </c>
      <c r="B35" t="s">
        <v>8039</v>
      </c>
      <c r="C35" t="s">
        <v>8023</v>
      </c>
      <c r="D35" t="s">
        <v>8037</v>
      </c>
      <c r="E35" s="1">
        <v>45484</v>
      </c>
      <c r="F35">
        <v>4720.5</v>
      </c>
      <c r="G35">
        <v>675</v>
      </c>
      <c r="H35" t="s">
        <v>18</v>
      </c>
      <c r="I35" t="str">
        <f>VLOOKUP(shipments[[#This Row],[SPID]],CHOOSE({1,2},people[[#All],[SPID]],people[[#All],[Sales_person]]),2,0)</f>
        <v>Barr Faughny</v>
      </c>
      <c r="J35">
        <f>YEAR(shipments[[#This Row],[Shipdate]])</f>
        <v>2024</v>
      </c>
      <c r="K35" s="22"/>
      <c r="L35" s="22">
        <f>VLOOKUP(shipments[[#This Row],[PID]],CHOOSE({1,2},products[PID],products[Cost_per_box]),2,0)</f>
        <v>10.51</v>
      </c>
      <c r="M35" s="22">
        <f>shipments[[#This Row],[Boxes]]*shipments[[#This Row],[cost_per_box]]</f>
        <v>7094.25</v>
      </c>
      <c r="N35" s="22">
        <f>shipments[[#This Row],[Amount]]-shipments[[#This Row],[total cost]]</f>
        <v>-2373.75</v>
      </c>
    </row>
    <row r="36" spans="1:14" x14ac:dyDescent="0.35">
      <c r="A36" t="s">
        <v>59</v>
      </c>
      <c r="B36" t="s">
        <v>8039</v>
      </c>
      <c r="C36" t="s">
        <v>8024</v>
      </c>
      <c r="D36" t="s">
        <v>8034</v>
      </c>
      <c r="E36" s="1">
        <v>45460</v>
      </c>
      <c r="F36">
        <v>5348.25</v>
      </c>
      <c r="G36">
        <v>357</v>
      </c>
      <c r="H36" t="s">
        <v>7</v>
      </c>
      <c r="I36" t="str">
        <f>VLOOKUP(shipments[[#This Row],[SPID]],CHOOSE({1,2},people[[#All],[SPID]],people[[#All],[Sales_person]]),2,0)</f>
        <v>Barr Faughny</v>
      </c>
      <c r="J36">
        <f>YEAR(shipments[[#This Row],[Shipdate]])</f>
        <v>2024</v>
      </c>
      <c r="K36" s="22"/>
      <c r="L36" s="22">
        <f>VLOOKUP(shipments[[#This Row],[PID]],CHOOSE({1,2},products[PID],products[Cost_per_box]),2,0)</f>
        <v>6.43</v>
      </c>
      <c r="M36" s="22">
        <f>shipments[[#This Row],[Boxes]]*shipments[[#This Row],[cost_per_box]]</f>
        <v>2295.5099999999998</v>
      </c>
      <c r="N36" s="22">
        <f>shipments[[#This Row],[Amount]]-shipments[[#This Row],[total cost]]</f>
        <v>3052.7400000000002</v>
      </c>
    </row>
    <row r="37" spans="1:14" x14ac:dyDescent="0.35">
      <c r="A37" t="s">
        <v>61</v>
      </c>
      <c r="B37" t="s">
        <v>8039</v>
      </c>
      <c r="C37" t="s">
        <v>8024</v>
      </c>
      <c r="D37" t="s">
        <v>8033</v>
      </c>
      <c r="E37" s="1">
        <v>45285</v>
      </c>
      <c r="F37">
        <v>5377.5</v>
      </c>
      <c r="G37">
        <v>385</v>
      </c>
      <c r="H37" t="s">
        <v>7</v>
      </c>
      <c r="I37" t="str">
        <f>VLOOKUP(shipments[[#This Row],[SPID]],CHOOSE({1,2},people[[#All],[SPID]],people[[#All],[Sales_person]]),2,0)</f>
        <v>Barr Faughny</v>
      </c>
      <c r="J37">
        <f>YEAR(shipments[[#This Row],[Shipdate]])</f>
        <v>2023</v>
      </c>
      <c r="K37" s="22"/>
      <c r="L37" s="22">
        <f>VLOOKUP(shipments[[#This Row],[PID]],CHOOSE({1,2},products[PID],products[Cost_per_box]),2,0)</f>
        <v>6.43</v>
      </c>
      <c r="M37" s="22">
        <f>shipments[[#This Row],[Boxes]]*shipments[[#This Row],[cost_per_box]]</f>
        <v>2475.5499999999997</v>
      </c>
      <c r="N37" s="22">
        <f>shipments[[#This Row],[Amount]]-shipments[[#This Row],[total cost]]</f>
        <v>2901.9500000000003</v>
      </c>
    </row>
    <row r="38" spans="1:14" x14ac:dyDescent="0.35">
      <c r="A38" t="s">
        <v>62</v>
      </c>
      <c r="B38" t="s">
        <v>8039</v>
      </c>
      <c r="C38" t="s">
        <v>8024</v>
      </c>
      <c r="D38" t="s">
        <v>8034</v>
      </c>
      <c r="E38" s="1">
        <v>44972</v>
      </c>
      <c r="F38">
        <v>4902.75</v>
      </c>
      <c r="G38">
        <v>351</v>
      </c>
      <c r="H38" t="s">
        <v>7</v>
      </c>
      <c r="I38" t="str">
        <f>VLOOKUP(shipments[[#This Row],[SPID]],CHOOSE({1,2},people[[#All],[SPID]],people[[#All],[Sales_person]]),2,0)</f>
        <v>Barr Faughny</v>
      </c>
      <c r="J38">
        <f>YEAR(shipments[[#This Row],[Shipdate]])</f>
        <v>2023</v>
      </c>
      <c r="K38" s="22"/>
      <c r="L38" s="22">
        <f>VLOOKUP(shipments[[#This Row],[PID]],CHOOSE({1,2},products[PID],products[Cost_per_box]),2,0)</f>
        <v>6.43</v>
      </c>
      <c r="M38" s="22">
        <f>shipments[[#This Row],[Boxes]]*shipments[[#This Row],[cost_per_box]]</f>
        <v>2256.9299999999998</v>
      </c>
      <c r="N38" s="22">
        <f>shipments[[#This Row],[Amount]]-shipments[[#This Row],[total cost]]</f>
        <v>2645.82</v>
      </c>
    </row>
    <row r="39" spans="1:14" x14ac:dyDescent="0.35">
      <c r="A39" t="s">
        <v>63</v>
      </c>
      <c r="B39" t="s">
        <v>8039</v>
      </c>
      <c r="C39" t="s">
        <v>8024</v>
      </c>
      <c r="D39" t="s">
        <v>8033</v>
      </c>
      <c r="E39" s="1">
        <v>45460</v>
      </c>
      <c r="F39">
        <v>5998.5</v>
      </c>
      <c r="G39">
        <v>334</v>
      </c>
      <c r="H39" t="s">
        <v>7</v>
      </c>
      <c r="I39" t="str">
        <f>VLOOKUP(shipments[[#This Row],[SPID]],CHOOSE({1,2},people[[#All],[SPID]],people[[#All],[Sales_person]]),2,0)</f>
        <v>Barr Faughny</v>
      </c>
      <c r="J39">
        <f>YEAR(shipments[[#This Row],[Shipdate]])</f>
        <v>2024</v>
      </c>
      <c r="K39" s="22"/>
      <c r="L39" s="22">
        <f>VLOOKUP(shipments[[#This Row],[PID]],CHOOSE({1,2},products[PID],products[Cost_per_box]),2,0)</f>
        <v>6.43</v>
      </c>
      <c r="M39" s="22">
        <f>shipments[[#This Row],[Boxes]]*shipments[[#This Row],[cost_per_box]]</f>
        <v>2147.62</v>
      </c>
      <c r="N39" s="22">
        <f>shipments[[#This Row],[Amount]]-shipments[[#This Row],[total cost]]</f>
        <v>3850.88</v>
      </c>
    </row>
    <row r="40" spans="1:14" x14ac:dyDescent="0.35">
      <c r="A40" t="s">
        <v>64</v>
      </c>
      <c r="B40" t="s">
        <v>8039</v>
      </c>
      <c r="C40" t="s">
        <v>8024</v>
      </c>
      <c r="D40" t="s">
        <v>8034</v>
      </c>
      <c r="E40" s="1">
        <v>45040</v>
      </c>
      <c r="F40">
        <v>3973.5</v>
      </c>
      <c r="G40">
        <v>284</v>
      </c>
      <c r="H40" t="s">
        <v>7</v>
      </c>
      <c r="I40" t="str">
        <f>VLOOKUP(shipments[[#This Row],[SPID]],CHOOSE({1,2},people[[#All],[SPID]],people[[#All],[Sales_person]]),2,0)</f>
        <v>Barr Faughny</v>
      </c>
      <c r="J40">
        <f>YEAR(shipments[[#This Row],[Shipdate]])</f>
        <v>2023</v>
      </c>
      <c r="K40" s="22"/>
      <c r="L40" s="22">
        <f>VLOOKUP(shipments[[#This Row],[PID]],CHOOSE({1,2},products[PID],products[Cost_per_box]),2,0)</f>
        <v>6.43</v>
      </c>
      <c r="M40" s="22">
        <f>shipments[[#This Row],[Boxes]]*shipments[[#This Row],[cost_per_box]]</f>
        <v>1826.12</v>
      </c>
      <c r="N40" s="22">
        <f>shipments[[#This Row],[Amount]]-shipments[[#This Row],[total cost]]</f>
        <v>2147.38</v>
      </c>
    </row>
    <row r="41" spans="1:14" x14ac:dyDescent="0.35">
      <c r="A41" t="s">
        <v>65</v>
      </c>
      <c r="B41" t="s">
        <v>8039</v>
      </c>
      <c r="C41" t="s">
        <v>8024</v>
      </c>
      <c r="D41" t="s">
        <v>8038</v>
      </c>
      <c r="E41" s="1">
        <v>45301</v>
      </c>
      <c r="F41">
        <v>5973.75</v>
      </c>
      <c r="G41">
        <v>427</v>
      </c>
      <c r="H41" t="s">
        <v>7</v>
      </c>
      <c r="I41" t="str">
        <f>VLOOKUP(shipments[[#This Row],[SPID]],CHOOSE({1,2},people[[#All],[SPID]],people[[#All],[Sales_person]]),2,0)</f>
        <v>Barr Faughny</v>
      </c>
      <c r="J41">
        <f>YEAR(shipments[[#This Row],[Shipdate]])</f>
        <v>2024</v>
      </c>
      <c r="K41" s="22"/>
      <c r="L41" s="22">
        <f>VLOOKUP(shipments[[#This Row],[PID]],CHOOSE({1,2},products[PID],products[Cost_per_box]),2,0)</f>
        <v>6.43</v>
      </c>
      <c r="M41" s="22">
        <f>shipments[[#This Row],[Boxes]]*shipments[[#This Row],[cost_per_box]]</f>
        <v>2745.6099999999997</v>
      </c>
      <c r="N41" s="22">
        <f>shipments[[#This Row],[Amount]]-shipments[[#This Row],[total cost]]</f>
        <v>3228.1400000000003</v>
      </c>
    </row>
    <row r="42" spans="1:14" x14ac:dyDescent="0.35">
      <c r="A42" t="s">
        <v>66</v>
      </c>
      <c r="B42" t="s">
        <v>8039</v>
      </c>
      <c r="C42" t="s">
        <v>8026</v>
      </c>
      <c r="D42" t="s">
        <v>8037</v>
      </c>
      <c r="E42" s="1">
        <v>44974</v>
      </c>
      <c r="F42">
        <v>744.75</v>
      </c>
      <c r="G42">
        <v>44</v>
      </c>
      <c r="H42" t="s">
        <v>7</v>
      </c>
      <c r="I42" t="str">
        <f>VLOOKUP(shipments[[#This Row],[SPID]],CHOOSE({1,2},people[[#All],[SPID]],people[[#All],[Sales_person]]),2,0)</f>
        <v>Barr Faughny</v>
      </c>
      <c r="J42">
        <f>YEAR(shipments[[#This Row],[Shipdate]])</f>
        <v>2023</v>
      </c>
      <c r="K42" s="22"/>
      <c r="L42" s="22">
        <f>VLOOKUP(shipments[[#This Row],[PID]],CHOOSE({1,2},products[PID],products[Cost_per_box]),2,0)</f>
        <v>9.57</v>
      </c>
      <c r="M42" s="22">
        <f>shipments[[#This Row],[Boxes]]*shipments[[#This Row],[cost_per_box]]</f>
        <v>421.08000000000004</v>
      </c>
      <c r="N42" s="22">
        <f>shipments[[#This Row],[Amount]]-shipments[[#This Row],[total cost]]</f>
        <v>323.66999999999996</v>
      </c>
    </row>
    <row r="43" spans="1:14" x14ac:dyDescent="0.35">
      <c r="A43" t="s">
        <v>68</v>
      </c>
      <c r="B43" t="s">
        <v>8039</v>
      </c>
      <c r="C43" t="s">
        <v>8027</v>
      </c>
      <c r="D43" t="s">
        <v>8034</v>
      </c>
      <c r="E43" s="1">
        <v>45251</v>
      </c>
      <c r="F43">
        <v>10226.25</v>
      </c>
      <c r="G43">
        <v>1461</v>
      </c>
      <c r="H43" t="s">
        <v>7</v>
      </c>
      <c r="I43" t="str">
        <f>VLOOKUP(shipments[[#This Row],[SPID]],CHOOSE({1,2},people[[#All],[SPID]],people[[#All],[Sales_person]]),2,0)</f>
        <v>Barr Faughny</v>
      </c>
      <c r="J43">
        <f>YEAR(shipments[[#This Row],[Shipdate]])</f>
        <v>2023</v>
      </c>
      <c r="K43" s="22"/>
      <c r="L43" s="22">
        <f>VLOOKUP(shipments[[#This Row],[PID]],CHOOSE({1,2},products[PID],products[Cost_per_box]),2,0)</f>
        <v>8.43</v>
      </c>
      <c r="M43" s="22">
        <f>shipments[[#This Row],[Boxes]]*shipments[[#This Row],[cost_per_box]]</f>
        <v>12316.23</v>
      </c>
      <c r="N43" s="22">
        <f>shipments[[#This Row],[Amount]]-shipments[[#This Row],[total cost]]</f>
        <v>-2089.9799999999996</v>
      </c>
    </row>
    <row r="44" spans="1:14" x14ac:dyDescent="0.35">
      <c r="A44" t="s">
        <v>70</v>
      </c>
      <c r="B44" t="s">
        <v>8039</v>
      </c>
      <c r="C44" t="s">
        <v>8027</v>
      </c>
      <c r="D44" t="s">
        <v>8038</v>
      </c>
      <c r="E44" s="1">
        <v>45309</v>
      </c>
      <c r="F44">
        <v>13875.75</v>
      </c>
      <c r="G44">
        <v>1262</v>
      </c>
      <c r="H44" t="s">
        <v>7</v>
      </c>
      <c r="I44" t="str">
        <f>VLOOKUP(shipments[[#This Row],[SPID]],CHOOSE({1,2},people[[#All],[SPID]],people[[#All],[Sales_person]]),2,0)</f>
        <v>Barr Faughny</v>
      </c>
      <c r="J44">
        <f>YEAR(shipments[[#This Row],[Shipdate]])</f>
        <v>2024</v>
      </c>
      <c r="K44" s="22"/>
      <c r="L44" s="22">
        <f>VLOOKUP(shipments[[#This Row],[PID]],CHOOSE({1,2},products[PID],products[Cost_per_box]),2,0)</f>
        <v>8.43</v>
      </c>
      <c r="M44" s="22">
        <f>shipments[[#This Row],[Boxes]]*shipments[[#This Row],[cost_per_box]]</f>
        <v>10638.66</v>
      </c>
      <c r="N44" s="22">
        <f>shipments[[#This Row],[Amount]]-shipments[[#This Row],[total cost]]</f>
        <v>3237.09</v>
      </c>
    </row>
    <row r="45" spans="1:14" x14ac:dyDescent="0.35">
      <c r="A45" t="s">
        <v>71</v>
      </c>
      <c r="B45" t="s">
        <v>8039</v>
      </c>
      <c r="C45" t="s">
        <v>8027</v>
      </c>
      <c r="D45" t="s">
        <v>8033</v>
      </c>
      <c r="E45" s="1">
        <v>45546</v>
      </c>
      <c r="F45">
        <v>4578.75</v>
      </c>
      <c r="G45">
        <v>458</v>
      </c>
      <c r="H45" t="s">
        <v>26</v>
      </c>
      <c r="I45" t="str">
        <f>VLOOKUP(shipments[[#This Row],[SPID]],CHOOSE({1,2},people[[#All],[SPID]],people[[#All],[Sales_person]]),2,0)</f>
        <v>Barr Faughny</v>
      </c>
      <c r="J45">
        <f>YEAR(shipments[[#This Row],[Shipdate]])</f>
        <v>2024</v>
      </c>
      <c r="K45" s="22"/>
      <c r="L45" s="22">
        <f>VLOOKUP(shipments[[#This Row],[PID]],CHOOSE({1,2},products[PID],products[Cost_per_box]),2,0)</f>
        <v>8.43</v>
      </c>
      <c r="M45" s="22">
        <f>shipments[[#This Row],[Boxes]]*shipments[[#This Row],[cost_per_box]]</f>
        <v>3860.94</v>
      </c>
      <c r="N45" s="22">
        <f>shipments[[#This Row],[Amount]]-shipments[[#This Row],[total cost]]</f>
        <v>717.81</v>
      </c>
    </row>
    <row r="46" spans="1:14" x14ac:dyDescent="0.35">
      <c r="A46" t="s">
        <v>72</v>
      </c>
      <c r="B46" t="s">
        <v>8039</v>
      </c>
      <c r="C46" t="s">
        <v>8027</v>
      </c>
      <c r="D46" t="s">
        <v>8035</v>
      </c>
      <c r="E46" s="1">
        <v>45288</v>
      </c>
      <c r="F46">
        <v>85.5</v>
      </c>
      <c r="G46">
        <v>11</v>
      </c>
      <c r="H46" t="s">
        <v>7</v>
      </c>
      <c r="I46" t="str">
        <f>VLOOKUP(shipments[[#This Row],[SPID]],CHOOSE({1,2},people[[#All],[SPID]],people[[#All],[Sales_person]]),2,0)</f>
        <v>Barr Faughny</v>
      </c>
      <c r="J46">
        <f>YEAR(shipments[[#This Row],[Shipdate]])</f>
        <v>2023</v>
      </c>
      <c r="K46" s="22"/>
      <c r="L46" s="22">
        <f>VLOOKUP(shipments[[#This Row],[PID]],CHOOSE({1,2},products[PID],products[Cost_per_box]),2,0)</f>
        <v>8.43</v>
      </c>
      <c r="M46" s="22">
        <f>shipments[[#This Row],[Boxes]]*shipments[[#This Row],[cost_per_box]]</f>
        <v>92.72999999999999</v>
      </c>
      <c r="N46" s="22">
        <f>shipments[[#This Row],[Amount]]-shipments[[#This Row],[total cost]]</f>
        <v>-7.2299999999999898</v>
      </c>
    </row>
    <row r="47" spans="1:14" x14ac:dyDescent="0.35">
      <c r="A47" t="s">
        <v>73</v>
      </c>
      <c r="B47" t="s">
        <v>8039</v>
      </c>
      <c r="C47" t="s">
        <v>8027</v>
      </c>
      <c r="D47" t="s">
        <v>8038</v>
      </c>
      <c r="E47" s="1">
        <v>45428</v>
      </c>
      <c r="F47">
        <v>2398.5</v>
      </c>
      <c r="G47">
        <v>240</v>
      </c>
      <c r="H47" t="s">
        <v>7</v>
      </c>
      <c r="I47" t="str">
        <f>VLOOKUP(shipments[[#This Row],[SPID]],CHOOSE({1,2},people[[#All],[SPID]],people[[#All],[Sales_person]]),2,0)</f>
        <v>Barr Faughny</v>
      </c>
      <c r="J47">
        <f>YEAR(shipments[[#This Row],[Shipdate]])</f>
        <v>2024</v>
      </c>
      <c r="K47" s="22"/>
      <c r="L47" s="22">
        <f>VLOOKUP(shipments[[#This Row],[PID]],CHOOSE({1,2},products[PID],products[Cost_per_box]),2,0)</f>
        <v>8.43</v>
      </c>
      <c r="M47" s="22">
        <f>shipments[[#This Row],[Boxes]]*shipments[[#This Row],[cost_per_box]]</f>
        <v>2023.1999999999998</v>
      </c>
      <c r="N47" s="22">
        <f>shipments[[#This Row],[Amount]]-shipments[[#This Row],[total cost]]</f>
        <v>375.30000000000018</v>
      </c>
    </row>
    <row r="48" spans="1:14" x14ac:dyDescent="0.35">
      <c r="A48" t="s">
        <v>74</v>
      </c>
      <c r="B48" t="s">
        <v>8039</v>
      </c>
      <c r="C48" t="s">
        <v>8028</v>
      </c>
      <c r="D48" t="s">
        <v>8038</v>
      </c>
      <c r="E48" s="1">
        <v>45104</v>
      </c>
      <c r="F48">
        <v>2299.5</v>
      </c>
      <c r="G48">
        <v>288</v>
      </c>
      <c r="H48" t="s">
        <v>7</v>
      </c>
      <c r="I48" t="str">
        <f>VLOOKUP(shipments[[#This Row],[SPID]],CHOOSE({1,2},people[[#All],[SPID]],people[[#All],[Sales_person]]),2,0)</f>
        <v>Barr Faughny</v>
      </c>
      <c r="J48">
        <f>YEAR(shipments[[#This Row],[Shipdate]])</f>
        <v>2023</v>
      </c>
      <c r="K48" s="22"/>
      <c r="L48" s="22">
        <f>VLOOKUP(shipments[[#This Row],[PID]],CHOOSE({1,2},products[PID],products[Cost_per_box]),2,0)</f>
        <v>6.8</v>
      </c>
      <c r="M48" s="22">
        <f>shipments[[#This Row],[Boxes]]*shipments[[#This Row],[cost_per_box]]</f>
        <v>1958.3999999999999</v>
      </c>
      <c r="N48" s="22">
        <f>shipments[[#This Row],[Amount]]-shipments[[#This Row],[total cost]]</f>
        <v>341.10000000000014</v>
      </c>
    </row>
    <row r="49" spans="1:14" x14ac:dyDescent="0.35">
      <c r="A49" t="s">
        <v>76</v>
      </c>
      <c r="B49" t="s">
        <v>8039</v>
      </c>
      <c r="C49" t="s">
        <v>8028</v>
      </c>
      <c r="D49" t="s">
        <v>8033</v>
      </c>
      <c r="E49" s="1">
        <v>45218</v>
      </c>
      <c r="F49">
        <v>5357.25</v>
      </c>
      <c r="G49">
        <v>766</v>
      </c>
      <c r="H49" t="s">
        <v>7</v>
      </c>
      <c r="I49" t="str">
        <f>VLOOKUP(shipments[[#This Row],[SPID]],CHOOSE({1,2},people[[#All],[SPID]],people[[#All],[Sales_person]]),2,0)</f>
        <v>Barr Faughny</v>
      </c>
      <c r="J49">
        <f>YEAR(shipments[[#This Row],[Shipdate]])</f>
        <v>2023</v>
      </c>
      <c r="K49" s="22"/>
      <c r="L49" s="22">
        <f>VLOOKUP(shipments[[#This Row],[PID]],CHOOSE({1,2},products[PID],products[Cost_per_box]),2,0)</f>
        <v>6.8</v>
      </c>
      <c r="M49" s="22">
        <f>shipments[[#This Row],[Boxes]]*shipments[[#This Row],[cost_per_box]]</f>
        <v>5208.8</v>
      </c>
      <c r="N49" s="22">
        <f>shipments[[#This Row],[Amount]]-shipments[[#This Row],[total cost]]</f>
        <v>148.44999999999982</v>
      </c>
    </row>
    <row r="50" spans="1:14" x14ac:dyDescent="0.35">
      <c r="A50" t="s">
        <v>77</v>
      </c>
      <c r="B50" t="s">
        <v>8039</v>
      </c>
      <c r="C50" t="s">
        <v>8028</v>
      </c>
      <c r="D50" t="s">
        <v>8036</v>
      </c>
      <c r="E50" s="1">
        <v>45079</v>
      </c>
      <c r="F50">
        <v>8736.75</v>
      </c>
      <c r="G50">
        <v>1093</v>
      </c>
      <c r="H50" t="s">
        <v>7</v>
      </c>
      <c r="I50" t="str">
        <f>VLOOKUP(shipments[[#This Row],[SPID]],CHOOSE({1,2},people[[#All],[SPID]],people[[#All],[Sales_person]]),2,0)</f>
        <v>Barr Faughny</v>
      </c>
      <c r="J50">
        <f>YEAR(shipments[[#This Row],[Shipdate]])</f>
        <v>2023</v>
      </c>
      <c r="K50" s="22"/>
      <c r="L50" s="22">
        <f>VLOOKUP(shipments[[#This Row],[PID]],CHOOSE({1,2},products[PID],products[Cost_per_box]),2,0)</f>
        <v>6.8</v>
      </c>
      <c r="M50" s="22">
        <f>shipments[[#This Row],[Boxes]]*shipments[[#This Row],[cost_per_box]]</f>
        <v>7432.4</v>
      </c>
      <c r="N50" s="22">
        <f>shipments[[#This Row],[Amount]]-shipments[[#This Row],[total cost]]</f>
        <v>1304.3500000000004</v>
      </c>
    </row>
    <row r="51" spans="1:14" x14ac:dyDescent="0.35">
      <c r="A51" t="s">
        <v>78</v>
      </c>
      <c r="B51" t="s">
        <v>8039</v>
      </c>
      <c r="C51" t="s">
        <v>8029</v>
      </c>
      <c r="D51" t="s">
        <v>8038</v>
      </c>
      <c r="E51" s="1">
        <v>45079</v>
      </c>
      <c r="F51">
        <v>587.25</v>
      </c>
      <c r="G51">
        <v>22</v>
      </c>
      <c r="H51" t="s">
        <v>7</v>
      </c>
      <c r="I51" t="str">
        <f>VLOOKUP(shipments[[#This Row],[SPID]],CHOOSE({1,2},people[[#All],[SPID]],people[[#All],[Sales_person]]),2,0)</f>
        <v>Barr Faughny</v>
      </c>
      <c r="J51">
        <f>YEAR(shipments[[#This Row],[Shipdate]])</f>
        <v>2023</v>
      </c>
      <c r="K51" s="22"/>
      <c r="L51" s="22">
        <f>VLOOKUP(shipments[[#This Row],[PID]],CHOOSE({1,2},products[PID],products[Cost_per_box]),2,0)</f>
        <v>5.04</v>
      </c>
      <c r="M51" s="22">
        <f>shipments[[#This Row],[Boxes]]*shipments[[#This Row],[cost_per_box]]</f>
        <v>110.88</v>
      </c>
      <c r="N51" s="22">
        <f>shipments[[#This Row],[Amount]]-shipments[[#This Row],[total cost]]</f>
        <v>476.37</v>
      </c>
    </row>
    <row r="52" spans="1:14" x14ac:dyDescent="0.35">
      <c r="A52" t="s">
        <v>80</v>
      </c>
      <c r="B52" t="s">
        <v>8039</v>
      </c>
      <c r="C52" t="s">
        <v>8030</v>
      </c>
      <c r="D52" t="s">
        <v>8034</v>
      </c>
      <c r="E52" s="1">
        <v>45205</v>
      </c>
      <c r="F52">
        <v>3132</v>
      </c>
      <c r="G52">
        <v>285</v>
      </c>
      <c r="H52" t="s">
        <v>7</v>
      </c>
      <c r="I52" t="str">
        <f>VLOOKUP(shipments[[#This Row],[SPID]],CHOOSE({1,2},people[[#All],[SPID]],people[[#All],[Sales_person]]),2,0)</f>
        <v>Barr Faughny</v>
      </c>
      <c r="J52">
        <f>YEAR(shipments[[#This Row],[Shipdate]])</f>
        <v>2023</v>
      </c>
      <c r="K52" s="22"/>
      <c r="L52" s="22">
        <f>VLOOKUP(shipments[[#This Row],[PID]],CHOOSE({1,2},products[PID],products[Cost_per_box]),2,0)</f>
        <v>2.76</v>
      </c>
      <c r="M52" s="22">
        <f>shipments[[#This Row],[Boxes]]*shipments[[#This Row],[cost_per_box]]</f>
        <v>786.59999999999991</v>
      </c>
      <c r="N52" s="22">
        <f>shipments[[#This Row],[Amount]]-shipments[[#This Row],[total cost]]</f>
        <v>2345.4</v>
      </c>
    </row>
    <row r="53" spans="1:14" x14ac:dyDescent="0.35">
      <c r="A53" t="s">
        <v>82</v>
      </c>
      <c r="B53" t="s">
        <v>8039</v>
      </c>
      <c r="C53" t="s">
        <v>8032</v>
      </c>
      <c r="D53" t="s">
        <v>8033</v>
      </c>
      <c r="E53" s="1">
        <v>45425</v>
      </c>
      <c r="F53">
        <v>6642</v>
      </c>
      <c r="G53">
        <v>369</v>
      </c>
      <c r="H53" t="s">
        <v>7</v>
      </c>
      <c r="I53" t="str">
        <f>VLOOKUP(shipments[[#This Row],[SPID]],CHOOSE({1,2},people[[#All],[SPID]],people[[#All],[Sales_person]]),2,0)</f>
        <v>Barr Faughny</v>
      </c>
      <c r="J53">
        <f>YEAR(shipments[[#This Row],[Shipdate]])</f>
        <v>2024</v>
      </c>
      <c r="K53" s="22"/>
      <c r="L53" s="22">
        <f>VLOOKUP(shipments[[#This Row],[PID]],CHOOSE({1,2},products[PID],products[Cost_per_box]),2,0)</f>
        <v>2.65</v>
      </c>
      <c r="M53" s="22">
        <f>shipments[[#This Row],[Boxes]]*shipments[[#This Row],[cost_per_box]]</f>
        <v>977.85</v>
      </c>
      <c r="N53" s="22">
        <f>shipments[[#This Row],[Amount]]-shipments[[#This Row],[total cost]]</f>
        <v>5664.15</v>
      </c>
    </row>
    <row r="54" spans="1:14" x14ac:dyDescent="0.35">
      <c r="A54" t="s">
        <v>84</v>
      </c>
      <c r="B54" t="s">
        <v>8039</v>
      </c>
      <c r="C54" t="s">
        <v>8032</v>
      </c>
      <c r="D54" t="s">
        <v>8034</v>
      </c>
      <c r="E54" s="1">
        <v>45560</v>
      </c>
      <c r="F54">
        <v>6725.25</v>
      </c>
      <c r="G54">
        <v>321</v>
      </c>
      <c r="H54" t="s">
        <v>26</v>
      </c>
      <c r="I54" t="str">
        <f>VLOOKUP(shipments[[#This Row],[SPID]],CHOOSE({1,2},people[[#All],[SPID]],people[[#All],[Sales_person]]),2,0)</f>
        <v>Barr Faughny</v>
      </c>
      <c r="J54">
        <f>YEAR(shipments[[#This Row],[Shipdate]])</f>
        <v>2024</v>
      </c>
      <c r="K54" s="22"/>
      <c r="L54" s="22">
        <f>VLOOKUP(shipments[[#This Row],[PID]],CHOOSE({1,2},products[PID],products[Cost_per_box]),2,0)</f>
        <v>2.65</v>
      </c>
      <c r="M54" s="22">
        <f>shipments[[#This Row],[Boxes]]*shipments[[#This Row],[cost_per_box]]</f>
        <v>850.65</v>
      </c>
      <c r="N54" s="22">
        <f>shipments[[#This Row],[Amount]]-shipments[[#This Row],[total cost]]</f>
        <v>5874.6</v>
      </c>
    </row>
    <row r="55" spans="1:14" x14ac:dyDescent="0.35">
      <c r="A55" t="s">
        <v>85</v>
      </c>
      <c r="B55" t="s">
        <v>8039</v>
      </c>
      <c r="C55" t="s">
        <v>8032</v>
      </c>
      <c r="D55" t="s">
        <v>8034</v>
      </c>
      <c r="E55" s="1">
        <v>45450</v>
      </c>
      <c r="F55">
        <v>8439.75</v>
      </c>
      <c r="G55">
        <v>469</v>
      </c>
      <c r="H55" t="s">
        <v>7</v>
      </c>
      <c r="I55" t="str">
        <f>VLOOKUP(shipments[[#This Row],[SPID]],CHOOSE({1,2},people[[#All],[SPID]],people[[#All],[Sales_person]]),2,0)</f>
        <v>Barr Faughny</v>
      </c>
      <c r="J55">
        <f>YEAR(shipments[[#This Row],[Shipdate]])</f>
        <v>2024</v>
      </c>
      <c r="K55" s="22"/>
      <c r="L55" s="22">
        <f>VLOOKUP(shipments[[#This Row],[PID]],CHOOSE({1,2},products[PID],products[Cost_per_box]),2,0)</f>
        <v>2.65</v>
      </c>
      <c r="M55" s="22">
        <f>shipments[[#This Row],[Boxes]]*shipments[[#This Row],[cost_per_box]]</f>
        <v>1242.8499999999999</v>
      </c>
      <c r="N55" s="22">
        <f>shipments[[#This Row],[Amount]]-shipments[[#This Row],[total cost]]</f>
        <v>7196.9</v>
      </c>
    </row>
    <row r="56" spans="1:14" x14ac:dyDescent="0.35">
      <c r="A56" t="s">
        <v>86</v>
      </c>
      <c r="B56" t="s">
        <v>8039</v>
      </c>
      <c r="C56" t="s">
        <v>8032</v>
      </c>
      <c r="D56" t="s">
        <v>8035</v>
      </c>
      <c r="E56" s="1">
        <v>45274</v>
      </c>
      <c r="F56">
        <v>67.5</v>
      </c>
      <c r="G56">
        <v>4</v>
      </c>
      <c r="H56" t="s">
        <v>7</v>
      </c>
      <c r="I56" t="str">
        <f>VLOOKUP(shipments[[#This Row],[SPID]],CHOOSE({1,2},people[[#All],[SPID]],people[[#All],[Sales_person]]),2,0)</f>
        <v>Barr Faughny</v>
      </c>
      <c r="J56">
        <f>YEAR(shipments[[#This Row],[Shipdate]])</f>
        <v>2023</v>
      </c>
      <c r="K56" s="22"/>
      <c r="L56" s="22">
        <f>VLOOKUP(shipments[[#This Row],[PID]],CHOOSE({1,2},products[PID],products[Cost_per_box]),2,0)</f>
        <v>2.65</v>
      </c>
      <c r="M56" s="22">
        <f>shipments[[#This Row],[Boxes]]*shipments[[#This Row],[cost_per_box]]</f>
        <v>10.6</v>
      </c>
      <c r="N56" s="22">
        <f>shipments[[#This Row],[Amount]]-shipments[[#This Row],[total cost]]</f>
        <v>56.9</v>
      </c>
    </row>
    <row r="57" spans="1:14" x14ac:dyDescent="0.35">
      <c r="A57" t="s">
        <v>87</v>
      </c>
      <c r="B57" t="s">
        <v>8039</v>
      </c>
      <c r="C57" t="s">
        <v>8032</v>
      </c>
      <c r="D57" t="s">
        <v>8038</v>
      </c>
      <c r="E57" s="1">
        <v>45540</v>
      </c>
      <c r="F57">
        <v>6583.5</v>
      </c>
      <c r="G57">
        <v>300</v>
      </c>
      <c r="H57" t="s">
        <v>26</v>
      </c>
      <c r="I57" t="str">
        <f>VLOOKUP(shipments[[#This Row],[SPID]],CHOOSE({1,2},people[[#All],[SPID]],people[[#All],[Sales_person]]),2,0)</f>
        <v>Barr Faughny</v>
      </c>
      <c r="J57">
        <f>YEAR(shipments[[#This Row],[Shipdate]])</f>
        <v>2024</v>
      </c>
      <c r="K57" s="22"/>
      <c r="L57" s="22">
        <f>VLOOKUP(shipments[[#This Row],[PID]],CHOOSE({1,2},products[PID],products[Cost_per_box]),2,0)</f>
        <v>2.65</v>
      </c>
      <c r="M57" s="22">
        <f>shipments[[#This Row],[Boxes]]*shipments[[#This Row],[cost_per_box]]</f>
        <v>795</v>
      </c>
      <c r="N57" s="22">
        <f>shipments[[#This Row],[Amount]]-shipments[[#This Row],[total cost]]</f>
        <v>5788.5</v>
      </c>
    </row>
    <row r="58" spans="1:14" x14ac:dyDescent="0.35">
      <c r="A58" t="s">
        <v>88</v>
      </c>
      <c r="B58" t="s">
        <v>8039</v>
      </c>
      <c r="C58" t="s">
        <v>8032</v>
      </c>
      <c r="D58" t="s">
        <v>8033</v>
      </c>
      <c r="E58" s="1">
        <v>45131</v>
      </c>
      <c r="F58">
        <v>5508</v>
      </c>
      <c r="G58">
        <v>306</v>
      </c>
      <c r="H58" t="s">
        <v>7</v>
      </c>
      <c r="I58" t="str">
        <f>VLOOKUP(shipments[[#This Row],[SPID]],CHOOSE({1,2},people[[#All],[SPID]],people[[#All],[Sales_person]]),2,0)</f>
        <v>Barr Faughny</v>
      </c>
      <c r="J58">
        <f>YEAR(shipments[[#This Row],[Shipdate]])</f>
        <v>2023</v>
      </c>
      <c r="K58" s="22"/>
      <c r="L58" s="22">
        <f>VLOOKUP(shipments[[#This Row],[PID]],CHOOSE({1,2},products[PID],products[Cost_per_box]),2,0)</f>
        <v>2.65</v>
      </c>
      <c r="M58" s="22">
        <f>shipments[[#This Row],[Boxes]]*shipments[[#This Row],[cost_per_box]]</f>
        <v>810.9</v>
      </c>
      <c r="N58" s="22">
        <f>shipments[[#This Row],[Amount]]-shipments[[#This Row],[total cost]]</f>
        <v>4697.1000000000004</v>
      </c>
    </row>
    <row r="59" spans="1:14" x14ac:dyDescent="0.35">
      <c r="A59" t="s">
        <v>89</v>
      </c>
      <c r="B59" t="s">
        <v>8039</v>
      </c>
      <c r="C59" t="s">
        <v>8011</v>
      </c>
      <c r="D59" t="s">
        <v>8033</v>
      </c>
      <c r="E59" s="1">
        <v>45520</v>
      </c>
      <c r="F59">
        <v>2520</v>
      </c>
      <c r="G59">
        <v>168</v>
      </c>
      <c r="H59" t="s">
        <v>18</v>
      </c>
      <c r="I59" t="str">
        <f>VLOOKUP(shipments[[#This Row],[SPID]],CHOOSE({1,2},people[[#All],[SPID]],people[[#All],[Sales_person]]),2,0)</f>
        <v>Barr Faughny</v>
      </c>
      <c r="J59">
        <f>YEAR(shipments[[#This Row],[Shipdate]])</f>
        <v>2024</v>
      </c>
      <c r="K59" s="22"/>
      <c r="L59" s="22">
        <f>VLOOKUP(shipments[[#This Row],[PID]],CHOOSE({1,2},products[PID],products[Cost_per_box]),2,0)</f>
        <v>5.26</v>
      </c>
      <c r="M59" s="22">
        <f>shipments[[#This Row],[Boxes]]*shipments[[#This Row],[cost_per_box]]</f>
        <v>883.68</v>
      </c>
      <c r="N59" s="22">
        <f>shipments[[#This Row],[Amount]]-shipments[[#This Row],[total cost]]</f>
        <v>1636.3200000000002</v>
      </c>
    </row>
    <row r="60" spans="1:14" x14ac:dyDescent="0.35">
      <c r="A60" t="s">
        <v>90</v>
      </c>
      <c r="B60" t="s">
        <v>8039</v>
      </c>
      <c r="C60" t="s">
        <v>8011</v>
      </c>
      <c r="D60" t="s">
        <v>8033</v>
      </c>
      <c r="E60" s="1">
        <v>45141</v>
      </c>
      <c r="F60">
        <v>585</v>
      </c>
      <c r="G60">
        <v>42</v>
      </c>
      <c r="H60" t="s">
        <v>7</v>
      </c>
      <c r="I60" t="str">
        <f>VLOOKUP(shipments[[#This Row],[SPID]],CHOOSE({1,2},people[[#All],[SPID]],people[[#All],[Sales_person]]),2,0)</f>
        <v>Barr Faughny</v>
      </c>
      <c r="J60">
        <f>YEAR(shipments[[#This Row],[Shipdate]])</f>
        <v>2023</v>
      </c>
      <c r="K60" s="22"/>
      <c r="L60" s="22">
        <f>VLOOKUP(shipments[[#This Row],[PID]],CHOOSE({1,2},products[PID],products[Cost_per_box]),2,0)</f>
        <v>5.26</v>
      </c>
      <c r="M60" s="22">
        <f>shipments[[#This Row],[Boxes]]*shipments[[#This Row],[cost_per_box]]</f>
        <v>220.92</v>
      </c>
      <c r="N60" s="22">
        <f>shipments[[#This Row],[Amount]]-shipments[[#This Row],[total cost]]</f>
        <v>364.08000000000004</v>
      </c>
    </row>
    <row r="61" spans="1:14" x14ac:dyDescent="0.35">
      <c r="A61" t="s">
        <v>91</v>
      </c>
      <c r="B61" t="s">
        <v>8039</v>
      </c>
      <c r="C61" t="s">
        <v>8011</v>
      </c>
      <c r="D61" t="s">
        <v>8038</v>
      </c>
      <c r="E61" s="1">
        <v>45555</v>
      </c>
      <c r="F61">
        <v>8336.25</v>
      </c>
      <c r="G61">
        <v>522</v>
      </c>
      <c r="H61" t="s">
        <v>26</v>
      </c>
      <c r="I61" t="str">
        <f>VLOOKUP(shipments[[#This Row],[SPID]],CHOOSE({1,2},people[[#All],[SPID]],people[[#All],[Sales_person]]),2,0)</f>
        <v>Barr Faughny</v>
      </c>
      <c r="J61">
        <f>YEAR(shipments[[#This Row],[Shipdate]])</f>
        <v>2024</v>
      </c>
      <c r="K61" s="22"/>
      <c r="L61" s="22">
        <f>VLOOKUP(shipments[[#This Row],[PID]],CHOOSE({1,2},products[PID],products[Cost_per_box]),2,0)</f>
        <v>5.26</v>
      </c>
      <c r="M61" s="22">
        <f>shipments[[#This Row],[Boxes]]*shipments[[#This Row],[cost_per_box]]</f>
        <v>2745.72</v>
      </c>
      <c r="N61" s="22">
        <f>shipments[[#This Row],[Amount]]-shipments[[#This Row],[total cost]]</f>
        <v>5590.5300000000007</v>
      </c>
    </row>
    <row r="62" spans="1:14" x14ac:dyDescent="0.35">
      <c r="A62" t="s">
        <v>92</v>
      </c>
      <c r="B62" t="s">
        <v>8039</v>
      </c>
      <c r="C62" t="s">
        <v>8012</v>
      </c>
      <c r="D62" t="s">
        <v>8034</v>
      </c>
      <c r="E62" s="1">
        <v>45477</v>
      </c>
      <c r="F62">
        <v>11130.75</v>
      </c>
      <c r="G62">
        <v>743</v>
      </c>
      <c r="H62" t="s">
        <v>18</v>
      </c>
      <c r="I62" t="str">
        <f>VLOOKUP(shipments[[#This Row],[SPID]],CHOOSE({1,2},people[[#All],[SPID]],people[[#All],[Sales_person]]),2,0)</f>
        <v>Barr Faughny</v>
      </c>
      <c r="J62">
        <f>YEAR(shipments[[#This Row],[Shipdate]])</f>
        <v>2024</v>
      </c>
      <c r="K62" s="22"/>
      <c r="L62" s="22">
        <f>VLOOKUP(shipments[[#This Row],[PID]],CHOOSE({1,2},products[PID],products[Cost_per_box]),2,0)</f>
        <v>7.48</v>
      </c>
      <c r="M62" s="22">
        <f>shipments[[#This Row],[Boxes]]*shipments[[#This Row],[cost_per_box]]</f>
        <v>5557.64</v>
      </c>
      <c r="N62" s="22">
        <f>shipments[[#This Row],[Amount]]-shipments[[#This Row],[total cost]]</f>
        <v>5573.11</v>
      </c>
    </row>
    <row r="63" spans="1:14" x14ac:dyDescent="0.35">
      <c r="A63" t="s">
        <v>93</v>
      </c>
      <c r="B63" t="s">
        <v>8039</v>
      </c>
      <c r="C63" t="s">
        <v>8013</v>
      </c>
      <c r="D63" t="s">
        <v>8033</v>
      </c>
      <c r="E63" s="1">
        <v>45317</v>
      </c>
      <c r="F63">
        <v>429.75</v>
      </c>
      <c r="G63">
        <v>36</v>
      </c>
      <c r="H63" t="s">
        <v>7</v>
      </c>
      <c r="I63" t="str">
        <f>VLOOKUP(shipments[[#This Row],[SPID]],CHOOSE({1,2},people[[#All],[SPID]],people[[#All],[Sales_person]]),2,0)</f>
        <v>Barr Faughny</v>
      </c>
      <c r="J63">
        <f>YEAR(shipments[[#This Row],[Shipdate]])</f>
        <v>2024</v>
      </c>
      <c r="K63" s="22"/>
      <c r="L63" s="22">
        <f>VLOOKUP(shipments[[#This Row],[PID]],CHOOSE({1,2},products[PID],products[Cost_per_box]),2,0)</f>
        <v>5.15</v>
      </c>
      <c r="M63" s="22">
        <f>shipments[[#This Row],[Boxes]]*shipments[[#This Row],[cost_per_box]]</f>
        <v>185.4</v>
      </c>
      <c r="N63" s="22">
        <f>shipments[[#This Row],[Amount]]-shipments[[#This Row],[total cost]]</f>
        <v>244.35</v>
      </c>
    </row>
    <row r="64" spans="1:14" x14ac:dyDescent="0.35">
      <c r="A64" t="s">
        <v>95</v>
      </c>
      <c r="B64" t="s">
        <v>8039</v>
      </c>
      <c r="C64" t="s">
        <v>8014</v>
      </c>
      <c r="D64" t="s">
        <v>8036</v>
      </c>
      <c r="E64" s="1">
        <v>44936</v>
      </c>
      <c r="F64">
        <v>8133.75</v>
      </c>
      <c r="G64">
        <v>1356</v>
      </c>
      <c r="H64" t="s">
        <v>7</v>
      </c>
      <c r="I64" t="str">
        <f>VLOOKUP(shipments[[#This Row],[SPID]],CHOOSE({1,2},people[[#All],[SPID]],people[[#All],[Sales_person]]),2,0)</f>
        <v>Barr Faughny</v>
      </c>
      <c r="J64">
        <f>YEAR(shipments[[#This Row],[Shipdate]])</f>
        <v>2023</v>
      </c>
      <c r="K64" s="22"/>
      <c r="L64" s="22">
        <f>VLOOKUP(shipments[[#This Row],[PID]],CHOOSE({1,2},products[PID],products[Cost_per_box]),2,0)</f>
        <v>3.85</v>
      </c>
      <c r="M64" s="22">
        <f>shipments[[#This Row],[Boxes]]*shipments[[#This Row],[cost_per_box]]</f>
        <v>5220.6000000000004</v>
      </c>
      <c r="N64" s="22">
        <f>shipments[[#This Row],[Amount]]-shipments[[#This Row],[total cost]]</f>
        <v>2913.1499999999996</v>
      </c>
    </row>
    <row r="65" spans="1:14" x14ac:dyDescent="0.35">
      <c r="A65" t="s">
        <v>96</v>
      </c>
      <c r="B65" t="s">
        <v>8039</v>
      </c>
      <c r="C65" t="s">
        <v>8014</v>
      </c>
      <c r="D65" t="s">
        <v>8037</v>
      </c>
      <c r="E65" s="1">
        <v>45474</v>
      </c>
      <c r="F65">
        <v>3251.25</v>
      </c>
      <c r="G65">
        <v>407</v>
      </c>
      <c r="H65" t="s">
        <v>18</v>
      </c>
      <c r="I65" t="str">
        <f>VLOOKUP(shipments[[#This Row],[SPID]],CHOOSE({1,2},people[[#All],[SPID]],people[[#All],[Sales_person]]),2,0)</f>
        <v>Barr Faughny</v>
      </c>
      <c r="J65">
        <f>YEAR(shipments[[#This Row],[Shipdate]])</f>
        <v>2024</v>
      </c>
      <c r="K65" s="22"/>
      <c r="L65" s="22">
        <f>VLOOKUP(shipments[[#This Row],[PID]],CHOOSE({1,2},products[PID],products[Cost_per_box]),2,0)</f>
        <v>3.85</v>
      </c>
      <c r="M65" s="22">
        <f>shipments[[#This Row],[Boxes]]*shipments[[#This Row],[cost_per_box]]</f>
        <v>1566.95</v>
      </c>
      <c r="N65" s="22">
        <f>shipments[[#This Row],[Amount]]-shipments[[#This Row],[total cost]]</f>
        <v>1684.3</v>
      </c>
    </row>
    <row r="66" spans="1:14" x14ac:dyDescent="0.35">
      <c r="A66" t="s">
        <v>97</v>
      </c>
      <c r="B66" t="s">
        <v>8039</v>
      </c>
      <c r="C66" t="s">
        <v>8014</v>
      </c>
      <c r="D66" t="s">
        <v>8038</v>
      </c>
      <c r="E66" s="1">
        <v>45348</v>
      </c>
      <c r="F66">
        <v>4761</v>
      </c>
      <c r="G66">
        <v>596</v>
      </c>
      <c r="H66" t="s">
        <v>7</v>
      </c>
      <c r="I66" t="str">
        <f>VLOOKUP(shipments[[#This Row],[SPID]],CHOOSE({1,2},people[[#All],[SPID]],people[[#All],[Sales_person]]),2,0)</f>
        <v>Barr Faughny</v>
      </c>
      <c r="J66">
        <f>YEAR(shipments[[#This Row],[Shipdate]])</f>
        <v>2024</v>
      </c>
      <c r="K66" s="22"/>
      <c r="L66" s="22">
        <f>VLOOKUP(shipments[[#This Row],[PID]],CHOOSE({1,2},products[PID],products[Cost_per_box]),2,0)</f>
        <v>3.85</v>
      </c>
      <c r="M66" s="22">
        <f>shipments[[#This Row],[Boxes]]*shipments[[#This Row],[cost_per_box]]</f>
        <v>2294.6</v>
      </c>
      <c r="N66" s="22">
        <f>shipments[[#This Row],[Amount]]-shipments[[#This Row],[total cost]]</f>
        <v>2466.4</v>
      </c>
    </row>
    <row r="67" spans="1:14" x14ac:dyDescent="0.35">
      <c r="A67" t="s">
        <v>98</v>
      </c>
      <c r="B67" t="s">
        <v>8039</v>
      </c>
      <c r="C67" t="s">
        <v>8014</v>
      </c>
      <c r="D67" t="s">
        <v>8038</v>
      </c>
      <c r="E67" s="1">
        <v>45205</v>
      </c>
      <c r="F67">
        <v>6248.25</v>
      </c>
      <c r="G67">
        <v>782</v>
      </c>
      <c r="H67" t="s">
        <v>7</v>
      </c>
      <c r="I67" t="str">
        <f>VLOOKUP(shipments[[#This Row],[SPID]],CHOOSE({1,2},people[[#All],[SPID]],people[[#All],[Sales_person]]),2,0)</f>
        <v>Barr Faughny</v>
      </c>
      <c r="J67">
        <f>YEAR(shipments[[#This Row],[Shipdate]])</f>
        <v>2023</v>
      </c>
      <c r="K67" s="22"/>
      <c r="L67" s="22">
        <f>VLOOKUP(shipments[[#This Row],[PID]],CHOOSE({1,2},products[PID],products[Cost_per_box]),2,0)</f>
        <v>3.85</v>
      </c>
      <c r="M67" s="22">
        <f>shipments[[#This Row],[Boxes]]*shipments[[#This Row],[cost_per_box]]</f>
        <v>3010.7000000000003</v>
      </c>
      <c r="N67" s="22">
        <f>shipments[[#This Row],[Amount]]-shipments[[#This Row],[total cost]]</f>
        <v>3237.5499999999997</v>
      </c>
    </row>
    <row r="68" spans="1:14" x14ac:dyDescent="0.35">
      <c r="A68" t="s">
        <v>99</v>
      </c>
      <c r="B68" t="s">
        <v>8039</v>
      </c>
      <c r="C68" t="s">
        <v>8014</v>
      </c>
      <c r="D68" t="s">
        <v>8038</v>
      </c>
      <c r="E68" s="1">
        <v>45265</v>
      </c>
      <c r="F68">
        <v>6864.75</v>
      </c>
      <c r="G68">
        <v>763</v>
      </c>
      <c r="H68" t="s">
        <v>7</v>
      </c>
      <c r="I68" t="str">
        <f>VLOOKUP(shipments[[#This Row],[SPID]],CHOOSE({1,2},people[[#All],[SPID]],people[[#All],[Sales_person]]),2,0)</f>
        <v>Barr Faughny</v>
      </c>
      <c r="J68">
        <f>YEAR(shipments[[#This Row],[Shipdate]])</f>
        <v>2023</v>
      </c>
      <c r="K68" s="22"/>
      <c r="L68" s="22">
        <f>VLOOKUP(shipments[[#This Row],[PID]],CHOOSE({1,2},products[PID],products[Cost_per_box]),2,0)</f>
        <v>3.85</v>
      </c>
      <c r="M68" s="22">
        <f>shipments[[#This Row],[Boxes]]*shipments[[#This Row],[cost_per_box]]</f>
        <v>2937.55</v>
      </c>
      <c r="N68" s="22">
        <f>shipments[[#This Row],[Amount]]-shipments[[#This Row],[total cost]]</f>
        <v>3927.2</v>
      </c>
    </row>
    <row r="69" spans="1:14" x14ac:dyDescent="0.35">
      <c r="A69" t="s">
        <v>100</v>
      </c>
      <c r="B69" t="s">
        <v>8039</v>
      </c>
      <c r="C69" t="s">
        <v>8014</v>
      </c>
      <c r="D69" t="s">
        <v>8037</v>
      </c>
      <c r="E69" s="1">
        <v>45345</v>
      </c>
      <c r="F69">
        <v>6405.75</v>
      </c>
      <c r="G69">
        <v>712</v>
      </c>
      <c r="H69" t="s">
        <v>7</v>
      </c>
      <c r="I69" t="str">
        <f>VLOOKUP(shipments[[#This Row],[SPID]],CHOOSE({1,2},people[[#All],[SPID]],people[[#All],[Sales_person]]),2,0)</f>
        <v>Barr Faughny</v>
      </c>
      <c r="J69">
        <f>YEAR(shipments[[#This Row],[Shipdate]])</f>
        <v>2024</v>
      </c>
      <c r="K69" s="22"/>
      <c r="L69" s="22">
        <f>VLOOKUP(shipments[[#This Row],[PID]],CHOOSE({1,2},products[PID],products[Cost_per_box]),2,0)</f>
        <v>3.85</v>
      </c>
      <c r="M69" s="22">
        <f>shipments[[#This Row],[Boxes]]*shipments[[#This Row],[cost_per_box]]</f>
        <v>2741.2000000000003</v>
      </c>
      <c r="N69" s="22">
        <f>shipments[[#This Row],[Amount]]-shipments[[#This Row],[total cost]]</f>
        <v>3664.5499999999997</v>
      </c>
    </row>
    <row r="70" spans="1:14" x14ac:dyDescent="0.35">
      <c r="A70" t="s">
        <v>101</v>
      </c>
      <c r="B70" t="s">
        <v>8039</v>
      </c>
      <c r="C70" t="s">
        <v>8015</v>
      </c>
      <c r="D70" t="s">
        <v>8036</v>
      </c>
      <c r="E70" s="1">
        <v>45562</v>
      </c>
      <c r="F70">
        <v>2270.25</v>
      </c>
      <c r="G70">
        <v>284</v>
      </c>
      <c r="H70" t="s">
        <v>26</v>
      </c>
      <c r="I70" t="str">
        <f>VLOOKUP(shipments[[#This Row],[SPID]],CHOOSE({1,2},people[[#All],[SPID]],people[[#All],[Sales_person]]),2,0)</f>
        <v>Barr Faughny</v>
      </c>
      <c r="J70">
        <f>YEAR(shipments[[#This Row],[Shipdate]])</f>
        <v>2024</v>
      </c>
      <c r="K70" s="22"/>
      <c r="L70" s="22">
        <f>VLOOKUP(shipments[[#This Row],[PID]],CHOOSE({1,2},products[PID],products[Cost_per_box]),2,0)</f>
        <v>5.72</v>
      </c>
      <c r="M70" s="22">
        <f>shipments[[#This Row],[Boxes]]*shipments[[#This Row],[cost_per_box]]</f>
        <v>1624.48</v>
      </c>
      <c r="N70" s="22">
        <f>shipments[[#This Row],[Amount]]-shipments[[#This Row],[total cost]]</f>
        <v>645.77</v>
      </c>
    </row>
    <row r="71" spans="1:14" x14ac:dyDescent="0.35">
      <c r="A71" t="s">
        <v>102</v>
      </c>
      <c r="B71" t="s">
        <v>8039</v>
      </c>
      <c r="C71" t="s">
        <v>8015</v>
      </c>
      <c r="D71" t="s">
        <v>8038</v>
      </c>
      <c r="E71" s="1">
        <v>45230</v>
      </c>
      <c r="F71">
        <v>1642.5</v>
      </c>
      <c r="G71">
        <v>183</v>
      </c>
      <c r="H71" t="s">
        <v>7</v>
      </c>
      <c r="I71" t="str">
        <f>VLOOKUP(shipments[[#This Row],[SPID]],CHOOSE({1,2},people[[#All],[SPID]],people[[#All],[Sales_person]]),2,0)</f>
        <v>Barr Faughny</v>
      </c>
      <c r="J71">
        <f>YEAR(shipments[[#This Row],[Shipdate]])</f>
        <v>2023</v>
      </c>
      <c r="K71" s="22"/>
      <c r="L71" s="22">
        <f>VLOOKUP(shipments[[#This Row],[PID]],CHOOSE({1,2},products[PID],products[Cost_per_box]),2,0)</f>
        <v>5.72</v>
      </c>
      <c r="M71" s="22">
        <f>shipments[[#This Row],[Boxes]]*shipments[[#This Row],[cost_per_box]]</f>
        <v>1046.76</v>
      </c>
      <c r="N71" s="22">
        <f>shipments[[#This Row],[Amount]]-shipments[[#This Row],[total cost]]</f>
        <v>595.74</v>
      </c>
    </row>
    <row r="72" spans="1:14" x14ac:dyDescent="0.35">
      <c r="A72" t="s">
        <v>103</v>
      </c>
      <c r="B72" t="s">
        <v>8039</v>
      </c>
      <c r="C72" t="s">
        <v>8015</v>
      </c>
      <c r="D72" t="s">
        <v>8038</v>
      </c>
      <c r="E72" s="1">
        <v>45320</v>
      </c>
      <c r="F72">
        <v>6432.75</v>
      </c>
      <c r="G72">
        <v>1073</v>
      </c>
      <c r="H72" t="s">
        <v>7</v>
      </c>
      <c r="I72" t="str">
        <f>VLOOKUP(shipments[[#This Row],[SPID]],CHOOSE({1,2},people[[#All],[SPID]],people[[#All],[Sales_person]]),2,0)</f>
        <v>Barr Faughny</v>
      </c>
      <c r="J72">
        <f>YEAR(shipments[[#This Row],[Shipdate]])</f>
        <v>2024</v>
      </c>
      <c r="K72" s="22"/>
      <c r="L72" s="22">
        <f>VLOOKUP(shipments[[#This Row],[PID]],CHOOSE({1,2},products[PID],products[Cost_per_box]),2,0)</f>
        <v>5.72</v>
      </c>
      <c r="M72" s="22">
        <f>shipments[[#This Row],[Boxes]]*shipments[[#This Row],[cost_per_box]]</f>
        <v>6137.5599999999995</v>
      </c>
      <c r="N72" s="22">
        <f>shipments[[#This Row],[Amount]]-shipments[[#This Row],[total cost]]</f>
        <v>295.19000000000051</v>
      </c>
    </row>
    <row r="73" spans="1:14" x14ac:dyDescent="0.35">
      <c r="A73" t="s">
        <v>104</v>
      </c>
      <c r="B73" t="s">
        <v>8039</v>
      </c>
      <c r="C73" t="s">
        <v>8015</v>
      </c>
      <c r="D73" t="s">
        <v>8034</v>
      </c>
      <c r="E73" s="1">
        <v>45237</v>
      </c>
      <c r="F73">
        <v>1491.75</v>
      </c>
      <c r="G73">
        <v>166</v>
      </c>
      <c r="H73" t="s">
        <v>7</v>
      </c>
      <c r="I73" t="str">
        <f>VLOOKUP(shipments[[#This Row],[SPID]],CHOOSE({1,2},people[[#All],[SPID]],people[[#All],[Sales_person]]),2,0)</f>
        <v>Barr Faughny</v>
      </c>
      <c r="J73">
        <f>YEAR(shipments[[#This Row],[Shipdate]])</f>
        <v>2023</v>
      </c>
      <c r="K73" s="22"/>
      <c r="L73" s="22">
        <f>VLOOKUP(shipments[[#This Row],[PID]],CHOOSE({1,2},products[PID],products[Cost_per_box]),2,0)</f>
        <v>5.72</v>
      </c>
      <c r="M73" s="22">
        <f>shipments[[#This Row],[Boxes]]*shipments[[#This Row],[cost_per_box]]</f>
        <v>949.52</v>
      </c>
      <c r="N73" s="22">
        <f>shipments[[#This Row],[Amount]]-shipments[[#This Row],[total cost]]</f>
        <v>542.23</v>
      </c>
    </row>
    <row r="74" spans="1:14" x14ac:dyDescent="0.35">
      <c r="A74" t="s">
        <v>105</v>
      </c>
      <c r="B74" t="s">
        <v>8039</v>
      </c>
      <c r="C74" t="s">
        <v>8015</v>
      </c>
      <c r="D74" t="s">
        <v>8038</v>
      </c>
      <c r="E74" s="1">
        <v>45274</v>
      </c>
      <c r="F74">
        <v>3458.25</v>
      </c>
      <c r="G74">
        <v>433</v>
      </c>
      <c r="H74" t="s">
        <v>7</v>
      </c>
      <c r="I74" t="str">
        <f>VLOOKUP(shipments[[#This Row],[SPID]],CHOOSE({1,2},people[[#All],[SPID]],people[[#All],[Sales_person]]),2,0)</f>
        <v>Barr Faughny</v>
      </c>
      <c r="J74">
        <f>YEAR(shipments[[#This Row],[Shipdate]])</f>
        <v>2023</v>
      </c>
      <c r="K74" s="22"/>
      <c r="L74" s="22">
        <f>VLOOKUP(shipments[[#This Row],[PID]],CHOOSE({1,2},products[PID],products[Cost_per_box]),2,0)</f>
        <v>5.72</v>
      </c>
      <c r="M74" s="22">
        <f>shipments[[#This Row],[Boxes]]*shipments[[#This Row],[cost_per_box]]</f>
        <v>2476.7599999999998</v>
      </c>
      <c r="N74" s="22">
        <f>shipments[[#This Row],[Amount]]-shipments[[#This Row],[total cost]]</f>
        <v>981.49000000000024</v>
      </c>
    </row>
    <row r="75" spans="1:14" x14ac:dyDescent="0.35">
      <c r="A75" t="s">
        <v>106</v>
      </c>
      <c r="B75" t="s">
        <v>8039</v>
      </c>
      <c r="C75" t="s">
        <v>8016</v>
      </c>
      <c r="D75" t="s">
        <v>8033</v>
      </c>
      <c r="E75" s="1">
        <v>45085</v>
      </c>
      <c r="F75">
        <v>1062</v>
      </c>
      <c r="G75">
        <v>43</v>
      </c>
      <c r="H75" t="s">
        <v>7</v>
      </c>
      <c r="I75" t="str">
        <f>VLOOKUP(shipments[[#This Row],[SPID]],CHOOSE({1,2},people[[#All],[SPID]],people[[#All],[Sales_person]]),2,0)</f>
        <v>Barr Faughny</v>
      </c>
      <c r="J75">
        <f>YEAR(shipments[[#This Row],[Shipdate]])</f>
        <v>2023</v>
      </c>
      <c r="K75" s="22"/>
      <c r="L75" s="22">
        <f>VLOOKUP(shipments[[#This Row],[PID]],CHOOSE({1,2},products[PID],products[Cost_per_box]),2,0)</f>
        <v>6.31</v>
      </c>
      <c r="M75" s="22">
        <f>shipments[[#This Row],[Boxes]]*shipments[[#This Row],[cost_per_box]]</f>
        <v>271.33</v>
      </c>
      <c r="N75" s="22">
        <f>shipments[[#This Row],[Amount]]-shipments[[#This Row],[total cost]]</f>
        <v>790.67000000000007</v>
      </c>
    </row>
    <row r="76" spans="1:14" x14ac:dyDescent="0.35">
      <c r="A76" t="s">
        <v>107</v>
      </c>
      <c r="B76" t="s">
        <v>8039</v>
      </c>
      <c r="C76" t="s">
        <v>8016</v>
      </c>
      <c r="D76" t="s">
        <v>8036</v>
      </c>
      <c r="E76" s="1">
        <v>45253</v>
      </c>
      <c r="F76">
        <v>1012.5</v>
      </c>
      <c r="G76">
        <v>41</v>
      </c>
      <c r="H76" t="s">
        <v>7</v>
      </c>
      <c r="I76" t="str">
        <f>VLOOKUP(shipments[[#This Row],[SPID]],CHOOSE({1,2},people[[#All],[SPID]],people[[#All],[Sales_person]]),2,0)</f>
        <v>Barr Faughny</v>
      </c>
      <c r="J76">
        <f>YEAR(shipments[[#This Row],[Shipdate]])</f>
        <v>2023</v>
      </c>
      <c r="K76" s="22"/>
      <c r="L76" s="22">
        <f>VLOOKUP(shipments[[#This Row],[PID]],CHOOSE({1,2},products[PID],products[Cost_per_box]),2,0)</f>
        <v>6.31</v>
      </c>
      <c r="M76" s="22">
        <f>shipments[[#This Row],[Boxes]]*shipments[[#This Row],[cost_per_box]]</f>
        <v>258.70999999999998</v>
      </c>
      <c r="N76" s="22">
        <f>shipments[[#This Row],[Amount]]-shipments[[#This Row],[total cost]]</f>
        <v>753.79</v>
      </c>
    </row>
    <row r="77" spans="1:14" x14ac:dyDescent="0.35">
      <c r="A77" t="s">
        <v>108</v>
      </c>
      <c r="B77" t="s">
        <v>8039</v>
      </c>
      <c r="C77" t="s">
        <v>8016</v>
      </c>
      <c r="D77" t="s">
        <v>8033</v>
      </c>
      <c r="E77" s="1">
        <v>45148</v>
      </c>
      <c r="F77">
        <v>4853.25</v>
      </c>
      <c r="G77">
        <v>203</v>
      </c>
      <c r="H77" t="s">
        <v>7</v>
      </c>
      <c r="I77" t="str">
        <f>VLOOKUP(shipments[[#This Row],[SPID]],CHOOSE({1,2},people[[#All],[SPID]],people[[#All],[Sales_person]]),2,0)</f>
        <v>Barr Faughny</v>
      </c>
      <c r="J77">
        <f>YEAR(shipments[[#This Row],[Shipdate]])</f>
        <v>2023</v>
      </c>
      <c r="K77" s="22"/>
      <c r="L77" s="22">
        <f>VLOOKUP(shipments[[#This Row],[PID]],CHOOSE({1,2},products[PID],products[Cost_per_box]),2,0)</f>
        <v>6.31</v>
      </c>
      <c r="M77" s="22">
        <f>shipments[[#This Row],[Boxes]]*shipments[[#This Row],[cost_per_box]]</f>
        <v>1280.9299999999998</v>
      </c>
      <c r="N77" s="22">
        <f>shipments[[#This Row],[Amount]]-shipments[[#This Row],[total cost]]</f>
        <v>3572.32</v>
      </c>
    </row>
    <row r="78" spans="1:14" x14ac:dyDescent="0.35">
      <c r="A78" t="s">
        <v>109</v>
      </c>
      <c r="B78" t="s">
        <v>8039</v>
      </c>
      <c r="C78" t="s">
        <v>8017</v>
      </c>
      <c r="D78" t="s">
        <v>8037</v>
      </c>
      <c r="E78" s="1">
        <v>45008</v>
      </c>
      <c r="F78">
        <v>5357.25</v>
      </c>
      <c r="G78">
        <v>215</v>
      </c>
      <c r="H78" t="s">
        <v>7</v>
      </c>
      <c r="I78" t="str">
        <f>VLOOKUP(shipments[[#This Row],[SPID]],CHOOSE({1,2},people[[#All],[SPID]],people[[#All],[Sales_person]]),2,0)</f>
        <v>Barr Faughny</v>
      </c>
      <c r="J78">
        <f>YEAR(shipments[[#This Row],[Shipdate]])</f>
        <v>2023</v>
      </c>
      <c r="K78" s="22"/>
      <c r="L78" s="22">
        <f>VLOOKUP(shipments[[#This Row],[PID]],CHOOSE({1,2},products[PID],products[Cost_per_box]),2,0)</f>
        <v>9.94</v>
      </c>
      <c r="M78" s="22">
        <f>shipments[[#This Row],[Boxes]]*shipments[[#This Row],[cost_per_box]]</f>
        <v>2137.1</v>
      </c>
      <c r="N78" s="22">
        <f>shipments[[#This Row],[Amount]]-shipments[[#This Row],[total cost]]</f>
        <v>3220.15</v>
      </c>
    </row>
    <row r="79" spans="1:14" x14ac:dyDescent="0.35">
      <c r="A79" t="s">
        <v>110</v>
      </c>
      <c r="B79" t="s">
        <v>8039</v>
      </c>
      <c r="C79" t="s">
        <v>8017</v>
      </c>
      <c r="D79" t="s">
        <v>8038</v>
      </c>
      <c r="E79" s="1">
        <v>45278</v>
      </c>
      <c r="F79">
        <v>5301</v>
      </c>
      <c r="G79">
        <v>213</v>
      </c>
      <c r="H79" t="s">
        <v>7</v>
      </c>
      <c r="I79" t="str">
        <f>VLOOKUP(shipments[[#This Row],[SPID]],CHOOSE({1,2},people[[#All],[SPID]],people[[#All],[Sales_person]]),2,0)</f>
        <v>Barr Faughny</v>
      </c>
      <c r="J79">
        <f>YEAR(shipments[[#This Row],[Shipdate]])</f>
        <v>2023</v>
      </c>
      <c r="K79" s="22"/>
      <c r="L79" s="22">
        <f>VLOOKUP(shipments[[#This Row],[PID]],CHOOSE({1,2},products[PID],products[Cost_per_box]),2,0)</f>
        <v>9.94</v>
      </c>
      <c r="M79" s="22">
        <f>shipments[[#This Row],[Boxes]]*shipments[[#This Row],[cost_per_box]]</f>
        <v>2117.2199999999998</v>
      </c>
      <c r="N79" s="22">
        <f>shipments[[#This Row],[Amount]]-shipments[[#This Row],[total cost]]</f>
        <v>3183.78</v>
      </c>
    </row>
    <row r="80" spans="1:14" x14ac:dyDescent="0.35">
      <c r="A80" t="s">
        <v>111</v>
      </c>
      <c r="B80" t="s">
        <v>8039</v>
      </c>
      <c r="C80" t="s">
        <v>8017</v>
      </c>
      <c r="D80" t="s">
        <v>8033</v>
      </c>
      <c r="E80" s="1">
        <v>44952</v>
      </c>
      <c r="F80">
        <v>5692.5</v>
      </c>
      <c r="G80">
        <v>204</v>
      </c>
      <c r="H80" t="s">
        <v>7</v>
      </c>
      <c r="I80" t="str">
        <f>VLOOKUP(shipments[[#This Row],[SPID]],CHOOSE({1,2},people[[#All],[SPID]],people[[#All],[Sales_person]]),2,0)</f>
        <v>Barr Faughny</v>
      </c>
      <c r="J80">
        <f>YEAR(shipments[[#This Row],[Shipdate]])</f>
        <v>2023</v>
      </c>
      <c r="K80" s="22"/>
      <c r="L80" s="22">
        <f>VLOOKUP(shipments[[#This Row],[PID]],CHOOSE({1,2},products[PID],products[Cost_per_box]),2,0)</f>
        <v>9.94</v>
      </c>
      <c r="M80" s="22">
        <f>shipments[[#This Row],[Boxes]]*shipments[[#This Row],[cost_per_box]]</f>
        <v>2027.76</v>
      </c>
      <c r="N80" s="22">
        <f>shipments[[#This Row],[Amount]]-shipments[[#This Row],[total cost]]</f>
        <v>3664.74</v>
      </c>
    </row>
    <row r="81" spans="1:14" x14ac:dyDescent="0.35">
      <c r="A81" t="s">
        <v>112</v>
      </c>
      <c r="B81" t="s">
        <v>8039</v>
      </c>
      <c r="C81" t="s">
        <v>8017</v>
      </c>
      <c r="D81" t="s">
        <v>8037</v>
      </c>
      <c r="E81" s="1">
        <v>45481</v>
      </c>
      <c r="F81">
        <v>5841</v>
      </c>
      <c r="G81">
        <v>234</v>
      </c>
      <c r="H81" t="s">
        <v>18</v>
      </c>
      <c r="I81" t="str">
        <f>VLOOKUP(shipments[[#This Row],[SPID]],CHOOSE({1,2},people[[#All],[SPID]],people[[#All],[Sales_person]]),2,0)</f>
        <v>Barr Faughny</v>
      </c>
      <c r="J81">
        <f>YEAR(shipments[[#This Row],[Shipdate]])</f>
        <v>2024</v>
      </c>
      <c r="K81" s="22"/>
      <c r="L81" s="22">
        <f>VLOOKUP(shipments[[#This Row],[PID]],CHOOSE({1,2},products[PID],products[Cost_per_box]),2,0)</f>
        <v>9.94</v>
      </c>
      <c r="M81" s="22">
        <f>shipments[[#This Row],[Boxes]]*shipments[[#This Row],[cost_per_box]]</f>
        <v>2325.96</v>
      </c>
      <c r="N81" s="22">
        <f>shipments[[#This Row],[Amount]]-shipments[[#This Row],[total cost]]</f>
        <v>3515.04</v>
      </c>
    </row>
    <row r="82" spans="1:14" x14ac:dyDescent="0.35">
      <c r="A82" t="s">
        <v>113</v>
      </c>
      <c r="B82" t="s">
        <v>8039</v>
      </c>
      <c r="C82" t="s">
        <v>8018</v>
      </c>
      <c r="D82" t="s">
        <v>8038</v>
      </c>
      <c r="E82" s="1">
        <v>45562</v>
      </c>
      <c r="F82">
        <v>20072.25</v>
      </c>
      <c r="G82">
        <v>1057</v>
      </c>
      <c r="H82" t="s">
        <v>26</v>
      </c>
      <c r="I82" t="str">
        <f>VLOOKUP(shipments[[#This Row],[SPID]],CHOOSE({1,2},people[[#All],[SPID]],people[[#All],[Sales_person]]),2,0)</f>
        <v>Barr Faughny</v>
      </c>
      <c r="J82">
        <f>YEAR(shipments[[#This Row],[Shipdate]])</f>
        <v>2024</v>
      </c>
      <c r="K82" s="22"/>
      <c r="L82" s="22">
        <f>VLOOKUP(shipments[[#This Row],[PID]],CHOOSE({1,2},products[PID],products[Cost_per_box]),2,0)</f>
        <v>7.73</v>
      </c>
      <c r="M82" s="22">
        <f>shipments[[#This Row],[Boxes]]*shipments[[#This Row],[cost_per_box]]</f>
        <v>8170.6100000000006</v>
      </c>
      <c r="N82" s="22">
        <f>shipments[[#This Row],[Amount]]-shipments[[#This Row],[total cost]]</f>
        <v>11901.64</v>
      </c>
    </row>
    <row r="83" spans="1:14" x14ac:dyDescent="0.35">
      <c r="A83" t="s">
        <v>114</v>
      </c>
      <c r="B83" t="s">
        <v>8039</v>
      </c>
      <c r="C83" t="s">
        <v>8019</v>
      </c>
      <c r="D83" t="s">
        <v>8038</v>
      </c>
      <c r="E83" s="1">
        <v>45135</v>
      </c>
      <c r="F83">
        <v>2002.5</v>
      </c>
      <c r="G83">
        <v>88</v>
      </c>
      <c r="H83" t="s">
        <v>7</v>
      </c>
      <c r="I83" t="str">
        <f>VLOOKUP(shipments[[#This Row],[SPID]],CHOOSE({1,2},people[[#All],[SPID]],people[[#All],[Sales_person]]),2,0)</f>
        <v>Barr Faughny</v>
      </c>
      <c r="J83">
        <f>YEAR(shipments[[#This Row],[Shipdate]])</f>
        <v>2023</v>
      </c>
      <c r="K83" s="22"/>
      <c r="L83" s="22">
        <f>VLOOKUP(shipments[[#This Row],[PID]],CHOOSE({1,2},products[PID],products[Cost_per_box]),2,0)</f>
        <v>3.68</v>
      </c>
      <c r="M83" s="22">
        <f>shipments[[#This Row],[Boxes]]*shipments[[#This Row],[cost_per_box]]</f>
        <v>323.84000000000003</v>
      </c>
      <c r="N83" s="22">
        <f>shipments[[#This Row],[Amount]]-shipments[[#This Row],[total cost]]</f>
        <v>1678.6599999999999</v>
      </c>
    </row>
    <row r="84" spans="1:14" x14ac:dyDescent="0.35">
      <c r="A84" t="s">
        <v>115</v>
      </c>
      <c r="B84" t="s">
        <v>8039</v>
      </c>
      <c r="C84" t="s">
        <v>8020</v>
      </c>
      <c r="D84" t="s">
        <v>8038</v>
      </c>
      <c r="E84" s="1">
        <v>45063</v>
      </c>
      <c r="F84">
        <v>920.25</v>
      </c>
      <c r="G84">
        <v>66</v>
      </c>
      <c r="H84" t="s">
        <v>7</v>
      </c>
      <c r="I84" t="str">
        <f>VLOOKUP(shipments[[#This Row],[SPID]],CHOOSE({1,2},people[[#All],[SPID]],people[[#All],[Sales_person]]),2,0)</f>
        <v>Barr Faughny</v>
      </c>
      <c r="J84">
        <f>YEAR(shipments[[#This Row],[Shipdate]])</f>
        <v>2023</v>
      </c>
      <c r="K84" s="22"/>
      <c r="L84" s="22">
        <f>VLOOKUP(shipments[[#This Row],[PID]],CHOOSE({1,2},products[PID],products[Cost_per_box]),2,0)</f>
        <v>8.2200000000000006</v>
      </c>
      <c r="M84" s="22">
        <f>shipments[[#This Row],[Boxes]]*shipments[[#This Row],[cost_per_box]]</f>
        <v>542.5200000000001</v>
      </c>
      <c r="N84" s="22">
        <f>shipments[[#This Row],[Amount]]-shipments[[#This Row],[total cost]]</f>
        <v>377.7299999999999</v>
      </c>
    </row>
    <row r="85" spans="1:14" x14ac:dyDescent="0.35">
      <c r="A85" t="s">
        <v>116</v>
      </c>
      <c r="B85" t="s">
        <v>8039</v>
      </c>
      <c r="C85" t="s">
        <v>8020</v>
      </c>
      <c r="D85" t="s">
        <v>8035</v>
      </c>
      <c r="E85" s="1">
        <v>45548</v>
      </c>
      <c r="F85">
        <v>11027.25</v>
      </c>
      <c r="G85">
        <v>690</v>
      </c>
      <c r="H85" t="s">
        <v>26</v>
      </c>
      <c r="I85" t="str">
        <f>VLOOKUP(shipments[[#This Row],[SPID]],CHOOSE({1,2},people[[#All],[SPID]],people[[#All],[Sales_person]]),2,0)</f>
        <v>Barr Faughny</v>
      </c>
      <c r="J85">
        <f>YEAR(shipments[[#This Row],[Shipdate]])</f>
        <v>2024</v>
      </c>
      <c r="K85" s="22"/>
      <c r="L85" s="22">
        <f>VLOOKUP(shipments[[#This Row],[PID]],CHOOSE({1,2},products[PID],products[Cost_per_box]),2,0)</f>
        <v>8.2200000000000006</v>
      </c>
      <c r="M85" s="22">
        <f>shipments[[#This Row],[Boxes]]*shipments[[#This Row],[cost_per_box]]</f>
        <v>5671.8</v>
      </c>
      <c r="N85" s="22">
        <f>shipments[[#This Row],[Amount]]-shipments[[#This Row],[total cost]]</f>
        <v>5355.45</v>
      </c>
    </row>
    <row r="86" spans="1:14" x14ac:dyDescent="0.35">
      <c r="A86" t="s">
        <v>117</v>
      </c>
      <c r="B86" t="s">
        <v>8039</v>
      </c>
      <c r="C86" t="s">
        <v>8020</v>
      </c>
      <c r="D86" t="s">
        <v>8036</v>
      </c>
      <c r="E86" s="1">
        <v>45264</v>
      </c>
      <c r="F86">
        <v>675</v>
      </c>
      <c r="G86">
        <v>57</v>
      </c>
      <c r="H86" t="s">
        <v>40</v>
      </c>
      <c r="I86" t="str">
        <f>VLOOKUP(shipments[[#This Row],[SPID]],CHOOSE({1,2},people[[#All],[SPID]],people[[#All],[Sales_person]]),2,0)</f>
        <v>Barr Faughny</v>
      </c>
      <c r="J86">
        <f>YEAR(shipments[[#This Row],[Shipdate]])</f>
        <v>2023</v>
      </c>
      <c r="K86" s="22"/>
      <c r="L86" s="22">
        <f>VLOOKUP(shipments[[#This Row],[PID]],CHOOSE({1,2},products[PID],products[Cost_per_box]),2,0)</f>
        <v>8.2200000000000006</v>
      </c>
      <c r="M86" s="22">
        <f>shipments[[#This Row],[Boxes]]*shipments[[#This Row],[cost_per_box]]</f>
        <v>468.54</v>
      </c>
      <c r="N86" s="22">
        <f>shipments[[#This Row],[Amount]]-shipments[[#This Row],[total cost]]</f>
        <v>206.45999999999998</v>
      </c>
    </row>
    <row r="87" spans="1:14" x14ac:dyDescent="0.35">
      <c r="A87" t="s">
        <v>118</v>
      </c>
      <c r="B87" t="s">
        <v>8039</v>
      </c>
      <c r="C87" t="s">
        <v>8021</v>
      </c>
      <c r="D87" t="s">
        <v>8038</v>
      </c>
      <c r="E87" s="1">
        <v>45135</v>
      </c>
      <c r="F87">
        <v>780.75</v>
      </c>
      <c r="G87">
        <v>42</v>
      </c>
      <c r="H87" t="s">
        <v>7</v>
      </c>
      <c r="I87" t="str">
        <f>VLOOKUP(shipments[[#This Row],[SPID]],CHOOSE({1,2},people[[#All],[SPID]],people[[#All],[Sales_person]]),2,0)</f>
        <v>Barr Faughny</v>
      </c>
      <c r="J87">
        <f>YEAR(shipments[[#This Row],[Shipdate]])</f>
        <v>2023</v>
      </c>
      <c r="K87" s="22"/>
      <c r="L87" s="22">
        <f>VLOOKUP(shipments[[#This Row],[PID]],CHOOSE({1,2},products[PID],products[Cost_per_box]),2,0)</f>
        <v>10.23</v>
      </c>
      <c r="M87" s="22">
        <f>shipments[[#This Row],[Boxes]]*shipments[[#This Row],[cost_per_box]]</f>
        <v>429.66</v>
      </c>
      <c r="N87" s="22">
        <f>shipments[[#This Row],[Amount]]-shipments[[#This Row],[total cost]]</f>
        <v>351.09</v>
      </c>
    </row>
    <row r="88" spans="1:14" x14ac:dyDescent="0.35">
      <c r="A88" t="s">
        <v>120</v>
      </c>
      <c r="B88" t="s">
        <v>8039</v>
      </c>
      <c r="C88" t="s">
        <v>8022</v>
      </c>
      <c r="D88" t="s">
        <v>8037</v>
      </c>
      <c r="E88" s="1">
        <v>45390</v>
      </c>
      <c r="F88">
        <v>10606.5</v>
      </c>
      <c r="G88">
        <v>624</v>
      </c>
      <c r="H88" t="s">
        <v>7</v>
      </c>
      <c r="I88" t="str">
        <f>VLOOKUP(shipments[[#This Row],[SPID]],CHOOSE({1,2},people[[#All],[SPID]],people[[#All],[Sales_person]]),2,0)</f>
        <v>Barr Faughny</v>
      </c>
      <c r="J88">
        <f>YEAR(shipments[[#This Row],[Shipdate]])</f>
        <v>2024</v>
      </c>
      <c r="K88" s="22"/>
      <c r="L88" s="22">
        <f>VLOOKUP(shipments[[#This Row],[PID]],CHOOSE({1,2},products[PID],products[Cost_per_box]),2,0)</f>
        <v>4.74</v>
      </c>
      <c r="M88" s="22">
        <f>shipments[[#This Row],[Boxes]]*shipments[[#This Row],[cost_per_box]]</f>
        <v>2957.76</v>
      </c>
      <c r="N88" s="22">
        <f>shipments[[#This Row],[Amount]]-shipments[[#This Row],[total cost]]</f>
        <v>7648.74</v>
      </c>
    </row>
    <row r="89" spans="1:14" x14ac:dyDescent="0.35">
      <c r="A89" t="s">
        <v>121</v>
      </c>
      <c r="B89" t="s">
        <v>8039</v>
      </c>
      <c r="C89" t="s">
        <v>8022</v>
      </c>
      <c r="D89" t="s">
        <v>8033</v>
      </c>
      <c r="E89" s="1">
        <v>45324</v>
      </c>
      <c r="F89">
        <v>249.75</v>
      </c>
      <c r="G89">
        <v>20</v>
      </c>
      <c r="H89" t="s">
        <v>7</v>
      </c>
      <c r="I89" t="str">
        <f>VLOOKUP(shipments[[#This Row],[SPID]],CHOOSE({1,2},people[[#All],[SPID]],people[[#All],[Sales_person]]),2,0)</f>
        <v>Barr Faughny</v>
      </c>
      <c r="J89">
        <f>YEAR(shipments[[#This Row],[Shipdate]])</f>
        <v>2024</v>
      </c>
      <c r="K89" s="22"/>
      <c r="L89" s="22">
        <f>VLOOKUP(shipments[[#This Row],[PID]],CHOOSE({1,2},products[PID],products[Cost_per_box]),2,0)</f>
        <v>4.74</v>
      </c>
      <c r="M89" s="22">
        <f>shipments[[#This Row],[Boxes]]*shipments[[#This Row],[cost_per_box]]</f>
        <v>94.800000000000011</v>
      </c>
      <c r="N89" s="22">
        <f>shipments[[#This Row],[Amount]]-shipments[[#This Row],[total cost]]</f>
        <v>154.94999999999999</v>
      </c>
    </row>
    <row r="90" spans="1:14" x14ac:dyDescent="0.35">
      <c r="A90" t="s">
        <v>122</v>
      </c>
      <c r="B90" t="s">
        <v>8039</v>
      </c>
      <c r="C90" t="s">
        <v>8022</v>
      </c>
      <c r="D90" t="s">
        <v>8033</v>
      </c>
      <c r="E90" s="1">
        <v>45176</v>
      </c>
      <c r="F90">
        <v>4513.5</v>
      </c>
      <c r="G90">
        <v>301</v>
      </c>
      <c r="H90" t="s">
        <v>7</v>
      </c>
      <c r="I90" t="str">
        <f>VLOOKUP(shipments[[#This Row],[SPID]],CHOOSE({1,2},people[[#All],[SPID]],people[[#All],[Sales_person]]),2,0)</f>
        <v>Barr Faughny</v>
      </c>
      <c r="J90">
        <f>YEAR(shipments[[#This Row],[Shipdate]])</f>
        <v>2023</v>
      </c>
      <c r="K90" s="22"/>
      <c r="L90" s="22">
        <f>VLOOKUP(shipments[[#This Row],[PID]],CHOOSE({1,2},products[PID],products[Cost_per_box]),2,0)</f>
        <v>4.74</v>
      </c>
      <c r="M90" s="22">
        <f>shipments[[#This Row],[Boxes]]*shipments[[#This Row],[cost_per_box]]</f>
        <v>1426.74</v>
      </c>
      <c r="N90" s="22">
        <f>shipments[[#This Row],[Amount]]-shipments[[#This Row],[total cost]]</f>
        <v>3086.76</v>
      </c>
    </row>
    <row r="91" spans="1:14" x14ac:dyDescent="0.35">
      <c r="A91" t="s">
        <v>123</v>
      </c>
      <c r="B91" t="s">
        <v>8039</v>
      </c>
      <c r="C91" t="s">
        <v>8023</v>
      </c>
      <c r="D91" t="s">
        <v>8033</v>
      </c>
      <c r="E91" s="1">
        <v>44930</v>
      </c>
      <c r="F91">
        <v>875.25</v>
      </c>
      <c r="G91">
        <v>88</v>
      </c>
      <c r="H91" t="s">
        <v>7</v>
      </c>
      <c r="I91" t="str">
        <f>VLOOKUP(shipments[[#This Row],[SPID]],CHOOSE({1,2},people[[#All],[SPID]],people[[#All],[Sales_person]]),2,0)</f>
        <v>Barr Faughny</v>
      </c>
      <c r="J91">
        <f>YEAR(shipments[[#This Row],[Shipdate]])</f>
        <v>2023</v>
      </c>
      <c r="K91" s="22"/>
      <c r="L91" s="22">
        <f>VLOOKUP(shipments[[#This Row],[PID]],CHOOSE({1,2},products[PID],products[Cost_per_box]),2,0)</f>
        <v>10.51</v>
      </c>
      <c r="M91" s="22">
        <f>shipments[[#This Row],[Boxes]]*shipments[[#This Row],[cost_per_box]]</f>
        <v>924.88</v>
      </c>
      <c r="N91" s="22">
        <f>shipments[[#This Row],[Amount]]-shipments[[#This Row],[total cost]]</f>
        <v>-49.629999999999995</v>
      </c>
    </row>
    <row r="92" spans="1:14" x14ac:dyDescent="0.35">
      <c r="A92" t="s">
        <v>124</v>
      </c>
      <c r="B92" t="s">
        <v>8039</v>
      </c>
      <c r="C92" t="s">
        <v>8023</v>
      </c>
      <c r="D92" t="s">
        <v>8036</v>
      </c>
      <c r="E92" s="1">
        <v>45562</v>
      </c>
      <c r="F92">
        <v>7434</v>
      </c>
      <c r="G92">
        <v>1239</v>
      </c>
      <c r="H92" t="s">
        <v>40</v>
      </c>
      <c r="I92" t="str">
        <f>VLOOKUP(shipments[[#This Row],[SPID]],CHOOSE({1,2},people[[#All],[SPID]],people[[#All],[Sales_person]]),2,0)</f>
        <v>Barr Faughny</v>
      </c>
      <c r="J92">
        <f>YEAR(shipments[[#This Row],[Shipdate]])</f>
        <v>2024</v>
      </c>
      <c r="K92" s="22"/>
      <c r="L92" s="22">
        <f>VLOOKUP(shipments[[#This Row],[PID]],CHOOSE({1,2},products[PID],products[Cost_per_box]),2,0)</f>
        <v>10.51</v>
      </c>
      <c r="M92" s="22">
        <f>shipments[[#This Row],[Boxes]]*shipments[[#This Row],[cost_per_box]]</f>
        <v>13021.89</v>
      </c>
      <c r="N92" s="22">
        <f>shipments[[#This Row],[Amount]]-shipments[[#This Row],[total cost]]</f>
        <v>-5587.8899999999994</v>
      </c>
    </row>
    <row r="93" spans="1:14" x14ac:dyDescent="0.35">
      <c r="A93" t="s">
        <v>125</v>
      </c>
      <c r="B93" t="s">
        <v>8039</v>
      </c>
      <c r="C93" t="s">
        <v>8023</v>
      </c>
      <c r="D93" t="s">
        <v>8037</v>
      </c>
      <c r="E93" s="1">
        <v>45238</v>
      </c>
      <c r="F93">
        <v>4065.75</v>
      </c>
      <c r="G93">
        <v>407</v>
      </c>
      <c r="H93" t="s">
        <v>7</v>
      </c>
      <c r="I93" t="str">
        <f>VLOOKUP(shipments[[#This Row],[SPID]],CHOOSE({1,2},people[[#All],[SPID]],people[[#All],[Sales_person]]),2,0)</f>
        <v>Barr Faughny</v>
      </c>
      <c r="J93">
        <f>YEAR(shipments[[#This Row],[Shipdate]])</f>
        <v>2023</v>
      </c>
      <c r="K93" s="22"/>
      <c r="L93" s="22">
        <f>VLOOKUP(shipments[[#This Row],[PID]],CHOOSE({1,2},products[PID],products[Cost_per_box]),2,0)</f>
        <v>10.51</v>
      </c>
      <c r="M93" s="22">
        <f>shipments[[#This Row],[Boxes]]*shipments[[#This Row],[cost_per_box]]</f>
        <v>4277.57</v>
      </c>
      <c r="N93" s="22">
        <f>shipments[[#This Row],[Amount]]-shipments[[#This Row],[total cost]]</f>
        <v>-211.81999999999971</v>
      </c>
    </row>
    <row r="94" spans="1:14" x14ac:dyDescent="0.35">
      <c r="A94" t="s">
        <v>126</v>
      </c>
      <c r="B94" t="s">
        <v>8039</v>
      </c>
      <c r="C94" t="s">
        <v>8023</v>
      </c>
      <c r="D94" t="s">
        <v>8038</v>
      </c>
      <c r="E94" s="1">
        <v>45149</v>
      </c>
      <c r="F94">
        <v>7517.25</v>
      </c>
      <c r="G94">
        <v>1074</v>
      </c>
      <c r="H94" t="s">
        <v>7</v>
      </c>
      <c r="I94" t="str">
        <f>VLOOKUP(shipments[[#This Row],[SPID]],CHOOSE({1,2},people[[#All],[SPID]],people[[#All],[Sales_person]]),2,0)</f>
        <v>Barr Faughny</v>
      </c>
      <c r="J94">
        <f>YEAR(shipments[[#This Row],[Shipdate]])</f>
        <v>2023</v>
      </c>
      <c r="K94" s="22"/>
      <c r="L94" s="22">
        <f>VLOOKUP(shipments[[#This Row],[PID]],CHOOSE({1,2},products[PID],products[Cost_per_box]),2,0)</f>
        <v>10.51</v>
      </c>
      <c r="M94" s="22">
        <f>shipments[[#This Row],[Boxes]]*shipments[[#This Row],[cost_per_box]]</f>
        <v>11287.74</v>
      </c>
      <c r="N94" s="22">
        <f>shipments[[#This Row],[Amount]]-shipments[[#This Row],[total cost]]</f>
        <v>-3770.49</v>
      </c>
    </row>
    <row r="95" spans="1:14" x14ac:dyDescent="0.35">
      <c r="A95" t="s">
        <v>127</v>
      </c>
      <c r="B95" t="s">
        <v>8039</v>
      </c>
      <c r="C95" t="s">
        <v>8023</v>
      </c>
      <c r="D95" t="s">
        <v>8034</v>
      </c>
      <c r="E95" s="1">
        <v>45308</v>
      </c>
      <c r="F95">
        <v>4214.25</v>
      </c>
      <c r="G95">
        <v>527</v>
      </c>
      <c r="H95" t="s">
        <v>7</v>
      </c>
      <c r="I95" t="str">
        <f>VLOOKUP(shipments[[#This Row],[SPID]],CHOOSE({1,2},people[[#All],[SPID]],people[[#All],[Sales_person]]),2,0)</f>
        <v>Barr Faughny</v>
      </c>
      <c r="J95">
        <f>YEAR(shipments[[#This Row],[Shipdate]])</f>
        <v>2024</v>
      </c>
      <c r="K95" s="22"/>
      <c r="L95" s="22">
        <f>VLOOKUP(shipments[[#This Row],[PID]],CHOOSE({1,2},products[PID],products[Cost_per_box]),2,0)</f>
        <v>10.51</v>
      </c>
      <c r="M95" s="22">
        <f>shipments[[#This Row],[Boxes]]*shipments[[#This Row],[cost_per_box]]</f>
        <v>5538.7699999999995</v>
      </c>
      <c r="N95" s="22">
        <f>shipments[[#This Row],[Amount]]-shipments[[#This Row],[total cost]]</f>
        <v>-1324.5199999999995</v>
      </c>
    </row>
    <row r="96" spans="1:14" x14ac:dyDescent="0.35">
      <c r="A96" t="s">
        <v>128</v>
      </c>
      <c r="B96" t="s">
        <v>8039</v>
      </c>
      <c r="C96" t="s">
        <v>8024</v>
      </c>
      <c r="D96" t="s">
        <v>8037</v>
      </c>
      <c r="E96" s="1">
        <v>45063</v>
      </c>
      <c r="F96">
        <v>6205.5</v>
      </c>
      <c r="G96">
        <v>388</v>
      </c>
      <c r="H96" t="s">
        <v>7</v>
      </c>
      <c r="I96" t="str">
        <f>VLOOKUP(shipments[[#This Row],[SPID]],CHOOSE({1,2},people[[#All],[SPID]],people[[#All],[Sales_person]]),2,0)</f>
        <v>Barr Faughny</v>
      </c>
      <c r="J96">
        <f>YEAR(shipments[[#This Row],[Shipdate]])</f>
        <v>2023</v>
      </c>
      <c r="K96" s="22"/>
      <c r="L96" s="22">
        <f>VLOOKUP(shipments[[#This Row],[PID]],CHOOSE({1,2},products[PID],products[Cost_per_box]),2,0)</f>
        <v>6.43</v>
      </c>
      <c r="M96" s="22">
        <f>shipments[[#This Row],[Boxes]]*shipments[[#This Row],[cost_per_box]]</f>
        <v>2494.8399999999997</v>
      </c>
      <c r="N96" s="22">
        <f>shipments[[#This Row],[Amount]]-shipments[[#This Row],[total cost]]</f>
        <v>3710.6600000000003</v>
      </c>
    </row>
    <row r="97" spans="1:14" x14ac:dyDescent="0.35">
      <c r="A97" t="s">
        <v>129</v>
      </c>
      <c r="B97" t="s">
        <v>8039</v>
      </c>
      <c r="C97" t="s">
        <v>8024</v>
      </c>
      <c r="D97" t="s">
        <v>8038</v>
      </c>
      <c r="E97" s="1">
        <v>45085</v>
      </c>
      <c r="F97">
        <v>6439.5</v>
      </c>
      <c r="G97">
        <v>430</v>
      </c>
      <c r="H97" t="s">
        <v>7</v>
      </c>
      <c r="I97" t="str">
        <f>VLOOKUP(shipments[[#This Row],[SPID]],CHOOSE({1,2},people[[#All],[SPID]],people[[#All],[Sales_person]]),2,0)</f>
        <v>Barr Faughny</v>
      </c>
      <c r="J97">
        <f>YEAR(shipments[[#This Row],[Shipdate]])</f>
        <v>2023</v>
      </c>
      <c r="K97" s="22"/>
      <c r="L97" s="22">
        <f>VLOOKUP(shipments[[#This Row],[PID]],CHOOSE({1,2},products[PID],products[Cost_per_box]),2,0)</f>
        <v>6.43</v>
      </c>
      <c r="M97" s="22">
        <f>shipments[[#This Row],[Boxes]]*shipments[[#This Row],[cost_per_box]]</f>
        <v>2764.9</v>
      </c>
      <c r="N97" s="22">
        <f>shipments[[#This Row],[Amount]]-shipments[[#This Row],[total cost]]</f>
        <v>3674.6</v>
      </c>
    </row>
    <row r="98" spans="1:14" x14ac:dyDescent="0.35">
      <c r="A98" t="s">
        <v>130</v>
      </c>
      <c r="B98" t="s">
        <v>8039</v>
      </c>
      <c r="C98" t="s">
        <v>8024</v>
      </c>
      <c r="D98" t="s">
        <v>8038</v>
      </c>
      <c r="E98" s="1">
        <v>45342</v>
      </c>
      <c r="F98">
        <v>10122.75</v>
      </c>
      <c r="G98">
        <v>563</v>
      </c>
      <c r="H98" t="s">
        <v>7</v>
      </c>
      <c r="I98" t="str">
        <f>VLOOKUP(shipments[[#This Row],[SPID]],CHOOSE({1,2},people[[#All],[SPID]],people[[#All],[Sales_person]]),2,0)</f>
        <v>Barr Faughny</v>
      </c>
      <c r="J98">
        <f>YEAR(shipments[[#This Row],[Shipdate]])</f>
        <v>2024</v>
      </c>
      <c r="K98" s="22"/>
      <c r="L98" s="22">
        <f>VLOOKUP(shipments[[#This Row],[PID]],CHOOSE({1,2},products[PID],products[Cost_per_box]),2,0)</f>
        <v>6.43</v>
      </c>
      <c r="M98" s="22">
        <f>shipments[[#This Row],[Boxes]]*shipments[[#This Row],[cost_per_box]]</f>
        <v>3620.0899999999997</v>
      </c>
      <c r="N98" s="22">
        <f>shipments[[#This Row],[Amount]]-shipments[[#This Row],[total cost]]</f>
        <v>6502.66</v>
      </c>
    </row>
    <row r="99" spans="1:14" x14ac:dyDescent="0.35">
      <c r="A99" t="s">
        <v>131</v>
      </c>
      <c r="B99" t="s">
        <v>8039</v>
      </c>
      <c r="C99" t="s">
        <v>8025</v>
      </c>
      <c r="D99" t="s">
        <v>8034</v>
      </c>
      <c r="E99" s="1">
        <v>45133</v>
      </c>
      <c r="F99">
        <v>8178.75</v>
      </c>
      <c r="G99">
        <v>482</v>
      </c>
      <c r="H99" t="s">
        <v>7</v>
      </c>
      <c r="I99" t="str">
        <f>VLOOKUP(shipments[[#This Row],[SPID]],CHOOSE({1,2},people[[#All],[SPID]],people[[#All],[Sales_person]]),2,0)</f>
        <v>Barr Faughny</v>
      </c>
      <c r="J99">
        <f>YEAR(shipments[[#This Row],[Shipdate]])</f>
        <v>2023</v>
      </c>
      <c r="K99" s="22"/>
      <c r="L99" s="22">
        <f>VLOOKUP(shipments[[#This Row],[PID]],CHOOSE({1,2},products[PID],products[Cost_per_box]),2,0)</f>
        <v>12.41</v>
      </c>
      <c r="M99" s="22">
        <f>shipments[[#This Row],[Boxes]]*shipments[[#This Row],[cost_per_box]]</f>
        <v>5981.62</v>
      </c>
      <c r="N99" s="22">
        <f>shipments[[#This Row],[Amount]]-shipments[[#This Row],[total cost]]</f>
        <v>2197.13</v>
      </c>
    </row>
    <row r="100" spans="1:14" x14ac:dyDescent="0.35">
      <c r="A100" t="s">
        <v>133</v>
      </c>
      <c r="B100" t="s">
        <v>8039</v>
      </c>
      <c r="C100" t="s">
        <v>8026</v>
      </c>
      <c r="D100" t="s">
        <v>8033</v>
      </c>
      <c r="E100" s="1">
        <v>45349</v>
      </c>
      <c r="F100">
        <v>11650.5</v>
      </c>
      <c r="G100">
        <v>777</v>
      </c>
      <c r="H100" t="s">
        <v>7</v>
      </c>
      <c r="I100" t="str">
        <f>VLOOKUP(shipments[[#This Row],[SPID]],CHOOSE({1,2},people[[#All],[SPID]],people[[#All],[Sales_person]]),2,0)</f>
        <v>Barr Faughny</v>
      </c>
      <c r="J100">
        <f>YEAR(shipments[[#This Row],[Shipdate]])</f>
        <v>2024</v>
      </c>
      <c r="K100" s="22"/>
      <c r="L100" s="22">
        <f>VLOOKUP(shipments[[#This Row],[PID]],CHOOSE({1,2},products[PID],products[Cost_per_box]),2,0)</f>
        <v>9.57</v>
      </c>
      <c r="M100" s="22">
        <f>shipments[[#This Row],[Boxes]]*shipments[[#This Row],[cost_per_box]]</f>
        <v>7435.89</v>
      </c>
      <c r="N100" s="22">
        <f>shipments[[#This Row],[Amount]]-shipments[[#This Row],[total cost]]</f>
        <v>4214.6099999999997</v>
      </c>
    </row>
    <row r="101" spans="1:14" x14ac:dyDescent="0.35">
      <c r="A101" t="s">
        <v>134</v>
      </c>
      <c r="B101" t="s">
        <v>8039</v>
      </c>
      <c r="C101" t="s">
        <v>8026</v>
      </c>
      <c r="D101" t="s">
        <v>8036</v>
      </c>
      <c r="E101" s="1">
        <v>45271</v>
      </c>
      <c r="F101">
        <v>13036.5</v>
      </c>
      <c r="G101">
        <v>815</v>
      </c>
      <c r="H101" t="s">
        <v>7</v>
      </c>
      <c r="I101" t="str">
        <f>VLOOKUP(shipments[[#This Row],[SPID]],CHOOSE({1,2},people[[#All],[SPID]],people[[#All],[Sales_person]]),2,0)</f>
        <v>Barr Faughny</v>
      </c>
      <c r="J101">
        <f>YEAR(shipments[[#This Row],[Shipdate]])</f>
        <v>2023</v>
      </c>
      <c r="K101" s="22"/>
      <c r="L101" s="22">
        <f>VLOOKUP(shipments[[#This Row],[PID]],CHOOSE({1,2},products[PID],products[Cost_per_box]),2,0)</f>
        <v>9.57</v>
      </c>
      <c r="M101" s="22">
        <f>shipments[[#This Row],[Boxes]]*shipments[[#This Row],[cost_per_box]]</f>
        <v>7799.55</v>
      </c>
      <c r="N101" s="22">
        <f>shipments[[#This Row],[Amount]]-shipments[[#This Row],[total cost]]</f>
        <v>5236.95</v>
      </c>
    </row>
    <row r="102" spans="1:14" x14ac:dyDescent="0.35">
      <c r="A102" t="s">
        <v>135</v>
      </c>
      <c r="B102" t="s">
        <v>8039</v>
      </c>
      <c r="C102" t="s">
        <v>8026</v>
      </c>
      <c r="D102" t="s">
        <v>8037</v>
      </c>
      <c r="E102" s="1">
        <v>45244</v>
      </c>
      <c r="F102">
        <v>5933.25</v>
      </c>
      <c r="G102">
        <v>424</v>
      </c>
      <c r="H102" t="s">
        <v>7</v>
      </c>
      <c r="I102" t="str">
        <f>VLOOKUP(shipments[[#This Row],[SPID]],CHOOSE({1,2},people[[#All],[SPID]],people[[#All],[Sales_person]]),2,0)</f>
        <v>Barr Faughny</v>
      </c>
      <c r="J102">
        <f>YEAR(shipments[[#This Row],[Shipdate]])</f>
        <v>2023</v>
      </c>
      <c r="K102" s="22"/>
      <c r="L102" s="22">
        <f>VLOOKUP(shipments[[#This Row],[PID]],CHOOSE({1,2},products[PID],products[Cost_per_box]),2,0)</f>
        <v>9.57</v>
      </c>
      <c r="M102" s="22">
        <f>shipments[[#This Row],[Boxes]]*shipments[[#This Row],[cost_per_box]]</f>
        <v>4057.6800000000003</v>
      </c>
      <c r="N102" s="22">
        <f>shipments[[#This Row],[Amount]]-shipments[[#This Row],[total cost]]</f>
        <v>1875.5699999999997</v>
      </c>
    </row>
    <row r="103" spans="1:14" x14ac:dyDescent="0.35">
      <c r="A103" t="s">
        <v>136</v>
      </c>
      <c r="B103" t="s">
        <v>8039</v>
      </c>
      <c r="C103" t="s">
        <v>8026</v>
      </c>
      <c r="D103" t="s">
        <v>8037</v>
      </c>
      <c r="E103" s="1">
        <v>45517</v>
      </c>
      <c r="F103">
        <v>8205.75</v>
      </c>
      <c r="G103">
        <v>548</v>
      </c>
      <c r="H103" t="s">
        <v>18</v>
      </c>
      <c r="I103" t="str">
        <f>VLOOKUP(shipments[[#This Row],[SPID]],CHOOSE({1,2},people[[#All],[SPID]],people[[#All],[Sales_person]]),2,0)</f>
        <v>Barr Faughny</v>
      </c>
      <c r="J103">
        <f>YEAR(shipments[[#This Row],[Shipdate]])</f>
        <v>2024</v>
      </c>
      <c r="K103" s="22"/>
      <c r="L103" s="22">
        <f>VLOOKUP(shipments[[#This Row],[PID]],CHOOSE({1,2},products[PID],products[Cost_per_box]),2,0)</f>
        <v>9.57</v>
      </c>
      <c r="M103" s="22">
        <f>shipments[[#This Row],[Boxes]]*shipments[[#This Row],[cost_per_box]]</f>
        <v>5244.3600000000006</v>
      </c>
      <c r="N103" s="22">
        <f>shipments[[#This Row],[Amount]]-shipments[[#This Row],[total cost]]</f>
        <v>2961.3899999999994</v>
      </c>
    </row>
    <row r="104" spans="1:14" x14ac:dyDescent="0.35">
      <c r="A104" t="s">
        <v>137</v>
      </c>
      <c r="B104" t="s">
        <v>8039</v>
      </c>
      <c r="C104" t="s">
        <v>8027</v>
      </c>
      <c r="D104" t="s">
        <v>8033</v>
      </c>
      <c r="E104" s="1">
        <v>45274</v>
      </c>
      <c r="F104">
        <v>1037.25</v>
      </c>
      <c r="G104">
        <v>149</v>
      </c>
      <c r="H104" t="s">
        <v>7</v>
      </c>
      <c r="I104" t="str">
        <f>VLOOKUP(shipments[[#This Row],[SPID]],CHOOSE({1,2},people[[#All],[SPID]],people[[#All],[Sales_person]]),2,0)</f>
        <v>Barr Faughny</v>
      </c>
      <c r="J104">
        <f>YEAR(shipments[[#This Row],[Shipdate]])</f>
        <v>2023</v>
      </c>
      <c r="K104" s="22"/>
      <c r="L104" s="22">
        <f>VLOOKUP(shipments[[#This Row],[PID]],CHOOSE({1,2},products[PID],products[Cost_per_box]),2,0)</f>
        <v>8.43</v>
      </c>
      <c r="M104" s="22">
        <f>shipments[[#This Row],[Boxes]]*shipments[[#This Row],[cost_per_box]]</f>
        <v>1256.07</v>
      </c>
      <c r="N104" s="22">
        <f>shipments[[#This Row],[Amount]]-shipments[[#This Row],[total cost]]</f>
        <v>-218.81999999999994</v>
      </c>
    </row>
    <row r="105" spans="1:14" x14ac:dyDescent="0.35">
      <c r="A105" t="s">
        <v>138</v>
      </c>
      <c r="B105" t="s">
        <v>8039</v>
      </c>
      <c r="C105" t="s">
        <v>8027</v>
      </c>
      <c r="D105" t="s">
        <v>8038</v>
      </c>
      <c r="E105" s="1">
        <v>45231</v>
      </c>
      <c r="F105">
        <v>8284.5</v>
      </c>
      <c r="G105">
        <v>921</v>
      </c>
      <c r="H105" t="s">
        <v>7</v>
      </c>
      <c r="I105" t="str">
        <f>VLOOKUP(shipments[[#This Row],[SPID]],CHOOSE({1,2},people[[#All],[SPID]],people[[#All],[Sales_person]]),2,0)</f>
        <v>Barr Faughny</v>
      </c>
      <c r="J105">
        <f>YEAR(shipments[[#This Row],[Shipdate]])</f>
        <v>2023</v>
      </c>
      <c r="K105" s="22"/>
      <c r="L105" s="22">
        <f>VLOOKUP(shipments[[#This Row],[PID]],CHOOSE({1,2},products[PID],products[Cost_per_box]),2,0)</f>
        <v>8.43</v>
      </c>
      <c r="M105" s="22">
        <f>shipments[[#This Row],[Boxes]]*shipments[[#This Row],[cost_per_box]]</f>
        <v>7764.03</v>
      </c>
      <c r="N105" s="22">
        <f>shipments[[#This Row],[Amount]]-shipments[[#This Row],[total cost]]</f>
        <v>520.47000000000025</v>
      </c>
    </row>
    <row r="106" spans="1:14" x14ac:dyDescent="0.35">
      <c r="A106" t="s">
        <v>139</v>
      </c>
      <c r="B106" t="s">
        <v>8039</v>
      </c>
      <c r="C106" t="s">
        <v>8027</v>
      </c>
      <c r="D106" t="s">
        <v>8034</v>
      </c>
      <c r="E106" s="1">
        <v>45372</v>
      </c>
      <c r="F106">
        <v>832.5</v>
      </c>
      <c r="G106">
        <v>84</v>
      </c>
      <c r="H106" t="s">
        <v>7</v>
      </c>
      <c r="I106" t="str">
        <f>VLOOKUP(shipments[[#This Row],[SPID]],CHOOSE({1,2},people[[#All],[SPID]],people[[#All],[Sales_person]]),2,0)</f>
        <v>Barr Faughny</v>
      </c>
      <c r="J106">
        <f>YEAR(shipments[[#This Row],[Shipdate]])</f>
        <v>2024</v>
      </c>
      <c r="K106" s="22"/>
      <c r="L106" s="22">
        <f>VLOOKUP(shipments[[#This Row],[PID]],CHOOSE({1,2},products[PID],products[Cost_per_box]),2,0)</f>
        <v>8.43</v>
      </c>
      <c r="M106" s="22">
        <f>shipments[[#This Row],[Boxes]]*shipments[[#This Row],[cost_per_box]]</f>
        <v>708.12</v>
      </c>
      <c r="N106" s="22">
        <f>shipments[[#This Row],[Amount]]-shipments[[#This Row],[total cost]]</f>
        <v>124.38</v>
      </c>
    </row>
    <row r="107" spans="1:14" x14ac:dyDescent="0.35">
      <c r="A107" t="s">
        <v>140</v>
      </c>
      <c r="B107" t="s">
        <v>8039</v>
      </c>
      <c r="C107" t="s">
        <v>8028</v>
      </c>
      <c r="D107" t="s">
        <v>8033</v>
      </c>
      <c r="E107" s="1">
        <v>45257</v>
      </c>
      <c r="F107">
        <v>10219.5</v>
      </c>
      <c r="G107">
        <v>1136</v>
      </c>
      <c r="H107" t="s">
        <v>7</v>
      </c>
      <c r="I107" t="str">
        <f>VLOOKUP(shipments[[#This Row],[SPID]],CHOOSE({1,2},people[[#All],[SPID]],people[[#All],[Sales_person]]),2,0)</f>
        <v>Barr Faughny</v>
      </c>
      <c r="J107">
        <f>YEAR(shipments[[#This Row],[Shipdate]])</f>
        <v>2023</v>
      </c>
      <c r="K107" s="22"/>
      <c r="L107" s="22">
        <f>VLOOKUP(shipments[[#This Row],[PID]],CHOOSE({1,2},products[PID],products[Cost_per_box]),2,0)</f>
        <v>6.8</v>
      </c>
      <c r="M107" s="22">
        <f>shipments[[#This Row],[Boxes]]*shipments[[#This Row],[cost_per_box]]</f>
        <v>7724.8</v>
      </c>
      <c r="N107" s="22">
        <f>shipments[[#This Row],[Amount]]-shipments[[#This Row],[total cost]]</f>
        <v>2494.6999999999998</v>
      </c>
    </row>
    <row r="108" spans="1:14" x14ac:dyDescent="0.35">
      <c r="A108" t="s">
        <v>141</v>
      </c>
      <c r="B108" t="s">
        <v>8039</v>
      </c>
      <c r="C108" t="s">
        <v>8028</v>
      </c>
      <c r="D108" t="s">
        <v>8034</v>
      </c>
      <c r="E108" s="1">
        <v>45135</v>
      </c>
      <c r="F108">
        <v>9090</v>
      </c>
      <c r="G108">
        <v>1299</v>
      </c>
      <c r="H108" t="s">
        <v>40</v>
      </c>
      <c r="I108" t="str">
        <f>VLOOKUP(shipments[[#This Row],[SPID]],CHOOSE({1,2},people[[#All],[SPID]],people[[#All],[Sales_person]]),2,0)</f>
        <v>Barr Faughny</v>
      </c>
      <c r="J108">
        <f>YEAR(shipments[[#This Row],[Shipdate]])</f>
        <v>2023</v>
      </c>
      <c r="K108" s="22"/>
      <c r="L108" s="22">
        <f>VLOOKUP(shipments[[#This Row],[PID]],CHOOSE({1,2},products[PID],products[Cost_per_box]),2,0)</f>
        <v>6.8</v>
      </c>
      <c r="M108" s="22">
        <f>shipments[[#This Row],[Boxes]]*shipments[[#This Row],[cost_per_box]]</f>
        <v>8833.1999999999989</v>
      </c>
      <c r="N108" s="22">
        <f>shipments[[#This Row],[Amount]]-shipments[[#This Row],[total cost]]</f>
        <v>256.80000000000109</v>
      </c>
    </row>
    <row r="109" spans="1:14" x14ac:dyDescent="0.35">
      <c r="A109" t="s">
        <v>142</v>
      </c>
      <c r="B109" t="s">
        <v>8039</v>
      </c>
      <c r="C109" t="s">
        <v>8028</v>
      </c>
      <c r="D109" t="s">
        <v>8033</v>
      </c>
      <c r="E109" s="1">
        <v>45280</v>
      </c>
      <c r="F109">
        <v>15849</v>
      </c>
      <c r="G109">
        <v>1982</v>
      </c>
      <c r="H109" t="s">
        <v>7</v>
      </c>
      <c r="I109" t="str">
        <f>VLOOKUP(shipments[[#This Row],[SPID]],CHOOSE({1,2},people[[#All],[SPID]],people[[#All],[Sales_person]]),2,0)</f>
        <v>Barr Faughny</v>
      </c>
      <c r="J109">
        <f>YEAR(shipments[[#This Row],[Shipdate]])</f>
        <v>2023</v>
      </c>
      <c r="K109" s="22"/>
      <c r="L109" s="22">
        <f>VLOOKUP(shipments[[#This Row],[PID]],CHOOSE({1,2},products[PID],products[Cost_per_box]),2,0)</f>
        <v>6.8</v>
      </c>
      <c r="M109" s="22">
        <f>shipments[[#This Row],[Boxes]]*shipments[[#This Row],[cost_per_box]]</f>
        <v>13477.6</v>
      </c>
      <c r="N109" s="22">
        <f>shipments[[#This Row],[Amount]]-shipments[[#This Row],[total cost]]</f>
        <v>2371.3999999999996</v>
      </c>
    </row>
    <row r="110" spans="1:14" x14ac:dyDescent="0.35">
      <c r="A110" t="s">
        <v>143</v>
      </c>
      <c r="B110" t="s">
        <v>8039</v>
      </c>
      <c r="C110" t="s">
        <v>8029</v>
      </c>
      <c r="D110" t="s">
        <v>8033</v>
      </c>
      <c r="E110" s="1">
        <v>45533</v>
      </c>
      <c r="F110">
        <v>9789.75</v>
      </c>
      <c r="G110">
        <v>377</v>
      </c>
      <c r="H110" t="s">
        <v>18</v>
      </c>
      <c r="I110" t="str">
        <f>VLOOKUP(shipments[[#This Row],[SPID]],CHOOSE({1,2},people[[#All],[SPID]],people[[#All],[Sales_person]]),2,0)</f>
        <v>Barr Faughny</v>
      </c>
      <c r="J110">
        <f>YEAR(shipments[[#This Row],[Shipdate]])</f>
        <v>2024</v>
      </c>
      <c r="K110" s="22"/>
      <c r="L110" s="22">
        <f>VLOOKUP(shipments[[#This Row],[PID]],CHOOSE({1,2},products[PID],products[Cost_per_box]),2,0)</f>
        <v>5.04</v>
      </c>
      <c r="M110" s="22">
        <f>shipments[[#This Row],[Boxes]]*shipments[[#This Row],[cost_per_box]]</f>
        <v>1900.08</v>
      </c>
      <c r="N110" s="22">
        <f>shipments[[#This Row],[Amount]]-shipments[[#This Row],[total cost]]</f>
        <v>7889.67</v>
      </c>
    </row>
    <row r="111" spans="1:14" x14ac:dyDescent="0.35">
      <c r="A111" t="s">
        <v>144</v>
      </c>
      <c r="B111" t="s">
        <v>8039</v>
      </c>
      <c r="C111" t="s">
        <v>8030</v>
      </c>
      <c r="D111" t="s">
        <v>8034</v>
      </c>
      <c r="E111" s="1">
        <v>45301</v>
      </c>
      <c r="F111">
        <v>12744</v>
      </c>
      <c r="G111">
        <v>1062</v>
      </c>
      <c r="H111" t="s">
        <v>7</v>
      </c>
      <c r="I111" t="str">
        <f>VLOOKUP(shipments[[#This Row],[SPID]],CHOOSE({1,2},people[[#All],[SPID]],people[[#All],[Sales_person]]),2,0)</f>
        <v>Barr Faughny</v>
      </c>
      <c r="J111">
        <f>YEAR(shipments[[#This Row],[Shipdate]])</f>
        <v>2024</v>
      </c>
      <c r="K111" s="22"/>
      <c r="L111" s="22">
        <f>VLOOKUP(shipments[[#This Row],[PID]],CHOOSE({1,2},products[PID],products[Cost_per_box]),2,0)</f>
        <v>2.76</v>
      </c>
      <c r="M111" s="22">
        <f>shipments[[#This Row],[Boxes]]*shipments[[#This Row],[cost_per_box]]</f>
        <v>2931.12</v>
      </c>
      <c r="N111" s="22">
        <f>shipments[[#This Row],[Amount]]-shipments[[#This Row],[total cost]]</f>
        <v>9812.880000000001</v>
      </c>
    </row>
    <row r="112" spans="1:14" x14ac:dyDescent="0.35">
      <c r="A112" t="s">
        <v>145</v>
      </c>
      <c r="B112" t="s">
        <v>8039</v>
      </c>
      <c r="C112" t="s">
        <v>8030</v>
      </c>
      <c r="D112" t="s">
        <v>8036</v>
      </c>
      <c r="E112" s="1">
        <v>45467</v>
      </c>
      <c r="F112">
        <v>12604.5</v>
      </c>
      <c r="G112">
        <v>1261</v>
      </c>
      <c r="H112" t="s">
        <v>7</v>
      </c>
      <c r="I112" t="str">
        <f>VLOOKUP(shipments[[#This Row],[SPID]],CHOOSE({1,2},people[[#All],[SPID]],people[[#All],[Sales_person]]),2,0)</f>
        <v>Barr Faughny</v>
      </c>
      <c r="J112">
        <f>YEAR(shipments[[#This Row],[Shipdate]])</f>
        <v>2024</v>
      </c>
      <c r="K112" s="22"/>
      <c r="L112" s="22">
        <f>VLOOKUP(shipments[[#This Row],[PID]],CHOOSE({1,2},products[PID],products[Cost_per_box]),2,0)</f>
        <v>2.76</v>
      </c>
      <c r="M112" s="22">
        <f>shipments[[#This Row],[Boxes]]*shipments[[#This Row],[cost_per_box]]</f>
        <v>3480.3599999999997</v>
      </c>
      <c r="N112" s="22">
        <f>shipments[[#This Row],[Amount]]-shipments[[#This Row],[total cost]]</f>
        <v>9124.14</v>
      </c>
    </row>
    <row r="113" spans="1:14" x14ac:dyDescent="0.35">
      <c r="A113" t="s">
        <v>146</v>
      </c>
      <c r="B113" t="s">
        <v>8039</v>
      </c>
      <c r="C113" t="s">
        <v>8030</v>
      </c>
      <c r="D113" t="s">
        <v>8038</v>
      </c>
      <c r="E113" s="1">
        <v>45121</v>
      </c>
      <c r="F113">
        <v>3897</v>
      </c>
      <c r="G113">
        <v>325</v>
      </c>
      <c r="H113" t="s">
        <v>7</v>
      </c>
      <c r="I113" t="str">
        <f>VLOOKUP(shipments[[#This Row],[SPID]],CHOOSE({1,2},people[[#All],[SPID]],people[[#All],[Sales_person]]),2,0)</f>
        <v>Barr Faughny</v>
      </c>
      <c r="J113">
        <f>YEAR(shipments[[#This Row],[Shipdate]])</f>
        <v>2023</v>
      </c>
      <c r="K113" s="22"/>
      <c r="L113" s="22">
        <f>VLOOKUP(shipments[[#This Row],[PID]],CHOOSE({1,2},products[PID],products[Cost_per_box]),2,0)</f>
        <v>2.76</v>
      </c>
      <c r="M113" s="22">
        <f>shipments[[#This Row],[Boxes]]*shipments[[#This Row],[cost_per_box]]</f>
        <v>896.99999999999989</v>
      </c>
      <c r="N113" s="22">
        <f>shipments[[#This Row],[Amount]]-shipments[[#This Row],[total cost]]</f>
        <v>3000</v>
      </c>
    </row>
    <row r="114" spans="1:14" x14ac:dyDescent="0.35">
      <c r="A114" t="s">
        <v>147</v>
      </c>
      <c r="B114" t="s">
        <v>8039</v>
      </c>
      <c r="C114" t="s">
        <v>8031</v>
      </c>
      <c r="D114" t="s">
        <v>8034</v>
      </c>
      <c r="E114" s="1">
        <v>45261</v>
      </c>
      <c r="F114">
        <v>8064</v>
      </c>
      <c r="G114">
        <v>896</v>
      </c>
      <c r="H114" t="s">
        <v>7</v>
      </c>
      <c r="I114" t="str">
        <f>VLOOKUP(shipments[[#This Row],[SPID]],CHOOSE({1,2},people[[#All],[SPID]],people[[#All],[Sales_person]]),2,0)</f>
        <v>Barr Faughny</v>
      </c>
      <c r="J114">
        <f>YEAR(shipments[[#This Row],[Shipdate]])</f>
        <v>2023</v>
      </c>
      <c r="K114" s="22"/>
      <c r="L114" s="22">
        <f>VLOOKUP(shipments[[#This Row],[PID]],CHOOSE({1,2},products[PID],products[Cost_per_box]),2,0)</f>
        <v>3.32</v>
      </c>
      <c r="M114" s="22">
        <f>shipments[[#This Row],[Boxes]]*shipments[[#This Row],[cost_per_box]]</f>
        <v>2974.72</v>
      </c>
      <c r="N114" s="22">
        <f>shipments[[#This Row],[Amount]]-shipments[[#This Row],[total cost]]</f>
        <v>5089.2800000000007</v>
      </c>
    </row>
    <row r="115" spans="1:14" x14ac:dyDescent="0.35">
      <c r="A115" t="s">
        <v>149</v>
      </c>
      <c r="B115" t="s">
        <v>8039</v>
      </c>
      <c r="C115" t="s">
        <v>8031</v>
      </c>
      <c r="D115" t="s">
        <v>8033</v>
      </c>
      <c r="E115" s="1">
        <v>45482</v>
      </c>
      <c r="F115">
        <v>1455.75</v>
      </c>
      <c r="G115">
        <v>208</v>
      </c>
      <c r="H115" t="s">
        <v>18</v>
      </c>
      <c r="I115" t="str">
        <f>VLOOKUP(shipments[[#This Row],[SPID]],CHOOSE({1,2},people[[#All],[SPID]],people[[#All],[Sales_person]]),2,0)</f>
        <v>Barr Faughny</v>
      </c>
      <c r="J115">
        <f>YEAR(shipments[[#This Row],[Shipdate]])</f>
        <v>2024</v>
      </c>
      <c r="K115" s="22"/>
      <c r="L115" s="22">
        <f>VLOOKUP(shipments[[#This Row],[PID]],CHOOSE({1,2},products[PID],products[Cost_per_box]),2,0)</f>
        <v>3.32</v>
      </c>
      <c r="M115" s="22">
        <f>shipments[[#This Row],[Boxes]]*shipments[[#This Row],[cost_per_box]]</f>
        <v>690.56</v>
      </c>
      <c r="N115" s="22">
        <f>shipments[[#This Row],[Amount]]-shipments[[#This Row],[total cost]]</f>
        <v>765.19</v>
      </c>
    </row>
    <row r="116" spans="1:14" x14ac:dyDescent="0.35">
      <c r="A116" t="s">
        <v>150</v>
      </c>
      <c r="B116" t="s">
        <v>8039</v>
      </c>
      <c r="C116" t="s">
        <v>8031</v>
      </c>
      <c r="D116" t="s">
        <v>8036</v>
      </c>
      <c r="E116" s="1">
        <v>45489</v>
      </c>
      <c r="F116">
        <v>1381.5</v>
      </c>
      <c r="G116">
        <v>154</v>
      </c>
      <c r="H116" t="s">
        <v>18</v>
      </c>
      <c r="I116" t="str">
        <f>VLOOKUP(shipments[[#This Row],[SPID]],CHOOSE({1,2},people[[#All],[SPID]],people[[#All],[Sales_person]]),2,0)</f>
        <v>Barr Faughny</v>
      </c>
      <c r="J116">
        <f>YEAR(shipments[[#This Row],[Shipdate]])</f>
        <v>2024</v>
      </c>
      <c r="K116" s="22"/>
      <c r="L116" s="22">
        <f>VLOOKUP(shipments[[#This Row],[PID]],CHOOSE({1,2},products[PID],products[Cost_per_box]),2,0)</f>
        <v>3.32</v>
      </c>
      <c r="M116" s="22">
        <f>shipments[[#This Row],[Boxes]]*shipments[[#This Row],[cost_per_box]]</f>
        <v>511.28</v>
      </c>
      <c r="N116" s="22">
        <f>shipments[[#This Row],[Amount]]-shipments[[#This Row],[total cost]]</f>
        <v>870.22</v>
      </c>
    </row>
    <row r="117" spans="1:14" x14ac:dyDescent="0.35">
      <c r="A117" t="s">
        <v>151</v>
      </c>
      <c r="B117" t="s">
        <v>8039</v>
      </c>
      <c r="C117" t="s">
        <v>8031</v>
      </c>
      <c r="D117" t="s">
        <v>8034</v>
      </c>
      <c r="E117" s="1">
        <v>44956</v>
      </c>
      <c r="F117">
        <v>1183.5</v>
      </c>
      <c r="G117">
        <v>119</v>
      </c>
      <c r="H117" t="s">
        <v>7</v>
      </c>
      <c r="I117" t="str">
        <f>VLOOKUP(shipments[[#This Row],[SPID]],CHOOSE({1,2},people[[#All],[SPID]],people[[#All],[Sales_person]]),2,0)</f>
        <v>Barr Faughny</v>
      </c>
      <c r="J117">
        <f>YEAR(shipments[[#This Row],[Shipdate]])</f>
        <v>2023</v>
      </c>
      <c r="K117" s="22"/>
      <c r="L117" s="22">
        <f>VLOOKUP(shipments[[#This Row],[PID]],CHOOSE({1,2},products[PID],products[Cost_per_box]),2,0)</f>
        <v>3.32</v>
      </c>
      <c r="M117" s="22">
        <f>shipments[[#This Row],[Boxes]]*shipments[[#This Row],[cost_per_box]]</f>
        <v>395.08</v>
      </c>
      <c r="N117" s="22">
        <f>shipments[[#This Row],[Amount]]-shipments[[#This Row],[total cost]]</f>
        <v>788.42000000000007</v>
      </c>
    </row>
    <row r="118" spans="1:14" x14ac:dyDescent="0.35">
      <c r="A118" t="s">
        <v>152</v>
      </c>
      <c r="B118" t="s">
        <v>8039</v>
      </c>
      <c r="C118" t="s">
        <v>8032</v>
      </c>
      <c r="D118" t="s">
        <v>8033</v>
      </c>
      <c r="E118" s="1">
        <v>45182</v>
      </c>
      <c r="F118">
        <v>8082</v>
      </c>
      <c r="G118">
        <v>426</v>
      </c>
      <c r="H118" t="s">
        <v>7</v>
      </c>
      <c r="I118" t="str">
        <f>VLOOKUP(shipments[[#This Row],[SPID]],CHOOSE({1,2},people[[#All],[SPID]],people[[#All],[Sales_person]]),2,0)</f>
        <v>Barr Faughny</v>
      </c>
      <c r="J118">
        <f>YEAR(shipments[[#This Row],[Shipdate]])</f>
        <v>2023</v>
      </c>
      <c r="K118" s="22"/>
      <c r="L118" s="22">
        <f>VLOOKUP(shipments[[#This Row],[PID]],CHOOSE({1,2},products[PID],products[Cost_per_box]),2,0)</f>
        <v>2.65</v>
      </c>
      <c r="M118" s="22">
        <f>shipments[[#This Row],[Boxes]]*shipments[[#This Row],[cost_per_box]]</f>
        <v>1128.8999999999999</v>
      </c>
      <c r="N118" s="22">
        <f>shipments[[#This Row],[Amount]]-shipments[[#This Row],[total cost]]</f>
        <v>6953.1</v>
      </c>
    </row>
    <row r="119" spans="1:14" x14ac:dyDescent="0.35">
      <c r="A119" t="s">
        <v>153</v>
      </c>
      <c r="B119" t="s">
        <v>8039</v>
      </c>
      <c r="C119" t="s">
        <v>8032</v>
      </c>
      <c r="D119" t="s">
        <v>8036</v>
      </c>
      <c r="E119" s="1">
        <v>45496</v>
      </c>
      <c r="F119">
        <v>4835.25</v>
      </c>
      <c r="G119">
        <v>255</v>
      </c>
      <c r="H119" t="s">
        <v>18</v>
      </c>
      <c r="I119" t="str">
        <f>VLOOKUP(shipments[[#This Row],[SPID]],CHOOSE({1,2},people[[#All],[SPID]],people[[#All],[Sales_person]]),2,0)</f>
        <v>Barr Faughny</v>
      </c>
      <c r="J119">
        <f>YEAR(shipments[[#This Row],[Shipdate]])</f>
        <v>2024</v>
      </c>
      <c r="K119" s="22"/>
      <c r="L119" s="22">
        <f>VLOOKUP(shipments[[#This Row],[PID]],CHOOSE({1,2},products[PID],products[Cost_per_box]),2,0)</f>
        <v>2.65</v>
      </c>
      <c r="M119" s="22">
        <f>shipments[[#This Row],[Boxes]]*shipments[[#This Row],[cost_per_box]]</f>
        <v>675.75</v>
      </c>
      <c r="N119" s="22">
        <f>shipments[[#This Row],[Amount]]-shipments[[#This Row],[total cost]]</f>
        <v>4159.5</v>
      </c>
    </row>
    <row r="120" spans="1:14" x14ac:dyDescent="0.35">
      <c r="A120" t="s">
        <v>154</v>
      </c>
      <c r="B120" t="s">
        <v>8039</v>
      </c>
      <c r="C120" t="s">
        <v>8032</v>
      </c>
      <c r="D120" t="s">
        <v>8033</v>
      </c>
      <c r="E120" s="1">
        <v>45090</v>
      </c>
      <c r="F120">
        <v>1032.75</v>
      </c>
      <c r="G120">
        <v>55</v>
      </c>
      <c r="H120" t="s">
        <v>7</v>
      </c>
      <c r="I120" t="str">
        <f>VLOOKUP(shipments[[#This Row],[SPID]],CHOOSE({1,2},people[[#All],[SPID]],people[[#All],[Sales_person]]),2,0)</f>
        <v>Barr Faughny</v>
      </c>
      <c r="J120">
        <f>YEAR(shipments[[#This Row],[Shipdate]])</f>
        <v>2023</v>
      </c>
      <c r="K120" s="22"/>
      <c r="L120" s="22">
        <f>VLOOKUP(shipments[[#This Row],[PID]],CHOOSE({1,2},products[PID],products[Cost_per_box]),2,0)</f>
        <v>2.65</v>
      </c>
      <c r="M120" s="22">
        <f>shipments[[#This Row],[Boxes]]*shipments[[#This Row],[cost_per_box]]</f>
        <v>145.75</v>
      </c>
      <c r="N120" s="22">
        <f>shipments[[#This Row],[Amount]]-shipments[[#This Row],[total cost]]</f>
        <v>887</v>
      </c>
    </row>
    <row r="121" spans="1:14" x14ac:dyDescent="0.35">
      <c r="A121" t="s">
        <v>155</v>
      </c>
      <c r="B121" t="s">
        <v>8039</v>
      </c>
      <c r="C121" t="s">
        <v>8032</v>
      </c>
      <c r="D121" t="s">
        <v>8035</v>
      </c>
      <c r="E121" s="1">
        <v>45471</v>
      </c>
      <c r="F121">
        <v>6090.75</v>
      </c>
      <c r="G121">
        <v>277</v>
      </c>
      <c r="H121" t="s">
        <v>7</v>
      </c>
      <c r="I121" t="str">
        <f>VLOOKUP(shipments[[#This Row],[SPID]],CHOOSE({1,2},people[[#All],[SPID]],people[[#All],[Sales_person]]),2,0)</f>
        <v>Barr Faughny</v>
      </c>
      <c r="J121">
        <f>YEAR(shipments[[#This Row],[Shipdate]])</f>
        <v>2024</v>
      </c>
      <c r="K121" s="22"/>
      <c r="L121" s="22">
        <f>VLOOKUP(shipments[[#This Row],[PID]],CHOOSE({1,2},products[PID],products[Cost_per_box]),2,0)</f>
        <v>2.65</v>
      </c>
      <c r="M121" s="22">
        <f>shipments[[#This Row],[Boxes]]*shipments[[#This Row],[cost_per_box]]</f>
        <v>734.05</v>
      </c>
      <c r="N121" s="22">
        <f>shipments[[#This Row],[Amount]]-shipments[[#This Row],[total cost]]</f>
        <v>5356.7</v>
      </c>
    </row>
    <row r="122" spans="1:14" x14ac:dyDescent="0.35">
      <c r="A122" t="s">
        <v>156</v>
      </c>
      <c r="B122" t="s">
        <v>8039</v>
      </c>
      <c r="C122" t="s">
        <v>8032</v>
      </c>
      <c r="D122" t="s">
        <v>8037</v>
      </c>
      <c r="E122" s="1">
        <v>45238</v>
      </c>
      <c r="F122">
        <v>6527.25</v>
      </c>
      <c r="G122">
        <v>344</v>
      </c>
      <c r="H122" t="s">
        <v>7</v>
      </c>
      <c r="I122" t="str">
        <f>VLOOKUP(shipments[[#This Row],[SPID]],CHOOSE({1,2},people[[#All],[SPID]],people[[#All],[Sales_person]]),2,0)</f>
        <v>Barr Faughny</v>
      </c>
      <c r="J122">
        <f>YEAR(shipments[[#This Row],[Shipdate]])</f>
        <v>2023</v>
      </c>
      <c r="K122" s="22"/>
      <c r="L122" s="22">
        <f>VLOOKUP(shipments[[#This Row],[PID]],CHOOSE({1,2},products[PID],products[Cost_per_box]),2,0)</f>
        <v>2.65</v>
      </c>
      <c r="M122" s="22">
        <f>shipments[[#This Row],[Boxes]]*shipments[[#This Row],[cost_per_box]]</f>
        <v>911.6</v>
      </c>
      <c r="N122" s="22">
        <f>shipments[[#This Row],[Amount]]-shipments[[#This Row],[total cost]]</f>
        <v>5615.65</v>
      </c>
    </row>
    <row r="123" spans="1:14" x14ac:dyDescent="0.35">
      <c r="A123" t="s">
        <v>157</v>
      </c>
      <c r="B123" t="s">
        <v>8039</v>
      </c>
      <c r="C123" t="s">
        <v>8032</v>
      </c>
      <c r="D123" t="s">
        <v>8036</v>
      </c>
      <c r="E123" s="1">
        <v>45254</v>
      </c>
      <c r="F123">
        <v>9742.5</v>
      </c>
      <c r="G123">
        <v>488</v>
      </c>
      <c r="H123" t="s">
        <v>7</v>
      </c>
      <c r="I123" t="str">
        <f>VLOOKUP(shipments[[#This Row],[SPID]],CHOOSE({1,2},people[[#All],[SPID]],people[[#All],[Sales_person]]),2,0)</f>
        <v>Barr Faughny</v>
      </c>
      <c r="J123">
        <f>YEAR(shipments[[#This Row],[Shipdate]])</f>
        <v>2023</v>
      </c>
      <c r="K123" s="22"/>
      <c r="L123" s="22">
        <f>VLOOKUP(shipments[[#This Row],[PID]],CHOOSE({1,2},products[PID],products[Cost_per_box]),2,0)</f>
        <v>2.65</v>
      </c>
      <c r="M123" s="22">
        <f>shipments[[#This Row],[Boxes]]*shipments[[#This Row],[cost_per_box]]</f>
        <v>1293.2</v>
      </c>
      <c r="N123" s="22">
        <f>shipments[[#This Row],[Amount]]-shipments[[#This Row],[total cost]]</f>
        <v>8449.2999999999993</v>
      </c>
    </row>
    <row r="124" spans="1:14" x14ac:dyDescent="0.35">
      <c r="A124" t="s">
        <v>158</v>
      </c>
      <c r="B124" t="s">
        <v>8039</v>
      </c>
      <c r="C124" t="s">
        <v>8011</v>
      </c>
      <c r="D124" t="s">
        <v>8038</v>
      </c>
      <c r="E124" s="1">
        <v>45398</v>
      </c>
      <c r="F124">
        <v>2763</v>
      </c>
      <c r="G124">
        <v>213</v>
      </c>
      <c r="H124" t="s">
        <v>7</v>
      </c>
      <c r="I124" t="str">
        <f>VLOOKUP(shipments[[#This Row],[SPID]],CHOOSE({1,2},people[[#All],[SPID]],people[[#All],[Sales_person]]),2,0)</f>
        <v>Barr Faughny</v>
      </c>
      <c r="J124">
        <f>YEAR(shipments[[#This Row],[Shipdate]])</f>
        <v>2024</v>
      </c>
      <c r="K124" s="22"/>
      <c r="L124" s="22">
        <f>VLOOKUP(shipments[[#This Row],[PID]],CHOOSE({1,2},products[PID],products[Cost_per_box]),2,0)</f>
        <v>5.26</v>
      </c>
      <c r="M124" s="22">
        <f>shipments[[#This Row],[Boxes]]*shipments[[#This Row],[cost_per_box]]</f>
        <v>1120.3799999999999</v>
      </c>
      <c r="N124" s="22">
        <f>shipments[[#This Row],[Amount]]-shipments[[#This Row],[total cost]]</f>
        <v>1642.6200000000001</v>
      </c>
    </row>
    <row r="125" spans="1:14" x14ac:dyDescent="0.35">
      <c r="A125" t="s">
        <v>159</v>
      </c>
      <c r="B125" t="s">
        <v>8039</v>
      </c>
      <c r="C125" t="s">
        <v>8011</v>
      </c>
      <c r="D125" t="s">
        <v>8038</v>
      </c>
      <c r="E125" s="1">
        <v>45530</v>
      </c>
      <c r="F125">
        <v>12458.25</v>
      </c>
      <c r="G125">
        <v>959</v>
      </c>
      <c r="H125" t="s">
        <v>18</v>
      </c>
      <c r="I125" t="str">
        <f>VLOOKUP(shipments[[#This Row],[SPID]],CHOOSE({1,2},people[[#All],[SPID]],people[[#All],[Sales_person]]),2,0)</f>
        <v>Barr Faughny</v>
      </c>
      <c r="J125">
        <f>YEAR(shipments[[#This Row],[Shipdate]])</f>
        <v>2024</v>
      </c>
      <c r="K125" s="22"/>
      <c r="L125" s="22">
        <f>VLOOKUP(shipments[[#This Row],[PID]],CHOOSE({1,2},products[PID],products[Cost_per_box]),2,0)</f>
        <v>5.26</v>
      </c>
      <c r="M125" s="22">
        <f>shipments[[#This Row],[Boxes]]*shipments[[#This Row],[cost_per_box]]</f>
        <v>5044.34</v>
      </c>
      <c r="N125" s="22">
        <f>shipments[[#This Row],[Amount]]-shipments[[#This Row],[total cost]]</f>
        <v>7413.91</v>
      </c>
    </row>
    <row r="126" spans="1:14" x14ac:dyDescent="0.35">
      <c r="A126" t="s">
        <v>160</v>
      </c>
      <c r="B126" t="s">
        <v>8039</v>
      </c>
      <c r="C126" t="s">
        <v>8011</v>
      </c>
      <c r="D126" t="s">
        <v>8035</v>
      </c>
      <c r="E126" s="1">
        <v>45482</v>
      </c>
      <c r="F126">
        <v>11389.5</v>
      </c>
      <c r="G126">
        <v>814</v>
      </c>
      <c r="H126" t="s">
        <v>18</v>
      </c>
      <c r="I126" t="str">
        <f>VLOOKUP(shipments[[#This Row],[SPID]],CHOOSE({1,2},people[[#All],[SPID]],people[[#All],[Sales_person]]),2,0)</f>
        <v>Barr Faughny</v>
      </c>
      <c r="J126">
        <f>YEAR(shipments[[#This Row],[Shipdate]])</f>
        <v>2024</v>
      </c>
      <c r="K126" s="22"/>
      <c r="L126" s="22">
        <f>VLOOKUP(shipments[[#This Row],[PID]],CHOOSE({1,2},products[PID],products[Cost_per_box]),2,0)</f>
        <v>5.26</v>
      </c>
      <c r="M126" s="22">
        <f>shipments[[#This Row],[Boxes]]*shipments[[#This Row],[cost_per_box]]</f>
        <v>4281.6399999999994</v>
      </c>
      <c r="N126" s="22">
        <f>shipments[[#This Row],[Amount]]-shipments[[#This Row],[total cost]]</f>
        <v>7107.8600000000006</v>
      </c>
    </row>
    <row r="127" spans="1:14" x14ac:dyDescent="0.35">
      <c r="A127" t="s">
        <v>161</v>
      </c>
      <c r="B127" t="s">
        <v>8039</v>
      </c>
      <c r="C127" t="s">
        <v>8011</v>
      </c>
      <c r="D127" t="s">
        <v>8036</v>
      </c>
      <c r="E127" s="1">
        <v>45062</v>
      </c>
      <c r="F127">
        <v>4608</v>
      </c>
      <c r="G127">
        <v>288</v>
      </c>
      <c r="H127" t="s">
        <v>7</v>
      </c>
      <c r="I127" t="str">
        <f>VLOOKUP(shipments[[#This Row],[SPID]],CHOOSE({1,2},people[[#All],[SPID]],people[[#All],[Sales_person]]),2,0)</f>
        <v>Barr Faughny</v>
      </c>
      <c r="J127">
        <f>YEAR(shipments[[#This Row],[Shipdate]])</f>
        <v>2023</v>
      </c>
      <c r="K127" s="22"/>
      <c r="L127" s="22">
        <f>VLOOKUP(shipments[[#This Row],[PID]],CHOOSE({1,2},products[PID],products[Cost_per_box]),2,0)</f>
        <v>5.26</v>
      </c>
      <c r="M127" s="22">
        <f>shipments[[#This Row],[Boxes]]*shipments[[#This Row],[cost_per_box]]</f>
        <v>1514.8799999999999</v>
      </c>
      <c r="N127" s="22">
        <f>shipments[[#This Row],[Amount]]-shipments[[#This Row],[total cost]]</f>
        <v>3093.12</v>
      </c>
    </row>
    <row r="128" spans="1:14" x14ac:dyDescent="0.35">
      <c r="A128" t="s">
        <v>162</v>
      </c>
      <c r="B128" t="s">
        <v>8039</v>
      </c>
      <c r="C128" t="s">
        <v>8011</v>
      </c>
      <c r="D128" t="s">
        <v>8036</v>
      </c>
      <c r="E128" s="1">
        <v>45082</v>
      </c>
      <c r="F128">
        <v>1338.75</v>
      </c>
      <c r="G128">
        <v>84</v>
      </c>
      <c r="H128" t="s">
        <v>7</v>
      </c>
      <c r="I128" t="str">
        <f>VLOOKUP(shipments[[#This Row],[SPID]],CHOOSE({1,2},people[[#All],[SPID]],people[[#All],[Sales_person]]),2,0)</f>
        <v>Barr Faughny</v>
      </c>
      <c r="J128">
        <f>YEAR(shipments[[#This Row],[Shipdate]])</f>
        <v>2023</v>
      </c>
      <c r="K128" s="22"/>
      <c r="L128" s="22">
        <f>VLOOKUP(shipments[[#This Row],[PID]],CHOOSE({1,2},products[PID],products[Cost_per_box]),2,0)</f>
        <v>5.26</v>
      </c>
      <c r="M128" s="22">
        <f>shipments[[#This Row],[Boxes]]*shipments[[#This Row],[cost_per_box]]</f>
        <v>441.84</v>
      </c>
      <c r="N128" s="22">
        <f>shipments[[#This Row],[Amount]]-shipments[[#This Row],[total cost]]</f>
        <v>896.91000000000008</v>
      </c>
    </row>
    <row r="129" spans="1:14" x14ac:dyDescent="0.35">
      <c r="A129" t="s">
        <v>163</v>
      </c>
      <c r="B129" t="s">
        <v>8039</v>
      </c>
      <c r="C129" t="s">
        <v>8011</v>
      </c>
      <c r="D129" t="s">
        <v>8038</v>
      </c>
      <c r="E129" s="1">
        <v>45357</v>
      </c>
      <c r="F129">
        <v>4392</v>
      </c>
      <c r="G129">
        <v>275</v>
      </c>
      <c r="H129" t="s">
        <v>7</v>
      </c>
      <c r="I129" t="str">
        <f>VLOOKUP(shipments[[#This Row],[SPID]],CHOOSE({1,2},people[[#All],[SPID]],people[[#All],[Sales_person]]),2,0)</f>
        <v>Barr Faughny</v>
      </c>
      <c r="J129">
        <f>YEAR(shipments[[#This Row],[Shipdate]])</f>
        <v>2024</v>
      </c>
      <c r="K129" s="22"/>
      <c r="L129" s="22">
        <f>VLOOKUP(shipments[[#This Row],[PID]],CHOOSE({1,2},products[PID],products[Cost_per_box]),2,0)</f>
        <v>5.26</v>
      </c>
      <c r="M129" s="22">
        <f>shipments[[#This Row],[Boxes]]*shipments[[#This Row],[cost_per_box]]</f>
        <v>1446.5</v>
      </c>
      <c r="N129" s="22">
        <f>shipments[[#This Row],[Amount]]-shipments[[#This Row],[total cost]]</f>
        <v>2945.5</v>
      </c>
    </row>
    <row r="130" spans="1:14" x14ac:dyDescent="0.35">
      <c r="A130" t="s">
        <v>164</v>
      </c>
      <c r="B130" t="s">
        <v>8039</v>
      </c>
      <c r="C130" t="s">
        <v>8011</v>
      </c>
      <c r="D130" t="s">
        <v>8033</v>
      </c>
      <c r="E130" s="1">
        <v>45019</v>
      </c>
      <c r="F130">
        <v>7976.25</v>
      </c>
      <c r="G130">
        <v>614</v>
      </c>
      <c r="H130" t="s">
        <v>7</v>
      </c>
      <c r="I130" t="str">
        <f>VLOOKUP(shipments[[#This Row],[SPID]],CHOOSE({1,2},people[[#All],[SPID]],people[[#All],[Sales_person]]),2,0)</f>
        <v>Barr Faughny</v>
      </c>
      <c r="J130">
        <f>YEAR(shipments[[#This Row],[Shipdate]])</f>
        <v>2023</v>
      </c>
      <c r="K130" s="22"/>
      <c r="L130" s="22">
        <f>VLOOKUP(shipments[[#This Row],[PID]],CHOOSE({1,2},products[PID],products[Cost_per_box]),2,0)</f>
        <v>5.26</v>
      </c>
      <c r="M130" s="22">
        <f>shipments[[#This Row],[Boxes]]*shipments[[#This Row],[cost_per_box]]</f>
        <v>3229.64</v>
      </c>
      <c r="N130" s="22">
        <f>shipments[[#This Row],[Amount]]-shipments[[#This Row],[total cost]]</f>
        <v>4746.6100000000006</v>
      </c>
    </row>
    <row r="131" spans="1:14" x14ac:dyDescent="0.35">
      <c r="A131" t="s">
        <v>165</v>
      </c>
      <c r="B131" t="s">
        <v>8039</v>
      </c>
      <c r="C131" t="s">
        <v>8011</v>
      </c>
      <c r="D131" t="s">
        <v>8036</v>
      </c>
      <c r="E131" s="1">
        <v>45273</v>
      </c>
      <c r="F131">
        <v>6293.25</v>
      </c>
      <c r="G131">
        <v>394</v>
      </c>
      <c r="H131" t="s">
        <v>7</v>
      </c>
      <c r="I131" t="str">
        <f>VLOOKUP(shipments[[#This Row],[SPID]],CHOOSE({1,2},people[[#All],[SPID]],people[[#All],[Sales_person]]),2,0)</f>
        <v>Barr Faughny</v>
      </c>
      <c r="J131">
        <f>YEAR(shipments[[#This Row],[Shipdate]])</f>
        <v>2023</v>
      </c>
      <c r="K131" s="22"/>
      <c r="L131" s="22">
        <f>VLOOKUP(shipments[[#This Row],[PID]],CHOOSE({1,2},products[PID],products[Cost_per_box]),2,0)</f>
        <v>5.26</v>
      </c>
      <c r="M131" s="22">
        <f>shipments[[#This Row],[Boxes]]*shipments[[#This Row],[cost_per_box]]</f>
        <v>2072.44</v>
      </c>
      <c r="N131" s="22">
        <f>shipments[[#This Row],[Amount]]-shipments[[#This Row],[total cost]]</f>
        <v>4220.8099999999995</v>
      </c>
    </row>
    <row r="132" spans="1:14" x14ac:dyDescent="0.35">
      <c r="A132" t="s">
        <v>166</v>
      </c>
      <c r="B132" t="s">
        <v>8039</v>
      </c>
      <c r="C132" t="s">
        <v>8013</v>
      </c>
      <c r="D132" t="s">
        <v>8038</v>
      </c>
      <c r="E132" s="1">
        <v>45037</v>
      </c>
      <c r="F132">
        <v>3550.5</v>
      </c>
      <c r="G132">
        <v>296</v>
      </c>
      <c r="H132" t="s">
        <v>7</v>
      </c>
      <c r="I132" t="str">
        <f>VLOOKUP(shipments[[#This Row],[SPID]],CHOOSE({1,2},people[[#All],[SPID]],people[[#All],[Sales_person]]),2,0)</f>
        <v>Barr Faughny</v>
      </c>
      <c r="J132">
        <f>YEAR(shipments[[#This Row],[Shipdate]])</f>
        <v>2023</v>
      </c>
      <c r="K132" s="22"/>
      <c r="L132" s="22">
        <f>VLOOKUP(shipments[[#This Row],[PID]],CHOOSE({1,2},products[PID],products[Cost_per_box]),2,0)</f>
        <v>5.15</v>
      </c>
      <c r="M132" s="22">
        <f>shipments[[#This Row],[Boxes]]*shipments[[#This Row],[cost_per_box]]</f>
        <v>1524.4</v>
      </c>
      <c r="N132" s="22">
        <f>shipments[[#This Row],[Amount]]-shipments[[#This Row],[total cost]]</f>
        <v>2026.1</v>
      </c>
    </row>
    <row r="133" spans="1:14" x14ac:dyDescent="0.35">
      <c r="A133" t="s">
        <v>167</v>
      </c>
      <c r="B133" t="s">
        <v>8039</v>
      </c>
      <c r="C133" t="s">
        <v>8014</v>
      </c>
      <c r="D133" t="s">
        <v>8033</v>
      </c>
      <c r="E133" s="1">
        <v>45483</v>
      </c>
      <c r="F133">
        <v>5649.75</v>
      </c>
      <c r="G133">
        <v>707</v>
      </c>
      <c r="H133" t="s">
        <v>18</v>
      </c>
      <c r="I133" t="str">
        <f>VLOOKUP(shipments[[#This Row],[SPID]],CHOOSE({1,2},people[[#All],[SPID]],people[[#All],[Sales_person]]),2,0)</f>
        <v>Barr Faughny</v>
      </c>
      <c r="J133">
        <f>YEAR(shipments[[#This Row],[Shipdate]])</f>
        <v>2024</v>
      </c>
      <c r="K133" s="22"/>
      <c r="L133" s="22">
        <f>VLOOKUP(shipments[[#This Row],[PID]],CHOOSE({1,2},products[PID],products[Cost_per_box]),2,0)</f>
        <v>3.85</v>
      </c>
      <c r="M133" s="22">
        <f>shipments[[#This Row],[Boxes]]*shipments[[#This Row],[cost_per_box]]</f>
        <v>2721.9500000000003</v>
      </c>
      <c r="N133" s="22">
        <f>shipments[[#This Row],[Amount]]-shipments[[#This Row],[total cost]]</f>
        <v>2927.7999999999997</v>
      </c>
    </row>
    <row r="134" spans="1:14" x14ac:dyDescent="0.35">
      <c r="A134" t="s">
        <v>168</v>
      </c>
      <c r="B134" t="s">
        <v>8039</v>
      </c>
      <c r="C134" t="s">
        <v>8014</v>
      </c>
      <c r="D134" t="s">
        <v>8033</v>
      </c>
      <c r="E134" s="1">
        <v>44928</v>
      </c>
      <c r="F134">
        <v>1539</v>
      </c>
      <c r="G134">
        <v>171</v>
      </c>
      <c r="H134" t="s">
        <v>7</v>
      </c>
      <c r="I134" t="str">
        <f>VLOOKUP(shipments[[#This Row],[SPID]],CHOOSE({1,2},people[[#All],[SPID]],people[[#All],[Sales_person]]),2,0)</f>
        <v>Barr Faughny</v>
      </c>
      <c r="J134">
        <f>YEAR(shipments[[#This Row],[Shipdate]])</f>
        <v>2023</v>
      </c>
      <c r="K134" s="22"/>
      <c r="L134" s="22">
        <f>VLOOKUP(shipments[[#This Row],[PID]],CHOOSE({1,2},products[PID],products[Cost_per_box]),2,0)</f>
        <v>3.85</v>
      </c>
      <c r="M134" s="22">
        <f>shipments[[#This Row],[Boxes]]*shipments[[#This Row],[cost_per_box]]</f>
        <v>658.35</v>
      </c>
      <c r="N134" s="22">
        <f>shipments[[#This Row],[Amount]]-shipments[[#This Row],[total cost]]</f>
        <v>880.65</v>
      </c>
    </row>
    <row r="135" spans="1:14" x14ac:dyDescent="0.35">
      <c r="A135" t="s">
        <v>169</v>
      </c>
      <c r="B135" t="s">
        <v>8039</v>
      </c>
      <c r="C135" t="s">
        <v>8014</v>
      </c>
      <c r="D135" t="s">
        <v>8035</v>
      </c>
      <c r="E135" s="1">
        <v>45520</v>
      </c>
      <c r="F135">
        <v>1048.5</v>
      </c>
      <c r="G135">
        <v>117</v>
      </c>
      <c r="H135" t="s">
        <v>18</v>
      </c>
      <c r="I135" t="str">
        <f>VLOOKUP(shipments[[#This Row],[SPID]],CHOOSE({1,2},people[[#All],[SPID]],people[[#All],[Sales_person]]),2,0)</f>
        <v>Barr Faughny</v>
      </c>
      <c r="J135">
        <f>YEAR(shipments[[#This Row],[Shipdate]])</f>
        <v>2024</v>
      </c>
      <c r="K135" s="22"/>
      <c r="L135" s="22">
        <f>VLOOKUP(shipments[[#This Row],[PID]],CHOOSE({1,2},products[PID],products[Cost_per_box]),2,0)</f>
        <v>3.85</v>
      </c>
      <c r="M135" s="22">
        <f>shipments[[#This Row],[Boxes]]*shipments[[#This Row],[cost_per_box]]</f>
        <v>450.45</v>
      </c>
      <c r="N135" s="22">
        <f>shipments[[#This Row],[Amount]]-shipments[[#This Row],[total cost]]</f>
        <v>598.04999999999995</v>
      </c>
    </row>
    <row r="136" spans="1:14" x14ac:dyDescent="0.35">
      <c r="A136" t="s">
        <v>170</v>
      </c>
      <c r="B136" t="s">
        <v>8039</v>
      </c>
      <c r="C136" t="s">
        <v>8015</v>
      </c>
      <c r="D136" t="s">
        <v>8037</v>
      </c>
      <c r="E136" s="1">
        <v>45489</v>
      </c>
      <c r="F136">
        <v>738</v>
      </c>
      <c r="G136">
        <v>93</v>
      </c>
      <c r="H136" t="s">
        <v>18</v>
      </c>
      <c r="I136" t="str">
        <f>VLOOKUP(shipments[[#This Row],[SPID]],CHOOSE({1,2},people[[#All],[SPID]],people[[#All],[Sales_person]]),2,0)</f>
        <v>Barr Faughny</v>
      </c>
      <c r="J136">
        <f>YEAR(shipments[[#This Row],[Shipdate]])</f>
        <v>2024</v>
      </c>
      <c r="K136" s="22"/>
      <c r="L136" s="22">
        <f>VLOOKUP(shipments[[#This Row],[PID]],CHOOSE({1,2},products[PID],products[Cost_per_box]),2,0)</f>
        <v>5.72</v>
      </c>
      <c r="M136" s="22">
        <f>shipments[[#This Row],[Boxes]]*shipments[[#This Row],[cost_per_box]]</f>
        <v>531.95999999999992</v>
      </c>
      <c r="N136" s="22">
        <f>shipments[[#This Row],[Amount]]-shipments[[#This Row],[total cost]]</f>
        <v>206.04000000000008</v>
      </c>
    </row>
    <row r="137" spans="1:14" x14ac:dyDescent="0.35">
      <c r="A137" t="s">
        <v>171</v>
      </c>
      <c r="B137" t="s">
        <v>8039</v>
      </c>
      <c r="C137" t="s">
        <v>8015</v>
      </c>
      <c r="D137" t="s">
        <v>8038</v>
      </c>
      <c r="E137" s="1">
        <v>45190</v>
      </c>
      <c r="F137">
        <v>3951</v>
      </c>
      <c r="G137">
        <v>494</v>
      </c>
      <c r="H137" t="s">
        <v>7</v>
      </c>
      <c r="I137" t="str">
        <f>VLOOKUP(shipments[[#This Row],[SPID]],CHOOSE({1,2},people[[#All],[SPID]],people[[#All],[Sales_person]]),2,0)</f>
        <v>Barr Faughny</v>
      </c>
      <c r="J137">
        <f>YEAR(shipments[[#This Row],[Shipdate]])</f>
        <v>2023</v>
      </c>
      <c r="K137" s="22"/>
      <c r="L137" s="22">
        <f>VLOOKUP(shipments[[#This Row],[PID]],CHOOSE({1,2},products[PID],products[Cost_per_box]),2,0)</f>
        <v>5.72</v>
      </c>
      <c r="M137" s="22">
        <f>shipments[[#This Row],[Boxes]]*shipments[[#This Row],[cost_per_box]]</f>
        <v>2825.68</v>
      </c>
      <c r="N137" s="22">
        <f>shipments[[#This Row],[Amount]]-shipments[[#This Row],[total cost]]</f>
        <v>1125.3200000000002</v>
      </c>
    </row>
    <row r="138" spans="1:14" x14ac:dyDescent="0.35">
      <c r="A138" t="s">
        <v>172</v>
      </c>
      <c r="B138" t="s">
        <v>8039</v>
      </c>
      <c r="C138" t="s">
        <v>8015</v>
      </c>
      <c r="D138" t="s">
        <v>8037</v>
      </c>
      <c r="E138" s="1">
        <v>45233</v>
      </c>
      <c r="F138">
        <v>10575</v>
      </c>
      <c r="G138">
        <v>2115</v>
      </c>
      <c r="H138" t="s">
        <v>7</v>
      </c>
      <c r="I138" t="str">
        <f>VLOOKUP(shipments[[#This Row],[SPID]],CHOOSE({1,2},people[[#All],[SPID]],people[[#All],[Sales_person]]),2,0)</f>
        <v>Barr Faughny</v>
      </c>
      <c r="J138">
        <f>YEAR(shipments[[#This Row],[Shipdate]])</f>
        <v>2023</v>
      </c>
      <c r="K138" s="22"/>
      <c r="L138" s="22">
        <f>VLOOKUP(shipments[[#This Row],[PID]],CHOOSE({1,2},products[PID],products[Cost_per_box]),2,0)</f>
        <v>5.72</v>
      </c>
      <c r="M138" s="22">
        <f>shipments[[#This Row],[Boxes]]*shipments[[#This Row],[cost_per_box]]</f>
        <v>12097.8</v>
      </c>
      <c r="N138" s="22">
        <f>shipments[[#This Row],[Amount]]-shipments[[#This Row],[total cost]]</f>
        <v>-1522.7999999999993</v>
      </c>
    </row>
    <row r="139" spans="1:14" x14ac:dyDescent="0.35">
      <c r="A139" t="s">
        <v>173</v>
      </c>
      <c r="B139" t="s">
        <v>8039</v>
      </c>
      <c r="C139" t="s">
        <v>8016</v>
      </c>
      <c r="D139" t="s">
        <v>8034</v>
      </c>
      <c r="E139" s="1">
        <v>45022</v>
      </c>
      <c r="F139">
        <v>3028.5</v>
      </c>
      <c r="G139">
        <v>113</v>
      </c>
      <c r="H139" t="s">
        <v>7</v>
      </c>
      <c r="I139" t="str">
        <f>VLOOKUP(shipments[[#This Row],[SPID]],CHOOSE({1,2},people[[#All],[SPID]],people[[#All],[Sales_person]]),2,0)</f>
        <v>Barr Faughny</v>
      </c>
      <c r="J139">
        <f>YEAR(shipments[[#This Row],[Shipdate]])</f>
        <v>2023</v>
      </c>
      <c r="K139" s="22"/>
      <c r="L139" s="22">
        <f>VLOOKUP(shipments[[#This Row],[PID]],CHOOSE({1,2},products[PID],products[Cost_per_box]),2,0)</f>
        <v>6.31</v>
      </c>
      <c r="M139" s="22">
        <f>shipments[[#This Row],[Boxes]]*shipments[[#This Row],[cost_per_box]]</f>
        <v>713.03</v>
      </c>
      <c r="N139" s="22">
        <f>shipments[[#This Row],[Amount]]-shipments[[#This Row],[total cost]]</f>
        <v>2315.4700000000003</v>
      </c>
    </row>
    <row r="140" spans="1:14" x14ac:dyDescent="0.35">
      <c r="A140" t="s">
        <v>174</v>
      </c>
      <c r="B140" t="s">
        <v>8039</v>
      </c>
      <c r="C140" t="s">
        <v>8017</v>
      </c>
      <c r="D140" t="s">
        <v>8034</v>
      </c>
      <c r="E140" s="1">
        <v>45323</v>
      </c>
      <c r="F140">
        <v>6007.5</v>
      </c>
      <c r="G140">
        <v>251</v>
      </c>
      <c r="H140" t="s">
        <v>7</v>
      </c>
      <c r="I140" t="str">
        <f>VLOOKUP(shipments[[#This Row],[SPID]],CHOOSE({1,2},people[[#All],[SPID]],people[[#All],[Sales_person]]),2,0)</f>
        <v>Barr Faughny</v>
      </c>
      <c r="J140">
        <f>YEAR(shipments[[#This Row],[Shipdate]])</f>
        <v>2024</v>
      </c>
      <c r="K140" s="22"/>
      <c r="L140" s="22">
        <f>VLOOKUP(shipments[[#This Row],[PID]],CHOOSE({1,2},products[PID],products[Cost_per_box]),2,0)</f>
        <v>9.94</v>
      </c>
      <c r="M140" s="22">
        <f>shipments[[#This Row],[Boxes]]*shipments[[#This Row],[cost_per_box]]</f>
        <v>2494.94</v>
      </c>
      <c r="N140" s="22">
        <f>shipments[[#This Row],[Amount]]-shipments[[#This Row],[total cost]]</f>
        <v>3512.56</v>
      </c>
    </row>
    <row r="141" spans="1:14" x14ac:dyDescent="0.35">
      <c r="A141" t="s">
        <v>175</v>
      </c>
      <c r="B141" t="s">
        <v>8039</v>
      </c>
      <c r="C141" t="s">
        <v>8017</v>
      </c>
      <c r="D141" t="s">
        <v>8037</v>
      </c>
      <c r="E141" s="1">
        <v>45512</v>
      </c>
      <c r="F141">
        <v>5211</v>
      </c>
      <c r="G141">
        <v>209</v>
      </c>
      <c r="H141" t="s">
        <v>18</v>
      </c>
      <c r="I141" t="str">
        <f>VLOOKUP(shipments[[#This Row],[SPID]],CHOOSE({1,2},people[[#All],[SPID]],people[[#All],[Sales_person]]),2,0)</f>
        <v>Barr Faughny</v>
      </c>
      <c r="J141">
        <f>YEAR(shipments[[#This Row],[Shipdate]])</f>
        <v>2024</v>
      </c>
      <c r="K141" s="22"/>
      <c r="L141" s="22">
        <f>VLOOKUP(shipments[[#This Row],[PID]],CHOOSE({1,2},products[PID],products[Cost_per_box]),2,0)</f>
        <v>9.94</v>
      </c>
      <c r="M141" s="22">
        <f>shipments[[#This Row],[Boxes]]*shipments[[#This Row],[cost_per_box]]</f>
        <v>2077.46</v>
      </c>
      <c r="N141" s="22">
        <f>shipments[[#This Row],[Amount]]-shipments[[#This Row],[total cost]]</f>
        <v>3133.54</v>
      </c>
    </row>
    <row r="142" spans="1:14" x14ac:dyDescent="0.35">
      <c r="A142" t="s">
        <v>176</v>
      </c>
      <c r="B142" t="s">
        <v>8039</v>
      </c>
      <c r="C142" t="s">
        <v>8017</v>
      </c>
      <c r="D142" t="s">
        <v>8033</v>
      </c>
      <c r="E142" s="1">
        <v>45238</v>
      </c>
      <c r="F142">
        <v>5253.75</v>
      </c>
      <c r="G142">
        <v>203</v>
      </c>
      <c r="H142" t="s">
        <v>7</v>
      </c>
      <c r="I142" t="str">
        <f>VLOOKUP(shipments[[#This Row],[SPID]],CHOOSE({1,2},people[[#All],[SPID]],people[[#All],[Sales_person]]),2,0)</f>
        <v>Barr Faughny</v>
      </c>
      <c r="J142">
        <f>YEAR(shipments[[#This Row],[Shipdate]])</f>
        <v>2023</v>
      </c>
      <c r="K142" s="22"/>
      <c r="L142" s="22">
        <f>VLOOKUP(shipments[[#This Row],[PID]],CHOOSE({1,2},products[PID],products[Cost_per_box]),2,0)</f>
        <v>9.94</v>
      </c>
      <c r="M142" s="22">
        <f>shipments[[#This Row],[Boxes]]*shipments[[#This Row],[cost_per_box]]</f>
        <v>2017.82</v>
      </c>
      <c r="N142" s="22">
        <f>shipments[[#This Row],[Amount]]-shipments[[#This Row],[total cost]]</f>
        <v>3235.9300000000003</v>
      </c>
    </row>
    <row r="143" spans="1:14" x14ac:dyDescent="0.35">
      <c r="A143" t="s">
        <v>177</v>
      </c>
      <c r="B143" t="s">
        <v>8039</v>
      </c>
      <c r="C143" t="s">
        <v>8017</v>
      </c>
      <c r="D143" t="s">
        <v>8034</v>
      </c>
      <c r="E143" s="1">
        <v>45401</v>
      </c>
      <c r="F143">
        <v>4821.75</v>
      </c>
      <c r="G143">
        <v>193</v>
      </c>
      <c r="H143" t="s">
        <v>40</v>
      </c>
      <c r="I143" t="str">
        <f>VLOOKUP(shipments[[#This Row],[SPID]],CHOOSE({1,2},people[[#All],[SPID]],people[[#All],[Sales_person]]),2,0)</f>
        <v>Barr Faughny</v>
      </c>
      <c r="J143">
        <f>YEAR(shipments[[#This Row],[Shipdate]])</f>
        <v>2024</v>
      </c>
      <c r="K143" s="22"/>
      <c r="L143" s="22">
        <f>VLOOKUP(shipments[[#This Row],[PID]],CHOOSE({1,2},products[PID],products[Cost_per_box]),2,0)</f>
        <v>9.94</v>
      </c>
      <c r="M143" s="22">
        <f>shipments[[#This Row],[Boxes]]*shipments[[#This Row],[cost_per_box]]</f>
        <v>1918.4199999999998</v>
      </c>
      <c r="N143" s="22">
        <f>shipments[[#This Row],[Amount]]-shipments[[#This Row],[total cost]]</f>
        <v>2903.33</v>
      </c>
    </row>
    <row r="144" spans="1:14" x14ac:dyDescent="0.35">
      <c r="A144" t="s">
        <v>178</v>
      </c>
      <c r="B144" t="s">
        <v>8039</v>
      </c>
      <c r="C144" t="s">
        <v>8017</v>
      </c>
      <c r="D144" t="s">
        <v>8036</v>
      </c>
      <c r="E144" s="1">
        <v>44967</v>
      </c>
      <c r="F144">
        <v>5616</v>
      </c>
      <c r="G144">
        <v>208</v>
      </c>
      <c r="H144" t="s">
        <v>7</v>
      </c>
      <c r="I144" t="str">
        <f>VLOOKUP(shipments[[#This Row],[SPID]],CHOOSE({1,2},people[[#All],[SPID]],people[[#All],[Sales_person]]),2,0)</f>
        <v>Barr Faughny</v>
      </c>
      <c r="J144">
        <f>YEAR(shipments[[#This Row],[Shipdate]])</f>
        <v>2023</v>
      </c>
      <c r="K144" s="22"/>
      <c r="L144" s="22">
        <f>VLOOKUP(shipments[[#This Row],[PID]],CHOOSE({1,2},products[PID],products[Cost_per_box]),2,0)</f>
        <v>9.94</v>
      </c>
      <c r="M144" s="22">
        <f>shipments[[#This Row],[Boxes]]*shipments[[#This Row],[cost_per_box]]</f>
        <v>2067.52</v>
      </c>
      <c r="N144" s="22">
        <f>shipments[[#This Row],[Amount]]-shipments[[#This Row],[total cost]]</f>
        <v>3548.48</v>
      </c>
    </row>
    <row r="145" spans="1:14" x14ac:dyDescent="0.35">
      <c r="A145" t="s">
        <v>179</v>
      </c>
      <c r="B145" t="s">
        <v>8039</v>
      </c>
      <c r="C145" t="s">
        <v>8017</v>
      </c>
      <c r="D145" t="s">
        <v>8037</v>
      </c>
      <c r="E145" s="1">
        <v>45064</v>
      </c>
      <c r="F145">
        <v>5472</v>
      </c>
      <c r="G145">
        <v>196</v>
      </c>
      <c r="H145" t="s">
        <v>7</v>
      </c>
      <c r="I145" t="str">
        <f>VLOOKUP(shipments[[#This Row],[SPID]],CHOOSE({1,2},people[[#All],[SPID]],people[[#All],[Sales_person]]),2,0)</f>
        <v>Barr Faughny</v>
      </c>
      <c r="J145">
        <f>YEAR(shipments[[#This Row],[Shipdate]])</f>
        <v>2023</v>
      </c>
      <c r="K145" s="22"/>
      <c r="L145" s="22">
        <f>VLOOKUP(shipments[[#This Row],[PID]],CHOOSE({1,2},products[PID],products[Cost_per_box]),2,0)</f>
        <v>9.94</v>
      </c>
      <c r="M145" s="22">
        <f>shipments[[#This Row],[Boxes]]*shipments[[#This Row],[cost_per_box]]</f>
        <v>1948.24</v>
      </c>
      <c r="N145" s="22">
        <f>shipments[[#This Row],[Amount]]-shipments[[#This Row],[total cost]]</f>
        <v>3523.76</v>
      </c>
    </row>
    <row r="146" spans="1:14" x14ac:dyDescent="0.35">
      <c r="A146" t="s">
        <v>180</v>
      </c>
      <c r="B146" t="s">
        <v>8039</v>
      </c>
      <c r="C146" t="s">
        <v>8018</v>
      </c>
      <c r="D146" t="s">
        <v>8035</v>
      </c>
      <c r="E146" s="1">
        <v>45562</v>
      </c>
      <c r="F146">
        <v>713.25</v>
      </c>
      <c r="G146">
        <v>33</v>
      </c>
      <c r="H146" t="s">
        <v>26</v>
      </c>
      <c r="I146" t="str">
        <f>VLOOKUP(shipments[[#This Row],[SPID]],CHOOSE({1,2},people[[#All],[SPID]],people[[#All],[Sales_person]]),2,0)</f>
        <v>Barr Faughny</v>
      </c>
      <c r="J146">
        <f>YEAR(shipments[[#This Row],[Shipdate]])</f>
        <v>2024</v>
      </c>
      <c r="K146" s="22"/>
      <c r="L146" s="22">
        <f>VLOOKUP(shipments[[#This Row],[PID]],CHOOSE({1,2},products[PID],products[Cost_per_box]),2,0)</f>
        <v>7.73</v>
      </c>
      <c r="M146" s="22">
        <f>shipments[[#This Row],[Boxes]]*shipments[[#This Row],[cost_per_box]]</f>
        <v>255.09</v>
      </c>
      <c r="N146" s="22">
        <f>shipments[[#This Row],[Amount]]-shipments[[#This Row],[total cost]]</f>
        <v>458.15999999999997</v>
      </c>
    </row>
    <row r="147" spans="1:14" x14ac:dyDescent="0.35">
      <c r="A147" t="s">
        <v>181</v>
      </c>
      <c r="B147" t="s">
        <v>8039</v>
      </c>
      <c r="C147" t="s">
        <v>8018</v>
      </c>
      <c r="D147" t="s">
        <v>8037</v>
      </c>
      <c r="E147" s="1">
        <v>45001</v>
      </c>
      <c r="F147">
        <v>301.5</v>
      </c>
      <c r="G147">
        <v>17</v>
      </c>
      <c r="H147" t="s">
        <v>7</v>
      </c>
      <c r="I147" t="str">
        <f>VLOOKUP(shipments[[#This Row],[SPID]],CHOOSE({1,2},people[[#All],[SPID]],people[[#All],[Sales_person]]),2,0)</f>
        <v>Barr Faughny</v>
      </c>
      <c r="J147">
        <f>YEAR(shipments[[#This Row],[Shipdate]])</f>
        <v>2023</v>
      </c>
      <c r="K147" s="22"/>
      <c r="L147" s="22">
        <f>VLOOKUP(shipments[[#This Row],[PID]],CHOOSE({1,2},products[PID],products[Cost_per_box]),2,0)</f>
        <v>7.73</v>
      </c>
      <c r="M147" s="22">
        <f>shipments[[#This Row],[Boxes]]*shipments[[#This Row],[cost_per_box]]</f>
        <v>131.41</v>
      </c>
      <c r="N147" s="22">
        <f>shipments[[#This Row],[Amount]]-shipments[[#This Row],[total cost]]</f>
        <v>170.09</v>
      </c>
    </row>
    <row r="148" spans="1:14" x14ac:dyDescent="0.35">
      <c r="A148" t="s">
        <v>182</v>
      </c>
      <c r="B148" t="s">
        <v>8039</v>
      </c>
      <c r="C148" t="s">
        <v>8018</v>
      </c>
      <c r="D148" t="s">
        <v>8036</v>
      </c>
      <c r="E148" s="1">
        <v>45561</v>
      </c>
      <c r="F148">
        <v>9456.75</v>
      </c>
      <c r="G148">
        <v>498</v>
      </c>
      <c r="H148" t="s">
        <v>26</v>
      </c>
      <c r="I148" t="str">
        <f>VLOOKUP(shipments[[#This Row],[SPID]],CHOOSE({1,2},people[[#All],[SPID]],people[[#All],[Sales_person]]),2,0)</f>
        <v>Barr Faughny</v>
      </c>
      <c r="J148">
        <f>YEAR(shipments[[#This Row],[Shipdate]])</f>
        <v>2024</v>
      </c>
      <c r="K148" s="22"/>
      <c r="L148" s="22">
        <f>VLOOKUP(shipments[[#This Row],[PID]],CHOOSE({1,2},products[PID],products[Cost_per_box]),2,0)</f>
        <v>7.73</v>
      </c>
      <c r="M148" s="22">
        <f>shipments[[#This Row],[Boxes]]*shipments[[#This Row],[cost_per_box]]</f>
        <v>3849.5400000000004</v>
      </c>
      <c r="N148" s="22">
        <f>shipments[[#This Row],[Amount]]-shipments[[#This Row],[total cost]]</f>
        <v>5607.2099999999991</v>
      </c>
    </row>
    <row r="149" spans="1:14" x14ac:dyDescent="0.35">
      <c r="A149" t="s">
        <v>183</v>
      </c>
      <c r="B149" t="s">
        <v>8039</v>
      </c>
      <c r="C149" t="s">
        <v>8020</v>
      </c>
      <c r="D149" t="s">
        <v>8035</v>
      </c>
      <c r="E149" s="1">
        <v>45160</v>
      </c>
      <c r="F149">
        <v>621</v>
      </c>
      <c r="G149">
        <v>52</v>
      </c>
      <c r="H149" t="s">
        <v>7</v>
      </c>
      <c r="I149" t="str">
        <f>VLOOKUP(shipments[[#This Row],[SPID]],CHOOSE({1,2},people[[#All],[SPID]],people[[#All],[Sales_person]]),2,0)</f>
        <v>Barr Faughny</v>
      </c>
      <c r="J149">
        <f>YEAR(shipments[[#This Row],[Shipdate]])</f>
        <v>2023</v>
      </c>
      <c r="K149" s="22"/>
      <c r="L149" s="22">
        <f>VLOOKUP(shipments[[#This Row],[PID]],CHOOSE({1,2},products[PID],products[Cost_per_box]),2,0)</f>
        <v>8.2200000000000006</v>
      </c>
      <c r="M149" s="22">
        <f>shipments[[#This Row],[Boxes]]*shipments[[#This Row],[cost_per_box]]</f>
        <v>427.44000000000005</v>
      </c>
      <c r="N149" s="22">
        <f>shipments[[#This Row],[Amount]]-shipments[[#This Row],[total cost]]</f>
        <v>193.55999999999995</v>
      </c>
    </row>
    <row r="150" spans="1:14" x14ac:dyDescent="0.35">
      <c r="A150" t="s">
        <v>184</v>
      </c>
      <c r="B150" t="s">
        <v>8039</v>
      </c>
      <c r="C150" t="s">
        <v>8020</v>
      </c>
      <c r="D150" t="s">
        <v>8038</v>
      </c>
      <c r="E150" s="1">
        <v>45327</v>
      </c>
      <c r="F150">
        <v>4432.5</v>
      </c>
      <c r="G150">
        <v>317</v>
      </c>
      <c r="H150" t="s">
        <v>7</v>
      </c>
      <c r="I150" t="str">
        <f>VLOOKUP(shipments[[#This Row],[SPID]],CHOOSE({1,2},people[[#All],[SPID]],people[[#All],[Sales_person]]),2,0)</f>
        <v>Barr Faughny</v>
      </c>
      <c r="J150">
        <f>YEAR(shipments[[#This Row],[Shipdate]])</f>
        <v>2024</v>
      </c>
      <c r="K150" s="22"/>
      <c r="L150" s="22">
        <f>VLOOKUP(shipments[[#This Row],[PID]],CHOOSE({1,2},products[PID],products[Cost_per_box]),2,0)</f>
        <v>8.2200000000000006</v>
      </c>
      <c r="M150" s="22">
        <f>shipments[[#This Row],[Boxes]]*shipments[[#This Row],[cost_per_box]]</f>
        <v>2605.7400000000002</v>
      </c>
      <c r="N150" s="22">
        <f>shipments[[#This Row],[Amount]]-shipments[[#This Row],[total cost]]</f>
        <v>1826.7599999999998</v>
      </c>
    </row>
    <row r="151" spans="1:14" x14ac:dyDescent="0.35">
      <c r="A151" t="s">
        <v>185</v>
      </c>
      <c r="B151" t="s">
        <v>8039</v>
      </c>
      <c r="C151" t="s">
        <v>8020</v>
      </c>
      <c r="D151" t="s">
        <v>8034</v>
      </c>
      <c r="E151" s="1">
        <v>45254</v>
      </c>
      <c r="F151">
        <v>1561.5</v>
      </c>
      <c r="G151">
        <v>105</v>
      </c>
      <c r="H151" t="s">
        <v>7</v>
      </c>
      <c r="I151" t="str">
        <f>VLOOKUP(shipments[[#This Row],[SPID]],CHOOSE({1,2},people[[#All],[SPID]],people[[#All],[Sales_person]]),2,0)</f>
        <v>Barr Faughny</v>
      </c>
      <c r="J151">
        <f>YEAR(shipments[[#This Row],[Shipdate]])</f>
        <v>2023</v>
      </c>
      <c r="K151" s="22"/>
      <c r="L151" s="22">
        <f>VLOOKUP(shipments[[#This Row],[PID]],CHOOSE({1,2},products[PID],products[Cost_per_box]),2,0)</f>
        <v>8.2200000000000006</v>
      </c>
      <c r="M151" s="22">
        <f>shipments[[#This Row],[Boxes]]*shipments[[#This Row],[cost_per_box]]</f>
        <v>863.1</v>
      </c>
      <c r="N151" s="22">
        <f>shipments[[#This Row],[Amount]]-shipments[[#This Row],[total cost]]</f>
        <v>698.4</v>
      </c>
    </row>
    <row r="152" spans="1:14" x14ac:dyDescent="0.35">
      <c r="A152" t="s">
        <v>186</v>
      </c>
      <c r="B152" t="s">
        <v>8039</v>
      </c>
      <c r="C152" t="s">
        <v>8020</v>
      </c>
      <c r="D152" t="s">
        <v>8036</v>
      </c>
      <c r="E152" s="1">
        <v>44980</v>
      </c>
      <c r="F152">
        <v>7944.75</v>
      </c>
      <c r="G152">
        <v>530</v>
      </c>
      <c r="H152" t="s">
        <v>7</v>
      </c>
      <c r="I152" t="str">
        <f>VLOOKUP(shipments[[#This Row],[SPID]],CHOOSE({1,2},people[[#All],[SPID]],people[[#All],[Sales_person]]),2,0)</f>
        <v>Barr Faughny</v>
      </c>
      <c r="J152">
        <f>YEAR(shipments[[#This Row],[Shipdate]])</f>
        <v>2023</v>
      </c>
      <c r="K152" s="22"/>
      <c r="L152" s="22">
        <f>VLOOKUP(shipments[[#This Row],[PID]],CHOOSE({1,2},products[PID],products[Cost_per_box]),2,0)</f>
        <v>8.2200000000000006</v>
      </c>
      <c r="M152" s="22">
        <f>shipments[[#This Row],[Boxes]]*shipments[[#This Row],[cost_per_box]]</f>
        <v>4356.6000000000004</v>
      </c>
      <c r="N152" s="22">
        <f>shipments[[#This Row],[Amount]]-shipments[[#This Row],[total cost]]</f>
        <v>3588.1499999999996</v>
      </c>
    </row>
    <row r="153" spans="1:14" x14ac:dyDescent="0.35">
      <c r="A153" t="s">
        <v>187</v>
      </c>
      <c r="B153" t="s">
        <v>8039</v>
      </c>
      <c r="C153" t="s">
        <v>8020</v>
      </c>
      <c r="D153" t="s">
        <v>8037</v>
      </c>
      <c r="E153" s="1">
        <v>45345</v>
      </c>
      <c r="F153">
        <v>7152.75</v>
      </c>
      <c r="G153">
        <v>551</v>
      </c>
      <c r="H153" t="s">
        <v>7</v>
      </c>
      <c r="I153" t="str">
        <f>VLOOKUP(shipments[[#This Row],[SPID]],CHOOSE({1,2},people[[#All],[SPID]],people[[#All],[Sales_person]]),2,0)</f>
        <v>Barr Faughny</v>
      </c>
      <c r="J153">
        <f>YEAR(shipments[[#This Row],[Shipdate]])</f>
        <v>2024</v>
      </c>
      <c r="K153" s="22"/>
      <c r="L153" s="22">
        <f>VLOOKUP(shipments[[#This Row],[PID]],CHOOSE({1,2},products[PID],products[Cost_per_box]),2,0)</f>
        <v>8.2200000000000006</v>
      </c>
      <c r="M153" s="22">
        <f>shipments[[#This Row],[Boxes]]*shipments[[#This Row],[cost_per_box]]</f>
        <v>4529.22</v>
      </c>
      <c r="N153" s="22">
        <f>shipments[[#This Row],[Amount]]-shipments[[#This Row],[total cost]]</f>
        <v>2623.5299999999997</v>
      </c>
    </row>
    <row r="154" spans="1:14" x14ac:dyDescent="0.35">
      <c r="A154" t="s">
        <v>188</v>
      </c>
      <c r="B154" t="s">
        <v>8039</v>
      </c>
      <c r="C154" t="s">
        <v>8020</v>
      </c>
      <c r="D154" t="s">
        <v>8036</v>
      </c>
      <c r="E154" s="1">
        <v>45467</v>
      </c>
      <c r="F154">
        <v>3577.5</v>
      </c>
      <c r="G154">
        <v>276</v>
      </c>
      <c r="H154" t="s">
        <v>7</v>
      </c>
      <c r="I154" t="str">
        <f>VLOOKUP(shipments[[#This Row],[SPID]],CHOOSE({1,2},people[[#All],[SPID]],people[[#All],[Sales_person]]),2,0)</f>
        <v>Barr Faughny</v>
      </c>
      <c r="J154">
        <f>YEAR(shipments[[#This Row],[Shipdate]])</f>
        <v>2024</v>
      </c>
      <c r="K154" s="22"/>
      <c r="L154" s="22">
        <f>VLOOKUP(shipments[[#This Row],[PID]],CHOOSE({1,2},products[PID],products[Cost_per_box]),2,0)</f>
        <v>8.2200000000000006</v>
      </c>
      <c r="M154" s="22">
        <f>shipments[[#This Row],[Boxes]]*shipments[[#This Row],[cost_per_box]]</f>
        <v>2268.7200000000003</v>
      </c>
      <c r="N154" s="22">
        <f>shipments[[#This Row],[Amount]]-shipments[[#This Row],[total cost]]</f>
        <v>1308.7799999999997</v>
      </c>
    </row>
    <row r="155" spans="1:14" x14ac:dyDescent="0.35">
      <c r="A155" t="s">
        <v>189</v>
      </c>
      <c r="B155" t="s">
        <v>8039</v>
      </c>
      <c r="C155" t="s">
        <v>8020</v>
      </c>
      <c r="D155" t="s">
        <v>8037</v>
      </c>
      <c r="E155" s="1">
        <v>45554</v>
      </c>
      <c r="F155">
        <v>2553.75</v>
      </c>
      <c r="G155">
        <v>171</v>
      </c>
      <c r="H155" t="s">
        <v>26</v>
      </c>
      <c r="I155" t="str">
        <f>VLOOKUP(shipments[[#This Row],[SPID]],CHOOSE({1,2},people[[#All],[SPID]],people[[#All],[Sales_person]]),2,0)</f>
        <v>Barr Faughny</v>
      </c>
      <c r="J155">
        <f>YEAR(shipments[[#This Row],[Shipdate]])</f>
        <v>2024</v>
      </c>
      <c r="K155" s="22"/>
      <c r="L155" s="22">
        <f>VLOOKUP(shipments[[#This Row],[PID]],CHOOSE({1,2},products[PID],products[Cost_per_box]),2,0)</f>
        <v>8.2200000000000006</v>
      </c>
      <c r="M155" s="22">
        <f>shipments[[#This Row],[Boxes]]*shipments[[#This Row],[cost_per_box]]</f>
        <v>1405.6200000000001</v>
      </c>
      <c r="N155" s="22">
        <f>shipments[[#This Row],[Amount]]-shipments[[#This Row],[total cost]]</f>
        <v>1148.1299999999999</v>
      </c>
    </row>
    <row r="156" spans="1:14" x14ac:dyDescent="0.35">
      <c r="A156" t="s">
        <v>190</v>
      </c>
      <c r="B156" t="s">
        <v>8039</v>
      </c>
      <c r="C156" t="s">
        <v>8020</v>
      </c>
      <c r="D156" t="s">
        <v>8038</v>
      </c>
      <c r="E156" s="1">
        <v>44979</v>
      </c>
      <c r="F156">
        <v>823.5</v>
      </c>
      <c r="G156">
        <v>64</v>
      </c>
      <c r="H156" t="s">
        <v>7</v>
      </c>
      <c r="I156" t="str">
        <f>VLOOKUP(shipments[[#This Row],[SPID]],CHOOSE({1,2},people[[#All],[SPID]],people[[#All],[Sales_person]]),2,0)</f>
        <v>Barr Faughny</v>
      </c>
      <c r="J156">
        <f>YEAR(shipments[[#This Row],[Shipdate]])</f>
        <v>2023</v>
      </c>
      <c r="K156" s="22"/>
      <c r="L156" s="22">
        <f>VLOOKUP(shipments[[#This Row],[PID]],CHOOSE({1,2},products[PID],products[Cost_per_box]),2,0)</f>
        <v>8.2200000000000006</v>
      </c>
      <c r="M156" s="22">
        <f>shipments[[#This Row],[Boxes]]*shipments[[#This Row],[cost_per_box]]</f>
        <v>526.08000000000004</v>
      </c>
      <c r="N156" s="22">
        <f>shipments[[#This Row],[Amount]]-shipments[[#This Row],[total cost]]</f>
        <v>297.41999999999996</v>
      </c>
    </row>
    <row r="157" spans="1:14" x14ac:dyDescent="0.35">
      <c r="A157" t="s">
        <v>191</v>
      </c>
      <c r="B157" t="s">
        <v>8039</v>
      </c>
      <c r="C157" t="s">
        <v>8020</v>
      </c>
      <c r="D157" t="s">
        <v>8033</v>
      </c>
      <c r="E157" s="1">
        <v>45177</v>
      </c>
      <c r="F157">
        <v>6396.75</v>
      </c>
      <c r="G157">
        <v>534</v>
      </c>
      <c r="H157" t="s">
        <v>7</v>
      </c>
      <c r="I157" t="str">
        <f>VLOOKUP(shipments[[#This Row],[SPID]],CHOOSE({1,2},people[[#All],[SPID]],people[[#All],[Sales_person]]),2,0)</f>
        <v>Barr Faughny</v>
      </c>
      <c r="J157">
        <f>YEAR(shipments[[#This Row],[Shipdate]])</f>
        <v>2023</v>
      </c>
      <c r="K157" s="22"/>
      <c r="L157" s="22">
        <f>VLOOKUP(shipments[[#This Row],[PID]],CHOOSE({1,2},products[PID],products[Cost_per_box]),2,0)</f>
        <v>8.2200000000000006</v>
      </c>
      <c r="M157" s="22">
        <f>shipments[[#This Row],[Boxes]]*shipments[[#This Row],[cost_per_box]]</f>
        <v>4389.4800000000005</v>
      </c>
      <c r="N157" s="22">
        <f>shipments[[#This Row],[Amount]]-shipments[[#This Row],[total cost]]</f>
        <v>2007.2699999999995</v>
      </c>
    </row>
    <row r="158" spans="1:14" x14ac:dyDescent="0.35">
      <c r="A158" t="s">
        <v>192</v>
      </c>
      <c r="B158" t="s">
        <v>8039</v>
      </c>
      <c r="C158" t="s">
        <v>8021</v>
      </c>
      <c r="D158" t="s">
        <v>8033</v>
      </c>
      <c r="E158" s="1">
        <v>45425</v>
      </c>
      <c r="F158">
        <v>2137.5</v>
      </c>
      <c r="G158">
        <v>113</v>
      </c>
      <c r="H158" t="s">
        <v>7</v>
      </c>
      <c r="I158" t="str">
        <f>VLOOKUP(shipments[[#This Row],[SPID]],CHOOSE({1,2},people[[#All],[SPID]],people[[#All],[Sales_person]]),2,0)</f>
        <v>Barr Faughny</v>
      </c>
      <c r="J158">
        <f>YEAR(shipments[[#This Row],[Shipdate]])</f>
        <v>2024</v>
      </c>
      <c r="K158" s="22"/>
      <c r="L158" s="22">
        <f>VLOOKUP(shipments[[#This Row],[PID]],CHOOSE({1,2},products[PID],products[Cost_per_box]),2,0)</f>
        <v>10.23</v>
      </c>
      <c r="M158" s="22">
        <f>shipments[[#This Row],[Boxes]]*shipments[[#This Row],[cost_per_box]]</f>
        <v>1155.99</v>
      </c>
      <c r="N158" s="22">
        <f>shipments[[#This Row],[Amount]]-shipments[[#This Row],[total cost]]</f>
        <v>981.51</v>
      </c>
    </row>
    <row r="159" spans="1:14" x14ac:dyDescent="0.35">
      <c r="A159" t="s">
        <v>193</v>
      </c>
      <c r="B159" t="s">
        <v>8039</v>
      </c>
      <c r="C159" t="s">
        <v>8021</v>
      </c>
      <c r="D159" t="s">
        <v>8034</v>
      </c>
      <c r="E159" s="1">
        <v>45194</v>
      </c>
      <c r="F159">
        <v>7245</v>
      </c>
      <c r="G159">
        <v>427</v>
      </c>
      <c r="H159" t="s">
        <v>7</v>
      </c>
      <c r="I159" t="str">
        <f>VLOOKUP(shipments[[#This Row],[SPID]],CHOOSE({1,2},people[[#All],[SPID]],people[[#All],[Sales_person]]),2,0)</f>
        <v>Barr Faughny</v>
      </c>
      <c r="J159">
        <f>YEAR(shipments[[#This Row],[Shipdate]])</f>
        <v>2023</v>
      </c>
      <c r="K159" s="22"/>
      <c r="L159" s="22">
        <f>VLOOKUP(shipments[[#This Row],[PID]],CHOOSE({1,2},products[PID],products[Cost_per_box]),2,0)</f>
        <v>10.23</v>
      </c>
      <c r="M159" s="22">
        <f>shipments[[#This Row],[Boxes]]*shipments[[#This Row],[cost_per_box]]</f>
        <v>4368.21</v>
      </c>
      <c r="N159" s="22">
        <f>shipments[[#This Row],[Amount]]-shipments[[#This Row],[total cost]]</f>
        <v>2876.79</v>
      </c>
    </row>
    <row r="160" spans="1:14" x14ac:dyDescent="0.35">
      <c r="A160" t="s">
        <v>194</v>
      </c>
      <c r="B160" t="s">
        <v>8039</v>
      </c>
      <c r="C160" t="s">
        <v>8022</v>
      </c>
      <c r="D160" t="s">
        <v>8033</v>
      </c>
      <c r="E160" s="1">
        <v>45005</v>
      </c>
      <c r="F160">
        <v>6981.75</v>
      </c>
      <c r="G160">
        <v>437</v>
      </c>
      <c r="H160" t="s">
        <v>7</v>
      </c>
      <c r="I160" t="str">
        <f>VLOOKUP(shipments[[#This Row],[SPID]],CHOOSE({1,2},people[[#All],[SPID]],people[[#All],[Sales_person]]),2,0)</f>
        <v>Barr Faughny</v>
      </c>
      <c r="J160">
        <f>YEAR(shipments[[#This Row],[Shipdate]])</f>
        <v>2023</v>
      </c>
      <c r="K160" s="22"/>
      <c r="L160" s="22">
        <f>VLOOKUP(shipments[[#This Row],[PID]],CHOOSE({1,2},products[PID],products[Cost_per_box]),2,0)</f>
        <v>4.74</v>
      </c>
      <c r="M160" s="22">
        <f>shipments[[#This Row],[Boxes]]*shipments[[#This Row],[cost_per_box]]</f>
        <v>2071.38</v>
      </c>
      <c r="N160" s="22">
        <f>shipments[[#This Row],[Amount]]-shipments[[#This Row],[total cost]]</f>
        <v>4910.37</v>
      </c>
    </row>
    <row r="161" spans="1:14" x14ac:dyDescent="0.35">
      <c r="A161" t="s">
        <v>195</v>
      </c>
      <c r="B161" t="s">
        <v>8039</v>
      </c>
      <c r="C161" t="s">
        <v>8022</v>
      </c>
      <c r="D161" t="s">
        <v>8037</v>
      </c>
      <c r="E161" s="1">
        <v>44943</v>
      </c>
      <c r="F161">
        <v>3397.5</v>
      </c>
      <c r="G161">
        <v>227</v>
      </c>
      <c r="H161" t="s">
        <v>7</v>
      </c>
      <c r="I161" t="str">
        <f>VLOOKUP(shipments[[#This Row],[SPID]],CHOOSE({1,2},people[[#All],[SPID]],people[[#All],[Sales_person]]),2,0)</f>
        <v>Barr Faughny</v>
      </c>
      <c r="J161">
        <f>YEAR(shipments[[#This Row],[Shipdate]])</f>
        <v>2023</v>
      </c>
      <c r="K161" s="22"/>
      <c r="L161" s="22">
        <f>VLOOKUP(shipments[[#This Row],[PID]],CHOOSE({1,2},products[PID],products[Cost_per_box]),2,0)</f>
        <v>4.74</v>
      </c>
      <c r="M161" s="22">
        <f>shipments[[#This Row],[Boxes]]*shipments[[#This Row],[cost_per_box]]</f>
        <v>1075.98</v>
      </c>
      <c r="N161" s="22">
        <f>shipments[[#This Row],[Amount]]-shipments[[#This Row],[total cost]]</f>
        <v>2321.52</v>
      </c>
    </row>
    <row r="162" spans="1:14" x14ac:dyDescent="0.35">
      <c r="A162" t="s">
        <v>196</v>
      </c>
      <c r="B162" t="s">
        <v>8039</v>
      </c>
      <c r="C162" t="s">
        <v>8022</v>
      </c>
      <c r="D162" t="s">
        <v>8034</v>
      </c>
      <c r="E162" s="1">
        <v>45229</v>
      </c>
      <c r="F162">
        <v>3507.75</v>
      </c>
      <c r="G162">
        <v>251</v>
      </c>
      <c r="H162" t="s">
        <v>7</v>
      </c>
      <c r="I162" t="str">
        <f>VLOOKUP(shipments[[#This Row],[SPID]],CHOOSE({1,2},people[[#All],[SPID]],people[[#All],[Sales_person]]),2,0)</f>
        <v>Barr Faughny</v>
      </c>
      <c r="J162">
        <f>YEAR(shipments[[#This Row],[Shipdate]])</f>
        <v>2023</v>
      </c>
      <c r="K162" s="22"/>
      <c r="L162" s="22">
        <f>VLOOKUP(shipments[[#This Row],[PID]],CHOOSE({1,2},products[PID],products[Cost_per_box]),2,0)</f>
        <v>4.74</v>
      </c>
      <c r="M162" s="22">
        <f>shipments[[#This Row],[Boxes]]*shipments[[#This Row],[cost_per_box]]</f>
        <v>1189.74</v>
      </c>
      <c r="N162" s="22">
        <f>shipments[[#This Row],[Amount]]-shipments[[#This Row],[total cost]]</f>
        <v>2318.0100000000002</v>
      </c>
    </row>
    <row r="163" spans="1:14" x14ac:dyDescent="0.35">
      <c r="A163" t="s">
        <v>197</v>
      </c>
      <c r="B163" t="s">
        <v>8039</v>
      </c>
      <c r="C163" t="s">
        <v>8022</v>
      </c>
      <c r="D163" t="s">
        <v>8033</v>
      </c>
      <c r="E163" s="1">
        <v>45324</v>
      </c>
      <c r="F163">
        <v>3215.25</v>
      </c>
      <c r="G163">
        <v>190</v>
      </c>
      <c r="H163" t="s">
        <v>40</v>
      </c>
      <c r="I163" t="str">
        <f>VLOOKUP(shipments[[#This Row],[SPID]],CHOOSE({1,2},people[[#All],[SPID]],people[[#All],[Sales_person]]),2,0)</f>
        <v>Barr Faughny</v>
      </c>
      <c r="J163">
        <f>YEAR(shipments[[#This Row],[Shipdate]])</f>
        <v>2024</v>
      </c>
      <c r="K163" s="22"/>
      <c r="L163" s="22">
        <f>VLOOKUP(shipments[[#This Row],[PID]],CHOOSE({1,2},products[PID],products[Cost_per_box]),2,0)</f>
        <v>4.74</v>
      </c>
      <c r="M163" s="22">
        <f>shipments[[#This Row],[Boxes]]*shipments[[#This Row],[cost_per_box]]</f>
        <v>900.6</v>
      </c>
      <c r="N163" s="22">
        <f>shipments[[#This Row],[Amount]]-shipments[[#This Row],[total cost]]</f>
        <v>2314.65</v>
      </c>
    </row>
    <row r="164" spans="1:14" x14ac:dyDescent="0.35">
      <c r="A164" t="s">
        <v>198</v>
      </c>
      <c r="B164" t="s">
        <v>8039</v>
      </c>
      <c r="C164" t="s">
        <v>8022</v>
      </c>
      <c r="D164" t="s">
        <v>8036</v>
      </c>
      <c r="E164" s="1">
        <v>45266</v>
      </c>
      <c r="F164">
        <v>1577.25</v>
      </c>
      <c r="G164">
        <v>122</v>
      </c>
      <c r="H164" t="s">
        <v>7</v>
      </c>
      <c r="I164" t="str">
        <f>VLOOKUP(shipments[[#This Row],[SPID]],CHOOSE({1,2},people[[#All],[SPID]],people[[#All],[Sales_person]]),2,0)</f>
        <v>Barr Faughny</v>
      </c>
      <c r="J164">
        <f>YEAR(shipments[[#This Row],[Shipdate]])</f>
        <v>2023</v>
      </c>
      <c r="K164" s="22"/>
      <c r="L164" s="22">
        <f>VLOOKUP(shipments[[#This Row],[PID]],CHOOSE({1,2},products[PID],products[Cost_per_box]),2,0)</f>
        <v>4.74</v>
      </c>
      <c r="M164" s="22">
        <f>shipments[[#This Row],[Boxes]]*shipments[[#This Row],[cost_per_box]]</f>
        <v>578.28</v>
      </c>
      <c r="N164" s="22">
        <f>shipments[[#This Row],[Amount]]-shipments[[#This Row],[total cost]]</f>
        <v>998.97</v>
      </c>
    </row>
    <row r="165" spans="1:14" x14ac:dyDescent="0.35">
      <c r="A165" t="s">
        <v>199</v>
      </c>
      <c r="B165" t="s">
        <v>8039</v>
      </c>
      <c r="C165" t="s">
        <v>8023</v>
      </c>
      <c r="D165" t="s">
        <v>8035</v>
      </c>
      <c r="E165" s="1">
        <v>45120</v>
      </c>
      <c r="F165">
        <v>12685.5</v>
      </c>
      <c r="G165">
        <v>1269</v>
      </c>
      <c r="H165" t="s">
        <v>7</v>
      </c>
      <c r="I165" t="str">
        <f>VLOOKUP(shipments[[#This Row],[SPID]],CHOOSE({1,2},people[[#All],[SPID]],people[[#All],[Sales_person]]),2,0)</f>
        <v>Barr Faughny</v>
      </c>
      <c r="J165">
        <f>YEAR(shipments[[#This Row],[Shipdate]])</f>
        <v>2023</v>
      </c>
      <c r="K165" s="22"/>
      <c r="L165" s="22">
        <f>VLOOKUP(shipments[[#This Row],[PID]],CHOOSE({1,2},products[PID],products[Cost_per_box]),2,0)</f>
        <v>10.51</v>
      </c>
      <c r="M165" s="22">
        <f>shipments[[#This Row],[Boxes]]*shipments[[#This Row],[cost_per_box]]</f>
        <v>13337.19</v>
      </c>
      <c r="N165" s="22">
        <f>shipments[[#This Row],[Amount]]-shipments[[#This Row],[total cost]]</f>
        <v>-651.69000000000051</v>
      </c>
    </row>
    <row r="166" spans="1:14" x14ac:dyDescent="0.35">
      <c r="A166" t="s">
        <v>200</v>
      </c>
      <c r="B166" t="s">
        <v>8039</v>
      </c>
      <c r="C166" t="s">
        <v>8023</v>
      </c>
      <c r="D166" t="s">
        <v>8036</v>
      </c>
      <c r="E166" s="1">
        <v>45386</v>
      </c>
      <c r="F166">
        <v>1057.5</v>
      </c>
      <c r="G166">
        <v>118</v>
      </c>
      <c r="H166" t="s">
        <v>7</v>
      </c>
      <c r="I166" t="str">
        <f>VLOOKUP(shipments[[#This Row],[SPID]],CHOOSE({1,2},people[[#All],[SPID]],people[[#All],[Sales_person]]),2,0)</f>
        <v>Barr Faughny</v>
      </c>
      <c r="J166">
        <f>YEAR(shipments[[#This Row],[Shipdate]])</f>
        <v>2024</v>
      </c>
      <c r="K166" s="22"/>
      <c r="L166" s="22">
        <f>VLOOKUP(shipments[[#This Row],[PID]],CHOOSE({1,2},products[PID],products[Cost_per_box]),2,0)</f>
        <v>10.51</v>
      </c>
      <c r="M166" s="22">
        <f>shipments[[#This Row],[Boxes]]*shipments[[#This Row],[cost_per_box]]</f>
        <v>1240.18</v>
      </c>
      <c r="N166" s="22">
        <f>shipments[[#This Row],[Amount]]-shipments[[#This Row],[total cost]]</f>
        <v>-182.68000000000006</v>
      </c>
    </row>
    <row r="167" spans="1:14" x14ac:dyDescent="0.35">
      <c r="A167" t="s">
        <v>201</v>
      </c>
      <c r="B167" t="s">
        <v>8039</v>
      </c>
      <c r="C167" t="s">
        <v>8023</v>
      </c>
      <c r="D167" t="s">
        <v>8037</v>
      </c>
      <c r="E167" s="1">
        <v>45281</v>
      </c>
      <c r="F167">
        <v>4493.25</v>
      </c>
      <c r="G167">
        <v>450</v>
      </c>
      <c r="H167" t="s">
        <v>7</v>
      </c>
      <c r="I167" t="str">
        <f>VLOOKUP(shipments[[#This Row],[SPID]],CHOOSE({1,2},people[[#All],[SPID]],people[[#All],[Sales_person]]),2,0)</f>
        <v>Barr Faughny</v>
      </c>
      <c r="J167">
        <f>YEAR(shipments[[#This Row],[Shipdate]])</f>
        <v>2023</v>
      </c>
      <c r="K167" s="22"/>
      <c r="L167" s="22">
        <f>VLOOKUP(shipments[[#This Row],[PID]],CHOOSE({1,2},products[PID],products[Cost_per_box]),2,0)</f>
        <v>10.51</v>
      </c>
      <c r="M167" s="22">
        <f>shipments[[#This Row],[Boxes]]*shipments[[#This Row],[cost_per_box]]</f>
        <v>4729.5</v>
      </c>
      <c r="N167" s="22">
        <f>shipments[[#This Row],[Amount]]-shipments[[#This Row],[total cost]]</f>
        <v>-236.25</v>
      </c>
    </row>
    <row r="168" spans="1:14" x14ac:dyDescent="0.35">
      <c r="A168" t="s">
        <v>202</v>
      </c>
      <c r="B168" t="s">
        <v>8039</v>
      </c>
      <c r="C168" t="s">
        <v>8023</v>
      </c>
      <c r="D168" t="s">
        <v>8037</v>
      </c>
      <c r="E168" s="1">
        <v>45128</v>
      </c>
      <c r="F168">
        <v>2711.25</v>
      </c>
      <c r="G168">
        <v>302</v>
      </c>
      <c r="H168" t="s">
        <v>7</v>
      </c>
      <c r="I168" t="str">
        <f>VLOOKUP(shipments[[#This Row],[SPID]],CHOOSE({1,2},people[[#All],[SPID]],people[[#All],[Sales_person]]),2,0)</f>
        <v>Barr Faughny</v>
      </c>
      <c r="J168">
        <f>YEAR(shipments[[#This Row],[Shipdate]])</f>
        <v>2023</v>
      </c>
      <c r="K168" s="22"/>
      <c r="L168" s="22">
        <f>VLOOKUP(shipments[[#This Row],[PID]],CHOOSE({1,2},products[PID],products[Cost_per_box]),2,0)</f>
        <v>10.51</v>
      </c>
      <c r="M168" s="22">
        <f>shipments[[#This Row],[Boxes]]*shipments[[#This Row],[cost_per_box]]</f>
        <v>3174.02</v>
      </c>
      <c r="N168" s="22">
        <f>shipments[[#This Row],[Amount]]-shipments[[#This Row],[total cost]]</f>
        <v>-462.77</v>
      </c>
    </row>
    <row r="169" spans="1:14" x14ac:dyDescent="0.35">
      <c r="A169" t="s">
        <v>203</v>
      </c>
      <c r="B169" t="s">
        <v>8039</v>
      </c>
      <c r="C169" t="s">
        <v>8023</v>
      </c>
      <c r="D169" t="s">
        <v>8034</v>
      </c>
      <c r="E169" s="1">
        <v>45274</v>
      </c>
      <c r="F169">
        <v>6772.5</v>
      </c>
      <c r="G169">
        <v>847</v>
      </c>
      <c r="H169" t="s">
        <v>7</v>
      </c>
      <c r="I169" t="str">
        <f>VLOOKUP(shipments[[#This Row],[SPID]],CHOOSE({1,2},people[[#All],[SPID]],people[[#All],[Sales_person]]),2,0)</f>
        <v>Barr Faughny</v>
      </c>
      <c r="J169">
        <f>YEAR(shipments[[#This Row],[Shipdate]])</f>
        <v>2023</v>
      </c>
      <c r="K169" s="22"/>
      <c r="L169" s="22">
        <f>VLOOKUP(shipments[[#This Row],[PID]],CHOOSE({1,2},products[PID],products[Cost_per_box]),2,0)</f>
        <v>10.51</v>
      </c>
      <c r="M169" s="22">
        <f>shipments[[#This Row],[Boxes]]*shipments[[#This Row],[cost_per_box]]</f>
        <v>8901.9699999999993</v>
      </c>
      <c r="N169" s="22">
        <f>shipments[[#This Row],[Amount]]-shipments[[#This Row],[total cost]]</f>
        <v>-2129.4699999999993</v>
      </c>
    </row>
    <row r="170" spans="1:14" x14ac:dyDescent="0.35">
      <c r="A170" t="s">
        <v>204</v>
      </c>
      <c r="B170" t="s">
        <v>8039</v>
      </c>
      <c r="C170" t="s">
        <v>8024</v>
      </c>
      <c r="D170" t="s">
        <v>8033</v>
      </c>
      <c r="E170" s="1">
        <v>45414</v>
      </c>
      <c r="F170">
        <v>6232.5</v>
      </c>
      <c r="G170">
        <v>446</v>
      </c>
      <c r="H170" t="s">
        <v>7</v>
      </c>
      <c r="I170" t="str">
        <f>VLOOKUP(shipments[[#This Row],[SPID]],CHOOSE({1,2},people[[#All],[SPID]],people[[#All],[Sales_person]]),2,0)</f>
        <v>Barr Faughny</v>
      </c>
      <c r="J170">
        <f>YEAR(shipments[[#This Row],[Shipdate]])</f>
        <v>2024</v>
      </c>
      <c r="K170" s="22"/>
      <c r="L170" s="22">
        <f>VLOOKUP(shipments[[#This Row],[PID]],CHOOSE({1,2},products[PID],products[Cost_per_box]),2,0)</f>
        <v>6.43</v>
      </c>
      <c r="M170" s="22">
        <f>shipments[[#This Row],[Boxes]]*shipments[[#This Row],[cost_per_box]]</f>
        <v>2867.7799999999997</v>
      </c>
      <c r="N170" s="22">
        <f>shipments[[#This Row],[Amount]]-shipments[[#This Row],[total cost]]</f>
        <v>3364.7200000000003</v>
      </c>
    </row>
    <row r="171" spans="1:14" x14ac:dyDescent="0.35">
      <c r="A171" t="s">
        <v>205</v>
      </c>
      <c r="B171" t="s">
        <v>8039</v>
      </c>
      <c r="C171" t="s">
        <v>8024</v>
      </c>
      <c r="D171" t="s">
        <v>8033</v>
      </c>
      <c r="E171" s="1">
        <v>45127</v>
      </c>
      <c r="F171">
        <v>8109</v>
      </c>
      <c r="G171">
        <v>580</v>
      </c>
      <c r="H171" t="s">
        <v>7</v>
      </c>
      <c r="I171" t="str">
        <f>VLOOKUP(shipments[[#This Row],[SPID]],CHOOSE({1,2},people[[#All],[SPID]],people[[#All],[Sales_person]]),2,0)</f>
        <v>Barr Faughny</v>
      </c>
      <c r="J171">
        <f>YEAR(shipments[[#This Row],[Shipdate]])</f>
        <v>2023</v>
      </c>
      <c r="K171" s="22"/>
      <c r="L171" s="22">
        <f>VLOOKUP(shipments[[#This Row],[PID]],CHOOSE({1,2},products[PID],products[Cost_per_box]),2,0)</f>
        <v>6.43</v>
      </c>
      <c r="M171" s="22">
        <f>shipments[[#This Row],[Boxes]]*shipments[[#This Row],[cost_per_box]]</f>
        <v>3729.3999999999996</v>
      </c>
      <c r="N171" s="22">
        <f>shipments[[#This Row],[Amount]]-shipments[[#This Row],[total cost]]</f>
        <v>4379.6000000000004</v>
      </c>
    </row>
    <row r="172" spans="1:14" x14ac:dyDescent="0.35">
      <c r="A172" t="s">
        <v>206</v>
      </c>
      <c r="B172" t="s">
        <v>8039</v>
      </c>
      <c r="C172" t="s">
        <v>8024</v>
      </c>
      <c r="D172" t="s">
        <v>8037</v>
      </c>
      <c r="E172" s="1">
        <v>45082</v>
      </c>
      <c r="F172">
        <v>6176.25</v>
      </c>
      <c r="G172">
        <v>344</v>
      </c>
      <c r="H172" t="s">
        <v>7</v>
      </c>
      <c r="I172" t="str">
        <f>VLOOKUP(shipments[[#This Row],[SPID]],CHOOSE({1,2},people[[#All],[SPID]],people[[#All],[Sales_person]]),2,0)</f>
        <v>Barr Faughny</v>
      </c>
      <c r="J172">
        <f>YEAR(shipments[[#This Row],[Shipdate]])</f>
        <v>2023</v>
      </c>
      <c r="K172" s="22"/>
      <c r="L172" s="22">
        <f>VLOOKUP(shipments[[#This Row],[PID]],CHOOSE({1,2},products[PID],products[Cost_per_box]),2,0)</f>
        <v>6.43</v>
      </c>
      <c r="M172" s="22">
        <f>shipments[[#This Row],[Boxes]]*shipments[[#This Row],[cost_per_box]]</f>
        <v>2211.92</v>
      </c>
      <c r="N172" s="22">
        <f>shipments[[#This Row],[Amount]]-shipments[[#This Row],[total cost]]</f>
        <v>3964.33</v>
      </c>
    </row>
    <row r="173" spans="1:14" x14ac:dyDescent="0.35">
      <c r="A173" t="s">
        <v>207</v>
      </c>
      <c r="B173" t="s">
        <v>8039</v>
      </c>
      <c r="C173" t="s">
        <v>8024</v>
      </c>
      <c r="D173" t="s">
        <v>8034</v>
      </c>
      <c r="E173" s="1">
        <v>44995</v>
      </c>
      <c r="F173">
        <v>1822.5</v>
      </c>
      <c r="G173">
        <v>108</v>
      </c>
      <c r="H173" t="s">
        <v>7</v>
      </c>
      <c r="I173" t="str">
        <f>VLOOKUP(shipments[[#This Row],[SPID]],CHOOSE({1,2},people[[#All],[SPID]],people[[#All],[Sales_person]]),2,0)</f>
        <v>Barr Faughny</v>
      </c>
      <c r="J173">
        <f>YEAR(shipments[[#This Row],[Shipdate]])</f>
        <v>2023</v>
      </c>
      <c r="K173" s="22"/>
      <c r="L173" s="22">
        <f>VLOOKUP(shipments[[#This Row],[PID]],CHOOSE({1,2},products[PID],products[Cost_per_box]),2,0)</f>
        <v>6.43</v>
      </c>
      <c r="M173" s="22">
        <f>shipments[[#This Row],[Boxes]]*shipments[[#This Row],[cost_per_box]]</f>
        <v>694.43999999999994</v>
      </c>
      <c r="N173" s="22">
        <f>shipments[[#This Row],[Amount]]-shipments[[#This Row],[total cost]]</f>
        <v>1128.06</v>
      </c>
    </row>
    <row r="174" spans="1:14" x14ac:dyDescent="0.35">
      <c r="A174" t="s">
        <v>208</v>
      </c>
      <c r="B174" t="s">
        <v>8039</v>
      </c>
      <c r="C174" t="s">
        <v>8025</v>
      </c>
      <c r="D174" t="s">
        <v>8034</v>
      </c>
      <c r="E174" s="1">
        <v>45335</v>
      </c>
      <c r="F174">
        <v>3465</v>
      </c>
      <c r="G174">
        <v>183</v>
      </c>
      <c r="H174" t="s">
        <v>7</v>
      </c>
      <c r="I174" t="str">
        <f>VLOOKUP(shipments[[#This Row],[SPID]],CHOOSE({1,2},people[[#All],[SPID]],people[[#All],[Sales_person]]),2,0)</f>
        <v>Barr Faughny</v>
      </c>
      <c r="J174">
        <f>YEAR(shipments[[#This Row],[Shipdate]])</f>
        <v>2024</v>
      </c>
      <c r="K174" s="22"/>
      <c r="L174" s="22">
        <f>VLOOKUP(shipments[[#This Row],[PID]],CHOOSE({1,2},products[PID],products[Cost_per_box]),2,0)</f>
        <v>12.41</v>
      </c>
      <c r="M174" s="22">
        <f>shipments[[#This Row],[Boxes]]*shipments[[#This Row],[cost_per_box]]</f>
        <v>2271.0300000000002</v>
      </c>
      <c r="N174" s="22">
        <f>shipments[[#This Row],[Amount]]-shipments[[#This Row],[total cost]]</f>
        <v>1193.9699999999998</v>
      </c>
    </row>
    <row r="175" spans="1:14" x14ac:dyDescent="0.35">
      <c r="A175" t="s">
        <v>209</v>
      </c>
      <c r="B175" t="s">
        <v>8039</v>
      </c>
      <c r="C175" t="s">
        <v>8026</v>
      </c>
      <c r="D175" t="s">
        <v>8037</v>
      </c>
      <c r="E175" s="1">
        <v>45114</v>
      </c>
      <c r="F175">
        <v>10932.75</v>
      </c>
      <c r="G175">
        <v>684</v>
      </c>
      <c r="H175" t="s">
        <v>7</v>
      </c>
      <c r="I175" t="str">
        <f>VLOOKUP(shipments[[#This Row],[SPID]],CHOOSE({1,2},people[[#All],[SPID]],people[[#All],[Sales_person]]),2,0)</f>
        <v>Barr Faughny</v>
      </c>
      <c r="J175">
        <f>YEAR(shipments[[#This Row],[Shipdate]])</f>
        <v>2023</v>
      </c>
      <c r="K175" s="22"/>
      <c r="L175" s="22">
        <f>VLOOKUP(shipments[[#This Row],[PID]],CHOOSE({1,2},products[PID],products[Cost_per_box]),2,0)</f>
        <v>9.57</v>
      </c>
      <c r="M175" s="22">
        <f>shipments[[#This Row],[Boxes]]*shipments[[#This Row],[cost_per_box]]</f>
        <v>6545.88</v>
      </c>
      <c r="N175" s="22">
        <f>shipments[[#This Row],[Amount]]-shipments[[#This Row],[total cost]]</f>
        <v>4386.87</v>
      </c>
    </row>
    <row r="176" spans="1:14" x14ac:dyDescent="0.35">
      <c r="A176" t="s">
        <v>210</v>
      </c>
      <c r="B176" t="s">
        <v>8039</v>
      </c>
      <c r="C176" t="s">
        <v>8026</v>
      </c>
      <c r="D176" t="s">
        <v>8037</v>
      </c>
      <c r="E176" s="1">
        <v>45280</v>
      </c>
      <c r="F176">
        <v>9729</v>
      </c>
      <c r="G176">
        <v>649</v>
      </c>
      <c r="H176" t="s">
        <v>7</v>
      </c>
      <c r="I176" t="str">
        <f>VLOOKUP(shipments[[#This Row],[SPID]],CHOOSE({1,2},people[[#All],[SPID]],people[[#All],[Sales_person]]),2,0)</f>
        <v>Barr Faughny</v>
      </c>
      <c r="J176">
        <f>YEAR(shipments[[#This Row],[Shipdate]])</f>
        <v>2023</v>
      </c>
      <c r="K176" s="22"/>
      <c r="L176" s="22">
        <f>VLOOKUP(shipments[[#This Row],[PID]],CHOOSE({1,2},products[PID],products[Cost_per_box]),2,0)</f>
        <v>9.57</v>
      </c>
      <c r="M176" s="22">
        <f>shipments[[#This Row],[Boxes]]*shipments[[#This Row],[cost_per_box]]</f>
        <v>6210.93</v>
      </c>
      <c r="N176" s="22">
        <f>shipments[[#This Row],[Amount]]-shipments[[#This Row],[total cost]]</f>
        <v>3518.0699999999997</v>
      </c>
    </row>
    <row r="177" spans="1:14" x14ac:dyDescent="0.35">
      <c r="A177" t="s">
        <v>211</v>
      </c>
      <c r="B177" t="s">
        <v>8039</v>
      </c>
      <c r="C177" t="s">
        <v>8027</v>
      </c>
      <c r="D177" t="s">
        <v>8037</v>
      </c>
      <c r="E177" s="1">
        <v>45051</v>
      </c>
      <c r="F177">
        <v>3102.75</v>
      </c>
      <c r="G177">
        <v>388</v>
      </c>
      <c r="H177" t="s">
        <v>7</v>
      </c>
      <c r="I177" t="str">
        <f>VLOOKUP(shipments[[#This Row],[SPID]],CHOOSE({1,2},people[[#All],[SPID]],people[[#All],[Sales_person]]),2,0)</f>
        <v>Barr Faughny</v>
      </c>
      <c r="J177">
        <f>YEAR(shipments[[#This Row],[Shipdate]])</f>
        <v>2023</v>
      </c>
      <c r="K177" s="22"/>
      <c r="L177" s="22">
        <f>VLOOKUP(shipments[[#This Row],[PID]],CHOOSE({1,2},products[PID],products[Cost_per_box]),2,0)</f>
        <v>8.43</v>
      </c>
      <c r="M177" s="22">
        <f>shipments[[#This Row],[Boxes]]*shipments[[#This Row],[cost_per_box]]</f>
        <v>3270.8399999999997</v>
      </c>
      <c r="N177" s="22">
        <f>shipments[[#This Row],[Amount]]-shipments[[#This Row],[total cost]]</f>
        <v>-168.08999999999969</v>
      </c>
    </row>
    <row r="178" spans="1:14" x14ac:dyDescent="0.35">
      <c r="A178" t="s">
        <v>212</v>
      </c>
      <c r="B178" t="s">
        <v>8039</v>
      </c>
      <c r="C178" t="s">
        <v>8028</v>
      </c>
      <c r="D178" t="s">
        <v>8034</v>
      </c>
      <c r="E178" s="1">
        <v>44972</v>
      </c>
      <c r="F178">
        <v>5692.5</v>
      </c>
      <c r="G178">
        <v>518</v>
      </c>
      <c r="H178" t="s">
        <v>7</v>
      </c>
      <c r="I178" t="str">
        <f>VLOOKUP(shipments[[#This Row],[SPID]],CHOOSE({1,2},people[[#All],[SPID]],people[[#All],[Sales_person]]),2,0)</f>
        <v>Barr Faughny</v>
      </c>
      <c r="J178">
        <f>YEAR(shipments[[#This Row],[Shipdate]])</f>
        <v>2023</v>
      </c>
      <c r="K178" s="22"/>
      <c r="L178" s="22">
        <f>VLOOKUP(shipments[[#This Row],[PID]],CHOOSE({1,2},products[PID],products[Cost_per_box]),2,0)</f>
        <v>6.8</v>
      </c>
      <c r="M178" s="22">
        <f>shipments[[#This Row],[Boxes]]*shipments[[#This Row],[cost_per_box]]</f>
        <v>3522.4</v>
      </c>
      <c r="N178" s="22">
        <f>shipments[[#This Row],[Amount]]-shipments[[#This Row],[total cost]]</f>
        <v>2170.1</v>
      </c>
    </row>
    <row r="179" spans="1:14" x14ac:dyDescent="0.35">
      <c r="A179" t="s">
        <v>213</v>
      </c>
      <c r="B179" t="s">
        <v>8039</v>
      </c>
      <c r="C179" t="s">
        <v>8028</v>
      </c>
      <c r="D179" t="s">
        <v>8035</v>
      </c>
      <c r="E179" s="1">
        <v>45552</v>
      </c>
      <c r="F179">
        <v>7269.75</v>
      </c>
      <c r="G179">
        <v>1039</v>
      </c>
      <c r="H179" t="s">
        <v>26</v>
      </c>
      <c r="I179" t="str">
        <f>VLOOKUP(shipments[[#This Row],[SPID]],CHOOSE({1,2},people[[#All],[SPID]],people[[#All],[Sales_person]]),2,0)</f>
        <v>Barr Faughny</v>
      </c>
      <c r="J179">
        <f>YEAR(shipments[[#This Row],[Shipdate]])</f>
        <v>2024</v>
      </c>
      <c r="K179" s="22"/>
      <c r="L179" s="22">
        <f>VLOOKUP(shipments[[#This Row],[PID]],CHOOSE({1,2},products[PID],products[Cost_per_box]),2,0)</f>
        <v>6.8</v>
      </c>
      <c r="M179" s="22">
        <f>shipments[[#This Row],[Boxes]]*shipments[[#This Row],[cost_per_box]]</f>
        <v>7065.2</v>
      </c>
      <c r="N179" s="22">
        <f>shipments[[#This Row],[Amount]]-shipments[[#This Row],[total cost]]</f>
        <v>204.55000000000018</v>
      </c>
    </row>
    <row r="180" spans="1:14" x14ac:dyDescent="0.35">
      <c r="A180" t="s">
        <v>214</v>
      </c>
      <c r="B180" t="s">
        <v>8039</v>
      </c>
      <c r="C180" t="s">
        <v>8028</v>
      </c>
      <c r="D180" t="s">
        <v>8033</v>
      </c>
      <c r="E180" s="1">
        <v>44980</v>
      </c>
      <c r="F180">
        <v>2020.5</v>
      </c>
      <c r="G180">
        <v>289</v>
      </c>
      <c r="H180" t="s">
        <v>7</v>
      </c>
      <c r="I180" t="str">
        <f>VLOOKUP(shipments[[#This Row],[SPID]],CHOOSE({1,2},people[[#All],[SPID]],people[[#All],[Sales_person]]),2,0)</f>
        <v>Barr Faughny</v>
      </c>
      <c r="J180">
        <f>YEAR(shipments[[#This Row],[Shipdate]])</f>
        <v>2023</v>
      </c>
      <c r="K180" s="22"/>
      <c r="L180" s="22">
        <f>VLOOKUP(shipments[[#This Row],[PID]],CHOOSE({1,2},products[PID],products[Cost_per_box]),2,0)</f>
        <v>6.8</v>
      </c>
      <c r="M180" s="22">
        <f>shipments[[#This Row],[Boxes]]*shipments[[#This Row],[cost_per_box]]</f>
        <v>1965.2</v>
      </c>
      <c r="N180" s="22">
        <f>shipments[[#This Row],[Amount]]-shipments[[#This Row],[total cost]]</f>
        <v>55.299999999999955</v>
      </c>
    </row>
    <row r="181" spans="1:14" x14ac:dyDescent="0.35">
      <c r="A181" t="s">
        <v>215</v>
      </c>
      <c r="B181" t="s">
        <v>8039</v>
      </c>
      <c r="C181" t="s">
        <v>8028</v>
      </c>
      <c r="D181" t="s">
        <v>8036</v>
      </c>
      <c r="E181" s="1">
        <v>45380</v>
      </c>
      <c r="F181">
        <v>15174</v>
      </c>
      <c r="G181">
        <v>1518</v>
      </c>
      <c r="H181" t="s">
        <v>7</v>
      </c>
      <c r="I181" t="str">
        <f>VLOOKUP(shipments[[#This Row],[SPID]],CHOOSE({1,2},people[[#All],[SPID]],people[[#All],[Sales_person]]),2,0)</f>
        <v>Barr Faughny</v>
      </c>
      <c r="J181">
        <f>YEAR(shipments[[#This Row],[Shipdate]])</f>
        <v>2024</v>
      </c>
      <c r="K181" s="22"/>
      <c r="L181" s="22">
        <f>VLOOKUP(shipments[[#This Row],[PID]],CHOOSE({1,2},products[PID],products[Cost_per_box]),2,0)</f>
        <v>6.8</v>
      </c>
      <c r="M181" s="22">
        <f>shipments[[#This Row],[Boxes]]*shipments[[#This Row],[cost_per_box]]</f>
        <v>10322.4</v>
      </c>
      <c r="N181" s="22">
        <f>shipments[[#This Row],[Amount]]-shipments[[#This Row],[total cost]]</f>
        <v>4851.6000000000004</v>
      </c>
    </row>
    <row r="182" spans="1:14" x14ac:dyDescent="0.35">
      <c r="A182" t="s">
        <v>216</v>
      </c>
      <c r="B182" t="s">
        <v>8039</v>
      </c>
      <c r="C182" t="s">
        <v>8028</v>
      </c>
      <c r="D182" t="s">
        <v>8038</v>
      </c>
      <c r="E182" s="1">
        <v>45377</v>
      </c>
      <c r="F182">
        <v>16805.25</v>
      </c>
      <c r="G182">
        <v>1528</v>
      </c>
      <c r="H182" t="s">
        <v>7</v>
      </c>
      <c r="I182" t="str">
        <f>VLOOKUP(shipments[[#This Row],[SPID]],CHOOSE({1,2},people[[#All],[SPID]],people[[#All],[Sales_person]]),2,0)</f>
        <v>Barr Faughny</v>
      </c>
      <c r="J182">
        <f>YEAR(shipments[[#This Row],[Shipdate]])</f>
        <v>2024</v>
      </c>
      <c r="K182" s="22"/>
      <c r="L182" s="22">
        <f>VLOOKUP(shipments[[#This Row],[PID]],CHOOSE({1,2},products[PID],products[Cost_per_box]),2,0)</f>
        <v>6.8</v>
      </c>
      <c r="M182" s="22">
        <f>shipments[[#This Row],[Boxes]]*shipments[[#This Row],[cost_per_box]]</f>
        <v>10390.4</v>
      </c>
      <c r="N182" s="22">
        <f>shipments[[#This Row],[Amount]]-shipments[[#This Row],[total cost]]</f>
        <v>6414.85</v>
      </c>
    </row>
    <row r="183" spans="1:14" x14ac:dyDescent="0.35">
      <c r="A183" t="s">
        <v>217</v>
      </c>
      <c r="B183" t="s">
        <v>8039</v>
      </c>
      <c r="C183" t="s">
        <v>8028</v>
      </c>
      <c r="D183" t="s">
        <v>8033</v>
      </c>
      <c r="E183" s="1">
        <v>45204</v>
      </c>
      <c r="F183">
        <v>11488.5</v>
      </c>
      <c r="G183">
        <v>1045</v>
      </c>
      <c r="H183" t="s">
        <v>7</v>
      </c>
      <c r="I183" t="str">
        <f>VLOOKUP(shipments[[#This Row],[SPID]],CHOOSE({1,2},people[[#All],[SPID]],people[[#All],[Sales_person]]),2,0)</f>
        <v>Barr Faughny</v>
      </c>
      <c r="J183">
        <f>YEAR(shipments[[#This Row],[Shipdate]])</f>
        <v>2023</v>
      </c>
      <c r="K183" s="22"/>
      <c r="L183" s="22">
        <f>VLOOKUP(shipments[[#This Row],[PID]],CHOOSE({1,2},products[PID],products[Cost_per_box]),2,0)</f>
        <v>6.8</v>
      </c>
      <c r="M183" s="22">
        <f>shipments[[#This Row],[Boxes]]*shipments[[#This Row],[cost_per_box]]</f>
        <v>7106</v>
      </c>
      <c r="N183" s="22">
        <f>shipments[[#This Row],[Amount]]-shipments[[#This Row],[total cost]]</f>
        <v>4382.5</v>
      </c>
    </row>
    <row r="184" spans="1:14" x14ac:dyDescent="0.35">
      <c r="A184" t="s">
        <v>218</v>
      </c>
      <c r="B184" t="s">
        <v>8039</v>
      </c>
      <c r="C184" t="s">
        <v>8028</v>
      </c>
      <c r="D184" t="s">
        <v>8033</v>
      </c>
      <c r="E184" s="1">
        <v>45177</v>
      </c>
      <c r="F184">
        <v>3217.5</v>
      </c>
      <c r="G184">
        <v>403</v>
      </c>
      <c r="H184" t="s">
        <v>7</v>
      </c>
      <c r="I184" t="str">
        <f>VLOOKUP(shipments[[#This Row],[SPID]],CHOOSE({1,2},people[[#All],[SPID]],people[[#All],[Sales_person]]),2,0)</f>
        <v>Barr Faughny</v>
      </c>
      <c r="J184">
        <f>YEAR(shipments[[#This Row],[Shipdate]])</f>
        <v>2023</v>
      </c>
      <c r="K184" s="22"/>
      <c r="L184" s="22">
        <f>VLOOKUP(shipments[[#This Row],[PID]],CHOOSE({1,2},products[PID],products[Cost_per_box]),2,0)</f>
        <v>6.8</v>
      </c>
      <c r="M184" s="22">
        <f>shipments[[#This Row],[Boxes]]*shipments[[#This Row],[cost_per_box]]</f>
        <v>2740.4</v>
      </c>
      <c r="N184" s="22">
        <f>shipments[[#This Row],[Amount]]-shipments[[#This Row],[total cost]]</f>
        <v>477.09999999999991</v>
      </c>
    </row>
    <row r="185" spans="1:14" x14ac:dyDescent="0.35">
      <c r="A185" t="s">
        <v>219</v>
      </c>
      <c r="B185" t="s">
        <v>8039</v>
      </c>
      <c r="C185" t="s">
        <v>8028</v>
      </c>
      <c r="D185" t="s">
        <v>8038</v>
      </c>
      <c r="E185" s="1">
        <v>45288</v>
      </c>
      <c r="F185">
        <v>850.5</v>
      </c>
      <c r="G185">
        <v>86</v>
      </c>
      <c r="H185" t="s">
        <v>7</v>
      </c>
      <c r="I185" t="str">
        <f>VLOOKUP(shipments[[#This Row],[SPID]],CHOOSE({1,2},people[[#All],[SPID]],people[[#All],[Sales_person]]),2,0)</f>
        <v>Barr Faughny</v>
      </c>
      <c r="J185">
        <f>YEAR(shipments[[#This Row],[Shipdate]])</f>
        <v>2023</v>
      </c>
      <c r="K185" s="22"/>
      <c r="L185" s="22">
        <f>VLOOKUP(shipments[[#This Row],[PID]],CHOOSE({1,2},products[PID],products[Cost_per_box]),2,0)</f>
        <v>6.8</v>
      </c>
      <c r="M185" s="22">
        <f>shipments[[#This Row],[Boxes]]*shipments[[#This Row],[cost_per_box]]</f>
        <v>584.79999999999995</v>
      </c>
      <c r="N185" s="22">
        <f>shipments[[#This Row],[Amount]]-shipments[[#This Row],[total cost]]</f>
        <v>265.70000000000005</v>
      </c>
    </row>
    <row r="186" spans="1:14" x14ac:dyDescent="0.35">
      <c r="A186" t="s">
        <v>220</v>
      </c>
      <c r="B186" t="s">
        <v>8039</v>
      </c>
      <c r="C186" t="s">
        <v>8029</v>
      </c>
      <c r="D186" t="s">
        <v>8036</v>
      </c>
      <c r="E186" s="1">
        <v>45267</v>
      </c>
      <c r="F186">
        <v>2193.75</v>
      </c>
      <c r="G186">
        <v>88</v>
      </c>
      <c r="H186" t="s">
        <v>7</v>
      </c>
      <c r="I186" t="str">
        <f>VLOOKUP(shipments[[#This Row],[SPID]],CHOOSE({1,2},people[[#All],[SPID]],people[[#All],[Sales_person]]),2,0)</f>
        <v>Barr Faughny</v>
      </c>
      <c r="J186">
        <f>YEAR(shipments[[#This Row],[Shipdate]])</f>
        <v>2023</v>
      </c>
      <c r="K186" s="22"/>
      <c r="L186" s="22">
        <f>VLOOKUP(shipments[[#This Row],[PID]],CHOOSE({1,2},products[PID],products[Cost_per_box]),2,0)</f>
        <v>5.04</v>
      </c>
      <c r="M186" s="22">
        <f>shipments[[#This Row],[Boxes]]*shipments[[#This Row],[cost_per_box]]</f>
        <v>443.52</v>
      </c>
      <c r="N186" s="22">
        <f>shipments[[#This Row],[Amount]]-shipments[[#This Row],[total cost]]</f>
        <v>1750.23</v>
      </c>
    </row>
    <row r="187" spans="1:14" x14ac:dyDescent="0.35">
      <c r="A187" t="s">
        <v>221</v>
      </c>
      <c r="B187" t="s">
        <v>8039</v>
      </c>
      <c r="C187" t="s">
        <v>8030</v>
      </c>
      <c r="D187" t="s">
        <v>8034</v>
      </c>
      <c r="E187" s="1">
        <v>45460</v>
      </c>
      <c r="F187">
        <v>19849.5</v>
      </c>
      <c r="G187">
        <v>2482</v>
      </c>
      <c r="H187" t="s">
        <v>7</v>
      </c>
      <c r="I187" t="str">
        <f>VLOOKUP(shipments[[#This Row],[SPID]],CHOOSE({1,2},people[[#All],[SPID]],people[[#All],[Sales_person]]),2,0)</f>
        <v>Barr Faughny</v>
      </c>
      <c r="J187">
        <f>YEAR(shipments[[#This Row],[Shipdate]])</f>
        <v>2024</v>
      </c>
      <c r="K187" s="22"/>
      <c r="L187" s="22">
        <f>VLOOKUP(shipments[[#This Row],[PID]],CHOOSE({1,2},products[PID],products[Cost_per_box]),2,0)</f>
        <v>2.76</v>
      </c>
      <c r="M187" s="22">
        <f>shipments[[#This Row],[Boxes]]*shipments[[#This Row],[cost_per_box]]</f>
        <v>6850.32</v>
      </c>
      <c r="N187" s="22">
        <f>shipments[[#This Row],[Amount]]-shipments[[#This Row],[total cost]]</f>
        <v>12999.18</v>
      </c>
    </row>
    <row r="188" spans="1:14" x14ac:dyDescent="0.35">
      <c r="A188" t="s">
        <v>222</v>
      </c>
      <c r="B188" t="s">
        <v>8039</v>
      </c>
      <c r="C188" t="s">
        <v>8030</v>
      </c>
      <c r="D188" t="s">
        <v>8034</v>
      </c>
      <c r="E188" s="1">
        <v>45443</v>
      </c>
      <c r="F188">
        <v>819</v>
      </c>
      <c r="G188">
        <v>91</v>
      </c>
      <c r="H188" t="s">
        <v>7</v>
      </c>
      <c r="I188" t="str">
        <f>VLOOKUP(shipments[[#This Row],[SPID]],CHOOSE({1,2},people[[#All],[SPID]],people[[#All],[Sales_person]]),2,0)</f>
        <v>Barr Faughny</v>
      </c>
      <c r="J188">
        <f>YEAR(shipments[[#This Row],[Shipdate]])</f>
        <v>2024</v>
      </c>
      <c r="K188" s="22"/>
      <c r="L188" s="22">
        <f>VLOOKUP(shipments[[#This Row],[PID]],CHOOSE({1,2},products[PID],products[Cost_per_box]),2,0)</f>
        <v>2.76</v>
      </c>
      <c r="M188" s="22">
        <f>shipments[[#This Row],[Boxes]]*shipments[[#This Row],[cost_per_box]]</f>
        <v>251.15999999999997</v>
      </c>
      <c r="N188" s="22">
        <f>shipments[[#This Row],[Amount]]-shipments[[#This Row],[total cost]]</f>
        <v>567.84</v>
      </c>
    </row>
    <row r="189" spans="1:14" x14ac:dyDescent="0.35">
      <c r="A189" t="s">
        <v>223</v>
      </c>
      <c r="B189" t="s">
        <v>8039</v>
      </c>
      <c r="C189" t="s">
        <v>8030</v>
      </c>
      <c r="D189" t="s">
        <v>8037</v>
      </c>
      <c r="E189" s="1">
        <v>45169</v>
      </c>
      <c r="F189">
        <v>6723</v>
      </c>
      <c r="G189">
        <v>747</v>
      </c>
      <c r="H189" t="s">
        <v>7</v>
      </c>
      <c r="I189" t="str">
        <f>VLOOKUP(shipments[[#This Row],[SPID]],CHOOSE({1,2},people[[#All],[SPID]],people[[#All],[Sales_person]]),2,0)</f>
        <v>Barr Faughny</v>
      </c>
      <c r="J189">
        <f>YEAR(shipments[[#This Row],[Shipdate]])</f>
        <v>2023</v>
      </c>
      <c r="K189" s="22"/>
      <c r="L189" s="22">
        <f>VLOOKUP(shipments[[#This Row],[PID]],CHOOSE({1,2},products[PID],products[Cost_per_box]),2,0)</f>
        <v>2.76</v>
      </c>
      <c r="M189" s="22">
        <f>shipments[[#This Row],[Boxes]]*shipments[[#This Row],[cost_per_box]]</f>
        <v>2061.7199999999998</v>
      </c>
      <c r="N189" s="22">
        <f>shipments[[#This Row],[Amount]]-shipments[[#This Row],[total cost]]</f>
        <v>4661.2800000000007</v>
      </c>
    </row>
    <row r="190" spans="1:14" x14ac:dyDescent="0.35">
      <c r="A190" t="s">
        <v>224</v>
      </c>
      <c r="B190" t="s">
        <v>8039</v>
      </c>
      <c r="C190" t="s">
        <v>8031</v>
      </c>
      <c r="D190" t="s">
        <v>8037</v>
      </c>
      <c r="E190" s="1">
        <v>45345</v>
      </c>
      <c r="F190">
        <v>4887</v>
      </c>
      <c r="G190">
        <v>489</v>
      </c>
      <c r="H190" t="s">
        <v>7</v>
      </c>
      <c r="I190" t="str">
        <f>VLOOKUP(shipments[[#This Row],[SPID]],CHOOSE({1,2},people[[#All],[SPID]],people[[#All],[Sales_person]]),2,0)</f>
        <v>Barr Faughny</v>
      </c>
      <c r="J190">
        <f>YEAR(shipments[[#This Row],[Shipdate]])</f>
        <v>2024</v>
      </c>
      <c r="K190" s="22"/>
      <c r="L190" s="22">
        <f>VLOOKUP(shipments[[#This Row],[PID]],CHOOSE({1,2},products[PID],products[Cost_per_box]),2,0)</f>
        <v>3.32</v>
      </c>
      <c r="M190" s="22">
        <f>shipments[[#This Row],[Boxes]]*shipments[[#This Row],[cost_per_box]]</f>
        <v>1623.48</v>
      </c>
      <c r="N190" s="22">
        <f>shipments[[#This Row],[Amount]]-shipments[[#This Row],[total cost]]</f>
        <v>3263.52</v>
      </c>
    </row>
    <row r="191" spans="1:14" x14ac:dyDescent="0.35">
      <c r="A191" t="s">
        <v>225</v>
      </c>
      <c r="B191" t="s">
        <v>8039</v>
      </c>
      <c r="C191" t="s">
        <v>8031</v>
      </c>
      <c r="D191" t="s">
        <v>8038</v>
      </c>
      <c r="E191" s="1">
        <v>45203</v>
      </c>
      <c r="F191">
        <v>1435.5</v>
      </c>
      <c r="G191">
        <v>206</v>
      </c>
      <c r="H191" t="s">
        <v>7</v>
      </c>
      <c r="I191" t="str">
        <f>VLOOKUP(shipments[[#This Row],[SPID]],CHOOSE({1,2},people[[#All],[SPID]],people[[#All],[Sales_person]]),2,0)</f>
        <v>Barr Faughny</v>
      </c>
      <c r="J191">
        <f>YEAR(shipments[[#This Row],[Shipdate]])</f>
        <v>2023</v>
      </c>
      <c r="K191" s="22"/>
      <c r="L191" s="22">
        <f>VLOOKUP(shipments[[#This Row],[PID]],CHOOSE({1,2},products[PID],products[Cost_per_box]),2,0)</f>
        <v>3.32</v>
      </c>
      <c r="M191" s="22">
        <f>shipments[[#This Row],[Boxes]]*shipments[[#This Row],[cost_per_box]]</f>
        <v>683.92</v>
      </c>
      <c r="N191" s="22">
        <f>shipments[[#This Row],[Amount]]-shipments[[#This Row],[total cost]]</f>
        <v>751.58</v>
      </c>
    </row>
    <row r="192" spans="1:14" x14ac:dyDescent="0.35">
      <c r="A192" t="s">
        <v>226</v>
      </c>
      <c r="B192" t="s">
        <v>8039</v>
      </c>
      <c r="C192" t="s">
        <v>8032</v>
      </c>
      <c r="D192" t="s">
        <v>8038</v>
      </c>
      <c r="E192" s="1">
        <v>45510</v>
      </c>
      <c r="F192">
        <v>4428</v>
      </c>
      <c r="G192">
        <v>211</v>
      </c>
      <c r="H192" t="s">
        <v>18</v>
      </c>
      <c r="I192" t="str">
        <f>VLOOKUP(shipments[[#This Row],[SPID]],CHOOSE({1,2},people[[#All],[SPID]],people[[#All],[Sales_person]]),2,0)</f>
        <v>Barr Faughny</v>
      </c>
      <c r="J192">
        <f>YEAR(shipments[[#This Row],[Shipdate]])</f>
        <v>2024</v>
      </c>
      <c r="K192" s="22"/>
      <c r="L192" s="22">
        <f>VLOOKUP(shipments[[#This Row],[PID]],CHOOSE({1,2},products[PID],products[Cost_per_box]),2,0)</f>
        <v>2.65</v>
      </c>
      <c r="M192" s="22">
        <f>shipments[[#This Row],[Boxes]]*shipments[[#This Row],[cost_per_box]]</f>
        <v>559.15</v>
      </c>
      <c r="N192" s="22">
        <f>shipments[[#This Row],[Amount]]-shipments[[#This Row],[total cost]]</f>
        <v>3868.85</v>
      </c>
    </row>
    <row r="193" spans="1:14" x14ac:dyDescent="0.35">
      <c r="A193" t="s">
        <v>227</v>
      </c>
      <c r="B193" t="s">
        <v>8039</v>
      </c>
      <c r="C193" t="s">
        <v>8032</v>
      </c>
      <c r="D193" t="s">
        <v>8033</v>
      </c>
      <c r="E193" s="1">
        <v>45134</v>
      </c>
      <c r="F193">
        <v>10703.25</v>
      </c>
      <c r="G193">
        <v>510</v>
      </c>
      <c r="H193" t="s">
        <v>7</v>
      </c>
      <c r="I193" t="str">
        <f>VLOOKUP(shipments[[#This Row],[SPID]],CHOOSE({1,2},people[[#All],[SPID]],people[[#All],[Sales_person]]),2,0)</f>
        <v>Barr Faughny</v>
      </c>
      <c r="J193">
        <f>YEAR(shipments[[#This Row],[Shipdate]])</f>
        <v>2023</v>
      </c>
      <c r="K193" s="22"/>
      <c r="L193" s="22">
        <f>VLOOKUP(shipments[[#This Row],[PID]],CHOOSE({1,2},products[PID],products[Cost_per_box]),2,0)</f>
        <v>2.65</v>
      </c>
      <c r="M193" s="22">
        <f>shipments[[#This Row],[Boxes]]*shipments[[#This Row],[cost_per_box]]</f>
        <v>1351.5</v>
      </c>
      <c r="N193" s="22">
        <f>shipments[[#This Row],[Amount]]-shipments[[#This Row],[total cost]]</f>
        <v>9351.75</v>
      </c>
    </row>
    <row r="194" spans="1:14" x14ac:dyDescent="0.35">
      <c r="A194" t="s">
        <v>228</v>
      </c>
      <c r="B194" t="s">
        <v>8039</v>
      </c>
      <c r="C194" t="s">
        <v>8032</v>
      </c>
      <c r="D194" t="s">
        <v>8038</v>
      </c>
      <c r="E194" s="1">
        <v>45391</v>
      </c>
      <c r="F194">
        <v>7539.75</v>
      </c>
      <c r="G194">
        <v>343</v>
      </c>
      <c r="H194" t="s">
        <v>7</v>
      </c>
      <c r="I194" t="str">
        <f>VLOOKUP(shipments[[#This Row],[SPID]],CHOOSE({1,2},people[[#All],[SPID]],people[[#All],[Sales_person]]),2,0)</f>
        <v>Barr Faughny</v>
      </c>
      <c r="J194">
        <f>YEAR(shipments[[#This Row],[Shipdate]])</f>
        <v>2024</v>
      </c>
      <c r="K194" s="22"/>
      <c r="L194" s="22">
        <f>VLOOKUP(shipments[[#This Row],[PID]],CHOOSE({1,2},products[PID],products[Cost_per_box]),2,0)</f>
        <v>2.65</v>
      </c>
      <c r="M194" s="22">
        <f>shipments[[#This Row],[Boxes]]*shipments[[#This Row],[cost_per_box]]</f>
        <v>908.94999999999993</v>
      </c>
      <c r="N194" s="22">
        <f>shipments[[#This Row],[Amount]]-shipments[[#This Row],[total cost]]</f>
        <v>6630.8</v>
      </c>
    </row>
    <row r="195" spans="1:14" x14ac:dyDescent="0.35">
      <c r="A195" t="s">
        <v>229</v>
      </c>
      <c r="B195" t="s">
        <v>8039</v>
      </c>
      <c r="C195" t="s">
        <v>8032</v>
      </c>
      <c r="D195" t="s">
        <v>8036</v>
      </c>
      <c r="E195" s="1">
        <v>45232</v>
      </c>
      <c r="F195">
        <v>4491</v>
      </c>
      <c r="G195">
        <v>214</v>
      </c>
      <c r="H195" t="s">
        <v>7</v>
      </c>
      <c r="I195" t="str">
        <f>VLOOKUP(shipments[[#This Row],[SPID]],CHOOSE({1,2},people[[#All],[SPID]],people[[#All],[Sales_person]]),2,0)</f>
        <v>Barr Faughny</v>
      </c>
      <c r="J195">
        <f>YEAR(shipments[[#This Row],[Shipdate]])</f>
        <v>2023</v>
      </c>
      <c r="K195" s="22"/>
      <c r="L195" s="22">
        <f>VLOOKUP(shipments[[#This Row],[PID]],CHOOSE({1,2},products[PID],products[Cost_per_box]),2,0)</f>
        <v>2.65</v>
      </c>
      <c r="M195" s="22">
        <f>shipments[[#This Row],[Boxes]]*shipments[[#This Row],[cost_per_box]]</f>
        <v>567.1</v>
      </c>
      <c r="N195" s="22">
        <f>shipments[[#This Row],[Amount]]-shipments[[#This Row],[total cost]]</f>
        <v>3923.9</v>
      </c>
    </row>
    <row r="196" spans="1:14" x14ac:dyDescent="0.35">
      <c r="A196" t="s">
        <v>230</v>
      </c>
      <c r="B196" t="s">
        <v>8039</v>
      </c>
      <c r="C196" t="s">
        <v>8032</v>
      </c>
      <c r="D196" t="s">
        <v>8037</v>
      </c>
      <c r="E196" s="1">
        <v>45114</v>
      </c>
      <c r="F196">
        <v>5373</v>
      </c>
      <c r="G196">
        <v>269</v>
      </c>
      <c r="H196" t="s">
        <v>7</v>
      </c>
      <c r="I196" t="str">
        <f>VLOOKUP(shipments[[#This Row],[SPID]],CHOOSE({1,2},people[[#All],[SPID]],people[[#All],[Sales_person]]),2,0)</f>
        <v>Barr Faughny</v>
      </c>
      <c r="J196">
        <f>YEAR(shipments[[#This Row],[Shipdate]])</f>
        <v>2023</v>
      </c>
      <c r="K196" s="22"/>
      <c r="L196" s="22">
        <f>VLOOKUP(shipments[[#This Row],[PID]],CHOOSE({1,2},products[PID],products[Cost_per_box]),2,0)</f>
        <v>2.65</v>
      </c>
      <c r="M196" s="22">
        <f>shipments[[#This Row],[Boxes]]*shipments[[#This Row],[cost_per_box]]</f>
        <v>712.85</v>
      </c>
      <c r="N196" s="22">
        <f>shipments[[#This Row],[Amount]]-shipments[[#This Row],[total cost]]</f>
        <v>4660.1499999999996</v>
      </c>
    </row>
    <row r="197" spans="1:14" x14ac:dyDescent="0.35">
      <c r="A197" t="s">
        <v>231</v>
      </c>
      <c r="B197" t="s">
        <v>8039</v>
      </c>
      <c r="C197" t="s">
        <v>8011</v>
      </c>
      <c r="D197" t="s">
        <v>8037</v>
      </c>
      <c r="E197" s="1">
        <v>45334</v>
      </c>
      <c r="F197">
        <v>6608.25</v>
      </c>
      <c r="G197">
        <v>551</v>
      </c>
      <c r="H197" t="s">
        <v>7</v>
      </c>
      <c r="I197" t="str">
        <f>VLOOKUP(shipments[[#This Row],[SPID]],CHOOSE({1,2},people[[#All],[SPID]],people[[#All],[Sales_person]]),2,0)</f>
        <v>Barr Faughny</v>
      </c>
      <c r="J197">
        <f>YEAR(shipments[[#This Row],[Shipdate]])</f>
        <v>2024</v>
      </c>
      <c r="K197" s="22"/>
      <c r="L197" s="22">
        <f>VLOOKUP(shipments[[#This Row],[PID]],CHOOSE({1,2},products[PID],products[Cost_per_box]),2,0)</f>
        <v>5.26</v>
      </c>
      <c r="M197" s="22">
        <f>shipments[[#This Row],[Boxes]]*shipments[[#This Row],[cost_per_box]]</f>
        <v>2898.2599999999998</v>
      </c>
      <c r="N197" s="22">
        <f>shipments[[#This Row],[Amount]]-shipments[[#This Row],[total cost]]</f>
        <v>3709.9900000000002</v>
      </c>
    </row>
    <row r="198" spans="1:14" x14ac:dyDescent="0.35">
      <c r="A198" t="s">
        <v>232</v>
      </c>
      <c r="B198" t="s">
        <v>8039</v>
      </c>
      <c r="C198" t="s">
        <v>8011</v>
      </c>
      <c r="D198" t="s">
        <v>8038</v>
      </c>
      <c r="E198" s="1">
        <v>45030</v>
      </c>
      <c r="F198">
        <v>6624</v>
      </c>
      <c r="G198">
        <v>510</v>
      </c>
      <c r="H198" t="s">
        <v>7</v>
      </c>
      <c r="I198" t="str">
        <f>VLOOKUP(shipments[[#This Row],[SPID]],CHOOSE({1,2},people[[#All],[SPID]],people[[#All],[Sales_person]]),2,0)</f>
        <v>Barr Faughny</v>
      </c>
      <c r="J198">
        <f>YEAR(shipments[[#This Row],[Shipdate]])</f>
        <v>2023</v>
      </c>
      <c r="K198" s="22"/>
      <c r="L198" s="22">
        <f>VLOOKUP(shipments[[#This Row],[PID]],CHOOSE({1,2},products[PID],products[Cost_per_box]),2,0)</f>
        <v>5.26</v>
      </c>
      <c r="M198" s="22">
        <f>shipments[[#This Row],[Boxes]]*shipments[[#This Row],[cost_per_box]]</f>
        <v>2682.6</v>
      </c>
      <c r="N198" s="22">
        <f>shipments[[#This Row],[Amount]]-shipments[[#This Row],[total cost]]</f>
        <v>3941.4</v>
      </c>
    </row>
    <row r="199" spans="1:14" x14ac:dyDescent="0.35">
      <c r="A199" t="s">
        <v>233</v>
      </c>
      <c r="B199" t="s">
        <v>8039</v>
      </c>
      <c r="C199" t="s">
        <v>8012</v>
      </c>
      <c r="D199" t="s">
        <v>8037</v>
      </c>
      <c r="E199" s="1">
        <v>45110</v>
      </c>
      <c r="F199">
        <v>5580</v>
      </c>
      <c r="G199">
        <v>399</v>
      </c>
      <c r="H199" t="s">
        <v>7</v>
      </c>
      <c r="I199" t="str">
        <f>VLOOKUP(shipments[[#This Row],[SPID]],CHOOSE({1,2},people[[#All],[SPID]],people[[#All],[Sales_person]]),2,0)</f>
        <v>Barr Faughny</v>
      </c>
      <c r="J199">
        <f>YEAR(shipments[[#This Row],[Shipdate]])</f>
        <v>2023</v>
      </c>
      <c r="K199" s="22"/>
      <c r="L199" s="22">
        <f>VLOOKUP(shipments[[#This Row],[PID]],CHOOSE({1,2},products[PID],products[Cost_per_box]),2,0)</f>
        <v>7.48</v>
      </c>
      <c r="M199" s="22">
        <f>shipments[[#This Row],[Boxes]]*shipments[[#This Row],[cost_per_box]]</f>
        <v>2984.52</v>
      </c>
      <c r="N199" s="22">
        <f>shipments[[#This Row],[Amount]]-shipments[[#This Row],[total cost]]</f>
        <v>2595.48</v>
      </c>
    </row>
    <row r="200" spans="1:14" x14ac:dyDescent="0.35">
      <c r="A200" t="s">
        <v>234</v>
      </c>
      <c r="B200" t="s">
        <v>8039</v>
      </c>
      <c r="C200" t="s">
        <v>8014</v>
      </c>
      <c r="D200" t="s">
        <v>8034</v>
      </c>
      <c r="E200" s="1">
        <v>45152</v>
      </c>
      <c r="F200">
        <v>10392.75</v>
      </c>
      <c r="G200">
        <v>1155</v>
      </c>
      <c r="H200" t="s">
        <v>7</v>
      </c>
      <c r="I200" t="str">
        <f>VLOOKUP(shipments[[#This Row],[SPID]],CHOOSE({1,2},people[[#All],[SPID]],people[[#All],[Sales_person]]),2,0)</f>
        <v>Barr Faughny</v>
      </c>
      <c r="J200">
        <f>YEAR(shipments[[#This Row],[Shipdate]])</f>
        <v>2023</v>
      </c>
      <c r="K200" s="22"/>
      <c r="L200" s="22">
        <f>VLOOKUP(shipments[[#This Row],[PID]],CHOOSE({1,2},products[PID],products[Cost_per_box]),2,0)</f>
        <v>3.85</v>
      </c>
      <c r="M200" s="22">
        <f>shipments[[#This Row],[Boxes]]*shipments[[#This Row],[cost_per_box]]</f>
        <v>4446.75</v>
      </c>
      <c r="N200" s="22">
        <f>shipments[[#This Row],[Amount]]-shipments[[#This Row],[total cost]]</f>
        <v>5946</v>
      </c>
    </row>
    <row r="201" spans="1:14" x14ac:dyDescent="0.35">
      <c r="A201" t="s">
        <v>235</v>
      </c>
      <c r="B201" t="s">
        <v>8039</v>
      </c>
      <c r="C201" t="s">
        <v>8014</v>
      </c>
      <c r="D201" t="s">
        <v>8036</v>
      </c>
      <c r="E201" s="1">
        <v>45219</v>
      </c>
      <c r="F201">
        <v>3012.75</v>
      </c>
      <c r="G201">
        <v>377</v>
      </c>
      <c r="H201" t="s">
        <v>7</v>
      </c>
      <c r="I201" t="str">
        <f>VLOOKUP(shipments[[#This Row],[SPID]],CHOOSE({1,2},people[[#All],[SPID]],people[[#All],[Sales_person]]),2,0)</f>
        <v>Barr Faughny</v>
      </c>
      <c r="J201">
        <f>YEAR(shipments[[#This Row],[Shipdate]])</f>
        <v>2023</v>
      </c>
      <c r="K201" s="22"/>
      <c r="L201" s="22">
        <f>VLOOKUP(shipments[[#This Row],[PID]],CHOOSE({1,2},products[PID],products[Cost_per_box]),2,0)</f>
        <v>3.85</v>
      </c>
      <c r="M201" s="22">
        <f>shipments[[#This Row],[Boxes]]*shipments[[#This Row],[cost_per_box]]</f>
        <v>1451.45</v>
      </c>
      <c r="N201" s="22">
        <f>shipments[[#This Row],[Amount]]-shipments[[#This Row],[total cost]]</f>
        <v>1561.3</v>
      </c>
    </row>
    <row r="202" spans="1:14" x14ac:dyDescent="0.35">
      <c r="A202" t="s">
        <v>236</v>
      </c>
      <c r="B202" t="s">
        <v>8039</v>
      </c>
      <c r="C202" t="s">
        <v>8014</v>
      </c>
      <c r="D202" t="s">
        <v>8035</v>
      </c>
      <c r="E202" s="1">
        <v>44958</v>
      </c>
      <c r="F202">
        <v>8646.75</v>
      </c>
      <c r="G202">
        <v>1081</v>
      </c>
      <c r="H202" t="s">
        <v>7</v>
      </c>
      <c r="I202" t="str">
        <f>VLOOKUP(shipments[[#This Row],[SPID]],CHOOSE({1,2},people[[#All],[SPID]],people[[#All],[Sales_person]]),2,0)</f>
        <v>Barr Faughny</v>
      </c>
      <c r="J202">
        <f>YEAR(shipments[[#This Row],[Shipdate]])</f>
        <v>2023</v>
      </c>
      <c r="K202" s="22"/>
      <c r="L202" s="22">
        <f>VLOOKUP(shipments[[#This Row],[PID]],CHOOSE({1,2},products[PID],products[Cost_per_box]),2,0)</f>
        <v>3.85</v>
      </c>
      <c r="M202" s="22">
        <f>shipments[[#This Row],[Boxes]]*shipments[[#This Row],[cost_per_box]]</f>
        <v>4161.8500000000004</v>
      </c>
      <c r="N202" s="22">
        <f>shipments[[#This Row],[Amount]]-shipments[[#This Row],[total cost]]</f>
        <v>4484.8999999999996</v>
      </c>
    </row>
    <row r="203" spans="1:14" x14ac:dyDescent="0.35">
      <c r="A203" t="s">
        <v>237</v>
      </c>
      <c r="B203" t="s">
        <v>8039</v>
      </c>
      <c r="C203" t="s">
        <v>8015</v>
      </c>
      <c r="D203" t="s">
        <v>8034</v>
      </c>
      <c r="E203" s="1">
        <v>45023</v>
      </c>
      <c r="F203">
        <v>2398.5</v>
      </c>
      <c r="G203">
        <v>300</v>
      </c>
      <c r="H203" t="s">
        <v>7</v>
      </c>
      <c r="I203" t="str">
        <f>VLOOKUP(shipments[[#This Row],[SPID]],CHOOSE({1,2},people[[#All],[SPID]],people[[#All],[Sales_person]]),2,0)</f>
        <v>Barr Faughny</v>
      </c>
      <c r="J203">
        <f>YEAR(shipments[[#This Row],[Shipdate]])</f>
        <v>2023</v>
      </c>
      <c r="K203" s="22"/>
      <c r="L203" s="22">
        <f>VLOOKUP(shipments[[#This Row],[PID]],CHOOSE({1,2},products[PID],products[Cost_per_box]),2,0)</f>
        <v>5.72</v>
      </c>
      <c r="M203" s="22">
        <f>shipments[[#This Row],[Boxes]]*shipments[[#This Row],[cost_per_box]]</f>
        <v>1716</v>
      </c>
      <c r="N203" s="22">
        <f>shipments[[#This Row],[Amount]]-shipments[[#This Row],[total cost]]</f>
        <v>682.5</v>
      </c>
    </row>
    <row r="204" spans="1:14" x14ac:dyDescent="0.35">
      <c r="A204" t="s">
        <v>238</v>
      </c>
      <c r="B204" t="s">
        <v>8039</v>
      </c>
      <c r="C204" t="s">
        <v>8015</v>
      </c>
      <c r="D204" t="s">
        <v>8035</v>
      </c>
      <c r="E204" s="1">
        <v>45386</v>
      </c>
      <c r="F204">
        <v>2661.75</v>
      </c>
      <c r="G204">
        <v>444</v>
      </c>
      <c r="H204" t="s">
        <v>7</v>
      </c>
      <c r="I204" t="str">
        <f>VLOOKUP(shipments[[#This Row],[SPID]],CHOOSE({1,2},people[[#All],[SPID]],people[[#All],[Sales_person]]),2,0)</f>
        <v>Barr Faughny</v>
      </c>
      <c r="J204">
        <f>YEAR(shipments[[#This Row],[Shipdate]])</f>
        <v>2024</v>
      </c>
      <c r="K204" s="22"/>
      <c r="L204" s="22">
        <f>VLOOKUP(shipments[[#This Row],[PID]],CHOOSE({1,2},products[PID],products[Cost_per_box]),2,0)</f>
        <v>5.72</v>
      </c>
      <c r="M204" s="22">
        <f>shipments[[#This Row],[Boxes]]*shipments[[#This Row],[cost_per_box]]</f>
        <v>2539.6799999999998</v>
      </c>
      <c r="N204" s="22">
        <f>shipments[[#This Row],[Amount]]-shipments[[#This Row],[total cost]]</f>
        <v>122.07000000000016</v>
      </c>
    </row>
    <row r="205" spans="1:14" x14ac:dyDescent="0.35">
      <c r="A205" t="s">
        <v>239</v>
      </c>
      <c r="B205" t="s">
        <v>8039</v>
      </c>
      <c r="C205" t="s">
        <v>8015</v>
      </c>
      <c r="D205" t="s">
        <v>8034</v>
      </c>
      <c r="E205" s="1">
        <v>45329</v>
      </c>
      <c r="F205">
        <v>762.75</v>
      </c>
      <c r="G205">
        <v>128</v>
      </c>
      <c r="H205" t="s">
        <v>7</v>
      </c>
      <c r="I205" t="str">
        <f>VLOOKUP(shipments[[#This Row],[SPID]],CHOOSE({1,2},people[[#All],[SPID]],people[[#All],[Sales_person]]),2,0)</f>
        <v>Barr Faughny</v>
      </c>
      <c r="J205">
        <f>YEAR(shipments[[#This Row],[Shipdate]])</f>
        <v>2024</v>
      </c>
      <c r="K205" s="22"/>
      <c r="L205" s="22">
        <f>VLOOKUP(shipments[[#This Row],[PID]],CHOOSE({1,2},products[PID],products[Cost_per_box]),2,0)</f>
        <v>5.72</v>
      </c>
      <c r="M205" s="22">
        <f>shipments[[#This Row],[Boxes]]*shipments[[#This Row],[cost_per_box]]</f>
        <v>732.16</v>
      </c>
      <c r="N205" s="22">
        <f>shipments[[#This Row],[Amount]]-shipments[[#This Row],[total cost]]</f>
        <v>30.590000000000032</v>
      </c>
    </row>
    <row r="206" spans="1:14" x14ac:dyDescent="0.35">
      <c r="A206" t="s">
        <v>240</v>
      </c>
      <c r="B206" t="s">
        <v>8039</v>
      </c>
      <c r="C206" t="s">
        <v>8015</v>
      </c>
      <c r="D206" t="s">
        <v>8038</v>
      </c>
      <c r="E206" s="1">
        <v>45029</v>
      </c>
      <c r="F206">
        <v>11542.5</v>
      </c>
      <c r="G206">
        <v>1649</v>
      </c>
      <c r="H206" t="s">
        <v>7</v>
      </c>
      <c r="I206" t="str">
        <f>VLOOKUP(shipments[[#This Row],[SPID]],CHOOSE({1,2},people[[#All],[SPID]],people[[#All],[Sales_person]]),2,0)</f>
        <v>Barr Faughny</v>
      </c>
      <c r="J206">
        <f>YEAR(shipments[[#This Row],[Shipdate]])</f>
        <v>2023</v>
      </c>
      <c r="K206" s="22"/>
      <c r="L206" s="22">
        <f>VLOOKUP(shipments[[#This Row],[PID]],CHOOSE({1,2},products[PID],products[Cost_per_box]),2,0)</f>
        <v>5.72</v>
      </c>
      <c r="M206" s="22">
        <f>shipments[[#This Row],[Boxes]]*shipments[[#This Row],[cost_per_box]]</f>
        <v>9432.2799999999988</v>
      </c>
      <c r="N206" s="22">
        <f>shipments[[#This Row],[Amount]]-shipments[[#This Row],[total cost]]</f>
        <v>2110.2200000000012</v>
      </c>
    </row>
    <row r="207" spans="1:14" x14ac:dyDescent="0.35">
      <c r="A207" t="s">
        <v>241</v>
      </c>
      <c r="B207" t="s">
        <v>8039</v>
      </c>
      <c r="C207" t="s">
        <v>8016</v>
      </c>
      <c r="D207" t="s">
        <v>8034</v>
      </c>
      <c r="E207" s="1">
        <v>45184</v>
      </c>
      <c r="F207">
        <v>2013.75</v>
      </c>
      <c r="G207">
        <v>72</v>
      </c>
      <c r="H207" t="s">
        <v>7</v>
      </c>
      <c r="I207" t="str">
        <f>VLOOKUP(shipments[[#This Row],[SPID]],CHOOSE({1,2},people[[#All],[SPID]],people[[#All],[Sales_person]]),2,0)</f>
        <v>Barr Faughny</v>
      </c>
      <c r="J207">
        <f>YEAR(shipments[[#This Row],[Shipdate]])</f>
        <v>2023</v>
      </c>
      <c r="K207" s="22"/>
      <c r="L207" s="22">
        <f>VLOOKUP(shipments[[#This Row],[PID]],CHOOSE({1,2},products[PID],products[Cost_per_box]),2,0)</f>
        <v>6.31</v>
      </c>
      <c r="M207" s="22">
        <f>shipments[[#This Row],[Boxes]]*shipments[[#This Row],[cost_per_box]]</f>
        <v>454.32</v>
      </c>
      <c r="N207" s="22">
        <f>shipments[[#This Row],[Amount]]-shipments[[#This Row],[total cost]]</f>
        <v>1559.43</v>
      </c>
    </row>
    <row r="208" spans="1:14" x14ac:dyDescent="0.35">
      <c r="A208" t="s">
        <v>242</v>
      </c>
      <c r="B208" t="s">
        <v>8039</v>
      </c>
      <c r="C208" t="s">
        <v>8016</v>
      </c>
      <c r="D208" t="s">
        <v>8038</v>
      </c>
      <c r="E208" s="1">
        <v>45349</v>
      </c>
      <c r="F208">
        <v>4729.5</v>
      </c>
      <c r="G208">
        <v>169</v>
      </c>
      <c r="H208" t="s">
        <v>7</v>
      </c>
      <c r="I208" t="str">
        <f>VLOOKUP(shipments[[#This Row],[SPID]],CHOOSE({1,2},people[[#All],[SPID]],people[[#All],[Sales_person]]),2,0)</f>
        <v>Barr Faughny</v>
      </c>
      <c r="J208">
        <f>YEAR(shipments[[#This Row],[Shipdate]])</f>
        <v>2024</v>
      </c>
      <c r="K208" s="22"/>
      <c r="L208" s="22">
        <f>VLOOKUP(shipments[[#This Row],[PID]],CHOOSE({1,2},products[PID],products[Cost_per_box]),2,0)</f>
        <v>6.31</v>
      </c>
      <c r="M208" s="22">
        <f>shipments[[#This Row],[Boxes]]*shipments[[#This Row],[cost_per_box]]</f>
        <v>1066.3899999999999</v>
      </c>
      <c r="N208" s="22">
        <f>shipments[[#This Row],[Amount]]-shipments[[#This Row],[total cost]]</f>
        <v>3663.11</v>
      </c>
    </row>
    <row r="209" spans="1:14" x14ac:dyDescent="0.35">
      <c r="A209" t="s">
        <v>243</v>
      </c>
      <c r="B209" t="s">
        <v>8039</v>
      </c>
      <c r="C209" t="s">
        <v>8016</v>
      </c>
      <c r="D209" t="s">
        <v>8037</v>
      </c>
      <c r="E209" s="1">
        <v>45062</v>
      </c>
      <c r="F209">
        <v>2268</v>
      </c>
      <c r="G209">
        <v>88</v>
      </c>
      <c r="H209" t="s">
        <v>7</v>
      </c>
      <c r="I209" t="str">
        <f>VLOOKUP(shipments[[#This Row],[SPID]],CHOOSE({1,2},people[[#All],[SPID]],people[[#All],[Sales_person]]),2,0)</f>
        <v>Barr Faughny</v>
      </c>
      <c r="J209">
        <f>YEAR(shipments[[#This Row],[Shipdate]])</f>
        <v>2023</v>
      </c>
      <c r="K209" s="22"/>
      <c r="L209" s="22">
        <f>VLOOKUP(shipments[[#This Row],[PID]],CHOOSE({1,2},products[PID],products[Cost_per_box]),2,0)</f>
        <v>6.31</v>
      </c>
      <c r="M209" s="22">
        <f>shipments[[#This Row],[Boxes]]*shipments[[#This Row],[cost_per_box]]</f>
        <v>555.28</v>
      </c>
      <c r="N209" s="22">
        <f>shipments[[#This Row],[Amount]]-shipments[[#This Row],[total cost]]</f>
        <v>1712.72</v>
      </c>
    </row>
    <row r="210" spans="1:14" x14ac:dyDescent="0.35">
      <c r="A210" t="s">
        <v>244</v>
      </c>
      <c r="B210" t="s">
        <v>8039</v>
      </c>
      <c r="C210" t="s">
        <v>8017</v>
      </c>
      <c r="D210" t="s">
        <v>8037</v>
      </c>
      <c r="E210" s="1">
        <v>45141</v>
      </c>
      <c r="F210">
        <v>5478.75</v>
      </c>
      <c r="G210">
        <v>211</v>
      </c>
      <c r="H210" t="s">
        <v>7</v>
      </c>
      <c r="I210" t="str">
        <f>VLOOKUP(shipments[[#This Row],[SPID]],CHOOSE({1,2},people[[#All],[SPID]],people[[#All],[Sales_person]]),2,0)</f>
        <v>Barr Faughny</v>
      </c>
      <c r="J210">
        <f>YEAR(shipments[[#This Row],[Shipdate]])</f>
        <v>2023</v>
      </c>
      <c r="K210" s="22"/>
      <c r="L210" s="22">
        <f>VLOOKUP(shipments[[#This Row],[PID]],CHOOSE({1,2},products[PID],products[Cost_per_box]),2,0)</f>
        <v>9.94</v>
      </c>
      <c r="M210" s="22">
        <f>shipments[[#This Row],[Boxes]]*shipments[[#This Row],[cost_per_box]]</f>
        <v>2097.3399999999997</v>
      </c>
      <c r="N210" s="22">
        <f>shipments[[#This Row],[Amount]]-shipments[[#This Row],[total cost]]</f>
        <v>3381.4100000000003</v>
      </c>
    </row>
    <row r="211" spans="1:14" x14ac:dyDescent="0.35">
      <c r="A211" t="s">
        <v>245</v>
      </c>
      <c r="B211" t="s">
        <v>8039</v>
      </c>
      <c r="C211" t="s">
        <v>8017</v>
      </c>
      <c r="D211" t="s">
        <v>8034</v>
      </c>
      <c r="E211" s="1">
        <v>45131</v>
      </c>
      <c r="F211">
        <v>7067.25</v>
      </c>
      <c r="G211">
        <v>272</v>
      </c>
      <c r="H211" t="s">
        <v>7</v>
      </c>
      <c r="I211" t="str">
        <f>VLOOKUP(shipments[[#This Row],[SPID]],CHOOSE({1,2},people[[#All],[SPID]],people[[#All],[Sales_person]]),2,0)</f>
        <v>Barr Faughny</v>
      </c>
      <c r="J211">
        <f>YEAR(shipments[[#This Row],[Shipdate]])</f>
        <v>2023</v>
      </c>
      <c r="K211" s="22"/>
      <c r="L211" s="22">
        <f>VLOOKUP(shipments[[#This Row],[PID]],CHOOSE({1,2},products[PID],products[Cost_per_box]),2,0)</f>
        <v>9.94</v>
      </c>
      <c r="M211" s="22">
        <f>shipments[[#This Row],[Boxes]]*shipments[[#This Row],[cost_per_box]]</f>
        <v>2703.68</v>
      </c>
      <c r="N211" s="22">
        <f>shipments[[#This Row],[Amount]]-shipments[[#This Row],[total cost]]</f>
        <v>4363.57</v>
      </c>
    </row>
    <row r="212" spans="1:14" x14ac:dyDescent="0.35">
      <c r="A212" t="s">
        <v>246</v>
      </c>
      <c r="B212" t="s">
        <v>8039</v>
      </c>
      <c r="C212" t="s">
        <v>8017</v>
      </c>
      <c r="D212" t="s">
        <v>8035</v>
      </c>
      <c r="E212" s="1">
        <v>44981</v>
      </c>
      <c r="F212">
        <v>6360.75</v>
      </c>
      <c r="G212">
        <v>266</v>
      </c>
      <c r="H212" t="s">
        <v>7</v>
      </c>
      <c r="I212" t="str">
        <f>VLOOKUP(shipments[[#This Row],[SPID]],CHOOSE({1,2},people[[#All],[SPID]],people[[#All],[Sales_person]]),2,0)</f>
        <v>Barr Faughny</v>
      </c>
      <c r="J212">
        <f>YEAR(shipments[[#This Row],[Shipdate]])</f>
        <v>2023</v>
      </c>
      <c r="K212" s="22"/>
      <c r="L212" s="22">
        <f>VLOOKUP(shipments[[#This Row],[PID]],CHOOSE({1,2},products[PID],products[Cost_per_box]),2,0)</f>
        <v>9.94</v>
      </c>
      <c r="M212" s="22">
        <f>shipments[[#This Row],[Boxes]]*shipments[[#This Row],[cost_per_box]]</f>
        <v>2644.04</v>
      </c>
      <c r="N212" s="22">
        <f>shipments[[#This Row],[Amount]]-shipments[[#This Row],[total cost]]</f>
        <v>3716.71</v>
      </c>
    </row>
    <row r="213" spans="1:14" x14ac:dyDescent="0.35">
      <c r="A213" t="s">
        <v>247</v>
      </c>
      <c r="B213" t="s">
        <v>8039</v>
      </c>
      <c r="C213" t="s">
        <v>8017</v>
      </c>
      <c r="D213" t="s">
        <v>8034</v>
      </c>
      <c r="E213" s="1">
        <v>45118</v>
      </c>
      <c r="F213">
        <v>5001.75</v>
      </c>
      <c r="G213">
        <v>201</v>
      </c>
      <c r="H213" t="s">
        <v>7</v>
      </c>
      <c r="I213" t="str">
        <f>VLOOKUP(shipments[[#This Row],[SPID]],CHOOSE({1,2},people[[#All],[SPID]],people[[#All],[Sales_person]]),2,0)</f>
        <v>Barr Faughny</v>
      </c>
      <c r="J213">
        <f>YEAR(shipments[[#This Row],[Shipdate]])</f>
        <v>2023</v>
      </c>
      <c r="K213" s="22"/>
      <c r="L213" s="22">
        <f>VLOOKUP(shipments[[#This Row],[PID]],CHOOSE({1,2},products[PID],products[Cost_per_box]),2,0)</f>
        <v>9.94</v>
      </c>
      <c r="M213" s="22">
        <f>shipments[[#This Row],[Boxes]]*shipments[[#This Row],[cost_per_box]]</f>
        <v>1997.9399999999998</v>
      </c>
      <c r="N213" s="22">
        <f>shipments[[#This Row],[Amount]]-shipments[[#This Row],[total cost]]</f>
        <v>3003.8100000000004</v>
      </c>
    </row>
    <row r="214" spans="1:14" x14ac:dyDescent="0.35">
      <c r="A214" t="s">
        <v>248</v>
      </c>
      <c r="B214" t="s">
        <v>8039</v>
      </c>
      <c r="C214" t="s">
        <v>8018</v>
      </c>
      <c r="D214" t="s">
        <v>8033</v>
      </c>
      <c r="E214" s="1">
        <v>45107</v>
      </c>
      <c r="F214">
        <v>6536.25</v>
      </c>
      <c r="G214">
        <v>298</v>
      </c>
      <c r="H214" t="s">
        <v>7</v>
      </c>
      <c r="I214" t="str">
        <f>VLOOKUP(shipments[[#This Row],[SPID]],CHOOSE({1,2},people[[#All],[SPID]],people[[#All],[Sales_person]]),2,0)</f>
        <v>Barr Faughny</v>
      </c>
      <c r="J214">
        <f>YEAR(shipments[[#This Row],[Shipdate]])</f>
        <v>2023</v>
      </c>
      <c r="K214" s="22"/>
      <c r="L214" s="22">
        <f>VLOOKUP(shipments[[#This Row],[PID]],CHOOSE({1,2},products[PID],products[Cost_per_box]),2,0)</f>
        <v>7.73</v>
      </c>
      <c r="M214" s="22">
        <f>shipments[[#This Row],[Boxes]]*shipments[[#This Row],[cost_per_box]]</f>
        <v>2303.54</v>
      </c>
      <c r="N214" s="22">
        <f>shipments[[#This Row],[Amount]]-shipments[[#This Row],[total cost]]</f>
        <v>4232.71</v>
      </c>
    </row>
    <row r="215" spans="1:14" x14ac:dyDescent="0.35">
      <c r="A215" t="s">
        <v>249</v>
      </c>
      <c r="B215" t="s">
        <v>8039</v>
      </c>
      <c r="C215" t="s">
        <v>8018</v>
      </c>
      <c r="D215" t="s">
        <v>8033</v>
      </c>
      <c r="E215" s="1">
        <v>45266</v>
      </c>
      <c r="F215">
        <v>5926.5</v>
      </c>
      <c r="G215">
        <v>283</v>
      </c>
      <c r="H215" t="s">
        <v>7</v>
      </c>
      <c r="I215" t="str">
        <f>VLOOKUP(shipments[[#This Row],[SPID]],CHOOSE({1,2},people[[#All],[SPID]],people[[#All],[Sales_person]]),2,0)</f>
        <v>Barr Faughny</v>
      </c>
      <c r="J215">
        <f>YEAR(shipments[[#This Row],[Shipdate]])</f>
        <v>2023</v>
      </c>
      <c r="K215" s="22"/>
      <c r="L215" s="22">
        <f>VLOOKUP(shipments[[#This Row],[PID]],CHOOSE({1,2},products[PID],products[Cost_per_box]),2,0)</f>
        <v>7.73</v>
      </c>
      <c r="M215" s="22">
        <f>shipments[[#This Row],[Boxes]]*shipments[[#This Row],[cost_per_box]]</f>
        <v>2187.59</v>
      </c>
      <c r="N215" s="22">
        <f>shipments[[#This Row],[Amount]]-shipments[[#This Row],[total cost]]</f>
        <v>3738.91</v>
      </c>
    </row>
    <row r="216" spans="1:14" x14ac:dyDescent="0.35">
      <c r="A216" t="s">
        <v>250</v>
      </c>
      <c r="B216" t="s">
        <v>8039</v>
      </c>
      <c r="C216" t="s">
        <v>8018</v>
      </c>
      <c r="D216" t="s">
        <v>8034</v>
      </c>
      <c r="E216" s="1">
        <v>45258</v>
      </c>
      <c r="F216">
        <v>6295.5</v>
      </c>
      <c r="G216">
        <v>332</v>
      </c>
      <c r="H216" t="s">
        <v>40</v>
      </c>
      <c r="I216" t="str">
        <f>VLOOKUP(shipments[[#This Row],[SPID]],CHOOSE({1,2},people[[#All],[SPID]],people[[#All],[Sales_person]]),2,0)</f>
        <v>Barr Faughny</v>
      </c>
      <c r="J216">
        <f>YEAR(shipments[[#This Row],[Shipdate]])</f>
        <v>2023</v>
      </c>
      <c r="K216" s="22"/>
      <c r="L216" s="22">
        <f>VLOOKUP(shipments[[#This Row],[PID]],CHOOSE({1,2},products[PID],products[Cost_per_box]),2,0)</f>
        <v>7.73</v>
      </c>
      <c r="M216" s="22">
        <f>shipments[[#This Row],[Boxes]]*shipments[[#This Row],[cost_per_box]]</f>
        <v>2566.36</v>
      </c>
      <c r="N216" s="22">
        <f>shipments[[#This Row],[Amount]]-shipments[[#This Row],[total cost]]</f>
        <v>3729.14</v>
      </c>
    </row>
    <row r="217" spans="1:14" x14ac:dyDescent="0.35">
      <c r="A217" t="s">
        <v>251</v>
      </c>
      <c r="B217" t="s">
        <v>8039</v>
      </c>
      <c r="C217" t="s">
        <v>8018</v>
      </c>
      <c r="D217" t="s">
        <v>8036</v>
      </c>
      <c r="E217" s="1">
        <v>45064</v>
      </c>
      <c r="F217">
        <v>4707</v>
      </c>
      <c r="G217">
        <v>225</v>
      </c>
      <c r="H217" t="s">
        <v>7</v>
      </c>
      <c r="I217" t="str">
        <f>VLOOKUP(shipments[[#This Row],[SPID]],CHOOSE({1,2},people[[#All],[SPID]],people[[#All],[Sales_person]]),2,0)</f>
        <v>Barr Faughny</v>
      </c>
      <c r="J217">
        <f>YEAR(shipments[[#This Row],[Shipdate]])</f>
        <v>2023</v>
      </c>
      <c r="K217" s="22"/>
      <c r="L217" s="22">
        <f>VLOOKUP(shipments[[#This Row],[PID]],CHOOSE({1,2},products[PID],products[Cost_per_box]),2,0)</f>
        <v>7.73</v>
      </c>
      <c r="M217" s="22">
        <f>shipments[[#This Row],[Boxes]]*shipments[[#This Row],[cost_per_box]]</f>
        <v>1739.25</v>
      </c>
      <c r="N217" s="22">
        <f>shipments[[#This Row],[Amount]]-shipments[[#This Row],[total cost]]</f>
        <v>2967.75</v>
      </c>
    </row>
    <row r="218" spans="1:14" x14ac:dyDescent="0.35">
      <c r="A218" t="s">
        <v>252</v>
      </c>
      <c r="B218" t="s">
        <v>8039</v>
      </c>
      <c r="C218" t="s">
        <v>8020</v>
      </c>
      <c r="D218" t="s">
        <v>8038</v>
      </c>
      <c r="E218" s="1">
        <v>45399</v>
      </c>
      <c r="F218">
        <v>2574</v>
      </c>
      <c r="G218">
        <v>198</v>
      </c>
      <c r="H218" t="s">
        <v>7</v>
      </c>
      <c r="I218" t="str">
        <f>VLOOKUP(shipments[[#This Row],[SPID]],CHOOSE({1,2},people[[#All],[SPID]],people[[#All],[Sales_person]]),2,0)</f>
        <v>Barr Faughny</v>
      </c>
      <c r="J218">
        <f>YEAR(shipments[[#This Row],[Shipdate]])</f>
        <v>2024</v>
      </c>
      <c r="K218" s="22"/>
      <c r="L218" s="22">
        <f>VLOOKUP(shipments[[#This Row],[PID]],CHOOSE({1,2},products[PID],products[Cost_per_box]),2,0)</f>
        <v>8.2200000000000006</v>
      </c>
      <c r="M218" s="22">
        <f>shipments[[#This Row],[Boxes]]*shipments[[#This Row],[cost_per_box]]</f>
        <v>1627.5600000000002</v>
      </c>
      <c r="N218" s="22">
        <f>shipments[[#This Row],[Amount]]-shipments[[#This Row],[total cost]]</f>
        <v>946.43999999999983</v>
      </c>
    </row>
    <row r="219" spans="1:14" x14ac:dyDescent="0.35">
      <c r="A219" t="s">
        <v>253</v>
      </c>
      <c r="B219" t="s">
        <v>8039</v>
      </c>
      <c r="C219" t="s">
        <v>8020</v>
      </c>
      <c r="D219" t="s">
        <v>8034</v>
      </c>
      <c r="E219" s="1">
        <v>45161</v>
      </c>
      <c r="F219">
        <v>3498.75</v>
      </c>
      <c r="G219">
        <v>270</v>
      </c>
      <c r="H219" t="s">
        <v>40</v>
      </c>
      <c r="I219" t="str">
        <f>VLOOKUP(shipments[[#This Row],[SPID]],CHOOSE({1,2},people[[#All],[SPID]],people[[#All],[Sales_person]]),2,0)</f>
        <v>Barr Faughny</v>
      </c>
      <c r="J219">
        <f>YEAR(shipments[[#This Row],[Shipdate]])</f>
        <v>2023</v>
      </c>
      <c r="K219" s="22"/>
      <c r="L219" s="22">
        <f>VLOOKUP(shipments[[#This Row],[PID]],CHOOSE({1,2},products[PID],products[Cost_per_box]),2,0)</f>
        <v>8.2200000000000006</v>
      </c>
      <c r="M219" s="22">
        <f>shipments[[#This Row],[Boxes]]*shipments[[#This Row],[cost_per_box]]</f>
        <v>2219.4</v>
      </c>
      <c r="N219" s="22">
        <f>shipments[[#This Row],[Amount]]-shipments[[#This Row],[total cost]]</f>
        <v>1279.3499999999999</v>
      </c>
    </row>
    <row r="220" spans="1:14" x14ac:dyDescent="0.35">
      <c r="A220" t="s">
        <v>254</v>
      </c>
      <c r="B220" t="s">
        <v>8039</v>
      </c>
      <c r="C220" t="s">
        <v>8020</v>
      </c>
      <c r="D220" t="s">
        <v>8035</v>
      </c>
      <c r="E220" s="1">
        <v>44950</v>
      </c>
      <c r="F220">
        <v>6579</v>
      </c>
      <c r="G220">
        <v>412</v>
      </c>
      <c r="H220" t="s">
        <v>7</v>
      </c>
      <c r="I220" t="str">
        <f>VLOOKUP(shipments[[#This Row],[SPID]],CHOOSE({1,2},people[[#All],[SPID]],people[[#All],[Sales_person]]),2,0)</f>
        <v>Barr Faughny</v>
      </c>
      <c r="J220">
        <f>YEAR(shipments[[#This Row],[Shipdate]])</f>
        <v>2023</v>
      </c>
      <c r="K220" s="22"/>
      <c r="L220" s="22">
        <f>VLOOKUP(shipments[[#This Row],[PID]],CHOOSE({1,2},products[PID],products[Cost_per_box]),2,0)</f>
        <v>8.2200000000000006</v>
      </c>
      <c r="M220" s="22">
        <f>shipments[[#This Row],[Boxes]]*shipments[[#This Row],[cost_per_box]]</f>
        <v>3386.6400000000003</v>
      </c>
      <c r="N220" s="22">
        <f>shipments[[#This Row],[Amount]]-shipments[[#This Row],[total cost]]</f>
        <v>3192.3599999999997</v>
      </c>
    </row>
    <row r="221" spans="1:14" x14ac:dyDescent="0.35">
      <c r="A221" t="s">
        <v>255</v>
      </c>
      <c r="B221" t="s">
        <v>8039</v>
      </c>
      <c r="C221" t="s">
        <v>8020</v>
      </c>
      <c r="D221" t="s">
        <v>8033</v>
      </c>
      <c r="E221" s="1">
        <v>45009</v>
      </c>
      <c r="F221">
        <v>9202.5</v>
      </c>
      <c r="G221">
        <v>658</v>
      </c>
      <c r="H221" t="s">
        <v>7</v>
      </c>
      <c r="I221" t="str">
        <f>VLOOKUP(shipments[[#This Row],[SPID]],CHOOSE({1,2},people[[#All],[SPID]],people[[#All],[Sales_person]]),2,0)</f>
        <v>Barr Faughny</v>
      </c>
      <c r="J221">
        <f>YEAR(shipments[[#This Row],[Shipdate]])</f>
        <v>2023</v>
      </c>
      <c r="K221" s="22"/>
      <c r="L221" s="22">
        <f>VLOOKUP(shipments[[#This Row],[PID]],CHOOSE({1,2},products[PID],products[Cost_per_box]),2,0)</f>
        <v>8.2200000000000006</v>
      </c>
      <c r="M221" s="22">
        <f>shipments[[#This Row],[Boxes]]*shipments[[#This Row],[cost_per_box]]</f>
        <v>5408.76</v>
      </c>
      <c r="N221" s="22">
        <f>shipments[[#This Row],[Amount]]-shipments[[#This Row],[total cost]]</f>
        <v>3793.74</v>
      </c>
    </row>
    <row r="222" spans="1:14" x14ac:dyDescent="0.35">
      <c r="A222" t="s">
        <v>256</v>
      </c>
      <c r="B222" t="s">
        <v>8039</v>
      </c>
      <c r="C222" t="s">
        <v>8022</v>
      </c>
      <c r="D222" t="s">
        <v>8038</v>
      </c>
      <c r="E222" s="1">
        <v>45335</v>
      </c>
      <c r="F222">
        <v>8997.75</v>
      </c>
      <c r="G222">
        <v>530</v>
      </c>
      <c r="H222" t="s">
        <v>7</v>
      </c>
      <c r="I222" t="str">
        <f>VLOOKUP(shipments[[#This Row],[SPID]],CHOOSE({1,2},people[[#All],[SPID]],people[[#All],[Sales_person]]),2,0)</f>
        <v>Barr Faughny</v>
      </c>
      <c r="J222">
        <f>YEAR(shipments[[#This Row],[Shipdate]])</f>
        <v>2024</v>
      </c>
      <c r="K222" s="22"/>
      <c r="L222" s="22">
        <f>VLOOKUP(shipments[[#This Row],[PID]],CHOOSE({1,2},products[PID],products[Cost_per_box]),2,0)</f>
        <v>4.74</v>
      </c>
      <c r="M222" s="22">
        <f>shipments[[#This Row],[Boxes]]*shipments[[#This Row],[cost_per_box]]</f>
        <v>2512.2000000000003</v>
      </c>
      <c r="N222" s="22">
        <f>shipments[[#This Row],[Amount]]-shipments[[#This Row],[total cost]]</f>
        <v>6485.5499999999993</v>
      </c>
    </row>
    <row r="223" spans="1:14" x14ac:dyDescent="0.35">
      <c r="A223" t="s">
        <v>257</v>
      </c>
      <c r="B223" t="s">
        <v>8039</v>
      </c>
      <c r="C223" t="s">
        <v>8022</v>
      </c>
      <c r="D223" t="s">
        <v>8033</v>
      </c>
      <c r="E223" s="1">
        <v>45411</v>
      </c>
      <c r="F223">
        <v>11745</v>
      </c>
      <c r="G223">
        <v>735</v>
      </c>
      <c r="H223" t="s">
        <v>7</v>
      </c>
      <c r="I223" t="str">
        <f>VLOOKUP(shipments[[#This Row],[SPID]],CHOOSE({1,2},people[[#All],[SPID]],people[[#All],[Sales_person]]),2,0)</f>
        <v>Barr Faughny</v>
      </c>
      <c r="J223">
        <f>YEAR(shipments[[#This Row],[Shipdate]])</f>
        <v>2024</v>
      </c>
      <c r="K223" s="22"/>
      <c r="L223" s="22">
        <f>VLOOKUP(shipments[[#This Row],[PID]],CHOOSE({1,2},products[PID],products[Cost_per_box]),2,0)</f>
        <v>4.74</v>
      </c>
      <c r="M223" s="22">
        <f>shipments[[#This Row],[Boxes]]*shipments[[#This Row],[cost_per_box]]</f>
        <v>3483.9</v>
      </c>
      <c r="N223" s="22">
        <f>shipments[[#This Row],[Amount]]-shipments[[#This Row],[total cost]]</f>
        <v>8261.1</v>
      </c>
    </row>
    <row r="224" spans="1:14" x14ac:dyDescent="0.35">
      <c r="A224" t="s">
        <v>258</v>
      </c>
      <c r="B224" t="s">
        <v>8039</v>
      </c>
      <c r="C224" t="s">
        <v>8023</v>
      </c>
      <c r="D224" t="s">
        <v>8034</v>
      </c>
      <c r="E224" s="1">
        <v>45174</v>
      </c>
      <c r="F224">
        <v>9742.5</v>
      </c>
      <c r="G224">
        <v>1392</v>
      </c>
      <c r="H224" t="s">
        <v>7</v>
      </c>
      <c r="I224" t="str">
        <f>VLOOKUP(shipments[[#This Row],[SPID]],CHOOSE({1,2},people[[#All],[SPID]],people[[#All],[Sales_person]]),2,0)</f>
        <v>Barr Faughny</v>
      </c>
      <c r="J224">
        <f>YEAR(shipments[[#This Row],[Shipdate]])</f>
        <v>2023</v>
      </c>
      <c r="K224" s="22"/>
      <c r="L224" s="22">
        <f>VLOOKUP(shipments[[#This Row],[PID]],CHOOSE({1,2},products[PID],products[Cost_per_box]),2,0)</f>
        <v>10.51</v>
      </c>
      <c r="M224" s="22">
        <f>shipments[[#This Row],[Boxes]]*shipments[[#This Row],[cost_per_box]]</f>
        <v>14629.92</v>
      </c>
      <c r="N224" s="22">
        <f>shipments[[#This Row],[Amount]]-shipments[[#This Row],[total cost]]</f>
        <v>-4887.42</v>
      </c>
    </row>
    <row r="225" spans="1:14" x14ac:dyDescent="0.35">
      <c r="A225" t="s">
        <v>259</v>
      </c>
      <c r="B225" t="s">
        <v>8039</v>
      </c>
      <c r="C225" t="s">
        <v>8023</v>
      </c>
      <c r="D225" t="s">
        <v>8034</v>
      </c>
      <c r="E225" s="1">
        <v>45021</v>
      </c>
      <c r="F225">
        <v>4972.5</v>
      </c>
      <c r="G225">
        <v>622</v>
      </c>
      <c r="H225" t="s">
        <v>7</v>
      </c>
      <c r="I225" t="str">
        <f>VLOOKUP(shipments[[#This Row],[SPID]],CHOOSE({1,2},people[[#All],[SPID]],people[[#All],[Sales_person]]),2,0)</f>
        <v>Barr Faughny</v>
      </c>
      <c r="J225">
        <f>YEAR(shipments[[#This Row],[Shipdate]])</f>
        <v>2023</v>
      </c>
      <c r="K225" s="22"/>
      <c r="L225" s="22">
        <f>VLOOKUP(shipments[[#This Row],[PID]],CHOOSE({1,2},products[PID],products[Cost_per_box]),2,0)</f>
        <v>10.51</v>
      </c>
      <c r="M225" s="22">
        <f>shipments[[#This Row],[Boxes]]*shipments[[#This Row],[cost_per_box]]</f>
        <v>6537.22</v>
      </c>
      <c r="N225" s="22">
        <f>shipments[[#This Row],[Amount]]-shipments[[#This Row],[total cost]]</f>
        <v>-1564.7200000000003</v>
      </c>
    </row>
    <row r="226" spans="1:14" x14ac:dyDescent="0.35">
      <c r="A226" t="s">
        <v>260</v>
      </c>
      <c r="B226" t="s">
        <v>8039</v>
      </c>
      <c r="C226" t="s">
        <v>8023</v>
      </c>
      <c r="D226" t="s">
        <v>8034</v>
      </c>
      <c r="E226" s="1">
        <v>45106</v>
      </c>
      <c r="F226">
        <v>9909</v>
      </c>
      <c r="G226">
        <v>1416</v>
      </c>
      <c r="H226" t="s">
        <v>7</v>
      </c>
      <c r="I226" t="str">
        <f>VLOOKUP(shipments[[#This Row],[SPID]],CHOOSE({1,2},people[[#All],[SPID]],people[[#All],[Sales_person]]),2,0)</f>
        <v>Barr Faughny</v>
      </c>
      <c r="J226">
        <f>YEAR(shipments[[#This Row],[Shipdate]])</f>
        <v>2023</v>
      </c>
      <c r="K226" s="22"/>
      <c r="L226" s="22">
        <f>VLOOKUP(shipments[[#This Row],[PID]],CHOOSE({1,2},products[PID],products[Cost_per_box]),2,0)</f>
        <v>10.51</v>
      </c>
      <c r="M226" s="22">
        <f>shipments[[#This Row],[Boxes]]*shipments[[#This Row],[cost_per_box]]</f>
        <v>14882.16</v>
      </c>
      <c r="N226" s="22">
        <f>shipments[[#This Row],[Amount]]-shipments[[#This Row],[total cost]]</f>
        <v>-4973.16</v>
      </c>
    </row>
    <row r="227" spans="1:14" x14ac:dyDescent="0.35">
      <c r="A227" t="s">
        <v>261</v>
      </c>
      <c r="B227" t="s">
        <v>8039</v>
      </c>
      <c r="C227" t="s">
        <v>8023</v>
      </c>
      <c r="D227" t="s">
        <v>8034</v>
      </c>
      <c r="E227" s="1">
        <v>45483</v>
      </c>
      <c r="F227">
        <v>2506.5</v>
      </c>
      <c r="G227">
        <v>251</v>
      </c>
      <c r="H227" t="s">
        <v>18</v>
      </c>
      <c r="I227" t="str">
        <f>VLOOKUP(shipments[[#This Row],[SPID]],CHOOSE({1,2},people[[#All],[SPID]],people[[#All],[Sales_person]]),2,0)</f>
        <v>Barr Faughny</v>
      </c>
      <c r="J227">
        <f>YEAR(shipments[[#This Row],[Shipdate]])</f>
        <v>2024</v>
      </c>
      <c r="K227" s="22"/>
      <c r="L227" s="22">
        <f>VLOOKUP(shipments[[#This Row],[PID]],CHOOSE({1,2},products[PID],products[Cost_per_box]),2,0)</f>
        <v>10.51</v>
      </c>
      <c r="M227" s="22">
        <f>shipments[[#This Row],[Boxes]]*shipments[[#This Row],[cost_per_box]]</f>
        <v>2638.0099999999998</v>
      </c>
      <c r="N227" s="22">
        <f>shipments[[#This Row],[Amount]]-shipments[[#This Row],[total cost]]</f>
        <v>-131.50999999999976</v>
      </c>
    </row>
    <row r="228" spans="1:14" x14ac:dyDescent="0.35">
      <c r="A228" t="s">
        <v>262</v>
      </c>
      <c r="B228" t="s">
        <v>8039</v>
      </c>
      <c r="C228" t="s">
        <v>8023</v>
      </c>
      <c r="D228" t="s">
        <v>8034</v>
      </c>
      <c r="E228" s="1">
        <v>45460</v>
      </c>
      <c r="F228">
        <v>2088</v>
      </c>
      <c r="G228">
        <v>261</v>
      </c>
      <c r="H228" t="s">
        <v>7</v>
      </c>
      <c r="I228" t="str">
        <f>VLOOKUP(shipments[[#This Row],[SPID]],CHOOSE({1,2},people[[#All],[SPID]],people[[#All],[Sales_person]]),2,0)</f>
        <v>Barr Faughny</v>
      </c>
      <c r="J228">
        <f>YEAR(shipments[[#This Row],[Shipdate]])</f>
        <v>2024</v>
      </c>
      <c r="K228" s="22"/>
      <c r="L228" s="22">
        <f>VLOOKUP(shipments[[#This Row],[PID]],CHOOSE({1,2},products[PID],products[Cost_per_box]),2,0)</f>
        <v>10.51</v>
      </c>
      <c r="M228" s="22">
        <f>shipments[[#This Row],[Boxes]]*shipments[[#This Row],[cost_per_box]]</f>
        <v>2743.11</v>
      </c>
      <c r="N228" s="22">
        <f>shipments[[#This Row],[Amount]]-shipments[[#This Row],[total cost]]</f>
        <v>-655.11000000000013</v>
      </c>
    </row>
    <row r="229" spans="1:14" x14ac:dyDescent="0.35">
      <c r="A229" t="s">
        <v>263</v>
      </c>
      <c r="B229" t="s">
        <v>8039</v>
      </c>
      <c r="C229" t="s">
        <v>8023</v>
      </c>
      <c r="D229" t="s">
        <v>8036</v>
      </c>
      <c r="E229" s="1">
        <v>45555</v>
      </c>
      <c r="F229">
        <v>510.75</v>
      </c>
      <c r="G229">
        <v>52</v>
      </c>
      <c r="H229" t="s">
        <v>40</v>
      </c>
      <c r="I229" t="str">
        <f>VLOOKUP(shipments[[#This Row],[SPID]],CHOOSE({1,2},people[[#All],[SPID]],people[[#All],[Sales_person]]),2,0)</f>
        <v>Barr Faughny</v>
      </c>
      <c r="J229">
        <f>YEAR(shipments[[#This Row],[Shipdate]])</f>
        <v>2024</v>
      </c>
      <c r="K229" s="22"/>
      <c r="L229" s="22">
        <f>VLOOKUP(shipments[[#This Row],[PID]],CHOOSE({1,2},products[PID],products[Cost_per_box]),2,0)</f>
        <v>10.51</v>
      </c>
      <c r="M229" s="22">
        <f>shipments[[#This Row],[Boxes]]*shipments[[#This Row],[cost_per_box]]</f>
        <v>546.52</v>
      </c>
      <c r="N229" s="22">
        <f>shipments[[#This Row],[Amount]]-shipments[[#This Row],[total cost]]</f>
        <v>-35.769999999999982</v>
      </c>
    </row>
    <row r="230" spans="1:14" x14ac:dyDescent="0.35">
      <c r="A230" t="s">
        <v>264</v>
      </c>
      <c r="B230" t="s">
        <v>8039</v>
      </c>
      <c r="C230" t="s">
        <v>8024</v>
      </c>
      <c r="D230" t="s">
        <v>8034</v>
      </c>
      <c r="E230" s="1">
        <v>45300</v>
      </c>
      <c r="F230">
        <v>4518</v>
      </c>
      <c r="G230">
        <v>283</v>
      </c>
      <c r="H230" t="s">
        <v>7</v>
      </c>
      <c r="I230" t="str">
        <f>VLOOKUP(shipments[[#This Row],[SPID]],CHOOSE({1,2},people[[#All],[SPID]],people[[#All],[Sales_person]]),2,0)</f>
        <v>Barr Faughny</v>
      </c>
      <c r="J230">
        <f>YEAR(shipments[[#This Row],[Shipdate]])</f>
        <v>2024</v>
      </c>
      <c r="K230" s="22"/>
      <c r="L230" s="22">
        <f>VLOOKUP(shipments[[#This Row],[PID]],CHOOSE({1,2},products[PID],products[Cost_per_box]),2,0)</f>
        <v>6.43</v>
      </c>
      <c r="M230" s="22">
        <f>shipments[[#This Row],[Boxes]]*shipments[[#This Row],[cost_per_box]]</f>
        <v>1819.6899999999998</v>
      </c>
      <c r="N230" s="22">
        <f>shipments[[#This Row],[Amount]]-shipments[[#This Row],[total cost]]</f>
        <v>2698.3100000000004</v>
      </c>
    </row>
    <row r="231" spans="1:14" x14ac:dyDescent="0.35">
      <c r="A231" t="s">
        <v>265</v>
      </c>
      <c r="B231" t="s">
        <v>8039</v>
      </c>
      <c r="C231" t="s">
        <v>8024</v>
      </c>
      <c r="D231" t="s">
        <v>8038</v>
      </c>
      <c r="E231" s="1">
        <v>45203</v>
      </c>
      <c r="F231">
        <v>3408.75</v>
      </c>
      <c r="G231">
        <v>244</v>
      </c>
      <c r="H231" t="s">
        <v>7</v>
      </c>
      <c r="I231" t="str">
        <f>VLOOKUP(shipments[[#This Row],[SPID]],CHOOSE({1,2},people[[#All],[SPID]],people[[#All],[Sales_person]]),2,0)</f>
        <v>Barr Faughny</v>
      </c>
      <c r="J231">
        <f>YEAR(shipments[[#This Row],[Shipdate]])</f>
        <v>2023</v>
      </c>
      <c r="K231" s="22"/>
      <c r="L231" s="22">
        <f>VLOOKUP(shipments[[#This Row],[PID]],CHOOSE({1,2},products[PID],products[Cost_per_box]),2,0)</f>
        <v>6.43</v>
      </c>
      <c r="M231" s="22">
        <f>shipments[[#This Row],[Boxes]]*shipments[[#This Row],[cost_per_box]]</f>
        <v>1568.9199999999998</v>
      </c>
      <c r="N231" s="22">
        <f>shipments[[#This Row],[Amount]]-shipments[[#This Row],[total cost]]</f>
        <v>1839.8300000000002</v>
      </c>
    </row>
    <row r="232" spans="1:14" x14ac:dyDescent="0.35">
      <c r="A232" t="s">
        <v>266</v>
      </c>
      <c r="B232" t="s">
        <v>8039</v>
      </c>
      <c r="C232" t="s">
        <v>8024</v>
      </c>
      <c r="D232" t="s">
        <v>8036</v>
      </c>
      <c r="E232" s="1">
        <v>45131</v>
      </c>
      <c r="F232">
        <v>6583.5</v>
      </c>
      <c r="G232">
        <v>471</v>
      </c>
      <c r="H232" t="s">
        <v>7</v>
      </c>
      <c r="I232" t="str">
        <f>VLOOKUP(shipments[[#This Row],[SPID]],CHOOSE({1,2},people[[#All],[SPID]],people[[#All],[Sales_person]]),2,0)</f>
        <v>Barr Faughny</v>
      </c>
      <c r="J232">
        <f>YEAR(shipments[[#This Row],[Shipdate]])</f>
        <v>2023</v>
      </c>
      <c r="K232" s="22"/>
      <c r="L232" s="22">
        <f>VLOOKUP(shipments[[#This Row],[PID]],CHOOSE({1,2},products[PID],products[Cost_per_box]),2,0)</f>
        <v>6.43</v>
      </c>
      <c r="M232" s="22">
        <f>shipments[[#This Row],[Boxes]]*shipments[[#This Row],[cost_per_box]]</f>
        <v>3028.5299999999997</v>
      </c>
      <c r="N232" s="22">
        <f>shipments[[#This Row],[Amount]]-shipments[[#This Row],[total cost]]</f>
        <v>3554.9700000000003</v>
      </c>
    </row>
    <row r="233" spans="1:14" x14ac:dyDescent="0.35">
      <c r="A233" t="s">
        <v>267</v>
      </c>
      <c r="B233" t="s">
        <v>8039</v>
      </c>
      <c r="C233" t="s">
        <v>8024</v>
      </c>
      <c r="D233" t="s">
        <v>8037</v>
      </c>
      <c r="E233" s="1">
        <v>45505</v>
      </c>
      <c r="F233">
        <v>4047.75</v>
      </c>
      <c r="G233">
        <v>290</v>
      </c>
      <c r="H233" t="s">
        <v>18</v>
      </c>
      <c r="I233" t="str">
        <f>VLOOKUP(shipments[[#This Row],[SPID]],CHOOSE({1,2},people[[#All],[SPID]],people[[#All],[Sales_person]]),2,0)</f>
        <v>Barr Faughny</v>
      </c>
      <c r="J233">
        <f>YEAR(shipments[[#This Row],[Shipdate]])</f>
        <v>2024</v>
      </c>
      <c r="K233" s="22"/>
      <c r="L233" s="22">
        <f>VLOOKUP(shipments[[#This Row],[PID]],CHOOSE({1,2},products[PID],products[Cost_per_box]),2,0)</f>
        <v>6.43</v>
      </c>
      <c r="M233" s="22">
        <f>shipments[[#This Row],[Boxes]]*shipments[[#This Row],[cost_per_box]]</f>
        <v>1864.6999999999998</v>
      </c>
      <c r="N233" s="22">
        <f>shipments[[#This Row],[Amount]]-shipments[[#This Row],[total cost]]</f>
        <v>2183.0500000000002</v>
      </c>
    </row>
    <row r="234" spans="1:14" x14ac:dyDescent="0.35">
      <c r="A234" t="s">
        <v>268</v>
      </c>
      <c r="B234" t="s">
        <v>8039</v>
      </c>
      <c r="C234" t="s">
        <v>8025</v>
      </c>
      <c r="D234" t="s">
        <v>8035</v>
      </c>
      <c r="E234" s="1">
        <v>45488</v>
      </c>
      <c r="F234">
        <v>2508.75</v>
      </c>
      <c r="G234">
        <v>133</v>
      </c>
      <c r="H234" t="s">
        <v>18</v>
      </c>
      <c r="I234" t="str">
        <f>VLOOKUP(shipments[[#This Row],[SPID]],CHOOSE({1,2},people[[#All],[SPID]],people[[#All],[Sales_person]]),2,0)</f>
        <v>Barr Faughny</v>
      </c>
      <c r="J234">
        <f>YEAR(shipments[[#This Row],[Shipdate]])</f>
        <v>2024</v>
      </c>
      <c r="K234" s="22"/>
      <c r="L234" s="22">
        <f>VLOOKUP(shipments[[#This Row],[PID]],CHOOSE({1,2},products[PID],products[Cost_per_box]),2,0)</f>
        <v>12.41</v>
      </c>
      <c r="M234" s="22">
        <f>shipments[[#This Row],[Boxes]]*shipments[[#This Row],[cost_per_box]]</f>
        <v>1650.53</v>
      </c>
      <c r="N234" s="22">
        <f>shipments[[#This Row],[Amount]]-shipments[[#This Row],[total cost]]</f>
        <v>858.22</v>
      </c>
    </row>
    <row r="235" spans="1:14" x14ac:dyDescent="0.35">
      <c r="A235" t="s">
        <v>269</v>
      </c>
      <c r="B235" t="s">
        <v>8039</v>
      </c>
      <c r="C235" t="s">
        <v>8025</v>
      </c>
      <c r="D235" t="s">
        <v>8036</v>
      </c>
      <c r="E235" s="1">
        <v>45135</v>
      </c>
      <c r="F235">
        <v>4614.75</v>
      </c>
      <c r="G235">
        <v>272</v>
      </c>
      <c r="H235" t="s">
        <v>7</v>
      </c>
      <c r="I235" t="str">
        <f>VLOOKUP(shipments[[#This Row],[SPID]],CHOOSE({1,2},people[[#All],[SPID]],people[[#All],[Sales_person]]),2,0)</f>
        <v>Barr Faughny</v>
      </c>
      <c r="J235">
        <f>YEAR(shipments[[#This Row],[Shipdate]])</f>
        <v>2023</v>
      </c>
      <c r="K235" s="22"/>
      <c r="L235" s="22">
        <f>VLOOKUP(shipments[[#This Row],[PID]],CHOOSE({1,2},products[PID],products[Cost_per_box]),2,0)</f>
        <v>12.41</v>
      </c>
      <c r="M235" s="22">
        <f>shipments[[#This Row],[Boxes]]*shipments[[#This Row],[cost_per_box]]</f>
        <v>3375.52</v>
      </c>
      <c r="N235" s="22">
        <f>shipments[[#This Row],[Amount]]-shipments[[#This Row],[total cost]]</f>
        <v>1239.23</v>
      </c>
    </row>
    <row r="236" spans="1:14" x14ac:dyDescent="0.35">
      <c r="A236" t="s">
        <v>270</v>
      </c>
      <c r="B236" t="s">
        <v>8039</v>
      </c>
      <c r="C236" t="s">
        <v>8026</v>
      </c>
      <c r="D236" t="s">
        <v>8038</v>
      </c>
      <c r="E236" s="1">
        <v>45538</v>
      </c>
      <c r="F236">
        <v>12395.25</v>
      </c>
      <c r="G236">
        <v>886</v>
      </c>
      <c r="H236" t="s">
        <v>26</v>
      </c>
      <c r="I236" t="str">
        <f>VLOOKUP(shipments[[#This Row],[SPID]],CHOOSE({1,2},people[[#All],[SPID]],people[[#All],[Sales_person]]),2,0)</f>
        <v>Barr Faughny</v>
      </c>
      <c r="J236">
        <f>YEAR(shipments[[#This Row],[Shipdate]])</f>
        <v>2024</v>
      </c>
      <c r="K236" s="22"/>
      <c r="L236" s="22">
        <f>VLOOKUP(shipments[[#This Row],[PID]],CHOOSE({1,2},products[PID],products[Cost_per_box]),2,0)</f>
        <v>9.57</v>
      </c>
      <c r="M236" s="22">
        <f>shipments[[#This Row],[Boxes]]*shipments[[#This Row],[cost_per_box]]</f>
        <v>8479.02</v>
      </c>
      <c r="N236" s="22">
        <f>shipments[[#This Row],[Amount]]-shipments[[#This Row],[total cost]]</f>
        <v>3916.2299999999996</v>
      </c>
    </row>
    <row r="237" spans="1:14" x14ac:dyDescent="0.35">
      <c r="A237" t="s">
        <v>271</v>
      </c>
      <c r="B237" t="s">
        <v>8039</v>
      </c>
      <c r="C237" t="s">
        <v>8027</v>
      </c>
      <c r="D237" t="s">
        <v>8033</v>
      </c>
      <c r="E237" s="1">
        <v>45518</v>
      </c>
      <c r="F237">
        <v>4043.25</v>
      </c>
      <c r="G237">
        <v>368</v>
      </c>
      <c r="H237" t="s">
        <v>40</v>
      </c>
      <c r="I237" t="str">
        <f>VLOOKUP(shipments[[#This Row],[SPID]],CHOOSE({1,2},people[[#All],[SPID]],people[[#All],[Sales_person]]),2,0)</f>
        <v>Barr Faughny</v>
      </c>
      <c r="J237">
        <f>YEAR(shipments[[#This Row],[Shipdate]])</f>
        <v>2024</v>
      </c>
      <c r="K237" s="22"/>
      <c r="L237" s="22">
        <f>VLOOKUP(shipments[[#This Row],[PID]],CHOOSE({1,2},products[PID],products[Cost_per_box]),2,0)</f>
        <v>8.43</v>
      </c>
      <c r="M237" s="22">
        <f>shipments[[#This Row],[Boxes]]*shipments[[#This Row],[cost_per_box]]</f>
        <v>3102.24</v>
      </c>
      <c r="N237" s="22">
        <f>shipments[[#This Row],[Amount]]-shipments[[#This Row],[total cost]]</f>
        <v>941.01000000000022</v>
      </c>
    </row>
    <row r="238" spans="1:14" x14ac:dyDescent="0.35">
      <c r="A238" t="s">
        <v>272</v>
      </c>
      <c r="B238" t="s">
        <v>8039</v>
      </c>
      <c r="C238" t="s">
        <v>8027</v>
      </c>
      <c r="D238" t="s">
        <v>8034</v>
      </c>
      <c r="E238" s="1">
        <v>44932</v>
      </c>
      <c r="F238">
        <v>1687.5</v>
      </c>
      <c r="G238">
        <v>242</v>
      </c>
      <c r="H238" t="s">
        <v>7</v>
      </c>
      <c r="I238" t="str">
        <f>VLOOKUP(shipments[[#This Row],[SPID]],CHOOSE({1,2},people[[#All],[SPID]],people[[#All],[Sales_person]]),2,0)</f>
        <v>Barr Faughny</v>
      </c>
      <c r="J238">
        <f>YEAR(shipments[[#This Row],[Shipdate]])</f>
        <v>2023</v>
      </c>
      <c r="K238" s="22"/>
      <c r="L238" s="22">
        <f>VLOOKUP(shipments[[#This Row],[PID]],CHOOSE({1,2},products[PID],products[Cost_per_box]),2,0)</f>
        <v>8.43</v>
      </c>
      <c r="M238" s="22">
        <f>shipments[[#This Row],[Boxes]]*shipments[[#This Row],[cost_per_box]]</f>
        <v>2040.06</v>
      </c>
      <c r="N238" s="22">
        <f>shipments[[#This Row],[Amount]]-shipments[[#This Row],[total cost]]</f>
        <v>-352.55999999999995</v>
      </c>
    </row>
    <row r="239" spans="1:14" x14ac:dyDescent="0.35">
      <c r="A239" t="s">
        <v>273</v>
      </c>
      <c r="B239" t="s">
        <v>8039</v>
      </c>
      <c r="C239" t="s">
        <v>8027</v>
      </c>
      <c r="D239" t="s">
        <v>8036</v>
      </c>
      <c r="E239" s="1">
        <v>44939</v>
      </c>
      <c r="F239">
        <v>9522</v>
      </c>
      <c r="G239">
        <v>1191</v>
      </c>
      <c r="H239" t="s">
        <v>7</v>
      </c>
      <c r="I239" t="str">
        <f>VLOOKUP(shipments[[#This Row],[SPID]],CHOOSE({1,2},people[[#All],[SPID]],people[[#All],[Sales_person]]),2,0)</f>
        <v>Barr Faughny</v>
      </c>
      <c r="J239">
        <f>YEAR(shipments[[#This Row],[Shipdate]])</f>
        <v>2023</v>
      </c>
      <c r="K239" s="22"/>
      <c r="L239" s="22">
        <f>VLOOKUP(shipments[[#This Row],[PID]],CHOOSE({1,2},products[PID],products[Cost_per_box]),2,0)</f>
        <v>8.43</v>
      </c>
      <c r="M239" s="22">
        <f>shipments[[#This Row],[Boxes]]*shipments[[#This Row],[cost_per_box]]</f>
        <v>10040.129999999999</v>
      </c>
      <c r="N239" s="22">
        <f>shipments[[#This Row],[Amount]]-shipments[[#This Row],[total cost]]</f>
        <v>-518.1299999999992</v>
      </c>
    </row>
    <row r="240" spans="1:14" x14ac:dyDescent="0.35">
      <c r="A240" t="s">
        <v>274</v>
      </c>
      <c r="B240" t="s">
        <v>8039</v>
      </c>
      <c r="C240" t="s">
        <v>8028</v>
      </c>
      <c r="D240" t="s">
        <v>8035</v>
      </c>
      <c r="E240" s="1">
        <v>44930</v>
      </c>
      <c r="F240">
        <v>2047.5</v>
      </c>
      <c r="G240">
        <v>256</v>
      </c>
      <c r="H240" t="s">
        <v>7</v>
      </c>
      <c r="I240" t="str">
        <f>VLOOKUP(shipments[[#This Row],[SPID]],CHOOSE({1,2},people[[#All],[SPID]],people[[#All],[Sales_person]]),2,0)</f>
        <v>Barr Faughny</v>
      </c>
      <c r="J240">
        <f>YEAR(shipments[[#This Row],[Shipdate]])</f>
        <v>2023</v>
      </c>
      <c r="K240" s="22"/>
      <c r="L240" s="22">
        <f>VLOOKUP(shipments[[#This Row],[PID]],CHOOSE({1,2},products[PID],products[Cost_per_box]),2,0)</f>
        <v>6.8</v>
      </c>
      <c r="M240" s="22">
        <f>shipments[[#This Row],[Boxes]]*shipments[[#This Row],[cost_per_box]]</f>
        <v>1740.8</v>
      </c>
      <c r="N240" s="22">
        <f>shipments[[#This Row],[Amount]]-shipments[[#This Row],[total cost]]</f>
        <v>306.70000000000005</v>
      </c>
    </row>
    <row r="241" spans="1:14" x14ac:dyDescent="0.35">
      <c r="A241" t="s">
        <v>275</v>
      </c>
      <c r="B241" t="s">
        <v>8039</v>
      </c>
      <c r="C241" t="s">
        <v>8028</v>
      </c>
      <c r="D241" t="s">
        <v>8036</v>
      </c>
      <c r="E241" s="1">
        <v>45565</v>
      </c>
      <c r="F241">
        <v>17950.5</v>
      </c>
      <c r="G241">
        <v>2565</v>
      </c>
      <c r="H241" t="s">
        <v>26</v>
      </c>
      <c r="I241" t="str">
        <f>VLOOKUP(shipments[[#This Row],[SPID]],CHOOSE({1,2},people[[#All],[SPID]],people[[#All],[Sales_person]]),2,0)</f>
        <v>Barr Faughny</v>
      </c>
      <c r="J241">
        <f>YEAR(shipments[[#This Row],[Shipdate]])</f>
        <v>2024</v>
      </c>
      <c r="K241" s="22"/>
      <c r="L241" s="22">
        <f>VLOOKUP(shipments[[#This Row],[PID]],CHOOSE({1,2},products[PID],products[Cost_per_box]),2,0)</f>
        <v>6.8</v>
      </c>
      <c r="M241" s="22">
        <f>shipments[[#This Row],[Boxes]]*shipments[[#This Row],[cost_per_box]]</f>
        <v>17442</v>
      </c>
      <c r="N241" s="22">
        <f>shipments[[#This Row],[Amount]]-shipments[[#This Row],[total cost]]</f>
        <v>508.5</v>
      </c>
    </row>
    <row r="242" spans="1:14" x14ac:dyDescent="0.35">
      <c r="A242" t="s">
        <v>276</v>
      </c>
      <c r="B242" t="s">
        <v>8039</v>
      </c>
      <c r="C242" t="s">
        <v>8028</v>
      </c>
      <c r="D242" t="s">
        <v>8036</v>
      </c>
      <c r="E242" s="1">
        <v>45523</v>
      </c>
      <c r="F242">
        <v>6768</v>
      </c>
      <c r="G242">
        <v>967</v>
      </c>
      <c r="H242" t="s">
        <v>40</v>
      </c>
      <c r="I242" t="str">
        <f>VLOOKUP(shipments[[#This Row],[SPID]],CHOOSE({1,2},people[[#All],[SPID]],people[[#All],[Sales_person]]),2,0)</f>
        <v>Barr Faughny</v>
      </c>
      <c r="J242">
        <f>YEAR(shipments[[#This Row],[Shipdate]])</f>
        <v>2024</v>
      </c>
      <c r="K242" s="22"/>
      <c r="L242" s="22">
        <f>VLOOKUP(shipments[[#This Row],[PID]],CHOOSE({1,2},products[PID],products[Cost_per_box]),2,0)</f>
        <v>6.8</v>
      </c>
      <c r="M242" s="22">
        <f>shipments[[#This Row],[Boxes]]*shipments[[#This Row],[cost_per_box]]</f>
        <v>6575.5999999999995</v>
      </c>
      <c r="N242" s="22">
        <f>shipments[[#This Row],[Amount]]-shipments[[#This Row],[total cost]]</f>
        <v>192.40000000000055</v>
      </c>
    </row>
    <row r="243" spans="1:14" x14ac:dyDescent="0.35">
      <c r="A243" t="s">
        <v>277</v>
      </c>
      <c r="B243" t="s">
        <v>8039</v>
      </c>
      <c r="C243" t="s">
        <v>8028</v>
      </c>
      <c r="D243" t="s">
        <v>8033</v>
      </c>
      <c r="E243" s="1">
        <v>44971</v>
      </c>
      <c r="F243">
        <v>1113.75</v>
      </c>
      <c r="G243">
        <v>112</v>
      </c>
      <c r="H243" t="s">
        <v>7</v>
      </c>
      <c r="I243" t="str">
        <f>VLOOKUP(shipments[[#This Row],[SPID]],CHOOSE({1,2},people[[#All],[SPID]],people[[#All],[Sales_person]]),2,0)</f>
        <v>Barr Faughny</v>
      </c>
      <c r="J243">
        <f>YEAR(shipments[[#This Row],[Shipdate]])</f>
        <v>2023</v>
      </c>
      <c r="K243" s="22"/>
      <c r="L243" s="22">
        <f>VLOOKUP(shipments[[#This Row],[PID]],CHOOSE({1,2},products[PID],products[Cost_per_box]),2,0)</f>
        <v>6.8</v>
      </c>
      <c r="M243" s="22">
        <f>shipments[[#This Row],[Boxes]]*shipments[[#This Row],[cost_per_box]]</f>
        <v>761.6</v>
      </c>
      <c r="N243" s="22">
        <f>shipments[[#This Row],[Amount]]-shipments[[#This Row],[total cost]]</f>
        <v>352.15</v>
      </c>
    </row>
    <row r="244" spans="1:14" x14ac:dyDescent="0.35">
      <c r="A244" t="s">
        <v>278</v>
      </c>
      <c r="B244" t="s">
        <v>8039</v>
      </c>
      <c r="C244" t="s">
        <v>8029</v>
      </c>
      <c r="D244" t="s">
        <v>8033</v>
      </c>
      <c r="E244" s="1">
        <v>45107</v>
      </c>
      <c r="F244">
        <v>7146</v>
      </c>
      <c r="G244">
        <v>275</v>
      </c>
      <c r="H244" t="s">
        <v>7</v>
      </c>
      <c r="I244" t="str">
        <f>VLOOKUP(shipments[[#This Row],[SPID]],CHOOSE({1,2},people[[#All],[SPID]],people[[#All],[Sales_person]]),2,0)</f>
        <v>Barr Faughny</v>
      </c>
      <c r="J244">
        <f>YEAR(shipments[[#This Row],[Shipdate]])</f>
        <v>2023</v>
      </c>
      <c r="K244" s="22"/>
      <c r="L244" s="22">
        <f>VLOOKUP(shipments[[#This Row],[PID]],CHOOSE({1,2},products[PID],products[Cost_per_box]),2,0)</f>
        <v>5.04</v>
      </c>
      <c r="M244" s="22">
        <f>shipments[[#This Row],[Boxes]]*shipments[[#This Row],[cost_per_box]]</f>
        <v>1386</v>
      </c>
      <c r="N244" s="22">
        <f>shipments[[#This Row],[Amount]]-shipments[[#This Row],[total cost]]</f>
        <v>5760</v>
      </c>
    </row>
    <row r="245" spans="1:14" x14ac:dyDescent="0.35">
      <c r="A245" t="s">
        <v>279</v>
      </c>
      <c r="B245" t="s">
        <v>8039</v>
      </c>
      <c r="C245" t="s">
        <v>8030</v>
      </c>
      <c r="D245" t="s">
        <v>8033</v>
      </c>
      <c r="E245" s="1">
        <v>45160</v>
      </c>
      <c r="F245">
        <v>6808.5</v>
      </c>
      <c r="G245">
        <v>757</v>
      </c>
      <c r="H245" t="s">
        <v>40</v>
      </c>
      <c r="I245" t="str">
        <f>VLOOKUP(shipments[[#This Row],[SPID]],CHOOSE({1,2},people[[#All],[SPID]],people[[#All],[Sales_person]]),2,0)</f>
        <v>Barr Faughny</v>
      </c>
      <c r="J245">
        <f>YEAR(shipments[[#This Row],[Shipdate]])</f>
        <v>2023</v>
      </c>
      <c r="K245" s="22"/>
      <c r="L245" s="22">
        <f>VLOOKUP(shipments[[#This Row],[PID]],CHOOSE({1,2},products[PID],products[Cost_per_box]),2,0)</f>
        <v>2.76</v>
      </c>
      <c r="M245" s="22">
        <f>shipments[[#This Row],[Boxes]]*shipments[[#This Row],[cost_per_box]]</f>
        <v>2089.3199999999997</v>
      </c>
      <c r="N245" s="22">
        <f>shipments[[#This Row],[Amount]]-shipments[[#This Row],[total cost]]</f>
        <v>4719.18</v>
      </c>
    </row>
    <row r="246" spans="1:14" x14ac:dyDescent="0.35">
      <c r="A246" t="s">
        <v>280</v>
      </c>
      <c r="B246" t="s">
        <v>8039</v>
      </c>
      <c r="C246" t="s">
        <v>8030</v>
      </c>
      <c r="D246" t="s">
        <v>8035</v>
      </c>
      <c r="E246" s="1">
        <v>45054</v>
      </c>
      <c r="F246">
        <v>4277.25</v>
      </c>
      <c r="G246">
        <v>476</v>
      </c>
      <c r="H246" t="s">
        <v>40</v>
      </c>
      <c r="I246" t="str">
        <f>VLOOKUP(shipments[[#This Row],[SPID]],CHOOSE({1,2},people[[#All],[SPID]],people[[#All],[Sales_person]]),2,0)</f>
        <v>Barr Faughny</v>
      </c>
      <c r="J246">
        <f>YEAR(shipments[[#This Row],[Shipdate]])</f>
        <v>2023</v>
      </c>
      <c r="K246" s="22"/>
      <c r="L246" s="22">
        <f>VLOOKUP(shipments[[#This Row],[PID]],CHOOSE({1,2},products[PID],products[Cost_per_box]),2,0)</f>
        <v>2.76</v>
      </c>
      <c r="M246" s="22">
        <f>shipments[[#This Row],[Boxes]]*shipments[[#This Row],[cost_per_box]]</f>
        <v>1313.76</v>
      </c>
      <c r="N246" s="22">
        <f>shipments[[#This Row],[Amount]]-shipments[[#This Row],[total cost]]</f>
        <v>2963.49</v>
      </c>
    </row>
    <row r="247" spans="1:14" x14ac:dyDescent="0.35">
      <c r="A247" t="s">
        <v>281</v>
      </c>
      <c r="B247" t="s">
        <v>8039</v>
      </c>
      <c r="C247" t="s">
        <v>8030</v>
      </c>
      <c r="D247" t="s">
        <v>8038</v>
      </c>
      <c r="E247" s="1">
        <v>44967</v>
      </c>
      <c r="F247">
        <v>5584.5</v>
      </c>
      <c r="G247">
        <v>466</v>
      </c>
      <c r="H247" t="s">
        <v>7</v>
      </c>
      <c r="I247" t="str">
        <f>VLOOKUP(shipments[[#This Row],[SPID]],CHOOSE({1,2},people[[#All],[SPID]],people[[#All],[Sales_person]]),2,0)</f>
        <v>Barr Faughny</v>
      </c>
      <c r="J247">
        <f>YEAR(shipments[[#This Row],[Shipdate]])</f>
        <v>2023</v>
      </c>
      <c r="K247" s="22"/>
      <c r="L247" s="22">
        <f>VLOOKUP(shipments[[#This Row],[PID]],CHOOSE({1,2},products[PID],products[Cost_per_box]),2,0)</f>
        <v>2.76</v>
      </c>
      <c r="M247" s="22">
        <f>shipments[[#This Row],[Boxes]]*shipments[[#This Row],[cost_per_box]]</f>
        <v>1286.1599999999999</v>
      </c>
      <c r="N247" s="22">
        <f>shipments[[#This Row],[Amount]]-shipments[[#This Row],[total cost]]</f>
        <v>4298.34</v>
      </c>
    </row>
    <row r="248" spans="1:14" x14ac:dyDescent="0.35">
      <c r="A248" t="s">
        <v>282</v>
      </c>
      <c r="B248" t="s">
        <v>8039</v>
      </c>
      <c r="C248" t="s">
        <v>8030</v>
      </c>
      <c r="D248" t="s">
        <v>8034</v>
      </c>
      <c r="E248" s="1">
        <v>45196</v>
      </c>
      <c r="F248">
        <v>6745.5</v>
      </c>
      <c r="G248">
        <v>675</v>
      </c>
      <c r="H248" t="s">
        <v>7</v>
      </c>
      <c r="I248" t="str">
        <f>VLOOKUP(shipments[[#This Row],[SPID]],CHOOSE({1,2},people[[#All],[SPID]],people[[#All],[Sales_person]]),2,0)</f>
        <v>Barr Faughny</v>
      </c>
      <c r="J248">
        <f>YEAR(shipments[[#This Row],[Shipdate]])</f>
        <v>2023</v>
      </c>
      <c r="K248" s="22"/>
      <c r="L248" s="22">
        <f>VLOOKUP(shipments[[#This Row],[PID]],CHOOSE({1,2},products[PID],products[Cost_per_box]),2,0)</f>
        <v>2.76</v>
      </c>
      <c r="M248" s="22">
        <f>shipments[[#This Row],[Boxes]]*shipments[[#This Row],[cost_per_box]]</f>
        <v>1862.9999999999998</v>
      </c>
      <c r="N248" s="22">
        <f>shipments[[#This Row],[Amount]]-shipments[[#This Row],[total cost]]</f>
        <v>4882.5</v>
      </c>
    </row>
    <row r="249" spans="1:14" x14ac:dyDescent="0.35">
      <c r="A249" t="s">
        <v>283</v>
      </c>
      <c r="B249" t="s">
        <v>8039</v>
      </c>
      <c r="C249" t="s">
        <v>8031</v>
      </c>
      <c r="D249" t="s">
        <v>8035</v>
      </c>
      <c r="E249" s="1">
        <v>45050</v>
      </c>
      <c r="F249">
        <v>848.25</v>
      </c>
      <c r="G249">
        <v>107</v>
      </c>
      <c r="H249" t="s">
        <v>7</v>
      </c>
      <c r="I249" t="str">
        <f>VLOOKUP(shipments[[#This Row],[SPID]],CHOOSE({1,2},people[[#All],[SPID]],people[[#All],[Sales_person]]),2,0)</f>
        <v>Barr Faughny</v>
      </c>
      <c r="J249">
        <f>YEAR(shipments[[#This Row],[Shipdate]])</f>
        <v>2023</v>
      </c>
      <c r="K249" s="22"/>
      <c r="L249" s="22">
        <f>VLOOKUP(shipments[[#This Row],[PID]],CHOOSE({1,2},products[PID],products[Cost_per_box]),2,0)</f>
        <v>3.32</v>
      </c>
      <c r="M249" s="22">
        <f>shipments[[#This Row],[Boxes]]*shipments[[#This Row],[cost_per_box]]</f>
        <v>355.24</v>
      </c>
      <c r="N249" s="22">
        <f>shipments[[#This Row],[Amount]]-shipments[[#This Row],[total cost]]</f>
        <v>493.01</v>
      </c>
    </row>
    <row r="250" spans="1:14" x14ac:dyDescent="0.35">
      <c r="A250" t="s">
        <v>284</v>
      </c>
      <c r="B250" t="s">
        <v>8039</v>
      </c>
      <c r="C250" t="s">
        <v>8031</v>
      </c>
      <c r="D250" t="s">
        <v>8037</v>
      </c>
      <c r="E250" s="1">
        <v>45189</v>
      </c>
      <c r="F250">
        <v>9510.75</v>
      </c>
      <c r="G250">
        <v>952</v>
      </c>
      <c r="H250" t="s">
        <v>7</v>
      </c>
      <c r="I250" t="str">
        <f>VLOOKUP(shipments[[#This Row],[SPID]],CHOOSE({1,2},people[[#All],[SPID]],people[[#All],[Sales_person]]),2,0)</f>
        <v>Barr Faughny</v>
      </c>
      <c r="J250">
        <f>YEAR(shipments[[#This Row],[Shipdate]])</f>
        <v>2023</v>
      </c>
      <c r="K250" s="22"/>
      <c r="L250" s="22">
        <f>VLOOKUP(shipments[[#This Row],[PID]],CHOOSE({1,2},products[PID],products[Cost_per_box]),2,0)</f>
        <v>3.32</v>
      </c>
      <c r="M250" s="22">
        <f>shipments[[#This Row],[Boxes]]*shipments[[#This Row],[cost_per_box]]</f>
        <v>3160.64</v>
      </c>
      <c r="N250" s="22">
        <f>shipments[[#This Row],[Amount]]-shipments[[#This Row],[total cost]]</f>
        <v>6350.1100000000006</v>
      </c>
    </row>
    <row r="251" spans="1:14" x14ac:dyDescent="0.35">
      <c r="A251" t="s">
        <v>285</v>
      </c>
      <c r="B251" t="s">
        <v>8039</v>
      </c>
      <c r="C251" t="s">
        <v>8031</v>
      </c>
      <c r="D251" t="s">
        <v>8038</v>
      </c>
      <c r="E251" s="1">
        <v>45189</v>
      </c>
      <c r="F251">
        <v>7746.75</v>
      </c>
      <c r="G251">
        <v>705</v>
      </c>
      <c r="H251" t="s">
        <v>7</v>
      </c>
      <c r="I251" t="str">
        <f>VLOOKUP(shipments[[#This Row],[SPID]],CHOOSE({1,2},people[[#All],[SPID]],people[[#All],[Sales_person]]),2,0)</f>
        <v>Barr Faughny</v>
      </c>
      <c r="J251">
        <f>YEAR(shipments[[#This Row],[Shipdate]])</f>
        <v>2023</v>
      </c>
      <c r="K251" s="22"/>
      <c r="L251" s="22">
        <f>VLOOKUP(shipments[[#This Row],[PID]],CHOOSE({1,2},products[PID],products[Cost_per_box]),2,0)</f>
        <v>3.32</v>
      </c>
      <c r="M251" s="22">
        <f>shipments[[#This Row],[Boxes]]*shipments[[#This Row],[cost_per_box]]</f>
        <v>2340.6</v>
      </c>
      <c r="N251" s="22">
        <f>shipments[[#This Row],[Amount]]-shipments[[#This Row],[total cost]]</f>
        <v>5406.15</v>
      </c>
    </row>
    <row r="252" spans="1:14" x14ac:dyDescent="0.35">
      <c r="A252" t="s">
        <v>286</v>
      </c>
      <c r="B252" t="s">
        <v>8039</v>
      </c>
      <c r="C252" t="s">
        <v>8032</v>
      </c>
      <c r="D252" t="s">
        <v>8034</v>
      </c>
      <c r="E252" s="1">
        <v>45286</v>
      </c>
      <c r="F252">
        <v>2515.5</v>
      </c>
      <c r="G252">
        <v>133</v>
      </c>
      <c r="H252" t="s">
        <v>7</v>
      </c>
      <c r="I252" t="str">
        <f>VLOOKUP(shipments[[#This Row],[SPID]],CHOOSE({1,2},people[[#All],[SPID]],people[[#All],[Sales_person]]),2,0)</f>
        <v>Barr Faughny</v>
      </c>
      <c r="J252">
        <f>YEAR(shipments[[#This Row],[Shipdate]])</f>
        <v>2023</v>
      </c>
      <c r="K252" s="22"/>
      <c r="L252" s="22">
        <f>VLOOKUP(shipments[[#This Row],[PID]],CHOOSE({1,2},products[PID],products[Cost_per_box]),2,0)</f>
        <v>2.65</v>
      </c>
      <c r="M252" s="22">
        <f>shipments[[#This Row],[Boxes]]*shipments[[#This Row],[cost_per_box]]</f>
        <v>352.45</v>
      </c>
      <c r="N252" s="22">
        <f>shipments[[#This Row],[Amount]]-shipments[[#This Row],[total cost]]</f>
        <v>2163.0500000000002</v>
      </c>
    </row>
    <row r="253" spans="1:14" x14ac:dyDescent="0.35">
      <c r="A253" t="s">
        <v>287</v>
      </c>
      <c r="B253" t="s">
        <v>8039</v>
      </c>
      <c r="C253" t="s">
        <v>8032</v>
      </c>
      <c r="D253" t="s">
        <v>8034</v>
      </c>
      <c r="E253" s="1">
        <v>45128</v>
      </c>
      <c r="F253">
        <v>11272.5</v>
      </c>
      <c r="G253">
        <v>594</v>
      </c>
      <c r="H253" t="s">
        <v>7</v>
      </c>
      <c r="I253" t="str">
        <f>VLOOKUP(shipments[[#This Row],[SPID]],CHOOSE({1,2},people[[#All],[SPID]],people[[#All],[Sales_person]]),2,0)</f>
        <v>Barr Faughny</v>
      </c>
      <c r="J253">
        <f>YEAR(shipments[[#This Row],[Shipdate]])</f>
        <v>2023</v>
      </c>
      <c r="K253" s="22"/>
      <c r="L253" s="22">
        <f>VLOOKUP(shipments[[#This Row],[PID]],CHOOSE({1,2},products[PID],products[Cost_per_box]),2,0)</f>
        <v>2.65</v>
      </c>
      <c r="M253" s="22">
        <f>shipments[[#This Row],[Boxes]]*shipments[[#This Row],[cost_per_box]]</f>
        <v>1574.1</v>
      </c>
      <c r="N253" s="22">
        <f>shipments[[#This Row],[Amount]]-shipments[[#This Row],[total cost]]</f>
        <v>9698.4</v>
      </c>
    </row>
    <row r="254" spans="1:14" x14ac:dyDescent="0.35">
      <c r="A254" t="s">
        <v>288</v>
      </c>
      <c r="B254" t="s">
        <v>8039</v>
      </c>
      <c r="C254" t="s">
        <v>8011</v>
      </c>
      <c r="D254" t="s">
        <v>8034</v>
      </c>
      <c r="E254" s="1">
        <v>45391</v>
      </c>
      <c r="F254">
        <v>436.5</v>
      </c>
      <c r="G254">
        <v>28</v>
      </c>
      <c r="H254" t="s">
        <v>7</v>
      </c>
      <c r="I254" t="str">
        <f>VLOOKUP(shipments[[#This Row],[SPID]],CHOOSE({1,2},people[[#All],[SPID]],people[[#All],[Sales_person]]),2,0)</f>
        <v>Barr Faughny</v>
      </c>
      <c r="J254">
        <f>YEAR(shipments[[#This Row],[Shipdate]])</f>
        <v>2024</v>
      </c>
      <c r="K254" s="22"/>
      <c r="L254" s="22">
        <f>VLOOKUP(shipments[[#This Row],[PID]],CHOOSE({1,2},products[PID],products[Cost_per_box]),2,0)</f>
        <v>5.26</v>
      </c>
      <c r="M254" s="22">
        <f>shipments[[#This Row],[Boxes]]*shipments[[#This Row],[cost_per_box]]</f>
        <v>147.28</v>
      </c>
      <c r="N254" s="22">
        <f>shipments[[#This Row],[Amount]]-shipments[[#This Row],[total cost]]</f>
        <v>289.22000000000003</v>
      </c>
    </row>
    <row r="255" spans="1:14" x14ac:dyDescent="0.35">
      <c r="A255" t="s">
        <v>289</v>
      </c>
      <c r="B255" t="s">
        <v>8039</v>
      </c>
      <c r="C255" t="s">
        <v>8011</v>
      </c>
      <c r="D255" t="s">
        <v>8036</v>
      </c>
      <c r="E255" s="1">
        <v>45205</v>
      </c>
      <c r="F255">
        <v>1197</v>
      </c>
      <c r="G255">
        <v>100</v>
      </c>
      <c r="H255" t="s">
        <v>7</v>
      </c>
      <c r="I255" t="str">
        <f>VLOOKUP(shipments[[#This Row],[SPID]],CHOOSE({1,2},people[[#All],[SPID]],people[[#All],[Sales_person]]),2,0)</f>
        <v>Barr Faughny</v>
      </c>
      <c r="J255">
        <f>YEAR(shipments[[#This Row],[Shipdate]])</f>
        <v>2023</v>
      </c>
      <c r="K255" s="22"/>
      <c r="L255" s="22">
        <f>VLOOKUP(shipments[[#This Row],[PID]],CHOOSE({1,2},products[PID],products[Cost_per_box]),2,0)</f>
        <v>5.26</v>
      </c>
      <c r="M255" s="22">
        <f>shipments[[#This Row],[Boxes]]*shipments[[#This Row],[cost_per_box]]</f>
        <v>526</v>
      </c>
      <c r="N255" s="22">
        <f>shipments[[#This Row],[Amount]]-shipments[[#This Row],[total cost]]</f>
        <v>671</v>
      </c>
    </row>
    <row r="256" spans="1:14" x14ac:dyDescent="0.35">
      <c r="A256" t="s">
        <v>290</v>
      </c>
      <c r="B256" t="s">
        <v>8039</v>
      </c>
      <c r="C256" t="s">
        <v>8011</v>
      </c>
      <c r="D256" t="s">
        <v>8037</v>
      </c>
      <c r="E256" s="1">
        <v>45033</v>
      </c>
      <c r="F256">
        <v>5987.25</v>
      </c>
      <c r="G256">
        <v>375</v>
      </c>
      <c r="H256" t="s">
        <v>7</v>
      </c>
      <c r="I256" t="str">
        <f>VLOOKUP(shipments[[#This Row],[SPID]],CHOOSE({1,2},people[[#All],[SPID]],people[[#All],[Sales_person]]),2,0)</f>
        <v>Barr Faughny</v>
      </c>
      <c r="J256">
        <f>YEAR(shipments[[#This Row],[Shipdate]])</f>
        <v>2023</v>
      </c>
      <c r="K256" s="22"/>
      <c r="L256" s="22">
        <f>VLOOKUP(shipments[[#This Row],[PID]],CHOOSE({1,2},products[PID],products[Cost_per_box]),2,0)</f>
        <v>5.26</v>
      </c>
      <c r="M256" s="22">
        <f>shipments[[#This Row],[Boxes]]*shipments[[#This Row],[cost_per_box]]</f>
        <v>1972.5</v>
      </c>
      <c r="N256" s="22">
        <f>shipments[[#This Row],[Amount]]-shipments[[#This Row],[total cost]]</f>
        <v>4014.75</v>
      </c>
    </row>
    <row r="257" spans="1:14" x14ac:dyDescent="0.35">
      <c r="A257" t="s">
        <v>291</v>
      </c>
      <c r="B257" t="s">
        <v>8039</v>
      </c>
      <c r="C257" t="s">
        <v>8012</v>
      </c>
      <c r="D257" t="s">
        <v>8033</v>
      </c>
      <c r="E257" s="1">
        <v>45077</v>
      </c>
      <c r="F257">
        <v>6835.5</v>
      </c>
      <c r="G257">
        <v>526</v>
      </c>
      <c r="H257" t="s">
        <v>7</v>
      </c>
      <c r="I257" t="str">
        <f>VLOOKUP(shipments[[#This Row],[SPID]],CHOOSE({1,2},people[[#All],[SPID]],people[[#All],[Sales_person]]),2,0)</f>
        <v>Barr Faughny</v>
      </c>
      <c r="J257">
        <f>YEAR(shipments[[#This Row],[Shipdate]])</f>
        <v>2023</v>
      </c>
      <c r="K257" s="22"/>
      <c r="L257" s="22">
        <f>VLOOKUP(shipments[[#This Row],[PID]],CHOOSE({1,2},products[PID],products[Cost_per_box]),2,0)</f>
        <v>7.48</v>
      </c>
      <c r="M257" s="22">
        <f>shipments[[#This Row],[Boxes]]*shipments[[#This Row],[cost_per_box]]</f>
        <v>3934.48</v>
      </c>
      <c r="N257" s="22">
        <f>shipments[[#This Row],[Amount]]-shipments[[#This Row],[total cost]]</f>
        <v>2901.02</v>
      </c>
    </row>
    <row r="258" spans="1:14" x14ac:dyDescent="0.35">
      <c r="A258" t="s">
        <v>292</v>
      </c>
      <c r="B258" t="s">
        <v>8039</v>
      </c>
      <c r="C258" t="s">
        <v>8012</v>
      </c>
      <c r="D258" t="s">
        <v>8036</v>
      </c>
      <c r="E258" s="1">
        <v>45212</v>
      </c>
      <c r="F258">
        <v>7348.5</v>
      </c>
      <c r="G258">
        <v>490</v>
      </c>
      <c r="H258" t="s">
        <v>7</v>
      </c>
      <c r="I258" t="str">
        <f>VLOOKUP(shipments[[#This Row],[SPID]],CHOOSE({1,2},people[[#All],[SPID]],people[[#All],[Sales_person]]),2,0)</f>
        <v>Barr Faughny</v>
      </c>
      <c r="J258">
        <f>YEAR(shipments[[#This Row],[Shipdate]])</f>
        <v>2023</v>
      </c>
      <c r="K258" s="22"/>
      <c r="L258" s="22">
        <f>VLOOKUP(shipments[[#This Row],[PID]],CHOOSE({1,2},products[PID],products[Cost_per_box]),2,0)</f>
        <v>7.48</v>
      </c>
      <c r="M258" s="22">
        <f>shipments[[#This Row],[Boxes]]*shipments[[#This Row],[cost_per_box]]</f>
        <v>3665.2000000000003</v>
      </c>
      <c r="N258" s="22">
        <f>shipments[[#This Row],[Amount]]-shipments[[#This Row],[total cost]]</f>
        <v>3683.2999999999997</v>
      </c>
    </row>
    <row r="259" spans="1:14" x14ac:dyDescent="0.35">
      <c r="A259" t="s">
        <v>293</v>
      </c>
      <c r="B259" t="s">
        <v>8039</v>
      </c>
      <c r="C259" t="s">
        <v>8014</v>
      </c>
      <c r="D259" t="s">
        <v>8033</v>
      </c>
      <c r="E259" s="1">
        <v>44964</v>
      </c>
      <c r="F259">
        <v>2252.25</v>
      </c>
      <c r="G259">
        <v>376</v>
      </c>
      <c r="H259" t="s">
        <v>7</v>
      </c>
      <c r="I259" t="str">
        <f>VLOOKUP(shipments[[#This Row],[SPID]],CHOOSE({1,2},people[[#All],[SPID]],people[[#All],[Sales_person]]),2,0)</f>
        <v>Barr Faughny</v>
      </c>
      <c r="J259">
        <f>YEAR(shipments[[#This Row],[Shipdate]])</f>
        <v>2023</v>
      </c>
      <c r="K259" s="22"/>
      <c r="L259" s="22">
        <f>VLOOKUP(shipments[[#This Row],[PID]],CHOOSE({1,2},products[PID],products[Cost_per_box]),2,0)</f>
        <v>3.85</v>
      </c>
      <c r="M259" s="22">
        <f>shipments[[#This Row],[Boxes]]*shipments[[#This Row],[cost_per_box]]</f>
        <v>1447.6000000000001</v>
      </c>
      <c r="N259" s="22">
        <f>shipments[[#This Row],[Amount]]-shipments[[#This Row],[total cost]]</f>
        <v>804.64999999999986</v>
      </c>
    </row>
    <row r="260" spans="1:14" x14ac:dyDescent="0.35">
      <c r="A260" t="s">
        <v>294</v>
      </c>
      <c r="B260" t="s">
        <v>8039</v>
      </c>
      <c r="C260" t="s">
        <v>8014</v>
      </c>
      <c r="D260" t="s">
        <v>8038</v>
      </c>
      <c r="E260" s="1">
        <v>45266</v>
      </c>
      <c r="F260">
        <v>13806</v>
      </c>
      <c r="G260">
        <v>2301</v>
      </c>
      <c r="H260" t="s">
        <v>7</v>
      </c>
      <c r="I260" t="str">
        <f>VLOOKUP(shipments[[#This Row],[SPID]],CHOOSE({1,2},people[[#All],[SPID]],people[[#All],[Sales_person]]),2,0)</f>
        <v>Barr Faughny</v>
      </c>
      <c r="J260">
        <f>YEAR(shipments[[#This Row],[Shipdate]])</f>
        <v>2023</v>
      </c>
      <c r="K260" s="22"/>
      <c r="L260" s="22">
        <f>VLOOKUP(shipments[[#This Row],[PID]],CHOOSE({1,2},products[PID],products[Cost_per_box]),2,0)</f>
        <v>3.85</v>
      </c>
      <c r="M260" s="22">
        <f>shipments[[#This Row],[Boxes]]*shipments[[#This Row],[cost_per_box]]</f>
        <v>8858.85</v>
      </c>
      <c r="N260" s="22">
        <f>shipments[[#This Row],[Amount]]-shipments[[#This Row],[total cost]]</f>
        <v>4947.1499999999996</v>
      </c>
    </row>
    <row r="261" spans="1:14" x14ac:dyDescent="0.35">
      <c r="A261" t="s">
        <v>295</v>
      </c>
      <c r="B261" t="s">
        <v>8039</v>
      </c>
      <c r="C261" t="s">
        <v>8014</v>
      </c>
      <c r="D261" t="s">
        <v>8038</v>
      </c>
      <c r="E261" s="1">
        <v>45456</v>
      </c>
      <c r="F261">
        <v>1354.5</v>
      </c>
      <c r="G261">
        <v>151</v>
      </c>
      <c r="H261" t="s">
        <v>7</v>
      </c>
      <c r="I261" t="str">
        <f>VLOOKUP(shipments[[#This Row],[SPID]],CHOOSE({1,2},people[[#All],[SPID]],people[[#All],[Sales_person]]),2,0)</f>
        <v>Barr Faughny</v>
      </c>
      <c r="J261">
        <f>YEAR(shipments[[#This Row],[Shipdate]])</f>
        <v>2024</v>
      </c>
      <c r="K261" s="22"/>
      <c r="L261" s="22">
        <f>VLOOKUP(shipments[[#This Row],[PID]],CHOOSE({1,2},products[PID],products[Cost_per_box]),2,0)</f>
        <v>3.85</v>
      </c>
      <c r="M261" s="22">
        <f>shipments[[#This Row],[Boxes]]*shipments[[#This Row],[cost_per_box]]</f>
        <v>581.35</v>
      </c>
      <c r="N261" s="22">
        <f>shipments[[#This Row],[Amount]]-shipments[[#This Row],[total cost]]</f>
        <v>773.15</v>
      </c>
    </row>
    <row r="262" spans="1:14" x14ac:dyDescent="0.35">
      <c r="A262" t="s">
        <v>296</v>
      </c>
      <c r="B262" t="s">
        <v>8039</v>
      </c>
      <c r="C262" t="s">
        <v>8014</v>
      </c>
      <c r="D262" t="s">
        <v>8035</v>
      </c>
      <c r="E262" s="1">
        <v>45439</v>
      </c>
      <c r="F262">
        <v>5033.25</v>
      </c>
      <c r="G262">
        <v>560</v>
      </c>
      <c r="H262" t="s">
        <v>7</v>
      </c>
      <c r="I262" t="str">
        <f>VLOOKUP(shipments[[#This Row],[SPID]],CHOOSE({1,2},people[[#All],[SPID]],people[[#All],[Sales_person]]),2,0)</f>
        <v>Barr Faughny</v>
      </c>
      <c r="J262">
        <f>YEAR(shipments[[#This Row],[Shipdate]])</f>
        <v>2024</v>
      </c>
      <c r="K262" s="22"/>
      <c r="L262" s="22">
        <f>VLOOKUP(shipments[[#This Row],[PID]],CHOOSE({1,2},products[PID],products[Cost_per_box]),2,0)</f>
        <v>3.85</v>
      </c>
      <c r="M262" s="22">
        <f>shipments[[#This Row],[Boxes]]*shipments[[#This Row],[cost_per_box]]</f>
        <v>2156</v>
      </c>
      <c r="N262" s="22">
        <f>shipments[[#This Row],[Amount]]-shipments[[#This Row],[total cost]]</f>
        <v>2877.25</v>
      </c>
    </row>
    <row r="263" spans="1:14" x14ac:dyDescent="0.35">
      <c r="A263" t="s">
        <v>297</v>
      </c>
      <c r="B263" t="s">
        <v>8039</v>
      </c>
      <c r="C263" t="s">
        <v>8014</v>
      </c>
      <c r="D263" t="s">
        <v>8035</v>
      </c>
      <c r="E263" s="1">
        <v>45253</v>
      </c>
      <c r="F263">
        <v>4713.75</v>
      </c>
      <c r="G263">
        <v>674</v>
      </c>
      <c r="H263" t="s">
        <v>7</v>
      </c>
      <c r="I263" t="str">
        <f>VLOOKUP(shipments[[#This Row],[SPID]],CHOOSE({1,2},people[[#All],[SPID]],people[[#All],[Sales_person]]),2,0)</f>
        <v>Barr Faughny</v>
      </c>
      <c r="J263">
        <f>YEAR(shipments[[#This Row],[Shipdate]])</f>
        <v>2023</v>
      </c>
      <c r="K263" s="22"/>
      <c r="L263" s="22">
        <f>VLOOKUP(shipments[[#This Row],[PID]],CHOOSE({1,2},products[PID],products[Cost_per_box]),2,0)</f>
        <v>3.85</v>
      </c>
      <c r="M263" s="22">
        <f>shipments[[#This Row],[Boxes]]*shipments[[#This Row],[cost_per_box]]</f>
        <v>2594.9</v>
      </c>
      <c r="N263" s="22">
        <f>shipments[[#This Row],[Amount]]-shipments[[#This Row],[total cost]]</f>
        <v>2118.85</v>
      </c>
    </row>
    <row r="264" spans="1:14" x14ac:dyDescent="0.35">
      <c r="A264" t="s">
        <v>298</v>
      </c>
      <c r="B264" t="s">
        <v>8039</v>
      </c>
      <c r="C264" t="s">
        <v>8014</v>
      </c>
      <c r="D264" t="s">
        <v>8033</v>
      </c>
      <c r="E264" s="1">
        <v>45149</v>
      </c>
      <c r="F264">
        <v>8005.5</v>
      </c>
      <c r="G264">
        <v>1602</v>
      </c>
      <c r="H264" t="s">
        <v>7</v>
      </c>
      <c r="I264" t="str">
        <f>VLOOKUP(shipments[[#This Row],[SPID]],CHOOSE({1,2},people[[#All],[SPID]],people[[#All],[Sales_person]]),2,0)</f>
        <v>Barr Faughny</v>
      </c>
      <c r="J264">
        <f>YEAR(shipments[[#This Row],[Shipdate]])</f>
        <v>2023</v>
      </c>
      <c r="K264" s="22"/>
      <c r="L264" s="22">
        <f>VLOOKUP(shipments[[#This Row],[PID]],CHOOSE({1,2},products[PID],products[Cost_per_box]),2,0)</f>
        <v>3.85</v>
      </c>
      <c r="M264" s="22">
        <f>shipments[[#This Row],[Boxes]]*shipments[[#This Row],[cost_per_box]]</f>
        <v>6167.7</v>
      </c>
      <c r="N264" s="22">
        <f>shipments[[#This Row],[Amount]]-shipments[[#This Row],[total cost]]</f>
        <v>1837.8000000000002</v>
      </c>
    </row>
    <row r="265" spans="1:14" x14ac:dyDescent="0.35">
      <c r="A265" t="s">
        <v>299</v>
      </c>
      <c r="B265" t="s">
        <v>8039</v>
      </c>
      <c r="C265" t="s">
        <v>8014</v>
      </c>
      <c r="D265" t="s">
        <v>8033</v>
      </c>
      <c r="E265" s="1">
        <v>45282</v>
      </c>
      <c r="F265">
        <v>1059.75</v>
      </c>
      <c r="G265">
        <v>212</v>
      </c>
      <c r="H265" t="s">
        <v>7</v>
      </c>
      <c r="I265" t="str">
        <f>VLOOKUP(shipments[[#This Row],[SPID]],CHOOSE({1,2},people[[#All],[SPID]],people[[#All],[Sales_person]]),2,0)</f>
        <v>Barr Faughny</v>
      </c>
      <c r="J265">
        <f>YEAR(shipments[[#This Row],[Shipdate]])</f>
        <v>2023</v>
      </c>
      <c r="K265" s="22"/>
      <c r="L265" s="22">
        <f>VLOOKUP(shipments[[#This Row],[PID]],CHOOSE({1,2},products[PID],products[Cost_per_box]),2,0)</f>
        <v>3.85</v>
      </c>
      <c r="M265" s="22">
        <f>shipments[[#This Row],[Boxes]]*shipments[[#This Row],[cost_per_box]]</f>
        <v>816.2</v>
      </c>
      <c r="N265" s="22">
        <f>shipments[[#This Row],[Amount]]-shipments[[#This Row],[total cost]]</f>
        <v>243.54999999999995</v>
      </c>
    </row>
    <row r="266" spans="1:14" x14ac:dyDescent="0.35">
      <c r="A266" t="s">
        <v>300</v>
      </c>
      <c r="B266" t="s">
        <v>8039</v>
      </c>
      <c r="C266" t="s">
        <v>8015</v>
      </c>
      <c r="D266" t="s">
        <v>8033</v>
      </c>
      <c r="E266" s="1">
        <v>45386</v>
      </c>
      <c r="F266">
        <v>2144.25</v>
      </c>
      <c r="G266">
        <v>307</v>
      </c>
      <c r="H266" t="s">
        <v>7</v>
      </c>
      <c r="I266" t="str">
        <f>VLOOKUP(shipments[[#This Row],[SPID]],CHOOSE({1,2},people[[#All],[SPID]],people[[#All],[Sales_person]]),2,0)</f>
        <v>Barr Faughny</v>
      </c>
      <c r="J266">
        <f>YEAR(shipments[[#This Row],[Shipdate]])</f>
        <v>2024</v>
      </c>
      <c r="K266" s="22"/>
      <c r="L266" s="22">
        <f>VLOOKUP(shipments[[#This Row],[PID]],CHOOSE({1,2},products[PID],products[Cost_per_box]),2,0)</f>
        <v>5.72</v>
      </c>
      <c r="M266" s="22">
        <f>shipments[[#This Row],[Boxes]]*shipments[[#This Row],[cost_per_box]]</f>
        <v>1756.04</v>
      </c>
      <c r="N266" s="22">
        <f>shipments[[#This Row],[Amount]]-shipments[[#This Row],[total cost]]</f>
        <v>388.21000000000004</v>
      </c>
    </row>
    <row r="267" spans="1:14" x14ac:dyDescent="0.35">
      <c r="A267" t="s">
        <v>301</v>
      </c>
      <c r="B267" t="s">
        <v>8039</v>
      </c>
      <c r="C267" t="s">
        <v>8015</v>
      </c>
      <c r="D267" t="s">
        <v>8037</v>
      </c>
      <c r="E267" s="1">
        <v>45544</v>
      </c>
      <c r="F267">
        <v>6385.5</v>
      </c>
      <c r="G267">
        <v>913</v>
      </c>
      <c r="H267" t="s">
        <v>26</v>
      </c>
      <c r="I267" t="str">
        <f>VLOOKUP(shipments[[#This Row],[SPID]],CHOOSE({1,2},people[[#All],[SPID]],people[[#All],[Sales_person]]),2,0)</f>
        <v>Barr Faughny</v>
      </c>
      <c r="J267">
        <f>YEAR(shipments[[#This Row],[Shipdate]])</f>
        <v>2024</v>
      </c>
      <c r="K267" s="22"/>
      <c r="L267" s="22">
        <f>VLOOKUP(shipments[[#This Row],[PID]],CHOOSE({1,2},products[PID],products[Cost_per_box]),2,0)</f>
        <v>5.72</v>
      </c>
      <c r="M267" s="22">
        <f>shipments[[#This Row],[Boxes]]*shipments[[#This Row],[cost_per_box]]</f>
        <v>5222.3599999999997</v>
      </c>
      <c r="N267" s="22">
        <f>shipments[[#This Row],[Amount]]-shipments[[#This Row],[total cost]]</f>
        <v>1163.1400000000003</v>
      </c>
    </row>
    <row r="268" spans="1:14" x14ac:dyDescent="0.35">
      <c r="A268" t="s">
        <v>302</v>
      </c>
      <c r="B268" t="s">
        <v>8039</v>
      </c>
      <c r="C268" t="s">
        <v>8015</v>
      </c>
      <c r="D268" t="s">
        <v>8034</v>
      </c>
      <c r="E268" s="1">
        <v>45184</v>
      </c>
      <c r="F268">
        <v>1197</v>
      </c>
      <c r="G268">
        <v>150</v>
      </c>
      <c r="H268" t="s">
        <v>7</v>
      </c>
      <c r="I268" t="str">
        <f>VLOOKUP(shipments[[#This Row],[SPID]],CHOOSE({1,2},people[[#All],[SPID]],people[[#All],[Sales_person]]),2,0)</f>
        <v>Barr Faughny</v>
      </c>
      <c r="J268">
        <f>YEAR(shipments[[#This Row],[Shipdate]])</f>
        <v>2023</v>
      </c>
      <c r="K268" s="22"/>
      <c r="L268" s="22">
        <f>VLOOKUP(shipments[[#This Row],[PID]],CHOOSE({1,2},products[PID],products[Cost_per_box]),2,0)</f>
        <v>5.72</v>
      </c>
      <c r="M268" s="22">
        <f>shipments[[#This Row],[Boxes]]*shipments[[#This Row],[cost_per_box]]</f>
        <v>858</v>
      </c>
      <c r="N268" s="22">
        <f>shipments[[#This Row],[Amount]]-shipments[[#This Row],[total cost]]</f>
        <v>339</v>
      </c>
    </row>
    <row r="269" spans="1:14" x14ac:dyDescent="0.35">
      <c r="A269" t="s">
        <v>303</v>
      </c>
      <c r="B269" t="s">
        <v>8039</v>
      </c>
      <c r="C269" t="s">
        <v>8015</v>
      </c>
      <c r="D269" t="s">
        <v>8038</v>
      </c>
      <c r="E269" s="1">
        <v>45331</v>
      </c>
      <c r="F269">
        <v>2871</v>
      </c>
      <c r="G269">
        <v>575</v>
      </c>
      <c r="H269" t="s">
        <v>7</v>
      </c>
      <c r="I269" t="str">
        <f>VLOOKUP(shipments[[#This Row],[SPID]],CHOOSE({1,2},people[[#All],[SPID]],people[[#All],[Sales_person]]),2,0)</f>
        <v>Barr Faughny</v>
      </c>
      <c r="J269">
        <f>YEAR(shipments[[#This Row],[Shipdate]])</f>
        <v>2024</v>
      </c>
      <c r="K269" s="22"/>
      <c r="L269" s="22">
        <f>VLOOKUP(shipments[[#This Row],[PID]],CHOOSE({1,2},products[PID],products[Cost_per_box]),2,0)</f>
        <v>5.72</v>
      </c>
      <c r="M269" s="22">
        <f>shipments[[#This Row],[Boxes]]*shipments[[#This Row],[cost_per_box]]</f>
        <v>3289</v>
      </c>
      <c r="N269" s="22">
        <f>shipments[[#This Row],[Amount]]-shipments[[#This Row],[total cost]]</f>
        <v>-418</v>
      </c>
    </row>
    <row r="270" spans="1:14" x14ac:dyDescent="0.35">
      <c r="A270" t="s">
        <v>304</v>
      </c>
      <c r="B270" t="s">
        <v>8039</v>
      </c>
      <c r="C270" t="s">
        <v>8015</v>
      </c>
      <c r="D270" t="s">
        <v>8038</v>
      </c>
      <c r="E270" s="1">
        <v>44964</v>
      </c>
      <c r="F270">
        <v>4515.75</v>
      </c>
      <c r="G270">
        <v>904</v>
      </c>
      <c r="H270" t="s">
        <v>7</v>
      </c>
      <c r="I270" t="str">
        <f>VLOOKUP(shipments[[#This Row],[SPID]],CHOOSE({1,2},people[[#All],[SPID]],people[[#All],[Sales_person]]),2,0)</f>
        <v>Barr Faughny</v>
      </c>
      <c r="J270">
        <f>YEAR(shipments[[#This Row],[Shipdate]])</f>
        <v>2023</v>
      </c>
      <c r="K270" s="22"/>
      <c r="L270" s="22">
        <f>VLOOKUP(shipments[[#This Row],[PID]],CHOOSE({1,2},products[PID],products[Cost_per_box]),2,0)</f>
        <v>5.72</v>
      </c>
      <c r="M270" s="22">
        <f>shipments[[#This Row],[Boxes]]*shipments[[#This Row],[cost_per_box]]</f>
        <v>5170.88</v>
      </c>
      <c r="N270" s="22">
        <f>shipments[[#This Row],[Amount]]-shipments[[#This Row],[total cost]]</f>
        <v>-655.13000000000011</v>
      </c>
    </row>
    <row r="271" spans="1:14" x14ac:dyDescent="0.35">
      <c r="A271" t="s">
        <v>305</v>
      </c>
      <c r="B271" t="s">
        <v>8039</v>
      </c>
      <c r="C271" t="s">
        <v>8015</v>
      </c>
      <c r="D271" t="s">
        <v>8037</v>
      </c>
      <c r="E271" s="1">
        <v>45160</v>
      </c>
      <c r="F271">
        <v>2999.25</v>
      </c>
      <c r="G271">
        <v>334</v>
      </c>
      <c r="H271" t="s">
        <v>7</v>
      </c>
      <c r="I271" t="str">
        <f>VLOOKUP(shipments[[#This Row],[SPID]],CHOOSE({1,2},people[[#All],[SPID]],people[[#All],[Sales_person]]),2,0)</f>
        <v>Barr Faughny</v>
      </c>
      <c r="J271">
        <f>YEAR(shipments[[#This Row],[Shipdate]])</f>
        <v>2023</v>
      </c>
      <c r="K271" s="22"/>
      <c r="L271" s="22">
        <f>VLOOKUP(shipments[[#This Row],[PID]],CHOOSE({1,2},products[PID],products[Cost_per_box]),2,0)</f>
        <v>5.72</v>
      </c>
      <c r="M271" s="22">
        <f>shipments[[#This Row],[Boxes]]*shipments[[#This Row],[cost_per_box]]</f>
        <v>1910.48</v>
      </c>
      <c r="N271" s="22">
        <f>shipments[[#This Row],[Amount]]-shipments[[#This Row],[total cost]]</f>
        <v>1088.77</v>
      </c>
    </row>
    <row r="272" spans="1:14" x14ac:dyDescent="0.35">
      <c r="A272" t="s">
        <v>306</v>
      </c>
      <c r="B272" t="s">
        <v>8039</v>
      </c>
      <c r="C272" t="s">
        <v>8016</v>
      </c>
      <c r="D272" t="s">
        <v>8037</v>
      </c>
      <c r="E272" s="1">
        <v>45317</v>
      </c>
      <c r="F272">
        <v>927</v>
      </c>
      <c r="G272">
        <v>36</v>
      </c>
      <c r="H272" t="s">
        <v>7</v>
      </c>
      <c r="I272" t="str">
        <f>VLOOKUP(shipments[[#This Row],[SPID]],CHOOSE({1,2},people[[#All],[SPID]],people[[#All],[Sales_person]]),2,0)</f>
        <v>Barr Faughny</v>
      </c>
      <c r="J272">
        <f>YEAR(shipments[[#This Row],[Shipdate]])</f>
        <v>2024</v>
      </c>
      <c r="K272" s="22"/>
      <c r="L272" s="22">
        <f>VLOOKUP(shipments[[#This Row],[PID]],CHOOSE({1,2},products[PID],products[Cost_per_box]),2,0)</f>
        <v>6.31</v>
      </c>
      <c r="M272" s="22">
        <f>shipments[[#This Row],[Boxes]]*shipments[[#This Row],[cost_per_box]]</f>
        <v>227.16</v>
      </c>
      <c r="N272" s="22">
        <f>shipments[[#This Row],[Amount]]-shipments[[#This Row],[total cost]]</f>
        <v>699.84</v>
      </c>
    </row>
    <row r="273" spans="1:14" x14ac:dyDescent="0.35">
      <c r="A273" t="s">
        <v>307</v>
      </c>
      <c r="B273" t="s">
        <v>8039</v>
      </c>
      <c r="C273" t="s">
        <v>8016</v>
      </c>
      <c r="D273" t="s">
        <v>8038</v>
      </c>
      <c r="E273" s="1">
        <v>44953</v>
      </c>
      <c r="F273">
        <v>409.5</v>
      </c>
      <c r="G273">
        <v>17</v>
      </c>
      <c r="H273" t="s">
        <v>7</v>
      </c>
      <c r="I273" t="str">
        <f>VLOOKUP(shipments[[#This Row],[SPID]],CHOOSE({1,2},people[[#All],[SPID]],people[[#All],[Sales_person]]),2,0)</f>
        <v>Barr Faughny</v>
      </c>
      <c r="J273">
        <f>YEAR(shipments[[#This Row],[Shipdate]])</f>
        <v>2023</v>
      </c>
      <c r="K273" s="22"/>
      <c r="L273" s="22">
        <f>VLOOKUP(shipments[[#This Row],[PID]],CHOOSE({1,2},products[PID],products[Cost_per_box]),2,0)</f>
        <v>6.31</v>
      </c>
      <c r="M273" s="22">
        <f>shipments[[#This Row],[Boxes]]*shipments[[#This Row],[cost_per_box]]</f>
        <v>107.27</v>
      </c>
      <c r="N273" s="22">
        <f>shipments[[#This Row],[Amount]]-shipments[[#This Row],[total cost]]</f>
        <v>302.23</v>
      </c>
    </row>
    <row r="274" spans="1:14" x14ac:dyDescent="0.35">
      <c r="A274" t="s">
        <v>308</v>
      </c>
      <c r="B274" t="s">
        <v>8039</v>
      </c>
      <c r="C274" t="s">
        <v>8016</v>
      </c>
      <c r="D274" t="s">
        <v>8038</v>
      </c>
      <c r="E274" s="1">
        <v>45243</v>
      </c>
      <c r="F274">
        <v>8883</v>
      </c>
      <c r="G274">
        <v>342</v>
      </c>
      <c r="H274" t="s">
        <v>40</v>
      </c>
      <c r="I274" t="str">
        <f>VLOOKUP(shipments[[#This Row],[SPID]],CHOOSE({1,2},people[[#All],[SPID]],people[[#All],[Sales_person]]),2,0)</f>
        <v>Barr Faughny</v>
      </c>
      <c r="J274">
        <f>YEAR(shipments[[#This Row],[Shipdate]])</f>
        <v>2023</v>
      </c>
      <c r="K274" s="22"/>
      <c r="L274" s="22">
        <f>VLOOKUP(shipments[[#This Row],[PID]],CHOOSE({1,2},products[PID],products[Cost_per_box]),2,0)</f>
        <v>6.31</v>
      </c>
      <c r="M274" s="22">
        <f>shipments[[#This Row],[Boxes]]*shipments[[#This Row],[cost_per_box]]</f>
        <v>2158.02</v>
      </c>
      <c r="N274" s="22">
        <f>shipments[[#This Row],[Amount]]-shipments[[#This Row],[total cost]]</f>
        <v>6724.98</v>
      </c>
    </row>
    <row r="275" spans="1:14" x14ac:dyDescent="0.35">
      <c r="A275" t="s">
        <v>309</v>
      </c>
      <c r="B275" t="s">
        <v>8039</v>
      </c>
      <c r="C275" t="s">
        <v>8017</v>
      </c>
      <c r="D275" t="s">
        <v>8036</v>
      </c>
      <c r="E275" s="1">
        <v>45561</v>
      </c>
      <c r="F275">
        <v>6030</v>
      </c>
      <c r="G275">
        <v>224</v>
      </c>
      <c r="H275" t="s">
        <v>26</v>
      </c>
      <c r="I275" t="str">
        <f>VLOOKUP(shipments[[#This Row],[SPID]],CHOOSE({1,2},people[[#All],[SPID]],people[[#All],[Sales_person]]),2,0)</f>
        <v>Barr Faughny</v>
      </c>
      <c r="J275">
        <f>YEAR(shipments[[#This Row],[Shipdate]])</f>
        <v>2024</v>
      </c>
      <c r="K275" s="22"/>
      <c r="L275" s="22">
        <f>VLOOKUP(shipments[[#This Row],[PID]],CHOOSE({1,2},products[PID],products[Cost_per_box]),2,0)</f>
        <v>9.94</v>
      </c>
      <c r="M275" s="22">
        <f>shipments[[#This Row],[Boxes]]*shipments[[#This Row],[cost_per_box]]</f>
        <v>2226.56</v>
      </c>
      <c r="N275" s="22">
        <f>shipments[[#This Row],[Amount]]-shipments[[#This Row],[total cost]]</f>
        <v>3803.44</v>
      </c>
    </row>
    <row r="276" spans="1:14" x14ac:dyDescent="0.35">
      <c r="A276" t="s">
        <v>310</v>
      </c>
      <c r="B276" t="s">
        <v>8039</v>
      </c>
      <c r="C276" t="s">
        <v>8017</v>
      </c>
      <c r="D276" t="s">
        <v>8033</v>
      </c>
      <c r="E276" s="1">
        <v>45173</v>
      </c>
      <c r="F276">
        <v>5361.75</v>
      </c>
      <c r="G276">
        <v>199</v>
      </c>
      <c r="H276" t="s">
        <v>7</v>
      </c>
      <c r="I276" t="str">
        <f>VLOOKUP(shipments[[#This Row],[SPID]],CHOOSE({1,2},people[[#All],[SPID]],people[[#All],[Sales_person]]),2,0)</f>
        <v>Barr Faughny</v>
      </c>
      <c r="J276">
        <f>YEAR(shipments[[#This Row],[Shipdate]])</f>
        <v>2023</v>
      </c>
      <c r="K276" s="22"/>
      <c r="L276" s="22">
        <f>VLOOKUP(shipments[[#This Row],[PID]],CHOOSE({1,2},products[PID],products[Cost_per_box]),2,0)</f>
        <v>9.94</v>
      </c>
      <c r="M276" s="22">
        <f>shipments[[#This Row],[Boxes]]*shipments[[#This Row],[cost_per_box]]</f>
        <v>1978.06</v>
      </c>
      <c r="N276" s="22">
        <f>shipments[[#This Row],[Amount]]-shipments[[#This Row],[total cost]]</f>
        <v>3383.69</v>
      </c>
    </row>
    <row r="277" spans="1:14" x14ac:dyDescent="0.35">
      <c r="A277" t="s">
        <v>311</v>
      </c>
      <c r="B277" t="s">
        <v>8039</v>
      </c>
      <c r="C277" t="s">
        <v>8017</v>
      </c>
      <c r="D277" t="s">
        <v>8036</v>
      </c>
      <c r="E277" s="1">
        <v>45341</v>
      </c>
      <c r="F277">
        <v>5897.25</v>
      </c>
      <c r="G277">
        <v>236</v>
      </c>
      <c r="H277" t="s">
        <v>7</v>
      </c>
      <c r="I277" t="str">
        <f>VLOOKUP(shipments[[#This Row],[SPID]],CHOOSE({1,2},people[[#All],[SPID]],people[[#All],[Sales_person]]),2,0)</f>
        <v>Barr Faughny</v>
      </c>
      <c r="J277">
        <f>YEAR(shipments[[#This Row],[Shipdate]])</f>
        <v>2024</v>
      </c>
      <c r="K277" s="22"/>
      <c r="L277" s="22">
        <f>VLOOKUP(shipments[[#This Row],[PID]],CHOOSE({1,2},products[PID],products[Cost_per_box]),2,0)</f>
        <v>9.94</v>
      </c>
      <c r="M277" s="22">
        <f>shipments[[#This Row],[Boxes]]*shipments[[#This Row],[cost_per_box]]</f>
        <v>2345.8399999999997</v>
      </c>
      <c r="N277" s="22">
        <f>shipments[[#This Row],[Amount]]-shipments[[#This Row],[total cost]]</f>
        <v>3551.4100000000003</v>
      </c>
    </row>
    <row r="278" spans="1:14" x14ac:dyDescent="0.35">
      <c r="A278" t="s">
        <v>312</v>
      </c>
      <c r="B278" t="s">
        <v>8039</v>
      </c>
      <c r="C278" t="s">
        <v>8018</v>
      </c>
      <c r="D278" t="s">
        <v>8034</v>
      </c>
      <c r="E278" s="1">
        <v>45035</v>
      </c>
      <c r="F278">
        <v>9231.75</v>
      </c>
      <c r="G278">
        <v>440</v>
      </c>
      <c r="H278" t="s">
        <v>7</v>
      </c>
      <c r="I278" t="str">
        <f>VLOOKUP(shipments[[#This Row],[SPID]],CHOOSE({1,2},people[[#All],[SPID]],people[[#All],[Sales_person]]),2,0)</f>
        <v>Barr Faughny</v>
      </c>
      <c r="J278">
        <f>YEAR(shipments[[#This Row],[Shipdate]])</f>
        <v>2023</v>
      </c>
      <c r="K278" s="22"/>
      <c r="L278" s="22">
        <f>VLOOKUP(shipments[[#This Row],[PID]],CHOOSE({1,2},products[PID],products[Cost_per_box]),2,0)</f>
        <v>7.73</v>
      </c>
      <c r="M278" s="22">
        <f>shipments[[#This Row],[Boxes]]*shipments[[#This Row],[cost_per_box]]</f>
        <v>3401.2000000000003</v>
      </c>
      <c r="N278" s="22">
        <f>shipments[[#This Row],[Amount]]-shipments[[#This Row],[total cost]]</f>
        <v>5830.5499999999993</v>
      </c>
    </row>
    <row r="279" spans="1:14" x14ac:dyDescent="0.35">
      <c r="A279" t="s">
        <v>313</v>
      </c>
      <c r="B279" t="s">
        <v>8039</v>
      </c>
      <c r="C279" t="s">
        <v>8018</v>
      </c>
      <c r="D279" t="s">
        <v>8035</v>
      </c>
      <c r="E279" s="1">
        <v>45240</v>
      </c>
      <c r="F279">
        <v>5508</v>
      </c>
      <c r="G279">
        <v>276</v>
      </c>
      <c r="H279" t="s">
        <v>7</v>
      </c>
      <c r="I279" t="str">
        <f>VLOOKUP(shipments[[#This Row],[SPID]],CHOOSE({1,2},people[[#All],[SPID]],people[[#All],[Sales_person]]),2,0)</f>
        <v>Barr Faughny</v>
      </c>
      <c r="J279">
        <f>YEAR(shipments[[#This Row],[Shipdate]])</f>
        <v>2023</v>
      </c>
      <c r="K279" s="22"/>
      <c r="L279" s="22">
        <f>VLOOKUP(shipments[[#This Row],[PID]],CHOOSE({1,2},products[PID],products[Cost_per_box]),2,0)</f>
        <v>7.73</v>
      </c>
      <c r="M279" s="22">
        <f>shipments[[#This Row],[Boxes]]*shipments[[#This Row],[cost_per_box]]</f>
        <v>2133.48</v>
      </c>
      <c r="N279" s="22">
        <f>shipments[[#This Row],[Amount]]-shipments[[#This Row],[total cost]]</f>
        <v>3374.52</v>
      </c>
    </row>
    <row r="280" spans="1:14" x14ac:dyDescent="0.35">
      <c r="A280" t="s">
        <v>314</v>
      </c>
      <c r="B280" t="s">
        <v>8039</v>
      </c>
      <c r="C280" t="s">
        <v>8018</v>
      </c>
      <c r="D280" t="s">
        <v>8038</v>
      </c>
      <c r="E280" s="1">
        <v>45419</v>
      </c>
      <c r="F280">
        <v>7240.5</v>
      </c>
      <c r="G280">
        <v>330</v>
      </c>
      <c r="H280" t="s">
        <v>7</v>
      </c>
      <c r="I280" t="str">
        <f>VLOOKUP(shipments[[#This Row],[SPID]],CHOOSE({1,2},people[[#All],[SPID]],people[[#All],[Sales_person]]),2,0)</f>
        <v>Barr Faughny</v>
      </c>
      <c r="J280">
        <f>YEAR(shipments[[#This Row],[Shipdate]])</f>
        <v>2024</v>
      </c>
      <c r="K280" s="22"/>
      <c r="L280" s="22">
        <f>VLOOKUP(shipments[[#This Row],[PID]],CHOOSE({1,2},products[PID],products[Cost_per_box]),2,0)</f>
        <v>7.73</v>
      </c>
      <c r="M280" s="22">
        <f>shipments[[#This Row],[Boxes]]*shipments[[#This Row],[cost_per_box]]</f>
        <v>2550.9</v>
      </c>
      <c r="N280" s="22">
        <f>shipments[[#This Row],[Amount]]-shipments[[#This Row],[total cost]]</f>
        <v>4689.6000000000004</v>
      </c>
    </row>
    <row r="281" spans="1:14" x14ac:dyDescent="0.35">
      <c r="A281" t="s">
        <v>315</v>
      </c>
      <c r="B281" t="s">
        <v>8039</v>
      </c>
      <c r="C281" t="s">
        <v>8018</v>
      </c>
      <c r="D281" t="s">
        <v>8035</v>
      </c>
      <c r="E281" s="1">
        <v>45435</v>
      </c>
      <c r="F281">
        <v>765</v>
      </c>
      <c r="G281">
        <v>35</v>
      </c>
      <c r="H281" t="s">
        <v>7</v>
      </c>
      <c r="I281" t="str">
        <f>VLOOKUP(shipments[[#This Row],[SPID]],CHOOSE({1,2},people[[#All],[SPID]],people[[#All],[Sales_person]]),2,0)</f>
        <v>Barr Faughny</v>
      </c>
      <c r="J281">
        <f>YEAR(shipments[[#This Row],[Shipdate]])</f>
        <v>2024</v>
      </c>
      <c r="K281" s="22"/>
      <c r="L281" s="22">
        <f>VLOOKUP(shipments[[#This Row],[PID]],CHOOSE({1,2},products[PID],products[Cost_per_box]),2,0)</f>
        <v>7.73</v>
      </c>
      <c r="M281" s="22">
        <f>shipments[[#This Row],[Boxes]]*shipments[[#This Row],[cost_per_box]]</f>
        <v>270.55</v>
      </c>
      <c r="N281" s="22">
        <f>shipments[[#This Row],[Amount]]-shipments[[#This Row],[total cost]]</f>
        <v>494.45</v>
      </c>
    </row>
    <row r="282" spans="1:14" x14ac:dyDescent="0.35">
      <c r="A282" t="s">
        <v>316</v>
      </c>
      <c r="B282" t="s">
        <v>8039</v>
      </c>
      <c r="C282" t="s">
        <v>8018</v>
      </c>
      <c r="D282" t="s">
        <v>8033</v>
      </c>
      <c r="E282" s="1">
        <v>45078</v>
      </c>
      <c r="F282">
        <v>3741.75</v>
      </c>
      <c r="G282">
        <v>208</v>
      </c>
      <c r="H282" t="s">
        <v>7</v>
      </c>
      <c r="I282" t="str">
        <f>VLOOKUP(shipments[[#This Row],[SPID]],CHOOSE({1,2},people[[#All],[SPID]],people[[#All],[Sales_person]]),2,0)</f>
        <v>Barr Faughny</v>
      </c>
      <c r="J282">
        <f>YEAR(shipments[[#This Row],[Shipdate]])</f>
        <v>2023</v>
      </c>
      <c r="K282" s="22"/>
      <c r="L282" s="22">
        <f>VLOOKUP(shipments[[#This Row],[PID]],CHOOSE({1,2},products[PID],products[Cost_per_box]),2,0)</f>
        <v>7.73</v>
      </c>
      <c r="M282" s="22">
        <f>shipments[[#This Row],[Boxes]]*shipments[[#This Row],[cost_per_box]]</f>
        <v>1607.8400000000001</v>
      </c>
      <c r="N282" s="22">
        <f>shipments[[#This Row],[Amount]]-shipments[[#This Row],[total cost]]</f>
        <v>2133.91</v>
      </c>
    </row>
    <row r="283" spans="1:14" x14ac:dyDescent="0.35">
      <c r="A283" t="s">
        <v>317</v>
      </c>
      <c r="B283" t="s">
        <v>8039</v>
      </c>
      <c r="C283" t="s">
        <v>8018</v>
      </c>
      <c r="D283" t="s">
        <v>8036</v>
      </c>
      <c r="E283" s="1">
        <v>45246</v>
      </c>
      <c r="F283">
        <v>13475.25</v>
      </c>
      <c r="G283">
        <v>749</v>
      </c>
      <c r="H283" t="s">
        <v>7</v>
      </c>
      <c r="I283" t="str">
        <f>VLOOKUP(shipments[[#This Row],[SPID]],CHOOSE({1,2},people[[#All],[SPID]],people[[#All],[Sales_person]]),2,0)</f>
        <v>Barr Faughny</v>
      </c>
      <c r="J283">
        <f>YEAR(shipments[[#This Row],[Shipdate]])</f>
        <v>2023</v>
      </c>
      <c r="K283" s="22"/>
      <c r="L283" s="22">
        <f>VLOOKUP(shipments[[#This Row],[PID]],CHOOSE({1,2},products[PID],products[Cost_per_box]),2,0)</f>
        <v>7.73</v>
      </c>
      <c r="M283" s="22">
        <f>shipments[[#This Row],[Boxes]]*shipments[[#This Row],[cost_per_box]]</f>
        <v>5789.77</v>
      </c>
      <c r="N283" s="22">
        <f>shipments[[#This Row],[Amount]]-shipments[[#This Row],[total cost]]</f>
        <v>7685.48</v>
      </c>
    </row>
    <row r="284" spans="1:14" x14ac:dyDescent="0.35">
      <c r="A284" t="s">
        <v>318</v>
      </c>
      <c r="B284" t="s">
        <v>8039</v>
      </c>
      <c r="C284" t="s">
        <v>8018</v>
      </c>
      <c r="D284" t="s">
        <v>8038</v>
      </c>
      <c r="E284" s="1">
        <v>45467</v>
      </c>
      <c r="F284">
        <v>7031.25</v>
      </c>
      <c r="G284">
        <v>371</v>
      </c>
      <c r="H284" t="s">
        <v>7</v>
      </c>
      <c r="I284" t="str">
        <f>VLOOKUP(shipments[[#This Row],[SPID]],CHOOSE({1,2},people[[#All],[SPID]],people[[#All],[Sales_person]]),2,0)</f>
        <v>Barr Faughny</v>
      </c>
      <c r="J284">
        <f>YEAR(shipments[[#This Row],[Shipdate]])</f>
        <v>2024</v>
      </c>
      <c r="K284" s="22"/>
      <c r="L284" s="22">
        <f>VLOOKUP(shipments[[#This Row],[PID]],CHOOSE({1,2},products[PID],products[Cost_per_box]),2,0)</f>
        <v>7.73</v>
      </c>
      <c r="M284" s="22">
        <f>shipments[[#This Row],[Boxes]]*shipments[[#This Row],[cost_per_box]]</f>
        <v>2867.8300000000004</v>
      </c>
      <c r="N284" s="22">
        <f>shipments[[#This Row],[Amount]]-shipments[[#This Row],[total cost]]</f>
        <v>4163.42</v>
      </c>
    </row>
    <row r="285" spans="1:14" x14ac:dyDescent="0.35">
      <c r="A285" t="s">
        <v>319</v>
      </c>
      <c r="B285" t="s">
        <v>8039</v>
      </c>
      <c r="C285" t="s">
        <v>8018</v>
      </c>
      <c r="D285" t="s">
        <v>8033</v>
      </c>
      <c r="E285" s="1">
        <v>45513</v>
      </c>
      <c r="F285">
        <v>346.5</v>
      </c>
      <c r="G285">
        <v>19</v>
      </c>
      <c r="H285" t="s">
        <v>18</v>
      </c>
      <c r="I285" t="str">
        <f>VLOOKUP(shipments[[#This Row],[SPID]],CHOOSE({1,2},people[[#All],[SPID]],people[[#All],[Sales_person]]),2,0)</f>
        <v>Barr Faughny</v>
      </c>
      <c r="J285">
        <f>YEAR(shipments[[#This Row],[Shipdate]])</f>
        <v>2024</v>
      </c>
      <c r="K285" s="22"/>
      <c r="L285" s="22">
        <f>VLOOKUP(shipments[[#This Row],[PID]],CHOOSE({1,2},products[PID],products[Cost_per_box]),2,0)</f>
        <v>7.73</v>
      </c>
      <c r="M285" s="22">
        <f>shipments[[#This Row],[Boxes]]*shipments[[#This Row],[cost_per_box]]</f>
        <v>146.87</v>
      </c>
      <c r="N285" s="22">
        <f>shipments[[#This Row],[Amount]]-shipments[[#This Row],[total cost]]</f>
        <v>199.63</v>
      </c>
    </row>
    <row r="286" spans="1:14" x14ac:dyDescent="0.35">
      <c r="A286" t="s">
        <v>320</v>
      </c>
      <c r="B286" t="s">
        <v>8039</v>
      </c>
      <c r="C286" t="s">
        <v>8018</v>
      </c>
      <c r="D286" t="s">
        <v>8033</v>
      </c>
      <c r="E286" s="1">
        <v>45392</v>
      </c>
      <c r="F286">
        <v>5285.25</v>
      </c>
      <c r="G286">
        <v>294</v>
      </c>
      <c r="H286" t="s">
        <v>7</v>
      </c>
      <c r="I286" t="str">
        <f>VLOOKUP(shipments[[#This Row],[SPID]],CHOOSE({1,2},people[[#All],[SPID]],people[[#All],[Sales_person]]),2,0)</f>
        <v>Barr Faughny</v>
      </c>
      <c r="J286">
        <f>YEAR(shipments[[#This Row],[Shipdate]])</f>
        <v>2024</v>
      </c>
      <c r="K286" s="22"/>
      <c r="L286" s="22">
        <f>VLOOKUP(shipments[[#This Row],[PID]],CHOOSE({1,2},products[PID],products[Cost_per_box]),2,0)</f>
        <v>7.73</v>
      </c>
      <c r="M286" s="22">
        <f>shipments[[#This Row],[Boxes]]*shipments[[#This Row],[cost_per_box]]</f>
        <v>2272.6200000000003</v>
      </c>
      <c r="N286" s="22">
        <f>shipments[[#This Row],[Amount]]-shipments[[#This Row],[total cost]]</f>
        <v>3012.6299999999997</v>
      </c>
    </row>
    <row r="287" spans="1:14" x14ac:dyDescent="0.35">
      <c r="A287" t="s">
        <v>321</v>
      </c>
      <c r="B287" t="s">
        <v>8039</v>
      </c>
      <c r="C287" t="s">
        <v>8019</v>
      </c>
      <c r="D287" t="s">
        <v>8033</v>
      </c>
      <c r="E287" s="1">
        <v>45509</v>
      </c>
      <c r="F287">
        <v>12075.75</v>
      </c>
      <c r="G287">
        <v>549</v>
      </c>
      <c r="H287" t="s">
        <v>40</v>
      </c>
      <c r="I287" t="str">
        <f>VLOOKUP(shipments[[#This Row],[SPID]],CHOOSE({1,2},people[[#All],[SPID]],people[[#All],[Sales_person]]),2,0)</f>
        <v>Barr Faughny</v>
      </c>
      <c r="J287">
        <f>YEAR(shipments[[#This Row],[Shipdate]])</f>
        <v>2024</v>
      </c>
      <c r="K287" s="22"/>
      <c r="L287" s="22">
        <f>VLOOKUP(shipments[[#This Row],[PID]],CHOOSE({1,2},products[PID],products[Cost_per_box]),2,0)</f>
        <v>3.68</v>
      </c>
      <c r="M287" s="22">
        <f>shipments[[#This Row],[Boxes]]*shipments[[#This Row],[cost_per_box]]</f>
        <v>2020.3200000000002</v>
      </c>
      <c r="N287" s="22">
        <f>shipments[[#This Row],[Amount]]-shipments[[#This Row],[total cost]]</f>
        <v>10055.43</v>
      </c>
    </row>
    <row r="288" spans="1:14" x14ac:dyDescent="0.35">
      <c r="A288" t="s">
        <v>322</v>
      </c>
      <c r="B288" t="s">
        <v>8039</v>
      </c>
      <c r="C288" t="s">
        <v>8019</v>
      </c>
      <c r="D288" t="s">
        <v>8034</v>
      </c>
      <c r="E288" s="1">
        <v>44944</v>
      </c>
      <c r="F288">
        <v>785.25</v>
      </c>
      <c r="G288">
        <v>38</v>
      </c>
      <c r="H288" t="s">
        <v>7</v>
      </c>
      <c r="I288" t="str">
        <f>VLOOKUP(shipments[[#This Row],[SPID]],CHOOSE({1,2},people[[#All],[SPID]],people[[#All],[Sales_person]]),2,0)</f>
        <v>Barr Faughny</v>
      </c>
      <c r="J288">
        <f>YEAR(shipments[[#This Row],[Shipdate]])</f>
        <v>2023</v>
      </c>
      <c r="K288" s="22"/>
      <c r="L288" s="22">
        <f>VLOOKUP(shipments[[#This Row],[PID]],CHOOSE({1,2},products[PID],products[Cost_per_box]),2,0)</f>
        <v>3.68</v>
      </c>
      <c r="M288" s="22">
        <f>shipments[[#This Row],[Boxes]]*shipments[[#This Row],[cost_per_box]]</f>
        <v>139.84</v>
      </c>
      <c r="N288" s="22">
        <f>shipments[[#This Row],[Amount]]-shipments[[#This Row],[total cost]]</f>
        <v>645.41</v>
      </c>
    </row>
    <row r="289" spans="1:14" x14ac:dyDescent="0.35">
      <c r="A289" t="s">
        <v>323</v>
      </c>
      <c r="B289" t="s">
        <v>8039</v>
      </c>
      <c r="C289" t="s">
        <v>8020</v>
      </c>
      <c r="D289" t="s">
        <v>8037</v>
      </c>
      <c r="E289" s="1">
        <v>45261</v>
      </c>
      <c r="F289">
        <v>2913.75</v>
      </c>
      <c r="G289">
        <v>209</v>
      </c>
      <c r="H289" t="s">
        <v>7</v>
      </c>
      <c r="I289" t="str">
        <f>VLOOKUP(shipments[[#This Row],[SPID]],CHOOSE({1,2},people[[#All],[SPID]],people[[#All],[Sales_person]]),2,0)</f>
        <v>Barr Faughny</v>
      </c>
      <c r="J289">
        <f>YEAR(shipments[[#This Row],[Shipdate]])</f>
        <v>2023</v>
      </c>
      <c r="K289" s="22"/>
      <c r="L289" s="22">
        <f>VLOOKUP(shipments[[#This Row],[PID]],CHOOSE({1,2},products[PID],products[Cost_per_box]),2,0)</f>
        <v>8.2200000000000006</v>
      </c>
      <c r="M289" s="22">
        <f>shipments[[#This Row],[Boxes]]*shipments[[#This Row],[cost_per_box]]</f>
        <v>1717.9800000000002</v>
      </c>
      <c r="N289" s="22">
        <f>shipments[[#This Row],[Amount]]-shipments[[#This Row],[total cost]]</f>
        <v>1195.7699999999998</v>
      </c>
    </row>
    <row r="290" spans="1:14" x14ac:dyDescent="0.35">
      <c r="A290" t="s">
        <v>324</v>
      </c>
      <c r="B290" t="s">
        <v>8039</v>
      </c>
      <c r="C290" t="s">
        <v>8020</v>
      </c>
      <c r="D290" t="s">
        <v>8035</v>
      </c>
      <c r="E290" s="1">
        <v>44958</v>
      </c>
      <c r="F290">
        <v>7510.5</v>
      </c>
      <c r="G290">
        <v>578</v>
      </c>
      <c r="H290" t="s">
        <v>7</v>
      </c>
      <c r="I290" t="str">
        <f>VLOOKUP(shipments[[#This Row],[SPID]],CHOOSE({1,2},people[[#All],[SPID]],people[[#All],[Sales_person]]),2,0)</f>
        <v>Barr Faughny</v>
      </c>
      <c r="J290">
        <f>YEAR(shipments[[#This Row],[Shipdate]])</f>
        <v>2023</v>
      </c>
      <c r="K290" s="22"/>
      <c r="L290" s="22">
        <f>VLOOKUP(shipments[[#This Row],[PID]],CHOOSE({1,2},products[PID],products[Cost_per_box]),2,0)</f>
        <v>8.2200000000000006</v>
      </c>
      <c r="M290" s="22">
        <f>shipments[[#This Row],[Boxes]]*shipments[[#This Row],[cost_per_box]]</f>
        <v>4751.1600000000008</v>
      </c>
      <c r="N290" s="22">
        <f>shipments[[#This Row],[Amount]]-shipments[[#This Row],[total cost]]</f>
        <v>2759.3399999999992</v>
      </c>
    </row>
    <row r="291" spans="1:14" x14ac:dyDescent="0.35">
      <c r="A291" t="s">
        <v>325</v>
      </c>
      <c r="B291" t="s">
        <v>8039</v>
      </c>
      <c r="C291" t="s">
        <v>8020</v>
      </c>
      <c r="D291" t="s">
        <v>8037</v>
      </c>
      <c r="E291" s="1">
        <v>45285</v>
      </c>
      <c r="F291">
        <v>10111.5</v>
      </c>
      <c r="G291">
        <v>843</v>
      </c>
      <c r="H291" t="s">
        <v>7</v>
      </c>
      <c r="I291" t="str">
        <f>VLOOKUP(shipments[[#This Row],[SPID]],CHOOSE({1,2},people[[#All],[SPID]],people[[#All],[Sales_person]]),2,0)</f>
        <v>Barr Faughny</v>
      </c>
      <c r="J291">
        <f>YEAR(shipments[[#This Row],[Shipdate]])</f>
        <v>2023</v>
      </c>
      <c r="K291" s="22"/>
      <c r="L291" s="22">
        <f>VLOOKUP(shipments[[#This Row],[PID]],CHOOSE({1,2},products[PID],products[Cost_per_box]),2,0)</f>
        <v>8.2200000000000006</v>
      </c>
      <c r="M291" s="22">
        <f>shipments[[#This Row],[Boxes]]*shipments[[#This Row],[cost_per_box]]</f>
        <v>6929.4600000000009</v>
      </c>
      <c r="N291" s="22">
        <f>shipments[[#This Row],[Amount]]-shipments[[#This Row],[total cost]]</f>
        <v>3182.0399999999991</v>
      </c>
    </row>
    <row r="292" spans="1:14" x14ac:dyDescent="0.35">
      <c r="A292" t="s">
        <v>326</v>
      </c>
      <c r="B292" t="s">
        <v>8039</v>
      </c>
      <c r="C292" t="s">
        <v>8020</v>
      </c>
      <c r="D292" t="s">
        <v>8033</v>
      </c>
      <c r="E292" s="1">
        <v>45271</v>
      </c>
      <c r="F292">
        <v>7751.25</v>
      </c>
      <c r="G292">
        <v>646</v>
      </c>
      <c r="H292" t="s">
        <v>7</v>
      </c>
      <c r="I292" t="str">
        <f>VLOOKUP(shipments[[#This Row],[SPID]],CHOOSE({1,2},people[[#All],[SPID]],people[[#All],[Sales_person]]),2,0)</f>
        <v>Barr Faughny</v>
      </c>
      <c r="J292">
        <f>YEAR(shipments[[#This Row],[Shipdate]])</f>
        <v>2023</v>
      </c>
      <c r="K292" s="22"/>
      <c r="L292" s="22">
        <f>VLOOKUP(shipments[[#This Row],[PID]],CHOOSE({1,2},products[PID],products[Cost_per_box]),2,0)</f>
        <v>8.2200000000000006</v>
      </c>
      <c r="M292" s="22">
        <f>shipments[[#This Row],[Boxes]]*shipments[[#This Row],[cost_per_box]]</f>
        <v>5310.1200000000008</v>
      </c>
      <c r="N292" s="22">
        <f>shipments[[#This Row],[Amount]]-shipments[[#This Row],[total cost]]</f>
        <v>2441.1299999999992</v>
      </c>
    </row>
    <row r="293" spans="1:14" x14ac:dyDescent="0.35">
      <c r="A293" t="s">
        <v>327</v>
      </c>
      <c r="B293" t="s">
        <v>8039</v>
      </c>
      <c r="C293" t="s">
        <v>8020</v>
      </c>
      <c r="D293" t="s">
        <v>8033</v>
      </c>
      <c r="E293" s="1">
        <v>45329</v>
      </c>
      <c r="F293">
        <v>684</v>
      </c>
      <c r="G293">
        <v>46</v>
      </c>
      <c r="H293" t="s">
        <v>40</v>
      </c>
      <c r="I293" t="str">
        <f>VLOOKUP(shipments[[#This Row],[SPID]],CHOOSE({1,2},people[[#All],[SPID]],people[[#All],[Sales_person]]),2,0)</f>
        <v>Barr Faughny</v>
      </c>
      <c r="J293">
        <f>YEAR(shipments[[#This Row],[Shipdate]])</f>
        <v>2024</v>
      </c>
      <c r="K293" s="22"/>
      <c r="L293" s="22">
        <f>VLOOKUP(shipments[[#This Row],[PID]],CHOOSE({1,2},products[PID],products[Cost_per_box]),2,0)</f>
        <v>8.2200000000000006</v>
      </c>
      <c r="M293" s="22">
        <f>shipments[[#This Row],[Boxes]]*shipments[[#This Row],[cost_per_box]]</f>
        <v>378.12</v>
      </c>
      <c r="N293" s="22">
        <f>shipments[[#This Row],[Amount]]-shipments[[#This Row],[total cost]]</f>
        <v>305.88</v>
      </c>
    </row>
    <row r="294" spans="1:14" x14ac:dyDescent="0.35">
      <c r="A294" t="s">
        <v>328</v>
      </c>
      <c r="B294" t="s">
        <v>8039</v>
      </c>
      <c r="C294" t="s">
        <v>8020</v>
      </c>
      <c r="D294" t="s">
        <v>8035</v>
      </c>
      <c r="E294" s="1">
        <v>45083</v>
      </c>
      <c r="F294">
        <v>7053.75</v>
      </c>
      <c r="G294">
        <v>441</v>
      </c>
      <c r="H294" t="s">
        <v>7</v>
      </c>
      <c r="I294" t="str">
        <f>VLOOKUP(shipments[[#This Row],[SPID]],CHOOSE({1,2},people[[#All],[SPID]],people[[#All],[Sales_person]]),2,0)</f>
        <v>Barr Faughny</v>
      </c>
      <c r="J294">
        <f>YEAR(shipments[[#This Row],[Shipdate]])</f>
        <v>2023</v>
      </c>
      <c r="K294" s="22"/>
      <c r="L294" s="22">
        <f>VLOOKUP(shipments[[#This Row],[PID]],CHOOSE({1,2},products[PID],products[Cost_per_box]),2,0)</f>
        <v>8.2200000000000006</v>
      </c>
      <c r="M294" s="22">
        <f>shipments[[#This Row],[Boxes]]*shipments[[#This Row],[cost_per_box]]</f>
        <v>3625.0200000000004</v>
      </c>
      <c r="N294" s="22">
        <f>shipments[[#This Row],[Amount]]-shipments[[#This Row],[total cost]]</f>
        <v>3428.7299999999996</v>
      </c>
    </row>
    <row r="295" spans="1:14" x14ac:dyDescent="0.35">
      <c r="A295" t="s">
        <v>329</v>
      </c>
      <c r="B295" t="s">
        <v>8039</v>
      </c>
      <c r="C295" t="s">
        <v>8020</v>
      </c>
      <c r="D295" t="s">
        <v>8037</v>
      </c>
      <c r="E295" s="1">
        <v>45288</v>
      </c>
      <c r="F295">
        <v>7242.75</v>
      </c>
      <c r="G295">
        <v>453</v>
      </c>
      <c r="H295" t="s">
        <v>7</v>
      </c>
      <c r="I295" t="str">
        <f>VLOOKUP(shipments[[#This Row],[SPID]],CHOOSE({1,2},people[[#All],[SPID]],people[[#All],[Sales_person]]),2,0)</f>
        <v>Barr Faughny</v>
      </c>
      <c r="J295">
        <f>YEAR(shipments[[#This Row],[Shipdate]])</f>
        <v>2023</v>
      </c>
      <c r="K295" s="22"/>
      <c r="L295" s="22">
        <f>VLOOKUP(shipments[[#This Row],[PID]],CHOOSE({1,2},products[PID],products[Cost_per_box]),2,0)</f>
        <v>8.2200000000000006</v>
      </c>
      <c r="M295" s="22">
        <f>shipments[[#This Row],[Boxes]]*shipments[[#This Row],[cost_per_box]]</f>
        <v>3723.6600000000003</v>
      </c>
      <c r="N295" s="22">
        <f>shipments[[#This Row],[Amount]]-shipments[[#This Row],[total cost]]</f>
        <v>3519.0899999999997</v>
      </c>
    </row>
    <row r="296" spans="1:14" x14ac:dyDescent="0.35">
      <c r="A296" t="s">
        <v>330</v>
      </c>
      <c r="B296" t="s">
        <v>8039</v>
      </c>
      <c r="C296" t="s">
        <v>8021</v>
      </c>
      <c r="D296" t="s">
        <v>8033</v>
      </c>
      <c r="E296" s="1">
        <v>45222</v>
      </c>
      <c r="F296">
        <v>11880</v>
      </c>
      <c r="G296">
        <v>699</v>
      </c>
      <c r="H296" t="s">
        <v>7</v>
      </c>
      <c r="I296" t="str">
        <f>VLOOKUP(shipments[[#This Row],[SPID]],CHOOSE({1,2},people[[#All],[SPID]],people[[#All],[Sales_person]]),2,0)</f>
        <v>Barr Faughny</v>
      </c>
      <c r="J296">
        <f>YEAR(shipments[[#This Row],[Shipdate]])</f>
        <v>2023</v>
      </c>
      <c r="K296" s="22"/>
      <c r="L296" s="22">
        <f>VLOOKUP(shipments[[#This Row],[PID]],CHOOSE({1,2},products[PID],products[Cost_per_box]),2,0)</f>
        <v>10.23</v>
      </c>
      <c r="M296" s="22">
        <f>shipments[[#This Row],[Boxes]]*shipments[[#This Row],[cost_per_box]]</f>
        <v>7150.77</v>
      </c>
      <c r="N296" s="22">
        <f>shipments[[#This Row],[Amount]]-shipments[[#This Row],[total cost]]</f>
        <v>4729.2299999999996</v>
      </c>
    </row>
    <row r="297" spans="1:14" x14ac:dyDescent="0.35">
      <c r="A297" t="s">
        <v>331</v>
      </c>
      <c r="B297" t="s">
        <v>8039</v>
      </c>
      <c r="C297" t="s">
        <v>8021</v>
      </c>
      <c r="D297" t="s">
        <v>8037</v>
      </c>
      <c r="E297" s="1">
        <v>45288</v>
      </c>
      <c r="F297">
        <v>13423.5</v>
      </c>
      <c r="G297">
        <v>746</v>
      </c>
      <c r="H297" t="s">
        <v>7</v>
      </c>
      <c r="I297" t="str">
        <f>VLOOKUP(shipments[[#This Row],[SPID]],CHOOSE({1,2},people[[#All],[SPID]],people[[#All],[Sales_person]]),2,0)</f>
        <v>Barr Faughny</v>
      </c>
      <c r="J297">
        <f>YEAR(shipments[[#This Row],[Shipdate]])</f>
        <v>2023</v>
      </c>
      <c r="K297" s="22"/>
      <c r="L297" s="22">
        <f>VLOOKUP(shipments[[#This Row],[PID]],CHOOSE({1,2},products[PID],products[Cost_per_box]),2,0)</f>
        <v>10.23</v>
      </c>
      <c r="M297" s="22">
        <f>shipments[[#This Row],[Boxes]]*shipments[[#This Row],[cost_per_box]]</f>
        <v>7631.58</v>
      </c>
      <c r="N297" s="22">
        <f>shipments[[#This Row],[Amount]]-shipments[[#This Row],[total cost]]</f>
        <v>5791.92</v>
      </c>
    </row>
    <row r="298" spans="1:14" x14ac:dyDescent="0.35">
      <c r="A298" t="s">
        <v>332</v>
      </c>
      <c r="B298" t="s">
        <v>8039</v>
      </c>
      <c r="C298" t="s">
        <v>8021</v>
      </c>
      <c r="D298" t="s">
        <v>8034</v>
      </c>
      <c r="E298" s="1">
        <v>45141</v>
      </c>
      <c r="F298">
        <v>5661</v>
      </c>
      <c r="G298">
        <v>333</v>
      </c>
      <c r="H298" t="s">
        <v>7</v>
      </c>
      <c r="I298" t="str">
        <f>VLOOKUP(shipments[[#This Row],[SPID]],CHOOSE({1,2},people[[#All],[SPID]],people[[#All],[Sales_person]]),2,0)</f>
        <v>Barr Faughny</v>
      </c>
      <c r="J298">
        <f>YEAR(shipments[[#This Row],[Shipdate]])</f>
        <v>2023</v>
      </c>
      <c r="K298" s="22"/>
      <c r="L298" s="22">
        <f>VLOOKUP(shipments[[#This Row],[PID]],CHOOSE({1,2},products[PID],products[Cost_per_box]),2,0)</f>
        <v>10.23</v>
      </c>
      <c r="M298" s="22">
        <f>shipments[[#This Row],[Boxes]]*shipments[[#This Row],[cost_per_box]]</f>
        <v>3406.59</v>
      </c>
      <c r="N298" s="22">
        <f>shipments[[#This Row],[Amount]]-shipments[[#This Row],[total cost]]</f>
        <v>2254.41</v>
      </c>
    </row>
    <row r="299" spans="1:14" x14ac:dyDescent="0.35">
      <c r="A299" t="s">
        <v>333</v>
      </c>
      <c r="B299" t="s">
        <v>8039</v>
      </c>
      <c r="C299" t="s">
        <v>8022</v>
      </c>
      <c r="D299" t="s">
        <v>8038</v>
      </c>
      <c r="E299" s="1">
        <v>45282</v>
      </c>
      <c r="F299">
        <v>18996.75</v>
      </c>
      <c r="G299">
        <v>1118</v>
      </c>
      <c r="H299" t="s">
        <v>7</v>
      </c>
      <c r="I299" t="str">
        <f>VLOOKUP(shipments[[#This Row],[SPID]],CHOOSE({1,2},people[[#All],[SPID]],people[[#All],[Sales_person]]),2,0)</f>
        <v>Barr Faughny</v>
      </c>
      <c r="J299">
        <f>YEAR(shipments[[#This Row],[Shipdate]])</f>
        <v>2023</v>
      </c>
      <c r="K299" s="22"/>
      <c r="L299" s="22">
        <f>VLOOKUP(shipments[[#This Row],[PID]],CHOOSE({1,2},products[PID],products[Cost_per_box]),2,0)</f>
        <v>4.74</v>
      </c>
      <c r="M299" s="22">
        <f>shipments[[#This Row],[Boxes]]*shipments[[#This Row],[cost_per_box]]</f>
        <v>5299.3200000000006</v>
      </c>
      <c r="N299" s="22">
        <f>shipments[[#This Row],[Amount]]-shipments[[#This Row],[total cost]]</f>
        <v>13697.43</v>
      </c>
    </row>
    <row r="300" spans="1:14" x14ac:dyDescent="0.35">
      <c r="A300" t="s">
        <v>334</v>
      </c>
      <c r="B300" t="s">
        <v>8039</v>
      </c>
      <c r="C300" t="s">
        <v>8022</v>
      </c>
      <c r="D300" t="s">
        <v>8038</v>
      </c>
      <c r="E300" s="1">
        <v>45188</v>
      </c>
      <c r="F300">
        <v>1847.25</v>
      </c>
      <c r="G300">
        <v>116</v>
      </c>
      <c r="H300" t="s">
        <v>7</v>
      </c>
      <c r="I300" t="str">
        <f>VLOOKUP(shipments[[#This Row],[SPID]],CHOOSE({1,2},people[[#All],[SPID]],people[[#All],[Sales_person]]),2,0)</f>
        <v>Barr Faughny</v>
      </c>
      <c r="J300">
        <f>YEAR(shipments[[#This Row],[Shipdate]])</f>
        <v>2023</v>
      </c>
      <c r="K300" s="22"/>
      <c r="L300" s="22">
        <f>VLOOKUP(shipments[[#This Row],[PID]],CHOOSE({1,2},products[PID],products[Cost_per_box]),2,0)</f>
        <v>4.74</v>
      </c>
      <c r="M300" s="22">
        <f>shipments[[#This Row],[Boxes]]*shipments[[#This Row],[cost_per_box]]</f>
        <v>549.84</v>
      </c>
      <c r="N300" s="22">
        <f>shipments[[#This Row],[Amount]]-shipments[[#This Row],[total cost]]</f>
        <v>1297.4099999999999</v>
      </c>
    </row>
    <row r="301" spans="1:14" x14ac:dyDescent="0.35">
      <c r="A301" t="s">
        <v>335</v>
      </c>
      <c r="B301" t="s">
        <v>8039</v>
      </c>
      <c r="C301" t="s">
        <v>8022</v>
      </c>
      <c r="D301" t="s">
        <v>8038</v>
      </c>
      <c r="E301" s="1">
        <v>45244</v>
      </c>
      <c r="F301">
        <v>1912.5</v>
      </c>
      <c r="G301">
        <v>137</v>
      </c>
      <c r="H301" t="s">
        <v>40</v>
      </c>
      <c r="I301" t="str">
        <f>VLOOKUP(shipments[[#This Row],[SPID]],CHOOSE({1,2},people[[#All],[SPID]],people[[#All],[Sales_person]]),2,0)</f>
        <v>Barr Faughny</v>
      </c>
      <c r="J301">
        <f>YEAR(shipments[[#This Row],[Shipdate]])</f>
        <v>2023</v>
      </c>
      <c r="K301" s="22"/>
      <c r="L301" s="22">
        <f>VLOOKUP(shipments[[#This Row],[PID]],CHOOSE({1,2},products[PID],products[Cost_per_box]),2,0)</f>
        <v>4.74</v>
      </c>
      <c r="M301" s="22">
        <f>shipments[[#This Row],[Boxes]]*shipments[[#This Row],[cost_per_box]]</f>
        <v>649.38</v>
      </c>
      <c r="N301" s="22">
        <f>shipments[[#This Row],[Amount]]-shipments[[#This Row],[total cost]]</f>
        <v>1263.1199999999999</v>
      </c>
    </row>
    <row r="302" spans="1:14" x14ac:dyDescent="0.35">
      <c r="A302" t="s">
        <v>336</v>
      </c>
      <c r="B302" t="s">
        <v>8039</v>
      </c>
      <c r="C302" t="s">
        <v>8022</v>
      </c>
      <c r="D302" t="s">
        <v>8033</v>
      </c>
      <c r="E302" s="1">
        <v>45446</v>
      </c>
      <c r="F302">
        <v>6158.25</v>
      </c>
      <c r="G302">
        <v>411</v>
      </c>
      <c r="H302" t="s">
        <v>7</v>
      </c>
      <c r="I302" t="str">
        <f>VLOOKUP(shipments[[#This Row],[SPID]],CHOOSE({1,2},people[[#All],[SPID]],people[[#All],[Sales_person]]),2,0)</f>
        <v>Barr Faughny</v>
      </c>
      <c r="J302">
        <f>YEAR(shipments[[#This Row],[Shipdate]])</f>
        <v>2024</v>
      </c>
      <c r="K302" s="22"/>
      <c r="L302" s="22">
        <f>VLOOKUP(shipments[[#This Row],[PID]],CHOOSE({1,2},products[PID],products[Cost_per_box]),2,0)</f>
        <v>4.74</v>
      </c>
      <c r="M302" s="22">
        <f>shipments[[#This Row],[Boxes]]*shipments[[#This Row],[cost_per_box]]</f>
        <v>1948.14</v>
      </c>
      <c r="N302" s="22">
        <f>shipments[[#This Row],[Amount]]-shipments[[#This Row],[total cost]]</f>
        <v>4210.1099999999997</v>
      </c>
    </row>
    <row r="303" spans="1:14" x14ac:dyDescent="0.35">
      <c r="A303" t="s">
        <v>337</v>
      </c>
      <c r="B303" t="s">
        <v>8039</v>
      </c>
      <c r="C303" t="s">
        <v>8022</v>
      </c>
      <c r="D303" t="s">
        <v>8037</v>
      </c>
      <c r="E303" s="1">
        <v>45273</v>
      </c>
      <c r="F303">
        <v>7683.75</v>
      </c>
      <c r="G303">
        <v>592</v>
      </c>
      <c r="H303" t="s">
        <v>7</v>
      </c>
      <c r="I303" t="str">
        <f>VLOOKUP(shipments[[#This Row],[SPID]],CHOOSE({1,2},people[[#All],[SPID]],people[[#All],[Sales_person]]),2,0)</f>
        <v>Barr Faughny</v>
      </c>
      <c r="J303">
        <f>YEAR(shipments[[#This Row],[Shipdate]])</f>
        <v>2023</v>
      </c>
      <c r="K303" s="22"/>
      <c r="L303" s="22">
        <f>VLOOKUP(shipments[[#This Row],[PID]],CHOOSE({1,2},products[PID],products[Cost_per_box]),2,0)</f>
        <v>4.74</v>
      </c>
      <c r="M303" s="22">
        <f>shipments[[#This Row],[Boxes]]*shipments[[#This Row],[cost_per_box]]</f>
        <v>2806.08</v>
      </c>
      <c r="N303" s="22">
        <f>shipments[[#This Row],[Amount]]-shipments[[#This Row],[total cost]]</f>
        <v>4877.67</v>
      </c>
    </row>
    <row r="304" spans="1:14" x14ac:dyDescent="0.35">
      <c r="A304" t="s">
        <v>338</v>
      </c>
      <c r="B304" t="s">
        <v>8039</v>
      </c>
      <c r="C304" t="s">
        <v>8022</v>
      </c>
      <c r="D304" t="s">
        <v>8038</v>
      </c>
      <c r="E304" s="1">
        <v>45281</v>
      </c>
      <c r="F304">
        <v>4594.5</v>
      </c>
      <c r="G304">
        <v>329</v>
      </c>
      <c r="H304" t="s">
        <v>7</v>
      </c>
      <c r="I304" t="str">
        <f>VLOOKUP(shipments[[#This Row],[SPID]],CHOOSE({1,2},people[[#All],[SPID]],people[[#All],[Sales_person]]),2,0)</f>
        <v>Barr Faughny</v>
      </c>
      <c r="J304">
        <f>YEAR(shipments[[#This Row],[Shipdate]])</f>
        <v>2023</v>
      </c>
      <c r="K304" s="22"/>
      <c r="L304" s="22">
        <f>VLOOKUP(shipments[[#This Row],[PID]],CHOOSE({1,2},products[PID],products[Cost_per_box]),2,0)</f>
        <v>4.74</v>
      </c>
      <c r="M304" s="22">
        <f>shipments[[#This Row],[Boxes]]*shipments[[#This Row],[cost_per_box]]</f>
        <v>1559.46</v>
      </c>
      <c r="N304" s="22">
        <f>shipments[[#This Row],[Amount]]-shipments[[#This Row],[total cost]]</f>
        <v>3035.04</v>
      </c>
    </row>
    <row r="305" spans="1:14" x14ac:dyDescent="0.35">
      <c r="A305" t="s">
        <v>339</v>
      </c>
      <c r="B305" t="s">
        <v>8039</v>
      </c>
      <c r="C305" t="s">
        <v>8023</v>
      </c>
      <c r="D305" t="s">
        <v>8038</v>
      </c>
      <c r="E305" s="1">
        <v>44945</v>
      </c>
      <c r="F305">
        <v>6284.25</v>
      </c>
      <c r="G305">
        <v>1048</v>
      </c>
      <c r="H305" t="s">
        <v>7</v>
      </c>
      <c r="I305" t="str">
        <f>VLOOKUP(shipments[[#This Row],[SPID]],CHOOSE({1,2},people[[#All],[SPID]],people[[#All],[Sales_person]]),2,0)</f>
        <v>Barr Faughny</v>
      </c>
      <c r="J305">
        <f>YEAR(shipments[[#This Row],[Shipdate]])</f>
        <v>2023</v>
      </c>
      <c r="K305" s="22"/>
      <c r="L305" s="22">
        <f>VLOOKUP(shipments[[#This Row],[PID]],CHOOSE({1,2},products[PID],products[Cost_per_box]),2,0)</f>
        <v>10.51</v>
      </c>
      <c r="M305" s="22">
        <f>shipments[[#This Row],[Boxes]]*shipments[[#This Row],[cost_per_box]]</f>
        <v>11014.48</v>
      </c>
      <c r="N305" s="22">
        <f>shipments[[#This Row],[Amount]]-shipments[[#This Row],[total cost]]</f>
        <v>-4730.2299999999996</v>
      </c>
    </row>
    <row r="306" spans="1:14" x14ac:dyDescent="0.35">
      <c r="A306" t="s">
        <v>340</v>
      </c>
      <c r="B306" t="s">
        <v>8039</v>
      </c>
      <c r="C306" t="s">
        <v>8023</v>
      </c>
      <c r="D306" t="s">
        <v>8034</v>
      </c>
      <c r="E306" s="1">
        <v>45561</v>
      </c>
      <c r="F306">
        <v>4720.5</v>
      </c>
      <c r="G306">
        <v>675</v>
      </c>
      <c r="H306" t="s">
        <v>26</v>
      </c>
      <c r="I306" t="str">
        <f>VLOOKUP(shipments[[#This Row],[SPID]],CHOOSE({1,2},people[[#All],[SPID]],people[[#All],[Sales_person]]),2,0)</f>
        <v>Barr Faughny</v>
      </c>
      <c r="J306">
        <f>YEAR(shipments[[#This Row],[Shipdate]])</f>
        <v>2024</v>
      </c>
      <c r="K306" s="22"/>
      <c r="L306" s="22">
        <f>VLOOKUP(shipments[[#This Row],[PID]],CHOOSE({1,2},products[PID],products[Cost_per_box]),2,0)</f>
        <v>10.51</v>
      </c>
      <c r="M306" s="22">
        <f>shipments[[#This Row],[Boxes]]*shipments[[#This Row],[cost_per_box]]</f>
        <v>7094.25</v>
      </c>
      <c r="N306" s="22">
        <f>shipments[[#This Row],[Amount]]-shipments[[#This Row],[total cost]]</f>
        <v>-2373.75</v>
      </c>
    </row>
    <row r="307" spans="1:14" x14ac:dyDescent="0.35">
      <c r="A307" t="s">
        <v>341</v>
      </c>
      <c r="B307" t="s">
        <v>8039</v>
      </c>
      <c r="C307" t="s">
        <v>8023</v>
      </c>
      <c r="D307" t="s">
        <v>8038</v>
      </c>
      <c r="E307" s="1">
        <v>45334</v>
      </c>
      <c r="F307">
        <v>2229.75</v>
      </c>
      <c r="G307">
        <v>372</v>
      </c>
      <c r="H307" t="s">
        <v>7</v>
      </c>
      <c r="I307" t="str">
        <f>VLOOKUP(shipments[[#This Row],[SPID]],CHOOSE({1,2},people[[#All],[SPID]],people[[#All],[Sales_person]]),2,0)</f>
        <v>Barr Faughny</v>
      </c>
      <c r="J307">
        <f>YEAR(shipments[[#This Row],[Shipdate]])</f>
        <v>2024</v>
      </c>
      <c r="K307" s="22"/>
      <c r="L307" s="22">
        <f>VLOOKUP(shipments[[#This Row],[PID]],CHOOSE({1,2},products[PID],products[Cost_per_box]),2,0)</f>
        <v>10.51</v>
      </c>
      <c r="M307" s="22">
        <f>shipments[[#This Row],[Boxes]]*shipments[[#This Row],[cost_per_box]]</f>
        <v>3909.72</v>
      </c>
      <c r="N307" s="22">
        <f>shipments[[#This Row],[Amount]]-shipments[[#This Row],[total cost]]</f>
        <v>-1679.9699999999998</v>
      </c>
    </row>
    <row r="308" spans="1:14" x14ac:dyDescent="0.35">
      <c r="A308" t="s">
        <v>342</v>
      </c>
      <c r="B308" t="s">
        <v>8039</v>
      </c>
      <c r="C308" t="s">
        <v>8023</v>
      </c>
      <c r="D308" t="s">
        <v>8037</v>
      </c>
      <c r="E308" s="1">
        <v>45481</v>
      </c>
      <c r="F308">
        <v>9096.75</v>
      </c>
      <c r="G308">
        <v>1300</v>
      </c>
      <c r="H308" t="s">
        <v>18</v>
      </c>
      <c r="I308" t="str">
        <f>VLOOKUP(shipments[[#This Row],[SPID]],CHOOSE({1,2},people[[#All],[SPID]],people[[#All],[Sales_person]]),2,0)</f>
        <v>Barr Faughny</v>
      </c>
      <c r="J308">
        <f>YEAR(shipments[[#This Row],[Shipdate]])</f>
        <v>2024</v>
      </c>
      <c r="K308" s="22"/>
      <c r="L308" s="22">
        <f>VLOOKUP(shipments[[#This Row],[PID]],CHOOSE({1,2},products[PID],products[Cost_per_box]),2,0)</f>
        <v>10.51</v>
      </c>
      <c r="M308" s="22">
        <f>shipments[[#This Row],[Boxes]]*shipments[[#This Row],[cost_per_box]]</f>
        <v>13663</v>
      </c>
      <c r="N308" s="22">
        <f>shipments[[#This Row],[Amount]]-shipments[[#This Row],[total cost]]</f>
        <v>-4566.25</v>
      </c>
    </row>
    <row r="309" spans="1:14" x14ac:dyDescent="0.35">
      <c r="A309" t="s">
        <v>343</v>
      </c>
      <c r="B309" t="s">
        <v>8039</v>
      </c>
      <c r="C309" t="s">
        <v>8024</v>
      </c>
      <c r="D309" t="s">
        <v>8033</v>
      </c>
      <c r="E309" s="1">
        <v>45469</v>
      </c>
      <c r="F309">
        <v>5778</v>
      </c>
      <c r="G309">
        <v>413</v>
      </c>
      <c r="H309" t="s">
        <v>7</v>
      </c>
      <c r="I309" t="str">
        <f>VLOOKUP(shipments[[#This Row],[SPID]],CHOOSE({1,2},people[[#All],[SPID]],people[[#All],[Sales_person]]),2,0)</f>
        <v>Barr Faughny</v>
      </c>
      <c r="J309">
        <f>YEAR(shipments[[#This Row],[Shipdate]])</f>
        <v>2024</v>
      </c>
      <c r="K309" s="22"/>
      <c r="L309" s="22">
        <f>VLOOKUP(shipments[[#This Row],[PID]],CHOOSE({1,2},products[PID],products[Cost_per_box]),2,0)</f>
        <v>6.43</v>
      </c>
      <c r="M309" s="22">
        <f>shipments[[#This Row],[Boxes]]*shipments[[#This Row],[cost_per_box]]</f>
        <v>2655.5899999999997</v>
      </c>
      <c r="N309" s="22">
        <f>shipments[[#This Row],[Amount]]-shipments[[#This Row],[total cost]]</f>
        <v>3122.4100000000003</v>
      </c>
    </row>
    <row r="310" spans="1:14" x14ac:dyDescent="0.35">
      <c r="A310" t="s">
        <v>344</v>
      </c>
      <c r="B310" t="s">
        <v>8039</v>
      </c>
      <c r="C310" t="s">
        <v>8024</v>
      </c>
      <c r="D310" t="s">
        <v>8038</v>
      </c>
      <c r="E310" s="1">
        <v>45474</v>
      </c>
      <c r="F310">
        <v>8937</v>
      </c>
      <c r="G310">
        <v>497</v>
      </c>
      <c r="H310" t="s">
        <v>40</v>
      </c>
      <c r="I310" t="str">
        <f>VLOOKUP(shipments[[#This Row],[SPID]],CHOOSE({1,2},people[[#All],[SPID]],people[[#All],[Sales_person]]),2,0)</f>
        <v>Barr Faughny</v>
      </c>
      <c r="J310">
        <f>YEAR(shipments[[#This Row],[Shipdate]])</f>
        <v>2024</v>
      </c>
      <c r="K310" s="22"/>
      <c r="L310" s="22">
        <f>VLOOKUP(shipments[[#This Row],[PID]],CHOOSE({1,2},products[PID],products[Cost_per_box]),2,0)</f>
        <v>6.43</v>
      </c>
      <c r="M310" s="22">
        <f>shipments[[#This Row],[Boxes]]*shipments[[#This Row],[cost_per_box]]</f>
        <v>3195.71</v>
      </c>
      <c r="N310" s="22">
        <f>shipments[[#This Row],[Amount]]-shipments[[#This Row],[total cost]]</f>
        <v>5741.29</v>
      </c>
    </row>
    <row r="311" spans="1:14" x14ac:dyDescent="0.35">
      <c r="A311" t="s">
        <v>345</v>
      </c>
      <c r="B311" t="s">
        <v>8039</v>
      </c>
      <c r="C311" t="s">
        <v>8024</v>
      </c>
      <c r="D311" t="s">
        <v>8033</v>
      </c>
      <c r="E311" s="1">
        <v>45062</v>
      </c>
      <c r="F311">
        <v>10116</v>
      </c>
      <c r="G311">
        <v>633</v>
      </c>
      <c r="H311" t="s">
        <v>7</v>
      </c>
      <c r="I311" t="str">
        <f>VLOOKUP(shipments[[#This Row],[SPID]],CHOOSE({1,2},people[[#All],[SPID]],people[[#All],[Sales_person]]),2,0)</f>
        <v>Barr Faughny</v>
      </c>
      <c r="J311">
        <f>YEAR(shipments[[#This Row],[Shipdate]])</f>
        <v>2023</v>
      </c>
      <c r="K311" s="22"/>
      <c r="L311" s="22">
        <f>VLOOKUP(shipments[[#This Row],[PID]],CHOOSE({1,2},products[PID],products[Cost_per_box]),2,0)</f>
        <v>6.43</v>
      </c>
      <c r="M311" s="22">
        <f>shipments[[#This Row],[Boxes]]*shipments[[#This Row],[cost_per_box]]</f>
        <v>4070.1899999999996</v>
      </c>
      <c r="N311" s="22">
        <f>shipments[[#This Row],[Amount]]-shipments[[#This Row],[total cost]]</f>
        <v>6045.81</v>
      </c>
    </row>
    <row r="312" spans="1:14" x14ac:dyDescent="0.35">
      <c r="A312" t="s">
        <v>346</v>
      </c>
      <c r="B312" t="s">
        <v>8039</v>
      </c>
      <c r="C312" t="s">
        <v>8025</v>
      </c>
      <c r="D312" t="s">
        <v>8034</v>
      </c>
      <c r="E312" s="1">
        <v>45392</v>
      </c>
      <c r="F312">
        <v>8262</v>
      </c>
      <c r="G312">
        <v>486</v>
      </c>
      <c r="H312" t="s">
        <v>7</v>
      </c>
      <c r="I312" t="str">
        <f>VLOOKUP(shipments[[#This Row],[SPID]],CHOOSE({1,2},people[[#All],[SPID]],people[[#All],[Sales_person]]),2,0)</f>
        <v>Barr Faughny</v>
      </c>
      <c r="J312">
        <f>YEAR(shipments[[#This Row],[Shipdate]])</f>
        <v>2024</v>
      </c>
      <c r="K312" s="22"/>
      <c r="L312" s="22">
        <f>VLOOKUP(shipments[[#This Row],[PID]],CHOOSE({1,2},products[PID],products[Cost_per_box]),2,0)</f>
        <v>12.41</v>
      </c>
      <c r="M312" s="22">
        <f>shipments[[#This Row],[Boxes]]*shipments[[#This Row],[cost_per_box]]</f>
        <v>6031.26</v>
      </c>
      <c r="N312" s="22">
        <f>shipments[[#This Row],[Amount]]-shipments[[#This Row],[total cost]]</f>
        <v>2230.7399999999998</v>
      </c>
    </row>
    <row r="313" spans="1:14" x14ac:dyDescent="0.35">
      <c r="A313" t="s">
        <v>347</v>
      </c>
      <c r="B313" t="s">
        <v>8039</v>
      </c>
      <c r="C313" t="s">
        <v>8025</v>
      </c>
      <c r="D313" t="s">
        <v>8038</v>
      </c>
      <c r="E313" s="1">
        <v>45562</v>
      </c>
      <c r="F313">
        <v>10338.75</v>
      </c>
      <c r="G313">
        <v>545</v>
      </c>
      <c r="H313" t="s">
        <v>26</v>
      </c>
      <c r="I313" t="str">
        <f>VLOOKUP(shipments[[#This Row],[SPID]],CHOOSE({1,2},people[[#All],[SPID]],people[[#All],[Sales_person]]),2,0)</f>
        <v>Barr Faughny</v>
      </c>
      <c r="J313">
        <f>YEAR(shipments[[#This Row],[Shipdate]])</f>
        <v>2024</v>
      </c>
      <c r="K313" s="22"/>
      <c r="L313" s="22">
        <f>VLOOKUP(shipments[[#This Row],[PID]],CHOOSE({1,2},products[PID],products[Cost_per_box]),2,0)</f>
        <v>12.41</v>
      </c>
      <c r="M313" s="22">
        <f>shipments[[#This Row],[Boxes]]*shipments[[#This Row],[cost_per_box]]</f>
        <v>6763.45</v>
      </c>
      <c r="N313" s="22">
        <f>shipments[[#This Row],[Amount]]-shipments[[#This Row],[total cost]]</f>
        <v>3575.3</v>
      </c>
    </row>
    <row r="314" spans="1:14" x14ac:dyDescent="0.35">
      <c r="A314" t="s">
        <v>348</v>
      </c>
      <c r="B314" t="s">
        <v>8039</v>
      </c>
      <c r="C314" t="s">
        <v>8025</v>
      </c>
      <c r="D314" t="s">
        <v>8038</v>
      </c>
      <c r="E314" s="1">
        <v>45509</v>
      </c>
      <c r="F314">
        <v>8505</v>
      </c>
      <c r="G314">
        <v>473</v>
      </c>
      <c r="H314" t="s">
        <v>18</v>
      </c>
      <c r="I314" t="str">
        <f>VLOOKUP(shipments[[#This Row],[SPID]],CHOOSE({1,2},people[[#All],[SPID]],people[[#All],[Sales_person]]),2,0)</f>
        <v>Barr Faughny</v>
      </c>
      <c r="J314">
        <f>YEAR(shipments[[#This Row],[Shipdate]])</f>
        <v>2024</v>
      </c>
      <c r="K314" s="22"/>
      <c r="L314" s="22">
        <f>VLOOKUP(shipments[[#This Row],[PID]],CHOOSE({1,2},products[PID],products[Cost_per_box]),2,0)</f>
        <v>12.41</v>
      </c>
      <c r="M314" s="22">
        <f>shipments[[#This Row],[Boxes]]*shipments[[#This Row],[cost_per_box]]</f>
        <v>5869.93</v>
      </c>
      <c r="N314" s="22">
        <f>shipments[[#This Row],[Amount]]-shipments[[#This Row],[total cost]]</f>
        <v>2635.0699999999997</v>
      </c>
    </row>
    <row r="315" spans="1:14" x14ac:dyDescent="0.35">
      <c r="A315" t="s">
        <v>349</v>
      </c>
      <c r="B315" t="s">
        <v>8039</v>
      </c>
      <c r="C315" t="s">
        <v>8026</v>
      </c>
      <c r="D315" t="s">
        <v>8034</v>
      </c>
      <c r="E315" s="1">
        <v>45034</v>
      </c>
      <c r="F315">
        <v>4513.5</v>
      </c>
      <c r="G315">
        <v>283</v>
      </c>
      <c r="H315" t="s">
        <v>7</v>
      </c>
      <c r="I315" t="str">
        <f>VLOOKUP(shipments[[#This Row],[SPID]],CHOOSE({1,2},people[[#All],[SPID]],people[[#All],[Sales_person]]),2,0)</f>
        <v>Barr Faughny</v>
      </c>
      <c r="J315">
        <f>YEAR(shipments[[#This Row],[Shipdate]])</f>
        <v>2023</v>
      </c>
      <c r="K315" s="22"/>
      <c r="L315" s="22">
        <f>VLOOKUP(shipments[[#This Row],[PID]],CHOOSE({1,2},products[PID],products[Cost_per_box]),2,0)</f>
        <v>9.57</v>
      </c>
      <c r="M315" s="22">
        <f>shipments[[#This Row],[Boxes]]*shipments[[#This Row],[cost_per_box]]</f>
        <v>2708.31</v>
      </c>
      <c r="N315" s="22">
        <f>shipments[[#This Row],[Amount]]-shipments[[#This Row],[total cost]]</f>
        <v>1805.19</v>
      </c>
    </row>
    <row r="316" spans="1:14" x14ac:dyDescent="0.35">
      <c r="A316" t="s">
        <v>350</v>
      </c>
      <c r="B316" t="s">
        <v>8039</v>
      </c>
      <c r="C316" t="s">
        <v>8026</v>
      </c>
      <c r="D316" t="s">
        <v>8035</v>
      </c>
      <c r="E316" s="1">
        <v>45415</v>
      </c>
      <c r="F316">
        <v>1941.75</v>
      </c>
      <c r="G316">
        <v>108</v>
      </c>
      <c r="H316" t="s">
        <v>7</v>
      </c>
      <c r="I316" t="str">
        <f>VLOOKUP(shipments[[#This Row],[SPID]],CHOOSE({1,2},people[[#All],[SPID]],people[[#All],[Sales_person]]),2,0)</f>
        <v>Barr Faughny</v>
      </c>
      <c r="J316">
        <f>YEAR(shipments[[#This Row],[Shipdate]])</f>
        <v>2024</v>
      </c>
      <c r="K316" s="22"/>
      <c r="L316" s="22">
        <f>VLOOKUP(shipments[[#This Row],[PID]],CHOOSE({1,2},products[PID],products[Cost_per_box]),2,0)</f>
        <v>9.57</v>
      </c>
      <c r="M316" s="22">
        <f>shipments[[#This Row],[Boxes]]*shipments[[#This Row],[cost_per_box]]</f>
        <v>1033.56</v>
      </c>
      <c r="N316" s="22">
        <f>shipments[[#This Row],[Amount]]-shipments[[#This Row],[total cost]]</f>
        <v>908.19</v>
      </c>
    </row>
    <row r="317" spans="1:14" x14ac:dyDescent="0.35">
      <c r="A317" t="s">
        <v>351</v>
      </c>
      <c r="B317" t="s">
        <v>8039</v>
      </c>
      <c r="C317" t="s">
        <v>8026</v>
      </c>
      <c r="D317" t="s">
        <v>8038</v>
      </c>
      <c r="E317" s="1">
        <v>45138</v>
      </c>
      <c r="F317">
        <v>6363</v>
      </c>
      <c r="G317">
        <v>354</v>
      </c>
      <c r="H317" t="s">
        <v>7</v>
      </c>
      <c r="I317" t="str">
        <f>VLOOKUP(shipments[[#This Row],[SPID]],CHOOSE({1,2},people[[#All],[SPID]],people[[#All],[Sales_person]]),2,0)</f>
        <v>Barr Faughny</v>
      </c>
      <c r="J317">
        <f>YEAR(shipments[[#This Row],[Shipdate]])</f>
        <v>2023</v>
      </c>
      <c r="K317" s="22"/>
      <c r="L317" s="22">
        <f>VLOOKUP(shipments[[#This Row],[PID]],CHOOSE({1,2},products[PID],products[Cost_per_box]),2,0)</f>
        <v>9.57</v>
      </c>
      <c r="M317" s="22">
        <f>shipments[[#This Row],[Boxes]]*shipments[[#This Row],[cost_per_box]]</f>
        <v>3387.78</v>
      </c>
      <c r="N317" s="22">
        <f>shipments[[#This Row],[Amount]]-shipments[[#This Row],[total cost]]</f>
        <v>2975.22</v>
      </c>
    </row>
    <row r="318" spans="1:14" x14ac:dyDescent="0.35">
      <c r="A318" t="s">
        <v>352</v>
      </c>
      <c r="B318" t="s">
        <v>8039</v>
      </c>
      <c r="C318" t="s">
        <v>8026</v>
      </c>
      <c r="D318" t="s">
        <v>8038</v>
      </c>
      <c r="E318" s="1">
        <v>45110</v>
      </c>
      <c r="F318">
        <v>3021.75</v>
      </c>
      <c r="G318">
        <v>178</v>
      </c>
      <c r="H318" t="s">
        <v>7</v>
      </c>
      <c r="I318" t="str">
        <f>VLOOKUP(shipments[[#This Row],[SPID]],CHOOSE({1,2},people[[#All],[SPID]],people[[#All],[Sales_person]]),2,0)</f>
        <v>Barr Faughny</v>
      </c>
      <c r="J318">
        <f>YEAR(shipments[[#This Row],[Shipdate]])</f>
        <v>2023</v>
      </c>
      <c r="K318" s="22"/>
      <c r="L318" s="22">
        <f>VLOOKUP(shipments[[#This Row],[PID]],CHOOSE({1,2},products[PID],products[Cost_per_box]),2,0)</f>
        <v>9.57</v>
      </c>
      <c r="M318" s="22">
        <f>shipments[[#This Row],[Boxes]]*shipments[[#This Row],[cost_per_box]]</f>
        <v>1703.46</v>
      </c>
      <c r="N318" s="22">
        <f>shipments[[#This Row],[Amount]]-shipments[[#This Row],[total cost]]</f>
        <v>1318.29</v>
      </c>
    </row>
    <row r="319" spans="1:14" x14ac:dyDescent="0.35">
      <c r="A319" t="s">
        <v>353</v>
      </c>
      <c r="B319" t="s">
        <v>8039</v>
      </c>
      <c r="C319" t="s">
        <v>8026</v>
      </c>
      <c r="D319" t="s">
        <v>8034</v>
      </c>
      <c r="E319" s="1">
        <v>45282</v>
      </c>
      <c r="F319">
        <v>3228.75</v>
      </c>
      <c r="G319">
        <v>190</v>
      </c>
      <c r="H319" t="s">
        <v>7</v>
      </c>
      <c r="I319" t="str">
        <f>VLOOKUP(shipments[[#This Row],[SPID]],CHOOSE({1,2},people[[#All],[SPID]],people[[#All],[Sales_person]]),2,0)</f>
        <v>Barr Faughny</v>
      </c>
      <c r="J319">
        <f>YEAR(shipments[[#This Row],[Shipdate]])</f>
        <v>2023</v>
      </c>
      <c r="K319" s="22"/>
      <c r="L319" s="22">
        <f>VLOOKUP(shipments[[#This Row],[PID]],CHOOSE({1,2},products[PID],products[Cost_per_box]),2,0)</f>
        <v>9.57</v>
      </c>
      <c r="M319" s="22">
        <f>shipments[[#This Row],[Boxes]]*shipments[[#This Row],[cost_per_box]]</f>
        <v>1818.3</v>
      </c>
      <c r="N319" s="22">
        <f>shipments[[#This Row],[Amount]]-shipments[[#This Row],[total cost]]</f>
        <v>1410.45</v>
      </c>
    </row>
    <row r="320" spans="1:14" x14ac:dyDescent="0.35">
      <c r="A320" t="s">
        <v>354</v>
      </c>
      <c r="B320" t="s">
        <v>8039</v>
      </c>
      <c r="C320" t="s">
        <v>8026</v>
      </c>
      <c r="D320" t="s">
        <v>8033</v>
      </c>
      <c r="E320" s="1">
        <v>45553</v>
      </c>
      <c r="F320">
        <v>3111.75</v>
      </c>
      <c r="G320">
        <v>173</v>
      </c>
      <c r="H320" t="s">
        <v>26</v>
      </c>
      <c r="I320" t="str">
        <f>VLOOKUP(shipments[[#This Row],[SPID]],CHOOSE({1,2},people[[#All],[SPID]],people[[#All],[Sales_person]]),2,0)</f>
        <v>Barr Faughny</v>
      </c>
      <c r="J320">
        <f>YEAR(shipments[[#This Row],[Shipdate]])</f>
        <v>2024</v>
      </c>
      <c r="K320" s="22"/>
      <c r="L320" s="22">
        <f>VLOOKUP(shipments[[#This Row],[PID]],CHOOSE({1,2},products[PID],products[Cost_per_box]),2,0)</f>
        <v>9.57</v>
      </c>
      <c r="M320" s="22">
        <f>shipments[[#This Row],[Boxes]]*shipments[[#This Row],[cost_per_box]]</f>
        <v>1655.6100000000001</v>
      </c>
      <c r="N320" s="22">
        <f>shipments[[#This Row],[Amount]]-shipments[[#This Row],[total cost]]</f>
        <v>1456.1399999999999</v>
      </c>
    </row>
    <row r="321" spans="1:14" x14ac:dyDescent="0.35">
      <c r="A321" t="s">
        <v>355</v>
      </c>
      <c r="B321" t="s">
        <v>8039</v>
      </c>
      <c r="C321" t="s">
        <v>8026</v>
      </c>
      <c r="D321" t="s">
        <v>8038</v>
      </c>
      <c r="E321" s="1">
        <v>45272</v>
      </c>
      <c r="F321">
        <v>15462</v>
      </c>
      <c r="G321">
        <v>859</v>
      </c>
      <c r="H321" t="s">
        <v>7</v>
      </c>
      <c r="I321" t="str">
        <f>VLOOKUP(shipments[[#This Row],[SPID]],CHOOSE({1,2},people[[#All],[SPID]],people[[#All],[Sales_person]]),2,0)</f>
        <v>Barr Faughny</v>
      </c>
      <c r="J321">
        <f>YEAR(shipments[[#This Row],[Shipdate]])</f>
        <v>2023</v>
      </c>
      <c r="K321" s="22"/>
      <c r="L321" s="22">
        <f>VLOOKUP(shipments[[#This Row],[PID]],CHOOSE({1,2},products[PID],products[Cost_per_box]),2,0)</f>
        <v>9.57</v>
      </c>
      <c r="M321" s="22">
        <f>shipments[[#This Row],[Boxes]]*shipments[[#This Row],[cost_per_box]]</f>
        <v>8220.630000000001</v>
      </c>
      <c r="N321" s="22">
        <f>shipments[[#This Row],[Amount]]-shipments[[#This Row],[total cost]]</f>
        <v>7241.369999999999</v>
      </c>
    </row>
    <row r="322" spans="1:14" x14ac:dyDescent="0.35">
      <c r="A322" t="s">
        <v>356</v>
      </c>
      <c r="B322" t="s">
        <v>8039</v>
      </c>
      <c r="C322" t="s">
        <v>8027</v>
      </c>
      <c r="D322" t="s">
        <v>8037</v>
      </c>
      <c r="E322" s="1">
        <v>45434</v>
      </c>
      <c r="F322">
        <v>5694.75</v>
      </c>
      <c r="G322">
        <v>633</v>
      </c>
      <c r="H322" t="s">
        <v>7</v>
      </c>
      <c r="I322" t="str">
        <f>VLOOKUP(shipments[[#This Row],[SPID]],CHOOSE({1,2},people[[#All],[SPID]],people[[#All],[Sales_person]]),2,0)</f>
        <v>Barr Faughny</v>
      </c>
      <c r="J322">
        <f>YEAR(shipments[[#This Row],[Shipdate]])</f>
        <v>2024</v>
      </c>
      <c r="K322" s="22"/>
      <c r="L322" s="22">
        <f>VLOOKUP(shipments[[#This Row],[PID]],CHOOSE({1,2},products[PID],products[Cost_per_box]),2,0)</f>
        <v>8.43</v>
      </c>
      <c r="M322" s="22">
        <f>shipments[[#This Row],[Boxes]]*shipments[[#This Row],[cost_per_box]]</f>
        <v>5336.19</v>
      </c>
      <c r="N322" s="22">
        <f>shipments[[#This Row],[Amount]]-shipments[[#This Row],[total cost]]</f>
        <v>358.5600000000004</v>
      </c>
    </row>
    <row r="323" spans="1:14" x14ac:dyDescent="0.35">
      <c r="A323" t="s">
        <v>357</v>
      </c>
      <c r="B323" t="s">
        <v>8039</v>
      </c>
      <c r="C323" t="s">
        <v>8027</v>
      </c>
      <c r="D323" t="s">
        <v>8033</v>
      </c>
      <c r="E323" s="1">
        <v>44949</v>
      </c>
      <c r="F323">
        <v>5910.75</v>
      </c>
      <c r="G323">
        <v>845</v>
      </c>
      <c r="H323" t="s">
        <v>7</v>
      </c>
      <c r="I323" t="str">
        <f>VLOOKUP(shipments[[#This Row],[SPID]],CHOOSE({1,2},people[[#All],[SPID]],people[[#All],[Sales_person]]),2,0)</f>
        <v>Barr Faughny</v>
      </c>
      <c r="J323">
        <f>YEAR(shipments[[#This Row],[Shipdate]])</f>
        <v>2023</v>
      </c>
      <c r="K323" s="22"/>
      <c r="L323" s="22">
        <f>VLOOKUP(shipments[[#This Row],[PID]],CHOOSE({1,2},products[PID],products[Cost_per_box]),2,0)</f>
        <v>8.43</v>
      </c>
      <c r="M323" s="22">
        <f>shipments[[#This Row],[Boxes]]*shipments[[#This Row],[cost_per_box]]</f>
        <v>7123.3499999999995</v>
      </c>
      <c r="N323" s="22">
        <f>shipments[[#This Row],[Amount]]-shipments[[#This Row],[total cost]]</f>
        <v>-1212.5999999999995</v>
      </c>
    </row>
    <row r="324" spans="1:14" x14ac:dyDescent="0.35">
      <c r="A324" t="s">
        <v>358</v>
      </c>
      <c r="B324" t="s">
        <v>8039</v>
      </c>
      <c r="C324" t="s">
        <v>8027</v>
      </c>
      <c r="D324" t="s">
        <v>8034</v>
      </c>
      <c r="E324" s="1">
        <v>45355</v>
      </c>
      <c r="F324">
        <v>3708</v>
      </c>
      <c r="G324">
        <v>338</v>
      </c>
      <c r="H324" t="s">
        <v>7</v>
      </c>
      <c r="I324" t="str">
        <f>VLOOKUP(shipments[[#This Row],[SPID]],CHOOSE({1,2},people[[#All],[SPID]],people[[#All],[Sales_person]]),2,0)</f>
        <v>Barr Faughny</v>
      </c>
      <c r="J324">
        <f>YEAR(shipments[[#This Row],[Shipdate]])</f>
        <v>2024</v>
      </c>
      <c r="K324" s="22"/>
      <c r="L324" s="22">
        <f>VLOOKUP(shipments[[#This Row],[PID]],CHOOSE({1,2},products[PID],products[Cost_per_box]),2,0)</f>
        <v>8.43</v>
      </c>
      <c r="M324" s="22">
        <f>shipments[[#This Row],[Boxes]]*shipments[[#This Row],[cost_per_box]]</f>
        <v>2849.3399999999997</v>
      </c>
      <c r="N324" s="22">
        <f>shipments[[#This Row],[Amount]]-shipments[[#This Row],[total cost]]</f>
        <v>858.66000000000031</v>
      </c>
    </row>
    <row r="325" spans="1:14" x14ac:dyDescent="0.35">
      <c r="A325" t="s">
        <v>359</v>
      </c>
      <c r="B325" t="s">
        <v>8039</v>
      </c>
      <c r="C325" t="s">
        <v>8028</v>
      </c>
      <c r="D325" t="s">
        <v>8038</v>
      </c>
      <c r="E325" s="1">
        <v>44972</v>
      </c>
      <c r="F325">
        <v>2124</v>
      </c>
      <c r="G325">
        <v>266</v>
      </c>
      <c r="H325" t="s">
        <v>7</v>
      </c>
      <c r="I325" t="str">
        <f>VLOOKUP(shipments[[#This Row],[SPID]],CHOOSE({1,2},people[[#All],[SPID]],people[[#All],[Sales_person]]),2,0)</f>
        <v>Barr Faughny</v>
      </c>
      <c r="J325">
        <f>YEAR(shipments[[#This Row],[Shipdate]])</f>
        <v>2023</v>
      </c>
      <c r="K325" s="22"/>
      <c r="L325" s="22">
        <f>VLOOKUP(shipments[[#This Row],[PID]],CHOOSE({1,2},products[PID],products[Cost_per_box]),2,0)</f>
        <v>6.8</v>
      </c>
      <c r="M325" s="22">
        <f>shipments[[#This Row],[Boxes]]*shipments[[#This Row],[cost_per_box]]</f>
        <v>1808.8</v>
      </c>
      <c r="N325" s="22">
        <f>shipments[[#This Row],[Amount]]-shipments[[#This Row],[total cost]]</f>
        <v>315.20000000000005</v>
      </c>
    </row>
    <row r="326" spans="1:14" x14ac:dyDescent="0.35">
      <c r="A326" t="s">
        <v>360</v>
      </c>
      <c r="B326" t="s">
        <v>8039</v>
      </c>
      <c r="C326" t="s">
        <v>8028</v>
      </c>
      <c r="D326" t="s">
        <v>8038</v>
      </c>
      <c r="E326" s="1">
        <v>45551</v>
      </c>
      <c r="F326">
        <v>9168.75</v>
      </c>
      <c r="G326">
        <v>834</v>
      </c>
      <c r="H326" t="s">
        <v>26</v>
      </c>
      <c r="I326" t="str">
        <f>VLOOKUP(shipments[[#This Row],[SPID]],CHOOSE({1,2},people[[#All],[SPID]],people[[#All],[Sales_person]]),2,0)</f>
        <v>Barr Faughny</v>
      </c>
      <c r="J326">
        <f>YEAR(shipments[[#This Row],[Shipdate]])</f>
        <v>2024</v>
      </c>
      <c r="K326" s="22"/>
      <c r="L326" s="22">
        <f>VLOOKUP(shipments[[#This Row],[PID]],CHOOSE({1,2},products[PID],products[Cost_per_box]),2,0)</f>
        <v>6.8</v>
      </c>
      <c r="M326" s="22">
        <f>shipments[[#This Row],[Boxes]]*shipments[[#This Row],[cost_per_box]]</f>
        <v>5671.2</v>
      </c>
      <c r="N326" s="22">
        <f>shipments[[#This Row],[Amount]]-shipments[[#This Row],[total cost]]</f>
        <v>3497.55</v>
      </c>
    </row>
    <row r="327" spans="1:14" x14ac:dyDescent="0.35">
      <c r="A327" t="s">
        <v>361</v>
      </c>
      <c r="B327" t="s">
        <v>8039</v>
      </c>
      <c r="C327" t="s">
        <v>8028</v>
      </c>
      <c r="D327" t="s">
        <v>8036</v>
      </c>
      <c r="E327" s="1">
        <v>45414</v>
      </c>
      <c r="F327">
        <v>1149.75</v>
      </c>
      <c r="G327">
        <v>105</v>
      </c>
      <c r="H327" t="s">
        <v>7</v>
      </c>
      <c r="I327" t="str">
        <f>VLOOKUP(shipments[[#This Row],[SPID]],CHOOSE({1,2},people[[#All],[SPID]],people[[#All],[Sales_person]]),2,0)</f>
        <v>Barr Faughny</v>
      </c>
      <c r="J327">
        <f>YEAR(shipments[[#This Row],[Shipdate]])</f>
        <v>2024</v>
      </c>
      <c r="K327" s="22"/>
      <c r="L327" s="22">
        <f>VLOOKUP(shipments[[#This Row],[PID]],CHOOSE({1,2},products[PID],products[Cost_per_box]),2,0)</f>
        <v>6.8</v>
      </c>
      <c r="M327" s="22">
        <f>shipments[[#This Row],[Boxes]]*shipments[[#This Row],[cost_per_box]]</f>
        <v>714</v>
      </c>
      <c r="N327" s="22">
        <f>shipments[[#This Row],[Amount]]-shipments[[#This Row],[total cost]]</f>
        <v>435.75</v>
      </c>
    </row>
    <row r="328" spans="1:14" x14ac:dyDescent="0.35">
      <c r="A328" t="s">
        <v>362</v>
      </c>
      <c r="B328" t="s">
        <v>8039</v>
      </c>
      <c r="C328" t="s">
        <v>8028</v>
      </c>
      <c r="D328" t="s">
        <v>8034</v>
      </c>
      <c r="E328" s="1">
        <v>45334</v>
      </c>
      <c r="F328">
        <v>4113</v>
      </c>
      <c r="G328">
        <v>374</v>
      </c>
      <c r="H328" t="s">
        <v>7</v>
      </c>
      <c r="I328" t="str">
        <f>VLOOKUP(shipments[[#This Row],[SPID]],CHOOSE({1,2},people[[#All],[SPID]],people[[#All],[Sales_person]]),2,0)</f>
        <v>Barr Faughny</v>
      </c>
      <c r="J328">
        <f>YEAR(shipments[[#This Row],[Shipdate]])</f>
        <v>2024</v>
      </c>
      <c r="K328" s="22"/>
      <c r="L328" s="22">
        <f>VLOOKUP(shipments[[#This Row],[PID]],CHOOSE({1,2},products[PID],products[Cost_per_box]),2,0)</f>
        <v>6.8</v>
      </c>
      <c r="M328" s="22">
        <f>shipments[[#This Row],[Boxes]]*shipments[[#This Row],[cost_per_box]]</f>
        <v>2543.1999999999998</v>
      </c>
      <c r="N328" s="22">
        <f>shipments[[#This Row],[Amount]]-shipments[[#This Row],[total cost]]</f>
        <v>1569.8000000000002</v>
      </c>
    </row>
    <row r="329" spans="1:14" x14ac:dyDescent="0.35">
      <c r="A329" t="s">
        <v>363</v>
      </c>
      <c r="B329" t="s">
        <v>8039</v>
      </c>
      <c r="C329" t="s">
        <v>8028</v>
      </c>
      <c r="D329" t="s">
        <v>8038</v>
      </c>
      <c r="E329" s="1">
        <v>45517</v>
      </c>
      <c r="F329">
        <v>15489</v>
      </c>
      <c r="G329">
        <v>1721</v>
      </c>
      <c r="H329" t="s">
        <v>18</v>
      </c>
      <c r="I329" t="str">
        <f>VLOOKUP(shipments[[#This Row],[SPID]],CHOOSE({1,2},people[[#All],[SPID]],people[[#All],[Sales_person]]),2,0)</f>
        <v>Barr Faughny</v>
      </c>
      <c r="J329">
        <f>YEAR(shipments[[#This Row],[Shipdate]])</f>
        <v>2024</v>
      </c>
      <c r="K329" s="22"/>
      <c r="L329" s="22">
        <f>VLOOKUP(shipments[[#This Row],[PID]],CHOOSE({1,2},products[PID],products[Cost_per_box]),2,0)</f>
        <v>6.8</v>
      </c>
      <c r="M329" s="22">
        <f>shipments[[#This Row],[Boxes]]*shipments[[#This Row],[cost_per_box]]</f>
        <v>11702.8</v>
      </c>
      <c r="N329" s="22">
        <f>shipments[[#This Row],[Amount]]-shipments[[#This Row],[total cost]]</f>
        <v>3786.2000000000007</v>
      </c>
    </row>
    <row r="330" spans="1:14" x14ac:dyDescent="0.35">
      <c r="A330" t="s">
        <v>364</v>
      </c>
      <c r="B330" t="s">
        <v>8039</v>
      </c>
      <c r="C330" t="s">
        <v>8030</v>
      </c>
      <c r="D330" t="s">
        <v>8034</v>
      </c>
      <c r="E330" s="1">
        <v>45442</v>
      </c>
      <c r="F330">
        <v>5706</v>
      </c>
      <c r="G330">
        <v>571</v>
      </c>
      <c r="H330" t="s">
        <v>7</v>
      </c>
      <c r="I330" t="str">
        <f>VLOOKUP(shipments[[#This Row],[SPID]],CHOOSE({1,2},people[[#All],[SPID]],people[[#All],[Sales_person]]),2,0)</f>
        <v>Barr Faughny</v>
      </c>
      <c r="J330">
        <f>YEAR(shipments[[#This Row],[Shipdate]])</f>
        <v>2024</v>
      </c>
      <c r="K330" s="22"/>
      <c r="L330" s="22">
        <f>VLOOKUP(shipments[[#This Row],[PID]],CHOOSE({1,2},products[PID],products[Cost_per_box]),2,0)</f>
        <v>2.76</v>
      </c>
      <c r="M330" s="22">
        <f>shipments[[#This Row],[Boxes]]*shipments[[#This Row],[cost_per_box]]</f>
        <v>1575.9599999999998</v>
      </c>
      <c r="N330" s="22">
        <f>shipments[[#This Row],[Amount]]-shipments[[#This Row],[total cost]]</f>
        <v>4130.04</v>
      </c>
    </row>
    <row r="331" spans="1:14" x14ac:dyDescent="0.35">
      <c r="A331" t="s">
        <v>365</v>
      </c>
      <c r="B331" t="s">
        <v>8039</v>
      </c>
      <c r="C331" t="s">
        <v>8030</v>
      </c>
      <c r="D331" t="s">
        <v>8034</v>
      </c>
      <c r="E331" s="1">
        <v>44953</v>
      </c>
      <c r="F331">
        <v>6752.25</v>
      </c>
      <c r="G331">
        <v>676</v>
      </c>
      <c r="H331" t="s">
        <v>7</v>
      </c>
      <c r="I331" t="str">
        <f>VLOOKUP(shipments[[#This Row],[SPID]],CHOOSE({1,2},people[[#All],[SPID]],people[[#All],[Sales_person]]),2,0)</f>
        <v>Barr Faughny</v>
      </c>
      <c r="J331">
        <f>YEAR(shipments[[#This Row],[Shipdate]])</f>
        <v>2023</v>
      </c>
      <c r="K331" s="22"/>
      <c r="L331" s="22">
        <f>VLOOKUP(shipments[[#This Row],[PID]],CHOOSE({1,2},products[PID],products[Cost_per_box]),2,0)</f>
        <v>2.76</v>
      </c>
      <c r="M331" s="22">
        <f>shipments[[#This Row],[Boxes]]*shipments[[#This Row],[cost_per_box]]</f>
        <v>1865.7599999999998</v>
      </c>
      <c r="N331" s="22">
        <f>shipments[[#This Row],[Amount]]-shipments[[#This Row],[total cost]]</f>
        <v>4886.49</v>
      </c>
    </row>
    <row r="332" spans="1:14" x14ac:dyDescent="0.35">
      <c r="A332" t="s">
        <v>366</v>
      </c>
      <c r="B332" t="s">
        <v>8039</v>
      </c>
      <c r="C332" t="s">
        <v>8031</v>
      </c>
      <c r="D332" t="s">
        <v>8035</v>
      </c>
      <c r="E332" s="1">
        <v>44930</v>
      </c>
      <c r="F332">
        <v>2315.25</v>
      </c>
      <c r="G332">
        <v>232</v>
      </c>
      <c r="H332" t="s">
        <v>7</v>
      </c>
      <c r="I332" t="str">
        <f>VLOOKUP(shipments[[#This Row],[SPID]],CHOOSE({1,2},people[[#All],[SPID]],people[[#All],[Sales_person]]),2,0)</f>
        <v>Barr Faughny</v>
      </c>
      <c r="J332">
        <f>YEAR(shipments[[#This Row],[Shipdate]])</f>
        <v>2023</v>
      </c>
      <c r="K332" s="22"/>
      <c r="L332" s="22">
        <f>VLOOKUP(shipments[[#This Row],[PID]],CHOOSE({1,2},products[PID],products[Cost_per_box]),2,0)</f>
        <v>3.32</v>
      </c>
      <c r="M332" s="22">
        <f>shipments[[#This Row],[Boxes]]*shipments[[#This Row],[cost_per_box]]</f>
        <v>770.24</v>
      </c>
      <c r="N332" s="22">
        <f>shipments[[#This Row],[Amount]]-shipments[[#This Row],[total cost]]</f>
        <v>1545.01</v>
      </c>
    </row>
    <row r="333" spans="1:14" x14ac:dyDescent="0.35">
      <c r="A333" t="s">
        <v>367</v>
      </c>
      <c r="B333" t="s">
        <v>8039</v>
      </c>
      <c r="C333" t="s">
        <v>8031</v>
      </c>
      <c r="D333" t="s">
        <v>8034</v>
      </c>
      <c r="E333" s="1">
        <v>45138</v>
      </c>
      <c r="F333">
        <v>2929.5</v>
      </c>
      <c r="G333">
        <v>367</v>
      </c>
      <c r="H333" t="s">
        <v>7</v>
      </c>
      <c r="I333" t="str">
        <f>VLOOKUP(shipments[[#This Row],[SPID]],CHOOSE({1,2},people[[#All],[SPID]],people[[#All],[Sales_person]]),2,0)</f>
        <v>Barr Faughny</v>
      </c>
      <c r="J333">
        <f>YEAR(shipments[[#This Row],[Shipdate]])</f>
        <v>2023</v>
      </c>
      <c r="K333" s="22"/>
      <c r="L333" s="22">
        <f>VLOOKUP(shipments[[#This Row],[PID]],CHOOSE({1,2},products[PID],products[Cost_per_box]),2,0)</f>
        <v>3.32</v>
      </c>
      <c r="M333" s="22">
        <f>shipments[[#This Row],[Boxes]]*shipments[[#This Row],[cost_per_box]]</f>
        <v>1218.44</v>
      </c>
      <c r="N333" s="22">
        <f>shipments[[#This Row],[Amount]]-shipments[[#This Row],[total cost]]</f>
        <v>1711.06</v>
      </c>
    </row>
    <row r="334" spans="1:14" x14ac:dyDescent="0.35">
      <c r="A334" t="s">
        <v>368</v>
      </c>
      <c r="B334" t="s">
        <v>8039</v>
      </c>
      <c r="C334" t="s">
        <v>8031</v>
      </c>
      <c r="D334" t="s">
        <v>8037</v>
      </c>
      <c r="E334" s="1">
        <v>45149</v>
      </c>
      <c r="F334">
        <v>3991.5</v>
      </c>
      <c r="G334">
        <v>444</v>
      </c>
      <c r="H334" t="s">
        <v>40</v>
      </c>
      <c r="I334" t="str">
        <f>VLOOKUP(shipments[[#This Row],[SPID]],CHOOSE({1,2},people[[#All],[SPID]],people[[#All],[Sales_person]]),2,0)</f>
        <v>Barr Faughny</v>
      </c>
      <c r="J334">
        <f>YEAR(shipments[[#This Row],[Shipdate]])</f>
        <v>2023</v>
      </c>
      <c r="K334" s="22"/>
      <c r="L334" s="22">
        <f>VLOOKUP(shipments[[#This Row],[PID]],CHOOSE({1,2},products[PID],products[Cost_per_box]),2,0)</f>
        <v>3.32</v>
      </c>
      <c r="M334" s="22">
        <f>shipments[[#This Row],[Boxes]]*shipments[[#This Row],[cost_per_box]]</f>
        <v>1474.08</v>
      </c>
      <c r="N334" s="22">
        <f>shipments[[#This Row],[Amount]]-shipments[[#This Row],[total cost]]</f>
        <v>2517.42</v>
      </c>
    </row>
    <row r="335" spans="1:14" x14ac:dyDescent="0.35">
      <c r="A335" t="s">
        <v>369</v>
      </c>
      <c r="B335" t="s">
        <v>8039</v>
      </c>
      <c r="C335" t="s">
        <v>8031</v>
      </c>
      <c r="D335" t="s">
        <v>8038</v>
      </c>
      <c r="E335" s="1">
        <v>45393</v>
      </c>
      <c r="F335">
        <v>6846.75</v>
      </c>
      <c r="G335">
        <v>685</v>
      </c>
      <c r="H335" t="s">
        <v>7</v>
      </c>
      <c r="I335" t="str">
        <f>VLOOKUP(shipments[[#This Row],[SPID]],CHOOSE({1,2},people[[#All],[SPID]],people[[#All],[Sales_person]]),2,0)</f>
        <v>Barr Faughny</v>
      </c>
      <c r="J335">
        <f>YEAR(shipments[[#This Row],[Shipdate]])</f>
        <v>2024</v>
      </c>
      <c r="K335" s="22"/>
      <c r="L335" s="22">
        <f>VLOOKUP(shipments[[#This Row],[PID]],CHOOSE({1,2},products[PID],products[Cost_per_box]),2,0)</f>
        <v>3.32</v>
      </c>
      <c r="M335" s="22">
        <f>shipments[[#This Row],[Boxes]]*shipments[[#This Row],[cost_per_box]]</f>
        <v>2274.1999999999998</v>
      </c>
      <c r="N335" s="22">
        <f>shipments[[#This Row],[Amount]]-shipments[[#This Row],[total cost]]</f>
        <v>4572.55</v>
      </c>
    </row>
    <row r="336" spans="1:14" x14ac:dyDescent="0.35">
      <c r="A336" t="s">
        <v>370</v>
      </c>
      <c r="B336" t="s">
        <v>8039</v>
      </c>
      <c r="C336" t="s">
        <v>8031</v>
      </c>
      <c r="D336" t="s">
        <v>8038</v>
      </c>
      <c r="E336" s="1">
        <v>45336</v>
      </c>
      <c r="F336">
        <v>2409.75</v>
      </c>
      <c r="G336">
        <v>302</v>
      </c>
      <c r="H336" t="s">
        <v>7</v>
      </c>
      <c r="I336" t="str">
        <f>VLOOKUP(shipments[[#This Row],[SPID]],CHOOSE({1,2},people[[#All],[SPID]],people[[#All],[Sales_person]]),2,0)</f>
        <v>Barr Faughny</v>
      </c>
      <c r="J336">
        <f>YEAR(shipments[[#This Row],[Shipdate]])</f>
        <v>2024</v>
      </c>
      <c r="K336" s="22"/>
      <c r="L336" s="22">
        <f>VLOOKUP(shipments[[#This Row],[PID]],CHOOSE({1,2},products[PID],products[Cost_per_box]),2,0)</f>
        <v>3.32</v>
      </c>
      <c r="M336" s="22">
        <f>shipments[[#This Row],[Boxes]]*shipments[[#This Row],[cost_per_box]]</f>
        <v>1002.64</v>
      </c>
      <c r="N336" s="22">
        <f>shipments[[#This Row],[Amount]]-shipments[[#This Row],[total cost]]</f>
        <v>1407.1100000000001</v>
      </c>
    </row>
    <row r="337" spans="1:14" x14ac:dyDescent="0.35">
      <c r="A337" t="s">
        <v>371</v>
      </c>
      <c r="B337" t="s">
        <v>8039</v>
      </c>
      <c r="C337" t="s">
        <v>8032</v>
      </c>
      <c r="D337" t="s">
        <v>8033</v>
      </c>
      <c r="E337" s="1">
        <v>45204</v>
      </c>
      <c r="F337">
        <v>6279.75</v>
      </c>
      <c r="G337">
        <v>349</v>
      </c>
      <c r="H337" t="s">
        <v>7</v>
      </c>
      <c r="I337" t="str">
        <f>VLOOKUP(shipments[[#This Row],[SPID]],CHOOSE({1,2},people[[#All],[SPID]],people[[#All],[Sales_person]]),2,0)</f>
        <v>Barr Faughny</v>
      </c>
      <c r="J337">
        <f>YEAR(shipments[[#This Row],[Shipdate]])</f>
        <v>2023</v>
      </c>
      <c r="K337" s="22"/>
      <c r="L337" s="22">
        <f>VLOOKUP(shipments[[#This Row],[PID]],CHOOSE({1,2},products[PID],products[Cost_per_box]),2,0)</f>
        <v>2.65</v>
      </c>
      <c r="M337" s="22">
        <f>shipments[[#This Row],[Boxes]]*shipments[[#This Row],[cost_per_box]]</f>
        <v>924.85</v>
      </c>
      <c r="N337" s="22">
        <f>shipments[[#This Row],[Amount]]-shipments[[#This Row],[total cost]]</f>
        <v>5354.9</v>
      </c>
    </row>
    <row r="338" spans="1:14" x14ac:dyDescent="0.35">
      <c r="A338" t="s">
        <v>372</v>
      </c>
      <c r="B338" t="s">
        <v>8039</v>
      </c>
      <c r="C338" t="s">
        <v>8032</v>
      </c>
      <c r="D338" t="s">
        <v>8033</v>
      </c>
      <c r="E338" s="1">
        <v>45233</v>
      </c>
      <c r="F338">
        <v>5897.25</v>
      </c>
      <c r="G338">
        <v>295</v>
      </c>
      <c r="H338" t="s">
        <v>7</v>
      </c>
      <c r="I338" t="str">
        <f>VLOOKUP(shipments[[#This Row],[SPID]],CHOOSE({1,2},people[[#All],[SPID]],people[[#All],[Sales_person]]),2,0)</f>
        <v>Barr Faughny</v>
      </c>
      <c r="J338">
        <f>YEAR(shipments[[#This Row],[Shipdate]])</f>
        <v>2023</v>
      </c>
      <c r="K338" s="22"/>
      <c r="L338" s="22">
        <f>VLOOKUP(shipments[[#This Row],[PID]],CHOOSE({1,2},products[PID],products[Cost_per_box]),2,0)</f>
        <v>2.65</v>
      </c>
      <c r="M338" s="22">
        <f>shipments[[#This Row],[Boxes]]*shipments[[#This Row],[cost_per_box]]</f>
        <v>781.75</v>
      </c>
      <c r="N338" s="22">
        <f>shipments[[#This Row],[Amount]]-shipments[[#This Row],[total cost]]</f>
        <v>5115.5</v>
      </c>
    </row>
    <row r="339" spans="1:14" x14ac:dyDescent="0.35">
      <c r="A339" t="s">
        <v>373</v>
      </c>
      <c r="B339" t="s">
        <v>8039</v>
      </c>
      <c r="C339" t="s">
        <v>8032</v>
      </c>
      <c r="D339" t="s">
        <v>8034</v>
      </c>
      <c r="E339" s="1">
        <v>44988</v>
      </c>
      <c r="F339">
        <v>10568.25</v>
      </c>
      <c r="G339">
        <v>481</v>
      </c>
      <c r="H339" t="s">
        <v>40</v>
      </c>
      <c r="I339" t="str">
        <f>VLOOKUP(shipments[[#This Row],[SPID]],CHOOSE({1,2},people[[#All],[SPID]],people[[#All],[Sales_person]]),2,0)</f>
        <v>Barr Faughny</v>
      </c>
      <c r="J339">
        <f>YEAR(shipments[[#This Row],[Shipdate]])</f>
        <v>2023</v>
      </c>
      <c r="K339" s="22"/>
      <c r="L339" s="22">
        <f>VLOOKUP(shipments[[#This Row],[PID]],CHOOSE({1,2},products[PID],products[Cost_per_box]),2,0)</f>
        <v>2.65</v>
      </c>
      <c r="M339" s="22">
        <f>shipments[[#This Row],[Boxes]]*shipments[[#This Row],[cost_per_box]]</f>
        <v>1274.6499999999999</v>
      </c>
      <c r="N339" s="22">
        <f>shipments[[#This Row],[Amount]]-shipments[[#This Row],[total cost]]</f>
        <v>9293.6</v>
      </c>
    </row>
    <row r="340" spans="1:14" x14ac:dyDescent="0.35">
      <c r="A340" t="s">
        <v>374</v>
      </c>
      <c r="B340" t="s">
        <v>8039</v>
      </c>
      <c r="C340" t="s">
        <v>8032</v>
      </c>
      <c r="D340" t="s">
        <v>8038</v>
      </c>
      <c r="E340" s="1">
        <v>44943</v>
      </c>
      <c r="F340">
        <v>11234.25</v>
      </c>
      <c r="G340">
        <v>535</v>
      </c>
      <c r="H340" t="s">
        <v>7</v>
      </c>
      <c r="I340" t="str">
        <f>VLOOKUP(shipments[[#This Row],[SPID]],CHOOSE({1,2},people[[#All],[SPID]],people[[#All],[Sales_person]]),2,0)</f>
        <v>Barr Faughny</v>
      </c>
      <c r="J340">
        <f>YEAR(shipments[[#This Row],[Shipdate]])</f>
        <v>2023</v>
      </c>
      <c r="K340" s="22"/>
      <c r="L340" s="22">
        <f>VLOOKUP(shipments[[#This Row],[PID]],CHOOSE({1,2},products[PID],products[Cost_per_box]),2,0)</f>
        <v>2.65</v>
      </c>
      <c r="M340" s="22">
        <f>shipments[[#This Row],[Boxes]]*shipments[[#This Row],[cost_per_box]]</f>
        <v>1417.75</v>
      </c>
      <c r="N340" s="22">
        <f>shipments[[#This Row],[Amount]]-shipments[[#This Row],[total cost]]</f>
        <v>9816.5</v>
      </c>
    </row>
    <row r="341" spans="1:14" x14ac:dyDescent="0.35">
      <c r="A341" t="s">
        <v>375</v>
      </c>
      <c r="B341" t="s">
        <v>8039</v>
      </c>
      <c r="C341" t="s">
        <v>8011</v>
      </c>
      <c r="D341" t="s">
        <v>8033</v>
      </c>
      <c r="E341" s="1">
        <v>45517</v>
      </c>
      <c r="F341">
        <v>4529.25</v>
      </c>
      <c r="G341">
        <v>302</v>
      </c>
      <c r="H341" t="s">
        <v>18</v>
      </c>
      <c r="I341" t="str">
        <f>VLOOKUP(shipments[[#This Row],[SPID]],CHOOSE({1,2},people[[#All],[SPID]],people[[#All],[Sales_person]]),2,0)</f>
        <v>Barr Faughny</v>
      </c>
      <c r="J341">
        <f>YEAR(shipments[[#This Row],[Shipdate]])</f>
        <v>2024</v>
      </c>
      <c r="K341" s="22"/>
      <c r="L341" s="22">
        <f>VLOOKUP(shipments[[#This Row],[PID]],CHOOSE({1,2},products[PID],products[Cost_per_box]),2,0)</f>
        <v>5.26</v>
      </c>
      <c r="M341" s="22">
        <f>shipments[[#This Row],[Boxes]]*shipments[[#This Row],[cost_per_box]]</f>
        <v>1588.52</v>
      </c>
      <c r="N341" s="22">
        <f>shipments[[#This Row],[Amount]]-shipments[[#This Row],[total cost]]</f>
        <v>2940.73</v>
      </c>
    </row>
    <row r="342" spans="1:14" x14ac:dyDescent="0.35">
      <c r="A342" t="s">
        <v>376</v>
      </c>
      <c r="B342" t="s">
        <v>8039</v>
      </c>
      <c r="C342" t="s">
        <v>8011</v>
      </c>
      <c r="D342" t="s">
        <v>8036</v>
      </c>
      <c r="E342" s="1">
        <v>44936</v>
      </c>
      <c r="F342">
        <v>1689.75</v>
      </c>
      <c r="G342">
        <v>113</v>
      </c>
      <c r="H342" t="s">
        <v>7</v>
      </c>
      <c r="I342" t="str">
        <f>VLOOKUP(shipments[[#This Row],[SPID]],CHOOSE({1,2},people[[#All],[SPID]],people[[#All],[Sales_person]]),2,0)</f>
        <v>Barr Faughny</v>
      </c>
      <c r="J342">
        <f>YEAR(shipments[[#This Row],[Shipdate]])</f>
        <v>2023</v>
      </c>
      <c r="K342" s="22"/>
      <c r="L342" s="22">
        <f>VLOOKUP(shipments[[#This Row],[PID]],CHOOSE({1,2},products[PID],products[Cost_per_box]),2,0)</f>
        <v>5.26</v>
      </c>
      <c r="M342" s="22">
        <f>shipments[[#This Row],[Boxes]]*shipments[[#This Row],[cost_per_box]]</f>
        <v>594.38</v>
      </c>
      <c r="N342" s="22">
        <f>shipments[[#This Row],[Amount]]-shipments[[#This Row],[total cost]]</f>
        <v>1095.3699999999999</v>
      </c>
    </row>
    <row r="343" spans="1:14" x14ac:dyDescent="0.35">
      <c r="A343" t="s">
        <v>377</v>
      </c>
      <c r="B343" t="s">
        <v>8039</v>
      </c>
      <c r="C343" t="s">
        <v>8011</v>
      </c>
      <c r="D343" t="s">
        <v>8038</v>
      </c>
      <c r="E343" s="1">
        <v>45198</v>
      </c>
      <c r="F343">
        <v>6930</v>
      </c>
      <c r="G343">
        <v>495</v>
      </c>
      <c r="H343" t="s">
        <v>7</v>
      </c>
      <c r="I343" t="str">
        <f>VLOOKUP(shipments[[#This Row],[SPID]],CHOOSE({1,2},people[[#All],[SPID]],people[[#All],[Sales_person]]),2,0)</f>
        <v>Barr Faughny</v>
      </c>
      <c r="J343">
        <f>YEAR(shipments[[#This Row],[Shipdate]])</f>
        <v>2023</v>
      </c>
      <c r="K343" s="22"/>
      <c r="L343" s="22">
        <f>VLOOKUP(shipments[[#This Row],[PID]],CHOOSE({1,2},products[PID],products[Cost_per_box]),2,0)</f>
        <v>5.26</v>
      </c>
      <c r="M343" s="22">
        <f>shipments[[#This Row],[Boxes]]*shipments[[#This Row],[cost_per_box]]</f>
        <v>2603.6999999999998</v>
      </c>
      <c r="N343" s="22">
        <f>shipments[[#This Row],[Amount]]-shipments[[#This Row],[total cost]]</f>
        <v>4326.3</v>
      </c>
    </row>
    <row r="344" spans="1:14" x14ac:dyDescent="0.35">
      <c r="A344" t="s">
        <v>378</v>
      </c>
      <c r="B344" t="s">
        <v>8039</v>
      </c>
      <c r="C344" t="s">
        <v>8011</v>
      </c>
      <c r="D344" t="s">
        <v>8033</v>
      </c>
      <c r="E344" s="1">
        <v>45467</v>
      </c>
      <c r="F344">
        <v>15822</v>
      </c>
      <c r="G344">
        <v>989</v>
      </c>
      <c r="H344" t="s">
        <v>7</v>
      </c>
      <c r="I344" t="str">
        <f>VLOOKUP(shipments[[#This Row],[SPID]],CHOOSE({1,2},people[[#All],[SPID]],people[[#All],[Sales_person]]),2,0)</f>
        <v>Barr Faughny</v>
      </c>
      <c r="J344">
        <f>YEAR(shipments[[#This Row],[Shipdate]])</f>
        <v>2024</v>
      </c>
      <c r="K344" s="22"/>
      <c r="L344" s="22">
        <f>VLOOKUP(shipments[[#This Row],[PID]],CHOOSE({1,2},products[PID],products[Cost_per_box]),2,0)</f>
        <v>5.26</v>
      </c>
      <c r="M344" s="22">
        <f>shipments[[#This Row],[Boxes]]*shipments[[#This Row],[cost_per_box]]</f>
        <v>5202.1399999999994</v>
      </c>
      <c r="N344" s="22">
        <f>shipments[[#This Row],[Amount]]-shipments[[#This Row],[total cost]]</f>
        <v>10619.86</v>
      </c>
    </row>
    <row r="345" spans="1:14" x14ac:dyDescent="0.35">
      <c r="A345" t="s">
        <v>379</v>
      </c>
      <c r="B345" t="s">
        <v>8039</v>
      </c>
      <c r="C345" t="s">
        <v>8011</v>
      </c>
      <c r="D345" t="s">
        <v>8033</v>
      </c>
      <c r="E345" s="1">
        <v>45006</v>
      </c>
      <c r="F345">
        <v>2765.25</v>
      </c>
      <c r="G345">
        <v>213</v>
      </c>
      <c r="H345" t="s">
        <v>7</v>
      </c>
      <c r="I345" t="str">
        <f>VLOOKUP(shipments[[#This Row],[SPID]],CHOOSE({1,2},people[[#All],[SPID]],people[[#All],[Sales_person]]),2,0)</f>
        <v>Barr Faughny</v>
      </c>
      <c r="J345">
        <f>YEAR(shipments[[#This Row],[Shipdate]])</f>
        <v>2023</v>
      </c>
      <c r="K345" s="22"/>
      <c r="L345" s="22">
        <f>VLOOKUP(shipments[[#This Row],[PID]],CHOOSE({1,2},products[PID],products[Cost_per_box]),2,0)</f>
        <v>5.26</v>
      </c>
      <c r="M345" s="22">
        <f>shipments[[#This Row],[Boxes]]*shipments[[#This Row],[cost_per_box]]</f>
        <v>1120.3799999999999</v>
      </c>
      <c r="N345" s="22">
        <f>shipments[[#This Row],[Amount]]-shipments[[#This Row],[total cost]]</f>
        <v>1644.8700000000001</v>
      </c>
    </row>
    <row r="346" spans="1:14" x14ac:dyDescent="0.35">
      <c r="A346" t="s">
        <v>380</v>
      </c>
      <c r="B346" t="s">
        <v>8039</v>
      </c>
      <c r="C346" t="s">
        <v>8013</v>
      </c>
      <c r="D346" t="s">
        <v>8038</v>
      </c>
      <c r="E346" s="1">
        <v>45443</v>
      </c>
      <c r="F346">
        <v>12894.75</v>
      </c>
      <c r="G346">
        <v>1173</v>
      </c>
      <c r="H346" t="s">
        <v>7</v>
      </c>
      <c r="I346" t="str">
        <f>VLOOKUP(shipments[[#This Row],[SPID]],CHOOSE({1,2},people[[#All],[SPID]],people[[#All],[Sales_person]]),2,0)</f>
        <v>Barr Faughny</v>
      </c>
      <c r="J346">
        <f>YEAR(shipments[[#This Row],[Shipdate]])</f>
        <v>2024</v>
      </c>
      <c r="K346" s="22"/>
      <c r="L346" s="22">
        <f>VLOOKUP(shipments[[#This Row],[PID]],CHOOSE({1,2},products[PID],products[Cost_per_box]),2,0)</f>
        <v>5.15</v>
      </c>
      <c r="M346" s="22">
        <f>shipments[[#This Row],[Boxes]]*shipments[[#This Row],[cost_per_box]]</f>
        <v>6040.9500000000007</v>
      </c>
      <c r="N346" s="22">
        <f>shipments[[#This Row],[Amount]]-shipments[[#This Row],[total cost]]</f>
        <v>6853.7999999999993</v>
      </c>
    </row>
    <row r="347" spans="1:14" x14ac:dyDescent="0.35">
      <c r="A347" t="s">
        <v>381</v>
      </c>
      <c r="B347" t="s">
        <v>8039</v>
      </c>
      <c r="C347" t="s">
        <v>8014</v>
      </c>
      <c r="D347" t="s">
        <v>8034</v>
      </c>
      <c r="E347" s="1">
        <v>45464</v>
      </c>
      <c r="F347">
        <v>2004.75</v>
      </c>
      <c r="G347">
        <v>287</v>
      </c>
      <c r="H347" t="s">
        <v>7</v>
      </c>
      <c r="I347" t="str">
        <f>VLOOKUP(shipments[[#This Row],[SPID]],CHOOSE({1,2},people[[#All],[SPID]],people[[#All],[Sales_person]]),2,0)</f>
        <v>Barr Faughny</v>
      </c>
      <c r="J347">
        <f>YEAR(shipments[[#This Row],[Shipdate]])</f>
        <v>2024</v>
      </c>
      <c r="K347" s="22"/>
      <c r="L347" s="22">
        <f>VLOOKUP(shipments[[#This Row],[PID]],CHOOSE({1,2},products[PID],products[Cost_per_box]),2,0)</f>
        <v>3.85</v>
      </c>
      <c r="M347" s="22">
        <f>shipments[[#This Row],[Boxes]]*shipments[[#This Row],[cost_per_box]]</f>
        <v>1104.95</v>
      </c>
      <c r="N347" s="22">
        <f>shipments[[#This Row],[Amount]]-shipments[[#This Row],[total cost]]</f>
        <v>899.8</v>
      </c>
    </row>
    <row r="348" spans="1:14" x14ac:dyDescent="0.35">
      <c r="A348" t="s">
        <v>382</v>
      </c>
      <c r="B348" t="s">
        <v>8039</v>
      </c>
      <c r="C348" t="s">
        <v>8014</v>
      </c>
      <c r="D348" t="s">
        <v>8033</v>
      </c>
      <c r="E348" s="1">
        <v>45106</v>
      </c>
      <c r="F348">
        <v>11560.5</v>
      </c>
      <c r="G348">
        <v>1927</v>
      </c>
      <c r="H348" t="s">
        <v>7</v>
      </c>
      <c r="I348" t="str">
        <f>VLOOKUP(shipments[[#This Row],[SPID]],CHOOSE({1,2},people[[#All],[SPID]],people[[#All],[Sales_person]]),2,0)</f>
        <v>Barr Faughny</v>
      </c>
      <c r="J348">
        <f>YEAR(shipments[[#This Row],[Shipdate]])</f>
        <v>2023</v>
      </c>
      <c r="K348" s="22"/>
      <c r="L348" s="22">
        <f>VLOOKUP(shipments[[#This Row],[PID]],CHOOSE({1,2},products[PID],products[Cost_per_box]),2,0)</f>
        <v>3.85</v>
      </c>
      <c r="M348" s="22">
        <f>shipments[[#This Row],[Boxes]]*shipments[[#This Row],[cost_per_box]]</f>
        <v>7418.95</v>
      </c>
      <c r="N348" s="22">
        <f>shipments[[#This Row],[Amount]]-shipments[[#This Row],[total cost]]</f>
        <v>4141.55</v>
      </c>
    </row>
    <row r="349" spans="1:14" x14ac:dyDescent="0.35">
      <c r="A349" t="s">
        <v>383</v>
      </c>
      <c r="B349" t="s">
        <v>8039</v>
      </c>
      <c r="C349" t="s">
        <v>8014</v>
      </c>
      <c r="D349" t="s">
        <v>8037</v>
      </c>
      <c r="E349" s="1">
        <v>45106</v>
      </c>
      <c r="F349">
        <v>2083.5</v>
      </c>
      <c r="G349">
        <v>232</v>
      </c>
      <c r="H349" t="s">
        <v>7</v>
      </c>
      <c r="I349" t="str">
        <f>VLOOKUP(shipments[[#This Row],[SPID]],CHOOSE({1,2},people[[#All],[SPID]],people[[#All],[Sales_person]]),2,0)</f>
        <v>Barr Faughny</v>
      </c>
      <c r="J349">
        <f>YEAR(shipments[[#This Row],[Shipdate]])</f>
        <v>2023</v>
      </c>
      <c r="K349" s="22"/>
      <c r="L349" s="22">
        <f>VLOOKUP(shipments[[#This Row],[PID]],CHOOSE({1,2},products[PID],products[Cost_per_box]),2,0)</f>
        <v>3.85</v>
      </c>
      <c r="M349" s="22">
        <f>shipments[[#This Row],[Boxes]]*shipments[[#This Row],[cost_per_box]]</f>
        <v>893.2</v>
      </c>
      <c r="N349" s="22">
        <f>shipments[[#This Row],[Amount]]-shipments[[#This Row],[total cost]]</f>
        <v>1190.3</v>
      </c>
    </row>
    <row r="350" spans="1:14" x14ac:dyDescent="0.35">
      <c r="A350" t="s">
        <v>384</v>
      </c>
      <c r="B350" t="s">
        <v>8039</v>
      </c>
      <c r="C350" t="s">
        <v>8014</v>
      </c>
      <c r="D350" t="s">
        <v>8038</v>
      </c>
      <c r="E350" s="1">
        <v>45523</v>
      </c>
      <c r="F350">
        <v>2459.25</v>
      </c>
      <c r="G350">
        <v>352</v>
      </c>
      <c r="H350" t="s">
        <v>18</v>
      </c>
      <c r="I350" t="str">
        <f>VLOOKUP(shipments[[#This Row],[SPID]],CHOOSE({1,2},people[[#All],[SPID]],people[[#All],[Sales_person]]),2,0)</f>
        <v>Barr Faughny</v>
      </c>
      <c r="J350">
        <f>YEAR(shipments[[#This Row],[Shipdate]])</f>
        <v>2024</v>
      </c>
      <c r="K350" s="22"/>
      <c r="L350" s="22">
        <f>VLOOKUP(shipments[[#This Row],[PID]],CHOOSE({1,2},products[PID],products[Cost_per_box]),2,0)</f>
        <v>3.85</v>
      </c>
      <c r="M350" s="22">
        <f>shipments[[#This Row],[Boxes]]*shipments[[#This Row],[cost_per_box]]</f>
        <v>1355.2</v>
      </c>
      <c r="N350" s="22">
        <f>shipments[[#This Row],[Amount]]-shipments[[#This Row],[total cost]]</f>
        <v>1104.05</v>
      </c>
    </row>
    <row r="351" spans="1:14" x14ac:dyDescent="0.35">
      <c r="A351" t="s">
        <v>385</v>
      </c>
      <c r="B351" t="s">
        <v>8039</v>
      </c>
      <c r="C351" t="s">
        <v>8014</v>
      </c>
      <c r="D351" t="s">
        <v>8038</v>
      </c>
      <c r="E351" s="1">
        <v>45285</v>
      </c>
      <c r="F351">
        <v>2331</v>
      </c>
      <c r="G351">
        <v>467</v>
      </c>
      <c r="H351" t="s">
        <v>7</v>
      </c>
      <c r="I351" t="str">
        <f>VLOOKUP(shipments[[#This Row],[SPID]],CHOOSE({1,2},people[[#All],[SPID]],people[[#All],[Sales_person]]),2,0)</f>
        <v>Barr Faughny</v>
      </c>
      <c r="J351">
        <f>YEAR(shipments[[#This Row],[Shipdate]])</f>
        <v>2023</v>
      </c>
      <c r="K351" s="22"/>
      <c r="L351" s="22">
        <f>VLOOKUP(shipments[[#This Row],[PID]],CHOOSE({1,2},products[PID],products[Cost_per_box]),2,0)</f>
        <v>3.85</v>
      </c>
      <c r="M351" s="22">
        <f>shipments[[#This Row],[Boxes]]*shipments[[#This Row],[cost_per_box]]</f>
        <v>1797.95</v>
      </c>
      <c r="N351" s="22">
        <f>shipments[[#This Row],[Amount]]-shipments[[#This Row],[total cost]]</f>
        <v>533.04999999999995</v>
      </c>
    </row>
    <row r="352" spans="1:14" x14ac:dyDescent="0.35">
      <c r="A352" t="s">
        <v>386</v>
      </c>
      <c r="B352" t="s">
        <v>8039</v>
      </c>
      <c r="C352" t="s">
        <v>8014</v>
      </c>
      <c r="D352" t="s">
        <v>8033</v>
      </c>
      <c r="E352" s="1">
        <v>45054</v>
      </c>
      <c r="F352">
        <v>531</v>
      </c>
      <c r="G352">
        <v>89</v>
      </c>
      <c r="H352" t="s">
        <v>7</v>
      </c>
      <c r="I352" t="str">
        <f>VLOOKUP(shipments[[#This Row],[SPID]],CHOOSE({1,2},people[[#All],[SPID]],people[[#All],[Sales_person]]),2,0)</f>
        <v>Barr Faughny</v>
      </c>
      <c r="J352">
        <f>YEAR(shipments[[#This Row],[Shipdate]])</f>
        <v>2023</v>
      </c>
      <c r="K352" s="22"/>
      <c r="L352" s="22">
        <f>VLOOKUP(shipments[[#This Row],[PID]],CHOOSE({1,2},products[PID],products[Cost_per_box]),2,0)</f>
        <v>3.85</v>
      </c>
      <c r="M352" s="22">
        <f>shipments[[#This Row],[Boxes]]*shipments[[#This Row],[cost_per_box]]</f>
        <v>342.65000000000003</v>
      </c>
      <c r="N352" s="22">
        <f>shipments[[#This Row],[Amount]]-shipments[[#This Row],[total cost]]</f>
        <v>188.34999999999997</v>
      </c>
    </row>
    <row r="353" spans="1:14" x14ac:dyDescent="0.35">
      <c r="A353" t="s">
        <v>387</v>
      </c>
      <c r="B353" t="s">
        <v>8039</v>
      </c>
      <c r="C353" t="s">
        <v>8014</v>
      </c>
      <c r="D353" t="s">
        <v>8034</v>
      </c>
      <c r="E353" s="1">
        <v>44942</v>
      </c>
      <c r="F353">
        <v>1761.75</v>
      </c>
      <c r="G353">
        <v>252</v>
      </c>
      <c r="H353" t="s">
        <v>7</v>
      </c>
      <c r="I353" t="str">
        <f>VLOOKUP(shipments[[#This Row],[SPID]],CHOOSE({1,2},people[[#All],[SPID]],people[[#All],[Sales_person]]),2,0)</f>
        <v>Barr Faughny</v>
      </c>
      <c r="J353">
        <f>YEAR(shipments[[#This Row],[Shipdate]])</f>
        <v>2023</v>
      </c>
      <c r="K353" s="22"/>
      <c r="L353" s="22">
        <f>VLOOKUP(shipments[[#This Row],[PID]],CHOOSE({1,2},products[PID],products[Cost_per_box]),2,0)</f>
        <v>3.85</v>
      </c>
      <c r="M353" s="22">
        <f>shipments[[#This Row],[Boxes]]*shipments[[#This Row],[cost_per_box]]</f>
        <v>970.2</v>
      </c>
      <c r="N353" s="22">
        <f>shipments[[#This Row],[Amount]]-shipments[[#This Row],[total cost]]</f>
        <v>791.55</v>
      </c>
    </row>
    <row r="354" spans="1:14" x14ac:dyDescent="0.35">
      <c r="A354" t="s">
        <v>388</v>
      </c>
      <c r="B354" t="s">
        <v>8039</v>
      </c>
      <c r="C354" t="s">
        <v>8014</v>
      </c>
      <c r="D354" t="s">
        <v>8038</v>
      </c>
      <c r="E354" s="1">
        <v>45110</v>
      </c>
      <c r="F354">
        <v>8228.25</v>
      </c>
      <c r="G354">
        <v>1176</v>
      </c>
      <c r="H354" t="s">
        <v>7</v>
      </c>
      <c r="I354" t="str">
        <f>VLOOKUP(shipments[[#This Row],[SPID]],CHOOSE({1,2},people[[#All],[SPID]],people[[#All],[Sales_person]]),2,0)</f>
        <v>Barr Faughny</v>
      </c>
      <c r="J354">
        <f>YEAR(shipments[[#This Row],[Shipdate]])</f>
        <v>2023</v>
      </c>
      <c r="K354" s="22"/>
      <c r="L354" s="22">
        <f>VLOOKUP(shipments[[#This Row],[PID]],CHOOSE({1,2},products[PID],products[Cost_per_box]),2,0)</f>
        <v>3.85</v>
      </c>
      <c r="M354" s="22">
        <f>shipments[[#This Row],[Boxes]]*shipments[[#This Row],[cost_per_box]]</f>
        <v>4527.6000000000004</v>
      </c>
      <c r="N354" s="22">
        <f>shipments[[#This Row],[Amount]]-shipments[[#This Row],[total cost]]</f>
        <v>3700.6499999999996</v>
      </c>
    </row>
    <row r="355" spans="1:14" x14ac:dyDescent="0.35">
      <c r="A355" t="s">
        <v>389</v>
      </c>
      <c r="B355" t="s">
        <v>8039</v>
      </c>
      <c r="C355" t="s">
        <v>8015</v>
      </c>
      <c r="D355" t="s">
        <v>8033</v>
      </c>
      <c r="E355" s="1">
        <v>45159</v>
      </c>
      <c r="F355">
        <v>6763.5</v>
      </c>
      <c r="G355">
        <v>1128</v>
      </c>
      <c r="H355" t="s">
        <v>7</v>
      </c>
      <c r="I355" t="str">
        <f>VLOOKUP(shipments[[#This Row],[SPID]],CHOOSE({1,2},people[[#All],[SPID]],people[[#All],[Sales_person]]),2,0)</f>
        <v>Barr Faughny</v>
      </c>
      <c r="J355">
        <f>YEAR(shipments[[#This Row],[Shipdate]])</f>
        <v>2023</v>
      </c>
      <c r="K355" s="22"/>
      <c r="L355" s="22">
        <f>VLOOKUP(shipments[[#This Row],[PID]],CHOOSE({1,2},products[PID],products[Cost_per_box]),2,0)</f>
        <v>5.72</v>
      </c>
      <c r="M355" s="22">
        <f>shipments[[#This Row],[Boxes]]*shipments[[#This Row],[cost_per_box]]</f>
        <v>6452.16</v>
      </c>
      <c r="N355" s="22">
        <f>shipments[[#This Row],[Amount]]-shipments[[#This Row],[total cost]]</f>
        <v>311.34000000000015</v>
      </c>
    </row>
    <row r="356" spans="1:14" x14ac:dyDescent="0.35">
      <c r="A356" t="s">
        <v>390</v>
      </c>
      <c r="B356" t="s">
        <v>8039</v>
      </c>
      <c r="C356" t="s">
        <v>8015</v>
      </c>
      <c r="D356" t="s">
        <v>8034</v>
      </c>
      <c r="E356" s="1">
        <v>45502</v>
      </c>
      <c r="F356">
        <v>2144.25</v>
      </c>
      <c r="G356">
        <v>307</v>
      </c>
      <c r="H356" t="s">
        <v>18</v>
      </c>
      <c r="I356" t="str">
        <f>VLOOKUP(shipments[[#This Row],[SPID]],CHOOSE({1,2},people[[#All],[SPID]],people[[#All],[Sales_person]]),2,0)</f>
        <v>Barr Faughny</v>
      </c>
      <c r="J356">
        <f>YEAR(shipments[[#This Row],[Shipdate]])</f>
        <v>2024</v>
      </c>
      <c r="K356" s="22"/>
      <c r="L356" s="22">
        <f>VLOOKUP(shipments[[#This Row],[PID]],CHOOSE({1,2},products[PID],products[Cost_per_box]),2,0)</f>
        <v>5.72</v>
      </c>
      <c r="M356" s="22">
        <f>shipments[[#This Row],[Boxes]]*shipments[[#This Row],[cost_per_box]]</f>
        <v>1756.04</v>
      </c>
      <c r="N356" s="22">
        <f>shipments[[#This Row],[Amount]]-shipments[[#This Row],[total cost]]</f>
        <v>388.21000000000004</v>
      </c>
    </row>
    <row r="357" spans="1:14" x14ac:dyDescent="0.35">
      <c r="A357" t="s">
        <v>391</v>
      </c>
      <c r="B357" t="s">
        <v>8039</v>
      </c>
      <c r="C357" t="s">
        <v>8015</v>
      </c>
      <c r="D357" t="s">
        <v>8038</v>
      </c>
      <c r="E357" s="1">
        <v>45413</v>
      </c>
      <c r="F357">
        <v>4963.5</v>
      </c>
      <c r="G357">
        <v>710</v>
      </c>
      <c r="H357" t="s">
        <v>7</v>
      </c>
      <c r="I357" t="str">
        <f>VLOOKUP(shipments[[#This Row],[SPID]],CHOOSE({1,2},people[[#All],[SPID]],people[[#All],[Sales_person]]),2,0)</f>
        <v>Barr Faughny</v>
      </c>
      <c r="J357">
        <f>YEAR(shipments[[#This Row],[Shipdate]])</f>
        <v>2024</v>
      </c>
      <c r="K357" s="22"/>
      <c r="L357" s="22">
        <f>VLOOKUP(shipments[[#This Row],[PID]],CHOOSE({1,2},products[PID],products[Cost_per_box]),2,0)</f>
        <v>5.72</v>
      </c>
      <c r="M357" s="22">
        <f>shipments[[#This Row],[Boxes]]*shipments[[#This Row],[cost_per_box]]</f>
        <v>4061.2</v>
      </c>
      <c r="N357" s="22">
        <f>shipments[[#This Row],[Amount]]-shipments[[#This Row],[total cost]]</f>
        <v>902.30000000000018</v>
      </c>
    </row>
    <row r="358" spans="1:14" x14ac:dyDescent="0.35">
      <c r="A358" t="s">
        <v>392</v>
      </c>
      <c r="B358" t="s">
        <v>8039</v>
      </c>
      <c r="C358" t="s">
        <v>8015</v>
      </c>
      <c r="D358" t="s">
        <v>8037</v>
      </c>
      <c r="E358" s="1">
        <v>45464</v>
      </c>
      <c r="F358">
        <v>7197.75</v>
      </c>
      <c r="G358">
        <v>900</v>
      </c>
      <c r="H358" t="s">
        <v>7</v>
      </c>
      <c r="I358" t="str">
        <f>VLOOKUP(shipments[[#This Row],[SPID]],CHOOSE({1,2},people[[#All],[SPID]],people[[#All],[Sales_person]]),2,0)</f>
        <v>Barr Faughny</v>
      </c>
      <c r="J358">
        <f>YEAR(shipments[[#This Row],[Shipdate]])</f>
        <v>2024</v>
      </c>
      <c r="K358" s="22"/>
      <c r="L358" s="22">
        <f>VLOOKUP(shipments[[#This Row],[PID]],CHOOSE({1,2},products[PID],products[Cost_per_box]),2,0)</f>
        <v>5.72</v>
      </c>
      <c r="M358" s="22">
        <f>shipments[[#This Row],[Boxes]]*shipments[[#This Row],[cost_per_box]]</f>
        <v>5148</v>
      </c>
      <c r="N358" s="22">
        <f>shipments[[#This Row],[Amount]]-shipments[[#This Row],[total cost]]</f>
        <v>2049.75</v>
      </c>
    </row>
    <row r="359" spans="1:14" x14ac:dyDescent="0.35">
      <c r="A359" t="s">
        <v>393</v>
      </c>
      <c r="B359" t="s">
        <v>8039</v>
      </c>
      <c r="C359" t="s">
        <v>8017</v>
      </c>
      <c r="D359" t="s">
        <v>8037</v>
      </c>
      <c r="E359" s="1">
        <v>45177</v>
      </c>
      <c r="F359">
        <v>5260.5</v>
      </c>
      <c r="G359">
        <v>203</v>
      </c>
      <c r="H359" t="s">
        <v>7</v>
      </c>
      <c r="I359" t="str">
        <f>VLOOKUP(shipments[[#This Row],[SPID]],CHOOSE({1,2},people[[#All],[SPID]],people[[#All],[Sales_person]]),2,0)</f>
        <v>Barr Faughny</v>
      </c>
      <c r="J359">
        <f>YEAR(shipments[[#This Row],[Shipdate]])</f>
        <v>2023</v>
      </c>
      <c r="K359" s="22"/>
      <c r="L359" s="22">
        <f>VLOOKUP(shipments[[#This Row],[PID]],CHOOSE({1,2},products[PID],products[Cost_per_box]),2,0)</f>
        <v>9.94</v>
      </c>
      <c r="M359" s="22">
        <f>shipments[[#This Row],[Boxes]]*shipments[[#This Row],[cost_per_box]]</f>
        <v>2017.82</v>
      </c>
      <c r="N359" s="22">
        <f>shipments[[#This Row],[Amount]]-shipments[[#This Row],[total cost]]</f>
        <v>3242.6800000000003</v>
      </c>
    </row>
    <row r="360" spans="1:14" x14ac:dyDescent="0.35">
      <c r="A360" t="s">
        <v>394</v>
      </c>
      <c r="B360" t="s">
        <v>8039</v>
      </c>
      <c r="C360" t="s">
        <v>8017</v>
      </c>
      <c r="D360" t="s">
        <v>8034</v>
      </c>
      <c r="E360" s="1">
        <v>45012</v>
      </c>
      <c r="F360">
        <v>5388.75</v>
      </c>
      <c r="G360">
        <v>208</v>
      </c>
      <c r="H360" t="s">
        <v>7</v>
      </c>
      <c r="I360" t="str">
        <f>VLOOKUP(shipments[[#This Row],[SPID]],CHOOSE({1,2},people[[#All],[SPID]],people[[#All],[Sales_person]]),2,0)</f>
        <v>Barr Faughny</v>
      </c>
      <c r="J360">
        <f>YEAR(shipments[[#This Row],[Shipdate]])</f>
        <v>2023</v>
      </c>
      <c r="K360" s="22"/>
      <c r="L360" s="22">
        <f>VLOOKUP(shipments[[#This Row],[PID]],CHOOSE({1,2},products[PID],products[Cost_per_box]),2,0)</f>
        <v>9.94</v>
      </c>
      <c r="M360" s="22">
        <f>shipments[[#This Row],[Boxes]]*shipments[[#This Row],[cost_per_box]]</f>
        <v>2067.52</v>
      </c>
      <c r="N360" s="22">
        <f>shipments[[#This Row],[Amount]]-shipments[[#This Row],[total cost]]</f>
        <v>3321.23</v>
      </c>
    </row>
    <row r="361" spans="1:14" x14ac:dyDescent="0.35">
      <c r="A361" t="s">
        <v>395</v>
      </c>
      <c r="B361" t="s">
        <v>8039</v>
      </c>
      <c r="C361" t="s">
        <v>8017</v>
      </c>
      <c r="D361" t="s">
        <v>8036</v>
      </c>
      <c r="E361" s="1">
        <v>44972</v>
      </c>
      <c r="F361">
        <v>5391</v>
      </c>
      <c r="G361">
        <v>225</v>
      </c>
      <c r="H361" t="s">
        <v>7</v>
      </c>
      <c r="I361" t="str">
        <f>VLOOKUP(shipments[[#This Row],[SPID]],CHOOSE({1,2},people[[#All],[SPID]],people[[#All],[Sales_person]]),2,0)</f>
        <v>Barr Faughny</v>
      </c>
      <c r="J361">
        <f>YEAR(shipments[[#This Row],[Shipdate]])</f>
        <v>2023</v>
      </c>
      <c r="K361" s="22"/>
      <c r="L361" s="22">
        <f>VLOOKUP(shipments[[#This Row],[PID]],CHOOSE({1,2},products[PID],products[Cost_per_box]),2,0)</f>
        <v>9.94</v>
      </c>
      <c r="M361" s="22">
        <f>shipments[[#This Row],[Boxes]]*shipments[[#This Row],[cost_per_box]]</f>
        <v>2236.5</v>
      </c>
      <c r="N361" s="22">
        <f>shipments[[#This Row],[Amount]]-shipments[[#This Row],[total cost]]</f>
        <v>3154.5</v>
      </c>
    </row>
    <row r="362" spans="1:14" x14ac:dyDescent="0.35">
      <c r="A362" t="s">
        <v>396</v>
      </c>
      <c r="B362" t="s">
        <v>8039</v>
      </c>
      <c r="C362" t="s">
        <v>8018</v>
      </c>
      <c r="D362" t="s">
        <v>8038</v>
      </c>
      <c r="E362" s="1">
        <v>44978</v>
      </c>
      <c r="F362">
        <v>5649.75</v>
      </c>
      <c r="G362">
        <v>257</v>
      </c>
      <c r="H362" t="s">
        <v>40</v>
      </c>
      <c r="I362" t="str">
        <f>VLOOKUP(shipments[[#This Row],[SPID]],CHOOSE({1,2},people[[#All],[SPID]],people[[#All],[Sales_person]]),2,0)</f>
        <v>Barr Faughny</v>
      </c>
      <c r="J362">
        <f>YEAR(shipments[[#This Row],[Shipdate]])</f>
        <v>2023</v>
      </c>
      <c r="K362" s="22"/>
      <c r="L362" s="22">
        <f>VLOOKUP(shipments[[#This Row],[PID]],CHOOSE({1,2},products[PID],products[Cost_per_box]),2,0)</f>
        <v>7.73</v>
      </c>
      <c r="M362" s="22">
        <f>shipments[[#This Row],[Boxes]]*shipments[[#This Row],[cost_per_box]]</f>
        <v>1986.6100000000001</v>
      </c>
      <c r="N362" s="22">
        <f>shipments[[#This Row],[Amount]]-shipments[[#This Row],[total cost]]</f>
        <v>3663.14</v>
      </c>
    </row>
    <row r="363" spans="1:14" x14ac:dyDescent="0.35">
      <c r="A363" t="s">
        <v>397</v>
      </c>
      <c r="B363" t="s">
        <v>8039</v>
      </c>
      <c r="C363" t="s">
        <v>8019</v>
      </c>
      <c r="D363" t="s">
        <v>8035</v>
      </c>
      <c r="E363" s="1">
        <v>45194</v>
      </c>
      <c r="F363">
        <v>7920</v>
      </c>
      <c r="G363">
        <v>378</v>
      </c>
      <c r="H363" t="s">
        <v>7</v>
      </c>
      <c r="I363" t="str">
        <f>VLOOKUP(shipments[[#This Row],[SPID]],CHOOSE({1,2},people[[#All],[SPID]],people[[#All],[Sales_person]]),2,0)</f>
        <v>Barr Faughny</v>
      </c>
      <c r="J363">
        <f>YEAR(shipments[[#This Row],[Shipdate]])</f>
        <v>2023</v>
      </c>
      <c r="K363" s="22"/>
      <c r="L363" s="22">
        <f>VLOOKUP(shipments[[#This Row],[PID]],CHOOSE({1,2},products[PID],products[Cost_per_box]),2,0)</f>
        <v>3.68</v>
      </c>
      <c r="M363" s="22">
        <f>shipments[[#This Row],[Boxes]]*shipments[[#This Row],[cost_per_box]]</f>
        <v>1391.04</v>
      </c>
      <c r="N363" s="22">
        <f>shipments[[#This Row],[Amount]]-shipments[[#This Row],[total cost]]</f>
        <v>6528.96</v>
      </c>
    </row>
    <row r="364" spans="1:14" x14ac:dyDescent="0.35">
      <c r="A364" t="s">
        <v>398</v>
      </c>
      <c r="B364" t="s">
        <v>8039</v>
      </c>
      <c r="C364" t="s">
        <v>8019</v>
      </c>
      <c r="D364" t="s">
        <v>8037</v>
      </c>
      <c r="E364" s="1">
        <v>45477</v>
      </c>
      <c r="F364">
        <v>9639</v>
      </c>
      <c r="G364">
        <v>439</v>
      </c>
      <c r="H364" t="s">
        <v>18</v>
      </c>
      <c r="I364" t="str">
        <f>VLOOKUP(shipments[[#This Row],[SPID]],CHOOSE({1,2},people[[#All],[SPID]],people[[#All],[Sales_person]]),2,0)</f>
        <v>Barr Faughny</v>
      </c>
      <c r="J364">
        <f>YEAR(shipments[[#This Row],[Shipdate]])</f>
        <v>2024</v>
      </c>
      <c r="K364" s="22"/>
      <c r="L364" s="22">
        <f>VLOOKUP(shipments[[#This Row],[PID]],CHOOSE({1,2},products[PID],products[Cost_per_box]),2,0)</f>
        <v>3.68</v>
      </c>
      <c r="M364" s="22">
        <f>shipments[[#This Row],[Boxes]]*shipments[[#This Row],[cost_per_box]]</f>
        <v>1615.52</v>
      </c>
      <c r="N364" s="22">
        <f>shipments[[#This Row],[Amount]]-shipments[[#This Row],[total cost]]</f>
        <v>8023.48</v>
      </c>
    </row>
    <row r="365" spans="1:14" x14ac:dyDescent="0.35">
      <c r="A365" t="s">
        <v>399</v>
      </c>
      <c r="B365" t="s">
        <v>8039</v>
      </c>
      <c r="C365" t="s">
        <v>8020</v>
      </c>
      <c r="D365" t="s">
        <v>8038</v>
      </c>
      <c r="E365" s="1">
        <v>45093</v>
      </c>
      <c r="F365">
        <v>452.25</v>
      </c>
      <c r="G365">
        <v>33</v>
      </c>
      <c r="H365" t="s">
        <v>7</v>
      </c>
      <c r="I365" t="str">
        <f>VLOOKUP(shipments[[#This Row],[SPID]],CHOOSE({1,2},people[[#All],[SPID]],people[[#All],[Sales_person]]),2,0)</f>
        <v>Barr Faughny</v>
      </c>
      <c r="J365">
        <f>YEAR(shipments[[#This Row],[Shipdate]])</f>
        <v>2023</v>
      </c>
      <c r="K365" s="22"/>
      <c r="L365" s="22">
        <f>VLOOKUP(shipments[[#This Row],[PID]],CHOOSE({1,2},products[PID],products[Cost_per_box]),2,0)</f>
        <v>8.2200000000000006</v>
      </c>
      <c r="M365" s="22">
        <f>shipments[[#This Row],[Boxes]]*shipments[[#This Row],[cost_per_box]]</f>
        <v>271.26000000000005</v>
      </c>
      <c r="N365" s="22">
        <f>shipments[[#This Row],[Amount]]-shipments[[#This Row],[total cost]]</f>
        <v>180.98999999999995</v>
      </c>
    </row>
    <row r="366" spans="1:14" x14ac:dyDescent="0.35">
      <c r="A366" t="s">
        <v>400</v>
      </c>
      <c r="B366" t="s">
        <v>8039</v>
      </c>
      <c r="C366" t="s">
        <v>8020</v>
      </c>
      <c r="D366" t="s">
        <v>8038</v>
      </c>
      <c r="E366" s="1">
        <v>45132</v>
      </c>
      <c r="F366">
        <v>7341.75</v>
      </c>
      <c r="G366">
        <v>490</v>
      </c>
      <c r="H366" t="s">
        <v>7</v>
      </c>
      <c r="I366" t="str">
        <f>VLOOKUP(shipments[[#This Row],[SPID]],CHOOSE({1,2},people[[#All],[SPID]],people[[#All],[Sales_person]]),2,0)</f>
        <v>Barr Faughny</v>
      </c>
      <c r="J366">
        <f>YEAR(shipments[[#This Row],[Shipdate]])</f>
        <v>2023</v>
      </c>
      <c r="K366" s="22"/>
      <c r="L366" s="22">
        <f>VLOOKUP(shipments[[#This Row],[PID]],CHOOSE({1,2},products[PID],products[Cost_per_box]),2,0)</f>
        <v>8.2200000000000006</v>
      </c>
      <c r="M366" s="22">
        <f>shipments[[#This Row],[Boxes]]*shipments[[#This Row],[cost_per_box]]</f>
        <v>4027.8</v>
      </c>
      <c r="N366" s="22">
        <f>shipments[[#This Row],[Amount]]-shipments[[#This Row],[total cost]]</f>
        <v>3313.95</v>
      </c>
    </row>
    <row r="367" spans="1:14" x14ac:dyDescent="0.35">
      <c r="A367" t="s">
        <v>401</v>
      </c>
      <c r="B367" t="s">
        <v>8039</v>
      </c>
      <c r="C367" t="s">
        <v>8020</v>
      </c>
      <c r="D367" t="s">
        <v>8037</v>
      </c>
      <c r="E367" s="1">
        <v>45476</v>
      </c>
      <c r="F367">
        <v>1410.75</v>
      </c>
      <c r="G367">
        <v>95</v>
      </c>
      <c r="H367" t="s">
        <v>18</v>
      </c>
      <c r="I367" t="str">
        <f>VLOOKUP(shipments[[#This Row],[SPID]],CHOOSE({1,2},people[[#All],[SPID]],people[[#All],[Sales_person]]),2,0)</f>
        <v>Barr Faughny</v>
      </c>
      <c r="J367">
        <f>YEAR(shipments[[#This Row],[Shipdate]])</f>
        <v>2024</v>
      </c>
      <c r="K367" s="22"/>
      <c r="L367" s="22">
        <f>VLOOKUP(shipments[[#This Row],[PID]],CHOOSE({1,2},products[PID],products[Cost_per_box]),2,0)</f>
        <v>8.2200000000000006</v>
      </c>
      <c r="M367" s="22">
        <f>shipments[[#This Row],[Boxes]]*shipments[[#This Row],[cost_per_box]]</f>
        <v>780.90000000000009</v>
      </c>
      <c r="N367" s="22">
        <f>shipments[[#This Row],[Amount]]-shipments[[#This Row],[total cost]]</f>
        <v>629.84999999999991</v>
      </c>
    </row>
    <row r="368" spans="1:14" x14ac:dyDescent="0.35">
      <c r="A368" t="s">
        <v>402</v>
      </c>
      <c r="B368" t="s">
        <v>8039</v>
      </c>
      <c r="C368" t="s">
        <v>8021</v>
      </c>
      <c r="D368" t="s">
        <v>8033</v>
      </c>
      <c r="E368" s="1">
        <v>45198</v>
      </c>
      <c r="F368">
        <v>643.5</v>
      </c>
      <c r="G368">
        <v>34</v>
      </c>
      <c r="H368" t="s">
        <v>7</v>
      </c>
      <c r="I368" t="str">
        <f>VLOOKUP(shipments[[#This Row],[SPID]],CHOOSE({1,2},people[[#All],[SPID]],people[[#All],[Sales_person]]),2,0)</f>
        <v>Barr Faughny</v>
      </c>
      <c r="J368">
        <f>YEAR(shipments[[#This Row],[Shipdate]])</f>
        <v>2023</v>
      </c>
      <c r="K368" s="22"/>
      <c r="L368" s="22">
        <f>VLOOKUP(shipments[[#This Row],[PID]],CHOOSE({1,2},products[PID],products[Cost_per_box]),2,0)</f>
        <v>10.23</v>
      </c>
      <c r="M368" s="22">
        <f>shipments[[#This Row],[Boxes]]*shipments[[#This Row],[cost_per_box]]</f>
        <v>347.82</v>
      </c>
      <c r="N368" s="22">
        <f>shipments[[#This Row],[Amount]]-shipments[[#This Row],[total cost]]</f>
        <v>295.68</v>
      </c>
    </row>
    <row r="369" spans="1:14" x14ac:dyDescent="0.35">
      <c r="A369" t="s">
        <v>403</v>
      </c>
      <c r="B369" t="s">
        <v>8039</v>
      </c>
      <c r="C369" t="s">
        <v>8022</v>
      </c>
      <c r="D369" t="s">
        <v>8038</v>
      </c>
      <c r="E369" s="1">
        <v>44992</v>
      </c>
      <c r="F369">
        <v>2713.5</v>
      </c>
      <c r="G369">
        <v>194</v>
      </c>
      <c r="H369" t="s">
        <v>7</v>
      </c>
      <c r="I369" t="str">
        <f>VLOOKUP(shipments[[#This Row],[SPID]],CHOOSE({1,2},people[[#All],[SPID]],people[[#All],[Sales_person]]),2,0)</f>
        <v>Barr Faughny</v>
      </c>
      <c r="J369">
        <f>YEAR(shipments[[#This Row],[Shipdate]])</f>
        <v>2023</v>
      </c>
      <c r="K369" s="22"/>
      <c r="L369" s="22">
        <f>VLOOKUP(shipments[[#This Row],[PID]],CHOOSE({1,2},products[PID],products[Cost_per_box]),2,0)</f>
        <v>4.74</v>
      </c>
      <c r="M369" s="22">
        <f>shipments[[#This Row],[Boxes]]*shipments[[#This Row],[cost_per_box]]</f>
        <v>919.56000000000006</v>
      </c>
      <c r="N369" s="22">
        <f>shipments[[#This Row],[Amount]]-shipments[[#This Row],[total cost]]</f>
        <v>1793.94</v>
      </c>
    </row>
    <row r="370" spans="1:14" x14ac:dyDescent="0.35">
      <c r="A370" t="s">
        <v>404</v>
      </c>
      <c r="B370" t="s">
        <v>8039</v>
      </c>
      <c r="C370" t="s">
        <v>8023</v>
      </c>
      <c r="D370" t="s">
        <v>8037</v>
      </c>
      <c r="E370" s="1">
        <v>45533</v>
      </c>
      <c r="F370">
        <v>5526</v>
      </c>
      <c r="G370">
        <v>790</v>
      </c>
      <c r="H370" t="s">
        <v>18</v>
      </c>
      <c r="I370" t="str">
        <f>VLOOKUP(shipments[[#This Row],[SPID]],CHOOSE({1,2},people[[#All],[SPID]],people[[#All],[Sales_person]]),2,0)</f>
        <v>Barr Faughny</v>
      </c>
      <c r="J370">
        <f>YEAR(shipments[[#This Row],[Shipdate]])</f>
        <v>2024</v>
      </c>
      <c r="K370" s="22"/>
      <c r="L370" s="22">
        <f>VLOOKUP(shipments[[#This Row],[PID]],CHOOSE({1,2},products[PID],products[Cost_per_box]),2,0)</f>
        <v>10.51</v>
      </c>
      <c r="M370" s="22">
        <f>shipments[[#This Row],[Boxes]]*shipments[[#This Row],[cost_per_box]]</f>
        <v>8302.9</v>
      </c>
      <c r="N370" s="22">
        <f>shipments[[#This Row],[Amount]]-shipments[[#This Row],[total cost]]</f>
        <v>-2776.8999999999996</v>
      </c>
    </row>
    <row r="371" spans="1:14" x14ac:dyDescent="0.35">
      <c r="A371" t="s">
        <v>405</v>
      </c>
      <c r="B371" t="s">
        <v>8039</v>
      </c>
      <c r="C371" t="s">
        <v>8023</v>
      </c>
      <c r="D371" t="s">
        <v>8037</v>
      </c>
      <c r="E371" s="1">
        <v>45244</v>
      </c>
      <c r="F371">
        <v>2099.25</v>
      </c>
      <c r="G371">
        <v>210</v>
      </c>
      <c r="H371" t="s">
        <v>7</v>
      </c>
      <c r="I371" t="str">
        <f>VLOOKUP(shipments[[#This Row],[SPID]],CHOOSE({1,2},people[[#All],[SPID]],people[[#All],[Sales_person]]),2,0)</f>
        <v>Barr Faughny</v>
      </c>
      <c r="J371">
        <f>YEAR(shipments[[#This Row],[Shipdate]])</f>
        <v>2023</v>
      </c>
      <c r="K371" s="22"/>
      <c r="L371" s="22">
        <f>VLOOKUP(shipments[[#This Row],[PID]],CHOOSE({1,2},products[PID],products[Cost_per_box]),2,0)</f>
        <v>10.51</v>
      </c>
      <c r="M371" s="22">
        <f>shipments[[#This Row],[Boxes]]*shipments[[#This Row],[cost_per_box]]</f>
        <v>2207.1</v>
      </c>
      <c r="N371" s="22">
        <f>shipments[[#This Row],[Amount]]-shipments[[#This Row],[total cost]]</f>
        <v>-107.84999999999991</v>
      </c>
    </row>
    <row r="372" spans="1:14" x14ac:dyDescent="0.35">
      <c r="A372" t="s">
        <v>406</v>
      </c>
      <c r="B372" t="s">
        <v>8039</v>
      </c>
      <c r="C372" t="s">
        <v>8023</v>
      </c>
      <c r="D372" t="s">
        <v>8033</v>
      </c>
      <c r="E372" s="1">
        <v>45104</v>
      </c>
      <c r="F372">
        <v>8862.75</v>
      </c>
      <c r="G372">
        <v>985</v>
      </c>
      <c r="H372" t="s">
        <v>7</v>
      </c>
      <c r="I372" t="str">
        <f>VLOOKUP(shipments[[#This Row],[SPID]],CHOOSE({1,2},people[[#All],[SPID]],people[[#All],[Sales_person]]),2,0)</f>
        <v>Barr Faughny</v>
      </c>
      <c r="J372">
        <f>YEAR(shipments[[#This Row],[Shipdate]])</f>
        <v>2023</v>
      </c>
      <c r="K372" s="22"/>
      <c r="L372" s="22">
        <f>VLOOKUP(shipments[[#This Row],[PID]],CHOOSE({1,2},products[PID],products[Cost_per_box]),2,0)</f>
        <v>10.51</v>
      </c>
      <c r="M372" s="22">
        <f>shipments[[#This Row],[Boxes]]*shipments[[#This Row],[cost_per_box]]</f>
        <v>10352.35</v>
      </c>
      <c r="N372" s="22">
        <f>shipments[[#This Row],[Amount]]-shipments[[#This Row],[total cost]]</f>
        <v>-1489.6000000000004</v>
      </c>
    </row>
    <row r="373" spans="1:14" x14ac:dyDescent="0.35">
      <c r="A373" t="s">
        <v>407</v>
      </c>
      <c r="B373" t="s">
        <v>8039</v>
      </c>
      <c r="C373" t="s">
        <v>8023</v>
      </c>
      <c r="D373" t="s">
        <v>8036</v>
      </c>
      <c r="E373" s="1">
        <v>44951</v>
      </c>
      <c r="F373">
        <v>5915.25</v>
      </c>
      <c r="G373">
        <v>592</v>
      </c>
      <c r="H373" t="s">
        <v>7</v>
      </c>
      <c r="I373" t="str">
        <f>VLOOKUP(shipments[[#This Row],[SPID]],CHOOSE({1,2},people[[#All],[SPID]],people[[#All],[Sales_person]]),2,0)</f>
        <v>Barr Faughny</v>
      </c>
      <c r="J373">
        <f>YEAR(shipments[[#This Row],[Shipdate]])</f>
        <v>2023</v>
      </c>
      <c r="K373" s="22"/>
      <c r="L373" s="22">
        <f>VLOOKUP(shipments[[#This Row],[PID]],CHOOSE({1,2},products[PID],products[Cost_per_box]),2,0)</f>
        <v>10.51</v>
      </c>
      <c r="M373" s="22">
        <f>shipments[[#This Row],[Boxes]]*shipments[[#This Row],[cost_per_box]]</f>
        <v>6221.92</v>
      </c>
      <c r="N373" s="22">
        <f>shipments[[#This Row],[Amount]]-shipments[[#This Row],[total cost]]</f>
        <v>-306.67000000000007</v>
      </c>
    </row>
    <row r="374" spans="1:14" x14ac:dyDescent="0.35">
      <c r="A374" t="s">
        <v>408</v>
      </c>
      <c r="B374" t="s">
        <v>8039</v>
      </c>
      <c r="C374" t="s">
        <v>8023</v>
      </c>
      <c r="D374" t="s">
        <v>8037</v>
      </c>
      <c r="E374" s="1">
        <v>44950</v>
      </c>
      <c r="F374">
        <v>139.5</v>
      </c>
      <c r="G374">
        <v>14</v>
      </c>
      <c r="H374" t="s">
        <v>7</v>
      </c>
      <c r="I374" t="str">
        <f>VLOOKUP(shipments[[#This Row],[SPID]],CHOOSE({1,2},people[[#All],[SPID]],people[[#All],[Sales_person]]),2,0)</f>
        <v>Barr Faughny</v>
      </c>
      <c r="J374">
        <f>YEAR(shipments[[#This Row],[Shipdate]])</f>
        <v>2023</v>
      </c>
      <c r="K374" s="22"/>
      <c r="L374" s="22">
        <f>VLOOKUP(shipments[[#This Row],[PID]],CHOOSE({1,2},products[PID],products[Cost_per_box]),2,0)</f>
        <v>10.51</v>
      </c>
      <c r="M374" s="22">
        <f>shipments[[#This Row],[Boxes]]*shipments[[#This Row],[cost_per_box]]</f>
        <v>147.13999999999999</v>
      </c>
      <c r="N374" s="22">
        <f>shipments[[#This Row],[Amount]]-shipments[[#This Row],[total cost]]</f>
        <v>-7.6399999999999864</v>
      </c>
    </row>
    <row r="375" spans="1:14" x14ac:dyDescent="0.35">
      <c r="A375" t="s">
        <v>409</v>
      </c>
      <c r="B375" t="s">
        <v>8039</v>
      </c>
      <c r="C375" t="s">
        <v>8023</v>
      </c>
      <c r="D375" t="s">
        <v>8033</v>
      </c>
      <c r="E375" s="1">
        <v>45100</v>
      </c>
      <c r="F375">
        <v>12417.75</v>
      </c>
      <c r="G375">
        <v>1380</v>
      </c>
      <c r="H375" t="s">
        <v>7</v>
      </c>
      <c r="I375" t="str">
        <f>VLOOKUP(shipments[[#This Row],[SPID]],CHOOSE({1,2},people[[#All],[SPID]],people[[#All],[Sales_person]]),2,0)</f>
        <v>Barr Faughny</v>
      </c>
      <c r="J375">
        <f>YEAR(shipments[[#This Row],[Shipdate]])</f>
        <v>2023</v>
      </c>
      <c r="K375" s="22"/>
      <c r="L375" s="22">
        <f>VLOOKUP(shipments[[#This Row],[PID]],CHOOSE({1,2},products[PID],products[Cost_per_box]),2,0)</f>
        <v>10.51</v>
      </c>
      <c r="M375" s="22">
        <f>shipments[[#This Row],[Boxes]]*shipments[[#This Row],[cost_per_box]]</f>
        <v>14503.8</v>
      </c>
      <c r="N375" s="22">
        <f>shipments[[#This Row],[Amount]]-shipments[[#This Row],[total cost]]</f>
        <v>-2086.0499999999993</v>
      </c>
    </row>
    <row r="376" spans="1:14" x14ac:dyDescent="0.35">
      <c r="A376" t="s">
        <v>410</v>
      </c>
      <c r="B376" t="s">
        <v>8039</v>
      </c>
      <c r="C376" t="s">
        <v>8024</v>
      </c>
      <c r="D376" t="s">
        <v>8036</v>
      </c>
      <c r="E376" s="1">
        <v>44984</v>
      </c>
      <c r="F376">
        <v>3825</v>
      </c>
      <c r="G376">
        <v>255</v>
      </c>
      <c r="H376" t="s">
        <v>7</v>
      </c>
      <c r="I376" t="str">
        <f>VLOOKUP(shipments[[#This Row],[SPID]],CHOOSE({1,2},people[[#All],[SPID]],people[[#All],[Sales_person]]),2,0)</f>
        <v>Barr Faughny</v>
      </c>
      <c r="J376">
        <f>YEAR(shipments[[#This Row],[Shipdate]])</f>
        <v>2023</v>
      </c>
      <c r="K376" s="22"/>
      <c r="L376" s="22">
        <f>VLOOKUP(shipments[[#This Row],[PID]],CHOOSE({1,2},products[PID],products[Cost_per_box]),2,0)</f>
        <v>6.43</v>
      </c>
      <c r="M376" s="22">
        <f>shipments[[#This Row],[Boxes]]*shipments[[#This Row],[cost_per_box]]</f>
        <v>1639.6499999999999</v>
      </c>
      <c r="N376" s="22">
        <f>shipments[[#This Row],[Amount]]-shipments[[#This Row],[total cost]]</f>
        <v>2185.3500000000004</v>
      </c>
    </row>
    <row r="377" spans="1:14" x14ac:dyDescent="0.35">
      <c r="A377" t="s">
        <v>411</v>
      </c>
      <c r="B377" t="s">
        <v>8039</v>
      </c>
      <c r="C377" t="s">
        <v>8024</v>
      </c>
      <c r="D377" t="s">
        <v>8033</v>
      </c>
      <c r="E377" s="1">
        <v>44960</v>
      </c>
      <c r="F377">
        <v>9441</v>
      </c>
      <c r="G377">
        <v>591</v>
      </c>
      <c r="H377" t="s">
        <v>7</v>
      </c>
      <c r="I377" t="str">
        <f>VLOOKUP(shipments[[#This Row],[SPID]],CHOOSE({1,2},people[[#All],[SPID]],people[[#All],[Sales_person]]),2,0)</f>
        <v>Barr Faughny</v>
      </c>
      <c r="J377">
        <f>YEAR(shipments[[#This Row],[Shipdate]])</f>
        <v>2023</v>
      </c>
      <c r="K377" s="22"/>
      <c r="L377" s="22">
        <f>VLOOKUP(shipments[[#This Row],[PID]],CHOOSE({1,2},products[PID],products[Cost_per_box]),2,0)</f>
        <v>6.43</v>
      </c>
      <c r="M377" s="22">
        <f>shipments[[#This Row],[Boxes]]*shipments[[#This Row],[cost_per_box]]</f>
        <v>3800.1299999999997</v>
      </c>
      <c r="N377" s="22">
        <f>shipments[[#This Row],[Amount]]-shipments[[#This Row],[total cost]]</f>
        <v>5640.8700000000008</v>
      </c>
    </row>
    <row r="378" spans="1:14" x14ac:dyDescent="0.35">
      <c r="A378" t="s">
        <v>412</v>
      </c>
      <c r="B378" t="s">
        <v>8039</v>
      </c>
      <c r="C378" t="s">
        <v>8024</v>
      </c>
      <c r="D378" t="s">
        <v>8033</v>
      </c>
      <c r="E378" s="1">
        <v>45470</v>
      </c>
      <c r="F378">
        <v>3258</v>
      </c>
      <c r="G378">
        <v>233</v>
      </c>
      <c r="H378" t="s">
        <v>7</v>
      </c>
      <c r="I378" t="str">
        <f>VLOOKUP(shipments[[#This Row],[SPID]],CHOOSE({1,2},people[[#All],[SPID]],people[[#All],[Sales_person]]),2,0)</f>
        <v>Barr Faughny</v>
      </c>
      <c r="J378">
        <f>YEAR(shipments[[#This Row],[Shipdate]])</f>
        <v>2024</v>
      </c>
      <c r="K378" s="22"/>
      <c r="L378" s="22">
        <f>VLOOKUP(shipments[[#This Row],[PID]],CHOOSE({1,2},products[PID],products[Cost_per_box]),2,0)</f>
        <v>6.43</v>
      </c>
      <c r="M378" s="22">
        <f>shipments[[#This Row],[Boxes]]*shipments[[#This Row],[cost_per_box]]</f>
        <v>1498.1899999999998</v>
      </c>
      <c r="N378" s="22">
        <f>shipments[[#This Row],[Amount]]-shipments[[#This Row],[total cost]]</f>
        <v>1759.8100000000002</v>
      </c>
    </row>
    <row r="379" spans="1:14" x14ac:dyDescent="0.35">
      <c r="A379" t="s">
        <v>413</v>
      </c>
      <c r="B379" t="s">
        <v>8039</v>
      </c>
      <c r="C379" t="s">
        <v>8025</v>
      </c>
      <c r="D379" t="s">
        <v>8037</v>
      </c>
      <c r="E379" s="1">
        <v>45517</v>
      </c>
      <c r="F379">
        <v>12168</v>
      </c>
      <c r="G379">
        <v>609</v>
      </c>
      <c r="H379" t="s">
        <v>18</v>
      </c>
      <c r="I379" t="str">
        <f>VLOOKUP(shipments[[#This Row],[SPID]],CHOOSE({1,2},people[[#All],[SPID]],people[[#All],[Sales_person]]),2,0)</f>
        <v>Barr Faughny</v>
      </c>
      <c r="J379">
        <f>YEAR(shipments[[#This Row],[Shipdate]])</f>
        <v>2024</v>
      </c>
      <c r="K379" s="22"/>
      <c r="L379" s="22">
        <f>VLOOKUP(shipments[[#This Row],[PID]],CHOOSE({1,2},products[PID],products[Cost_per_box]),2,0)</f>
        <v>12.41</v>
      </c>
      <c r="M379" s="22">
        <f>shipments[[#This Row],[Boxes]]*shipments[[#This Row],[cost_per_box]]</f>
        <v>7557.6900000000005</v>
      </c>
      <c r="N379" s="22">
        <f>shipments[[#This Row],[Amount]]-shipments[[#This Row],[total cost]]</f>
        <v>4610.3099999999995</v>
      </c>
    </row>
    <row r="380" spans="1:14" x14ac:dyDescent="0.35">
      <c r="A380" t="s">
        <v>414</v>
      </c>
      <c r="B380" t="s">
        <v>8039</v>
      </c>
      <c r="C380" t="s">
        <v>8026</v>
      </c>
      <c r="D380" t="s">
        <v>8034</v>
      </c>
      <c r="E380" s="1">
        <v>45440</v>
      </c>
      <c r="F380">
        <v>9990</v>
      </c>
      <c r="G380">
        <v>588</v>
      </c>
      <c r="H380" t="s">
        <v>40</v>
      </c>
      <c r="I380" t="str">
        <f>VLOOKUP(shipments[[#This Row],[SPID]],CHOOSE({1,2},people[[#All],[SPID]],people[[#All],[Sales_person]]),2,0)</f>
        <v>Barr Faughny</v>
      </c>
      <c r="J380">
        <f>YEAR(shipments[[#This Row],[Shipdate]])</f>
        <v>2024</v>
      </c>
      <c r="K380" s="22"/>
      <c r="L380" s="22">
        <f>VLOOKUP(shipments[[#This Row],[PID]],CHOOSE({1,2},products[PID],products[Cost_per_box]),2,0)</f>
        <v>9.57</v>
      </c>
      <c r="M380" s="22">
        <f>shipments[[#This Row],[Boxes]]*shipments[[#This Row],[cost_per_box]]</f>
        <v>5627.16</v>
      </c>
      <c r="N380" s="22">
        <f>shipments[[#This Row],[Amount]]-shipments[[#This Row],[total cost]]</f>
        <v>4362.84</v>
      </c>
    </row>
    <row r="381" spans="1:14" x14ac:dyDescent="0.35">
      <c r="A381" t="s">
        <v>415</v>
      </c>
      <c r="B381" t="s">
        <v>8039</v>
      </c>
      <c r="C381" t="s">
        <v>8026</v>
      </c>
      <c r="D381" t="s">
        <v>8033</v>
      </c>
      <c r="E381" s="1">
        <v>45180</v>
      </c>
      <c r="F381">
        <v>11819.25</v>
      </c>
      <c r="G381">
        <v>657</v>
      </c>
      <c r="H381" t="s">
        <v>7</v>
      </c>
      <c r="I381" t="str">
        <f>VLOOKUP(shipments[[#This Row],[SPID]],CHOOSE({1,2},people[[#All],[SPID]],people[[#All],[Sales_person]]),2,0)</f>
        <v>Barr Faughny</v>
      </c>
      <c r="J381">
        <f>YEAR(shipments[[#This Row],[Shipdate]])</f>
        <v>2023</v>
      </c>
      <c r="K381" s="22"/>
      <c r="L381" s="22">
        <f>VLOOKUP(shipments[[#This Row],[PID]],CHOOSE({1,2},products[PID],products[Cost_per_box]),2,0)</f>
        <v>9.57</v>
      </c>
      <c r="M381" s="22">
        <f>shipments[[#This Row],[Boxes]]*shipments[[#This Row],[cost_per_box]]</f>
        <v>6287.49</v>
      </c>
      <c r="N381" s="22">
        <f>shipments[[#This Row],[Amount]]-shipments[[#This Row],[total cost]]</f>
        <v>5531.76</v>
      </c>
    </row>
    <row r="382" spans="1:14" x14ac:dyDescent="0.35">
      <c r="A382" t="s">
        <v>416</v>
      </c>
      <c r="B382" t="s">
        <v>8039</v>
      </c>
      <c r="C382" t="s">
        <v>8026</v>
      </c>
      <c r="D382" t="s">
        <v>8034</v>
      </c>
      <c r="E382" s="1">
        <v>45142</v>
      </c>
      <c r="F382">
        <v>16321.5</v>
      </c>
      <c r="G382">
        <v>907</v>
      </c>
      <c r="H382" t="s">
        <v>7</v>
      </c>
      <c r="I382" t="str">
        <f>VLOOKUP(shipments[[#This Row],[SPID]],CHOOSE({1,2},people[[#All],[SPID]],people[[#All],[Sales_person]]),2,0)</f>
        <v>Barr Faughny</v>
      </c>
      <c r="J382">
        <f>YEAR(shipments[[#This Row],[Shipdate]])</f>
        <v>2023</v>
      </c>
      <c r="K382" s="22"/>
      <c r="L382" s="22">
        <f>VLOOKUP(shipments[[#This Row],[PID]],CHOOSE({1,2},products[PID],products[Cost_per_box]),2,0)</f>
        <v>9.57</v>
      </c>
      <c r="M382" s="22">
        <f>shipments[[#This Row],[Boxes]]*shipments[[#This Row],[cost_per_box]]</f>
        <v>8679.99</v>
      </c>
      <c r="N382" s="22">
        <f>shipments[[#This Row],[Amount]]-shipments[[#This Row],[total cost]]</f>
        <v>7641.51</v>
      </c>
    </row>
    <row r="383" spans="1:14" x14ac:dyDescent="0.35">
      <c r="A383" t="s">
        <v>417</v>
      </c>
      <c r="B383" t="s">
        <v>8039</v>
      </c>
      <c r="C383" t="s">
        <v>8027</v>
      </c>
      <c r="D383" t="s">
        <v>8036</v>
      </c>
      <c r="E383" s="1">
        <v>45411</v>
      </c>
      <c r="F383">
        <v>3341.25</v>
      </c>
      <c r="G383">
        <v>304</v>
      </c>
      <c r="H383" t="s">
        <v>7</v>
      </c>
      <c r="I383" t="str">
        <f>VLOOKUP(shipments[[#This Row],[SPID]],CHOOSE({1,2},people[[#All],[SPID]],people[[#All],[Sales_person]]),2,0)</f>
        <v>Barr Faughny</v>
      </c>
      <c r="J383">
        <f>YEAR(shipments[[#This Row],[Shipdate]])</f>
        <v>2024</v>
      </c>
      <c r="K383" s="22"/>
      <c r="L383" s="22">
        <f>VLOOKUP(shipments[[#This Row],[PID]],CHOOSE({1,2},products[PID],products[Cost_per_box]),2,0)</f>
        <v>8.43</v>
      </c>
      <c r="M383" s="22">
        <f>shipments[[#This Row],[Boxes]]*shipments[[#This Row],[cost_per_box]]</f>
        <v>2562.7199999999998</v>
      </c>
      <c r="N383" s="22">
        <f>shipments[[#This Row],[Amount]]-shipments[[#This Row],[total cost]]</f>
        <v>778.5300000000002</v>
      </c>
    </row>
    <row r="384" spans="1:14" x14ac:dyDescent="0.35">
      <c r="A384" t="s">
        <v>418</v>
      </c>
      <c r="B384" t="s">
        <v>8039</v>
      </c>
      <c r="C384" t="s">
        <v>8027</v>
      </c>
      <c r="D384" t="s">
        <v>8034</v>
      </c>
      <c r="E384" s="1">
        <v>45349</v>
      </c>
      <c r="F384">
        <v>4205.25</v>
      </c>
      <c r="G384">
        <v>383</v>
      </c>
      <c r="H384" t="s">
        <v>7</v>
      </c>
      <c r="I384" t="str">
        <f>VLOOKUP(shipments[[#This Row],[SPID]],CHOOSE({1,2},people[[#All],[SPID]],people[[#All],[Sales_person]]),2,0)</f>
        <v>Barr Faughny</v>
      </c>
      <c r="J384">
        <f>YEAR(shipments[[#This Row],[Shipdate]])</f>
        <v>2024</v>
      </c>
      <c r="K384" s="22"/>
      <c r="L384" s="22">
        <f>VLOOKUP(shipments[[#This Row],[PID]],CHOOSE({1,2},products[PID],products[Cost_per_box]),2,0)</f>
        <v>8.43</v>
      </c>
      <c r="M384" s="22">
        <f>shipments[[#This Row],[Boxes]]*shipments[[#This Row],[cost_per_box]]</f>
        <v>3228.69</v>
      </c>
      <c r="N384" s="22">
        <f>shipments[[#This Row],[Amount]]-shipments[[#This Row],[total cost]]</f>
        <v>976.56</v>
      </c>
    </row>
    <row r="385" spans="1:14" x14ac:dyDescent="0.35">
      <c r="A385" t="s">
        <v>419</v>
      </c>
      <c r="B385" t="s">
        <v>8039</v>
      </c>
      <c r="C385" t="s">
        <v>8028</v>
      </c>
      <c r="D385" t="s">
        <v>8035</v>
      </c>
      <c r="E385" s="1">
        <v>45449</v>
      </c>
      <c r="F385">
        <v>20247.75</v>
      </c>
      <c r="G385">
        <v>1841</v>
      </c>
      <c r="H385" t="s">
        <v>7</v>
      </c>
      <c r="I385" t="str">
        <f>VLOOKUP(shipments[[#This Row],[SPID]],CHOOSE({1,2},people[[#All],[SPID]],people[[#All],[Sales_person]]),2,0)</f>
        <v>Barr Faughny</v>
      </c>
      <c r="J385">
        <f>YEAR(shipments[[#This Row],[Shipdate]])</f>
        <v>2024</v>
      </c>
      <c r="K385" s="22"/>
      <c r="L385" s="22">
        <f>VLOOKUP(shipments[[#This Row],[PID]],CHOOSE({1,2},products[PID],products[Cost_per_box]),2,0)</f>
        <v>6.8</v>
      </c>
      <c r="M385" s="22">
        <f>shipments[[#This Row],[Boxes]]*shipments[[#This Row],[cost_per_box]]</f>
        <v>12518.8</v>
      </c>
      <c r="N385" s="22">
        <f>shipments[[#This Row],[Amount]]-shipments[[#This Row],[total cost]]</f>
        <v>7728.9500000000007</v>
      </c>
    </row>
    <row r="386" spans="1:14" x14ac:dyDescent="0.35">
      <c r="A386" t="s">
        <v>420</v>
      </c>
      <c r="B386" t="s">
        <v>8039</v>
      </c>
      <c r="C386" t="s">
        <v>8028</v>
      </c>
      <c r="D386" t="s">
        <v>8033</v>
      </c>
      <c r="E386" s="1">
        <v>45209</v>
      </c>
      <c r="F386">
        <v>8923.5</v>
      </c>
      <c r="G386">
        <v>992</v>
      </c>
      <c r="H386" t="s">
        <v>7</v>
      </c>
      <c r="I386" t="str">
        <f>VLOOKUP(shipments[[#This Row],[SPID]],CHOOSE({1,2},people[[#All],[SPID]],people[[#All],[Sales_person]]),2,0)</f>
        <v>Barr Faughny</v>
      </c>
      <c r="J386">
        <f>YEAR(shipments[[#This Row],[Shipdate]])</f>
        <v>2023</v>
      </c>
      <c r="K386" s="22"/>
      <c r="L386" s="22">
        <f>VLOOKUP(shipments[[#This Row],[PID]],CHOOSE({1,2},products[PID],products[Cost_per_box]),2,0)</f>
        <v>6.8</v>
      </c>
      <c r="M386" s="22">
        <f>shipments[[#This Row],[Boxes]]*shipments[[#This Row],[cost_per_box]]</f>
        <v>6745.5999999999995</v>
      </c>
      <c r="N386" s="22">
        <f>shipments[[#This Row],[Amount]]-shipments[[#This Row],[total cost]]</f>
        <v>2177.9000000000005</v>
      </c>
    </row>
    <row r="387" spans="1:14" x14ac:dyDescent="0.35">
      <c r="A387" t="s">
        <v>421</v>
      </c>
      <c r="B387" t="s">
        <v>8039</v>
      </c>
      <c r="C387" t="s">
        <v>8028</v>
      </c>
      <c r="D387" t="s">
        <v>8034</v>
      </c>
      <c r="E387" s="1">
        <v>45236</v>
      </c>
      <c r="F387">
        <v>4041</v>
      </c>
      <c r="G387">
        <v>506</v>
      </c>
      <c r="H387" t="s">
        <v>7</v>
      </c>
      <c r="I387" t="str">
        <f>VLOOKUP(shipments[[#This Row],[SPID]],CHOOSE({1,2},people[[#All],[SPID]],people[[#All],[Sales_person]]),2,0)</f>
        <v>Barr Faughny</v>
      </c>
      <c r="J387">
        <f>YEAR(shipments[[#This Row],[Shipdate]])</f>
        <v>2023</v>
      </c>
      <c r="K387" s="22"/>
      <c r="L387" s="22">
        <f>VLOOKUP(shipments[[#This Row],[PID]],CHOOSE({1,2},products[PID],products[Cost_per_box]),2,0)</f>
        <v>6.8</v>
      </c>
      <c r="M387" s="22">
        <f>shipments[[#This Row],[Boxes]]*shipments[[#This Row],[cost_per_box]]</f>
        <v>3440.7999999999997</v>
      </c>
      <c r="N387" s="22">
        <f>shipments[[#This Row],[Amount]]-shipments[[#This Row],[total cost]]</f>
        <v>600.20000000000027</v>
      </c>
    </row>
    <row r="388" spans="1:14" x14ac:dyDescent="0.35">
      <c r="A388" t="s">
        <v>422</v>
      </c>
      <c r="B388" t="s">
        <v>8039</v>
      </c>
      <c r="C388" t="s">
        <v>8028</v>
      </c>
      <c r="D388" t="s">
        <v>8038</v>
      </c>
      <c r="E388" s="1">
        <v>45540</v>
      </c>
      <c r="F388">
        <v>1262.25</v>
      </c>
      <c r="G388">
        <v>158</v>
      </c>
      <c r="H388" t="s">
        <v>26</v>
      </c>
      <c r="I388" t="str">
        <f>VLOOKUP(shipments[[#This Row],[SPID]],CHOOSE({1,2},people[[#All],[SPID]],people[[#All],[Sales_person]]),2,0)</f>
        <v>Barr Faughny</v>
      </c>
      <c r="J388">
        <f>YEAR(shipments[[#This Row],[Shipdate]])</f>
        <v>2024</v>
      </c>
      <c r="K388" s="22"/>
      <c r="L388" s="22">
        <f>VLOOKUP(shipments[[#This Row],[PID]],CHOOSE({1,2},products[PID],products[Cost_per_box]),2,0)</f>
        <v>6.8</v>
      </c>
      <c r="M388" s="22">
        <f>shipments[[#This Row],[Boxes]]*shipments[[#This Row],[cost_per_box]]</f>
        <v>1074.3999999999999</v>
      </c>
      <c r="N388" s="22">
        <f>shipments[[#This Row],[Amount]]-shipments[[#This Row],[total cost]]</f>
        <v>187.85000000000014</v>
      </c>
    </row>
    <row r="389" spans="1:14" x14ac:dyDescent="0.35">
      <c r="A389" t="s">
        <v>423</v>
      </c>
      <c r="B389" t="s">
        <v>8039</v>
      </c>
      <c r="C389" t="s">
        <v>8029</v>
      </c>
      <c r="D389" t="s">
        <v>8033</v>
      </c>
      <c r="E389" s="1">
        <v>45100</v>
      </c>
      <c r="F389">
        <v>11268</v>
      </c>
      <c r="G389">
        <v>451</v>
      </c>
      <c r="H389" t="s">
        <v>7</v>
      </c>
      <c r="I389" t="str">
        <f>VLOOKUP(shipments[[#This Row],[SPID]],CHOOSE({1,2},people[[#All],[SPID]],people[[#All],[Sales_person]]),2,0)</f>
        <v>Barr Faughny</v>
      </c>
      <c r="J389">
        <f>YEAR(shipments[[#This Row],[Shipdate]])</f>
        <v>2023</v>
      </c>
      <c r="K389" s="22"/>
      <c r="L389" s="22">
        <f>VLOOKUP(shipments[[#This Row],[PID]],CHOOSE({1,2},products[PID],products[Cost_per_box]),2,0)</f>
        <v>5.04</v>
      </c>
      <c r="M389" s="22">
        <f>shipments[[#This Row],[Boxes]]*shipments[[#This Row],[cost_per_box]]</f>
        <v>2273.04</v>
      </c>
      <c r="N389" s="22">
        <f>shipments[[#This Row],[Amount]]-shipments[[#This Row],[total cost]]</f>
        <v>8994.9599999999991</v>
      </c>
    </row>
    <row r="390" spans="1:14" x14ac:dyDescent="0.35">
      <c r="A390" t="s">
        <v>424</v>
      </c>
      <c r="B390" t="s">
        <v>8039</v>
      </c>
      <c r="C390" t="s">
        <v>8029</v>
      </c>
      <c r="D390" t="s">
        <v>8034</v>
      </c>
      <c r="E390" s="1">
        <v>44946</v>
      </c>
      <c r="F390">
        <v>5476.5</v>
      </c>
      <c r="G390">
        <v>211</v>
      </c>
      <c r="H390" t="s">
        <v>7</v>
      </c>
      <c r="I390" t="str">
        <f>VLOOKUP(shipments[[#This Row],[SPID]],CHOOSE({1,2},people[[#All],[SPID]],people[[#All],[Sales_person]]),2,0)</f>
        <v>Barr Faughny</v>
      </c>
      <c r="J390">
        <f>YEAR(shipments[[#This Row],[Shipdate]])</f>
        <v>2023</v>
      </c>
      <c r="K390" s="22"/>
      <c r="L390" s="22">
        <f>VLOOKUP(shipments[[#This Row],[PID]],CHOOSE({1,2},products[PID],products[Cost_per_box]),2,0)</f>
        <v>5.04</v>
      </c>
      <c r="M390" s="22">
        <f>shipments[[#This Row],[Boxes]]*shipments[[#This Row],[cost_per_box]]</f>
        <v>1063.44</v>
      </c>
      <c r="N390" s="22">
        <f>shipments[[#This Row],[Amount]]-shipments[[#This Row],[total cost]]</f>
        <v>4413.0599999999995</v>
      </c>
    </row>
    <row r="391" spans="1:14" x14ac:dyDescent="0.35">
      <c r="A391" t="s">
        <v>425</v>
      </c>
      <c r="B391" t="s">
        <v>8039</v>
      </c>
      <c r="C391" t="s">
        <v>8029</v>
      </c>
      <c r="D391" t="s">
        <v>8034</v>
      </c>
      <c r="E391" s="1">
        <v>45181</v>
      </c>
      <c r="F391">
        <v>10674</v>
      </c>
      <c r="G391">
        <v>396</v>
      </c>
      <c r="H391" t="s">
        <v>7</v>
      </c>
      <c r="I391" t="str">
        <f>VLOOKUP(shipments[[#This Row],[SPID]],CHOOSE({1,2},people[[#All],[SPID]],people[[#All],[Sales_person]]),2,0)</f>
        <v>Barr Faughny</v>
      </c>
      <c r="J391">
        <f>YEAR(shipments[[#This Row],[Shipdate]])</f>
        <v>2023</v>
      </c>
      <c r="K391" s="22"/>
      <c r="L391" s="22">
        <f>VLOOKUP(shipments[[#This Row],[PID]],CHOOSE({1,2},products[PID],products[Cost_per_box]),2,0)</f>
        <v>5.04</v>
      </c>
      <c r="M391" s="22">
        <f>shipments[[#This Row],[Boxes]]*shipments[[#This Row],[cost_per_box]]</f>
        <v>1995.84</v>
      </c>
      <c r="N391" s="22">
        <f>shipments[[#This Row],[Amount]]-shipments[[#This Row],[total cost]]</f>
        <v>8678.16</v>
      </c>
    </row>
    <row r="392" spans="1:14" x14ac:dyDescent="0.35">
      <c r="A392" t="s">
        <v>426</v>
      </c>
      <c r="B392" t="s">
        <v>8039</v>
      </c>
      <c r="C392" t="s">
        <v>8029</v>
      </c>
      <c r="D392" t="s">
        <v>8037</v>
      </c>
      <c r="E392" s="1">
        <v>45224</v>
      </c>
      <c r="F392">
        <v>10275.75</v>
      </c>
      <c r="G392">
        <v>381</v>
      </c>
      <c r="H392" t="s">
        <v>7</v>
      </c>
      <c r="I392" t="str">
        <f>VLOOKUP(shipments[[#This Row],[SPID]],CHOOSE({1,2},people[[#All],[SPID]],people[[#All],[Sales_person]]),2,0)</f>
        <v>Barr Faughny</v>
      </c>
      <c r="J392">
        <f>YEAR(shipments[[#This Row],[Shipdate]])</f>
        <v>2023</v>
      </c>
      <c r="K392" s="22"/>
      <c r="L392" s="22">
        <f>VLOOKUP(shipments[[#This Row],[PID]],CHOOSE({1,2},products[PID],products[Cost_per_box]),2,0)</f>
        <v>5.04</v>
      </c>
      <c r="M392" s="22">
        <f>shipments[[#This Row],[Boxes]]*shipments[[#This Row],[cost_per_box]]</f>
        <v>1920.24</v>
      </c>
      <c r="N392" s="22">
        <f>shipments[[#This Row],[Amount]]-shipments[[#This Row],[total cost]]</f>
        <v>8355.51</v>
      </c>
    </row>
    <row r="393" spans="1:14" x14ac:dyDescent="0.35">
      <c r="A393" t="s">
        <v>427</v>
      </c>
      <c r="B393" t="s">
        <v>8039</v>
      </c>
      <c r="C393" t="s">
        <v>8030</v>
      </c>
      <c r="D393" t="s">
        <v>8033</v>
      </c>
      <c r="E393" s="1">
        <v>44938</v>
      </c>
      <c r="F393">
        <v>605.25</v>
      </c>
      <c r="G393">
        <v>51</v>
      </c>
      <c r="H393" t="s">
        <v>7</v>
      </c>
      <c r="I393" t="str">
        <f>VLOOKUP(shipments[[#This Row],[SPID]],CHOOSE({1,2},people[[#All],[SPID]],people[[#All],[Sales_person]]),2,0)</f>
        <v>Barr Faughny</v>
      </c>
      <c r="J393">
        <f>YEAR(shipments[[#This Row],[Shipdate]])</f>
        <v>2023</v>
      </c>
      <c r="K393" s="22"/>
      <c r="L393" s="22">
        <f>VLOOKUP(shipments[[#This Row],[PID]],CHOOSE({1,2},products[PID],products[Cost_per_box]),2,0)</f>
        <v>2.76</v>
      </c>
      <c r="M393" s="22">
        <f>shipments[[#This Row],[Boxes]]*shipments[[#This Row],[cost_per_box]]</f>
        <v>140.76</v>
      </c>
      <c r="N393" s="22">
        <f>shipments[[#This Row],[Amount]]-shipments[[#This Row],[total cost]]</f>
        <v>464.49</v>
      </c>
    </row>
    <row r="394" spans="1:14" x14ac:dyDescent="0.35">
      <c r="A394" t="s">
        <v>428</v>
      </c>
      <c r="B394" t="s">
        <v>8039</v>
      </c>
      <c r="C394" t="s">
        <v>8030</v>
      </c>
      <c r="D394" t="s">
        <v>8033</v>
      </c>
      <c r="E394" s="1">
        <v>45237</v>
      </c>
      <c r="F394">
        <v>10262.25</v>
      </c>
      <c r="G394">
        <v>933</v>
      </c>
      <c r="H394" t="s">
        <v>7</v>
      </c>
      <c r="I394" t="str">
        <f>VLOOKUP(shipments[[#This Row],[SPID]],CHOOSE({1,2},people[[#All],[SPID]],people[[#All],[Sales_person]]),2,0)</f>
        <v>Barr Faughny</v>
      </c>
      <c r="J394">
        <f>YEAR(shipments[[#This Row],[Shipdate]])</f>
        <v>2023</v>
      </c>
      <c r="K394" s="22"/>
      <c r="L394" s="22">
        <f>VLOOKUP(shipments[[#This Row],[PID]],CHOOSE({1,2},products[PID],products[Cost_per_box]),2,0)</f>
        <v>2.76</v>
      </c>
      <c r="M394" s="22">
        <f>shipments[[#This Row],[Boxes]]*shipments[[#This Row],[cost_per_box]]</f>
        <v>2575.08</v>
      </c>
      <c r="N394" s="22">
        <f>shipments[[#This Row],[Amount]]-shipments[[#This Row],[total cost]]</f>
        <v>7687.17</v>
      </c>
    </row>
    <row r="395" spans="1:14" x14ac:dyDescent="0.35">
      <c r="A395" t="s">
        <v>429</v>
      </c>
      <c r="B395" t="s">
        <v>8039</v>
      </c>
      <c r="C395" t="s">
        <v>8030</v>
      </c>
      <c r="D395" t="s">
        <v>8033</v>
      </c>
      <c r="E395" s="1">
        <v>45336</v>
      </c>
      <c r="F395">
        <v>5580</v>
      </c>
      <c r="G395">
        <v>465</v>
      </c>
      <c r="H395" t="s">
        <v>7</v>
      </c>
      <c r="I395" t="str">
        <f>VLOOKUP(shipments[[#This Row],[SPID]],CHOOSE({1,2},people[[#All],[SPID]],people[[#All],[Sales_person]]),2,0)</f>
        <v>Barr Faughny</v>
      </c>
      <c r="J395">
        <f>YEAR(shipments[[#This Row],[Shipdate]])</f>
        <v>2024</v>
      </c>
      <c r="K395" s="22"/>
      <c r="L395" s="22">
        <f>VLOOKUP(shipments[[#This Row],[PID]],CHOOSE({1,2},products[PID],products[Cost_per_box]),2,0)</f>
        <v>2.76</v>
      </c>
      <c r="M395" s="22">
        <f>shipments[[#This Row],[Boxes]]*shipments[[#This Row],[cost_per_box]]</f>
        <v>1283.3999999999999</v>
      </c>
      <c r="N395" s="22">
        <f>shipments[[#This Row],[Amount]]-shipments[[#This Row],[total cost]]</f>
        <v>4296.6000000000004</v>
      </c>
    </row>
    <row r="396" spans="1:14" x14ac:dyDescent="0.35">
      <c r="A396" t="s">
        <v>430</v>
      </c>
      <c r="B396" t="s">
        <v>8039</v>
      </c>
      <c r="C396" t="s">
        <v>8030</v>
      </c>
      <c r="D396" t="s">
        <v>8037</v>
      </c>
      <c r="E396" s="1">
        <v>45237</v>
      </c>
      <c r="F396">
        <v>14071.5</v>
      </c>
      <c r="G396">
        <v>1564</v>
      </c>
      <c r="H396" t="s">
        <v>7</v>
      </c>
      <c r="I396" t="str">
        <f>VLOOKUP(shipments[[#This Row],[SPID]],CHOOSE({1,2},people[[#All],[SPID]],people[[#All],[Sales_person]]),2,0)</f>
        <v>Barr Faughny</v>
      </c>
      <c r="J396">
        <f>YEAR(shipments[[#This Row],[Shipdate]])</f>
        <v>2023</v>
      </c>
      <c r="K396" s="22"/>
      <c r="L396" s="22">
        <f>VLOOKUP(shipments[[#This Row],[PID]],CHOOSE({1,2},products[PID],products[Cost_per_box]),2,0)</f>
        <v>2.76</v>
      </c>
      <c r="M396" s="22">
        <f>shipments[[#This Row],[Boxes]]*shipments[[#This Row],[cost_per_box]]</f>
        <v>4316.6399999999994</v>
      </c>
      <c r="N396" s="22">
        <f>shipments[[#This Row],[Amount]]-shipments[[#This Row],[total cost]]</f>
        <v>9754.86</v>
      </c>
    </row>
    <row r="397" spans="1:14" x14ac:dyDescent="0.35">
      <c r="A397" t="s">
        <v>431</v>
      </c>
      <c r="B397" t="s">
        <v>8039</v>
      </c>
      <c r="C397" t="s">
        <v>8030</v>
      </c>
      <c r="D397" t="s">
        <v>8033</v>
      </c>
      <c r="E397" s="1">
        <v>45350</v>
      </c>
      <c r="F397">
        <v>6862.5</v>
      </c>
      <c r="G397">
        <v>858</v>
      </c>
      <c r="H397" t="s">
        <v>7</v>
      </c>
      <c r="I397" t="str">
        <f>VLOOKUP(shipments[[#This Row],[SPID]],CHOOSE({1,2},people[[#All],[SPID]],people[[#All],[Sales_person]]),2,0)</f>
        <v>Barr Faughny</v>
      </c>
      <c r="J397">
        <f>YEAR(shipments[[#This Row],[Shipdate]])</f>
        <v>2024</v>
      </c>
      <c r="K397" s="22"/>
      <c r="L397" s="22">
        <f>VLOOKUP(shipments[[#This Row],[PID]],CHOOSE({1,2},products[PID],products[Cost_per_box]),2,0)</f>
        <v>2.76</v>
      </c>
      <c r="M397" s="22">
        <f>shipments[[#This Row],[Boxes]]*shipments[[#This Row],[cost_per_box]]</f>
        <v>2368.08</v>
      </c>
      <c r="N397" s="22">
        <f>shipments[[#This Row],[Amount]]-shipments[[#This Row],[total cost]]</f>
        <v>4494.42</v>
      </c>
    </row>
    <row r="398" spans="1:14" x14ac:dyDescent="0.35">
      <c r="A398" t="s">
        <v>432</v>
      </c>
      <c r="B398" t="s">
        <v>8039</v>
      </c>
      <c r="C398" t="s">
        <v>8031</v>
      </c>
      <c r="D398" t="s">
        <v>8037</v>
      </c>
      <c r="E398" s="1">
        <v>45230</v>
      </c>
      <c r="F398">
        <v>666</v>
      </c>
      <c r="G398">
        <v>96</v>
      </c>
      <c r="H398" t="s">
        <v>7</v>
      </c>
      <c r="I398" t="str">
        <f>VLOOKUP(shipments[[#This Row],[SPID]],CHOOSE({1,2},people[[#All],[SPID]],people[[#All],[Sales_person]]),2,0)</f>
        <v>Barr Faughny</v>
      </c>
      <c r="J398">
        <f>YEAR(shipments[[#This Row],[Shipdate]])</f>
        <v>2023</v>
      </c>
      <c r="K398" s="22"/>
      <c r="L398" s="22">
        <f>VLOOKUP(shipments[[#This Row],[PID]],CHOOSE({1,2},products[PID],products[Cost_per_box]),2,0)</f>
        <v>3.32</v>
      </c>
      <c r="M398" s="22">
        <f>shipments[[#This Row],[Boxes]]*shipments[[#This Row],[cost_per_box]]</f>
        <v>318.71999999999997</v>
      </c>
      <c r="N398" s="22">
        <f>shipments[[#This Row],[Amount]]-shipments[[#This Row],[total cost]]</f>
        <v>347.28000000000003</v>
      </c>
    </row>
    <row r="399" spans="1:14" x14ac:dyDescent="0.35">
      <c r="A399" t="s">
        <v>433</v>
      </c>
      <c r="B399" t="s">
        <v>8039</v>
      </c>
      <c r="C399" t="s">
        <v>8031</v>
      </c>
      <c r="D399" t="s">
        <v>8038</v>
      </c>
      <c r="E399" s="1">
        <v>45043</v>
      </c>
      <c r="F399">
        <v>7555.5</v>
      </c>
      <c r="G399">
        <v>945</v>
      </c>
      <c r="H399" t="s">
        <v>7</v>
      </c>
      <c r="I399" t="str">
        <f>VLOOKUP(shipments[[#This Row],[SPID]],CHOOSE({1,2},people[[#All],[SPID]],people[[#All],[Sales_person]]),2,0)</f>
        <v>Barr Faughny</v>
      </c>
      <c r="J399">
        <f>YEAR(shipments[[#This Row],[Shipdate]])</f>
        <v>2023</v>
      </c>
      <c r="K399" s="22"/>
      <c r="L399" s="22">
        <f>VLOOKUP(shipments[[#This Row],[PID]],CHOOSE({1,2},products[PID],products[Cost_per_box]),2,0)</f>
        <v>3.32</v>
      </c>
      <c r="M399" s="22">
        <f>shipments[[#This Row],[Boxes]]*shipments[[#This Row],[cost_per_box]]</f>
        <v>3137.3999999999996</v>
      </c>
      <c r="N399" s="22">
        <f>shipments[[#This Row],[Amount]]-shipments[[#This Row],[total cost]]</f>
        <v>4418.1000000000004</v>
      </c>
    </row>
    <row r="400" spans="1:14" x14ac:dyDescent="0.35">
      <c r="A400" t="s">
        <v>434</v>
      </c>
      <c r="B400" t="s">
        <v>8039</v>
      </c>
      <c r="C400" t="s">
        <v>8031</v>
      </c>
      <c r="D400" t="s">
        <v>8038</v>
      </c>
      <c r="E400" s="1">
        <v>45261</v>
      </c>
      <c r="F400">
        <v>830.25</v>
      </c>
      <c r="G400">
        <v>104</v>
      </c>
      <c r="H400" t="s">
        <v>7</v>
      </c>
      <c r="I400" t="str">
        <f>VLOOKUP(shipments[[#This Row],[SPID]],CHOOSE({1,2},people[[#All],[SPID]],people[[#All],[Sales_person]]),2,0)</f>
        <v>Barr Faughny</v>
      </c>
      <c r="J400">
        <f>YEAR(shipments[[#This Row],[Shipdate]])</f>
        <v>2023</v>
      </c>
      <c r="K400" s="22"/>
      <c r="L400" s="22">
        <f>VLOOKUP(shipments[[#This Row],[PID]],CHOOSE({1,2},products[PID],products[Cost_per_box]),2,0)</f>
        <v>3.32</v>
      </c>
      <c r="M400" s="22">
        <f>shipments[[#This Row],[Boxes]]*shipments[[#This Row],[cost_per_box]]</f>
        <v>345.28</v>
      </c>
      <c r="N400" s="22">
        <f>shipments[[#This Row],[Amount]]-shipments[[#This Row],[total cost]]</f>
        <v>484.97</v>
      </c>
    </row>
    <row r="401" spans="1:14" x14ac:dyDescent="0.35">
      <c r="A401" t="s">
        <v>435</v>
      </c>
      <c r="B401" t="s">
        <v>8039</v>
      </c>
      <c r="C401" t="s">
        <v>8032</v>
      </c>
      <c r="D401" t="s">
        <v>8035</v>
      </c>
      <c r="E401" s="1">
        <v>45478</v>
      </c>
      <c r="F401">
        <v>5514.75</v>
      </c>
      <c r="G401">
        <v>276</v>
      </c>
      <c r="H401" t="s">
        <v>18</v>
      </c>
      <c r="I401" t="str">
        <f>VLOOKUP(shipments[[#This Row],[SPID]],CHOOSE({1,2},people[[#All],[SPID]],people[[#All],[Sales_person]]),2,0)</f>
        <v>Barr Faughny</v>
      </c>
      <c r="J401">
        <f>YEAR(shipments[[#This Row],[Shipdate]])</f>
        <v>2024</v>
      </c>
      <c r="K401" s="22"/>
      <c r="L401" s="22">
        <f>VLOOKUP(shipments[[#This Row],[PID]],CHOOSE({1,2},products[PID],products[Cost_per_box]),2,0)</f>
        <v>2.65</v>
      </c>
      <c r="M401" s="22">
        <f>shipments[[#This Row],[Boxes]]*shipments[[#This Row],[cost_per_box]]</f>
        <v>731.4</v>
      </c>
      <c r="N401" s="22">
        <f>shipments[[#This Row],[Amount]]-shipments[[#This Row],[total cost]]</f>
        <v>4783.3500000000004</v>
      </c>
    </row>
    <row r="402" spans="1:14" x14ac:dyDescent="0.35">
      <c r="A402" t="s">
        <v>436</v>
      </c>
      <c r="B402" t="s">
        <v>8039</v>
      </c>
      <c r="C402" t="s">
        <v>8032</v>
      </c>
      <c r="D402" t="s">
        <v>8038</v>
      </c>
      <c r="E402" s="1">
        <v>45259</v>
      </c>
      <c r="F402">
        <v>8471.25</v>
      </c>
      <c r="G402">
        <v>386</v>
      </c>
      <c r="H402" t="s">
        <v>7</v>
      </c>
      <c r="I402" t="str">
        <f>VLOOKUP(shipments[[#This Row],[SPID]],CHOOSE({1,2},people[[#All],[SPID]],people[[#All],[Sales_person]]),2,0)</f>
        <v>Barr Faughny</v>
      </c>
      <c r="J402">
        <f>YEAR(shipments[[#This Row],[Shipdate]])</f>
        <v>2023</v>
      </c>
      <c r="K402" s="22"/>
      <c r="L402" s="22">
        <f>VLOOKUP(shipments[[#This Row],[PID]],CHOOSE({1,2},products[PID],products[Cost_per_box]),2,0)</f>
        <v>2.65</v>
      </c>
      <c r="M402" s="22">
        <f>shipments[[#This Row],[Boxes]]*shipments[[#This Row],[cost_per_box]]</f>
        <v>1022.9</v>
      </c>
      <c r="N402" s="22">
        <f>shipments[[#This Row],[Amount]]-shipments[[#This Row],[total cost]]</f>
        <v>7448.35</v>
      </c>
    </row>
    <row r="403" spans="1:14" x14ac:dyDescent="0.35">
      <c r="A403" t="s">
        <v>437</v>
      </c>
      <c r="B403" t="s">
        <v>8039</v>
      </c>
      <c r="C403" t="s">
        <v>8032</v>
      </c>
      <c r="D403" t="s">
        <v>8037</v>
      </c>
      <c r="E403" s="1">
        <v>44952</v>
      </c>
      <c r="F403">
        <v>16479</v>
      </c>
      <c r="G403">
        <v>868</v>
      </c>
      <c r="H403" t="s">
        <v>7</v>
      </c>
      <c r="I403" t="str">
        <f>VLOOKUP(shipments[[#This Row],[SPID]],CHOOSE({1,2},people[[#All],[SPID]],people[[#All],[Sales_person]]),2,0)</f>
        <v>Barr Faughny</v>
      </c>
      <c r="J403">
        <f>YEAR(shipments[[#This Row],[Shipdate]])</f>
        <v>2023</v>
      </c>
      <c r="K403" s="22"/>
      <c r="L403" s="22">
        <f>VLOOKUP(shipments[[#This Row],[PID]],CHOOSE({1,2},products[PID],products[Cost_per_box]),2,0)</f>
        <v>2.65</v>
      </c>
      <c r="M403" s="22">
        <f>shipments[[#This Row],[Boxes]]*shipments[[#This Row],[cost_per_box]]</f>
        <v>2300.1999999999998</v>
      </c>
      <c r="N403" s="22">
        <f>shipments[[#This Row],[Amount]]-shipments[[#This Row],[total cost]]</f>
        <v>14178.8</v>
      </c>
    </row>
    <row r="404" spans="1:14" x14ac:dyDescent="0.35">
      <c r="A404" t="s">
        <v>438</v>
      </c>
      <c r="B404" t="s">
        <v>8039</v>
      </c>
      <c r="C404" t="s">
        <v>8032</v>
      </c>
      <c r="D404" t="s">
        <v>8033</v>
      </c>
      <c r="E404" s="1">
        <v>45065</v>
      </c>
      <c r="F404">
        <v>8307</v>
      </c>
      <c r="G404">
        <v>378</v>
      </c>
      <c r="H404" t="s">
        <v>7</v>
      </c>
      <c r="I404" t="str">
        <f>VLOOKUP(shipments[[#This Row],[SPID]],CHOOSE({1,2},people[[#All],[SPID]],people[[#All],[Sales_person]]),2,0)</f>
        <v>Barr Faughny</v>
      </c>
      <c r="J404">
        <f>YEAR(shipments[[#This Row],[Shipdate]])</f>
        <v>2023</v>
      </c>
      <c r="K404" s="22"/>
      <c r="L404" s="22">
        <f>VLOOKUP(shipments[[#This Row],[PID]],CHOOSE({1,2},products[PID],products[Cost_per_box]),2,0)</f>
        <v>2.65</v>
      </c>
      <c r="M404" s="22">
        <f>shipments[[#This Row],[Boxes]]*shipments[[#This Row],[cost_per_box]]</f>
        <v>1001.6999999999999</v>
      </c>
      <c r="N404" s="22">
        <f>shipments[[#This Row],[Amount]]-shipments[[#This Row],[total cost]]</f>
        <v>7305.3</v>
      </c>
    </row>
    <row r="405" spans="1:14" x14ac:dyDescent="0.35">
      <c r="A405" t="s">
        <v>439</v>
      </c>
      <c r="B405" t="s">
        <v>8039</v>
      </c>
      <c r="C405" t="s">
        <v>8011</v>
      </c>
      <c r="D405" t="s">
        <v>8036</v>
      </c>
      <c r="E405" s="1">
        <v>45499</v>
      </c>
      <c r="F405">
        <v>5811.75</v>
      </c>
      <c r="G405">
        <v>416</v>
      </c>
      <c r="H405" t="s">
        <v>18</v>
      </c>
      <c r="I405" t="str">
        <f>VLOOKUP(shipments[[#This Row],[SPID]],CHOOSE({1,2},people[[#All],[SPID]],people[[#All],[Sales_person]]),2,0)</f>
        <v>Barr Faughny</v>
      </c>
      <c r="J405">
        <f>YEAR(shipments[[#This Row],[Shipdate]])</f>
        <v>2024</v>
      </c>
      <c r="K405" s="22"/>
      <c r="L405" s="22">
        <f>VLOOKUP(shipments[[#This Row],[PID]],CHOOSE({1,2},products[PID],products[Cost_per_box]),2,0)</f>
        <v>5.26</v>
      </c>
      <c r="M405" s="22">
        <f>shipments[[#This Row],[Boxes]]*shipments[[#This Row],[cost_per_box]]</f>
        <v>2188.16</v>
      </c>
      <c r="N405" s="22">
        <f>shipments[[#This Row],[Amount]]-shipments[[#This Row],[total cost]]</f>
        <v>3623.59</v>
      </c>
    </row>
    <row r="406" spans="1:14" x14ac:dyDescent="0.35">
      <c r="A406" t="s">
        <v>440</v>
      </c>
      <c r="B406" t="s">
        <v>8039</v>
      </c>
      <c r="C406" t="s">
        <v>8011</v>
      </c>
      <c r="D406" t="s">
        <v>8036</v>
      </c>
      <c r="E406" s="1">
        <v>45147</v>
      </c>
      <c r="F406">
        <v>2126.25</v>
      </c>
      <c r="G406">
        <v>142</v>
      </c>
      <c r="H406" t="s">
        <v>7</v>
      </c>
      <c r="I406" t="str">
        <f>VLOOKUP(shipments[[#This Row],[SPID]],CHOOSE({1,2},people[[#All],[SPID]],people[[#All],[Sales_person]]),2,0)</f>
        <v>Barr Faughny</v>
      </c>
      <c r="J406">
        <f>YEAR(shipments[[#This Row],[Shipdate]])</f>
        <v>2023</v>
      </c>
      <c r="K406" s="22"/>
      <c r="L406" s="22">
        <f>VLOOKUP(shipments[[#This Row],[PID]],CHOOSE({1,2},products[PID],products[Cost_per_box]),2,0)</f>
        <v>5.26</v>
      </c>
      <c r="M406" s="22">
        <f>shipments[[#This Row],[Boxes]]*shipments[[#This Row],[cost_per_box]]</f>
        <v>746.92</v>
      </c>
      <c r="N406" s="22">
        <f>shipments[[#This Row],[Amount]]-shipments[[#This Row],[total cost]]</f>
        <v>1379.33</v>
      </c>
    </row>
    <row r="407" spans="1:14" x14ac:dyDescent="0.35">
      <c r="A407" t="s">
        <v>441</v>
      </c>
      <c r="B407" t="s">
        <v>8039</v>
      </c>
      <c r="C407" t="s">
        <v>8013</v>
      </c>
      <c r="D407" t="s">
        <v>8036</v>
      </c>
      <c r="E407" s="1">
        <v>45168</v>
      </c>
      <c r="F407">
        <v>21377.25</v>
      </c>
      <c r="G407">
        <v>1645</v>
      </c>
      <c r="H407" t="s">
        <v>7</v>
      </c>
      <c r="I407" t="str">
        <f>VLOOKUP(shipments[[#This Row],[SPID]],CHOOSE({1,2},people[[#All],[SPID]],people[[#All],[Sales_person]]),2,0)</f>
        <v>Barr Faughny</v>
      </c>
      <c r="J407">
        <f>YEAR(shipments[[#This Row],[Shipdate]])</f>
        <v>2023</v>
      </c>
      <c r="K407" s="22"/>
      <c r="L407" s="22">
        <f>VLOOKUP(shipments[[#This Row],[PID]],CHOOSE({1,2},products[PID],products[Cost_per_box]),2,0)</f>
        <v>5.15</v>
      </c>
      <c r="M407" s="22">
        <f>shipments[[#This Row],[Boxes]]*shipments[[#This Row],[cost_per_box]]</f>
        <v>8471.75</v>
      </c>
      <c r="N407" s="22">
        <f>shipments[[#This Row],[Amount]]-shipments[[#This Row],[total cost]]</f>
        <v>12905.5</v>
      </c>
    </row>
    <row r="408" spans="1:14" x14ac:dyDescent="0.35">
      <c r="A408" t="s">
        <v>442</v>
      </c>
      <c r="B408" t="s">
        <v>8039</v>
      </c>
      <c r="C408" t="s">
        <v>8013</v>
      </c>
      <c r="D408" t="s">
        <v>8037</v>
      </c>
      <c r="E408" s="1">
        <v>45432</v>
      </c>
      <c r="F408">
        <v>10316.25</v>
      </c>
      <c r="G408">
        <v>794</v>
      </c>
      <c r="H408" t="s">
        <v>7</v>
      </c>
      <c r="I408" t="str">
        <f>VLOOKUP(shipments[[#This Row],[SPID]],CHOOSE({1,2},people[[#All],[SPID]],people[[#All],[Sales_person]]),2,0)</f>
        <v>Barr Faughny</v>
      </c>
      <c r="J408">
        <f>YEAR(shipments[[#This Row],[Shipdate]])</f>
        <v>2024</v>
      </c>
      <c r="K408" s="22"/>
      <c r="L408" s="22">
        <f>VLOOKUP(shipments[[#This Row],[PID]],CHOOSE({1,2},products[PID],products[Cost_per_box]),2,0)</f>
        <v>5.15</v>
      </c>
      <c r="M408" s="22">
        <f>shipments[[#This Row],[Boxes]]*shipments[[#This Row],[cost_per_box]]</f>
        <v>4089.1000000000004</v>
      </c>
      <c r="N408" s="22">
        <f>shipments[[#This Row],[Amount]]-shipments[[#This Row],[total cost]]</f>
        <v>6227.15</v>
      </c>
    </row>
    <row r="409" spans="1:14" x14ac:dyDescent="0.35">
      <c r="A409" t="s">
        <v>443</v>
      </c>
      <c r="B409" t="s">
        <v>8039</v>
      </c>
      <c r="C409" t="s">
        <v>8014</v>
      </c>
      <c r="D409" t="s">
        <v>8033</v>
      </c>
      <c r="E409" s="1">
        <v>45384</v>
      </c>
      <c r="F409">
        <v>2981.25</v>
      </c>
      <c r="G409">
        <v>373</v>
      </c>
      <c r="H409" t="s">
        <v>7</v>
      </c>
      <c r="I409" t="str">
        <f>VLOOKUP(shipments[[#This Row],[SPID]],CHOOSE({1,2},people[[#All],[SPID]],people[[#All],[Sales_person]]),2,0)</f>
        <v>Barr Faughny</v>
      </c>
      <c r="J409">
        <f>YEAR(shipments[[#This Row],[Shipdate]])</f>
        <v>2024</v>
      </c>
      <c r="K409" s="22"/>
      <c r="L409" s="22">
        <f>VLOOKUP(shipments[[#This Row],[PID]],CHOOSE({1,2},products[PID],products[Cost_per_box]),2,0)</f>
        <v>3.85</v>
      </c>
      <c r="M409" s="22">
        <f>shipments[[#This Row],[Boxes]]*shipments[[#This Row],[cost_per_box]]</f>
        <v>1436.05</v>
      </c>
      <c r="N409" s="22">
        <f>shipments[[#This Row],[Amount]]-shipments[[#This Row],[total cost]]</f>
        <v>1545.2</v>
      </c>
    </row>
    <row r="410" spans="1:14" x14ac:dyDescent="0.35">
      <c r="A410" t="s">
        <v>444</v>
      </c>
      <c r="B410" t="s">
        <v>8039</v>
      </c>
      <c r="C410" t="s">
        <v>8014</v>
      </c>
      <c r="D410" t="s">
        <v>8034</v>
      </c>
      <c r="E410" s="1">
        <v>45310</v>
      </c>
      <c r="F410">
        <v>1395</v>
      </c>
      <c r="G410">
        <v>279</v>
      </c>
      <c r="H410" t="s">
        <v>7</v>
      </c>
      <c r="I410" t="str">
        <f>VLOOKUP(shipments[[#This Row],[SPID]],CHOOSE({1,2},people[[#All],[SPID]],people[[#All],[Sales_person]]),2,0)</f>
        <v>Barr Faughny</v>
      </c>
      <c r="J410">
        <f>YEAR(shipments[[#This Row],[Shipdate]])</f>
        <v>2024</v>
      </c>
      <c r="K410" s="22"/>
      <c r="L410" s="22">
        <f>VLOOKUP(shipments[[#This Row],[PID]],CHOOSE({1,2},products[PID],products[Cost_per_box]),2,0)</f>
        <v>3.85</v>
      </c>
      <c r="M410" s="22">
        <f>shipments[[#This Row],[Boxes]]*shipments[[#This Row],[cost_per_box]]</f>
        <v>1074.1500000000001</v>
      </c>
      <c r="N410" s="22">
        <f>shipments[[#This Row],[Amount]]-shipments[[#This Row],[total cost]]</f>
        <v>320.84999999999991</v>
      </c>
    </row>
    <row r="411" spans="1:14" x14ac:dyDescent="0.35">
      <c r="A411" t="s">
        <v>445</v>
      </c>
      <c r="B411" t="s">
        <v>8039</v>
      </c>
      <c r="C411" t="s">
        <v>8014</v>
      </c>
      <c r="D411" t="s">
        <v>8037</v>
      </c>
      <c r="E411" s="1">
        <v>44972</v>
      </c>
      <c r="F411">
        <v>6466.5</v>
      </c>
      <c r="G411">
        <v>1294</v>
      </c>
      <c r="H411" t="s">
        <v>7</v>
      </c>
      <c r="I411" t="str">
        <f>VLOOKUP(shipments[[#This Row],[SPID]],CHOOSE({1,2},people[[#All],[SPID]],people[[#All],[Sales_person]]),2,0)</f>
        <v>Barr Faughny</v>
      </c>
      <c r="J411">
        <f>YEAR(shipments[[#This Row],[Shipdate]])</f>
        <v>2023</v>
      </c>
      <c r="K411" s="22"/>
      <c r="L411" s="22">
        <f>VLOOKUP(shipments[[#This Row],[PID]],CHOOSE({1,2},products[PID],products[Cost_per_box]),2,0)</f>
        <v>3.85</v>
      </c>
      <c r="M411" s="22">
        <f>shipments[[#This Row],[Boxes]]*shipments[[#This Row],[cost_per_box]]</f>
        <v>4981.9000000000005</v>
      </c>
      <c r="N411" s="22">
        <f>shipments[[#This Row],[Amount]]-shipments[[#This Row],[total cost]]</f>
        <v>1484.5999999999995</v>
      </c>
    </row>
    <row r="412" spans="1:14" x14ac:dyDescent="0.35">
      <c r="A412" t="s">
        <v>446</v>
      </c>
      <c r="B412" t="s">
        <v>8039</v>
      </c>
      <c r="C412" t="s">
        <v>8014</v>
      </c>
      <c r="D412" t="s">
        <v>8038</v>
      </c>
      <c r="E412" s="1">
        <v>45553</v>
      </c>
      <c r="F412">
        <v>11333.25</v>
      </c>
      <c r="G412">
        <v>1417</v>
      </c>
      <c r="H412" t="s">
        <v>26</v>
      </c>
      <c r="I412" t="str">
        <f>VLOOKUP(shipments[[#This Row],[SPID]],CHOOSE({1,2},people[[#All],[SPID]],people[[#All],[Sales_person]]),2,0)</f>
        <v>Barr Faughny</v>
      </c>
      <c r="J412">
        <f>YEAR(shipments[[#This Row],[Shipdate]])</f>
        <v>2024</v>
      </c>
      <c r="K412" s="22"/>
      <c r="L412" s="22">
        <f>VLOOKUP(shipments[[#This Row],[PID]],CHOOSE({1,2},products[PID],products[Cost_per_box]),2,0)</f>
        <v>3.85</v>
      </c>
      <c r="M412" s="22">
        <f>shipments[[#This Row],[Boxes]]*shipments[[#This Row],[cost_per_box]]</f>
        <v>5455.45</v>
      </c>
      <c r="N412" s="22">
        <f>shipments[[#This Row],[Amount]]-shipments[[#This Row],[total cost]]</f>
        <v>5877.8</v>
      </c>
    </row>
    <row r="413" spans="1:14" x14ac:dyDescent="0.35">
      <c r="A413" t="s">
        <v>447</v>
      </c>
      <c r="B413" t="s">
        <v>8039</v>
      </c>
      <c r="C413" t="s">
        <v>8014</v>
      </c>
      <c r="D413" t="s">
        <v>8033</v>
      </c>
      <c r="E413" s="1">
        <v>45268</v>
      </c>
      <c r="F413">
        <v>9585</v>
      </c>
      <c r="G413">
        <v>1199</v>
      </c>
      <c r="H413" t="s">
        <v>7</v>
      </c>
      <c r="I413" t="str">
        <f>VLOOKUP(shipments[[#This Row],[SPID]],CHOOSE({1,2},people[[#All],[SPID]],people[[#All],[Sales_person]]),2,0)</f>
        <v>Barr Faughny</v>
      </c>
      <c r="J413">
        <f>YEAR(shipments[[#This Row],[Shipdate]])</f>
        <v>2023</v>
      </c>
      <c r="K413" s="22"/>
      <c r="L413" s="22">
        <f>VLOOKUP(shipments[[#This Row],[PID]],CHOOSE({1,2},products[PID],products[Cost_per_box]),2,0)</f>
        <v>3.85</v>
      </c>
      <c r="M413" s="22">
        <f>shipments[[#This Row],[Boxes]]*shipments[[#This Row],[cost_per_box]]</f>
        <v>4616.1500000000005</v>
      </c>
      <c r="N413" s="22">
        <f>shipments[[#This Row],[Amount]]-shipments[[#This Row],[total cost]]</f>
        <v>4968.8499999999995</v>
      </c>
    </row>
    <row r="414" spans="1:14" x14ac:dyDescent="0.35">
      <c r="A414" t="s">
        <v>448</v>
      </c>
      <c r="B414" t="s">
        <v>8039</v>
      </c>
      <c r="C414" t="s">
        <v>8015</v>
      </c>
      <c r="D414" t="s">
        <v>8033</v>
      </c>
      <c r="E414" s="1">
        <v>45359</v>
      </c>
      <c r="F414">
        <v>7078.5</v>
      </c>
      <c r="G414">
        <v>1416</v>
      </c>
      <c r="H414" t="s">
        <v>7</v>
      </c>
      <c r="I414" t="str">
        <f>VLOOKUP(shipments[[#This Row],[SPID]],CHOOSE({1,2},people[[#All],[SPID]],people[[#All],[Sales_person]]),2,0)</f>
        <v>Barr Faughny</v>
      </c>
      <c r="J414">
        <f>YEAR(shipments[[#This Row],[Shipdate]])</f>
        <v>2024</v>
      </c>
      <c r="K414" s="22"/>
      <c r="L414" s="22">
        <f>VLOOKUP(shipments[[#This Row],[PID]],CHOOSE({1,2},products[PID],products[Cost_per_box]),2,0)</f>
        <v>5.72</v>
      </c>
      <c r="M414" s="22">
        <f>shipments[[#This Row],[Boxes]]*shipments[[#This Row],[cost_per_box]]</f>
        <v>8099.5199999999995</v>
      </c>
      <c r="N414" s="22">
        <f>shipments[[#This Row],[Amount]]-shipments[[#This Row],[total cost]]</f>
        <v>-1021.0199999999995</v>
      </c>
    </row>
    <row r="415" spans="1:14" x14ac:dyDescent="0.35">
      <c r="A415" t="s">
        <v>449</v>
      </c>
      <c r="B415" t="s">
        <v>8039</v>
      </c>
      <c r="C415" t="s">
        <v>8015</v>
      </c>
      <c r="D415" t="s">
        <v>8037</v>
      </c>
      <c r="E415" s="1">
        <v>45323</v>
      </c>
      <c r="F415">
        <v>7897.5</v>
      </c>
      <c r="G415">
        <v>1129</v>
      </c>
      <c r="H415" t="s">
        <v>7</v>
      </c>
      <c r="I415" t="str">
        <f>VLOOKUP(shipments[[#This Row],[SPID]],CHOOSE({1,2},people[[#All],[SPID]],people[[#All],[Sales_person]]),2,0)</f>
        <v>Barr Faughny</v>
      </c>
      <c r="J415">
        <f>YEAR(shipments[[#This Row],[Shipdate]])</f>
        <v>2024</v>
      </c>
      <c r="K415" s="22"/>
      <c r="L415" s="22">
        <f>VLOOKUP(shipments[[#This Row],[PID]],CHOOSE({1,2},products[PID],products[Cost_per_box]),2,0)</f>
        <v>5.72</v>
      </c>
      <c r="M415" s="22">
        <f>shipments[[#This Row],[Boxes]]*shipments[[#This Row],[cost_per_box]]</f>
        <v>6457.88</v>
      </c>
      <c r="N415" s="22">
        <f>shipments[[#This Row],[Amount]]-shipments[[#This Row],[total cost]]</f>
        <v>1439.62</v>
      </c>
    </row>
    <row r="416" spans="1:14" x14ac:dyDescent="0.35">
      <c r="A416" t="s">
        <v>450</v>
      </c>
      <c r="B416" t="s">
        <v>8039</v>
      </c>
      <c r="C416" t="s">
        <v>8015</v>
      </c>
      <c r="D416" t="s">
        <v>8038</v>
      </c>
      <c r="E416" s="1">
        <v>45392</v>
      </c>
      <c r="F416">
        <v>9195.75</v>
      </c>
      <c r="G416">
        <v>1150</v>
      </c>
      <c r="H416" t="s">
        <v>7</v>
      </c>
      <c r="I416" t="str">
        <f>VLOOKUP(shipments[[#This Row],[SPID]],CHOOSE({1,2},people[[#All],[SPID]],people[[#All],[Sales_person]]),2,0)</f>
        <v>Barr Faughny</v>
      </c>
      <c r="J416">
        <f>YEAR(shipments[[#This Row],[Shipdate]])</f>
        <v>2024</v>
      </c>
      <c r="K416" s="22"/>
      <c r="L416" s="22">
        <f>VLOOKUP(shipments[[#This Row],[PID]],CHOOSE({1,2},products[PID],products[Cost_per_box]),2,0)</f>
        <v>5.72</v>
      </c>
      <c r="M416" s="22">
        <f>shipments[[#This Row],[Boxes]]*shipments[[#This Row],[cost_per_box]]</f>
        <v>6578</v>
      </c>
      <c r="N416" s="22">
        <f>shipments[[#This Row],[Amount]]-shipments[[#This Row],[total cost]]</f>
        <v>2617.75</v>
      </c>
    </row>
    <row r="417" spans="1:14" x14ac:dyDescent="0.35">
      <c r="A417" t="s">
        <v>451</v>
      </c>
      <c r="B417" t="s">
        <v>8039</v>
      </c>
      <c r="C417" t="s">
        <v>8015</v>
      </c>
      <c r="D417" t="s">
        <v>8037</v>
      </c>
      <c r="E417" s="1">
        <v>45518</v>
      </c>
      <c r="F417">
        <v>1847.25</v>
      </c>
      <c r="G417">
        <v>206</v>
      </c>
      <c r="H417" t="s">
        <v>18</v>
      </c>
      <c r="I417" t="str">
        <f>VLOOKUP(shipments[[#This Row],[SPID]],CHOOSE({1,2},people[[#All],[SPID]],people[[#All],[Sales_person]]),2,0)</f>
        <v>Barr Faughny</v>
      </c>
      <c r="J417">
        <f>YEAR(shipments[[#This Row],[Shipdate]])</f>
        <v>2024</v>
      </c>
      <c r="K417" s="22"/>
      <c r="L417" s="22">
        <f>VLOOKUP(shipments[[#This Row],[PID]],CHOOSE({1,2},products[PID],products[Cost_per_box]),2,0)</f>
        <v>5.72</v>
      </c>
      <c r="M417" s="22">
        <f>shipments[[#This Row],[Boxes]]*shipments[[#This Row],[cost_per_box]]</f>
        <v>1178.32</v>
      </c>
      <c r="N417" s="22">
        <f>shipments[[#This Row],[Amount]]-shipments[[#This Row],[total cost]]</f>
        <v>668.93000000000006</v>
      </c>
    </row>
    <row r="418" spans="1:14" x14ac:dyDescent="0.35">
      <c r="A418" t="s">
        <v>452</v>
      </c>
      <c r="B418" t="s">
        <v>8039</v>
      </c>
      <c r="C418" t="s">
        <v>8017</v>
      </c>
      <c r="D418" t="s">
        <v>8038</v>
      </c>
      <c r="E418" s="1">
        <v>44965</v>
      </c>
      <c r="F418">
        <v>5555.25</v>
      </c>
      <c r="G418">
        <v>214</v>
      </c>
      <c r="H418" t="s">
        <v>7</v>
      </c>
      <c r="I418" t="str">
        <f>VLOOKUP(shipments[[#This Row],[SPID]],CHOOSE({1,2},people[[#All],[SPID]],people[[#All],[Sales_person]]),2,0)</f>
        <v>Barr Faughny</v>
      </c>
      <c r="J418">
        <f>YEAR(shipments[[#This Row],[Shipdate]])</f>
        <v>2023</v>
      </c>
      <c r="K418" s="22"/>
      <c r="L418" s="22">
        <f>VLOOKUP(shipments[[#This Row],[PID]],CHOOSE({1,2},products[PID],products[Cost_per_box]),2,0)</f>
        <v>9.94</v>
      </c>
      <c r="M418" s="22">
        <f>shipments[[#This Row],[Boxes]]*shipments[[#This Row],[cost_per_box]]</f>
        <v>2127.16</v>
      </c>
      <c r="N418" s="22">
        <f>shipments[[#This Row],[Amount]]-shipments[[#This Row],[total cost]]</f>
        <v>3428.09</v>
      </c>
    </row>
    <row r="419" spans="1:14" x14ac:dyDescent="0.35">
      <c r="A419" t="s">
        <v>453</v>
      </c>
      <c r="B419" t="s">
        <v>8039</v>
      </c>
      <c r="C419" t="s">
        <v>8017</v>
      </c>
      <c r="D419" t="s">
        <v>8033</v>
      </c>
      <c r="E419" s="1">
        <v>45079</v>
      </c>
      <c r="F419">
        <v>5060.25</v>
      </c>
      <c r="G419">
        <v>181</v>
      </c>
      <c r="H419" t="s">
        <v>7</v>
      </c>
      <c r="I419" t="str">
        <f>VLOOKUP(shipments[[#This Row],[SPID]],CHOOSE({1,2},people[[#All],[SPID]],people[[#All],[Sales_person]]),2,0)</f>
        <v>Barr Faughny</v>
      </c>
      <c r="J419">
        <f>YEAR(shipments[[#This Row],[Shipdate]])</f>
        <v>2023</v>
      </c>
      <c r="K419" s="22"/>
      <c r="L419" s="22">
        <f>VLOOKUP(shipments[[#This Row],[PID]],CHOOSE({1,2},products[PID],products[Cost_per_box]),2,0)</f>
        <v>9.94</v>
      </c>
      <c r="M419" s="22">
        <f>shipments[[#This Row],[Boxes]]*shipments[[#This Row],[cost_per_box]]</f>
        <v>1799.1399999999999</v>
      </c>
      <c r="N419" s="22">
        <f>shipments[[#This Row],[Amount]]-shipments[[#This Row],[total cost]]</f>
        <v>3261.11</v>
      </c>
    </row>
    <row r="420" spans="1:14" x14ac:dyDescent="0.35">
      <c r="A420" t="s">
        <v>454</v>
      </c>
      <c r="B420" t="s">
        <v>8039</v>
      </c>
      <c r="C420" t="s">
        <v>8017</v>
      </c>
      <c r="D420" t="s">
        <v>8038</v>
      </c>
      <c r="E420" s="1">
        <v>45259</v>
      </c>
      <c r="F420">
        <v>4612.5</v>
      </c>
      <c r="G420">
        <v>178</v>
      </c>
      <c r="H420" t="s">
        <v>7</v>
      </c>
      <c r="I420" t="str">
        <f>VLOOKUP(shipments[[#This Row],[SPID]],CHOOSE({1,2},people[[#All],[SPID]],people[[#All],[Sales_person]]),2,0)</f>
        <v>Barr Faughny</v>
      </c>
      <c r="J420">
        <f>YEAR(shipments[[#This Row],[Shipdate]])</f>
        <v>2023</v>
      </c>
      <c r="K420" s="22"/>
      <c r="L420" s="22">
        <f>VLOOKUP(shipments[[#This Row],[PID]],CHOOSE({1,2},products[PID],products[Cost_per_box]),2,0)</f>
        <v>9.94</v>
      </c>
      <c r="M420" s="22">
        <f>shipments[[#This Row],[Boxes]]*shipments[[#This Row],[cost_per_box]]</f>
        <v>1769.32</v>
      </c>
      <c r="N420" s="22">
        <f>shipments[[#This Row],[Amount]]-shipments[[#This Row],[total cost]]</f>
        <v>2843.1800000000003</v>
      </c>
    </row>
    <row r="421" spans="1:14" x14ac:dyDescent="0.35">
      <c r="A421" t="s">
        <v>455</v>
      </c>
      <c r="B421" t="s">
        <v>8039</v>
      </c>
      <c r="C421" t="s">
        <v>8018</v>
      </c>
      <c r="D421" t="s">
        <v>8038</v>
      </c>
      <c r="E421" s="1">
        <v>45546</v>
      </c>
      <c r="F421">
        <v>2607.75</v>
      </c>
      <c r="G421">
        <v>119</v>
      </c>
      <c r="H421" t="s">
        <v>26</v>
      </c>
      <c r="I421" t="str">
        <f>VLOOKUP(shipments[[#This Row],[SPID]],CHOOSE({1,2},people[[#All],[SPID]],people[[#All],[Sales_person]]),2,0)</f>
        <v>Barr Faughny</v>
      </c>
      <c r="J421">
        <f>YEAR(shipments[[#This Row],[Shipdate]])</f>
        <v>2024</v>
      </c>
      <c r="K421" s="22"/>
      <c r="L421" s="22">
        <f>VLOOKUP(shipments[[#This Row],[PID]],CHOOSE({1,2},products[PID],products[Cost_per_box]),2,0)</f>
        <v>7.73</v>
      </c>
      <c r="M421" s="22">
        <f>shipments[[#This Row],[Boxes]]*shipments[[#This Row],[cost_per_box]]</f>
        <v>919.87</v>
      </c>
      <c r="N421" s="22">
        <f>shipments[[#This Row],[Amount]]-shipments[[#This Row],[total cost]]</f>
        <v>1687.88</v>
      </c>
    </row>
    <row r="422" spans="1:14" x14ac:dyDescent="0.35">
      <c r="A422" t="s">
        <v>456</v>
      </c>
      <c r="B422" t="s">
        <v>8039</v>
      </c>
      <c r="C422" t="s">
        <v>8018</v>
      </c>
      <c r="D422" t="s">
        <v>8033</v>
      </c>
      <c r="E422" s="1">
        <v>45394</v>
      </c>
      <c r="F422">
        <v>5771.25</v>
      </c>
      <c r="G422">
        <v>289</v>
      </c>
      <c r="H422" t="s">
        <v>7</v>
      </c>
      <c r="I422" t="str">
        <f>VLOOKUP(shipments[[#This Row],[SPID]],CHOOSE({1,2},people[[#All],[SPID]],people[[#All],[Sales_person]]),2,0)</f>
        <v>Barr Faughny</v>
      </c>
      <c r="J422">
        <f>YEAR(shipments[[#This Row],[Shipdate]])</f>
        <v>2024</v>
      </c>
      <c r="K422" s="22"/>
      <c r="L422" s="22">
        <f>VLOOKUP(shipments[[#This Row],[PID]],CHOOSE({1,2},products[PID],products[Cost_per_box]),2,0)</f>
        <v>7.73</v>
      </c>
      <c r="M422" s="22">
        <f>shipments[[#This Row],[Boxes]]*shipments[[#This Row],[cost_per_box]]</f>
        <v>2233.9700000000003</v>
      </c>
      <c r="N422" s="22">
        <f>shipments[[#This Row],[Amount]]-shipments[[#This Row],[total cost]]</f>
        <v>3537.2799999999997</v>
      </c>
    </row>
    <row r="423" spans="1:14" x14ac:dyDescent="0.35">
      <c r="A423" t="s">
        <v>457</v>
      </c>
      <c r="B423" t="s">
        <v>8039</v>
      </c>
      <c r="C423" t="s">
        <v>8018</v>
      </c>
      <c r="D423" t="s">
        <v>8033</v>
      </c>
      <c r="E423" s="1">
        <v>44960</v>
      </c>
      <c r="F423">
        <v>4619.25</v>
      </c>
      <c r="G423">
        <v>244</v>
      </c>
      <c r="H423" t="s">
        <v>7</v>
      </c>
      <c r="I423" t="str">
        <f>VLOOKUP(shipments[[#This Row],[SPID]],CHOOSE({1,2},people[[#All],[SPID]],people[[#All],[Sales_person]]),2,0)</f>
        <v>Barr Faughny</v>
      </c>
      <c r="J423">
        <f>YEAR(shipments[[#This Row],[Shipdate]])</f>
        <v>2023</v>
      </c>
      <c r="K423" s="22"/>
      <c r="L423" s="22">
        <f>VLOOKUP(shipments[[#This Row],[PID]],CHOOSE({1,2},products[PID],products[Cost_per_box]),2,0)</f>
        <v>7.73</v>
      </c>
      <c r="M423" s="22">
        <f>shipments[[#This Row],[Boxes]]*shipments[[#This Row],[cost_per_box]]</f>
        <v>1886.1200000000001</v>
      </c>
      <c r="N423" s="22">
        <f>shipments[[#This Row],[Amount]]-shipments[[#This Row],[total cost]]</f>
        <v>2733.13</v>
      </c>
    </row>
    <row r="424" spans="1:14" x14ac:dyDescent="0.35">
      <c r="A424" t="s">
        <v>458</v>
      </c>
      <c r="B424" t="s">
        <v>8039</v>
      </c>
      <c r="C424" t="s">
        <v>8018</v>
      </c>
      <c r="D424" t="s">
        <v>8034</v>
      </c>
      <c r="E424" s="1">
        <v>45461</v>
      </c>
      <c r="F424">
        <v>6896.25</v>
      </c>
      <c r="G424">
        <v>314</v>
      </c>
      <c r="H424" t="s">
        <v>7</v>
      </c>
      <c r="I424" t="str">
        <f>VLOOKUP(shipments[[#This Row],[SPID]],CHOOSE({1,2},people[[#All],[SPID]],people[[#All],[Sales_person]]),2,0)</f>
        <v>Barr Faughny</v>
      </c>
      <c r="J424">
        <f>YEAR(shipments[[#This Row],[Shipdate]])</f>
        <v>2024</v>
      </c>
      <c r="K424" s="22"/>
      <c r="L424" s="22">
        <f>VLOOKUP(shipments[[#This Row],[PID]],CHOOSE({1,2},products[PID],products[Cost_per_box]),2,0)</f>
        <v>7.73</v>
      </c>
      <c r="M424" s="22">
        <f>shipments[[#This Row],[Boxes]]*shipments[[#This Row],[cost_per_box]]</f>
        <v>2427.2200000000003</v>
      </c>
      <c r="N424" s="22">
        <f>shipments[[#This Row],[Amount]]-shipments[[#This Row],[total cost]]</f>
        <v>4469.03</v>
      </c>
    </row>
    <row r="425" spans="1:14" x14ac:dyDescent="0.35">
      <c r="A425" t="s">
        <v>459</v>
      </c>
      <c r="B425" t="s">
        <v>8039</v>
      </c>
      <c r="C425" t="s">
        <v>8019</v>
      </c>
      <c r="D425" t="s">
        <v>8036</v>
      </c>
      <c r="E425" s="1">
        <v>45099</v>
      </c>
      <c r="F425">
        <v>13191.75</v>
      </c>
      <c r="G425">
        <v>600</v>
      </c>
      <c r="H425" t="s">
        <v>7</v>
      </c>
      <c r="I425" t="str">
        <f>VLOOKUP(shipments[[#This Row],[SPID]],CHOOSE({1,2},people[[#All],[SPID]],people[[#All],[Sales_person]]),2,0)</f>
        <v>Barr Faughny</v>
      </c>
      <c r="J425">
        <f>YEAR(shipments[[#This Row],[Shipdate]])</f>
        <v>2023</v>
      </c>
      <c r="K425" s="22"/>
      <c r="L425" s="22">
        <f>VLOOKUP(shipments[[#This Row],[PID]],CHOOSE({1,2},products[PID],products[Cost_per_box]),2,0)</f>
        <v>3.68</v>
      </c>
      <c r="M425" s="22">
        <f>shipments[[#This Row],[Boxes]]*shipments[[#This Row],[cost_per_box]]</f>
        <v>2208</v>
      </c>
      <c r="N425" s="22">
        <f>shipments[[#This Row],[Amount]]-shipments[[#This Row],[total cost]]</f>
        <v>10983.75</v>
      </c>
    </row>
    <row r="426" spans="1:14" x14ac:dyDescent="0.35">
      <c r="A426" t="s">
        <v>460</v>
      </c>
      <c r="B426" t="s">
        <v>8039</v>
      </c>
      <c r="C426" t="s">
        <v>8019</v>
      </c>
      <c r="D426" t="s">
        <v>8037</v>
      </c>
      <c r="E426" s="1">
        <v>45230</v>
      </c>
      <c r="F426">
        <v>1098</v>
      </c>
      <c r="G426">
        <v>48</v>
      </c>
      <c r="H426" t="s">
        <v>7</v>
      </c>
      <c r="I426" t="str">
        <f>VLOOKUP(shipments[[#This Row],[SPID]],CHOOSE({1,2},people[[#All],[SPID]],people[[#All],[Sales_person]]),2,0)</f>
        <v>Barr Faughny</v>
      </c>
      <c r="J426">
        <f>YEAR(shipments[[#This Row],[Shipdate]])</f>
        <v>2023</v>
      </c>
      <c r="K426" s="22"/>
      <c r="L426" s="22">
        <f>VLOOKUP(shipments[[#This Row],[PID]],CHOOSE({1,2},products[PID],products[Cost_per_box]),2,0)</f>
        <v>3.68</v>
      </c>
      <c r="M426" s="22">
        <f>shipments[[#This Row],[Boxes]]*shipments[[#This Row],[cost_per_box]]</f>
        <v>176.64000000000001</v>
      </c>
      <c r="N426" s="22">
        <f>shipments[[#This Row],[Amount]]-shipments[[#This Row],[total cost]]</f>
        <v>921.36</v>
      </c>
    </row>
    <row r="427" spans="1:14" x14ac:dyDescent="0.35">
      <c r="A427" t="s">
        <v>461</v>
      </c>
      <c r="B427" t="s">
        <v>8039</v>
      </c>
      <c r="C427" t="s">
        <v>8020</v>
      </c>
      <c r="D427" t="s">
        <v>8037</v>
      </c>
      <c r="E427" s="1">
        <v>44958</v>
      </c>
      <c r="F427">
        <v>12269.25</v>
      </c>
      <c r="G427">
        <v>767</v>
      </c>
      <c r="H427" t="s">
        <v>7</v>
      </c>
      <c r="I427" t="str">
        <f>VLOOKUP(shipments[[#This Row],[SPID]],CHOOSE({1,2},people[[#All],[SPID]],people[[#All],[Sales_person]]),2,0)</f>
        <v>Barr Faughny</v>
      </c>
      <c r="J427">
        <f>YEAR(shipments[[#This Row],[Shipdate]])</f>
        <v>2023</v>
      </c>
      <c r="K427" s="22"/>
      <c r="L427" s="22">
        <f>VLOOKUP(shipments[[#This Row],[PID]],CHOOSE({1,2},products[PID],products[Cost_per_box]),2,0)</f>
        <v>8.2200000000000006</v>
      </c>
      <c r="M427" s="22">
        <f>shipments[[#This Row],[Boxes]]*shipments[[#This Row],[cost_per_box]]</f>
        <v>6304.7400000000007</v>
      </c>
      <c r="N427" s="22">
        <f>shipments[[#This Row],[Amount]]-shipments[[#This Row],[total cost]]</f>
        <v>5964.5099999999993</v>
      </c>
    </row>
    <row r="428" spans="1:14" x14ac:dyDescent="0.35">
      <c r="A428" t="s">
        <v>462</v>
      </c>
      <c r="B428" t="s">
        <v>8039</v>
      </c>
      <c r="C428" t="s">
        <v>8020</v>
      </c>
      <c r="D428" t="s">
        <v>8038</v>
      </c>
      <c r="E428" s="1">
        <v>45488</v>
      </c>
      <c r="F428">
        <v>3228.75</v>
      </c>
      <c r="G428">
        <v>270</v>
      </c>
      <c r="H428" t="s">
        <v>18</v>
      </c>
      <c r="I428" t="str">
        <f>VLOOKUP(shipments[[#This Row],[SPID]],CHOOSE({1,2},people[[#All],[SPID]],people[[#All],[Sales_person]]),2,0)</f>
        <v>Barr Faughny</v>
      </c>
      <c r="J428">
        <f>YEAR(shipments[[#This Row],[Shipdate]])</f>
        <v>2024</v>
      </c>
      <c r="K428" s="22"/>
      <c r="L428" s="22">
        <f>VLOOKUP(shipments[[#This Row],[PID]],CHOOSE({1,2},products[PID],products[Cost_per_box]),2,0)</f>
        <v>8.2200000000000006</v>
      </c>
      <c r="M428" s="22">
        <f>shipments[[#This Row],[Boxes]]*shipments[[#This Row],[cost_per_box]]</f>
        <v>2219.4</v>
      </c>
      <c r="N428" s="22">
        <f>shipments[[#This Row],[Amount]]-shipments[[#This Row],[total cost]]</f>
        <v>1009.3499999999999</v>
      </c>
    </row>
    <row r="429" spans="1:14" x14ac:dyDescent="0.35">
      <c r="A429" t="s">
        <v>463</v>
      </c>
      <c r="B429" t="s">
        <v>8039</v>
      </c>
      <c r="C429" t="s">
        <v>8020</v>
      </c>
      <c r="D429" t="s">
        <v>8038</v>
      </c>
      <c r="E429" s="1">
        <v>45167</v>
      </c>
      <c r="F429">
        <v>1017</v>
      </c>
      <c r="G429">
        <v>64</v>
      </c>
      <c r="H429" t="s">
        <v>7</v>
      </c>
      <c r="I429" t="str">
        <f>VLOOKUP(shipments[[#This Row],[SPID]],CHOOSE({1,2},people[[#All],[SPID]],people[[#All],[Sales_person]]),2,0)</f>
        <v>Barr Faughny</v>
      </c>
      <c r="J429">
        <f>YEAR(shipments[[#This Row],[Shipdate]])</f>
        <v>2023</v>
      </c>
      <c r="K429" s="22"/>
      <c r="L429" s="22">
        <f>VLOOKUP(shipments[[#This Row],[PID]],CHOOSE({1,2},products[PID],products[Cost_per_box]),2,0)</f>
        <v>8.2200000000000006</v>
      </c>
      <c r="M429" s="22">
        <f>shipments[[#This Row],[Boxes]]*shipments[[#This Row],[cost_per_box]]</f>
        <v>526.08000000000004</v>
      </c>
      <c r="N429" s="22">
        <f>shipments[[#This Row],[Amount]]-shipments[[#This Row],[total cost]]</f>
        <v>490.91999999999996</v>
      </c>
    </row>
    <row r="430" spans="1:14" x14ac:dyDescent="0.35">
      <c r="A430" t="s">
        <v>464</v>
      </c>
      <c r="B430" t="s">
        <v>8039</v>
      </c>
      <c r="C430" t="s">
        <v>8020</v>
      </c>
      <c r="D430" t="s">
        <v>8036</v>
      </c>
      <c r="E430" s="1">
        <v>45475</v>
      </c>
      <c r="F430">
        <v>8901</v>
      </c>
      <c r="G430">
        <v>742</v>
      </c>
      <c r="H430" t="s">
        <v>18</v>
      </c>
      <c r="I430" t="str">
        <f>VLOOKUP(shipments[[#This Row],[SPID]],CHOOSE({1,2},people[[#All],[SPID]],people[[#All],[Sales_person]]),2,0)</f>
        <v>Barr Faughny</v>
      </c>
      <c r="J430">
        <f>YEAR(shipments[[#This Row],[Shipdate]])</f>
        <v>2024</v>
      </c>
      <c r="K430" s="22"/>
      <c r="L430" s="22">
        <f>VLOOKUP(shipments[[#This Row],[PID]],CHOOSE({1,2},products[PID],products[Cost_per_box]),2,0)</f>
        <v>8.2200000000000006</v>
      </c>
      <c r="M430" s="22">
        <f>shipments[[#This Row],[Boxes]]*shipments[[#This Row],[cost_per_box]]</f>
        <v>6099.2400000000007</v>
      </c>
      <c r="N430" s="22">
        <f>shipments[[#This Row],[Amount]]-shipments[[#This Row],[total cost]]</f>
        <v>2801.7599999999993</v>
      </c>
    </row>
    <row r="431" spans="1:14" x14ac:dyDescent="0.35">
      <c r="A431" t="s">
        <v>465</v>
      </c>
      <c r="B431" t="s">
        <v>8039</v>
      </c>
      <c r="C431" t="s">
        <v>8020</v>
      </c>
      <c r="D431" t="s">
        <v>8038</v>
      </c>
      <c r="E431" s="1">
        <v>44970</v>
      </c>
      <c r="F431">
        <v>2711.25</v>
      </c>
      <c r="G431">
        <v>181</v>
      </c>
      <c r="H431" t="s">
        <v>7</v>
      </c>
      <c r="I431" t="str">
        <f>VLOOKUP(shipments[[#This Row],[SPID]],CHOOSE({1,2},people[[#All],[SPID]],people[[#All],[Sales_person]]),2,0)</f>
        <v>Barr Faughny</v>
      </c>
      <c r="J431">
        <f>YEAR(shipments[[#This Row],[Shipdate]])</f>
        <v>2023</v>
      </c>
      <c r="K431" s="22"/>
      <c r="L431" s="22">
        <f>VLOOKUP(shipments[[#This Row],[PID]],CHOOSE({1,2},products[PID],products[Cost_per_box]),2,0)</f>
        <v>8.2200000000000006</v>
      </c>
      <c r="M431" s="22">
        <f>shipments[[#This Row],[Boxes]]*shipments[[#This Row],[cost_per_box]]</f>
        <v>1487.8200000000002</v>
      </c>
      <c r="N431" s="22">
        <f>shipments[[#This Row],[Amount]]-shipments[[#This Row],[total cost]]</f>
        <v>1223.4299999999998</v>
      </c>
    </row>
    <row r="432" spans="1:14" x14ac:dyDescent="0.35">
      <c r="A432" t="s">
        <v>466</v>
      </c>
      <c r="B432" t="s">
        <v>8039</v>
      </c>
      <c r="C432" t="s">
        <v>8020</v>
      </c>
      <c r="D432" t="s">
        <v>8033</v>
      </c>
      <c r="E432" s="1">
        <v>44946</v>
      </c>
      <c r="F432">
        <v>8442</v>
      </c>
      <c r="G432">
        <v>603</v>
      </c>
      <c r="H432" t="s">
        <v>7</v>
      </c>
      <c r="I432" t="str">
        <f>VLOOKUP(shipments[[#This Row],[SPID]],CHOOSE({1,2},people[[#All],[SPID]],people[[#All],[Sales_person]]),2,0)</f>
        <v>Barr Faughny</v>
      </c>
      <c r="J432">
        <f>YEAR(shipments[[#This Row],[Shipdate]])</f>
        <v>2023</v>
      </c>
      <c r="K432" s="22"/>
      <c r="L432" s="22">
        <f>VLOOKUP(shipments[[#This Row],[PID]],CHOOSE({1,2},products[PID],products[Cost_per_box]),2,0)</f>
        <v>8.2200000000000006</v>
      </c>
      <c r="M432" s="22">
        <f>shipments[[#This Row],[Boxes]]*shipments[[#This Row],[cost_per_box]]</f>
        <v>4956.6600000000008</v>
      </c>
      <c r="N432" s="22">
        <f>shipments[[#This Row],[Amount]]-shipments[[#This Row],[total cost]]</f>
        <v>3485.3399999999992</v>
      </c>
    </row>
    <row r="433" spans="1:14" x14ac:dyDescent="0.35">
      <c r="A433" t="s">
        <v>467</v>
      </c>
      <c r="B433" t="s">
        <v>8039</v>
      </c>
      <c r="C433" t="s">
        <v>8020</v>
      </c>
      <c r="D433" t="s">
        <v>8034</v>
      </c>
      <c r="E433" s="1">
        <v>45334</v>
      </c>
      <c r="F433">
        <v>6462</v>
      </c>
      <c r="G433">
        <v>498</v>
      </c>
      <c r="H433" t="s">
        <v>7</v>
      </c>
      <c r="I433" t="str">
        <f>VLOOKUP(shipments[[#This Row],[SPID]],CHOOSE({1,2},people[[#All],[SPID]],people[[#All],[Sales_person]]),2,0)</f>
        <v>Barr Faughny</v>
      </c>
      <c r="J433">
        <f>YEAR(shipments[[#This Row],[Shipdate]])</f>
        <v>2024</v>
      </c>
      <c r="K433" s="22"/>
      <c r="L433" s="22">
        <f>VLOOKUP(shipments[[#This Row],[PID]],CHOOSE({1,2},products[PID],products[Cost_per_box]),2,0)</f>
        <v>8.2200000000000006</v>
      </c>
      <c r="M433" s="22">
        <f>shipments[[#This Row],[Boxes]]*shipments[[#This Row],[cost_per_box]]</f>
        <v>4093.5600000000004</v>
      </c>
      <c r="N433" s="22">
        <f>shipments[[#This Row],[Amount]]-shipments[[#This Row],[total cost]]</f>
        <v>2368.4399999999996</v>
      </c>
    </row>
    <row r="434" spans="1:14" x14ac:dyDescent="0.35">
      <c r="A434" t="s">
        <v>468</v>
      </c>
      <c r="B434" t="s">
        <v>8039</v>
      </c>
      <c r="C434" t="s">
        <v>8020</v>
      </c>
      <c r="D434" t="s">
        <v>8037</v>
      </c>
      <c r="E434" s="1">
        <v>45460</v>
      </c>
      <c r="F434">
        <v>1586.25</v>
      </c>
      <c r="G434">
        <v>114</v>
      </c>
      <c r="H434" t="s">
        <v>7</v>
      </c>
      <c r="I434" t="str">
        <f>VLOOKUP(shipments[[#This Row],[SPID]],CHOOSE({1,2},people[[#All],[SPID]],people[[#All],[Sales_person]]),2,0)</f>
        <v>Barr Faughny</v>
      </c>
      <c r="J434">
        <f>YEAR(shipments[[#This Row],[Shipdate]])</f>
        <v>2024</v>
      </c>
      <c r="K434" s="22"/>
      <c r="L434" s="22">
        <f>VLOOKUP(shipments[[#This Row],[PID]],CHOOSE({1,2},products[PID],products[Cost_per_box]),2,0)</f>
        <v>8.2200000000000006</v>
      </c>
      <c r="M434" s="22">
        <f>shipments[[#This Row],[Boxes]]*shipments[[#This Row],[cost_per_box]]</f>
        <v>937.08</v>
      </c>
      <c r="N434" s="22">
        <f>shipments[[#This Row],[Amount]]-shipments[[#This Row],[total cost]]</f>
        <v>649.16999999999996</v>
      </c>
    </row>
    <row r="435" spans="1:14" x14ac:dyDescent="0.35">
      <c r="A435" t="s">
        <v>469</v>
      </c>
      <c r="B435" t="s">
        <v>8039</v>
      </c>
      <c r="C435" t="s">
        <v>8021</v>
      </c>
      <c r="D435" t="s">
        <v>8033</v>
      </c>
      <c r="E435" s="1">
        <v>45226</v>
      </c>
      <c r="F435">
        <v>1674</v>
      </c>
      <c r="G435">
        <v>80</v>
      </c>
      <c r="H435" t="s">
        <v>7</v>
      </c>
      <c r="I435" t="str">
        <f>VLOOKUP(shipments[[#This Row],[SPID]],CHOOSE({1,2},people[[#All],[SPID]],people[[#All],[Sales_person]]),2,0)</f>
        <v>Barr Faughny</v>
      </c>
      <c r="J435">
        <f>YEAR(shipments[[#This Row],[Shipdate]])</f>
        <v>2023</v>
      </c>
      <c r="K435" s="22"/>
      <c r="L435" s="22">
        <f>VLOOKUP(shipments[[#This Row],[PID]],CHOOSE({1,2},products[PID],products[Cost_per_box]),2,0)</f>
        <v>10.23</v>
      </c>
      <c r="M435" s="22">
        <f>shipments[[#This Row],[Boxes]]*shipments[[#This Row],[cost_per_box]]</f>
        <v>818.40000000000009</v>
      </c>
      <c r="N435" s="22">
        <f>shipments[[#This Row],[Amount]]-shipments[[#This Row],[total cost]]</f>
        <v>855.59999999999991</v>
      </c>
    </row>
    <row r="436" spans="1:14" x14ac:dyDescent="0.35">
      <c r="A436" t="s">
        <v>470</v>
      </c>
      <c r="B436" t="s">
        <v>8039</v>
      </c>
      <c r="C436" t="s">
        <v>8021</v>
      </c>
      <c r="D436" t="s">
        <v>8033</v>
      </c>
      <c r="E436" s="1">
        <v>45504</v>
      </c>
      <c r="F436">
        <v>7562.25</v>
      </c>
      <c r="G436">
        <v>445</v>
      </c>
      <c r="H436" t="s">
        <v>18</v>
      </c>
      <c r="I436" t="str">
        <f>VLOOKUP(shipments[[#This Row],[SPID]],CHOOSE({1,2},people[[#All],[SPID]],people[[#All],[Sales_person]]),2,0)</f>
        <v>Barr Faughny</v>
      </c>
      <c r="J436">
        <f>YEAR(shipments[[#This Row],[Shipdate]])</f>
        <v>2024</v>
      </c>
      <c r="K436" s="22"/>
      <c r="L436" s="22">
        <f>VLOOKUP(shipments[[#This Row],[PID]],CHOOSE({1,2},products[PID],products[Cost_per_box]),2,0)</f>
        <v>10.23</v>
      </c>
      <c r="M436" s="22">
        <f>shipments[[#This Row],[Boxes]]*shipments[[#This Row],[cost_per_box]]</f>
        <v>4552.3500000000004</v>
      </c>
      <c r="N436" s="22">
        <f>shipments[[#This Row],[Amount]]-shipments[[#This Row],[total cost]]</f>
        <v>3009.8999999999996</v>
      </c>
    </row>
    <row r="437" spans="1:14" x14ac:dyDescent="0.35">
      <c r="A437" t="s">
        <v>471</v>
      </c>
      <c r="B437" t="s">
        <v>8039</v>
      </c>
      <c r="C437" t="s">
        <v>8021</v>
      </c>
      <c r="D437" t="s">
        <v>8037</v>
      </c>
      <c r="E437" s="1">
        <v>45078</v>
      </c>
      <c r="F437">
        <v>4000.5</v>
      </c>
      <c r="G437">
        <v>223</v>
      </c>
      <c r="H437" t="s">
        <v>7</v>
      </c>
      <c r="I437" t="str">
        <f>VLOOKUP(shipments[[#This Row],[SPID]],CHOOSE({1,2},people[[#All],[SPID]],people[[#All],[Sales_person]]),2,0)</f>
        <v>Barr Faughny</v>
      </c>
      <c r="J437">
        <f>YEAR(shipments[[#This Row],[Shipdate]])</f>
        <v>2023</v>
      </c>
      <c r="K437" s="22"/>
      <c r="L437" s="22">
        <f>VLOOKUP(shipments[[#This Row],[PID]],CHOOSE({1,2},products[PID],products[Cost_per_box]),2,0)</f>
        <v>10.23</v>
      </c>
      <c r="M437" s="22">
        <f>shipments[[#This Row],[Boxes]]*shipments[[#This Row],[cost_per_box]]</f>
        <v>2281.29</v>
      </c>
      <c r="N437" s="22">
        <f>shipments[[#This Row],[Amount]]-shipments[[#This Row],[total cost]]</f>
        <v>1719.21</v>
      </c>
    </row>
    <row r="438" spans="1:14" x14ac:dyDescent="0.35">
      <c r="A438" t="s">
        <v>472</v>
      </c>
      <c r="B438" t="s">
        <v>8039</v>
      </c>
      <c r="C438" t="s">
        <v>8021</v>
      </c>
      <c r="D438" t="s">
        <v>8033</v>
      </c>
      <c r="E438" s="1">
        <v>45246</v>
      </c>
      <c r="F438">
        <v>4398.75</v>
      </c>
      <c r="G438">
        <v>220</v>
      </c>
      <c r="H438" t="s">
        <v>7</v>
      </c>
      <c r="I438" t="str">
        <f>VLOOKUP(shipments[[#This Row],[SPID]],CHOOSE({1,2},people[[#All],[SPID]],people[[#All],[Sales_person]]),2,0)</f>
        <v>Barr Faughny</v>
      </c>
      <c r="J438">
        <f>YEAR(shipments[[#This Row],[Shipdate]])</f>
        <v>2023</v>
      </c>
      <c r="K438" s="22"/>
      <c r="L438" s="22">
        <f>VLOOKUP(shipments[[#This Row],[PID]],CHOOSE({1,2},products[PID],products[Cost_per_box]),2,0)</f>
        <v>10.23</v>
      </c>
      <c r="M438" s="22">
        <f>shipments[[#This Row],[Boxes]]*shipments[[#This Row],[cost_per_box]]</f>
        <v>2250.6</v>
      </c>
      <c r="N438" s="22">
        <f>shipments[[#This Row],[Amount]]-shipments[[#This Row],[total cost]]</f>
        <v>2148.15</v>
      </c>
    </row>
    <row r="439" spans="1:14" x14ac:dyDescent="0.35">
      <c r="A439" t="s">
        <v>473</v>
      </c>
      <c r="B439" t="s">
        <v>8039</v>
      </c>
      <c r="C439" t="s">
        <v>8021</v>
      </c>
      <c r="D439" t="s">
        <v>8033</v>
      </c>
      <c r="E439" s="1">
        <v>45407</v>
      </c>
      <c r="F439">
        <v>5015.25</v>
      </c>
      <c r="G439">
        <v>279</v>
      </c>
      <c r="H439" t="s">
        <v>7</v>
      </c>
      <c r="I439" t="str">
        <f>VLOOKUP(shipments[[#This Row],[SPID]],CHOOSE({1,2},people[[#All],[SPID]],people[[#All],[Sales_person]]),2,0)</f>
        <v>Barr Faughny</v>
      </c>
      <c r="J439">
        <f>YEAR(shipments[[#This Row],[Shipdate]])</f>
        <v>2024</v>
      </c>
      <c r="K439" s="22"/>
      <c r="L439" s="22">
        <f>VLOOKUP(shipments[[#This Row],[PID]],CHOOSE({1,2},products[PID],products[Cost_per_box]),2,0)</f>
        <v>10.23</v>
      </c>
      <c r="M439" s="22">
        <f>shipments[[#This Row],[Boxes]]*shipments[[#This Row],[cost_per_box]]</f>
        <v>2854.17</v>
      </c>
      <c r="N439" s="22">
        <f>shipments[[#This Row],[Amount]]-shipments[[#This Row],[total cost]]</f>
        <v>2161.08</v>
      </c>
    </row>
    <row r="440" spans="1:14" x14ac:dyDescent="0.35">
      <c r="A440" t="s">
        <v>474</v>
      </c>
      <c r="B440" t="s">
        <v>8039</v>
      </c>
      <c r="C440" t="s">
        <v>8022</v>
      </c>
      <c r="D440" t="s">
        <v>8033</v>
      </c>
      <c r="E440" s="1">
        <v>45309</v>
      </c>
      <c r="F440">
        <v>10793.25</v>
      </c>
      <c r="G440">
        <v>675</v>
      </c>
      <c r="H440" t="s">
        <v>7</v>
      </c>
      <c r="I440" t="str">
        <f>VLOOKUP(shipments[[#This Row],[SPID]],CHOOSE({1,2},people[[#All],[SPID]],people[[#All],[Sales_person]]),2,0)</f>
        <v>Barr Faughny</v>
      </c>
      <c r="J440">
        <f>YEAR(shipments[[#This Row],[Shipdate]])</f>
        <v>2024</v>
      </c>
      <c r="K440" s="22"/>
      <c r="L440" s="22">
        <f>VLOOKUP(shipments[[#This Row],[PID]],CHOOSE({1,2},products[PID],products[Cost_per_box]),2,0)</f>
        <v>4.74</v>
      </c>
      <c r="M440" s="22">
        <f>shipments[[#This Row],[Boxes]]*shipments[[#This Row],[cost_per_box]]</f>
        <v>3199.5</v>
      </c>
      <c r="N440" s="22">
        <f>shipments[[#This Row],[Amount]]-shipments[[#This Row],[total cost]]</f>
        <v>7593.75</v>
      </c>
    </row>
    <row r="441" spans="1:14" x14ac:dyDescent="0.35">
      <c r="A441" t="s">
        <v>475</v>
      </c>
      <c r="B441" t="s">
        <v>8039</v>
      </c>
      <c r="C441" t="s">
        <v>8022</v>
      </c>
      <c r="D441" t="s">
        <v>8037</v>
      </c>
      <c r="E441" s="1">
        <v>45006</v>
      </c>
      <c r="F441">
        <v>7965</v>
      </c>
      <c r="G441">
        <v>569</v>
      </c>
      <c r="H441" t="s">
        <v>7</v>
      </c>
      <c r="I441" t="str">
        <f>VLOOKUP(shipments[[#This Row],[SPID]],CHOOSE({1,2},people[[#All],[SPID]],people[[#All],[Sales_person]]),2,0)</f>
        <v>Barr Faughny</v>
      </c>
      <c r="J441">
        <f>YEAR(shipments[[#This Row],[Shipdate]])</f>
        <v>2023</v>
      </c>
      <c r="K441" s="22"/>
      <c r="L441" s="22">
        <f>VLOOKUP(shipments[[#This Row],[PID]],CHOOSE({1,2},products[PID],products[Cost_per_box]),2,0)</f>
        <v>4.74</v>
      </c>
      <c r="M441" s="22">
        <f>shipments[[#This Row],[Boxes]]*shipments[[#This Row],[cost_per_box]]</f>
        <v>2697.06</v>
      </c>
      <c r="N441" s="22">
        <f>shipments[[#This Row],[Amount]]-shipments[[#This Row],[total cost]]</f>
        <v>5267.9400000000005</v>
      </c>
    </row>
    <row r="442" spans="1:14" x14ac:dyDescent="0.35">
      <c r="A442" t="s">
        <v>476</v>
      </c>
      <c r="B442" t="s">
        <v>8039</v>
      </c>
      <c r="C442" t="s">
        <v>8023</v>
      </c>
      <c r="D442" t="s">
        <v>8033</v>
      </c>
      <c r="E442" s="1">
        <v>45232</v>
      </c>
      <c r="F442">
        <v>3001.5</v>
      </c>
      <c r="G442">
        <v>301</v>
      </c>
      <c r="H442" t="s">
        <v>7</v>
      </c>
      <c r="I442" t="str">
        <f>VLOOKUP(shipments[[#This Row],[SPID]],CHOOSE({1,2},people[[#All],[SPID]],people[[#All],[Sales_person]]),2,0)</f>
        <v>Barr Faughny</v>
      </c>
      <c r="J442">
        <f>YEAR(shipments[[#This Row],[Shipdate]])</f>
        <v>2023</v>
      </c>
      <c r="K442" s="22"/>
      <c r="L442" s="22">
        <f>VLOOKUP(shipments[[#This Row],[PID]],CHOOSE({1,2},products[PID],products[Cost_per_box]),2,0)</f>
        <v>10.51</v>
      </c>
      <c r="M442" s="22">
        <f>shipments[[#This Row],[Boxes]]*shipments[[#This Row],[cost_per_box]]</f>
        <v>3163.5099999999998</v>
      </c>
      <c r="N442" s="22">
        <f>shipments[[#This Row],[Amount]]-shipments[[#This Row],[total cost]]</f>
        <v>-162.00999999999976</v>
      </c>
    </row>
    <row r="443" spans="1:14" x14ac:dyDescent="0.35">
      <c r="A443" t="s">
        <v>477</v>
      </c>
      <c r="B443" t="s">
        <v>8039</v>
      </c>
      <c r="C443" t="s">
        <v>8023</v>
      </c>
      <c r="D443" t="s">
        <v>8038</v>
      </c>
      <c r="E443" s="1">
        <v>45267</v>
      </c>
      <c r="F443">
        <v>549</v>
      </c>
      <c r="G443">
        <v>55</v>
      </c>
      <c r="H443" t="s">
        <v>7</v>
      </c>
      <c r="I443" t="str">
        <f>VLOOKUP(shipments[[#This Row],[SPID]],CHOOSE({1,2},people[[#All],[SPID]],people[[#All],[Sales_person]]),2,0)</f>
        <v>Barr Faughny</v>
      </c>
      <c r="J443">
        <f>YEAR(shipments[[#This Row],[Shipdate]])</f>
        <v>2023</v>
      </c>
      <c r="K443" s="22"/>
      <c r="L443" s="22">
        <f>VLOOKUP(shipments[[#This Row],[PID]],CHOOSE({1,2},products[PID],products[Cost_per_box]),2,0)</f>
        <v>10.51</v>
      </c>
      <c r="M443" s="22">
        <f>shipments[[#This Row],[Boxes]]*shipments[[#This Row],[cost_per_box]]</f>
        <v>578.04999999999995</v>
      </c>
      <c r="N443" s="22">
        <f>shipments[[#This Row],[Amount]]-shipments[[#This Row],[total cost]]</f>
        <v>-29.049999999999955</v>
      </c>
    </row>
    <row r="444" spans="1:14" x14ac:dyDescent="0.35">
      <c r="A444" t="s">
        <v>478</v>
      </c>
      <c r="B444" t="s">
        <v>8039</v>
      </c>
      <c r="C444" t="s">
        <v>8023</v>
      </c>
      <c r="D444" t="s">
        <v>8033</v>
      </c>
      <c r="E444" s="1">
        <v>45131</v>
      </c>
      <c r="F444">
        <v>8631</v>
      </c>
      <c r="G444">
        <v>1079</v>
      </c>
      <c r="H444" t="s">
        <v>7</v>
      </c>
      <c r="I444" t="str">
        <f>VLOOKUP(shipments[[#This Row],[SPID]],CHOOSE({1,2},people[[#All],[SPID]],people[[#All],[Sales_person]]),2,0)</f>
        <v>Barr Faughny</v>
      </c>
      <c r="J444">
        <f>YEAR(shipments[[#This Row],[Shipdate]])</f>
        <v>2023</v>
      </c>
      <c r="K444" s="22"/>
      <c r="L444" s="22">
        <f>VLOOKUP(shipments[[#This Row],[PID]],CHOOSE({1,2},products[PID],products[Cost_per_box]),2,0)</f>
        <v>10.51</v>
      </c>
      <c r="M444" s="22">
        <f>shipments[[#This Row],[Boxes]]*shipments[[#This Row],[cost_per_box]]</f>
        <v>11340.289999999999</v>
      </c>
      <c r="N444" s="22">
        <f>shipments[[#This Row],[Amount]]-shipments[[#This Row],[total cost]]</f>
        <v>-2709.2899999999991</v>
      </c>
    </row>
    <row r="445" spans="1:14" x14ac:dyDescent="0.35">
      <c r="A445" t="s">
        <v>479</v>
      </c>
      <c r="B445" t="s">
        <v>8039</v>
      </c>
      <c r="C445" t="s">
        <v>8023</v>
      </c>
      <c r="D445" t="s">
        <v>8037</v>
      </c>
      <c r="E445" s="1">
        <v>45348</v>
      </c>
      <c r="F445">
        <v>8345.25</v>
      </c>
      <c r="G445">
        <v>1044</v>
      </c>
      <c r="H445" t="s">
        <v>7</v>
      </c>
      <c r="I445" t="str">
        <f>VLOOKUP(shipments[[#This Row],[SPID]],CHOOSE({1,2},people[[#All],[SPID]],people[[#All],[Sales_person]]),2,0)</f>
        <v>Barr Faughny</v>
      </c>
      <c r="J445">
        <f>YEAR(shipments[[#This Row],[Shipdate]])</f>
        <v>2024</v>
      </c>
      <c r="K445" s="22"/>
      <c r="L445" s="22">
        <f>VLOOKUP(shipments[[#This Row],[PID]],CHOOSE({1,2},products[PID],products[Cost_per_box]),2,0)</f>
        <v>10.51</v>
      </c>
      <c r="M445" s="22">
        <f>shipments[[#This Row],[Boxes]]*shipments[[#This Row],[cost_per_box]]</f>
        <v>10972.44</v>
      </c>
      <c r="N445" s="22">
        <f>shipments[[#This Row],[Amount]]-shipments[[#This Row],[total cost]]</f>
        <v>-2627.1900000000005</v>
      </c>
    </row>
    <row r="446" spans="1:14" x14ac:dyDescent="0.35">
      <c r="A446" t="s">
        <v>480</v>
      </c>
      <c r="B446" t="s">
        <v>8039</v>
      </c>
      <c r="C446" t="s">
        <v>8023</v>
      </c>
      <c r="D446" t="s">
        <v>8034</v>
      </c>
      <c r="E446" s="1">
        <v>45533</v>
      </c>
      <c r="F446">
        <v>8673.75</v>
      </c>
      <c r="G446">
        <v>964</v>
      </c>
      <c r="H446" t="s">
        <v>18</v>
      </c>
      <c r="I446" t="str">
        <f>VLOOKUP(shipments[[#This Row],[SPID]],CHOOSE({1,2},people[[#All],[SPID]],people[[#All],[Sales_person]]),2,0)</f>
        <v>Barr Faughny</v>
      </c>
      <c r="J446">
        <f>YEAR(shipments[[#This Row],[Shipdate]])</f>
        <v>2024</v>
      </c>
      <c r="K446" s="22"/>
      <c r="L446" s="22">
        <f>VLOOKUP(shipments[[#This Row],[PID]],CHOOSE({1,2},products[PID],products[Cost_per_box]),2,0)</f>
        <v>10.51</v>
      </c>
      <c r="M446" s="22">
        <f>shipments[[#This Row],[Boxes]]*shipments[[#This Row],[cost_per_box]]</f>
        <v>10131.64</v>
      </c>
      <c r="N446" s="22">
        <f>shipments[[#This Row],[Amount]]-shipments[[#This Row],[total cost]]</f>
        <v>-1457.8899999999994</v>
      </c>
    </row>
    <row r="447" spans="1:14" x14ac:dyDescent="0.35">
      <c r="A447" t="s">
        <v>481</v>
      </c>
      <c r="B447" t="s">
        <v>8039</v>
      </c>
      <c r="C447" t="s">
        <v>8023</v>
      </c>
      <c r="D447" t="s">
        <v>8038</v>
      </c>
      <c r="E447" s="1">
        <v>45427</v>
      </c>
      <c r="F447">
        <v>7472.25</v>
      </c>
      <c r="G447">
        <v>748</v>
      </c>
      <c r="H447" t="s">
        <v>7</v>
      </c>
      <c r="I447" t="str">
        <f>VLOOKUP(shipments[[#This Row],[SPID]],CHOOSE({1,2},people[[#All],[SPID]],people[[#All],[Sales_person]]),2,0)</f>
        <v>Barr Faughny</v>
      </c>
      <c r="J447">
        <f>YEAR(shipments[[#This Row],[Shipdate]])</f>
        <v>2024</v>
      </c>
      <c r="K447" s="22"/>
      <c r="L447" s="22">
        <f>VLOOKUP(shipments[[#This Row],[PID]],CHOOSE({1,2},products[PID],products[Cost_per_box]),2,0)</f>
        <v>10.51</v>
      </c>
      <c r="M447" s="22">
        <f>shipments[[#This Row],[Boxes]]*shipments[[#This Row],[cost_per_box]]</f>
        <v>7861.48</v>
      </c>
      <c r="N447" s="22">
        <f>shipments[[#This Row],[Amount]]-shipments[[#This Row],[total cost]]</f>
        <v>-389.22999999999956</v>
      </c>
    </row>
    <row r="448" spans="1:14" x14ac:dyDescent="0.35">
      <c r="A448" t="s">
        <v>482</v>
      </c>
      <c r="B448" t="s">
        <v>8039</v>
      </c>
      <c r="C448" t="s">
        <v>8023</v>
      </c>
      <c r="D448" t="s">
        <v>8033</v>
      </c>
      <c r="E448" s="1">
        <v>45176</v>
      </c>
      <c r="F448">
        <v>3114</v>
      </c>
      <c r="G448">
        <v>390</v>
      </c>
      <c r="H448" t="s">
        <v>7</v>
      </c>
      <c r="I448" t="str">
        <f>VLOOKUP(shipments[[#This Row],[SPID]],CHOOSE({1,2},people[[#All],[SPID]],people[[#All],[Sales_person]]),2,0)</f>
        <v>Barr Faughny</v>
      </c>
      <c r="J448">
        <f>YEAR(shipments[[#This Row],[Shipdate]])</f>
        <v>2023</v>
      </c>
      <c r="K448" s="22"/>
      <c r="L448" s="22">
        <f>VLOOKUP(shipments[[#This Row],[PID]],CHOOSE({1,2},products[PID],products[Cost_per_box]),2,0)</f>
        <v>10.51</v>
      </c>
      <c r="M448" s="22">
        <f>shipments[[#This Row],[Boxes]]*shipments[[#This Row],[cost_per_box]]</f>
        <v>4098.8999999999996</v>
      </c>
      <c r="N448" s="22">
        <f>shipments[[#This Row],[Amount]]-shipments[[#This Row],[total cost]]</f>
        <v>-984.89999999999964</v>
      </c>
    </row>
    <row r="449" spans="1:14" x14ac:dyDescent="0.35">
      <c r="A449" t="s">
        <v>483</v>
      </c>
      <c r="B449" t="s">
        <v>8039</v>
      </c>
      <c r="C449" t="s">
        <v>8023</v>
      </c>
      <c r="D449" t="s">
        <v>8034</v>
      </c>
      <c r="E449" s="1">
        <v>45099</v>
      </c>
      <c r="F449">
        <v>1656</v>
      </c>
      <c r="G449">
        <v>237</v>
      </c>
      <c r="H449" t="s">
        <v>40</v>
      </c>
      <c r="I449" t="str">
        <f>VLOOKUP(shipments[[#This Row],[SPID]],CHOOSE({1,2},people[[#All],[SPID]],people[[#All],[Sales_person]]),2,0)</f>
        <v>Barr Faughny</v>
      </c>
      <c r="J449">
        <f>YEAR(shipments[[#This Row],[Shipdate]])</f>
        <v>2023</v>
      </c>
      <c r="K449" s="22"/>
      <c r="L449" s="22">
        <f>VLOOKUP(shipments[[#This Row],[PID]],CHOOSE({1,2},products[PID],products[Cost_per_box]),2,0)</f>
        <v>10.51</v>
      </c>
      <c r="M449" s="22">
        <f>shipments[[#This Row],[Boxes]]*shipments[[#This Row],[cost_per_box]]</f>
        <v>2490.87</v>
      </c>
      <c r="N449" s="22">
        <f>shipments[[#This Row],[Amount]]-shipments[[#This Row],[total cost]]</f>
        <v>-834.86999999999989</v>
      </c>
    </row>
    <row r="450" spans="1:14" x14ac:dyDescent="0.35">
      <c r="A450" t="s">
        <v>484</v>
      </c>
      <c r="B450" t="s">
        <v>8039</v>
      </c>
      <c r="C450" t="s">
        <v>8023</v>
      </c>
      <c r="D450" t="s">
        <v>8037</v>
      </c>
      <c r="E450" s="1">
        <v>45408</v>
      </c>
      <c r="F450">
        <v>5121</v>
      </c>
      <c r="G450">
        <v>641</v>
      </c>
      <c r="H450" t="s">
        <v>7</v>
      </c>
      <c r="I450" t="str">
        <f>VLOOKUP(shipments[[#This Row],[SPID]],CHOOSE({1,2},people[[#All],[SPID]],people[[#All],[Sales_person]]),2,0)</f>
        <v>Barr Faughny</v>
      </c>
      <c r="J450">
        <f>YEAR(shipments[[#This Row],[Shipdate]])</f>
        <v>2024</v>
      </c>
      <c r="K450" s="22"/>
      <c r="L450" s="22">
        <f>VLOOKUP(shipments[[#This Row],[PID]],CHOOSE({1,2},products[PID],products[Cost_per_box]),2,0)</f>
        <v>10.51</v>
      </c>
      <c r="M450" s="22">
        <f>shipments[[#This Row],[Boxes]]*shipments[[#This Row],[cost_per_box]]</f>
        <v>6736.91</v>
      </c>
      <c r="N450" s="22">
        <f>shipments[[#This Row],[Amount]]-shipments[[#This Row],[total cost]]</f>
        <v>-1615.9099999999999</v>
      </c>
    </row>
    <row r="451" spans="1:14" x14ac:dyDescent="0.35">
      <c r="A451" t="s">
        <v>485</v>
      </c>
      <c r="B451" t="s">
        <v>8039</v>
      </c>
      <c r="C451" t="s">
        <v>8024</v>
      </c>
      <c r="D451" t="s">
        <v>8034</v>
      </c>
      <c r="E451" s="1">
        <v>45204</v>
      </c>
      <c r="F451">
        <v>2859.75</v>
      </c>
      <c r="G451">
        <v>169</v>
      </c>
      <c r="H451" t="s">
        <v>7</v>
      </c>
      <c r="I451" t="str">
        <f>VLOOKUP(shipments[[#This Row],[SPID]],CHOOSE({1,2},people[[#All],[SPID]],people[[#All],[Sales_person]]),2,0)</f>
        <v>Barr Faughny</v>
      </c>
      <c r="J451">
        <f>YEAR(shipments[[#This Row],[Shipdate]])</f>
        <v>2023</v>
      </c>
      <c r="K451" s="22"/>
      <c r="L451" s="22">
        <f>VLOOKUP(shipments[[#This Row],[PID]],CHOOSE({1,2},products[PID],products[Cost_per_box]),2,0)</f>
        <v>6.43</v>
      </c>
      <c r="M451" s="22">
        <f>shipments[[#This Row],[Boxes]]*shipments[[#This Row],[cost_per_box]]</f>
        <v>1086.6699999999998</v>
      </c>
      <c r="N451" s="22">
        <f>shipments[[#This Row],[Amount]]-shipments[[#This Row],[total cost]]</f>
        <v>1773.0800000000002</v>
      </c>
    </row>
    <row r="452" spans="1:14" x14ac:dyDescent="0.35">
      <c r="A452" t="s">
        <v>486</v>
      </c>
      <c r="B452" t="s">
        <v>8039</v>
      </c>
      <c r="C452" t="s">
        <v>8025</v>
      </c>
      <c r="D452" t="s">
        <v>8034</v>
      </c>
      <c r="E452" s="1">
        <v>44965</v>
      </c>
      <c r="F452">
        <v>6232.5</v>
      </c>
      <c r="G452">
        <v>329</v>
      </c>
      <c r="H452" t="s">
        <v>7</v>
      </c>
      <c r="I452" t="str">
        <f>VLOOKUP(shipments[[#This Row],[SPID]],CHOOSE({1,2},people[[#All],[SPID]],people[[#All],[Sales_person]]),2,0)</f>
        <v>Barr Faughny</v>
      </c>
      <c r="J452">
        <f>YEAR(shipments[[#This Row],[Shipdate]])</f>
        <v>2023</v>
      </c>
      <c r="K452" s="22"/>
      <c r="L452" s="22">
        <f>VLOOKUP(shipments[[#This Row],[PID]],CHOOSE({1,2},products[PID],products[Cost_per_box]),2,0)</f>
        <v>12.41</v>
      </c>
      <c r="M452" s="22">
        <f>shipments[[#This Row],[Boxes]]*shipments[[#This Row],[cost_per_box]]</f>
        <v>4082.89</v>
      </c>
      <c r="N452" s="22">
        <f>shipments[[#This Row],[Amount]]-shipments[[#This Row],[total cost]]</f>
        <v>2149.61</v>
      </c>
    </row>
    <row r="453" spans="1:14" x14ac:dyDescent="0.35">
      <c r="A453" t="s">
        <v>487</v>
      </c>
      <c r="B453" t="s">
        <v>8039</v>
      </c>
      <c r="C453" t="s">
        <v>8026</v>
      </c>
      <c r="D453" t="s">
        <v>8036</v>
      </c>
      <c r="E453" s="1">
        <v>45160</v>
      </c>
      <c r="F453">
        <v>12647.25</v>
      </c>
      <c r="G453">
        <v>744</v>
      </c>
      <c r="H453" t="s">
        <v>7</v>
      </c>
      <c r="I453" t="str">
        <f>VLOOKUP(shipments[[#This Row],[SPID]],CHOOSE({1,2},people[[#All],[SPID]],people[[#All],[Sales_person]]),2,0)</f>
        <v>Barr Faughny</v>
      </c>
      <c r="J453">
        <f>YEAR(shipments[[#This Row],[Shipdate]])</f>
        <v>2023</v>
      </c>
      <c r="K453" s="22"/>
      <c r="L453" s="22">
        <f>VLOOKUP(shipments[[#This Row],[PID]],CHOOSE({1,2},products[PID],products[Cost_per_box]),2,0)</f>
        <v>9.57</v>
      </c>
      <c r="M453" s="22">
        <f>shipments[[#This Row],[Boxes]]*shipments[[#This Row],[cost_per_box]]</f>
        <v>7120.08</v>
      </c>
      <c r="N453" s="22">
        <f>shipments[[#This Row],[Amount]]-shipments[[#This Row],[total cost]]</f>
        <v>5527.17</v>
      </c>
    </row>
    <row r="454" spans="1:14" x14ac:dyDescent="0.35">
      <c r="A454" t="s">
        <v>488</v>
      </c>
      <c r="B454" t="s">
        <v>8039</v>
      </c>
      <c r="C454" t="s">
        <v>8026</v>
      </c>
      <c r="D454" t="s">
        <v>8037</v>
      </c>
      <c r="E454" s="1">
        <v>45558</v>
      </c>
      <c r="F454">
        <v>8307</v>
      </c>
      <c r="G454">
        <v>594</v>
      </c>
      <c r="H454" t="s">
        <v>26</v>
      </c>
      <c r="I454" t="str">
        <f>VLOOKUP(shipments[[#This Row],[SPID]],CHOOSE({1,2},people[[#All],[SPID]],people[[#All],[Sales_person]]),2,0)</f>
        <v>Barr Faughny</v>
      </c>
      <c r="J454">
        <f>YEAR(shipments[[#This Row],[Shipdate]])</f>
        <v>2024</v>
      </c>
      <c r="K454" s="22"/>
      <c r="L454" s="22">
        <f>VLOOKUP(shipments[[#This Row],[PID]],CHOOSE({1,2},products[PID],products[Cost_per_box]),2,0)</f>
        <v>9.57</v>
      </c>
      <c r="M454" s="22">
        <f>shipments[[#This Row],[Boxes]]*shipments[[#This Row],[cost_per_box]]</f>
        <v>5684.58</v>
      </c>
      <c r="N454" s="22">
        <f>shipments[[#This Row],[Amount]]-shipments[[#This Row],[total cost]]</f>
        <v>2622.42</v>
      </c>
    </row>
    <row r="455" spans="1:14" x14ac:dyDescent="0.35">
      <c r="A455" t="s">
        <v>489</v>
      </c>
      <c r="B455" t="s">
        <v>8039</v>
      </c>
      <c r="C455" t="s">
        <v>8027</v>
      </c>
      <c r="D455" t="s">
        <v>8034</v>
      </c>
      <c r="E455" s="1">
        <v>45182</v>
      </c>
      <c r="F455">
        <v>672.75</v>
      </c>
      <c r="G455">
        <v>68</v>
      </c>
      <c r="H455" t="s">
        <v>7</v>
      </c>
      <c r="I455" t="str">
        <f>VLOOKUP(shipments[[#This Row],[SPID]],CHOOSE({1,2},people[[#All],[SPID]],people[[#All],[Sales_person]]),2,0)</f>
        <v>Barr Faughny</v>
      </c>
      <c r="J455">
        <f>YEAR(shipments[[#This Row],[Shipdate]])</f>
        <v>2023</v>
      </c>
      <c r="K455" s="22"/>
      <c r="L455" s="22">
        <f>VLOOKUP(shipments[[#This Row],[PID]],CHOOSE({1,2},products[PID],products[Cost_per_box]),2,0)</f>
        <v>8.43</v>
      </c>
      <c r="M455" s="22">
        <f>shipments[[#This Row],[Boxes]]*shipments[[#This Row],[cost_per_box]]</f>
        <v>573.24</v>
      </c>
      <c r="N455" s="22">
        <f>shipments[[#This Row],[Amount]]-shipments[[#This Row],[total cost]]</f>
        <v>99.509999999999991</v>
      </c>
    </row>
    <row r="456" spans="1:14" x14ac:dyDescent="0.35">
      <c r="A456" t="s">
        <v>490</v>
      </c>
      <c r="B456" t="s">
        <v>8039</v>
      </c>
      <c r="C456" t="s">
        <v>8027</v>
      </c>
      <c r="D456" t="s">
        <v>8038</v>
      </c>
      <c r="E456" s="1">
        <v>45526</v>
      </c>
      <c r="F456">
        <v>7656.75</v>
      </c>
      <c r="G456">
        <v>766</v>
      </c>
      <c r="H456" t="s">
        <v>18</v>
      </c>
      <c r="I456" t="str">
        <f>VLOOKUP(shipments[[#This Row],[SPID]],CHOOSE({1,2},people[[#All],[SPID]],people[[#All],[Sales_person]]),2,0)</f>
        <v>Barr Faughny</v>
      </c>
      <c r="J456">
        <f>YEAR(shipments[[#This Row],[Shipdate]])</f>
        <v>2024</v>
      </c>
      <c r="K456" s="22"/>
      <c r="L456" s="22">
        <f>VLOOKUP(shipments[[#This Row],[PID]],CHOOSE({1,2},products[PID],products[Cost_per_box]),2,0)</f>
        <v>8.43</v>
      </c>
      <c r="M456" s="22">
        <f>shipments[[#This Row],[Boxes]]*shipments[[#This Row],[cost_per_box]]</f>
        <v>6457.38</v>
      </c>
      <c r="N456" s="22">
        <f>shipments[[#This Row],[Amount]]-shipments[[#This Row],[total cost]]</f>
        <v>1199.3699999999999</v>
      </c>
    </row>
    <row r="457" spans="1:14" x14ac:dyDescent="0.35">
      <c r="A457" t="s">
        <v>491</v>
      </c>
      <c r="B457" t="s">
        <v>8039</v>
      </c>
      <c r="C457" t="s">
        <v>8028</v>
      </c>
      <c r="D457" t="s">
        <v>8034</v>
      </c>
      <c r="E457" s="1">
        <v>45082</v>
      </c>
      <c r="F457">
        <v>20463.75</v>
      </c>
      <c r="G457">
        <v>2274</v>
      </c>
      <c r="H457" t="s">
        <v>7</v>
      </c>
      <c r="I457" t="str">
        <f>VLOOKUP(shipments[[#This Row],[SPID]],CHOOSE({1,2},people[[#All],[SPID]],people[[#All],[Sales_person]]),2,0)</f>
        <v>Barr Faughny</v>
      </c>
      <c r="J457">
        <f>YEAR(shipments[[#This Row],[Shipdate]])</f>
        <v>2023</v>
      </c>
      <c r="K457" s="22"/>
      <c r="L457" s="22">
        <f>VLOOKUP(shipments[[#This Row],[PID]],CHOOSE({1,2},products[PID],products[Cost_per_box]),2,0)</f>
        <v>6.8</v>
      </c>
      <c r="M457" s="22">
        <f>shipments[[#This Row],[Boxes]]*shipments[[#This Row],[cost_per_box]]</f>
        <v>15463.199999999999</v>
      </c>
      <c r="N457" s="22">
        <f>shipments[[#This Row],[Amount]]-shipments[[#This Row],[total cost]]</f>
        <v>5000.5500000000011</v>
      </c>
    </row>
    <row r="458" spans="1:14" x14ac:dyDescent="0.35">
      <c r="A458" t="s">
        <v>492</v>
      </c>
      <c r="B458" t="s">
        <v>8039</v>
      </c>
      <c r="C458" t="s">
        <v>8028</v>
      </c>
      <c r="D458" t="s">
        <v>8037</v>
      </c>
      <c r="E458" s="1">
        <v>45490</v>
      </c>
      <c r="F458">
        <v>7355.25</v>
      </c>
      <c r="G458">
        <v>920</v>
      </c>
      <c r="H458" t="s">
        <v>18</v>
      </c>
      <c r="I458" t="str">
        <f>VLOOKUP(shipments[[#This Row],[SPID]],CHOOSE({1,2},people[[#All],[SPID]],people[[#All],[Sales_person]]),2,0)</f>
        <v>Barr Faughny</v>
      </c>
      <c r="J458">
        <f>YEAR(shipments[[#This Row],[Shipdate]])</f>
        <v>2024</v>
      </c>
      <c r="K458" s="22"/>
      <c r="L458" s="22">
        <f>VLOOKUP(shipments[[#This Row],[PID]],CHOOSE({1,2},products[PID],products[Cost_per_box]),2,0)</f>
        <v>6.8</v>
      </c>
      <c r="M458" s="22">
        <f>shipments[[#This Row],[Boxes]]*shipments[[#This Row],[cost_per_box]]</f>
        <v>6256</v>
      </c>
      <c r="N458" s="22">
        <f>shipments[[#This Row],[Amount]]-shipments[[#This Row],[total cost]]</f>
        <v>1099.25</v>
      </c>
    </row>
    <row r="459" spans="1:14" x14ac:dyDescent="0.35">
      <c r="A459" t="s">
        <v>493</v>
      </c>
      <c r="B459" t="s">
        <v>8039</v>
      </c>
      <c r="C459" t="s">
        <v>8028</v>
      </c>
      <c r="D459" t="s">
        <v>8038</v>
      </c>
      <c r="E459" s="1">
        <v>45188</v>
      </c>
      <c r="F459">
        <v>5568.75</v>
      </c>
      <c r="G459">
        <v>796</v>
      </c>
      <c r="H459" t="s">
        <v>7</v>
      </c>
      <c r="I459" t="str">
        <f>VLOOKUP(shipments[[#This Row],[SPID]],CHOOSE({1,2},people[[#All],[SPID]],people[[#All],[Sales_person]]),2,0)</f>
        <v>Barr Faughny</v>
      </c>
      <c r="J459">
        <f>YEAR(shipments[[#This Row],[Shipdate]])</f>
        <v>2023</v>
      </c>
      <c r="K459" s="22"/>
      <c r="L459" s="22">
        <f>VLOOKUP(shipments[[#This Row],[PID]],CHOOSE({1,2},products[PID],products[Cost_per_box]),2,0)</f>
        <v>6.8</v>
      </c>
      <c r="M459" s="22">
        <f>shipments[[#This Row],[Boxes]]*shipments[[#This Row],[cost_per_box]]</f>
        <v>5412.8</v>
      </c>
      <c r="N459" s="22">
        <f>shipments[[#This Row],[Amount]]-shipments[[#This Row],[total cost]]</f>
        <v>155.94999999999982</v>
      </c>
    </row>
    <row r="460" spans="1:14" x14ac:dyDescent="0.35">
      <c r="A460" t="s">
        <v>494</v>
      </c>
      <c r="B460" t="s">
        <v>8039</v>
      </c>
      <c r="C460" t="s">
        <v>8029</v>
      </c>
      <c r="D460" t="s">
        <v>8033</v>
      </c>
      <c r="E460" s="1">
        <v>45504</v>
      </c>
      <c r="F460">
        <v>11891.25</v>
      </c>
      <c r="G460">
        <v>411</v>
      </c>
      <c r="H460" t="s">
        <v>18</v>
      </c>
      <c r="I460" t="str">
        <f>VLOOKUP(shipments[[#This Row],[SPID]],CHOOSE({1,2},people[[#All],[SPID]],people[[#All],[Sales_person]]),2,0)</f>
        <v>Barr Faughny</v>
      </c>
      <c r="J460">
        <f>YEAR(shipments[[#This Row],[Shipdate]])</f>
        <v>2024</v>
      </c>
      <c r="K460" s="22"/>
      <c r="L460" s="22">
        <f>VLOOKUP(shipments[[#This Row],[PID]],CHOOSE({1,2},products[PID],products[Cost_per_box]),2,0)</f>
        <v>5.04</v>
      </c>
      <c r="M460" s="22">
        <f>shipments[[#This Row],[Boxes]]*shipments[[#This Row],[cost_per_box]]</f>
        <v>2071.44</v>
      </c>
      <c r="N460" s="22">
        <f>shipments[[#This Row],[Amount]]-shipments[[#This Row],[total cost]]</f>
        <v>9819.81</v>
      </c>
    </row>
    <row r="461" spans="1:14" x14ac:dyDescent="0.35">
      <c r="A461" t="s">
        <v>495</v>
      </c>
      <c r="B461" t="s">
        <v>8039</v>
      </c>
      <c r="C461" t="s">
        <v>8029</v>
      </c>
      <c r="D461" t="s">
        <v>8034</v>
      </c>
      <c r="E461" s="1">
        <v>45512</v>
      </c>
      <c r="F461">
        <v>1829.25</v>
      </c>
      <c r="G461">
        <v>74</v>
      </c>
      <c r="H461" t="s">
        <v>18</v>
      </c>
      <c r="I461" t="str">
        <f>VLOOKUP(shipments[[#This Row],[SPID]],CHOOSE({1,2},people[[#All],[SPID]],people[[#All],[Sales_person]]),2,0)</f>
        <v>Barr Faughny</v>
      </c>
      <c r="J461">
        <f>YEAR(shipments[[#This Row],[Shipdate]])</f>
        <v>2024</v>
      </c>
      <c r="K461" s="22"/>
      <c r="L461" s="22">
        <f>VLOOKUP(shipments[[#This Row],[PID]],CHOOSE({1,2},products[PID],products[Cost_per_box]),2,0)</f>
        <v>5.04</v>
      </c>
      <c r="M461" s="22">
        <f>shipments[[#This Row],[Boxes]]*shipments[[#This Row],[cost_per_box]]</f>
        <v>372.96</v>
      </c>
      <c r="N461" s="22">
        <f>shipments[[#This Row],[Amount]]-shipments[[#This Row],[total cost]]</f>
        <v>1456.29</v>
      </c>
    </row>
    <row r="462" spans="1:14" x14ac:dyDescent="0.35">
      <c r="A462" t="s">
        <v>496</v>
      </c>
      <c r="B462" t="s">
        <v>8039</v>
      </c>
      <c r="C462" t="s">
        <v>8029</v>
      </c>
      <c r="D462" t="s">
        <v>8037</v>
      </c>
      <c r="E462" s="1">
        <v>45205</v>
      </c>
      <c r="F462">
        <v>4979.25</v>
      </c>
      <c r="G462">
        <v>178</v>
      </c>
      <c r="H462" t="s">
        <v>7</v>
      </c>
      <c r="I462" t="str">
        <f>VLOOKUP(shipments[[#This Row],[SPID]],CHOOSE({1,2},people[[#All],[SPID]],people[[#All],[Sales_person]]),2,0)</f>
        <v>Barr Faughny</v>
      </c>
      <c r="J462">
        <f>YEAR(shipments[[#This Row],[Shipdate]])</f>
        <v>2023</v>
      </c>
      <c r="K462" s="22"/>
      <c r="L462" s="22">
        <f>VLOOKUP(shipments[[#This Row],[PID]],CHOOSE({1,2},products[PID],products[Cost_per_box]),2,0)</f>
        <v>5.04</v>
      </c>
      <c r="M462" s="22">
        <f>shipments[[#This Row],[Boxes]]*shipments[[#This Row],[cost_per_box]]</f>
        <v>897.12</v>
      </c>
      <c r="N462" s="22">
        <f>shipments[[#This Row],[Amount]]-shipments[[#This Row],[total cost]]</f>
        <v>4082.13</v>
      </c>
    </row>
    <row r="463" spans="1:14" x14ac:dyDescent="0.35">
      <c r="A463" t="s">
        <v>497</v>
      </c>
      <c r="B463" t="s">
        <v>8039</v>
      </c>
      <c r="C463" t="s">
        <v>8029</v>
      </c>
      <c r="D463" t="s">
        <v>8037</v>
      </c>
      <c r="E463" s="1">
        <v>45337</v>
      </c>
      <c r="F463">
        <v>627.75</v>
      </c>
      <c r="G463">
        <v>24</v>
      </c>
      <c r="H463" t="s">
        <v>7</v>
      </c>
      <c r="I463" t="str">
        <f>VLOOKUP(shipments[[#This Row],[SPID]],CHOOSE({1,2},people[[#All],[SPID]],people[[#All],[Sales_person]]),2,0)</f>
        <v>Barr Faughny</v>
      </c>
      <c r="J463">
        <f>YEAR(shipments[[#This Row],[Shipdate]])</f>
        <v>2024</v>
      </c>
      <c r="K463" s="22"/>
      <c r="L463" s="22">
        <f>VLOOKUP(shipments[[#This Row],[PID]],CHOOSE({1,2},products[PID],products[Cost_per_box]),2,0)</f>
        <v>5.04</v>
      </c>
      <c r="M463" s="22">
        <f>shipments[[#This Row],[Boxes]]*shipments[[#This Row],[cost_per_box]]</f>
        <v>120.96000000000001</v>
      </c>
      <c r="N463" s="22">
        <f>shipments[[#This Row],[Amount]]-shipments[[#This Row],[total cost]]</f>
        <v>506.78999999999996</v>
      </c>
    </row>
    <row r="464" spans="1:14" x14ac:dyDescent="0.35">
      <c r="A464" t="s">
        <v>498</v>
      </c>
      <c r="B464" t="s">
        <v>8039</v>
      </c>
      <c r="C464" t="s">
        <v>8030</v>
      </c>
      <c r="D464" t="s">
        <v>8036</v>
      </c>
      <c r="E464" s="1">
        <v>45047</v>
      </c>
      <c r="F464">
        <v>9411.75</v>
      </c>
      <c r="G464">
        <v>856</v>
      </c>
      <c r="H464" t="s">
        <v>7</v>
      </c>
      <c r="I464" t="str">
        <f>VLOOKUP(shipments[[#This Row],[SPID]],CHOOSE({1,2},people[[#All],[SPID]],people[[#All],[Sales_person]]),2,0)</f>
        <v>Barr Faughny</v>
      </c>
      <c r="J464">
        <f>YEAR(shipments[[#This Row],[Shipdate]])</f>
        <v>2023</v>
      </c>
      <c r="K464" s="22"/>
      <c r="L464" s="22">
        <f>VLOOKUP(shipments[[#This Row],[PID]],CHOOSE({1,2},products[PID],products[Cost_per_box]),2,0)</f>
        <v>2.76</v>
      </c>
      <c r="M464" s="22">
        <f>shipments[[#This Row],[Boxes]]*shipments[[#This Row],[cost_per_box]]</f>
        <v>2362.56</v>
      </c>
      <c r="N464" s="22">
        <f>shipments[[#This Row],[Amount]]-shipments[[#This Row],[total cost]]</f>
        <v>7049.1900000000005</v>
      </c>
    </row>
    <row r="465" spans="1:14" x14ac:dyDescent="0.35">
      <c r="A465" t="s">
        <v>499</v>
      </c>
      <c r="B465" t="s">
        <v>8039</v>
      </c>
      <c r="C465" t="s">
        <v>8031</v>
      </c>
      <c r="D465" t="s">
        <v>8033</v>
      </c>
      <c r="E465" s="1">
        <v>45253</v>
      </c>
      <c r="F465">
        <v>6390</v>
      </c>
      <c r="G465">
        <v>710</v>
      </c>
      <c r="H465" t="s">
        <v>7</v>
      </c>
      <c r="I465" t="str">
        <f>VLOOKUP(shipments[[#This Row],[SPID]],CHOOSE({1,2},people[[#All],[SPID]],people[[#All],[Sales_person]]),2,0)</f>
        <v>Barr Faughny</v>
      </c>
      <c r="J465">
        <f>YEAR(shipments[[#This Row],[Shipdate]])</f>
        <v>2023</v>
      </c>
      <c r="K465" s="22"/>
      <c r="L465" s="22">
        <f>VLOOKUP(shipments[[#This Row],[PID]],CHOOSE({1,2},products[PID],products[Cost_per_box]),2,0)</f>
        <v>3.32</v>
      </c>
      <c r="M465" s="22">
        <f>shipments[[#This Row],[Boxes]]*shipments[[#This Row],[cost_per_box]]</f>
        <v>2357.1999999999998</v>
      </c>
      <c r="N465" s="22">
        <f>shipments[[#This Row],[Amount]]-shipments[[#This Row],[total cost]]</f>
        <v>4032.8</v>
      </c>
    </row>
    <row r="466" spans="1:14" x14ac:dyDescent="0.35">
      <c r="A466" t="s">
        <v>500</v>
      </c>
      <c r="B466" t="s">
        <v>8039</v>
      </c>
      <c r="C466" t="s">
        <v>8032</v>
      </c>
      <c r="D466" t="s">
        <v>8036</v>
      </c>
      <c r="E466" s="1">
        <v>45201</v>
      </c>
      <c r="F466">
        <v>5818.5</v>
      </c>
      <c r="G466">
        <v>307</v>
      </c>
      <c r="H466" t="s">
        <v>7</v>
      </c>
      <c r="I466" t="str">
        <f>VLOOKUP(shipments[[#This Row],[SPID]],CHOOSE({1,2},people[[#All],[SPID]],people[[#All],[Sales_person]]),2,0)</f>
        <v>Barr Faughny</v>
      </c>
      <c r="J466">
        <f>YEAR(shipments[[#This Row],[Shipdate]])</f>
        <v>2023</v>
      </c>
      <c r="K466" s="22"/>
      <c r="L466" s="22">
        <f>VLOOKUP(shipments[[#This Row],[PID]],CHOOSE({1,2},products[PID],products[Cost_per_box]),2,0)</f>
        <v>2.65</v>
      </c>
      <c r="M466" s="22">
        <f>shipments[[#This Row],[Boxes]]*shipments[[#This Row],[cost_per_box]]</f>
        <v>813.55</v>
      </c>
      <c r="N466" s="22">
        <f>shipments[[#This Row],[Amount]]-shipments[[#This Row],[total cost]]</f>
        <v>5004.95</v>
      </c>
    </row>
    <row r="467" spans="1:14" x14ac:dyDescent="0.35">
      <c r="A467" t="s">
        <v>501</v>
      </c>
      <c r="B467" t="s">
        <v>8039</v>
      </c>
      <c r="C467" t="s">
        <v>8032</v>
      </c>
      <c r="D467" t="s">
        <v>8038</v>
      </c>
      <c r="E467" s="1">
        <v>45246</v>
      </c>
      <c r="F467">
        <v>3485.25</v>
      </c>
      <c r="G467">
        <v>175</v>
      </c>
      <c r="H467" t="s">
        <v>40</v>
      </c>
      <c r="I467" t="str">
        <f>VLOOKUP(shipments[[#This Row],[SPID]],CHOOSE({1,2},people[[#All],[SPID]],people[[#All],[Sales_person]]),2,0)</f>
        <v>Barr Faughny</v>
      </c>
      <c r="J467">
        <f>YEAR(shipments[[#This Row],[Shipdate]])</f>
        <v>2023</v>
      </c>
      <c r="K467" s="22"/>
      <c r="L467" s="22">
        <f>VLOOKUP(shipments[[#This Row],[PID]],CHOOSE({1,2},products[PID],products[Cost_per_box]),2,0)</f>
        <v>2.65</v>
      </c>
      <c r="M467" s="22">
        <f>shipments[[#This Row],[Boxes]]*shipments[[#This Row],[cost_per_box]]</f>
        <v>463.75</v>
      </c>
      <c r="N467" s="22">
        <f>shipments[[#This Row],[Amount]]-shipments[[#This Row],[total cost]]</f>
        <v>3021.5</v>
      </c>
    </row>
    <row r="468" spans="1:14" x14ac:dyDescent="0.35">
      <c r="A468" t="s">
        <v>502</v>
      </c>
      <c r="B468" t="s">
        <v>8039</v>
      </c>
      <c r="C468" t="s">
        <v>8011</v>
      </c>
      <c r="D468" t="s">
        <v>8036</v>
      </c>
      <c r="E468" s="1">
        <v>45343</v>
      </c>
      <c r="F468">
        <v>351</v>
      </c>
      <c r="G468">
        <v>30</v>
      </c>
      <c r="H468" t="s">
        <v>7</v>
      </c>
      <c r="I468" t="str">
        <f>VLOOKUP(shipments[[#This Row],[SPID]],CHOOSE({1,2},people[[#All],[SPID]],people[[#All],[Sales_person]]),2,0)</f>
        <v>Barr Faughny</v>
      </c>
      <c r="J468">
        <f>YEAR(shipments[[#This Row],[Shipdate]])</f>
        <v>2024</v>
      </c>
      <c r="K468" s="22"/>
      <c r="L468" s="22">
        <f>VLOOKUP(shipments[[#This Row],[PID]],CHOOSE({1,2},products[PID],products[Cost_per_box]),2,0)</f>
        <v>5.26</v>
      </c>
      <c r="M468" s="22">
        <f>shipments[[#This Row],[Boxes]]*shipments[[#This Row],[cost_per_box]]</f>
        <v>157.79999999999998</v>
      </c>
      <c r="N468" s="22">
        <f>shipments[[#This Row],[Amount]]-shipments[[#This Row],[total cost]]</f>
        <v>193.20000000000002</v>
      </c>
    </row>
    <row r="469" spans="1:14" x14ac:dyDescent="0.35">
      <c r="A469" t="s">
        <v>503</v>
      </c>
      <c r="B469" t="s">
        <v>8039</v>
      </c>
      <c r="C469" t="s">
        <v>8011</v>
      </c>
      <c r="D469" t="s">
        <v>8038</v>
      </c>
      <c r="E469" s="1">
        <v>45457</v>
      </c>
      <c r="F469">
        <v>11178</v>
      </c>
      <c r="G469">
        <v>932</v>
      </c>
      <c r="H469" t="s">
        <v>7</v>
      </c>
      <c r="I469" t="str">
        <f>VLOOKUP(shipments[[#This Row],[SPID]],CHOOSE({1,2},people[[#All],[SPID]],people[[#All],[Sales_person]]),2,0)</f>
        <v>Barr Faughny</v>
      </c>
      <c r="J469">
        <f>YEAR(shipments[[#This Row],[Shipdate]])</f>
        <v>2024</v>
      </c>
      <c r="K469" s="22"/>
      <c r="L469" s="22">
        <f>VLOOKUP(shipments[[#This Row],[PID]],CHOOSE({1,2},products[PID],products[Cost_per_box]),2,0)</f>
        <v>5.26</v>
      </c>
      <c r="M469" s="22">
        <f>shipments[[#This Row],[Boxes]]*shipments[[#This Row],[cost_per_box]]</f>
        <v>4902.32</v>
      </c>
      <c r="N469" s="22">
        <f>shipments[[#This Row],[Amount]]-shipments[[#This Row],[total cost]]</f>
        <v>6275.68</v>
      </c>
    </row>
    <row r="470" spans="1:14" x14ac:dyDescent="0.35">
      <c r="A470" t="s">
        <v>504</v>
      </c>
      <c r="B470" t="s">
        <v>8039</v>
      </c>
      <c r="C470" t="s">
        <v>8011</v>
      </c>
      <c r="D470" t="s">
        <v>8036</v>
      </c>
      <c r="E470" s="1">
        <v>45532</v>
      </c>
      <c r="F470">
        <v>1359</v>
      </c>
      <c r="G470">
        <v>114</v>
      </c>
      <c r="H470" t="s">
        <v>18</v>
      </c>
      <c r="I470" t="str">
        <f>VLOOKUP(shipments[[#This Row],[SPID]],CHOOSE({1,2},people[[#All],[SPID]],people[[#All],[Sales_person]]),2,0)</f>
        <v>Barr Faughny</v>
      </c>
      <c r="J470">
        <f>YEAR(shipments[[#This Row],[Shipdate]])</f>
        <v>2024</v>
      </c>
      <c r="K470" s="22"/>
      <c r="L470" s="22">
        <f>VLOOKUP(shipments[[#This Row],[PID]],CHOOSE({1,2},products[PID],products[Cost_per_box]),2,0)</f>
        <v>5.26</v>
      </c>
      <c r="M470" s="22">
        <f>shipments[[#This Row],[Boxes]]*shipments[[#This Row],[cost_per_box]]</f>
        <v>599.64</v>
      </c>
      <c r="N470" s="22">
        <f>shipments[[#This Row],[Amount]]-shipments[[#This Row],[total cost]]</f>
        <v>759.36</v>
      </c>
    </row>
    <row r="471" spans="1:14" x14ac:dyDescent="0.35">
      <c r="A471" t="s">
        <v>505</v>
      </c>
      <c r="B471" t="s">
        <v>8039</v>
      </c>
      <c r="C471" t="s">
        <v>8012</v>
      </c>
      <c r="D471" t="s">
        <v>8033</v>
      </c>
      <c r="E471" s="1">
        <v>45534</v>
      </c>
      <c r="F471">
        <v>6248.25</v>
      </c>
      <c r="G471">
        <v>417</v>
      </c>
      <c r="H471" t="s">
        <v>18</v>
      </c>
      <c r="I471" t="str">
        <f>VLOOKUP(shipments[[#This Row],[SPID]],CHOOSE({1,2},people[[#All],[SPID]],people[[#All],[Sales_person]]),2,0)</f>
        <v>Barr Faughny</v>
      </c>
      <c r="J471">
        <f>YEAR(shipments[[#This Row],[Shipdate]])</f>
        <v>2024</v>
      </c>
      <c r="K471" s="22"/>
      <c r="L471" s="22">
        <f>VLOOKUP(shipments[[#This Row],[PID]],CHOOSE({1,2},products[PID],products[Cost_per_box]),2,0)</f>
        <v>7.48</v>
      </c>
      <c r="M471" s="22">
        <f>shipments[[#This Row],[Boxes]]*shipments[[#This Row],[cost_per_box]]</f>
        <v>3119.1600000000003</v>
      </c>
      <c r="N471" s="22">
        <f>shipments[[#This Row],[Amount]]-shipments[[#This Row],[total cost]]</f>
        <v>3129.0899999999997</v>
      </c>
    </row>
    <row r="472" spans="1:14" x14ac:dyDescent="0.35">
      <c r="A472" t="s">
        <v>506</v>
      </c>
      <c r="B472" t="s">
        <v>8039</v>
      </c>
      <c r="C472" t="s">
        <v>8014</v>
      </c>
      <c r="D472" t="s">
        <v>8034</v>
      </c>
      <c r="E472" s="1">
        <v>45226</v>
      </c>
      <c r="F472">
        <v>9353.25</v>
      </c>
      <c r="G472">
        <v>1040</v>
      </c>
      <c r="H472" t="s">
        <v>7</v>
      </c>
      <c r="I472" t="str">
        <f>VLOOKUP(shipments[[#This Row],[SPID]],CHOOSE({1,2},people[[#All],[SPID]],people[[#All],[Sales_person]]),2,0)</f>
        <v>Barr Faughny</v>
      </c>
      <c r="J472">
        <f>YEAR(shipments[[#This Row],[Shipdate]])</f>
        <v>2023</v>
      </c>
      <c r="K472" s="22"/>
      <c r="L472" s="22">
        <f>VLOOKUP(shipments[[#This Row],[PID]],CHOOSE({1,2},products[PID],products[Cost_per_box]),2,0)</f>
        <v>3.85</v>
      </c>
      <c r="M472" s="22">
        <f>shipments[[#This Row],[Boxes]]*shipments[[#This Row],[cost_per_box]]</f>
        <v>4004</v>
      </c>
      <c r="N472" s="22">
        <f>shipments[[#This Row],[Amount]]-shipments[[#This Row],[total cost]]</f>
        <v>5349.25</v>
      </c>
    </row>
    <row r="473" spans="1:14" x14ac:dyDescent="0.35">
      <c r="A473" t="s">
        <v>507</v>
      </c>
      <c r="B473" t="s">
        <v>8039</v>
      </c>
      <c r="C473" t="s">
        <v>8014</v>
      </c>
      <c r="D473" t="s">
        <v>8038</v>
      </c>
      <c r="E473" s="1">
        <v>45002</v>
      </c>
      <c r="F473">
        <v>4630.5</v>
      </c>
      <c r="G473">
        <v>927</v>
      </c>
      <c r="H473" t="s">
        <v>7</v>
      </c>
      <c r="I473" t="str">
        <f>VLOOKUP(shipments[[#This Row],[SPID]],CHOOSE({1,2},people[[#All],[SPID]],people[[#All],[Sales_person]]),2,0)</f>
        <v>Barr Faughny</v>
      </c>
      <c r="J473">
        <f>YEAR(shipments[[#This Row],[Shipdate]])</f>
        <v>2023</v>
      </c>
      <c r="K473" s="22"/>
      <c r="L473" s="22">
        <f>VLOOKUP(shipments[[#This Row],[PID]],CHOOSE({1,2},products[PID],products[Cost_per_box]),2,0)</f>
        <v>3.85</v>
      </c>
      <c r="M473" s="22">
        <f>shipments[[#This Row],[Boxes]]*shipments[[#This Row],[cost_per_box]]</f>
        <v>3568.9500000000003</v>
      </c>
      <c r="N473" s="22">
        <f>shipments[[#This Row],[Amount]]-shipments[[#This Row],[total cost]]</f>
        <v>1061.5499999999997</v>
      </c>
    </row>
    <row r="474" spans="1:14" x14ac:dyDescent="0.35">
      <c r="A474" t="s">
        <v>508</v>
      </c>
      <c r="B474" t="s">
        <v>8039</v>
      </c>
      <c r="C474" t="s">
        <v>8014</v>
      </c>
      <c r="D474" t="s">
        <v>8035</v>
      </c>
      <c r="E474" s="1">
        <v>45099</v>
      </c>
      <c r="F474">
        <v>8095.5</v>
      </c>
      <c r="G474">
        <v>1012</v>
      </c>
      <c r="H474" t="s">
        <v>7</v>
      </c>
      <c r="I474" t="str">
        <f>VLOOKUP(shipments[[#This Row],[SPID]],CHOOSE({1,2},people[[#All],[SPID]],people[[#All],[Sales_person]]),2,0)</f>
        <v>Barr Faughny</v>
      </c>
      <c r="J474">
        <f>YEAR(shipments[[#This Row],[Shipdate]])</f>
        <v>2023</v>
      </c>
      <c r="K474" s="22"/>
      <c r="L474" s="22">
        <f>VLOOKUP(shipments[[#This Row],[PID]],CHOOSE({1,2},products[PID],products[Cost_per_box]),2,0)</f>
        <v>3.85</v>
      </c>
      <c r="M474" s="22">
        <f>shipments[[#This Row],[Boxes]]*shipments[[#This Row],[cost_per_box]]</f>
        <v>3896.2000000000003</v>
      </c>
      <c r="N474" s="22">
        <f>shipments[[#This Row],[Amount]]-shipments[[#This Row],[total cost]]</f>
        <v>4199.2999999999993</v>
      </c>
    </row>
    <row r="475" spans="1:14" x14ac:dyDescent="0.35">
      <c r="A475" t="s">
        <v>509</v>
      </c>
      <c r="B475" t="s">
        <v>8039</v>
      </c>
      <c r="C475" t="s">
        <v>8014</v>
      </c>
      <c r="D475" t="s">
        <v>8035</v>
      </c>
      <c r="E475" s="1">
        <v>45294</v>
      </c>
      <c r="F475">
        <v>9029.25</v>
      </c>
      <c r="G475">
        <v>1129</v>
      </c>
      <c r="H475" t="s">
        <v>7</v>
      </c>
      <c r="I475" t="str">
        <f>VLOOKUP(shipments[[#This Row],[SPID]],CHOOSE({1,2},people[[#All],[SPID]],people[[#All],[Sales_person]]),2,0)</f>
        <v>Barr Faughny</v>
      </c>
      <c r="J475">
        <f>YEAR(shipments[[#This Row],[Shipdate]])</f>
        <v>2024</v>
      </c>
      <c r="K475" s="22"/>
      <c r="L475" s="22">
        <f>VLOOKUP(shipments[[#This Row],[PID]],CHOOSE({1,2},products[PID],products[Cost_per_box]),2,0)</f>
        <v>3.85</v>
      </c>
      <c r="M475" s="22">
        <f>shipments[[#This Row],[Boxes]]*shipments[[#This Row],[cost_per_box]]</f>
        <v>4346.6500000000005</v>
      </c>
      <c r="N475" s="22">
        <f>shipments[[#This Row],[Amount]]-shipments[[#This Row],[total cost]]</f>
        <v>4682.5999999999995</v>
      </c>
    </row>
    <row r="476" spans="1:14" x14ac:dyDescent="0.35">
      <c r="A476" t="s">
        <v>510</v>
      </c>
      <c r="B476" t="s">
        <v>8039</v>
      </c>
      <c r="C476" t="s">
        <v>8014</v>
      </c>
      <c r="D476" t="s">
        <v>8034</v>
      </c>
      <c r="E476" s="1">
        <v>45463</v>
      </c>
      <c r="F476">
        <v>580.5</v>
      </c>
      <c r="G476">
        <v>97</v>
      </c>
      <c r="H476" t="s">
        <v>7</v>
      </c>
      <c r="I476" t="str">
        <f>VLOOKUP(shipments[[#This Row],[SPID]],CHOOSE({1,2},people[[#All],[SPID]],people[[#All],[Sales_person]]),2,0)</f>
        <v>Barr Faughny</v>
      </c>
      <c r="J476">
        <f>YEAR(shipments[[#This Row],[Shipdate]])</f>
        <v>2024</v>
      </c>
      <c r="K476" s="22"/>
      <c r="L476" s="22">
        <f>VLOOKUP(shipments[[#This Row],[PID]],CHOOSE({1,2},products[PID],products[Cost_per_box]),2,0)</f>
        <v>3.85</v>
      </c>
      <c r="M476" s="22">
        <f>shipments[[#This Row],[Boxes]]*shipments[[#This Row],[cost_per_box]]</f>
        <v>373.45</v>
      </c>
      <c r="N476" s="22">
        <f>shipments[[#This Row],[Amount]]-shipments[[#This Row],[total cost]]</f>
        <v>207.05</v>
      </c>
    </row>
    <row r="477" spans="1:14" x14ac:dyDescent="0.35">
      <c r="A477" t="s">
        <v>511</v>
      </c>
      <c r="B477" t="s">
        <v>8039</v>
      </c>
      <c r="C477" t="s">
        <v>8015</v>
      </c>
      <c r="D477" t="s">
        <v>8036</v>
      </c>
      <c r="E477" s="1">
        <v>45254</v>
      </c>
      <c r="F477">
        <v>4002.75</v>
      </c>
      <c r="G477">
        <v>501</v>
      </c>
      <c r="H477" t="s">
        <v>7</v>
      </c>
      <c r="I477" t="str">
        <f>VLOOKUP(shipments[[#This Row],[SPID]],CHOOSE({1,2},people[[#All],[SPID]],people[[#All],[Sales_person]]),2,0)</f>
        <v>Barr Faughny</v>
      </c>
      <c r="J477">
        <f>YEAR(shipments[[#This Row],[Shipdate]])</f>
        <v>2023</v>
      </c>
      <c r="K477" s="22"/>
      <c r="L477" s="22">
        <f>VLOOKUP(shipments[[#This Row],[PID]],CHOOSE({1,2},products[PID],products[Cost_per_box]),2,0)</f>
        <v>5.72</v>
      </c>
      <c r="M477" s="22">
        <f>shipments[[#This Row],[Boxes]]*shipments[[#This Row],[cost_per_box]]</f>
        <v>2865.72</v>
      </c>
      <c r="N477" s="22">
        <f>shipments[[#This Row],[Amount]]-shipments[[#This Row],[total cost]]</f>
        <v>1137.0300000000002</v>
      </c>
    </row>
    <row r="478" spans="1:14" x14ac:dyDescent="0.35">
      <c r="A478" t="s">
        <v>512</v>
      </c>
      <c r="B478" t="s">
        <v>8039</v>
      </c>
      <c r="C478" t="s">
        <v>8015</v>
      </c>
      <c r="D478" t="s">
        <v>8034</v>
      </c>
      <c r="E478" s="1">
        <v>44946</v>
      </c>
      <c r="F478">
        <v>2254.5</v>
      </c>
      <c r="G478">
        <v>251</v>
      </c>
      <c r="H478" t="s">
        <v>7</v>
      </c>
      <c r="I478" t="str">
        <f>VLOOKUP(shipments[[#This Row],[SPID]],CHOOSE({1,2},people[[#All],[SPID]],people[[#All],[Sales_person]]),2,0)</f>
        <v>Barr Faughny</v>
      </c>
      <c r="J478">
        <f>YEAR(shipments[[#This Row],[Shipdate]])</f>
        <v>2023</v>
      </c>
      <c r="K478" s="22"/>
      <c r="L478" s="22">
        <f>VLOOKUP(shipments[[#This Row],[PID]],CHOOSE({1,2},products[PID],products[Cost_per_box]),2,0)</f>
        <v>5.72</v>
      </c>
      <c r="M478" s="22">
        <f>shipments[[#This Row],[Boxes]]*shipments[[#This Row],[cost_per_box]]</f>
        <v>1435.72</v>
      </c>
      <c r="N478" s="22">
        <f>shipments[[#This Row],[Amount]]-shipments[[#This Row],[total cost]]</f>
        <v>818.78</v>
      </c>
    </row>
    <row r="479" spans="1:14" x14ac:dyDescent="0.35">
      <c r="A479" t="s">
        <v>513</v>
      </c>
      <c r="B479" t="s">
        <v>8039</v>
      </c>
      <c r="C479" t="s">
        <v>8015</v>
      </c>
      <c r="D479" t="s">
        <v>8038</v>
      </c>
      <c r="E479" s="1">
        <v>45316</v>
      </c>
      <c r="F479">
        <v>1419.75</v>
      </c>
      <c r="G479">
        <v>284</v>
      </c>
      <c r="H479" t="s">
        <v>7</v>
      </c>
      <c r="I479" t="str">
        <f>VLOOKUP(shipments[[#This Row],[SPID]],CHOOSE({1,2},people[[#All],[SPID]],people[[#All],[Sales_person]]),2,0)</f>
        <v>Barr Faughny</v>
      </c>
      <c r="J479">
        <f>YEAR(shipments[[#This Row],[Shipdate]])</f>
        <v>2024</v>
      </c>
      <c r="K479" s="22"/>
      <c r="L479" s="22">
        <f>VLOOKUP(shipments[[#This Row],[PID]],CHOOSE({1,2},products[PID],products[Cost_per_box]),2,0)</f>
        <v>5.72</v>
      </c>
      <c r="M479" s="22">
        <f>shipments[[#This Row],[Boxes]]*shipments[[#This Row],[cost_per_box]]</f>
        <v>1624.48</v>
      </c>
      <c r="N479" s="22">
        <f>shipments[[#This Row],[Amount]]-shipments[[#This Row],[total cost]]</f>
        <v>-204.73000000000002</v>
      </c>
    </row>
    <row r="480" spans="1:14" x14ac:dyDescent="0.35">
      <c r="A480" t="s">
        <v>514</v>
      </c>
      <c r="B480" t="s">
        <v>8039</v>
      </c>
      <c r="C480" t="s">
        <v>8015</v>
      </c>
      <c r="D480" t="s">
        <v>8033</v>
      </c>
      <c r="E480" s="1">
        <v>45112</v>
      </c>
      <c r="F480">
        <v>4815</v>
      </c>
      <c r="G480">
        <v>688</v>
      </c>
      <c r="H480" t="s">
        <v>7</v>
      </c>
      <c r="I480" t="str">
        <f>VLOOKUP(shipments[[#This Row],[SPID]],CHOOSE({1,2},people[[#All],[SPID]],people[[#All],[Sales_person]]),2,0)</f>
        <v>Barr Faughny</v>
      </c>
      <c r="J480">
        <f>YEAR(shipments[[#This Row],[Shipdate]])</f>
        <v>2023</v>
      </c>
      <c r="K480" s="22"/>
      <c r="L480" s="22">
        <f>VLOOKUP(shipments[[#This Row],[PID]],CHOOSE({1,2},products[PID],products[Cost_per_box]),2,0)</f>
        <v>5.72</v>
      </c>
      <c r="M480" s="22">
        <f>shipments[[#This Row],[Boxes]]*shipments[[#This Row],[cost_per_box]]</f>
        <v>3935.3599999999997</v>
      </c>
      <c r="N480" s="22">
        <f>shipments[[#This Row],[Amount]]-shipments[[#This Row],[total cost]]</f>
        <v>879.64000000000033</v>
      </c>
    </row>
    <row r="481" spans="1:14" x14ac:dyDescent="0.35">
      <c r="A481" t="s">
        <v>515</v>
      </c>
      <c r="B481" t="s">
        <v>8039</v>
      </c>
      <c r="C481" t="s">
        <v>8015</v>
      </c>
      <c r="D481" t="s">
        <v>8036</v>
      </c>
      <c r="E481" s="1">
        <v>45371</v>
      </c>
      <c r="F481">
        <v>7308</v>
      </c>
      <c r="G481">
        <v>1044</v>
      </c>
      <c r="H481" t="s">
        <v>7</v>
      </c>
      <c r="I481" t="str">
        <f>VLOOKUP(shipments[[#This Row],[SPID]],CHOOSE({1,2},people[[#All],[SPID]],people[[#All],[Sales_person]]),2,0)</f>
        <v>Barr Faughny</v>
      </c>
      <c r="J481">
        <f>YEAR(shipments[[#This Row],[Shipdate]])</f>
        <v>2024</v>
      </c>
      <c r="K481" s="22"/>
      <c r="L481" s="22">
        <f>VLOOKUP(shipments[[#This Row],[PID]],CHOOSE({1,2},products[PID],products[Cost_per_box]),2,0)</f>
        <v>5.72</v>
      </c>
      <c r="M481" s="22">
        <f>shipments[[#This Row],[Boxes]]*shipments[[#This Row],[cost_per_box]]</f>
        <v>5971.6799999999994</v>
      </c>
      <c r="N481" s="22">
        <f>shipments[[#This Row],[Amount]]-shipments[[#This Row],[total cost]]</f>
        <v>1336.3200000000006</v>
      </c>
    </row>
    <row r="482" spans="1:14" x14ac:dyDescent="0.35">
      <c r="A482" t="s">
        <v>516</v>
      </c>
      <c r="B482" t="s">
        <v>8039</v>
      </c>
      <c r="C482" t="s">
        <v>8015</v>
      </c>
      <c r="D482" t="s">
        <v>8038</v>
      </c>
      <c r="E482" s="1">
        <v>44942</v>
      </c>
      <c r="F482">
        <v>8705.25</v>
      </c>
      <c r="G482">
        <v>1451</v>
      </c>
      <c r="H482" t="s">
        <v>7</v>
      </c>
      <c r="I482" t="str">
        <f>VLOOKUP(shipments[[#This Row],[SPID]],CHOOSE({1,2},people[[#All],[SPID]],people[[#All],[Sales_person]]),2,0)</f>
        <v>Barr Faughny</v>
      </c>
      <c r="J482">
        <f>YEAR(shipments[[#This Row],[Shipdate]])</f>
        <v>2023</v>
      </c>
      <c r="K482" s="22"/>
      <c r="L482" s="22">
        <f>VLOOKUP(shipments[[#This Row],[PID]],CHOOSE({1,2},products[PID],products[Cost_per_box]),2,0)</f>
        <v>5.72</v>
      </c>
      <c r="M482" s="22">
        <f>shipments[[#This Row],[Boxes]]*shipments[[#This Row],[cost_per_box]]</f>
        <v>8299.7199999999993</v>
      </c>
      <c r="N482" s="22">
        <f>shipments[[#This Row],[Amount]]-shipments[[#This Row],[total cost]]</f>
        <v>405.53000000000065</v>
      </c>
    </row>
    <row r="483" spans="1:14" x14ac:dyDescent="0.35">
      <c r="A483" t="s">
        <v>517</v>
      </c>
      <c r="B483" t="s">
        <v>8039</v>
      </c>
      <c r="C483" t="s">
        <v>8016</v>
      </c>
      <c r="D483" t="s">
        <v>8038</v>
      </c>
      <c r="E483" s="1">
        <v>45219</v>
      </c>
      <c r="F483">
        <v>11256.75</v>
      </c>
      <c r="G483">
        <v>417</v>
      </c>
      <c r="H483" t="s">
        <v>7</v>
      </c>
      <c r="I483" t="str">
        <f>VLOOKUP(shipments[[#This Row],[SPID]],CHOOSE({1,2},people[[#All],[SPID]],people[[#All],[Sales_person]]),2,0)</f>
        <v>Barr Faughny</v>
      </c>
      <c r="J483">
        <f>YEAR(shipments[[#This Row],[Shipdate]])</f>
        <v>2023</v>
      </c>
      <c r="K483" s="22"/>
      <c r="L483" s="22">
        <f>VLOOKUP(shipments[[#This Row],[PID]],CHOOSE({1,2},products[PID],products[Cost_per_box]),2,0)</f>
        <v>6.31</v>
      </c>
      <c r="M483" s="22">
        <f>shipments[[#This Row],[Boxes]]*shipments[[#This Row],[cost_per_box]]</f>
        <v>2631.27</v>
      </c>
      <c r="N483" s="22">
        <f>shipments[[#This Row],[Amount]]-shipments[[#This Row],[total cost]]</f>
        <v>8625.48</v>
      </c>
    </row>
    <row r="484" spans="1:14" x14ac:dyDescent="0.35">
      <c r="A484" t="s">
        <v>518</v>
      </c>
      <c r="B484" t="s">
        <v>8039</v>
      </c>
      <c r="C484" t="s">
        <v>8016</v>
      </c>
      <c r="D484" t="s">
        <v>8038</v>
      </c>
      <c r="E484" s="1">
        <v>45232</v>
      </c>
      <c r="F484">
        <v>1131.75</v>
      </c>
      <c r="G484">
        <v>41</v>
      </c>
      <c r="H484" t="s">
        <v>7</v>
      </c>
      <c r="I484" t="str">
        <f>VLOOKUP(shipments[[#This Row],[SPID]],CHOOSE({1,2},people[[#All],[SPID]],people[[#All],[Sales_person]]),2,0)</f>
        <v>Barr Faughny</v>
      </c>
      <c r="J484">
        <f>YEAR(shipments[[#This Row],[Shipdate]])</f>
        <v>2023</v>
      </c>
      <c r="K484" s="22"/>
      <c r="L484" s="22">
        <f>VLOOKUP(shipments[[#This Row],[PID]],CHOOSE({1,2},products[PID],products[Cost_per_box]),2,0)</f>
        <v>6.31</v>
      </c>
      <c r="M484" s="22">
        <f>shipments[[#This Row],[Boxes]]*shipments[[#This Row],[cost_per_box]]</f>
        <v>258.70999999999998</v>
      </c>
      <c r="N484" s="22">
        <f>shipments[[#This Row],[Amount]]-shipments[[#This Row],[total cost]]</f>
        <v>873.04</v>
      </c>
    </row>
    <row r="485" spans="1:14" x14ac:dyDescent="0.35">
      <c r="A485" t="s">
        <v>519</v>
      </c>
      <c r="B485" t="s">
        <v>8039</v>
      </c>
      <c r="C485" t="s">
        <v>8017</v>
      </c>
      <c r="D485" t="s">
        <v>8038</v>
      </c>
      <c r="E485" s="1">
        <v>45139</v>
      </c>
      <c r="F485">
        <v>5458.5</v>
      </c>
      <c r="G485">
        <v>228</v>
      </c>
      <c r="H485" t="s">
        <v>7</v>
      </c>
      <c r="I485" t="str">
        <f>VLOOKUP(shipments[[#This Row],[SPID]],CHOOSE({1,2},people[[#All],[SPID]],people[[#All],[Sales_person]]),2,0)</f>
        <v>Barr Faughny</v>
      </c>
      <c r="J485">
        <f>YEAR(shipments[[#This Row],[Shipdate]])</f>
        <v>2023</v>
      </c>
      <c r="K485" s="22"/>
      <c r="L485" s="22">
        <f>VLOOKUP(shipments[[#This Row],[PID]],CHOOSE({1,2},products[PID],products[Cost_per_box]),2,0)</f>
        <v>9.94</v>
      </c>
      <c r="M485" s="22">
        <f>shipments[[#This Row],[Boxes]]*shipments[[#This Row],[cost_per_box]]</f>
        <v>2266.3199999999997</v>
      </c>
      <c r="N485" s="22">
        <f>shipments[[#This Row],[Amount]]-shipments[[#This Row],[total cost]]</f>
        <v>3192.1800000000003</v>
      </c>
    </row>
    <row r="486" spans="1:14" x14ac:dyDescent="0.35">
      <c r="A486" t="s">
        <v>520</v>
      </c>
      <c r="B486" t="s">
        <v>8039</v>
      </c>
      <c r="C486" t="s">
        <v>8017</v>
      </c>
      <c r="D486" t="s">
        <v>8037</v>
      </c>
      <c r="E486" s="1">
        <v>45322</v>
      </c>
      <c r="F486">
        <v>4335.75</v>
      </c>
      <c r="G486">
        <v>155</v>
      </c>
      <c r="H486" t="s">
        <v>7</v>
      </c>
      <c r="I486" t="str">
        <f>VLOOKUP(shipments[[#This Row],[SPID]],CHOOSE({1,2},people[[#All],[SPID]],people[[#All],[Sales_person]]),2,0)</f>
        <v>Barr Faughny</v>
      </c>
      <c r="J486">
        <f>YEAR(shipments[[#This Row],[Shipdate]])</f>
        <v>2024</v>
      </c>
      <c r="K486" s="22"/>
      <c r="L486" s="22">
        <f>VLOOKUP(shipments[[#This Row],[PID]],CHOOSE({1,2},products[PID],products[Cost_per_box]),2,0)</f>
        <v>9.94</v>
      </c>
      <c r="M486" s="22">
        <f>shipments[[#This Row],[Boxes]]*shipments[[#This Row],[cost_per_box]]</f>
        <v>1540.6999999999998</v>
      </c>
      <c r="N486" s="22">
        <f>shipments[[#This Row],[Amount]]-shipments[[#This Row],[total cost]]</f>
        <v>2795.05</v>
      </c>
    </row>
    <row r="487" spans="1:14" x14ac:dyDescent="0.35">
      <c r="A487" t="s">
        <v>521</v>
      </c>
      <c r="B487" t="s">
        <v>8039</v>
      </c>
      <c r="C487" t="s">
        <v>8017</v>
      </c>
      <c r="D487" t="s">
        <v>8033</v>
      </c>
      <c r="E487" s="1">
        <v>45540</v>
      </c>
      <c r="F487">
        <v>6115.5</v>
      </c>
      <c r="G487">
        <v>245</v>
      </c>
      <c r="H487" t="s">
        <v>26</v>
      </c>
      <c r="I487" t="str">
        <f>VLOOKUP(shipments[[#This Row],[SPID]],CHOOSE({1,2},people[[#All],[SPID]],people[[#All],[Sales_person]]),2,0)</f>
        <v>Barr Faughny</v>
      </c>
      <c r="J487">
        <f>YEAR(shipments[[#This Row],[Shipdate]])</f>
        <v>2024</v>
      </c>
      <c r="K487" s="22"/>
      <c r="L487" s="22">
        <f>VLOOKUP(shipments[[#This Row],[PID]],CHOOSE({1,2},products[PID],products[Cost_per_box]),2,0)</f>
        <v>9.94</v>
      </c>
      <c r="M487" s="22">
        <f>shipments[[#This Row],[Boxes]]*shipments[[#This Row],[cost_per_box]]</f>
        <v>2435.2999999999997</v>
      </c>
      <c r="N487" s="22">
        <f>shipments[[#This Row],[Amount]]-shipments[[#This Row],[total cost]]</f>
        <v>3680.2000000000003</v>
      </c>
    </row>
    <row r="488" spans="1:14" x14ac:dyDescent="0.35">
      <c r="A488" t="s">
        <v>522</v>
      </c>
      <c r="B488" t="s">
        <v>8039</v>
      </c>
      <c r="C488" t="s">
        <v>8017</v>
      </c>
      <c r="D488" t="s">
        <v>8034</v>
      </c>
      <c r="E488" s="1">
        <v>45439</v>
      </c>
      <c r="F488">
        <v>4828.5</v>
      </c>
      <c r="G488">
        <v>202</v>
      </c>
      <c r="H488" t="s">
        <v>7</v>
      </c>
      <c r="I488" t="str">
        <f>VLOOKUP(shipments[[#This Row],[SPID]],CHOOSE({1,2},people[[#All],[SPID]],people[[#All],[Sales_person]]),2,0)</f>
        <v>Barr Faughny</v>
      </c>
      <c r="J488">
        <f>YEAR(shipments[[#This Row],[Shipdate]])</f>
        <v>2024</v>
      </c>
      <c r="K488" s="22"/>
      <c r="L488" s="22">
        <f>VLOOKUP(shipments[[#This Row],[PID]],CHOOSE({1,2},products[PID],products[Cost_per_box]),2,0)</f>
        <v>9.94</v>
      </c>
      <c r="M488" s="22">
        <f>shipments[[#This Row],[Boxes]]*shipments[[#This Row],[cost_per_box]]</f>
        <v>2007.8799999999999</v>
      </c>
      <c r="N488" s="22">
        <f>shipments[[#This Row],[Amount]]-shipments[[#This Row],[total cost]]</f>
        <v>2820.62</v>
      </c>
    </row>
    <row r="489" spans="1:14" x14ac:dyDescent="0.35">
      <c r="A489" t="s">
        <v>523</v>
      </c>
      <c r="B489" t="s">
        <v>8039</v>
      </c>
      <c r="C489" t="s">
        <v>8017</v>
      </c>
      <c r="D489" t="s">
        <v>8038</v>
      </c>
      <c r="E489" s="1">
        <v>45127</v>
      </c>
      <c r="F489">
        <v>5352.75</v>
      </c>
      <c r="G489">
        <v>215</v>
      </c>
      <c r="H489" t="s">
        <v>7</v>
      </c>
      <c r="I489" t="str">
        <f>VLOOKUP(shipments[[#This Row],[SPID]],CHOOSE({1,2},people[[#All],[SPID]],people[[#All],[Sales_person]]),2,0)</f>
        <v>Barr Faughny</v>
      </c>
      <c r="J489">
        <f>YEAR(shipments[[#This Row],[Shipdate]])</f>
        <v>2023</v>
      </c>
      <c r="K489" s="22"/>
      <c r="L489" s="22">
        <f>VLOOKUP(shipments[[#This Row],[PID]],CHOOSE({1,2},products[PID],products[Cost_per_box]),2,0)</f>
        <v>9.94</v>
      </c>
      <c r="M489" s="22">
        <f>shipments[[#This Row],[Boxes]]*shipments[[#This Row],[cost_per_box]]</f>
        <v>2137.1</v>
      </c>
      <c r="N489" s="22">
        <f>shipments[[#This Row],[Amount]]-shipments[[#This Row],[total cost]]</f>
        <v>3215.65</v>
      </c>
    </row>
    <row r="490" spans="1:14" x14ac:dyDescent="0.35">
      <c r="A490" t="s">
        <v>524</v>
      </c>
      <c r="B490" t="s">
        <v>8039</v>
      </c>
      <c r="C490" t="s">
        <v>8018</v>
      </c>
      <c r="D490" t="s">
        <v>8033</v>
      </c>
      <c r="E490" s="1">
        <v>45359</v>
      </c>
      <c r="F490">
        <v>1971</v>
      </c>
      <c r="G490">
        <v>99</v>
      </c>
      <c r="H490" t="s">
        <v>7</v>
      </c>
      <c r="I490" t="str">
        <f>VLOOKUP(shipments[[#This Row],[SPID]],CHOOSE({1,2},people[[#All],[SPID]],people[[#All],[Sales_person]]),2,0)</f>
        <v>Barr Faughny</v>
      </c>
      <c r="J490">
        <f>YEAR(shipments[[#This Row],[Shipdate]])</f>
        <v>2024</v>
      </c>
      <c r="K490" s="22"/>
      <c r="L490" s="22">
        <f>VLOOKUP(shipments[[#This Row],[PID]],CHOOSE({1,2},products[PID],products[Cost_per_box]),2,0)</f>
        <v>7.73</v>
      </c>
      <c r="M490" s="22">
        <f>shipments[[#This Row],[Boxes]]*shipments[[#This Row],[cost_per_box]]</f>
        <v>765.2700000000001</v>
      </c>
      <c r="N490" s="22">
        <f>shipments[[#This Row],[Amount]]-shipments[[#This Row],[total cost]]</f>
        <v>1205.73</v>
      </c>
    </row>
    <row r="491" spans="1:14" x14ac:dyDescent="0.35">
      <c r="A491" t="s">
        <v>525</v>
      </c>
      <c r="B491" t="s">
        <v>8039</v>
      </c>
      <c r="C491" t="s">
        <v>8018</v>
      </c>
      <c r="D491" t="s">
        <v>8034</v>
      </c>
      <c r="E491" s="1">
        <v>44995</v>
      </c>
      <c r="F491">
        <v>4936.5</v>
      </c>
      <c r="G491">
        <v>260</v>
      </c>
      <c r="H491" t="s">
        <v>7</v>
      </c>
      <c r="I491" t="str">
        <f>VLOOKUP(shipments[[#This Row],[SPID]],CHOOSE({1,2},people[[#All],[SPID]],people[[#All],[Sales_person]]),2,0)</f>
        <v>Barr Faughny</v>
      </c>
      <c r="J491">
        <f>YEAR(shipments[[#This Row],[Shipdate]])</f>
        <v>2023</v>
      </c>
      <c r="K491" s="22"/>
      <c r="L491" s="22">
        <f>VLOOKUP(shipments[[#This Row],[PID]],CHOOSE({1,2},products[PID],products[Cost_per_box]),2,0)</f>
        <v>7.73</v>
      </c>
      <c r="M491" s="22">
        <f>shipments[[#This Row],[Boxes]]*shipments[[#This Row],[cost_per_box]]</f>
        <v>2009.8000000000002</v>
      </c>
      <c r="N491" s="22">
        <f>shipments[[#This Row],[Amount]]-shipments[[#This Row],[total cost]]</f>
        <v>2926.7</v>
      </c>
    </row>
    <row r="492" spans="1:14" x14ac:dyDescent="0.35">
      <c r="A492" t="s">
        <v>526</v>
      </c>
      <c r="B492" t="s">
        <v>8039</v>
      </c>
      <c r="C492" t="s">
        <v>8018</v>
      </c>
      <c r="D492" t="s">
        <v>8037</v>
      </c>
      <c r="E492" s="1">
        <v>45187</v>
      </c>
      <c r="F492">
        <v>4101.75</v>
      </c>
      <c r="G492">
        <v>196</v>
      </c>
      <c r="H492" t="s">
        <v>7</v>
      </c>
      <c r="I492" t="str">
        <f>VLOOKUP(shipments[[#This Row],[SPID]],CHOOSE({1,2},people[[#All],[SPID]],people[[#All],[Sales_person]]),2,0)</f>
        <v>Barr Faughny</v>
      </c>
      <c r="J492">
        <f>YEAR(shipments[[#This Row],[Shipdate]])</f>
        <v>2023</v>
      </c>
      <c r="K492" s="22"/>
      <c r="L492" s="22">
        <f>VLOOKUP(shipments[[#This Row],[PID]],CHOOSE({1,2},products[PID],products[Cost_per_box]),2,0)</f>
        <v>7.73</v>
      </c>
      <c r="M492" s="22">
        <f>shipments[[#This Row],[Boxes]]*shipments[[#This Row],[cost_per_box]]</f>
        <v>1515.0800000000002</v>
      </c>
      <c r="N492" s="22">
        <f>shipments[[#This Row],[Amount]]-shipments[[#This Row],[total cost]]</f>
        <v>2586.67</v>
      </c>
    </row>
    <row r="493" spans="1:14" x14ac:dyDescent="0.35">
      <c r="A493" t="s">
        <v>527</v>
      </c>
      <c r="B493" t="s">
        <v>8039</v>
      </c>
      <c r="C493" t="s">
        <v>8019</v>
      </c>
      <c r="D493" t="s">
        <v>8038</v>
      </c>
      <c r="E493" s="1">
        <v>45082</v>
      </c>
      <c r="F493">
        <v>7200</v>
      </c>
      <c r="G493">
        <v>328</v>
      </c>
      <c r="H493" t="s">
        <v>7</v>
      </c>
      <c r="I493" t="str">
        <f>VLOOKUP(shipments[[#This Row],[SPID]],CHOOSE({1,2},people[[#All],[SPID]],people[[#All],[Sales_person]]),2,0)</f>
        <v>Barr Faughny</v>
      </c>
      <c r="J493">
        <f>YEAR(shipments[[#This Row],[Shipdate]])</f>
        <v>2023</v>
      </c>
      <c r="K493" s="22"/>
      <c r="L493" s="22">
        <f>VLOOKUP(shipments[[#This Row],[PID]],CHOOSE({1,2},products[PID],products[Cost_per_box]),2,0)</f>
        <v>3.68</v>
      </c>
      <c r="M493" s="22">
        <f>shipments[[#This Row],[Boxes]]*shipments[[#This Row],[cost_per_box]]</f>
        <v>1207.04</v>
      </c>
      <c r="N493" s="22">
        <f>shipments[[#This Row],[Amount]]-shipments[[#This Row],[total cost]]</f>
        <v>5992.96</v>
      </c>
    </row>
    <row r="494" spans="1:14" x14ac:dyDescent="0.35">
      <c r="A494" t="s">
        <v>528</v>
      </c>
      <c r="B494" t="s">
        <v>8039</v>
      </c>
      <c r="C494" t="s">
        <v>8020</v>
      </c>
      <c r="D494" t="s">
        <v>8037</v>
      </c>
      <c r="E494" s="1">
        <v>44979</v>
      </c>
      <c r="F494">
        <v>11733.75</v>
      </c>
      <c r="G494">
        <v>839</v>
      </c>
      <c r="H494" t="s">
        <v>7</v>
      </c>
      <c r="I494" t="str">
        <f>VLOOKUP(shipments[[#This Row],[SPID]],CHOOSE({1,2},people[[#All],[SPID]],people[[#All],[Sales_person]]),2,0)</f>
        <v>Barr Faughny</v>
      </c>
      <c r="J494">
        <f>YEAR(shipments[[#This Row],[Shipdate]])</f>
        <v>2023</v>
      </c>
      <c r="K494" s="22"/>
      <c r="L494" s="22">
        <f>VLOOKUP(shipments[[#This Row],[PID]],CHOOSE({1,2},products[PID],products[Cost_per_box]),2,0)</f>
        <v>8.2200000000000006</v>
      </c>
      <c r="M494" s="22">
        <f>shipments[[#This Row],[Boxes]]*shipments[[#This Row],[cost_per_box]]</f>
        <v>6896.5800000000008</v>
      </c>
      <c r="N494" s="22">
        <f>shipments[[#This Row],[Amount]]-shipments[[#This Row],[total cost]]</f>
        <v>4837.1699999999992</v>
      </c>
    </row>
    <row r="495" spans="1:14" x14ac:dyDescent="0.35">
      <c r="A495" t="s">
        <v>529</v>
      </c>
      <c r="B495" t="s">
        <v>8039</v>
      </c>
      <c r="C495" t="s">
        <v>8020</v>
      </c>
      <c r="D495" t="s">
        <v>8033</v>
      </c>
      <c r="E495" s="1">
        <v>45505</v>
      </c>
      <c r="F495">
        <v>4007.25</v>
      </c>
      <c r="G495">
        <v>309</v>
      </c>
      <c r="H495" t="s">
        <v>18</v>
      </c>
      <c r="I495" t="str">
        <f>VLOOKUP(shipments[[#This Row],[SPID]],CHOOSE({1,2},people[[#All],[SPID]],people[[#All],[Sales_person]]),2,0)</f>
        <v>Barr Faughny</v>
      </c>
      <c r="J495">
        <f>YEAR(shipments[[#This Row],[Shipdate]])</f>
        <v>2024</v>
      </c>
      <c r="K495" s="22"/>
      <c r="L495" s="22">
        <f>VLOOKUP(shipments[[#This Row],[PID]],CHOOSE({1,2},products[PID],products[Cost_per_box]),2,0)</f>
        <v>8.2200000000000006</v>
      </c>
      <c r="M495" s="22">
        <f>shipments[[#This Row],[Boxes]]*shipments[[#This Row],[cost_per_box]]</f>
        <v>2539.98</v>
      </c>
      <c r="N495" s="22">
        <f>shipments[[#This Row],[Amount]]-shipments[[#This Row],[total cost]]</f>
        <v>1467.27</v>
      </c>
    </row>
    <row r="496" spans="1:14" x14ac:dyDescent="0.35">
      <c r="A496" t="s">
        <v>530</v>
      </c>
      <c r="B496" t="s">
        <v>8039</v>
      </c>
      <c r="C496" t="s">
        <v>8020</v>
      </c>
      <c r="D496" t="s">
        <v>8037</v>
      </c>
      <c r="E496" s="1">
        <v>45364</v>
      </c>
      <c r="F496">
        <v>15309</v>
      </c>
      <c r="G496">
        <v>1021</v>
      </c>
      <c r="H496" t="s">
        <v>7</v>
      </c>
      <c r="I496" t="str">
        <f>VLOOKUP(shipments[[#This Row],[SPID]],CHOOSE({1,2},people[[#All],[SPID]],people[[#All],[Sales_person]]),2,0)</f>
        <v>Barr Faughny</v>
      </c>
      <c r="J496">
        <f>YEAR(shipments[[#This Row],[Shipdate]])</f>
        <v>2024</v>
      </c>
      <c r="K496" s="22"/>
      <c r="L496" s="22">
        <f>VLOOKUP(shipments[[#This Row],[PID]],CHOOSE({1,2},products[PID],products[Cost_per_box]),2,0)</f>
        <v>8.2200000000000006</v>
      </c>
      <c r="M496" s="22">
        <f>shipments[[#This Row],[Boxes]]*shipments[[#This Row],[cost_per_box]]</f>
        <v>8392.6200000000008</v>
      </c>
      <c r="N496" s="22">
        <f>shipments[[#This Row],[Amount]]-shipments[[#This Row],[total cost]]</f>
        <v>6916.3799999999992</v>
      </c>
    </row>
    <row r="497" spans="1:14" x14ac:dyDescent="0.35">
      <c r="A497" t="s">
        <v>531</v>
      </c>
      <c r="B497" t="s">
        <v>8039</v>
      </c>
      <c r="C497" t="s">
        <v>8020</v>
      </c>
      <c r="D497" t="s">
        <v>8034</v>
      </c>
      <c r="E497" s="1">
        <v>45526</v>
      </c>
      <c r="F497">
        <v>4473</v>
      </c>
      <c r="G497">
        <v>299</v>
      </c>
      <c r="H497" t="s">
        <v>40</v>
      </c>
      <c r="I497" t="str">
        <f>VLOOKUP(shipments[[#This Row],[SPID]],CHOOSE({1,2},people[[#All],[SPID]],people[[#All],[Sales_person]]),2,0)</f>
        <v>Barr Faughny</v>
      </c>
      <c r="J497">
        <f>YEAR(shipments[[#This Row],[Shipdate]])</f>
        <v>2024</v>
      </c>
      <c r="K497" s="22"/>
      <c r="L497" s="22">
        <f>VLOOKUP(shipments[[#This Row],[PID]],CHOOSE({1,2},products[PID],products[Cost_per_box]),2,0)</f>
        <v>8.2200000000000006</v>
      </c>
      <c r="M497" s="22">
        <f>shipments[[#This Row],[Boxes]]*shipments[[#This Row],[cost_per_box]]</f>
        <v>2457.7800000000002</v>
      </c>
      <c r="N497" s="22">
        <f>shipments[[#This Row],[Amount]]-shipments[[#This Row],[total cost]]</f>
        <v>2015.2199999999998</v>
      </c>
    </row>
    <row r="498" spans="1:14" x14ac:dyDescent="0.35">
      <c r="A498" t="s">
        <v>532</v>
      </c>
      <c r="B498" t="s">
        <v>8039</v>
      </c>
      <c r="C498" t="s">
        <v>8020</v>
      </c>
      <c r="D498" t="s">
        <v>8038</v>
      </c>
      <c r="E498" s="1">
        <v>45555</v>
      </c>
      <c r="F498">
        <v>1251</v>
      </c>
      <c r="G498">
        <v>105</v>
      </c>
      <c r="H498" t="s">
        <v>26</v>
      </c>
      <c r="I498" t="str">
        <f>VLOOKUP(shipments[[#This Row],[SPID]],CHOOSE({1,2},people[[#All],[SPID]],people[[#All],[Sales_person]]),2,0)</f>
        <v>Barr Faughny</v>
      </c>
      <c r="J498">
        <f>YEAR(shipments[[#This Row],[Shipdate]])</f>
        <v>2024</v>
      </c>
      <c r="K498" s="22"/>
      <c r="L498" s="22">
        <f>VLOOKUP(shipments[[#This Row],[PID]],CHOOSE({1,2},products[PID],products[Cost_per_box]),2,0)</f>
        <v>8.2200000000000006</v>
      </c>
      <c r="M498" s="22">
        <f>shipments[[#This Row],[Boxes]]*shipments[[#This Row],[cost_per_box]]</f>
        <v>863.1</v>
      </c>
      <c r="N498" s="22">
        <f>shipments[[#This Row],[Amount]]-shipments[[#This Row],[total cost]]</f>
        <v>387.9</v>
      </c>
    </row>
    <row r="499" spans="1:14" x14ac:dyDescent="0.35">
      <c r="A499" t="s">
        <v>533</v>
      </c>
      <c r="B499" t="s">
        <v>8039</v>
      </c>
      <c r="C499" t="s">
        <v>8020</v>
      </c>
      <c r="D499" t="s">
        <v>8038</v>
      </c>
      <c r="E499" s="1">
        <v>44949</v>
      </c>
      <c r="F499">
        <v>18117</v>
      </c>
      <c r="G499">
        <v>1295</v>
      </c>
      <c r="H499" t="s">
        <v>7</v>
      </c>
      <c r="I499" t="str">
        <f>VLOOKUP(shipments[[#This Row],[SPID]],CHOOSE({1,2},people[[#All],[SPID]],people[[#All],[Sales_person]]),2,0)</f>
        <v>Barr Faughny</v>
      </c>
      <c r="J499">
        <f>YEAR(shipments[[#This Row],[Shipdate]])</f>
        <v>2023</v>
      </c>
      <c r="K499" s="22"/>
      <c r="L499" s="22">
        <f>VLOOKUP(shipments[[#This Row],[PID]],CHOOSE({1,2},products[PID],products[Cost_per_box]),2,0)</f>
        <v>8.2200000000000006</v>
      </c>
      <c r="M499" s="22">
        <f>shipments[[#This Row],[Boxes]]*shipments[[#This Row],[cost_per_box]]</f>
        <v>10644.900000000001</v>
      </c>
      <c r="N499" s="22">
        <f>shipments[[#This Row],[Amount]]-shipments[[#This Row],[total cost]]</f>
        <v>7472.0999999999985</v>
      </c>
    </row>
    <row r="500" spans="1:14" x14ac:dyDescent="0.35">
      <c r="A500" t="s">
        <v>534</v>
      </c>
      <c r="B500" t="s">
        <v>8039</v>
      </c>
      <c r="C500" t="s">
        <v>8020</v>
      </c>
      <c r="D500" t="s">
        <v>8034</v>
      </c>
      <c r="E500" s="1">
        <v>45120</v>
      </c>
      <c r="F500">
        <v>1284.75</v>
      </c>
      <c r="G500">
        <v>108</v>
      </c>
      <c r="H500" t="s">
        <v>7</v>
      </c>
      <c r="I500" t="str">
        <f>VLOOKUP(shipments[[#This Row],[SPID]],CHOOSE({1,2},people[[#All],[SPID]],people[[#All],[Sales_person]]),2,0)</f>
        <v>Barr Faughny</v>
      </c>
      <c r="J500">
        <f>YEAR(shipments[[#This Row],[Shipdate]])</f>
        <v>2023</v>
      </c>
      <c r="K500" s="22"/>
      <c r="L500" s="22">
        <f>VLOOKUP(shipments[[#This Row],[PID]],CHOOSE({1,2},products[PID],products[Cost_per_box]),2,0)</f>
        <v>8.2200000000000006</v>
      </c>
      <c r="M500" s="22">
        <f>shipments[[#This Row],[Boxes]]*shipments[[#This Row],[cost_per_box]]</f>
        <v>887.7600000000001</v>
      </c>
      <c r="N500" s="22">
        <f>shipments[[#This Row],[Amount]]-shipments[[#This Row],[total cost]]</f>
        <v>396.9899999999999</v>
      </c>
    </row>
    <row r="501" spans="1:14" x14ac:dyDescent="0.35">
      <c r="A501" t="s">
        <v>535</v>
      </c>
      <c r="B501" t="s">
        <v>8039</v>
      </c>
      <c r="C501" t="s">
        <v>8021</v>
      </c>
      <c r="D501" t="s">
        <v>8037</v>
      </c>
      <c r="E501" s="1">
        <v>45035</v>
      </c>
      <c r="F501">
        <v>5026.5</v>
      </c>
      <c r="G501">
        <v>280</v>
      </c>
      <c r="H501" t="s">
        <v>7</v>
      </c>
      <c r="I501" t="str">
        <f>VLOOKUP(shipments[[#This Row],[SPID]],CHOOSE({1,2},people[[#All],[SPID]],people[[#All],[Sales_person]]),2,0)</f>
        <v>Barr Faughny</v>
      </c>
      <c r="J501">
        <f>YEAR(shipments[[#This Row],[Shipdate]])</f>
        <v>2023</v>
      </c>
      <c r="K501" s="22"/>
      <c r="L501" s="22">
        <f>VLOOKUP(shipments[[#This Row],[PID]],CHOOSE({1,2},products[PID],products[Cost_per_box]),2,0)</f>
        <v>10.23</v>
      </c>
      <c r="M501" s="22">
        <f>shipments[[#This Row],[Boxes]]*shipments[[#This Row],[cost_per_box]]</f>
        <v>2864.4</v>
      </c>
      <c r="N501" s="22">
        <f>shipments[[#This Row],[Amount]]-shipments[[#This Row],[total cost]]</f>
        <v>2162.1</v>
      </c>
    </row>
    <row r="502" spans="1:14" x14ac:dyDescent="0.35">
      <c r="A502" t="s">
        <v>536</v>
      </c>
      <c r="B502" t="s">
        <v>8039</v>
      </c>
      <c r="C502" t="s">
        <v>8022</v>
      </c>
      <c r="D502" t="s">
        <v>8037</v>
      </c>
      <c r="E502" s="1">
        <v>45113</v>
      </c>
      <c r="F502">
        <v>7569</v>
      </c>
      <c r="G502">
        <v>474</v>
      </c>
      <c r="H502" t="s">
        <v>7</v>
      </c>
      <c r="I502" t="str">
        <f>VLOOKUP(shipments[[#This Row],[SPID]],CHOOSE({1,2},people[[#All],[SPID]],people[[#All],[Sales_person]]),2,0)</f>
        <v>Barr Faughny</v>
      </c>
      <c r="J502">
        <f>YEAR(shipments[[#This Row],[Shipdate]])</f>
        <v>2023</v>
      </c>
      <c r="K502" s="22"/>
      <c r="L502" s="22">
        <f>VLOOKUP(shipments[[#This Row],[PID]],CHOOSE({1,2},products[PID],products[Cost_per_box]),2,0)</f>
        <v>4.74</v>
      </c>
      <c r="M502" s="22">
        <f>shipments[[#This Row],[Boxes]]*shipments[[#This Row],[cost_per_box]]</f>
        <v>2246.7600000000002</v>
      </c>
      <c r="N502" s="22">
        <f>shipments[[#This Row],[Amount]]-shipments[[#This Row],[total cost]]</f>
        <v>5322.24</v>
      </c>
    </row>
    <row r="503" spans="1:14" x14ac:dyDescent="0.35">
      <c r="A503" t="s">
        <v>537</v>
      </c>
      <c r="B503" t="s">
        <v>8039</v>
      </c>
      <c r="C503" t="s">
        <v>8022</v>
      </c>
      <c r="D503" t="s">
        <v>8038</v>
      </c>
      <c r="E503" s="1">
        <v>45464</v>
      </c>
      <c r="F503">
        <v>11081.25</v>
      </c>
      <c r="G503">
        <v>853</v>
      </c>
      <c r="H503" t="s">
        <v>7</v>
      </c>
      <c r="I503" t="str">
        <f>VLOOKUP(shipments[[#This Row],[SPID]],CHOOSE({1,2},people[[#All],[SPID]],people[[#All],[Sales_person]]),2,0)</f>
        <v>Barr Faughny</v>
      </c>
      <c r="J503">
        <f>YEAR(shipments[[#This Row],[Shipdate]])</f>
        <v>2024</v>
      </c>
      <c r="K503" s="22"/>
      <c r="L503" s="22">
        <f>VLOOKUP(shipments[[#This Row],[PID]],CHOOSE({1,2},products[PID],products[Cost_per_box]),2,0)</f>
        <v>4.74</v>
      </c>
      <c r="M503" s="22">
        <f>shipments[[#This Row],[Boxes]]*shipments[[#This Row],[cost_per_box]]</f>
        <v>4043.2200000000003</v>
      </c>
      <c r="N503" s="22">
        <f>shipments[[#This Row],[Amount]]-shipments[[#This Row],[total cost]]</f>
        <v>7038.03</v>
      </c>
    </row>
    <row r="504" spans="1:14" x14ac:dyDescent="0.35">
      <c r="A504" t="s">
        <v>538</v>
      </c>
      <c r="B504" t="s">
        <v>8039</v>
      </c>
      <c r="C504" t="s">
        <v>8023</v>
      </c>
      <c r="D504" t="s">
        <v>8034</v>
      </c>
      <c r="E504" s="1">
        <v>44993</v>
      </c>
      <c r="F504">
        <v>333</v>
      </c>
      <c r="G504">
        <v>37</v>
      </c>
      <c r="H504" t="s">
        <v>7</v>
      </c>
      <c r="I504" t="str">
        <f>VLOOKUP(shipments[[#This Row],[SPID]],CHOOSE({1,2},people[[#All],[SPID]],people[[#All],[Sales_person]]),2,0)</f>
        <v>Barr Faughny</v>
      </c>
      <c r="J504">
        <f>YEAR(shipments[[#This Row],[Shipdate]])</f>
        <v>2023</v>
      </c>
      <c r="K504" s="22"/>
      <c r="L504" s="22">
        <f>VLOOKUP(shipments[[#This Row],[PID]],CHOOSE({1,2},products[PID],products[Cost_per_box]),2,0)</f>
        <v>10.51</v>
      </c>
      <c r="M504" s="22">
        <f>shipments[[#This Row],[Boxes]]*shipments[[#This Row],[cost_per_box]]</f>
        <v>388.87</v>
      </c>
      <c r="N504" s="22">
        <f>shipments[[#This Row],[Amount]]-shipments[[#This Row],[total cost]]</f>
        <v>-55.870000000000005</v>
      </c>
    </row>
    <row r="505" spans="1:14" x14ac:dyDescent="0.35">
      <c r="A505" t="s">
        <v>539</v>
      </c>
      <c r="B505" t="s">
        <v>8039</v>
      </c>
      <c r="C505" t="s">
        <v>8023</v>
      </c>
      <c r="D505" t="s">
        <v>8038</v>
      </c>
      <c r="E505" s="1">
        <v>45082</v>
      </c>
      <c r="F505">
        <v>7965</v>
      </c>
      <c r="G505">
        <v>797</v>
      </c>
      <c r="H505" t="s">
        <v>7</v>
      </c>
      <c r="I505" t="str">
        <f>VLOOKUP(shipments[[#This Row],[SPID]],CHOOSE({1,2},people[[#All],[SPID]],people[[#All],[Sales_person]]),2,0)</f>
        <v>Barr Faughny</v>
      </c>
      <c r="J505">
        <f>YEAR(shipments[[#This Row],[Shipdate]])</f>
        <v>2023</v>
      </c>
      <c r="K505" s="22"/>
      <c r="L505" s="22">
        <f>VLOOKUP(shipments[[#This Row],[PID]],CHOOSE({1,2},products[PID],products[Cost_per_box]),2,0)</f>
        <v>10.51</v>
      </c>
      <c r="M505" s="22">
        <f>shipments[[#This Row],[Boxes]]*shipments[[#This Row],[cost_per_box]]</f>
        <v>8376.4699999999993</v>
      </c>
      <c r="N505" s="22">
        <f>shipments[[#This Row],[Amount]]-shipments[[#This Row],[total cost]]</f>
        <v>-411.46999999999935</v>
      </c>
    </row>
    <row r="506" spans="1:14" x14ac:dyDescent="0.35">
      <c r="A506" t="s">
        <v>540</v>
      </c>
      <c r="B506" t="s">
        <v>8039</v>
      </c>
      <c r="C506" t="s">
        <v>8023</v>
      </c>
      <c r="D506" t="s">
        <v>8034</v>
      </c>
      <c r="E506" s="1">
        <v>44937</v>
      </c>
      <c r="F506">
        <v>8469</v>
      </c>
      <c r="G506">
        <v>1412</v>
      </c>
      <c r="H506" t="s">
        <v>7</v>
      </c>
      <c r="I506" t="str">
        <f>VLOOKUP(shipments[[#This Row],[SPID]],CHOOSE({1,2},people[[#All],[SPID]],people[[#All],[Sales_person]]),2,0)</f>
        <v>Barr Faughny</v>
      </c>
      <c r="J506">
        <f>YEAR(shipments[[#This Row],[Shipdate]])</f>
        <v>2023</v>
      </c>
      <c r="K506" s="22"/>
      <c r="L506" s="22">
        <f>VLOOKUP(shipments[[#This Row],[PID]],CHOOSE({1,2},products[PID],products[Cost_per_box]),2,0)</f>
        <v>10.51</v>
      </c>
      <c r="M506" s="22">
        <f>shipments[[#This Row],[Boxes]]*shipments[[#This Row],[cost_per_box]]</f>
        <v>14840.119999999999</v>
      </c>
      <c r="N506" s="22">
        <f>shipments[[#This Row],[Amount]]-shipments[[#This Row],[total cost]]</f>
        <v>-6371.119999999999</v>
      </c>
    </row>
    <row r="507" spans="1:14" x14ac:dyDescent="0.35">
      <c r="A507" t="s">
        <v>541</v>
      </c>
      <c r="B507" t="s">
        <v>8039</v>
      </c>
      <c r="C507" t="s">
        <v>8023</v>
      </c>
      <c r="D507" t="s">
        <v>8038</v>
      </c>
      <c r="E507" s="1">
        <v>45083</v>
      </c>
      <c r="F507">
        <v>2592</v>
      </c>
      <c r="G507">
        <v>324</v>
      </c>
      <c r="H507" t="s">
        <v>7</v>
      </c>
      <c r="I507" t="str">
        <f>VLOOKUP(shipments[[#This Row],[SPID]],CHOOSE({1,2},people[[#All],[SPID]],people[[#All],[Sales_person]]),2,0)</f>
        <v>Barr Faughny</v>
      </c>
      <c r="J507">
        <f>YEAR(shipments[[#This Row],[Shipdate]])</f>
        <v>2023</v>
      </c>
      <c r="K507" s="22"/>
      <c r="L507" s="22">
        <f>VLOOKUP(shipments[[#This Row],[PID]],CHOOSE({1,2},products[PID],products[Cost_per_box]),2,0)</f>
        <v>10.51</v>
      </c>
      <c r="M507" s="22">
        <f>shipments[[#This Row],[Boxes]]*shipments[[#This Row],[cost_per_box]]</f>
        <v>3405.24</v>
      </c>
      <c r="N507" s="22">
        <f>shipments[[#This Row],[Amount]]-shipments[[#This Row],[total cost]]</f>
        <v>-813.23999999999978</v>
      </c>
    </row>
    <row r="508" spans="1:14" x14ac:dyDescent="0.35">
      <c r="A508" t="s">
        <v>542</v>
      </c>
      <c r="B508" t="s">
        <v>8039</v>
      </c>
      <c r="C508" t="s">
        <v>8024</v>
      </c>
      <c r="D508" t="s">
        <v>8037</v>
      </c>
      <c r="E508" s="1">
        <v>45099</v>
      </c>
      <c r="F508">
        <v>7305.75</v>
      </c>
      <c r="G508">
        <v>488</v>
      </c>
      <c r="H508" t="s">
        <v>7</v>
      </c>
      <c r="I508" t="str">
        <f>VLOOKUP(shipments[[#This Row],[SPID]],CHOOSE({1,2},people[[#All],[SPID]],people[[#All],[Sales_person]]),2,0)</f>
        <v>Barr Faughny</v>
      </c>
      <c r="J508">
        <f>YEAR(shipments[[#This Row],[Shipdate]])</f>
        <v>2023</v>
      </c>
      <c r="K508" s="22"/>
      <c r="L508" s="22">
        <f>VLOOKUP(shipments[[#This Row],[PID]],CHOOSE({1,2},products[PID],products[Cost_per_box]),2,0)</f>
        <v>6.43</v>
      </c>
      <c r="M508" s="22">
        <f>shipments[[#This Row],[Boxes]]*shipments[[#This Row],[cost_per_box]]</f>
        <v>3137.8399999999997</v>
      </c>
      <c r="N508" s="22">
        <f>shipments[[#This Row],[Amount]]-shipments[[#This Row],[total cost]]</f>
        <v>4167.91</v>
      </c>
    </row>
    <row r="509" spans="1:14" x14ac:dyDescent="0.35">
      <c r="A509" t="s">
        <v>543</v>
      </c>
      <c r="B509" t="s">
        <v>8039</v>
      </c>
      <c r="C509" t="s">
        <v>8024</v>
      </c>
      <c r="D509" t="s">
        <v>8037</v>
      </c>
      <c r="E509" s="1">
        <v>45328</v>
      </c>
      <c r="F509">
        <v>5157</v>
      </c>
      <c r="G509">
        <v>369</v>
      </c>
      <c r="H509" t="s">
        <v>7</v>
      </c>
      <c r="I509" t="str">
        <f>VLOOKUP(shipments[[#This Row],[SPID]],CHOOSE({1,2},people[[#All],[SPID]],people[[#All],[Sales_person]]),2,0)</f>
        <v>Barr Faughny</v>
      </c>
      <c r="J509">
        <f>YEAR(shipments[[#This Row],[Shipdate]])</f>
        <v>2024</v>
      </c>
      <c r="K509" s="22"/>
      <c r="L509" s="22">
        <f>VLOOKUP(shipments[[#This Row],[PID]],CHOOSE({1,2},products[PID],products[Cost_per_box]),2,0)</f>
        <v>6.43</v>
      </c>
      <c r="M509" s="22">
        <f>shipments[[#This Row],[Boxes]]*shipments[[#This Row],[cost_per_box]]</f>
        <v>2372.67</v>
      </c>
      <c r="N509" s="22">
        <f>shipments[[#This Row],[Amount]]-shipments[[#This Row],[total cost]]</f>
        <v>2784.33</v>
      </c>
    </row>
    <row r="510" spans="1:14" x14ac:dyDescent="0.35">
      <c r="A510" t="s">
        <v>544</v>
      </c>
      <c r="B510" t="s">
        <v>8039</v>
      </c>
      <c r="C510" t="s">
        <v>8025</v>
      </c>
      <c r="D510" t="s">
        <v>8037</v>
      </c>
      <c r="E510" s="1">
        <v>44939</v>
      </c>
      <c r="F510">
        <v>540</v>
      </c>
      <c r="G510">
        <v>32</v>
      </c>
      <c r="H510" t="s">
        <v>7</v>
      </c>
      <c r="I510" t="str">
        <f>VLOOKUP(shipments[[#This Row],[SPID]],CHOOSE({1,2},people[[#All],[SPID]],people[[#All],[Sales_person]]),2,0)</f>
        <v>Barr Faughny</v>
      </c>
      <c r="J510">
        <f>YEAR(shipments[[#This Row],[Shipdate]])</f>
        <v>2023</v>
      </c>
      <c r="K510" s="22"/>
      <c r="L510" s="22">
        <f>VLOOKUP(shipments[[#This Row],[PID]],CHOOSE({1,2},products[PID],products[Cost_per_box]),2,0)</f>
        <v>12.41</v>
      </c>
      <c r="M510" s="22">
        <f>shipments[[#This Row],[Boxes]]*shipments[[#This Row],[cost_per_box]]</f>
        <v>397.12</v>
      </c>
      <c r="N510" s="22">
        <f>shipments[[#This Row],[Amount]]-shipments[[#This Row],[total cost]]</f>
        <v>142.88</v>
      </c>
    </row>
    <row r="511" spans="1:14" x14ac:dyDescent="0.35">
      <c r="A511" t="s">
        <v>545</v>
      </c>
      <c r="B511" t="s">
        <v>8039</v>
      </c>
      <c r="C511" t="s">
        <v>8026</v>
      </c>
      <c r="D511" t="s">
        <v>8033</v>
      </c>
      <c r="E511" s="1">
        <v>45414</v>
      </c>
      <c r="F511">
        <v>2700</v>
      </c>
      <c r="G511">
        <v>180</v>
      </c>
      <c r="H511" t="s">
        <v>7</v>
      </c>
      <c r="I511" t="str">
        <f>VLOOKUP(shipments[[#This Row],[SPID]],CHOOSE({1,2},people[[#All],[SPID]],people[[#All],[Sales_person]]),2,0)</f>
        <v>Barr Faughny</v>
      </c>
      <c r="J511">
        <f>YEAR(shipments[[#This Row],[Shipdate]])</f>
        <v>2024</v>
      </c>
      <c r="K511" s="22"/>
      <c r="L511" s="22">
        <f>VLOOKUP(shipments[[#This Row],[PID]],CHOOSE({1,2},products[PID],products[Cost_per_box]),2,0)</f>
        <v>9.57</v>
      </c>
      <c r="M511" s="22">
        <f>shipments[[#This Row],[Boxes]]*shipments[[#This Row],[cost_per_box]]</f>
        <v>1722.6000000000001</v>
      </c>
      <c r="N511" s="22">
        <f>shipments[[#This Row],[Amount]]-shipments[[#This Row],[total cost]]</f>
        <v>977.39999999999986</v>
      </c>
    </row>
    <row r="512" spans="1:14" x14ac:dyDescent="0.35">
      <c r="A512" t="s">
        <v>546</v>
      </c>
      <c r="B512" t="s">
        <v>8039</v>
      </c>
      <c r="C512" t="s">
        <v>8026</v>
      </c>
      <c r="D512" t="s">
        <v>8037</v>
      </c>
      <c r="E512" s="1">
        <v>44992</v>
      </c>
      <c r="F512">
        <v>3244.5</v>
      </c>
      <c r="G512">
        <v>181</v>
      </c>
      <c r="H512" t="s">
        <v>7</v>
      </c>
      <c r="I512" t="str">
        <f>VLOOKUP(shipments[[#This Row],[SPID]],CHOOSE({1,2},people[[#All],[SPID]],people[[#All],[Sales_person]]),2,0)</f>
        <v>Barr Faughny</v>
      </c>
      <c r="J512">
        <f>YEAR(shipments[[#This Row],[Shipdate]])</f>
        <v>2023</v>
      </c>
      <c r="K512" s="22"/>
      <c r="L512" s="22">
        <f>VLOOKUP(shipments[[#This Row],[PID]],CHOOSE({1,2},products[PID],products[Cost_per_box]),2,0)</f>
        <v>9.57</v>
      </c>
      <c r="M512" s="22">
        <f>shipments[[#This Row],[Boxes]]*shipments[[#This Row],[cost_per_box]]</f>
        <v>1732.17</v>
      </c>
      <c r="N512" s="22">
        <f>shipments[[#This Row],[Amount]]-shipments[[#This Row],[total cost]]</f>
        <v>1512.33</v>
      </c>
    </row>
    <row r="513" spans="1:14" x14ac:dyDescent="0.35">
      <c r="A513" t="s">
        <v>547</v>
      </c>
      <c r="B513" t="s">
        <v>8039</v>
      </c>
      <c r="C513" t="s">
        <v>8026</v>
      </c>
      <c r="D513" t="s">
        <v>8038</v>
      </c>
      <c r="E513" s="1">
        <v>44945</v>
      </c>
      <c r="F513">
        <v>16299</v>
      </c>
      <c r="G513">
        <v>1087</v>
      </c>
      <c r="H513" t="s">
        <v>7</v>
      </c>
      <c r="I513" t="str">
        <f>VLOOKUP(shipments[[#This Row],[SPID]],CHOOSE({1,2},people[[#All],[SPID]],people[[#All],[Sales_person]]),2,0)</f>
        <v>Barr Faughny</v>
      </c>
      <c r="J513">
        <f>YEAR(shipments[[#This Row],[Shipdate]])</f>
        <v>2023</v>
      </c>
      <c r="K513" s="22"/>
      <c r="L513" s="22">
        <f>VLOOKUP(shipments[[#This Row],[PID]],CHOOSE({1,2},products[PID],products[Cost_per_box]),2,0)</f>
        <v>9.57</v>
      </c>
      <c r="M513" s="22">
        <f>shipments[[#This Row],[Boxes]]*shipments[[#This Row],[cost_per_box]]</f>
        <v>10402.59</v>
      </c>
      <c r="N513" s="22">
        <f>shipments[[#This Row],[Amount]]-shipments[[#This Row],[total cost]]</f>
        <v>5896.41</v>
      </c>
    </row>
    <row r="514" spans="1:14" x14ac:dyDescent="0.35">
      <c r="A514" t="s">
        <v>548</v>
      </c>
      <c r="B514" t="s">
        <v>8039</v>
      </c>
      <c r="C514" t="s">
        <v>8027</v>
      </c>
      <c r="D514" t="s">
        <v>8034</v>
      </c>
      <c r="E514" s="1">
        <v>45093</v>
      </c>
      <c r="F514">
        <v>9074.25</v>
      </c>
      <c r="G514">
        <v>1009</v>
      </c>
      <c r="H514" t="s">
        <v>7</v>
      </c>
      <c r="I514" t="str">
        <f>VLOOKUP(shipments[[#This Row],[SPID]],CHOOSE({1,2},people[[#All],[SPID]],people[[#All],[Sales_person]]),2,0)</f>
        <v>Barr Faughny</v>
      </c>
      <c r="J514">
        <f>YEAR(shipments[[#This Row],[Shipdate]])</f>
        <v>2023</v>
      </c>
      <c r="K514" s="22"/>
      <c r="L514" s="22">
        <f>VLOOKUP(shipments[[#This Row],[PID]],CHOOSE({1,2},products[PID],products[Cost_per_box]),2,0)</f>
        <v>8.43</v>
      </c>
      <c r="M514" s="22">
        <f>shipments[[#This Row],[Boxes]]*shipments[[#This Row],[cost_per_box]]</f>
        <v>8505.869999999999</v>
      </c>
      <c r="N514" s="22">
        <f>shipments[[#This Row],[Amount]]-shipments[[#This Row],[total cost]]</f>
        <v>568.38000000000102</v>
      </c>
    </row>
    <row r="515" spans="1:14" x14ac:dyDescent="0.35">
      <c r="A515" t="s">
        <v>549</v>
      </c>
      <c r="B515" t="s">
        <v>8039</v>
      </c>
      <c r="C515" t="s">
        <v>8027</v>
      </c>
      <c r="D515" t="s">
        <v>8033</v>
      </c>
      <c r="E515" s="1">
        <v>45285</v>
      </c>
      <c r="F515">
        <v>171</v>
      </c>
      <c r="G515">
        <v>18</v>
      </c>
      <c r="H515" t="s">
        <v>7</v>
      </c>
      <c r="I515" t="str">
        <f>VLOOKUP(shipments[[#This Row],[SPID]],CHOOSE({1,2},people[[#All],[SPID]],people[[#All],[Sales_person]]),2,0)</f>
        <v>Barr Faughny</v>
      </c>
      <c r="J515">
        <f>YEAR(shipments[[#This Row],[Shipdate]])</f>
        <v>2023</v>
      </c>
      <c r="K515" s="22"/>
      <c r="L515" s="22">
        <f>VLOOKUP(shipments[[#This Row],[PID]],CHOOSE({1,2},products[PID],products[Cost_per_box]),2,0)</f>
        <v>8.43</v>
      </c>
      <c r="M515" s="22">
        <f>shipments[[#This Row],[Boxes]]*shipments[[#This Row],[cost_per_box]]</f>
        <v>151.74</v>
      </c>
      <c r="N515" s="22">
        <f>shipments[[#This Row],[Amount]]-shipments[[#This Row],[total cost]]</f>
        <v>19.259999999999991</v>
      </c>
    </row>
    <row r="516" spans="1:14" x14ac:dyDescent="0.35">
      <c r="A516" t="s">
        <v>550</v>
      </c>
      <c r="B516" t="s">
        <v>8039</v>
      </c>
      <c r="C516" t="s">
        <v>8027</v>
      </c>
      <c r="D516" t="s">
        <v>8034</v>
      </c>
      <c r="E516" s="1">
        <v>45300</v>
      </c>
      <c r="F516">
        <v>4488.75</v>
      </c>
      <c r="G516">
        <v>449</v>
      </c>
      <c r="H516" t="s">
        <v>7</v>
      </c>
      <c r="I516" t="str">
        <f>VLOOKUP(shipments[[#This Row],[SPID]],CHOOSE({1,2},people[[#All],[SPID]],people[[#All],[Sales_person]]),2,0)</f>
        <v>Barr Faughny</v>
      </c>
      <c r="J516">
        <f>YEAR(shipments[[#This Row],[Shipdate]])</f>
        <v>2024</v>
      </c>
      <c r="K516" s="22"/>
      <c r="L516" s="22">
        <f>VLOOKUP(shipments[[#This Row],[PID]],CHOOSE({1,2},products[PID],products[Cost_per_box]),2,0)</f>
        <v>8.43</v>
      </c>
      <c r="M516" s="22">
        <f>shipments[[#This Row],[Boxes]]*shipments[[#This Row],[cost_per_box]]</f>
        <v>3785.0699999999997</v>
      </c>
      <c r="N516" s="22">
        <f>shipments[[#This Row],[Amount]]-shipments[[#This Row],[total cost]]</f>
        <v>703.68000000000029</v>
      </c>
    </row>
    <row r="517" spans="1:14" x14ac:dyDescent="0.35">
      <c r="A517" t="s">
        <v>551</v>
      </c>
      <c r="B517" t="s">
        <v>8039</v>
      </c>
      <c r="C517" t="s">
        <v>8027</v>
      </c>
      <c r="D517" t="s">
        <v>8034</v>
      </c>
      <c r="E517" s="1">
        <v>45261</v>
      </c>
      <c r="F517">
        <v>897.75</v>
      </c>
      <c r="G517">
        <v>100</v>
      </c>
      <c r="H517" t="s">
        <v>7</v>
      </c>
      <c r="I517" t="str">
        <f>VLOOKUP(shipments[[#This Row],[SPID]],CHOOSE({1,2},people[[#All],[SPID]],people[[#All],[Sales_person]]),2,0)</f>
        <v>Barr Faughny</v>
      </c>
      <c r="J517">
        <f>YEAR(shipments[[#This Row],[Shipdate]])</f>
        <v>2023</v>
      </c>
      <c r="K517" s="22"/>
      <c r="L517" s="22">
        <f>VLOOKUP(shipments[[#This Row],[PID]],CHOOSE({1,2},products[PID],products[Cost_per_box]),2,0)</f>
        <v>8.43</v>
      </c>
      <c r="M517" s="22">
        <f>shipments[[#This Row],[Boxes]]*shipments[[#This Row],[cost_per_box]]</f>
        <v>843</v>
      </c>
      <c r="N517" s="22">
        <f>shipments[[#This Row],[Amount]]-shipments[[#This Row],[total cost]]</f>
        <v>54.75</v>
      </c>
    </row>
    <row r="518" spans="1:14" x14ac:dyDescent="0.35">
      <c r="A518" t="s">
        <v>552</v>
      </c>
      <c r="B518" t="s">
        <v>8039</v>
      </c>
      <c r="C518" t="s">
        <v>8028</v>
      </c>
      <c r="D518" t="s">
        <v>8038</v>
      </c>
      <c r="E518" s="1">
        <v>45540</v>
      </c>
      <c r="F518">
        <v>12404.25</v>
      </c>
      <c r="G518">
        <v>1241</v>
      </c>
      <c r="H518" t="s">
        <v>26</v>
      </c>
      <c r="I518" t="str">
        <f>VLOOKUP(shipments[[#This Row],[SPID]],CHOOSE({1,2},people[[#All],[SPID]],people[[#All],[Sales_person]]),2,0)</f>
        <v>Barr Faughny</v>
      </c>
      <c r="J518">
        <f>YEAR(shipments[[#This Row],[Shipdate]])</f>
        <v>2024</v>
      </c>
      <c r="K518" s="22"/>
      <c r="L518" s="22">
        <f>VLOOKUP(shipments[[#This Row],[PID]],CHOOSE({1,2},products[PID],products[Cost_per_box]),2,0)</f>
        <v>6.8</v>
      </c>
      <c r="M518" s="22">
        <f>shipments[[#This Row],[Boxes]]*shipments[[#This Row],[cost_per_box]]</f>
        <v>8438.7999999999993</v>
      </c>
      <c r="N518" s="22">
        <f>shipments[[#This Row],[Amount]]-shipments[[#This Row],[total cost]]</f>
        <v>3965.4500000000007</v>
      </c>
    </row>
    <row r="519" spans="1:14" x14ac:dyDescent="0.35">
      <c r="A519" t="s">
        <v>553</v>
      </c>
      <c r="B519" t="s">
        <v>8039</v>
      </c>
      <c r="C519" t="s">
        <v>8028</v>
      </c>
      <c r="D519" t="s">
        <v>8034</v>
      </c>
      <c r="E519" s="1">
        <v>44974</v>
      </c>
      <c r="F519">
        <v>384.75</v>
      </c>
      <c r="G519">
        <v>43</v>
      </c>
      <c r="H519" t="s">
        <v>7</v>
      </c>
      <c r="I519" t="str">
        <f>VLOOKUP(shipments[[#This Row],[SPID]],CHOOSE({1,2},people[[#All],[SPID]],people[[#All],[Sales_person]]),2,0)</f>
        <v>Barr Faughny</v>
      </c>
      <c r="J519">
        <f>YEAR(shipments[[#This Row],[Shipdate]])</f>
        <v>2023</v>
      </c>
      <c r="K519" s="22"/>
      <c r="L519" s="22">
        <f>VLOOKUP(shipments[[#This Row],[PID]],CHOOSE({1,2},products[PID],products[Cost_per_box]),2,0)</f>
        <v>6.8</v>
      </c>
      <c r="M519" s="22">
        <f>shipments[[#This Row],[Boxes]]*shipments[[#This Row],[cost_per_box]]</f>
        <v>292.39999999999998</v>
      </c>
      <c r="N519" s="22">
        <f>shipments[[#This Row],[Amount]]-shipments[[#This Row],[total cost]]</f>
        <v>92.350000000000023</v>
      </c>
    </row>
    <row r="520" spans="1:14" x14ac:dyDescent="0.35">
      <c r="A520" t="s">
        <v>554</v>
      </c>
      <c r="B520" t="s">
        <v>8039</v>
      </c>
      <c r="C520" t="s">
        <v>8028</v>
      </c>
      <c r="D520" t="s">
        <v>8037</v>
      </c>
      <c r="E520" s="1">
        <v>45476</v>
      </c>
      <c r="F520">
        <v>2160</v>
      </c>
      <c r="G520">
        <v>197</v>
      </c>
      <c r="H520" t="s">
        <v>18</v>
      </c>
      <c r="I520" t="str">
        <f>VLOOKUP(shipments[[#This Row],[SPID]],CHOOSE({1,2},people[[#All],[SPID]],people[[#All],[Sales_person]]),2,0)</f>
        <v>Barr Faughny</v>
      </c>
      <c r="J520">
        <f>YEAR(shipments[[#This Row],[Shipdate]])</f>
        <v>2024</v>
      </c>
      <c r="K520" s="22"/>
      <c r="L520" s="22">
        <f>VLOOKUP(shipments[[#This Row],[PID]],CHOOSE({1,2},products[PID],products[Cost_per_box]),2,0)</f>
        <v>6.8</v>
      </c>
      <c r="M520" s="22">
        <f>shipments[[#This Row],[Boxes]]*shipments[[#This Row],[cost_per_box]]</f>
        <v>1339.6</v>
      </c>
      <c r="N520" s="22">
        <f>shipments[[#This Row],[Amount]]-shipments[[#This Row],[total cost]]</f>
        <v>820.40000000000009</v>
      </c>
    </row>
    <row r="521" spans="1:14" x14ac:dyDescent="0.35">
      <c r="A521" t="s">
        <v>555</v>
      </c>
      <c r="B521" t="s">
        <v>8039</v>
      </c>
      <c r="C521" t="s">
        <v>8029</v>
      </c>
      <c r="D521" t="s">
        <v>8033</v>
      </c>
      <c r="E521" s="1">
        <v>45264</v>
      </c>
      <c r="F521">
        <v>663.75</v>
      </c>
      <c r="G521">
        <v>25</v>
      </c>
      <c r="H521" t="s">
        <v>7</v>
      </c>
      <c r="I521" t="str">
        <f>VLOOKUP(shipments[[#This Row],[SPID]],CHOOSE({1,2},people[[#All],[SPID]],people[[#All],[Sales_person]]),2,0)</f>
        <v>Barr Faughny</v>
      </c>
      <c r="J521">
        <f>YEAR(shipments[[#This Row],[Shipdate]])</f>
        <v>2023</v>
      </c>
      <c r="K521" s="22"/>
      <c r="L521" s="22">
        <f>VLOOKUP(shipments[[#This Row],[PID]],CHOOSE({1,2},products[PID],products[Cost_per_box]),2,0)</f>
        <v>5.04</v>
      </c>
      <c r="M521" s="22">
        <f>shipments[[#This Row],[Boxes]]*shipments[[#This Row],[cost_per_box]]</f>
        <v>126</v>
      </c>
      <c r="N521" s="22">
        <f>shipments[[#This Row],[Amount]]-shipments[[#This Row],[total cost]]</f>
        <v>537.75</v>
      </c>
    </row>
    <row r="522" spans="1:14" x14ac:dyDescent="0.35">
      <c r="A522" t="s">
        <v>556</v>
      </c>
      <c r="B522" t="s">
        <v>8039</v>
      </c>
      <c r="C522" t="s">
        <v>8029</v>
      </c>
      <c r="D522" t="s">
        <v>8037</v>
      </c>
      <c r="E522" s="1">
        <v>45475</v>
      </c>
      <c r="F522">
        <v>1887.75</v>
      </c>
      <c r="G522">
        <v>66</v>
      </c>
      <c r="H522" t="s">
        <v>18</v>
      </c>
      <c r="I522" t="str">
        <f>VLOOKUP(shipments[[#This Row],[SPID]],CHOOSE({1,2},people[[#All],[SPID]],people[[#All],[Sales_person]]),2,0)</f>
        <v>Barr Faughny</v>
      </c>
      <c r="J522">
        <f>YEAR(shipments[[#This Row],[Shipdate]])</f>
        <v>2024</v>
      </c>
      <c r="K522" s="22"/>
      <c r="L522" s="22">
        <f>VLOOKUP(shipments[[#This Row],[PID]],CHOOSE({1,2},products[PID],products[Cost_per_box]),2,0)</f>
        <v>5.04</v>
      </c>
      <c r="M522" s="22">
        <f>shipments[[#This Row],[Boxes]]*shipments[[#This Row],[cost_per_box]]</f>
        <v>332.64</v>
      </c>
      <c r="N522" s="22">
        <f>shipments[[#This Row],[Amount]]-shipments[[#This Row],[total cost]]</f>
        <v>1555.1100000000001</v>
      </c>
    </row>
    <row r="523" spans="1:14" x14ac:dyDescent="0.35">
      <c r="A523" t="s">
        <v>557</v>
      </c>
      <c r="B523" t="s">
        <v>8039</v>
      </c>
      <c r="C523" t="s">
        <v>8029</v>
      </c>
      <c r="D523" t="s">
        <v>8037</v>
      </c>
      <c r="E523" s="1">
        <v>45399</v>
      </c>
      <c r="F523">
        <v>1980</v>
      </c>
      <c r="G523">
        <v>77</v>
      </c>
      <c r="H523" t="s">
        <v>7</v>
      </c>
      <c r="I523" t="str">
        <f>VLOOKUP(shipments[[#This Row],[SPID]],CHOOSE({1,2},people[[#All],[SPID]],people[[#All],[Sales_person]]),2,0)</f>
        <v>Barr Faughny</v>
      </c>
      <c r="J523">
        <f>YEAR(shipments[[#This Row],[Shipdate]])</f>
        <v>2024</v>
      </c>
      <c r="K523" s="22"/>
      <c r="L523" s="22">
        <f>VLOOKUP(shipments[[#This Row],[PID]],CHOOSE({1,2},products[PID],products[Cost_per_box]),2,0)</f>
        <v>5.04</v>
      </c>
      <c r="M523" s="22">
        <f>shipments[[#This Row],[Boxes]]*shipments[[#This Row],[cost_per_box]]</f>
        <v>388.08</v>
      </c>
      <c r="N523" s="22">
        <f>shipments[[#This Row],[Amount]]-shipments[[#This Row],[total cost]]</f>
        <v>1591.92</v>
      </c>
    </row>
    <row r="524" spans="1:14" x14ac:dyDescent="0.35">
      <c r="A524" t="s">
        <v>558</v>
      </c>
      <c r="B524" t="s">
        <v>8039</v>
      </c>
      <c r="C524" t="s">
        <v>8030</v>
      </c>
      <c r="D524" t="s">
        <v>8033</v>
      </c>
      <c r="E524" s="1">
        <v>45064</v>
      </c>
      <c r="F524">
        <v>3991.5</v>
      </c>
      <c r="G524">
        <v>333</v>
      </c>
      <c r="H524" t="s">
        <v>7</v>
      </c>
      <c r="I524" t="str">
        <f>VLOOKUP(shipments[[#This Row],[SPID]],CHOOSE({1,2},people[[#All],[SPID]],people[[#All],[Sales_person]]),2,0)</f>
        <v>Barr Faughny</v>
      </c>
      <c r="J524">
        <f>YEAR(shipments[[#This Row],[Shipdate]])</f>
        <v>2023</v>
      </c>
      <c r="K524" s="22"/>
      <c r="L524" s="22">
        <f>VLOOKUP(shipments[[#This Row],[PID]],CHOOSE({1,2},products[PID],products[Cost_per_box]),2,0)</f>
        <v>2.76</v>
      </c>
      <c r="M524" s="22">
        <f>shipments[[#This Row],[Boxes]]*shipments[[#This Row],[cost_per_box]]</f>
        <v>919.07999999999993</v>
      </c>
      <c r="N524" s="22">
        <f>shipments[[#This Row],[Amount]]-shipments[[#This Row],[total cost]]</f>
        <v>3072.42</v>
      </c>
    </row>
    <row r="525" spans="1:14" x14ac:dyDescent="0.35">
      <c r="A525" t="s">
        <v>559</v>
      </c>
      <c r="B525" t="s">
        <v>8039</v>
      </c>
      <c r="C525" t="s">
        <v>8030</v>
      </c>
      <c r="D525" t="s">
        <v>8038</v>
      </c>
      <c r="E525" s="1">
        <v>45560</v>
      </c>
      <c r="F525">
        <v>1797.75</v>
      </c>
      <c r="G525">
        <v>164</v>
      </c>
      <c r="H525" t="s">
        <v>26</v>
      </c>
      <c r="I525" t="str">
        <f>VLOOKUP(shipments[[#This Row],[SPID]],CHOOSE({1,2},people[[#All],[SPID]],people[[#All],[Sales_person]]),2,0)</f>
        <v>Barr Faughny</v>
      </c>
      <c r="J525">
        <f>YEAR(shipments[[#This Row],[Shipdate]])</f>
        <v>2024</v>
      </c>
      <c r="K525" s="22"/>
      <c r="L525" s="22">
        <f>VLOOKUP(shipments[[#This Row],[PID]],CHOOSE({1,2},products[PID],products[Cost_per_box]),2,0)</f>
        <v>2.76</v>
      </c>
      <c r="M525" s="22">
        <f>shipments[[#This Row],[Boxes]]*shipments[[#This Row],[cost_per_box]]</f>
        <v>452.64</v>
      </c>
      <c r="N525" s="22">
        <f>shipments[[#This Row],[Amount]]-shipments[[#This Row],[total cost]]</f>
        <v>1345.1100000000001</v>
      </c>
    </row>
    <row r="526" spans="1:14" x14ac:dyDescent="0.35">
      <c r="A526" t="s">
        <v>560</v>
      </c>
      <c r="B526" t="s">
        <v>8039</v>
      </c>
      <c r="C526" t="s">
        <v>8031</v>
      </c>
      <c r="D526" t="s">
        <v>8036</v>
      </c>
      <c r="E526" s="1">
        <v>45482</v>
      </c>
      <c r="F526">
        <v>6293.25</v>
      </c>
      <c r="G526">
        <v>573</v>
      </c>
      <c r="H526" t="s">
        <v>18</v>
      </c>
      <c r="I526" t="str">
        <f>VLOOKUP(shipments[[#This Row],[SPID]],CHOOSE({1,2},people[[#All],[SPID]],people[[#All],[Sales_person]]),2,0)</f>
        <v>Barr Faughny</v>
      </c>
      <c r="J526">
        <f>YEAR(shipments[[#This Row],[Shipdate]])</f>
        <v>2024</v>
      </c>
      <c r="K526" s="22"/>
      <c r="L526" s="22">
        <f>VLOOKUP(shipments[[#This Row],[PID]],CHOOSE({1,2},products[PID],products[Cost_per_box]),2,0)</f>
        <v>3.32</v>
      </c>
      <c r="M526" s="22">
        <f>shipments[[#This Row],[Boxes]]*shipments[[#This Row],[cost_per_box]]</f>
        <v>1902.36</v>
      </c>
      <c r="N526" s="22">
        <f>shipments[[#This Row],[Amount]]-shipments[[#This Row],[total cost]]</f>
        <v>4390.8900000000003</v>
      </c>
    </row>
    <row r="527" spans="1:14" x14ac:dyDescent="0.35">
      <c r="A527" t="s">
        <v>561</v>
      </c>
      <c r="B527" t="s">
        <v>8039</v>
      </c>
      <c r="C527" t="s">
        <v>8031</v>
      </c>
      <c r="D527" t="s">
        <v>8033</v>
      </c>
      <c r="E527" s="1">
        <v>45239</v>
      </c>
      <c r="F527">
        <v>2047.5</v>
      </c>
      <c r="G527">
        <v>187</v>
      </c>
      <c r="H527" t="s">
        <v>7</v>
      </c>
      <c r="I527" t="str">
        <f>VLOOKUP(shipments[[#This Row],[SPID]],CHOOSE({1,2},people[[#All],[SPID]],people[[#All],[Sales_person]]),2,0)</f>
        <v>Barr Faughny</v>
      </c>
      <c r="J527">
        <f>YEAR(shipments[[#This Row],[Shipdate]])</f>
        <v>2023</v>
      </c>
      <c r="K527" s="22"/>
      <c r="L527" s="22">
        <f>VLOOKUP(shipments[[#This Row],[PID]],CHOOSE({1,2},products[PID],products[Cost_per_box]),2,0)</f>
        <v>3.32</v>
      </c>
      <c r="M527" s="22">
        <f>shipments[[#This Row],[Boxes]]*shipments[[#This Row],[cost_per_box]]</f>
        <v>620.83999999999992</v>
      </c>
      <c r="N527" s="22">
        <f>shipments[[#This Row],[Amount]]-shipments[[#This Row],[total cost]]</f>
        <v>1426.66</v>
      </c>
    </row>
    <row r="528" spans="1:14" x14ac:dyDescent="0.35">
      <c r="A528" t="s">
        <v>562</v>
      </c>
      <c r="B528" t="s">
        <v>8039</v>
      </c>
      <c r="C528" t="s">
        <v>8032</v>
      </c>
      <c r="D528" t="s">
        <v>8038</v>
      </c>
      <c r="E528" s="1">
        <v>45169</v>
      </c>
      <c r="F528">
        <v>10570.5</v>
      </c>
      <c r="G528">
        <v>529</v>
      </c>
      <c r="H528" t="s">
        <v>7</v>
      </c>
      <c r="I528" t="str">
        <f>VLOOKUP(shipments[[#This Row],[SPID]],CHOOSE({1,2},people[[#All],[SPID]],people[[#All],[Sales_person]]),2,0)</f>
        <v>Barr Faughny</v>
      </c>
      <c r="J528">
        <f>YEAR(shipments[[#This Row],[Shipdate]])</f>
        <v>2023</v>
      </c>
      <c r="K528" s="22"/>
      <c r="L528" s="22">
        <f>VLOOKUP(shipments[[#This Row],[PID]],CHOOSE({1,2},products[PID],products[Cost_per_box]),2,0)</f>
        <v>2.65</v>
      </c>
      <c r="M528" s="22">
        <f>shipments[[#This Row],[Boxes]]*shipments[[#This Row],[cost_per_box]]</f>
        <v>1401.85</v>
      </c>
      <c r="N528" s="22">
        <f>shipments[[#This Row],[Amount]]-shipments[[#This Row],[total cost]]</f>
        <v>9168.65</v>
      </c>
    </row>
    <row r="529" spans="1:14" x14ac:dyDescent="0.35">
      <c r="A529" t="s">
        <v>563</v>
      </c>
      <c r="B529" t="s">
        <v>8039</v>
      </c>
      <c r="C529" t="s">
        <v>8032</v>
      </c>
      <c r="D529" t="s">
        <v>8037</v>
      </c>
      <c r="E529" s="1">
        <v>45546</v>
      </c>
      <c r="F529">
        <v>5386.5</v>
      </c>
      <c r="G529">
        <v>257</v>
      </c>
      <c r="H529" t="s">
        <v>26</v>
      </c>
      <c r="I529" t="str">
        <f>VLOOKUP(shipments[[#This Row],[SPID]],CHOOSE({1,2},people[[#All],[SPID]],people[[#All],[Sales_person]]),2,0)</f>
        <v>Barr Faughny</v>
      </c>
      <c r="J529">
        <f>YEAR(shipments[[#This Row],[Shipdate]])</f>
        <v>2024</v>
      </c>
      <c r="K529" s="22"/>
      <c r="L529" s="22">
        <f>VLOOKUP(shipments[[#This Row],[PID]],CHOOSE({1,2},products[PID],products[Cost_per_box]),2,0)</f>
        <v>2.65</v>
      </c>
      <c r="M529" s="22">
        <f>shipments[[#This Row],[Boxes]]*shipments[[#This Row],[cost_per_box]]</f>
        <v>681.05</v>
      </c>
      <c r="N529" s="22">
        <f>shipments[[#This Row],[Amount]]-shipments[[#This Row],[total cost]]</f>
        <v>4705.45</v>
      </c>
    </row>
    <row r="530" spans="1:14" x14ac:dyDescent="0.35">
      <c r="A530" t="s">
        <v>564</v>
      </c>
      <c r="B530" t="s">
        <v>8039</v>
      </c>
      <c r="C530" t="s">
        <v>8032</v>
      </c>
      <c r="D530" t="s">
        <v>8037</v>
      </c>
      <c r="E530" s="1">
        <v>45511</v>
      </c>
      <c r="F530">
        <v>12521.25</v>
      </c>
      <c r="G530">
        <v>570</v>
      </c>
      <c r="H530" t="s">
        <v>18</v>
      </c>
      <c r="I530" t="str">
        <f>VLOOKUP(shipments[[#This Row],[SPID]],CHOOSE({1,2},people[[#All],[SPID]],people[[#All],[Sales_person]]),2,0)</f>
        <v>Barr Faughny</v>
      </c>
      <c r="J530">
        <f>YEAR(shipments[[#This Row],[Shipdate]])</f>
        <v>2024</v>
      </c>
      <c r="K530" s="22"/>
      <c r="L530" s="22">
        <f>VLOOKUP(shipments[[#This Row],[PID]],CHOOSE({1,2},products[PID],products[Cost_per_box]),2,0)</f>
        <v>2.65</v>
      </c>
      <c r="M530" s="22">
        <f>shipments[[#This Row],[Boxes]]*shipments[[#This Row],[cost_per_box]]</f>
        <v>1510.5</v>
      </c>
      <c r="N530" s="22">
        <f>shipments[[#This Row],[Amount]]-shipments[[#This Row],[total cost]]</f>
        <v>11010.75</v>
      </c>
    </row>
    <row r="531" spans="1:14" x14ac:dyDescent="0.35">
      <c r="A531" t="s">
        <v>565</v>
      </c>
      <c r="B531" t="s">
        <v>8039</v>
      </c>
      <c r="C531" t="s">
        <v>8011</v>
      </c>
      <c r="D531" t="s">
        <v>8037</v>
      </c>
      <c r="E531" s="1">
        <v>45282</v>
      </c>
      <c r="F531">
        <v>2391.75</v>
      </c>
      <c r="G531">
        <v>171</v>
      </c>
      <c r="H531" t="s">
        <v>7</v>
      </c>
      <c r="I531" t="str">
        <f>VLOOKUP(shipments[[#This Row],[SPID]],CHOOSE({1,2},people[[#All],[SPID]],people[[#All],[Sales_person]]),2,0)</f>
        <v>Barr Faughny</v>
      </c>
      <c r="J531">
        <f>YEAR(shipments[[#This Row],[Shipdate]])</f>
        <v>2023</v>
      </c>
      <c r="K531" s="22"/>
      <c r="L531" s="22">
        <f>VLOOKUP(shipments[[#This Row],[PID]],CHOOSE({1,2},products[PID],products[Cost_per_box]),2,0)</f>
        <v>5.26</v>
      </c>
      <c r="M531" s="22">
        <f>shipments[[#This Row],[Boxes]]*shipments[[#This Row],[cost_per_box]]</f>
        <v>899.45999999999992</v>
      </c>
      <c r="N531" s="22">
        <f>shipments[[#This Row],[Amount]]-shipments[[#This Row],[total cost]]</f>
        <v>1492.29</v>
      </c>
    </row>
    <row r="532" spans="1:14" x14ac:dyDescent="0.35">
      <c r="A532" t="s">
        <v>566</v>
      </c>
      <c r="B532" t="s">
        <v>8039</v>
      </c>
      <c r="C532" t="s">
        <v>8011</v>
      </c>
      <c r="D532" t="s">
        <v>8038</v>
      </c>
      <c r="E532" s="1">
        <v>44953</v>
      </c>
      <c r="F532">
        <v>2360.25</v>
      </c>
      <c r="G532">
        <v>197</v>
      </c>
      <c r="H532" t="s">
        <v>7</v>
      </c>
      <c r="I532" t="str">
        <f>VLOOKUP(shipments[[#This Row],[SPID]],CHOOSE({1,2},people[[#All],[SPID]],people[[#All],[Sales_person]]),2,0)</f>
        <v>Barr Faughny</v>
      </c>
      <c r="J532">
        <f>YEAR(shipments[[#This Row],[Shipdate]])</f>
        <v>2023</v>
      </c>
      <c r="K532" s="22"/>
      <c r="L532" s="22">
        <f>VLOOKUP(shipments[[#This Row],[PID]],CHOOSE({1,2},products[PID],products[Cost_per_box]),2,0)</f>
        <v>5.26</v>
      </c>
      <c r="M532" s="22">
        <f>shipments[[#This Row],[Boxes]]*shipments[[#This Row],[cost_per_box]]</f>
        <v>1036.22</v>
      </c>
      <c r="N532" s="22">
        <f>shipments[[#This Row],[Amount]]-shipments[[#This Row],[total cost]]</f>
        <v>1324.03</v>
      </c>
    </row>
    <row r="533" spans="1:14" x14ac:dyDescent="0.35">
      <c r="A533" t="s">
        <v>567</v>
      </c>
      <c r="B533" t="s">
        <v>8039</v>
      </c>
      <c r="C533" t="s">
        <v>8011</v>
      </c>
      <c r="D533" t="s">
        <v>8033</v>
      </c>
      <c r="E533" s="1">
        <v>45166</v>
      </c>
      <c r="F533">
        <v>1343.25</v>
      </c>
      <c r="G533">
        <v>96</v>
      </c>
      <c r="H533" t="s">
        <v>7</v>
      </c>
      <c r="I533" t="str">
        <f>VLOOKUP(shipments[[#This Row],[SPID]],CHOOSE({1,2},people[[#All],[SPID]],people[[#All],[Sales_person]]),2,0)</f>
        <v>Barr Faughny</v>
      </c>
      <c r="J533">
        <f>YEAR(shipments[[#This Row],[Shipdate]])</f>
        <v>2023</v>
      </c>
      <c r="K533" s="22"/>
      <c r="L533" s="22">
        <f>VLOOKUP(shipments[[#This Row],[PID]],CHOOSE({1,2},products[PID],products[Cost_per_box]),2,0)</f>
        <v>5.26</v>
      </c>
      <c r="M533" s="22">
        <f>shipments[[#This Row],[Boxes]]*shipments[[#This Row],[cost_per_box]]</f>
        <v>504.96</v>
      </c>
      <c r="N533" s="22">
        <f>shipments[[#This Row],[Amount]]-shipments[[#This Row],[total cost]]</f>
        <v>838.29</v>
      </c>
    </row>
    <row r="534" spans="1:14" x14ac:dyDescent="0.35">
      <c r="A534" t="s">
        <v>568</v>
      </c>
      <c r="B534" t="s">
        <v>8039</v>
      </c>
      <c r="C534" t="s">
        <v>8011</v>
      </c>
      <c r="D534" t="s">
        <v>8037</v>
      </c>
      <c r="E534" s="1">
        <v>45274</v>
      </c>
      <c r="F534">
        <v>2110.5</v>
      </c>
      <c r="G534">
        <v>176</v>
      </c>
      <c r="H534" t="s">
        <v>7</v>
      </c>
      <c r="I534" t="str">
        <f>VLOOKUP(shipments[[#This Row],[SPID]],CHOOSE({1,2},people[[#All],[SPID]],people[[#All],[Sales_person]]),2,0)</f>
        <v>Barr Faughny</v>
      </c>
      <c r="J534">
        <f>YEAR(shipments[[#This Row],[Shipdate]])</f>
        <v>2023</v>
      </c>
      <c r="K534" s="22"/>
      <c r="L534" s="22">
        <f>VLOOKUP(shipments[[#This Row],[PID]],CHOOSE({1,2},products[PID],products[Cost_per_box]),2,0)</f>
        <v>5.26</v>
      </c>
      <c r="M534" s="22">
        <f>shipments[[#This Row],[Boxes]]*shipments[[#This Row],[cost_per_box]]</f>
        <v>925.76</v>
      </c>
      <c r="N534" s="22">
        <f>shipments[[#This Row],[Amount]]-shipments[[#This Row],[total cost]]</f>
        <v>1184.74</v>
      </c>
    </row>
    <row r="535" spans="1:14" x14ac:dyDescent="0.35">
      <c r="A535" t="s">
        <v>569</v>
      </c>
      <c r="B535" t="s">
        <v>8039</v>
      </c>
      <c r="C535" t="s">
        <v>8012</v>
      </c>
      <c r="D535" t="s">
        <v>8038</v>
      </c>
      <c r="E535" s="1">
        <v>45285</v>
      </c>
      <c r="F535">
        <v>5460.75</v>
      </c>
      <c r="G535">
        <v>391</v>
      </c>
      <c r="H535" t="s">
        <v>7</v>
      </c>
      <c r="I535" t="str">
        <f>VLOOKUP(shipments[[#This Row],[SPID]],CHOOSE({1,2},people[[#All],[SPID]],people[[#All],[Sales_person]]),2,0)</f>
        <v>Barr Faughny</v>
      </c>
      <c r="J535">
        <f>YEAR(shipments[[#This Row],[Shipdate]])</f>
        <v>2023</v>
      </c>
      <c r="K535" s="22"/>
      <c r="L535" s="22">
        <f>VLOOKUP(shipments[[#This Row],[PID]],CHOOSE({1,2},products[PID],products[Cost_per_box]),2,0)</f>
        <v>7.48</v>
      </c>
      <c r="M535" s="22">
        <f>shipments[[#This Row],[Boxes]]*shipments[[#This Row],[cost_per_box]]</f>
        <v>2924.6800000000003</v>
      </c>
      <c r="N535" s="22">
        <f>shipments[[#This Row],[Amount]]-shipments[[#This Row],[total cost]]</f>
        <v>2536.0699999999997</v>
      </c>
    </row>
    <row r="536" spans="1:14" x14ac:dyDescent="0.35">
      <c r="A536" t="s">
        <v>570</v>
      </c>
      <c r="B536" t="s">
        <v>8039</v>
      </c>
      <c r="C536" t="s">
        <v>8013</v>
      </c>
      <c r="D536" t="s">
        <v>8034</v>
      </c>
      <c r="E536" s="1">
        <v>45243</v>
      </c>
      <c r="F536">
        <v>2686.5</v>
      </c>
      <c r="G536">
        <v>299</v>
      </c>
      <c r="H536" t="s">
        <v>7</v>
      </c>
      <c r="I536" t="str">
        <f>VLOOKUP(shipments[[#This Row],[SPID]],CHOOSE({1,2},people[[#All],[SPID]],people[[#All],[Sales_person]]),2,0)</f>
        <v>Barr Faughny</v>
      </c>
      <c r="J536">
        <f>YEAR(shipments[[#This Row],[Shipdate]])</f>
        <v>2023</v>
      </c>
      <c r="K536" s="22"/>
      <c r="L536" s="22">
        <f>VLOOKUP(shipments[[#This Row],[PID]],CHOOSE({1,2},products[PID],products[Cost_per_box]),2,0)</f>
        <v>5.15</v>
      </c>
      <c r="M536" s="22">
        <f>shipments[[#This Row],[Boxes]]*shipments[[#This Row],[cost_per_box]]</f>
        <v>1539.8500000000001</v>
      </c>
      <c r="N536" s="22">
        <f>shipments[[#This Row],[Amount]]-shipments[[#This Row],[total cost]]</f>
        <v>1146.6499999999999</v>
      </c>
    </row>
    <row r="537" spans="1:14" x14ac:dyDescent="0.35">
      <c r="A537" t="s">
        <v>571</v>
      </c>
      <c r="B537" t="s">
        <v>8039</v>
      </c>
      <c r="C537" t="s">
        <v>8014</v>
      </c>
      <c r="D537" t="s">
        <v>8036</v>
      </c>
      <c r="E537" s="1">
        <v>45555</v>
      </c>
      <c r="F537">
        <v>4979.25</v>
      </c>
      <c r="G537">
        <v>996</v>
      </c>
      <c r="H537" t="s">
        <v>26</v>
      </c>
      <c r="I537" t="str">
        <f>VLOOKUP(shipments[[#This Row],[SPID]],CHOOSE({1,2},people[[#All],[SPID]],people[[#All],[Sales_person]]),2,0)</f>
        <v>Barr Faughny</v>
      </c>
      <c r="J537">
        <f>YEAR(shipments[[#This Row],[Shipdate]])</f>
        <v>2024</v>
      </c>
      <c r="K537" s="22"/>
      <c r="L537" s="22">
        <f>VLOOKUP(shipments[[#This Row],[PID]],CHOOSE({1,2},products[PID],products[Cost_per_box]),2,0)</f>
        <v>3.85</v>
      </c>
      <c r="M537" s="22">
        <f>shipments[[#This Row],[Boxes]]*shipments[[#This Row],[cost_per_box]]</f>
        <v>3834.6</v>
      </c>
      <c r="N537" s="22">
        <f>shipments[[#This Row],[Amount]]-shipments[[#This Row],[total cost]]</f>
        <v>1144.6500000000001</v>
      </c>
    </row>
    <row r="538" spans="1:14" x14ac:dyDescent="0.35">
      <c r="A538" t="s">
        <v>572</v>
      </c>
      <c r="B538" t="s">
        <v>8039</v>
      </c>
      <c r="C538" t="s">
        <v>8014</v>
      </c>
      <c r="D538" t="s">
        <v>8037</v>
      </c>
      <c r="E538" s="1">
        <v>45027</v>
      </c>
      <c r="F538">
        <v>697.5</v>
      </c>
      <c r="G538">
        <v>100</v>
      </c>
      <c r="H538" t="s">
        <v>7</v>
      </c>
      <c r="I538" t="str">
        <f>VLOOKUP(shipments[[#This Row],[SPID]],CHOOSE({1,2},people[[#All],[SPID]],people[[#All],[Sales_person]]),2,0)</f>
        <v>Barr Faughny</v>
      </c>
      <c r="J538">
        <f>YEAR(shipments[[#This Row],[Shipdate]])</f>
        <v>2023</v>
      </c>
      <c r="K538" s="22"/>
      <c r="L538" s="22">
        <f>VLOOKUP(shipments[[#This Row],[PID]],CHOOSE({1,2},products[PID],products[Cost_per_box]),2,0)</f>
        <v>3.85</v>
      </c>
      <c r="M538" s="22">
        <f>shipments[[#This Row],[Boxes]]*shipments[[#This Row],[cost_per_box]]</f>
        <v>385</v>
      </c>
      <c r="N538" s="22">
        <f>shipments[[#This Row],[Amount]]-shipments[[#This Row],[total cost]]</f>
        <v>312.5</v>
      </c>
    </row>
    <row r="539" spans="1:14" x14ac:dyDescent="0.35">
      <c r="A539" t="s">
        <v>573</v>
      </c>
      <c r="B539" t="s">
        <v>8039</v>
      </c>
      <c r="C539" t="s">
        <v>8014</v>
      </c>
      <c r="D539" t="s">
        <v>8037</v>
      </c>
      <c r="E539" s="1">
        <v>45268</v>
      </c>
      <c r="F539">
        <v>5706</v>
      </c>
      <c r="G539">
        <v>714</v>
      </c>
      <c r="H539" t="s">
        <v>7</v>
      </c>
      <c r="I539" t="str">
        <f>VLOOKUP(shipments[[#This Row],[SPID]],CHOOSE({1,2},people[[#All],[SPID]],people[[#All],[Sales_person]]),2,0)</f>
        <v>Barr Faughny</v>
      </c>
      <c r="J539">
        <f>YEAR(shipments[[#This Row],[Shipdate]])</f>
        <v>2023</v>
      </c>
      <c r="K539" s="22"/>
      <c r="L539" s="22">
        <f>VLOOKUP(shipments[[#This Row],[PID]],CHOOSE({1,2},products[PID],products[Cost_per_box]),2,0)</f>
        <v>3.85</v>
      </c>
      <c r="M539" s="22">
        <f>shipments[[#This Row],[Boxes]]*shipments[[#This Row],[cost_per_box]]</f>
        <v>2748.9</v>
      </c>
      <c r="N539" s="22">
        <f>shipments[[#This Row],[Amount]]-shipments[[#This Row],[total cost]]</f>
        <v>2957.1</v>
      </c>
    </row>
    <row r="540" spans="1:14" x14ac:dyDescent="0.35">
      <c r="A540" t="s">
        <v>574</v>
      </c>
      <c r="B540" t="s">
        <v>8039</v>
      </c>
      <c r="C540" t="s">
        <v>8014</v>
      </c>
      <c r="D540" t="s">
        <v>8038</v>
      </c>
      <c r="E540" s="1">
        <v>45503</v>
      </c>
      <c r="F540">
        <v>375.75</v>
      </c>
      <c r="G540">
        <v>54</v>
      </c>
      <c r="H540" t="s">
        <v>18</v>
      </c>
      <c r="I540" t="str">
        <f>VLOOKUP(shipments[[#This Row],[SPID]],CHOOSE({1,2},people[[#All],[SPID]],people[[#All],[Sales_person]]),2,0)</f>
        <v>Barr Faughny</v>
      </c>
      <c r="J540">
        <f>YEAR(shipments[[#This Row],[Shipdate]])</f>
        <v>2024</v>
      </c>
      <c r="K540" s="22"/>
      <c r="L540" s="22">
        <f>VLOOKUP(shipments[[#This Row],[PID]],CHOOSE({1,2},products[PID],products[Cost_per_box]),2,0)</f>
        <v>3.85</v>
      </c>
      <c r="M540" s="22">
        <f>shipments[[#This Row],[Boxes]]*shipments[[#This Row],[cost_per_box]]</f>
        <v>207.9</v>
      </c>
      <c r="N540" s="22">
        <f>shipments[[#This Row],[Amount]]-shipments[[#This Row],[total cost]]</f>
        <v>167.85</v>
      </c>
    </row>
    <row r="541" spans="1:14" x14ac:dyDescent="0.35">
      <c r="A541" t="s">
        <v>575</v>
      </c>
      <c r="B541" t="s">
        <v>8039</v>
      </c>
      <c r="C541" t="s">
        <v>8015</v>
      </c>
      <c r="D541" t="s">
        <v>8033</v>
      </c>
      <c r="E541" s="1">
        <v>45272</v>
      </c>
      <c r="F541">
        <v>1129.5</v>
      </c>
      <c r="G541">
        <v>126</v>
      </c>
      <c r="H541" t="s">
        <v>7</v>
      </c>
      <c r="I541" t="str">
        <f>VLOOKUP(shipments[[#This Row],[SPID]],CHOOSE({1,2},people[[#All],[SPID]],people[[#All],[Sales_person]]),2,0)</f>
        <v>Barr Faughny</v>
      </c>
      <c r="J541">
        <f>YEAR(shipments[[#This Row],[Shipdate]])</f>
        <v>2023</v>
      </c>
      <c r="K541" s="22"/>
      <c r="L541" s="22">
        <f>VLOOKUP(shipments[[#This Row],[PID]],CHOOSE({1,2},products[PID],products[Cost_per_box]),2,0)</f>
        <v>5.72</v>
      </c>
      <c r="M541" s="22">
        <f>shipments[[#This Row],[Boxes]]*shipments[[#This Row],[cost_per_box]]</f>
        <v>720.71999999999991</v>
      </c>
      <c r="N541" s="22">
        <f>shipments[[#This Row],[Amount]]-shipments[[#This Row],[total cost]]</f>
        <v>408.78000000000009</v>
      </c>
    </row>
    <row r="542" spans="1:14" x14ac:dyDescent="0.35">
      <c r="A542" t="s">
        <v>576</v>
      </c>
      <c r="B542" t="s">
        <v>8039</v>
      </c>
      <c r="C542" t="s">
        <v>8015</v>
      </c>
      <c r="D542" t="s">
        <v>8034</v>
      </c>
      <c r="E542" s="1">
        <v>45191</v>
      </c>
      <c r="F542">
        <v>2450.25</v>
      </c>
      <c r="G542">
        <v>307</v>
      </c>
      <c r="H542" t="s">
        <v>7</v>
      </c>
      <c r="I542" t="str">
        <f>VLOOKUP(shipments[[#This Row],[SPID]],CHOOSE({1,2},people[[#All],[SPID]],people[[#All],[Sales_person]]),2,0)</f>
        <v>Barr Faughny</v>
      </c>
      <c r="J542">
        <f>YEAR(shipments[[#This Row],[Shipdate]])</f>
        <v>2023</v>
      </c>
      <c r="K542" s="22"/>
      <c r="L542" s="22">
        <f>VLOOKUP(shipments[[#This Row],[PID]],CHOOSE({1,2},products[PID],products[Cost_per_box]),2,0)</f>
        <v>5.72</v>
      </c>
      <c r="M542" s="22">
        <f>shipments[[#This Row],[Boxes]]*shipments[[#This Row],[cost_per_box]]</f>
        <v>1756.04</v>
      </c>
      <c r="N542" s="22">
        <f>shipments[[#This Row],[Amount]]-shipments[[#This Row],[total cost]]</f>
        <v>694.21</v>
      </c>
    </row>
    <row r="543" spans="1:14" x14ac:dyDescent="0.35">
      <c r="A543" t="s">
        <v>577</v>
      </c>
      <c r="B543" t="s">
        <v>8039</v>
      </c>
      <c r="C543" t="s">
        <v>8015</v>
      </c>
      <c r="D543" t="s">
        <v>8036</v>
      </c>
      <c r="E543" s="1">
        <v>44932</v>
      </c>
      <c r="F543">
        <v>936</v>
      </c>
      <c r="G543">
        <v>134</v>
      </c>
      <c r="H543" t="s">
        <v>7</v>
      </c>
      <c r="I543" t="str">
        <f>VLOOKUP(shipments[[#This Row],[SPID]],CHOOSE({1,2},people[[#All],[SPID]],people[[#All],[Sales_person]]),2,0)</f>
        <v>Barr Faughny</v>
      </c>
      <c r="J543">
        <f>YEAR(shipments[[#This Row],[Shipdate]])</f>
        <v>2023</v>
      </c>
      <c r="K543" s="22"/>
      <c r="L543" s="22">
        <f>VLOOKUP(shipments[[#This Row],[PID]],CHOOSE({1,2},products[PID],products[Cost_per_box]),2,0)</f>
        <v>5.72</v>
      </c>
      <c r="M543" s="22">
        <f>shipments[[#This Row],[Boxes]]*shipments[[#This Row],[cost_per_box]]</f>
        <v>766.48</v>
      </c>
      <c r="N543" s="22">
        <f>shipments[[#This Row],[Amount]]-shipments[[#This Row],[total cost]]</f>
        <v>169.51999999999998</v>
      </c>
    </row>
    <row r="544" spans="1:14" x14ac:dyDescent="0.35">
      <c r="A544" t="s">
        <v>578</v>
      </c>
      <c r="B544" t="s">
        <v>8039</v>
      </c>
      <c r="C544" t="s">
        <v>8016</v>
      </c>
      <c r="D544" t="s">
        <v>8037</v>
      </c>
      <c r="E544" s="1">
        <v>44974</v>
      </c>
      <c r="F544">
        <v>1982.25</v>
      </c>
      <c r="G544">
        <v>80</v>
      </c>
      <c r="H544" t="s">
        <v>7</v>
      </c>
      <c r="I544" t="str">
        <f>VLOOKUP(shipments[[#This Row],[SPID]],CHOOSE({1,2},people[[#All],[SPID]],people[[#All],[Sales_person]]),2,0)</f>
        <v>Barr Faughny</v>
      </c>
      <c r="J544">
        <f>YEAR(shipments[[#This Row],[Shipdate]])</f>
        <v>2023</v>
      </c>
      <c r="K544" s="22"/>
      <c r="L544" s="22">
        <f>VLOOKUP(shipments[[#This Row],[PID]],CHOOSE({1,2},products[PID],products[Cost_per_box]),2,0)</f>
        <v>6.31</v>
      </c>
      <c r="M544" s="22">
        <f>shipments[[#This Row],[Boxes]]*shipments[[#This Row],[cost_per_box]]</f>
        <v>504.79999999999995</v>
      </c>
      <c r="N544" s="22">
        <f>shipments[[#This Row],[Amount]]-shipments[[#This Row],[total cost]]</f>
        <v>1477.45</v>
      </c>
    </row>
    <row r="545" spans="1:14" x14ac:dyDescent="0.35">
      <c r="A545" t="s">
        <v>579</v>
      </c>
      <c r="B545" t="s">
        <v>8039</v>
      </c>
      <c r="C545" t="s">
        <v>8016</v>
      </c>
      <c r="D545" t="s">
        <v>8033</v>
      </c>
      <c r="E545" s="1">
        <v>45125</v>
      </c>
      <c r="F545">
        <v>6853.5</v>
      </c>
      <c r="G545">
        <v>264</v>
      </c>
      <c r="H545" t="s">
        <v>7</v>
      </c>
      <c r="I545" t="str">
        <f>VLOOKUP(shipments[[#This Row],[SPID]],CHOOSE({1,2},people[[#All],[SPID]],people[[#All],[Sales_person]]),2,0)</f>
        <v>Barr Faughny</v>
      </c>
      <c r="J545">
        <f>YEAR(shipments[[#This Row],[Shipdate]])</f>
        <v>2023</v>
      </c>
      <c r="K545" s="22"/>
      <c r="L545" s="22">
        <f>VLOOKUP(shipments[[#This Row],[PID]],CHOOSE({1,2},products[PID],products[Cost_per_box]),2,0)</f>
        <v>6.31</v>
      </c>
      <c r="M545" s="22">
        <f>shipments[[#This Row],[Boxes]]*shipments[[#This Row],[cost_per_box]]</f>
        <v>1665.84</v>
      </c>
      <c r="N545" s="22">
        <f>shipments[[#This Row],[Amount]]-shipments[[#This Row],[total cost]]</f>
        <v>5187.66</v>
      </c>
    </row>
    <row r="546" spans="1:14" x14ac:dyDescent="0.35">
      <c r="A546" t="s">
        <v>580</v>
      </c>
      <c r="B546" t="s">
        <v>8039</v>
      </c>
      <c r="C546" t="s">
        <v>8017</v>
      </c>
      <c r="D546" t="s">
        <v>8034</v>
      </c>
      <c r="E546" s="1">
        <v>45238</v>
      </c>
      <c r="F546">
        <v>5733</v>
      </c>
      <c r="G546">
        <v>239</v>
      </c>
      <c r="H546" t="s">
        <v>7</v>
      </c>
      <c r="I546" t="str">
        <f>VLOOKUP(shipments[[#This Row],[SPID]],CHOOSE({1,2},people[[#All],[SPID]],people[[#All],[Sales_person]]),2,0)</f>
        <v>Barr Faughny</v>
      </c>
      <c r="J546">
        <f>YEAR(shipments[[#This Row],[Shipdate]])</f>
        <v>2023</v>
      </c>
      <c r="K546" s="22"/>
      <c r="L546" s="22">
        <f>VLOOKUP(shipments[[#This Row],[PID]],CHOOSE({1,2},products[PID],products[Cost_per_box]),2,0)</f>
        <v>9.94</v>
      </c>
      <c r="M546" s="22">
        <f>shipments[[#This Row],[Boxes]]*shipments[[#This Row],[cost_per_box]]</f>
        <v>2375.66</v>
      </c>
      <c r="N546" s="22">
        <f>shipments[[#This Row],[Amount]]-shipments[[#This Row],[total cost]]</f>
        <v>3357.34</v>
      </c>
    </row>
    <row r="547" spans="1:14" x14ac:dyDescent="0.35">
      <c r="A547" t="s">
        <v>581</v>
      </c>
      <c r="B547" t="s">
        <v>8039</v>
      </c>
      <c r="C547" t="s">
        <v>8018</v>
      </c>
      <c r="D547" t="s">
        <v>8033</v>
      </c>
      <c r="E547" s="1">
        <v>45124</v>
      </c>
      <c r="F547">
        <v>4560.75</v>
      </c>
      <c r="G547">
        <v>254</v>
      </c>
      <c r="H547" t="s">
        <v>7</v>
      </c>
      <c r="I547" t="str">
        <f>VLOOKUP(shipments[[#This Row],[SPID]],CHOOSE({1,2},people[[#All],[SPID]],people[[#All],[Sales_person]]),2,0)</f>
        <v>Barr Faughny</v>
      </c>
      <c r="J547">
        <f>YEAR(shipments[[#This Row],[Shipdate]])</f>
        <v>2023</v>
      </c>
      <c r="K547" s="22"/>
      <c r="L547" s="22">
        <f>VLOOKUP(shipments[[#This Row],[PID]],CHOOSE({1,2},products[PID],products[Cost_per_box]),2,0)</f>
        <v>7.73</v>
      </c>
      <c r="M547" s="22">
        <f>shipments[[#This Row],[Boxes]]*shipments[[#This Row],[cost_per_box]]</f>
        <v>1963.42</v>
      </c>
      <c r="N547" s="22">
        <f>shipments[[#This Row],[Amount]]-shipments[[#This Row],[total cost]]</f>
        <v>2597.33</v>
      </c>
    </row>
    <row r="548" spans="1:14" x14ac:dyDescent="0.35">
      <c r="A548" t="s">
        <v>582</v>
      </c>
      <c r="B548" t="s">
        <v>8039</v>
      </c>
      <c r="C548" t="s">
        <v>8018</v>
      </c>
      <c r="D548" t="s">
        <v>8037</v>
      </c>
      <c r="E548" s="1">
        <v>45330</v>
      </c>
      <c r="F548">
        <v>8163</v>
      </c>
      <c r="G548">
        <v>389</v>
      </c>
      <c r="H548" t="s">
        <v>7</v>
      </c>
      <c r="I548" t="str">
        <f>VLOOKUP(shipments[[#This Row],[SPID]],CHOOSE({1,2},people[[#All],[SPID]],people[[#All],[Sales_person]]),2,0)</f>
        <v>Barr Faughny</v>
      </c>
      <c r="J548">
        <f>YEAR(shipments[[#This Row],[Shipdate]])</f>
        <v>2024</v>
      </c>
      <c r="K548" s="22"/>
      <c r="L548" s="22">
        <f>VLOOKUP(shipments[[#This Row],[PID]],CHOOSE({1,2},products[PID],products[Cost_per_box]),2,0)</f>
        <v>7.73</v>
      </c>
      <c r="M548" s="22">
        <f>shipments[[#This Row],[Boxes]]*shipments[[#This Row],[cost_per_box]]</f>
        <v>3006.9700000000003</v>
      </c>
      <c r="N548" s="22">
        <f>shipments[[#This Row],[Amount]]-shipments[[#This Row],[total cost]]</f>
        <v>5156.03</v>
      </c>
    </row>
    <row r="549" spans="1:14" x14ac:dyDescent="0.35">
      <c r="A549" t="s">
        <v>583</v>
      </c>
      <c r="B549" t="s">
        <v>8039</v>
      </c>
      <c r="C549" t="s">
        <v>8020</v>
      </c>
      <c r="D549" t="s">
        <v>8036</v>
      </c>
      <c r="E549" s="1">
        <v>45279</v>
      </c>
      <c r="F549">
        <v>8975.25</v>
      </c>
      <c r="G549">
        <v>561</v>
      </c>
      <c r="H549" t="s">
        <v>7</v>
      </c>
      <c r="I549" t="str">
        <f>VLOOKUP(shipments[[#This Row],[SPID]],CHOOSE({1,2},people[[#All],[SPID]],people[[#All],[Sales_person]]),2,0)</f>
        <v>Barr Faughny</v>
      </c>
      <c r="J549">
        <f>YEAR(shipments[[#This Row],[Shipdate]])</f>
        <v>2023</v>
      </c>
      <c r="K549" s="22"/>
      <c r="L549" s="22">
        <f>VLOOKUP(shipments[[#This Row],[PID]],CHOOSE({1,2},products[PID],products[Cost_per_box]),2,0)</f>
        <v>8.2200000000000006</v>
      </c>
      <c r="M549" s="22">
        <f>shipments[[#This Row],[Boxes]]*shipments[[#This Row],[cost_per_box]]</f>
        <v>4611.42</v>
      </c>
      <c r="N549" s="22">
        <f>shipments[[#This Row],[Amount]]-shipments[[#This Row],[total cost]]</f>
        <v>4363.83</v>
      </c>
    </row>
    <row r="550" spans="1:14" x14ac:dyDescent="0.35">
      <c r="A550" t="s">
        <v>584</v>
      </c>
      <c r="B550" t="s">
        <v>8039</v>
      </c>
      <c r="C550" t="s">
        <v>8020</v>
      </c>
      <c r="D550" t="s">
        <v>8038</v>
      </c>
      <c r="E550" s="1">
        <v>44999</v>
      </c>
      <c r="F550">
        <v>1293.75</v>
      </c>
      <c r="G550">
        <v>87</v>
      </c>
      <c r="H550" t="s">
        <v>7</v>
      </c>
      <c r="I550" t="str">
        <f>VLOOKUP(shipments[[#This Row],[SPID]],CHOOSE({1,2},people[[#All],[SPID]],people[[#All],[Sales_person]]),2,0)</f>
        <v>Barr Faughny</v>
      </c>
      <c r="J550">
        <f>YEAR(shipments[[#This Row],[Shipdate]])</f>
        <v>2023</v>
      </c>
      <c r="K550" s="22"/>
      <c r="L550" s="22">
        <f>VLOOKUP(shipments[[#This Row],[PID]],CHOOSE({1,2},products[PID],products[Cost_per_box]),2,0)</f>
        <v>8.2200000000000006</v>
      </c>
      <c r="M550" s="22">
        <f>shipments[[#This Row],[Boxes]]*shipments[[#This Row],[cost_per_box]]</f>
        <v>715.1400000000001</v>
      </c>
      <c r="N550" s="22">
        <f>shipments[[#This Row],[Amount]]-shipments[[#This Row],[total cost]]</f>
        <v>578.6099999999999</v>
      </c>
    </row>
    <row r="551" spans="1:14" x14ac:dyDescent="0.35">
      <c r="A551" t="s">
        <v>585</v>
      </c>
      <c r="B551" t="s">
        <v>8039</v>
      </c>
      <c r="C551" t="s">
        <v>8021</v>
      </c>
      <c r="D551" t="s">
        <v>8037</v>
      </c>
      <c r="E551" s="1">
        <v>45062</v>
      </c>
      <c r="F551">
        <v>5145.75</v>
      </c>
      <c r="G551">
        <v>258</v>
      </c>
      <c r="H551" t="s">
        <v>7</v>
      </c>
      <c r="I551" t="str">
        <f>VLOOKUP(shipments[[#This Row],[SPID]],CHOOSE({1,2},people[[#All],[SPID]],people[[#All],[Sales_person]]),2,0)</f>
        <v>Barr Faughny</v>
      </c>
      <c r="J551">
        <f>YEAR(shipments[[#This Row],[Shipdate]])</f>
        <v>2023</v>
      </c>
      <c r="K551" s="22"/>
      <c r="L551" s="22">
        <f>VLOOKUP(shipments[[#This Row],[PID]],CHOOSE({1,2},products[PID],products[Cost_per_box]),2,0)</f>
        <v>10.23</v>
      </c>
      <c r="M551" s="22">
        <f>shipments[[#This Row],[Boxes]]*shipments[[#This Row],[cost_per_box]]</f>
        <v>2639.34</v>
      </c>
      <c r="N551" s="22">
        <f>shipments[[#This Row],[Amount]]-shipments[[#This Row],[total cost]]</f>
        <v>2506.41</v>
      </c>
    </row>
    <row r="552" spans="1:14" x14ac:dyDescent="0.35">
      <c r="A552" t="s">
        <v>586</v>
      </c>
      <c r="B552" t="s">
        <v>8039</v>
      </c>
      <c r="C552" t="s">
        <v>8022</v>
      </c>
      <c r="D552" t="s">
        <v>8033</v>
      </c>
      <c r="E552" s="1">
        <v>45147</v>
      </c>
      <c r="F552">
        <v>513</v>
      </c>
      <c r="G552">
        <v>31</v>
      </c>
      <c r="H552" t="s">
        <v>7</v>
      </c>
      <c r="I552" t="str">
        <f>VLOOKUP(shipments[[#This Row],[SPID]],CHOOSE({1,2},people[[#All],[SPID]],people[[#All],[Sales_person]]),2,0)</f>
        <v>Barr Faughny</v>
      </c>
      <c r="J552">
        <f>YEAR(shipments[[#This Row],[Shipdate]])</f>
        <v>2023</v>
      </c>
      <c r="K552" s="22"/>
      <c r="L552" s="22">
        <f>VLOOKUP(shipments[[#This Row],[PID]],CHOOSE({1,2},products[PID],products[Cost_per_box]),2,0)</f>
        <v>4.74</v>
      </c>
      <c r="M552" s="22">
        <f>shipments[[#This Row],[Boxes]]*shipments[[#This Row],[cost_per_box]]</f>
        <v>146.94</v>
      </c>
      <c r="N552" s="22">
        <f>shipments[[#This Row],[Amount]]-shipments[[#This Row],[total cost]]</f>
        <v>366.06</v>
      </c>
    </row>
    <row r="553" spans="1:14" x14ac:dyDescent="0.35">
      <c r="A553" t="s">
        <v>587</v>
      </c>
      <c r="B553" t="s">
        <v>8039</v>
      </c>
      <c r="C553" t="s">
        <v>8022</v>
      </c>
      <c r="D553" t="s">
        <v>8037</v>
      </c>
      <c r="E553" s="1">
        <v>45484</v>
      </c>
      <c r="F553">
        <v>2985.75</v>
      </c>
      <c r="G553">
        <v>200</v>
      </c>
      <c r="H553" t="s">
        <v>18</v>
      </c>
      <c r="I553" t="str">
        <f>VLOOKUP(shipments[[#This Row],[SPID]],CHOOSE({1,2},people[[#All],[SPID]],people[[#All],[Sales_person]]),2,0)</f>
        <v>Barr Faughny</v>
      </c>
      <c r="J553">
        <f>YEAR(shipments[[#This Row],[Shipdate]])</f>
        <v>2024</v>
      </c>
      <c r="K553" s="22"/>
      <c r="L553" s="22">
        <f>VLOOKUP(shipments[[#This Row],[PID]],CHOOSE({1,2},products[PID],products[Cost_per_box]),2,0)</f>
        <v>4.74</v>
      </c>
      <c r="M553" s="22">
        <f>shipments[[#This Row],[Boxes]]*shipments[[#This Row],[cost_per_box]]</f>
        <v>948</v>
      </c>
      <c r="N553" s="22">
        <f>shipments[[#This Row],[Amount]]-shipments[[#This Row],[total cost]]</f>
        <v>2037.75</v>
      </c>
    </row>
    <row r="554" spans="1:14" x14ac:dyDescent="0.35">
      <c r="A554" t="s">
        <v>588</v>
      </c>
      <c r="B554" t="s">
        <v>8039</v>
      </c>
      <c r="C554" t="s">
        <v>8022</v>
      </c>
      <c r="D554" t="s">
        <v>8036</v>
      </c>
      <c r="E554" s="1">
        <v>45264</v>
      </c>
      <c r="F554">
        <v>1838.25</v>
      </c>
      <c r="G554">
        <v>142</v>
      </c>
      <c r="H554" t="s">
        <v>7</v>
      </c>
      <c r="I554" t="str">
        <f>VLOOKUP(shipments[[#This Row],[SPID]],CHOOSE({1,2},people[[#All],[SPID]],people[[#All],[Sales_person]]),2,0)</f>
        <v>Barr Faughny</v>
      </c>
      <c r="J554">
        <f>YEAR(shipments[[#This Row],[Shipdate]])</f>
        <v>2023</v>
      </c>
      <c r="K554" s="22"/>
      <c r="L554" s="22">
        <f>VLOOKUP(shipments[[#This Row],[PID]],CHOOSE({1,2},products[PID],products[Cost_per_box]),2,0)</f>
        <v>4.74</v>
      </c>
      <c r="M554" s="22">
        <f>shipments[[#This Row],[Boxes]]*shipments[[#This Row],[cost_per_box]]</f>
        <v>673.08</v>
      </c>
      <c r="N554" s="22">
        <f>shipments[[#This Row],[Amount]]-shipments[[#This Row],[total cost]]</f>
        <v>1165.17</v>
      </c>
    </row>
    <row r="555" spans="1:14" x14ac:dyDescent="0.35">
      <c r="A555" t="s">
        <v>589</v>
      </c>
      <c r="B555" t="s">
        <v>8039</v>
      </c>
      <c r="C555" t="s">
        <v>8022</v>
      </c>
      <c r="D555" t="s">
        <v>8038</v>
      </c>
      <c r="E555" s="1">
        <v>44959</v>
      </c>
      <c r="F555">
        <v>1516.5</v>
      </c>
      <c r="G555">
        <v>95</v>
      </c>
      <c r="H555" t="s">
        <v>7</v>
      </c>
      <c r="I555" t="str">
        <f>VLOOKUP(shipments[[#This Row],[SPID]],CHOOSE({1,2},people[[#All],[SPID]],people[[#All],[Sales_person]]),2,0)</f>
        <v>Barr Faughny</v>
      </c>
      <c r="J555">
        <f>YEAR(shipments[[#This Row],[Shipdate]])</f>
        <v>2023</v>
      </c>
      <c r="K555" s="22"/>
      <c r="L555" s="22">
        <f>VLOOKUP(shipments[[#This Row],[PID]],CHOOSE({1,2},products[PID],products[Cost_per_box]),2,0)</f>
        <v>4.74</v>
      </c>
      <c r="M555" s="22">
        <f>shipments[[#This Row],[Boxes]]*shipments[[#This Row],[cost_per_box]]</f>
        <v>450.3</v>
      </c>
      <c r="N555" s="22">
        <f>shipments[[#This Row],[Amount]]-shipments[[#This Row],[total cost]]</f>
        <v>1066.2</v>
      </c>
    </row>
    <row r="556" spans="1:14" x14ac:dyDescent="0.35">
      <c r="A556" t="s">
        <v>590</v>
      </c>
      <c r="B556" t="s">
        <v>8039</v>
      </c>
      <c r="C556" t="s">
        <v>8022</v>
      </c>
      <c r="D556" t="s">
        <v>8038</v>
      </c>
      <c r="E556" s="1">
        <v>45006</v>
      </c>
      <c r="F556">
        <v>7056</v>
      </c>
      <c r="G556">
        <v>471</v>
      </c>
      <c r="H556" t="s">
        <v>7</v>
      </c>
      <c r="I556" t="str">
        <f>VLOOKUP(shipments[[#This Row],[SPID]],CHOOSE({1,2},people[[#All],[SPID]],people[[#All],[Sales_person]]),2,0)</f>
        <v>Barr Faughny</v>
      </c>
      <c r="J556">
        <f>YEAR(shipments[[#This Row],[Shipdate]])</f>
        <v>2023</v>
      </c>
      <c r="K556" s="22"/>
      <c r="L556" s="22">
        <f>VLOOKUP(shipments[[#This Row],[PID]],CHOOSE({1,2},products[PID],products[Cost_per_box]),2,0)</f>
        <v>4.74</v>
      </c>
      <c r="M556" s="22">
        <f>shipments[[#This Row],[Boxes]]*shipments[[#This Row],[cost_per_box]]</f>
        <v>2232.54</v>
      </c>
      <c r="N556" s="22">
        <f>shipments[[#This Row],[Amount]]-shipments[[#This Row],[total cost]]</f>
        <v>4823.46</v>
      </c>
    </row>
    <row r="557" spans="1:14" x14ac:dyDescent="0.35">
      <c r="A557" t="s">
        <v>591</v>
      </c>
      <c r="B557" t="s">
        <v>8039</v>
      </c>
      <c r="C557" t="s">
        <v>8023</v>
      </c>
      <c r="D557" t="s">
        <v>8034</v>
      </c>
      <c r="E557" s="1">
        <v>45020</v>
      </c>
      <c r="F557">
        <v>6567.75</v>
      </c>
      <c r="G557">
        <v>939</v>
      </c>
      <c r="H557" t="s">
        <v>7</v>
      </c>
      <c r="I557" t="str">
        <f>VLOOKUP(shipments[[#This Row],[SPID]],CHOOSE({1,2},people[[#All],[SPID]],people[[#All],[Sales_person]]),2,0)</f>
        <v>Barr Faughny</v>
      </c>
      <c r="J557">
        <f>YEAR(shipments[[#This Row],[Shipdate]])</f>
        <v>2023</v>
      </c>
      <c r="K557" s="22"/>
      <c r="L557" s="22">
        <f>VLOOKUP(shipments[[#This Row],[PID]],CHOOSE({1,2},products[PID],products[Cost_per_box]),2,0)</f>
        <v>10.51</v>
      </c>
      <c r="M557" s="22">
        <f>shipments[[#This Row],[Boxes]]*shipments[[#This Row],[cost_per_box]]</f>
        <v>9868.89</v>
      </c>
      <c r="N557" s="22">
        <f>shipments[[#This Row],[Amount]]-shipments[[#This Row],[total cost]]</f>
        <v>-3301.1399999999994</v>
      </c>
    </row>
    <row r="558" spans="1:14" x14ac:dyDescent="0.35">
      <c r="A558" t="s">
        <v>592</v>
      </c>
      <c r="B558" t="s">
        <v>8039</v>
      </c>
      <c r="C558" t="s">
        <v>8023</v>
      </c>
      <c r="D558" t="s">
        <v>8033</v>
      </c>
      <c r="E558" s="1">
        <v>45446</v>
      </c>
      <c r="F558">
        <v>8273.25</v>
      </c>
      <c r="G558">
        <v>920</v>
      </c>
      <c r="H558" t="s">
        <v>7</v>
      </c>
      <c r="I558" t="str">
        <f>VLOOKUP(shipments[[#This Row],[SPID]],CHOOSE({1,2},people[[#All],[SPID]],people[[#All],[Sales_person]]),2,0)</f>
        <v>Barr Faughny</v>
      </c>
      <c r="J558">
        <f>YEAR(shipments[[#This Row],[Shipdate]])</f>
        <v>2024</v>
      </c>
      <c r="K558" s="22"/>
      <c r="L558" s="22">
        <f>VLOOKUP(shipments[[#This Row],[PID]],CHOOSE({1,2},products[PID],products[Cost_per_box]),2,0)</f>
        <v>10.51</v>
      </c>
      <c r="M558" s="22">
        <f>shipments[[#This Row],[Boxes]]*shipments[[#This Row],[cost_per_box]]</f>
        <v>9669.1999999999989</v>
      </c>
      <c r="N558" s="22">
        <f>shipments[[#This Row],[Amount]]-shipments[[#This Row],[total cost]]</f>
        <v>-1395.9499999999989</v>
      </c>
    </row>
    <row r="559" spans="1:14" x14ac:dyDescent="0.35">
      <c r="A559" t="s">
        <v>593</v>
      </c>
      <c r="B559" t="s">
        <v>8039</v>
      </c>
      <c r="C559" t="s">
        <v>8023</v>
      </c>
      <c r="D559" t="s">
        <v>8038</v>
      </c>
      <c r="E559" s="1">
        <v>45132</v>
      </c>
      <c r="F559">
        <v>2508.75</v>
      </c>
      <c r="G559">
        <v>359</v>
      </c>
      <c r="H559" t="s">
        <v>7</v>
      </c>
      <c r="I559" t="str">
        <f>VLOOKUP(shipments[[#This Row],[SPID]],CHOOSE({1,2},people[[#All],[SPID]],people[[#All],[Sales_person]]),2,0)</f>
        <v>Barr Faughny</v>
      </c>
      <c r="J559">
        <f>YEAR(shipments[[#This Row],[Shipdate]])</f>
        <v>2023</v>
      </c>
      <c r="K559" s="22"/>
      <c r="L559" s="22">
        <f>VLOOKUP(shipments[[#This Row],[PID]],CHOOSE({1,2},products[PID],products[Cost_per_box]),2,0)</f>
        <v>10.51</v>
      </c>
      <c r="M559" s="22">
        <f>shipments[[#This Row],[Boxes]]*shipments[[#This Row],[cost_per_box]]</f>
        <v>3773.09</v>
      </c>
      <c r="N559" s="22">
        <f>shipments[[#This Row],[Amount]]-shipments[[#This Row],[total cost]]</f>
        <v>-1264.3400000000001</v>
      </c>
    </row>
    <row r="560" spans="1:14" x14ac:dyDescent="0.35">
      <c r="A560" t="s">
        <v>594</v>
      </c>
      <c r="B560" t="s">
        <v>8039</v>
      </c>
      <c r="C560" t="s">
        <v>8023</v>
      </c>
      <c r="D560" t="s">
        <v>8037</v>
      </c>
      <c r="E560" s="1">
        <v>45296</v>
      </c>
      <c r="F560">
        <v>2742.75</v>
      </c>
      <c r="G560">
        <v>275</v>
      </c>
      <c r="H560" t="s">
        <v>7</v>
      </c>
      <c r="I560" t="str">
        <f>VLOOKUP(shipments[[#This Row],[SPID]],CHOOSE({1,2},people[[#All],[SPID]],people[[#All],[Sales_person]]),2,0)</f>
        <v>Barr Faughny</v>
      </c>
      <c r="J560">
        <f>YEAR(shipments[[#This Row],[Shipdate]])</f>
        <v>2024</v>
      </c>
      <c r="K560" s="22"/>
      <c r="L560" s="22">
        <f>VLOOKUP(shipments[[#This Row],[PID]],CHOOSE({1,2},products[PID],products[Cost_per_box]),2,0)</f>
        <v>10.51</v>
      </c>
      <c r="M560" s="22">
        <f>shipments[[#This Row],[Boxes]]*shipments[[#This Row],[cost_per_box]]</f>
        <v>2890.25</v>
      </c>
      <c r="N560" s="22">
        <f>shipments[[#This Row],[Amount]]-shipments[[#This Row],[total cost]]</f>
        <v>-147.5</v>
      </c>
    </row>
    <row r="561" spans="1:14" x14ac:dyDescent="0.35">
      <c r="A561" t="s">
        <v>595</v>
      </c>
      <c r="B561" t="s">
        <v>8039</v>
      </c>
      <c r="C561" t="s">
        <v>8024</v>
      </c>
      <c r="D561" t="s">
        <v>8034</v>
      </c>
      <c r="E561" s="1">
        <v>45499</v>
      </c>
      <c r="F561">
        <v>5103</v>
      </c>
      <c r="G561">
        <v>319</v>
      </c>
      <c r="H561" t="s">
        <v>18</v>
      </c>
      <c r="I561" t="str">
        <f>VLOOKUP(shipments[[#This Row],[SPID]],CHOOSE({1,2},people[[#All],[SPID]],people[[#All],[Sales_person]]),2,0)</f>
        <v>Barr Faughny</v>
      </c>
      <c r="J561">
        <f>YEAR(shipments[[#This Row],[Shipdate]])</f>
        <v>2024</v>
      </c>
      <c r="K561" s="22"/>
      <c r="L561" s="22">
        <f>VLOOKUP(shipments[[#This Row],[PID]],CHOOSE({1,2},products[PID],products[Cost_per_box]),2,0)</f>
        <v>6.43</v>
      </c>
      <c r="M561" s="22">
        <f>shipments[[#This Row],[Boxes]]*shipments[[#This Row],[cost_per_box]]</f>
        <v>2051.17</v>
      </c>
      <c r="N561" s="22">
        <f>shipments[[#This Row],[Amount]]-shipments[[#This Row],[total cost]]</f>
        <v>3051.83</v>
      </c>
    </row>
    <row r="562" spans="1:14" x14ac:dyDescent="0.35">
      <c r="A562" t="s">
        <v>596</v>
      </c>
      <c r="B562" t="s">
        <v>8039</v>
      </c>
      <c r="C562" t="s">
        <v>8026</v>
      </c>
      <c r="D562" t="s">
        <v>8037</v>
      </c>
      <c r="E562" s="1">
        <v>45247</v>
      </c>
      <c r="F562">
        <v>335.25</v>
      </c>
      <c r="G562">
        <v>24</v>
      </c>
      <c r="H562" t="s">
        <v>40</v>
      </c>
      <c r="I562" t="str">
        <f>VLOOKUP(shipments[[#This Row],[SPID]],CHOOSE({1,2},people[[#All],[SPID]],people[[#All],[Sales_person]]),2,0)</f>
        <v>Barr Faughny</v>
      </c>
      <c r="J562">
        <f>YEAR(shipments[[#This Row],[Shipdate]])</f>
        <v>2023</v>
      </c>
      <c r="K562" s="22"/>
      <c r="L562" s="22">
        <f>VLOOKUP(shipments[[#This Row],[PID]],CHOOSE({1,2},products[PID],products[Cost_per_box]),2,0)</f>
        <v>9.57</v>
      </c>
      <c r="M562" s="22">
        <f>shipments[[#This Row],[Boxes]]*shipments[[#This Row],[cost_per_box]]</f>
        <v>229.68</v>
      </c>
      <c r="N562" s="22">
        <f>shipments[[#This Row],[Amount]]-shipments[[#This Row],[total cost]]</f>
        <v>105.57</v>
      </c>
    </row>
    <row r="563" spans="1:14" x14ac:dyDescent="0.35">
      <c r="A563" t="s">
        <v>597</v>
      </c>
      <c r="B563" t="s">
        <v>8039</v>
      </c>
      <c r="C563" t="s">
        <v>8026</v>
      </c>
      <c r="D563" t="s">
        <v>8036</v>
      </c>
      <c r="E563" s="1">
        <v>45135</v>
      </c>
      <c r="F563">
        <v>3991.5</v>
      </c>
      <c r="G563">
        <v>222</v>
      </c>
      <c r="H563" t="s">
        <v>7</v>
      </c>
      <c r="I563" t="str">
        <f>VLOOKUP(shipments[[#This Row],[SPID]],CHOOSE({1,2},people[[#All],[SPID]],people[[#All],[Sales_person]]),2,0)</f>
        <v>Barr Faughny</v>
      </c>
      <c r="J563">
        <f>YEAR(shipments[[#This Row],[Shipdate]])</f>
        <v>2023</v>
      </c>
      <c r="K563" s="22"/>
      <c r="L563" s="22">
        <f>VLOOKUP(shipments[[#This Row],[PID]],CHOOSE({1,2},products[PID],products[Cost_per_box]),2,0)</f>
        <v>9.57</v>
      </c>
      <c r="M563" s="22">
        <f>shipments[[#This Row],[Boxes]]*shipments[[#This Row],[cost_per_box]]</f>
        <v>2124.54</v>
      </c>
      <c r="N563" s="22">
        <f>shipments[[#This Row],[Amount]]-shipments[[#This Row],[total cost]]</f>
        <v>1866.96</v>
      </c>
    </row>
    <row r="564" spans="1:14" x14ac:dyDescent="0.35">
      <c r="A564" t="s">
        <v>598</v>
      </c>
      <c r="B564" t="s">
        <v>8039</v>
      </c>
      <c r="C564" t="s">
        <v>8026</v>
      </c>
      <c r="D564" t="s">
        <v>8034</v>
      </c>
      <c r="E564" s="1">
        <v>44942</v>
      </c>
      <c r="F564">
        <v>11103.75</v>
      </c>
      <c r="G564">
        <v>617</v>
      </c>
      <c r="H564" t="s">
        <v>7</v>
      </c>
      <c r="I564" t="str">
        <f>VLOOKUP(shipments[[#This Row],[SPID]],CHOOSE({1,2},people[[#All],[SPID]],people[[#All],[Sales_person]]),2,0)</f>
        <v>Barr Faughny</v>
      </c>
      <c r="J564">
        <f>YEAR(shipments[[#This Row],[Shipdate]])</f>
        <v>2023</v>
      </c>
      <c r="K564" s="22"/>
      <c r="L564" s="22">
        <f>VLOOKUP(shipments[[#This Row],[PID]],CHOOSE({1,2},products[PID],products[Cost_per_box]),2,0)</f>
        <v>9.57</v>
      </c>
      <c r="M564" s="22">
        <f>shipments[[#This Row],[Boxes]]*shipments[[#This Row],[cost_per_box]]</f>
        <v>5904.6900000000005</v>
      </c>
      <c r="N564" s="22">
        <f>shipments[[#This Row],[Amount]]-shipments[[#This Row],[total cost]]</f>
        <v>5199.0599999999995</v>
      </c>
    </row>
    <row r="565" spans="1:14" x14ac:dyDescent="0.35">
      <c r="A565" t="s">
        <v>599</v>
      </c>
      <c r="B565" t="s">
        <v>8039</v>
      </c>
      <c r="C565" t="s">
        <v>8026</v>
      </c>
      <c r="D565" t="s">
        <v>8033</v>
      </c>
      <c r="E565" s="1">
        <v>45462</v>
      </c>
      <c r="F565">
        <v>9609.75</v>
      </c>
      <c r="G565">
        <v>534</v>
      </c>
      <c r="H565" t="s">
        <v>7</v>
      </c>
      <c r="I565" t="str">
        <f>VLOOKUP(shipments[[#This Row],[SPID]],CHOOSE({1,2},people[[#All],[SPID]],people[[#All],[Sales_person]]),2,0)</f>
        <v>Barr Faughny</v>
      </c>
      <c r="J565">
        <f>YEAR(shipments[[#This Row],[Shipdate]])</f>
        <v>2024</v>
      </c>
      <c r="K565" s="22"/>
      <c r="L565" s="22">
        <f>VLOOKUP(shipments[[#This Row],[PID]],CHOOSE({1,2},products[PID],products[Cost_per_box]),2,0)</f>
        <v>9.57</v>
      </c>
      <c r="M565" s="22">
        <f>shipments[[#This Row],[Boxes]]*shipments[[#This Row],[cost_per_box]]</f>
        <v>5110.38</v>
      </c>
      <c r="N565" s="22">
        <f>shipments[[#This Row],[Amount]]-shipments[[#This Row],[total cost]]</f>
        <v>4499.37</v>
      </c>
    </row>
    <row r="566" spans="1:14" x14ac:dyDescent="0.35">
      <c r="A566" t="s">
        <v>600</v>
      </c>
      <c r="B566" t="s">
        <v>8039</v>
      </c>
      <c r="C566" t="s">
        <v>8026</v>
      </c>
      <c r="D566" t="s">
        <v>8034</v>
      </c>
      <c r="E566" s="1">
        <v>45471</v>
      </c>
      <c r="F566">
        <v>5719.5</v>
      </c>
      <c r="G566">
        <v>337</v>
      </c>
      <c r="H566" t="s">
        <v>7</v>
      </c>
      <c r="I566" t="str">
        <f>VLOOKUP(shipments[[#This Row],[SPID]],CHOOSE({1,2},people[[#All],[SPID]],people[[#All],[Sales_person]]),2,0)</f>
        <v>Barr Faughny</v>
      </c>
      <c r="J566">
        <f>YEAR(shipments[[#This Row],[Shipdate]])</f>
        <v>2024</v>
      </c>
      <c r="K566" s="22"/>
      <c r="L566" s="22">
        <f>VLOOKUP(shipments[[#This Row],[PID]],CHOOSE({1,2},products[PID],products[Cost_per_box]),2,0)</f>
        <v>9.57</v>
      </c>
      <c r="M566" s="22">
        <f>shipments[[#This Row],[Boxes]]*shipments[[#This Row],[cost_per_box]]</f>
        <v>3225.09</v>
      </c>
      <c r="N566" s="22">
        <f>shipments[[#This Row],[Amount]]-shipments[[#This Row],[total cost]]</f>
        <v>2494.41</v>
      </c>
    </row>
    <row r="567" spans="1:14" x14ac:dyDescent="0.35">
      <c r="A567" t="s">
        <v>601</v>
      </c>
      <c r="B567" t="s">
        <v>8039</v>
      </c>
      <c r="C567" t="s">
        <v>8026</v>
      </c>
      <c r="D567" t="s">
        <v>8035</v>
      </c>
      <c r="E567" s="1">
        <v>45077</v>
      </c>
      <c r="F567">
        <v>8885.25</v>
      </c>
      <c r="G567">
        <v>593</v>
      </c>
      <c r="H567" t="s">
        <v>7</v>
      </c>
      <c r="I567" t="str">
        <f>VLOOKUP(shipments[[#This Row],[SPID]],CHOOSE({1,2},people[[#All],[SPID]],people[[#All],[Sales_person]]),2,0)</f>
        <v>Barr Faughny</v>
      </c>
      <c r="J567">
        <f>YEAR(shipments[[#This Row],[Shipdate]])</f>
        <v>2023</v>
      </c>
      <c r="K567" s="22"/>
      <c r="L567" s="22">
        <f>VLOOKUP(shipments[[#This Row],[PID]],CHOOSE({1,2},products[PID],products[Cost_per_box]),2,0)</f>
        <v>9.57</v>
      </c>
      <c r="M567" s="22">
        <f>shipments[[#This Row],[Boxes]]*shipments[[#This Row],[cost_per_box]]</f>
        <v>5675.01</v>
      </c>
      <c r="N567" s="22">
        <f>shipments[[#This Row],[Amount]]-shipments[[#This Row],[total cost]]</f>
        <v>3210.24</v>
      </c>
    </row>
    <row r="568" spans="1:14" x14ac:dyDescent="0.35">
      <c r="A568" t="s">
        <v>602</v>
      </c>
      <c r="B568" t="s">
        <v>8039</v>
      </c>
      <c r="C568" t="s">
        <v>8027</v>
      </c>
      <c r="D568" t="s">
        <v>8034</v>
      </c>
      <c r="E568" s="1">
        <v>45314</v>
      </c>
      <c r="F568">
        <v>544.5</v>
      </c>
      <c r="G568">
        <v>69</v>
      </c>
      <c r="H568" t="s">
        <v>7</v>
      </c>
      <c r="I568" t="str">
        <f>VLOOKUP(shipments[[#This Row],[SPID]],CHOOSE({1,2},people[[#All],[SPID]],people[[#All],[Sales_person]]),2,0)</f>
        <v>Barr Faughny</v>
      </c>
      <c r="J568">
        <f>YEAR(shipments[[#This Row],[Shipdate]])</f>
        <v>2024</v>
      </c>
      <c r="K568" s="22"/>
      <c r="L568" s="22">
        <f>VLOOKUP(shipments[[#This Row],[PID]],CHOOSE({1,2},products[PID],products[Cost_per_box]),2,0)</f>
        <v>8.43</v>
      </c>
      <c r="M568" s="22">
        <f>shipments[[#This Row],[Boxes]]*shipments[[#This Row],[cost_per_box]]</f>
        <v>581.66999999999996</v>
      </c>
      <c r="N568" s="22">
        <f>shipments[[#This Row],[Amount]]-shipments[[#This Row],[total cost]]</f>
        <v>-37.169999999999959</v>
      </c>
    </row>
    <row r="569" spans="1:14" x14ac:dyDescent="0.35">
      <c r="A569" t="s">
        <v>603</v>
      </c>
      <c r="B569" t="s">
        <v>8039</v>
      </c>
      <c r="C569" t="s">
        <v>8027</v>
      </c>
      <c r="D569" t="s">
        <v>8033</v>
      </c>
      <c r="E569" s="1">
        <v>45065</v>
      </c>
      <c r="F569">
        <v>11677.5</v>
      </c>
      <c r="G569">
        <v>1168</v>
      </c>
      <c r="H569" t="s">
        <v>7</v>
      </c>
      <c r="I569" t="str">
        <f>VLOOKUP(shipments[[#This Row],[SPID]],CHOOSE({1,2},people[[#All],[SPID]],people[[#All],[Sales_person]]),2,0)</f>
        <v>Barr Faughny</v>
      </c>
      <c r="J569">
        <f>YEAR(shipments[[#This Row],[Shipdate]])</f>
        <v>2023</v>
      </c>
      <c r="K569" s="22"/>
      <c r="L569" s="22">
        <f>VLOOKUP(shipments[[#This Row],[PID]],CHOOSE({1,2},products[PID],products[Cost_per_box]),2,0)</f>
        <v>8.43</v>
      </c>
      <c r="M569" s="22">
        <f>shipments[[#This Row],[Boxes]]*shipments[[#This Row],[cost_per_box]]</f>
        <v>9846.24</v>
      </c>
      <c r="N569" s="22">
        <f>shipments[[#This Row],[Amount]]-shipments[[#This Row],[total cost]]</f>
        <v>1831.2600000000002</v>
      </c>
    </row>
    <row r="570" spans="1:14" x14ac:dyDescent="0.35">
      <c r="A570" t="s">
        <v>604</v>
      </c>
      <c r="B570" t="s">
        <v>8039</v>
      </c>
      <c r="C570" t="s">
        <v>8027</v>
      </c>
      <c r="D570" t="s">
        <v>8035</v>
      </c>
      <c r="E570" s="1">
        <v>45287</v>
      </c>
      <c r="F570">
        <v>10095.75</v>
      </c>
      <c r="G570">
        <v>1010</v>
      </c>
      <c r="H570" t="s">
        <v>7</v>
      </c>
      <c r="I570" t="str">
        <f>VLOOKUP(shipments[[#This Row],[SPID]],CHOOSE({1,2},people[[#All],[SPID]],people[[#All],[Sales_person]]),2,0)</f>
        <v>Barr Faughny</v>
      </c>
      <c r="J570">
        <f>YEAR(shipments[[#This Row],[Shipdate]])</f>
        <v>2023</v>
      </c>
      <c r="K570" s="22"/>
      <c r="L570" s="22">
        <f>VLOOKUP(shipments[[#This Row],[PID]],CHOOSE({1,2},products[PID],products[Cost_per_box]),2,0)</f>
        <v>8.43</v>
      </c>
      <c r="M570" s="22">
        <f>shipments[[#This Row],[Boxes]]*shipments[[#This Row],[cost_per_box]]</f>
        <v>8514.2999999999993</v>
      </c>
      <c r="N570" s="22">
        <f>shipments[[#This Row],[Amount]]-shipments[[#This Row],[total cost]]</f>
        <v>1581.4500000000007</v>
      </c>
    </row>
    <row r="571" spans="1:14" x14ac:dyDescent="0.35">
      <c r="A571" t="s">
        <v>605</v>
      </c>
      <c r="B571" t="s">
        <v>8039</v>
      </c>
      <c r="C571" t="s">
        <v>8027</v>
      </c>
      <c r="D571" t="s">
        <v>8037</v>
      </c>
      <c r="E571" s="1">
        <v>45362</v>
      </c>
      <c r="F571">
        <v>2562.75</v>
      </c>
      <c r="G571">
        <v>321</v>
      </c>
      <c r="H571" t="s">
        <v>7</v>
      </c>
      <c r="I571" t="str">
        <f>VLOOKUP(shipments[[#This Row],[SPID]],CHOOSE({1,2},people[[#All],[SPID]],people[[#All],[Sales_person]]),2,0)</f>
        <v>Barr Faughny</v>
      </c>
      <c r="J571">
        <f>YEAR(shipments[[#This Row],[Shipdate]])</f>
        <v>2024</v>
      </c>
      <c r="K571" s="22"/>
      <c r="L571" s="22">
        <f>VLOOKUP(shipments[[#This Row],[PID]],CHOOSE({1,2},products[PID],products[Cost_per_box]),2,0)</f>
        <v>8.43</v>
      </c>
      <c r="M571" s="22">
        <f>shipments[[#This Row],[Boxes]]*shipments[[#This Row],[cost_per_box]]</f>
        <v>2706.0299999999997</v>
      </c>
      <c r="N571" s="22">
        <f>shipments[[#This Row],[Amount]]-shipments[[#This Row],[total cost]]</f>
        <v>-143.27999999999975</v>
      </c>
    </row>
    <row r="572" spans="1:14" x14ac:dyDescent="0.35">
      <c r="A572" t="s">
        <v>606</v>
      </c>
      <c r="B572" t="s">
        <v>8039</v>
      </c>
      <c r="C572" t="s">
        <v>8028</v>
      </c>
      <c r="D572" t="s">
        <v>8035</v>
      </c>
      <c r="E572" s="1">
        <v>45258</v>
      </c>
      <c r="F572">
        <v>7002</v>
      </c>
      <c r="G572">
        <v>701</v>
      </c>
      <c r="H572" t="s">
        <v>40</v>
      </c>
      <c r="I572" t="str">
        <f>VLOOKUP(shipments[[#This Row],[SPID]],CHOOSE({1,2},people[[#All],[SPID]],people[[#All],[Sales_person]]),2,0)</f>
        <v>Barr Faughny</v>
      </c>
      <c r="J572">
        <f>YEAR(shipments[[#This Row],[Shipdate]])</f>
        <v>2023</v>
      </c>
      <c r="K572" s="22"/>
      <c r="L572" s="22">
        <f>VLOOKUP(shipments[[#This Row],[PID]],CHOOSE({1,2},products[PID],products[Cost_per_box]),2,0)</f>
        <v>6.8</v>
      </c>
      <c r="M572" s="22">
        <f>shipments[[#This Row],[Boxes]]*shipments[[#This Row],[cost_per_box]]</f>
        <v>4766.8</v>
      </c>
      <c r="N572" s="22">
        <f>shipments[[#This Row],[Amount]]-shipments[[#This Row],[total cost]]</f>
        <v>2235.1999999999998</v>
      </c>
    </row>
    <row r="573" spans="1:14" x14ac:dyDescent="0.35">
      <c r="A573" t="s">
        <v>607</v>
      </c>
      <c r="B573" t="s">
        <v>8039</v>
      </c>
      <c r="C573" t="s">
        <v>8029</v>
      </c>
      <c r="D573" t="s">
        <v>8034</v>
      </c>
      <c r="E573" s="1">
        <v>45257</v>
      </c>
      <c r="F573">
        <v>204.75</v>
      </c>
      <c r="G573">
        <v>8</v>
      </c>
      <c r="H573" t="s">
        <v>7</v>
      </c>
      <c r="I573" t="str">
        <f>VLOOKUP(shipments[[#This Row],[SPID]],CHOOSE({1,2},people[[#All],[SPID]],people[[#All],[Sales_person]]),2,0)</f>
        <v>Barr Faughny</v>
      </c>
      <c r="J573">
        <f>YEAR(shipments[[#This Row],[Shipdate]])</f>
        <v>2023</v>
      </c>
      <c r="K573" s="22"/>
      <c r="L573" s="22">
        <f>VLOOKUP(shipments[[#This Row],[PID]],CHOOSE({1,2},products[PID],products[Cost_per_box]),2,0)</f>
        <v>5.04</v>
      </c>
      <c r="M573" s="22">
        <f>shipments[[#This Row],[Boxes]]*shipments[[#This Row],[cost_per_box]]</f>
        <v>40.32</v>
      </c>
      <c r="N573" s="22">
        <f>shipments[[#This Row],[Amount]]-shipments[[#This Row],[total cost]]</f>
        <v>164.43</v>
      </c>
    </row>
    <row r="574" spans="1:14" x14ac:dyDescent="0.35">
      <c r="A574" t="s">
        <v>608</v>
      </c>
      <c r="B574" t="s">
        <v>8039</v>
      </c>
      <c r="C574" t="s">
        <v>8029</v>
      </c>
      <c r="D574" t="s">
        <v>8033</v>
      </c>
      <c r="E574" s="1">
        <v>44928</v>
      </c>
      <c r="F574">
        <v>1181.25</v>
      </c>
      <c r="G574">
        <v>43</v>
      </c>
      <c r="H574" t="s">
        <v>7</v>
      </c>
      <c r="I574" t="str">
        <f>VLOOKUP(shipments[[#This Row],[SPID]],CHOOSE({1,2},people[[#All],[SPID]],people[[#All],[Sales_person]]),2,0)</f>
        <v>Barr Faughny</v>
      </c>
      <c r="J574">
        <f>YEAR(shipments[[#This Row],[Shipdate]])</f>
        <v>2023</v>
      </c>
      <c r="K574" s="22"/>
      <c r="L574" s="22">
        <f>VLOOKUP(shipments[[#This Row],[PID]],CHOOSE({1,2},products[PID],products[Cost_per_box]),2,0)</f>
        <v>5.04</v>
      </c>
      <c r="M574" s="22">
        <f>shipments[[#This Row],[Boxes]]*shipments[[#This Row],[cost_per_box]]</f>
        <v>216.72</v>
      </c>
      <c r="N574" s="22">
        <f>shipments[[#This Row],[Amount]]-shipments[[#This Row],[total cost]]</f>
        <v>964.53</v>
      </c>
    </row>
    <row r="575" spans="1:14" x14ac:dyDescent="0.35">
      <c r="A575" t="s">
        <v>609</v>
      </c>
      <c r="B575" t="s">
        <v>8039</v>
      </c>
      <c r="C575" t="s">
        <v>8030</v>
      </c>
      <c r="D575" t="s">
        <v>8037</v>
      </c>
      <c r="E575" s="1">
        <v>45495</v>
      </c>
      <c r="F575">
        <v>13434.75</v>
      </c>
      <c r="G575">
        <v>1120</v>
      </c>
      <c r="H575" t="s">
        <v>18</v>
      </c>
      <c r="I575" t="str">
        <f>VLOOKUP(shipments[[#This Row],[SPID]],CHOOSE({1,2},people[[#All],[SPID]],people[[#All],[Sales_person]]),2,0)</f>
        <v>Barr Faughny</v>
      </c>
      <c r="J575">
        <f>YEAR(shipments[[#This Row],[Shipdate]])</f>
        <v>2024</v>
      </c>
      <c r="K575" s="22"/>
      <c r="L575" s="22">
        <f>VLOOKUP(shipments[[#This Row],[PID]],CHOOSE({1,2},products[PID],products[Cost_per_box]),2,0)</f>
        <v>2.76</v>
      </c>
      <c r="M575" s="22">
        <f>shipments[[#This Row],[Boxes]]*shipments[[#This Row],[cost_per_box]]</f>
        <v>3091.2</v>
      </c>
      <c r="N575" s="22">
        <f>shipments[[#This Row],[Amount]]-shipments[[#This Row],[total cost]]</f>
        <v>10343.549999999999</v>
      </c>
    </row>
    <row r="576" spans="1:14" x14ac:dyDescent="0.35">
      <c r="A576" t="s">
        <v>610</v>
      </c>
      <c r="B576" t="s">
        <v>8039</v>
      </c>
      <c r="C576" t="s">
        <v>8030</v>
      </c>
      <c r="D576" t="s">
        <v>8034</v>
      </c>
      <c r="E576" s="1">
        <v>45203</v>
      </c>
      <c r="F576">
        <v>2220.75</v>
      </c>
      <c r="G576">
        <v>186</v>
      </c>
      <c r="H576" t="s">
        <v>7</v>
      </c>
      <c r="I576" t="str">
        <f>VLOOKUP(shipments[[#This Row],[SPID]],CHOOSE({1,2},people[[#All],[SPID]],people[[#All],[Sales_person]]),2,0)</f>
        <v>Barr Faughny</v>
      </c>
      <c r="J576">
        <f>YEAR(shipments[[#This Row],[Shipdate]])</f>
        <v>2023</v>
      </c>
      <c r="K576" s="22"/>
      <c r="L576" s="22">
        <f>VLOOKUP(shipments[[#This Row],[PID]],CHOOSE({1,2},products[PID],products[Cost_per_box]),2,0)</f>
        <v>2.76</v>
      </c>
      <c r="M576" s="22">
        <f>shipments[[#This Row],[Boxes]]*shipments[[#This Row],[cost_per_box]]</f>
        <v>513.36</v>
      </c>
      <c r="N576" s="22">
        <f>shipments[[#This Row],[Amount]]-shipments[[#This Row],[total cost]]</f>
        <v>1707.3899999999999</v>
      </c>
    </row>
    <row r="577" spans="1:14" x14ac:dyDescent="0.35">
      <c r="A577" t="s">
        <v>611</v>
      </c>
      <c r="B577" t="s">
        <v>8039</v>
      </c>
      <c r="C577" t="s">
        <v>8031</v>
      </c>
      <c r="D577" t="s">
        <v>8034</v>
      </c>
      <c r="E577" s="1">
        <v>45552</v>
      </c>
      <c r="F577">
        <v>10073.25</v>
      </c>
      <c r="G577">
        <v>1120</v>
      </c>
      <c r="H577" t="s">
        <v>26</v>
      </c>
      <c r="I577" t="str">
        <f>VLOOKUP(shipments[[#This Row],[SPID]],CHOOSE({1,2},people[[#All],[SPID]],people[[#All],[Sales_person]]),2,0)</f>
        <v>Barr Faughny</v>
      </c>
      <c r="J577">
        <f>YEAR(shipments[[#This Row],[Shipdate]])</f>
        <v>2024</v>
      </c>
      <c r="K577" s="22"/>
      <c r="L577" s="22">
        <f>VLOOKUP(shipments[[#This Row],[PID]],CHOOSE({1,2},products[PID],products[Cost_per_box]),2,0)</f>
        <v>3.32</v>
      </c>
      <c r="M577" s="22">
        <f>shipments[[#This Row],[Boxes]]*shipments[[#This Row],[cost_per_box]]</f>
        <v>3718.3999999999996</v>
      </c>
      <c r="N577" s="22">
        <f>shipments[[#This Row],[Amount]]-shipments[[#This Row],[total cost]]</f>
        <v>6354.85</v>
      </c>
    </row>
    <row r="578" spans="1:14" x14ac:dyDescent="0.35">
      <c r="A578" t="s">
        <v>612</v>
      </c>
      <c r="B578" t="s">
        <v>8039</v>
      </c>
      <c r="C578" t="s">
        <v>8031</v>
      </c>
      <c r="D578" t="s">
        <v>8038</v>
      </c>
      <c r="E578" s="1">
        <v>45299</v>
      </c>
      <c r="F578">
        <v>4873.5</v>
      </c>
      <c r="G578">
        <v>542</v>
      </c>
      <c r="H578" t="s">
        <v>7</v>
      </c>
      <c r="I578" t="str">
        <f>VLOOKUP(shipments[[#This Row],[SPID]],CHOOSE({1,2},people[[#All],[SPID]],people[[#All],[Sales_person]]),2,0)</f>
        <v>Barr Faughny</v>
      </c>
      <c r="J578">
        <f>YEAR(shipments[[#This Row],[Shipdate]])</f>
        <v>2024</v>
      </c>
      <c r="K578" s="22"/>
      <c r="L578" s="22">
        <f>VLOOKUP(shipments[[#This Row],[PID]],CHOOSE({1,2},products[PID],products[Cost_per_box]),2,0)</f>
        <v>3.32</v>
      </c>
      <c r="M578" s="22">
        <f>shipments[[#This Row],[Boxes]]*shipments[[#This Row],[cost_per_box]]</f>
        <v>1799.4399999999998</v>
      </c>
      <c r="N578" s="22">
        <f>shipments[[#This Row],[Amount]]-shipments[[#This Row],[total cost]]</f>
        <v>3074.0600000000004</v>
      </c>
    </row>
    <row r="579" spans="1:14" x14ac:dyDescent="0.35">
      <c r="A579" t="s">
        <v>613</v>
      </c>
      <c r="B579" t="s">
        <v>8039</v>
      </c>
      <c r="C579" t="s">
        <v>8032</v>
      </c>
      <c r="D579" t="s">
        <v>8033</v>
      </c>
      <c r="E579" s="1">
        <v>45128</v>
      </c>
      <c r="F579">
        <v>2261.25</v>
      </c>
      <c r="G579">
        <v>103</v>
      </c>
      <c r="H579" t="s">
        <v>7</v>
      </c>
      <c r="I579" t="str">
        <f>VLOOKUP(shipments[[#This Row],[SPID]],CHOOSE({1,2},people[[#All],[SPID]],people[[#All],[Sales_person]]),2,0)</f>
        <v>Barr Faughny</v>
      </c>
      <c r="J579">
        <f>YEAR(shipments[[#This Row],[Shipdate]])</f>
        <v>2023</v>
      </c>
      <c r="K579" s="22"/>
      <c r="L579" s="22">
        <f>VLOOKUP(shipments[[#This Row],[PID]],CHOOSE({1,2},products[PID],products[Cost_per_box]),2,0)</f>
        <v>2.65</v>
      </c>
      <c r="M579" s="22">
        <f>shipments[[#This Row],[Boxes]]*shipments[[#This Row],[cost_per_box]]</f>
        <v>272.95</v>
      </c>
      <c r="N579" s="22">
        <f>shipments[[#This Row],[Amount]]-shipments[[#This Row],[total cost]]</f>
        <v>1988.3</v>
      </c>
    </row>
    <row r="580" spans="1:14" x14ac:dyDescent="0.35">
      <c r="A580" t="s">
        <v>614</v>
      </c>
      <c r="B580" t="s">
        <v>8039</v>
      </c>
      <c r="C580" t="s">
        <v>8032</v>
      </c>
      <c r="D580" t="s">
        <v>8037</v>
      </c>
      <c r="E580" s="1">
        <v>45546</v>
      </c>
      <c r="F580">
        <v>4146.75</v>
      </c>
      <c r="G580">
        <v>231</v>
      </c>
      <c r="H580" t="s">
        <v>26</v>
      </c>
      <c r="I580" t="str">
        <f>VLOOKUP(shipments[[#This Row],[SPID]],CHOOSE({1,2},people[[#All],[SPID]],people[[#All],[Sales_person]]),2,0)</f>
        <v>Barr Faughny</v>
      </c>
      <c r="J580">
        <f>YEAR(shipments[[#This Row],[Shipdate]])</f>
        <v>2024</v>
      </c>
      <c r="K580" s="22"/>
      <c r="L580" s="22">
        <f>VLOOKUP(shipments[[#This Row],[PID]],CHOOSE({1,2},products[PID],products[Cost_per_box]),2,0)</f>
        <v>2.65</v>
      </c>
      <c r="M580" s="22">
        <f>shipments[[#This Row],[Boxes]]*shipments[[#This Row],[cost_per_box]]</f>
        <v>612.15</v>
      </c>
      <c r="N580" s="22">
        <f>shipments[[#This Row],[Amount]]-shipments[[#This Row],[total cost]]</f>
        <v>3534.6</v>
      </c>
    </row>
    <row r="581" spans="1:14" x14ac:dyDescent="0.35">
      <c r="A581" t="s">
        <v>615</v>
      </c>
      <c r="B581" t="s">
        <v>8039</v>
      </c>
      <c r="C581" t="s">
        <v>8032</v>
      </c>
      <c r="D581" t="s">
        <v>8033</v>
      </c>
      <c r="E581" s="1">
        <v>44929</v>
      </c>
      <c r="F581">
        <v>6750</v>
      </c>
      <c r="G581">
        <v>375</v>
      </c>
      <c r="H581" t="s">
        <v>7</v>
      </c>
      <c r="I581" t="str">
        <f>VLOOKUP(shipments[[#This Row],[SPID]],CHOOSE({1,2},people[[#All],[SPID]],people[[#All],[Sales_person]]),2,0)</f>
        <v>Barr Faughny</v>
      </c>
      <c r="J581">
        <f>YEAR(shipments[[#This Row],[Shipdate]])</f>
        <v>2023</v>
      </c>
      <c r="K581" s="22"/>
      <c r="L581" s="22">
        <f>VLOOKUP(shipments[[#This Row],[PID]],CHOOSE({1,2},products[PID],products[Cost_per_box]),2,0)</f>
        <v>2.65</v>
      </c>
      <c r="M581" s="22">
        <f>shipments[[#This Row],[Boxes]]*shipments[[#This Row],[cost_per_box]]</f>
        <v>993.75</v>
      </c>
      <c r="N581" s="22">
        <f>shipments[[#This Row],[Amount]]-shipments[[#This Row],[total cost]]</f>
        <v>5756.25</v>
      </c>
    </row>
    <row r="582" spans="1:14" x14ac:dyDescent="0.35">
      <c r="A582" t="s">
        <v>616</v>
      </c>
      <c r="B582" t="s">
        <v>8039</v>
      </c>
      <c r="C582" t="s">
        <v>8032</v>
      </c>
      <c r="D582" t="s">
        <v>8033</v>
      </c>
      <c r="E582" s="1">
        <v>45527</v>
      </c>
      <c r="F582">
        <v>6588</v>
      </c>
      <c r="G582">
        <v>330</v>
      </c>
      <c r="H582" t="s">
        <v>18</v>
      </c>
      <c r="I582" t="str">
        <f>VLOOKUP(shipments[[#This Row],[SPID]],CHOOSE({1,2},people[[#All],[SPID]],people[[#All],[Sales_person]]),2,0)</f>
        <v>Barr Faughny</v>
      </c>
      <c r="J582">
        <f>YEAR(shipments[[#This Row],[Shipdate]])</f>
        <v>2024</v>
      </c>
      <c r="K582" s="22"/>
      <c r="L582" s="22">
        <f>VLOOKUP(shipments[[#This Row],[PID]],CHOOSE({1,2},products[PID],products[Cost_per_box]),2,0)</f>
        <v>2.65</v>
      </c>
      <c r="M582" s="22">
        <f>shipments[[#This Row],[Boxes]]*shipments[[#This Row],[cost_per_box]]</f>
        <v>874.5</v>
      </c>
      <c r="N582" s="22">
        <f>shipments[[#This Row],[Amount]]-shipments[[#This Row],[total cost]]</f>
        <v>5713.5</v>
      </c>
    </row>
    <row r="583" spans="1:14" x14ac:dyDescent="0.35">
      <c r="A583" t="s">
        <v>617</v>
      </c>
      <c r="B583" t="s">
        <v>8039</v>
      </c>
      <c r="C583" t="s">
        <v>8011</v>
      </c>
      <c r="D583" t="s">
        <v>8034</v>
      </c>
      <c r="E583" s="1">
        <v>44972</v>
      </c>
      <c r="F583">
        <v>13029.75</v>
      </c>
      <c r="G583">
        <v>869</v>
      </c>
      <c r="H583" t="s">
        <v>7</v>
      </c>
      <c r="I583" t="str">
        <f>VLOOKUP(shipments[[#This Row],[SPID]],CHOOSE({1,2},people[[#All],[SPID]],people[[#All],[Sales_person]]),2,0)</f>
        <v>Barr Faughny</v>
      </c>
      <c r="J583">
        <f>YEAR(shipments[[#This Row],[Shipdate]])</f>
        <v>2023</v>
      </c>
      <c r="K583" s="22"/>
      <c r="L583" s="22">
        <f>VLOOKUP(shipments[[#This Row],[PID]],CHOOSE({1,2},products[PID],products[Cost_per_box]),2,0)</f>
        <v>5.26</v>
      </c>
      <c r="M583" s="22">
        <f>shipments[[#This Row],[Boxes]]*shipments[[#This Row],[cost_per_box]]</f>
        <v>4570.9399999999996</v>
      </c>
      <c r="N583" s="22">
        <f>shipments[[#This Row],[Amount]]-shipments[[#This Row],[total cost]]</f>
        <v>8458.8100000000013</v>
      </c>
    </row>
    <row r="584" spans="1:14" x14ac:dyDescent="0.35">
      <c r="A584" t="s">
        <v>618</v>
      </c>
      <c r="B584" t="s">
        <v>8039</v>
      </c>
      <c r="C584" t="s">
        <v>8014</v>
      </c>
      <c r="D584" t="s">
        <v>8038</v>
      </c>
      <c r="E584" s="1">
        <v>44967</v>
      </c>
      <c r="F584">
        <v>5339.25</v>
      </c>
      <c r="G584">
        <v>890</v>
      </c>
      <c r="H584" t="s">
        <v>7</v>
      </c>
      <c r="I584" t="str">
        <f>VLOOKUP(shipments[[#This Row],[SPID]],CHOOSE({1,2},people[[#All],[SPID]],people[[#All],[Sales_person]]),2,0)</f>
        <v>Barr Faughny</v>
      </c>
      <c r="J584">
        <f>YEAR(shipments[[#This Row],[Shipdate]])</f>
        <v>2023</v>
      </c>
      <c r="K584" s="22"/>
      <c r="L584" s="22">
        <f>VLOOKUP(shipments[[#This Row],[PID]],CHOOSE({1,2},products[PID],products[Cost_per_box]),2,0)</f>
        <v>3.85</v>
      </c>
      <c r="M584" s="22">
        <f>shipments[[#This Row],[Boxes]]*shipments[[#This Row],[cost_per_box]]</f>
        <v>3426.5</v>
      </c>
      <c r="N584" s="22">
        <f>shipments[[#This Row],[Amount]]-shipments[[#This Row],[total cost]]</f>
        <v>1912.75</v>
      </c>
    </row>
    <row r="585" spans="1:14" x14ac:dyDescent="0.35">
      <c r="A585" t="s">
        <v>619</v>
      </c>
      <c r="B585" t="s">
        <v>8039</v>
      </c>
      <c r="C585" t="s">
        <v>8014</v>
      </c>
      <c r="D585" t="s">
        <v>8038</v>
      </c>
      <c r="E585" s="1">
        <v>45498</v>
      </c>
      <c r="F585">
        <v>5001.75</v>
      </c>
      <c r="G585">
        <v>715</v>
      </c>
      <c r="H585" t="s">
        <v>18</v>
      </c>
      <c r="I585" t="str">
        <f>VLOOKUP(shipments[[#This Row],[SPID]],CHOOSE({1,2},people[[#All],[SPID]],people[[#All],[Sales_person]]),2,0)</f>
        <v>Barr Faughny</v>
      </c>
      <c r="J585">
        <f>YEAR(shipments[[#This Row],[Shipdate]])</f>
        <v>2024</v>
      </c>
      <c r="K585" s="22"/>
      <c r="L585" s="22">
        <f>VLOOKUP(shipments[[#This Row],[PID]],CHOOSE({1,2},products[PID],products[Cost_per_box]),2,0)</f>
        <v>3.85</v>
      </c>
      <c r="M585" s="22">
        <f>shipments[[#This Row],[Boxes]]*shipments[[#This Row],[cost_per_box]]</f>
        <v>2752.75</v>
      </c>
      <c r="N585" s="22">
        <f>shipments[[#This Row],[Amount]]-shipments[[#This Row],[total cost]]</f>
        <v>2249</v>
      </c>
    </row>
    <row r="586" spans="1:14" x14ac:dyDescent="0.35">
      <c r="A586" t="s">
        <v>620</v>
      </c>
      <c r="B586" t="s">
        <v>8039</v>
      </c>
      <c r="C586" t="s">
        <v>8014</v>
      </c>
      <c r="D586" t="s">
        <v>8033</v>
      </c>
      <c r="E586" s="1">
        <v>45245</v>
      </c>
      <c r="F586">
        <v>5006.25</v>
      </c>
      <c r="G586">
        <v>626</v>
      </c>
      <c r="H586" t="s">
        <v>7</v>
      </c>
      <c r="I586" t="str">
        <f>VLOOKUP(shipments[[#This Row],[SPID]],CHOOSE({1,2},people[[#All],[SPID]],people[[#All],[Sales_person]]),2,0)</f>
        <v>Barr Faughny</v>
      </c>
      <c r="J586">
        <f>YEAR(shipments[[#This Row],[Shipdate]])</f>
        <v>2023</v>
      </c>
      <c r="K586" s="22"/>
      <c r="L586" s="22">
        <f>VLOOKUP(shipments[[#This Row],[PID]],CHOOSE({1,2},products[PID],products[Cost_per_box]),2,0)</f>
        <v>3.85</v>
      </c>
      <c r="M586" s="22">
        <f>shipments[[#This Row],[Boxes]]*shipments[[#This Row],[cost_per_box]]</f>
        <v>2410.1</v>
      </c>
      <c r="N586" s="22">
        <f>shipments[[#This Row],[Amount]]-shipments[[#This Row],[total cost]]</f>
        <v>2596.15</v>
      </c>
    </row>
    <row r="587" spans="1:14" x14ac:dyDescent="0.35">
      <c r="A587" t="s">
        <v>621</v>
      </c>
      <c r="B587" t="s">
        <v>8039</v>
      </c>
      <c r="C587" t="s">
        <v>8014</v>
      </c>
      <c r="D587" t="s">
        <v>8037</v>
      </c>
      <c r="E587" s="1">
        <v>45323</v>
      </c>
      <c r="F587">
        <v>7584.75</v>
      </c>
      <c r="G587">
        <v>843</v>
      </c>
      <c r="H587" t="s">
        <v>7</v>
      </c>
      <c r="I587" t="str">
        <f>VLOOKUP(shipments[[#This Row],[SPID]],CHOOSE({1,2},people[[#All],[SPID]],people[[#All],[Sales_person]]),2,0)</f>
        <v>Barr Faughny</v>
      </c>
      <c r="J587">
        <f>YEAR(shipments[[#This Row],[Shipdate]])</f>
        <v>2024</v>
      </c>
      <c r="K587" s="22"/>
      <c r="L587" s="22">
        <f>VLOOKUP(shipments[[#This Row],[PID]],CHOOSE({1,2},products[PID],products[Cost_per_box]),2,0)</f>
        <v>3.85</v>
      </c>
      <c r="M587" s="22">
        <f>shipments[[#This Row],[Boxes]]*shipments[[#This Row],[cost_per_box]]</f>
        <v>3245.55</v>
      </c>
      <c r="N587" s="22">
        <f>shipments[[#This Row],[Amount]]-shipments[[#This Row],[total cost]]</f>
        <v>4339.2</v>
      </c>
    </row>
    <row r="588" spans="1:14" x14ac:dyDescent="0.35">
      <c r="A588" t="s">
        <v>622</v>
      </c>
      <c r="B588" t="s">
        <v>8039</v>
      </c>
      <c r="C588" t="s">
        <v>8014</v>
      </c>
      <c r="D588" t="s">
        <v>8034</v>
      </c>
      <c r="E588" s="1">
        <v>44950</v>
      </c>
      <c r="F588">
        <v>7744.5</v>
      </c>
      <c r="G588">
        <v>1291</v>
      </c>
      <c r="H588" t="s">
        <v>7</v>
      </c>
      <c r="I588" t="str">
        <f>VLOOKUP(shipments[[#This Row],[SPID]],CHOOSE({1,2},people[[#All],[SPID]],people[[#All],[Sales_person]]),2,0)</f>
        <v>Barr Faughny</v>
      </c>
      <c r="J588">
        <f>YEAR(shipments[[#This Row],[Shipdate]])</f>
        <v>2023</v>
      </c>
      <c r="K588" s="22"/>
      <c r="L588" s="22">
        <f>VLOOKUP(shipments[[#This Row],[PID]],CHOOSE({1,2},products[PID],products[Cost_per_box]),2,0)</f>
        <v>3.85</v>
      </c>
      <c r="M588" s="22">
        <f>shipments[[#This Row],[Boxes]]*shipments[[#This Row],[cost_per_box]]</f>
        <v>4970.3500000000004</v>
      </c>
      <c r="N588" s="22">
        <f>shipments[[#This Row],[Amount]]-shipments[[#This Row],[total cost]]</f>
        <v>2774.1499999999996</v>
      </c>
    </row>
    <row r="589" spans="1:14" x14ac:dyDescent="0.35">
      <c r="A589" t="s">
        <v>623</v>
      </c>
      <c r="B589" t="s">
        <v>8039</v>
      </c>
      <c r="C589" t="s">
        <v>8015</v>
      </c>
      <c r="D589" t="s">
        <v>8038</v>
      </c>
      <c r="E589" s="1">
        <v>45177</v>
      </c>
      <c r="F589">
        <v>1770.75</v>
      </c>
      <c r="G589">
        <v>253</v>
      </c>
      <c r="H589" t="s">
        <v>7</v>
      </c>
      <c r="I589" t="str">
        <f>VLOOKUP(shipments[[#This Row],[SPID]],CHOOSE({1,2},people[[#All],[SPID]],people[[#All],[Sales_person]]),2,0)</f>
        <v>Barr Faughny</v>
      </c>
      <c r="J589">
        <f>YEAR(shipments[[#This Row],[Shipdate]])</f>
        <v>2023</v>
      </c>
      <c r="K589" s="22"/>
      <c r="L589" s="22">
        <f>VLOOKUP(shipments[[#This Row],[PID]],CHOOSE({1,2},products[PID],products[Cost_per_box]),2,0)</f>
        <v>5.72</v>
      </c>
      <c r="M589" s="22">
        <f>shipments[[#This Row],[Boxes]]*shipments[[#This Row],[cost_per_box]]</f>
        <v>1447.1599999999999</v>
      </c>
      <c r="N589" s="22">
        <f>shipments[[#This Row],[Amount]]-shipments[[#This Row],[total cost]]</f>
        <v>323.59000000000015</v>
      </c>
    </row>
    <row r="590" spans="1:14" x14ac:dyDescent="0.35">
      <c r="A590" t="s">
        <v>624</v>
      </c>
      <c r="B590" t="s">
        <v>8039</v>
      </c>
      <c r="C590" t="s">
        <v>8015</v>
      </c>
      <c r="D590" t="s">
        <v>8033</v>
      </c>
      <c r="E590" s="1">
        <v>44977</v>
      </c>
      <c r="F590">
        <v>2792.25</v>
      </c>
      <c r="G590">
        <v>559</v>
      </c>
      <c r="H590" t="s">
        <v>7</v>
      </c>
      <c r="I590" t="str">
        <f>VLOOKUP(shipments[[#This Row],[SPID]],CHOOSE({1,2},people[[#All],[SPID]],people[[#All],[Sales_person]]),2,0)</f>
        <v>Barr Faughny</v>
      </c>
      <c r="J590">
        <f>YEAR(shipments[[#This Row],[Shipdate]])</f>
        <v>2023</v>
      </c>
      <c r="K590" s="22"/>
      <c r="L590" s="22">
        <f>VLOOKUP(shipments[[#This Row],[PID]],CHOOSE({1,2},products[PID],products[Cost_per_box]),2,0)</f>
        <v>5.72</v>
      </c>
      <c r="M590" s="22">
        <f>shipments[[#This Row],[Boxes]]*shipments[[#This Row],[cost_per_box]]</f>
        <v>3197.48</v>
      </c>
      <c r="N590" s="22">
        <f>shipments[[#This Row],[Amount]]-shipments[[#This Row],[total cost]]</f>
        <v>-405.23</v>
      </c>
    </row>
    <row r="591" spans="1:14" x14ac:dyDescent="0.35">
      <c r="A591" t="s">
        <v>625</v>
      </c>
      <c r="B591" t="s">
        <v>8039</v>
      </c>
      <c r="C591" t="s">
        <v>8015</v>
      </c>
      <c r="D591" t="s">
        <v>8034</v>
      </c>
      <c r="E591" s="1">
        <v>44993</v>
      </c>
      <c r="F591">
        <v>5022</v>
      </c>
      <c r="G591">
        <v>558</v>
      </c>
      <c r="H591" t="s">
        <v>7</v>
      </c>
      <c r="I591" t="str">
        <f>VLOOKUP(shipments[[#This Row],[SPID]],CHOOSE({1,2},people[[#All],[SPID]],people[[#All],[Sales_person]]),2,0)</f>
        <v>Barr Faughny</v>
      </c>
      <c r="J591">
        <f>YEAR(shipments[[#This Row],[Shipdate]])</f>
        <v>2023</v>
      </c>
      <c r="K591" s="22"/>
      <c r="L591" s="22">
        <f>VLOOKUP(shipments[[#This Row],[PID]],CHOOSE({1,2},products[PID],products[Cost_per_box]),2,0)</f>
        <v>5.72</v>
      </c>
      <c r="M591" s="22">
        <f>shipments[[#This Row],[Boxes]]*shipments[[#This Row],[cost_per_box]]</f>
        <v>3191.7599999999998</v>
      </c>
      <c r="N591" s="22">
        <f>shipments[[#This Row],[Amount]]-shipments[[#This Row],[total cost]]</f>
        <v>1830.2400000000002</v>
      </c>
    </row>
    <row r="592" spans="1:14" x14ac:dyDescent="0.35">
      <c r="A592" t="s">
        <v>626</v>
      </c>
      <c r="B592" t="s">
        <v>8039</v>
      </c>
      <c r="C592" t="s">
        <v>8015</v>
      </c>
      <c r="D592" t="s">
        <v>8033</v>
      </c>
      <c r="E592" s="1">
        <v>45182</v>
      </c>
      <c r="F592">
        <v>4493.25</v>
      </c>
      <c r="G592">
        <v>642</v>
      </c>
      <c r="H592" t="s">
        <v>7</v>
      </c>
      <c r="I592" t="str">
        <f>VLOOKUP(shipments[[#This Row],[SPID]],CHOOSE({1,2},people[[#All],[SPID]],people[[#All],[Sales_person]]),2,0)</f>
        <v>Barr Faughny</v>
      </c>
      <c r="J592">
        <f>YEAR(shipments[[#This Row],[Shipdate]])</f>
        <v>2023</v>
      </c>
      <c r="K592" s="22"/>
      <c r="L592" s="22">
        <f>VLOOKUP(shipments[[#This Row],[PID]],CHOOSE({1,2},products[PID],products[Cost_per_box]),2,0)</f>
        <v>5.72</v>
      </c>
      <c r="M592" s="22">
        <f>shipments[[#This Row],[Boxes]]*shipments[[#This Row],[cost_per_box]]</f>
        <v>3672.24</v>
      </c>
      <c r="N592" s="22">
        <f>shipments[[#This Row],[Amount]]-shipments[[#This Row],[total cost]]</f>
        <v>821.01000000000022</v>
      </c>
    </row>
    <row r="593" spans="1:14" x14ac:dyDescent="0.35">
      <c r="A593" t="s">
        <v>627</v>
      </c>
      <c r="B593" t="s">
        <v>8039</v>
      </c>
      <c r="C593" t="s">
        <v>8015</v>
      </c>
      <c r="D593" t="s">
        <v>8033</v>
      </c>
      <c r="E593" s="1">
        <v>45478</v>
      </c>
      <c r="F593">
        <v>1827</v>
      </c>
      <c r="G593">
        <v>305</v>
      </c>
      <c r="H593" t="s">
        <v>18</v>
      </c>
      <c r="I593" t="str">
        <f>VLOOKUP(shipments[[#This Row],[SPID]],CHOOSE({1,2},people[[#All],[SPID]],people[[#All],[Sales_person]]),2,0)</f>
        <v>Barr Faughny</v>
      </c>
      <c r="J593">
        <f>YEAR(shipments[[#This Row],[Shipdate]])</f>
        <v>2024</v>
      </c>
      <c r="K593" s="22"/>
      <c r="L593" s="22">
        <f>VLOOKUP(shipments[[#This Row],[PID]],CHOOSE({1,2},products[PID],products[Cost_per_box]),2,0)</f>
        <v>5.72</v>
      </c>
      <c r="M593" s="22">
        <f>shipments[[#This Row],[Boxes]]*shipments[[#This Row],[cost_per_box]]</f>
        <v>1744.6</v>
      </c>
      <c r="N593" s="22">
        <f>shipments[[#This Row],[Amount]]-shipments[[#This Row],[total cost]]</f>
        <v>82.400000000000091</v>
      </c>
    </row>
    <row r="594" spans="1:14" x14ac:dyDescent="0.35">
      <c r="A594" t="s">
        <v>628</v>
      </c>
      <c r="B594" t="s">
        <v>8039</v>
      </c>
      <c r="C594" t="s">
        <v>8015</v>
      </c>
      <c r="D594" t="s">
        <v>8036</v>
      </c>
      <c r="E594" s="1">
        <v>45285</v>
      </c>
      <c r="F594">
        <v>4716</v>
      </c>
      <c r="G594">
        <v>944</v>
      </c>
      <c r="H594" t="s">
        <v>7</v>
      </c>
      <c r="I594" t="str">
        <f>VLOOKUP(shipments[[#This Row],[SPID]],CHOOSE({1,2},people[[#All],[SPID]],people[[#All],[Sales_person]]),2,0)</f>
        <v>Barr Faughny</v>
      </c>
      <c r="J594">
        <f>YEAR(shipments[[#This Row],[Shipdate]])</f>
        <v>2023</v>
      </c>
      <c r="K594" s="22"/>
      <c r="L594" s="22">
        <f>VLOOKUP(shipments[[#This Row],[PID]],CHOOSE({1,2},products[PID],products[Cost_per_box]),2,0)</f>
        <v>5.72</v>
      </c>
      <c r="M594" s="22">
        <f>shipments[[#This Row],[Boxes]]*shipments[[#This Row],[cost_per_box]]</f>
        <v>5399.6799999999994</v>
      </c>
      <c r="N594" s="22">
        <f>shipments[[#This Row],[Amount]]-shipments[[#This Row],[total cost]]</f>
        <v>-683.67999999999938</v>
      </c>
    </row>
    <row r="595" spans="1:14" x14ac:dyDescent="0.35">
      <c r="A595" t="s">
        <v>629</v>
      </c>
      <c r="B595" t="s">
        <v>8039</v>
      </c>
      <c r="C595" t="s">
        <v>8015</v>
      </c>
      <c r="D595" t="s">
        <v>8035</v>
      </c>
      <c r="E595" s="1">
        <v>45203</v>
      </c>
      <c r="F595">
        <v>8142.75</v>
      </c>
      <c r="G595">
        <v>1018</v>
      </c>
      <c r="H595" t="s">
        <v>7</v>
      </c>
      <c r="I595" t="str">
        <f>VLOOKUP(shipments[[#This Row],[SPID]],CHOOSE({1,2},people[[#All],[SPID]],people[[#All],[Sales_person]]),2,0)</f>
        <v>Barr Faughny</v>
      </c>
      <c r="J595">
        <f>YEAR(shipments[[#This Row],[Shipdate]])</f>
        <v>2023</v>
      </c>
      <c r="K595" s="22"/>
      <c r="L595" s="22">
        <f>VLOOKUP(shipments[[#This Row],[PID]],CHOOSE({1,2},products[PID],products[Cost_per_box]),2,0)</f>
        <v>5.72</v>
      </c>
      <c r="M595" s="22">
        <f>shipments[[#This Row],[Boxes]]*shipments[[#This Row],[cost_per_box]]</f>
        <v>5822.96</v>
      </c>
      <c r="N595" s="22">
        <f>shipments[[#This Row],[Amount]]-shipments[[#This Row],[total cost]]</f>
        <v>2319.79</v>
      </c>
    </row>
    <row r="596" spans="1:14" x14ac:dyDescent="0.35">
      <c r="A596" t="s">
        <v>630</v>
      </c>
      <c r="B596" t="s">
        <v>8039</v>
      </c>
      <c r="C596" t="s">
        <v>8016</v>
      </c>
      <c r="D596" t="s">
        <v>8033</v>
      </c>
      <c r="E596" s="1">
        <v>45462</v>
      </c>
      <c r="F596">
        <v>2232</v>
      </c>
      <c r="G596">
        <v>93</v>
      </c>
      <c r="H596" t="s">
        <v>40</v>
      </c>
      <c r="I596" t="str">
        <f>VLOOKUP(shipments[[#This Row],[SPID]],CHOOSE({1,2},people[[#All],[SPID]],people[[#All],[Sales_person]]),2,0)</f>
        <v>Barr Faughny</v>
      </c>
      <c r="J596">
        <f>YEAR(shipments[[#This Row],[Shipdate]])</f>
        <v>2024</v>
      </c>
      <c r="K596" s="22"/>
      <c r="L596" s="22">
        <f>VLOOKUP(shipments[[#This Row],[PID]],CHOOSE({1,2},products[PID],products[Cost_per_box]),2,0)</f>
        <v>6.31</v>
      </c>
      <c r="M596" s="22">
        <f>shipments[[#This Row],[Boxes]]*shipments[[#This Row],[cost_per_box]]</f>
        <v>586.82999999999993</v>
      </c>
      <c r="N596" s="22">
        <f>shipments[[#This Row],[Amount]]-shipments[[#This Row],[total cost]]</f>
        <v>1645.17</v>
      </c>
    </row>
    <row r="597" spans="1:14" x14ac:dyDescent="0.35">
      <c r="A597" t="s">
        <v>631</v>
      </c>
      <c r="B597" t="s">
        <v>8039</v>
      </c>
      <c r="C597" t="s">
        <v>8016</v>
      </c>
      <c r="D597" t="s">
        <v>8037</v>
      </c>
      <c r="E597" s="1">
        <v>45365</v>
      </c>
      <c r="F597">
        <v>4331.25</v>
      </c>
      <c r="G597">
        <v>181</v>
      </c>
      <c r="H597" t="s">
        <v>7</v>
      </c>
      <c r="I597" t="str">
        <f>VLOOKUP(shipments[[#This Row],[SPID]],CHOOSE({1,2},people[[#All],[SPID]],people[[#All],[Sales_person]]),2,0)</f>
        <v>Barr Faughny</v>
      </c>
      <c r="J597">
        <f>YEAR(shipments[[#This Row],[Shipdate]])</f>
        <v>2024</v>
      </c>
      <c r="K597" s="22"/>
      <c r="L597" s="22">
        <f>VLOOKUP(shipments[[#This Row],[PID]],CHOOSE({1,2},products[PID],products[Cost_per_box]),2,0)</f>
        <v>6.31</v>
      </c>
      <c r="M597" s="22">
        <f>shipments[[#This Row],[Boxes]]*shipments[[#This Row],[cost_per_box]]</f>
        <v>1142.1099999999999</v>
      </c>
      <c r="N597" s="22">
        <f>shipments[[#This Row],[Amount]]-shipments[[#This Row],[total cost]]</f>
        <v>3189.1400000000003</v>
      </c>
    </row>
    <row r="598" spans="1:14" x14ac:dyDescent="0.35">
      <c r="A598" t="s">
        <v>632</v>
      </c>
      <c r="B598" t="s">
        <v>8039</v>
      </c>
      <c r="C598" t="s">
        <v>8017</v>
      </c>
      <c r="D598" t="s">
        <v>8034</v>
      </c>
      <c r="E598" s="1">
        <v>45371</v>
      </c>
      <c r="F598">
        <v>5226.75</v>
      </c>
      <c r="G598">
        <v>210</v>
      </c>
      <c r="H598" t="s">
        <v>7</v>
      </c>
      <c r="I598" t="str">
        <f>VLOOKUP(shipments[[#This Row],[SPID]],CHOOSE({1,2},people[[#All],[SPID]],people[[#All],[Sales_person]]),2,0)</f>
        <v>Barr Faughny</v>
      </c>
      <c r="J598">
        <f>YEAR(shipments[[#This Row],[Shipdate]])</f>
        <v>2024</v>
      </c>
      <c r="K598" s="22"/>
      <c r="L598" s="22">
        <f>VLOOKUP(shipments[[#This Row],[PID]],CHOOSE({1,2},products[PID],products[Cost_per_box]),2,0)</f>
        <v>9.94</v>
      </c>
      <c r="M598" s="22">
        <f>shipments[[#This Row],[Boxes]]*shipments[[#This Row],[cost_per_box]]</f>
        <v>2087.4</v>
      </c>
      <c r="N598" s="22">
        <f>shipments[[#This Row],[Amount]]-shipments[[#This Row],[total cost]]</f>
        <v>3139.35</v>
      </c>
    </row>
    <row r="599" spans="1:14" x14ac:dyDescent="0.35">
      <c r="A599" t="s">
        <v>633</v>
      </c>
      <c r="B599" t="s">
        <v>8039</v>
      </c>
      <c r="C599" t="s">
        <v>8017</v>
      </c>
      <c r="D599" t="s">
        <v>8033</v>
      </c>
      <c r="E599" s="1">
        <v>45286</v>
      </c>
      <c r="F599">
        <v>4702.5</v>
      </c>
      <c r="G599">
        <v>181</v>
      </c>
      <c r="H599" t="s">
        <v>7</v>
      </c>
      <c r="I599" t="str">
        <f>VLOOKUP(shipments[[#This Row],[SPID]],CHOOSE({1,2},people[[#All],[SPID]],people[[#All],[Sales_person]]),2,0)</f>
        <v>Barr Faughny</v>
      </c>
      <c r="J599">
        <f>YEAR(shipments[[#This Row],[Shipdate]])</f>
        <v>2023</v>
      </c>
      <c r="K599" s="22"/>
      <c r="L599" s="22">
        <f>VLOOKUP(shipments[[#This Row],[PID]],CHOOSE({1,2},products[PID],products[Cost_per_box]),2,0)</f>
        <v>9.94</v>
      </c>
      <c r="M599" s="22">
        <f>shipments[[#This Row],[Boxes]]*shipments[[#This Row],[cost_per_box]]</f>
        <v>1799.1399999999999</v>
      </c>
      <c r="N599" s="22">
        <f>shipments[[#This Row],[Amount]]-shipments[[#This Row],[total cost]]</f>
        <v>2903.36</v>
      </c>
    </row>
    <row r="600" spans="1:14" x14ac:dyDescent="0.35">
      <c r="A600" t="s">
        <v>634</v>
      </c>
      <c r="B600" t="s">
        <v>8039</v>
      </c>
      <c r="C600" t="s">
        <v>8017</v>
      </c>
      <c r="D600" t="s">
        <v>8034</v>
      </c>
      <c r="E600" s="1">
        <v>45362</v>
      </c>
      <c r="F600">
        <v>5460.75</v>
      </c>
      <c r="G600">
        <v>219</v>
      </c>
      <c r="H600" t="s">
        <v>40</v>
      </c>
      <c r="I600" t="str">
        <f>VLOOKUP(shipments[[#This Row],[SPID]],CHOOSE({1,2},people[[#All],[SPID]],people[[#All],[Sales_person]]),2,0)</f>
        <v>Barr Faughny</v>
      </c>
      <c r="J600">
        <f>YEAR(shipments[[#This Row],[Shipdate]])</f>
        <v>2024</v>
      </c>
      <c r="K600" s="22"/>
      <c r="L600" s="22">
        <f>VLOOKUP(shipments[[#This Row],[PID]],CHOOSE({1,2},products[PID],products[Cost_per_box]),2,0)</f>
        <v>9.94</v>
      </c>
      <c r="M600" s="22">
        <f>shipments[[#This Row],[Boxes]]*shipments[[#This Row],[cost_per_box]]</f>
        <v>2176.8599999999997</v>
      </c>
      <c r="N600" s="22">
        <f>shipments[[#This Row],[Amount]]-shipments[[#This Row],[total cost]]</f>
        <v>3283.8900000000003</v>
      </c>
    </row>
    <row r="601" spans="1:14" x14ac:dyDescent="0.35">
      <c r="A601" t="s">
        <v>635</v>
      </c>
      <c r="B601" t="s">
        <v>8039</v>
      </c>
      <c r="C601" t="s">
        <v>8017</v>
      </c>
      <c r="D601" t="s">
        <v>8038</v>
      </c>
      <c r="E601" s="1">
        <v>45119</v>
      </c>
      <c r="F601">
        <v>5566.5</v>
      </c>
      <c r="G601">
        <v>207</v>
      </c>
      <c r="H601" t="s">
        <v>7</v>
      </c>
      <c r="I601" t="str">
        <f>VLOOKUP(shipments[[#This Row],[SPID]],CHOOSE({1,2},people[[#All],[SPID]],people[[#All],[Sales_person]]),2,0)</f>
        <v>Barr Faughny</v>
      </c>
      <c r="J601">
        <f>YEAR(shipments[[#This Row],[Shipdate]])</f>
        <v>2023</v>
      </c>
      <c r="K601" s="22"/>
      <c r="L601" s="22">
        <f>VLOOKUP(shipments[[#This Row],[PID]],CHOOSE({1,2},products[PID],products[Cost_per_box]),2,0)</f>
        <v>9.94</v>
      </c>
      <c r="M601" s="22">
        <f>shipments[[#This Row],[Boxes]]*shipments[[#This Row],[cost_per_box]]</f>
        <v>2057.58</v>
      </c>
      <c r="N601" s="22">
        <f>shipments[[#This Row],[Amount]]-shipments[[#This Row],[total cost]]</f>
        <v>3508.92</v>
      </c>
    </row>
    <row r="602" spans="1:14" x14ac:dyDescent="0.35">
      <c r="A602" t="s">
        <v>636</v>
      </c>
      <c r="B602" t="s">
        <v>8039</v>
      </c>
      <c r="C602" t="s">
        <v>8017</v>
      </c>
      <c r="D602" t="s">
        <v>8034</v>
      </c>
      <c r="E602" s="1">
        <v>45355</v>
      </c>
      <c r="F602">
        <v>5370.75</v>
      </c>
      <c r="G602">
        <v>199</v>
      </c>
      <c r="H602" t="s">
        <v>7</v>
      </c>
      <c r="I602" t="str">
        <f>VLOOKUP(shipments[[#This Row],[SPID]],CHOOSE({1,2},people[[#All],[SPID]],people[[#All],[Sales_person]]),2,0)</f>
        <v>Barr Faughny</v>
      </c>
      <c r="J602">
        <f>YEAR(shipments[[#This Row],[Shipdate]])</f>
        <v>2024</v>
      </c>
      <c r="K602" s="22"/>
      <c r="L602" s="22">
        <f>VLOOKUP(shipments[[#This Row],[PID]],CHOOSE({1,2},products[PID],products[Cost_per_box]),2,0)</f>
        <v>9.94</v>
      </c>
      <c r="M602" s="22">
        <f>shipments[[#This Row],[Boxes]]*shipments[[#This Row],[cost_per_box]]</f>
        <v>1978.06</v>
      </c>
      <c r="N602" s="22">
        <f>shipments[[#This Row],[Amount]]-shipments[[#This Row],[total cost]]</f>
        <v>3392.69</v>
      </c>
    </row>
    <row r="603" spans="1:14" x14ac:dyDescent="0.35">
      <c r="A603" t="s">
        <v>637</v>
      </c>
      <c r="B603" t="s">
        <v>8039</v>
      </c>
      <c r="C603" t="s">
        <v>8018</v>
      </c>
      <c r="D603" t="s">
        <v>8034</v>
      </c>
      <c r="E603" s="1">
        <v>45463</v>
      </c>
      <c r="F603">
        <v>6088.5</v>
      </c>
      <c r="G603">
        <v>339</v>
      </c>
      <c r="H603" t="s">
        <v>7</v>
      </c>
      <c r="I603" t="str">
        <f>VLOOKUP(shipments[[#This Row],[SPID]],CHOOSE({1,2},people[[#All],[SPID]],people[[#All],[Sales_person]]),2,0)</f>
        <v>Barr Faughny</v>
      </c>
      <c r="J603">
        <f>YEAR(shipments[[#This Row],[Shipdate]])</f>
        <v>2024</v>
      </c>
      <c r="K603" s="22"/>
      <c r="L603" s="22">
        <f>VLOOKUP(shipments[[#This Row],[PID]],CHOOSE({1,2},products[PID],products[Cost_per_box]),2,0)</f>
        <v>7.73</v>
      </c>
      <c r="M603" s="22">
        <f>shipments[[#This Row],[Boxes]]*shipments[[#This Row],[cost_per_box]]</f>
        <v>2620.4700000000003</v>
      </c>
      <c r="N603" s="22">
        <f>shipments[[#This Row],[Amount]]-shipments[[#This Row],[total cost]]</f>
        <v>3468.0299999999997</v>
      </c>
    </row>
    <row r="604" spans="1:14" x14ac:dyDescent="0.35">
      <c r="A604" t="s">
        <v>638</v>
      </c>
      <c r="B604" t="s">
        <v>8039</v>
      </c>
      <c r="C604" t="s">
        <v>8018</v>
      </c>
      <c r="D604" t="s">
        <v>8033</v>
      </c>
      <c r="E604" s="1">
        <v>45530</v>
      </c>
      <c r="F604">
        <v>7872.75</v>
      </c>
      <c r="G604">
        <v>375</v>
      </c>
      <c r="H604" t="s">
        <v>18</v>
      </c>
      <c r="I604" t="str">
        <f>VLOOKUP(shipments[[#This Row],[SPID]],CHOOSE({1,2},people[[#All],[SPID]],people[[#All],[Sales_person]]),2,0)</f>
        <v>Barr Faughny</v>
      </c>
      <c r="J604">
        <f>YEAR(shipments[[#This Row],[Shipdate]])</f>
        <v>2024</v>
      </c>
      <c r="K604" s="22"/>
      <c r="L604" s="22">
        <f>VLOOKUP(shipments[[#This Row],[PID]],CHOOSE({1,2},products[PID],products[Cost_per_box]),2,0)</f>
        <v>7.73</v>
      </c>
      <c r="M604" s="22">
        <f>shipments[[#This Row],[Boxes]]*shipments[[#This Row],[cost_per_box]]</f>
        <v>2898.75</v>
      </c>
      <c r="N604" s="22">
        <f>shipments[[#This Row],[Amount]]-shipments[[#This Row],[total cost]]</f>
        <v>4974</v>
      </c>
    </row>
    <row r="605" spans="1:14" x14ac:dyDescent="0.35">
      <c r="A605" t="s">
        <v>639</v>
      </c>
      <c r="B605" t="s">
        <v>8039</v>
      </c>
      <c r="C605" t="s">
        <v>8018</v>
      </c>
      <c r="D605" t="s">
        <v>8038</v>
      </c>
      <c r="E605" s="1">
        <v>45310</v>
      </c>
      <c r="F605">
        <v>1995.75</v>
      </c>
      <c r="G605">
        <v>111</v>
      </c>
      <c r="H605" t="s">
        <v>7</v>
      </c>
      <c r="I605" t="str">
        <f>VLOOKUP(shipments[[#This Row],[SPID]],CHOOSE({1,2},people[[#All],[SPID]],people[[#All],[Sales_person]]),2,0)</f>
        <v>Barr Faughny</v>
      </c>
      <c r="J605">
        <f>YEAR(shipments[[#This Row],[Shipdate]])</f>
        <v>2024</v>
      </c>
      <c r="K605" s="22"/>
      <c r="L605" s="22">
        <f>VLOOKUP(shipments[[#This Row],[PID]],CHOOSE({1,2},products[PID],products[Cost_per_box]),2,0)</f>
        <v>7.73</v>
      </c>
      <c r="M605" s="22">
        <f>shipments[[#This Row],[Boxes]]*shipments[[#This Row],[cost_per_box]]</f>
        <v>858.03000000000009</v>
      </c>
      <c r="N605" s="22">
        <f>shipments[[#This Row],[Amount]]-shipments[[#This Row],[total cost]]</f>
        <v>1137.7199999999998</v>
      </c>
    </row>
    <row r="606" spans="1:14" x14ac:dyDescent="0.35">
      <c r="A606" t="s">
        <v>640</v>
      </c>
      <c r="B606" t="s">
        <v>8039</v>
      </c>
      <c r="C606" t="s">
        <v>8018</v>
      </c>
      <c r="D606" t="s">
        <v>8038</v>
      </c>
      <c r="E606" s="1">
        <v>45264</v>
      </c>
      <c r="F606">
        <v>3296.25</v>
      </c>
      <c r="G606">
        <v>150</v>
      </c>
      <c r="H606" t="s">
        <v>7</v>
      </c>
      <c r="I606" t="str">
        <f>VLOOKUP(shipments[[#This Row],[SPID]],CHOOSE({1,2},people[[#All],[SPID]],people[[#All],[Sales_person]]),2,0)</f>
        <v>Barr Faughny</v>
      </c>
      <c r="J606">
        <f>YEAR(shipments[[#This Row],[Shipdate]])</f>
        <v>2023</v>
      </c>
      <c r="K606" s="22"/>
      <c r="L606" s="22">
        <f>VLOOKUP(shipments[[#This Row],[PID]],CHOOSE({1,2},products[PID],products[Cost_per_box]),2,0)</f>
        <v>7.73</v>
      </c>
      <c r="M606" s="22">
        <f>shipments[[#This Row],[Boxes]]*shipments[[#This Row],[cost_per_box]]</f>
        <v>1159.5</v>
      </c>
      <c r="N606" s="22">
        <f>shipments[[#This Row],[Amount]]-shipments[[#This Row],[total cost]]</f>
        <v>2136.75</v>
      </c>
    </row>
    <row r="607" spans="1:14" x14ac:dyDescent="0.35">
      <c r="A607" t="s">
        <v>641</v>
      </c>
      <c r="B607" t="s">
        <v>8039</v>
      </c>
      <c r="C607" t="s">
        <v>8018</v>
      </c>
      <c r="D607" t="s">
        <v>8034</v>
      </c>
      <c r="E607" s="1">
        <v>45182</v>
      </c>
      <c r="F607">
        <v>5508</v>
      </c>
      <c r="G607">
        <v>251</v>
      </c>
      <c r="H607" t="s">
        <v>7</v>
      </c>
      <c r="I607" t="str">
        <f>VLOOKUP(shipments[[#This Row],[SPID]],CHOOSE({1,2},people[[#All],[SPID]],people[[#All],[Sales_person]]),2,0)</f>
        <v>Barr Faughny</v>
      </c>
      <c r="J607">
        <f>YEAR(shipments[[#This Row],[Shipdate]])</f>
        <v>2023</v>
      </c>
      <c r="K607" s="22"/>
      <c r="L607" s="22">
        <f>VLOOKUP(shipments[[#This Row],[PID]],CHOOSE({1,2},products[PID],products[Cost_per_box]),2,0)</f>
        <v>7.73</v>
      </c>
      <c r="M607" s="22">
        <f>shipments[[#This Row],[Boxes]]*shipments[[#This Row],[cost_per_box]]</f>
        <v>1940.23</v>
      </c>
      <c r="N607" s="22">
        <f>shipments[[#This Row],[Amount]]-shipments[[#This Row],[total cost]]</f>
        <v>3567.77</v>
      </c>
    </row>
    <row r="608" spans="1:14" x14ac:dyDescent="0.35">
      <c r="A608" t="s">
        <v>642</v>
      </c>
      <c r="B608" t="s">
        <v>8039</v>
      </c>
      <c r="C608" t="s">
        <v>8018</v>
      </c>
      <c r="D608" t="s">
        <v>8035</v>
      </c>
      <c r="E608" s="1">
        <v>45236</v>
      </c>
      <c r="F608">
        <v>6250.5</v>
      </c>
      <c r="G608">
        <v>348</v>
      </c>
      <c r="H608" t="s">
        <v>7</v>
      </c>
      <c r="I608" t="str">
        <f>VLOOKUP(shipments[[#This Row],[SPID]],CHOOSE({1,2},people[[#All],[SPID]],people[[#All],[Sales_person]]),2,0)</f>
        <v>Barr Faughny</v>
      </c>
      <c r="J608">
        <f>YEAR(shipments[[#This Row],[Shipdate]])</f>
        <v>2023</v>
      </c>
      <c r="K608" s="22"/>
      <c r="L608" s="22">
        <f>VLOOKUP(shipments[[#This Row],[PID]],CHOOSE({1,2},products[PID],products[Cost_per_box]),2,0)</f>
        <v>7.73</v>
      </c>
      <c r="M608" s="22">
        <f>shipments[[#This Row],[Boxes]]*shipments[[#This Row],[cost_per_box]]</f>
        <v>2690.04</v>
      </c>
      <c r="N608" s="22">
        <f>shipments[[#This Row],[Amount]]-shipments[[#This Row],[total cost]]</f>
        <v>3560.46</v>
      </c>
    </row>
    <row r="609" spans="1:14" x14ac:dyDescent="0.35">
      <c r="A609" t="s">
        <v>643</v>
      </c>
      <c r="B609" t="s">
        <v>8039</v>
      </c>
      <c r="C609" t="s">
        <v>8018</v>
      </c>
      <c r="D609" t="s">
        <v>8036</v>
      </c>
      <c r="E609" s="1">
        <v>45175</v>
      </c>
      <c r="F609">
        <v>9936</v>
      </c>
      <c r="G609">
        <v>523</v>
      </c>
      <c r="H609" t="s">
        <v>7</v>
      </c>
      <c r="I609" t="str">
        <f>VLOOKUP(shipments[[#This Row],[SPID]],CHOOSE({1,2},people[[#All],[SPID]],people[[#All],[Sales_person]]),2,0)</f>
        <v>Barr Faughny</v>
      </c>
      <c r="J609">
        <f>YEAR(shipments[[#This Row],[Shipdate]])</f>
        <v>2023</v>
      </c>
      <c r="K609" s="22"/>
      <c r="L609" s="22">
        <f>VLOOKUP(shipments[[#This Row],[PID]],CHOOSE({1,2},products[PID],products[Cost_per_box]),2,0)</f>
        <v>7.73</v>
      </c>
      <c r="M609" s="22">
        <f>shipments[[#This Row],[Boxes]]*shipments[[#This Row],[cost_per_box]]</f>
        <v>4042.7900000000004</v>
      </c>
      <c r="N609" s="22">
        <f>shipments[[#This Row],[Amount]]-shipments[[#This Row],[total cost]]</f>
        <v>5893.2099999999991</v>
      </c>
    </row>
    <row r="610" spans="1:14" x14ac:dyDescent="0.35">
      <c r="A610" t="s">
        <v>644</v>
      </c>
      <c r="B610" t="s">
        <v>8039</v>
      </c>
      <c r="C610" t="s">
        <v>8019</v>
      </c>
      <c r="D610" t="s">
        <v>8037</v>
      </c>
      <c r="E610" s="1">
        <v>45488</v>
      </c>
      <c r="F610">
        <v>13628.25</v>
      </c>
      <c r="G610">
        <v>649</v>
      </c>
      <c r="H610" t="s">
        <v>18</v>
      </c>
      <c r="I610" t="str">
        <f>VLOOKUP(shipments[[#This Row],[SPID]],CHOOSE({1,2},people[[#All],[SPID]],people[[#All],[Sales_person]]),2,0)</f>
        <v>Barr Faughny</v>
      </c>
      <c r="J610">
        <f>YEAR(shipments[[#This Row],[Shipdate]])</f>
        <v>2024</v>
      </c>
      <c r="K610" s="22"/>
      <c r="L610" s="22">
        <f>VLOOKUP(shipments[[#This Row],[PID]],CHOOSE({1,2},products[PID],products[Cost_per_box]),2,0)</f>
        <v>3.68</v>
      </c>
      <c r="M610" s="22">
        <f>shipments[[#This Row],[Boxes]]*shipments[[#This Row],[cost_per_box]]</f>
        <v>2388.3200000000002</v>
      </c>
      <c r="N610" s="22">
        <f>shipments[[#This Row],[Amount]]-shipments[[#This Row],[total cost]]</f>
        <v>11239.93</v>
      </c>
    </row>
    <row r="611" spans="1:14" x14ac:dyDescent="0.35">
      <c r="A611" t="s">
        <v>645</v>
      </c>
      <c r="B611" t="s">
        <v>8039</v>
      </c>
      <c r="C611" t="s">
        <v>8020</v>
      </c>
      <c r="D611" t="s">
        <v>8038</v>
      </c>
      <c r="E611" s="1">
        <v>44992</v>
      </c>
      <c r="F611">
        <v>3411</v>
      </c>
      <c r="G611">
        <v>244</v>
      </c>
      <c r="H611" t="s">
        <v>7</v>
      </c>
      <c r="I611" t="str">
        <f>VLOOKUP(shipments[[#This Row],[SPID]],CHOOSE({1,2},people[[#All],[SPID]],people[[#All],[Sales_person]]),2,0)</f>
        <v>Barr Faughny</v>
      </c>
      <c r="J611">
        <f>YEAR(shipments[[#This Row],[Shipdate]])</f>
        <v>2023</v>
      </c>
      <c r="K611" s="22"/>
      <c r="L611" s="22">
        <f>VLOOKUP(shipments[[#This Row],[PID]],CHOOSE({1,2},products[PID],products[Cost_per_box]),2,0)</f>
        <v>8.2200000000000006</v>
      </c>
      <c r="M611" s="22">
        <f>shipments[[#This Row],[Boxes]]*shipments[[#This Row],[cost_per_box]]</f>
        <v>2005.68</v>
      </c>
      <c r="N611" s="22">
        <f>shipments[[#This Row],[Amount]]-shipments[[#This Row],[total cost]]</f>
        <v>1405.32</v>
      </c>
    </row>
    <row r="612" spans="1:14" x14ac:dyDescent="0.35">
      <c r="A612" t="s">
        <v>646</v>
      </c>
      <c r="B612" t="s">
        <v>8039</v>
      </c>
      <c r="C612" t="s">
        <v>8021</v>
      </c>
      <c r="D612" t="s">
        <v>8037</v>
      </c>
      <c r="E612" s="1">
        <v>45342</v>
      </c>
      <c r="F612">
        <v>9569.25</v>
      </c>
      <c r="G612">
        <v>504</v>
      </c>
      <c r="H612" t="s">
        <v>7</v>
      </c>
      <c r="I612" t="str">
        <f>VLOOKUP(shipments[[#This Row],[SPID]],CHOOSE({1,2},people[[#All],[SPID]],people[[#All],[Sales_person]]),2,0)</f>
        <v>Barr Faughny</v>
      </c>
      <c r="J612">
        <f>YEAR(shipments[[#This Row],[Shipdate]])</f>
        <v>2024</v>
      </c>
      <c r="K612" s="22"/>
      <c r="L612" s="22">
        <f>VLOOKUP(shipments[[#This Row],[PID]],CHOOSE({1,2},products[PID],products[Cost_per_box]),2,0)</f>
        <v>10.23</v>
      </c>
      <c r="M612" s="22">
        <f>shipments[[#This Row],[Boxes]]*shipments[[#This Row],[cost_per_box]]</f>
        <v>5155.92</v>
      </c>
      <c r="N612" s="22">
        <f>shipments[[#This Row],[Amount]]-shipments[[#This Row],[total cost]]</f>
        <v>4413.33</v>
      </c>
    </row>
    <row r="613" spans="1:14" x14ac:dyDescent="0.35">
      <c r="A613" t="s">
        <v>647</v>
      </c>
      <c r="B613" t="s">
        <v>8039</v>
      </c>
      <c r="C613" t="s">
        <v>8022</v>
      </c>
      <c r="D613" t="s">
        <v>8033</v>
      </c>
      <c r="E613" s="1">
        <v>45030</v>
      </c>
      <c r="F613">
        <v>10413</v>
      </c>
      <c r="G613">
        <v>801</v>
      </c>
      <c r="H613" t="s">
        <v>7</v>
      </c>
      <c r="I613" t="str">
        <f>VLOOKUP(shipments[[#This Row],[SPID]],CHOOSE({1,2},people[[#All],[SPID]],people[[#All],[Sales_person]]),2,0)</f>
        <v>Barr Faughny</v>
      </c>
      <c r="J613">
        <f>YEAR(shipments[[#This Row],[Shipdate]])</f>
        <v>2023</v>
      </c>
      <c r="K613" s="22"/>
      <c r="L613" s="22">
        <f>VLOOKUP(shipments[[#This Row],[PID]],CHOOSE({1,2},products[PID],products[Cost_per_box]),2,0)</f>
        <v>4.74</v>
      </c>
      <c r="M613" s="22">
        <f>shipments[[#This Row],[Boxes]]*shipments[[#This Row],[cost_per_box]]</f>
        <v>3796.7400000000002</v>
      </c>
      <c r="N613" s="22">
        <f>shipments[[#This Row],[Amount]]-shipments[[#This Row],[total cost]]</f>
        <v>6616.26</v>
      </c>
    </row>
    <row r="614" spans="1:14" x14ac:dyDescent="0.35">
      <c r="A614" t="s">
        <v>648</v>
      </c>
      <c r="B614" t="s">
        <v>8039</v>
      </c>
      <c r="C614" t="s">
        <v>8022</v>
      </c>
      <c r="D614" t="s">
        <v>8035</v>
      </c>
      <c r="E614" s="1">
        <v>45302</v>
      </c>
      <c r="F614">
        <v>8421.75</v>
      </c>
      <c r="G614">
        <v>527</v>
      </c>
      <c r="H614" t="s">
        <v>7</v>
      </c>
      <c r="I614" t="str">
        <f>VLOOKUP(shipments[[#This Row],[SPID]],CHOOSE({1,2},people[[#All],[SPID]],people[[#All],[Sales_person]]),2,0)</f>
        <v>Barr Faughny</v>
      </c>
      <c r="J614">
        <f>YEAR(shipments[[#This Row],[Shipdate]])</f>
        <v>2024</v>
      </c>
      <c r="K614" s="22"/>
      <c r="L614" s="22">
        <f>VLOOKUP(shipments[[#This Row],[PID]],CHOOSE({1,2},products[PID],products[Cost_per_box]),2,0)</f>
        <v>4.74</v>
      </c>
      <c r="M614" s="22">
        <f>shipments[[#This Row],[Boxes]]*shipments[[#This Row],[cost_per_box]]</f>
        <v>2497.98</v>
      </c>
      <c r="N614" s="22">
        <f>shipments[[#This Row],[Amount]]-shipments[[#This Row],[total cost]]</f>
        <v>5923.77</v>
      </c>
    </row>
    <row r="615" spans="1:14" x14ac:dyDescent="0.35">
      <c r="A615" t="s">
        <v>649</v>
      </c>
      <c r="B615" t="s">
        <v>8039</v>
      </c>
      <c r="C615" t="s">
        <v>8022</v>
      </c>
      <c r="D615" t="s">
        <v>8037</v>
      </c>
      <c r="E615" s="1">
        <v>45373</v>
      </c>
      <c r="F615">
        <v>6986.25</v>
      </c>
      <c r="G615">
        <v>466</v>
      </c>
      <c r="H615" t="s">
        <v>7</v>
      </c>
      <c r="I615" t="str">
        <f>VLOOKUP(shipments[[#This Row],[SPID]],CHOOSE({1,2},people[[#All],[SPID]],people[[#All],[Sales_person]]),2,0)</f>
        <v>Barr Faughny</v>
      </c>
      <c r="J615">
        <f>YEAR(shipments[[#This Row],[Shipdate]])</f>
        <v>2024</v>
      </c>
      <c r="K615" s="22"/>
      <c r="L615" s="22">
        <f>VLOOKUP(shipments[[#This Row],[PID]],CHOOSE({1,2},products[PID],products[Cost_per_box]),2,0)</f>
        <v>4.74</v>
      </c>
      <c r="M615" s="22">
        <f>shipments[[#This Row],[Boxes]]*shipments[[#This Row],[cost_per_box]]</f>
        <v>2208.84</v>
      </c>
      <c r="N615" s="22">
        <f>shipments[[#This Row],[Amount]]-shipments[[#This Row],[total cost]]</f>
        <v>4777.41</v>
      </c>
    </row>
    <row r="616" spans="1:14" x14ac:dyDescent="0.35">
      <c r="A616" t="s">
        <v>650</v>
      </c>
      <c r="B616" t="s">
        <v>8039</v>
      </c>
      <c r="C616" t="s">
        <v>8023</v>
      </c>
      <c r="D616" t="s">
        <v>8033</v>
      </c>
      <c r="E616" s="1">
        <v>45238</v>
      </c>
      <c r="F616">
        <v>3789</v>
      </c>
      <c r="G616">
        <v>474</v>
      </c>
      <c r="H616" t="s">
        <v>40</v>
      </c>
      <c r="I616" t="str">
        <f>VLOOKUP(shipments[[#This Row],[SPID]],CHOOSE({1,2},people[[#All],[SPID]],people[[#All],[Sales_person]]),2,0)</f>
        <v>Barr Faughny</v>
      </c>
      <c r="J616">
        <f>YEAR(shipments[[#This Row],[Shipdate]])</f>
        <v>2023</v>
      </c>
      <c r="K616" s="22"/>
      <c r="L616" s="22">
        <f>VLOOKUP(shipments[[#This Row],[PID]],CHOOSE({1,2},products[PID],products[Cost_per_box]),2,0)</f>
        <v>10.51</v>
      </c>
      <c r="M616" s="22">
        <f>shipments[[#This Row],[Boxes]]*shipments[[#This Row],[cost_per_box]]</f>
        <v>4981.74</v>
      </c>
      <c r="N616" s="22">
        <f>shipments[[#This Row],[Amount]]-shipments[[#This Row],[total cost]]</f>
        <v>-1192.7399999999998</v>
      </c>
    </row>
    <row r="617" spans="1:14" x14ac:dyDescent="0.35">
      <c r="A617" t="s">
        <v>651</v>
      </c>
      <c r="B617" t="s">
        <v>8039</v>
      </c>
      <c r="C617" t="s">
        <v>8023</v>
      </c>
      <c r="D617" t="s">
        <v>8038</v>
      </c>
      <c r="E617" s="1">
        <v>45315</v>
      </c>
      <c r="F617">
        <v>9168.75</v>
      </c>
      <c r="G617">
        <v>1310</v>
      </c>
      <c r="H617" t="s">
        <v>7</v>
      </c>
      <c r="I617" t="str">
        <f>VLOOKUP(shipments[[#This Row],[SPID]],CHOOSE({1,2},people[[#All],[SPID]],people[[#All],[Sales_person]]),2,0)</f>
        <v>Barr Faughny</v>
      </c>
      <c r="J617">
        <f>YEAR(shipments[[#This Row],[Shipdate]])</f>
        <v>2024</v>
      </c>
      <c r="K617" s="22"/>
      <c r="L617" s="22">
        <f>VLOOKUP(shipments[[#This Row],[PID]],CHOOSE({1,2},products[PID],products[Cost_per_box]),2,0)</f>
        <v>10.51</v>
      </c>
      <c r="M617" s="22">
        <f>shipments[[#This Row],[Boxes]]*shipments[[#This Row],[cost_per_box]]</f>
        <v>13768.1</v>
      </c>
      <c r="N617" s="22">
        <f>shipments[[#This Row],[Amount]]-shipments[[#This Row],[total cost]]</f>
        <v>-4599.3500000000004</v>
      </c>
    </row>
    <row r="618" spans="1:14" x14ac:dyDescent="0.35">
      <c r="A618" t="s">
        <v>652</v>
      </c>
      <c r="B618" t="s">
        <v>8039</v>
      </c>
      <c r="C618" t="s">
        <v>8023</v>
      </c>
      <c r="D618" t="s">
        <v>8038</v>
      </c>
      <c r="E618" s="1">
        <v>45170</v>
      </c>
      <c r="F618">
        <v>7458.75</v>
      </c>
      <c r="G618">
        <v>1066</v>
      </c>
      <c r="H618" t="s">
        <v>7</v>
      </c>
      <c r="I618" t="str">
        <f>VLOOKUP(shipments[[#This Row],[SPID]],CHOOSE({1,2},people[[#All],[SPID]],people[[#All],[Sales_person]]),2,0)</f>
        <v>Barr Faughny</v>
      </c>
      <c r="J618">
        <f>YEAR(shipments[[#This Row],[Shipdate]])</f>
        <v>2023</v>
      </c>
      <c r="K618" s="22"/>
      <c r="L618" s="22">
        <f>VLOOKUP(shipments[[#This Row],[PID]],CHOOSE({1,2},products[PID],products[Cost_per_box]),2,0)</f>
        <v>10.51</v>
      </c>
      <c r="M618" s="22">
        <f>shipments[[#This Row],[Boxes]]*shipments[[#This Row],[cost_per_box]]</f>
        <v>11203.66</v>
      </c>
      <c r="N618" s="22">
        <f>shipments[[#This Row],[Amount]]-shipments[[#This Row],[total cost]]</f>
        <v>-3744.91</v>
      </c>
    </row>
    <row r="619" spans="1:14" x14ac:dyDescent="0.35">
      <c r="A619" t="s">
        <v>653</v>
      </c>
      <c r="B619" t="s">
        <v>8039</v>
      </c>
      <c r="C619" t="s">
        <v>8024</v>
      </c>
      <c r="D619" t="s">
        <v>8036</v>
      </c>
      <c r="E619" s="1">
        <v>45510</v>
      </c>
      <c r="F619">
        <v>8464.5</v>
      </c>
      <c r="G619">
        <v>471</v>
      </c>
      <c r="H619" t="s">
        <v>18</v>
      </c>
      <c r="I619" t="str">
        <f>VLOOKUP(shipments[[#This Row],[SPID]],CHOOSE({1,2},people[[#All],[SPID]],people[[#All],[Sales_person]]),2,0)</f>
        <v>Barr Faughny</v>
      </c>
      <c r="J619">
        <f>YEAR(shipments[[#This Row],[Shipdate]])</f>
        <v>2024</v>
      </c>
      <c r="K619" s="22"/>
      <c r="L619" s="22">
        <f>VLOOKUP(shipments[[#This Row],[PID]],CHOOSE({1,2},products[PID],products[Cost_per_box]),2,0)</f>
        <v>6.43</v>
      </c>
      <c r="M619" s="22">
        <f>shipments[[#This Row],[Boxes]]*shipments[[#This Row],[cost_per_box]]</f>
        <v>3028.5299999999997</v>
      </c>
      <c r="N619" s="22">
        <f>shipments[[#This Row],[Amount]]-shipments[[#This Row],[total cost]]</f>
        <v>5435.97</v>
      </c>
    </row>
    <row r="620" spans="1:14" x14ac:dyDescent="0.35">
      <c r="A620" t="s">
        <v>654</v>
      </c>
      <c r="B620" t="s">
        <v>8039</v>
      </c>
      <c r="C620" t="s">
        <v>8024</v>
      </c>
      <c r="D620" t="s">
        <v>8038</v>
      </c>
      <c r="E620" s="1">
        <v>45194</v>
      </c>
      <c r="F620">
        <v>8307</v>
      </c>
      <c r="G620">
        <v>489</v>
      </c>
      <c r="H620" t="s">
        <v>7</v>
      </c>
      <c r="I620" t="str">
        <f>VLOOKUP(shipments[[#This Row],[SPID]],CHOOSE({1,2},people[[#All],[SPID]],people[[#All],[Sales_person]]),2,0)</f>
        <v>Barr Faughny</v>
      </c>
      <c r="J620">
        <f>YEAR(shipments[[#This Row],[Shipdate]])</f>
        <v>2023</v>
      </c>
      <c r="K620" s="22"/>
      <c r="L620" s="22">
        <f>VLOOKUP(shipments[[#This Row],[PID]],CHOOSE({1,2},products[PID],products[Cost_per_box]),2,0)</f>
        <v>6.43</v>
      </c>
      <c r="M620" s="22">
        <f>shipments[[#This Row],[Boxes]]*shipments[[#This Row],[cost_per_box]]</f>
        <v>3144.27</v>
      </c>
      <c r="N620" s="22">
        <f>shipments[[#This Row],[Amount]]-shipments[[#This Row],[total cost]]</f>
        <v>5162.7299999999996</v>
      </c>
    </row>
    <row r="621" spans="1:14" x14ac:dyDescent="0.35">
      <c r="A621" t="s">
        <v>655</v>
      </c>
      <c r="B621" t="s">
        <v>8039</v>
      </c>
      <c r="C621" t="s">
        <v>8024</v>
      </c>
      <c r="D621" t="s">
        <v>8038</v>
      </c>
      <c r="E621" s="1">
        <v>45310</v>
      </c>
      <c r="F621">
        <v>1588.5</v>
      </c>
      <c r="G621">
        <v>114</v>
      </c>
      <c r="H621" t="s">
        <v>7</v>
      </c>
      <c r="I621" t="str">
        <f>VLOOKUP(shipments[[#This Row],[SPID]],CHOOSE({1,2},people[[#All],[SPID]],people[[#All],[Sales_person]]),2,0)</f>
        <v>Barr Faughny</v>
      </c>
      <c r="J621">
        <f>YEAR(shipments[[#This Row],[Shipdate]])</f>
        <v>2024</v>
      </c>
      <c r="K621" s="22"/>
      <c r="L621" s="22">
        <f>VLOOKUP(shipments[[#This Row],[PID]],CHOOSE({1,2},products[PID],products[Cost_per_box]),2,0)</f>
        <v>6.43</v>
      </c>
      <c r="M621" s="22">
        <f>shipments[[#This Row],[Boxes]]*shipments[[#This Row],[cost_per_box]]</f>
        <v>733.02</v>
      </c>
      <c r="N621" s="22">
        <f>shipments[[#This Row],[Amount]]-shipments[[#This Row],[total cost]]</f>
        <v>855.48</v>
      </c>
    </row>
    <row r="622" spans="1:14" x14ac:dyDescent="0.35">
      <c r="A622" t="s">
        <v>656</v>
      </c>
      <c r="B622" t="s">
        <v>8039</v>
      </c>
      <c r="C622" t="s">
        <v>8024</v>
      </c>
      <c r="D622" t="s">
        <v>8036</v>
      </c>
      <c r="E622" s="1">
        <v>45181</v>
      </c>
      <c r="F622">
        <v>4925.25</v>
      </c>
      <c r="G622">
        <v>274</v>
      </c>
      <c r="H622" t="s">
        <v>7</v>
      </c>
      <c r="I622" t="str">
        <f>VLOOKUP(shipments[[#This Row],[SPID]],CHOOSE({1,2},people[[#All],[SPID]],people[[#All],[Sales_person]]),2,0)</f>
        <v>Barr Faughny</v>
      </c>
      <c r="J622">
        <f>YEAR(shipments[[#This Row],[Shipdate]])</f>
        <v>2023</v>
      </c>
      <c r="K622" s="22"/>
      <c r="L622" s="22">
        <f>VLOOKUP(shipments[[#This Row],[PID]],CHOOSE({1,2},products[PID],products[Cost_per_box]),2,0)</f>
        <v>6.43</v>
      </c>
      <c r="M622" s="22">
        <f>shipments[[#This Row],[Boxes]]*shipments[[#This Row],[cost_per_box]]</f>
        <v>1761.82</v>
      </c>
      <c r="N622" s="22">
        <f>shipments[[#This Row],[Amount]]-shipments[[#This Row],[total cost]]</f>
        <v>3163.4300000000003</v>
      </c>
    </row>
    <row r="623" spans="1:14" x14ac:dyDescent="0.35">
      <c r="A623" t="s">
        <v>657</v>
      </c>
      <c r="B623" t="s">
        <v>8039</v>
      </c>
      <c r="C623" t="s">
        <v>8025</v>
      </c>
      <c r="D623" t="s">
        <v>8034</v>
      </c>
      <c r="E623" s="1">
        <v>45100</v>
      </c>
      <c r="F623">
        <v>3775.5</v>
      </c>
      <c r="G623">
        <v>210</v>
      </c>
      <c r="H623" t="s">
        <v>7</v>
      </c>
      <c r="I623" t="str">
        <f>VLOOKUP(shipments[[#This Row],[SPID]],CHOOSE({1,2},people[[#All],[SPID]],people[[#All],[Sales_person]]),2,0)</f>
        <v>Barr Faughny</v>
      </c>
      <c r="J623">
        <f>YEAR(shipments[[#This Row],[Shipdate]])</f>
        <v>2023</v>
      </c>
      <c r="K623" s="22"/>
      <c r="L623" s="22">
        <f>VLOOKUP(shipments[[#This Row],[PID]],CHOOSE({1,2},products[PID],products[Cost_per_box]),2,0)</f>
        <v>12.41</v>
      </c>
      <c r="M623" s="22">
        <f>shipments[[#This Row],[Boxes]]*shipments[[#This Row],[cost_per_box]]</f>
        <v>2606.1</v>
      </c>
      <c r="N623" s="22">
        <f>shipments[[#This Row],[Amount]]-shipments[[#This Row],[total cost]]</f>
        <v>1169.4000000000001</v>
      </c>
    </row>
    <row r="624" spans="1:14" x14ac:dyDescent="0.35">
      <c r="A624" t="s">
        <v>658</v>
      </c>
      <c r="B624" t="s">
        <v>8039</v>
      </c>
      <c r="C624" t="s">
        <v>8026</v>
      </c>
      <c r="D624" t="s">
        <v>8038</v>
      </c>
      <c r="E624" s="1">
        <v>45209</v>
      </c>
      <c r="F624">
        <v>6646.5</v>
      </c>
      <c r="G624">
        <v>475</v>
      </c>
      <c r="H624" t="s">
        <v>40</v>
      </c>
      <c r="I624" t="str">
        <f>VLOOKUP(shipments[[#This Row],[SPID]],CHOOSE({1,2},people[[#All],[SPID]],people[[#All],[Sales_person]]),2,0)</f>
        <v>Barr Faughny</v>
      </c>
      <c r="J624">
        <f>YEAR(shipments[[#This Row],[Shipdate]])</f>
        <v>2023</v>
      </c>
      <c r="K624" s="22"/>
      <c r="L624" s="22">
        <f>VLOOKUP(shipments[[#This Row],[PID]],CHOOSE({1,2},products[PID],products[Cost_per_box]),2,0)</f>
        <v>9.57</v>
      </c>
      <c r="M624" s="22">
        <f>shipments[[#This Row],[Boxes]]*shipments[[#This Row],[cost_per_box]]</f>
        <v>4545.75</v>
      </c>
      <c r="N624" s="22">
        <f>shipments[[#This Row],[Amount]]-shipments[[#This Row],[total cost]]</f>
        <v>2100.75</v>
      </c>
    </row>
    <row r="625" spans="1:14" x14ac:dyDescent="0.35">
      <c r="A625" t="s">
        <v>659</v>
      </c>
      <c r="B625" t="s">
        <v>8039</v>
      </c>
      <c r="C625" t="s">
        <v>8027</v>
      </c>
      <c r="D625" t="s">
        <v>8035</v>
      </c>
      <c r="E625" s="1">
        <v>45485</v>
      </c>
      <c r="F625">
        <v>4450.5</v>
      </c>
      <c r="G625">
        <v>446</v>
      </c>
      <c r="H625" t="s">
        <v>18</v>
      </c>
      <c r="I625" t="str">
        <f>VLOOKUP(shipments[[#This Row],[SPID]],CHOOSE({1,2},people[[#All],[SPID]],people[[#All],[Sales_person]]),2,0)</f>
        <v>Barr Faughny</v>
      </c>
      <c r="J625">
        <f>YEAR(shipments[[#This Row],[Shipdate]])</f>
        <v>2024</v>
      </c>
      <c r="K625" s="22"/>
      <c r="L625" s="22">
        <f>VLOOKUP(shipments[[#This Row],[PID]],CHOOSE({1,2},products[PID],products[Cost_per_box]),2,0)</f>
        <v>8.43</v>
      </c>
      <c r="M625" s="22">
        <f>shipments[[#This Row],[Boxes]]*shipments[[#This Row],[cost_per_box]]</f>
        <v>3759.7799999999997</v>
      </c>
      <c r="N625" s="22">
        <f>shipments[[#This Row],[Amount]]-shipments[[#This Row],[total cost]]</f>
        <v>690.72000000000025</v>
      </c>
    </row>
    <row r="626" spans="1:14" x14ac:dyDescent="0.35">
      <c r="A626" t="s">
        <v>660</v>
      </c>
      <c r="B626" t="s">
        <v>8039</v>
      </c>
      <c r="C626" t="s">
        <v>8027</v>
      </c>
      <c r="D626" t="s">
        <v>8036</v>
      </c>
      <c r="E626" s="1">
        <v>45362</v>
      </c>
      <c r="F626">
        <v>8822.25</v>
      </c>
      <c r="G626">
        <v>883</v>
      </c>
      <c r="H626" t="s">
        <v>7</v>
      </c>
      <c r="I626" t="str">
        <f>VLOOKUP(shipments[[#This Row],[SPID]],CHOOSE({1,2},people[[#All],[SPID]],people[[#All],[Sales_person]]),2,0)</f>
        <v>Barr Faughny</v>
      </c>
      <c r="J626">
        <f>YEAR(shipments[[#This Row],[Shipdate]])</f>
        <v>2024</v>
      </c>
      <c r="K626" s="22"/>
      <c r="L626" s="22">
        <f>VLOOKUP(shipments[[#This Row],[PID]],CHOOSE({1,2},products[PID],products[Cost_per_box]),2,0)</f>
        <v>8.43</v>
      </c>
      <c r="M626" s="22">
        <f>shipments[[#This Row],[Boxes]]*shipments[[#This Row],[cost_per_box]]</f>
        <v>7443.69</v>
      </c>
      <c r="N626" s="22">
        <f>shipments[[#This Row],[Amount]]-shipments[[#This Row],[total cost]]</f>
        <v>1378.5600000000004</v>
      </c>
    </row>
    <row r="627" spans="1:14" x14ac:dyDescent="0.35">
      <c r="A627" t="s">
        <v>661</v>
      </c>
      <c r="B627" t="s">
        <v>8039</v>
      </c>
      <c r="C627" t="s">
        <v>8027</v>
      </c>
      <c r="D627" t="s">
        <v>8034</v>
      </c>
      <c r="E627" s="1">
        <v>45107</v>
      </c>
      <c r="F627">
        <v>731.25</v>
      </c>
      <c r="G627">
        <v>92</v>
      </c>
      <c r="H627" t="s">
        <v>7</v>
      </c>
      <c r="I627" t="str">
        <f>VLOOKUP(shipments[[#This Row],[SPID]],CHOOSE({1,2},people[[#All],[SPID]],people[[#All],[Sales_person]]),2,0)</f>
        <v>Barr Faughny</v>
      </c>
      <c r="J627">
        <f>YEAR(shipments[[#This Row],[Shipdate]])</f>
        <v>2023</v>
      </c>
      <c r="K627" s="22"/>
      <c r="L627" s="22">
        <f>VLOOKUP(shipments[[#This Row],[PID]],CHOOSE({1,2},products[PID],products[Cost_per_box]),2,0)</f>
        <v>8.43</v>
      </c>
      <c r="M627" s="22">
        <f>shipments[[#This Row],[Boxes]]*shipments[[#This Row],[cost_per_box]]</f>
        <v>775.56</v>
      </c>
      <c r="N627" s="22">
        <f>shipments[[#This Row],[Amount]]-shipments[[#This Row],[total cost]]</f>
        <v>-44.309999999999945</v>
      </c>
    </row>
    <row r="628" spans="1:14" x14ac:dyDescent="0.35">
      <c r="A628" t="s">
        <v>662</v>
      </c>
      <c r="B628" t="s">
        <v>8039</v>
      </c>
      <c r="C628" t="s">
        <v>8027</v>
      </c>
      <c r="D628" t="s">
        <v>8037</v>
      </c>
      <c r="E628" s="1">
        <v>45441</v>
      </c>
      <c r="F628">
        <v>1332</v>
      </c>
      <c r="G628">
        <v>134</v>
      </c>
      <c r="H628" t="s">
        <v>7</v>
      </c>
      <c r="I628" t="str">
        <f>VLOOKUP(shipments[[#This Row],[SPID]],CHOOSE({1,2},people[[#All],[SPID]],people[[#All],[Sales_person]]),2,0)</f>
        <v>Barr Faughny</v>
      </c>
      <c r="J628">
        <f>YEAR(shipments[[#This Row],[Shipdate]])</f>
        <v>2024</v>
      </c>
      <c r="K628" s="22"/>
      <c r="L628" s="22">
        <f>VLOOKUP(shipments[[#This Row],[PID]],CHOOSE({1,2},products[PID],products[Cost_per_box]),2,0)</f>
        <v>8.43</v>
      </c>
      <c r="M628" s="22">
        <f>shipments[[#This Row],[Boxes]]*shipments[[#This Row],[cost_per_box]]</f>
        <v>1129.6199999999999</v>
      </c>
      <c r="N628" s="22">
        <f>shipments[[#This Row],[Amount]]-shipments[[#This Row],[total cost]]</f>
        <v>202.38000000000011</v>
      </c>
    </row>
    <row r="629" spans="1:14" x14ac:dyDescent="0.35">
      <c r="A629" t="s">
        <v>663</v>
      </c>
      <c r="B629" t="s">
        <v>8039</v>
      </c>
      <c r="C629" t="s">
        <v>8027</v>
      </c>
      <c r="D629" t="s">
        <v>8037</v>
      </c>
      <c r="E629" s="1">
        <v>45378</v>
      </c>
      <c r="F629">
        <v>3507.75</v>
      </c>
      <c r="G629">
        <v>390</v>
      </c>
      <c r="H629" t="s">
        <v>7</v>
      </c>
      <c r="I629" t="str">
        <f>VLOOKUP(shipments[[#This Row],[SPID]],CHOOSE({1,2},people[[#All],[SPID]],people[[#All],[Sales_person]]),2,0)</f>
        <v>Barr Faughny</v>
      </c>
      <c r="J629">
        <f>YEAR(shipments[[#This Row],[Shipdate]])</f>
        <v>2024</v>
      </c>
      <c r="K629" s="22"/>
      <c r="L629" s="22">
        <f>VLOOKUP(shipments[[#This Row],[PID]],CHOOSE({1,2},products[PID],products[Cost_per_box]),2,0)</f>
        <v>8.43</v>
      </c>
      <c r="M629" s="22">
        <f>shipments[[#This Row],[Boxes]]*shipments[[#This Row],[cost_per_box]]</f>
        <v>3287.7</v>
      </c>
      <c r="N629" s="22">
        <f>shipments[[#This Row],[Amount]]-shipments[[#This Row],[total cost]]</f>
        <v>220.05000000000018</v>
      </c>
    </row>
    <row r="630" spans="1:14" x14ac:dyDescent="0.35">
      <c r="A630" t="s">
        <v>664</v>
      </c>
      <c r="B630" t="s">
        <v>8039</v>
      </c>
      <c r="C630" t="s">
        <v>8027</v>
      </c>
      <c r="D630" t="s">
        <v>8038</v>
      </c>
      <c r="E630" s="1">
        <v>45138</v>
      </c>
      <c r="F630">
        <v>5044.5</v>
      </c>
      <c r="G630">
        <v>459</v>
      </c>
      <c r="H630" t="s">
        <v>7</v>
      </c>
      <c r="I630" t="str">
        <f>VLOOKUP(shipments[[#This Row],[SPID]],CHOOSE({1,2},people[[#All],[SPID]],people[[#All],[Sales_person]]),2,0)</f>
        <v>Barr Faughny</v>
      </c>
      <c r="J630">
        <f>YEAR(shipments[[#This Row],[Shipdate]])</f>
        <v>2023</v>
      </c>
      <c r="K630" s="22"/>
      <c r="L630" s="22">
        <f>VLOOKUP(shipments[[#This Row],[PID]],CHOOSE({1,2},products[PID],products[Cost_per_box]),2,0)</f>
        <v>8.43</v>
      </c>
      <c r="M630" s="22">
        <f>shipments[[#This Row],[Boxes]]*shipments[[#This Row],[cost_per_box]]</f>
        <v>3869.37</v>
      </c>
      <c r="N630" s="22">
        <f>shipments[[#This Row],[Amount]]-shipments[[#This Row],[total cost]]</f>
        <v>1175.1300000000001</v>
      </c>
    </row>
    <row r="631" spans="1:14" x14ac:dyDescent="0.35">
      <c r="A631" t="s">
        <v>665</v>
      </c>
      <c r="B631" t="s">
        <v>8039</v>
      </c>
      <c r="C631" t="s">
        <v>8028</v>
      </c>
      <c r="D631" t="s">
        <v>8033</v>
      </c>
      <c r="E631" s="1">
        <v>45280</v>
      </c>
      <c r="F631">
        <v>7222.5</v>
      </c>
      <c r="G631">
        <v>903</v>
      </c>
      <c r="H631" t="s">
        <v>7</v>
      </c>
      <c r="I631" t="str">
        <f>VLOOKUP(shipments[[#This Row],[SPID]],CHOOSE({1,2},people[[#All],[SPID]],people[[#All],[Sales_person]]),2,0)</f>
        <v>Barr Faughny</v>
      </c>
      <c r="J631">
        <f>YEAR(shipments[[#This Row],[Shipdate]])</f>
        <v>2023</v>
      </c>
      <c r="K631" s="22"/>
      <c r="L631" s="22">
        <f>VLOOKUP(shipments[[#This Row],[PID]],CHOOSE({1,2},products[PID],products[Cost_per_box]),2,0)</f>
        <v>6.8</v>
      </c>
      <c r="M631" s="22">
        <f>shipments[[#This Row],[Boxes]]*shipments[[#This Row],[cost_per_box]]</f>
        <v>6140.4</v>
      </c>
      <c r="N631" s="22">
        <f>shipments[[#This Row],[Amount]]-shipments[[#This Row],[total cost]]</f>
        <v>1082.1000000000004</v>
      </c>
    </row>
    <row r="632" spans="1:14" x14ac:dyDescent="0.35">
      <c r="A632" t="s">
        <v>666</v>
      </c>
      <c r="B632" t="s">
        <v>8039</v>
      </c>
      <c r="C632" t="s">
        <v>8028</v>
      </c>
      <c r="D632" t="s">
        <v>8038</v>
      </c>
      <c r="E632" s="1">
        <v>45520</v>
      </c>
      <c r="F632">
        <v>9468</v>
      </c>
      <c r="G632">
        <v>861</v>
      </c>
      <c r="H632" t="s">
        <v>18</v>
      </c>
      <c r="I632" t="str">
        <f>VLOOKUP(shipments[[#This Row],[SPID]],CHOOSE({1,2},people[[#All],[SPID]],people[[#All],[Sales_person]]),2,0)</f>
        <v>Barr Faughny</v>
      </c>
      <c r="J632">
        <f>YEAR(shipments[[#This Row],[Shipdate]])</f>
        <v>2024</v>
      </c>
      <c r="K632" s="22"/>
      <c r="L632" s="22">
        <f>VLOOKUP(shipments[[#This Row],[PID]],CHOOSE({1,2},products[PID],products[Cost_per_box]),2,0)</f>
        <v>6.8</v>
      </c>
      <c r="M632" s="22">
        <f>shipments[[#This Row],[Boxes]]*shipments[[#This Row],[cost_per_box]]</f>
        <v>5854.8</v>
      </c>
      <c r="N632" s="22">
        <f>shipments[[#This Row],[Amount]]-shipments[[#This Row],[total cost]]</f>
        <v>3613.2</v>
      </c>
    </row>
    <row r="633" spans="1:14" x14ac:dyDescent="0.35">
      <c r="A633" t="s">
        <v>667</v>
      </c>
      <c r="B633" t="s">
        <v>8039</v>
      </c>
      <c r="C633" t="s">
        <v>8028</v>
      </c>
      <c r="D633" t="s">
        <v>8034</v>
      </c>
      <c r="E633" s="1">
        <v>45560</v>
      </c>
      <c r="F633">
        <v>2076.75</v>
      </c>
      <c r="G633">
        <v>208</v>
      </c>
      <c r="H633" t="s">
        <v>26</v>
      </c>
      <c r="I633" t="str">
        <f>VLOOKUP(shipments[[#This Row],[SPID]],CHOOSE({1,2},people[[#All],[SPID]],people[[#All],[Sales_person]]),2,0)</f>
        <v>Barr Faughny</v>
      </c>
      <c r="J633">
        <f>YEAR(shipments[[#This Row],[Shipdate]])</f>
        <v>2024</v>
      </c>
      <c r="K633" s="22"/>
      <c r="L633" s="22">
        <f>VLOOKUP(shipments[[#This Row],[PID]],CHOOSE({1,2},products[PID],products[Cost_per_box]),2,0)</f>
        <v>6.8</v>
      </c>
      <c r="M633" s="22">
        <f>shipments[[#This Row],[Boxes]]*shipments[[#This Row],[cost_per_box]]</f>
        <v>1414.3999999999999</v>
      </c>
      <c r="N633" s="22">
        <f>shipments[[#This Row],[Amount]]-shipments[[#This Row],[total cost]]</f>
        <v>662.35000000000014</v>
      </c>
    </row>
    <row r="634" spans="1:14" x14ac:dyDescent="0.35">
      <c r="A634" t="s">
        <v>668</v>
      </c>
      <c r="B634" t="s">
        <v>8039</v>
      </c>
      <c r="C634" t="s">
        <v>8028</v>
      </c>
      <c r="D634" t="s">
        <v>8034</v>
      </c>
      <c r="E634" s="1">
        <v>45421</v>
      </c>
      <c r="F634">
        <v>1572.75</v>
      </c>
      <c r="G634">
        <v>175</v>
      </c>
      <c r="H634" t="s">
        <v>7</v>
      </c>
      <c r="I634" t="str">
        <f>VLOOKUP(shipments[[#This Row],[SPID]],CHOOSE({1,2},people[[#All],[SPID]],people[[#All],[Sales_person]]),2,0)</f>
        <v>Barr Faughny</v>
      </c>
      <c r="J634">
        <f>YEAR(shipments[[#This Row],[Shipdate]])</f>
        <v>2024</v>
      </c>
      <c r="K634" s="22"/>
      <c r="L634" s="22">
        <f>VLOOKUP(shipments[[#This Row],[PID]],CHOOSE({1,2},products[PID],products[Cost_per_box]),2,0)</f>
        <v>6.8</v>
      </c>
      <c r="M634" s="22">
        <f>shipments[[#This Row],[Boxes]]*shipments[[#This Row],[cost_per_box]]</f>
        <v>1190</v>
      </c>
      <c r="N634" s="22">
        <f>shipments[[#This Row],[Amount]]-shipments[[#This Row],[total cost]]</f>
        <v>382.75</v>
      </c>
    </row>
    <row r="635" spans="1:14" x14ac:dyDescent="0.35">
      <c r="A635" t="s">
        <v>669</v>
      </c>
      <c r="B635" t="s">
        <v>8039</v>
      </c>
      <c r="C635" t="s">
        <v>8029</v>
      </c>
      <c r="D635" t="s">
        <v>8036</v>
      </c>
      <c r="E635" s="1">
        <v>44981</v>
      </c>
      <c r="F635">
        <v>2009.25</v>
      </c>
      <c r="G635">
        <v>78</v>
      </c>
      <c r="H635" t="s">
        <v>7</v>
      </c>
      <c r="I635" t="str">
        <f>VLOOKUP(shipments[[#This Row],[SPID]],CHOOSE({1,2},people[[#All],[SPID]],people[[#All],[Sales_person]]),2,0)</f>
        <v>Barr Faughny</v>
      </c>
      <c r="J635">
        <f>YEAR(shipments[[#This Row],[Shipdate]])</f>
        <v>2023</v>
      </c>
      <c r="K635" s="22"/>
      <c r="L635" s="22">
        <f>VLOOKUP(shipments[[#This Row],[PID]],CHOOSE({1,2},products[PID],products[Cost_per_box]),2,0)</f>
        <v>5.04</v>
      </c>
      <c r="M635" s="22">
        <f>shipments[[#This Row],[Boxes]]*shipments[[#This Row],[cost_per_box]]</f>
        <v>393.12</v>
      </c>
      <c r="N635" s="22">
        <f>shipments[[#This Row],[Amount]]-shipments[[#This Row],[total cost]]</f>
        <v>1616.13</v>
      </c>
    </row>
    <row r="636" spans="1:14" x14ac:dyDescent="0.35">
      <c r="A636" t="s">
        <v>670</v>
      </c>
      <c r="B636" t="s">
        <v>8039</v>
      </c>
      <c r="C636" t="s">
        <v>8030</v>
      </c>
      <c r="D636" t="s">
        <v>8033</v>
      </c>
      <c r="E636" s="1">
        <v>44992</v>
      </c>
      <c r="F636">
        <v>13509</v>
      </c>
      <c r="G636">
        <v>1229</v>
      </c>
      <c r="H636" t="s">
        <v>7</v>
      </c>
      <c r="I636" t="str">
        <f>VLOOKUP(shipments[[#This Row],[SPID]],CHOOSE({1,2},people[[#All],[SPID]],people[[#All],[Sales_person]]),2,0)</f>
        <v>Barr Faughny</v>
      </c>
      <c r="J636">
        <f>YEAR(shipments[[#This Row],[Shipdate]])</f>
        <v>2023</v>
      </c>
      <c r="K636" s="22"/>
      <c r="L636" s="22">
        <f>VLOOKUP(shipments[[#This Row],[PID]],CHOOSE({1,2},products[PID],products[Cost_per_box]),2,0)</f>
        <v>2.76</v>
      </c>
      <c r="M636" s="22">
        <f>shipments[[#This Row],[Boxes]]*shipments[[#This Row],[cost_per_box]]</f>
        <v>3392.04</v>
      </c>
      <c r="N636" s="22">
        <f>shipments[[#This Row],[Amount]]-shipments[[#This Row],[total cost]]</f>
        <v>10116.959999999999</v>
      </c>
    </row>
    <row r="637" spans="1:14" x14ac:dyDescent="0.35">
      <c r="A637" t="s">
        <v>671</v>
      </c>
      <c r="B637" t="s">
        <v>8039</v>
      </c>
      <c r="C637" t="s">
        <v>8030</v>
      </c>
      <c r="D637" t="s">
        <v>8034</v>
      </c>
      <c r="E637" s="1">
        <v>45460</v>
      </c>
      <c r="F637">
        <v>18364.5</v>
      </c>
      <c r="G637">
        <v>2296</v>
      </c>
      <c r="H637" t="s">
        <v>7</v>
      </c>
      <c r="I637" t="str">
        <f>VLOOKUP(shipments[[#This Row],[SPID]],CHOOSE({1,2},people[[#All],[SPID]],people[[#All],[Sales_person]]),2,0)</f>
        <v>Barr Faughny</v>
      </c>
      <c r="J637">
        <f>YEAR(shipments[[#This Row],[Shipdate]])</f>
        <v>2024</v>
      </c>
      <c r="K637" s="22"/>
      <c r="L637" s="22">
        <f>VLOOKUP(shipments[[#This Row],[PID]],CHOOSE({1,2},products[PID],products[Cost_per_box]),2,0)</f>
        <v>2.76</v>
      </c>
      <c r="M637" s="22">
        <f>shipments[[#This Row],[Boxes]]*shipments[[#This Row],[cost_per_box]]</f>
        <v>6336.9599999999991</v>
      </c>
      <c r="N637" s="22">
        <f>shipments[[#This Row],[Amount]]-shipments[[#This Row],[total cost]]</f>
        <v>12027.54</v>
      </c>
    </row>
    <row r="638" spans="1:14" x14ac:dyDescent="0.35">
      <c r="A638" t="s">
        <v>672</v>
      </c>
      <c r="B638" t="s">
        <v>8039</v>
      </c>
      <c r="C638" t="s">
        <v>8031</v>
      </c>
      <c r="D638" t="s">
        <v>8033</v>
      </c>
      <c r="E638" s="1">
        <v>45464</v>
      </c>
      <c r="F638">
        <v>2146.5</v>
      </c>
      <c r="G638">
        <v>269</v>
      </c>
      <c r="H638" t="s">
        <v>7</v>
      </c>
      <c r="I638" t="str">
        <f>VLOOKUP(shipments[[#This Row],[SPID]],CHOOSE({1,2},people[[#All],[SPID]],people[[#All],[Sales_person]]),2,0)</f>
        <v>Barr Faughny</v>
      </c>
      <c r="J638">
        <f>YEAR(shipments[[#This Row],[Shipdate]])</f>
        <v>2024</v>
      </c>
      <c r="K638" s="22"/>
      <c r="L638" s="22">
        <f>VLOOKUP(shipments[[#This Row],[PID]],CHOOSE({1,2},products[PID],products[Cost_per_box]),2,0)</f>
        <v>3.32</v>
      </c>
      <c r="M638" s="22">
        <f>shipments[[#This Row],[Boxes]]*shipments[[#This Row],[cost_per_box]]</f>
        <v>893.07999999999993</v>
      </c>
      <c r="N638" s="22">
        <f>shipments[[#This Row],[Amount]]-shipments[[#This Row],[total cost]]</f>
        <v>1253.42</v>
      </c>
    </row>
    <row r="639" spans="1:14" x14ac:dyDescent="0.35">
      <c r="A639" t="s">
        <v>673</v>
      </c>
      <c r="B639" t="s">
        <v>8039</v>
      </c>
      <c r="C639" t="s">
        <v>8031</v>
      </c>
      <c r="D639" t="s">
        <v>8038</v>
      </c>
      <c r="E639" s="1">
        <v>44949</v>
      </c>
      <c r="F639">
        <v>6862.5</v>
      </c>
      <c r="G639">
        <v>624</v>
      </c>
      <c r="H639" t="s">
        <v>7</v>
      </c>
      <c r="I639" t="str">
        <f>VLOOKUP(shipments[[#This Row],[SPID]],CHOOSE({1,2},people[[#All],[SPID]],people[[#All],[Sales_person]]),2,0)</f>
        <v>Barr Faughny</v>
      </c>
      <c r="J639">
        <f>YEAR(shipments[[#This Row],[Shipdate]])</f>
        <v>2023</v>
      </c>
      <c r="K639" s="22"/>
      <c r="L639" s="22">
        <f>VLOOKUP(shipments[[#This Row],[PID]],CHOOSE({1,2},products[PID],products[Cost_per_box]),2,0)</f>
        <v>3.32</v>
      </c>
      <c r="M639" s="22">
        <f>shipments[[#This Row],[Boxes]]*shipments[[#This Row],[cost_per_box]]</f>
        <v>2071.6799999999998</v>
      </c>
      <c r="N639" s="22">
        <f>shipments[[#This Row],[Amount]]-shipments[[#This Row],[total cost]]</f>
        <v>4790.82</v>
      </c>
    </row>
    <row r="640" spans="1:14" x14ac:dyDescent="0.35">
      <c r="A640" t="s">
        <v>674</v>
      </c>
      <c r="B640" t="s">
        <v>8039</v>
      </c>
      <c r="C640" t="s">
        <v>8031</v>
      </c>
      <c r="D640" t="s">
        <v>8038</v>
      </c>
      <c r="E640" s="1">
        <v>45377</v>
      </c>
      <c r="F640">
        <v>4545</v>
      </c>
      <c r="G640">
        <v>650</v>
      </c>
      <c r="H640" t="s">
        <v>7</v>
      </c>
      <c r="I640" t="str">
        <f>VLOOKUP(shipments[[#This Row],[SPID]],CHOOSE({1,2},people[[#All],[SPID]],people[[#All],[Sales_person]]),2,0)</f>
        <v>Barr Faughny</v>
      </c>
      <c r="J640">
        <f>YEAR(shipments[[#This Row],[Shipdate]])</f>
        <v>2024</v>
      </c>
      <c r="K640" s="22"/>
      <c r="L640" s="22">
        <f>VLOOKUP(shipments[[#This Row],[PID]],CHOOSE({1,2},products[PID],products[Cost_per_box]),2,0)</f>
        <v>3.32</v>
      </c>
      <c r="M640" s="22">
        <f>shipments[[#This Row],[Boxes]]*shipments[[#This Row],[cost_per_box]]</f>
        <v>2158</v>
      </c>
      <c r="N640" s="22">
        <f>shipments[[#This Row],[Amount]]-shipments[[#This Row],[total cost]]</f>
        <v>2387</v>
      </c>
    </row>
    <row r="641" spans="1:14" x14ac:dyDescent="0.35">
      <c r="A641" t="s">
        <v>675</v>
      </c>
      <c r="B641" t="s">
        <v>8039</v>
      </c>
      <c r="C641" t="s">
        <v>8031</v>
      </c>
      <c r="D641" t="s">
        <v>8037</v>
      </c>
      <c r="E641" s="1">
        <v>45377</v>
      </c>
      <c r="F641">
        <v>10694.25</v>
      </c>
      <c r="G641">
        <v>973</v>
      </c>
      <c r="H641" t="s">
        <v>7</v>
      </c>
      <c r="I641" t="str">
        <f>VLOOKUP(shipments[[#This Row],[SPID]],CHOOSE({1,2},people[[#All],[SPID]],people[[#All],[Sales_person]]),2,0)</f>
        <v>Barr Faughny</v>
      </c>
      <c r="J641">
        <f>YEAR(shipments[[#This Row],[Shipdate]])</f>
        <v>2024</v>
      </c>
      <c r="K641" s="22"/>
      <c r="L641" s="22">
        <f>VLOOKUP(shipments[[#This Row],[PID]],CHOOSE({1,2},products[PID],products[Cost_per_box]),2,0)</f>
        <v>3.32</v>
      </c>
      <c r="M641" s="22">
        <f>shipments[[#This Row],[Boxes]]*shipments[[#This Row],[cost_per_box]]</f>
        <v>3230.3599999999997</v>
      </c>
      <c r="N641" s="22">
        <f>shipments[[#This Row],[Amount]]-shipments[[#This Row],[total cost]]</f>
        <v>7463.89</v>
      </c>
    </row>
    <row r="642" spans="1:14" x14ac:dyDescent="0.35">
      <c r="A642" t="s">
        <v>676</v>
      </c>
      <c r="B642" t="s">
        <v>8039</v>
      </c>
      <c r="C642" t="s">
        <v>8031</v>
      </c>
      <c r="D642" t="s">
        <v>8038</v>
      </c>
      <c r="E642" s="1">
        <v>45156</v>
      </c>
      <c r="F642">
        <v>1404</v>
      </c>
      <c r="G642">
        <v>128</v>
      </c>
      <c r="H642" t="s">
        <v>40</v>
      </c>
      <c r="I642" t="str">
        <f>VLOOKUP(shipments[[#This Row],[SPID]],CHOOSE({1,2},people[[#All],[SPID]],people[[#All],[Sales_person]]),2,0)</f>
        <v>Barr Faughny</v>
      </c>
      <c r="J642">
        <f>YEAR(shipments[[#This Row],[Shipdate]])</f>
        <v>2023</v>
      </c>
      <c r="K642" s="22"/>
      <c r="L642" s="22">
        <f>VLOOKUP(shipments[[#This Row],[PID]],CHOOSE({1,2},products[PID],products[Cost_per_box]),2,0)</f>
        <v>3.32</v>
      </c>
      <c r="M642" s="22">
        <f>shipments[[#This Row],[Boxes]]*shipments[[#This Row],[cost_per_box]]</f>
        <v>424.96</v>
      </c>
      <c r="N642" s="22">
        <f>shipments[[#This Row],[Amount]]-shipments[[#This Row],[total cost]]</f>
        <v>979.04</v>
      </c>
    </row>
    <row r="643" spans="1:14" x14ac:dyDescent="0.35">
      <c r="A643" t="s">
        <v>677</v>
      </c>
      <c r="B643" t="s">
        <v>8039</v>
      </c>
      <c r="C643" t="s">
        <v>8031</v>
      </c>
      <c r="D643" t="s">
        <v>8038</v>
      </c>
      <c r="E643" s="1">
        <v>45350</v>
      </c>
      <c r="F643">
        <v>3757.5</v>
      </c>
      <c r="G643">
        <v>537</v>
      </c>
      <c r="H643" t="s">
        <v>7</v>
      </c>
      <c r="I643" t="str">
        <f>VLOOKUP(shipments[[#This Row],[SPID]],CHOOSE({1,2},people[[#All],[SPID]],people[[#All],[Sales_person]]),2,0)</f>
        <v>Barr Faughny</v>
      </c>
      <c r="J643">
        <f>YEAR(shipments[[#This Row],[Shipdate]])</f>
        <v>2024</v>
      </c>
      <c r="K643" s="22"/>
      <c r="L643" s="22">
        <f>VLOOKUP(shipments[[#This Row],[PID]],CHOOSE({1,2},products[PID],products[Cost_per_box]),2,0)</f>
        <v>3.32</v>
      </c>
      <c r="M643" s="22">
        <f>shipments[[#This Row],[Boxes]]*shipments[[#This Row],[cost_per_box]]</f>
        <v>1782.84</v>
      </c>
      <c r="N643" s="22">
        <f>shipments[[#This Row],[Amount]]-shipments[[#This Row],[total cost]]</f>
        <v>1974.66</v>
      </c>
    </row>
    <row r="644" spans="1:14" x14ac:dyDescent="0.35">
      <c r="A644" t="s">
        <v>678</v>
      </c>
      <c r="B644" t="s">
        <v>8039</v>
      </c>
      <c r="C644" t="s">
        <v>8032</v>
      </c>
      <c r="D644" t="s">
        <v>8038</v>
      </c>
      <c r="E644" s="1">
        <v>44978</v>
      </c>
      <c r="F644">
        <v>1964.25</v>
      </c>
      <c r="G644">
        <v>104</v>
      </c>
      <c r="H644" t="s">
        <v>7</v>
      </c>
      <c r="I644" t="str">
        <f>VLOOKUP(shipments[[#This Row],[SPID]],CHOOSE({1,2},people[[#All],[SPID]],people[[#All],[Sales_person]]),2,0)</f>
        <v>Barr Faughny</v>
      </c>
      <c r="J644">
        <f>YEAR(shipments[[#This Row],[Shipdate]])</f>
        <v>2023</v>
      </c>
      <c r="K644" s="22"/>
      <c r="L644" s="22">
        <f>VLOOKUP(shipments[[#This Row],[PID]],CHOOSE({1,2},products[PID],products[Cost_per_box]),2,0)</f>
        <v>2.65</v>
      </c>
      <c r="M644" s="22">
        <f>shipments[[#This Row],[Boxes]]*shipments[[#This Row],[cost_per_box]]</f>
        <v>275.59999999999997</v>
      </c>
      <c r="N644" s="22">
        <f>shipments[[#This Row],[Amount]]-shipments[[#This Row],[total cost]]</f>
        <v>1688.65</v>
      </c>
    </row>
    <row r="645" spans="1:14" x14ac:dyDescent="0.35">
      <c r="A645" t="s">
        <v>679</v>
      </c>
      <c r="B645" t="s">
        <v>8039</v>
      </c>
      <c r="C645" t="s">
        <v>8032</v>
      </c>
      <c r="D645" t="s">
        <v>8038</v>
      </c>
      <c r="E645" s="1">
        <v>44960</v>
      </c>
      <c r="F645">
        <v>5024.25</v>
      </c>
      <c r="G645">
        <v>252</v>
      </c>
      <c r="H645" t="s">
        <v>40</v>
      </c>
      <c r="I645" t="str">
        <f>VLOOKUP(shipments[[#This Row],[SPID]],CHOOSE({1,2},people[[#All],[SPID]],people[[#All],[Sales_person]]),2,0)</f>
        <v>Barr Faughny</v>
      </c>
      <c r="J645">
        <f>YEAR(shipments[[#This Row],[Shipdate]])</f>
        <v>2023</v>
      </c>
      <c r="K645" s="22"/>
      <c r="L645" s="22">
        <f>VLOOKUP(shipments[[#This Row],[PID]],CHOOSE({1,2},products[PID],products[Cost_per_box]),2,0)</f>
        <v>2.65</v>
      </c>
      <c r="M645" s="22">
        <f>shipments[[#This Row],[Boxes]]*shipments[[#This Row],[cost_per_box]]</f>
        <v>667.8</v>
      </c>
      <c r="N645" s="22">
        <f>shipments[[#This Row],[Amount]]-shipments[[#This Row],[total cost]]</f>
        <v>4356.45</v>
      </c>
    </row>
    <row r="646" spans="1:14" x14ac:dyDescent="0.35">
      <c r="A646" t="s">
        <v>680</v>
      </c>
      <c r="B646" t="s">
        <v>8039</v>
      </c>
      <c r="C646" t="s">
        <v>8032</v>
      </c>
      <c r="D646" t="s">
        <v>8033</v>
      </c>
      <c r="E646" s="1">
        <v>45317</v>
      </c>
      <c r="F646">
        <v>3912.75</v>
      </c>
      <c r="G646">
        <v>218</v>
      </c>
      <c r="H646" t="s">
        <v>7</v>
      </c>
      <c r="I646" t="str">
        <f>VLOOKUP(shipments[[#This Row],[SPID]],CHOOSE({1,2},people[[#All],[SPID]],people[[#All],[Sales_person]]),2,0)</f>
        <v>Barr Faughny</v>
      </c>
      <c r="J646">
        <f>YEAR(shipments[[#This Row],[Shipdate]])</f>
        <v>2024</v>
      </c>
      <c r="K646" s="22"/>
      <c r="L646" s="22">
        <f>VLOOKUP(shipments[[#This Row],[PID]],CHOOSE({1,2},products[PID],products[Cost_per_box]),2,0)</f>
        <v>2.65</v>
      </c>
      <c r="M646" s="22">
        <f>shipments[[#This Row],[Boxes]]*shipments[[#This Row],[cost_per_box]]</f>
        <v>577.69999999999993</v>
      </c>
      <c r="N646" s="22">
        <f>shipments[[#This Row],[Amount]]-shipments[[#This Row],[total cost]]</f>
        <v>3335.05</v>
      </c>
    </row>
    <row r="647" spans="1:14" x14ac:dyDescent="0.35">
      <c r="A647" t="s">
        <v>681</v>
      </c>
      <c r="B647" t="s">
        <v>8040</v>
      </c>
      <c r="C647" t="s">
        <v>8011</v>
      </c>
      <c r="D647" t="s">
        <v>8033</v>
      </c>
      <c r="E647" s="1">
        <v>45296</v>
      </c>
      <c r="F647">
        <v>10284.75</v>
      </c>
      <c r="G647">
        <v>858</v>
      </c>
      <c r="H647" t="s">
        <v>7</v>
      </c>
      <c r="I647" t="str">
        <f>VLOOKUP(shipments[[#This Row],[SPID]],CHOOSE({1,2},people[[#All],[SPID]],people[[#All],[Sales_person]]),2,0)</f>
        <v>Dennison Crosswaite</v>
      </c>
      <c r="J647">
        <f>YEAR(shipments[[#This Row],[Shipdate]])</f>
        <v>2024</v>
      </c>
      <c r="K647" s="22"/>
      <c r="L647" s="22">
        <f>VLOOKUP(shipments[[#This Row],[PID]],CHOOSE({1,2},products[PID],products[Cost_per_box]),2,0)</f>
        <v>5.26</v>
      </c>
      <c r="M647" s="22">
        <f>shipments[[#This Row],[Boxes]]*shipments[[#This Row],[cost_per_box]]</f>
        <v>4513.08</v>
      </c>
      <c r="N647" s="22">
        <f>shipments[[#This Row],[Amount]]-shipments[[#This Row],[total cost]]</f>
        <v>5771.67</v>
      </c>
    </row>
    <row r="648" spans="1:14" x14ac:dyDescent="0.35">
      <c r="A648" t="s">
        <v>683</v>
      </c>
      <c r="B648" t="s">
        <v>8040</v>
      </c>
      <c r="C648" t="s">
        <v>8013</v>
      </c>
      <c r="D648" t="s">
        <v>8036</v>
      </c>
      <c r="E648" s="1">
        <v>45246</v>
      </c>
      <c r="F648">
        <v>7056</v>
      </c>
      <c r="G648">
        <v>706</v>
      </c>
      <c r="H648" t="s">
        <v>7</v>
      </c>
      <c r="I648" t="str">
        <f>VLOOKUP(shipments[[#This Row],[SPID]],CHOOSE({1,2},people[[#All],[SPID]],people[[#All],[Sales_person]]),2,0)</f>
        <v>Dennison Crosswaite</v>
      </c>
      <c r="J648">
        <f>YEAR(shipments[[#This Row],[Shipdate]])</f>
        <v>2023</v>
      </c>
      <c r="K648" s="22"/>
      <c r="L648" s="22">
        <f>VLOOKUP(shipments[[#This Row],[PID]],CHOOSE({1,2},products[PID],products[Cost_per_box]),2,0)</f>
        <v>5.15</v>
      </c>
      <c r="M648" s="22">
        <f>shipments[[#This Row],[Boxes]]*shipments[[#This Row],[cost_per_box]]</f>
        <v>3635.9</v>
      </c>
      <c r="N648" s="22">
        <f>shipments[[#This Row],[Amount]]-shipments[[#This Row],[total cost]]</f>
        <v>3420.1</v>
      </c>
    </row>
    <row r="649" spans="1:14" x14ac:dyDescent="0.35">
      <c r="A649" t="s">
        <v>684</v>
      </c>
      <c r="B649" t="s">
        <v>8040</v>
      </c>
      <c r="C649" t="s">
        <v>8014</v>
      </c>
      <c r="D649" t="s">
        <v>8034</v>
      </c>
      <c r="E649" s="1">
        <v>45421</v>
      </c>
      <c r="F649">
        <v>1941.75</v>
      </c>
      <c r="G649">
        <v>216</v>
      </c>
      <c r="H649" t="s">
        <v>7</v>
      </c>
      <c r="I649" t="str">
        <f>VLOOKUP(shipments[[#This Row],[SPID]],CHOOSE({1,2},people[[#All],[SPID]],people[[#All],[Sales_person]]),2,0)</f>
        <v>Dennison Crosswaite</v>
      </c>
      <c r="J649">
        <f>YEAR(shipments[[#This Row],[Shipdate]])</f>
        <v>2024</v>
      </c>
      <c r="K649" s="22"/>
      <c r="L649" s="22">
        <f>VLOOKUP(shipments[[#This Row],[PID]],CHOOSE({1,2},products[PID],products[Cost_per_box]),2,0)</f>
        <v>3.85</v>
      </c>
      <c r="M649" s="22">
        <f>shipments[[#This Row],[Boxes]]*shipments[[#This Row],[cost_per_box]]</f>
        <v>831.6</v>
      </c>
      <c r="N649" s="22">
        <f>shipments[[#This Row],[Amount]]-shipments[[#This Row],[total cost]]</f>
        <v>1110.1500000000001</v>
      </c>
    </row>
    <row r="650" spans="1:14" x14ac:dyDescent="0.35">
      <c r="A650" t="s">
        <v>685</v>
      </c>
      <c r="B650" t="s">
        <v>8040</v>
      </c>
      <c r="C650" t="s">
        <v>8014</v>
      </c>
      <c r="D650" t="s">
        <v>8033</v>
      </c>
      <c r="E650" s="1">
        <v>44946</v>
      </c>
      <c r="F650">
        <v>3406.5</v>
      </c>
      <c r="G650">
        <v>426</v>
      </c>
      <c r="H650" t="s">
        <v>7</v>
      </c>
      <c r="I650" t="str">
        <f>VLOOKUP(shipments[[#This Row],[SPID]],CHOOSE({1,2},people[[#All],[SPID]],people[[#All],[Sales_person]]),2,0)</f>
        <v>Dennison Crosswaite</v>
      </c>
      <c r="J650">
        <f>YEAR(shipments[[#This Row],[Shipdate]])</f>
        <v>2023</v>
      </c>
      <c r="K650" s="22"/>
      <c r="L650" s="22">
        <f>VLOOKUP(shipments[[#This Row],[PID]],CHOOSE({1,2},products[PID],products[Cost_per_box]),2,0)</f>
        <v>3.85</v>
      </c>
      <c r="M650" s="22">
        <f>shipments[[#This Row],[Boxes]]*shipments[[#This Row],[cost_per_box]]</f>
        <v>1640.1000000000001</v>
      </c>
      <c r="N650" s="22">
        <f>shipments[[#This Row],[Amount]]-shipments[[#This Row],[total cost]]</f>
        <v>1766.3999999999999</v>
      </c>
    </row>
    <row r="651" spans="1:14" x14ac:dyDescent="0.35">
      <c r="A651" t="s">
        <v>686</v>
      </c>
      <c r="B651" t="s">
        <v>8040</v>
      </c>
      <c r="C651" t="s">
        <v>8014</v>
      </c>
      <c r="D651" t="s">
        <v>8037</v>
      </c>
      <c r="E651" s="1">
        <v>45397</v>
      </c>
      <c r="F651">
        <v>2637</v>
      </c>
      <c r="G651">
        <v>377</v>
      </c>
      <c r="H651" t="s">
        <v>7</v>
      </c>
      <c r="I651" t="str">
        <f>VLOOKUP(shipments[[#This Row],[SPID]],CHOOSE({1,2},people[[#All],[SPID]],people[[#All],[Sales_person]]),2,0)</f>
        <v>Dennison Crosswaite</v>
      </c>
      <c r="J651">
        <f>YEAR(shipments[[#This Row],[Shipdate]])</f>
        <v>2024</v>
      </c>
      <c r="K651" s="22"/>
      <c r="L651" s="22">
        <f>VLOOKUP(shipments[[#This Row],[PID]],CHOOSE({1,2},products[PID],products[Cost_per_box]),2,0)</f>
        <v>3.85</v>
      </c>
      <c r="M651" s="22">
        <f>shipments[[#This Row],[Boxes]]*shipments[[#This Row],[cost_per_box]]</f>
        <v>1451.45</v>
      </c>
      <c r="N651" s="22">
        <f>shipments[[#This Row],[Amount]]-shipments[[#This Row],[total cost]]</f>
        <v>1185.55</v>
      </c>
    </row>
    <row r="652" spans="1:14" x14ac:dyDescent="0.35">
      <c r="A652" t="s">
        <v>687</v>
      </c>
      <c r="B652" t="s">
        <v>8040</v>
      </c>
      <c r="C652" t="s">
        <v>8014</v>
      </c>
      <c r="D652" t="s">
        <v>8034</v>
      </c>
      <c r="E652" s="1">
        <v>45477</v>
      </c>
      <c r="F652">
        <v>306</v>
      </c>
      <c r="G652">
        <v>39</v>
      </c>
      <c r="H652" t="s">
        <v>18</v>
      </c>
      <c r="I652" t="str">
        <f>VLOOKUP(shipments[[#This Row],[SPID]],CHOOSE({1,2},people[[#All],[SPID]],people[[#All],[Sales_person]]),2,0)</f>
        <v>Dennison Crosswaite</v>
      </c>
      <c r="J652">
        <f>YEAR(shipments[[#This Row],[Shipdate]])</f>
        <v>2024</v>
      </c>
      <c r="K652" s="22"/>
      <c r="L652" s="22">
        <f>VLOOKUP(shipments[[#This Row],[PID]],CHOOSE({1,2},products[PID],products[Cost_per_box]),2,0)</f>
        <v>3.85</v>
      </c>
      <c r="M652" s="22">
        <f>shipments[[#This Row],[Boxes]]*shipments[[#This Row],[cost_per_box]]</f>
        <v>150.15</v>
      </c>
      <c r="N652" s="22">
        <f>shipments[[#This Row],[Amount]]-shipments[[#This Row],[total cost]]</f>
        <v>155.85</v>
      </c>
    </row>
    <row r="653" spans="1:14" x14ac:dyDescent="0.35">
      <c r="A653" t="s">
        <v>688</v>
      </c>
      <c r="B653" t="s">
        <v>8040</v>
      </c>
      <c r="C653" t="s">
        <v>8014</v>
      </c>
      <c r="D653" t="s">
        <v>8036</v>
      </c>
      <c r="E653" s="1">
        <v>45365</v>
      </c>
      <c r="F653">
        <v>1467</v>
      </c>
      <c r="G653">
        <v>245</v>
      </c>
      <c r="H653" t="s">
        <v>7</v>
      </c>
      <c r="I653" t="str">
        <f>VLOOKUP(shipments[[#This Row],[SPID]],CHOOSE({1,2},people[[#All],[SPID]],people[[#All],[Sales_person]]),2,0)</f>
        <v>Dennison Crosswaite</v>
      </c>
      <c r="J653">
        <f>YEAR(shipments[[#This Row],[Shipdate]])</f>
        <v>2024</v>
      </c>
      <c r="K653" s="22"/>
      <c r="L653" s="22">
        <f>VLOOKUP(shipments[[#This Row],[PID]],CHOOSE({1,2},products[PID],products[Cost_per_box]),2,0)</f>
        <v>3.85</v>
      </c>
      <c r="M653" s="22">
        <f>shipments[[#This Row],[Boxes]]*shipments[[#This Row],[cost_per_box]]</f>
        <v>943.25</v>
      </c>
      <c r="N653" s="22">
        <f>shipments[[#This Row],[Amount]]-shipments[[#This Row],[total cost]]</f>
        <v>523.75</v>
      </c>
    </row>
    <row r="654" spans="1:14" x14ac:dyDescent="0.35">
      <c r="A654" t="s">
        <v>689</v>
      </c>
      <c r="B654" t="s">
        <v>8040</v>
      </c>
      <c r="C654" t="s">
        <v>8014</v>
      </c>
      <c r="D654" t="s">
        <v>8037</v>
      </c>
      <c r="E654" s="1">
        <v>45090</v>
      </c>
      <c r="F654">
        <v>2556</v>
      </c>
      <c r="G654">
        <v>320</v>
      </c>
      <c r="H654" t="s">
        <v>7</v>
      </c>
      <c r="I654" t="str">
        <f>VLOOKUP(shipments[[#This Row],[SPID]],CHOOSE({1,2},people[[#All],[SPID]],people[[#All],[Sales_person]]),2,0)</f>
        <v>Dennison Crosswaite</v>
      </c>
      <c r="J654">
        <f>YEAR(shipments[[#This Row],[Shipdate]])</f>
        <v>2023</v>
      </c>
      <c r="K654" s="22"/>
      <c r="L654" s="22">
        <f>VLOOKUP(shipments[[#This Row],[PID]],CHOOSE({1,2},products[PID],products[Cost_per_box]),2,0)</f>
        <v>3.85</v>
      </c>
      <c r="M654" s="22">
        <f>shipments[[#This Row],[Boxes]]*shipments[[#This Row],[cost_per_box]]</f>
        <v>1232</v>
      </c>
      <c r="N654" s="22">
        <f>shipments[[#This Row],[Amount]]-shipments[[#This Row],[total cost]]</f>
        <v>1324</v>
      </c>
    </row>
    <row r="655" spans="1:14" x14ac:dyDescent="0.35">
      <c r="A655" t="s">
        <v>690</v>
      </c>
      <c r="B655" t="s">
        <v>8040</v>
      </c>
      <c r="C655" t="s">
        <v>8014</v>
      </c>
      <c r="D655" t="s">
        <v>8037</v>
      </c>
      <c r="E655" s="1">
        <v>45118</v>
      </c>
      <c r="F655">
        <v>4119.75</v>
      </c>
      <c r="G655">
        <v>515</v>
      </c>
      <c r="H655" t="s">
        <v>7</v>
      </c>
      <c r="I655" t="str">
        <f>VLOOKUP(shipments[[#This Row],[SPID]],CHOOSE({1,2},people[[#All],[SPID]],people[[#All],[Sales_person]]),2,0)</f>
        <v>Dennison Crosswaite</v>
      </c>
      <c r="J655">
        <f>YEAR(shipments[[#This Row],[Shipdate]])</f>
        <v>2023</v>
      </c>
      <c r="K655" s="22"/>
      <c r="L655" s="22">
        <f>VLOOKUP(shipments[[#This Row],[PID]],CHOOSE({1,2},products[PID],products[Cost_per_box]),2,0)</f>
        <v>3.85</v>
      </c>
      <c r="M655" s="22">
        <f>shipments[[#This Row],[Boxes]]*shipments[[#This Row],[cost_per_box]]</f>
        <v>1982.75</v>
      </c>
      <c r="N655" s="22">
        <f>shipments[[#This Row],[Amount]]-shipments[[#This Row],[total cost]]</f>
        <v>2137</v>
      </c>
    </row>
    <row r="656" spans="1:14" x14ac:dyDescent="0.35">
      <c r="A656" t="s">
        <v>691</v>
      </c>
      <c r="B656" t="s">
        <v>8040</v>
      </c>
      <c r="C656" t="s">
        <v>8015</v>
      </c>
      <c r="D656" t="s">
        <v>8037</v>
      </c>
      <c r="E656" s="1">
        <v>45274</v>
      </c>
      <c r="F656">
        <v>8120.25</v>
      </c>
      <c r="G656">
        <v>1161</v>
      </c>
      <c r="H656" t="s">
        <v>7</v>
      </c>
      <c r="I656" t="str">
        <f>VLOOKUP(shipments[[#This Row],[SPID]],CHOOSE({1,2},people[[#All],[SPID]],people[[#All],[Sales_person]]),2,0)</f>
        <v>Dennison Crosswaite</v>
      </c>
      <c r="J656">
        <f>YEAR(shipments[[#This Row],[Shipdate]])</f>
        <v>2023</v>
      </c>
      <c r="K656" s="22"/>
      <c r="L656" s="22">
        <f>VLOOKUP(shipments[[#This Row],[PID]],CHOOSE({1,2},products[PID],products[Cost_per_box]),2,0)</f>
        <v>5.72</v>
      </c>
      <c r="M656" s="22">
        <f>shipments[[#This Row],[Boxes]]*shipments[[#This Row],[cost_per_box]]</f>
        <v>6640.92</v>
      </c>
      <c r="N656" s="22">
        <f>shipments[[#This Row],[Amount]]-shipments[[#This Row],[total cost]]</f>
        <v>1479.33</v>
      </c>
    </row>
    <row r="657" spans="1:14" x14ac:dyDescent="0.35">
      <c r="A657" t="s">
        <v>692</v>
      </c>
      <c r="B657" t="s">
        <v>8040</v>
      </c>
      <c r="C657" t="s">
        <v>8015</v>
      </c>
      <c r="D657" t="s">
        <v>8035</v>
      </c>
      <c r="E657" s="1">
        <v>44957</v>
      </c>
      <c r="F657">
        <v>128.25</v>
      </c>
      <c r="G657">
        <v>22</v>
      </c>
      <c r="H657" t="s">
        <v>7</v>
      </c>
      <c r="I657" t="str">
        <f>VLOOKUP(shipments[[#This Row],[SPID]],CHOOSE({1,2},people[[#All],[SPID]],people[[#All],[Sales_person]]),2,0)</f>
        <v>Dennison Crosswaite</v>
      </c>
      <c r="J657">
        <f>YEAR(shipments[[#This Row],[Shipdate]])</f>
        <v>2023</v>
      </c>
      <c r="K657" s="22"/>
      <c r="L657" s="22">
        <f>VLOOKUP(shipments[[#This Row],[PID]],CHOOSE({1,2},products[PID],products[Cost_per_box]),2,0)</f>
        <v>5.72</v>
      </c>
      <c r="M657" s="22">
        <f>shipments[[#This Row],[Boxes]]*shipments[[#This Row],[cost_per_box]]</f>
        <v>125.83999999999999</v>
      </c>
      <c r="N657" s="22">
        <f>shipments[[#This Row],[Amount]]-shipments[[#This Row],[total cost]]</f>
        <v>2.4100000000000108</v>
      </c>
    </row>
    <row r="658" spans="1:14" x14ac:dyDescent="0.35">
      <c r="A658" t="s">
        <v>693</v>
      </c>
      <c r="B658" t="s">
        <v>8040</v>
      </c>
      <c r="C658" t="s">
        <v>8015</v>
      </c>
      <c r="D658" t="s">
        <v>8038</v>
      </c>
      <c r="E658" s="1">
        <v>45250</v>
      </c>
      <c r="F658">
        <v>1012.5</v>
      </c>
      <c r="G658">
        <v>203</v>
      </c>
      <c r="H658" t="s">
        <v>7</v>
      </c>
      <c r="I658" t="str">
        <f>VLOOKUP(shipments[[#This Row],[SPID]],CHOOSE({1,2},people[[#All],[SPID]],people[[#All],[Sales_person]]),2,0)</f>
        <v>Dennison Crosswaite</v>
      </c>
      <c r="J658">
        <f>YEAR(shipments[[#This Row],[Shipdate]])</f>
        <v>2023</v>
      </c>
      <c r="K658" s="22"/>
      <c r="L658" s="22">
        <f>VLOOKUP(shipments[[#This Row],[PID]],CHOOSE({1,2},products[PID],products[Cost_per_box]),2,0)</f>
        <v>5.72</v>
      </c>
      <c r="M658" s="22">
        <f>shipments[[#This Row],[Boxes]]*shipments[[#This Row],[cost_per_box]]</f>
        <v>1161.1599999999999</v>
      </c>
      <c r="N658" s="22">
        <f>shipments[[#This Row],[Amount]]-shipments[[#This Row],[total cost]]</f>
        <v>-148.65999999999985</v>
      </c>
    </row>
    <row r="659" spans="1:14" x14ac:dyDescent="0.35">
      <c r="A659" t="s">
        <v>694</v>
      </c>
      <c r="B659" t="s">
        <v>8040</v>
      </c>
      <c r="C659" t="s">
        <v>8015</v>
      </c>
      <c r="D659" t="s">
        <v>8034</v>
      </c>
      <c r="E659" s="1">
        <v>45216</v>
      </c>
      <c r="F659">
        <v>888.75</v>
      </c>
      <c r="G659">
        <v>127</v>
      </c>
      <c r="H659" t="s">
        <v>7</v>
      </c>
      <c r="I659" t="str">
        <f>VLOOKUP(shipments[[#This Row],[SPID]],CHOOSE({1,2},people[[#All],[SPID]],people[[#All],[Sales_person]]),2,0)</f>
        <v>Dennison Crosswaite</v>
      </c>
      <c r="J659">
        <f>YEAR(shipments[[#This Row],[Shipdate]])</f>
        <v>2023</v>
      </c>
      <c r="K659" s="22"/>
      <c r="L659" s="22">
        <f>VLOOKUP(shipments[[#This Row],[PID]],CHOOSE({1,2},products[PID],products[Cost_per_box]),2,0)</f>
        <v>5.72</v>
      </c>
      <c r="M659" s="22">
        <f>shipments[[#This Row],[Boxes]]*shipments[[#This Row],[cost_per_box]]</f>
        <v>726.43999999999994</v>
      </c>
      <c r="N659" s="22">
        <f>shipments[[#This Row],[Amount]]-shipments[[#This Row],[total cost]]</f>
        <v>162.31000000000006</v>
      </c>
    </row>
    <row r="660" spans="1:14" x14ac:dyDescent="0.35">
      <c r="A660" t="s">
        <v>695</v>
      </c>
      <c r="B660" t="s">
        <v>8040</v>
      </c>
      <c r="C660" t="s">
        <v>8016</v>
      </c>
      <c r="D660" t="s">
        <v>8034</v>
      </c>
      <c r="E660" s="1">
        <v>45502</v>
      </c>
      <c r="F660">
        <v>1273.5</v>
      </c>
      <c r="G660">
        <v>46</v>
      </c>
      <c r="H660" t="s">
        <v>18</v>
      </c>
      <c r="I660" t="str">
        <f>VLOOKUP(shipments[[#This Row],[SPID]],CHOOSE({1,2},people[[#All],[SPID]],people[[#All],[Sales_person]]),2,0)</f>
        <v>Dennison Crosswaite</v>
      </c>
      <c r="J660">
        <f>YEAR(shipments[[#This Row],[Shipdate]])</f>
        <v>2024</v>
      </c>
      <c r="K660" s="22"/>
      <c r="L660" s="22">
        <f>VLOOKUP(shipments[[#This Row],[PID]],CHOOSE({1,2},products[PID],products[Cost_per_box]),2,0)</f>
        <v>6.31</v>
      </c>
      <c r="M660" s="22">
        <f>shipments[[#This Row],[Boxes]]*shipments[[#This Row],[cost_per_box]]</f>
        <v>290.26</v>
      </c>
      <c r="N660" s="22">
        <f>shipments[[#This Row],[Amount]]-shipments[[#This Row],[total cost]]</f>
        <v>983.24</v>
      </c>
    </row>
    <row r="661" spans="1:14" x14ac:dyDescent="0.35">
      <c r="A661" t="s">
        <v>696</v>
      </c>
      <c r="B661" t="s">
        <v>8040</v>
      </c>
      <c r="C661" t="s">
        <v>8017</v>
      </c>
      <c r="D661" t="s">
        <v>8036</v>
      </c>
      <c r="E661" s="1">
        <v>44965</v>
      </c>
      <c r="F661">
        <v>4369.5</v>
      </c>
      <c r="G661">
        <v>175</v>
      </c>
      <c r="H661" t="s">
        <v>7</v>
      </c>
      <c r="I661" t="str">
        <f>VLOOKUP(shipments[[#This Row],[SPID]],CHOOSE({1,2},people[[#All],[SPID]],people[[#All],[Sales_person]]),2,0)</f>
        <v>Dennison Crosswaite</v>
      </c>
      <c r="J661">
        <f>YEAR(shipments[[#This Row],[Shipdate]])</f>
        <v>2023</v>
      </c>
      <c r="K661" s="22"/>
      <c r="L661" s="22">
        <f>VLOOKUP(shipments[[#This Row],[PID]],CHOOSE({1,2},products[PID],products[Cost_per_box]),2,0)</f>
        <v>9.94</v>
      </c>
      <c r="M661" s="22">
        <f>shipments[[#This Row],[Boxes]]*shipments[[#This Row],[cost_per_box]]</f>
        <v>1739.5</v>
      </c>
      <c r="N661" s="22">
        <f>shipments[[#This Row],[Amount]]-shipments[[#This Row],[total cost]]</f>
        <v>2630</v>
      </c>
    </row>
    <row r="662" spans="1:14" x14ac:dyDescent="0.35">
      <c r="A662" t="s">
        <v>697</v>
      </c>
      <c r="B662" t="s">
        <v>8040</v>
      </c>
      <c r="C662" t="s">
        <v>8017</v>
      </c>
      <c r="D662" t="s">
        <v>8038</v>
      </c>
      <c r="E662" s="1">
        <v>45370</v>
      </c>
      <c r="F662">
        <v>5438.25</v>
      </c>
      <c r="G662">
        <v>202</v>
      </c>
      <c r="H662" t="s">
        <v>7</v>
      </c>
      <c r="I662" t="str">
        <f>VLOOKUP(shipments[[#This Row],[SPID]],CHOOSE({1,2},people[[#All],[SPID]],people[[#All],[Sales_person]]),2,0)</f>
        <v>Dennison Crosswaite</v>
      </c>
      <c r="J662">
        <f>YEAR(shipments[[#This Row],[Shipdate]])</f>
        <v>2024</v>
      </c>
      <c r="K662" s="22"/>
      <c r="L662" s="22">
        <f>VLOOKUP(shipments[[#This Row],[PID]],CHOOSE({1,2},products[PID],products[Cost_per_box]),2,0)</f>
        <v>9.94</v>
      </c>
      <c r="M662" s="22">
        <f>shipments[[#This Row],[Boxes]]*shipments[[#This Row],[cost_per_box]]</f>
        <v>2007.8799999999999</v>
      </c>
      <c r="N662" s="22">
        <f>shipments[[#This Row],[Amount]]-shipments[[#This Row],[total cost]]</f>
        <v>3430.37</v>
      </c>
    </row>
    <row r="663" spans="1:14" x14ac:dyDescent="0.35">
      <c r="A663" t="s">
        <v>698</v>
      </c>
      <c r="B663" t="s">
        <v>8040</v>
      </c>
      <c r="C663" t="s">
        <v>8018</v>
      </c>
      <c r="D663" t="s">
        <v>8033</v>
      </c>
      <c r="E663" s="1">
        <v>45147</v>
      </c>
      <c r="F663">
        <v>5899.5</v>
      </c>
      <c r="G663">
        <v>328</v>
      </c>
      <c r="H663" t="s">
        <v>7</v>
      </c>
      <c r="I663" t="str">
        <f>VLOOKUP(shipments[[#This Row],[SPID]],CHOOSE({1,2},people[[#All],[SPID]],people[[#All],[Sales_person]]),2,0)</f>
        <v>Dennison Crosswaite</v>
      </c>
      <c r="J663">
        <f>YEAR(shipments[[#This Row],[Shipdate]])</f>
        <v>2023</v>
      </c>
      <c r="K663" s="22"/>
      <c r="L663" s="22">
        <f>VLOOKUP(shipments[[#This Row],[PID]],CHOOSE({1,2},products[PID],products[Cost_per_box]),2,0)</f>
        <v>7.73</v>
      </c>
      <c r="M663" s="22">
        <f>shipments[[#This Row],[Boxes]]*shipments[[#This Row],[cost_per_box]]</f>
        <v>2535.44</v>
      </c>
      <c r="N663" s="22">
        <f>shipments[[#This Row],[Amount]]-shipments[[#This Row],[total cost]]</f>
        <v>3364.06</v>
      </c>
    </row>
    <row r="664" spans="1:14" x14ac:dyDescent="0.35">
      <c r="A664" t="s">
        <v>699</v>
      </c>
      <c r="B664" t="s">
        <v>8040</v>
      </c>
      <c r="C664" t="s">
        <v>8018</v>
      </c>
      <c r="D664" t="s">
        <v>8033</v>
      </c>
      <c r="E664" s="1">
        <v>45496</v>
      </c>
      <c r="F664">
        <v>2391.75</v>
      </c>
      <c r="G664">
        <v>133</v>
      </c>
      <c r="H664" t="s">
        <v>18</v>
      </c>
      <c r="I664" t="str">
        <f>VLOOKUP(shipments[[#This Row],[SPID]],CHOOSE({1,2},people[[#All],[SPID]],people[[#All],[Sales_person]]),2,0)</f>
        <v>Dennison Crosswaite</v>
      </c>
      <c r="J664">
        <f>YEAR(shipments[[#This Row],[Shipdate]])</f>
        <v>2024</v>
      </c>
      <c r="K664" s="22"/>
      <c r="L664" s="22">
        <f>VLOOKUP(shipments[[#This Row],[PID]],CHOOSE({1,2},products[PID],products[Cost_per_box]),2,0)</f>
        <v>7.73</v>
      </c>
      <c r="M664" s="22">
        <f>shipments[[#This Row],[Boxes]]*shipments[[#This Row],[cost_per_box]]</f>
        <v>1028.0900000000001</v>
      </c>
      <c r="N664" s="22">
        <f>shipments[[#This Row],[Amount]]-shipments[[#This Row],[total cost]]</f>
        <v>1363.6599999999999</v>
      </c>
    </row>
    <row r="665" spans="1:14" x14ac:dyDescent="0.35">
      <c r="A665" t="s">
        <v>700</v>
      </c>
      <c r="B665" t="s">
        <v>8040</v>
      </c>
      <c r="C665" t="s">
        <v>8018</v>
      </c>
      <c r="D665" t="s">
        <v>8038</v>
      </c>
      <c r="E665" s="1">
        <v>44970</v>
      </c>
      <c r="F665">
        <v>7377.75</v>
      </c>
      <c r="G665">
        <v>410</v>
      </c>
      <c r="H665" t="s">
        <v>7</v>
      </c>
      <c r="I665" t="str">
        <f>VLOOKUP(shipments[[#This Row],[SPID]],CHOOSE({1,2},people[[#All],[SPID]],people[[#All],[Sales_person]]),2,0)</f>
        <v>Dennison Crosswaite</v>
      </c>
      <c r="J665">
        <f>YEAR(shipments[[#This Row],[Shipdate]])</f>
        <v>2023</v>
      </c>
      <c r="K665" s="22"/>
      <c r="L665" s="22">
        <f>VLOOKUP(shipments[[#This Row],[PID]],CHOOSE({1,2},products[PID],products[Cost_per_box]),2,0)</f>
        <v>7.73</v>
      </c>
      <c r="M665" s="22">
        <f>shipments[[#This Row],[Boxes]]*shipments[[#This Row],[cost_per_box]]</f>
        <v>3169.3</v>
      </c>
      <c r="N665" s="22">
        <f>shipments[[#This Row],[Amount]]-shipments[[#This Row],[total cost]]</f>
        <v>4208.45</v>
      </c>
    </row>
    <row r="666" spans="1:14" x14ac:dyDescent="0.35">
      <c r="A666" t="s">
        <v>701</v>
      </c>
      <c r="B666" t="s">
        <v>8040</v>
      </c>
      <c r="C666" t="s">
        <v>8020</v>
      </c>
      <c r="D666" t="s">
        <v>8033</v>
      </c>
      <c r="E666" s="1">
        <v>45253</v>
      </c>
      <c r="F666">
        <v>1914.75</v>
      </c>
      <c r="G666">
        <v>128</v>
      </c>
      <c r="H666" t="s">
        <v>40</v>
      </c>
      <c r="I666" t="str">
        <f>VLOOKUP(shipments[[#This Row],[SPID]],CHOOSE({1,2},people[[#All],[SPID]],people[[#All],[Sales_person]]),2,0)</f>
        <v>Dennison Crosswaite</v>
      </c>
      <c r="J666">
        <f>YEAR(shipments[[#This Row],[Shipdate]])</f>
        <v>2023</v>
      </c>
      <c r="K666" s="22"/>
      <c r="L666" s="22">
        <f>VLOOKUP(shipments[[#This Row],[PID]],CHOOSE({1,2},products[PID],products[Cost_per_box]),2,0)</f>
        <v>8.2200000000000006</v>
      </c>
      <c r="M666" s="22">
        <f>shipments[[#This Row],[Boxes]]*shipments[[#This Row],[cost_per_box]]</f>
        <v>1052.1600000000001</v>
      </c>
      <c r="N666" s="22">
        <f>shipments[[#This Row],[Amount]]-shipments[[#This Row],[total cost]]</f>
        <v>862.58999999999992</v>
      </c>
    </row>
    <row r="667" spans="1:14" x14ac:dyDescent="0.35">
      <c r="A667" t="s">
        <v>702</v>
      </c>
      <c r="B667" t="s">
        <v>8040</v>
      </c>
      <c r="C667" t="s">
        <v>8020</v>
      </c>
      <c r="D667" t="s">
        <v>8037</v>
      </c>
      <c r="E667" s="1">
        <v>45352</v>
      </c>
      <c r="F667">
        <v>1399.5</v>
      </c>
      <c r="G667">
        <v>88</v>
      </c>
      <c r="H667" t="s">
        <v>7</v>
      </c>
      <c r="I667" t="str">
        <f>VLOOKUP(shipments[[#This Row],[SPID]],CHOOSE({1,2},people[[#All],[SPID]],people[[#All],[Sales_person]]),2,0)</f>
        <v>Dennison Crosswaite</v>
      </c>
      <c r="J667">
        <f>YEAR(shipments[[#This Row],[Shipdate]])</f>
        <v>2024</v>
      </c>
      <c r="K667" s="22"/>
      <c r="L667" s="22">
        <f>VLOOKUP(shipments[[#This Row],[PID]],CHOOSE({1,2},products[PID],products[Cost_per_box]),2,0)</f>
        <v>8.2200000000000006</v>
      </c>
      <c r="M667" s="22">
        <f>shipments[[#This Row],[Boxes]]*shipments[[#This Row],[cost_per_box]]</f>
        <v>723.36</v>
      </c>
      <c r="N667" s="22">
        <f>shipments[[#This Row],[Amount]]-shipments[[#This Row],[total cost]]</f>
        <v>676.14</v>
      </c>
    </row>
    <row r="668" spans="1:14" x14ac:dyDescent="0.35">
      <c r="A668" t="s">
        <v>703</v>
      </c>
      <c r="B668" t="s">
        <v>8040</v>
      </c>
      <c r="C668" t="s">
        <v>8020</v>
      </c>
      <c r="D668" t="s">
        <v>8037</v>
      </c>
      <c r="E668" s="1">
        <v>45071</v>
      </c>
      <c r="F668">
        <v>1377</v>
      </c>
      <c r="G668">
        <v>99</v>
      </c>
      <c r="H668" t="s">
        <v>7</v>
      </c>
      <c r="I668" t="str">
        <f>VLOOKUP(shipments[[#This Row],[SPID]],CHOOSE({1,2},people[[#All],[SPID]],people[[#All],[Sales_person]]),2,0)</f>
        <v>Dennison Crosswaite</v>
      </c>
      <c r="J668">
        <f>YEAR(shipments[[#This Row],[Shipdate]])</f>
        <v>2023</v>
      </c>
      <c r="K668" s="22"/>
      <c r="L668" s="22">
        <f>VLOOKUP(shipments[[#This Row],[PID]],CHOOSE({1,2},products[PID],products[Cost_per_box]),2,0)</f>
        <v>8.2200000000000006</v>
      </c>
      <c r="M668" s="22">
        <f>shipments[[#This Row],[Boxes]]*shipments[[#This Row],[cost_per_box]]</f>
        <v>813.78000000000009</v>
      </c>
      <c r="N668" s="22">
        <f>shipments[[#This Row],[Amount]]-shipments[[#This Row],[total cost]]</f>
        <v>563.21999999999991</v>
      </c>
    </row>
    <row r="669" spans="1:14" x14ac:dyDescent="0.35">
      <c r="A669" t="s">
        <v>704</v>
      </c>
      <c r="B669" t="s">
        <v>8040</v>
      </c>
      <c r="C669" t="s">
        <v>8020</v>
      </c>
      <c r="D669" t="s">
        <v>8038</v>
      </c>
      <c r="E669" s="1">
        <v>45132</v>
      </c>
      <c r="F669">
        <v>8433</v>
      </c>
      <c r="G669">
        <v>603</v>
      </c>
      <c r="H669" t="s">
        <v>40</v>
      </c>
      <c r="I669" t="str">
        <f>VLOOKUP(shipments[[#This Row],[SPID]],CHOOSE({1,2},people[[#All],[SPID]],people[[#All],[Sales_person]]),2,0)</f>
        <v>Dennison Crosswaite</v>
      </c>
      <c r="J669">
        <f>YEAR(shipments[[#This Row],[Shipdate]])</f>
        <v>2023</v>
      </c>
      <c r="K669" s="22"/>
      <c r="L669" s="22">
        <f>VLOOKUP(shipments[[#This Row],[PID]],CHOOSE({1,2},products[PID],products[Cost_per_box]),2,0)</f>
        <v>8.2200000000000006</v>
      </c>
      <c r="M669" s="22">
        <f>shipments[[#This Row],[Boxes]]*shipments[[#This Row],[cost_per_box]]</f>
        <v>4956.6600000000008</v>
      </c>
      <c r="N669" s="22">
        <f>shipments[[#This Row],[Amount]]-shipments[[#This Row],[total cost]]</f>
        <v>3476.3399999999992</v>
      </c>
    </row>
    <row r="670" spans="1:14" x14ac:dyDescent="0.35">
      <c r="A670" t="s">
        <v>705</v>
      </c>
      <c r="B670" t="s">
        <v>8040</v>
      </c>
      <c r="C670" t="s">
        <v>8021</v>
      </c>
      <c r="D670" t="s">
        <v>8035</v>
      </c>
      <c r="E670" s="1">
        <v>45345</v>
      </c>
      <c r="F670">
        <v>7533</v>
      </c>
      <c r="G670">
        <v>377</v>
      </c>
      <c r="H670" t="s">
        <v>7</v>
      </c>
      <c r="I670" t="str">
        <f>VLOOKUP(shipments[[#This Row],[SPID]],CHOOSE({1,2},people[[#All],[SPID]],people[[#All],[Sales_person]]),2,0)</f>
        <v>Dennison Crosswaite</v>
      </c>
      <c r="J670">
        <f>YEAR(shipments[[#This Row],[Shipdate]])</f>
        <v>2024</v>
      </c>
      <c r="K670" s="22"/>
      <c r="L670" s="22">
        <f>VLOOKUP(shipments[[#This Row],[PID]],CHOOSE({1,2},products[PID],products[Cost_per_box]),2,0)</f>
        <v>10.23</v>
      </c>
      <c r="M670" s="22">
        <f>shipments[[#This Row],[Boxes]]*shipments[[#This Row],[cost_per_box]]</f>
        <v>3856.71</v>
      </c>
      <c r="N670" s="22">
        <f>shipments[[#This Row],[Amount]]-shipments[[#This Row],[total cost]]</f>
        <v>3676.29</v>
      </c>
    </row>
    <row r="671" spans="1:14" x14ac:dyDescent="0.35">
      <c r="A671" t="s">
        <v>706</v>
      </c>
      <c r="B671" t="s">
        <v>8040</v>
      </c>
      <c r="C671" t="s">
        <v>8021</v>
      </c>
      <c r="D671" t="s">
        <v>8033</v>
      </c>
      <c r="E671" s="1">
        <v>45520</v>
      </c>
      <c r="F671">
        <v>3721.5</v>
      </c>
      <c r="G671">
        <v>207</v>
      </c>
      <c r="H671" t="s">
        <v>18</v>
      </c>
      <c r="I671" t="str">
        <f>VLOOKUP(shipments[[#This Row],[SPID]],CHOOSE({1,2},people[[#All],[SPID]],people[[#All],[Sales_person]]),2,0)</f>
        <v>Dennison Crosswaite</v>
      </c>
      <c r="J671">
        <f>YEAR(shipments[[#This Row],[Shipdate]])</f>
        <v>2024</v>
      </c>
      <c r="K671" s="22"/>
      <c r="L671" s="22">
        <f>VLOOKUP(shipments[[#This Row],[PID]],CHOOSE({1,2},products[PID],products[Cost_per_box]),2,0)</f>
        <v>10.23</v>
      </c>
      <c r="M671" s="22">
        <f>shipments[[#This Row],[Boxes]]*shipments[[#This Row],[cost_per_box]]</f>
        <v>2117.61</v>
      </c>
      <c r="N671" s="22">
        <f>shipments[[#This Row],[Amount]]-shipments[[#This Row],[total cost]]</f>
        <v>1603.8899999999999</v>
      </c>
    </row>
    <row r="672" spans="1:14" x14ac:dyDescent="0.35">
      <c r="A672" t="s">
        <v>707</v>
      </c>
      <c r="B672" t="s">
        <v>8040</v>
      </c>
      <c r="C672" t="s">
        <v>8021</v>
      </c>
      <c r="D672" t="s">
        <v>8034</v>
      </c>
      <c r="E672" s="1">
        <v>45083</v>
      </c>
      <c r="F672">
        <v>5276.25</v>
      </c>
      <c r="G672">
        <v>278</v>
      </c>
      <c r="H672" t="s">
        <v>7</v>
      </c>
      <c r="I672" t="str">
        <f>VLOOKUP(shipments[[#This Row],[SPID]],CHOOSE({1,2},people[[#All],[SPID]],people[[#All],[Sales_person]]),2,0)</f>
        <v>Dennison Crosswaite</v>
      </c>
      <c r="J672">
        <f>YEAR(shipments[[#This Row],[Shipdate]])</f>
        <v>2023</v>
      </c>
      <c r="K672" s="22"/>
      <c r="L672" s="22">
        <f>VLOOKUP(shipments[[#This Row],[PID]],CHOOSE({1,2},products[PID],products[Cost_per_box]),2,0)</f>
        <v>10.23</v>
      </c>
      <c r="M672" s="22">
        <f>shipments[[#This Row],[Boxes]]*shipments[[#This Row],[cost_per_box]]</f>
        <v>2843.94</v>
      </c>
      <c r="N672" s="22">
        <f>shipments[[#This Row],[Amount]]-shipments[[#This Row],[total cost]]</f>
        <v>2432.31</v>
      </c>
    </row>
    <row r="673" spans="1:14" x14ac:dyDescent="0.35">
      <c r="A673" t="s">
        <v>708</v>
      </c>
      <c r="B673" t="s">
        <v>8040</v>
      </c>
      <c r="C673" t="s">
        <v>8022</v>
      </c>
      <c r="D673" t="s">
        <v>8035</v>
      </c>
      <c r="E673" s="1">
        <v>45253</v>
      </c>
      <c r="F673">
        <v>9924.75</v>
      </c>
      <c r="G673">
        <v>662</v>
      </c>
      <c r="H673" t="s">
        <v>7</v>
      </c>
      <c r="I673" t="str">
        <f>VLOOKUP(shipments[[#This Row],[SPID]],CHOOSE({1,2},people[[#All],[SPID]],people[[#All],[Sales_person]]),2,0)</f>
        <v>Dennison Crosswaite</v>
      </c>
      <c r="J673">
        <f>YEAR(shipments[[#This Row],[Shipdate]])</f>
        <v>2023</v>
      </c>
      <c r="K673" s="22"/>
      <c r="L673" s="22">
        <f>VLOOKUP(shipments[[#This Row],[PID]],CHOOSE({1,2},products[PID],products[Cost_per_box]),2,0)</f>
        <v>4.74</v>
      </c>
      <c r="M673" s="22">
        <f>shipments[[#This Row],[Boxes]]*shipments[[#This Row],[cost_per_box]]</f>
        <v>3137.88</v>
      </c>
      <c r="N673" s="22">
        <f>shipments[[#This Row],[Amount]]-shipments[[#This Row],[total cost]]</f>
        <v>6786.87</v>
      </c>
    </row>
    <row r="674" spans="1:14" x14ac:dyDescent="0.35">
      <c r="A674" t="s">
        <v>709</v>
      </c>
      <c r="B674" t="s">
        <v>8040</v>
      </c>
      <c r="C674" t="s">
        <v>8022</v>
      </c>
      <c r="D674" t="s">
        <v>8033</v>
      </c>
      <c r="E674" s="1">
        <v>45077</v>
      </c>
      <c r="F674">
        <v>7904.25</v>
      </c>
      <c r="G674">
        <v>527</v>
      </c>
      <c r="H674" t="s">
        <v>7</v>
      </c>
      <c r="I674" t="str">
        <f>VLOOKUP(shipments[[#This Row],[SPID]],CHOOSE({1,2},people[[#All],[SPID]],people[[#All],[Sales_person]]),2,0)</f>
        <v>Dennison Crosswaite</v>
      </c>
      <c r="J674">
        <f>YEAR(shipments[[#This Row],[Shipdate]])</f>
        <v>2023</v>
      </c>
      <c r="K674" s="22"/>
      <c r="L674" s="22">
        <f>VLOOKUP(shipments[[#This Row],[PID]],CHOOSE({1,2},products[PID],products[Cost_per_box]),2,0)</f>
        <v>4.74</v>
      </c>
      <c r="M674" s="22">
        <f>shipments[[#This Row],[Boxes]]*shipments[[#This Row],[cost_per_box]]</f>
        <v>2497.98</v>
      </c>
      <c r="N674" s="22">
        <f>shipments[[#This Row],[Amount]]-shipments[[#This Row],[total cost]]</f>
        <v>5406.27</v>
      </c>
    </row>
    <row r="675" spans="1:14" x14ac:dyDescent="0.35">
      <c r="A675" t="s">
        <v>710</v>
      </c>
      <c r="B675" t="s">
        <v>8040</v>
      </c>
      <c r="C675" t="s">
        <v>8022</v>
      </c>
      <c r="D675" t="s">
        <v>8038</v>
      </c>
      <c r="E675" s="1">
        <v>45236</v>
      </c>
      <c r="F675">
        <v>5283</v>
      </c>
      <c r="G675">
        <v>331</v>
      </c>
      <c r="H675" t="s">
        <v>7</v>
      </c>
      <c r="I675" t="str">
        <f>VLOOKUP(shipments[[#This Row],[SPID]],CHOOSE({1,2},people[[#All],[SPID]],people[[#All],[Sales_person]]),2,0)</f>
        <v>Dennison Crosswaite</v>
      </c>
      <c r="J675">
        <f>YEAR(shipments[[#This Row],[Shipdate]])</f>
        <v>2023</v>
      </c>
      <c r="K675" s="22"/>
      <c r="L675" s="22">
        <f>VLOOKUP(shipments[[#This Row],[PID]],CHOOSE({1,2},products[PID],products[Cost_per_box]),2,0)</f>
        <v>4.74</v>
      </c>
      <c r="M675" s="22">
        <f>shipments[[#This Row],[Boxes]]*shipments[[#This Row],[cost_per_box]]</f>
        <v>1568.94</v>
      </c>
      <c r="N675" s="22">
        <f>shipments[[#This Row],[Amount]]-shipments[[#This Row],[total cost]]</f>
        <v>3714.06</v>
      </c>
    </row>
    <row r="676" spans="1:14" x14ac:dyDescent="0.35">
      <c r="A676" t="s">
        <v>711</v>
      </c>
      <c r="B676" t="s">
        <v>8040</v>
      </c>
      <c r="C676" t="s">
        <v>8023</v>
      </c>
      <c r="D676" t="s">
        <v>8036</v>
      </c>
      <c r="E676" s="1">
        <v>45534</v>
      </c>
      <c r="F676">
        <v>4515.75</v>
      </c>
      <c r="G676">
        <v>565</v>
      </c>
      <c r="H676" t="s">
        <v>40</v>
      </c>
      <c r="I676" t="str">
        <f>VLOOKUP(shipments[[#This Row],[SPID]],CHOOSE({1,2},people[[#All],[SPID]],people[[#All],[Sales_person]]),2,0)</f>
        <v>Dennison Crosswaite</v>
      </c>
      <c r="J676">
        <f>YEAR(shipments[[#This Row],[Shipdate]])</f>
        <v>2024</v>
      </c>
      <c r="K676" s="22"/>
      <c r="L676" s="22">
        <f>VLOOKUP(shipments[[#This Row],[PID]],CHOOSE({1,2},products[PID],products[Cost_per_box]),2,0)</f>
        <v>10.51</v>
      </c>
      <c r="M676" s="22">
        <f>shipments[[#This Row],[Boxes]]*shipments[[#This Row],[cost_per_box]]</f>
        <v>5938.15</v>
      </c>
      <c r="N676" s="22">
        <f>shipments[[#This Row],[Amount]]-shipments[[#This Row],[total cost]]</f>
        <v>-1422.3999999999996</v>
      </c>
    </row>
    <row r="677" spans="1:14" x14ac:dyDescent="0.35">
      <c r="A677" t="s">
        <v>712</v>
      </c>
      <c r="B677" t="s">
        <v>8040</v>
      </c>
      <c r="C677" t="s">
        <v>8023</v>
      </c>
      <c r="D677" t="s">
        <v>8033</v>
      </c>
      <c r="E677" s="1">
        <v>45503</v>
      </c>
      <c r="F677">
        <v>2571.75</v>
      </c>
      <c r="G677">
        <v>368</v>
      </c>
      <c r="H677" t="s">
        <v>18</v>
      </c>
      <c r="I677" t="str">
        <f>VLOOKUP(shipments[[#This Row],[SPID]],CHOOSE({1,2},people[[#All],[SPID]],people[[#All],[Sales_person]]),2,0)</f>
        <v>Dennison Crosswaite</v>
      </c>
      <c r="J677">
        <f>YEAR(shipments[[#This Row],[Shipdate]])</f>
        <v>2024</v>
      </c>
      <c r="K677" s="22"/>
      <c r="L677" s="22">
        <f>VLOOKUP(shipments[[#This Row],[PID]],CHOOSE({1,2},products[PID],products[Cost_per_box]),2,0)</f>
        <v>10.51</v>
      </c>
      <c r="M677" s="22">
        <f>shipments[[#This Row],[Boxes]]*shipments[[#This Row],[cost_per_box]]</f>
        <v>3867.68</v>
      </c>
      <c r="N677" s="22">
        <f>shipments[[#This Row],[Amount]]-shipments[[#This Row],[total cost]]</f>
        <v>-1295.9299999999998</v>
      </c>
    </row>
    <row r="678" spans="1:14" x14ac:dyDescent="0.35">
      <c r="A678" t="s">
        <v>713</v>
      </c>
      <c r="B678" t="s">
        <v>8040</v>
      </c>
      <c r="C678" t="s">
        <v>8023</v>
      </c>
      <c r="D678" t="s">
        <v>8034</v>
      </c>
      <c r="E678" s="1">
        <v>45512</v>
      </c>
      <c r="F678">
        <v>5285.25</v>
      </c>
      <c r="G678">
        <v>756</v>
      </c>
      <c r="H678" t="s">
        <v>18</v>
      </c>
      <c r="I678" t="str">
        <f>VLOOKUP(shipments[[#This Row],[SPID]],CHOOSE({1,2},people[[#All],[SPID]],people[[#All],[Sales_person]]),2,0)</f>
        <v>Dennison Crosswaite</v>
      </c>
      <c r="J678">
        <f>YEAR(shipments[[#This Row],[Shipdate]])</f>
        <v>2024</v>
      </c>
      <c r="K678" s="22"/>
      <c r="L678" s="22">
        <f>VLOOKUP(shipments[[#This Row],[PID]],CHOOSE({1,2},products[PID],products[Cost_per_box]),2,0)</f>
        <v>10.51</v>
      </c>
      <c r="M678" s="22">
        <f>shipments[[#This Row],[Boxes]]*shipments[[#This Row],[cost_per_box]]</f>
        <v>7945.5599999999995</v>
      </c>
      <c r="N678" s="22">
        <f>shipments[[#This Row],[Amount]]-shipments[[#This Row],[total cost]]</f>
        <v>-2660.3099999999995</v>
      </c>
    </row>
    <row r="679" spans="1:14" x14ac:dyDescent="0.35">
      <c r="A679" t="s">
        <v>714</v>
      </c>
      <c r="B679" t="s">
        <v>8040</v>
      </c>
      <c r="C679" t="s">
        <v>8023</v>
      </c>
      <c r="D679" t="s">
        <v>8036</v>
      </c>
      <c r="E679" s="1">
        <v>44971</v>
      </c>
      <c r="F679">
        <v>6939</v>
      </c>
      <c r="G679">
        <v>992</v>
      </c>
      <c r="H679" t="s">
        <v>7</v>
      </c>
      <c r="I679" t="str">
        <f>VLOOKUP(shipments[[#This Row],[SPID]],CHOOSE({1,2},people[[#All],[SPID]],people[[#All],[Sales_person]]),2,0)</f>
        <v>Dennison Crosswaite</v>
      </c>
      <c r="J679">
        <f>YEAR(shipments[[#This Row],[Shipdate]])</f>
        <v>2023</v>
      </c>
      <c r="K679" s="22"/>
      <c r="L679" s="22">
        <f>VLOOKUP(shipments[[#This Row],[PID]],CHOOSE({1,2},products[PID],products[Cost_per_box]),2,0)</f>
        <v>10.51</v>
      </c>
      <c r="M679" s="22">
        <f>shipments[[#This Row],[Boxes]]*shipments[[#This Row],[cost_per_box]]</f>
        <v>10425.92</v>
      </c>
      <c r="N679" s="22">
        <f>shipments[[#This Row],[Amount]]-shipments[[#This Row],[total cost]]</f>
        <v>-3486.92</v>
      </c>
    </row>
    <row r="680" spans="1:14" x14ac:dyDescent="0.35">
      <c r="A680" t="s">
        <v>715</v>
      </c>
      <c r="B680" t="s">
        <v>8040</v>
      </c>
      <c r="C680" t="s">
        <v>8023</v>
      </c>
      <c r="D680" t="s">
        <v>8038</v>
      </c>
      <c r="E680" s="1">
        <v>45523</v>
      </c>
      <c r="F680">
        <v>7209</v>
      </c>
      <c r="G680">
        <v>721</v>
      </c>
      <c r="H680" t="s">
        <v>18</v>
      </c>
      <c r="I680" t="str">
        <f>VLOOKUP(shipments[[#This Row],[SPID]],CHOOSE({1,2},people[[#All],[SPID]],people[[#All],[Sales_person]]),2,0)</f>
        <v>Dennison Crosswaite</v>
      </c>
      <c r="J680">
        <f>YEAR(shipments[[#This Row],[Shipdate]])</f>
        <v>2024</v>
      </c>
      <c r="K680" s="22"/>
      <c r="L680" s="22">
        <f>VLOOKUP(shipments[[#This Row],[PID]],CHOOSE({1,2},products[PID],products[Cost_per_box]),2,0)</f>
        <v>10.51</v>
      </c>
      <c r="M680" s="22">
        <f>shipments[[#This Row],[Boxes]]*shipments[[#This Row],[cost_per_box]]</f>
        <v>7577.71</v>
      </c>
      <c r="N680" s="22">
        <f>shipments[[#This Row],[Amount]]-shipments[[#This Row],[total cost]]</f>
        <v>-368.71000000000004</v>
      </c>
    </row>
    <row r="681" spans="1:14" x14ac:dyDescent="0.35">
      <c r="A681" t="s">
        <v>716</v>
      </c>
      <c r="B681" t="s">
        <v>8040</v>
      </c>
      <c r="C681" t="s">
        <v>8023</v>
      </c>
      <c r="D681" t="s">
        <v>8034</v>
      </c>
      <c r="E681" s="1">
        <v>45271</v>
      </c>
      <c r="F681">
        <v>2679.75</v>
      </c>
      <c r="G681">
        <v>335</v>
      </c>
      <c r="H681" t="s">
        <v>7</v>
      </c>
      <c r="I681" t="str">
        <f>VLOOKUP(shipments[[#This Row],[SPID]],CHOOSE({1,2},people[[#All],[SPID]],people[[#All],[Sales_person]]),2,0)</f>
        <v>Dennison Crosswaite</v>
      </c>
      <c r="J681">
        <f>YEAR(shipments[[#This Row],[Shipdate]])</f>
        <v>2023</v>
      </c>
      <c r="K681" s="22"/>
      <c r="L681" s="22">
        <f>VLOOKUP(shipments[[#This Row],[PID]],CHOOSE({1,2},products[PID],products[Cost_per_box]),2,0)</f>
        <v>10.51</v>
      </c>
      <c r="M681" s="22">
        <f>shipments[[#This Row],[Boxes]]*shipments[[#This Row],[cost_per_box]]</f>
        <v>3520.85</v>
      </c>
      <c r="N681" s="22">
        <f>shipments[[#This Row],[Amount]]-shipments[[#This Row],[total cost]]</f>
        <v>-841.09999999999991</v>
      </c>
    </row>
    <row r="682" spans="1:14" x14ac:dyDescent="0.35">
      <c r="A682" t="s">
        <v>717</v>
      </c>
      <c r="B682" t="s">
        <v>8040</v>
      </c>
      <c r="C682" t="s">
        <v>8023</v>
      </c>
      <c r="D682" t="s">
        <v>8035</v>
      </c>
      <c r="E682" s="1">
        <v>45247</v>
      </c>
      <c r="F682">
        <v>8349.75</v>
      </c>
      <c r="G682">
        <v>1193</v>
      </c>
      <c r="H682" t="s">
        <v>7</v>
      </c>
      <c r="I682" t="str">
        <f>VLOOKUP(shipments[[#This Row],[SPID]],CHOOSE({1,2},people[[#All],[SPID]],people[[#All],[Sales_person]]),2,0)</f>
        <v>Dennison Crosswaite</v>
      </c>
      <c r="J682">
        <f>YEAR(shipments[[#This Row],[Shipdate]])</f>
        <v>2023</v>
      </c>
      <c r="K682" s="22"/>
      <c r="L682" s="22">
        <f>VLOOKUP(shipments[[#This Row],[PID]],CHOOSE({1,2},products[PID],products[Cost_per_box]),2,0)</f>
        <v>10.51</v>
      </c>
      <c r="M682" s="22">
        <f>shipments[[#This Row],[Boxes]]*shipments[[#This Row],[cost_per_box]]</f>
        <v>12538.43</v>
      </c>
      <c r="N682" s="22">
        <f>shipments[[#This Row],[Amount]]-shipments[[#This Row],[total cost]]</f>
        <v>-4188.68</v>
      </c>
    </row>
    <row r="683" spans="1:14" x14ac:dyDescent="0.35">
      <c r="A683" t="s">
        <v>718</v>
      </c>
      <c r="B683" t="s">
        <v>8040</v>
      </c>
      <c r="C683" t="s">
        <v>8024</v>
      </c>
      <c r="D683" t="s">
        <v>8033</v>
      </c>
      <c r="E683" s="1">
        <v>45419</v>
      </c>
      <c r="F683">
        <v>2922.75</v>
      </c>
      <c r="G683">
        <v>163</v>
      </c>
      <c r="H683" t="s">
        <v>7</v>
      </c>
      <c r="I683" t="str">
        <f>VLOOKUP(shipments[[#This Row],[SPID]],CHOOSE({1,2},people[[#All],[SPID]],people[[#All],[Sales_person]]),2,0)</f>
        <v>Dennison Crosswaite</v>
      </c>
      <c r="J683">
        <f>YEAR(shipments[[#This Row],[Shipdate]])</f>
        <v>2024</v>
      </c>
      <c r="K683" s="22"/>
      <c r="L683" s="22">
        <f>VLOOKUP(shipments[[#This Row],[PID]],CHOOSE({1,2},products[PID],products[Cost_per_box]),2,0)</f>
        <v>6.43</v>
      </c>
      <c r="M683" s="22">
        <f>shipments[[#This Row],[Boxes]]*shipments[[#This Row],[cost_per_box]]</f>
        <v>1048.0899999999999</v>
      </c>
      <c r="N683" s="22">
        <f>shipments[[#This Row],[Amount]]-shipments[[#This Row],[total cost]]</f>
        <v>1874.66</v>
      </c>
    </row>
    <row r="684" spans="1:14" x14ac:dyDescent="0.35">
      <c r="A684" t="s">
        <v>719</v>
      </c>
      <c r="B684" t="s">
        <v>8040</v>
      </c>
      <c r="C684" t="s">
        <v>8024</v>
      </c>
      <c r="D684" t="s">
        <v>8034</v>
      </c>
      <c r="E684" s="1">
        <v>45058</v>
      </c>
      <c r="F684">
        <v>4306.5</v>
      </c>
      <c r="G684">
        <v>240</v>
      </c>
      <c r="H684" t="s">
        <v>7</v>
      </c>
      <c r="I684" t="str">
        <f>VLOOKUP(shipments[[#This Row],[SPID]],CHOOSE({1,2},people[[#All],[SPID]],people[[#All],[Sales_person]]),2,0)</f>
        <v>Dennison Crosswaite</v>
      </c>
      <c r="J684">
        <f>YEAR(shipments[[#This Row],[Shipdate]])</f>
        <v>2023</v>
      </c>
      <c r="K684" s="22"/>
      <c r="L684" s="22">
        <f>VLOOKUP(shipments[[#This Row],[PID]],CHOOSE({1,2},products[PID],products[Cost_per_box]),2,0)</f>
        <v>6.43</v>
      </c>
      <c r="M684" s="22">
        <f>shipments[[#This Row],[Boxes]]*shipments[[#This Row],[cost_per_box]]</f>
        <v>1543.1999999999998</v>
      </c>
      <c r="N684" s="22">
        <f>shipments[[#This Row],[Amount]]-shipments[[#This Row],[total cost]]</f>
        <v>2763.3</v>
      </c>
    </row>
    <row r="685" spans="1:14" x14ac:dyDescent="0.35">
      <c r="A685" t="s">
        <v>720</v>
      </c>
      <c r="B685" t="s">
        <v>8040</v>
      </c>
      <c r="C685" t="s">
        <v>8024</v>
      </c>
      <c r="D685" t="s">
        <v>8034</v>
      </c>
      <c r="E685" s="1">
        <v>44964</v>
      </c>
      <c r="F685">
        <v>10194.75</v>
      </c>
      <c r="G685">
        <v>638</v>
      </c>
      <c r="H685" t="s">
        <v>7</v>
      </c>
      <c r="I685" t="str">
        <f>VLOOKUP(shipments[[#This Row],[SPID]],CHOOSE({1,2},people[[#All],[SPID]],people[[#All],[Sales_person]]),2,0)</f>
        <v>Dennison Crosswaite</v>
      </c>
      <c r="J685">
        <f>YEAR(shipments[[#This Row],[Shipdate]])</f>
        <v>2023</v>
      </c>
      <c r="K685" s="22"/>
      <c r="L685" s="22">
        <f>VLOOKUP(shipments[[#This Row],[PID]],CHOOSE({1,2},products[PID],products[Cost_per_box]),2,0)</f>
        <v>6.43</v>
      </c>
      <c r="M685" s="22">
        <f>shipments[[#This Row],[Boxes]]*shipments[[#This Row],[cost_per_box]]</f>
        <v>4102.34</v>
      </c>
      <c r="N685" s="22">
        <f>shipments[[#This Row],[Amount]]-shipments[[#This Row],[total cost]]</f>
        <v>6092.41</v>
      </c>
    </row>
    <row r="686" spans="1:14" x14ac:dyDescent="0.35">
      <c r="A686" t="s">
        <v>721</v>
      </c>
      <c r="B686" t="s">
        <v>8040</v>
      </c>
      <c r="C686" t="s">
        <v>8024</v>
      </c>
      <c r="D686" t="s">
        <v>8035</v>
      </c>
      <c r="E686" s="1">
        <v>45251</v>
      </c>
      <c r="F686">
        <v>6590.25</v>
      </c>
      <c r="G686">
        <v>440</v>
      </c>
      <c r="H686" t="s">
        <v>7</v>
      </c>
      <c r="I686" t="str">
        <f>VLOOKUP(shipments[[#This Row],[SPID]],CHOOSE({1,2},people[[#All],[SPID]],people[[#All],[Sales_person]]),2,0)</f>
        <v>Dennison Crosswaite</v>
      </c>
      <c r="J686">
        <f>YEAR(shipments[[#This Row],[Shipdate]])</f>
        <v>2023</v>
      </c>
      <c r="K686" s="22"/>
      <c r="L686" s="22">
        <f>VLOOKUP(shipments[[#This Row],[PID]],CHOOSE({1,2},products[PID],products[Cost_per_box]),2,0)</f>
        <v>6.43</v>
      </c>
      <c r="M686" s="22">
        <f>shipments[[#This Row],[Boxes]]*shipments[[#This Row],[cost_per_box]]</f>
        <v>2829.2</v>
      </c>
      <c r="N686" s="22">
        <f>shipments[[#This Row],[Amount]]-shipments[[#This Row],[total cost]]</f>
        <v>3761.05</v>
      </c>
    </row>
    <row r="687" spans="1:14" x14ac:dyDescent="0.35">
      <c r="A687" t="s">
        <v>722</v>
      </c>
      <c r="B687" t="s">
        <v>8040</v>
      </c>
      <c r="C687" t="s">
        <v>8024</v>
      </c>
      <c r="D687" t="s">
        <v>8036</v>
      </c>
      <c r="E687" s="1">
        <v>45244</v>
      </c>
      <c r="F687">
        <v>4185</v>
      </c>
      <c r="G687">
        <v>233</v>
      </c>
      <c r="H687" t="s">
        <v>7</v>
      </c>
      <c r="I687" t="str">
        <f>VLOOKUP(shipments[[#This Row],[SPID]],CHOOSE({1,2},people[[#All],[SPID]],people[[#All],[Sales_person]]),2,0)</f>
        <v>Dennison Crosswaite</v>
      </c>
      <c r="J687">
        <f>YEAR(shipments[[#This Row],[Shipdate]])</f>
        <v>2023</v>
      </c>
      <c r="K687" s="22"/>
      <c r="L687" s="22">
        <f>VLOOKUP(shipments[[#This Row],[PID]],CHOOSE({1,2},products[PID],products[Cost_per_box]),2,0)</f>
        <v>6.43</v>
      </c>
      <c r="M687" s="22">
        <f>shipments[[#This Row],[Boxes]]*shipments[[#This Row],[cost_per_box]]</f>
        <v>1498.1899999999998</v>
      </c>
      <c r="N687" s="22">
        <f>shipments[[#This Row],[Amount]]-shipments[[#This Row],[total cost]]</f>
        <v>2686.8100000000004</v>
      </c>
    </row>
    <row r="688" spans="1:14" x14ac:dyDescent="0.35">
      <c r="A688" t="s">
        <v>723</v>
      </c>
      <c r="B688" t="s">
        <v>8040</v>
      </c>
      <c r="C688" t="s">
        <v>8025</v>
      </c>
      <c r="D688" t="s">
        <v>8034</v>
      </c>
      <c r="E688" s="1">
        <v>45175</v>
      </c>
      <c r="F688">
        <v>666</v>
      </c>
      <c r="G688">
        <v>32</v>
      </c>
      <c r="H688" t="s">
        <v>7</v>
      </c>
      <c r="I688" t="str">
        <f>VLOOKUP(shipments[[#This Row],[SPID]],CHOOSE({1,2},people[[#All],[SPID]],people[[#All],[Sales_person]]),2,0)</f>
        <v>Dennison Crosswaite</v>
      </c>
      <c r="J688">
        <f>YEAR(shipments[[#This Row],[Shipdate]])</f>
        <v>2023</v>
      </c>
      <c r="K688" s="22"/>
      <c r="L688" s="22">
        <f>VLOOKUP(shipments[[#This Row],[PID]],CHOOSE({1,2},products[PID],products[Cost_per_box]),2,0)</f>
        <v>12.41</v>
      </c>
      <c r="M688" s="22">
        <f>shipments[[#This Row],[Boxes]]*shipments[[#This Row],[cost_per_box]]</f>
        <v>397.12</v>
      </c>
      <c r="N688" s="22">
        <f>shipments[[#This Row],[Amount]]-shipments[[#This Row],[total cost]]</f>
        <v>268.88</v>
      </c>
    </row>
    <row r="689" spans="1:14" x14ac:dyDescent="0.35">
      <c r="A689" t="s">
        <v>724</v>
      </c>
      <c r="B689" t="s">
        <v>8040</v>
      </c>
      <c r="C689" t="s">
        <v>8026</v>
      </c>
      <c r="D689" t="s">
        <v>8035</v>
      </c>
      <c r="E689" s="1">
        <v>45460</v>
      </c>
      <c r="F689">
        <v>4637.25</v>
      </c>
      <c r="G689">
        <v>290</v>
      </c>
      <c r="H689" t="s">
        <v>7</v>
      </c>
      <c r="I689" t="str">
        <f>VLOOKUP(shipments[[#This Row],[SPID]],CHOOSE({1,2},people[[#All],[SPID]],people[[#All],[Sales_person]]),2,0)</f>
        <v>Dennison Crosswaite</v>
      </c>
      <c r="J689">
        <f>YEAR(shipments[[#This Row],[Shipdate]])</f>
        <v>2024</v>
      </c>
      <c r="K689" s="22"/>
      <c r="L689" s="22">
        <f>VLOOKUP(shipments[[#This Row],[PID]],CHOOSE({1,2},products[PID],products[Cost_per_box]),2,0)</f>
        <v>9.57</v>
      </c>
      <c r="M689" s="22">
        <f>shipments[[#This Row],[Boxes]]*shipments[[#This Row],[cost_per_box]]</f>
        <v>2775.3</v>
      </c>
      <c r="N689" s="22">
        <f>shipments[[#This Row],[Amount]]-shipments[[#This Row],[total cost]]</f>
        <v>1861.9499999999998</v>
      </c>
    </row>
    <row r="690" spans="1:14" x14ac:dyDescent="0.35">
      <c r="A690" t="s">
        <v>725</v>
      </c>
      <c r="B690" t="s">
        <v>8040</v>
      </c>
      <c r="C690" t="s">
        <v>8026</v>
      </c>
      <c r="D690" t="s">
        <v>8036</v>
      </c>
      <c r="E690" s="1">
        <v>45159</v>
      </c>
      <c r="F690">
        <v>10192.5</v>
      </c>
      <c r="G690">
        <v>638</v>
      </c>
      <c r="H690" t="s">
        <v>7</v>
      </c>
      <c r="I690" t="str">
        <f>VLOOKUP(shipments[[#This Row],[SPID]],CHOOSE({1,2},people[[#All],[SPID]],people[[#All],[Sales_person]]),2,0)</f>
        <v>Dennison Crosswaite</v>
      </c>
      <c r="J690">
        <f>YEAR(shipments[[#This Row],[Shipdate]])</f>
        <v>2023</v>
      </c>
      <c r="K690" s="22"/>
      <c r="L690" s="22">
        <f>VLOOKUP(shipments[[#This Row],[PID]],CHOOSE({1,2},products[PID],products[Cost_per_box]),2,0)</f>
        <v>9.57</v>
      </c>
      <c r="M690" s="22">
        <f>shipments[[#This Row],[Boxes]]*shipments[[#This Row],[cost_per_box]]</f>
        <v>6105.66</v>
      </c>
      <c r="N690" s="22">
        <f>shipments[[#This Row],[Amount]]-shipments[[#This Row],[total cost]]</f>
        <v>4086.84</v>
      </c>
    </row>
    <row r="691" spans="1:14" x14ac:dyDescent="0.35">
      <c r="A691" t="s">
        <v>726</v>
      </c>
      <c r="B691" t="s">
        <v>8040</v>
      </c>
      <c r="C691" t="s">
        <v>8027</v>
      </c>
      <c r="D691" t="s">
        <v>8037</v>
      </c>
      <c r="E691" s="1">
        <v>45259</v>
      </c>
      <c r="F691">
        <v>2859.75</v>
      </c>
      <c r="G691">
        <v>358</v>
      </c>
      <c r="H691" t="s">
        <v>7</v>
      </c>
      <c r="I691" t="str">
        <f>VLOOKUP(shipments[[#This Row],[SPID]],CHOOSE({1,2},people[[#All],[SPID]],people[[#All],[Sales_person]]),2,0)</f>
        <v>Dennison Crosswaite</v>
      </c>
      <c r="J691">
        <f>YEAR(shipments[[#This Row],[Shipdate]])</f>
        <v>2023</v>
      </c>
      <c r="K691" s="22"/>
      <c r="L691" s="22">
        <f>VLOOKUP(shipments[[#This Row],[PID]],CHOOSE({1,2},products[PID],products[Cost_per_box]),2,0)</f>
        <v>8.43</v>
      </c>
      <c r="M691" s="22">
        <f>shipments[[#This Row],[Boxes]]*shipments[[#This Row],[cost_per_box]]</f>
        <v>3017.94</v>
      </c>
      <c r="N691" s="22">
        <f>shipments[[#This Row],[Amount]]-shipments[[#This Row],[total cost]]</f>
        <v>-158.19000000000005</v>
      </c>
    </row>
    <row r="692" spans="1:14" x14ac:dyDescent="0.35">
      <c r="A692" t="s">
        <v>727</v>
      </c>
      <c r="B692" t="s">
        <v>8040</v>
      </c>
      <c r="C692" t="s">
        <v>8027</v>
      </c>
      <c r="D692" t="s">
        <v>8033</v>
      </c>
      <c r="E692" s="1">
        <v>45285</v>
      </c>
      <c r="F692">
        <v>9398.25</v>
      </c>
      <c r="G692">
        <v>1343</v>
      </c>
      <c r="H692" t="s">
        <v>7</v>
      </c>
      <c r="I692" t="str">
        <f>VLOOKUP(shipments[[#This Row],[SPID]],CHOOSE({1,2},people[[#All],[SPID]],people[[#All],[Sales_person]]),2,0)</f>
        <v>Dennison Crosswaite</v>
      </c>
      <c r="J692">
        <f>YEAR(shipments[[#This Row],[Shipdate]])</f>
        <v>2023</v>
      </c>
      <c r="K692" s="22"/>
      <c r="L692" s="22">
        <f>VLOOKUP(shipments[[#This Row],[PID]],CHOOSE({1,2},products[PID],products[Cost_per_box]),2,0)</f>
        <v>8.43</v>
      </c>
      <c r="M692" s="22">
        <f>shipments[[#This Row],[Boxes]]*shipments[[#This Row],[cost_per_box]]</f>
        <v>11321.49</v>
      </c>
      <c r="N692" s="22">
        <f>shipments[[#This Row],[Amount]]-shipments[[#This Row],[total cost]]</f>
        <v>-1923.2399999999998</v>
      </c>
    </row>
    <row r="693" spans="1:14" x14ac:dyDescent="0.35">
      <c r="A693" t="s">
        <v>728</v>
      </c>
      <c r="B693" t="s">
        <v>8040</v>
      </c>
      <c r="C693" t="s">
        <v>8027</v>
      </c>
      <c r="D693" t="s">
        <v>8034</v>
      </c>
      <c r="E693" s="1">
        <v>45190</v>
      </c>
      <c r="F693">
        <v>3879</v>
      </c>
      <c r="G693">
        <v>431</v>
      </c>
      <c r="H693" t="s">
        <v>7</v>
      </c>
      <c r="I693" t="str">
        <f>VLOOKUP(shipments[[#This Row],[SPID]],CHOOSE({1,2},people[[#All],[SPID]],people[[#All],[Sales_person]]),2,0)</f>
        <v>Dennison Crosswaite</v>
      </c>
      <c r="J693">
        <f>YEAR(shipments[[#This Row],[Shipdate]])</f>
        <v>2023</v>
      </c>
      <c r="K693" s="22"/>
      <c r="L693" s="22">
        <f>VLOOKUP(shipments[[#This Row],[PID]],CHOOSE({1,2},products[PID],products[Cost_per_box]),2,0)</f>
        <v>8.43</v>
      </c>
      <c r="M693" s="22">
        <f>shipments[[#This Row],[Boxes]]*shipments[[#This Row],[cost_per_box]]</f>
        <v>3633.33</v>
      </c>
      <c r="N693" s="22">
        <f>shipments[[#This Row],[Amount]]-shipments[[#This Row],[total cost]]</f>
        <v>245.67000000000007</v>
      </c>
    </row>
    <row r="694" spans="1:14" x14ac:dyDescent="0.35">
      <c r="A694" t="s">
        <v>729</v>
      </c>
      <c r="B694" t="s">
        <v>8040</v>
      </c>
      <c r="C694" t="s">
        <v>8027</v>
      </c>
      <c r="D694" t="s">
        <v>8034</v>
      </c>
      <c r="E694" s="1">
        <v>45345</v>
      </c>
      <c r="F694">
        <v>5206.5</v>
      </c>
      <c r="G694">
        <v>521</v>
      </c>
      <c r="H694" t="s">
        <v>7</v>
      </c>
      <c r="I694" t="str">
        <f>VLOOKUP(shipments[[#This Row],[SPID]],CHOOSE({1,2},people[[#All],[SPID]],people[[#All],[Sales_person]]),2,0)</f>
        <v>Dennison Crosswaite</v>
      </c>
      <c r="J694">
        <f>YEAR(shipments[[#This Row],[Shipdate]])</f>
        <v>2024</v>
      </c>
      <c r="K694" s="22"/>
      <c r="L694" s="22">
        <f>VLOOKUP(shipments[[#This Row],[PID]],CHOOSE({1,2},products[PID],products[Cost_per_box]),2,0)</f>
        <v>8.43</v>
      </c>
      <c r="M694" s="22">
        <f>shipments[[#This Row],[Boxes]]*shipments[[#This Row],[cost_per_box]]</f>
        <v>4392.03</v>
      </c>
      <c r="N694" s="22">
        <f>shipments[[#This Row],[Amount]]-shipments[[#This Row],[total cost]]</f>
        <v>814.47000000000025</v>
      </c>
    </row>
    <row r="695" spans="1:14" x14ac:dyDescent="0.35">
      <c r="A695" t="s">
        <v>730</v>
      </c>
      <c r="B695" t="s">
        <v>8040</v>
      </c>
      <c r="C695" t="s">
        <v>8028</v>
      </c>
      <c r="D695" t="s">
        <v>8033</v>
      </c>
      <c r="E695" s="1">
        <v>45077</v>
      </c>
      <c r="F695">
        <v>7011</v>
      </c>
      <c r="G695">
        <v>1002</v>
      </c>
      <c r="H695" t="s">
        <v>7</v>
      </c>
      <c r="I695" t="str">
        <f>VLOOKUP(shipments[[#This Row],[SPID]],CHOOSE({1,2},people[[#All],[SPID]],people[[#All],[Sales_person]]),2,0)</f>
        <v>Dennison Crosswaite</v>
      </c>
      <c r="J695">
        <f>YEAR(shipments[[#This Row],[Shipdate]])</f>
        <v>2023</v>
      </c>
      <c r="K695" s="22"/>
      <c r="L695" s="22">
        <f>VLOOKUP(shipments[[#This Row],[PID]],CHOOSE({1,2},products[PID],products[Cost_per_box]),2,0)</f>
        <v>6.8</v>
      </c>
      <c r="M695" s="22">
        <f>shipments[[#This Row],[Boxes]]*shipments[[#This Row],[cost_per_box]]</f>
        <v>6813.5999999999995</v>
      </c>
      <c r="N695" s="22">
        <f>shipments[[#This Row],[Amount]]-shipments[[#This Row],[total cost]]</f>
        <v>197.40000000000055</v>
      </c>
    </row>
    <row r="696" spans="1:14" x14ac:dyDescent="0.35">
      <c r="A696" t="s">
        <v>731</v>
      </c>
      <c r="B696" t="s">
        <v>8040</v>
      </c>
      <c r="C696" t="s">
        <v>8028</v>
      </c>
      <c r="D696" t="s">
        <v>8035</v>
      </c>
      <c r="E696" s="1">
        <v>45009</v>
      </c>
      <c r="F696">
        <v>8689.5</v>
      </c>
      <c r="G696">
        <v>966</v>
      </c>
      <c r="H696" t="s">
        <v>7</v>
      </c>
      <c r="I696" t="str">
        <f>VLOOKUP(shipments[[#This Row],[SPID]],CHOOSE({1,2},people[[#All],[SPID]],people[[#All],[Sales_person]]),2,0)</f>
        <v>Dennison Crosswaite</v>
      </c>
      <c r="J696">
        <f>YEAR(shipments[[#This Row],[Shipdate]])</f>
        <v>2023</v>
      </c>
      <c r="K696" s="22"/>
      <c r="L696" s="22">
        <f>VLOOKUP(shipments[[#This Row],[PID]],CHOOSE({1,2},products[PID],products[Cost_per_box]),2,0)</f>
        <v>6.8</v>
      </c>
      <c r="M696" s="22">
        <f>shipments[[#This Row],[Boxes]]*shipments[[#This Row],[cost_per_box]]</f>
        <v>6568.8</v>
      </c>
      <c r="N696" s="22">
        <f>shipments[[#This Row],[Amount]]-shipments[[#This Row],[total cost]]</f>
        <v>2120.6999999999998</v>
      </c>
    </row>
    <row r="697" spans="1:14" x14ac:dyDescent="0.35">
      <c r="A697" t="s">
        <v>732</v>
      </c>
      <c r="B697" t="s">
        <v>8040</v>
      </c>
      <c r="C697" t="s">
        <v>8028</v>
      </c>
      <c r="D697" t="s">
        <v>8036</v>
      </c>
      <c r="E697" s="1">
        <v>45222</v>
      </c>
      <c r="F697">
        <v>605.25</v>
      </c>
      <c r="G697">
        <v>87</v>
      </c>
      <c r="H697" t="s">
        <v>7</v>
      </c>
      <c r="I697" t="str">
        <f>VLOOKUP(shipments[[#This Row],[SPID]],CHOOSE({1,2},people[[#All],[SPID]],people[[#All],[Sales_person]]),2,0)</f>
        <v>Dennison Crosswaite</v>
      </c>
      <c r="J697">
        <f>YEAR(shipments[[#This Row],[Shipdate]])</f>
        <v>2023</v>
      </c>
      <c r="K697" s="22"/>
      <c r="L697" s="22">
        <f>VLOOKUP(shipments[[#This Row],[PID]],CHOOSE({1,2},products[PID],products[Cost_per_box]),2,0)</f>
        <v>6.8</v>
      </c>
      <c r="M697" s="22">
        <f>shipments[[#This Row],[Boxes]]*shipments[[#This Row],[cost_per_box]]</f>
        <v>591.6</v>
      </c>
      <c r="N697" s="22">
        <f>shipments[[#This Row],[Amount]]-shipments[[#This Row],[total cost]]</f>
        <v>13.649999999999977</v>
      </c>
    </row>
    <row r="698" spans="1:14" x14ac:dyDescent="0.35">
      <c r="A698" t="s">
        <v>733</v>
      </c>
      <c r="B698" t="s">
        <v>8040</v>
      </c>
      <c r="C698" t="s">
        <v>8028</v>
      </c>
      <c r="D698" t="s">
        <v>8033</v>
      </c>
      <c r="E698" s="1">
        <v>45195</v>
      </c>
      <c r="F698">
        <v>3408.75</v>
      </c>
      <c r="G698">
        <v>379</v>
      </c>
      <c r="H698" t="s">
        <v>40</v>
      </c>
      <c r="I698" t="str">
        <f>VLOOKUP(shipments[[#This Row],[SPID]],CHOOSE({1,2},people[[#All],[SPID]],people[[#All],[Sales_person]]),2,0)</f>
        <v>Dennison Crosswaite</v>
      </c>
      <c r="J698">
        <f>YEAR(shipments[[#This Row],[Shipdate]])</f>
        <v>2023</v>
      </c>
      <c r="K698" s="22"/>
      <c r="L698" s="22">
        <f>VLOOKUP(shipments[[#This Row],[PID]],CHOOSE({1,2},products[PID],products[Cost_per_box]),2,0)</f>
        <v>6.8</v>
      </c>
      <c r="M698" s="22">
        <f>shipments[[#This Row],[Boxes]]*shipments[[#This Row],[cost_per_box]]</f>
        <v>2577.1999999999998</v>
      </c>
      <c r="N698" s="22">
        <f>shipments[[#This Row],[Amount]]-shipments[[#This Row],[total cost]]</f>
        <v>831.55000000000018</v>
      </c>
    </row>
    <row r="699" spans="1:14" x14ac:dyDescent="0.35">
      <c r="A699" t="s">
        <v>734</v>
      </c>
      <c r="B699" t="s">
        <v>8040</v>
      </c>
      <c r="C699" t="s">
        <v>8028</v>
      </c>
      <c r="D699" t="s">
        <v>8033</v>
      </c>
      <c r="E699" s="1">
        <v>45251</v>
      </c>
      <c r="F699">
        <v>18643.5</v>
      </c>
      <c r="G699">
        <v>1695</v>
      </c>
      <c r="H699" t="s">
        <v>7</v>
      </c>
      <c r="I699" t="str">
        <f>VLOOKUP(shipments[[#This Row],[SPID]],CHOOSE({1,2},people[[#All],[SPID]],people[[#All],[Sales_person]]),2,0)</f>
        <v>Dennison Crosswaite</v>
      </c>
      <c r="J699">
        <f>YEAR(shipments[[#This Row],[Shipdate]])</f>
        <v>2023</v>
      </c>
      <c r="K699" s="22"/>
      <c r="L699" s="22">
        <f>VLOOKUP(shipments[[#This Row],[PID]],CHOOSE({1,2},products[PID],products[Cost_per_box]),2,0)</f>
        <v>6.8</v>
      </c>
      <c r="M699" s="22">
        <f>shipments[[#This Row],[Boxes]]*shipments[[#This Row],[cost_per_box]]</f>
        <v>11526</v>
      </c>
      <c r="N699" s="22">
        <f>shipments[[#This Row],[Amount]]-shipments[[#This Row],[total cost]]</f>
        <v>7117.5</v>
      </c>
    </row>
    <row r="700" spans="1:14" x14ac:dyDescent="0.35">
      <c r="A700" t="s">
        <v>735</v>
      </c>
      <c r="B700" t="s">
        <v>8040</v>
      </c>
      <c r="C700" t="s">
        <v>8028</v>
      </c>
      <c r="D700" t="s">
        <v>8037</v>
      </c>
      <c r="E700" s="1">
        <v>45439</v>
      </c>
      <c r="F700">
        <v>9504</v>
      </c>
      <c r="G700">
        <v>951</v>
      </c>
      <c r="H700" t="s">
        <v>7</v>
      </c>
      <c r="I700" t="str">
        <f>VLOOKUP(shipments[[#This Row],[SPID]],CHOOSE({1,2},people[[#All],[SPID]],people[[#All],[Sales_person]]),2,0)</f>
        <v>Dennison Crosswaite</v>
      </c>
      <c r="J700">
        <f>YEAR(shipments[[#This Row],[Shipdate]])</f>
        <v>2024</v>
      </c>
      <c r="K700" s="22"/>
      <c r="L700" s="22">
        <f>VLOOKUP(shipments[[#This Row],[PID]],CHOOSE({1,2},products[PID],products[Cost_per_box]),2,0)</f>
        <v>6.8</v>
      </c>
      <c r="M700" s="22">
        <f>shipments[[#This Row],[Boxes]]*shipments[[#This Row],[cost_per_box]]</f>
        <v>6466.8</v>
      </c>
      <c r="N700" s="22">
        <f>shipments[[#This Row],[Amount]]-shipments[[#This Row],[total cost]]</f>
        <v>3037.2</v>
      </c>
    </row>
    <row r="701" spans="1:14" x14ac:dyDescent="0.35">
      <c r="A701" t="s">
        <v>736</v>
      </c>
      <c r="B701" t="s">
        <v>8040</v>
      </c>
      <c r="C701" t="s">
        <v>8029</v>
      </c>
      <c r="D701" t="s">
        <v>8036</v>
      </c>
      <c r="E701" s="1">
        <v>45009</v>
      </c>
      <c r="F701">
        <v>4529.25</v>
      </c>
      <c r="G701">
        <v>157</v>
      </c>
      <c r="H701" t="s">
        <v>7</v>
      </c>
      <c r="I701" t="str">
        <f>VLOOKUP(shipments[[#This Row],[SPID]],CHOOSE({1,2},people[[#All],[SPID]],people[[#All],[Sales_person]]),2,0)</f>
        <v>Dennison Crosswaite</v>
      </c>
      <c r="J701">
        <f>YEAR(shipments[[#This Row],[Shipdate]])</f>
        <v>2023</v>
      </c>
      <c r="K701" s="22"/>
      <c r="L701" s="22">
        <f>VLOOKUP(shipments[[#This Row],[PID]],CHOOSE({1,2},products[PID],products[Cost_per_box]),2,0)</f>
        <v>5.04</v>
      </c>
      <c r="M701" s="22">
        <f>shipments[[#This Row],[Boxes]]*shipments[[#This Row],[cost_per_box]]</f>
        <v>791.28</v>
      </c>
      <c r="N701" s="22">
        <f>shipments[[#This Row],[Amount]]-shipments[[#This Row],[total cost]]</f>
        <v>3737.9700000000003</v>
      </c>
    </row>
    <row r="702" spans="1:14" x14ac:dyDescent="0.35">
      <c r="A702" t="s">
        <v>737</v>
      </c>
      <c r="B702" t="s">
        <v>8040</v>
      </c>
      <c r="C702" t="s">
        <v>8029</v>
      </c>
      <c r="D702" t="s">
        <v>8036</v>
      </c>
      <c r="E702" s="1">
        <v>45113</v>
      </c>
      <c r="F702">
        <v>9837</v>
      </c>
      <c r="G702">
        <v>394</v>
      </c>
      <c r="H702" t="s">
        <v>7</v>
      </c>
      <c r="I702" t="str">
        <f>VLOOKUP(shipments[[#This Row],[SPID]],CHOOSE({1,2},people[[#All],[SPID]],people[[#All],[Sales_person]]),2,0)</f>
        <v>Dennison Crosswaite</v>
      </c>
      <c r="J702">
        <f>YEAR(shipments[[#This Row],[Shipdate]])</f>
        <v>2023</v>
      </c>
      <c r="K702" s="22"/>
      <c r="L702" s="22">
        <f>VLOOKUP(shipments[[#This Row],[PID]],CHOOSE({1,2},products[PID],products[Cost_per_box]),2,0)</f>
        <v>5.04</v>
      </c>
      <c r="M702" s="22">
        <f>shipments[[#This Row],[Boxes]]*shipments[[#This Row],[cost_per_box]]</f>
        <v>1985.76</v>
      </c>
      <c r="N702" s="22">
        <f>shipments[[#This Row],[Amount]]-shipments[[#This Row],[total cost]]</f>
        <v>7851.24</v>
      </c>
    </row>
    <row r="703" spans="1:14" x14ac:dyDescent="0.35">
      <c r="A703" t="s">
        <v>738</v>
      </c>
      <c r="B703" t="s">
        <v>8040</v>
      </c>
      <c r="C703" t="s">
        <v>8029</v>
      </c>
      <c r="D703" t="s">
        <v>8037</v>
      </c>
      <c r="E703" s="1">
        <v>45040</v>
      </c>
      <c r="F703">
        <v>5593.5</v>
      </c>
      <c r="G703">
        <v>193</v>
      </c>
      <c r="H703" t="s">
        <v>7</v>
      </c>
      <c r="I703" t="str">
        <f>VLOOKUP(shipments[[#This Row],[SPID]],CHOOSE({1,2},people[[#All],[SPID]],people[[#All],[Sales_person]]),2,0)</f>
        <v>Dennison Crosswaite</v>
      </c>
      <c r="J703">
        <f>YEAR(shipments[[#This Row],[Shipdate]])</f>
        <v>2023</v>
      </c>
      <c r="K703" s="22"/>
      <c r="L703" s="22">
        <f>VLOOKUP(shipments[[#This Row],[PID]],CHOOSE({1,2},products[PID],products[Cost_per_box]),2,0)</f>
        <v>5.04</v>
      </c>
      <c r="M703" s="22">
        <f>shipments[[#This Row],[Boxes]]*shipments[[#This Row],[cost_per_box]]</f>
        <v>972.72</v>
      </c>
      <c r="N703" s="22">
        <f>shipments[[#This Row],[Amount]]-shipments[[#This Row],[total cost]]</f>
        <v>4620.78</v>
      </c>
    </row>
    <row r="704" spans="1:14" x14ac:dyDescent="0.35">
      <c r="A704" t="s">
        <v>739</v>
      </c>
      <c r="B704" t="s">
        <v>8040</v>
      </c>
      <c r="C704" t="s">
        <v>8030</v>
      </c>
      <c r="D704" t="s">
        <v>8033</v>
      </c>
      <c r="E704" s="1">
        <v>45127</v>
      </c>
      <c r="F704">
        <v>8280</v>
      </c>
      <c r="G704">
        <v>1035</v>
      </c>
      <c r="H704" t="s">
        <v>7</v>
      </c>
      <c r="I704" t="str">
        <f>VLOOKUP(shipments[[#This Row],[SPID]],CHOOSE({1,2},people[[#All],[SPID]],people[[#All],[Sales_person]]),2,0)</f>
        <v>Dennison Crosswaite</v>
      </c>
      <c r="J704">
        <f>YEAR(shipments[[#This Row],[Shipdate]])</f>
        <v>2023</v>
      </c>
      <c r="K704" s="22"/>
      <c r="L704" s="22">
        <f>VLOOKUP(shipments[[#This Row],[PID]],CHOOSE({1,2},products[PID],products[Cost_per_box]),2,0)</f>
        <v>2.76</v>
      </c>
      <c r="M704" s="22">
        <f>shipments[[#This Row],[Boxes]]*shipments[[#This Row],[cost_per_box]]</f>
        <v>2856.6</v>
      </c>
      <c r="N704" s="22">
        <f>shipments[[#This Row],[Amount]]-shipments[[#This Row],[total cost]]</f>
        <v>5423.4</v>
      </c>
    </row>
    <row r="705" spans="1:14" x14ac:dyDescent="0.35">
      <c r="A705" t="s">
        <v>740</v>
      </c>
      <c r="B705" t="s">
        <v>8040</v>
      </c>
      <c r="C705" t="s">
        <v>8030</v>
      </c>
      <c r="D705" t="s">
        <v>8034</v>
      </c>
      <c r="E705" s="1">
        <v>45492</v>
      </c>
      <c r="F705">
        <v>6306.75</v>
      </c>
      <c r="G705">
        <v>631</v>
      </c>
      <c r="H705" t="s">
        <v>40</v>
      </c>
      <c r="I705" t="str">
        <f>VLOOKUP(shipments[[#This Row],[SPID]],CHOOSE({1,2},people[[#All],[SPID]],people[[#All],[Sales_person]]),2,0)</f>
        <v>Dennison Crosswaite</v>
      </c>
      <c r="J705">
        <f>YEAR(shipments[[#This Row],[Shipdate]])</f>
        <v>2024</v>
      </c>
      <c r="K705" s="22"/>
      <c r="L705" s="22">
        <f>VLOOKUP(shipments[[#This Row],[PID]],CHOOSE({1,2},products[PID],products[Cost_per_box]),2,0)</f>
        <v>2.76</v>
      </c>
      <c r="M705" s="22">
        <f>shipments[[#This Row],[Boxes]]*shipments[[#This Row],[cost_per_box]]</f>
        <v>1741.56</v>
      </c>
      <c r="N705" s="22">
        <f>shipments[[#This Row],[Amount]]-shipments[[#This Row],[total cost]]</f>
        <v>4565.1900000000005</v>
      </c>
    </row>
    <row r="706" spans="1:14" x14ac:dyDescent="0.35">
      <c r="A706" t="s">
        <v>741</v>
      </c>
      <c r="B706" t="s">
        <v>8040</v>
      </c>
      <c r="C706" t="s">
        <v>8030</v>
      </c>
      <c r="D706" t="s">
        <v>8035</v>
      </c>
      <c r="E706" s="1">
        <v>44977</v>
      </c>
      <c r="F706">
        <v>15099.75</v>
      </c>
      <c r="G706">
        <v>1888</v>
      </c>
      <c r="H706" t="s">
        <v>7</v>
      </c>
      <c r="I706" t="str">
        <f>VLOOKUP(shipments[[#This Row],[SPID]],CHOOSE({1,2},people[[#All],[SPID]],people[[#All],[Sales_person]]),2,0)</f>
        <v>Dennison Crosswaite</v>
      </c>
      <c r="J706">
        <f>YEAR(shipments[[#This Row],[Shipdate]])</f>
        <v>2023</v>
      </c>
      <c r="K706" s="22"/>
      <c r="L706" s="22">
        <f>VLOOKUP(shipments[[#This Row],[PID]],CHOOSE({1,2},products[PID],products[Cost_per_box]),2,0)</f>
        <v>2.76</v>
      </c>
      <c r="M706" s="22">
        <f>shipments[[#This Row],[Boxes]]*shipments[[#This Row],[cost_per_box]]</f>
        <v>5210.8799999999992</v>
      </c>
      <c r="N706" s="22">
        <f>shipments[[#This Row],[Amount]]-shipments[[#This Row],[total cost]]</f>
        <v>9888.8700000000008</v>
      </c>
    </row>
    <row r="707" spans="1:14" x14ac:dyDescent="0.35">
      <c r="A707" t="s">
        <v>742</v>
      </c>
      <c r="B707" t="s">
        <v>8040</v>
      </c>
      <c r="C707" t="s">
        <v>8031</v>
      </c>
      <c r="D707" t="s">
        <v>8037</v>
      </c>
      <c r="E707" s="1">
        <v>44928</v>
      </c>
      <c r="F707">
        <v>4540.5</v>
      </c>
      <c r="G707">
        <v>505</v>
      </c>
      <c r="H707" t="s">
        <v>7</v>
      </c>
      <c r="I707" t="str">
        <f>VLOOKUP(shipments[[#This Row],[SPID]],CHOOSE({1,2},people[[#All],[SPID]],people[[#All],[Sales_person]]),2,0)</f>
        <v>Dennison Crosswaite</v>
      </c>
      <c r="J707">
        <f>YEAR(shipments[[#This Row],[Shipdate]])</f>
        <v>2023</v>
      </c>
      <c r="K707" s="22"/>
      <c r="L707" s="22">
        <f>VLOOKUP(shipments[[#This Row],[PID]],CHOOSE({1,2},products[PID],products[Cost_per_box]),2,0)</f>
        <v>3.32</v>
      </c>
      <c r="M707" s="22">
        <f>shipments[[#This Row],[Boxes]]*shipments[[#This Row],[cost_per_box]]</f>
        <v>1676.6</v>
      </c>
      <c r="N707" s="22">
        <f>shipments[[#This Row],[Amount]]-shipments[[#This Row],[total cost]]</f>
        <v>2863.9</v>
      </c>
    </row>
    <row r="708" spans="1:14" x14ac:dyDescent="0.35">
      <c r="A708" t="s">
        <v>743</v>
      </c>
      <c r="B708" t="s">
        <v>8040</v>
      </c>
      <c r="C708" t="s">
        <v>8031</v>
      </c>
      <c r="D708" t="s">
        <v>8037</v>
      </c>
      <c r="E708" s="1">
        <v>45233</v>
      </c>
      <c r="F708">
        <v>393.75</v>
      </c>
      <c r="G708">
        <v>40</v>
      </c>
      <c r="H708" t="s">
        <v>7</v>
      </c>
      <c r="I708" t="str">
        <f>VLOOKUP(shipments[[#This Row],[SPID]],CHOOSE({1,2},people[[#All],[SPID]],people[[#All],[Sales_person]]),2,0)</f>
        <v>Dennison Crosswaite</v>
      </c>
      <c r="J708">
        <f>YEAR(shipments[[#This Row],[Shipdate]])</f>
        <v>2023</v>
      </c>
      <c r="K708" s="22"/>
      <c r="L708" s="22">
        <f>VLOOKUP(shipments[[#This Row],[PID]],CHOOSE({1,2},products[PID],products[Cost_per_box]),2,0)</f>
        <v>3.32</v>
      </c>
      <c r="M708" s="22">
        <f>shipments[[#This Row],[Boxes]]*shipments[[#This Row],[cost_per_box]]</f>
        <v>132.79999999999998</v>
      </c>
      <c r="N708" s="22">
        <f>shipments[[#This Row],[Amount]]-shipments[[#This Row],[total cost]]</f>
        <v>260.95000000000005</v>
      </c>
    </row>
    <row r="709" spans="1:14" x14ac:dyDescent="0.35">
      <c r="A709" t="s">
        <v>744</v>
      </c>
      <c r="B709" t="s">
        <v>8040</v>
      </c>
      <c r="C709" t="s">
        <v>8031</v>
      </c>
      <c r="D709" t="s">
        <v>8038</v>
      </c>
      <c r="E709" s="1">
        <v>45329</v>
      </c>
      <c r="F709">
        <v>8203.5</v>
      </c>
      <c r="G709">
        <v>746</v>
      </c>
      <c r="H709" t="s">
        <v>7</v>
      </c>
      <c r="I709" t="str">
        <f>VLOOKUP(shipments[[#This Row],[SPID]],CHOOSE({1,2},people[[#All],[SPID]],people[[#All],[Sales_person]]),2,0)</f>
        <v>Dennison Crosswaite</v>
      </c>
      <c r="J709">
        <f>YEAR(shipments[[#This Row],[Shipdate]])</f>
        <v>2024</v>
      </c>
      <c r="K709" s="22"/>
      <c r="L709" s="22">
        <f>VLOOKUP(shipments[[#This Row],[PID]],CHOOSE({1,2},products[PID],products[Cost_per_box]),2,0)</f>
        <v>3.32</v>
      </c>
      <c r="M709" s="22">
        <f>shipments[[#This Row],[Boxes]]*shipments[[#This Row],[cost_per_box]]</f>
        <v>2476.7199999999998</v>
      </c>
      <c r="N709" s="22">
        <f>shipments[[#This Row],[Amount]]-shipments[[#This Row],[total cost]]</f>
        <v>5726.7800000000007</v>
      </c>
    </row>
    <row r="710" spans="1:14" x14ac:dyDescent="0.35">
      <c r="A710" t="s">
        <v>745</v>
      </c>
      <c r="B710" t="s">
        <v>8040</v>
      </c>
      <c r="C710" t="s">
        <v>8032</v>
      </c>
      <c r="D710" t="s">
        <v>8034</v>
      </c>
      <c r="E710" s="1">
        <v>45323</v>
      </c>
      <c r="F710">
        <v>2965.5</v>
      </c>
      <c r="G710">
        <v>157</v>
      </c>
      <c r="H710" t="s">
        <v>7</v>
      </c>
      <c r="I710" t="str">
        <f>VLOOKUP(shipments[[#This Row],[SPID]],CHOOSE({1,2},people[[#All],[SPID]],people[[#All],[Sales_person]]),2,0)</f>
        <v>Dennison Crosswaite</v>
      </c>
      <c r="J710">
        <f>YEAR(shipments[[#This Row],[Shipdate]])</f>
        <v>2024</v>
      </c>
      <c r="K710" s="22"/>
      <c r="L710" s="22">
        <f>VLOOKUP(shipments[[#This Row],[PID]],CHOOSE({1,2},products[PID],products[Cost_per_box]),2,0)</f>
        <v>2.65</v>
      </c>
      <c r="M710" s="22">
        <f>shipments[[#This Row],[Boxes]]*shipments[[#This Row],[cost_per_box]]</f>
        <v>416.05</v>
      </c>
      <c r="N710" s="22">
        <f>shipments[[#This Row],[Amount]]-shipments[[#This Row],[total cost]]</f>
        <v>2549.4499999999998</v>
      </c>
    </row>
    <row r="711" spans="1:14" x14ac:dyDescent="0.35">
      <c r="A711" t="s">
        <v>746</v>
      </c>
      <c r="B711" t="s">
        <v>8040</v>
      </c>
      <c r="C711" t="s">
        <v>8032</v>
      </c>
      <c r="D711" t="s">
        <v>8038</v>
      </c>
      <c r="E711" s="1">
        <v>45092</v>
      </c>
      <c r="F711">
        <v>3717</v>
      </c>
      <c r="G711">
        <v>169</v>
      </c>
      <c r="H711" t="s">
        <v>7</v>
      </c>
      <c r="I711" t="str">
        <f>VLOOKUP(shipments[[#This Row],[SPID]],CHOOSE({1,2},people[[#All],[SPID]],people[[#All],[Sales_person]]),2,0)</f>
        <v>Dennison Crosswaite</v>
      </c>
      <c r="J711">
        <f>YEAR(shipments[[#This Row],[Shipdate]])</f>
        <v>2023</v>
      </c>
      <c r="K711" s="22"/>
      <c r="L711" s="22">
        <f>VLOOKUP(shipments[[#This Row],[PID]],CHOOSE({1,2},products[PID],products[Cost_per_box]),2,0)</f>
        <v>2.65</v>
      </c>
      <c r="M711" s="22">
        <f>shipments[[#This Row],[Boxes]]*shipments[[#This Row],[cost_per_box]]</f>
        <v>447.84999999999997</v>
      </c>
      <c r="N711" s="22">
        <f>shipments[[#This Row],[Amount]]-shipments[[#This Row],[total cost]]</f>
        <v>3269.15</v>
      </c>
    </row>
    <row r="712" spans="1:14" x14ac:dyDescent="0.35">
      <c r="A712" t="s">
        <v>747</v>
      </c>
      <c r="B712" t="s">
        <v>8040</v>
      </c>
      <c r="C712" t="s">
        <v>8032</v>
      </c>
      <c r="D712" t="s">
        <v>8033</v>
      </c>
      <c r="E712" s="1">
        <v>45450</v>
      </c>
      <c r="F712">
        <v>11306.25</v>
      </c>
      <c r="G712">
        <v>566</v>
      </c>
      <c r="H712" t="s">
        <v>7</v>
      </c>
      <c r="I712" t="str">
        <f>VLOOKUP(shipments[[#This Row],[SPID]],CHOOSE({1,2},people[[#All],[SPID]],people[[#All],[Sales_person]]),2,0)</f>
        <v>Dennison Crosswaite</v>
      </c>
      <c r="J712">
        <f>YEAR(shipments[[#This Row],[Shipdate]])</f>
        <v>2024</v>
      </c>
      <c r="K712" s="22"/>
      <c r="L712" s="22">
        <f>VLOOKUP(shipments[[#This Row],[PID]],CHOOSE({1,2},products[PID],products[Cost_per_box]),2,0)</f>
        <v>2.65</v>
      </c>
      <c r="M712" s="22">
        <f>shipments[[#This Row],[Boxes]]*shipments[[#This Row],[cost_per_box]]</f>
        <v>1499.8999999999999</v>
      </c>
      <c r="N712" s="22">
        <f>shipments[[#This Row],[Amount]]-shipments[[#This Row],[total cost]]</f>
        <v>9806.35</v>
      </c>
    </row>
    <row r="713" spans="1:14" x14ac:dyDescent="0.35">
      <c r="A713" t="s">
        <v>748</v>
      </c>
      <c r="B713" t="s">
        <v>8040</v>
      </c>
      <c r="C713" t="s">
        <v>8032</v>
      </c>
      <c r="D713" t="s">
        <v>8033</v>
      </c>
      <c r="E713" s="1">
        <v>45170</v>
      </c>
      <c r="F713">
        <v>6907.5</v>
      </c>
      <c r="G713">
        <v>346</v>
      </c>
      <c r="H713" t="s">
        <v>7</v>
      </c>
      <c r="I713" t="str">
        <f>VLOOKUP(shipments[[#This Row],[SPID]],CHOOSE({1,2},people[[#All],[SPID]],people[[#All],[Sales_person]]),2,0)</f>
        <v>Dennison Crosswaite</v>
      </c>
      <c r="J713">
        <f>YEAR(shipments[[#This Row],[Shipdate]])</f>
        <v>2023</v>
      </c>
      <c r="K713" s="22"/>
      <c r="L713" s="22">
        <f>VLOOKUP(shipments[[#This Row],[PID]],CHOOSE({1,2},products[PID],products[Cost_per_box]),2,0)</f>
        <v>2.65</v>
      </c>
      <c r="M713" s="22">
        <f>shipments[[#This Row],[Boxes]]*shipments[[#This Row],[cost_per_box]]</f>
        <v>916.9</v>
      </c>
      <c r="N713" s="22">
        <f>shipments[[#This Row],[Amount]]-shipments[[#This Row],[total cost]]</f>
        <v>5990.6</v>
      </c>
    </row>
    <row r="714" spans="1:14" x14ac:dyDescent="0.35">
      <c r="A714" t="s">
        <v>749</v>
      </c>
      <c r="B714" t="s">
        <v>8040</v>
      </c>
      <c r="C714" t="s">
        <v>8032</v>
      </c>
      <c r="D714" t="s">
        <v>8038</v>
      </c>
      <c r="E714" s="1">
        <v>45301</v>
      </c>
      <c r="F714">
        <v>3620.25</v>
      </c>
      <c r="G714">
        <v>182</v>
      </c>
      <c r="H714" t="s">
        <v>7</v>
      </c>
      <c r="I714" t="str">
        <f>VLOOKUP(shipments[[#This Row],[SPID]],CHOOSE({1,2},people[[#All],[SPID]],people[[#All],[Sales_person]]),2,0)</f>
        <v>Dennison Crosswaite</v>
      </c>
      <c r="J714">
        <f>YEAR(shipments[[#This Row],[Shipdate]])</f>
        <v>2024</v>
      </c>
      <c r="K714" s="22"/>
      <c r="L714" s="22">
        <f>VLOOKUP(shipments[[#This Row],[PID]],CHOOSE({1,2},products[PID],products[Cost_per_box]),2,0)</f>
        <v>2.65</v>
      </c>
      <c r="M714" s="22">
        <f>shipments[[#This Row],[Boxes]]*shipments[[#This Row],[cost_per_box]]</f>
        <v>482.3</v>
      </c>
      <c r="N714" s="22">
        <f>shipments[[#This Row],[Amount]]-shipments[[#This Row],[total cost]]</f>
        <v>3137.95</v>
      </c>
    </row>
    <row r="715" spans="1:14" x14ac:dyDescent="0.35">
      <c r="A715" t="s">
        <v>750</v>
      </c>
      <c r="B715" t="s">
        <v>8040</v>
      </c>
      <c r="C715" t="s">
        <v>8011</v>
      </c>
      <c r="D715" t="s">
        <v>8033</v>
      </c>
      <c r="E715" s="1">
        <v>45320</v>
      </c>
      <c r="F715">
        <v>3163.5</v>
      </c>
      <c r="G715">
        <v>198</v>
      </c>
      <c r="H715" t="s">
        <v>7</v>
      </c>
      <c r="I715" t="str">
        <f>VLOOKUP(shipments[[#This Row],[SPID]],CHOOSE({1,2},people[[#All],[SPID]],people[[#All],[Sales_person]]),2,0)</f>
        <v>Dennison Crosswaite</v>
      </c>
      <c r="J715">
        <f>YEAR(shipments[[#This Row],[Shipdate]])</f>
        <v>2024</v>
      </c>
      <c r="K715" s="22"/>
      <c r="L715" s="22">
        <f>VLOOKUP(shipments[[#This Row],[PID]],CHOOSE({1,2},products[PID],products[Cost_per_box]),2,0)</f>
        <v>5.26</v>
      </c>
      <c r="M715" s="22">
        <f>shipments[[#This Row],[Boxes]]*shipments[[#This Row],[cost_per_box]]</f>
        <v>1041.48</v>
      </c>
      <c r="N715" s="22">
        <f>shipments[[#This Row],[Amount]]-shipments[[#This Row],[total cost]]</f>
        <v>2122.02</v>
      </c>
    </row>
    <row r="716" spans="1:14" x14ac:dyDescent="0.35">
      <c r="A716" t="s">
        <v>751</v>
      </c>
      <c r="B716" t="s">
        <v>8040</v>
      </c>
      <c r="C716" t="s">
        <v>8011</v>
      </c>
      <c r="D716" t="s">
        <v>8034</v>
      </c>
      <c r="E716" s="1">
        <v>45273</v>
      </c>
      <c r="F716">
        <v>5757.75</v>
      </c>
      <c r="G716">
        <v>443</v>
      </c>
      <c r="H716" t="s">
        <v>7</v>
      </c>
      <c r="I716" t="str">
        <f>VLOOKUP(shipments[[#This Row],[SPID]],CHOOSE({1,2},people[[#All],[SPID]],people[[#All],[Sales_person]]),2,0)</f>
        <v>Dennison Crosswaite</v>
      </c>
      <c r="J716">
        <f>YEAR(shipments[[#This Row],[Shipdate]])</f>
        <v>2023</v>
      </c>
      <c r="K716" s="22"/>
      <c r="L716" s="22">
        <f>VLOOKUP(shipments[[#This Row],[PID]],CHOOSE({1,2},products[PID],products[Cost_per_box]),2,0)</f>
        <v>5.26</v>
      </c>
      <c r="M716" s="22">
        <f>shipments[[#This Row],[Boxes]]*shipments[[#This Row],[cost_per_box]]</f>
        <v>2330.1799999999998</v>
      </c>
      <c r="N716" s="22">
        <f>shipments[[#This Row],[Amount]]-shipments[[#This Row],[total cost]]</f>
        <v>3427.57</v>
      </c>
    </row>
    <row r="717" spans="1:14" x14ac:dyDescent="0.35">
      <c r="A717" t="s">
        <v>752</v>
      </c>
      <c r="B717" t="s">
        <v>8040</v>
      </c>
      <c r="C717" t="s">
        <v>8011</v>
      </c>
      <c r="D717" t="s">
        <v>8038</v>
      </c>
      <c r="E717" s="1">
        <v>45541</v>
      </c>
      <c r="F717">
        <v>1332</v>
      </c>
      <c r="G717">
        <v>103</v>
      </c>
      <c r="H717" t="s">
        <v>26</v>
      </c>
      <c r="I717" t="str">
        <f>VLOOKUP(shipments[[#This Row],[SPID]],CHOOSE({1,2},people[[#All],[SPID]],people[[#All],[Sales_person]]),2,0)</f>
        <v>Dennison Crosswaite</v>
      </c>
      <c r="J717">
        <f>YEAR(shipments[[#This Row],[Shipdate]])</f>
        <v>2024</v>
      </c>
      <c r="K717" s="22"/>
      <c r="L717" s="22">
        <f>VLOOKUP(shipments[[#This Row],[PID]],CHOOSE({1,2},products[PID],products[Cost_per_box]),2,0)</f>
        <v>5.26</v>
      </c>
      <c r="M717" s="22">
        <f>shipments[[#This Row],[Boxes]]*shipments[[#This Row],[cost_per_box]]</f>
        <v>541.78</v>
      </c>
      <c r="N717" s="22">
        <f>shipments[[#This Row],[Amount]]-shipments[[#This Row],[total cost]]</f>
        <v>790.22</v>
      </c>
    </row>
    <row r="718" spans="1:14" x14ac:dyDescent="0.35">
      <c r="A718" t="s">
        <v>753</v>
      </c>
      <c r="B718" t="s">
        <v>8040</v>
      </c>
      <c r="C718" t="s">
        <v>8014</v>
      </c>
      <c r="D718" t="s">
        <v>8035</v>
      </c>
      <c r="E718" s="1">
        <v>45197</v>
      </c>
      <c r="F718">
        <v>3129.75</v>
      </c>
      <c r="G718">
        <v>626</v>
      </c>
      <c r="H718" t="s">
        <v>7</v>
      </c>
      <c r="I718" t="str">
        <f>VLOOKUP(shipments[[#This Row],[SPID]],CHOOSE({1,2},people[[#All],[SPID]],people[[#All],[Sales_person]]),2,0)</f>
        <v>Dennison Crosswaite</v>
      </c>
      <c r="J718">
        <f>YEAR(shipments[[#This Row],[Shipdate]])</f>
        <v>2023</v>
      </c>
      <c r="K718" s="22"/>
      <c r="L718" s="22">
        <f>VLOOKUP(shipments[[#This Row],[PID]],CHOOSE({1,2},products[PID],products[Cost_per_box]),2,0)</f>
        <v>3.85</v>
      </c>
      <c r="M718" s="22">
        <f>shipments[[#This Row],[Boxes]]*shipments[[#This Row],[cost_per_box]]</f>
        <v>2410.1</v>
      </c>
      <c r="N718" s="22">
        <f>shipments[[#This Row],[Amount]]-shipments[[#This Row],[total cost]]</f>
        <v>719.65000000000009</v>
      </c>
    </row>
    <row r="719" spans="1:14" x14ac:dyDescent="0.35">
      <c r="A719" t="s">
        <v>754</v>
      </c>
      <c r="B719" t="s">
        <v>8040</v>
      </c>
      <c r="C719" t="s">
        <v>8014</v>
      </c>
      <c r="D719" t="s">
        <v>8035</v>
      </c>
      <c r="E719" s="1">
        <v>45224</v>
      </c>
      <c r="F719">
        <v>7195.5</v>
      </c>
      <c r="G719">
        <v>1200</v>
      </c>
      <c r="H719" t="s">
        <v>7</v>
      </c>
      <c r="I719" t="str">
        <f>VLOOKUP(shipments[[#This Row],[SPID]],CHOOSE({1,2},people[[#All],[SPID]],people[[#All],[Sales_person]]),2,0)</f>
        <v>Dennison Crosswaite</v>
      </c>
      <c r="J719">
        <f>YEAR(shipments[[#This Row],[Shipdate]])</f>
        <v>2023</v>
      </c>
      <c r="K719" s="22"/>
      <c r="L719" s="22">
        <f>VLOOKUP(shipments[[#This Row],[PID]],CHOOSE({1,2},products[PID],products[Cost_per_box]),2,0)</f>
        <v>3.85</v>
      </c>
      <c r="M719" s="22">
        <f>shipments[[#This Row],[Boxes]]*shipments[[#This Row],[cost_per_box]]</f>
        <v>4620</v>
      </c>
      <c r="N719" s="22">
        <f>shipments[[#This Row],[Amount]]-shipments[[#This Row],[total cost]]</f>
        <v>2575.5</v>
      </c>
    </row>
    <row r="720" spans="1:14" x14ac:dyDescent="0.35">
      <c r="A720" t="s">
        <v>755</v>
      </c>
      <c r="B720" t="s">
        <v>8040</v>
      </c>
      <c r="C720" t="s">
        <v>8015</v>
      </c>
      <c r="D720" t="s">
        <v>8037</v>
      </c>
      <c r="E720" s="1">
        <v>45268</v>
      </c>
      <c r="F720">
        <v>3215.25</v>
      </c>
      <c r="G720">
        <v>358</v>
      </c>
      <c r="H720" t="s">
        <v>7</v>
      </c>
      <c r="I720" t="str">
        <f>VLOOKUP(shipments[[#This Row],[SPID]],CHOOSE({1,2},people[[#All],[SPID]],people[[#All],[Sales_person]]),2,0)</f>
        <v>Dennison Crosswaite</v>
      </c>
      <c r="J720">
        <f>YEAR(shipments[[#This Row],[Shipdate]])</f>
        <v>2023</v>
      </c>
      <c r="K720" s="22"/>
      <c r="L720" s="22">
        <f>VLOOKUP(shipments[[#This Row],[PID]],CHOOSE({1,2},products[PID],products[Cost_per_box]),2,0)</f>
        <v>5.72</v>
      </c>
      <c r="M720" s="22">
        <f>shipments[[#This Row],[Boxes]]*shipments[[#This Row],[cost_per_box]]</f>
        <v>2047.76</v>
      </c>
      <c r="N720" s="22">
        <f>shipments[[#This Row],[Amount]]-shipments[[#This Row],[total cost]]</f>
        <v>1167.49</v>
      </c>
    </row>
    <row r="721" spans="1:14" x14ac:dyDescent="0.35">
      <c r="A721" t="s">
        <v>756</v>
      </c>
      <c r="B721" t="s">
        <v>8040</v>
      </c>
      <c r="C721" t="s">
        <v>8015</v>
      </c>
      <c r="D721" t="s">
        <v>8038</v>
      </c>
      <c r="E721" s="1">
        <v>45148</v>
      </c>
      <c r="F721">
        <v>261</v>
      </c>
      <c r="G721">
        <v>33</v>
      </c>
      <c r="H721" t="s">
        <v>7</v>
      </c>
      <c r="I721" t="str">
        <f>VLOOKUP(shipments[[#This Row],[SPID]],CHOOSE({1,2},people[[#All],[SPID]],people[[#All],[Sales_person]]),2,0)</f>
        <v>Dennison Crosswaite</v>
      </c>
      <c r="J721">
        <f>YEAR(shipments[[#This Row],[Shipdate]])</f>
        <v>2023</v>
      </c>
      <c r="K721" s="22"/>
      <c r="L721" s="22">
        <f>VLOOKUP(shipments[[#This Row],[PID]],CHOOSE({1,2},products[PID],products[Cost_per_box]),2,0)</f>
        <v>5.72</v>
      </c>
      <c r="M721" s="22">
        <f>shipments[[#This Row],[Boxes]]*shipments[[#This Row],[cost_per_box]]</f>
        <v>188.76</v>
      </c>
      <c r="N721" s="22">
        <f>shipments[[#This Row],[Amount]]-shipments[[#This Row],[total cost]]</f>
        <v>72.240000000000009</v>
      </c>
    </row>
    <row r="722" spans="1:14" x14ac:dyDescent="0.35">
      <c r="A722" t="s">
        <v>757</v>
      </c>
      <c r="B722" t="s">
        <v>8040</v>
      </c>
      <c r="C722" t="s">
        <v>8016</v>
      </c>
      <c r="D722" t="s">
        <v>8033</v>
      </c>
      <c r="E722" s="1">
        <v>45028</v>
      </c>
      <c r="F722">
        <v>4781.25</v>
      </c>
      <c r="G722">
        <v>171</v>
      </c>
      <c r="H722" t="s">
        <v>7</v>
      </c>
      <c r="I722" t="str">
        <f>VLOOKUP(shipments[[#This Row],[SPID]],CHOOSE({1,2},people[[#All],[SPID]],people[[#All],[Sales_person]]),2,0)</f>
        <v>Dennison Crosswaite</v>
      </c>
      <c r="J722">
        <f>YEAR(shipments[[#This Row],[Shipdate]])</f>
        <v>2023</v>
      </c>
      <c r="K722" s="22"/>
      <c r="L722" s="22">
        <f>VLOOKUP(shipments[[#This Row],[PID]],CHOOSE({1,2},products[PID],products[Cost_per_box]),2,0)</f>
        <v>6.31</v>
      </c>
      <c r="M722" s="22">
        <f>shipments[[#This Row],[Boxes]]*shipments[[#This Row],[cost_per_box]]</f>
        <v>1079.01</v>
      </c>
      <c r="N722" s="22">
        <f>shipments[[#This Row],[Amount]]-shipments[[#This Row],[total cost]]</f>
        <v>3702.24</v>
      </c>
    </row>
    <row r="723" spans="1:14" x14ac:dyDescent="0.35">
      <c r="A723" t="s">
        <v>758</v>
      </c>
      <c r="B723" t="s">
        <v>8040</v>
      </c>
      <c r="C723" t="s">
        <v>8016</v>
      </c>
      <c r="D723" t="s">
        <v>8037</v>
      </c>
      <c r="E723" s="1">
        <v>45084</v>
      </c>
      <c r="F723">
        <v>8131.5</v>
      </c>
      <c r="G723">
        <v>326</v>
      </c>
      <c r="H723" t="s">
        <v>7</v>
      </c>
      <c r="I723" t="str">
        <f>VLOOKUP(shipments[[#This Row],[SPID]],CHOOSE({1,2},people[[#All],[SPID]],people[[#All],[Sales_person]]),2,0)</f>
        <v>Dennison Crosswaite</v>
      </c>
      <c r="J723">
        <f>YEAR(shipments[[#This Row],[Shipdate]])</f>
        <v>2023</v>
      </c>
      <c r="K723" s="22"/>
      <c r="L723" s="22">
        <f>VLOOKUP(shipments[[#This Row],[PID]],CHOOSE({1,2},products[PID],products[Cost_per_box]),2,0)</f>
        <v>6.31</v>
      </c>
      <c r="M723" s="22">
        <f>shipments[[#This Row],[Boxes]]*shipments[[#This Row],[cost_per_box]]</f>
        <v>2057.06</v>
      </c>
      <c r="N723" s="22">
        <f>shipments[[#This Row],[Amount]]-shipments[[#This Row],[total cost]]</f>
        <v>6074.4400000000005</v>
      </c>
    </row>
    <row r="724" spans="1:14" x14ac:dyDescent="0.35">
      <c r="A724" t="s">
        <v>759</v>
      </c>
      <c r="B724" t="s">
        <v>8040</v>
      </c>
      <c r="C724" t="s">
        <v>8016</v>
      </c>
      <c r="D724" t="s">
        <v>8038</v>
      </c>
      <c r="E724" s="1">
        <v>45188</v>
      </c>
      <c r="F724">
        <v>3620.25</v>
      </c>
      <c r="G724">
        <v>145</v>
      </c>
      <c r="H724" t="s">
        <v>7</v>
      </c>
      <c r="I724" t="str">
        <f>VLOOKUP(shipments[[#This Row],[SPID]],CHOOSE({1,2},people[[#All],[SPID]],people[[#All],[Sales_person]]),2,0)</f>
        <v>Dennison Crosswaite</v>
      </c>
      <c r="J724">
        <f>YEAR(shipments[[#This Row],[Shipdate]])</f>
        <v>2023</v>
      </c>
      <c r="K724" s="22"/>
      <c r="L724" s="22">
        <f>VLOOKUP(shipments[[#This Row],[PID]],CHOOSE({1,2},products[PID],products[Cost_per_box]),2,0)</f>
        <v>6.31</v>
      </c>
      <c r="M724" s="22">
        <f>shipments[[#This Row],[Boxes]]*shipments[[#This Row],[cost_per_box]]</f>
        <v>914.94999999999993</v>
      </c>
      <c r="N724" s="22">
        <f>shipments[[#This Row],[Amount]]-shipments[[#This Row],[total cost]]</f>
        <v>2705.3</v>
      </c>
    </row>
    <row r="725" spans="1:14" x14ac:dyDescent="0.35">
      <c r="A725" t="s">
        <v>760</v>
      </c>
      <c r="B725" t="s">
        <v>8040</v>
      </c>
      <c r="C725" t="s">
        <v>8016</v>
      </c>
      <c r="D725" t="s">
        <v>8033</v>
      </c>
      <c r="E725" s="1">
        <v>44987</v>
      </c>
      <c r="F725">
        <v>4396.5</v>
      </c>
      <c r="G725">
        <v>184</v>
      </c>
      <c r="H725" t="s">
        <v>7</v>
      </c>
      <c r="I725" t="str">
        <f>VLOOKUP(shipments[[#This Row],[SPID]],CHOOSE({1,2},people[[#All],[SPID]],people[[#All],[Sales_person]]),2,0)</f>
        <v>Dennison Crosswaite</v>
      </c>
      <c r="J725">
        <f>YEAR(shipments[[#This Row],[Shipdate]])</f>
        <v>2023</v>
      </c>
      <c r="K725" s="22"/>
      <c r="L725" s="22">
        <f>VLOOKUP(shipments[[#This Row],[PID]],CHOOSE({1,2},products[PID],products[Cost_per_box]),2,0)</f>
        <v>6.31</v>
      </c>
      <c r="M725" s="22">
        <f>shipments[[#This Row],[Boxes]]*shipments[[#This Row],[cost_per_box]]</f>
        <v>1161.04</v>
      </c>
      <c r="N725" s="22">
        <f>shipments[[#This Row],[Amount]]-shipments[[#This Row],[total cost]]</f>
        <v>3235.46</v>
      </c>
    </row>
    <row r="726" spans="1:14" x14ac:dyDescent="0.35">
      <c r="A726" t="s">
        <v>761</v>
      </c>
      <c r="B726" t="s">
        <v>8040</v>
      </c>
      <c r="C726" t="s">
        <v>8017</v>
      </c>
      <c r="D726" t="s">
        <v>8038</v>
      </c>
      <c r="E726" s="1">
        <v>44928</v>
      </c>
      <c r="F726">
        <v>6189.75</v>
      </c>
      <c r="G726">
        <v>248</v>
      </c>
      <c r="H726" t="s">
        <v>7</v>
      </c>
      <c r="I726" t="str">
        <f>VLOOKUP(shipments[[#This Row],[SPID]],CHOOSE({1,2},people[[#All],[SPID]],people[[#All],[Sales_person]]),2,0)</f>
        <v>Dennison Crosswaite</v>
      </c>
      <c r="J726">
        <f>YEAR(shipments[[#This Row],[Shipdate]])</f>
        <v>2023</v>
      </c>
      <c r="K726" s="22"/>
      <c r="L726" s="22">
        <f>VLOOKUP(shipments[[#This Row],[PID]],CHOOSE({1,2},products[PID],products[Cost_per_box]),2,0)</f>
        <v>9.94</v>
      </c>
      <c r="M726" s="22">
        <f>shipments[[#This Row],[Boxes]]*shipments[[#This Row],[cost_per_box]]</f>
        <v>2465.12</v>
      </c>
      <c r="N726" s="22">
        <f>shipments[[#This Row],[Amount]]-shipments[[#This Row],[total cost]]</f>
        <v>3724.63</v>
      </c>
    </row>
    <row r="727" spans="1:14" x14ac:dyDescent="0.35">
      <c r="A727" t="s">
        <v>762</v>
      </c>
      <c r="B727" t="s">
        <v>8040</v>
      </c>
      <c r="C727" t="s">
        <v>8017</v>
      </c>
      <c r="D727" t="s">
        <v>8036</v>
      </c>
      <c r="E727" s="1">
        <v>45184</v>
      </c>
      <c r="F727">
        <v>6156</v>
      </c>
      <c r="G727">
        <v>228</v>
      </c>
      <c r="H727" t="s">
        <v>7</v>
      </c>
      <c r="I727" t="str">
        <f>VLOOKUP(shipments[[#This Row],[SPID]],CHOOSE({1,2},people[[#All],[SPID]],people[[#All],[Sales_person]]),2,0)</f>
        <v>Dennison Crosswaite</v>
      </c>
      <c r="J727">
        <f>YEAR(shipments[[#This Row],[Shipdate]])</f>
        <v>2023</v>
      </c>
      <c r="K727" s="22"/>
      <c r="L727" s="22">
        <f>VLOOKUP(shipments[[#This Row],[PID]],CHOOSE({1,2},products[PID],products[Cost_per_box]),2,0)</f>
        <v>9.94</v>
      </c>
      <c r="M727" s="22">
        <f>shipments[[#This Row],[Boxes]]*shipments[[#This Row],[cost_per_box]]</f>
        <v>2266.3199999999997</v>
      </c>
      <c r="N727" s="22">
        <f>shipments[[#This Row],[Amount]]-shipments[[#This Row],[total cost]]</f>
        <v>3889.6800000000003</v>
      </c>
    </row>
    <row r="728" spans="1:14" x14ac:dyDescent="0.35">
      <c r="A728" t="s">
        <v>763</v>
      </c>
      <c r="B728" t="s">
        <v>8040</v>
      </c>
      <c r="C728" t="s">
        <v>8017</v>
      </c>
      <c r="D728" t="s">
        <v>8038</v>
      </c>
      <c r="E728" s="1">
        <v>45233</v>
      </c>
      <c r="F728">
        <v>4938.75</v>
      </c>
      <c r="G728">
        <v>190</v>
      </c>
      <c r="H728" t="s">
        <v>7</v>
      </c>
      <c r="I728" t="str">
        <f>VLOOKUP(shipments[[#This Row],[SPID]],CHOOSE({1,2},people[[#All],[SPID]],people[[#All],[Sales_person]]),2,0)</f>
        <v>Dennison Crosswaite</v>
      </c>
      <c r="J728">
        <f>YEAR(shipments[[#This Row],[Shipdate]])</f>
        <v>2023</v>
      </c>
      <c r="K728" s="22"/>
      <c r="L728" s="22">
        <f>VLOOKUP(shipments[[#This Row],[PID]],CHOOSE({1,2},products[PID],products[Cost_per_box]),2,0)</f>
        <v>9.94</v>
      </c>
      <c r="M728" s="22">
        <f>shipments[[#This Row],[Boxes]]*shipments[[#This Row],[cost_per_box]]</f>
        <v>1888.6</v>
      </c>
      <c r="N728" s="22">
        <f>shipments[[#This Row],[Amount]]-shipments[[#This Row],[total cost]]</f>
        <v>3050.15</v>
      </c>
    </row>
    <row r="729" spans="1:14" x14ac:dyDescent="0.35">
      <c r="A729" t="s">
        <v>764</v>
      </c>
      <c r="B729" t="s">
        <v>8040</v>
      </c>
      <c r="C729" t="s">
        <v>8018</v>
      </c>
      <c r="D729" t="s">
        <v>8034</v>
      </c>
      <c r="E729" s="1">
        <v>44960</v>
      </c>
      <c r="F729">
        <v>236.25</v>
      </c>
      <c r="G729">
        <v>12</v>
      </c>
      <c r="H729" t="s">
        <v>7</v>
      </c>
      <c r="I729" t="str">
        <f>VLOOKUP(shipments[[#This Row],[SPID]],CHOOSE({1,2},people[[#All],[SPID]],people[[#All],[Sales_person]]),2,0)</f>
        <v>Dennison Crosswaite</v>
      </c>
      <c r="J729">
        <f>YEAR(shipments[[#This Row],[Shipdate]])</f>
        <v>2023</v>
      </c>
      <c r="K729" s="22"/>
      <c r="L729" s="22">
        <f>VLOOKUP(shipments[[#This Row],[PID]],CHOOSE({1,2},products[PID],products[Cost_per_box]),2,0)</f>
        <v>7.73</v>
      </c>
      <c r="M729" s="22">
        <f>shipments[[#This Row],[Boxes]]*shipments[[#This Row],[cost_per_box]]</f>
        <v>92.76</v>
      </c>
      <c r="N729" s="22">
        <f>shipments[[#This Row],[Amount]]-shipments[[#This Row],[total cost]]</f>
        <v>143.49</v>
      </c>
    </row>
    <row r="730" spans="1:14" x14ac:dyDescent="0.35">
      <c r="A730" t="s">
        <v>765</v>
      </c>
      <c r="B730" t="s">
        <v>8040</v>
      </c>
      <c r="C730" t="s">
        <v>8018</v>
      </c>
      <c r="D730" t="s">
        <v>8034</v>
      </c>
      <c r="E730" s="1">
        <v>44951</v>
      </c>
      <c r="F730">
        <v>1163.25</v>
      </c>
      <c r="G730">
        <v>59</v>
      </c>
      <c r="H730" t="s">
        <v>40</v>
      </c>
      <c r="I730" t="str">
        <f>VLOOKUP(shipments[[#This Row],[SPID]],CHOOSE({1,2},people[[#All],[SPID]],people[[#All],[Sales_person]]),2,0)</f>
        <v>Dennison Crosswaite</v>
      </c>
      <c r="J730">
        <f>YEAR(shipments[[#This Row],[Shipdate]])</f>
        <v>2023</v>
      </c>
      <c r="K730" s="22"/>
      <c r="L730" s="22">
        <f>VLOOKUP(shipments[[#This Row],[PID]],CHOOSE({1,2},products[PID],products[Cost_per_box]),2,0)</f>
        <v>7.73</v>
      </c>
      <c r="M730" s="22">
        <f>shipments[[#This Row],[Boxes]]*shipments[[#This Row],[cost_per_box]]</f>
        <v>456.07000000000005</v>
      </c>
      <c r="N730" s="22">
        <f>shipments[[#This Row],[Amount]]-shipments[[#This Row],[total cost]]</f>
        <v>707.18</v>
      </c>
    </row>
    <row r="731" spans="1:14" x14ac:dyDescent="0.35">
      <c r="A731" t="s">
        <v>766</v>
      </c>
      <c r="B731" t="s">
        <v>8040</v>
      </c>
      <c r="C731" t="s">
        <v>8018</v>
      </c>
      <c r="D731" t="s">
        <v>8038</v>
      </c>
      <c r="E731" s="1">
        <v>45439</v>
      </c>
      <c r="F731">
        <v>2506.5</v>
      </c>
      <c r="G731">
        <v>120</v>
      </c>
      <c r="H731" t="s">
        <v>7</v>
      </c>
      <c r="I731" t="str">
        <f>VLOOKUP(shipments[[#This Row],[SPID]],CHOOSE({1,2},people[[#All],[SPID]],people[[#All],[Sales_person]]),2,0)</f>
        <v>Dennison Crosswaite</v>
      </c>
      <c r="J731">
        <f>YEAR(shipments[[#This Row],[Shipdate]])</f>
        <v>2024</v>
      </c>
      <c r="K731" s="22"/>
      <c r="L731" s="22">
        <f>VLOOKUP(shipments[[#This Row],[PID]],CHOOSE({1,2},products[PID],products[Cost_per_box]),2,0)</f>
        <v>7.73</v>
      </c>
      <c r="M731" s="22">
        <f>shipments[[#This Row],[Boxes]]*shipments[[#This Row],[cost_per_box]]</f>
        <v>927.6</v>
      </c>
      <c r="N731" s="22">
        <f>shipments[[#This Row],[Amount]]-shipments[[#This Row],[total cost]]</f>
        <v>1578.9</v>
      </c>
    </row>
    <row r="732" spans="1:14" x14ac:dyDescent="0.35">
      <c r="A732" t="s">
        <v>767</v>
      </c>
      <c r="B732" t="s">
        <v>8040</v>
      </c>
      <c r="C732" t="s">
        <v>8018</v>
      </c>
      <c r="D732" t="s">
        <v>8033</v>
      </c>
      <c r="E732" s="1">
        <v>45250</v>
      </c>
      <c r="F732">
        <v>6498</v>
      </c>
      <c r="G732">
        <v>342</v>
      </c>
      <c r="H732" t="s">
        <v>7</v>
      </c>
      <c r="I732" t="str">
        <f>VLOOKUP(shipments[[#This Row],[SPID]],CHOOSE({1,2},people[[#All],[SPID]],people[[#All],[Sales_person]]),2,0)</f>
        <v>Dennison Crosswaite</v>
      </c>
      <c r="J732">
        <f>YEAR(shipments[[#This Row],[Shipdate]])</f>
        <v>2023</v>
      </c>
      <c r="K732" s="22"/>
      <c r="L732" s="22">
        <f>VLOOKUP(shipments[[#This Row],[PID]],CHOOSE({1,2},products[PID],products[Cost_per_box]),2,0)</f>
        <v>7.73</v>
      </c>
      <c r="M732" s="22">
        <f>shipments[[#This Row],[Boxes]]*shipments[[#This Row],[cost_per_box]]</f>
        <v>2643.6600000000003</v>
      </c>
      <c r="N732" s="22">
        <f>shipments[[#This Row],[Amount]]-shipments[[#This Row],[total cost]]</f>
        <v>3854.3399999999997</v>
      </c>
    </row>
    <row r="733" spans="1:14" x14ac:dyDescent="0.35">
      <c r="A733" t="s">
        <v>768</v>
      </c>
      <c r="B733" t="s">
        <v>8040</v>
      </c>
      <c r="C733" t="s">
        <v>8019</v>
      </c>
      <c r="D733" t="s">
        <v>8033</v>
      </c>
      <c r="E733" s="1">
        <v>45180</v>
      </c>
      <c r="F733">
        <v>8176.5</v>
      </c>
      <c r="G733">
        <v>409</v>
      </c>
      <c r="H733" t="s">
        <v>7</v>
      </c>
      <c r="I733" t="str">
        <f>VLOOKUP(shipments[[#This Row],[SPID]],CHOOSE({1,2},people[[#All],[SPID]],people[[#All],[Sales_person]]),2,0)</f>
        <v>Dennison Crosswaite</v>
      </c>
      <c r="J733">
        <f>YEAR(shipments[[#This Row],[Shipdate]])</f>
        <v>2023</v>
      </c>
      <c r="K733" s="22"/>
      <c r="L733" s="22">
        <f>VLOOKUP(shipments[[#This Row],[PID]],CHOOSE({1,2},products[PID],products[Cost_per_box]),2,0)</f>
        <v>3.68</v>
      </c>
      <c r="M733" s="22">
        <f>shipments[[#This Row],[Boxes]]*shipments[[#This Row],[cost_per_box]]</f>
        <v>1505.1200000000001</v>
      </c>
      <c r="N733" s="22">
        <f>shipments[[#This Row],[Amount]]-shipments[[#This Row],[total cost]]</f>
        <v>6671.38</v>
      </c>
    </row>
    <row r="734" spans="1:14" x14ac:dyDescent="0.35">
      <c r="A734" t="s">
        <v>769</v>
      </c>
      <c r="B734" t="s">
        <v>8040</v>
      </c>
      <c r="C734" t="s">
        <v>8020</v>
      </c>
      <c r="D734" t="s">
        <v>8036</v>
      </c>
      <c r="E734" s="1">
        <v>45455</v>
      </c>
      <c r="F734">
        <v>2756.25</v>
      </c>
      <c r="G734">
        <v>213</v>
      </c>
      <c r="H734" t="s">
        <v>7</v>
      </c>
      <c r="I734" t="str">
        <f>VLOOKUP(shipments[[#This Row],[SPID]],CHOOSE({1,2},people[[#All],[SPID]],people[[#All],[Sales_person]]),2,0)</f>
        <v>Dennison Crosswaite</v>
      </c>
      <c r="J734">
        <f>YEAR(shipments[[#This Row],[Shipdate]])</f>
        <v>2024</v>
      </c>
      <c r="K734" s="22"/>
      <c r="L734" s="22">
        <f>VLOOKUP(shipments[[#This Row],[PID]],CHOOSE({1,2},products[PID],products[Cost_per_box]),2,0)</f>
        <v>8.2200000000000006</v>
      </c>
      <c r="M734" s="22">
        <f>shipments[[#This Row],[Boxes]]*shipments[[#This Row],[cost_per_box]]</f>
        <v>1750.8600000000001</v>
      </c>
      <c r="N734" s="22">
        <f>shipments[[#This Row],[Amount]]-shipments[[#This Row],[total cost]]</f>
        <v>1005.3899999999999</v>
      </c>
    </row>
    <row r="735" spans="1:14" x14ac:dyDescent="0.35">
      <c r="A735" t="s">
        <v>770</v>
      </c>
      <c r="B735" t="s">
        <v>8040</v>
      </c>
      <c r="C735" t="s">
        <v>8020</v>
      </c>
      <c r="D735" t="s">
        <v>8035</v>
      </c>
      <c r="E735" s="1">
        <v>45384</v>
      </c>
      <c r="F735">
        <v>7200</v>
      </c>
      <c r="G735">
        <v>600</v>
      </c>
      <c r="H735" t="s">
        <v>7</v>
      </c>
      <c r="I735" t="str">
        <f>VLOOKUP(shipments[[#This Row],[SPID]],CHOOSE({1,2},people[[#All],[SPID]],people[[#All],[Sales_person]]),2,0)</f>
        <v>Dennison Crosswaite</v>
      </c>
      <c r="J735">
        <f>YEAR(shipments[[#This Row],[Shipdate]])</f>
        <v>2024</v>
      </c>
      <c r="K735" s="22"/>
      <c r="L735" s="22">
        <f>VLOOKUP(shipments[[#This Row],[PID]],CHOOSE({1,2},products[PID],products[Cost_per_box]),2,0)</f>
        <v>8.2200000000000006</v>
      </c>
      <c r="M735" s="22">
        <f>shipments[[#This Row],[Boxes]]*shipments[[#This Row],[cost_per_box]]</f>
        <v>4932</v>
      </c>
      <c r="N735" s="22">
        <f>shipments[[#This Row],[Amount]]-shipments[[#This Row],[total cost]]</f>
        <v>2268</v>
      </c>
    </row>
    <row r="736" spans="1:14" x14ac:dyDescent="0.35">
      <c r="A736" t="s">
        <v>771</v>
      </c>
      <c r="B736" t="s">
        <v>8040</v>
      </c>
      <c r="C736" t="s">
        <v>8020</v>
      </c>
      <c r="D736" t="s">
        <v>8038</v>
      </c>
      <c r="E736" s="1">
        <v>45258</v>
      </c>
      <c r="F736">
        <v>3645</v>
      </c>
      <c r="G736">
        <v>243</v>
      </c>
      <c r="H736" t="s">
        <v>7</v>
      </c>
      <c r="I736" t="str">
        <f>VLOOKUP(shipments[[#This Row],[SPID]],CHOOSE({1,2},people[[#All],[SPID]],people[[#All],[Sales_person]]),2,0)</f>
        <v>Dennison Crosswaite</v>
      </c>
      <c r="J736">
        <f>YEAR(shipments[[#This Row],[Shipdate]])</f>
        <v>2023</v>
      </c>
      <c r="K736" s="22"/>
      <c r="L736" s="22">
        <f>VLOOKUP(shipments[[#This Row],[PID]],CHOOSE({1,2},products[PID],products[Cost_per_box]),2,0)</f>
        <v>8.2200000000000006</v>
      </c>
      <c r="M736" s="22">
        <f>shipments[[#This Row],[Boxes]]*shipments[[#This Row],[cost_per_box]]</f>
        <v>1997.4600000000003</v>
      </c>
      <c r="N736" s="22">
        <f>shipments[[#This Row],[Amount]]-shipments[[#This Row],[total cost]]</f>
        <v>1647.5399999999997</v>
      </c>
    </row>
    <row r="737" spans="1:14" x14ac:dyDescent="0.35">
      <c r="A737" t="s">
        <v>772</v>
      </c>
      <c r="B737" t="s">
        <v>8040</v>
      </c>
      <c r="C737" t="s">
        <v>8020</v>
      </c>
      <c r="D737" t="s">
        <v>8033</v>
      </c>
      <c r="E737" s="1">
        <v>45079</v>
      </c>
      <c r="F737">
        <v>1431</v>
      </c>
      <c r="G737">
        <v>120</v>
      </c>
      <c r="H737" t="s">
        <v>7</v>
      </c>
      <c r="I737" t="str">
        <f>VLOOKUP(shipments[[#This Row],[SPID]],CHOOSE({1,2},people[[#All],[SPID]],people[[#All],[Sales_person]]),2,0)</f>
        <v>Dennison Crosswaite</v>
      </c>
      <c r="J737">
        <f>YEAR(shipments[[#This Row],[Shipdate]])</f>
        <v>2023</v>
      </c>
      <c r="K737" s="22"/>
      <c r="L737" s="22">
        <f>VLOOKUP(shipments[[#This Row],[PID]],CHOOSE({1,2},products[PID],products[Cost_per_box]),2,0)</f>
        <v>8.2200000000000006</v>
      </c>
      <c r="M737" s="22">
        <f>shipments[[#This Row],[Boxes]]*shipments[[#This Row],[cost_per_box]]</f>
        <v>986.40000000000009</v>
      </c>
      <c r="N737" s="22">
        <f>shipments[[#This Row],[Amount]]-shipments[[#This Row],[total cost]]</f>
        <v>444.59999999999991</v>
      </c>
    </row>
    <row r="738" spans="1:14" x14ac:dyDescent="0.35">
      <c r="A738" t="s">
        <v>773</v>
      </c>
      <c r="B738" t="s">
        <v>8040</v>
      </c>
      <c r="C738" t="s">
        <v>8020</v>
      </c>
      <c r="D738" t="s">
        <v>8034</v>
      </c>
      <c r="E738" s="1">
        <v>45117</v>
      </c>
      <c r="F738">
        <v>1640.25</v>
      </c>
      <c r="G738">
        <v>127</v>
      </c>
      <c r="H738" t="s">
        <v>7</v>
      </c>
      <c r="I738" t="str">
        <f>VLOOKUP(shipments[[#This Row],[SPID]],CHOOSE({1,2},people[[#All],[SPID]],people[[#All],[Sales_person]]),2,0)</f>
        <v>Dennison Crosswaite</v>
      </c>
      <c r="J738">
        <f>YEAR(shipments[[#This Row],[Shipdate]])</f>
        <v>2023</v>
      </c>
      <c r="K738" s="22"/>
      <c r="L738" s="22">
        <f>VLOOKUP(shipments[[#This Row],[PID]],CHOOSE({1,2},products[PID],products[Cost_per_box]),2,0)</f>
        <v>8.2200000000000006</v>
      </c>
      <c r="M738" s="22">
        <f>shipments[[#This Row],[Boxes]]*shipments[[#This Row],[cost_per_box]]</f>
        <v>1043.94</v>
      </c>
      <c r="N738" s="22">
        <f>shipments[[#This Row],[Amount]]-shipments[[#This Row],[total cost]]</f>
        <v>596.30999999999995</v>
      </c>
    </row>
    <row r="739" spans="1:14" x14ac:dyDescent="0.35">
      <c r="A739" t="s">
        <v>774</v>
      </c>
      <c r="B739" t="s">
        <v>8040</v>
      </c>
      <c r="C739" t="s">
        <v>8020</v>
      </c>
      <c r="D739" t="s">
        <v>8034</v>
      </c>
      <c r="E739" s="1">
        <v>44981</v>
      </c>
      <c r="F739">
        <v>7616.25</v>
      </c>
      <c r="G739">
        <v>508</v>
      </c>
      <c r="H739" t="s">
        <v>7</v>
      </c>
      <c r="I739" t="str">
        <f>VLOOKUP(shipments[[#This Row],[SPID]],CHOOSE({1,2},people[[#All],[SPID]],people[[#All],[Sales_person]]),2,0)</f>
        <v>Dennison Crosswaite</v>
      </c>
      <c r="J739">
        <f>YEAR(shipments[[#This Row],[Shipdate]])</f>
        <v>2023</v>
      </c>
      <c r="K739" s="22"/>
      <c r="L739" s="22">
        <f>VLOOKUP(shipments[[#This Row],[PID]],CHOOSE({1,2},products[PID],products[Cost_per_box]),2,0)</f>
        <v>8.2200000000000006</v>
      </c>
      <c r="M739" s="22">
        <f>shipments[[#This Row],[Boxes]]*shipments[[#This Row],[cost_per_box]]</f>
        <v>4175.76</v>
      </c>
      <c r="N739" s="22">
        <f>shipments[[#This Row],[Amount]]-shipments[[#This Row],[total cost]]</f>
        <v>3440.49</v>
      </c>
    </row>
    <row r="740" spans="1:14" x14ac:dyDescent="0.35">
      <c r="A740" t="s">
        <v>775</v>
      </c>
      <c r="B740" t="s">
        <v>8040</v>
      </c>
      <c r="C740" t="s">
        <v>8021</v>
      </c>
      <c r="D740" t="s">
        <v>8034</v>
      </c>
      <c r="E740" s="1">
        <v>45271</v>
      </c>
      <c r="F740">
        <v>8282.25</v>
      </c>
      <c r="G740">
        <v>436</v>
      </c>
      <c r="H740" t="s">
        <v>7</v>
      </c>
      <c r="I740" t="str">
        <f>VLOOKUP(shipments[[#This Row],[SPID]],CHOOSE({1,2},people[[#All],[SPID]],people[[#All],[Sales_person]]),2,0)</f>
        <v>Dennison Crosswaite</v>
      </c>
      <c r="J740">
        <f>YEAR(shipments[[#This Row],[Shipdate]])</f>
        <v>2023</v>
      </c>
      <c r="K740" s="22"/>
      <c r="L740" s="22">
        <f>VLOOKUP(shipments[[#This Row],[PID]],CHOOSE({1,2},products[PID],products[Cost_per_box]),2,0)</f>
        <v>10.23</v>
      </c>
      <c r="M740" s="22">
        <f>shipments[[#This Row],[Boxes]]*shipments[[#This Row],[cost_per_box]]</f>
        <v>4460.28</v>
      </c>
      <c r="N740" s="22">
        <f>shipments[[#This Row],[Amount]]-shipments[[#This Row],[total cost]]</f>
        <v>3821.9700000000003</v>
      </c>
    </row>
    <row r="741" spans="1:14" x14ac:dyDescent="0.35">
      <c r="A741" t="s">
        <v>776</v>
      </c>
      <c r="B741" t="s">
        <v>8040</v>
      </c>
      <c r="C741" t="s">
        <v>8021</v>
      </c>
      <c r="D741" t="s">
        <v>8037</v>
      </c>
      <c r="E741" s="1">
        <v>45124</v>
      </c>
      <c r="F741">
        <v>7335</v>
      </c>
      <c r="G741">
        <v>387</v>
      </c>
      <c r="H741" t="s">
        <v>7</v>
      </c>
      <c r="I741" t="str">
        <f>VLOOKUP(shipments[[#This Row],[SPID]],CHOOSE({1,2},people[[#All],[SPID]],people[[#All],[Sales_person]]),2,0)</f>
        <v>Dennison Crosswaite</v>
      </c>
      <c r="J741">
        <f>YEAR(shipments[[#This Row],[Shipdate]])</f>
        <v>2023</v>
      </c>
      <c r="K741" s="22"/>
      <c r="L741" s="22">
        <f>VLOOKUP(shipments[[#This Row],[PID]],CHOOSE({1,2},products[PID],products[Cost_per_box]),2,0)</f>
        <v>10.23</v>
      </c>
      <c r="M741" s="22">
        <f>shipments[[#This Row],[Boxes]]*shipments[[#This Row],[cost_per_box]]</f>
        <v>3959.01</v>
      </c>
      <c r="N741" s="22">
        <f>shipments[[#This Row],[Amount]]-shipments[[#This Row],[total cost]]</f>
        <v>3375.99</v>
      </c>
    </row>
    <row r="742" spans="1:14" x14ac:dyDescent="0.35">
      <c r="A742" t="s">
        <v>777</v>
      </c>
      <c r="B742" t="s">
        <v>8040</v>
      </c>
      <c r="C742" t="s">
        <v>8022</v>
      </c>
      <c r="D742" t="s">
        <v>8037</v>
      </c>
      <c r="E742" s="1">
        <v>45096</v>
      </c>
      <c r="F742">
        <v>7366.5</v>
      </c>
      <c r="G742">
        <v>434</v>
      </c>
      <c r="H742" t="s">
        <v>7</v>
      </c>
      <c r="I742" t="str">
        <f>VLOOKUP(shipments[[#This Row],[SPID]],CHOOSE({1,2},people[[#All],[SPID]],people[[#All],[Sales_person]]),2,0)</f>
        <v>Dennison Crosswaite</v>
      </c>
      <c r="J742">
        <f>YEAR(shipments[[#This Row],[Shipdate]])</f>
        <v>2023</v>
      </c>
      <c r="K742" s="22"/>
      <c r="L742" s="22">
        <f>VLOOKUP(shipments[[#This Row],[PID]],CHOOSE({1,2},products[PID],products[Cost_per_box]),2,0)</f>
        <v>4.74</v>
      </c>
      <c r="M742" s="22">
        <f>shipments[[#This Row],[Boxes]]*shipments[[#This Row],[cost_per_box]]</f>
        <v>2057.1600000000003</v>
      </c>
      <c r="N742" s="22">
        <f>shipments[[#This Row],[Amount]]-shipments[[#This Row],[total cost]]</f>
        <v>5309.34</v>
      </c>
    </row>
    <row r="743" spans="1:14" x14ac:dyDescent="0.35">
      <c r="A743" t="s">
        <v>778</v>
      </c>
      <c r="B743" t="s">
        <v>8040</v>
      </c>
      <c r="C743" t="s">
        <v>8023</v>
      </c>
      <c r="D743" t="s">
        <v>8034</v>
      </c>
      <c r="E743" s="1">
        <v>44984</v>
      </c>
      <c r="F743">
        <v>3262.5</v>
      </c>
      <c r="G743">
        <v>467</v>
      </c>
      <c r="H743" t="s">
        <v>7</v>
      </c>
      <c r="I743" t="str">
        <f>VLOOKUP(shipments[[#This Row],[SPID]],CHOOSE({1,2},people[[#All],[SPID]],people[[#All],[Sales_person]]),2,0)</f>
        <v>Dennison Crosswaite</v>
      </c>
      <c r="J743">
        <f>YEAR(shipments[[#This Row],[Shipdate]])</f>
        <v>2023</v>
      </c>
      <c r="K743" s="22"/>
      <c r="L743" s="22">
        <f>VLOOKUP(shipments[[#This Row],[PID]],CHOOSE({1,2},products[PID],products[Cost_per_box]),2,0)</f>
        <v>10.51</v>
      </c>
      <c r="M743" s="22">
        <f>shipments[[#This Row],[Boxes]]*shipments[[#This Row],[cost_per_box]]</f>
        <v>4908.17</v>
      </c>
      <c r="N743" s="22">
        <f>shipments[[#This Row],[Amount]]-shipments[[#This Row],[total cost]]</f>
        <v>-1645.67</v>
      </c>
    </row>
    <row r="744" spans="1:14" x14ac:dyDescent="0.35">
      <c r="A744" t="s">
        <v>779</v>
      </c>
      <c r="B744" t="s">
        <v>8040</v>
      </c>
      <c r="C744" t="s">
        <v>8023</v>
      </c>
      <c r="D744" t="s">
        <v>8033</v>
      </c>
      <c r="E744" s="1">
        <v>45546</v>
      </c>
      <c r="F744">
        <v>3636</v>
      </c>
      <c r="G744">
        <v>455</v>
      </c>
      <c r="H744" t="s">
        <v>40</v>
      </c>
      <c r="I744" t="str">
        <f>VLOOKUP(shipments[[#This Row],[SPID]],CHOOSE({1,2},people[[#All],[SPID]],people[[#All],[Sales_person]]),2,0)</f>
        <v>Dennison Crosswaite</v>
      </c>
      <c r="J744">
        <f>YEAR(shipments[[#This Row],[Shipdate]])</f>
        <v>2024</v>
      </c>
      <c r="K744" s="22"/>
      <c r="L744" s="22">
        <f>VLOOKUP(shipments[[#This Row],[PID]],CHOOSE({1,2},products[PID],products[Cost_per_box]),2,0)</f>
        <v>10.51</v>
      </c>
      <c r="M744" s="22">
        <f>shipments[[#This Row],[Boxes]]*shipments[[#This Row],[cost_per_box]]</f>
        <v>4782.05</v>
      </c>
      <c r="N744" s="22">
        <f>shipments[[#This Row],[Amount]]-shipments[[#This Row],[total cost]]</f>
        <v>-1146.0500000000002</v>
      </c>
    </row>
    <row r="745" spans="1:14" x14ac:dyDescent="0.35">
      <c r="A745" t="s">
        <v>780</v>
      </c>
      <c r="B745" t="s">
        <v>8040</v>
      </c>
      <c r="C745" t="s">
        <v>8023</v>
      </c>
      <c r="D745" t="s">
        <v>8033</v>
      </c>
      <c r="E745" s="1">
        <v>45274</v>
      </c>
      <c r="F745">
        <v>10955.25</v>
      </c>
      <c r="G745">
        <v>1096</v>
      </c>
      <c r="H745" t="s">
        <v>7</v>
      </c>
      <c r="I745" t="str">
        <f>VLOOKUP(shipments[[#This Row],[SPID]],CHOOSE({1,2},people[[#All],[SPID]],people[[#All],[Sales_person]]),2,0)</f>
        <v>Dennison Crosswaite</v>
      </c>
      <c r="J745">
        <f>YEAR(shipments[[#This Row],[Shipdate]])</f>
        <v>2023</v>
      </c>
      <c r="K745" s="22"/>
      <c r="L745" s="22">
        <f>VLOOKUP(shipments[[#This Row],[PID]],CHOOSE({1,2},products[PID],products[Cost_per_box]),2,0)</f>
        <v>10.51</v>
      </c>
      <c r="M745" s="22">
        <f>shipments[[#This Row],[Boxes]]*shipments[[#This Row],[cost_per_box]]</f>
        <v>11518.96</v>
      </c>
      <c r="N745" s="22">
        <f>shipments[[#This Row],[Amount]]-shipments[[#This Row],[total cost]]</f>
        <v>-563.70999999999913</v>
      </c>
    </row>
    <row r="746" spans="1:14" x14ac:dyDescent="0.35">
      <c r="A746" t="s">
        <v>781</v>
      </c>
      <c r="B746" t="s">
        <v>8040</v>
      </c>
      <c r="C746" t="s">
        <v>8024</v>
      </c>
      <c r="D746" t="s">
        <v>8036</v>
      </c>
      <c r="E746" s="1">
        <v>45443</v>
      </c>
      <c r="F746">
        <v>4556.25</v>
      </c>
      <c r="G746">
        <v>285</v>
      </c>
      <c r="H746" t="s">
        <v>7</v>
      </c>
      <c r="I746" t="str">
        <f>VLOOKUP(shipments[[#This Row],[SPID]],CHOOSE({1,2},people[[#All],[SPID]],people[[#All],[Sales_person]]),2,0)</f>
        <v>Dennison Crosswaite</v>
      </c>
      <c r="J746">
        <f>YEAR(shipments[[#This Row],[Shipdate]])</f>
        <v>2024</v>
      </c>
      <c r="K746" s="22"/>
      <c r="L746" s="22">
        <f>VLOOKUP(shipments[[#This Row],[PID]],CHOOSE({1,2},products[PID],products[Cost_per_box]),2,0)</f>
        <v>6.43</v>
      </c>
      <c r="M746" s="22">
        <f>shipments[[#This Row],[Boxes]]*shipments[[#This Row],[cost_per_box]]</f>
        <v>1832.55</v>
      </c>
      <c r="N746" s="22">
        <f>shipments[[#This Row],[Amount]]-shipments[[#This Row],[total cost]]</f>
        <v>2723.7</v>
      </c>
    </row>
    <row r="747" spans="1:14" x14ac:dyDescent="0.35">
      <c r="A747" t="s">
        <v>782</v>
      </c>
      <c r="B747" t="s">
        <v>8040</v>
      </c>
      <c r="C747" t="s">
        <v>8025</v>
      </c>
      <c r="D747" t="s">
        <v>8033</v>
      </c>
      <c r="E747" s="1">
        <v>45037</v>
      </c>
      <c r="F747">
        <v>2891.25</v>
      </c>
      <c r="G747">
        <v>171</v>
      </c>
      <c r="H747" t="s">
        <v>7</v>
      </c>
      <c r="I747" t="str">
        <f>VLOOKUP(shipments[[#This Row],[SPID]],CHOOSE({1,2},people[[#All],[SPID]],people[[#All],[Sales_person]]),2,0)</f>
        <v>Dennison Crosswaite</v>
      </c>
      <c r="J747">
        <f>YEAR(shipments[[#This Row],[Shipdate]])</f>
        <v>2023</v>
      </c>
      <c r="K747" s="22"/>
      <c r="L747" s="22">
        <f>VLOOKUP(shipments[[#This Row],[PID]],CHOOSE({1,2},products[PID],products[Cost_per_box]),2,0)</f>
        <v>12.41</v>
      </c>
      <c r="M747" s="22">
        <f>shipments[[#This Row],[Boxes]]*shipments[[#This Row],[cost_per_box]]</f>
        <v>2122.11</v>
      </c>
      <c r="N747" s="22">
        <f>shipments[[#This Row],[Amount]]-shipments[[#This Row],[total cost]]</f>
        <v>769.13999999999987</v>
      </c>
    </row>
    <row r="748" spans="1:14" x14ac:dyDescent="0.35">
      <c r="A748" t="s">
        <v>783</v>
      </c>
      <c r="B748" t="s">
        <v>8040</v>
      </c>
      <c r="C748" t="s">
        <v>8025</v>
      </c>
      <c r="D748" t="s">
        <v>8038</v>
      </c>
      <c r="E748" s="1">
        <v>45183</v>
      </c>
      <c r="F748">
        <v>1003.5</v>
      </c>
      <c r="G748">
        <v>60</v>
      </c>
      <c r="H748" t="s">
        <v>7</v>
      </c>
      <c r="I748" t="str">
        <f>VLOOKUP(shipments[[#This Row],[SPID]],CHOOSE({1,2},people[[#All],[SPID]],people[[#All],[Sales_person]]),2,0)</f>
        <v>Dennison Crosswaite</v>
      </c>
      <c r="J748">
        <f>YEAR(shipments[[#This Row],[Shipdate]])</f>
        <v>2023</v>
      </c>
      <c r="K748" s="22"/>
      <c r="L748" s="22">
        <f>VLOOKUP(shipments[[#This Row],[PID]],CHOOSE({1,2},products[PID],products[Cost_per_box]),2,0)</f>
        <v>12.41</v>
      </c>
      <c r="M748" s="22">
        <f>shipments[[#This Row],[Boxes]]*shipments[[#This Row],[cost_per_box]]</f>
        <v>744.6</v>
      </c>
      <c r="N748" s="22">
        <f>shipments[[#This Row],[Amount]]-shipments[[#This Row],[total cost]]</f>
        <v>258.89999999999998</v>
      </c>
    </row>
    <row r="749" spans="1:14" x14ac:dyDescent="0.35">
      <c r="A749" t="s">
        <v>784</v>
      </c>
      <c r="B749" t="s">
        <v>8040</v>
      </c>
      <c r="C749" t="s">
        <v>8026</v>
      </c>
      <c r="D749" t="s">
        <v>8037</v>
      </c>
      <c r="E749" s="1">
        <v>45259</v>
      </c>
      <c r="F749">
        <v>6140.25</v>
      </c>
      <c r="G749">
        <v>384</v>
      </c>
      <c r="H749" t="s">
        <v>7</v>
      </c>
      <c r="I749" t="str">
        <f>VLOOKUP(shipments[[#This Row],[SPID]],CHOOSE({1,2},people[[#All],[SPID]],people[[#All],[Sales_person]]),2,0)</f>
        <v>Dennison Crosswaite</v>
      </c>
      <c r="J749">
        <f>YEAR(shipments[[#This Row],[Shipdate]])</f>
        <v>2023</v>
      </c>
      <c r="K749" s="22"/>
      <c r="L749" s="22">
        <f>VLOOKUP(shipments[[#This Row],[PID]],CHOOSE({1,2},products[PID],products[Cost_per_box]),2,0)</f>
        <v>9.57</v>
      </c>
      <c r="M749" s="22">
        <f>shipments[[#This Row],[Boxes]]*shipments[[#This Row],[cost_per_box]]</f>
        <v>3674.88</v>
      </c>
      <c r="N749" s="22">
        <f>shipments[[#This Row],[Amount]]-shipments[[#This Row],[total cost]]</f>
        <v>2465.37</v>
      </c>
    </row>
    <row r="750" spans="1:14" x14ac:dyDescent="0.35">
      <c r="A750" t="s">
        <v>785</v>
      </c>
      <c r="B750" t="s">
        <v>8040</v>
      </c>
      <c r="C750" t="s">
        <v>8026</v>
      </c>
      <c r="D750" t="s">
        <v>8038</v>
      </c>
      <c r="E750" s="1">
        <v>44965</v>
      </c>
      <c r="F750">
        <v>11121.75</v>
      </c>
      <c r="G750">
        <v>655</v>
      </c>
      <c r="H750" t="s">
        <v>7</v>
      </c>
      <c r="I750" t="str">
        <f>VLOOKUP(shipments[[#This Row],[SPID]],CHOOSE({1,2},people[[#All],[SPID]],people[[#All],[Sales_person]]),2,0)</f>
        <v>Dennison Crosswaite</v>
      </c>
      <c r="J750">
        <f>YEAR(shipments[[#This Row],[Shipdate]])</f>
        <v>2023</v>
      </c>
      <c r="K750" s="22"/>
      <c r="L750" s="22">
        <f>VLOOKUP(shipments[[#This Row],[PID]],CHOOSE({1,2},products[PID],products[Cost_per_box]),2,0)</f>
        <v>9.57</v>
      </c>
      <c r="M750" s="22">
        <f>shipments[[#This Row],[Boxes]]*shipments[[#This Row],[cost_per_box]]</f>
        <v>6268.35</v>
      </c>
      <c r="N750" s="22">
        <f>shipments[[#This Row],[Amount]]-shipments[[#This Row],[total cost]]</f>
        <v>4853.3999999999996</v>
      </c>
    </row>
    <row r="751" spans="1:14" x14ac:dyDescent="0.35">
      <c r="A751" t="s">
        <v>786</v>
      </c>
      <c r="B751" t="s">
        <v>8040</v>
      </c>
      <c r="C751" t="s">
        <v>8026</v>
      </c>
      <c r="D751" t="s">
        <v>8033</v>
      </c>
      <c r="E751" s="1">
        <v>45450</v>
      </c>
      <c r="F751">
        <v>8151.75</v>
      </c>
      <c r="G751">
        <v>544</v>
      </c>
      <c r="H751" t="s">
        <v>7</v>
      </c>
      <c r="I751" t="str">
        <f>VLOOKUP(shipments[[#This Row],[SPID]],CHOOSE({1,2},people[[#All],[SPID]],people[[#All],[Sales_person]]),2,0)</f>
        <v>Dennison Crosswaite</v>
      </c>
      <c r="J751">
        <f>YEAR(shipments[[#This Row],[Shipdate]])</f>
        <v>2024</v>
      </c>
      <c r="K751" s="22"/>
      <c r="L751" s="22">
        <f>VLOOKUP(shipments[[#This Row],[PID]],CHOOSE({1,2},products[PID],products[Cost_per_box]),2,0)</f>
        <v>9.57</v>
      </c>
      <c r="M751" s="22">
        <f>shipments[[#This Row],[Boxes]]*shipments[[#This Row],[cost_per_box]]</f>
        <v>5206.08</v>
      </c>
      <c r="N751" s="22">
        <f>shipments[[#This Row],[Amount]]-shipments[[#This Row],[total cost]]</f>
        <v>2945.67</v>
      </c>
    </row>
    <row r="752" spans="1:14" x14ac:dyDescent="0.35">
      <c r="A752" t="s">
        <v>787</v>
      </c>
      <c r="B752" t="s">
        <v>8040</v>
      </c>
      <c r="C752" t="s">
        <v>8026</v>
      </c>
      <c r="D752" t="s">
        <v>8036</v>
      </c>
      <c r="E752" s="1">
        <v>45517</v>
      </c>
      <c r="F752">
        <v>5755.5</v>
      </c>
      <c r="G752">
        <v>384</v>
      </c>
      <c r="H752" t="s">
        <v>18</v>
      </c>
      <c r="I752" t="str">
        <f>VLOOKUP(shipments[[#This Row],[SPID]],CHOOSE({1,2},people[[#All],[SPID]],people[[#All],[Sales_person]]),2,0)</f>
        <v>Dennison Crosswaite</v>
      </c>
      <c r="J752">
        <f>YEAR(shipments[[#This Row],[Shipdate]])</f>
        <v>2024</v>
      </c>
      <c r="K752" s="22"/>
      <c r="L752" s="22">
        <f>VLOOKUP(shipments[[#This Row],[PID]],CHOOSE({1,2},products[PID],products[Cost_per_box]),2,0)</f>
        <v>9.57</v>
      </c>
      <c r="M752" s="22">
        <f>shipments[[#This Row],[Boxes]]*shipments[[#This Row],[cost_per_box]]</f>
        <v>3674.88</v>
      </c>
      <c r="N752" s="22">
        <f>shipments[[#This Row],[Amount]]-shipments[[#This Row],[total cost]]</f>
        <v>2080.62</v>
      </c>
    </row>
    <row r="753" spans="1:14" x14ac:dyDescent="0.35">
      <c r="A753" t="s">
        <v>788</v>
      </c>
      <c r="B753" t="s">
        <v>8040</v>
      </c>
      <c r="C753" t="s">
        <v>8026</v>
      </c>
      <c r="D753" t="s">
        <v>8037</v>
      </c>
      <c r="E753" s="1">
        <v>45476</v>
      </c>
      <c r="F753">
        <v>11380.5</v>
      </c>
      <c r="G753">
        <v>712</v>
      </c>
      <c r="H753" t="s">
        <v>18</v>
      </c>
      <c r="I753" t="str">
        <f>VLOOKUP(shipments[[#This Row],[SPID]],CHOOSE({1,2},people[[#All],[SPID]],people[[#All],[Sales_person]]),2,0)</f>
        <v>Dennison Crosswaite</v>
      </c>
      <c r="J753">
        <f>YEAR(shipments[[#This Row],[Shipdate]])</f>
        <v>2024</v>
      </c>
      <c r="K753" s="22"/>
      <c r="L753" s="22">
        <f>VLOOKUP(shipments[[#This Row],[PID]],CHOOSE({1,2},products[PID],products[Cost_per_box]),2,0)</f>
        <v>9.57</v>
      </c>
      <c r="M753" s="22">
        <f>shipments[[#This Row],[Boxes]]*shipments[[#This Row],[cost_per_box]]</f>
        <v>6813.84</v>
      </c>
      <c r="N753" s="22">
        <f>shipments[[#This Row],[Amount]]-shipments[[#This Row],[total cost]]</f>
        <v>4566.66</v>
      </c>
    </row>
    <row r="754" spans="1:14" x14ac:dyDescent="0.35">
      <c r="A754" t="s">
        <v>789</v>
      </c>
      <c r="B754" t="s">
        <v>8040</v>
      </c>
      <c r="C754" t="s">
        <v>8026</v>
      </c>
      <c r="D754" t="s">
        <v>8034</v>
      </c>
      <c r="E754" s="1">
        <v>45537</v>
      </c>
      <c r="F754">
        <v>9092.25</v>
      </c>
      <c r="G754">
        <v>535</v>
      </c>
      <c r="H754" t="s">
        <v>26</v>
      </c>
      <c r="I754" t="str">
        <f>VLOOKUP(shipments[[#This Row],[SPID]],CHOOSE({1,2},people[[#All],[SPID]],people[[#All],[Sales_person]]),2,0)</f>
        <v>Dennison Crosswaite</v>
      </c>
      <c r="J754">
        <f>YEAR(shipments[[#This Row],[Shipdate]])</f>
        <v>2024</v>
      </c>
      <c r="K754" s="22"/>
      <c r="L754" s="22">
        <f>VLOOKUP(shipments[[#This Row],[PID]],CHOOSE({1,2},products[PID],products[Cost_per_box]),2,0)</f>
        <v>9.57</v>
      </c>
      <c r="M754" s="22">
        <f>shipments[[#This Row],[Boxes]]*shipments[[#This Row],[cost_per_box]]</f>
        <v>5119.95</v>
      </c>
      <c r="N754" s="22">
        <f>shipments[[#This Row],[Amount]]-shipments[[#This Row],[total cost]]</f>
        <v>3972.3</v>
      </c>
    </row>
    <row r="755" spans="1:14" x14ac:dyDescent="0.35">
      <c r="A755" t="s">
        <v>790</v>
      </c>
      <c r="B755" t="s">
        <v>8040</v>
      </c>
      <c r="C755" t="s">
        <v>8027</v>
      </c>
      <c r="D755" t="s">
        <v>8033</v>
      </c>
      <c r="E755" s="1">
        <v>45278</v>
      </c>
      <c r="F755">
        <v>1460.25</v>
      </c>
      <c r="G755">
        <v>183</v>
      </c>
      <c r="H755" t="s">
        <v>7</v>
      </c>
      <c r="I755" t="str">
        <f>VLOOKUP(shipments[[#This Row],[SPID]],CHOOSE({1,2},people[[#All],[SPID]],people[[#All],[Sales_person]]),2,0)</f>
        <v>Dennison Crosswaite</v>
      </c>
      <c r="J755">
        <f>YEAR(shipments[[#This Row],[Shipdate]])</f>
        <v>2023</v>
      </c>
      <c r="K755" s="22"/>
      <c r="L755" s="22">
        <f>VLOOKUP(shipments[[#This Row],[PID]],CHOOSE({1,2},products[PID],products[Cost_per_box]),2,0)</f>
        <v>8.43</v>
      </c>
      <c r="M755" s="22">
        <f>shipments[[#This Row],[Boxes]]*shipments[[#This Row],[cost_per_box]]</f>
        <v>1542.69</v>
      </c>
      <c r="N755" s="22">
        <f>shipments[[#This Row],[Amount]]-shipments[[#This Row],[total cost]]</f>
        <v>-82.440000000000055</v>
      </c>
    </row>
    <row r="756" spans="1:14" x14ac:dyDescent="0.35">
      <c r="A756" t="s">
        <v>791</v>
      </c>
      <c r="B756" t="s">
        <v>8040</v>
      </c>
      <c r="C756" t="s">
        <v>8027</v>
      </c>
      <c r="D756" t="s">
        <v>8037</v>
      </c>
      <c r="E756" s="1">
        <v>45159</v>
      </c>
      <c r="F756">
        <v>1957.5</v>
      </c>
      <c r="G756">
        <v>280</v>
      </c>
      <c r="H756" t="s">
        <v>7</v>
      </c>
      <c r="I756" t="str">
        <f>VLOOKUP(shipments[[#This Row],[SPID]],CHOOSE({1,2},people[[#All],[SPID]],people[[#All],[Sales_person]]),2,0)</f>
        <v>Dennison Crosswaite</v>
      </c>
      <c r="J756">
        <f>YEAR(shipments[[#This Row],[Shipdate]])</f>
        <v>2023</v>
      </c>
      <c r="K756" s="22"/>
      <c r="L756" s="22">
        <f>VLOOKUP(shipments[[#This Row],[PID]],CHOOSE({1,2},products[PID],products[Cost_per_box]),2,0)</f>
        <v>8.43</v>
      </c>
      <c r="M756" s="22">
        <f>shipments[[#This Row],[Boxes]]*shipments[[#This Row],[cost_per_box]]</f>
        <v>2360.4</v>
      </c>
      <c r="N756" s="22">
        <f>shipments[[#This Row],[Amount]]-shipments[[#This Row],[total cost]]</f>
        <v>-402.90000000000009</v>
      </c>
    </row>
    <row r="757" spans="1:14" x14ac:dyDescent="0.35">
      <c r="A757" t="s">
        <v>792</v>
      </c>
      <c r="B757" t="s">
        <v>8040</v>
      </c>
      <c r="C757" t="s">
        <v>8027</v>
      </c>
      <c r="D757" t="s">
        <v>8033</v>
      </c>
      <c r="E757" s="1">
        <v>45145</v>
      </c>
      <c r="F757">
        <v>8293.5</v>
      </c>
      <c r="G757">
        <v>1037</v>
      </c>
      <c r="H757" t="s">
        <v>7</v>
      </c>
      <c r="I757" t="str">
        <f>VLOOKUP(shipments[[#This Row],[SPID]],CHOOSE({1,2},people[[#All],[SPID]],people[[#All],[Sales_person]]),2,0)</f>
        <v>Dennison Crosswaite</v>
      </c>
      <c r="J757">
        <f>YEAR(shipments[[#This Row],[Shipdate]])</f>
        <v>2023</v>
      </c>
      <c r="K757" s="22"/>
      <c r="L757" s="22">
        <f>VLOOKUP(shipments[[#This Row],[PID]],CHOOSE({1,2},products[PID],products[Cost_per_box]),2,0)</f>
        <v>8.43</v>
      </c>
      <c r="M757" s="22">
        <f>shipments[[#This Row],[Boxes]]*shipments[[#This Row],[cost_per_box]]</f>
        <v>8741.91</v>
      </c>
      <c r="N757" s="22">
        <f>shipments[[#This Row],[Amount]]-shipments[[#This Row],[total cost]]</f>
        <v>-448.40999999999985</v>
      </c>
    </row>
    <row r="758" spans="1:14" x14ac:dyDescent="0.35">
      <c r="A758" t="s">
        <v>793</v>
      </c>
      <c r="B758" t="s">
        <v>8040</v>
      </c>
      <c r="C758" t="s">
        <v>8027</v>
      </c>
      <c r="D758" t="s">
        <v>8038</v>
      </c>
      <c r="E758" s="1">
        <v>45562</v>
      </c>
      <c r="F758">
        <v>2394</v>
      </c>
      <c r="G758">
        <v>300</v>
      </c>
      <c r="H758" t="s">
        <v>26</v>
      </c>
      <c r="I758" t="str">
        <f>VLOOKUP(shipments[[#This Row],[SPID]],CHOOSE({1,2},people[[#All],[SPID]],people[[#All],[Sales_person]]),2,0)</f>
        <v>Dennison Crosswaite</v>
      </c>
      <c r="J758">
        <f>YEAR(shipments[[#This Row],[Shipdate]])</f>
        <v>2024</v>
      </c>
      <c r="K758" s="22"/>
      <c r="L758" s="22">
        <f>VLOOKUP(shipments[[#This Row],[PID]],CHOOSE({1,2},products[PID],products[Cost_per_box]),2,0)</f>
        <v>8.43</v>
      </c>
      <c r="M758" s="22">
        <f>shipments[[#This Row],[Boxes]]*shipments[[#This Row],[cost_per_box]]</f>
        <v>2529</v>
      </c>
      <c r="N758" s="22">
        <f>shipments[[#This Row],[Amount]]-shipments[[#This Row],[total cost]]</f>
        <v>-135</v>
      </c>
    </row>
    <row r="759" spans="1:14" x14ac:dyDescent="0.35">
      <c r="A759" t="s">
        <v>794</v>
      </c>
      <c r="B759" t="s">
        <v>8040</v>
      </c>
      <c r="C759" t="s">
        <v>8027</v>
      </c>
      <c r="D759" t="s">
        <v>8038</v>
      </c>
      <c r="E759" s="1">
        <v>45296</v>
      </c>
      <c r="F759">
        <v>5089.5</v>
      </c>
      <c r="G759">
        <v>463</v>
      </c>
      <c r="H759" t="s">
        <v>7</v>
      </c>
      <c r="I759" t="str">
        <f>VLOOKUP(shipments[[#This Row],[SPID]],CHOOSE({1,2},people[[#All],[SPID]],people[[#All],[Sales_person]]),2,0)</f>
        <v>Dennison Crosswaite</v>
      </c>
      <c r="J759">
        <f>YEAR(shipments[[#This Row],[Shipdate]])</f>
        <v>2024</v>
      </c>
      <c r="K759" s="22"/>
      <c r="L759" s="22">
        <f>VLOOKUP(shipments[[#This Row],[PID]],CHOOSE({1,2},products[PID],products[Cost_per_box]),2,0)</f>
        <v>8.43</v>
      </c>
      <c r="M759" s="22">
        <f>shipments[[#This Row],[Boxes]]*shipments[[#This Row],[cost_per_box]]</f>
        <v>3903.0899999999997</v>
      </c>
      <c r="N759" s="22">
        <f>shipments[[#This Row],[Amount]]-shipments[[#This Row],[total cost]]</f>
        <v>1186.4100000000003</v>
      </c>
    </row>
    <row r="760" spans="1:14" x14ac:dyDescent="0.35">
      <c r="A760" t="s">
        <v>795</v>
      </c>
      <c r="B760" t="s">
        <v>8040</v>
      </c>
      <c r="C760" t="s">
        <v>8028</v>
      </c>
      <c r="D760" t="s">
        <v>8033</v>
      </c>
      <c r="E760" s="1">
        <v>45433</v>
      </c>
      <c r="F760">
        <v>12836.25</v>
      </c>
      <c r="G760">
        <v>1834</v>
      </c>
      <c r="H760" t="s">
        <v>7</v>
      </c>
      <c r="I760" t="str">
        <f>VLOOKUP(shipments[[#This Row],[SPID]],CHOOSE({1,2},people[[#All],[SPID]],people[[#All],[Sales_person]]),2,0)</f>
        <v>Dennison Crosswaite</v>
      </c>
      <c r="J760">
        <f>YEAR(shipments[[#This Row],[Shipdate]])</f>
        <v>2024</v>
      </c>
      <c r="K760" s="22"/>
      <c r="L760" s="22">
        <f>VLOOKUP(shipments[[#This Row],[PID]],CHOOSE({1,2},products[PID],products[Cost_per_box]),2,0)</f>
        <v>6.8</v>
      </c>
      <c r="M760" s="22">
        <f>shipments[[#This Row],[Boxes]]*shipments[[#This Row],[cost_per_box]]</f>
        <v>12471.199999999999</v>
      </c>
      <c r="N760" s="22">
        <f>shipments[[#This Row],[Amount]]-shipments[[#This Row],[total cost]]</f>
        <v>365.05000000000109</v>
      </c>
    </row>
    <row r="761" spans="1:14" x14ac:dyDescent="0.35">
      <c r="A761" t="s">
        <v>796</v>
      </c>
      <c r="B761" t="s">
        <v>8040</v>
      </c>
      <c r="C761" t="s">
        <v>8028</v>
      </c>
      <c r="D761" t="s">
        <v>8034</v>
      </c>
      <c r="E761" s="1">
        <v>45544</v>
      </c>
      <c r="F761">
        <v>8478</v>
      </c>
      <c r="G761">
        <v>848</v>
      </c>
      <c r="H761" t="s">
        <v>26</v>
      </c>
      <c r="I761" t="str">
        <f>VLOOKUP(shipments[[#This Row],[SPID]],CHOOSE({1,2},people[[#All],[SPID]],people[[#All],[Sales_person]]),2,0)</f>
        <v>Dennison Crosswaite</v>
      </c>
      <c r="J761">
        <f>YEAR(shipments[[#This Row],[Shipdate]])</f>
        <v>2024</v>
      </c>
      <c r="K761" s="22"/>
      <c r="L761" s="22">
        <f>VLOOKUP(shipments[[#This Row],[PID]],CHOOSE({1,2},products[PID],products[Cost_per_box]),2,0)</f>
        <v>6.8</v>
      </c>
      <c r="M761" s="22">
        <f>shipments[[#This Row],[Boxes]]*shipments[[#This Row],[cost_per_box]]</f>
        <v>5766.4</v>
      </c>
      <c r="N761" s="22">
        <f>shipments[[#This Row],[Amount]]-shipments[[#This Row],[total cost]]</f>
        <v>2711.6000000000004</v>
      </c>
    </row>
    <row r="762" spans="1:14" x14ac:dyDescent="0.35">
      <c r="A762" t="s">
        <v>797</v>
      </c>
      <c r="B762" t="s">
        <v>8040</v>
      </c>
      <c r="C762" t="s">
        <v>8028</v>
      </c>
      <c r="D762" t="s">
        <v>8036</v>
      </c>
      <c r="E762" s="1">
        <v>45526</v>
      </c>
      <c r="F762">
        <v>31.5</v>
      </c>
      <c r="G762">
        <v>4</v>
      </c>
      <c r="H762" t="s">
        <v>18</v>
      </c>
      <c r="I762" t="str">
        <f>VLOOKUP(shipments[[#This Row],[SPID]],CHOOSE({1,2},people[[#All],[SPID]],people[[#All],[Sales_person]]),2,0)</f>
        <v>Dennison Crosswaite</v>
      </c>
      <c r="J762">
        <f>YEAR(shipments[[#This Row],[Shipdate]])</f>
        <v>2024</v>
      </c>
      <c r="K762" s="22"/>
      <c r="L762" s="22">
        <f>VLOOKUP(shipments[[#This Row],[PID]],CHOOSE({1,2},products[PID],products[Cost_per_box]),2,0)</f>
        <v>6.8</v>
      </c>
      <c r="M762" s="22">
        <f>shipments[[#This Row],[Boxes]]*shipments[[#This Row],[cost_per_box]]</f>
        <v>27.2</v>
      </c>
      <c r="N762" s="22">
        <f>shipments[[#This Row],[Amount]]-shipments[[#This Row],[total cost]]</f>
        <v>4.3000000000000007</v>
      </c>
    </row>
    <row r="763" spans="1:14" x14ac:dyDescent="0.35">
      <c r="A763" t="s">
        <v>798</v>
      </c>
      <c r="B763" t="s">
        <v>8040</v>
      </c>
      <c r="C763" t="s">
        <v>8028</v>
      </c>
      <c r="D763" t="s">
        <v>8037</v>
      </c>
      <c r="E763" s="1">
        <v>45506</v>
      </c>
      <c r="F763">
        <v>877.5</v>
      </c>
      <c r="G763">
        <v>88</v>
      </c>
      <c r="H763" t="s">
        <v>18</v>
      </c>
      <c r="I763" t="str">
        <f>VLOOKUP(shipments[[#This Row],[SPID]],CHOOSE({1,2},people[[#All],[SPID]],people[[#All],[Sales_person]]),2,0)</f>
        <v>Dennison Crosswaite</v>
      </c>
      <c r="J763">
        <f>YEAR(shipments[[#This Row],[Shipdate]])</f>
        <v>2024</v>
      </c>
      <c r="K763" s="22"/>
      <c r="L763" s="22">
        <f>VLOOKUP(shipments[[#This Row],[PID]],CHOOSE({1,2},products[PID],products[Cost_per_box]),2,0)</f>
        <v>6.8</v>
      </c>
      <c r="M763" s="22">
        <f>shipments[[#This Row],[Boxes]]*shipments[[#This Row],[cost_per_box]]</f>
        <v>598.4</v>
      </c>
      <c r="N763" s="22">
        <f>shipments[[#This Row],[Amount]]-shipments[[#This Row],[total cost]]</f>
        <v>279.10000000000002</v>
      </c>
    </row>
    <row r="764" spans="1:14" x14ac:dyDescent="0.35">
      <c r="A764" t="s">
        <v>799</v>
      </c>
      <c r="B764" t="s">
        <v>8040</v>
      </c>
      <c r="C764" t="s">
        <v>8028</v>
      </c>
      <c r="D764" t="s">
        <v>8038</v>
      </c>
      <c r="E764" s="1">
        <v>44958</v>
      </c>
      <c r="F764">
        <v>12260.25</v>
      </c>
      <c r="G764">
        <v>1752</v>
      </c>
      <c r="H764" t="s">
        <v>7</v>
      </c>
      <c r="I764" t="str">
        <f>VLOOKUP(shipments[[#This Row],[SPID]],CHOOSE({1,2},people[[#All],[SPID]],people[[#All],[Sales_person]]),2,0)</f>
        <v>Dennison Crosswaite</v>
      </c>
      <c r="J764">
        <f>YEAR(shipments[[#This Row],[Shipdate]])</f>
        <v>2023</v>
      </c>
      <c r="K764" s="22"/>
      <c r="L764" s="22">
        <f>VLOOKUP(shipments[[#This Row],[PID]],CHOOSE({1,2},products[PID],products[Cost_per_box]),2,0)</f>
        <v>6.8</v>
      </c>
      <c r="M764" s="22">
        <f>shipments[[#This Row],[Boxes]]*shipments[[#This Row],[cost_per_box]]</f>
        <v>11913.6</v>
      </c>
      <c r="N764" s="22">
        <f>shipments[[#This Row],[Amount]]-shipments[[#This Row],[total cost]]</f>
        <v>346.64999999999964</v>
      </c>
    </row>
    <row r="765" spans="1:14" x14ac:dyDescent="0.35">
      <c r="A765" t="s">
        <v>800</v>
      </c>
      <c r="B765" t="s">
        <v>8040</v>
      </c>
      <c r="C765" t="s">
        <v>8028</v>
      </c>
      <c r="D765" t="s">
        <v>8033</v>
      </c>
      <c r="E765" s="1">
        <v>44932</v>
      </c>
      <c r="F765">
        <v>6115.5</v>
      </c>
      <c r="G765">
        <v>612</v>
      </c>
      <c r="H765" t="s">
        <v>7</v>
      </c>
      <c r="I765" t="str">
        <f>VLOOKUP(shipments[[#This Row],[SPID]],CHOOSE({1,2},people[[#All],[SPID]],people[[#All],[Sales_person]]),2,0)</f>
        <v>Dennison Crosswaite</v>
      </c>
      <c r="J765">
        <f>YEAR(shipments[[#This Row],[Shipdate]])</f>
        <v>2023</v>
      </c>
      <c r="K765" s="22"/>
      <c r="L765" s="22">
        <f>VLOOKUP(shipments[[#This Row],[PID]],CHOOSE({1,2},products[PID],products[Cost_per_box]),2,0)</f>
        <v>6.8</v>
      </c>
      <c r="M765" s="22">
        <f>shipments[[#This Row],[Boxes]]*shipments[[#This Row],[cost_per_box]]</f>
        <v>4161.5999999999995</v>
      </c>
      <c r="N765" s="22">
        <f>shipments[[#This Row],[Amount]]-shipments[[#This Row],[total cost]]</f>
        <v>1953.9000000000005</v>
      </c>
    </row>
    <row r="766" spans="1:14" x14ac:dyDescent="0.35">
      <c r="A766" t="s">
        <v>801</v>
      </c>
      <c r="B766" t="s">
        <v>8040</v>
      </c>
      <c r="C766" t="s">
        <v>8028</v>
      </c>
      <c r="D766" t="s">
        <v>8037</v>
      </c>
      <c r="E766" s="1">
        <v>45252</v>
      </c>
      <c r="F766">
        <v>6860.25</v>
      </c>
      <c r="G766">
        <v>981</v>
      </c>
      <c r="H766" t="s">
        <v>7</v>
      </c>
      <c r="I766" t="str">
        <f>VLOOKUP(shipments[[#This Row],[SPID]],CHOOSE({1,2},people[[#All],[SPID]],people[[#All],[Sales_person]]),2,0)</f>
        <v>Dennison Crosswaite</v>
      </c>
      <c r="J766">
        <f>YEAR(shipments[[#This Row],[Shipdate]])</f>
        <v>2023</v>
      </c>
      <c r="K766" s="22"/>
      <c r="L766" s="22">
        <f>VLOOKUP(shipments[[#This Row],[PID]],CHOOSE({1,2},products[PID],products[Cost_per_box]),2,0)</f>
        <v>6.8</v>
      </c>
      <c r="M766" s="22">
        <f>shipments[[#This Row],[Boxes]]*shipments[[#This Row],[cost_per_box]]</f>
        <v>6670.8</v>
      </c>
      <c r="N766" s="22">
        <f>shipments[[#This Row],[Amount]]-shipments[[#This Row],[total cost]]</f>
        <v>189.44999999999982</v>
      </c>
    </row>
    <row r="767" spans="1:14" x14ac:dyDescent="0.35">
      <c r="A767" t="s">
        <v>802</v>
      </c>
      <c r="B767" t="s">
        <v>8040</v>
      </c>
      <c r="C767" t="s">
        <v>8029</v>
      </c>
      <c r="D767" t="s">
        <v>8034</v>
      </c>
      <c r="E767" s="1">
        <v>45153</v>
      </c>
      <c r="F767">
        <v>9555.75</v>
      </c>
      <c r="G767">
        <v>342</v>
      </c>
      <c r="H767" t="s">
        <v>7</v>
      </c>
      <c r="I767" t="str">
        <f>VLOOKUP(shipments[[#This Row],[SPID]],CHOOSE({1,2},people[[#All],[SPID]],people[[#All],[Sales_person]]),2,0)</f>
        <v>Dennison Crosswaite</v>
      </c>
      <c r="J767">
        <f>YEAR(shipments[[#This Row],[Shipdate]])</f>
        <v>2023</v>
      </c>
      <c r="K767" s="22"/>
      <c r="L767" s="22">
        <f>VLOOKUP(shipments[[#This Row],[PID]],CHOOSE({1,2},products[PID],products[Cost_per_box]),2,0)</f>
        <v>5.04</v>
      </c>
      <c r="M767" s="22">
        <f>shipments[[#This Row],[Boxes]]*shipments[[#This Row],[cost_per_box]]</f>
        <v>1723.68</v>
      </c>
      <c r="N767" s="22">
        <f>shipments[[#This Row],[Amount]]-shipments[[#This Row],[total cost]]</f>
        <v>7832.07</v>
      </c>
    </row>
    <row r="768" spans="1:14" x14ac:dyDescent="0.35">
      <c r="A768" t="s">
        <v>803</v>
      </c>
      <c r="B768" t="s">
        <v>8040</v>
      </c>
      <c r="C768" t="s">
        <v>8029</v>
      </c>
      <c r="D768" t="s">
        <v>8036</v>
      </c>
      <c r="E768" s="1">
        <v>44986</v>
      </c>
      <c r="F768">
        <v>7578</v>
      </c>
      <c r="G768">
        <v>292</v>
      </c>
      <c r="H768" t="s">
        <v>7</v>
      </c>
      <c r="I768" t="str">
        <f>VLOOKUP(shipments[[#This Row],[SPID]],CHOOSE({1,2},people[[#All],[SPID]],people[[#All],[Sales_person]]),2,0)</f>
        <v>Dennison Crosswaite</v>
      </c>
      <c r="J768">
        <f>YEAR(shipments[[#This Row],[Shipdate]])</f>
        <v>2023</v>
      </c>
      <c r="K768" s="22"/>
      <c r="L768" s="22">
        <f>VLOOKUP(shipments[[#This Row],[PID]],CHOOSE({1,2},products[PID],products[Cost_per_box]),2,0)</f>
        <v>5.04</v>
      </c>
      <c r="M768" s="22">
        <f>shipments[[#This Row],[Boxes]]*shipments[[#This Row],[cost_per_box]]</f>
        <v>1471.68</v>
      </c>
      <c r="N768" s="22">
        <f>shipments[[#This Row],[Amount]]-shipments[[#This Row],[total cost]]</f>
        <v>6106.32</v>
      </c>
    </row>
    <row r="769" spans="1:14" x14ac:dyDescent="0.35">
      <c r="A769" t="s">
        <v>804</v>
      </c>
      <c r="B769" t="s">
        <v>8040</v>
      </c>
      <c r="C769" t="s">
        <v>8029</v>
      </c>
      <c r="D769" t="s">
        <v>8036</v>
      </c>
      <c r="E769" s="1">
        <v>45524</v>
      </c>
      <c r="F769">
        <v>4376.25</v>
      </c>
      <c r="G769">
        <v>151</v>
      </c>
      <c r="H769" t="s">
        <v>18</v>
      </c>
      <c r="I769" t="str">
        <f>VLOOKUP(shipments[[#This Row],[SPID]],CHOOSE({1,2},people[[#All],[SPID]],people[[#All],[Sales_person]]),2,0)</f>
        <v>Dennison Crosswaite</v>
      </c>
      <c r="J769">
        <f>YEAR(shipments[[#This Row],[Shipdate]])</f>
        <v>2024</v>
      </c>
      <c r="K769" s="22"/>
      <c r="L769" s="22">
        <f>VLOOKUP(shipments[[#This Row],[PID]],CHOOSE({1,2},products[PID],products[Cost_per_box]),2,0)</f>
        <v>5.04</v>
      </c>
      <c r="M769" s="22">
        <f>shipments[[#This Row],[Boxes]]*shipments[[#This Row],[cost_per_box]]</f>
        <v>761.04</v>
      </c>
      <c r="N769" s="22">
        <f>shipments[[#This Row],[Amount]]-shipments[[#This Row],[total cost]]</f>
        <v>3615.21</v>
      </c>
    </row>
    <row r="770" spans="1:14" x14ac:dyDescent="0.35">
      <c r="A770" t="s">
        <v>805</v>
      </c>
      <c r="B770" t="s">
        <v>8040</v>
      </c>
      <c r="C770" t="s">
        <v>8029</v>
      </c>
      <c r="D770" t="s">
        <v>8037</v>
      </c>
      <c r="E770" s="1">
        <v>45156</v>
      </c>
      <c r="F770">
        <v>3314.25</v>
      </c>
      <c r="G770">
        <v>133</v>
      </c>
      <c r="H770" t="s">
        <v>7</v>
      </c>
      <c r="I770" t="str">
        <f>VLOOKUP(shipments[[#This Row],[SPID]],CHOOSE({1,2},people[[#All],[SPID]],people[[#All],[Sales_person]]),2,0)</f>
        <v>Dennison Crosswaite</v>
      </c>
      <c r="J770">
        <f>YEAR(shipments[[#This Row],[Shipdate]])</f>
        <v>2023</v>
      </c>
      <c r="K770" s="22"/>
      <c r="L770" s="22">
        <f>VLOOKUP(shipments[[#This Row],[PID]],CHOOSE({1,2},products[PID],products[Cost_per_box]),2,0)</f>
        <v>5.04</v>
      </c>
      <c r="M770" s="22">
        <f>shipments[[#This Row],[Boxes]]*shipments[[#This Row],[cost_per_box]]</f>
        <v>670.32</v>
      </c>
      <c r="N770" s="22">
        <f>shipments[[#This Row],[Amount]]-shipments[[#This Row],[total cost]]</f>
        <v>2643.93</v>
      </c>
    </row>
    <row r="771" spans="1:14" x14ac:dyDescent="0.35">
      <c r="A771" t="s">
        <v>806</v>
      </c>
      <c r="B771" t="s">
        <v>8040</v>
      </c>
      <c r="C771" t="s">
        <v>8029</v>
      </c>
      <c r="D771" t="s">
        <v>8038</v>
      </c>
      <c r="E771" s="1">
        <v>44943</v>
      </c>
      <c r="F771">
        <v>14343.75</v>
      </c>
      <c r="G771">
        <v>513</v>
      </c>
      <c r="H771" t="s">
        <v>7</v>
      </c>
      <c r="I771" t="str">
        <f>VLOOKUP(shipments[[#This Row],[SPID]],CHOOSE({1,2},people[[#All],[SPID]],people[[#All],[Sales_person]]),2,0)</f>
        <v>Dennison Crosswaite</v>
      </c>
      <c r="J771">
        <f>YEAR(shipments[[#This Row],[Shipdate]])</f>
        <v>2023</v>
      </c>
      <c r="K771" s="22"/>
      <c r="L771" s="22">
        <f>VLOOKUP(shipments[[#This Row],[PID]],CHOOSE({1,2},products[PID],products[Cost_per_box]),2,0)</f>
        <v>5.04</v>
      </c>
      <c r="M771" s="22">
        <f>shipments[[#This Row],[Boxes]]*shipments[[#This Row],[cost_per_box]]</f>
        <v>2585.52</v>
      </c>
      <c r="N771" s="22">
        <f>shipments[[#This Row],[Amount]]-shipments[[#This Row],[total cost]]</f>
        <v>11758.23</v>
      </c>
    </row>
    <row r="772" spans="1:14" x14ac:dyDescent="0.35">
      <c r="A772" t="s">
        <v>807</v>
      </c>
      <c r="B772" t="s">
        <v>8040</v>
      </c>
      <c r="C772" t="s">
        <v>8029</v>
      </c>
      <c r="D772" t="s">
        <v>8038</v>
      </c>
      <c r="E772" s="1">
        <v>45148</v>
      </c>
      <c r="F772">
        <v>5577.75</v>
      </c>
      <c r="G772">
        <v>193</v>
      </c>
      <c r="H772" t="s">
        <v>7</v>
      </c>
      <c r="I772" t="str">
        <f>VLOOKUP(shipments[[#This Row],[SPID]],CHOOSE({1,2},people[[#All],[SPID]],people[[#All],[Sales_person]]),2,0)</f>
        <v>Dennison Crosswaite</v>
      </c>
      <c r="J772">
        <f>YEAR(shipments[[#This Row],[Shipdate]])</f>
        <v>2023</v>
      </c>
      <c r="K772" s="22"/>
      <c r="L772" s="22">
        <f>VLOOKUP(shipments[[#This Row],[PID]],CHOOSE({1,2},products[PID],products[Cost_per_box]),2,0)</f>
        <v>5.04</v>
      </c>
      <c r="M772" s="22">
        <f>shipments[[#This Row],[Boxes]]*shipments[[#This Row],[cost_per_box]]</f>
        <v>972.72</v>
      </c>
      <c r="N772" s="22">
        <f>shipments[[#This Row],[Amount]]-shipments[[#This Row],[total cost]]</f>
        <v>4605.03</v>
      </c>
    </row>
    <row r="773" spans="1:14" x14ac:dyDescent="0.35">
      <c r="A773" t="s">
        <v>808</v>
      </c>
      <c r="B773" t="s">
        <v>8040</v>
      </c>
      <c r="C773" t="s">
        <v>8029</v>
      </c>
      <c r="D773" t="s">
        <v>8034</v>
      </c>
      <c r="E773" s="1">
        <v>44939</v>
      </c>
      <c r="F773">
        <v>13018.5</v>
      </c>
      <c r="G773">
        <v>501</v>
      </c>
      <c r="H773" t="s">
        <v>7</v>
      </c>
      <c r="I773" t="str">
        <f>VLOOKUP(shipments[[#This Row],[SPID]],CHOOSE({1,2},people[[#All],[SPID]],people[[#All],[Sales_person]]),2,0)</f>
        <v>Dennison Crosswaite</v>
      </c>
      <c r="J773">
        <f>YEAR(shipments[[#This Row],[Shipdate]])</f>
        <v>2023</v>
      </c>
      <c r="K773" s="22"/>
      <c r="L773" s="22">
        <f>VLOOKUP(shipments[[#This Row],[PID]],CHOOSE({1,2},products[PID],products[Cost_per_box]),2,0)</f>
        <v>5.04</v>
      </c>
      <c r="M773" s="22">
        <f>shipments[[#This Row],[Boxes]]*shipments[[#This Row],[cost_per_box]]</f>
        <v>2525.04</v>
      </c>
      <c r="N773" s="22">
        <f>shipments[[#This Row],[Amount]]-shipments[[#This Row],[total cost]]</f>
        <v>10493.46</v>
      </c>
    </row>
    <row r="774" spans="1:14" x14ac:dyDescent="0.35">
      <c r="A774" t="s">
        <v>809</v>
      </c>
      <c r="B774" t="s">
        <v>8040</v>
      </c>
      <c r="C774" t="s">
        <v>8030</v>
      </c>
      <c r="D774" t="s">
        <v>8034</v>
      </c>
      <c r="E774" s="1">
        <v>45412</v>
      </c>
      <c r="F774">
        <v>13131</v>
      </c>
      <c r="G774">
        <v>1459</v>
      </c>
      <c r="H774" t="s">
        <v>7</v>
      </c>
      <c r="I774" t="str">
        <f>VLOOKUP(shipments[[#This Row],[SPID]],CHOOSE({1,2},people[[#All],[SPID]],people[[#All],[Sales_person]]),2,0)</f>
        <v>Dennison Crosswaite</v>
      </c>
      <c r="J774">
        <f>YEAR(shipments[[#This Row],[Shipdate]])</f>
        <v>2024</v>
      </c>
      <c r="K774" s="22"/>
      <c r="L774" s="22">
        <f>VLOOKUP(shipments[[#This Row],[PID]],CHOOSE({1,2},products[PID],products[Cost_per_box]),2,0)</f>
        <v>2.76</v>
      </c>
      <c r="M774" s="22">
        <f>shipments[[#This Row],[Boxes]]*shipments[[#This Row],[cost_per_box]]</f>
        <v>4026.8399999999997</v>
      </c>
      <c r="N774" s="22">
        <f>shipments[[#This Row],[Amount]]-shipments[[#This Row],[total cost]]</f>
        <v>9104.16</v>
      </c>
    </row>
    <row r="775" spans="1:14" x14ac:dyDescent="0.35">
      <c r="A775" t="s">
        <v>810</v>
      </c>
      <c r="B775" t="s">
        <v>8040</v>
      </c>
      <c r="C775" t="s">
        <v>8030</v>
      </c>
      <c r="D775" t="s">
        <v>8033</v>
      </c>
      <c r="E775" s="1">
        <v>45082</v>
      </c>
      <c r="F775">
        <v>4725</v>
      </c>
      <c r="G775">
        <v>430</v>
      </c>
      <c r="H775" t="s">
        <v>7</v>
      </c>
      <c r="I775" t="str">
        <f>VLOOKUP(shipments[[#This Row],[SPID]],CHOOSE({1,2},people[[#All],[SPID]],people[[#All],[Sales_person]]),2,0)</f>
        <v>Dennison Crosswaite</v>
      </c>
      <c r="J775">
        <f>YEAR(shipments[[#This Row],[Shipdate]])</f>
        <v>2023</v>
      </c>
      <c r="K775" s="22"/>
      <c r="L775" s="22">
        <f>VLOOKUP(shipments[[#This Row],[PID]],CHOOSE({1,2},products[PID],products[Cost_per_box]),2,0)</f>
        <v>2.76</v>
      </c>
      <c r="M775" s="22">
        <f>shipments[[#This Row],[Boxes]]*shipments[[#This Row],[cost_per_box]]</f>
        <v>1186.8</v>
      </c>
      <c r="N775" s="22">
        <f>shipments[[#This Row],[Amount]]-shipments[[#This Row],[total cost]]</f>
        <v>3538.2</v>
      </c>
    </row>
    <row r="776" spans="1:14" x14ac:dyDescent="0.35">
      <c r="A776" t="s">
        <v>811</v>
      </c>
      <c r="B776" t="s">
        <v>8040</v>
      </c>
      <c r="C776" t="s">
        <v>8030</v>
      </c>
      <c r="D776" t="s">
        <v>8037</v>
      </c>
      <c r="E776" s="1">
        <v>45313</v>
      </c>
      <c r="F776">
        <v>2270.25</v>
      </c>
      <c r="G776">
        <v>253</v>
      </c>
      <c r="H776" t="s">
        <v>7</v>
      </c>
      <c r="I776" t="str">
        <f>VLOOKUP(shipments[[#This Row],[SPID]],CHOOSE({1,2},people[[#All],[SPID]],people[[#All],[Sales_person]]),2,0)</f>
        <v>Dennison Crosswaite</v>
      </c>
      <c r="J776">
        <f>YEAR(shipments[[#This Row],[Shipdate]])</f>
        <v>2024</v>
      </c>
      <c r="K776" s="22"/>
      <c r="L776" s="22">
        <f>VLOOKUP(shipments[[#This Row],[PID]],CHOOSE({1,2},products[PID],products[Cost_per_box]),2,0)</f>
        <v>2.76</v>
      </c>
      <c r="M776" s="22">
        <f>shipments[[#This Row],[Boxes]]*shipments[[#This Row],[cost_per_box]]</f>
        <v>698.28</v>
      </c>
      <c r="N776" s="22">
        <f>shipments[[#This Row],[Amount]]-shipments[[#This Row],[total cost]]</f>
        <v>1571.97</v>
      </c>
    </row>
    <row r="777" spans="1:14" x14ac:dyDescent="0.35">
      <c r="A777" t="s">
        <v>812</v>
      </c>
      <c r="B777" t="s">
        <v>8040</v>
      </c>
      <c r="C777" t="s">
        <v>8031</v>
      </c>
      <c r="D777" t="s">
        <v>8033</v>
      </c>
      <c r="E777" s="1">
        <v>45154</v>
      </c>
      <c r="F777">
        <v>6491.25</v>
      </c>
      <c r="G777">
        <v>928</v>
      </c>
      <c r="H777" t="s">
        <v>7</v>
      </c>
      <c r="I777" t="str">
        <f>VLOOKUP(shipments[[#This Row],[SPID]],CHOOSE({1,2},people[[#All],[SPID]],people[[#All],[Sales_person]]),2,0)</f>
        <v>Dennison Crosswaite</v>
      </c>
      <c r="J777">
        <f>YEAR(shipments[[#This Row],[Shipdate]])</f>
        <v>2023</v>
      </c>
      <c r="K777" s="22"/>
      <c r="L777" s="22">
        <f>VLOOKUP(shipments[[#This Row],[PID]],CHOOSE({1,2},products[PID],products[Cost_per_box]),2,0)</f>
        <v>3.32</v>
      </c>
      <c r="M777" s="22">
        <f>shipments[[#This Row],[Boxes]]*shipments[[#This Row],[cost_per_box]]</f>
        <v>3080.96</v>
      </c>
      <c r="N777" s="22">
        <f>shipments[[#This Row],[Amount]]-shipments[[#This Row],[total cost]]</f>
        <v>3410.29</v>
      </c>
    </row>
    <row r="778" spans="1:14" x14ac:dyDescent="0.35">
      <c r="A778" t="s">
        <v>813</v>
      </c>
      <c r="B778" t="s">
        <v>8040</v>
      </c>
      <c r="C778" t="s">
        <v>8031</v>
      </c>
      <c r="D778" t="s">
        <v>8034</v>
      </c>
      <c r="E778" s="1">
        <v>45257</v>
      </c>
      <c r="F778">
        <v>9814.5</v>
      </c>
      <c r="G778">
        <v>982</v>
      </c>
      <c r="H778" t="s">
        <v>7</v>
      </c>
      <c r="I778" t="str">
        <f>VLOOKUP(shipments[[#This Row],[SPID]],CHOOSE({1,2},people[[#All],[SPID]],people[[#All],[Sales_person]]),2,0)</f>
        <v>Dennison Crosswaite</v>
      </c>
      <c r="J778">
        <f>YEAR(shipments[[#This Row],[Shipdate]])</f>
        <v>2023</v>
      </c>
      <c r="K778" s="22"/>
      <c r="L778" s="22">
        <f>VLOOKUP(shipments[[#This Row],[PID]],CHOOSE({1,2},products[PID],products[Cost_per_box]),2,0)</f>
        <v>3.32</v>
      </c>
      <c r="M778" s="22">
        <f>shipments[[#This Row],[Boxes]]*shipments[[#This Row],[cost_per_box]]</f>
        <v>3260.24</v>
      </c>
      <c r="N778" s="22">
        <f>shipments[[#This Row],[Amount]]-shipments[[#This Row],[total cost]]</f>
        <v>6554.26</v>
      </c>
    </row>
    <row r="779" spans="1:14" x14ac:dyDescent="0.35">
      <c r="A779" t="s">
        <v>814</v>
      </c>
      <c r="B779" t="s">
        <v>8040</v>
      </c>
      <c r="C779" t="s">
        <v>8032</v>
      </c>
      <c r="D779" t="s">
        <v>8034</v>
      </c>
      <c r="E779" s="1">
        <v>45254</v>
      </c>
      <c r="F779">
        <v>1948.5</v>
      </c>
      <c r="G779">
        <v>89</v>
      </c>
      <c r="H779" t="s">
        <v>7</v>
      </c>
      <c r="I779" t="str">
        <f>VLOOKUP(shipments[[#This Row],[SPID]],CHOOSE({1,2},people[[#All],[SPID]],people[[#All],[Sales_person]]),2,0)</f>
        <v>Dennison Crosswaite</v>
      </c>
      <c r="J779">
        <f>YEAR(shipments[[#This Row],[Shipdate]])</f>
        <v>2023</v>
      </c>
      <c r="K779" s="22"/>
      <c r="L779" s="22">
        <f>VLOOKUP(shipments[[#This Row],[PID]],CHOOSE({1,2},products[PID],products[Cost_per_box]),2,0)</f>
        <v>2.65</v>
      </c>
      <c r="M779" s="22">
        <f>shipments[[#This Row],[Boxes]]*shipments[[#This Row],[cost_per_box]]</f>
        <v>235.85</v>
      </c>
      <c r="N779" s="22">
        <f>shipments[[#This Row],[Amount]]-shipments[[#This Row],[total cost]]</f>
        <v>1712.65</v>
      </c>
    </row>
    <row r="780" spans="1:14" x14ac:dyDescent="0.35">
      <c r="A780" t="s">
        <v>815</v>
      </c>
      <c r="B780" t="s">
        <v>8040</v>
      </c>
      <c r="C780" t="s">
        <v>8032</v>
      </c>
      <c r="D780" t="s">
        <v>8035</v>
      </c>
      <c r="E780" s="1">
        <v>45363</v>
      </c>
      <c r="F780">
        <v>6576.75</v>
      </c>
      <c r="G780">
        <v>314</v>
      </c>
      <c r="H780" t="s">
        <v>40</v>
      </c>
      <c r="I780" t="str">
        <f>VLOOKUP(shipments[[#This Row],[SPID]],CHOOSE({1,2},people[[#All],[SPID]],people[[#All],[Sales_person]]),2,0)</f>
        <v>Dennison Crosswaite</v>
      </c>
      <c r="J780">
        <f>YEAR(shipments[[#This Row],[Shipdate]])</f>
        <v>2024</v>
      </c>
      <c r="K780" s="22"/>
      <c r="L780" s="22">
        <f>VLOOKUP(shipments[[#This Row],[PID]],CHOOSE({1,2},products[PID],products[Cost_per_box]),2,0)</f>
        <v>2.65</v>
      </c>
      <c r="M780" s="22">
        <f>shipments[[#This Row],[Boxes]]*shipments[[#This Row],[cost_per_box]]</f>
        <v>832.1</v>
      </c>
      <c r="N780" s="22">
        <f>shipments[[#This Row],[Amount]]-shipments[[#This Row],[total cost]]</f>
        <v>5744.65</v>
      </c>
    </row>
    <row r="781" spans="1:14" x14ac:dyDescent="0.35">
      <c r="A781" t="s">
        <v>816</v>
      </c>
      <c r="B781" t="s">
        <v>8040</v>
      </c>
      <c r="C781" t="s">
        <v>8011</v>
      </c>
      <c r="D781" t="s">
        <v>8034</v>
      </c>
      <c r="E781" s="1">
        <v>45285</v>
      </c>
      <c r="F781">
        <v>11511</v>
      </c>
      <c r="G781">
        <v>886</v>
      </c>
      <c r="H781" t="s">
        <v>7</v>
      </c>
      <c r="I781" t="str">
        <f>VLOOKUP(shipments[[#This Row],[SPID]],CHOOSE({1,2},people[[#All],[SPID]],people[[#All],[Sales_person]]),2,0)</f>
        <v>Dennison Crosswaite</v>
      </c>
      <c r="J781">
        <f>YEAR(shipments[[#This Row],[Shipdate]])</f>
        <v>2023</v>
      </c>
      <c r="K781" s="22"/>
      <c r="L781" s="22">
        <f>VLOOKUP(shipments[[#This Row],[PID]],CHOOSE({1,2},products[PID],products[Cost_per_box]),2,0)</f>
        <v>5.26</v>
      </c>
      <c r="M781" s="22">
        <f>shipments[[#This Row],[Boxes]]*shipments[[#This Row],[cost_per_box]]</f>
        <v>4660.3599999999997</v>
      </c>
      <c r="N781" s="22">
        <f>shipments[[#This Row],[Amount]]-shipments[[#This Row],[total cost]]</f>
        <v>6850.64</v>
      </c>
    </row>
    <row r="782" spans="1:14" x14ac:dyDescent="0.35">
      <c r="A782" t="s">
        <v>817</v>
      </c>
      <c r="B782" t="s">
        <v>8040</v>
      </c>
      <c r="C782" t="s">
        <v>8011</v>
      </c>
      <c r="D782" t="s">
        <v>8038</v>
      </c>
      <c r="E782" s="1">
        <v>45099</v>
      </c>
      <c r="F782">
        <v>5769</v>
      </c>
      <c r="G782">
        <v>385</v>
      </c>
      <c r="H782" t="s">
        <v>7</v>
      </c>
      <c r="I782" t="str">
        <f>VLOOKUP(shipments[[#This Row],[SPID]],CHOOSE({1,2},people[[#All],[SPID]],people[[#All],[Sales_person]]),2,0)</f>
        <v>Dennison Crosswaite</v>
      </c>
      <c r="J782">
        <f>YEAR(shipments[[#This Row],[Shipdate]])</f>
        <v>2023</v>
      </c>
      <c r="K782" s="22"/>
      <c r="L782" s="22">
        <f>VLOOKUP(shipments[[#This Row],[PID]],CHOOSE({1,2},products[PID],products[Cost_per_box]),2,0)</f>
        <v>5.26</v>
      </c>
      <c r="M782" s="22">
        <f>shipments[[#This Row],[Boxes]]*shipments[[#This Row],[cost_per_box]]</f>
        <v>2025.1</v>
      </c>
      <c r="N782" s="22">
        <f>shipments[[#This Row],[Amount]]-shipments[[#This Row],[total cost]]</f>
        <v>3743.9</v>
      </c>
    </row>
    <row r="783" spans="1:14" x14ac:dyDescent="0.35">
      <c r="A783" t="s">
        <v>818</v>
      </c>
      <c r="B783" t="s">
        <v>8040</v>
      </c>
      <c r="C783" t="s">
        <v>8011</v>
      </c>
      <c r="D783" t="s">
        <v>8035</v>
      </c>
      <c r="E783" s="1">
        <v>45266</v>
      </c>
      <c r="F783">
        <v>5672.25</v>
      </c>
      <c r="G783">
        <v>473</v>
      </c>
      <c r="H783" t="s">
        <v>7</v>
      </c>
      <c r="I783" t="str">
        <f>VLOOKUP(shipments[[#This Row],[SPID]],CHOOSE({1,2},people[[#All],[SPID]],people[[#All],[Sales_person]]),2,0)</f>
        <v>Dennison Crosswaite</v>
      </c>
      <c r="J783">
        <f>YEAR(shipments[[#This Row],[Shipdate]])</f>
        <v>2023</v>
      </c>
      <c r="K783" s="22"/>
      <c r="L783" s="22">
        <f>VLOOKUP(shipments[[#This Row],[PID]],CHOOSE({1,2},products[PID],products[Cost_per_box]),2,0)</f>
        <v>5.26</v>
      </c>
      <c r="M783" s="22">
        <f>shipments[[#This Row],[Boxes]]*shipments[[#This Row],[cost_per_box]]</f>
        <v>2487.98</v>
      </c>
      <c r="N783" s="22">
        <f>shipments[[#This Row],[Amount]]-shipments[[#This Row],[total cost]]</f>
        <v>3184.27</v>
      </c>
    </row>
    <row r="784" spans="1:14" x14ac:dyDescent="0.35">
      <c r="A784" t="s">
        <v>819</v>
      </c>
      <c r="B784" t="s">
        <v>8040</v>
      </c>
      <c r="C784" t="s">
        <v>8011</v>
      </c>
      <c r="D784" t="s">
        <v>8037</v>
      </c>
      <c r="E784" s="1">
        <v>45349</v>
      </c>
      <c r="F784">
        <v>10775.25</v>
      </c>
      <c r="G784">
        <v>829</v>
      </c>
      <c r="H784" t="s">
        <v>7</v>
      </c>
      <c r="I784" t="str">
        <f>VLOOKUP(shipments[[#This Row],[SPID]],CHOOSE({1,2},people[[#All],[SPID]],people[[#All],[Sales_person]]),2,0)</f>
        <v>Dennison Crosswaite</v>
      </c>
      <c r="J784">
        <f>YEAR(shipments[[#This Row],[Shipdate]])</f>
        <v>2024</v>
      </c>
      <c r="K784" s="22"/>
      <c r="L784" s="22">
        <f>VLOOKUP(shipments[[#This Row],[PID]],CHOOSE({1,2},products[PID],products[Cost_per_box]),2,0)</f>
        <v>5.26</v>
      </c>
      <c r="M784" s="22">
        <f>shipments[[#This Row],[Boxes]]*shipments[[#This Row],[cost_per_box]]</f>
        <v>4360.54</v>
      </c>
      <c r="N784" s="22">
        <f>shipments[[#This Row],[Amount]]-shipments[[#This Row],[total cost]]</f>
        <v>6414.71</v>
      </c>
    </row>
    <row r="785" spans="1:14" x14ac:dyDescent="0.35">
      <c r="A785" t="s">
        <v>820</v>
      </c>
      <c r="B785" t="s">
        <v>8040</v>
      </c>
      <c r="C785" t="s">
        <v>8011</v>
      </c>
      <c r="D785" t="s">
        <v>8033</v>
      </c>
      <c r="E785" s="1">
        <v>45253</v>
      </c>
      <c r="F785">
        <v>288</v>
      </c>
      <c r="G785">
        <v>24</v>
      </c>
      <c r="H785" t="s">
        <v>40</v>
      </c>
      <c r="I785" t="str">
        <f>VLOOKUP(shipments[[#This Row],[SPID]],CHOOSE({1,2},people[[#All],[SPID]],people[[#All],[Sales_person]]),2,0)</f>
        <v>Dennison Crosswaite</v>
      </c>
      <c r="J785">
        <f>YEAR(shipments[[#This Row],[Shipdate]])</f>
        <v>2023</v>
      </c>
      <c r="K785" s="22"/>
      <c r="L785" s="22">
        <f>VLOOKUP(shipments[[#This Row],[PID]],CHOOSE({1,2},products[PID],products[Cost_per_box]),2,0)</f>
        <v>5.26</v>
      </c>
      <c r="M785" s="22">
        <f>shipments[[#This Row],[Boxes]]*shipments[[#This Row],[cost_per_box]]</f>
        <v>126.24</v>
      </c>
      <c r="N785" s="22">
        <f>shipments[[#This Row],[Amount]]-shipments[[#This Row],[total cost]]</f>
        <v>161.76</v>
      </c>
    </row>
    <row r="786" spans="1:14" x14ac:dyDescent="0.35">
      <c r="A786" t="s">
        <v>821</v>
      </c>
      <c r="B786" t="s">
        <v>8040</v>
      </c>
      <c r="C786" t="s">
        <v>8011</v>
      </c>
      <c r="D786" t="s">
        <v>8034</v>
      </c>
      <c r="E786" s="1">
        <v>45553</v>
      </c>
      <c r="F786">
        <v>4016.25</v>
      </c>
      <c r="G786">
        <v>268</v>
      </c>
      <c r="H786" t="s">
        <v>40</v>
      </c>
      <c r="I786" t="str">
        <f>VLOOKUP(shipments[[#This Row],[SPID]],CHOOSE({1,2},people[[#All],[SPID]],people[[#All],[Sales_person]]),2,0)</f>
        <v>Dennison Crosswaite</v>
      </c>
      <c r="J786">
        <f>YEAR(shipments[[#This Row],[Shipdate]])</f>
        <v>2024</v>
      </c>
      <c r="K786" s="22"/>
      <c r="L786" s="22">
        <f>VLOOKUP(shipments[[#This Row],[PID]],CHOOSE({1,2},products[PID],products[Cost_per_box]),2,0)</f>
        <v>5.26</v>
      </c>
      <c r="M786" s="22">
        <f>shipments[[#This Row],[Boxes]]*shipments[[#This Row],[cost_per_box]]</f>
        <v>1409.6799999999998</v>
      </c>
      <c r="N786" s="22">
        <f>shipments[[#This Row],[Amount]]-shipments[[#This Row],[total cost]]</f>
        <v>2606.5700000000002</v>
      </c>
    </row>
    <row r="787" spans="1:14" x14ac:dyDescent="0.35">
      <c r="A787" t="s">
        <v>822</v>
      </c>
      <c r="B787" t="s">
        <v>8040</v>
      </c>
      <c r="C787" t="s">
        <v>8011</v>
      </c>
      <c r="D787" t="s">
        <v>8035</v>
      </c>
      <c r="E787" s="1">
        <v>45323</v>
      </c>
      <c r="F787">
        <v>18465.75</v>
      </c>
      <c r="G787">
        <v>1319</v>
      </c>
      <c r="H787" t="s">
        <v>7</v>
      </c>
      <c r="I787" t="str">
        <f>VLOOKUP(shipments[[#This Row],[SPID]],CHOOSE({1,2},people[[#All],[SPID]],people[[#All],[Sales_person]]),2,0)</f>
        <v>Dennison Crosswaite</v>
      </c>
      <c r="J787">
        <f>YEAR(shipments[[#This Row],[Shipdate]])</f>
        <v>2024</v>
      </c>
      <c r="K787" s="22"/>
      <c r="L787" s="22">
        <f>VLOOKUP(shipments[[#This Row],[PID]],CHOOSE({1,2},products[PID],products[Cost_per_box]),2,0)</f>
        <v>5.26</v>
      </c>
      <c r="M787" s="22">
        <f>shipments[[#This Row],[Boxes]]*shipments[[#This Row],[cost_per_box]]</f>
        <v>6937.94</v>
      </c>
      <c r="N787" s="22">
        <f>shipments[[#This Row],[Amount]]-shipments[[#This Row],[total cost]]</f>
        <v>11527.810000000001</v>
      </c>
    </row>
    <row r="788" spans="1:14" x14ac:dyDescent="0.35">
      <c r="A788" t="s">
        <v>823</v>
      </c>
      <c r="B788" t="s">
        <v>8040</v>
      </c>
      <c r="C788" t="s">
        <v>8014</v>
      </c>
      <c r="D788" t="s">
        <v>8034</v>
      </c>
      <c r="E788" s="1">
        <v>45484</v>
      </c>
      <c r="F788">
        <v>711</v>
      </c>
      <c r="G788">
        <v>79</v>
      </c>
      <c r="H788" t="s">
        <v>18</v>
      </c>
      <c r="I788" t="str">
        <f>VLOOKUP(shipments[[#This Row],[SPID]],CHOOSE({1,2},people[[#All],[SPID]],people[[#All],[Sales_person]]),2,0)</f>
        <v>Dennison Crosswaite</v>
      </c>
      <c r="J788">
        <f>YEAR(shipments[[#This Row],[Shipdate]])</f>
        <v>2024</v>
      </c>
      <c r="K788" s="22"/>
      <c r="L788" s="22">
        <f>VLOOKUP(shipments[[#This Row],[PID]],CHOOSE({1,2},products[PID],products[Cost_per_box]),2,0)</f>
        <v>3.85</v>
      </c>
      <c r="M788" s="22">
        <f>shipments[[#This Row],[Boxes]]*shipments[[#This Row],[cost_per_box]]</f>
        <v>304.15000000000003</v>
      </c>
      <c r="N788" s="22">
        <f>shipments[[#This Row],[Amount]]-shipments[[#This Row],[total cost]]</f>
        <v>406.84999999999997</v>
      </c>
    </row>
    <row r="789" spans="1:14" x14ac:dyDescent="0.35">
      <c r="A789" t="s">
        <v>824</v>
      </c>
      <c r="B789" t="s">
        <v>8040</v>
      </c>
      <c r="C789" t="s">
        <v>8014</v>
      </c>
      <c r="D789" t="s">
        <v>8038</v>
      </c>
      <c r="E789" s="1">
        <v>45345</v>
      </c>
      <c r="F789">
        <v>5094</v>
      </c>
      <c r="G789">
        <v>637</v>
      </c>
      <c r="H789" t="s">
        <v>7</v>
      </c>
      <c r="I789" t="str">
        <f>VLOOKUP(shipments[[#This Row],[SPID]],CHOOSE({1,2},people[[#All],[SPID]],people[[#All],[Sales_person]]),2,0)</f>
        <v>Dennison Crosswaite</v>
      </c>
      <c r="J789">
        <f>YEAR(shipments[[#This Row],[Shipdate]])</f>
        <v>2024</v>
      </c>
      <c r="K789" s="22"/>
      <c r="L789" s="22">
        <f>VLOOKUP(shipments[[#This Row],[PID]],CHOOSE({1,2},products[PID],products[Cost_per_box]),2,0)</f>
        <v>3.85</v>
      </c>
      <c r="M789" s="22">
        <f>shipments[[#This Row],[Boxes]]*shipments[[#This Row],[cost_per_box]]</f>
        <v>2452.4500000000003</v>
      </c>
      <c r="N789" s="22">
        <f>shipments[[#This Row],[Amount]]-shipments[[#This Row],[total cost]]</f>
        <v>2641.5499999999997</v>
      </c>
    </row>
    <row r="790" spans="1:14" x14ac:dyDescent="0.35">
      <c r="A790" t="s">
        <v>825</v>
      </c>
      <c r="B790" t="s">
        <v>8040</v>
      </c>
      <c r="C790" t="s">
        <v>8014</v>
      </c>
      <c r="D790" t="s">
        <v>8033</v>
      </c>
      <c r="E790" s="1">
        <v>45128</v>
      </c>
      <c r="F790">
        <v>1802.25</v>
      </c>
      <c r="G790">
        <v>258</v>
      </c>
      <c r="H790" t="s">
        <v>7</v>
      </c>
      <c r="I790" t="str">
        <f>VLOOKUP(shipments[[#This Row],[SPID]],CHOOSE({1,2},people[[#All],[SPID]],people[[#All],[Sales_person]]),2,0)</f>
        <v>Dennison Crosswaite</v>
      </c>
      <c r="J790">
        <f>YEAR(shipments[[#This Row],[Shipdate]])</f>
        <v>2023</v>
      </c>
      <c r="K790" s="22"/>
      <c r="L790" s="22">
        <f>VLOOKUP(shipments[[#This Row],[PID]],CHOOSE({1,2},products[PID],products[Cost_per_box]),2,0)</f>
        <v>3.85</v>
      </c>
      <c r="M790" s="22">
        <f>shipments[[#This Row],[Boxes]]*shipments[[#This Row],[cost_per_box]]</f>
        <v>993.30000000000007</v>
      </c>
      <c r="N790" s="22">
        <f>shipments[[#This Row],[Amount]]-shipments[[#This Row],[total cost]]</f>
        <v>808.94999999999993</v>
      </c>
    </row>
    <row r="791" spans="1:14" x14ac:dyDescent="0.35">
      <c r="A791" t="s">
        <v>826</v>
      </c>
      <c r="B791" t="s">
        <v>8040</v>
      </c>
      <c r="C791" t="s">
        <v>8014</v>
      </c>
      <c r="D791" t="s">
        <v>8038</v>
      </c>
      <c r="E791" s="1">
        <v>45295</v>
      </c>
      <c r="F791">
        <v>3852</v>
      </c>
      <c r="G791">
        <v>428</v>
      </c>
      <c r="H791" t="s">
        <v>7</v>
      </c>
      <c r="I791" t="str">
        <f>VLOOKUP(shipments[[#This Row],[SPID]],CHOOSE({1,2},people[[#All],[SPID]],people[[#All],[Sales_person]]),2,0)</f>
        <v>Dennison Crosswaite</v>
      </c>
      <c r="J791">
        <f>YEAR(shipments[[#This Row],[Shipdate]])</f>
        <v>2024</v>
      </c>
      <c r="K791" s="22"/>
      <c r="L791" s="22">
        <f>VLOOKUP(shipments[[#This Row],[PID]],CHOOSE({1,2},products[PID],products[Cost_per_box]),2,0)</f>
        <v>3.85</v>
      </c>
      <c r="M791" s="22">
        <f>shipments[[#This Row],[Boxes]]*shipments[[#This Row],[cost_per_box]]</f>
        <v>1647.8</v>
      </c>
      <c r="N791" s="22">
        <f>shipments[[#This Row],[Amount]]-shipments[[#This Row],[total cost]]</f>
        <v>2204.1999999999998</v>
      </c>
    </row>
    <row r="792" spans="1:14" x14ac:dyDescent="0.35">
      <c r="A792" t="s">
        <v>827</v>
      </c>
      <c r="B792" t="s">
        <v>8040</v>
      </c>
      <c r="C792" t="s">
        <v>8014</v>
      </c>
      <c r="D792" t="s">
        <v>8033</v>
      </c>
      <c r="E792" s="1">
        <v>45372</v>
      </c>
      <c r="F792">
        <v>13362.75</v>
      </c>
      <c r="G792">
        <v>2673</v>
      </c>
      <c r="H792" t="s">
        <v>7</v>
      </c>
      <c r="I792" t="str">
        <f>VLOOKUP(shipments[[#This Row],[SPID]],CHOOSE({1,2},people[[#All],[SPID]],people[[#All],[Sales_person]]),2,0)</f>
        <v>Dennison Crosswaite</v>
      </c>
      <c r="J792">
        <f>YEAR(shipments[[#This Row],[Shipdate]])</f>
        <v>2024</v>
      </c>
      <c r="K792" s="22"/>
      <c r="L792" s="22">
        <f>VLOOKUP(shipments[[#This Row],[PID]],CHOOSE({1,2},products[PID],products[Cost_per_box]),2,0)</f>
        <v>3.85</v>
      </c>
      <c r="M792" s="22">
        <f>shipments[[#This Row],[Boxes]]*shipments[[#This Row],[cost_per_box]]</f>
        <v>10291.050000000001</v>
      </c>
      <c r="N792" s="22">
        <f>shipments[[#This Row],[Amount]]-shipments[[#This Row],[total cost]]</f>
        <v>3071.6999999999989</v>
      </c>
    </row>
    <row r="793" spans="1:14" x14ac:dyDescent="0.35">
      <c r="A793" t="s">
        <v>828</v>
      </c>
      <c r="B793" t="s">
        <v>8040</v>
      </c>
      <c r="C793" t="s">
        <v>8015</v>
      </c>
      <c r="D793" t="s">
        <v>8034</v>
      </c>
      <c r="E793" s="1">
        <v>45296</v>
      </c>
      <c r="F793">
        <v>749.25</v>
      </c>
      <c r="G793">
        <v>125</v>
      </c>
      <c r="H793" t="s">
        <v>7</v>
      </c>
      <c r="I793" t="str">
        <f>VLOOKUP(shipments[[#This Row],[SPID]],CHOOSE({1,2},people[[#All],[SPID]],people[[#All],[Sales_person]]),2,0)</f>
        <v>Dennison Crosswaite</v>
      </c>
      <c r="J793">
        <f>YEAR(shipments[[#This Row],[Shipdate]])</f>
        <v>2024</v>
      </c>
      <c r="K793" s="22"/>
      <c r="L793" s="22">
        <f>VLOOKUP(shipments[[#This Row],[PID]],CHOOSE({1,2},products[PID],products[Cost_per_box]),2,0)</f>
        <v>5.72</v>
      </c>
      <c r="M793" s="22">
        <f>shipments[[#This Row],[Boxes]]*shipments[[#This Row],[cost_per_box]]</f>
        <v>715</v>
      </c>
      <c r="N793" s="22">
        <f>shipments[[#This Row],[Amount]]-shipments[[#This Row],[total cost]]</f>
        <v>34.25</v>
      </c>
    </row>
    <row r="794" spans="1:14" x14ac:dyDescent="0.35">
      <c r="A794" t="s">
        <v>829</v>
      </c>
      <c r="B794" t="s">
        <v>8040</v>
      </c>
      <c r="C794" t="s">
        <v>8015</v>
      </c>
      <c r="D794" t="s">
        <v>8035</v>
      </c>
      <c r="E794" s="1">
        <v>45110</v>
      </c>
      <c r="F794">
        <v>2342.25</v>
      </c>
      <c r="G794">
        <v>261</v>
      </c>
      <c r="H794" t="s">
        <v>7</v>
      </c>
      <c r="I794" t="str">
        <f>VLOOKUP(shipments[[#This Row],[SPID]],CHOOSE({1,2},people[[#All],[SPID]],people[[#All],[Sales_person]]),2,0)</f>
        <v>Dennison Crosswaite</v>
      </c>
      <c r="J794">
        <f>YEAR(shipments[[#This Row],[Shipdate]])</f>
        <v>2023</v>
      </c>
      <c r="K794" s="22"/>
      <c r="L794" s="22">
        <f>VLOOKUP(shipments[[#This Row],[PID]],CHOOSE({1,2},products[PID],products[Cost_per_box]),2,0)</f>
        <v>5.72</v>
      </c>
      <c r="M794" s="22">
        <f>shipments[[#This Row],[Boxes]]*shipments[[#This Row],[cost_per_box]]</f>
        <v>1492.9199999999998</v>
      </c>
      <c r="N794" s="22">
        <f>shipments[[#This Row],[Amount]]-shipments[[#This Row],[total cost]]</f>
        <v>849.33000000000015</v>
      </c>
    </row>
    <row r="795" spans="1:14" x14ac:dyDescent="0.35">
      <c r="A795" t="s">
        <v>830</v>
      </c>
      <c r="B795" t="s">
        <v>8040</v>
      </c>
      <c r="C795" t="s">
        <v>8015</v>
      </c>
      <c r="D795" t="s">
        <v>8033</v>
      </c>
      <c r="E795" s="1">
        <v>45132</v>
      </c>
      <c r="F795">
        <v>6543</v>
      </c>
      <c r="G795">
        <v>818</v>
      </c>
      <c r="H795" t="s">
        <v>7</v>
      </c>
      <c r="I795" t="str">
        <f>VLOOKUP(shipments[[#This Row],[SPID]],CHOOSE({1,2},people[[#All],[SPID]],people[[#All],[Sales_person]]),2,0)</f>
        <v>Dennison Crosswaite</v>
      </c>
      <c r="J795">
        <f>YEAR(shipments[[#This Row],[Shipdate]])</f>
        <v>2023</v>
      </c>
      <c r="K795" s="22"/>
      <c r="L795" s="22">
        <f>VLOOKUP(shipments[[#This Row],[PID]],CHOOSE({1,2},products[PID],products[Cost_per_box]),2,0)</f>
        <v>5.72</v>
      </c>
      <c r="M795" s="22">
        <f>shipments[[#This Row],[Boxes]]*shipments[[#This Row],[cost_per_box]]</f>
        <v>4678.96</v>
      </c>
      <c r="N795" s="22">
        <f>shipments[[#This Row],[Amount]]-shipments[[#This Row],[total cost]]</f>
        <v>1864.04</v>
      </c>
    </row>
    <row r="796" spans="1:14" x14ac:dyDescent="0.35">
      <c r="A796" t="s">
        <v>831</v>
      </c>
      <c r="B796" t="s">
        <v>8040</v>
      </c>
      <c r="C796" t="s">
        <v>8015</v>
      </c>
      <c r="D796" t="s">
        <v>8033</v>
      </c>
      <c r="E796" s="1">
        <v>45169</v>
      </c>
      <c r="F796">
        <v>1716.75</v>
      </c>
      <c r="G796">
        <v>215</v>
      </c>
      <c r="H796" t="s">
        <v>7</v>
      </c>
      <c r="I796" t="str">
        <f>VLOOKUP(shipments[[#This Row],[SPID]],CHOOSE({1,2},people[[#All],[SPID]],people[[#All],[Sales_person]]),2,0)</f>
        <v>Dennison Crosswaite</v>
      </c>
      <c r="J796">
        <f>YEAR(shipments[[#This Row],[Shipdate]])</f>
        <v>2023</v>
      </c>
      <c r="K796" s="22"/>
      <c r="L796" s="22">
        <f>VLOOKUP(shipments[[#This Row],[PID]],CHOOSE({1,2},products[PID],products[Cost_per_box]),2,0)</f>
        <v>5.72</v>
      </c>
      <c r="M796" s="22">
        <f>shipments[[#This Row],[Boxes]]*shipments[[#This Row],[cost_per_box]]</f>
        <v>1229.8</v>
      </c>
      <c r="N796" s="22">
        <f>shipments[[#This Row],[Amount]]-shipments[[#This Row],[total cost]]</f>
        <v>486.95000000000005</v>
      </c>
    </row>
    <row r="797" spans="1:14" x14ac:dyDescent="0.35">
      <c r="A797" t="s">
        <v>832</v>
      </c>
      <c r="B797" t="s">
        <v>8040</v>
      </c>
      <c r="C797" t="s">
        <v>8015</v>
      </c>
      <c r="D797" t="s">
        <v>8038</v>
      </c>
      <c r="E797" s="1">
        <v>44995</v>
      </c>
      <c r="F797">
        <v>1503</v>
      </c>
      <c r="G797">
        <v>301</v>
      </c>
      <c r="H797" t="s">
        <v>7</v>
      </c>
      <c r="I797" t="str">
        <f>VLOOKUP(shipments[[#This Row],[SPID]],CHOOSE({1,2},people[[#All],[SPID]],people[[#All],[Sales_person]]),2,0)</f>
        <v>Dennison Crosswaite</v>
      </c>
      <c r="J797">
        <f>YEAR(shipments[[#This Row],[Shipdate]])</f>
        <v>2023</v>
      </c>
      <c r="K797" s="22"/>
      <c r="L797" s="22">
        <f>VLOOKUP(shipments[[#This Row],[PID]],CHOOSE({1,2},products[PID],products[Cost_per_box]),2,0)</f>
        <v>5.72</v>
      </c>
      <c r="M797" s="22">
        <f>shipments[[#This Row],[Boxes]]*shipments[[#This Row],[cost_per_box]]</f>
        <v>1721.72</v>
      </c>
      <c r="N797" s="22">
        <f>shipments[[#This Row],[Amount]]-shipments[[#This Row],[total cost]]</f>
        <v>-218.72000000000003</v>
      </c>
    </row>
    <row r="798" spans="1:14" x14ac:dyDescent="0.35">
      <c r="A798" t="s">
        <v>833</v>
      </c>
      <c r="B798" t="s">
        <v>8040</v>
      </c>
      <c r="C798" t="s">
        <v>8015</v>
      </c>
      <c r="D798" t="s">
        <v>8034</v>
      </c>
      <c r="E798" s="1">
        <v>45349</v>
      </c>
      <c r="F798">
        <v>3246.75</v>
      </c>
      <c r="G798">
        <v>650</v>
      </c>
      <c r="H798" t="s">
        <v>7</v>
      </c>
      <c r="I798" t="str">
        <f>VLOOKUP(shipments[[#This Row],[SPID]],CHOOSE({1,2},people[[#All],[SPID]],people[[#All],[Sales_person]]),2,0)</f>
        <v>Dennison Crosswaite</v>
      </c>
      <c r="J798">
        <f>YEAR(shipments[[#This Row],[Shipdate]])</f>
        <v>2024</v>
      </c>
      <c r="K798" s="22"/>
      <c r="L798" s="22">
        <f>VLOOKUP(shipments[[#This Row],[PID]],CHOOSE({1,2},products[PID],products[Cost_per_box]),2,0)</f>
        <v>5.72</v>
      </c>
      <c r="M798" s="22">
        <f>shipments[[#This Row],[Boxes]]*shipments[[#This Row],[cost_per_box]]</f>
        <v>3718</v>
      </c>
      <c r="N798" s="22">
        <f>shipments[[#This Row],[Amount]]-shipments[[#This Row],[total cost]]</f>
        <v>-471.25</v>
      </c>
    </row>
    <row r="799" spans="1:14" x14ac:dyDescent="0.35">
      <c r="A799" t="s">
        <v>834</v>
      </c>
      <c r="B799" t="s">
        <v>8040</v>
      </c>
      <c r="C799" t="s">
        <v>8015</v>
      </c>
      <c r="D799" t="s">
        <v>8037</v>
      </c>
      <c r="E799" s="1">
        <v>45001</v>
      </c>
      <c r="F799">
        <v>8595</v>
      </c>
      <c r="G799">
        <v>1719</v>
      </c>
      <c r="H799" t="s">
        <v>7</v>
      </c>
      <c r="I799" t="str">
        <f>VLOOKUP(shipments[[#This Row],[SPID]],CHOOSE({1,2},people[[#All],[SPID]],people[[#All],[Sales_person]]),2,0)</f>
        <v>Dennison Crosswaite</v>
      </c>
      <c r="J799">
        <f>YEAR(shipments[[#This Row],[Shipdate]])</f>
        <v>2023</v>
      </c>
      <c r="K799" s="22"/>
      <c r="L799" s="22">
        <f>VLOOKUP(shipments[[#This Row],[PID]],CHOOSE({1,2},products[PID],products[Cost_per_box]),2,0)</f>
        <v>5.72</v>
      </c>
      <c r="M799" s="22">
        <f>shipments[[#This Row],[Boxes]]*shipments[[#This Row],[cost_per_box]]</f>
        <v>9832.68</v>
      </c>
      <c r="N799" s="22">
        <f>shipments[[#This Row],[Amount]]-shipments[[#This Row],[total cost]]</f>
        <v>-1237.6800000000003</v>
      </c>
    </row>
    <row r="800" spans="1:14" x14ac:dyDescent="0.35">
      <c r="A800" t="s">
        <v>835</v>
      </c>
      <c r="B800" t="s">
        <v>8040</v>
      </c>
      <c r="C800" t="s">
        <v>8016</v>
      </c>
      <c r="D800" t="s">
        <v>8035</v>
      </c>
      <c r="E800" s="1">
        <v>45469</v>
      </c>
      <c r="F800">
        <v>3417.75</v>
      </c>
      <c r="G800">
        <v>143</v>
      </c>
      <c r="H800" t="s">
        <v>7</v>
      </c>
      <c r="I800" t="str">
        <f>VLOOKUP(shipments[[#This Row],[SPID]],CHOOSE({1,2},people[[#All],[SPID]],people[[#All],[Sales_person]]),2,0)</f>
        <v>Dennison Crosswaite</v>
      </c>
      <c r="J800">
        <f>YEAR(shipments[[#This Row],[Shipdate]])</f>
        <v>2024</v>
      </c>
      <c r="K800" s="22"/>
      <c r="L800" s="22">
        <f>VLOOKUP(shipments[[#This Row],[PID]],CHOOSE({1,2},products[PID],products[Cost_per_box]),2,0)</f>
        <v>6.31</v>
      </c>
      <c r="M800" s="22">
        <f>shipments[[#This Row],[Boxes]]*shipments[[#This Row],[cost_per_box]]</f>
        <v>902.32999999999993</v>
      </c>
      <c r="N800" s="22">
        <f>shipments[[#This Row],[Amount]]-shipments[[#This Row],[total cost]]</f>
        <v>2515.42</v>
      </c>
    </row>
    <row r="801" spans="1:14" x14ac:dyDescent="0.35">
      <c r="A801" t="s">
        <v>836</v>
      </c>
      <c r="B801" t="s">
        <v>8040</v>
      </c>
      <c r="C801" t="s">
        <v>8016</v>
      </c>
      <c r="D801" t="s">
        <v>8038</v>
      </c>
      <c r="E801" s="1">
        <v>45113</v>
      </c>
      <c r="F801">
        <v>4749.75</v>
      </c>
      <c r="G801">
        <v>183</v>
      </c>
      <c r="H801" t="s">
        <v>7</v>
      </c>
      <c r="I801" t="str">
        <f>VLOOKUP(shipments[[#This Row],[SPID]],CHOOSE({1,2},people[[#All],[SPID]],people[[#All],[Sales_person]]),2,0)</f>
        <v>Dennison Crosswaite</v>
      </c>
      <c r="J801">
        <f>YEAR(shipments[[#This Row],[Shipdate]])</f>
        <v>2023</v>
      </c>
      <c r="K801" s="22"/>
      <c r="L801" s="22">
        <f>VLOOKUP(shipments[[#This Row],[PID]],CHOOSE({1,2},products[PID],products[Cost_per_box]),2,0)</f>
        <v>6.31</v>
      </c>
      <c r="M801" s="22">
        <f>shipments[[#This Row],[Boxes]]*shipments[[#This Row],[cost_per_box]]</f>
        <v>1154.73</v>
      </c>
      <c r="N801" s="22">
        <f>shipments[[#This Row],[Amount]]-shipments[[#This Row],[total cost]]</f>
        <v>3595.02</v>
      </c>
    </row>
    <row r="802" spans="1:14" x14ac:dyDescent="0.35">
      <c r="A802" t="s">
        <v>837</v>
      </c>
      <c r="B802" t="s">
        <v>8040</v>
      </c>
      <c r="C802" t="s">
        <v>8017</v>
      </c>
      <c r="D802" t="s">
        <v>8038</v>
      </c>
      <c r="E802" s="1">
        <v>44966</v>
      </c>
      <c r="F802">
        <v>5589</v>
      </c>
      <c r="G802">
        <v>224</v>
      </c>
      <c r="H802" t="s">
        <v>7</v>
      </c>
      <c r="I802" t="str">
        <f>VLOOKUP(shipments[[#This Row],[SPID]],CHOOSE({1,2},people[[#All],[SPID]],people[[#All],[Sales_person]]),2,0)</f>
        <v>Dennison Crosswaite</v>
      </c>
      <c r="J802">
        <f>YEAR(shipments[[#This Row],[Shipdate]])</f>
        <v>2023</v>
      </c>
      <c r="K802" s="22"/>
      <c r="L802" s="22">
        <f>VLOOKUP(shipments[[#This Row],[PID]],CHOOSE({1,2},products[PID],products[Cost_per_box]),2,0)</f>
        <v>9.94</v>
      </c>
      <c r="M802" s="22">
        <f>shipments[[#This Row],[Boxes]]*shipments[[#This Row],[cost_per_box]]</f>
        <v>2226.56</v>
      </c>
      <c r="N802" s="22">
        <f>shipments[[#This Row],[Amount]]-shipments[[#This Row],[total cost]]</f>
        <v>3362.44</v>
      </c>
    </row>
    <row r="803" spans="1:14" x14ac:dyDescent="0.35">
      <c r="A803" t="s">
        <v>838</v>
      </c>
      <c r="B803" t="s">
        <v>8040</v>
      </c>
      <c r="C803" t="s">
        <v>8017</v>
      </c>
      <c r="D803" t="s">
        <v>8038</v>
      </c>
      <c r="E803" s="1">
        <v>45331</v>
      </c>
      <c r="F803">
        <v>6106.5</v>
      </c>
      <c r="G803">
        <v>227</v>
      </c>
      <c r="H803" t="s">
        <v>7</v>
      </c>
      <c r="I803" t="str">
        <f>VLOOKUP(shipments[[#This Row],[SPID]],CHOOSE({1,2},people[[#All],[SPID]],people[[#All],[Sales_person]]),2,0)</f>
        <v>Dennison Crosswaite</v>
      </c>
      <c r="J803">
        <f>YEAR(shipments[[#This Row],[Shipdate]])</f>
        <v>2024</v>
      </c>
      <c r="K803" s="22"/>
      <c r="L803" s="22">
        <f>VLOOKUP(shipments[[#This Row],[PID]],CHOOSE({1,2},products[PID],products[Cost_per_box]),2,0)</f>
        <v>9.94</v>
      </c>
      <c r="M803" s="22">
        <f>shipments[[#This Row],[Boxes]]*shipments[[#This Row],[cost_per_box]]</f>
        <v>2256.38</v>
      </c>
      <c r="N803" s="22">
        <f>shipments[[#This Row],[Amount]]-shipments[[#This Row],[total cost]]</f>
        <v>3850.12</v>
      </c>
    </row>
    <row r="804" spans="1:14" x14ac:dyDescent="0.35">
      <c r="A804" t="s">
        <v>839</v>
      </c>
      <c r="B804" t="s">
        <v>8040</v>
      </c>
      <c r="C804" t="s">
        <v>8018</v>
      </c>
      <c r="D804" t="s">
        <v>8038</v>
      </c>
      <c r="E804" s="1">
        <v>45069</v>
      </c>
      <c r="F804">
        <v>553.5</v>
      </c>
      <c r="G804">
        <v>28</v>
      </c>
      <c r="H804" t="s">
        <v>7</v>
      </c>
      <c r="I804" t="str">
        <f>VLOOKUP(shipments[[#This Row],[SPID]],CHOOSE({1,2},people[[#All],[SPID]],people[[#All],[Sales_person]]),2,0)</f>
        <v>Dennison Crosswaite</v>
      </c>
      <c r="J804">
        <f>YEAR(shipments[[#This Row],[Shipdate]])</f>
        <v>2023</v>
      </c>
      <c r="K804" s="22"/>
      <c r="L804" s="22">
        <f>VLOOKUP(shipments[[#This Row],[PID]],CHOOSE({1,2},products[PID],products[Cost_per_box]),2,0)</f>
        <v>7.73</v>
      </c>
      <c r="M804" s="22">
        <f>shipments[[#This Row],[Boxes]]*shipments[[#This Row],[cost_per_box]]</f>
        <v>216.44</v>
      </c>
      <c r="N804" s="22">
        <f>shipments[[#This Row],[Amount]]-shipments[[#This Row],[total cost]]</f>
        <v>337.06</v>
      </c>
    </row>
    <row r="805" spans="1:14" x14ac:dyDescent="0.35">
      <c r="A805" t="s">
        <v>840</v>
      </c>
      <c r="B805" t="s">
        <v>8040</v>
      </c>
      <c r="C805" t="s">
        <v>8018</v>
      </c>
      <c r="D805" t="s">
        <v>8037</v>
      </c>
      <c r="E805" s="1">
        <v>44964</v>
      </c>
      <c r="F805">
        <v>3406.5</v>
      </c>
      <c r="G805">
        <v>171</v>
      </c>
      <c r="H805" t="s">
        <v>7</v>
      </c>
      <c r="I805" t="str">
        <f>VLOOKUP(shipments[[#This Row],[SPID]],CHOOSE({1,2},people[[#All],[SPID]],people[[#All],[Sales_person]]),2,0)</f>
        <v>Dennison Crosswaite</v>
      </c>
      <c r="J805">
        <f>YEAR(shipments[[#This Row],[Shipdate]])</f>
        <v>2023</v>
      </c>
      <c r="K805" s="22"/>
      <c r="L805" s="22">
        <f>VLOOKUP(shipments[[#This Row],[PID]],CHOOSE({1,2},products[PID],products[Cost_per_box]),2,0)</f>
        <v>7.73</v>
      </c>
      <c r="M805" s="22">
        <f>shipments[[#This Row],[Boxes]]*shipments[[#This Row],[cost_per_box]]</f>
        <v>1321.8300000000002</v>
      </c>
      <c r="N805" s="22">
        <f>shipments[[#This Row],[Amount]]-shipments[[#This Row],[total cost]]</f>
        <v>2084.67</v>
      </c>
    </row>
    <row r="806" spans="1:14" x14ac:dyDescent="0.35">
      <c r="A806" t="s">
        <v>841</v>
      </c>
      <c r="B806" t="s">
        <v>8040</v>
      </c>
      <c r="C806" t="s">
        <v>8020</v>
      </c>
      <c r="D806" t="s">
        <v>8034</v>
      </c>
      <c r="E806" s="1">
        <v>45301</v>
      </c>
      <c r="F806">
        <v>7731</v>
      </c>
      <c r="G806">
        <v>516</v>
      </c>
      <c r="H806" t="s">
        <v>7</v>
      </c>
      <c r="I806" t="str">
        <f>VLOOKUP(shipments[[#This Row],[SPID]],CHOOSE({1,2},people[[#All],[SPID]],people[[#All],[Sales_person]]),2,0)</f>
        <v>Dennison Crosswaite</v>
      </c>
      <c r="J806">
        <f>YEAR(shipments[[#This Row],[Shipdate]])</f>
        <v>2024</v>
      </c>
      <c r="K806" s="22"/>
      <c r="L806" s="22">
        <f>VLOOKUP(shipments[[#This Row],[PID]],CHOOSE({1,2},products[PID],products[Cost_per_box]),2,0)</f>
        <v>8.2200000000000006</v>
      </c>
      <c r="M806" s="22">
        <f>shipments[[#This Row],[Boxes]]*shipments[[#This Row],[cost_per_box]]</f>
        <v>4241.5200000000004</v>
      </c>
      <c r="N806" s="22">
        <f>shipments[[#This Row],[Amount]]-shipments[[#This Row],[total cost]]</f>
        <v>3489.4799999999996</v>
      </c>
    </row>
    <row r="807" spans="1:14" x14ac:dyDescent="0.35">
      <c r="A807" t="s">
        <v>842</v>
      </c>
      <c r="B807" t="s">
        <v>8040</v>
      </c>
      <c r="C807" t="s">
        <v>8020</v>
      </c>
      <c r="D807" t="s">
        <v>8038</v>
      </c>
      <c r="E807" s="1">
        <v>45516</v>
      </c>
      <c r="F807">
        <v>2488.5</v>
      </c>
      <c r="G807">
        <v>156</v>
      </c>
      <c r="H807" t="s">
        <v>18</v>
      </c>
      <c r="I807" t="str">
        <f>VLOOKUP(shipments[[#This Row],[SPID]],CHOOSE({1,2},people[[#All],[SPID]],people[[#All],[Sales_person]]),2,0)</f>
        <v>Dennison Crosswaite</v>
      </c>
      <c r="J807">
        <f>YEAR(shipments[[#This Row],[Shipdate]])</f>
        <v>2024</v>
      </c>
      <c r="K807" s="22"/>
      <c r="L807" s="22">
        <f>VLOOKUP(shipments[[#This Row],[PID]],CHOOSE({1,2},products[PID],products[Cost_per_box]),2,0)</f>
        <v>8.2200000000000006</v>
      </c>
      <c r="M807" s="22">
        <f>shipments[[#This Row],[Boxes]]*shipments[[#This Row],[cost_per_box]]</f>
        <v>1282.3200000000002</v>
      </c>
      <c r="N807" s="22">
        <f>shipments[[#This Row],[Amount]]-shipments[[#This Row],[total cost]]</f>
        <v>1206.1799999999998</v>
      </c>
    </row>
    <row r="808" spans="1:14" x14ac:dyDescent="0.35">
      <c r="A808" t="s">
        <v>843</v>
      </c>
      <c r="B808" t="s">
        <v>8040</v>
      </c>
      <c r="C808" t="s">
        <v>8020</v>
      </c>
      <c r="D808" t="s">
        <v>8038</v>
      </c>
      <c r="E808" s="1">
        <v>45561</v>
      </c>
      <c r="F808">
        <v>1417.5</v>
      </c>
      <c r="G808">
        <v>89</v>
      </c>
      <c r="H808" t="s">
        <v>26</v>
      </c>
      <c r="I808" t="str">
        <f>VLOOKUP(shipments[[#This Row],[SPID]],CHOOSE({1,2},people[[#All],[SPID]],people[[#All],[Sales_person]]),2,0)</f>
        <v>Dennison Crosswaite</v>
      </c>
      <c r="J808">
        <f>YEAR(shipments[[#This Row],[Shipdate]])</f>
        <v>2024</v>
      </c>
      <c r="K808" s="22"/>
      <c r="L808" s="22">
        <f>VLOOKUP(shipments[[#This Row],[PID]],CHOOSE({1,2},products[PID],products[Cost_per_box]),2,0)</f>
        <v>8.2200000000000006</v>
      </c>
      <c r="M808" s="22">
        <f>shipments[[#This Row],[Boxes]]*shipments[[#This Row],[cost_per_box]]</f>
        <v>731.58</v>
      </c>
      <c r="N808" s="22">
        <f>shipments[[#This Row],[Amount]]-shipments[[#This Row],[total cost]]</f>
        <v>685.92</v>
      </c>
    </row>
    <row r="809" spans="1:14" x14ac:dyDescent="0.35">
      <c r="A809" t="s">
        <v>844</v>
      </c>
      <c r="B809" t="s">
        <v>8040</v>
      </c>
      <c r="C809" t="s">
        <v>8020</v>
      </c>
      <c r="D809" t="s">
        <v>8038</v>
      </c>
      <c r="E809" s="1">
        <v>45425</v>
      </c>
      <c r="F809">
        <v>429.75</v>
      </c>
      <c r="G809">
        <v>31</v>
      </c>
      <c r="H809" t="s">
        <v>7</v>
      </c>
      <c r="I809" t="str">
        <f>VLOOKUP(shipments[[#This Row],[SPID]],CHOOSE({1,2},people[[#All],[SPID]],people[[#All],[Sales_person]]),2,0)</f>
        <v>Dennison Crosswaite</v>
      </c>
      <c r="J809">
        <f>YEAR(shipments[[#This Row],[Shipdate]])</f>
        <v>2024</v>
      </c>
      <c r="K809" s="22"/>
      <c r="L809" s="22">
        <f>VLOOKUP(shipments[[#This Row],[PID]],CHOOSE({1,2},products[PID],products[Cost_per_box]),2,0)</f>
        <v>8.2200000000000006</v>
      </c>
      <c r="M809" s="22">
        <f>shipments[[#This Row],[Boxes]]*shipments[[#This Row],[cost_per_box]]</f>
        <v>254.82000000000002</v>
      </c>
      <c r="N809" s="22">
        <f>shipments[[#This Row],[Amount]]-shipments[[#This Row],[total cost]]</f>
        <v>174.92999999999998</v>
      </c>
    </row>
    <row r="810" spans="1:14" x14ac:dyDescent="0.35">
      <c r="A810" t="s">
        <v>845</v>
      </c>
      <c r="B810" t="s">
        <v>8040</v>
      </c>
      <c r="C810" t="s">
        <v>8020</v>
      </c>
      <c r="D810" t="s">
        <v>8033</v>
      </c>
      <c r="E810" s="1">
        <v>45272</v>
      </c>
      <c r="F810">
        <v>7074</v>
      </c>
      <c r="G810">
        <v>506</v>
      </c>
      <c r="H810" t="s">
        <v>7</v>
      </c>
      <c r="I810" t="str">
        <f>VLOOKUP(shipments[[#This Row],[SPID]],CHOOSE({1,2},people[[#All],[SPID]],people[[#All],[Sales_person]]),2,0)</f>
        <v>Dennison Crosswaite</v>
      </c>
      <c r="J810">
        <f>YEAR(shipments[[#This Row],[Shipdate]])</f>
        <v>2023</v>
      </c>
      <c r="K810" s="22"/>
      <c r="L810" s="22">
        <f>VLOOKUP(shipments[[#This Row],[PID]],CHOOSE({1,2},products[PID],products[Cost_per_box]),2,0)</f>
        <v>8.2200000000000006</v>
      </c>
      <c r="M810" s="22">
        <f>shipments[[#This Row],[Boxes]]*shipments[[#This Row],[cost_per_box]]</f>
        <v>4159.3200000000006</v>
      </c>
      <c r="N810" s="22">
        <f>shipments[[#This Row],[Amount]]-shipments[[#This Row],[total cost]]</f>
        <v>2914.6799999999994</v>
      </c>
    </row>
    <row r="811" spans="1:14" x14ac:dyDescent="0.35">
      <c r="A811" t="s">
        <v>846</v>
      </c>
      <c r="B811" t="s">
        <v>8040</v>
      </c>
      <c r="C811" t="s">
        <v>8020</v>
      </c>
      <c r="D811" t="s">
        <v>8035</v>
      </c>
      <c r="E811" s="1">
        <v>45443</v>
      </c>
      <c r="F811">
        <v>16319.25</v>
      </c>
      <c r="G811">
        <v>1360</v>
      </c>
      <c r="H811" t="s">
        <v>7</v>
      </c>
      <c r="I811" t="str">
        <f>VLOOKUP(shipments[[#This Row],[SPID]],CHOOSE({1,2},people[[#All],[SPID]],people[[#All],[Sales_person]]),2,0)</f>
        <v>Dennison Crosswaite</v>
      </c>
      <c r="J811">
        <f>YEAR(shipments[[#This Row],[Shipdate]])</f>
        <v>2024</v>
      </c>
      <c r="K811" s="22"/>
      <c r="L811" s="22">
        <f>VLOOKUP(shipments[[#This Row],[PID]],CHOOSE({1,2},products[PID],products[Cost_per_box]),2,0)</f>
        <v>8.2200000000000006</v>
      </c>
      <c r="M811" s="22">
        <f>shipments[[#This Row],[Boxes]]*shipments[[#This Row],[cost_per_box]]</f>
        <v>11179.2</v>
      </c>
      <c r="N811" s="22">
        <f>shipments[[#This Row],[Amount]]-shipments[[#This Row],[total cost]]</f>
        <v>5140.0499999999993</v>
      </c>
    </row>
    <row r="812" spans="1:14" x14ac:dyDescent="0.35">
      <c r="A812" t="s">
        <v>847</v>
      </c>
      <c r="B812" t="s">
        <v>8040</v>
      </c>
      <c r="C812" t="s">
        <v>8020</v>
      </c>
      <c r="D812" t="s">
        <v>8038</v>
      </c>
      <c r="E812" s="1">
        <v>45021</v>
      </c>
      <c r="F812">
        <v>562.5</v>
      </c>
      <c r="G812">
        <v>47</v>
      </c>
      <c r="H812" t="s">
        <v>7</v>
      </c>
      <c r="I812" t="str">
        <f>VLOOKUP(shipments[[#This Row],[SPID]],CHOOSE({1,2},people[[#All],[SPID]],people[[#All],[Sales_person]]),2,0)</f>
        <v>Dennison Crosswaite</v>
      </c>
      <c r="J812">
        <f>YEAR(shipments[[#This Row],[Shipdate]])</f>
        <v>2023</v>
      </c>
      <c r="K812" s="22"/>
      <c r="L812" s="22">
        <f>VLOOKUP(shipments[[#This Row],[PID]],CHOOSE({1,2},products[PID],products[Cost_per_box]),2,0)</f>
        <v>8.2200000000000006</v>
      </c>
      <c r="M812" s="22">
        <f>shipments[[#This Row],[Boxes]]*shipments[[#This Row],[cost_per_box]]</f>
        <v>386.34000000000003</v>
      </c>
      <c r="N812" s="22">
        <f>shipments[[#This Row],[Amount]]-shipments[[#This Row],[total cost]]</f>
        <v>176.15999999999997</v>
      </c>
    </row>
    <row r="813" spans="1:14" x14ac:dyDescent="0.35">
      <c r="A813" t="s">
        <v>848</v>
      </c>
      <c r="B813" t="s">
        <v>8040</v>
      </c>
      <c r="C813" t="s">
        <v>8021</v>
      </c>
      <c r="D813" t="s">
        <v>8038</v>
      </c>
      <c r="E813" s="1">
        <v>45356</v>
      </c>
      <c r="F813">
        <v>10971</v>
      </c>
      <c r="G813">
        <v>646</v>
      </c>
      <c r="H813" t="s">
        <v>7</v>
      </c>
      <c r="I813" t="str">
        <f>VLOOKUP(shipments[[#This Row],[SPID]],CHOOSE({1,2},people[[#All],[SPID]],people[[#All],[Sales_person]]),2,0)</f>
        <v>Dennison Crosswaite</v>
      </c>
      <c r="J813">
        <f>YEAR(shipments[[#This Row],[Shipdate]])</f>
        <v>2024</v>
      </c>
      <c r="K813" s="22"/>
      <c r="L813" s="22">
        <f>VLOOKUP(shipments[[#This Row],[PID]],CHOOSE({1,2},products[PID],products[Cost_per_box]),2,0)</f>
        <v>10.23</v>
      </c>
      <c r="M813" s="22">
        <f>shipments[[#This Row],[Boxes]]*shipments[[#This Row],[cost_per_box]]</f>
        <v>6608.58</v>
      </c>
      <c r="N813" s="22">
        <f>shipments[[#This Row],[Amount]]-shipments[[#This Row],[total cost]]</f>
        <v>4362.42</v>
      </c>
    </row>
    <row r="814" spans="1:14" x14ac:dyDescent="0.35">
      <c r="A814" t="s">
        <v>849</v>
      </c>
      <c r="B814" t="s">
        <v>8040</v>
      </c>
      <c r="C814" t="s">
        <v>8021</v>
      </c>
      <c r="D814" t="s">
        <v>8037</v>
      </c>
      <c r="E814" s="1">
        <v>45531</v>
      </c>
      <c r="F814">
        <v>8635.5</v>
      </c>
      <c r="G814">
        <v>508</v>
      </c>
      <c r="H814" t="s">
        <v>18</v>
      </c>
      <c r="I814" t="str">
        <f>VLOOKUP(shipments[[#This Row],[SPID]],CHOOSE({1,2},people[[#All],[SPID]],people[[#All],[Sales_person]]),2,0)</f>
        <v>Dennison Crosswaite</v>
      </c>
      <c r="J814">
        <f>YEAR(shipments[[#This Row],[Shipdate]])</f>
        <v>2024</v>
      </c>
      <c r="K814" s="22"/>
      <c r="L814" s="22">
        <f>VLOOKUP(shipments[[#This Row],[PID]],CHOOSE({1,2},products[PID],products[Cost_per_box]),2,0)</f>
        <v>10.23</v>
      </c>
      <c r="M814" s="22">
        <f>shipments[[#This Row],[Boxes]]*shipments[[#This Row],[cost_per_box]]</f>
        <v>5196.84</v>
      </c>
      <c r="N814" s="22">
        <f>shipments[[#This Row],[Amount]]-shipments[[#This Row],[total cost]]</f>
        <v>3438.66</v>
      </c>
    </row>
    <row r="815" spans="1:14" x14ac:dyDescent="0.35">
      <c r="A815" t="s">
        <v>850</v>
      </c>
      <c r="B815" t="s">
        <v>8040</v>
      </c>
      <c r="C815" t="s">
        <v>8021</v>
      </c>
      <c r="D815" t="s">
        <v>8038</v>
      </c>
      <c r="E815" s="1">
        <v>45134</v>
      </c>
      <c r="F815">
        <v>5240.25</v>
      </c>
      <c r="G815">
        <v>309</v>
      </c>
      <c r="H815" t="s">
        <v>7</v>
      </c>
      <c r="I815" t="str">
        <f>VLOOKUP(shipments[[#This Row],[SPID]],CHOOSE({1,2},people[[#All],[SPID]],people[[#All],[Sales_person]]),2,0)</f>
        <v>Dennison Crosswaite</v>
      </c>
      <c r="J815">
        <f>YEAR(shipments[[#This Row],[Shipdate]])</f>
        <v>2023</v>
      </c>
      <c r="K815" s="22"/>
      <c r="L815" s="22">
        <f>VLOOKUP(shipments[[#This Row],[PID]],CHOOSE({1,2},products[PID],products[Cost_per_box]),2,0)</f>
        <v>10.23</v>
      </c>
      <c r="M815" s="22">
        <f>shipments[[#This Row],[Boxes]]*shipments[[#This Row],[cost_per_box]]</f>
        <v>3161.07</v>
      </c>
      <c r="N815" s="22">
        <f>shipments[[#This Row],[Amount]]-shipments[[#This Row],[total cost]]</f>
        <v>2079.1799999999998</v>
      </c>
    </row>
    <row r="816" spans="1:14" x14ac:dyDescent="0.35">
      <c r="A816" t="s">
        <v>851</v>
      </c>
      <c r="B816" t="s">
        <v>8040</v>
      </c>
      <c r="C816" t="s">
        <v>8023</v>
      </c>
      <c r="D816" t="s">
        <v>8034</v>
      </c>
      <c r="E816" s="1">
        <v>45271</v>
      </c>
      <c r="F816">
        <v>4329</v>
      </c>
      <c r="G816">
        <v>433</v>
      </c>
      <c r="H816" t="s">
        <v>7</v>
      </c>
      <c r="I816" t="str">
        <f>VLOOKUP(shipments[[#This Row],[SPID]],CHOOSE({1,2},people[[#All],[SPID]],people[[#All],[Sales_person]]),2,0)</f>
        <v>Dennison Crosswaite</v>
      </c>
      <c r="J816">
        <f>YEAR(shipments[[#This Row],[Shipdate]])</f>
        <v>2023</v>
      </c>
      <c r="K816" s="22"/>
      <c r="L816" s="22">
        <f>VLOOKUP(shipments[[#This Row],[PID]],CHOOSE({1,2},products[PID],products[Cost_per_box]),2,0)</f>
        <v>10.51</v>
      </c>
      <c r="M816" s="22">
        <f>shipments[[#This Row],[Boxes]]*shipments[[#This Row],[cost_per_box]]</f>
        <v>4550.83</v>
      </c>
      <c r="N816" s="22">
        <f>shipments[[#This Row],[Amount]]-shipments[[#This Row],[total cost]]</f>
        <v>-221.82999999999993</v>
      </c>
    </row>
    <row r="817" spans="1:14" x14ac:dyDescent="0.35">
      <c r="A817" t="s">
        <v>852</v>
      </c>
      <c r="B817" t="s">
        <v>8040</v>
      </c>
      <c r="C817" t="s">
        <v>8023</v>
      </c>
      <c r="D817" t="s">
        <v>8037</v>
      </c>
      <c r="E817" s="1">
        <v>44956</v>
      </c>
      <c r="F817">
        <v>7834.5</v>
      </c>
      <c r="G817">
        <v>871</v>
      </c>
      <c r="H817" t="s">
        <v>7</v>
      </c>
      <c r="I817" t="str">
        <f>VLOOKUP(shipments[[#This Row],[SPID]],CHOOSE({1,2},people[[#All],[SPID]],people[[#All],[Sales_person]]),2,0)</f>
        <v>Dennison Crosswaite</v>
      </c>
      <c r="J817">
        <f>YEAR(shipments[[#This Row],[Shipdate]])</f>
        <v>2023</v>
      </c>
      <c r="K817" s="22"/>
      <c r="L817" s="22">
        <f>VLOOKUP(shipments[[#This Row],[PID]],CHOOSE({1,2},products[PID],products[Cost_per_box]),2,0)</f>
        <v>10.51</v>
      </c>
      <c r="M817" s="22">
        <f>shipments[[#This Row],[Boxes]]*shipments[[#This Row],[cost_per_box]]</f>
        <v>9154.2099999999991</v>
      </c>
      <c r="N817" s="22">
        <f>shipments[[#This Row],[Amount]]-shipments[[#This Row],[total cost]]</f>
        <v>-1319.7099999999991</v>
      </c>
    </row>
    <row r="818" spans="1:14" x14ac:dyDescent="0.35">
      <c r="A818" t="s">
        <v>853</v>
      </c>
      <c r="B818" t="s">
        <v>8040</v>
      </c>
      <c r="C818" t="s">
        <v>8023</v>
      </c>
      <c r="D818" t="s">
        <v>8033</v>
      </c>
      <c r="E818" s="1">
        <v>45499</v>
      </c>
      <c r="F818">
        <v>6302.25</v>
      </c>
      <c r="G818">
        <v>701</v>
      </c>
      <c r="H818" t="s">
        <v>18</v>
      </c>
      <c r="I818" t="str">
        <f>VLOOKUP(shipments[[#This Row],[SPID]],CHOOSE({1,2},people[[#All],[SPID]],people[[#All],[Sales_person]]),2,0)</f>
        <v>Dennison Crosswaite</v>
      </c>
      <c r="J818">
        <f>YEAR(shipments[[#This Row],[Shipdate]])</f>
        <v>2024</v>
      </c>
      <c r="K818" s="22"/>
      <c r="L818" s="22">
        <f>VLOOKUP(shipments[[#This Row],[PID]],CHOOSE({1,2},products[PID],products[Cost_per_box]),2,0)</f>
        <v>10.51</v>
      </c>
      <c r="M818" s="22">
        <f>shipments[[#This Row],[Boxes]]*shipments[[#This Row],[cost_per_box]]</f>
        <v>7367.51</v>
      </c>
      <c r="N818" s="22">
        <f>shipments[[#This Row],[Amount]]-shipments[[#This Row],[total cost]]</f>
        <v>-1065.2600000000002</v>
      </c>
    </row>
    <row r="819" spans="1:14" x14ac:dyDescent="0.35">
      <c r="A819" t="s">
        <v>854</v>
      </c>
      <c r="B819" t="s">
        <v>8040</v>
      </c>
      <c r="C819" t="s">
        <v>8023</v>
      </c>
      <c r="D819" t="s">
        <v>8036</v>
      </c>
      <c r="E819" s="1">
        <v>45440</v>
      </c>
      <c r="F819">
        <v>9247.5</v>
      </c>
      <c r="G819">
        <v>925</v>
      </c>
      <c r="H819" t="s">
        <v>7</v>
      </c>
      <c r="I819" t="str">
        <f>VLOOKUP(shipments[[#This Row],[SPID]],CHOOSE({1,2},people[[#All],[SPID]],people[[#All],[Sales_person]]),2,0)</f>
        <v>Dennison Crosswaite</v>
      </c>
      <c r="J819">
        <f>YEAR(shipments[[#This Row],[Shipdate]])</f>
        <v>2024</v>
      </c>
      <c r="K819" s="22"/>
      <c r="L819" s="22">
        <f>VLOOKUP(shipments[[#This Row],[PID]],CHOOSE({1,2},products[PID],products[Cost_per_box]),2,0)</f>
        <v>10.51</v>
      </c>
      <c r="M819" s="22">
        <f>shipments[[#This Row],[Boxes]]*shipments[[#This Row],[cost_per_box]]</f>
        <v>9721.75</v>
      </c>
      <c r="N819" s="22">
        <f>shipments[[#This Row],[Amount]]-shipments[[#This Row],[total cost]]</f>
        <v>-474.25</v>
      </c>
    </row>
    <row r="820" spans="1:14" x14ac:dyDescent="0.35">
      <c r="A820" t="s">
        <v>855</v>
      </c>
      <c r="B820" t="s">
        <v>8040</v>
      </c>
      <c r="C820" t="s">
        <v>8024</v>
      </c>
      <c r="D820" t="s">
        <v>8036</v>
      </c>
      <c r="E820" s="1">
        <v>45148</v>
      </c>
      <c r="F820">
        <v>5834.25</v>
      </c>
      <c r="G820">
        <v>417</v>
      </c>
      <c r="H820" t="s">
        <v>7</v>
      </c>
      <c r="I820" t="str">
        <f>VLOOKUP(shipments[[#This Row],[SPID]],CHOOSE({1,2},people[[#All],[SPID]],people[[#All],[Sales_person]]),2,0)</f>
        <v>Dennison Crosswaite</v>
      </c>
      <c r="J820">
        <f>YEAR(shipments[[#This Row],[Shipdate]])</f>
        <v>2023</v>
      </c>
      <c r="K820" s="22"/>
      <c r="L820" s="22">
        <f>VLOOKUP(shipments[[#This Row],[PID]],CHOOSE({1,2},products[PID],products[Cost_per_box]),2,0)</f>
        <v>6.43</v>
      </c>
      <c r="M820" s="22">
        <f>shipments[[#This Row],[Boxes]]*shipments[[#This Row],[cost_per_box]]</f>
        <v>2681.31</v>
      </c>
      <c r="N820" s="22">
        <f>shipments[[#This Row],[Amount]]-shipments[[#This Row],[total cost]]</f>
        <v>3152.94</v>
      </c>
    </row>
    <row r="821" spans="1:14" x14ac:dyDescent="0.35">
      <c r="A821" t="s">
        <v>856</v>
      </c>
      <c r="B821" t="s">
        <v>8040</v>
      </c>
      <c r="C821" t="s">
        <v>8024</v>
      </c>
      <c r="D821" t="s">
        <v>8037</v>
      </c>
      <c r="E821" s="1">
        <v>45462</v>
      </c>
      <c r="F821">
        <v>6941.25</v>
      </c>
      <c r="G821">
        <v>496</v>
      </c>
      <c r="H821" t="s">
        <v>7</v>
      </c>
      <c r="I821" t="str">
        <f>VLOOKUP(shipments[[#This Row],[SPID]],CHOOSE({1,2},people[[#All],[SPID]],people[[#All],[Sales_person]]),2,0)</f>
        <v>Dennison Crosswaite</v>
      </c>
      <c r="J821">
        <f>YEAR(shipments[[#This Row],[Shipdate]])</f>
        <v>2024</v>
      </c>
      <c r="K821" s="22"/>
      <c r="L821" s="22">
        <f>VLOOKUP(shipments[[#This Row],[PID]],CHOOSE({1,2},products[PID],products[Cost_per_box]),2,0)</f>
        <v>6.43</v>
      </c>
      <c r="M821" s="22">
        <f>shipments[[#This Row],[Boxes]]*shipments[[#This Row],[cost_per_box]]</f>
        <v>3189.2799999999997</v>
      </c>
      <c r="N821" s="22">
        <f>shipments[[#This Row],[Amount]]-shipments[[#This Row],[total cost]]</f>
        <v>3751.9700000000003</v>
      </c>
    </row>
    <row r="822" spans="1:14" x14ac:dyDescent="0.35">
      <c r="A822" t="s">
        <v>857</v>
      </c>
      <c r="B822" t="s">
        <v>8040</v>
      </c>
      <c r="C822" t="s">
        <v>8024</v>
      </c>
      <c r="D822" t="s">
        <v>8037</v>
      </c>
      <c r="E822" s="1">
        <v>45310</v>
      </c>
      <c r="F822">
        <v>5440.5</v>
      </c>
      <c r="G822">
        <v>303</v>
      </c>
      <c r="H822" t="s">
        <v>7</v>
      </c>
      <c r="I822" t="str">
        <f>VLOOKUP(shipments[[#This Row],[SPID]],CHOOSE({1,2},people[[#All],[SPID]],people[[#All],[Sales_person]]),2,0)</f>
        <v>Dennison Crosswaite</v>
      </c>
      <c r="J822">
        <f>YEAR(shipments[[#This Row],[Shipdate]])</f>
        <v>2024</v>
      </c>
      <c r="K822" s="22"/>
      <c r="L822" s="22">
        <f>VLOOKUP(shipments[[#This Row],[PID]],CHOOSE({1,2},products[PID],products[Cost_per_box]),2,0)</f>
        <v>6.43</v>
      </c>
      <c r="M822" s="22">
        <f>shipments[[#This Row],[Boxes]]*shipments[[#This Row],[cost_per_box]]</f>
        <v>1948.29</v>
      </c>
      <c r="N822" s="22">
        <f>shipments[[#This Row],[Amount]]-shipments[[#This Row],[total cost]]</f>
        <v>3492.21</v>
      </c>
    </row>
    <row r="823" spans="1:14" x14ac:dyDescent="0.35">
      <c r="A823" t="s">
        <v>858</v>
      </c>
      <c r="B823" t="s">
        <v>8040</v>
      </c>
      <c r="C823" t="s">
        <v>8024</v>
      </c>
      <c r="D823" t="s">
        <v>8038</v>
      </c>
      <c r="E823" s="1">
        <v>44957</v>
      </c>
      <c r="F823">
        <v>6563.25</v>
      </c>
      <c r="G823">
        <v>365</v>
      </c>
      <c r="H823" t="s">
        <v>7</v>
      </c>
      <c r="I823" t="str">
        <f>VLOOKUP(shipments[[#This Row],[SPID]],CHOOSE({1,2},people[[#All],[SPID]],people[[#All],[Sales_person]]),2,0)</f>
        <v>Dennison Crosswaite</v>
      </c>
      <c r="J823">
        <f>YEAR(shipments[[#This Row],[Shipdate]])</f>
        <v>2023</v>
      </c>
      <c r="K823" s="22"/>
      <c r="L823" s="22">
        <f>VLOOKUP(shipments[[#This Row],[PID]],CHOOSE({1,2},products[PID],products[Cost_per_box]),2,0)</f>
        <v>6.43</v>
      </c>
      <c r="M823" s="22">
        <f>shipments[[#This Row],[Boxes]]*shipments[[#This Row],[cost_per_box]]</f>
        <v>2346.9499999999998</v>
      </c>
      <c r="N823" s="22">
        <f>shipments[[#This Row],[Amount]]-shipments[[#This Row],[total cost]]</f>
        <v>4216.3</v>
      </c>
    </row>
    <row r="824" spans="1:14" x14ac:dyDescent="0.35">
      <c r="A824" t="s">
        <v>859</v>
      </c>
      <c r="B824" t="s">
        <v>8040</v>
      </c>
      <c r="C824" t="s">
        <v>8025</v>
      </c>
      <c r="D824" t="s">
        <v>8033</v>
      </c>
      <c r="E824" s="1">
        <v>45044</v>
      </c>
      <c r="F824">
        <v>7998.75</v>
      </c>
      <c r="G824">
        <v>421</v>
      </c>
      <c r="H824" t="s">
        <v>7</v>
      </c>
      <c r="I824" t="str">
        <f>VLOOKUP(shipments[[#This Row],[SPID]],CHOOSE({1,2},people[[#All],[SPID]],people[[#All],[Sales_person]]),2,0)</f>
        <v>Dennison Crosswaite</v>
      </c>
      <c r="J824">
        <f>YEAR(shipments[[#This Row],[Shipdate]])</f>
        <v>2023</v>
      </c>
      <c r="K824" s="22"/>
      <c r="L824" s="22">
        <f>VLOOKUP(shipments[[#This Row],[PID]],CHOOSE({1,2},products[PID],products[Cost_per_box]),2,0)</f>
        <v>12.41</v>
      </c>
      <c r="M824" s="22">
        <f>shipments[[#This Row],[Boxes]]*shipments[[#This Row],[cost_per_box]]</f>
        <v>5224.6099999999997</v>
      </c>
      <c r="N824" s="22">
        <f>shipments[[#This Row],[Amount]]-shipments[[#This Row],[total cost]]</f>
        <v>2774.1400000000003</v>
      </c>
    </row>
    <row r="825" spans="1:14" x14ac:dyDescent="0.35">
      <c r="A825" t="s">
        <v>860</v>
      </c>
      <c r="B825" t="s">
        <v>8040</v>
      </c>
      <c r="C825" t="s">
        <v>8026</v>
      </c>
      <c r="D825" t="s">
        <v>8033</v>
      </c>
      <c r="E825" s="1">
        <v>44936</v>
      </c>
      <c r="F825">
        <v>10725.75</v>
      </c>
      <c r="G825">
        <v>596</v>
      </c>
      <c r="H825" t="s">
        <v>7</v>
      </c>
      <c r="I825" t="str">
        <f>VLOOKUP(shipments[[#This Row],[SPID]],CHOOSE({1,2},people[[#All],[SPID]],people[[#All],[Sales_person]]),2,0)</f>
        <v>Dennison Crosswaite</v>
      </c>
      <c r="J825">
        <f>YEAR(shipments[[#This Row],[Shipdate]])</f>
        <v>2023</v>
      </c>
      <c r="K825" s="22"/>
      <c r="L825" s="22">
        <f>VLOOKUP(shipments[[#This Row],[PID]],CHOOSE({1,2},products[PID],products[Cost_per_box]),2,0)</f>
        <v>9.57</v>
      </c>
      <c r="M825" s="22">
        <f>shipments[[#This Row],[Boxes]]*shipments[[#This Row],[cost_per_box]]</f>
        <v>5703.72</v>
      </c>
      <c r="N825" s="22">
        <f>shipments[[#This Row],[Amount]]-shipments[[#This Row],[total cost]]</f>
        <v>5022.03</v>
      </c>
    </row>
    <row r="826" spans="1:14" x14ac:dyDescent="0.35">
      <c r="A826" t="s">
        <v>861</v>
      </c>
      <c r="B826" t="s">
        <v>8040</v>
      </c>
      <c r="C826" t="s">
        <v>8026</v>
      </c>
      <c r="D826" t="s">
        <v>8033</v>
      </c>
      <c r="E826" s="1">
        <v>45148</v>
      </c>
      <c r="F826">
        <v>3978</v>
      </c>
      <c r="G826">
        <v>221</v>
      </c>
      <c r="H826" t="s">
        <v>7</v>
      </c>
      <c r="I826" t="str">
        <f>VLOOKUP(shipments[[#This Row],[SPID]],CHOOSE({1,2},people[[#All],[SPID]],people[[#All],[Sales_person]]),2,0)</f>
        <v>Dennison Crosswaite</v>
      </c>
      <c r="J826">
        <f>YEAR(shipments[[#This Row],[Shipdate]])</f>
        <v>2023</v>
      </c>
      <c r="K826" s="22"/>
      <c r="L826" s="22">
        <f>VLOOKUP(shipments[[#This Row],[PID]],CHOOSE({1,2},products[PID],products[Cost_per_box]),2,0)</f>
        <v>9.57</v>
      </c>
      <c r="M826" s="22">
        <f>shipments[[#This Row],[Boxes]]*shipments[[#This Row],[cost_per_box]]</f>
        <v>2114.9700000000003</v>
      </c>
      <c r="N826" s="22">
        <f>shipments[[#This Row],[Amount]]-shipments[[#This Row],[total cost]]</f>
        <v>1863.0299999999997</v>
      </c>
    </row>
    <row r="827" spans="1:14" x14ac:dyDescent="0.35">
      <c r="A827" t="s">
        <v>862</v>
      </c>
      <c r="B827" t="s">
        <v>8040</v>
      </c>
      <c r="C827" t="s">
        <v>8026</v>
      </c>
      <c r="D827" t="s">
        <v>8038</v>
      </c>
      <c r="E827" s="1">
        <v>45288</v>
      </c>
      <c r="F827">
        <v>1037.25</v>
      </c>
      <c r="G827">
        <v>75</v>
      </c>
      <c r="H827" t="s">
        <v>7</v>
      </c>
      <c r="I827" t="str">
        <f>VLOOKUP(shipments[[#This Row],[SPID]],CHOOSE({1,2},people[[#All],[SPID]],people[[#All],[Sales_person]]),2,0)</f>
        <v>Dennison Crosswaite</v>
      </c>
      <c r="J827">
        <f>YEAR(shipments[[#This Row],[Shipdate]])</f>
        <v>2023</v>
      </c>
      <c r="K827" s="22"/>
      <c r="L827" s="22">
        <f>VLOOKUP(shipments[[#This Row],[PID]],CHOOSE({1,2},products[PID],products[Cost_per_box]),2,0)</f>
        <v>9.57</v>
      </c>
      <c r="M827" s="22">
        <f>shipments[[#This Row],[Boxes]]*shipments[[#This Row],[cost_per_box]]</f>
        <v>717.75</v>
      </c>
      <c r="N827" s="22">
        <f>shipments[[#This Row],[Amount]]-shipments[[#This Row],[total cost]]</f>
        <v>319.5</v>
      </c>
    </row>
    <row r="828" spans="1:14" x14ac:dyDescent="0.35">
      <c r="A828" t="s">
        <v>863</v>
      </c>
      <c r="B828" t="s">
        <v>8040</v>
      </c>
      <c r="C828" t="s">
        <v>8026</v>
      </c>
      <c r="D828" t="s">
        <v>8038</v>
      </c>
      <c r="E828" s="1">
        <v>44958</v>
      </c>
      <c r="F828">
        <v>13178.25</v>
      </c>
      <c r="G828">
        <v>776</v>
      </c>
      <c r="H828" t="s">
        <v>7</v>
      </c>
      <c r="I828" t="str">
        <f>VLOOKUP(shipments[[#This Row],[SPID]],CHOOSE({1,2},people[[#All],[SPID]],people[[#All],[Sales_person]]),2,0)</f>
        <v>Dennison Crosswaite</v>
      </c>
      <c r="J828">
        <f>YEAR(shipments[[#This Row],[Shipdate]])</f>
        <v>2023</v>
      </c>
      <c r="K828" s="22"/>
      <c r="L828" s="22">
        <f>VLOOKUP(shipments[[#This Row],[PID]],CHOOSE({1,2},products[PID],products[Cost_per_box]),2,0)</f>
        <v>9.57</v>
      </c>
      <c r="M828" s="22">
        <f>shipments[[#This Row],[Boxes]]*shipments[[#This Row],[cost_per_box]]</f>
        <v>7426.3200000000006</v>
      </c>
      <c r="N828" s="22">
        <f>shipments[[#This Row],[Amount]]-shipments[[#This Row],[total cost]]</f>
        <v>5751.9299999999994</v>
      </c>
    </row>
    <row r="829" spans="1:14" x14ac:dyDescent="0.35">
      <c r="A829" t="s">
        <v>864</v>
      </c>
      <c r="B829" t="s">
        <v>8040</v>
      </c>
      <c r="C829" t="s">
        <v>8026</v>
      </c>
      <c r="D829" t="s">
        <v>8038</v>
      </c>
      <c r="E829" s="1">
        <v>44951</v>
      </c>
      <c r="F829">
        <v>2349</v>
      </c>
      <c r="G829">
        <v>157</v>
      </c>
      <c r="H829" t="s">
        <v>40</v>
      </c>
      <c r="I829" t="str">
        <f>VLOOKUP(shipments[[#This Row],[SPID]],CHOOSE({1,2},people[[#All],[SPID]],people[[#All],[Sales_person]]),2,0)</f>
        <v>Dennison Crosswaite</v>
      </c>
      <c r="J829">
        <f>YEAR(shipments[[#This Row],[Shipdate]])</f>
        <v>2023</v>
      </c>
      <c r="K829" s="22"/>
      <c r="L829" s="22">
        <f>VLOOKUP(shipments[[#This Row],[PID]],CHOOSE({1,2},products[PID],products[Cost_per_box]),2,0)</f>
        <v>9.57</v>
      </c>
      <c r="M829" s="22">
        <f>shipments[[#This Row],[Boxes]]*shipments[[#This Row],[cost_per_box]]</f>
        <v>1502.49</v>
      </c>
      <c r="N829" s="22">
        <f>shipments[[#This Row],[Amount]]-shipments[[#This Row],[total cost]]</f>
        <v>846.51</v>
      </c>
    </row>
    <row r="830" spans="1:14" x14ac:dyDescent="0.35">
      <c r="A830" t="s">
        <v>865</v>
      </c>
      <c r="B830" t="s">
        <v>8040</v>
      </c>
      <c r="C830" t="s">
        <v>8027</v>
      </c>
      <c r="D830" t="s">
        <v>8038</v>
      </c>
      <c r="E830" s="1">
        <v>45511</v>
      </c>
      <c r="F830">
        <v>12172.5</v>
      </c>
      <c r="G830">
        <v>1522</v>
      </c>
      <c r="H830" t="s">
        <v>18</v>
      </c>
      <c r="I830" t="str">
        <f>VLOOKUP(shipments[[#This Row],[SPID]],CHOOSE({1,2},people[[#All],[SPID]],people[[#All],[Sales_person]]),2,0)</f>
        <v>Dennison Crosswaite</v>
      </c>
      <c r="J830">
        <f>YEAR(shipments[[#This Row],[Shipdate]])</f>
        <v>2024</v>
      </c>
      <c r="K830" s="22"/>
      <c r="L830" s="22">
        <f>VLOOKUP(shipments[[#This Row],[PID]],CHOOSE({1,2},products[PID],products[Cost_per_box]),2,0)</f>
        <v>8.43</v>
      </c>
      <c r="M830" s="22">
        <f>shipments[[#This Row],[Boxes]]*shipments[[#This Row],[cost_per_box]]</f>
        <v>12830.46</v>
      </c>
      <c r="N830" s="22">
        <f>shipments[[#This Row],[Amount]]-shipments[[#This Row],[total cost]]</f>
        <v>-657.95999999999913</v>
      </c>
    </row>
    <row r="831" spans="1:14" x14ac:dyDescent="0.35">
      <c r="A831" t="s">
        <v>866</v>
      </c>
      <c r="B831" t="s">
        <v>8040</v>
      </c>
      <c r="C831" t="s">
        <v>8028</v>
      </c>
      <c r="D831" t="s">
        <v>8033</v>
      </c>
      <c r="E831" s="1">
        <v>45260</v>
      </c>
      <c r="F831">
        <v>902.25</v>
      </c>
      <c r="G831">
        <v>91</v>
      </c>
      <c r="H831" t="s">
        <v>7</v>
      </c>
      <c r="I831" t="str">
        <f>VLOOKUP(shipments[[#This Row],[SPID]],CHOOSE({1,2},people[[#All],[SPID]],people[[#All],[Sales_person]]),2,0)</f>
        <v>Dennison Crosswaite</v>
      </c>
      <c r="J831">
        <f>YEAR(shipments[[#This Row],[Shipdate]])</f>
        <v>2023</v>
      </c>
      <c r="K831" s="22"/>
      <c r="L831" s="22">
        <f>VLOOKUP(shipments[[#This Row],[PID]],CHOOSE({1,2},products[PID],products[Cost_per_box]),2,0)</f>
        <v>6.8</v>
      </c>
      <c r="M831" s="22">
        <f>shipments[[#This Row],[Boxes]]*shipments[[#This Row],[cost_per_box]]</f>
        <v>618.79999999999995</v>
      </c>
      <c r="N831" s="22">
        <f>shipments[[#This Row],[Amount]]-shipments[[#This Row],[total cost]]</f>
        <v>283.45000000000005</v>
      </c>
    </row>
    <row r="832" spans="1:14" x14ac:dyDescent="0.35">
      <c r="A832" t="s">
        <v>867</v>
      </c>
      <c r="B832" t="s">
        <v>8040</v>
      </c>
      <c r="C832" t="s">
        <v>8028</v>
      </c>
      <c r="D832" t="s">
        <v>8036</v>
      </c>
      <c r="E832" s="1">
        <v>45021</v>
      </c>
      <c r="F832">
        <v>8984.25</v>
      </c>
      <c r="G832">
        <v>1124</v>
      </c>
      <c r="H832" t="s">
        <v>7</v>
      </c>
      <c r="I832" t="str">
        <f>VLOOKUP(shipments[[#This Row],[SPID]],CHOOSE({1,2},people[[#All],[SPID]],people[[#All],[Sales_person]]),2,0)</f>
        <v>Dennison Crosswaite</v>
      </c>
      <c r="J832">
        <f>YEAR(shipments[[#This Row],[Shipdate]])</f>
        <v>2023</v>
      </c>
      <c r="K832" s="22"/>
      <c r="L832" s="22">
        <f>VLOOKUP(shipments[[#This Row],[PID]],CHOOSE({1,2},products[PID],products[Cost_per_box]),2,0)</f>
        <v>6.8</v>
      </c>
      <c r="M832" s="22">
        <f>shipments[[#This Row],[Boxes]]*shipments[[#This Row],[cost_per_box]]</f>
        <v>7643.2</v>
      </c>
      <c r="N832" s="22">
        <f>shipments[[#This Row],[Amount]]-shipments[[#This Row],[total cost]]</f>
        <v>1341.0500000000002</v>
      </c>
    </row>
    <row r="833" spans="1:14" x14ac:dyDescent="0.35">
      <c r="A833" t="s">
        <v>868</v>
      </c>
      <c r="B833" t="s">
        <v>8040</v>
      </c>
      <c r="C833" t="s">
        <v>8028</v>
      </c>
      <c r="D833" t="s">
        <v>8037</v>
      </c>
      <c r="E833" s="1">
        <v>45244</v>
      </c>
      <c r="F833">
        <v>1451.25</v>
      </c>
      <c r="G833">
        <v>182</v>
      </c>
      <c r="H833" t="s">
        <v>7</v>
      </c>
      <c r="I833" t="str">
        <f>VLOOKUP(shipments[[#This Row],[SPID]],CHOOSE({1,2},people[[#All],[SPID]],people[[#All],[Sales_person]]),2,0)</f>
        <v>Dennison Crosswaite</v>
      </c>
      <c r="J833">
        <f>YEAR(shipments[[#This Row],[Shipdate]])</f>
        <v>2023</v>
      </c>
      <c r="K833" s="22"/>
      <c r="L833" s="22">
        <f>VLOOKUP(shipments[[#This Row],[PID]],CHOOSE({1,2},products[PID],products[Cost_per_box]),2,0)</f>
        <v>6.8</v>
      </c>
      <c r="M833" s="22">
        <f>shipments[[#This Row],[Boxes]]*shipments[[#This Row],[cost_per_box]]</f>
        <v>1237.5999999999999</v>
      </c>
      <c r="N833" s="22">
        <f>shipments[[#This Row],[Amount]]-shipments[[#This Row],[total cost]]</f>
        <v>213.65000000000009</v>
      </c>
    </row>
    <row r="834" spans="1:14" x14ac:dyDescent="0.35">
      <c r="A834" t="s">
        <v>869</v>
      </c>
      <c r="B834" t="s">
        <v>8040</v>
      </c>
      <c r="C834" t="s">
        <v>8028</v>
      </c>
      <c r="D834" t="s">
        <v>8036</v>
      </c>
      <c r="E834" s="1">
        <v>45470</v>
      </c>
      <c r="F834">
        <v>7600.5</v>
      </c>
      <c r="G834">
        <v>691</v>
      </c>
      <c r="H834" t="s">
        <v>7</v>
      </c>
      <c r="I834" t="str">
        <f>VLOOKUP(shipments[[#This Row],[SPID]],CHOOSE({1,2},people[[#All],[SPID]],people[[#All],[Sales_person]]),2,0)</f>
        <v>Dennison Crosswaite</v>
      </c>
      <c r="J834">
        <f>YEAR(shipments[[#This Row],[Shipdate]])</f>
        <v>2024</v>
      </c>
      <c r="K834" s="22"/>
      <c r="L834" s="22">
        <f>VLOOKUP(shipments[[#This Row],[PID]],CHOOSE({1,2},products[PID],products[Cost_per_box]),2,0)</f>
        <v>6.8</v>
      </c>
      <c r="M834" s="22">
        <f>shipments[[#This Row],[Boxes]]*shipments[[#This Row],[cost_per_box]]</f>
        <v>4698.8</v>
      </c>
      <c r="N834" s="22">
        <f>shipments[[#This Row],[Amount]]-shipments[[#This Row],[total cost]]</f>
        <v>2901.7</v>
      </c>
    </row>
    <row r="835" spans="1:14" x14ac:dyDescent="0.35">
      <c r="A835" t="s">
        <v>870</v>
      </c>
      <c r="B835" t="s">
        <v>8040</v>
      </c>
      <c r="C835" t="s">
        <v>8028</v>
      </c>
      <c r="D835" t="s">
        <v>8038</v>
      </c>
      <c r="E835" s="1">
        <v>45106</v>
      </c>
      <c r="F835">
        <v>18639</v>
      </c>
      <c r="G835">
        <v>1864</v>
      </c>
      <c r="H835" t="s">
        <v>7</v>
      </c>
      <c r="I835" t="str">
        <f>VLOOKUP(shipments[[#This Row],[SPID]],CHOOSE({1,2},people[[#All],[SPID]],people[[#All],[Sales_person]]),2,0)</f>
        <v>Dennison Crosswaite</v>
      </c>
      <c r="J835">
        <f>YEAR(shipments[[#This Row],[Shipdate]])</f>
        <v>2023</v>
      </c>
      <c r="K835" s="22"/>
      <c r="L835" s="22">
        <f>VLOOKUP(shipments[[#This Row],[PID]],CHOOSE({1,2},products[PID],products[Cost_per_box]),2,0)</f>
        <v>6.8</v>
      </c>
      <c r="M835" s="22">
        <f>shipments[[#This Row],[Boxes]]*shipments[[#This Row],[cost_per_box]]</f>
        <v>12675.199999999999</v>
      </c>
      <c r="N835" s="22">
        <f>shipments[[#This Row],[Amount]]-shipments[[#This Row],[total cost]]</f>
        <v>5963.8000000000011</v>
      </c>
    </row>
    <row r="836" spans="1:14" x14ac:dyDescent="0.35">
      <c r="A836" t="s">
        <v>871</v>
      </c>
      <c r="B836" t="s">
        <v>8040</v>
      </c>
      <c r="C836" t="s">
        <v>8029</v>
      </c>
      <c r="D836" t="s">
        <v>8034</v>
      </c>
      <c r="E836" s="1">
        <v>45477</v>
      </c>
      <c r="F836">
        <v>5127.75</v>
      </c>
      <c r="G836">
        <v>198</v>
      </c>
      <c r="H836" t="s">
        <v>18</v>
      </c>
      <c r="I836" t="str">
        <f>VLOOKUP(shipments[[#This Row],[SPID]],CHOOSE({1,2},people[[#All],[SPID]],people[[#All],[Sales_person]]),2,0)</f>
        <v>Dennison Crosswaite</v>
      </c>
      <c r="J836">
        <f>YEAR(shipments[[#This Row],[Shipdate]])</f>
        <v>2024</v>
      </c>
      <c r="K836" s="22"/>
      <c r="L836" s="22">
        <f>VLOOKUP(shipments[[#This Row],[PID]],CHOOSE({1,2},products[PID],products[Cost_per_box]),2,0)</f>
        <v>5.04</v>
      </c>
      <c r="M836" s="22">
        <f>shipments[[#This Row],[Boxes]]*shipments[[#This Row],[cost_per_box]]</f>
        <v>997.92</v>
      </c>
      <c r="N836" s="22">
        <f>shipments[[#This Row],[Amount]]-shipments[[#This Row],[total cost]]</f>
        <v>4129.83</v>
      </c>
    </row>
    <row r="837" spans="1:14" x14ac:dyDescent="0.35">
      <c r="A837" t="s">
        <v>872</v>
      </c>
      <c r="B837" t="s">
        <v>8040</v>
      </c>
      <c r="C837" t="s">
        <v>8031</v>
      </c>
      <c r="D837" t="s">
        <v>8034</v>
      </c>
      <c r="E837" s="1">
        <v>44977</v>
      </c>
      <c r="F837">
        <v>513</v>
      </c>
      <c r="G837">
        <v>52</v>
      </c>
      <c r="H837" t="s">
        <v>7</v>
      </c>
      <c r="I837" t="str">
        <f>VLOOKUP(shipments[[#This Row],[SPID]],CHOOSE({1,2},people[[#All],[SPID]],people[[#All],[Sales_person]]),2,0)</f>
        <v>Dennison Crosswaite</v>
      </c>
      <c r="J837">
        <f>YEAR(shipments[[#This Row],[Shipdate]])</f>
        <v>2023</v>
      </c>
      <c r="K837" s="22"/>
      <c r="L837" s="22">
        <f>VLOOKUP(shipments[[#This Row],[PID]],CHOOSE({1,2},products[PID],products[Cost_per_box]),2,0)</f>
        <v>3.32</v>
      </c>
      <c r="M837" s="22">
        <f>shipments[[#This Row],[Boxes]]*shipments[[#This Row],[cost_per_box]]</f>
        <v>172.64</v>
      </c>
      <c r="N837" s="22">
        <f>shipments[[#This Row],[Amount]]-shipments[[#This Row],[total cost]]</f>
        <v>340.36</v>
      </c>
    </row>
    <row r="838" spans="1:14" x14ac:dyDescent="0.35">
      <c r="A838" t="s">
        <v>873</v>
      </c>
      <c r="B838" t="s">
        <v>8040</v>
      </c>
      <c r="C838" t="s">
        <v>8031</v>
      </c>
      <c r="D838" t="s">
        <v>8034</v>
      </c>
      <c r="E838" s="1">
        <v>45559</v>
      </c>
      <c r="F838">
        <v>4326.75</v>
      </c>
      <c r="G838">
        <v>433</v>
      </c>
      <c r="H838" t="s">
        <v>26</v>
      </c>
      <c r="I838" t="str">
        <f>VLOOKUP(shipments[[#This Row],[SPID]],CHOOSE({1,2},people[[#All],[SPID]],people[[#All],[Sales_person]]),2,0)</f>
        <v>Dennison Crosswaite</v>
      </c>
      <c r="J838">
        <f>YEAR(shipments[[#This Row],[Shipdate]])</f>
        <v>2024</v>
      </c>
      <c r="K838" s="22"/>
      <c r="L838" s="22">
        <f>VLOOKUP(shipments[[#This Row],[PID]],CHOOSE({1,2},products[PID],products[Cost_per_box]),2,0)</f>
        <v>3.32</v>
      </c>
      <c r="M838" s="22">
        <f>shipments[[#This Row],[Boxes]]*shipments[[#This Row],[cost_per_box]]</f>
        <v>1437.56</v>
      </c>
      <c r="N838" s="22">
        <f>shipments[[#This Row],[Amount]]-shipments[[#This Row],[total cost]]</f>
        <v>2889.19</v>
      </c>
    </row>
    <row r="839" spans="1:14" x14ac:dyDescent="0.35">
      <c r="A839" t="s">
        <v>874</v>
      </c>
      <c r="B839" t="s">
        <v>8040</v>
      </c>
      <c r="C839" t="s">
        <v>8031</v>
      </c>
      <c r="D839" t="s">
        <v>8038</v>
      </c>
      <c r="E839" s="1">
        <v>45471</v>
      </c>
      <c r="F839">
        <v>2832.75</v>
      </c>
      <c r="G839">
        <v>258</v>
      </c>
      <c r="H839" t="s">
        <v>7</v>
      </c>
      <c r="I839" t="str">
        <f>VLOOKUP(shipments[[#This Row],[SPID]],CHOOSE({1,2},people[[#All],[SPID]],people[[#All],[Sales_person]]),2,0)</f>
        <v>Dennison Crosswaite</v>
      </c>
      <c r="J839">
        <f>YEAR(shipments[[#This Row],[Shipdate]])</f>
        <v>2024</v>
      </c>
      <c r="K839" s="22"/>
      <c r="L839" s="22">
        <f>VLOOKUP(shipments[[#This Row],[PID]],CHOOSE({1,2},products[PID],products[Cost_per_box]),2,0)</f>
        <v>3.32</v>
      </c>
      <c r="M839" s="22">
        <f>shipments[[#This Row],[Boxes]]*shipments[[#This Row],[cost_per_box]]</f>
        <v>856.56</v>
      </c>
      <c r="N839" s="22">
        <f>shipments[[#This Row],[Amount]]-shipments[[#This Row],[total cost]]</f>
        <v>1976.19</v>
      </c>
    </row>
    <row r="840" spans="1:14" x14ac:dyDescent="0.35">
      <c r="A840" t="s">
        <v>875</v>
      </c>
      <c r="B840" t="s">
        <v>8040</v>
      </c>
      <c r="C840" t="s">
        <v>8031</v>
      </c>
      <c r="D840" t="s">
        <v>8038</v>
      </c>
      <c r="E840" s="1">
        <v>45321</v>
      </c>
      <c r="F840">
        <v>1885.5</v>
      </c>
      <c r="G840">
        <v>172</v>
      </c>
      <c r="H840" t="s">
        <v>7</v>
      </c>
      <c r="I840" t="str">
        <f>VLOOKUP(shipments[[#This Row],[SPID]],CHOOSE({1,2},people[[#All],[SPID]],people[[#All],[Sales_person]]),2,0)</f>
        <v>Dennison Crosswaite</v>
      </c>
      <c r="J840">
        <f>YEAR(shipments[[#This Row],[Shipdate]])</f>
        <v>2024</v>
      </c>
      <c r="K840" s="22"/>
      <c r="L840" s="22">
        <f>VLOOKUP(shipments[[#This Row],[PID]],CHOOSE({1,2},products[PID],products[Cost_per_box]),2,0)</f>
        <v>3.32</v>
      </c>
      <c r="M840" s="22">
        <f>shipments[[#This Row],[Boxes]]*shipments[[#This Row],[cost_per_box]]</f>
        <v>571.04</v>
      </c>
      <c r="N840" s="22">
        <f>shipments[[#This Row],[Amount]]-shipments[[#This Row],[total cost]]</f>
        <v>1314.46</v>
      </c>
    </row>
    <row r="841" spans="1:14" x14ac:dyDescent="0.35">
      <c r="A841" t="s">
        <v>876</v>
      </c>
      <c r="B841" t="s">
        <v>8040</v>
      </c>
      <c r="C841" t="s">
        <v>8031</v>
      </c>
      <c r="D841" t="s">
        <v>8034</v>
      </c>
      <c r="E841" s="1">
        <v>45490</v>
      </c>
      <c r="F841">
        <v>10552.5</v>
      </c>
      <c r="G841">
        <v>1173</v>
      </c>
      <c r="H841" t="s">
        <v>18</v>
      </c>
      <c r="I841" t="str">
        <f>VLOOKUP(shipments[[#This Row],[SPID]],CHOOSE({1,2},people[[#All],[SPID]],people[[#All],[Sales_person]]),2,0)</f>
        <v>Dennison Crosswaite</v>
      </c>
      <c r="J841">
        <f>YEAR(shipments[[#This Row],[Shipdate]])</f>
        <v>2024</v>
      </c>
      <c r="K841" s="22"/>
      <c r="L841" s="22">
        <f>VLOOKUP(shipments[[#This Row],[PID]],CHOOSE({1,2},products[PID],products[Cost_per_box]),2,0)</f>
        <v>3.32</v>
      </c>
      <c r="M841" s="22">
        <f>shipments[[#This Row],[Boxes]]*shipments[[#This Row],[cost_per_box]]</f>
        <v>3894.3599999999997</v>
      </c>
      <c r="N841" s="22">
        <f>shipments[[#This Row],[Amount]]-shipments[[#This Row],[total cost]]</f>
        <v>6658.14</v>
      </c>
    </row>
    <row r="842" spans="1:14" x14ac:dyDescent="0.35">
      <c r="A842" t="s">
        <v>877</v>
      </c>
      <c r="B842" t="s">
        <v>8040</v>
      </c>
      <c r="C842" t="s">
        <v>8032</v>
      </c>
      <c r="D842" t="s">
        <v>8034</v>
      </c>
      <c r="E842" s="1">
        <v>45439</v>
      </c>
      <c r="F842">
        <v>3449.25</v>
      </c>
      <c r="G842">
        <v>192</v>
      </c>
      <c r="H842" t="s">
        <v>7</v>
      </c>
      <c r="I842" t="str">
        <f>VLOOKUP(shipments[[#This Row],[SPID]],CHOOSE({1,2},people[[#All],[SPID]],people[[#All],[Sales_person]]),2,0)</f>
        <v>Dennison Crosswaite</v>
      </c>
      <c r="J842">
        <f>YEAR(shipments[[#This Row],[Shipdate]])</f>
        <v>2024</v>
      </c>
      <c r="K842" s="22"/>
      <c r="L842" s="22">
        <f>VLOOKUP(shipments[[#This Row],[PID]],CHOOSE({1,2},products[PID],products[Cost_per_box]),2,0)</f>
        <v>2.65</v>
      </c>
      <c r="M842" s="22">
        <f>shipments[[#This Row],[Boxes]]*shipments[[#This Row],[cost_per_box]]</f>
        <v>508.79999999999995</v>
      </c>
      <c r="N842" s="22">
        <f>shipments[[#This Row],[Amount]]-shipments[[#This Row],[total cost]]</f>
        <v>2940.45</v>
      </c>
    </row>
    <row r="843" spans="1:14" x14ac:dyDescent="0.35">
      <c r="A843" t="s">
        <v>878</v>
      </c>
      <c r="B843" t="s">
        <v>8040</v>
      </c>
      <c r="C843" t="s">
        <v>8032</v>
      </c>
      <c r="D843" t="s">
        <v>8034</v>
      </c>
      <c r="E843" s="1">
        <v>45490</v>
      </c>
      <c r="F843">
        <v>4218.75</v>
      </c>
      <c r="G843">
        <v>211</v>
      </c>
      <c r="H843" t="s">
        <v>18</v>
      </c>
      <c r="I843" t="str">
        <f>VLOOKUP(shipments[[#This Row],[SPID]],CHOOSE({1,2},people[[#All],[SPID]],people[[#All],[Sales_person]]),2,0)</f>
        <v>Dennison Crosswaite</v>
      </c>
      <c r="J843">
        <f>YEAR(shipments[[#This Row],[Shipdate]])</f>
        <v>2024</v>
      </c>
      <c r="K843" s="22"/>
      <c r="L843" s="22">
        <f>VLOOKUP(shipments[[#This Row],[PID]],CHOOSE({1,2},products[PID],products[Cost_per_box]),2,0)</f>
        <v>2.65</v>
      </c>
      <c r="M843" s="22">
        <f>shipments[[#This Row],[Boxes]]*shipments[[#This Row],[cost_per_box]]</f>
        <v>559.15</v>
      </c>
      <c r="N843" s="22">
        <f>shipments[[#This Row],[Amount]]-shipments[[#This Row],[total cost]]</f>
        <v>3659.6</v>
      </c>
    </row>
    <row r="844" spans="1:14" x14ac:dyDescent="0.35">
      <c r="A844" t="s">
        <v>879</v>
      </c>
      <c r="B844" t="s">
        <v>8040</v>
      </c>
      <c r="C844" t="s">
        <v>8032</v>
      </c>
      <c r="D844" t="s">
        <v>8033</v>
      </c>
      <c r="E844" s="1">
        <v>45537</v>
      </c>
      <c r="F844">
        <v>10854</v>
      </c>
      <c r="G844">
        <v>517</v>
      </c>
      <c r="H844" t="s">
        <v>26</v>
      </c>
      <c r="I844" t="str">
        <f>VLOOKUP(shipments[[#This Row],[SPID]],CHOOSE({1,2},people[[#All],[SPID]],people[[#All],[Sales_person]]),2,0)</f>
        <v>Dennison Crosswaite</v>
      </c>
      <c r="J844">
        <f>YEAR(shipments[[#This Row],[Shipdate]])</f>
        <v>2024</v>
      </c>
      <c r="K844" s="22"/>
      <c r="L844" s="22">
        <f>VLOOKUP(shipments[[#This Row],[PID]],CHOOSE({1,2},products[PID],products[Cost_per_box]),2,0)</f>
        <v>2.65</v>
      </c>
      <c r="M844" s="22">
        <f>shipments[[#This Row],[Boxes]]*shipments[[#This Row],[cost_per_box]]</f>
        <v>1370.05</v>
      </c>
      <c r="N844" s="22">
        <f>shipments[[#This Row],[Amount]]-shipments[[#This Row],[total cost]]</f>
        <v>9483.9500000000007</v>
      </c>
    </row>
    <row r="845" spans="1:14" x14ac:dyDescent="0.35">
      <c r="A845" t="s">
        <v>880</v>
      </c>
      <c r="B845" t="s">
        <v>8040</v>
      </c>
      <c r="C845" t="s">
        <v>8011</v>
      </c>
      <c r="D845" t="s">
        <v>8037</v>
      </c>
      <c r="E845" s="1">
        <v>45141</v>
      </c>
      <c r="F845">
        <v>3510</v>
      </c>
      <c r="G845">
        <v>251</v>
      </c>
      <c r="H845" t="s">
        <v>7</v>
      </c>
      <c r="I845" t="str">
        <f>VLOOKUP(shipments[[#This Row],[SPID]],CHOOSE({1,2},people[[#All],[SPID]],people[[#All],[Sales_person]]),2,0)</f>
        <v>Dennison Crosswaite</v>
      </c>
      <c r="J845">
        <f>YEAR(shipments[[#This Row],[Shipdate]])</f>
        <v>2023</v>
      </c>
      <c r="K845" s="22"/>
      <c r="L845" s="22">
        <f>VLOOKUP(shipments[[#This Row],[PID]],CHOOSE({1,2},products[PID],products[Cost_per_box]),2,0)</f>
        <v>5.26</v>
      </c>
      <c r="M845" s="22">
        <f>shipments[[#This Row],[Boxes]]*shipments[[#This Row],[cost_per_box]]</f>
        <v>1320.26</v>
      </c>
      <c r="N845" s="22">
        <f>shipments[[#This Row],[Amount]]-shipments[[#This Row],[total cost]]</f>
        <v>2189.7399999999998</v>
      </c>
    </row>
    <row r="846" spans="1:14" x14ac:dyDescent="0.35">
      <c r="A846" t="s">
        <v>881</v>
      </c>
      <c r="B846" t="s">
        <v>8040</v>
      </c>
      <c r="C846" t="s">
        <v>8011</v>
      </c>
      <c r="D846" t="s">
        <v>8037</v>
      </c>
      <c r="E846" s="1">
        <v>45250</v>
      </c>
      <c r="F846">
        <v>7083</v>
      </c>
      <c r="G846">
        <v>591</v>
      </c>
      <c r="H846" t="s">
        <v>7</v>
      </c>
      <c r="I846" t="str">
        <f>VLOOKUP(shipments[[#This Row],[SPID]],CHOOSE({1,2},people[[#All],[SPID]],people[[#All],[Sales_person]]),2,0)</f>
        <v>Dennison Crosswaite</v>
      </c>
      <c r="J846">
        <f>YEAR(shipments[[#This Row],[Shipdate]])</f>
        <v>2023</v>
      </c>
      <c r="K846" s="22"/>
      <c r="L846" s="22">
        <f>VLOOKUP(shipments[[#This Row],[PID]],CHOOSE({1,2},products[PID],products[Cost_per_box]),2,0)</f>
        <v>5.26</v>
      </c>
      <c r="M846" s="22">
        <f>shipments[[#This Row],[Boxes]]*shipments[[#This Row],[cost_per_box]]</f>
        <v>3108.66</v>
      </c>
      <c r="N846" s="22">
        <f>shipments[[#This Row],[Amount]]-shipments[[#This Row],[total cost]]</f>
        <v>3974.34</v>
      </c>
    </row>
    <row r="847" spans="1:14" x14ac:dyDescent="0.35">
      <c r="A847" t="s">
        <v>882</v>
      </c>
      <c r="B847" t="s">
        <v>8040</v>
      </c>
      <c r="C847" t="s">
        <v>8011</v>
      </c>
      <c r="D847" t="s">
        <v>8038</v>
      </c>
      <c r="E847" s="1">
        <v>45344</v>
      </c>
      <c r="F847">
        <v>7609.5</v>
      </c>
      <c r="G847">
        <v>586</v>
      </c>
      <c r="H847" t="s">
        <v>40</v>
      </c>
      <c r="I847" t="str">
        <f>VLOOKUP(shipments[[#This Row],[SPID]],CHOOSE({1,2},people[[#All],[SPID]],people[[#All],[Sales_person]]),2,0)</f>
        <v>Dennison Crosswaite</v>
      </c>
      <c r="J847">
        <f>YEAR(shipments[[#This Row],[Shipdate]])</f>
        <v>2024</v>
      </c>
      <c r="K847" s="22"/>
      <c r="L847" s="22">
        <f>VLOOKUP(shipments[[#This Row],[PID]],CHOOSE({1,2},products[PID],products[Cost_per_box]),2,0)</f>
        <v>5.26</v>
      </c>
      <c r="M847" s="22">
        <f>shipments[[#This Row],[Boxes]]*shipments[[#This Row],[cost_per_box]]</f>
        <v>3082.3599999999997</v>
      </c>
      <c r="N847" s="22">
        <f>shipments[[#This Row],[Amount]]-shipments[[#This Row],[total cost]]</f>
        <v>4527.1400000000003</v>
      </c>
    </row>
    <row r="848" spans="1:14" x14ac:dyDescent="0.35">
      <c r="A848" t="s">
        <v>883</v>
      </c>
      <c r="B848" t="s">
        <v>8040</v>
      </c>
      <c r="C848" t="s">
        <v>8011</v>
      </c>
      <c r="D848" t="s">
        <v>8033</v>
      </c>
      <c r="E848" s="1">
        <v>45232</v>
      </c>
      <c r="F848">
        <v>4893.75</v>
      </c>
      <c r="G848">
        <v>350</v>
      </c>
      <c r="H848" t="s">
        <v>7</v>
      </c>
      <c r="I848" t="str">
        <f>VLOOKUP(shipments[[#This Row],[SPID]],CHOOSE({1,2},people[[#All],[SPID]],people[[#All],[Sales_person]]),2,0)</f>
        <v>Dennison Crosswaite</v>
      </c>
      <c r="J848">
        <f>YEAR(shipments[[#This Row],[Shipdate]])</f>
        <v>2023</v>
      </c>
      <c r="K848" s="22"/>
      <c r="L848" s="22">
        <f>VLOOKUP(shipments[[#This Row],[PID]],CHOOSE({1,2},products[PID],products[Cost_per_box]),2,0)</f>
        <v>5.26</v>
      </c>
      <c r="M848" s="22">
        <f>shipments[[#This Row],[Boxes]]*shipments[[#This Row],[cost_per_box]]</f>
        <v>1841</v>
      </c>
      <c r="N848" s="22">
        <f>shipments[[#This Row],[Amount]]-shipments[[#This Row],[total cost]]</f>
        <v>3052.75</v>
      </c>
    </row>
    <row r="849" spans="1:14" x14ac:dyDescent="0.35">
      <c r="A849" t="s">
        <v>884</v>
      </c>
      <c r="B849" t="s">
        <v>8040</v>
      </c>
      <c r="C849" t="s">
        <v>8013</v>
      </c>
      <c r="D849" t="s">
        <v>8034</v>
      </c>
      <c r="E849" s="1">
        <v>45257</v>
      </c>
      <c r="F849">
        <v>6504.75</v>
      </c>
      <c r="G849">
        <v>501</v>
      </c>
      <c r="H849" t="s">
        <v>7</v>
      </c>
      <c r="I849" t="str">
        <f>VLOOKUP(shipments[[#This Row],[SPID]],CHOOSE({1,2},people[[#All],[SPID]],people[[#All],[Sales_person]]),2,0)</f>
        <v>Dennison Crosswaite</v>
      </c>
      <c r="J849">
        <f>YEAR(shipments[[#This Row],[Shipdate]])</f>
        <v>2023</v>
      </c>
      <c r="K849" s="22"/>
      <c r="L849" s="22">
        <f>VLOOKUP(shipments[[#This Row],[PID]],CHOOSE({1,2},products[PID],products[Cost_per_box]),2,0)</f>
        <v>5.15</v>
      </c>
      <c r="M849" s="22">
        <f>shipments[[#This Row],[Boxes]]*shipments[[#This Row],[cost_per_box]]</f>
        <v>2580.15</v>
      </c>
      <c r="N849" s="22">
        <f>shipments[[#This Row],[Amount]]-shipments[[#This Row],[total cost]]</f>
        <v>3924.6</v>
      </c>
    </row>
    <row r="850" spans="1:14" x14ac:dyDescent="0.35">
      <c r="A850" t="s">
        <v>885</v>
      </c>
      <c r="B850" t="s">
        <v>8040</v>
      </c>
      <c r="C850" t="s">
        <v>8014</v>
      </c>
      <c r="D850" t="s">
        <v>8038</v>
      </c>
      <c r="E850" s="1">
        <v>45013</v>
      </c>
      <c r="F850">
        <v>2178</v>
      </c>
      <c r="G850">
        <v>363</v>
      </c>
      <c r="H850" t="s">
        <v>7</v>
      </c>
      <c r="I850" t="str">
        <f>VLOOKUP(shipments[[#This Row],[SPID]],CHOOSE({1,2},people[[#All],[SPID]],people[[#All],[Sales_person]]),2,0)</f>
        <v>Dennison Crosswaite</v>
      </c>
      <c r="J850">
        <f>YEAR(shipments[[#This Row],[Shipdate]])</f>
        <v>2023</v>
      </c>
      <c r="K850" s="22"/>
      <c r="L850" s="22">
        <f>VLOOKUP(shipments[[#This Row],[PID]],CHOOSE({1,2},products[PID],products[Cost_per_box]),2,0)</f>
        <v>3.85</v>
      </c>
      <c r="M850" s="22">
        <f>shipments[[#This Row],[Boxes]]*shipments[[#This Row],[cost_per_box]]</f>
        <v>1397.55</v>
      </c>
      <c r="N850" s="22">
        <f>shipments[[#This Row],[Amount]]-shipments[[#This Row],[total cost]]</f>
        <v>780.45</v>
      </c>
    </row>
    <row r="851" spans="1:14" x14ac:dyDescent="0.35">
      <c r="A851" t="s">
        <v>886</v>
      </c>
      <c r="B851" t="s">
        <v>8040</v>
      </c>
      <c r="C851" t="s">
        <v>8014</v>
      </c>
      <c r="D851" t="s">
        <v>8035</v>
      </c>
      <c r="E851" s="1">
        <v>45362</v>
      </c>
      <c r="F851">
        <v>3280.5</v>
      </c>
      <c r="G851">
        <v>469</v>
      </c>
      <c r="H851" t="s">
        <v>7</v>
      </c>
      <c r="I851" t="str">
        <f>VLOOKUP(shipments[[#This Row],[SPID]],CHOOSE({1,2},people[[#All],[SPID]],people[[#All],[Sales_person]]),2,0)</f>
        <v>Dennison Crosswaite</v>
      </c>
      <c r="J851">
        <f>YEAR(shipments[[#This Row],[Shipdate]])</f>
        <v>2024</v>
      </c>
      <c r="K851" s="22"/>
      <c r="L851" s="22">
        <f>VLOOKUP(shipments[[#This Row],[PID]],CHOOSE({1,2},products[PID],products[Cost_per_box]),2,0)</f>
        <v>3.85</v>
      </c>
      <c r="M851" s="22">
        <f>shipments[[#This Row],[Boxes]]*shipments[[#This Row],[cost_per_box]]</f>
        <v>1805.65</v>
      </c>
      <c r="N851" s="22">
        <f>shipments[[#This Row],[Amount]]-shipments[[#This Row],[total cost]]</f>
        <v>1474.85</v>
      </c>
    </row>
    <row r="852" spans="1:14" x14ac:dyDescent="0.35">
      <c r="A852" t="s">
        <v>887</v>
      </c>
      <c r="B852" t="s">
        <v>8040</v>
      </c>
      <c r="C852" t="s">
        <v>8014</v>
      </c>
      <c r="D852" t="s">
        <v>8036</v>
      </c>
      <c r="E852" s="1">
        <v>45114</v>
      </c>
      <c r="F852">
        <v>6678</v>
      </c>
      <c r="G852">
        <v>1113</v>
      </c>
      <c r="H852" t="s">
        <v>7</v>
      </c>
      <c r="I852" t="str">
        <f>VLOOKUP(shipments[[#This Row],[SPID]],CHOOSE({1,2},people[[#All],[SPID]],people[[#All],[Sales_person]]),2,0)</f>
        <v>Dennison Crosswaite</v>
      </c>
      <c r="J852">
        <f>YEAR(shipments[[#This Row],[Shipdate]])</f>
        <v>2023</v>
      </c>
      <c r="K852" s="22"/>
      <c r="L852" s="22">
        <f>VLOOKUP(shipments[[#This Row],[PID]],CHOOSE({1,2},products[PID],products[Cost_per_box]),2,0)</f>
        <v>3.85</v>
      </c>
      <c r="M852" s="22">
        <f>shipments[[#This Row],[Boxes]]*shipments[[#This Row],[cost_per_box]]</f>
        <v>4285.05</v>
      </c>
      <c r="N852" s="22">
        <f>shipments[[#This Row],[Amount]]-shipments[[#This Row],[total cost]]</f>
        <v>2392.9499999999998</v>
      </c>
    </row>
    <row r="853" spans="1:14" x14ac:dyDescent="0.35">
      <c r="A853" t="s">
        <v>888</v>
      </c>
      <c r="B853" t="s">
        <v>8040</v>
      </c>
      <c r="C853" t="s">
        <v>8015</v>
      </c>
      <c r="D853" t="s">
        <v>8035</v>
      </c>
      <c r="E853" s="1">
        <v>45477</v>
      </c>
      <c r="F853">
        <v>2616.75</v>
      </c>
      <c r="G853">
        <v>524</v>
      </c>
      <c r="H853" t="s">
        <v>18</v>
      </c>
      <c r="I853" t="str">
        <f>VLOOKUP(shipments[[#This Row],[SPID]],CHOOSE({1,2},people[[#All],[SPID]],people[[#All],[Sales_person]]),2,0)</f>
        <v>Dennison Crosswaite</v>
      </c>
      <c r="J853">
        <f>YEAR(shipments[[#This Row],[Shipdate]])</f>
        <v>2024</v>
      </c>
      <c r="K853" s="22"/>
      <c r="L853" s="22">
        <f>VLOOKUP(shipments[[#This Row],[PID]],CHOOSE({1,2},products[PID],products[Cost_per_box]),2,0)</f>
        <v>5.72</v>
      </c>
      <c r="M853" s="22">
        <f>shipments[[#This Row],[Boxes]]*shipments[[#This Row],[cost_per_box]]</f>
        <v>2997.2799999999997</v>
      </c>
      <c r="N853" s="22">
        <f>shipments[[#This Row],[Amount]]-shipments[[#This Row],[total cost]]</f>
        <v>-380.52999999999975</v>
      </c>
    </row>
    <row r="854" spans="1:14" x14ac:dyDescent="0.35">
      <c r="A854" t="s">
        <v>889</v>
      </c>
      <c r="B854" t="s">
        <v>8040</v>
      </c>
      <c r="C854" t="s">
        <v>8015</v>
      </c>
      <c r="D854" t="s">
        <v>8038</v>
      </c>
      <c r="E854" s="1">
        <v>45279</v>
      </c>
      <c r="F854">
        <v>4362.75</v>
      </c>
      <c r="G854">
        <v>873</v>
      </c>
      <c r="H854" t="s">
        <v>7</v>
      </c>
      <c r="I854" t="str">
        <f>VLOOKUP(shipments[[#This Row],[SPID]],CHOOSE({1,2},people[[#All],[SPID]],people[[#All],[Sales_person]]),2,0)</f>
        <v>Dennison Crosswaite</v>
      </c>
      <c r="J854">
        <f>YEAR(shipments[[#This Row],[Shipdate]])</f>
        <v>2023</v>
      </c>
      <c r="K854" s="22"/>
      <c r="L854" s="22">
        <f>VLOOKUP(shipments[[#This Row],[PID]],CHOOSE({1,2},products[PID],products[Cost_per_box]),2,0)</f>
        <v>5.72</v>
      </c>
      <c r="M854" s="22">
        <f>shipments[[#This Row],[Boxes]]*shipments[[#This Row],[cost_per_box]]</f>
        <v>4993.5599999999995</v>
      </c>
      <c r="N854" s="22">
        <f>shipments[[#This Row],[Amount]]-shipments[[#This Row],[total cost]]</f>
        <v>-630.80999999999949</v>
      </c>
    </row>
    <row r="855" spans="1:14" x14ac:dyDescent="0.35">
      <c r="A855" t="s">
        <v>890</v>
      </c>
      <c r="B855" t="s">
        <v>8040</v>
      </c>
      <c r="C855" t="s">
        <v>8016</v>
      </c>
      <c r="D855" t="s">
        <v>8038</v>
      </c>
      <c r="E855" s="1">
        <v>44988</v>
      </c>
      <c r="F855">
        <v>2268</v>
      </c>
      <c r="G855">
        <v>88</v>
      </c>
      <c r="H855" t="s">
        <v>7</v>
      </c>
      <c r="I855" t="str">
        <f>VLOOKUP(shipments[[#This Row],[SPID]],CHOOSE({1,2},people[[#All],[SPID]],people[[#All],[Sales_person]]),2,0)</f>
        <v>Dennison Crosswaite</v>
      </c>
      <c r="J855">
        <f>YEAR(shipments[[#This Row],[Shipdate]])</f>
        <v>2023</v>
      </c>
      <c r="K855" s="22"/>
      <c r="L855" s="22">
        <f>VLOOKUP(shipments[[#This Row],[PID]],CHOOSE({1,2},products[PID],products[Cost_per_box]),2,0)</f>
        <v>6.31</v>
      </c>
      <c r="M855" s="22">
        <f>shipments[[#This Row],[Boxes]]*shipments[[#This Row],[cost_per_box]]</f>
        <v>555.28</v>
      </c>
      <c r="N855" s="22">
        <f>shipments[[#This Row],[Amount]]-shipments[[#This Row],[total cost]]</f>
        <v>1712.72</v>
      </c>
    </row>
    <row r="856" spans="1:14" x14ac:dyDescent="0.35">
      <c r="A856" t="s">
        <v>891</v>
      </c>
      <c r="B856" t="s">
        <v>8040</v>
      </c>
      <c r="C856" t="s">
        <v>8017</v>
      </c>
      <c r="D856" t="s">
        <v>8033</v>
      </c>
      <c r="E856" s="1">
        <v>45208</v>
      </c>
      <c r="F856">
        <v>5357.25</v>
      </c>
      <c r="G856">
        <v>224</v>
      </c>
      <c r="H856" t="s">
        <v>7</v>
      </c>
      <c r="I856" t="str">
        <f>VLOOKUP(shipments[[#This Row],[SPID]],CHOOSE({1,2},people[[#All],[SPID]],people[[#All],[Sales_person]]),2,0)</f>
        <v>Dennison Crosswaite</v>
      </c>
      <c r="J856">
        <f>YEAR(shipments[[#This Row],[Shipdate]])</f>
        <v>2023</v>
      </c>
      <c r="K856" s="22"/>
      <c r="L856" s="22">
        <f>VLOOKUP(shipments[[#This Row],[PID]],CHOOSE({1,2},products[PID],products[Cost_per_box]),2,0)</f>
        <v>9.94</v>
      </c>
      <c r="M856" s="22">
        <f>shipments[[#This Row],[Boxes]]*shipments[[#This Row],[cost_per_box]]</f>
        <v>2226.56</v>
      </c>
      <c r="N856" s="22">
        <f>shipments[[#This Row],[Amount]]-shipments[[#This Row],[total cost]]</f>
        <v>3130.69</v>
      </c>
    </row>
    <row r="857" spans="1:14" x14ac:dyDescent="0.35">
      <c r="A857" t="s">
        <v>892</v>
      </c>
      <c r="B857" t="s">
        <v>8040</v>
      </c>
      <c r="C857" t="s">
        <v>8017</v>
      </c>
      <c r="D857" t="s">
        <v>8033</v>
      </c>
      <c r="E857" s="1">
        <v>45205</v>
      </c>
      <c r="F857">
        <v>4794.75</v>
      </c>
      <c r="G857">
        <v>185</v>
      </c>
      <c r="H857" t="s">
        <v>7</v>
      </c>
      <c r="I857" t="str">
        <f>VLOOKUP(shipments[[#This Row],[SPID]],CHOOSE({1,2},people[[#All],[SPID]],people[[#All],[Sales_person]]),2,0)</f>
        <v>Dennison Crosswaite</v>
      </c>
      <c r="J857">
        <f>YEAR(shipments[[#This Row],[Shipdate]])</f>
        <v>2023</v>
      </c>
      <c r="K857" s="22"/>
      <c r="L857" s="22">
        <f>VLOOKUP(shipments[[#This Row],[PID]],CHOOSE({1,2},products[PID],products[Cost_per_box]),2,0)</f>
        <v>9.94</v>
      </c>
      <c r="M857" s="22">
        <f>shipments[[#This Row],[Boxes]]*shipments[[#This Row],[cost_per_box]]</f>
        <v>1838.8999999999999</v>
      </c>
      <c r="N857" s="22">
        <f>shipments[[#This Row],[Amount]]-shipments[[#This Row],[total cost]]</f>
        <v>2955.8500000000004</v>
      </c>
    </row>
    <row r="858" spans="1:14" x14ac:dyDescent="0.35">
      <c r="A858" t="s">
        <v>893</v>
      </c>
      <c r="B858" t="s">
        <v>8040</v>
      </c>
      <c r="C858" t="s">
        <v>8018</v>
      </c>
      <c r="D858" t="s">
        <v>8033</v>
      </c>
      <c r="E858" s="1">
        <v>45474</v>
      </c>
      <c r="F858">
        <v>11799</v>
      </c>
      <c r="G858">
        <v>590</v>
      </c>
      <c r="H858" t="s">
        <v>18</v>
      </c>
      <c r="I858" t="str">
        <f>VLOOKUP(shipments[[#This Row],[SPID]],CHOOSE({1,2},people[[#All],[SPID]],people[[#All],[Sales_person]]),2,0)</f>
        <v>Dennison Crosswaite</v>
      </c>
      <c r="J858">
        <f>YEAR(shipments[[#This Row],[Shipdate]])</f>
        <v>2024</v>
      </c>
      <c r="K858" s="22"/>
      <c r="L858" s="22">
        <f>VLOOKUP(shipments[[#This Row],[PID]],CHOOSE({1,2},products[PID],products[Cost_per_box]),2,0)</f>
        <v>7.73</v>
      </c>
      <c r="M858" s="22">
        <f>shipments[[#This Row],[Boxes]]*shipments[[#This Row],[cost_per_box]]</f>
        <v>4560.7</v>
      </c>
      <c r="N858" s="22">
        <f>shipments[[#This Row],[Amount]]-shipments[[#This Row],[total cost]]</f>
        <v>7238.3</v>
      </c>
    </row>
    <row r="859" spans="1:14" x14ac:dyDescent="0.35">
      <c r="A859" t="s">
        <v>894</v>
      </c>
      <c r="B859" t="s">
        <v>8040</v>
      </c>
      <c r="C859" t="s">
        <v>8018</v>
      </c>
      <c r="D859" t="s">
        <v>8038</v>
      </c>
      <c r="E859" s="1">
        <v>44938</v>
      </c>
      <c r="F859">
        <v>8169.75</v>
      </c>
      <c r="G859">
        <v>430</v>
      </c>
      <c r="H859" t="s">
        <v>7</v>
      </c>
      <c r="I859" t="str">
        <f>VLOOKUP(shipments[[#This Row],[SPID]],CHOOSE({1,2},people[[#All],[SPID]],people[[#All],[Sales_person]]),2,0)</f>
        <v>Dennison Crosswaite</v>
      </c>
      <c r="J859">
        <f>YEAR(shipments[[#This Row],[Shipdate]])</f>
        <v>2023</v>
      </c>
      <c r="K859" s="22"/>
      <c r="L859" s="22">
        <f>VLOOKUP(shipments[[#This Row],[PID]],CHOOSE({1,2},products[PID],products[Cost_per_box]),2,0)</f>
        <v>7.73</v>
      </c>
      <c r="M859" s="22">
        <f>shipments[[#This Row],[Boxes]]*shipments[[#This Row],[cost_per_box]]</f>
        <v>3323.9</v>
      </c>
      <c r="N859" s="22">
        <f>shipments[[#This Row],[Amount]]-shipments[[#This Row],[total cost]]</f>
        <v>4845.8500000000004</v>
      </c>
    </row>
    <row r="860" spans="1:14" x14ac:dyDescent="0.35">
      <c r="A860" t="s">
        <v>895</v>
      </c>
      <c r="B860" t="s">
        <v>8040</v>
      </c>
      <c r="C860" t="s">
        <v>8018</v>
      </c>
      <c r="D860" t="s">
        <v>8038</v>
      </c>
      <c r="E860" s="1">
        <v>45468</v>
      </c>
      <c r="F860">
        <v>5528.25</v>
      </c>
      <c r="G860">
        <v>291</v>
      </c>
      <c r="H860" t="s">
        <v>7</v>
      </c>
      <c r="I860" t="str">
        <f>VLOOKUP(shipments[[#This Row],[SPID]],CHOOSE({1,2},people[[#All],[SPID]],people[[#All],[Sales_person]]),2,0)</f>
        <v>Dennison Crosswaite</v>
      </c>
      <c r="J860">
        <f>YEAR(shipments[[#This Row],[Shipdate]])</f>
        <v>2024</v>
      </c>
      <c r="K860" s="22"/>
      <c r="L860" s="22">
        <f>VLOOKUP(shipments[[#This Row],[PID]],CHOOSE({1,2},products[PID],products[Cost_per_box]),2,0)</f>
        <v>7.73</v>
      </c>
      <c r="M860" s="22">
        <f>shipments[[#This Row],[Boxes]]*shipments[[#This Row],[cost_per_box]]</f>
        <v>2249.4300000000003</v>
      </c>
      <c r="N860" s="22">
        <f>shipments[[#This Row],[Amount]]-shipments[[#This Row],[total cost]]</f>
        <v>3278.8199999999997</v>
      </c>
    </row>
    <row r="861" spans="1:14" x14ac:dyDescent="0.35">
      <c r="A861" t="s">
        <v>896</v>
      </c>
      <c r="B861" t="s">
        <v>8040</v>
      </c>
      <c r="C861" t="s">
        <v>8018</v>
      </c>
      <c r="D861" t="s">
        <v>8038</v>
      </c>
      <c r="E861" s="1">
        <v>45057</v>
      </c>
      <c r="F861">
        <v>4029.75</v>
      </c>
      <c r="G861">
        <v>224</v>
      </c>
      <c r="H861" t="s">
        <v>7</v>
      </c>
      <c r="I861" t="str">
        <f>VLOOKUP(shipments[[#This Row],[SPID]],CHOOSE({1,2},people[[#All],[SPID]],people[[#All],[Sales_person]]),2,0)</f>
        <v>Dennison Crosswaite</v>
      </c>
      <c r="J861">
        <f>YEAR(shipments[[#This Row],[Shipdate]])</f>
        <v>2023</v>
      </c>
      <c r="K861" s="22"/>
      <c r="L861" s="22">
        <f>VLOOKUP(shipments[[#This Row],[PID]],CHOOSE({1,2},products[PID],products[Cost_per_box]),2,0)</f>
        <v>7.73</v>
      </c>
      <c r="M861" s="22">
        <f>shipments[[#This Row],[Boxes]]*shipments[[#This Row],[cost_per_box]]</f>
        <v>1731.52</v>
      </c>
      <c r="N861" s="22">
        <f>shipments[[#This Row],[Amount]]-shipments[[#This Row],[total cost]]</f>
        <v>2298.23</v>
      </c>
    </row>
    <row r="862" spans="1:14" x14ac:dyDescent="0.35">
      <c r="A862" t="s">
        <v>897</v>
      </c>
      <c r="B862" t="s">
        <v>8040</v>
      </c>
      <c r="C862" t="s">
        <v>8019</v>
      </c>
      <c r="D862" t="s">
        <v>8034</v>
      </c>
      <c r="E862" s="1">
        <v>45154</v>
      </c>
      <c r="F862">
        <v>4619.25</v>
      </c>
      <c r="G862">
        <v>220</v>
      </c>
      <c r="H862" t="s">
        <v>7</v>
      </c>
      <c r="I862" t="str">
        <f>VLOOKUP(shipments[[#This Row],[SPID]],CHOOSE({1,2},people[[#All],[SPID]],people[[#All],[Sales_person]]),2,0)</f>
        <v>Dennison Crosswaite</v>
      </c>
      <c r="J862">
        <f>YEAR(shipments[[#This Row],[Shipdate]])</f>
        <v>2023</v>
      </c>
      <c r="K862" s="22"/>
      <c r="L862" s="22">
        <f>VLOOKUP(shipments[[#This Row],[PID]],CHOOSE({1,2},products[PID],products[Cost_per_box]),2,0)</f>
        <v>3.68</v>
      </c>
      <c r="M862" s="22">
        <f>shipments[[#This Row],[Boxes]]*shipments[[#This Row],[cost_per_box]]</f>
        <v>809.6</v>
      </c>
      <c r="N862" s="22">
        <f>shipments[[#This Row],[Amount]]-shipments[[#This Row],[total cost]]</f>
        <v>3809.65</v>
      </c>
    </row>
    <row r="863" spans="1:14" x14ac:dyDescent="0.35">
      <c r="A863" t="s">
        <v>898</v>
      </c>
      <c r="B863" t="s">
        <v>8040</v>
      </c>
      <c r="C863" t="s">
        <v>8019</v>
      </c>
      <c r="D863" t="s">
        <v>8037</v>
      </c>
      <c r="E863" s="1">
        <v>45498</v>
      </c>
      <c r="F863">
        <v>4995</v>
      </c>
      <c r="G863">
        <v>250</v>
      </c>
      <c r="H863" t="s">
        <v>18</v>
      </c>
      <c r="I863" t="str">
        <f>VLOOKUP(shipments[[#This Row],[SPID]],CHOOSE({1,2},people[[#All],[SPID]],people[[#All],[Sales_person]]),2,0)</f>
        <v>Dennison Crosswaite</v>
      </c>
      <c r="J863">
        <f>YEAR(shipments[[#This Row],[Shipdate]])</f>
        <v>2024</v>
      </c>
      <c r="K863" s="22"/>
      <c r="L863" s="22">
        <f>VLOOKUP(shipments[[#This Row],[PID]],CHOOSE({1,2},products[PID],products[Cost_per_box]),2,0)</f>
        <v>3.68</v>
      </c>
      <c r="M863" s="22">
        <f>shipments[[#This Row],[Boxes]]*shipments[[#This Row],[cost_per_box]]</f>
        <v>920</v>
      </c>
      <c r="N863" s="22">
        <f>shipments[[#This Row],[Amount]]-shipments[[#This Row],[total cost]]</f>
        <v>4075</v>
      </c>
    </row>
    <row r="864" spans="1:14" x14ac:dyDescent="0.35">
      <c r="A864" t="s">
        <v>899</v>
      </c>
      <c r="B864" t="s">
        <v>8040</v>
      </c>
      <c r="C864" t="s">
        <v>8019</v>
      </c>
      <c r="D864" t="s">
        <v>8037</v>
      </c>
      <c r="E864" s="1">
        <v>45390</v>
      </c>
      <c r="F864">
        <v>6707.25</v>
      </c>
      <c r="G864">
        <v>320</v>
      </c>
      <c r="H864" t="s">
        <v>7</v>
      </c>
      <c r="I864" t="str">
        <f>VLOOKUP(shipments[[#This Row],[SPID]],CHOOSE({1,2},people[[#All],[SPID]],people[[#All],[Sales_person]]),2,0)</f>
        <v>Dennison Crosswaite</v>
      </c>
      <c r="J864">
        <f>YEAR(shipments[[#This Row],[Shipdate]])</f>
        <v>2024</v>
      </c>
      <c r="K864" s="22"/>
      <c r="L864" s="22">
        <f>VLOOKUP(shipments[[#This Row],[PID]],CHOOSE({1,2},products[PID],products[Cost_per_box]),2,0)</f>
        <v>3.68</v>
      </c>
      <c r="M864" s="22">
        <f>shipments[[#This Row],[Boxes]]*shipments[[#This Row],[cost_per_box]]</f>
        <v>1177.6000000000001</v>
      </c>
      <c r="N864" s="22">
        <f>shipments[[#This Row],[Amount]]-shipments[[#This Row],[total cost]]</f>
        <v>5529.65</v>
      </c>
    </row>
    <row r="865" spans="1:14" x14ac:dyDescent="0.35">
      <c r="A865" t="s">
        <v>900</v>
      </c>
      <c r="B865" t="s">
        <v>8040</v>
      </c>
      <c r="C865" t="s">
        <v>8020</v>
      </c>
      <c r="D865" t="s">
        <v>8037</v>
      </c>
      <c r="E865" s="1">
        <v>44957</v>
      </c>
      <c r="F865">
        <v>5325.75</v>
      </c>
      <c r="G865">
        <v>444</v>
      </c>
      <c r="H865" t="s">
        <v>40</v>
      </c>
      <c r="I865" t="str">
        <f>VLOOKUP(shipments[[#This Row],[SPID]],CHOOSE({1,2},people[[#All],[SPID]],people[[#All],[Sales_person]]),2,0)</f>
        <v>Dennison Crosswaite</v>
      </c>
      <c r="J865">
        <f>YEAR(shipments[[#This Row],[Shipdate]])</f>
        <v>2023</v>
      </c>
      <c r="K865" s="22"/>
      <c r="L865" s="22">
        <f>VLOOKUP(shipments[[#This Row],[PID]],CHOOSE({1,2},products[PID],products[Cost_per_box]),2,0)</f>
        <v>8.2200000000000006</v>
      </c>
      <c r="M865" s="22">
        <f>shipments[[#This Row],[Boxes]]*shipments[[#This Row],[cost_per_box]]</f>
        <v>3649.6800000000003</v>
      </c>
      <c r="N865" s="22">
        <f>shipments[[#This Row],[Amount]]-shipments[[#This Row],[total cost]]</f>
        <v>1676.0699999999997</v>
      </c>
    </row>
    <row r="866" spans="1:14" x14ac:dyDescent="0.35">
      <c r="A866" t="s">
        <v>901</v>
      </c>
      <c r="B866" t="s">
        <v>8040</v>
      </c>
      <c r="C866" t="s">
        <v>8020</v>
      </c>
      <c r="D866" t="s">
        <v>8037</v>
      </c>
      <c r="E866" s="1">
        <v>45155</v>
      </c>
      <c r="F866">
        <v>1037.25</v>
      </c>
      <c r="G866">
        <v>80</v>
      </c>
      <c r="H866" t="s">
        <v>7</v>
      </c>
      <c r="I866" t="str">
        <f>VLOOKUP(shipments[[#This Row],[SPID]],CHOOSE({1,2},people[[#All],[SPID]],people[[#All],[Sales_person]]),2,0)</f>
        <v>Dennison Crosswaite</v>
      </c>
      <c r="J866">
        <f>YEAR(shipments[[#This Row],[Shipdate]])</f>
        <v>2023</v>
      </c>
      <c r="K866" s="22"/>
      <c r="L866" s="22">
        <f>VLOOKUP(shipments[[#This Row],[PID]],CHOOSE({1,2},products[PID],products[Cost_per_box]),2,0)</f>
        <v>8.2200000000000006</v>
      </c>
      <c r="M866" s="22">
        <f>shipments[[#This Row],[Boxes]]*shipments[[#This Row],[cost_per_box]]</f>
        <v>657.6</v>
      </c>
      <c r="N866" s="22">
        <f>shipments[[#This Row],[Amount]]-shipments[[#This Row],[total cost]]</f>
        <v>379.65</v>
      </c>
    </row>
    <row r="867" spans="1:14" x14ac:dyDescent="0.35">
      <c r="A867" t="s">
        <v>902</v>
      </c>
      <c r="B867" t="s">
        <v>8040</v>
      </c>
      <c r="C867" t="s">
        <v>8020</v>
      </c>
      <c r="D867" t="s">
        <v>8034</v>
      </c>
      <c r="E867" s="1">
        <v>45268</v>
      </c>
      <c r="F867">
        <v>1471.5</v>
      </c>
      <c r="G867">
        <v>92</v>
      </c>
      <c r="H867" t="s">
        <v>7</v>
      </c>
      <c r="I867" t="str">
        <f>VLOOKUP(shipments[[#This Row],[SPID]],CHOOSE({1,2},people[[#All],[SPID]],people[[#All],[Sales_person]]),2,0)</f>
        <v>Dennison Crosswaite</v>
      </c>
      <c r="J867">
        <f>YEAR(shipments[[#This Row],[Shipdate]])</f>
        <v>2023</v>
      </c>
      <c r="K867" s="22"/>
      <c r="L867" s="22">
        <f>VLOOKUP(shipments[[#This Row],[PID]],CHOOSE({1,2},products[PID],products[Cost_per_box]),2,0)</f>
        <v>8.2200000000000006</v>
      </c>
      <c r="M867" s="22">
        <f>shipments[[#This Row],[Boxes]]*shipments[[#This Row],[cost_per_box]]</f>
        <v>756.24</v>
      </c>
      <c r="N867" s="22">
        <f>shipments[[#This Row],[Amount]]-shipments[[#This Row],[total cost]]</f>
        <v>715.26</v>
      </c>
    </row>
    <row r="868" spans="1:14" x14ac:dyDescent="0.35">
      <c r="A868" t="s">
        <v>903</v>
      </c>
      <c r="B868" t="s">
        <v>8040</v>
      </c>
      <c r="C868" t="s">
        <v>8020</v>
      </c>
      <c r="D868" t="s">
        <v>8038</v>
      </c>
      <c r="E868" s="1">
        <v>44965</v>
      </c>
      <c r="F868">
        <v>4497.75</v>
      </c>
      <c r="G868">
        <v>346</v>
      </c>
      <c r="H868" t="s">
        <v>7</v>
      </c>
      <c r="I868" t="str">
        <f>VLOOKUP(shipments[[#This Row],[SPID]],CHOOSE({1,2},people[[#All],[SPID]],people[[#All],[Sales_person]]),2,0)</f>
        <v>Dennison Crosswaite</v>
      </c>
      <c r="J868">
        <f>YEAR(shipments[[#This Row],[Shipdate]])</f>
        <v>2023</v>
      </c>
      <c r="K868" s="22"/>
      <c r="L868" s="22">
        <f>VLOOKUP(shipments[[#This Row],[PID]],CHOOSE({1,2},products[PID],products[Cost_per_box]),2,0)</f>
        <v>8.2200000000000006</v>
      </c>
      <c r="M868" s="22">
        <f>shipments[[#This Row],[Boxes]]*shipments[[#This Row],[cost_per_box]]</f>
        <v>2844.1200000000003</v>
      </c>
      <c r="N868" s="22">
        <f>shipments[[#This Row],[Amount]]-shipments[[#This Row],[total cost]]</f>
        <v>1653.6299999999997</v>
      </c>
    </row>
    <row r="869" spans="1:14" x14ac:dyDescent="0.35">
      <c r="A869" t="s">
        <v>904</v>
      </c>
      <c r="B869" t="s">
        <v>8040</v>
      </c>
      <c r="C869" t="s">
        <v>8021</v>
      </c>
      <c r="D869" t="s">
        <v>8037</v>
      </c>
      <c r="E869" s="1">
        <v>45334</v>
      </c>
      <c r="F869">
        <v>6606</v>
      </c>
      <c r="G869">
        <v>348</v>
      </c>
      <c r="H869" t="s">
        <v>7</v>
      </c>
      <c r="I869" t="str">
        <f>VLOOKUP(shipments[[#This Row],[SPID]],CHOOSE({1,2},people[[#All],[SPID]],people[[#All],[Sales_person]]),2,0)</f>
        <v>Dennison Crosswaite</v>
      </c>
      <c r="J869">
        <f>YEAR(shipments[[#This Row],[Shipdate]])</f>
        <v>2024</v>
      </c>
      <c r="K869" s="22"/>
      <c r="L869" s="22">
        <f>VLOOKUP(shipments[[#This Row],[PID]],CHOOSE({1,2},products[PID],products[Cost_per_box]),2,0)</f>
        <v>10.23</v>
      </c>
      <c r="M869" s="22">
        <f>shipments[[#This Row],[Boxes]]*shipments[[#This Row],[cost_per_box]]</f>
        <v>3560.04</v>
      </c>
      <c r="N869" s="22">
        <f>shipments[[#This Row],[Amount]]-shipments[[#This Row],[total cost]]</f>
        <v>3045.96</v>
      </c>
    </row>
    <row r="870" spans="1:14" x14ac:dyDescent="0.35">
      <c r="A870" t="s">
        <v>905</v>
      </c>
      <c r="B870" t="s">
        <v>8040</v>
      </c>
      <c r="C870" t="s">
        <v>8022</v>
      </c>
      <c r="D870" t="s">
        <v>8034</v>
      </c>
      <c r="E870" s="1">
        <v>44938</v>
      </c>
      <c r="F870">
        <v>357.75</v>
      </c>
      <c r="G870">
        <v>24</v>
      </c>
      <c r="H870" t="s">
        <v>40</v>
      </c>
      <c r="I870" t="str">
        <f>VLOOKUP(shipments[[#This Row],[SPID]],CHOOSE({1,2},people[[#All],[SPID]],people[[#All],[Sales_person]]),2,0)</f>
        <v>Dennison Crosswaite</v>
      </c>
      <c r="J870">
        <f>YEAR(shipments[[#This Row],[Shipdate]])</f>
        <v>2023</v>
      </c>
      <c r="K870" s="22"/>
      <c r="L870" s="22">
        <f>VLOOKUP(shipments[[#This Row],[PID]],CHOOSE({1,2},products[PID],products[Cost_per_box]),2,0)</f>
        <v>4.74</v>
      </c>
      <c r="M870" s="22">
        <f>shipments[[#This Row],[Boxes]]*shipments[[#This Row],[cost_per_box]]</f>
        <v>113.76</v>
      </c>
      <c r="N870" s="22">
        <f>shipments[[#This Row],[Amount]]-shipments[[#This Row],[total cost]]</f>
        <v>243.99</v>
      </c>
    </row>
    <row r="871" spans="1:14" x14ac:dyDescent="0.35">
      <c r="A871" t="s">
        <v>906</v>
      </c>
      <c r="B871" t="s">
        <v>8040</v>
      </c>
      <c r="C871" t="s">
        <v>8022</v>
      </c>
      <c r="D871" t="s">
        <v>8033</v>
      </c>
      <c r="E871" s="1">
        <v>45121</v>
      </c>
      <c r="F871">
        <v>348.75</v>
      </c>
      <c r="G871">
        <v>25</v>
      </c>
      <c r="H871" t="s">
        <v>7</v>
      </c>
      <c r="I871" t="str">
        <f>VLOOKUP(shipments[[#This Row],[SPID]],CHOOSE({1,2},people[[#All],[SPID]],people[[#All],[Sales_person]]),2,0)</f>
        <v>Dennison Crosswaite</v>
      </c>
      <c r="J871">
        <f>YEAR(shipments[[#This Row],[Shipdate]])</f>
        <v>2023</v>
      </c>
      <c r="K871" s="22"/>
      <c r="L871" s="22">
        <f>VLOOKUP(shipments[[#This Row],[PID]],CHOOSE({1,2},products[PID],products[Cost_per_box]),2,0)</f>
        <v>4.74</v>
      </c>
      <c r="M871" s="22">
        <f>shipments[[#This Row],[Boxes]]*shipments[[#This Row],[cost_per_box]]</f>
        <v>118.5</v>
      </c>
      <c r="N871" s="22">
        <f>shipments[[#This Row],[Amount]]-shipments[[#This Row],[total cost]]</f>
        <v>230.25</v>
      </c>
    </row>
    <row r="872" spans="1:14" x14ac:dyDescent="0.35">
      <c r="A872" t="s">
        <v>907</v>
      </c>
      <c r="B872" t="s">
        <v>8040</v>
      </c>
      <c r="C872" t="s">
        <v>8022</v>
      </c>
      <c r="D872" t="s">
        <v>8036</v>
      </c>
      <c r="E872" s="1">
        <v>45498</v>
      </c>
      <c r="F872">
        <v>7733.25</v>
      </c>
      <c r="G872">
        <v>553</v>
      </c>
      <c r="H872" t="s">
        <v>18</v>
      </c>
      <c r="I872" t="str">
        <f>VLOOKUP(shipments[[#This Row],[SPID]],CHOOSE({1,2},people[[#All],[SPID]],people[[#All],[Sales_person]]),2,0)</f>
        <v>Dennison Crosswaite</v>
      </c>
      <c r="J872">
        <f>YEAR(shipments[[#This Row],[Shipdate]])</f>
        <v>2024</v>
      </c>
      <c r="K872" s="22"/>
      <c r="L872" s="22">
        <f>VLOOKUP(shipments[[#This Row],[PID]],CHOOSE({1,2},products[PID],products[Cost_per_box]),2,0)</f>
        <v>4.74</v>
      </c>
      <c r="M872" s="22">
        <f>shipments[[#This Row],[Boxes]]*shipments[[#This Row],[cost_per_box]]</f>
        <v>2621.2200000000003</v>
      </c>
      <c r="N872" s="22">
        <f>shipments[[#This Row],[Amount]]-shipments[[#This Row],[total cost]]</f>
        <v>5112.03</v>
      </c>
    </row>
    <row r="873" spans="1:14" x14ac:dyDescent="0.35">
      <c r="A873" t="s">
        <v>908</v>
      </c>
      <c r="B873" t="s">
        <v>8040</v>
      </c>
      <c r="C873" t="s">
        <v>8023</v>
      </c>
      <c r="D873" t="s">
        <v>8035</v>
      </c>
      <c r="E873" s="1">
        <v>45322</v>
      </c>
      <c r="F873">
        <v>7809.75</v>
      </c>
      <c r="G873">
        <v>1302</v>
      </c>
      <c r="H873" t="s">
        <v>7</v>
      </c>
      <c r="I873" t="str">
        <f>VLOOKUP(shipments[[#This Row],[SPID]],CHOOSE({1,2},people[[#All],[SPID]],people[[#All],[Sales_person]]),2,0)</f>
        <v>Dennison Crosswaite</v>
      </c>
      <c r="J873">
        <f>YEAR(shipments[[#This Row],[Shipdate]])</f>
        <v>2024</v>
      </c>
      <c r="K873" s="22"/>
      <c r="L873" s="22">
        <f>VLOOKUP(shipments[[#This Row],[PID]],CHOOSE({1,2},products[PID],products[Cost_per_box]),2,0)</f>
        <v>10.51</v>
      </c>
      <c r="M873" s="22">
        <f>shipments[[#This Row],[Boxes]]*shipments[[#This Row],[cost_per_box]]</f>
        <v>13684.02</v>
      </c>
      <c r="N873" s="22">
        <f>shipments[[#This Row],[Amount]]-shipments[[#This Row],[total cost]]</f>
        <v>-5874.27</v>
      </c>
    </row>
    <row r="874" spans="1:14" x14ac:dyDescent="0.35">
      <c r="A874" t="s">
        <v>909</v>
      </c>
      <c r="B874" t="s">
        <v>8040</v>
      </c>
      <c r="C874" t="s">
        <v>8023</v>
      </c>
      <c r="D874" t="s">
        <v>8036</v>
      </c>
      <c r="E874" s="1">
        <v>45485</v>
      </c>
      <c r="F874">
        <v>3852</v>
      </c>
      <c r="G874">
        <v>551</v>
      </c>
      <c r="H874" t="s">
        <v>18</v>
      </c>
      <c r="I874" t="str">
        <f>VLOOKUP(shipments[[#This Row],[SPID]],CHOOSE({1,2},people[[#All],[SPID]],people[[#All],[Sales_person]]),2,0)</f>
        <v>Dennison Crosswaite</v>
      </c>
      <c r="J874">
        <f>YEAR(shipments[[#This Row],[Shipdate]])</f>
        <v>2024</v>
      </c>
      <c r="K874" s="22"/>
      <c r="L874" s="22">
        <f>VLOOKUP(shipments[[#This Row],[PID]],CHOOSE({1,2},products[PID],products[Cost_per_box]),2,0)</f>
        <v>10.51</v>
      </c>
      <c r="M874" s="22">
        <f>shipments[[#This Row],[Boxes]]*shipments[[#This Row],[cost_per_box]]</f>
        <v>5791.01</v>
      </c>
      <c r="N874" s="22">
        <f>shipments[[#This Row],[Amount]]-shipments[[#This Row],[total cost]]</f>
        <v>-1939.0100000000002</v>
      </c>
    </row>
    <row r="875" spans="1:14" x14ac:dyDescent="0.35">
      <c r="A875" t="s">
        <v>910</v>
      </c>
      <c r="B875" t="s">
        <v>8040</v>
      </c>
      <c r="C875" t="s">
        <v>8023</v>
      </c>
      <c r="D875" t="s">
        <v>8034</v>
      </c>
      <c r="E875" s="1">
        <v>45334</v>
      </c>
      <c r="F875">
        <v>8948.25</v>
      </c>
      <c r="G875">
        <v>1279</v>
      </c>
      <c r="H875" t="s">
        <v>7</v>
      </c>
      <c r="I875" t="str">
        <f>VLOOKUP(shipments[[#This Row],[SPID]],CHOOSE({1,2},people[[#All],[SPID]],people[[#All],[Sales_person]]),2,0)</f>
        <v>Dennison Crosswaite</v>
      </c>
      <c r="J875">
        <f>YEAR(shipments[[#This Row],[Shipdate]])</f>
        <v>2024</v>
      </c>
      <c r="K875" s="22"/>
      <c r="L875" s="22">
        <f>VLOOKUP(shipments[[#This Row],[PID]],CHOOSE({1,2},products[PID],products[Cost_per_box]),2,0)</f>
        <v>10.51</v>
      </c>
      <c r="M875" s="22">
        <f>shipments[[#This Row],[Boxes]]*shipments[[#This Row],[cost_per_box]]</f>
        <v>13442.289999999999</v>
      </c>
      <c r="N875" s="22">
        <f>shipments[[#This Row],[Amount]]-shipments[[#This Row],[total cost]]</f>
        <v>-4494.0399999999991</v>
      </c>
    </row>
    <row r="876" spans="1:14" x14ac:dyDescent="0.35">
      <c r="A876" t="s">
        <v>911</v>
      </c>
      <c r="B876" t="s">
        <v>8040</v>
      </c>
      <c r="C876" t="s">
        <v>8023</v>
      </c>
      <c r="D876" t="s">
        <v>8038</v>
      </c>
      <c r="E876" s="1">
        <v>45280</v>
      </c>
      <c r="F876">
        <v>4963.5</v>
      </c>
      <c r="G876">
        <v>710</v>
      </c>
      <c r="H876" t="s">
        <v>7</v>
      </c>
      <c r="I876" t="str">
        <f>VLOOKUP(shipments[[#This Row],[SPID]],CHOOSE({1,2},people[[#All],[SPID]],people[[#All],[Sales_person]]),2,0)</f>
        <v>Dennison Crosswaite</v>
      </c>
      <c r="J876">
        <f>YEAR(shipments[[#This Row],[Shipdate]])</f>
        <v>2023</v>
      </c>
      <c r="K876" s="22"/>
      <c r="L876" s="22">
        <f>VLOOKUP(shipments[[#This Row],[PID]],CHOOSE({1,2},products[PID],products[Cost_per_box]),2,0)</f>
        <v>10.51</v>
      </c>
      <c r="M876" s="22">
        <f>shipments[[#This Row],[Boxes]]*shipments[[#This Row],[cost_per_box]]</f>
        <v>7462.0999999999995</v>
      </c>
      <c r="N876" s="22">
        <f>shipments[[#This Row],[Amount]]-shipments[[#This Row],[total cost]]</f>
        <v>-2498.5999999999995</v>
      </c>
    </row>
    <row r="877" spans="1:14" x14ac:dyDescent="0.35">
      <c r="A877" t="s">
        <v>912</v>
      </c>
      <c r="B877" t="s">
        <v>8040</v>
      </c>
      <c r="C877" t="s">
        <v>8024</v>
      </c>
      <c r="D877" t="s">
        <v>8038</v>
      </c>
      <c r="E877" s="1">
        <v>45223</v>
      </c>
      <c r="F877">
        <v>5391</v>
      </c>
      <c r="G877">
        <v>318</v>
      </c>
      <c r="H877" t="s">
        <v>7</v>
      </c>
      <c r="I877" t="str">
        <f>VLOOKUP(shipments[[#This Row],[SPID]],CHOOSE({1,2},people[[#All],[SPID]],people[[#All],[Sales_person]]),2,0)</f>
        <v>Dennison Crosswaite</v>
      </c>
      <c r="J877">
        <f>YEAR(shipments[[#This Row],[Shipdate]])</f>
        <v>2023</v>
      </c>
      <c r="K877" s="22"/>
      <c r="L877" s="22">
        <f>VLOOKUP(shipments[[#This Row],[PID]],CHOOSE({1,2},products[PID],products[Cost_per_box]),2,0)</f>
        <v>6.43</v>
      </c>
      <c r="M877" s="22">
        <f>shipments[[#This Row],[Boxes]]*shipments[[#This Row],[cost_per_box]]</f>
        <v>2044.74</v>
      </c>
      <c r="N877" s="22">
        <f>shipments[[#This Row],[Amount]]-shipments[[#This Row],[total cost]]</f>
        <v>3346.26</v>
      </c>
    </row>
    <row r="878" spans="1:14" x14ac:dyDescent="0.35">
      <c r="A878" t="s">
        <v>913</v>
      </c>
      <c r="B878" t="s">
        <v>8040</v>
      </c>
      <c r="C878" t="s">
        <v>8024</v>
      </c>
      <c r="D878" t="s">
        <v>8036</v>
      </c>
      <c r="E878" s="1">
        <v>45112</v>
      </c>
      <c r="F878">
        <v>7764.75</v>
      </c>
      <c r="G878">
        <v>486</v>
      </c>
      <c r="H878" t="s">
        <v>7</v>
      </c>
      <c r="I878" t="str">
        <f>VLOOKUP(shipments[[#This Row],[SPID]],CHOOSE({1,2},people[[#All],[SPID]],people[[#All],[Sales_person]]),2,0)</f>
        <v>Dennison Crosswaite</v>
      </c>
      <c r="J878">
        <f>YEAR(shipments[[#This Row],[Shipdate]])</f>
        <v>2023</v>
      </c>
      <c r="K878" s="22"/>
      <c r="L878" s="22">
        <f>VLOOKUP(shipments[[#This Row],[PID]],CHOOSE({1,2},products[PID],products[Cost_per_box]),2,0)</f>
        <v>6.43</v>
      </c>
      <c r="M878" s="22">
        <f>shipments[[#This Row],[Boxes]]*shipments[[#This Row],[cost_per_box]]</f>
        <v>3124.98</v>
      </c>
      <c r="N878" s="22">
        <f>shipments[[#This Row],[Amount]]-shipments[[#This Row],[total cost]]</f>
        <v>4639.7700000000004</v>
      </c>
    </row>
    <row r="879" spans="1:14" x14ac:dyDescent="0.35">
      <c r="A879" t="s">
        <v>914</v>
      </c>
      <c r="B879" t="s">
        <v>8040</v>
      </c>
      <c r="C879" t="s">
        <v>8025</v>
      </c>
      <c r="D879" t="s">
        <v>8036</v>
      </c>
      <c r="E879" s="1">
        <v>45483</v>
      </c>
      <c r="F879">
        <v>3555</v>
      </c>
      <c r="G879">
        <v>188</v>
      </c>
      <c r="H879" t="s">
        <v>18</v>
      </c>
      <c r="I879" t="str">
        <f>VLOOKUP(shipments[[#This Row],[SPID]],CHOOSE({1,2},people[[#All],[SPID]],people[[#All],[Sales_person]]),2,0)</f>
        <v>Dennison Crosswaite</v>
      </c>
      <c r="J879">
        <f>YEAR(shipments[[#This Row],[Shipdate]])</f>
        <v>2024</v>
      </c>
      <c r="K879" s="22"/>
      <c r="L879" s="22">
        <f>VLOOKUP(shipments[[#This Row],[PID]],CHOOSE({1,2},products[PID],products[Cost_per_box]),2,0)</f>
        <v>12.41</v>
      </c>
      <c r="M879" s="22">
        <f>shipments[[#This Row],[Boxes]]*shipments[[#This Row],[cost_per_box]]</f>
        <v>2333.08</v>
      </c>
      <c r="N879" s="22">
        <f>shipments[[#This Row],[Amount]]-shipments[[#This Row],[total cost]]</f>
        <v>1221.92</v>
      </c>
    </row>
    <row r="880" spans="1:14" x14ac:dyDescent="0.35">
      <c r="A880" t="s">
        <v>915</v>
      </c>
      <c r="B880" t="s">
        <v>8040</v>
      </c>
      <c r="C880" t="s">
        <v>8025</v>
      </c>
      <c r="D880" t="s">
        <v>8034</v>
      </c>
      <c r="E880" s="1">
        <v>45419</v>
      </c>
      <c r="F880">
        <v>1197</v>
      </c>
      <c r="G880">
        <v>67</v>
      </c>
      <c r="H880" t="s">
        <v>7</v>
      </c>
      <c r="I880" t="str">
        <f>VLOOKUP(shipments[[#This Row],[SPID]],CHOOSE({1,2},people[[#All],[SPID]],people[[#All],[Sales_person]]),2,0)</f>
        <v>Dennison Crosswaite</v>
      </c>
      <c r="J880">
        <f>YEAR(shipments[[#This Row],[Shipdate]])</f>
        <v>2024</v>
      </c>
      <c r="K880" s="22"/>
      <c r="L880" s="22">
        <f>VLOOKUP(shipments[[#This Row],[PID]],CHOOSE({1,2},products[PID],products[Cost_per_box]),2,0)</f>
        <v>12.41</v>
      </c>
      <c r="M880" s="22">
        <f>shipments[[#This Row],[Boxes]]*shipments[[#This Row],[cost_per_box]]</f>
        <v>831.47</v>
      </c>
      <c r="N880" s="22">
        <f>shipments[[#This Row],[Amount]]-shipments[[#This Row],[total cost]]</f>
        <v>365.53</v>
      </c>
    </row>
    <row r="881" spans="1:14" x14ac:dyDescent="0.35">
      <c r="A881" t="s">
        <v>916</v>
      </c>
      <c r="B881" t="s">
        <v>8040</v>
      </c>
      <c r="C881" t="s">
        <v>8026</v>
      </c>
      <c r="D881" t="s">
        <v>8038</v>
      </c>
      <c r="E881" s="1">
        <v>45503</v>
      </c>
      <c r="F881">
        <v>8775</v>
      </c>
      <c r="G881">
        <v>627</v>
      </c>
      <c r="H881" t="s">
        <v>18</v>
      </c>
      <c r="I881" t="str">
        <f>VLOOKUP(shipments[[#This Row],[SPID]],CHOOSE({1,2},people[[#All],[SPID]],people[[#All],[Sales_person]]),2,0)</f>
        <v>Dennison Crosswaite</v>
      </c>
      <c r="J881">
        <f>YEAR(shipments[[#This Row],[Shipdate]])</f>
        <v>2024</v>
      </c>
      <c r="K881" s="22"/>
      <c r="L881" s="22">
        <f>VLOOKUP(shipments[[#This Row],[PID]],CHOOSE({1,2},products[PID],products[Cost_per_box]),2,0)</f>
        <v>9.57</v>
      </c>
      <c r="M881" s="22">
        <f>shipments[[#This Row],[Boxes]]*shipments[[#This Row],[cost_per_box]]</f>
        <v>6000.39</v>
      </c>
      <c r="N881" s="22">
        <f>shipments[[#This Row],[Amount]]-shipments[[#This Row],[total cost]]</f>
        <v>2774.6099999999997</v>
      </c>
    </row>
    <row r="882" spans="1:14" x14ac:dyDescent="0.35">
      <c r="A882" t="s">
        <v>917</v>
      </c>
      <c r="B882" t="s">
        <v>8040</v>
      </c>
      <c r="C882" t="s">
        <v>8026</v>
      </c>
      <c r="D882" t="s">
        <v>8038</v>
      </c>
      <c r="E882" s="1">
        <v>44977</v>
      </c>
      <c r="F882">
        <v>2765.25</v>
      </c>
      <c r="G882">
        <v>154</v>
      </c>
      <c r="H882" t="s">
        <v>7</v>
      </c>
      <c r="I882" t="str">
        <f>VLOOKUP(shipments[[#This Row],[SPID]],CHOOSE({1,2},people[[#All],[SPID]],people[[#All],[Sales_person]]),2,0)</f>
        <v>Dennison Crosswaite</v>
      </c>
      <c r="J882">
        <f>YEAR(shipments[[#This Row],[Shipdate]])</f>
        <v>2023</v>
      </c>
      <c r="K882" s="22"/>
      <c r="L882" s="22">
        <f>VLOOKUP(shipments[[#This Row],[PID]],CHOOSE({1,2},products[PID],products[Cost_per_box]),2,0)</f>
        <v>9.57</v>
      </c>
      <c r="M882" s="22">
        <f>shipments[[#This Row],[Boxes]]*shipments[[#This Row],[cost_per_box]]</f>
        <v>1473.78</v>
      </c>
      <c r="N882" s="22">
        <f>shipments[[#This Row],[Amount]]-shipments[[#This Row],[total cost]]</f>
        <v>1291.47</v>
      </c>
    </row>
    <row r="883" spans="1:14" x14ac:dyDescent="0.35">
      <c r="A883" t="s">
        <v>918</v>
      </c>
      <c r="B883" t="s">
        <v>8040</v>
      </c>
      <c r="C883" t="s">
        <v>8026</v>
      </c>
      <c r="D883" t="s">
        <v>8034</v>
      </c>
      <c r="E883" s="1">
        <v>45174</v>
      </c>
      <c r="F883">
        <v>915.75</v>
      </c>
      <c r="G883">
        <v>66</v>
      </c>
      <c r="H883" t="s">
        <v>7</v>
      </c>
      <c r="I883" t="str">
        <f>VLOOKUP(shipments[[#This Row],[SPID]],CHOOSE({1,2},people[[#All],[SPID]],people[[#All],[Sales_person]]),2,0)</f>
        <v>Dennison Crosswaite</v>
      </c>
      <c r="J883">
        <f>YEAR(shipments[[#This Row],[Shipdate]])</f>
        <v>2023</v>
      </c>
      <c r="K883" s="22"/>
      <c r="L883" s="22">
        <f>VLOOKUP(shipments[[#This Row],[PID]],CHOOSE({1,2},products[PID],products[Cost_per_box]),2,0)</f>
        <v>9.57</v>
      </c>
      <c r="M883" s="22">
        <f>shipments[[#This Row],[Boxes]]*shipments[[#This Row],[cost_per_box]]</f>
        <v>631.62</v>
      </c>
      <c r="N883" s="22">
        <f>shipments[[#This Row],[Amount]]-shipments[[#This Row],[total cost]]</f>
        <v>284.13</v>
      </c>
    </row>
    <row r="884" spans="1:14" x14ac:dyDescent="0.35">
      <c r="A884" t="s">
        <v>919</v>
      </c>
      <c r="B884" t="s">
        <v>8040</v>
      </c>
      <c r="C884" t="s">
        <v>8027</v>
      </c>
      <c r="D884" t="s">
        <v>8036</v>
      </c>
      <c r="E884" s="1">
        <v>45512</v>
      </c>
      <c r="F884">
        <v>6192</v>
      </c>
      <c r="G884">
        <v>774</v>
      </c>
      <c r="H884" t="s">
        <v>18</v>
      </c>
      <c r="I884" t="str">
        <f>VLOOKUP(shipments[[#This Row],[SPID]],CHOOSE({1,2},people[[#All],[SPID]],people[[#All],[Sales_person]]),2,0)</f>
        <v>Dennison Crosswaite</v>
      </c>
      <c r="J884">
        <f>YEAR(shipments[[#This Row],[Shipdate]])</f>
        <v>2024</v>
      </c>
      <c r="K884" s="22"/>
      <c r="L884" s="22">
        <f>VLOOKUP(shipments[[#This Row],[PID]],CHOOSE({1,2},products[PID],products[Cost_per_box]),2,0)</f>
        <v>8.43</v>
      </c>
      <c r="M884" s="22">
        <f>shipments[[#This Row],[Boxes]]*shipments[[#This Row],[cost_per_box]]</f>
        <v>6524.82</v>
      </c>
      <c r="N884" s="22">
        <f>shipments[[#This Row],[Amount]]-shipments[[#This Row],[total cost]]</f>
        <v>-332.81999999999971</v>
      </c>
    </row>
    <row r="885" spans="1:14" x14ac:dyDescent="0.35">
      <c r="A885" t="s">
        <v>920</v>
      </c>
      <c r="B885" t="s">
        <v>8040</v>
      </c>
      <c r="C885" t="s">
        <v>8028</v>
      </c>
      <c r="D885" t="s">
        <v>8034</v>
      </c>
      <c r="E885" s="1">
        <v>45344</v>
      </c>
      <c r="F885">
        <v>11578.5</v>
      </c>
      <c r="G885">
        <v>1053</v>
      </c>
      <c r="H885" t="s">
        <v>7</v>
      </c>
      <c r="I885" t="str">
        <f>VLOOKUP(shipments[[#This Row],[SPID]],CHOOSE({1,2},people[[#All],[SPID]],people[[#All],[Sales_person]]),2,0)</f>
        <v>Dennison Crosswaite</v>
      </c>
      <c r="J885">
        <f>YEAR(shipments[[#This Row],[Shipdate]])</f>
        <v>2024</v>
      </c>
      <c r="K885" s="22"/>
      <c r="L885" s="22">
        <f>VLOOKUP(shipments[[#This Row],[PID]],CHOOSE({1,2},products[PID],products[Cost_per_box]),2,0)</f>
        <v>6.8</v>
      </c>
      <c r="M885" s="22">
        <f>shipments[[#This Row],[Boxes]]*shipments[[#This Row],[cost_per_box]]</f>
        <v>7160.4</v>
      </c>
      <c r="N885" s="22">
        <f>shipments[[#This Row],[Amount]]-shipments[[#This Row],[total cost]]</f>
        <v>4418.1000000000004</v>
      </c>
    </row>
    <row r="886" spans="1:14" x14ac:dyDescent="0.35">
      <c r="A886" t="s">
        <v>921</v>
      </c>
      <c r="B886" t="s">
        <v>8040</v>
      </c>
      <c r="C886" t="s">
        <v>8028</v>
      </c>
      <c r="D886" t="s">
        <v>8037</v>
      </c>
      <c r="E886" s="1">
        <v>45190</v>
      </c>
      <c r="F886">
        <v>13187.25</v>
      </c>
      <c r="G886">
        <v>1199</v>
      </c>
      <c r="H886" t="s">
        <v>7</v>
      </c>
      <c r="I886" t="str">
        <f>VLOOKUP(shipments[[#This Row],[SPID]],CHOOSE({1,2},people[[#All],[SPID]],people[[#All],[Sales_person]]),2,0)</f>
        <v>Dennison Crosswaite</v>
      </c>
      <c r="J886">
        <f>YEAR(shipments[[#This Row],[Shipdate]])</f>
        <v>2023</v>
      </c>
      <c r="K886" s="22"/>
      <c r="L886" s="22">
        <f>VLOOKUP(shipments[[#This Row],[PID]],CHOOSE({1,2},products[PID],products[Cost_per_box]),2,0)</f>
        <v>6.8</v>
      </c>
      <c r="M886" s="22">
        <f>shipments[[#This Row],[Boxes]]*shipments[[#This Row],[cost_per_box]]</f>
        <v>8153.2</v>
      </c>
      <c r="N886" s="22">
        <f>shipments[[#This Row],[Amount]]-shipments[[#This Row],[total cost]]</f>
        <v>5034.05</v>
      </c>
    </row>
    <row r="887" spans="1:14" x14ac:dyDescent="0.35">
      <c r="A887" t="s">
        <v>922</v>
      </c>
      <c r="B887" t="s">
        <v>8040</v>
      </c>
      <c r="C887" t="s">
        <v>8028</v>
      </c>
      <c r="D887" t="s">
        <v>8038</v>
      </c>
      <c r="E887" s="1">
        <v>45425</v>
      </c>
      <c r="F887">
        <v>9047.25</v>
      </c>
      <c r="G887">
        <v>1006</v>
      </c>
      <c r="H887" t="s">
        <v>7</v>
      </c>
      <c r="I887" t="str">
        <f>VLOOKUP(shipments[[#This Row],[SPID]],CHOOSE({1,2},people[[#All],[SPID]],people[[#All],[Sales_person]]),2,0)</f>
        <v>Dennison Crosswaite</v>
      </c>
      <c r="J887">
        <f>YEAR(shipments[[#This Row],[Shipdate]])</f>
        <v>2024</v>
      </c>
      <c r="K887" s="22"/>
      <c r="L887" s="22">
        <f>VLOOKUP(shipments[[#This Row],[PID]],CHOOSE({1,2},products[PID],products[Cost_per_box]),2,0)</f>
        <v>6.8</v>
      </c>
      <c r="M887" s="22">
        <f>shipments[[#This Row],[Boxes]]*shipments[[#This Row],[cost_per_box]]</f>
        <v>6840.8</v>
      </c>
      <c r="N887" s="22">
        <f>shipments[[#This Row],[Amount]]-shipments[[#This Row],[total cost]]</f>
        <v>2206.4499999999998</v>
      </c>
    </row>
    <row r="888" spans="1:14" x14ac:dyDescent="0.35">
      <c r="A888" t="s">
        <v>923</v>
      </c>
      <c r="B888" t="s">
        <v>8040</v>
      </c>
      <c r="C888" t="s">
        <v>8028</v>
      </c>
      <c r="D888" t="s">
        <v>8038</v>
      </c>
      <c r="E888" s="1">
        <v>45082</v>
      </c>
      <c r="F888">
        <v>3395.25</v>
      </c>
      <c r="G888">
        <v>486</v>
      </c>
      <c r="H888" t="s">
        <v>7</v>
      </c>
      <c r="I888" t="str">
        <f>VLOOKUP(shipments[[#This Row],[SPID]],CHOOSE({1,2},people[[#All],[SPID]],people[[#All],[Sales_person]]),2,0)</f>
        <v>Dennison Crosswaite</v>
      </c>
      <c r="J888">
        <f>YEAR(shipments[[#This Row],[Shipdate]])</f>
        <v>2023</v>
      </c>
      <c r="K888" s="22"/>
      <c r="L888" s="22">
        <f>VLOOKUP(shipments[[#This Row],[PID]],CHOOSE({1,2},products[PID],products[Cost_per_box]),2,0)</f>
        <v>6.8</v>
      </c>
      <c r="M888" s="22">
        <f>shipments[[#This Row],[Boxes]]*shipments[[#This Row],[cost_per_box]]</f>
        <v>3304.7999999999997</v>
      </c>
      <c r="N888" s="22">
        <f>shipments[[#This Row],[Amount]]-shipments[[#This Row],[total cost]]</f>
        <v>90.450000000000273</v>
      </c>
    </row>
    <row r="889" spans="1:14" x14ac:dyDescent="0.35">
      <c r="A889" t="s">
        <v>924</v>
      </c>
      <c r="B889" t="s">
        <v>8040</v>
      </c>
      <c r="C889" t="s">
        <v>8028</v>
      </c>
      <c r="D889" t="s">
        <v>8033</v>
      </c>
      <c r="E889" s="1">
        <v>45392</v>
      </c>
      <c r="F889">
        <v>10368</v>
      </c>
      <c r="G889">
        <v>1152</v>
      </c>
      <c r="H889" t="s">
        <v>7</v>
      </c>
      <c r="I889" t="str">
        <f>VLOOKUP(shipments[[#This Row],[SPID]],CHOOSE({1,2},people[[#All],[SPID]],people[[#All],[Sales_person]]),2,0)</f>
        <v>Dennison Crosswaite</v>
      </c>
      <c r="J889">
        <f>YEAR(shipments[[#This Row],[Shipdate]])</f>
        <v>2024</v>
      </c>
      <c r="K889" s="22"/>
      <c r="L889" s="22">
        <f>VLOOKUP(shipments[[#This Row],[PID]],CHOOSE({1,2},products[PID],products[Cost_per_box]),2,0)</f>
        <v>6.8</v>
      </c>
      <c r="M889" s="22">
        <f>shipments[[#This Row],[Boxes]]*shipments[[#This Row],[cost_per_box]]</f>
        <v>7833.5999999999995</v>
      </c>
      <c r="N889" s="22">
        <f>shipments[[#This Row],[Amount]]-shipments[[#This Row],[total cost]]</f>
        <v>2534.4000000000005</v>
      </c>
    </row>
    <row r="890" spans="1:14" x14ac:dyDescent="0.35">
      <c r="A890" t="s">
        <v>925</v>
      </c>
      <c r="B890" t="s">
        <v>8040</v>
      </c>
      <c r="C890" t="s">
        <v>8028</v>
      </c>
      <c r="D890" t="s">
        <v>8037</v>
      </c>
      <c r="E890" s="1">
        <v>45489</v>
      </c>
      <c r="F890">
        <v>11160</v>
      </c>
      <c r="G890">
        <v>1116</v>
      </c>
      <c r="H890" t="s">
        <v>18</v>
      </c>
      <c r="I890" t="str">
        <f>VLOOKUP(shipments[[#This Row],[SPID]],CHOOSE({1,2},people[[#All],[SPID]],people[[#All],[Sales_person]]),2,0)</f>
        <v>Dennison Crosswaite</v>
      </c>
      <c r="J890">
        <f>YEAR(shipments[[#This Row],[Shipdate]])</f>
        <v>2024</v>
      </c>
      <c r="K890" s="22"/>
      <c r="L890" s="22">
        <f>VLOOKUP(shipments[[#This Row],[PID]],CHOOSE({1,2},products[PID],products[Cost_per_box]),2,0)</f>
        <v>6.8</v>
      </c>
      <c r="M890" s="22">
        <f>shipments[[#This Row],[Boxes]]*shipments[[#This Row],[cost_per_box]]</f>
        <v>7588.8</v>
      </c>
      <c r="N890" s="22">
        <f>shipments[[#This Row],[Amount]]-shipments[[#This Row],[total cost]]</f>
        <v>3571.2</v>
      </c>
    </row>
    <row r="891" spans="1:14" x14ac:dyDescent="0.35">
      <c r="A891" t="s">
        <v>926</v>
      </c>
      <c r="B891" t="s">
        <v>8040</v>
      </c>
      <c r="C891" t="s">
        <v>8029</v>
      </c>
      <c r="D891" t="s">
        <v>8033</v>
      </c>
      <c r="E891" s="1">
        <v>45420</v>
      </c>
      <c r="F891">
        <v>11526.75</v>
      </c>
      <c r="G891">
        <v>412</v>
      </c>
      <c r="H891" t="s">
        <v>7</v>
      </c>
      <c r="I891" t="str">
        <f>VLOOKUP(shipments[[#This Row],[SPID]],CHOOSE({1,2},people[[#All],[SPID]],people[[#All],[Sales_person]]),2,0)</f>
        <v>Dennison Crosswaite</v>
      </c>
      <c r="J891">
        <f>YEAR(shipments[[#This Row],[Shipdate]])</f>
        <v>2024</v>
      </c>
      <c r="K891" s="22"/>
      <c r="L891" s="22">
        <f>VLOOKUP(shipments[[#This Row],[PID]],CHOOSE({1,2},products[PID],products[Cost_per_box]),2,0)</f>
        <v>5.04</v>
      </c>
      <c r="M891" s="22">
        <f>shipments[[#This Row],[Boxes]]*shipments[[#This Row],[cost_per_box]]</f>
        <v>2076.48</v>
      </c>
      <c r="N891" s="22">
        <f>shipments[[#This Row],[Amount]]-shipments[[#This Row],[total cost]]</f>
        <v>9450.27</v>
      </c>
    </row>
    <row r="892" spans="1:14" x14ac:dyDescent="0.35">
      <c r="A892" t="s">
        <v>927</v>
      </c>
      <c r="B892" t="s">
        <v>8040</v>
      </c>
      <c r="C892" t="s">
        <v>8029</v>
      </c>
      <c r="D892" t="s">
        <v>8034</v>
      </c>
      <c r="E892" s="1">
        <v>45415</v>
      </c>
      <c r="F892">
        <v>6376.5</v>
      </c>
      <c r="G892">
        <v>237</v>
      </c>
      <c r="H892" t="s">
        <v>7</v>
      </c>
      <c r="I892" t="str">
        <f>VLOOKUP(shipments[[#This Row],[SPID]],CHOOSE({1,2},people[[#All],[SPID]],people[[#All],[Sales_person]]),2,0)</f>
        <v>Dennison Crosswaite</v>
      </c>
      <c r="J892">
        <f>YEAR(shipments[[#This Row],[Shipdate]])</f>
        <v>2024</v>
      </c>
      <c r="K892" s="22"/>
      <c r="L892" s="22">
        <f>VLOOKUP(shipments[[#This Row],[PID]],CHOOSE({1,2},products[PID],products[Cost_per_box]),2,0)</f>
        <v>5.04</v>
      </c>
      <c r="M892" s="22">
        <f>shipments[[#This Row],[Boxes]]*shipments[[#This Row],[cost_per_box]]</f>
        <v>1194.48</v>
      </c>
      <c r="N892" s="22">
        <f>shipments[[#This Row],[Amount]]-shipments[[#This Row],[total cost]]</f>
        <v>5182.0200000000004</v>
      </c>
    </row>
    <row r="893" spans="1:14" x14ac:dyDescent="0.35">
      <c r="A893" t="s">
        <v>928</v>
      </c>
      <c r="B893" t="s">
        <v>8040</v>
      </c>
      <c r="C893" t="s">
        <v>8029</v>
      </c>
      <c r="D893" t="s">
        <v>8035</v>
      </c>
      <c r="E893" s="1">
        <v>45205</v>
      </c>
      <c r="F893">
        <v>7155</v>
      </c>
      <c r="G893">
        <v>287</v>
      </c>
      <c r="H893" t="s">
        <v>7</v>
      </c>
      <c r="I893" t="str">
        <f>VLOOKUP(shipments[[#This Row],[SPID]],CHOOSE({1,2},people[[#All],[SPID]],people[[#All],[Sales_person]]),2,0)</f>
        <v>Dennison Crosswaite</v>
      </c>
      <c r="J893">
        <f>YEAR(shipments[[#This Row],[Shipdate]])</f>
        <v>2023</v>
      </c>
      <c r="K893" s="22"/>
      <c r="L893" s="22">
        <f>VLOOKUP(shipments[[#This Row],[PID]],CHOOSE({1,2},products[PID],products[Cost_per_box]),2,0)</f>
        <v>5.04</v>
      </c>
      <c r="M893" s="22">
        <f>shipments[[#This Row],[Boxes]]*shipments[[#This Row],[cost_per_box]]</f>
        <v>1446.48</v>
      </c>
      <c r="N893" s="22">
        <f>shipments[[#This Row],[Amount]]-shipments[[#This Row],[total cost]]</f>
        <v>5708.52</v>
      </c>
    </row>
    <row r="894" spans="1:14" x14ac:dyDescent="0.35">
      <c r="A894" t="s">
        <v>929</v>
      </c>
      <c r="B894" t="s">
        <v>8040</v>
      </c>
      <c r="C894" t="s">
        <v>8029</v>
      </c>
      <c r="D894" t="s">
        <v>8036</v>
      </c>
      <c r="E894" s="1">
        <v>45317</v>
      </c>
      <c r="F894">
        <v>2103.75</v>
      </c>
      <c r="G894">
        <v>73</v>
      </c>
      <c r="H894" t="s">
        <v>7</v>
      </c>
      <c r="I894" t="str">
        <f>VLOOKUP(shipments[[#This Row],[SPID]],CHOOSE({1,2},people[[#All],[SPID]],people[[#All],[Sales_person]]),2,0)</f>
        <v>Dennison Crosswaite</v>
      </c>
      <c r="J894">
        <f>YEAR(shipments[[#This Row],[Shipdate]])</f>
        <v>2024</v>
      </c>
      <c r="K894" s="22"/>
      <c r="L894" s="22">
        <f>VLOOKUP(shipments[[#This Row],[PID]],CHOOSE({1,2},products[PID],products[Cost_per_box]),2,0)</f>
        <v>5.04</v>
      </c>
      <c r="M894" s="22">
        <f>shipments[[#This Row],[Boxes]]*shipments[[#This Row],[cost_per_box]]</f>
        <v>367.92</v>
      </c>
      <c r="N894" s="22">
        <f>shipments[[#This Row],[Amount]]-shipments[[#This Row],[total cost]]</f>
        <v>1735.83</v>
      </c>
    </row>
    <row r="895" spans="1:14" x14ac:dyDescent="0.35">
      <c r="A895" t="s">
        <v>930</v>
      </c>
      <c r="B895" t="s">
        <v>8040</v>
      </c>
      <c r="C895" t="s">
        <v>8029</v>
      </c>
      <c r="D895" t="s">
        <v>8038</v>
      </c>
      <c r="E895" s="1">
        <v>45421</v>
      </c>
      <c r="F895">
        <v>10183.5</v>
      </c>
      <c r="G895">
        <v>378</v>
      </c>
      <c r="H895" t="s">
        <v>7</v>
      </c>
      <c r="I895" t="str">
        <f>VLOOKUP(shipments[[#This Row],[SPID]],CHOOSE({1,2},people[[#All],[SPID]],people[[#All],[Sales_person]]),2,0)</f>
        <v>Dennison Crosswaite</v>
      </c>
      <c r="J895">
        <f>YEAR(shipments[[#This Row],[Shipdate]])</f>
        <v>2024</v>
      </c>
      <c r="K895" s="22"/>
      <c r="L895" s="22">
        <f>VLOOKUP(shipments[[#This Row],[PID]],CHOOSE({1,2},products[PID],products[Cost_per_box]),2,0)</f>
        <v>5.04</v>
      </c>
      <c r="M895" s="22">
        <f>shipments[[#This Row],[Boxes]]*shipments[[#This Row],[cost_per_box]]</f>
        <v>1905.1200000000001</v>
      </c>
      <c r="N895" s="22">
        <f>shipments[[#This Row],[Amount]]-shipments[[#This Row],[total cost]]</f>
        <v>8278.3799999999992</v>
      </c>
    </row>
    <row r="896" spans="1:14" x14ac:dyDescent="0.35">
      <c r="A896" t="s">
        <v>931</v>
      </c>
      <c r="B896" t="s">
        <v>8040</v>
      </c>
      <c r="C896" t="s">
        <v>8029</v>
      </c>
      <c r="D896" t="s">
        <v>8033</v>
      </c>
      <c r="E896" s="1">
        <v>45027</v>
      </c>
      <c r="F896">
        <v>4407.75</v>
      </c>
      <c r="G896">
        <v>152</v>
      </c>
      <c r="H896" t="s">
        <v>7</v>
      </c>
      <c r="I896" t="str">
        <f>VLOOKUP(shipments[[#This Row],[SPID]],CHOOSE({1,2},people[[#All],[SPID]],people[[#All],[Sales_person]]),2,0)</f>
        <v>Dennison Crosswaite</v>
      </c>
      <c r="J896">
        <f>YEAR(shipments[[#This Row],[Shipdate]])</f>
        <v>2023</v>
      </c>
      <c r="K896" s="22"/>
      <c r="L896" s="22">
        <f>VLOOKUP(shipments[[#This Row],[PID]],CHOOSE({1,2},products[PID],products[Cost_per_box]),2,0)</f>
        <v>5.04</v>
      </c>
      <c r="M896" s="22">
        <f>shipments[[#This Row],[Boxes]]*shipments[[#This Row],[cost_per_box]]</f>
        <v>766.08</v>
      </c>
      <c r="N896" s="22">
        <f>shipments[[#This Row],[Amount]]-shipments[[#This Row],[total cost]]</f>
        <v>3641.67</v>
      </c>
    </row>
    <row r="897" spans="1:14" x14ac:dyDescent="0.35">
      <c r="A897" t="s">
        <v>932</v>
      </c>
      <c r="B897" t="s">
        <v>8040</v>
      </c>
      <c r="C897" t="s">
        <v>8030</v>
      </c>
      <c r="D897" t="s">
        <v>8037</v>
      </c>
      <c r="E897" s="1">
        <v>45350</v>
      </c>
      <c r="F897">
        <v>18708.75</v>
      </c>
      <c r="G897">
        <v>1701</v>
      </c>
      <c r="H897" t="s">
        <v>7</v>
      </c>
      <c r="I897" t="str">
        <f>VLOOKUP(shipments[[#This Row],[SPID]],CHOOSE({1,2},people[[#All],[SPID]],people[[#All],[Sales_person]]),2,0)</f>
        <v>Dennison Crosswaite</v>
      </c>
      <c r="J897">
        <f>YEAR(shipments[[#This Row],[Shipdate]])</f>
        <v>2024</v>
      </c>
      <c r="K897" s="22"/>
      <c r="L897" s="22">
        <f>VLOOKUP(shipments[[#This Row],[PID]],CHOOSE({1,2},products[PID],products[Cost_per_box]),2,0)</f>
        <v>2.76</v>
      </c>
      <c r="M897" s="22">
        <f>shipments[[#This Row],[Boxes]]*shipments[[#This Row],[cost_per_box]]</f>
        <v>4694.7599999999993</v>
      </c>
      <c r="N897" s="22">
        <f>shipments[[#This Row],[Amount]]-shipments[[#This Row],[total cost]]</f>
        <v>14013.990000000002</v>
      </c>
    </row>
    <row r="898" spans="1:14" x14ac:dyDescent="0.35">
      <c r="A898" t="s">
        <v>933</v>
      </c>
      <c r="B898" t="s">
        <v>8040</v>
      </c>
      <c r="C898" t="s">
        <v>8030</v>
      </c>
      <c r="D898" t="s">
        <v>8034</v>
      </c>
      <c r="E898" s="1">
        <v>45441</v>
      </c>
      <c r="F898">
        <v>2317.5</v>
      </c>
      <c r="G898">
        <v>232</v>
      </c>
      <c r="H898" t="s">
        <v>7</v>
      </c>
      <c r="I898" t="str">
        <f>VLOOKUP(shipments[[#This Row],[SPID]],CHOOSE({1,2},people[[#All],[SPID]],people[[#All],[Sales_person]]),2,0)</f>
        <v>Dennison Crosswaite</v>
      </c>
      <c r="J898">
        <f>YEAR(shipments[[#This Row],[Shipdate]])</f>
        <v>2024</v>
      </c>
      <c r="K898" s="22"/>
      <c r="L898" s="22">
        <f>VLOOKUP(shipments[[#This Row],[PID]],CHOOSE({1,2},products[PID],products[Cost_per_box]),2,0)</f>
        <v>2.76</v>
      </c>
      <c r="M898" s="22">
        <f>shipments[[#This Row],[Boxes]]*shipments[[#This Row],[cost_per_box]]</f>
        <v>640.31999999999994</v>
      </c>
      <c r="N898" s="22">
        <f>shipments[[#This Row],[Amount]]-shipments[[#This Row],[total cost]]</f>
        <v>1677.18</v>
      </c>
    </row>
    <row r="899" spans="1:14" x14ac:dyDescent="0.35">
      <c r="A899" t="s">
        <v>934</v>
      </c>
      <c r="B899" t="s">
        <v>8040</v>
      </c>
      <c r="C899" t="s">
        <v>8030</v>
      </c>
      <c r="D899" t="s">
        <v>8035</v>
      </c>
      <c r="E899" s="1">
        <v>45161</v>
      </c>
      <c r="F899">
        <v>8084.25</v>
      </c>
      <c r="G899">
        <v>899</v>
      </c>
      <c r="H899" t="s">
        <v>7</v>
      </c>
      <c r="I899" t="str">
        <f>VLOOKUP(shipments[[#This Row],[SPID]],CHOOSE({1,2},people[[#All],[SPID]],people[[#All],[Sales_person]]),2,0)</f>
        <v>Dennison Crosswaite</v>
      </c>
      <c r="J899">
        <f>YEAR(shipments[[#This Row],[Shipdate]])</f>
        <v>2023</v>
      </c>
      <c r="K899" s="22"/>
      <c r="L899" s="22">
        <f>VLOOKUP(shipments[[#This Row],[PID]],CHOOSE({1,2},products[PID],products[Cost_per_box]),2,0)</f>
        <v>2.76</v>
      </c>
      <c r="M899" s="22">
        <f>shipments[[#This Row],[Boxes]]*shipments[[#This Row],[cost_per_box]]</f>
        <v>2481.2399999999998</v>
      </c>
      <c r="N899" s="22">
        <f>shipments[[#This Row],[Amount]]-shipments[[#This Row],[total cost]]</f>
        <v>5603.01</v>
      </c>
    </row>
    <row r="900" spans="1:14" x14ac:dyDescent="0.35">
      <c r="A900" t="s">
        <v>935</v>
      </c>
      <c r="B900" t="s">
        <v>8040</v>
      </c>
      <c r="C900" t="s">
        <v>8031</v>
      </c>
      <c r="D900" t="s">
        <v>8038</v>
      </c>
      <c r="E900" s="1">
        <v>45082</v>
      </c>
      <c r="F900">
        <v>5046.75</v>
      </c>
      <c r="G900">
        <v>561</v>
      </c>
      <c r="H900" t="s">
        <v>7</v>
      </c>
      <c r="I900" t="str">
        <f>VLOOKUP(shipments[[#This Row],[SPID]],CHOOSE({1,2},people[[#All],[SPID]],people[[#All],[Sales_person]]),2,0)</f>
        <v>Dennison Crosswaite</v>
      </c>
      <c r="J900">
        <f>YEAR(shipments[[#This Row],[Shipdate]])</f>
        <v>2023</v>
      </c>
      <c r="K900" s="22"/>
      <c r="L900" s="22">
        <f>VLOOKUP(shipments[[#This Row],[PID]],CHOOSE({1,2},products[PID],products[Cost_per_box]),2,0)</f>
        <v>3.32</v>
      </c>
      <c r="M900" s="22">
        <f>shipments[[#This Row],[Boxes]]*shipments[[#This Row],[cost_per_box]]</f>
        <v>1862.52</v>
      </c>
      <c r="N900" s="22">
        <f>shipments[[#This Row],[Amount]]-shipments[[#This Row],[total cost]]</f>
        <v>3184.23</v>
      </c>
    </row>
    <row r="901" spans="1:14" x14ac:dyDescent="0.35">
      <c r="A901" t="s">
        <v>936</v>
      </c>
      <c r="B901" t="s">
        <v>8040</v>
      </c>
      <c r="C901" t="s">
        <v>8031</v>
      </c>
      <c r="D901" t="s">
        <v>8033</v>
      </c>
      <c r="E901" s="1">
        <v>45082</v>
      </c>
      <c r="F901">
        <v>7823.25</v>
      </c>
      <c r="G901">
        <v>783</v>
      </c>
      <c r="H901" t="s">
        <v>7</v>
      </c>
      <c r="I901" t="str">
        <f>VLOOKUP(shipments[[#This Row],[SPID]],CHOOSE({1,2},people[[#All],[SPID]],people[[#All],[Sales_person]]),2,0)</f>
        <v>Dennison Crosswaite</v>
      </c>
      <c r="J901">
        <f>YEAR(shipments[[#This Row],[Shipdate]])</f>
        <v>2023</v>
      </c>
      <c r="K901" s="22"/>
      <c r="L901" s="22">
        <f>VLOOKUP(shipments[[#This Row],[PID]],CHOOSE({1,2},products[PID],products[Cost_per_box]),2,0)</f>
        <v>3.32</v>
      </c>
      <c r="M901" s="22">
        <f>shipments[[#This Row],[Boxes]]*shipments[[#This Row],[cost_per_box]]</f>
        <v>2599.56</v>
      </c>
      <c r="N901" s="22">
        <f>shipments[[#This Row],[Amount]]-shipments[[#This Row],[total cost]]</f>
        <v>5223.6900000000005</v>
      </c>
    </row>
    <row r="902" spans="1:14" x14ac:dyDescent="0.35">
      <c r="A902" t="s">
        <v>937</v>
      </c>
      <c r="B902" t="s">
        <v>8040</v>
      </c>
      <c r="C902" t="s">
        <v>8032</v>
      </c>
      <c r="D902" t="s">
        <v>8033</v>
      </c>
      <c r="E902" s="1">
        <v>45236</v>
      </c>
      <c r="F902">
        <v>3006</v>
      </c>
      <c r="G902">
        <v>151</v>
      </c>
      <c r="H902" t="s">
        <v>7</v>
      </c>
      <c r="I902" t="str">
        <f>VLOOKUP(shipments[[#This Row],[SPID]],CHOOSE({1,2},people[[#All],[SPID]],people[[#All],[Sales_person]]),2,0)</f>
        <v>Dennison Crosswaite</v>
      </c>
      <c r="J902">
        <f>YEAR(shipments[[#This Row],[Shipdate]])</f>
        <v>2023</v>
      </c>
      <c r="K902" s="22"/>
      <c r="L902" s="22">
        <f>VLOOKUP(shipments[[#This Row],[PID]],CHOOSE({1,2},products[PID],products[Cost_per_box]),2,0)</f>
        <v>2.65</v>
      </c>
      <c r="M902" s="22">
        <f>shipments[[#This Row],[Boxes]]*shipments[[#This Row],[cost_per_box]]</f>
        <v>400.15</v>
      </c>
      <c r="N902" s="22">
        <f>shipments[[#This Row],[Amount]]-shipments[[#This Row],[total cost]]</f>
        <v>2605.85</v>
      </c>
    </row>
    <row r="903" spans="1:14" x14ac:dyDescent="0.35">
      <c r="A903" t="s">
        <v>938</v>
      </c>
      <c r="B903" t="s">
        <v>8040</v>
      </c>
      <c r="C903" t="s">
        <v>8032</v>
      </c>
      <c r="D903" t="s">
        <v>8037</v>
      </c>
      <c r="E903" s="1">
        <v>45141</v>
      </c>
      <c r="F903">
        <v>6446.25</v>
      </c>
      <c r="G903">
        <v>340</v>
      </c>
      <c r="H903" t="s">
        <v>7</v>
      </c>
      <c r="I903" t="str">
        <f>VLOOKUP(shipments[[#This Row],[SPID]],CHOOSE({1,2},people[[#All],[SPID]],people[[#All],[Sales_person]]),2,0)</f>
        <v>Dennison Crosswaite</v>
      </c>
      <c r="J903">
        <f>YEAR(shipments[[#This Row],[Shipdate]])</f>
        <v>2023</v>
      </c>
      <c r="K903" s="22"/>
      <c r="L903" s="22">
        <f>VLOOKUP(shipments[[#This Row],[PID]],CHOOSE({1,2},products[PID],products[Cost_per_box]),2,0)</f>
        <v>2.65</v>
      </c>
      <c r="M903" s="22">
        <f>shipments[[#This Row],[Boxes]]*shipments[[#This Row],[cost_per_box]]</f>
        <v>901</v>
      </c>
      <c r="N903" s="22">
        <f>shipments[[#This Row],[Amount]]-shipments[[#This Row],[total cost]]</f>
        <v>5545.25</v>
      </c>
    </row>
    <row r="904" spans="1:14" x14ac:dyDescent="0.35">
      <c r="A904" t="s">
        <v>939</v>
      </c>
      <c r="B904" t="s">
        <v>8040</v>
      </c>
      <c r="C904" t="s">
        <v>8032</v>
      </c>
      <c r="D904" t="s">
        <v>8033</v>
      </c>
      <c r="E904" s="1">
        <v>45184</v>
      </c>
      <c r="F904">
        <v>6372</v>
      </c>
      <c r="G904">
        <v>319</v>
      </c>
      <c r="H904" t="s">
        <v>7</v>
      </c>
      <c r="I904" t="str">
        <f>VLOOKUP(shipments[[#This Row],[SPID]],CHOOSE({1,2},people[[#All],[SPID]],people[[#All],[Sales_person]]),2,0)</f>
        <v>Dennison Crosswaite</v>
      </c>
      <c r="J904">
        <f>YEAR(shipments[[#This Row],[Shipdate]])</f>
        <v>2023</v>
      </c>
      <c r="K904" s="22"/>
      <c r="L904" s="22">
        <f>VLOOKUP(shipments[[#This Row],[PID]],CHOOSE({1,2},products[PID],products[Cost_per_box]),2,0)</f>
        <v>2.65</v>
      </c>
      <c r="M904" s="22">
        <f>shipments[[#This Row],[Boxes]]*shipments[[#This Row],[cost_per_box]]</f>
        <v>845.35</v>
      </c>
      <c r="N904" s="22">
        <f>shipments[[#This Row],[Amount]]-shipments[[#This Row],[total cost]]</f>
        <v>5526.65</v>
      </c>
    </row>
    <row r="905" spans="1:14" x14ac:dyDescent="0.35">
      <c r="A905" t="s">
        <v>940</v>
      </c>
      <c r="B905" t="s">
        <v>8040</v>
      </c>
      <c r="C905" t="s">
        <v>8032</v>
      </c>
      <c r="D905" t="s">
        <v>8036</v>
      </c>
      <c r="E905" s="1">
        <v>45296</v>
      </c>
      <c r="F905">
        <v>8118</v>
      </c>
      <c r="G905">
        <v>428</v>
      </c>
      <c r="H905" t="s">
        <v>7</v>
      </c>
      <c r="I905" t="str">
        <f>VLOOKUP(shipments[[#This Row],[SPID]],CHOOSE({1,2},people[[#All],[SPID]],people[[#All],[Sales_person]]),2,0)</f>
        <v>Dennison Crosswaite</v>
      </c>
      <c r="J905">
        <f>YEAR(shipments[[#This Row],[Shipdate]])</f>
        <v>2024</v>
      </c>
      <c r="K905" s="22"/>
      <c r="L905" s="22">
        <f>VLOOKUP(shipments[[#This Row],[PID]],CHOOSE({1,2},products[PID],products[Cost_per_box]),2,0)</f>
        <v>2.65</v>
      </c>
      <c r="M905" s="22">
        <f>shipments[[#This Row],[Boxes]]*shipments[[#This Row],[cost_per_box]]</f>
        <v>1134.2</v>
      </c>
      <c r="N905" s="22">
        <f>shipments[[#This Row],[Amount]]-shipments[[#This Row],[total cost]]</f>
        <v>6983.8</v>
      </c>
    </row>
    <row r="906" spans="1:14" x14ac:dyDescent="0.35">
      <c r="A906" t="s">
        <v>941</v>
      </c>
      <c r="B906" t="s">
        <v>8040</v>
      </c>
      <c r="C906" t="s">
        <v>8032</v>
      </c>
      <c r="D906" t="s">
        <v>8033</v>
      </c>
      <c r="E906" s="1">
        <v>44943</v>
      </c>
      <c r="F906">
        <v>9312.75</v>
      </c>
      <c r="G906">
        <v>491</v>
      </c>
      <c r="H906" t="s">
        <v>7</v>
      </c>
      <c r="I906" t="str">
        <f>VLOOKUP(shipments[[#This Row],[SPID]],CHOOSE({1,2},people[[#All],[SPID]],people[[#All],[Sales_person]]),2,0)</f>
        <v>Dennison Crosswaite</v>
      </c>
      <c r="J906">
        <f>YEAR(shipments[[#This Row],[Shipdate]])</f>
        <v>2023</v>
      </c>
      <c r="K906" s="22"/>
      <c r="L906" s="22">
        <f>VLOOKUP(shipments[[#This Row],[PID]],CHOOSE({1,2},products[PID],products[Cost_per_box]),2,0)</f>
        <v>2.65</v>
      </c>
      <c r="M906" s="22">
        <f>shipments[[#This Row],[Boxes]]*shipments[[#This Row],[cost_per_box]]</f>
        <v>1301.1499999999999</v>
      </c>
      <c r="N906" s="22">
        <f>shipments[[#This Row],[Amount]]-shipments[[#This Row],[total cost]]</f>
        <v>8011.6</v>
      </c>
    </row>
    <row r="907" spans="1:14" x14ac:dyDescent="0.35">
      <c r="A907" t="s">
        <v>942</v>
      </c>
      <c r="B907" t="s">
        <v>8040</v>
      </c>
      <c r="C907" t="s">
        <v>8032</v>
      </c>
      <c r="D907" t="s">
        <v>8035</v>
      </c>
      <c r="E907" s="1">
        <v>45208</v>
      </c>
      <c r="F907">
        <v>6077.25</v>
      </c>
      <c r="G907">
        <v>290</v>
      </c>
      <c r="H907" t="s">
        <v>7</v>
      </c>
      <c r="I907" t="str">
        <f>VLOOKUP(shipments[[#This Row],[SPID]],CHOOSE({1,2},people[[#All],[SPID]],people[[#All],[Sales_person]]),2,0)</f>
        <v>Dennison Crosswaite</v>
      </c>
      <c r="J907">
        <f>YEAR(shipments[[#This Row],[Shipdate]])</f>
        <v>2023</v>
      </c>
      <c r="K907" s="22"/>
      <c r="L907" s="22">
        <f>VLOOKUP(shipments[[#This Row],[PID]],CHOOSE({1,2},products[PID],products[Cost_per_box]),2,0)</f>
        <v>2.65</v>
      </c>
      <c r="M907" s="22">
        <f>shipments[[#This Row],[Boxes]]*shipments[[#This Row],[cost_per_box]]</f>
        <v>768.5</v>
      </c>
      <c r="N907" s="22">
        <f>shipments[[#This Row],[Amount]]-shipments[[#This Row],[total cost]]</f>
        <v>5308.75</v>
      </c>
    </row>
    <row r="908" spans="1:14" x14ac:dyDescent="0.35">
      <c r="A908" t="s">
        <v>943</v>
      </c>
      <c r="B908" t="s">
        <v>8040</v>
      </c>
      <c r="C908" t="s">
        <v>8032</v>
      </c>
      <c r="D908" t="s">
        <v>8037</v>
      </c>
      <c r="E908" s="1">
        <v>45560</v>
      </c>
      <c r="F908">
        <v>1930.5</v>
      </c>
      <c r="G908">
        <v>108</v>
      </c>
      <c r="H908" t="s">
        <v>26</v>
      </c>
      <c r="I908" t="str">
        <f>VLOOKUP(shipments[[#This Row],[SPID]],CHOOSE({1,2},people[[#All],[SPID]],people[[#All],[Sales_person]]),2,0)</f>
        <v>Dennison Crosswaite</v>
      </c>
      <c r="J908">
        <f>YEAR(shipments[[#This Row],[Shipdate]])</f>
        <v>2024</v>
      </c>
      <c r="K908" s="22"/>
      <c r="L908" s="22">
        <f>VLOOKUP(shipments[[#This Row],[PID]],CHOOSE({1,2},products[PID],products[Cost_per_box]),2,0)</f>
        <v>2.65</v>
      </c>
      <c r="M908" s="22">
        <f>shipments[[#This Row],[Boxes]]*shipments[[#This Row],[cost_per_box]]</f>
        <v>286.2</v>
      </c>
      <c r="N908" s="22">
        <f>shipments[[#This Row],[Amount]]-shipments[[#This Row],[total cost]]</f>
        <v>1644.3</v>
      </c>
    </row>
    <row r="909" spans="1:14" x14ac:dyDescent="0.35">
      <c r="A909" t="s">
        <v>944</v>
      </c>
      <c r="B909" t="s">
        <v>8040</v>
      </c>
      <c r="C909" t="s">
        <v>8011</v>
      </c>
      <c r="D909" t="s">
        <v>8033</v>
      </c>
      <c r="E909" s="1">
        <v>45173</v>
      </c>
      <c r="F909">
        <v>6810.75</v>
      </c>
      <c r="G909">
        <v>426</v>
      </c>
      <c r="H909" t="s">
        <v>7</v>
      </c>
      <c r="I909" t="str">
        <f>VLOOKUP(shipments[[#This Row],[SPID]],CHOOSE({1,2},people[[#All],[SPID]],people[[#All],[Sales_person]]),2,0)</f>
        <v>Dennison Crosswaite</v>
      </c>
      <c r="J909">
        <f>YEAR(shipments[[#This Row],[Shipdate]])</f>
        <v>2023</v>
      </c>
      <c r="K909" s="22"/>
      <c r="L909" s="22">
        <f>VLOOKUP(shipments[[#This Row],[PID]],CHOOSE({1,2},products[PID],products[Cost_per_box]),2,0)</f>
        <v>5.26</v>
      </c>
      <c r="M909" s="22">
        <f>shipments[[#This Row],[Boxes]]*shipments[[#This Row],[cost_per_box]]</f>
        <v>2240.7599999999998</v>
      </c>
      <c r="N909" s="22">
        <f>shipments[[#This Row],[Amount]]-shipments[[#This Row],[total cost]]</f>
        <v>4569.99</v>
      </c>
    </row>
    <row r="910" spans="1:14" x14ac:dyDescent="0.35">
      <c r="A910" t="s">
        <v>945</v>
      </c>
      <c r="B910" t="s">
        <v>8040</v>
      </c>
      <c r="C910" t="s">
        <v>8011</v>
      </c>
      <c r="D910" t="s">
        <v>8033</v>
      </c>
      <c r="E910" s="1">
        <v>45555</v>
      </c>
      <c r="F910">
        <v>225</v>
      </c>
      <c r="G910">
        <v>19</v>
      </c>
      <c r="H910" t="s">
        <v>26</v>
      </c>
      <c r="I910" t="str">
        <f>VLOOKUP(shipments[[#This Row],[SPID]],CHOOSE({1,2},people[[#All],[SPID]],people[[#All],[Sales_person]]),2,0)</f>
        <v>Dennison Crosswaite</v>
      </c>
      <c r="J910">
        <f>YEAR(shipments[[#This Row],[Shipdate]])</f>
        <v>2024</v>
      </c>
      <c r="K910" s="22"/>
      <c r="L910" s="22">
        <f>VLOOKUP(shipments[[#This Row],[PID]],CHOOSE({1,2},products[PID],products[Cost_per_box]),2,0)</f>
        <v>5.26</v>
      </c>
      <c r="M910" s="22">
        <f>shipments[[#This Row],[Boxes]]*shipments[[#This Row],[cost_per_box]]</f>
        <v>99.94</v>
      </c>
      <c r="N910" s="22">
        <f>shipments[[#This Row],[Amount]]-shipments[[#This Row],[total cost]]</f>
        <v>125.06</v>
      </c>
    </row>
    <row r="911" spans="1:14" x14ac:dyDescent="0.35">
      <c r="A911" t="s">
        <v>946</v>
      </c>
      <c r="B911" t="s">
        <v>8040</v>
      </c>
      <c r="C911" t="s">
        <v>8011</v>
      </c>
      <c r="D911" t="s">
        <v>8033</v>
      </c>
      <c r="E911" s="1">
        <v>45278</v>
      </c>
      <c r="F911">
        <v>5181.75</v>
      </c>
      <c r="G911">
        <v>346</v>
      </c>
      <c r="H911" t="s">
        <v>7</v>
      </c>
      <c r="I911" t="str">
        <f>VLOOKUP(shipments[[#This Row],[SPID]],CHOOSE({1,2},people[[#All],[SPID]],people[[#All],[Sales_person]]),2,0)</f>
        <v>Dennison Crosswaite</v>
      </c>
      <c r="J911">
        <f>YEAR(shipments[[#This Row],[Shipdate]])</f>
        <v>2023</v>
      </c>
      <c r="K911" s="22"/>
      <c r="L911" s="22">
        <f>VLOOKUP(shipments[[#This Row],[PID]],CHOOSE({1,2},products[PID],products[Cost_per_box]),2,0)</f>
        <v>5.26</v>
      </c>
      <c r="M911" s="22">
        <f>shipments[[#This Row],[Boxes]]*shipments[[#This Row],[cost_per_box]]</f>
        <v>1819.96</v>
      </c>
      <c r="N911" s="22">
        <f>shipments[[#This Row],[Amount]]-shipments[[#This Row],[total cost]]</f>
        <v>3361.79</v>
      </c>
    </row>
    <row r="912" spans="1:14" x14ac:dyDescent="0.35">
      <c r="A912" t="s">
        <v>947</v>
      </c>
      <c r="B912" t="s">
        <v>8040</v>
      </c>
      <c r="C912" t="s">
        <v>8011</v>
      </c>
      <c r="D912" t="s">
        <v>8038</v>
      </c>
      <c r="E912" s="1">
        <v>45523</v>
      </c>
      <c r="F912">
        <v>783</v>
      </c>
      <c r="G912">
        <v>56</v>
      </c>
      <c r="H912" t="s">
        <v>18</v>
      </c>
      <c r="I912" t="str">
        <f>VLOOKUP(shipments[[#This Row],[SPID]],CHOOSE({1,2},people[[#All],[SPID]],people[[#All],[Sales_person]]),2,0)</f>
        <v>Dennison Crosswaite</v>
      </c>
      <c r="J912">
        <f>YEAR(shipments[[#This Row],[Shipdate]])</f>
        <v>2024</v>
      </c>
      <c r="K912" s="22"/>
      <c r="L912" s="22">
        <f>VLOOKUP(shipments[[#This Row],[PID]],CHOOSE({1,2},products[PID],products[Cost_per_box]),2,0)</f>
        <v>5.26</v>
      </c>
      <c r="M912" s="22">
        <f>shipments[[#This Row],[Boxes]]*shipments[[#This Row],[cost_per_box]]</f>
        <v>294.56</v>
      </c>
      <c r="N912" s="22">
        <f>shipments[[#This Row],[Amount]]-shipments[[#This Row],[total cost]]</f>
        <v>488.44</v>
      </c>
    </row>
    <row r="913" spans="1:14" x14ac:dyDescent="0.35">
      <c r="A913" t="s">
        <v>948</v>
      </c>
      <c r="B913" t="s">
        <v>8040</v>
      </c>
      <c r="C913" t="s">
        <v>8012</v>
      </c>
      <c r="D913" t="s">
        <v>8036</v>
      </c>
      <c r="E913" s="1">
        <v>45453</v>
      </c>
      <c r="F913">
        <v>5044.5</v>
      </c>
      <c r="G913">
        <v>297</v>
      </c>
      <c r="H913" t="s">
        <v>7</v>
      </c>
      <c r="I913" t="str">
        <f>VLOOKUP(shipments[[#This Row],[SPID]],CHOOSE({1,2},people[[#All],[SPID]],people[[#All],[Sales_person]]),2,0)</f>
        <v>Dennison Crosswaite</v>
      </c>
      <c r="J913">
        <f>YEAR(shipments[[#This Row],[Shipdate]])</f>
        <v>2024</v>
      </c>
      <c r="K913" s="22"/>
      <c r="L913" s="22">
        <f>VLOOKUP(shipments[[#This Row],[PID]],CHOOSE({1,2},products[PID],products[Cost_per_box]),2,0)</f>
        <v>7.48</v>
      </c>
      <c r="M913" s="22">
        <f>shipments[[#This Row],[Boxes]]*shipments[[#This Row],[cost_per_box]]</f>
        <v>2221.56</v>
      </c>
      <c r="N913" s="22">
        <f>shipments[[#This Row],[Amount]]-shipments[[#This Row],[total cost]]</f>
        <v>2822.94</v>
      </c>
    </row>
    <row r="914" spans="1:14" x14ac:dyDescent="0.35">
      <c r="A914" t="s">
        <v>949</v>
      </c>
      <c r="B914" t="s">
        <v>8040</v>
      </c>
      <c r="C914" t="s">
        <v>8013</v>
      </c>
      <c r="D914" t="s">
        <v>8038</v>
      </c>
      <c r="E914" s="1">
        <v>44985</v>
      </c>
      <c r="F914">
        <v>1665</v>
      </c>
      <c r="G914">
        <v>139</v>
      </c>
      <c r="H914" t="s">
        <v>7</v>
      </c>
      <c r="I914" t="str">
        <f>VLOOKUP(shipments[[#This Row],[SPID]],CHOOSE({1,2},people[[#All],[SPID]],people[[#All],[Sales_person]]),2,0)</f>
        <v>Dennison Crosswaite</v>
      </c>
      <c r="J914">
        <f>YEAR(shipments[[#This Row],[Shipdate]])</f>
        <v>2023</v>
      </c>
      <c r="K914" s="22"/>
      <c r="L914" s="22">
        <f>VLOOKUP(shipments[[#This Row],[PID]],CHOOSE({1,2},products[PID],products[Cost_per_box]),2,0)</f>
        <v>5.15</v>
      </c>
      <c r="M914" s="22">
        <f>shipments[[#This Row],[Boxes]]*shipments[[#This Row],[cost_per_box]]</f>
        <v>715.85</v>
      </c>
      <c r="N914" s="22">
        <f>shipments[[#This Row],[Amount]]-shipments[[#This Row],[total cost]]</f>
        <v>949.15</v>
      </c>
    </row>
    <row r="915" spans="1:14" x14ac:dyDescent="0.35">
      <c r="A915" t="s">
        <v>950</v>
      </c>
      <c r="B915" t="s">
        <v>8040</v>
      </c>
      <c r="C915" t="s">
        <v>8014</v>
      </c>
      <c r="D915" t="s">
        <v>8038</v>
      </c>
      <c r="E915" s="1">
        <v>44966</v>
      </c>
      <c r="F915">
        <v>3838.5</v>
      </c>
      <c r="G915">
        <v>640</v>
      </c>
      <c r="H915" t="s">
        <v>7</v>
      </c>
      <c r="I915" t="str">
        <f>VLOOKUP(shipments[[#This Row],[SPID]],CHOOSE({1,2},people[[#All],[SPID]],people[[#All],[Sales_person]]),2,0)</f>
        <v>Dennison Crosswaite</v>
      </c>
      <c r="J915">
        <f>YEAR(shipments[[#This Row],[Shipdate]])</f>
        <v>2023</v>
      </c>
      <c r="K915" s="22"/>
      <c r="L915" s="22">
        <f>VLOOKUP(shipments[[#This Row],[PID]],CHOOSE({1,2},products[PID],products[Cost_per_box]),2,0)</f>
        <v>3.85</v>
      </c>
      <c r="M915" s="22">
        <f>shipments[[#This Row],[Boxes]]*shipments[[#This Row],[cost_per_box]]</f>
        <v>2464</v>
      </c>
      <c r="N915" s="22">
        <f>shipments[[#This Row],[Amount]]-shipments[[#This Row],[total cost]]</f>
        <v>1374.5</v>
      </c>
    </row>
    <row r="916" spans="1:14" x14ac:dyDescent="0.35">
      <c r="A916" t="s">
        <v>951</v>
      </c>
      <c r="B916" t="s">
        <v>8040</v>
      </c>
      <c r="C916" t="s">
        <v>8014</v>
      </c>
      <c r="D916" t="s">
        <v>8034</v>
      </c>
      <c r="E916" s="1">
        <v>45252</v>
      </c>
      <c r="F916">
        <v>137.25</v>
      </c>
      <c r="G916">
        <v>20</v>
      </c>
      <c r="H916" t="s">
        <v>7</v>
      </c>
      <c r="I916" t="str">
        <f>VLOOKUP(shipments[[#This Row],[SPID]],CHOOSE({1,2},people[[#All],[SPID]],people[[#All],[Sales_person]]),2,0)</f>
        <v>Dennison Crosswaite</v>
      </c>
      <c r="J916">
        <f>YEAR(shipments[[#This Row],[Shipdate]])</f>
        <v>2023</v>
      </c>
      <c r="K916" s="22"/>
      <c r="L916" s="22">
        <f>VLOOKUP(shipments[[#This Row],[PID]],CHOOSE({1,2},products[PID],products[Cost_per_box]),2,0)</f>
        <v>3.85</v>
      </c>
      <c r="M916" s="22">
        <f>shipments[[#This Row],[Boxes]]*shipments[[#This Row],[cost_per_box]]</f>
        <v>77</v>
      </c>
      <c r="N916" s="22">
        <f>shipments[[#This Row],[Amount]]-shipments[[#This Row],[total cost]]</f>
        <v>60.25</v>
      </c>
    </row>
    <row r="917" spans="1:14" x14ac:dyDescent="0.35">
      <c r="A917" t="s">
        <v>952</v>
      </c>
      <c r="B917" t="s">
        <v>8040</v>
      </c>
      <c r="C917" t="s">
        <v>8015</v>
      </c>
      <c r="D917" t="s">
        <v>8034</v>
      </c>
      <c r="E917" s="1">
        <v>45085</v>
      </c>
      <c r="F917">
        <v>3478.5</v>
      </c>
      <c r="G917">
        <v>580</v>
      </c>
      <c r="H917" t="s">
        <v>7</v>
      </c>
      <c r="I917" t="str">
        <f>VLOOKUP(shipments[[#This Row],[SPID]],CHOOSE({1,2},people[[#All],[SPID]],people[[#All],[Sales_person]]),2,0)</f>
        <v>Dennison Crosswaite</v>
      </c>
      <c r="J917">
        <f>YEAR(shipments[[#This Row],[Shipdate]])</f>
        <v>2023</v>
      </c>
      <c r="K917" s="22"/>
      <c r="L917" s="22">
        <f>VLOOKUP(shipments[[#This Row],[PID]],CHOOSE({1,2},products[PID],products[Cost_per_box]),2,0)</f>
        <v>5.72</v>
      </c>
      <c r="M917" s="22">
        <f>shipments[[#This Row],[Boxes]]*shipments[[#This Row],[cost_per_box]]</f>
        <v>3317.6</v>
      </c>
      <c r="N917" s="22">
        <f>shipments[[#This Row],[Amount]]-shipments[[#This Row],[total cost]]</f>
        <v>160.90000000000009</v>
      </c>
    </row>
    <row r="918" spans="1:14" x14ac:dyDescent="0.35">
      <c r="A918" t="s">
        <v>953</v>
      </c>
      <c r="B918" t="s">
        <v>8040</v>
      </c>
      <c r="C918" t="s">
        <v>8015</v>
      </c>
      <c r="D918" t="s">
        <v>8038</v>
      </c>
      <c r="E918" s="1">
        <v>45271</v>
      </c>
      <c r="F918">
        <v>3649.5</v>
      </c>
      <c r="G918">
        <v>609</v>
      </c>
      <c r="H918" t="s">
        <v>7</v>
      </c>
      <c r="I918" t="str">
        <f>VLOOKUP(shipments[[#This Row],[SPID]],CHOOSE({1,2},people[[#All],[SPID]],people[[#All],[Sales_person]]),2,0)</f>
        <v>Dennison Crosswaite</v>
      </c>
      <c r="J918">
        <f>YEAR(shipments[[#This Row],[Shipdate]])</f>
        <v>2023</v>
      </c>
      <c r="K918" s="22"/>
      <c r="L918" s="22">
        <f>VLOOKUP(shipments[[#This Row],[PID]],CHOOSE({1,2},products[PID],products[Cost_per_box]),2,0)</f>
        <v>5.72</v>
      </c>
      <c r="M918" s="22">
        <f>shipments[[#This Row],[Boxes]]*shipments[[#This Row],[cost_per_box]]</f>
        <v>3483.48</v>
      </c>
      <c r="N918" s="22">
        <f>shipments[[#This Row],[Amount]]-shipments[[#This Row],[total cost]]</f>
        <v>166.01999999999998</v>
      </c>
    </row>
    <row r="919" spans="1:14" x14ac:dyDescent="0.35">
      <c r="A919" t="s">
        <v>954</v>
      </c>
      <c r="B919" t="s">
        <v>8040</v>
      </c>
      <c r="C919" t="s">
        <v>8015</v>
      </c>
      <c r="D919" t="s">
        <v>8037</v>
      </c>
      <c r="E919" s="1">
        <v>45355</v>
      </c>
      <c r="F919">
        <v>3069</v>
      </c>
      <c r="G919">
        <v>614</v>
      </c>
      <c r="H919" t="s">
        <v>7</v>
      </c>
      <c r="I919" t="str">
        <f>VLOOKUP(shipments[[#This Row],[SPID]],CHOOSE({1,2},people[[#All],[SPID]],people[[#All],[Sales_person]]),2,0)</f>
        <v>Dennison Crosswaite</v>
      </c>
      <c r="J919">
        <f>YEAR(shipments[[#This Row],[Shipdate]])</f>
        <v>2024</v>
      </c>
      <c r="K919" s="22"/>
      <c r="L919" s="22">
        <f>VLOOKUP(shipments[[#This Row],[PID]],CHOOSE({1,2},products[PID],products[Cost_per_box]),2,0)</f>
        <v>5.72</v>
      </c>
      <c r="M919" s="22">
        <f>shipments[[#This Row],[Boxes]]*shipments[[#This Row],[cost_per_box]]</f>
        <v>3512.08</v>
      </c>
      <c r="N919" s="22">
        <f>shipments[[#This Row],[Amount]]-shipments[[#This Row],[total cost]]</f>
        <v>-443.07999999999993</v>
      </c>
    </row>
    <row r="920" spans="1:14" x14ac:dyDescent="0.35">
      <c r="A920" t="s">
        <v>955</v>
      </c>
      <c r="B920" t="s">
        <v>8040</v>
      </c>
      <c r="C920" t="s">
        <v>8017</v>
      </c>
      <c r="D920" t="s">
        <v>8033</v>
      </c>
      <c r="E920" s="1">
        <v>45322</v>
      </c>
      <c r="F920">
        <v>5931</v>
      </c>
      <c r="G920">
        <v>248</v>
      </c>
      <c r="H920" t="s">
        <v>7</v>
      </c>
      <c r="I920" t="str">
        <f>VLOOKUP(shipments[[#This Row],[SPID]],CHOOSE({1,2},people[[#All],[SPID]],people[[#All],[Sales_person]]),2,0)</f>
        <v>Dennison Crosswaite</v>
      </c>
      <c r="J920">
        <f>YEAR(shipments[[#This Row],[Shipdate]])</f>
        <v>2024</v>
      </c>
      <c r="K920" s="22"/>
      <c r="L920" s="22">
        <f>VLOOKUP(shipments[[#This Row],[PID]],CHOOSE({1,2},products[PID],products[Cost_per_box]),2,0)</f>
        <v>9.94</v>
      </c>
      <c r="M920" s="22">
        <f>shipments[[#This Row],[Boxes]]*shipments[[#This Row],[cost_per_box]]</f>
        <v>2465.12</v>
      </c>
      <c r="N920" s="22">
        <f>shipments[[#This Row],[Amount]]-shipments[[#This Row],[total cost]]</f>
        <v>3465.88</v>
      </c>
    </row>
    <row r="921" spans="1:14" x14ac:dyDescent="0.35">
      <c r="A921" t="s">
        <v>956</v>
      </c>
      <c r="B921" t="s">
        <v>8040</v>
      </c>
      <c r="C921" t="s">
        <v>8017</v>
      </c>
      <c r="D921" t="s">
        <v>8034</v>
      </c>
      <c r="E921" s="1">
        <v>45329</v>
      </c>
      <c r="F921">
        <v>5130</v>
      </c>
      <c r="G921">
        <v>198</v>
      </c>
      <c r="H921" t="s">
        <v>7</v>
      </c>
      <c r="I921" t="str">
        <f>VLOOKUP(shipments[[#This Row],[SPID]],CHOOSE({1,2},people[[#All],[SPID]],people[[#All],[Sales_person]]),2,0)</f>
        <v>Dennison Crosswaite</v>
      </c>
      <c r="J921">
        <f>YEAR(shipments[[#This Row],[Shipdate]])</f>
        <v>2024</v>
      </c>
      <c r="K921" s="22"/>
      <c r="L921" s="22">
        <f>VLOOKUP(shipments[[#This Row],[PID]],CHOOSE({1,2},products[PID],products[Cost_per_box]),2,0)</f>
        <v>9.94</v>
      </c>
      <c r="M921" s="22">
        <f>shipments[[#This Row],[Boxes]]*shipments[[#This Row],[cost_per_box]]</f>
        <v>1968.12</v>
      </c>
      <c r="N921" s="22">
        <f>shipments[[#This Row],[Amount]]-shipments[[#This Row],[total cost]]</f>
        <v>3161.88</v>
      </c>
    </row>
    <row r="922" spans="1:14" x14ac:dyDescent="0.35">
      <c r="A922" t="s">
        <v>957</v>
      </c>
      <c r="B922" t="s">
        <v>8040</v>
      </c>
      <c r="C922" t="s">
        <v>8017</v>
      </c>
      <c r="D922" t="s">
        <v>8038</v>
      </c>
      <c r="E922" s="1">
        <v>45468</v>
      </c>
      <c r="F922">
        <v>5548.5</v>
      </c>
      <c r="G922">
        <v>222</v>
      </c>
      <c r="H922" t="s">
        <v>7</v>
      </c>
      <c r="I922" t="str">
        <f>VLOOKUP(shipments[[#This Row],[SPID]],CHOOSE({1,2},people[[#All],[SPID]],people[[#All],[Sales_person]]),2,0)</f>
        <v>Dennison Crosswaite</v>
      </c>
      <c r="J922">
        <f>YEAR(shipments[[#This Row],[Shipdate]])</f>
        <v>2024</v>
      </c>
      <c r="K922" s="22"/>
      <c r="L922" s="22">
        <f>VLOOKUP(shipments[[#This Row],[PID]],CHOOSE({1,2},products[PID],products[Cost_per_box]),2,0)</f>
        <v>9.94</v>
      </c>
      <c r="M922" s="22">
        <f>shipments[[#This Row],[Boxes]]*shipments[[#This Row],[cost_per_box]]</f>
        <v>2206.6799999999998</v>
      </c>
      <c r="N922" s="22">
        <f>shipments[[#This Row],[Amount]]-shipments[[#This Row],[total cost]]</f>
        <v>3341.82</v>
      </c>
    </row>
    <row r="923" spans="1:14" x14ac:dyDescent="0.35">
      <c r="A923" t="s">
        <v>958</v>
      </c>
      <c r="B923" t="s">
        <v>8040</v>
      </c>
      <c r="C923" t="s">
        <v>8017</v>
      </c>
      <c r="D923" t="s">
        <v>8034</v>
      </c>
      <c r="E923" s="1">
        <v>45195</v>
      </c>
      <c r="F923">
        <v>4941</v>
      </c>
      <c r="G923">
        <v>177</v>
      </c>
      <c r="H923" t="s">
        <v>7</v>
      </c>
      <c r="I923" t="str">
        <f>VLOOKUP(shipments[[#This Row],[SPID]],CHOOSE({1,2},people[[#All],[SPID]],people[[#All],[Sales_person]]),2,0)</f>
        <v>Dennison Crosswaite</v>
      </c>
      <c r="J923">
        <f>YEAR(shipments[[#This Row],[Shipdate]])</f>
        <v>2023</v>
      </c>
      <c r="K923" s="22"/>
      <c r="L923" s="22">
        <f>VLOOKUP(shipments[[#This Row],[PID]],CHOOSE({1,2},products[PID],products[Cost_per_box]),2,0)</f>
        <v>9.94</v>
      </c>
      <c r="M923" s="22">
        <f>shipments[[#This Row],[Boxes]]*shipments[[#This Row],[cost_per_box]]</f>
        <v>1759.3799999999999</v>
      </c>
      <c r="N923" s="22">
        <f>shipments[[#This Row],[Amount]]-shipments[[#This Row],[total cost]]</f>
        <v>3181.62</v>
      </c>
    </row>
    <row r="924" spans="1:14" x14ac:dyDescent="0.35">
      <c r="A924" t="s">
        <v>959</v>
      </c>
      <c r="B924" t="s">
        <v>8040</v>
      </c>
      <c r="C924" t="s">
        <v>8017</v>
      </c>
      <c r="D924" t="s">
        <v>8038</v>
      </c>
      <c r="E924" s="1">
        <v>45481</v>
      </c>
      <c r="F924">
        <v>6943.5</v>
      </c>
      <c r="G924">
        <v>290</v>
      </c>
      <c r="H924" t="s">
        <v>40</v>
      </c>
      <c r="I924" t="str">
        <f>VLOOKUP(shipments[[#This Row],[SPID]],CHOOSE({1,2},people[[#All],[SPID]],people[[#All],[Sales_person]]),2,0)</f>
        <v>Dennison Crosswaite</v>
      </c>
      <c r="J924">
        <f>YEAR(shipments[[#This Row],[Shipdate]])</f>
        <v>2024</v>
      </c>
      <c r="K924" s="22"/>
      <c r="L924" s="22">
        <f>VLOOKUP(shipments[[#This Row],[PID]],CHOOSE({1,2},products[PID],products[Cost_per_box]),2,0)</f>
        <v>9.94</v>
      </c>
      <c r="M924" s="22">
        <f>shipments[[#This Row],[Boxes]]*shipments[[#This Row],[cost_per_box]]</f>
        <v>2882.6</v>
      </c>
      <c r="N924" s="22">
        <f>shipments[[#This Row],[Amount]]-shipments[[#This Row],[total cost]]</f>
        <v>4060.9</v>
      </c>
    </row>
    <row r="925" spans="1:14" x14ac:dyDescent="0.35">
      <c r="A925" t="s">
        <v>960</v>
      </c>
      <c r="B925" t="s">
        <v>8040</v>
      </c>
      <c r="C925" t="s">
        <v>8017</v>
      </c>
      <c r="D925" t="s">
        <v>8038</v>
      </c>
      <c r="E925" s="1">
        <v>45229</v>
      </c>
      <c r="F925">
        <v>4704.75</v>
      </c>
      <c r="G925">
        <v>169</v>
      </c>
      <c r="H925" t="s">
        <v>7</v>
      </c>
      <c r="I925" t="str">
        <f>VLOOKUP(shipments[[#This Row],[SPID]],CHOOSE({1,2},people[[#All],[SPID]],people[[#All],[Sales_person]]),2,0)</f>
        <v>Dennison Crosswaite</v>
      </c>
      <c r="J925">
        <f>YEAR(shipments[[#This Row],[Shipdate]])</f>
        <v>2023</v>
      </c>
      <c r="K925" s="22"/>
      <c r="L925" s="22">
        <f>VLOOKUP(shipments[[#This Row],[PID]],CHOOSE({1,2},products[PID],products[Cost_per_box]),2,0)</f>
        <v>9.94</v>
      </c>
      <c r="M925" s="22">
        <f>shipments[[#This Row],[Boxes]]*shipments[[#This Row],[cost_per_box]]</f>
        <v>1679.86</v>
      </c>
      <c r="N925" s="22">
        <f>shipments[[#This Row],[Amount]]-shipments[[#This Row],[total cost]]</f>
        <v>3024.8900000000003</v>
      </c>
    </row>
    <row r="926" spans="1:14" x14ac:dyDescent="0.35">
      <c r="A926" t="s">
        <v>961</v>
      </c>
      <c r="B926" t="s">
        <v>8040</v>
      </c>
      <c r="C926" t="s">
        <v>8018</v>
      </c>
      <c r="D926" t="s">
        <v>8033</v>
      </c>
      <c r="E926" s="1">
        <v>45460</v>
      </c>
      <c r="F926">
        <v>2238.75</v>
      </c>
      <c r="G926">
        <v>118</v>
      </c>
      <c r="H926" t="s">
        <v>40</v>
      </c>
      <c r="I926" t="str">
        <f>VLOOKUP(shipments[[#This Row],[SPID]],CHOOSE({1,2},people[[#All],[SPID]],people[[#All],[Sales_person]]),2,0)</f>
        <v>Dennison Crosswaite</v>
      </c>
      <c r="J926">
        <f>YEAR(shipments[[#This Row],[Shipdate]])</f>
        <v>2024</v>
      </c>
      <c r="K926" s="22"/>
      <c r="L926" s="22">
        <f>VLOOKUP(shipments[[#This Row],[PID]],CHOOSE({1,2},products[PID],products[Cost_per_box]),2,0)</f>
        <v>7.73</v>
      </c>
      <c r="M926" s="22">
        <f>shipments[[#This Row],[Boxes]]*shipments[[#This Row],[cost_per_box]]</f>
        <v>912.1400000000001</v>
      </c>
      <c r="N926" s="22">
        <f>shipments[[#This Row],[Amount]]-shipments[[#This Row],[total cost]]</f>
        <v>1326.61</v>
      </c>
    </row>
    <row r="927" spans="1:14" x14ac:dyDescent="0.35">
      <c r="A927" t="s">
        <v>962</v>
      </c>
      <c r="B927" t="s">
        <v>8040</v>
      </c>
      <c r="C927" t="s">
        <v>8018</v>
      </c>
      <c r="D927" t="s">
        <v>8035</v>
      </c>
      <c r="E927" s="1">
        <v>45348</v>
      </c>
      <c r="F927">
        <v>8532</v>
      </c>
      <c r="G927">
        <v>450</v>
      </c>
      <c r="H927" t="s">
        <v>7</v>
      </c>
      <c r="I927" t="str">
        <f>VLOOKUP(shipments[[#This Row],[SPID]],CHOOSE({1,2},people[[#All],[SPID]],people[[#All],[Sales_person]]),2,0)</f>
        <v>Dennison Crosswaite</v>
      </c>
      <c r="J927">
        <f>YEAR(shipments[[#This Row],[Shipdate]])</f>
        <v>2024</v>
      </c>
      <c r="K927" s="22"/>
      <c r="L927" s="22">
        <f>VLOOKUP(shipments[[#This Row],[PID]],CHOOSE({1,2},products[PID],products[Cost_per_box]),2,0)</f>
        <v>7.73</v>
      </c>
      <c r="M927" s="22">
        <f>shipments[[#This Row],[Boxes]]*shipments[[#This Row],[cost_per_box]]</f>
        <v>3478.5</v>
      </c>
      <c r="N927" s="22">
        <f>shipments[[#This Row],[Amount]]-shipments[[#This Row],[total cost]]</f>
        <v>5053.5</v>
      </c>
    </row>
    <row r="928" spans="1:14" x14ac:dyDescent="0.35">
      <c r="A928" t="s">
        <v>963</v>
      </c>
      <c r="B928" t="s">
        <v>8040</v>
      </c>
      <c r="C928" t="s">
        <v>8019</v>
      </c>
      <c r="D928" t="s">
        <v>8034</v>
      </c>
      <c r="E928" s="1">
        <v>45063</v>
      </c>
      <c r="F928">
        <v>2576.25</v>
      </c>
      <c r="G928">
        <v>113</v>
      </c>
      <c r="H928" t="s">
        <v>7</v>
      </c>
      <c r="I928" t="str">
        <f>VLOOKUP(shipments[[#This Row],[SPID]],CHOOSE({1,2},people[[#All],[SPID]],people[[#All],[Sales_person]]),2,0)</f>
        <v>Dennison Crosswaite</v>
      </c>
      <c r="J928">
        <f>YEAR(shipments[[#This Row],[Shipdate]])</f>
        <v>2023</v>
      </c>
      <c r="K928" s="22"/>
      <c r="L928" s="22">
        <f>VLOOKUP(shipments[[#This Row],[PID]],CHOOSE({1,2},products[PID],products[Cost_per_box]),2,0)</f>
        <v>3.68</v>
      </c>
      <c r="M928" s="22">
        <f>shipments[[#This Row],[Boxes]]*shipments[[#This Row],[cost_per_box]]</f>
        <v>415.84000000000003</v>
      </c>
      <c r="N928" s="22">
        <f>shipments[[#This Row],[Amount]]-shipments[[#This Row],[total cost]]</f>
        <v>2160.41</v>
      </c>
    </row>
    <row r="929" spans="1:14" x14ac:dyDescent="0.35">
      <c r="A929" t="s">
        <v>964</v>
      </c>
      <c r="B929" t="s">
        <v>8040</v>
      </c>
      <c r="C929" t="s">
        <v>8020</v>
      </c>
      <c r="D929" t="s">
        <v>8033</v>
      </c>
      <c r="E929" s="1">
        <v>45559</v>
      </c>
      <c r="F929">
        <v>1548</v>
      </c>
      <c r="G929">
        <v>111</v>
      </c>
      <c r="H929" t="s">
        <v>26</v>
      </c>
      <c r="I929" t="str">
        <f>VLOOKUP(shipments[[#This Row],[SPID]],CHOOSE({1,2},people[[#All],[SPID]],people[[#All],[Sales_person]]),2,0)</f>
        <v>Dennison Crosswaite</v>
      </c>
      <c r="J929">
        <f>YEAR(shipments[[#This Row],[Shipdate]])</f>
        <v>2024</v>
      </c>
      <c r="K929" s="22"/>
      <c r="L929" s="22">
        <f>VLOOKUP(shipments[[#This Row],[PID]],CHOOSE({1,2},products[PID],products[Cost_per_box]),2,0)</f>
        <v>8.2200000000000006</v>
      </c>
      <c r="M929" s="22">
        <f>shipments[[#This Row],[Boxes]]*shipments[[#This Row],[cost_per_box]]</f>
        <v>912.42000000000007</v>
      </c>
      <c r="N929" s="22">
        <f>shipments[[#This Row],[Amount]]-shipments[[#This Row],[total cost]]</f>
        <v>635.57999999999993</v>
      </c>
    </row>
    <row r="930" spans="1:14" x14ac:dyDescent="0.35">
      <c r="A930" t="s">
        <v>965</v>
      </c>
      <c r="B930" t="s">
        <v>8040</v>
      </c>
      <c r="C930" t="s">
        <v>8021</v>
      </c>
      <c r="D930" t="s">
        <v>8038</v>
      </c>
      <c r="E930" s="1">
        <v>45233</v>
      </c>
      <c r="F930">
        <v>2529</v>
      </c>
      <c r="G930">
        <v>141</v>
      </c>
      <c r="H930" t="s">
        <v>40</v>
      </c>
      <c r="I930" t="str">
        <f>VLOOKUP(shipments[[#This Row],[SPID]],CHOOSE({1,2},people[[#All],[SPID]],people[[#All],[Sales_person]]),2,0)</f>
        <v>Dennison Crosswaite</v>
      </c>
      <c r="J930">
        <f>YEAR(shipments[[#This Row],[Shipdate]])</f>
        <v>2023</v>
      </c>
      <c r="K930" s="22"/>
      <c r="L930" s="22">
        <f>VLOOKUP(shipments[[#This Row],[PID]],CHOOSE({1,2},products[PID],products[Cost_per_box]),2,0)</f>
        <v>10.23</v>
      </c>
      <c r="M930" s="22">
        <f>shipments[[#This Row],[Boxes]]*shipments[[#This Row],[cost_per_box]]</f>
        <v>1442.43</v>
      </c>
      <c r="N930" s="22">
        <f>shipments[[#This Row],[Amount]]-shipments[[#This Row],[total cost]]</f>
        <v>1086.57</v>
      </c>
    </row>
    <row r="931" spans="1:14" x14ac:dyDescent="0.35">
      <c r="A931" t="s">
        <v>966</v>
      </c>
      <c r="B931" t="s">
        <v>8040</v>
      </c>
      <c r="C931" t="s">
        <v>8021</v>
      </c>
      <c r="D931" t="s">
        <v>8033</v>
      </c>
      <c r="E931" s="1">
        <v>45377</v>
      </c>
      <c r="F931">
        <v>6844.5</v>
      </c>
      <c r="G931">
        <v>361</v>
      </c>
      <c r="H931" t="s">
        <v>7</v>
      </c>
      <c r="I931" t="str">
        <f>VLOOKUP(shipments[[#This Row],[SPID]],CHOOSE({1,2},people[[#All],[SPID]],people[[#All],[Sales_person]]),2,0)</f>
        <v>Dennison Crosswaite</v>
      </c>
      <c r="J931">
        <f>YEAR(shipments[[#This Row],[Shipdate]])</f>
        <v>2024</v>
      </c>
      <c r="K931" s="22"/>
      <c r="L931" s="22">
        <f>VLOOKUP(shipments[[#This Row],[PID]],CHOOSE({1,2},products[PID],products[Cost_per_box]),2,0)</f>
        <v>10.23</v>
      </c>
      <c r="M931" s="22">
        <f>shipments[[#This Row],[Boxes]]*shipments[[#This Row],[cost_per_box]]</f>
        <v>3693.03</v>
      </c>
      <c r="N931" s="22">
        <f>shipments[[#This Row],[Amount]]-shipments[[#This Row],[total cost]]</f>
        <v>3151.47</v>
      </c>
    </row>
    <row r="932" spans="1:14" x14ac:dyDescent="0.35">
      <c r="A932" t="s">
        <v>967</v>
      </c>
      <c r="B932" t="s">
        <v>8040</v>
      </c>
      <c r="C932" t="s">
        <v>8022</v>
      </c>
      <c r="D932" t="s">
        <v>8034</v>
      </c>
      <c r="E932" s="1">
        <v>45362</v>
      </c>
      <c r="F932">
        <v>5442.75</v>
      </c>
      <c r="G932">
        <v>419</v>
      </c>
      <c r="H932" t="s">
        <v>7</v>
      </c>
      <c r="I932" t="str">
        <f>VLOOKUP(shipments[[#This Row],[SPID]],CHOOSE({1,2},people[[#All],[SPID]],people[[#All],[Sales_person]]),2,0)</f>
        <v>Dennison Crosswaite</v>
      </c>
      <c r="J932">
        <f>YEAR(shipments[[#This Row],[Shipdate]])</f>
        <v>2024</v>
      </c>
      <c r="K932" s="22"/>
      <c r="L932" s="22">
        <f>VLOOKUP(shipments[[#This Row],[PID]],CHOOSE({1,2},products[PID],products[Cost_per_box]),2,0)</f>
        <v>4.74</v>
      </c>
      <c r="M932" s="22">
        <f>shipments[[#This Row],[Boxes]]*shipments[[#This Row],[cost_per_box]]</f>
        <v>1986.0600000000002</v>
      </c>
      <c r="N932" s="22">
        <f>shipments[[#This Row],[Amount]]-shipments[[#This Row],[total cost]]</f>
        <v>3456.6899999999996</v>
      </c>
    </row>
    <row r="933" spans="1:14" x14ac:dyDescent="0.35">
      <c r="A933" t="s">
        <v>968</v>
      </c>
      <c r="B933" t="s">
        <v>8040</v>
      </c>
      <c r="C933" t="s">
        <v>8022</v>
      </c>
      <c r="D933" t="s">
        <v>8036</v>
      </c>
      <c r="E933" s="1">
        <v>45281</v>
      </c>
      <c r="F933">
        <v>9819</v>
      </c>
      <c r="G933">
        <v>614</v>
      </c>
      <c r="H933" t="s">
        <v>7</v>
      </c>
      <c r="I933" t="str">
        <f>VLOOKUP(shipments[[#This Row],[SPID]],CHOOSE({1,2},people[[#All],[SPID]],people[[#All],[Sales_person]]),2,0)</f>
        <v>Dennison Crosswaite</v>
      </c>
      <c r="J933">
        <f>YEAR(shipments[[#This Row],[Shipdate]])</f>
        <v>2023</v>
      </c>
      <c r="K933" s="22"/>
      <c r="L933" s="22">
        <f>VLOOKUP(shipments[[#This Row],[PID]],CHOOSE({1,2},products[PID],products[Cost_per_box]),2,0)</f>
        <v>4.74</v>
      </c>
      <c r="M933" s="22">
        <f>shipments[[#This Row],[Boxes]]*shipments[[#This Row],[cost_per_box]]</f>
        <v>2910.36</v>
      </c>
      <c r="N933" s="22">
        <f>shipments[[#This Row],[Amount]]-shipments[[#This Row],[total cost]]</f>
        <v>6908.6399999999994</v>
      </c>
    </row>
    <row r="934" spans="1:14" x14ac:dyDescent="0.35">
      <c r="A934" t="s">
        <v>969</v>
      </c>
      <c r="B934" t="s">
        <v>8040</v>
      </c>
      <c r="C934" t="s">
        <v>8023</v>
      </c>
      <c r="D934" t="s">
        <v>8037</v>
      </c>
      <c r="E934" s="1">
        <v>45107</v>
      </c>
      <c r="F934">
        <v>1635.75</v>
      </c>
      <c r="G934">
        <v>182</v>
      </c>
      <c r="H934" t="s">
        <v>7</v>
      </c>
      <c r="I934" t="str">
        <f>VLOOKUP(shipments[[#This Row],[SPID]],CHOOSE({1,2},people[[#All],[SPID]],people[[#All],[Sales_person]]),2,0)</f>
        <v>Dennison Crosswaite</v>
      </c>
      <c r="J934">
        <f>YEAR(shipments[[#This Row],[Shipdate]])</f>
        <v>2023</v>
      </c>
      <c r="K934" s="22"/>
      <c r="L934" s="22">
        <f>VLOOKUP(shipments[[#This Row],[PID]],CHOOSE({1,2},products[PID],products[Cost_per_box]),2,0)</f>
        <v>10.51</v>
      </c>
      <c r="M934" s="22">
        <f>shipments[[#This Row],[Boxes]]*shipments[[#This Row],[cost_per_box]]</f>
        <v>1912.82</v>
      </c>
      <c r="N934" s="22">
        <f>shipments[[#This Row],[Amount]]-shipments[[#This Row],[total cost]]</f>
        <v>-277.06999999999994</v>
      </c>
    </row>
    <row r="935" spans="1:14" x14ac:dyDescent="0.35">
      <c r="A935" t="s">
        <v>970</v>
      </c>
      <c r="B935" t="s">
        <v>8040</v>
      </c>
      <c r="C935" t="s">
        <v>8023</v>
      </c>
      <c r="D935" t="s">
        <v>8033</v>
      </c>
      <c r="E935" s="1">
        <v>45197</v>
      </c>
      <c r="F935">
        <v>3924</v>
      </c>
      <c r="G935">
        <v>491</v>
      </c>
      <c r="H935" t="s">
        <v>7</v>
      </c>
      <c r="I935" t="str">
        <f>VLOOKUP(shipments[[#This Row],[SPID]],CHOOSE({1,2},people[[#All],[SPID]],people[[#All],[Sales_person]]),2,0)</f>
        <v>Dennison Crosswaite</v>
      </c>
      <c r="J935">
        <f>YEAR(shipments[[#This Row],[Shipdate]])</f>
        <v>2023</v>
      </c>
      <c r="K935" s="22"/>
      <c r="L935" s="22">
        <f>VLOOKUP(shipments[[#This Row],[PID]],CHOOSE({1,2},products[PID],products[Cost_per_box]),2,0)</f>
        <v>10.51</v>
      </c>
      <c r="M935" s="22">
        <f>shipments[[#This Row],[Boxes]]*shipments[[#This Row],[cost_per_box]]</f>
        <v>5160.41</v>
      </c>
      <c r="N935" s="22">
        <f>shipments[[#This Row],[Amount]]-shipments[[#This Row],[total cost]]</f>
        <v>-1236.4099999999999</v>
      </c>
    </row>
    <row r="936" spans="1:14" x14ac:dyDescent="0.35">
      <c r="A936" t="s">
        <v>971</v>
      </c>
      <c r="B936" t="s">
        <v>8040</v>
      </c>
      <c r="C936" t="s">
        <v>8024</v>
      </c>
      <c r="D936" t="s">
        <v>8037</v>
      </c>
      <c r="E936" s="1">
        <v>45327</v>
      </c>
      <c r="F936">
        <v>5087.25</v>
      </c>
      <c r="G936">
        <v>283</v>
      </c>
      <c r="H936" t="s">
        <v>7</v>
      </c>
      <c r="I936" t="str">
        <f>VLOOKUP(shipments[[#This Row],[SPID]],CHOOSE({1,2},people[[#All],[SPID]],people[[#All],[Sales_person]]),2,0)</f>
        <v>Dennison Crosswaite</v>
      </c>
      <c r="J936">
        <f>YEAR(shipments[[#This Row],[Shipdate]])</f>
        <v>2024</v>
      </c>
      <c r="K936" s="22"/>
      <c r="L936" s="22">
        <f>VLOOKUP(shipments[[#This Row],[PID]],CHOOSE({1,2},products[PID],products[Cost_per_box]),2,0)</f>
        <v>6.43</v>
      </c>
      <c r="M936" s="22">
        <f>shipments[[#This Row],[Boxes]]*shipments[[#This Row],[cost_per_box]]</f>
        <v>1819.6899999999998</v>
      </c>
      <c r="N936" s="22">
        <f>shipments[[#This Row],[Amount]]-shipments[[#This Row],[total cost]]</f>
        <v>3267.5600000000004</v>
      </c>
    </row>
    <row r="937" spans="1:14" x14ac:dyDescent="0.35">
      <c r="A937" t="s">
        <v>972</v>
      </c>
      <c r="B937" t="s">
        <v>8040</v>
      </c>
      <c r="C937" t="s">
        <v>8024</v>
      </c>
      <c r="D937" t="s">
        <v>8038</v>
      </c>
      <c r="E937" s="1">
        <v>44952</v>
      </c>
      <c r="F937">
        <v>5719.5</v>
      </c>
      <c r="G937">
        <v>409</v>
      </c>
      <c r="H937" t="s">
        <v>7</v>
      </c>
      <c r="I937" t="str">
        <f>VLOOKUP(shipments[[#This Row],[SPID]],CHOOSE({1,2},people[[#All],[SPID]],people[[#All],[Sales_person]]),2,0)</f>
        <v>Dennison Crosswaite</v>
      </c>
      <c r="J937">
        <f>YEAR(shipments[[#This Row],[Shipdate]])</f>
        <v>2023</v>
      </c>
      <c r="K937" s="22"/>
      <c r="L937" s="22">
        <f>VLOOKUP(shipments[[#This Row],[PID]],CHOOSE({1,2},products[PID],products[Cost_per_box]),2,0)</f>
        <v>6.43</v>
      </c>
      <c r="M937" s="22">
        <f>shipments[[#This Row],[Boxes]]*shipments[[#This Row],[cost_per_box]]</f>
        <v>2629.87</v>
      </c>
      <c r="N937" s="22">
        <f>shipments[[#This Row],[Amount]]-shipments[[#This Row],[total cost]]</f>
        <v>3089.63</v>
      </c>
    </row>
    <row r="938" spans="1:14" x14ac:dyDescent="0.35">
      <c r="A938" t="s">
        <v>973</v>
      </c>
      <c r="B938" t="s">
        <v>8040</v>
      </c>
      <c r="C938" t="s">
        <v>8024</v>
      </c>
      <c r="D938" t="s">
        <v>8034</v>
      </c>
      <c r="E938" s="1">
        <v>44974</v>
      </c>
      <c r="F938">
        <v>1449</v>
      </c>
      <c r="G938">
        <v>86</v>
      </c>
      <c r="H938" t="s">
        <v>7</v>
      </c>
      <c r="I938" t="str">
        <f>VLOOKUP(shipments[[#This Row],[SPID]],CHOOSE({1,2},people[[#All],[SPID]],people[[#All],[Sales_person]]),2,0)</f>
        <v>Dennison Crosswaite</v>
      </c>
      <c r="J938">
        <f>YEAR(shipments[[#This Row],[Shipdate]])</f>
        <v>2023</v>
      </c>
      <c r="K938" s="22"/>
      <c r="L938" s="22">
        <f>VLOOKUP(shipments[[#This Row],[PID]],CHOOSE({1,2},products[PID],products[Cost_per_box]),2,0)</f>
        <v>6.43</v>
      </c>
      <c r="M938" s="22">
        <f>shipments[[#This Row],[Boxes]]*shipments[[#This Row],[cost_per_box]]</f>
        <v>552.98</v>
      </c>
      <c r="N938" s="22">
        <f>shipments[[#This Row],[Amount]]-shipments[[#This Row],[total cost]]</f>
        <v>896.02</v>
      </c>
    </row>
    <row r="939" spans="1:14" x14ac:dyDescent="0.35">
      <c r="A939" t="s">
        <v>974</v>
      </c>
      <c r="B939" t="s">
        <v>8040</v>
      </c>
      <c r="C939" t="s">
        <v>8024</v>
      </c>
      <c r="D939" t="s">
        <v>8034</v>
      </c>
      <c r="E939" s="1">
        <v>45495</v>
      </c>
      <c r="F939">
        <v>5220</v>
      </c>
      <c r="G939">
        <v>327</v>
      </c>
      <c r="H939" t="s">
        <v>18</v>
      </c>
      <c r="I939" t="str">
        <f>VLOOKUP(shipments[[#This Row],[SPID]],CHOOSE({1,2},people[[#All],[SPID]],people[[#All],[Sales_person]]),2,0)</f>
        <v>Dennison Crosswaite</v>
      </c>
      <c r="J939">
        <f>YEAR(shipments[[#This Row],[Shipdate]])</f>
        <v>2024</v>
      </c>
      <c r="K939" s="22"/>
      <c r="L939" s="22">
        <f>VLOOKUP(shipments[[#This Row],[PID]],CHOOSE({1,2},products[PID],products[Cost_per_box]),2,0)</f>
        <v>6.43</v>
      </c>
      <c r="M939" s="22">
        <f>shipments[[#This Row],[Boxes]]*shipments[[#This Row],[cost_per_box]]</f>
        <v>2102.61</v>
      </c>
      <c r="N939" s="22">
        <f>shipments[[#This Row],[Amount]]-shipments[[#This Row],[total cost]]</f>
        <v>3117.39</v>
      </c>
    </row>
    <row r="940" spans="1:14" x14ac:dyDescent="0.35">
      <c r="A940" t="s">
        <v>975</v>
      </c>
      <c r="B940" t="s">
        <v>8040</v>
      </c>
      <c r="C940" t="s">
        <v>8024</v>
      </c>
      <c r="D940" t="s">
        <v>8037</v>
      </c>
      <c r="E940" s="1">
        <v>45475</v>
      </c>
      <c r="F940">
        <v>6126.75</v>
      </c>
      <c r="G940">
        <v>409</v>
      </c>
      <c r="H940" t="s">
        <v>18</v>
      </c>
      <c r="I940" t="str">
        <f>VLOOKUP(shipments[[#This Row],[SPID]],CHOOSE({1,2},people[[#All],[SPID]],people[[#All],[Sales_person]]),2,0)</f>
        <v>Dennison Crosswaite</v>
      </c>
      <c r="J940">
        <f>YEAR(shipments[[#This Row],[Shipdate]])</f>
        <v>2024</v>
      </c>
      <c r="K940" s="22"/>
      <c r="L940" s="22">
        <f>VLOOKUP(shipments[[#This Row],[PID]],CHOOSE({1,2},products[PID],products[Cost_per_box]),2,0)</f>
        <v>6.43</v>
      </c>
      <c r="M940" s="22">
        <f>shipments[[#This Row],[Boxes]]*shipments[[#This Row],[cost_per_box]]</f>
        <v>2629.87</v>
      </c>
      <c r="N940" s="22">
        <f>shipments[[#This Row],[Amount]]-shipments[[#This Row],[total cost]]</f>
        <v>3496.88</v>
      </c>
    </row>
    <row r="941" spans="1:14" x14ac:dyDescent="0.35">
      <c r="A941" t="s">
        <v>976</v>
      </c>
      <c r="B941" t="s">
        <v>8040</v>
      </c>
      <c r="C941" t="s">
        <v>8024</v>
      </c>
      <c r="D941" t="s">
        <v>8038</v>
      </c>
      <c r="E941" s="1">
        <v>45118</v>
      </c>
      <c r="F941">
        <v>5494.5</v>
      </c>
      <c r="G941">
        <v>344</v>
      </c>
      <c r="H941" t="s">
        <v>7</v>
      </c>
      <c r="I941" t="str">
        <f>VLOOKUP(shipments[[#This Row],[SPID]],CHOOSE({1,2},people[[#All],[SPID]],people[[#All],[Sales_person]]),2,0)</f>
        <v>Dennison Crosswaite</v>
      </c>
      <c r="J941">
        <f>YEAR(shipments[[#This Row],[Shipdate]])</f>
        <v>2023</v>
      </c>
      <c r="K941" s="22"/>
      <c r="L941" s="22">
        <f>VLOOKUP(shipments[[#This Row],[PID]],CHOOSE({1,2},products[PID],products[Cost_per_box]),2,0)</f>
        <v>6.43</v>
      </c>
      <c r="M941" s="22">
        <f>shipments[[#This Row],[Boxes]]*shipments[[#This Row],[cost_per_box]]</f>
        <v>2211.92</v>
      </c>
      <c r="N941" s="22">
        <f>shipments[[#This Row],[Amount]]-shipments[[#This Row],[total cost]]</f>
        <v>3282.58</v>
      </c>
    </row>
    <row r="942" spans="1:14" x14ac:dyDescent="0.35">
      <c r="A942" t="s">
        <v>977</v>
      </c>
      <c r="B942" t="s">
        <v>8040</v>
      </c>
      <c r="C942" t="s">
        <v>8025</v>
      </c>
      <c r="D942" t="s">
        <v>8033</v>
      </c>
      <c r="E942" s="1">
        <v>45062</v>
      </c>
      <c r="F942">
        <v>5157</v>
      </c>
      <c r="G942">
        <v>304</v>
      </c>
      <c r="H942" t="s">
        <v>7</v>
      </c>
      <c r="I942" t="str">
        <f>VLOOKUP(shipments[[#This Row],[SPID]],CHOOSE({1,2},people[[#All],[SPID]],people[[#All],[Sales_person]]),2,0)</f>
        <v>Dennison Crosswaite</v>
      </c>
      <c r="J942">
        <f>YEAR(shipments[[#This Row],[Shipdate]])</f>
        <v>2023</v>
      </c>
      <c r="K942" s="22"/>
      <c r="L942" s="22">
        <f>VLOOKUP(shipments[[#This Row],[PID]],CHOOSE({1,2},products[PID],products[Cost_per_box]),2,0)</f>
        <v>12.41</v>
      </c>
      <c r="M942" s="22">
        <f>shipments[[#This Row],[Boxes]]*shipments[[#This Row],[cost_per_box]]</f>
        <v>3772.64</v>
      </c>
      <c r="N942" s="22">
        <f>shipments[[#This Row],[Amount]]-shipments[[#This Row],[total cost]]</f>
        <v>1384.3600000000001</v>
      </c>
    </row>
    <row r="943" spans="1:14" x14ac:dyDescent="0.35">
      <c r="A943" t="s">
        <v>978</v>
      </c>
      <c r="B943" t="s">
        <v>8040</v>
      </c>
      <c r="C943" t="s">
        <v>8025</v>
      </c>
      <c r="D943" t="s">
        <v>8035</v>
      </c>
      <c r="E943" s="1">
        <v>45141</v>
      </c>
      <c r="F943">
        <v>7638.75</v>
      </c>
      <c r="G943">
        <v>425</v>
      </c>
      <c r="H943" t="s">
        <v>7</v>
      </c>
      <c r="I943" t="str">
        <f>VLOOKUP(shipments[[#This Row],[SPID]],CHOOSE({1,2},people[[#All],[SPID]],people[[#All],[Sales_person]]),2,0)</f>
        <v>Dennison Crosswaite</v>
      </c>
      <c r="J943">
        <f>YEAR(shipments[[#This Row],[Shipdate]])</f>
        <v>2023</v>
      </c>
      <c r="K943" s="22"/>
      <c r="L943" s="22">
        <f>VLOOKUP(shipments[[#This Row],[PID]],CHOOSE({1,2},products[PID],products[Cost_per_box]),2,0)</f>
        <v>12.41</v>
      </c>
      <c r="M943" s="22">
        <f>shipments[[#This Row],[Boxes]]*shipments[[#This Row],[cost_per_box]]</f>
        <v>5274.25</v>
      </c>
      <c r="N943" s="22">
        <f>shipments[[#This Row],[Amount]]-shipments[[#This Row],[total cost]]</f>
        <v>2364.5</v>
      </c>
    </row>
    <row r="944" spans="1:14" x14ac:dyDescent="0.35">
      <c r="A944" t="s">
        <v>979</v>
      </c>
      <c r="B944" t="s">
        <v>8040</v>
      </c>
      <c r="C944" t="s">
        <v>8025</v>
      </c>
      <c r="D944" t="s">
        <v>8038</v>
      </c>
      <c r="E944" s="1">
        <v>45177</v>
      </c>
      <c r="F944">
        <v>7069.5</v>
      </c>
      <c r="G944">
        <v>373</v>
      </c>
      <c r="H944" t="s">
        <v>7</v>
      </c>
      <c r="I944" t="str">
        <f>VLOOKUP(shipments[[#This Row],[SPID]],CHOOSE({1,2},people[[#All],[SPID]],people[[#All],[Sales_person]]),2,0)</f>
        <v>Dennison Crosswaite</v>
      </c>
      <c r="J944">
        <f>YEAR(shipments[[#This Row],[Shipdate]])</f>
        <v>2023</v>
      </c>
      <c r="K944" s="22"/>
      <c r="L944" s="22">
        <f>VLOOKUP(shipments[[#This Row],[PID]],CHOOSE({1,2},products[PID],products[Cost_per_box]),2,0)</f>
        <v>12.41</v>
      </c>
      <c r="M944" s="22">
        <f>shipments[[#This Row],[Boxes]]*shipments[[#This Row],[cost_per_box]]</f>
        <v>4628.93</v>
      </c>
      <c r="N944" s="22">
        <f>shipments[[#This Row],[Amount]]-shipments[[#This Row],[total cost]]</f>
        <v>2440.5699999999997</v>
      </c>
    </row>
    <row r="945" spans="1:14" x14ac:dyDescent="0.35">
      <c r="A945" t="s">
        <v>980</v>
      </c>
      <c r="B945" t="s">
        <v>8040</v>
      </c>
      <c r="C945" t="s">
        <v>8025</v>
      </c>
      <c r="D945" t="s">
        <v>8033</v>
      </c>
      <c r="E945" s="1">
        <v>44935</v>
      </c>
      <c r="F945">
        <v>1154.25</v>
      </c>
      <c r="G945">
        <v>58</v>
      </c>
      <c r="H945" t="s">
        <v>7</v>
      </c>
      <c r="I945" t="str">
        <f>VLOOKUP(shipments[[#This Row],[SPID]],CHOOSE({1,2},people[[#All],[SPID]],people[[#All],[Sales_person]]),2,0)</f>
        <v>Dennison Crosswaite</v>
      </c>
      <c r="J945">
        <f>YEAR(shipments[[#This Row],[Shipdate]])</f>
        <v>2023</v>
      </c>
      <c r="K945" s="22"/>
      <c r="L945" s="22">
        <f>VLOOKUP(shipments[[#This Row],[PID]],CHOOSE({1,2},products[PID],products[Cost_per_box]),2,0)</f>
        <v>12.41</v>
      </c>
      <c r="M945" s="22">
        <f>shipments[[#This Row],[Boxes]]*shipments[[#This Row],[cost_per_box]]</f>
        <v>719.78</v>
      </c>
      <c r="N945" s="22">
        <f>shipments[[#This Row],[Amount]]-shipments[[#This Row],[total cost]]</f>
        <v>434.47</v>
      </c>
    </row>
    <row r="946" spans="1:14" x14ac:dyDescent="0.35">
      <c r="A946" t="s">
        <v>981</v>
      </c>
      <c r="B946" t="s">
        <v>8040</v>
      </c>
      <c r="C946" t="s">
        <v>8026</v>
      </c>
      <c r="D946" t="s">
        <v>8033</v>
      </c>
      <c r="E946" s="1">
        <v>45121</v>
      </c>
      <c r="F946">
        <v>11963.25</v>
      </c>
      <c r="G946">
        <v>704</v>
      </c>
      <c r="H946" t="s">
        <v>7</v>
      </c>
      <c r="I946" t="str">
        <f>VLOOKUP(shipments[[#This Row],[SPID]],CHOOSE({1,2},people[[#All],[SPID]],people[[#All],[Sales_person]]),2,0)</f>
        <v>Dennison Crosswaite</v>
      </c>
      <c r="J946">
        <f>YEAR(shipments[[#This Row],[Shipdate]])</f>
        <v>2023</v>
      </c>
      <c r="K946" s="22"/>
      <c r="L946" s="22">
        <f>VLOOKUP(shipments[[#This Row],[PID]],CHOOSE({1,2},products[PID],products[Cost_per_box]),2,0)</f>
        <v>9.57</v>
      </c>
      <c r="M946" s="22">
        <f>shipments[[#This Row],[Boxes]]*shipments[[#This Row],[cost_per_box]]</f>
        <v>6737.2800000000007</v>
      </c>
      <c r="N946" s="22">
        <f>shipments[[#This Row],[Amount]]-shipments[[#This Row],[total cost]]</f>
        <v>5225.9699999999993</v>
      </c>
    </row>
    <row r="947" spans="1:14" x14ac:dyDescent="0.35">
      <c r="A947" t="s">
        <v>982</v>
      </c>
      <c r="B947" t="s">
        <v>8040</v>
      </c>
      <c r="C947" t="s">
        <v>8026</v>
      </c>
      <c r="D947" t="s">
        <v>8038</v>
      </c>
      <c r="E947" s="1">
        <v>45201</v>
      </c>
      <c r="F947">
        <v>4592.25</v>
      </c>
      <c r="G947">
        <v>256</v>
      </c>
      <c r="H947" t="s">
        <v>7</v>
      </c>
      <c r="I947" t="str">
        <f>VLOOKUP(shipments[[#This Row],[SPID]],CHOOSE({1,2},people[[#All],[SPID]],people[[#All],[Sales_person]]),2,0)</f>
        <v>Dennison Crosswaite</v>
      </c>
      <c r="J947">
        <f>YEAR(shipments[[#This Row],[Shipdate]])</f>
        <v>2023</v>
      </c>
      <c r="K947" s="22"/>
      <c r="L947" s="22">
        <f>VLOOKUP(shipments[[#This Row],[PID]],CHOOSE({1,2},products[PID],products[Cost_per_box]),2,0)</f>
        <v>9.57</v>
      </c>
      <c r="M947" s="22">
        <f>shipments[[#This Row],[Boxes]]*shipments[[#This Row],[cost_per_box]]</f>
        <v>2449.92</v>
      </c>
      <c r="N947" s="22">
        <f>shipments[[#This Row],[Amount]]-shipments[[#This Row],[total cost]]</f>
        <v>2142.33</v>
      </c>
    </row>
    <row r="948" spans="1:14" x14ac:dyDescent="0.35">
      <c r="A948" t="s">
        <v>983</v>
      </c>
      <c r="B948" t="s">
        <v>8040</v>
      </c>
      <c r="C948" t="s">
        <v>8027</v>
      </c>
      <c r="D948" t="s">
        <v>8034</v>
      </c>
      <c r="E948" s="1">
        <v>45089</v>
      </c>
      <c r="F948">
        <v>3044.25</v>
      </c>
      <c r="G948">
        <v>305</v>
      </c>
      <c r="H948" t="s">
        <v>7</v>
      </c>
      <c r="I948" t="str">
        <f>VLOOKUP(shipments[[#This Row],[SPID]],CHOOSE({1,2},people[[#All],[SPID]],people[[#All],[Sales_person]]),2,0)</f>
        <v>Dennison Crosswaite</v>
      </c>
      <c r="J948">
        <f>YEAR(shipments[[#This Row],[Shipdate]])</f>
        <v>2023</v>
      </c>
      <c r="K948" s="22"/>
      <c r="L948" s="22">
        <f>VLOOKUP(shipments[[#This Row],[PID]],CHOOSE({1,2},products[PID],products[Cost_per_box]),2,0)</f>
        <v>8.43</v>
      </c>
      <c r="M948" s="22">
        <f>shipments[[#This Row],[Boxes]]*shipments[[#This Row],[cost_per_box]]</f>
        <v>2571.15</v>
      </c>
      <c r="N948" s="22">
        <f>shipments[[#This Row],[Amount]]-shipments[[#This Row],[total cost]]</f>
        <v>473.09999999999991</v>
      </c>
    </row>
    <row r="949" spans="1:14" x14ac:dyDescent="0.35">
      <c r="A949" t="s">
        <v>984</v>
      </c>
      <c r="B949" t="s">
        <v>8040</v>
      </c>
      <c r="C949" t="s">
        <v>8027</v>
      </c>
      <c r="D949" t="s">
        <v>8033</v>
      </c>
      <c r="E949" s="1">
        <v>45244</v>
      </c>
      <c r="F949">
        <v>7092</v>
      </c>
      <c r="G949">
        <v>645</v>
      </c>
      <c r="H949" t="s">
        <v>7</v>
      </c>
      <c r="I949" t="str">
        <f>VLOOKUP(shipments[[#This Row],[SPID]],CHOOSE({1,2},people[[#All],[SPID]],people[[#All],[Sales_person]]),2,0)</f>
        <v>Dennison Crosswaite</v>
      </c>
      <c r="J949">
        <f>YEAR(shipments[[#This Row],[Shipdate]])</f>
        <v>2023</v>
      </c>
      <c r="K949" s="22"/>
      <c r="L949" s="22">
        <f>VLOOKUP(shipments[[#This Row],[PID]],CHOOSE({1,2},products[PID],products[Cost_per_box]),2,0)</f>
        <v>8.43</v>
      </c>
      <c r="M949" s="22">
        <f>shipments[[#This Row],[Boxes]]*shipments[[#This Row],[cost_per_box]]</f>
        <v>5437.3499999999995</v>
      </c>
      <c r="N949" s="22">
        <f>shipments[[#This Row],[Amount]]-shipments[[#This Row],[total cost]]</f>
        <v>1654.6500000000005</v>
      </c>
    </row>
    <row r="950" spans="1:14" x14ac:dyDescent="0.35">
      <c r="A950" t="s">
        <v>985</v>
      </c>
      <c r="B950" t="s">
        <v>8040</v>
      </c>
      <c r="C950" t="s">
        <v>8027</v>
      </c>
      <c r="D950" t="s">
        <v>8033</v>
      </c>
      <c r="E950" s="1">
        <v>45428</v>
      </c>
      <c r="F950">
        <v>7978.5</v>
      </c>
      <c r="G950">
        <v>998</v>
      </c>
      <c r="H950" t="s">
        <v>7</v>
      </c>
      <c r="I950" t="str">
        <f>VLOOKUP(shipments[[#This Row],[SPID]],CHOOSE({1,2},people[[#All],[SPID]],people[[#All],[Sales_person]]),2,0)</f>
        <v>Dennison Crosswaite</v>
      </c>
      <c r="J950">
        <f>YEAR(shipments[[#This Row],[Shipdate]])</f>
        <v>2024</v>
      </c>
      <c r="K950" s="22"/>
      <c r="L950" s="22">
        <f>VLOOKUP(shipments[[#This Row],[PID]],CHOOSE({1,2},products[PID],products[Cost_per_box]),2,0)</f>
        <v>8.43</v>
      </c>
      <c r="M950" s="22">
        <f>shipments[[#This Row],[Boxes]]*shipments[[#This Row],[cost_per_box]]</f>
        <v>8413.14</v>
      </c>
      <c r="N950" s="22">
        <f>shipments[[#This Row],[Amount]]-shipments[[#This Row],[total cost]]</f>
        <v>-434.63999999999942</v>
      </c>
    </row>
    <row r="951" spans="1:14" x14ac:dyDescent="0.35">
      <c r="A951" t="s">
        <v>986</v>
      </c>
      <c r="B951" t="s">
        <v>8040</v>
      </c>
      <c r="C951" t="s">
        <v>8028</v>
      </c>
      <c r="D951" t="s">
        <v>8033</v>
      </c>
      <c r="E951" s="1">
        <v>45331</v>
      </c>
      <c r="F951">
        <v>7924.5</v>
      </c>
      <c r="G951">
        <v>721</v>
      </c>
      <c r="H951" t="s">
        <v>40</v>
      </c>
      <c r="I951" t="str">
        <f>VLOOKUP(shipments[[#This Row],[SPID]],CHOOSE({1,2},people[[#All],[SPID]],people[[#All],[Sales_person]]),2,0)</f>
        <v>Dennison Crosswaite</v>
      </c>
      <c r="J951">
        <f>YEAR(shipments[[#This Row],[Shipdate]])</f>
        <v>2024</v>
      </c>
      <c r="K951" s="22"/>
      <c r="L951" s="22">
        <f>VLOOKUP(shipments[[#This Row],[PID]],CHOOSE({1,2},products[PID],products[Cost_per_box]),2,0)</f>
        <v>6.8</v>
      </c>
      <c r="M951" s="22">
        <f>shipments[[#This Row],[Boxes]]*shipments[[#This Row],[cost_per_box]]</f>
        <v>4902.8</v>
      </c>
      <c r="N951" s="22">
        <f>shipments[[#This Row],[Amount]]-shipments[[#This Row],[total cost]]</f>
        <v>3021.7</v>
      </c>
    </row>
    <row r="952" spans="1:14" x14ac:dyDescent="0.35">
      <c r="A952" t="s">
        <v>987</v>
      </c>
      <c r="B952" t="s">
        <v>8040</v>
      </c>
      <c r="C952" t="s">
        <v>8028</v>
      </c>
      <c r="D952" t="s">
        <v>8037</v>
      </c>
      <c r="E952" s="1">
        <v>45502</v>
      </c>
      <c r="F952">
        <v>5240.25</v>
      </c>
      <c r="G952">
        <v>525</v>
      </c>
      <c r="H952" t="s">
        <v>18</v>
      </c>
      <c r="I952" t="str">
        <f>VLOOKUP(shipments[[#This Row],[SPID]],CHOOSE({1,2},people[[#All],[SPID]],people[[#All],[Sales_person]]),2,0)</f>
        <v>Dennison Crosswaite</v>
      </c>
      <c r="J952">
        <f>YEAR(shipments[[#This Row],[Shipdate]])</f>
        <v>2024</v>
      </c>
      <c r="K952" s="22"/>
      <c r="L952" s="22">
        <f>VLOOKUP(shipments[[#This Row],[PID]],CHOOSE({1,2},products[PID],products[Cost_per_box]),2,0)</f>
        <v>6.8</v>
      </c>
      <c r="M952" s="22">
        <f>shipments[[#This Row],[Boxes]]*shipments[[#This Row],[cost_per_box]]</f>
        <v>3570</v>
      </c>
      <c r="N952" s="22">
        <f>shipments[[#This Row],[Amount]]-shipments[[#This Row],[total cost]]</f>
        <v>1670.25</v>
      </c>
    </row>
    <row r="953" spans="1:14" x14ac:dyDescent="0.35">
      <c r="A953" t="s">
        <v>988</v>
      </c>
      <c r="B953" t="s">
        <v>8040</v>
      </c>
      <c r="C953" t="s">
        <v>8028</v>
      </c>
      <c r="D953" t="s">
        <v>8033</v>
      </c>
      <c r="E953" s="1">
        <v>45065</v>
      </c>
      <c r="F953">
        <v>2263.5</v>
      </c>
      <c r="G953">
        <v>324</v>
      </c>
      <c r="H953" t="s">
        <v>7</v>
      </c>
      <c r="I953" t="str">
        <f>VLOOKUP(shipments[[#This Row],[SPID]],CHOOSE({1,2},people[[#All],[SPID]],people[[#All],[Sales_person]]),2,0)</f>
        <v>Dennison Crosswaite</v>
      </c>
      <c r="J953">
        <f>YEAR(shipments[[#This Row],[Shipdate]])</f>
        <v>2023</v>
      </c>
      <c r="K953" s="22"/>
      <c r="L953" s="22">
        <f>VLOOKUP(shipments[[#This Row],[PID]],CHOOSE({1,2},products[PID],products[Cost_per_box]),2,0)</f>
        <v>6.8</v>
      </c>
      <c r="M953" s="22">
        <f>shipments[[#This Row],[Boxes]]*shipments[[#This Row],[cost_per_box]]</f>
        <v>2203.1999999999998</v>
      </c>
      <c r="N953" s="22">
        <f>shipments[[#This Row],[Amount]]-shipments[[#This Row],[total cost]]</f>
        <v>60.300000000000182</v>
      </c>
    </row>
    <row r="954" spans="1:14" x14ac:dyDescent="0.35">
      <c r="A954" t="s">
        <v>989</v>
      </c>
      <c r="B954" t="s">
        <v>8040</v>
      </c>
      <c r="C954" t="s">
        <v>8028</v>
      </c>
      <c r="D954" t="s">
        <v>8038</v>
      </c>
      <c r="E954" s="1">
        <v>45303</v>
      </c>
      <c r="F954">
        <v>639</v>
      </c>
      <c r="G954">
        <v>92</v>
      </c>
      <c r="H954" t="s">
        <v>7</v>
      </c>
      <c r="I954" t="str">
        <f>VLOOKUP(shipments[[#This Row],[SPID]],CHOOSE({1,2},people[[#All],[SPID]],people[[#All],[Sales_person]]),2,0)</f>
        <v>Dennison Crosswaite</v>
      </c>
      <c r="J954">
        <f>YEAR(shipments[[#This Row],[Shipdate]])</f>
        <v>2024</v>
      </c>
      <c r="K954" s="22"/>
      <c r="L954" s="22">
        <f>VLOOKUP(shipments[[#This Row],[PID]],CHOOSE({1,2},products[PID],products[Cost_per_box]),2,0)</f>
        <v>6.8</v>
      </c>
      <c r="M954" s="22">
        <f>shipments[[#This Row],[Boxes]]*shipments[[#This Row],[cost_per_box]]</f>
        <v>625.6</v>
      </c>
      <c r="N954" s="22">
        <f>shipments[[#This Row],[Amount]]-shipments[[#This Row],[total cost]]</f>
        <v>13.399999999999977</v>
      </c>
    </row>
    <row r="955" spans="1:14" x14ac:dyDescent="0.35">
      <c r="A955" t="s">
        <v>990</v>
      </c>
      <c r="B955" t="s">
        <v>8040</v>
      </c>
      <c r="C955" t="s">
        <v>8028</v>
      </c>
      <c r="D955" t="s">
        <v>8034</v>
      </c>
      <c r="E955" s="1">
        <v>44960</v>
      </c>
      <c r="F955">
        <v>18378</v>
      </c>
      <c r="G955">
        <v>1838</v>
      </c>
      <c r="H955" t="s">
        <v>7</v>
      </c>
      <c r="I955" t="str">
        <f>VLOOKUP(shipments[[#This Row],[SPID]],CHOOSE({1,2},people[[#All],[SPID]],people[[#All],[Sales_person]]),2,0)</f>
        <v>Dennison Crosswaite</v>
      </c>
      <c r="J955">
        <f>YEAR(shipments[[#This Row],[Shipdate]])</f>
        <v>2023</v>
      </c>
      <c r="K955" s="22"/>
      <c r="L955" s="22">
        <f>VLOOKUP(shipments[[#This Row],[PID]],CHOOSE({1,2},products[PID],products[Cost_per_box]),2,0)</f>
        <v>6.8</v>
      </c>
      <c r="M955" s="22">
        <f>shipments[[#This Row],[Boxes]]*shipments[[#This Row],[cost_per_box]]</f>
        <v>12498.4</v>
      </c>
      <c r="N955" s="22">
        <f>shipments[[#This Row],[Amount]]-shipments[[#This Row],[total cost]]</f>
        <v>5879.6</v>
      </c>
    </row>
    <row r="956" spans="1:14" x14ac:dyDescent="0.35">
      <c r="A956" t="s">
        <v>991</v>
      </c>
      <c r="B956" t="s">
        <v>8040</v>
      </c>
      <c r="C956" t="s">
        <v>8028</v>
      </c>
      <c r="D956" t="s">
        <v>8038</v>
      </c>
      <c r="E956" s="1">
        <v>45258</v>
      </c>
      <c r="F956">
        <v>2432.25</v>
      </c>
      <c r="G956">
        <v>305</v>
      </c>
      <c r="H956" t="s">
        <v>40</v>
      </c>
      <c r="I956" t="str">
        <f>VLOOKUP(shipments[[#This Row],[SPID]],CHOOSE({1,2},people[[#All],[SPID]],people[[#All],[Sales_person]]),2,0)</f>
        <v>Dennison Crosswaite</v>
      </c>
      <c r="J956">
        <f>YEAR(shipments[[#This Row],[Shipdate]])</f>
        <v>2023</v>
      </c>
      <c r="K956" s="22"/>
      <c r="L956" s="22">
        <f>VLOOKUP(shipments[[#This Row],[PID]],CHOOSE({1,2},products[PID],products[Cost_per_box]),2,0)</f>
        <v>6.8</v>
      </c>
      <c r="M956" s="22">
        <f>shipments[[#This Row],[Boxes]]*shipments[[#This Row],[cost_per_box]]</f>
        <v>2074</v>
      </c>
      <c r="N956" s="22">
        <f>shipments[[#This Row],[Amount]]-shipments[[#This Row],[total cost]]</f>
        <v>358.25</v>
      </c>
    </row>
    <row r="957" spans="1:14" x14ac:dyDescent="0.35">
      <c r="A957" t="s">
        <v>992</v>
      </c>
      <c r="B957" t="s">
        <v>8040</v>
      </c>
      <c r="C957" t="s">
        <v>8028</v>
      </c>
      <c r="D957" t="s">
        <v>8037</v>
      </c>
      <c r="E957" s="1">
        <v>45274</v>
      </c>
      <c r="F957">
        <v>3564</v>
      </c>
      <c r="G957">
        <v>396</v>
      </c>
      <c r="H957" t="s">
        <v>7</v>
      </c>
      <c r="I957" t="str">
        <f>VLOOKUP(shipments[[#This Row],[SPID]],CHOOSE({1,2},people[[#All],[SPID]],people[[#All],[Sales_person]]),2,0)</f>
        <v>Dennison Crosswaite</v>
      </c>
      <c r="J957">
        <f>YEAR(shipments[[#This Row],[Shipdate]])</f>
        <v>2023</v>
      </c>
      <c r="K957" s="22"/>
      <c r="L957" s="22">
        <f>VLOOKUP(shipments[[#This Row],[PID]],CHOOSE({1,2},products[PID],products[Cost_per_box]),2,0)</f>
        <v>6.8</v>
      </c>
      <c r="M957" s="22">
        <f>shipments[[#This Row],[Boxes]]*shipments[[#This Row],[cost_per_box]]</f>
        <v>2692.7999999999997</v>
      </c>
      <c r="N957" s="22">
        <f>shipments[[#This Row],[Amount]]-shipments[[#This Row],[total cost]]</f>
        <v>871.20000000000027</v>
      </c>
    </row>
    <row r="958" spans="1:14" x14ac:dyDescent="0.35">
      <c r="A958" t="s">
        <v>993</v>
      </c>
      <c r="B958" t="s">
        <v>8040</v>
      </c>
      <c r="C958" t="s">
        <v>8028</v>
      </c>
      <c r="D958" t="s">
        <v>8037</v>
      </c>
      <c r="E958" s="1">
        <v>45329</v>
      </c>
      <c r="F958">
        <v>33484.5</v>
      </c>
      <c r="G958">
        <v>4186</v>
      </c>
      <c r="H958" t="s">
        <v>40</v>
      </c>
      <c r="I958" t="str">
        <f>VLOOKUP(shipments[[#This Row],[SPID]],CHOOSE({1,2},people[[#All],[SPID]],people[[#All],[Sales_person]]),2,0)</f>
        <v>Dennison Crosswaite</v>
      </c>
      <c r="J958">
        <f>YEAR(shipments[[#This Row],[Shipdate]])</f>
        <v>2024</v>
      </c>
      <c r="K958" s="22"/>
      <c r="L958" s="22">
        <f>VLOOKUP(shipments[[#This Row],[PID]],CHOOSE({1,2},products[PID],products[Cost_per_box]),2,0)</f>
        <v>6.8</v>
      </c>
      <c r="M958" s="22">
        <f>shipments[[#This Row],[Boxes]]*shipments[[#This Row],[cost_per_box]]</f>
        <v>28464.799999999999</v>
      </c>
      <c r="N958" s="22">
        <f>shipments[[#This Row],[Amount]]-shipments[[#This Row],[total cost]]</f>
        <v>5019.7000000000007</v>
      </c>
    </row>
    <row r="959" spans="1:14" x14ac:dyDescent="0.35">
      <c r="A959" t="s">
        <v>994</v>
      </c>
      <c r="B959" t="s">
        <v>8040</v>
      </c>
      <c r="C959" t="s">
        <v>8029</v>
      </c>
      <c r="D959" t="s">
        <v>8036</v>
      </c>
      <c r="E959" s="1">
        <v>45282</v>
      </c>
      <c r="F959">
        <v>7661.25</v>
      </c>
      <c r="G959">
        <v>265</v>
      </c>
      <c r="H959" t="s">
        <v>7</v>
      </c>
      <c r="I959" t="str">
        <f>VLOOKUP(shipments[[#This Row],[SPID]],CHOOSE({1,2},people[[#All],[SPID]],people[[#All],[Sales_person]]),2,0)</f>
        <v>Dennison Crosswaite</v>
      </c>
      <c r="J959">
        <f>YEAR(shipments[[#This Row],[Shipdate]])</f>
        <v>2023</v>
      </c>
      <c r="K959" s="22"/>
      <c r="L959" s="22">
        <f>VLOOKUP(shipments[[#This Row],[PID]],CHOOSE({1,2},products[PID],products[Cost_per_box]),2,0)</f>
        <v>5.04</v>
      </c>
      <c r="M959" s="22">
        <f>shipments[[#This Row],[Boxes]]*shipments[[#This Row],[cost_per_box]]</f>
        <v>1335.6</v>
      </c>
      <c r="N959" s="22">
        <f>shipments[[#This Row],[Amount]]-shipments[[#This Row],[total cost]]</f>
        <v>6325.65</v>
      </c>
    </row>
    <row r="960" spans="1:14" x14ac:dyDescent="0.35">
      <c r="A960" t="s">
        <v>995</v>
      </c>
      <c r="B960" t="s">
        <v>8040</v>
      </c>
      <c r="C960" t="s">
        <v>8029</v>
      </c>
      <c r="D960" t="s">
        <v>8034</v>
      </c>
      <c r="E960" s="1">
        <v>45236</v>
      </c>
      <c r="F960">
        <v>5445</v>
      </c>
      <c r="G960">
        <v>218</v>
      </c>
      <c r="H960" t="s">
        <v>7</v>
      </c>
      <c r="I960" t="str">
        <f>VLOOKUP(shipments[[#This Row],[SPID]],CHOOSE({1,2},people[[#All],[SPID]],people[[#All],[Sales_person]]),2,0)</f>
        <v>Dennison Crosswaite</v>
      </c>
      <c r="J960">
        <f>YEAR(shipments[[#This Row],[Shipdate]])</f>
        <v>2023</v>
      </c>
      <c r="K960" s="22"/>
      <c r="L960" s="22">
        <f>VLOOKUP(shipments[[#This Row],[PID]],CHOOSE({1,2},products[PID],products[Cost_per_box]),2,0)</f>
        <v>5.04</v>
      </c>
      <c r="M960" s="22">
        <f>shipments[[#This Row],[Boxes]]*shipments[[#This Row],[cost_per_box]]</f>
        <v>1098.72</v>
      </c>
      <c r="N960" s="22">
        <f>shipments[[#This Row],[Amount]]-shipments[[#This Row],[total cost]]</f>
        <v>4346.28</v>
      </c>
    </row>
    <row r="961" spans="1:14" x14ac:dyDescent="0.35">
      <c r="A961" t="s">
        <v>996</v>
      </c>
      <c r="B961" t="s">
        <v>8040</v>
      </c>
      <c r="C961" t="s">
        <v>8029</v>
      </c>
      <c r="D961" t="s">
        <v>8036</v>
      </c>
      <c r="E961" s="1">
        <v>45097</v>
      </c>
      <c r="F961">
        <v>9992.25</v>
      </c>
      <c r="G961">
        <v>385</v>
      </c>
      <c r="H961" t="s">
        <v>7</v>
      </c>
      <c r="I961" t="str">
        <f>VLOOKUP(shipments[[#This Row],[SPID]],CHOOSE({1,2},people[[#All],[SPID]],people[[#All],[Sales_person]]),2,0)</f>
        <v>Dennison Crosswaite</v>
      </c>
      <c r="J961">
        <f>YEAR(shipments[[#This Row],[Shipdate]])</f>
        <v>2023</v>
      </c>
      <c r="K961" s="22"/>
      <c r="L961" s="22">
        <f>VLOOKUP(shipments[[#This Row],[PID]],CHOOSE({1,2},products[PID],products[Cost_per_box]),2,0)</f>
        <v>5.04</v>
      </c>
      <c r="M961" s="22">
        <f>shipments[[#This Row],[Boxes]]*shipments[[#This Row],[cost_per_box]]</f>
        <v>1940.4</v>
      </c>
      <c r="N961" s="22">
        <f>shipments[[#This Row],[Amount]]-shipments[[#This Row],[total cost]]</f>
        <v>8051.85</v>
      </c>
    </row>
    <row r="962" spans="1:14" x14ac:dyDescent="0.35">
      <c r="A962" t="s">
        <v>997</v>
      </c>
      <c r="B962" t="s">
        <v>8040</v>
      </c>
      <c r="C962" t="s">
        <v>8030</v>
      </c>
      <c r="D962" t="s">
        <v>8035</v>
      </c>
      <c r="E962" s="1">
        <v>45401</v>
      </c>
      <c r="F962">
        <v>7508.25</v>
      </c>
      <c r="G962">
        <v>626</v>
      </c>
      <c r="H962" t="s">
        <v>7</v>
      </c>
      <c r="I962" t="str">
        <f>VLOOKUP(shipments[[#This Row],[SPID]],CHOOSE({1,2},people[[#All],[SPID]],people[[#All],[Sales_person]]),2,0)</f>
        <v>Dennison Crosswaite</v>
      </c>
      <c r="J962">
        <f>YEAR(shipments[[#This Row],[Shipdate]])</f>
        <v>2024</v>
      </c>
      <c r="K962" s="22"/>
      <c r="L962" s="22">
        <f>VLOOKUP(shipments[[#This Row],[PID]],CHOOSE({1,2},products[PID],products[Cost_per_box]),2,0)</f>
        <v>2.76</v>
      </c>
      <c r="M962" s="22">
        <f>shipments[[#This Row],[Boxes]]*shipments[[#This Row],[cost_per_box]]</f>
        <v>1727.7599999999998</v>
      </c>
      <c r="N962" s="22">
        <f>shipments[[#This Row],[Amount]]-shipments[[#This Row],[total cost]]</f>
        <v>5780.49</v>
      </c>
    </row>
    <row r="963" spans="1:14" x14ac:dyDescent="0.35">
      <c r="A963" t="s">
        <v>998</v>
      </c>
      <c r="B963" t="s">
        <v>8040</v>
      </c>
      <c r="C963" t="s">
        <v>8030</v>
      </c>
      <c r="D963" t="s">
        <v>8038</v>
      </c>
      <c r="E963" s="1">
        <v>45202</v>
      </c>
      <c r="F963">
        <v>5199.75</v>
      </c>
      <c r="G963">
        <v>650</v>
      </c>
      <c r="H963" t="s">
        <v>7</v>
      </c>
      <c r="I963" t="str">
        <f>VLOOKUP(shipments[[#This Row],[SPID]],CHOOSE({1,2},people[[#All],[SPID]],people[[#All],[Sales_person]]),2,0)</f>
        <v>Dennison Crosswaite</v>
      </c>
      <c r="J963">
        <f>YEAR(shipments[[#This Row],[Shipdate]])</f>
        <v>2023</v>
      </c>
      <c r="K963" s="22"/>
      <c r="L963" s="22">
        <f>VLOOKUP(shipments[[#This Row],[PID]],CHOOSE({1,2},products[PID],products[Cost_per_box]),2,0)</f>
        <v>2.76</v>
      </c>
      <c r="M963" s="22">
        <f>shipments[[#This Row],[Boxes]]*shipments[[#This Row],[cost_per_box]]</f>
        <v>1793.9999999999998</v>
      </c>
      <c r="N963" s="22">
        <f>shipments[[#This Row],[Amount]]-shipments[[#This Row],[total cost]]</f>
        <v>3405.75</v>
      </c>
    </row>
    <row r="964" spans="1:14" x14ac:dyDescent="0.35">
      <c r="A964" t="s">
        <v>999</v>
      </c>
      <c r="B964" t="s">
        <v>8040</v>
      </c>
      <c r="C964" t="s">
        <v>8030</v>
      </c>
      <c r="D964" t="s">
        <v>8038</v>
      </c>
      <c r="E964" s="1">
        <v>45250</v>
      </c>
      <c r="F964">
        <v>4005</v>
      </c>
      <c r="G964">
        <v>401</v>
      </c>
      <c r="H964" t="s">
        <v>7</v>
      </c>
      <c r="I964" t="str">
        <f>VLOOKUP(shipments[[#This Row],[SPID]],CHOOSE({1,2},people[[#All],[SPID]],people[[#All],[Sales_person]]),2,0)</f>
        <v>Dennison Crosswaite</v>
      </c>
      <c r="J964">
        <f>YEAR(shipments[[#This Row],[Shipdate]])</f>
        <v>2023</v>
      </c>
      <c r="K964" s="22"/>
      <c r="L964" s="22">
        <f>VLOOKUP(shipments[[#This Row],[PID]],CHOOSE({1,2},products[PID],products[Cost_per_box]),2,0)</f>
        <v>2.76</v>
      </c>
      <c r="M964" s="22">
        <f>shipments[[#This Row],[Boxes]]*shipments[[#This Row],[cost_per_box]]</f>
        <v>1106.76</v>
      </c>
      <c r="N964" s="22">
        <f>shipments[[#This Row],[Amount]]-shipments[[#This Row],[total cost]]</f>
        <v>2898.24</v>
      </c>
    </row>
    <row r="965" spans="1:14" x14ac:dyDescent="0.35">
      <c r="A965" t="s">
        <v>1000</v>
      </c>
      <c r="B965" t="s">
        <v>8040</v>
      </c>
      <c r="C965" t="s">
        <v>8031</v>
      </c>
      <c r="D965" t="s">
        <v>8033</v>
      </c>
      <c r="E965" s="1">
        <v>45411</v>
      </c>
      <c r="F965">
        <v>803.25</v>
      </c>
      <c r="G965">
        <v>90</v>
      </c>
      <c r="H965" t="s">
        <v>7</v>
      </c>
      <c r="I965" t="str">
        <f>VLOOKUP(shipments[[#This Row],[SPID]],CHOOSE({1,2},people[[#All],[SPID]],people[[#All],[Sales_person]]),2,0)</f>
        <v>Dennison Crosswaite</v>
      </c>
      <c r="J965">
        <f>YEAR(shipments[[#This Row],[Shipdate]])</f>
        <v>2024</v>
      </c>
      <c r="K965" s="22"/>
      <c r="L965" s="22">
        <f>VLOOKUP(shipments[[#This Row],[PID]],CHOOSE({1,2},products[PID],products[Cost_per_box]),2,0)</f>
        <v>3.32</v>
      </c>
      <c r="M965" s="22">
        <f>shipments[[#This Row],[Boxes]]*shipments[[#This Row],[cost_per_box]]</f>
        <v>298.8</v>
      </c>
      <c r="N965" s="22">
        <f>shipments[[#This Row],[Amount]]-shipments[[#This Row],[total cost]]</f>
        <v>504.45</v>
      </c>
    </row>
    <row r="966" spans="1:14" x14ac:dyDescent="0.35">
      <c r="A966" t="s">
        <v>1001</v>
      </c>
      <c r="B966" t="s">
        <v>8040</v>
      </c>
      <c r="C966" t="s">
        <v>8031</v>
      </c>
      <c r="D966" t="s">
        <v>8034</v>
      </c>
      <c r="E966" s="1">
        <v>45329</v>
      </c>
      <c r="F966">
        <v>6428.25</v>
      </c>
      <c r="G966">
        <v>804</v>
      </c>
      <c r="H966" t="s">
        <v>7</v>
      </c>
      <c r="I966" t="str">
        <f>VLOOKUP(shipments[[#This Row],[SPID]],CHOOSE({1,2},people[[#All],[SPID]],people[[#All],[Sales_person]]),2,0)</f>
        <v>Dennison Crosswaite</v>
      </c>
      <c r="J966">
        <f>YEAR(shipments[[#This Row],[Shipdate]])</f>
        <v>2024</v>
      </c>
      <c r="K966" s="22"/>
      <c r="L966" s="22">
        <f>VLOOKUP(shipments[[#This Row],[PID]],CHOOSE({1,2},products[PID],products[Cost_per_box]),2,0)</f>
        <v>3.32</v>
      </c>
      <c r="M966" s="22">
        <f>shipments[[#This Row],[Boxes]]*shipments[[#This Row],[cost_per_box]]</f>
        <v>2669.2799999999997</v>
      </c>
      <c r="N966" s="22">
        <f>shipments[[#This Row],[Amount]]-shipments[[#This Row],[total cost]]</f>
        <v>3758.9700000000003</v>
      </c>
    </row>
    <row r="967" spans="1:14" x14ac:dyDescent="0.35">
      <c r="A967" t="s">
        <v>1002</v>
      </c>
      <c r="B967" t="s">
        <v>8040</v>
      </c>
      <c r="C967" t="s">
        <v>8032</v>
      </c>
      <c r="D967" t="s">
        <v>8038</v>
      </c>
      <c r="E967" s="1">
        <v>45412</v>
      </c>
      <c r="F967">
        <v>9418.5</v>
      </c>
      <c r="G967">
        <v>449</v>
      </c>
      <c r="H967" t="s">
        <v>7</v>
      </c>
      <c r="I967" t="str">
        <f>VLOOKUP(shipments[[#This Row],[SPID]],CHOOSE({1,2},people[[#All],[SPID]],people[[#All],[Sales_person]]),2,0)</f>
        <v>Dennison Crosswaite</v>
      </c>
      <c r="J967">
        <f>YEAR(shipments[[#This Row],[Shipdate]])</f>
        <v>2024</v>
      </c>
      <c r="K967" s="22"/>
      <c r="L967" s="22">
        <f>VLOOKUP(shipments[[#This Row],[PID]],CHOOSE({1,2},products[PID],products[Cost_per_box]),2,0)</f>
        <v>2.65</v>
      </c>
      <c r="M967" s="22">
        <f>shipments[[#This Row],[Boxes]]*shipments[[#This Row],[cost_per_box]]</f>
        <v>1189.8499999999999</v>
      </c>
      <c r="N967" s="22">
        <f>shipments[[#This Row],[Amount]]-shipments[[#This Row],[total cost]]</f>
        <v>8228.65</v>
      </c>
    </row>
    <row r="968" spans="1:14" x14ac:dyDescent="0.35">
      <c r="A968" t="s">
        <v>1003</v>
      </c>
      <c r="B968" t="s">
        <v>8040</v>
      </c>
      <c r="C968" t="s">
        <v>8032</v>
      </c>
      <c r="D968" t="s">
        <v>8037</v>
      </c>
      <c r="E968" s="1">
        <v>45512</v>
      </c>
      <c r="F968">
        <v>1624.5</v>
      </c>
      <c r="G968">
        <v>86</v>
      </c>
      <c r="H968" t="s">
        <v>18</v>
      </c>
      <c r="I968" t="str">
        <f>VLOOKUP(shipments[[#This Row],[SPID]],CHOOSE({1,2},people[[#All],[SPID]],people[[#All],[Sales_person]]),2,0)</f>
        <v>Dennison Crosswaite</v>
      </c>
      <c r="J968">
        <f>YEAR(shipments[[#This Row],[Shipdate]])</f>
        <v>2024</v>
      </c>
      <c r="K968" s="22"/>
      <c r="L968" s="22">
        <f>VLOOKUP(shipments[[#This Row],[PID]],CHOOSE({1,2},products[PID],products[Cost_per_box]),2,0)</f>
        <v>2.65</v>
      </c>
      <c r="M968" s="22">
        <f>shipments[[#This Row],[Boxes]]*shipments[[#This Row],[cost_per_box]]</f>
        <v>227.9</v>
      </c>
      <c r="N968" s="22">
        <f>shipments[[#This Row],[Amount]]-shipments[[#This Row],[total cost]]</f>
        <v>1396.6</v>
      </c>
    </row>
    <row r="969" spans="1:14" x14ac:dyDescent="0.35">
      <c r="A969" t="s">
        <v>1004</v>
      </c>
      <c r="B969" t="s">
        <v>8040</v>
      </c>
      <c r="C969" t="s">
        <v>8032</v>
      </c>
      <c r="D969" t="s">
        <v>8038</v>
      </c>
      <c r="E969" s="1">
        <v>45292</v>
      </c>
      <c r="F969">
        <v>8106.75</v>
      </c>
      <c r="G969">
        <v>451</v>
      </c>
      <c r="H969" t="s">
        <v>7</v>
      </c>
      <c r="I969" t="str">
        <f>VLOOKUP(shipments[[#This Row],[SPID]],CHOOSE({1,2},people[[#All],[SPID]],people[[#All],[Sales_person]]),2,0)</f>
        <v>Dennison Crosswaite</v>
      </c>
      <c r="J969">
        <f>YEAR(shipments[[#This Row],[Shipdate]])</f>
        <v>2024</v>
      </c>
      <c r="K969" s="22"/>
      <c r="L969" s="22">
        <f>VLOOKUP(shipments[[#This Row],[PID]],CHOOSE({1,2},products[PID],products[Cost_per_box]),2,0)</f>
        <v>2.65</v>
      </c>
      <c r="M969" s="22">
        <f>shipments[[#This Row],[Boxes]]*shipments[[#This Row],[cost_per_box]]</f>
        <v>1195.1499999999999</v>
      </c>
      <c r="N969" s="22">
        <f>shipments[[#This Row],[Amount]]-shipments[[#This Row],[total cost]]</f>
        <v>6911.6</v>
      </c>
    </row>
    <row r="970" spans="1:14" x14ac:dyDescent="0.35">
      <c r="A970" t="s">
        <v>1005</v>
      </c>
      <c r="B970" t="s">
        <v>8040</v>
      </c>
      <c r="C970" t="s">
        <v>8011</v>
      </c>
      <c r="D970" t="s">
        <v>8033</v>
      </c>
      <c r="E970" s="1">
        <v>45180</v>
      </c>
      <c r="F970">
        <v>9812.25</v>
      </c>
      <c r="G970">
        <v>818</v>
      </c>
      <c r="H970" t="s">
        <v>7</v>
      </c>
      <c r="I970" t="str">
        <f>VLOOKUP(shipments[[#This Row],[SPID]],CHOOSE({1,2},people[[#All],[SPID]],people[[#All],[Sales_person]]),2,0)</f>
        <v>Dennison Crosswaite</v>
      </c>
      <c r="J970">
        <f>YEAR(shipments[[#This Row],[Shipdate]])</f>
        <v>2023</v>
      </c>
      <c r="K970" s="22"/>
      <c r="L970" s="22">
        <f>VLOOKUP(shipments[[#This Row],[PID]],CHOOSE({1,2},products[PID],products[Cost_per_box]),2,0)</f>
        <v>5.26</v>
      </c>
      <c r="M970" s="22">
        <f>shipments[[#This Row],[Boxes]]*shipments[[#This Row],[cost_per_box]]</f>
        <v>4302.6799999999994</v>
      </c>
      <c r="N970" s="22">
        <f>shipments[[#This Row],[Amount]]-shipments[[#This Row],[total cost]]</f>
        <v>5509.5700000000006</v>
      </c>
    </row>
    <row r="971" spans="1:14" x14ac:dyDescent="0.35">
      <c r="A971" t="s">
        <v>1006</v>
      </c>
      <c r="B971" t="s">
        <v>8040</v>
      </c>
      <c r="C971" t="s">
        <v>8011</v>
      </c>
      <c r="D971" t="s">
        <v>8037</v>
      </c>
      <c r="E971" s="1">
        <v>45240</v>
      </c>
      <c r="F971">
        <v>1638</v>
      </c>
      <c r="G971">
        <v>137</v>
      </c>
      <c r="H971" t="s">
        <v>7</v>
      </c>
      <c r="I971" t="str">
        <f>VLOOKUP(shipments[[#This Row],[SPID]],CHOOSE({1,2},people[[#All],[SPID]],people[[#All],[Sales_person]]),2,0)</f>
        <v>Dennison Crosswaite</v>
      </c>
      <c r="J971">
        <f>YEAR(shipments[[#This Row],[Shipdate]])</f>
        <v>2023</v>
      </c>
      <c r="K971" s="22"/>
      <c r="L971" s="22">
        <f>VLOOKUP(shipments[[#This Row],[PID]],CHOOSE({1,2},products[PID],products[Cost_per_box]),2,0)</f>
        <v>5.26</v>
      </c>
      <c r="M971" s="22">
        <f>shipments[[#This Row],[Boxes]]*shipments[[#This Row],[cost_per_box]]</f>
        <v>720.62</v>
      </c>
      <c r="N971" s="22">
        <f>shipments[[#This Row],[Amount]]-shipments[[#This Row],[total cost]]</f>
        <v>917.38</v>
      </c>
    </row>
    <row r="972" spans="1:14" x14ac:dyDescent="0.35">
      <c r="A972" t="s">
        <v>1007</v>
      </c>
      <c r="B972" t="s">
        <v>8040</v>
      </c>
      <c r="C972" t="s">
        <v>8011</v>
      </c>
      <c r="D972" t="s">
        <v>8033</v>
      </c>
      <c r="E972" s="1">
        <v>44965</v>
      </c>
      <c r="F972">
        <v>1266.75</v>
      </c>
      <c r="G972">
        <v>98</v>
      </c>
      <c r="H972" t="s">
        <v>7</v>
      </c>
      <c r="I972" t="str">
        <f>VLOOKUP(shipments[[#This Row],[SPID]],CHOOSE({1,2},people[[#All],[SPID]],people[[#All],[Sales_person]]),2,0)</f>
        <v>Dennison Crosswaite</v>
      </c>
      <c r="J972">
        <f>YEAR(shipments[[#This Row],[Shipdate]])</f>
        <v>2023</v>
      </c>
      <c r="K972" s="22"/>
      <c r="L972" s="22">
        <f>VLOOKUP(shipments[[#This Row],[PID]],CHOOSE({1,2},products[PID],products[Cost_per_box]),2,0)</f>
        <v>5.26</v>
      </c>
      <c r="M972" s="22">
        <f>shipments[[#This Row],[Boxes]]*shipments[[#This Row],[cost_per_box]]</f>
        <v>515.48</v>
      </c>
      <c r="N972" s="22">
        <f>shipments[[#This Row],[Amount]]-shipments[[#This Row],[total cost]]</f>
        <v>751.27</v>
      </c>
    </row>
    <row r="973" spans="1:14" x14ac:dyDescent="0.35">
      <c r="A973" t="s">
        <v>1008</v>
      </c>
      <c r="B973" t="s">
        <v>8040</v>
      </c>
      <c r="C973" t="s">
        <v>8011</v>
      </c>
      <c r="D973" t="s">
        <v>8036</v>
      </c>
      <c r="E973" s="1">
        <v>45562</v>
      </c>
      <c r="F973">
        <v>4497.75</v>
      </c>
      <c r="G973">
        <v>375</v>
      </c>
      <c r="H973" t="s">
        <v>26</v>
      </c>
      <c r="I973" t="str">
        <f>VLOOKUP(shipments[[#This Row],[SPID]],CHOOSE({1,2},people[[#All],[SPID]],people[[#All],[Sales_person]]),2,0)</f>
        <v>Dennison Crosswaite</v>
      </c>
      <c r="J973">
        <f>YEAR(shipments[[#This Row],[Shipdate]])</f>
        <v>2024</v>
      </c>
      <c r="K973" s="22"/>
      <c r="L973" s="22">
        <f>VLOOKUP(shipments[[#This Row],[PID]],CHOOSE({1,2},products[PID],products[Cost_per_box]),2,0)</f>
        <v>5.26</v>
      </c>
      <c r="M973" s="22">
        <f>shipments[[#This Row],[Boxes]]*shipments[[#This Row],[cost_per_box]]</f>
        <v>1972.5</v>
      </c>
      <c r="N973" s="22">
        <f>shipments[[#This Row],[Amount]]-shipments[[#This Row],[total cost]]</f>
        <v>2525.25</v>
      </c>
    </row>
    <row r="974" spans="1:14" x14ac:dyDescent="0.35">
      <c r="A974" t="s">
        <v>1009</v>
      </c>
      <c r="B974" t="s">
        <v>8040</v>
      </c>
      <c r="C974" t="s">
        <v>8011</v>
      </c>
      <c r="D974" t="s">
        <v>8033</v>
      </c>
      <c r="E974" s="1">
        <v>45231</v>
      </c>
      <c r="F974">
        <v>7206.75</v>
      </c>
      <c r="G974">
        <v>451</v>
      </c>
      <c r="H974" t="s">
        <v>7</v>
      </c>
      <c r="I974" t="str">
        <f>VLOOKUP(shipments[[#This Row],[SPID]],CHOOSE({1,2},people[[#All],[SPID]],people[[#All],[Sales_person]]),2,0)</f>
        <v>Dennison Crosswaite</v>
      </c>
      <c r="J974">
        <f>YEAR(shipments[[#This Row],[Shipdate]])</f>
        <v>2023</v>
      </c>
      <c r="K974" s="22"/>
      <c r="L974" s="22">
        <f>VLOOKUP(shipments[[#This Row],[PID]],CHOOSE({1,2},products[PID],products[Cost_per_box]),2,0)</f>
        <v>5.26</v>
      </c>
      <c r="M974" s="22">
        <f>shipments[[#This Row],[Boxes]]*shipments[[#This Row],[cost_per_box]]</f>
        <v>2372.2599999999998</v>
      </c>
      <c r="N974" s="22">
        <f>shipments[[#This Row],[Amount]]-shipments[[#This Row],[total cost]]</f>
        <v>4834.49</v>
      </c>
    </row>
    <row r="975" spans="1:14" x14ac:dyDescent="0.35">
      <c r="A975" t="s">
        <v>1010</v>
      </c>
      <c r="B975" t="s">
        <v>8040</v>
      </c>
      <c r="C975" t="s">
        <v>8011</v>
      </c>
      <c r="D975" t="s">
        <v>8038</v>
      </c>
      <c r="E975" s="1">
        <v>45211</v>
      </c>
      <c r="F975">
        <v>4617</v>
      </c>
      <c r="G975">
        <v>356</v>
      </c>
      <c r="H975" t="s">
        <v>7</v>
      </c>
      <c r="I975" t="str">
        <f>VLOOKUP(shipments[[#This Row],[SPID]],CHOOSE({1,2},people[[#All],[SPID]],people[[#All],[Sales_person]]),2,0)</f>
        <v>Dennison Crosswaite</v>
      </c>
      <c r="J975">
        <f>YEAR(shipments[[#This Row],[Shipdate]])</f>
        <v>2023</v>
      </c>
      <c r="K975" s="22"/>
      <c r="L975" s="22">
        <f>VLOOKUP(shipments[[#This Row],[PID]],CHOOSE({1,2},products[PID],products[Cost_per_box]),2,0)</f>
        <v>5.26</v>
      </c>
      <c r="M975" s="22">
        <f>shipments[[#This Row],[Boxes]]*shipments[[#This Row],[cost_per_box]]</f>
        <v>1872.56</v>
      </c>
      <c r="N975" s="22">
        <f>shipments[[#This Row],[Amount]]-shipments[[#This Row],[total cost]]</f>
        <v>2744.44</v>
      </c>
    </row>
    <row r="976" spans="1:14" x14ac:dyDescent="0.35">
      <c r="A976" t="s">
        <v>1011</v>
      </c>
      <c r="B976" t="s">
        <v>8040</v>
      </c>
      <c r="C976" t="s">
        <v>8011</v>
      </c>
      <c r="D976" t="s">
        <v>8033</v>
      </c>
      <c r="E976" s="1">
        <v>45328</v>
      </c>
      <c r="F976">
        <v>10048.5</v>
      </c>
      <c r="G976">
        <v>838</v>
      </c>
      <c r="H976" t="s">
        <v>7</v>
      </c>
      <c r="I976" t="str">
        <f>VLOOKUP(shipments[[#This Row],[SPID]],CHOOSE({1,2},people[[#All],[SPID]],people[[#All],[Sales_person]]),2,0)</f>
        <v>Dennison Crosswaite</v>
      </c>
      <c r="J976">
        <f>YEAR(shipments[[#This Row],[Shipdate]])</f>
        <v>2024</v>
      </c>
      <c r="K976" s="22"/>
      <c r="L976" s="22">
        <f>VLOOKUP(shipments[[#This Row],[PID]],CHOOSE({1,2},products[PID],products[Cost_per_box]),2,0)</f>
        <v>5.26</v>
      </c>
      <c r="M976" s="22">
        <f>shipments[[#This Row],[Boxes]]*shipments[[#This Row],[cost_per_box]]</f>
        <v>4407.88</v>
      </c>
      <c r="N976" s="22">
        <f>shipments[[#This Row],[Amount]]-shipments[[#This Row],[total cost]]</f>
        <v>5640.62</v>
      </c>
    </row>
    <row r="977" spans="1:14" x14ac:dyDescent="0.35">
      <c r="A977" t="s">
        <v>1012</v>
      </c>
      <c r="B977" t="s">
        <v>8040</v>
      </c>
      <c r="C977" t="s">
        <v>8012</v>
      </c>
      <c r="D977" t="s">
        <v>8034</v>
      </c>
      <c r="E977" s="1">
        <v>45560</v>
      </c>
      <c r="F977">
        <v>2344.5</v>
      </c>
      <c r="G977">
        <v>168</v>
      </c>
      <c r="H977" t="s">
        <v>26</v>
      </c>
      <c r="I977" t="str">
        <f>VLOOKUP(shipments[[#This Row],[SPID]],CHOOSE({1,2},people[[#All],[SPID]],people[[#All],[Sales_person]]),2,0)</f>
        <v>Dennison Crosswaite</v>
      </c>
      <c r="J977">
        <f>YEAR(shipments[[#This Row],[Shipdate]])</f>
        <v>2024</v>
      </c>
      <c r="K977" s="22"/>
      <c r="L977" s="22">
        <f>VLOOKUP(shipments[[#This Row],[PID]],CHOOSE({1,2},products[PID],products[Cost_per_box]),2,0)</f>
        <v>7.48</v>
      </c>
      <c r="M977" s="22">
        <f>shipments[[#This Row],[Boxes]]*shipments[[#This Row],[cost_per_box]]</f>
        <v>1256.6400000000001</v>
      </c>
      <c r="N977" s="22">
        <f>shipments[[#This Row],[Amount]]-shipments[[#This Row],[total cost]]</f>
        <v>1087.8599999999999</v>
      </c>
    </row>
    <row r="978" spans="1:14" x14ac:dyDescent="0.35">
      <c r="A978" t="s">
        <v>1013</v>
      </c>
      <c r="B978" t="s">
        <v>8040</v>
      </c>
      <c r="C978" t="s">
        <v>8014</v>
      </c>
      <c r="D978" t="s">
        <v>8036</v>
      </c>
      <c r="E978" s="1">
        <v>45365</v>
      </c>
      <c r="F978">
        <v>7213.5</v>
      </c>
      <c r="G978">
        <v>902</v>
      </c>
      <c r="H978" t="s">
        <v>7</v>
      </c>
      <c r="I978" t="str">
        <f>VLOOKUP(shipments[[#This Row],[SPID]],CHOOSE({1,2},people[[#All],[SPID]],people[[#All],[Sales_person]]),2,0)</f>
        <v>Dennison Crosswaite</v>
      </c>
      <c r="J978">
        <f>YEAR(shipments[[#This Row],[Shipdate]])</f>
        <v>2024</v>
      </c>
      <c r="K978" s="22"/>
      <c r="L978" s="22">
        <f>VLOOKUP(shipments[[#This Row],[PID]],CHOOSE({1,2},products[PID],products[Cost_per_box]),2,0)</f>
        <v>3.85</v>
      </c>
      <c r="M978" s="22">
        <f>shipments[[#This Row],[Boxes]]*shipments[[#This Row],[cost_per_box]]</f>
        <v>3472.7000000000003</v>
      </c>
      <c r="N978" s="22">
        <f>shipments[[#This Row],[Amount]]-shipments[[#This Row],[total cost]]</f>
        <v>3740.7999999999997</v>
      </c>
    </row>
    <row r="979" spans="1:14" x14ac:dyDescent="0.35">
      <c r="A979" t="s">
        <v>1014</v>
      </c>
      <c r="B979" t="s">
        <v>8040</v>
      </c>
      <c r="C979" t="s">
        <v>8014</v>
      </c>
      <c r="D979" t="s">
        <v>8037</v>
      </c>
      <c r="E979" s="1">
        <v>45238</v>
      </c>
      <c r="F979">
        <v>4977</v>
      </c>
      <c r="G979">
        <v>711</v>
      </c>
      <c r="H979" t="s">
        <v>7</v>
      </c>
      <c r="I979" t="str">
        <f>VLOOKUP(shipments[[#This Row],[SPID]],CHOOSE({1,2},people[[#All],[SPID]],people[[#All],[Sales_person]]),2,0)</f>
        <v>Dennison Crosswaite</v>
      </c>
      <c r="J979">
        <f>YEAR(shipments[[#This Row],[Shipdate]])</f>
        <v>2023</v>
      </c>
      <c r="K979" s="22"/>
      <c r="L979" s="22">
        <f>VLOOKUP(shipments[[#This Row],[PID]],CHOOSE({1,2},products[PID],products[Cost_per_box]),2,0)</f>
        <v>3.85</v>
      </c>
      <c r="M979" s="22">
        <f>shipments[[#This Row],[Boxes]]*shipments[[#This Row],[cost_per_box]]</f>
        <v>2737.35</v>
      </c>
      <c r="N979" s="22">
        <f>shipments[[#This Row],[Amount]]-shipments[[#This Row],[total cost]]</f>
        <v>2239.65</v>
      </c>
    </row>
    <row r="980" spans="1:14" x14ac:dyDescent="0.35">
      <c r="A980" t="s">
        <v>1015</v>
      </c>
      <c r="B980" t="s">
        <v>8040</v>
      </c>
      <c r="C980" t="s">
        <v>8014</v>
      </c>
      <c r="D980" t="s">
        <v>8033</v>
      </c>
      <c r="E980" s="1">
        <v>45182</v>
      </c>
      <c r="F980">
        <v>10689.75</v>
      </c>
      <c r="G980">
        <v>1188</v>
      </c>
      <c r="H980" t="s">
        <v>7</v>
      </c>
      <c r="I980" t="str">
        <f>VLOOKUP(shipments[[#This Row],[SPID]],CHOOSE({1,2},people[[#All],[SPID]],people[[#All],[Sales_person]]),2,0)</f>
        <v>Dennison Crosswaite</v>
      </c>
      <c r="J980">
        <f>YEAR(shipments[[#This Row],[Shipdate]])</f>
        <v>2023</v>
      </c>
      <c r="K980" s="22"/>
      <c r="L980" s="22">
        <f>VLOOKUP(shipments[[#This Row],[PID]],CHOOSE({1,2},products[PID],products[Cost_per_box]),2,0)</f>
        <v>3.85</v>
      </c>
      <c r="M980" s="22">
        <f>shipments[[#This Row],[Boxes]]*shipments[[#This Row],[cost_per_box]]</f>
        <v>4573.8</v>
      </c>
      <c r="N980" s="22">
        <f>shipments[[#This Row],[Amount]]-shipments[[#This Row],[total cost]]</f>
        <v>6115.95</v>
      </c>
    </row>
    <row r="981" spans="1:14" x14ac:dyDescent="0.35">
      <c r="A981" t="s">
        <v>1016</v>
      </c>
      <c r="B981" t="s">
        <v>8040</v>
      </c>
      <c r="C981" t="s">
        <v>8014</v>
      </c>
      <c r="D981" t="s">
        <v>8035</v>
      </c>
      <c r="E981" s="1">
        <v>45540</v>
      </c>
      <c r="F981">
        <v>6351.75</v>
      </c>
      <c r="G981">
        <v>1059</v>
      </c>
      <c r="H981" t="s">
        <v>26</v>
      </c>
      <c r="I981" t="str">
        <f>VLOOKUP(shipments[[#This Row],[SPID]],CHOOSE({1,2},people[[#All],[SPID]],people[[#All],[Sales_person]]),2,0)</f>
        <v>Dennison Crosswaite</v>
      </c>
      <c r="J981">
        <f>YEAR(shipments[[#This Row],[Shipdate]])</f>
        <v>2024</v>
      </c>
      <c r="K981" s="22"/>
      <c r="L981" s="22">
        <f>VLOOKUP(shipments[[#This Row],[PID]],CHOOSE({1,2},products[PID],products[Cost_per_box]),2,0)</f>
        <v>3.85</v>
      </c>
      <c r="M981" s="22">
        <f>shipments[[#This Row],[Boxes]]*shipments[[#This Row],[cost_per_box]]</f>
        <v>4077.15</v>
      </c>
      <c r="N981" s="22">
        <f>shipments[[#This Row],[Amount]]-shipments[[#This Row],[total cost]]</f>
        <v>2274.6</v>
      </c>
    </row>
    <row r="982" spans="1:14" x14ac:dyDescent="0.35">
      <c r="A982" t="s">
        <v>1017</v>
      </c>
      <c r="B982" t="s">
        <v>8040</v>
      </c>
      <c r="C982" t="s">
        <v>8014</v>
      </c>
      <c r="D982" t="s">
        <v>8036</v>
      </c>
      <c r="E982" s="1">
        <v>44952</v>
      </c>
      <c r="F982">
        <v>8444.25</v>
      </c>
      <c r="G982">
        <v>939</v>
      </c>
      <c r="H982" t="s">
        <v>7</v>
      </c>
      <c r="I982" t="str">
        <f>VLOOKUP(shipments[[#This Row],[SPID]],CHOOSE({1,2},people[[#All],[SPID]],people[[#All],[Sales_person]]),2,0)</f>
        <v>Dennison Crosswaite</v>
      </c>
      <c r="J982">
        <f>YEAR(shipments[[#This Row],[Shipdate]])</f>
        <v>2023</v>
      </c>
      <c r="K982" s="22"/>
      <c r="L982" s="22">
        <f>VLOOKUP(shipments[[#This Row],[PID]],CHOOSE({1,2},products[PID],products[Cost_per_box]),2,0)</f>
        <v>3.85</v>
      </c>
      <c r="M982" s="22">
        <f>shipments[[#This Row],[Boxes]]*shipments[[#This Row],[cost_per_box]]</f>
        <v>3615.15</v>
      </c>
      <c r="N982" s="22">
        <f>shipments[[#This Row],[Amount]]-shipments[[#This Row],[total cost]]</f>
        <v>4829.1000000000004</v>
      </c>
    </row>
    <row r="983" spans="1:14" x14ac:dyDescent="0.35">
      <c r="A983" t="s">
        <v>1018</v>
      </c>
      <c r="B983" t="s">
        <v>8040</v>
      </c>
      <c r="C983" t="s">
        <v>8014</v>
      </c>
      <c r="D983" t="s">
        <v>8033</v>
      </c>
      <c r="E983" s="1">
        <v>45021</v>
      </c>
      <c r="F983">
        <v>497.25</v>
      </c>
      <c r="G983">
        <v>72</v>
      </c>
      <c r="H983" t="s">
        <v>7</v>
      </c>
      <c r="I983" t="str">
        <f>VLOOKUP(shipments[[#This Row],[SPID]],CHOOSE({1,2},people[[#All],[SPID]],people[[#All],[Sales_person]]),2,0)</f>
        <v>Dennison Crosswaite</v>
      </c>
      <c r="J983">
        <f>YEAR(shipments[[#This Row],[Shipdate]])</f>
        <v>2023</v>
      </c>
      <c r="K983" s="22"/>
      <c r="L983" s="22">
        <f>VLOOKUP(shipments[[#This Row],[PID]],CHOOSE({1,2},products[PID],products[Cost_per_box]),2,0)</f>
        <v>3.85</v>
      </c>
      <c r="M983" s="22">
        <f>shipments[[#This Row],[Boxes]]*shipments[[#This Row],[cost_per_box]]</f>
        <v>277.2</v>
      </c>
      <c r="N983" s="22">
        <f>shipments[[#This Row],[Amount]]-shipments[[#This Row],[total cost]]</f>
        <v>220.05</v>
      </c>
    </row>
    <row r="984" spans="1:14" x14ac:dyDescent="0.35">
      <c r="A984" t="s">
        <v>1019</v>
      </c>
      <c r="B984" t="s">
        <v>8040</v>
      </c>
      <c r="C984" t="s">
        <v>8015</v>
      </c>
      <c r="D984" t="s">
        <v>8033</v>
      </c>
      <c r="E984" s="1">
        <v>45148</v>
      </c>
      <c r="F984">
        <v>1390.5</v>
      </c>
      <c r="G984">
        <v>232</v>
      </c>
      <c r="H984" t="s">
        <v>7</v>
      </c>
      <c r="I984" t="str">
        <f>VLOOKUP(shipments[[#This Row],[SPID]],CHOOSE({1,2},people[[#All],[SPID]],people[[#All],[Sales_person]]),2,0)</f>
        <v>Dennison Crosswaite</v>
      </c>
      <c r="J984">
        <f>YEAR(shipments[[#This Row],[Shipdate]])</f>
        <v>2023</v>
      </c>
      <c r="K984" s="22"/>
      <c r="L984" s="22">
        <f>VLOOKUP(shipments[[#This Row],[PID]],CHOOSE({1,2},products[PID],products[Cost_per_box]),2,0)</f>
        <v>5.72</v>
      </c>
      <c r="M984" s="22">
        <f>shipments[[#This Row],[Boxes]]*shipments[[#This Row],[cost_per_box]]</f>
        <v>1327.04</v>
      </c>
      <c r="N984" s="22">
        <f>shipments[[#This Row],[Amount]]-shipments[[#This Row],[total cost]]</f>
        <v>63.460000000000036</v>
      </c>
    </row>
    <row r="985" spans="1:14" x14ac:dyDescent="0.35">
      <c r="A985" t="s">
        <v>1020</v>
      </c>
      <c r="B985" t="s">
        <v>8040</v>
      </c>
      <c r="C985" t="s">
        <v>8016</v>
      </c>
      <c r="D985" t="s">
        <v>8033</v>
      </c>
      <c r="E985" s="1">
        <v>45447</v>
      </c>
      <c r="F985">
        <v>9544.5</v>
      </c>
      <c r="G985">
        <v>398</v>
      </c>
      <c r="H985" t="s">
        <v>7</v>
      </c>
      <c r="I985" t="str">
        <f>VLOOKUP(shipments[[#This Row],[SPID]],CHOOSE({1,2},people[[#All],[SPID]],people[[#All],[Sales_person]]),2,0)</f>
        <v>Dennison Crosswaite</v>
      </c>
      <c r="J985">
        <f>YEAR(shipments[[#This Row],[Shipdate]])</f>
        <v>2024</v>
      </c>
      <c r="K985" s="22"/>
      <c r="L985" s="22">
        <f>VLOOKUP(shipments[[#This Row],[PID]],CHOOSE({1,2},products[PID],products[Cost_per_box]),2,0)</f>
        <v>6.31</v>
      </c>
      <c r="M985" s="22">
        <f>shipments[[#This Row],[Boxes]]*shipments[[#This Row],[cost_per_box]]</f>
        <v>2511.3799999999997</v>
      </c>
      <c r="N985" s="22">
        <f>shipments[[#This Row],[Amount]]-shipments[[#This Row],[total cost]]</f>
        <v>7033.1200000000008</v>
      </c>
    </row>
    <row r="986" spans="1:14" x14ac:dyDescent="0.35">
      <c r="A986" t="s">
        <v>1021</v>
      </c>
      <c r="B986" t="s">
        <v>8040</v>
      </c>
      <c r="C986" t="s">
        <v>8016</v>
      </c>
      <c r="D986" t="s">
        <v>8033</v>
      </c>
      <c r="E986" s="1">
        <v>45547</v>
      </c>
      <c r="F986">
        <v>7596</v>
      </c>
      <c r="G986">
        <v>317</v>
      </c>
      <c r="H986" t="s">
        <v>26</v>
      </c>
      <c r="I986" t="str">
        <f>VLOOKUP(shipments[[#This Row],[SPID]],CHOOSE({1,2},people[[#All],[SPID]],people[[#All],[Sales_person]]),2,0)</f>
        <v>Dennison Crosswaite</v>
      </c>
      <c r="J986">
        <f>YEAR(shipments[[#This Row],[Shipdate]])</f>
        <v>2024</v>
      </c>
      <c r="K986" s="22"/>
      <c r="L986" s="22">
        <f>VLOOKUP(shipments[[#This Row],[PID]],CHOOSE({1,2},products[PID],products[Cost_per_box]),2,0)</f>
        <v>6.31</v>
      </c>
      <c r="M986" s="22">
        <f>shipments[[#This Row],[Boxes]]*shipments[[#This Row],[cost_per_box]]</f>
        <v>2000.27</v>
      </c>
      <c r="N986" s="22">
        <f>shipments[[#This Row],[Amount]]-shipments[[#This Row],[total cost]]</f>
        <v>5595.73</v>
      </c>
    </row>
    <row r="987" spans="1:14" x14ac:dyDescent="0.35">
      <c r="A987" t="s">
        <v>1022</v>
      </c>
      <c r="B987" t="s">
        <v>8040</v>
      </c>
      <c r="C987" t="s">
        <v>8016</v>
      </c>
      <c r="D987" t="s">
        <v>8038</v>
      </c>
      <c r="E987" s="1">
        <v>44980</v>
      </c>
      <c r="F987">
        <v>3051</v>
      </c>
      <c r="G987">
        <v>109</v>
      </c>
      <c r="H987" t="s">
        <v>7</v>
      </c>
      <c r="I987" t="str">
        <f>VLOOKUP(shipments[[#This Row],[SPID]],CHOOSE({1,2},people[[#All],[SPID]],people[[#All],[Sales_person]]),2,0)</f>
        <v>Dennison Crosswaite</v>
      </c>
      <c r="J987">
        <f>YEAR(shipments[[#This Row],[Shipdate]])</f>
        <v>2023</v>
      </c>
      <c r="K987" s="22"/>
      <c r="L987" s="22">
        <f>VLOOKUP(shipments[[#This Row],[PID]],CHOOSE({1,2},products[PID],products[Cost_per_box]),2,0)</f>
        <v>6.31</v>
      </c>
      <c r="M987" s="22">
        <f>shipments[[#This Row],[Boxes]]*shipments[[#This Row],[cost_per_box]]</f>
        <v>687.79</v>
      </c>
      <c r="N987" s="22">
        <f>shipments[[#This Row],[Amount]]-shipments[[#This Row],[total cost]]</f>
        <v>2363.21</v>
      </c>
    </row>
    <row r="988" spans="1:14" x14ac:dyDescent="0.35">
      <c r="A988" t="s">
        <v>1023</v>
      </c>
      <c r="B988" t="s">
        <v>8040</v>
      </c>
      <c r="C988" t="s">
        <v>8017</v>
      </c>
      <c r="D988" t="s">
        <v>8035</v>
      </c>
      <c r="E988" s="1">
        <v>45303</v>
      </c>
      <c r="F988">
        <v>5827.5</v>
      </c>
      <c r="G988">
        <v>234</v>
      </c>
      <c r="H988" t="s">
        <v>7</v>
      </c>
      <c r="I988" t="str">
        <f>VLOOKUP(shipments[[#This Row],[SPID]],CHOOSE({1,2},people[[#All],[SPID]],people[[#All],[Sales_person]]),2,0)</f>
        <v>Dennison Crosswaite</v>
      </c>
      <c r="J988">
        <f>YEAR(shipments[[#This Row],[Shipdate]])</f>
        <v>2024</v>
      </c>
      <c r="K988" s="22"/>
      <c r="L988" s="22">
        <f>VLOOKUP(shipments[[#This Row],[PID]],CHOOSE({1,2},products[PID],products[Cost_per_box]),2,0)</f>
        <v>9.94</v>
      </c>
      <c r="M988" s="22">
        <f>shipments[[#This Row],[Boxes]]*shipments[[#This Row],[cost_per_box]]</f>
        <v>2325.96</v>
      </c>
      <c r="N988" s="22">
        <f>shipments[[#This Row],[Amount]]-shipments[[#This Row],[total cost]]</f>
        <v>3501.54</v>
      </c>
    </row>
    <row r="989" spans="1:14" x14ac:dyDescent="0.35">
      <c r="A989" t="s">
        <v>1024</v>
      </c>
      <c r="B989" t="s">
        <v>8040</v>
      </c>
      <c r="C989" t="s">
        <v>8017</v>
      </c>
      <c r="D989" t="s">
        <v>8038</v>
      </c>
      <c r="E989" s="1">
        <v>45169</v>
      </c>
      <c r="F989">
        <v>4772.25</v>
      </c>
      <c r="G989">
        <v>191</v>
      </c>
      <c r="H989" t="s">
        <v>7</v>
      </c>
      <c r="I989" t="str">
        <f>VLOOKUP(shipments[[#This Row],[SPID]],CHOOSE({1,2},people[[#All],[SPID]],people[[#All],[Sales_person]]),2,0)</f>
        <v>Dennison Crosswaite</v>
      </c>
      <c r="J989">
        <f>YEAR(shipments[[#This Row],[Shipdate]])</f>
        <v>2023</v>
      </c>
      <c r="K989" s="22"/>
      <c r="L989" s="22">
        <f>VLOOKUP(shipments[[#This Row],[PID]],CHOOSE({1,2},products[PID],products[Cost_per_box]),2,0)</f>
        <v>9.94</v>
      </c>
      <c r="M989" s="22">
        <f>shipments[[#This Row],[Boxes]]*shipments[[#This Row],[cost_per_box]]</f>
        <v>1898.54</v>
      </c>
      <c r="N989" s="22">
        <f>shipments[[#This Row],[Amount]]-shipments[[#This Row],[total cost]]</f>
        <v>2873.71</v>
      </c>
    </row>
    <row r="990" spans="1:14" x14ac:dyDescent="0.35">
      <c r="A990" t="s">
        <v>1025</v>
      </c>
      <c r="B990" t="s">
        <v>8040</v>
      </c>
      <c r="C990" t="s">
        <v>8017</v>
      </c>
      <c r="D990" t="s">
        <v>8033</v>
      </c>
      <c r="E990" s="1">
        <v>45370</v>
      </c>
      <c r="F990">
        <v>5613.75</v>
      </c>
      <c r="G990">
        <v>201</v>
      </c>
      <c r="H990" t="s">
        <v>7</v>
      </c>
      <c r="I990" t="str">
        <f>VLOOKUP(shipments[[#This Row],[SPID]],CHOOSE({1,2},people[[#All],[SPID]],people[[#All],[Sales_person]]),2,0)</f>
        <v>Dennison Crosswaite</v>
      </c>
      <c r="J990">
        <f>YEAR(shipments[[#This Row],[Shipdate]])</f>
        <v>2024</v>
      </c>
      <c r="K990" s="22"/>
      <c r="L990" s="22">
        <f>VLOOKUP(shipments[[#This Row],[PID]],CHOOSE({1,2},products[PID],products[Cost_per_box]),2,0)</f>
        <v>9.94</v>
      </c>
      <c r="M990" s="22">
        <f>shipments[[#This Row],[Boxes]]*shipments[[#This Row],[cost_per_box]]</f>
        <v>1997.9399999999998</v>
      </c>
      <c r="N990" s="22">
        <f>shipments[[#This Row],[Amount]]-shipments[[#This Row],[total cost]]</f>
        <v>3615.8100000000004</v>
      </c>
    </row>
    <row r="991" spans="1:14" x14ac:dyDescent="0.35">
      <c r="A991" t="s">
        <v>1026</v>
      </c>
      <c r="B991" t="s">
        <v>8040</v>
      </c>
      <c r="C991" t="s">
        <v>8017</v>
      </c>
      <c r="D991" t="s">
        <v>8034</v>
      </c>
      <c r="E991" s="1">
        <v>45076</v>
      </c>
      <c r="F991">
        <v>4709.25</v>
      </c>
      <c r="G991">
        <v>169</v>
      </c>
      <c r="H991" t="s">
        <v>7</v>
      </c>
      <c r="I991" t="str">
        <f>VLOOKUP(shipments[[#This Row],[SPID]],CHOOSE({1,2},people[[#All],[SPID]],people[[#All],[Sales_person]]),2,0)</f>
        <v>Dennison Crosswaite</v>
      </c>
      <c r="J991">
        <f>YEAR(shipments[[#This Row],[Shipdate]])</f>
        <v>2023</v>
      </c>
      <c r="K991" s="22"/>
      <c r="L991" s="22">
        <f>VLOOKUP(shipments[[#This Row],[PID]],CHOOSE({1,2},products[PID],products[Cost_per_box]),2,0)</f>
        <v>9.94</v>
      </c>
      <c r="M991" s="22">
        <f>shipments[[#This Row],[Boxes]]*shipments[[#This Row],[cost_per_box]]</f>
        <v>1679.86</v>
      </c>
      <c r="N991" s="22">
        <f>shipments[[#This Row],[Amount]]-shipments[[#This Row],[total cost]]</f>
        <v>3029.3900000000003</v>
      </c>
    </row>
    <row r="992" spans="1:14" x14ac:dyDescent="0.35">
      <c r="A992" t="s">
        <v>1027</v>
      </c>
      <c r="B992" t="s">
        <v>8040</v>
      </c>
      <c r="C992" t="s">
        <v>8018</v>
      </c>
      <c r="D992" t="s">
        <v>8033</v>
      </c>
      <c r="E992" s="1">
        <v>45141</v>
      </c>
      <c r="F992">
        <v>11056.5</v>
      </c>
      <c r="G992">
        <v>582</v>
      </c>
      <c r="H992" t="s">
        <v>7</v>
      </c>
      <c r="I992" t="str">
        <f>VLOOKUP(shipments[[#This Row],[SPID]],CHOOSE({1,2},people[[#All],[SPID]],people[[#All],[Sales_person]]),2,0)</f>
        <v>Dennison Crosswaite</v>
      </c>
      <c r="J992">
        <f>YEAR(shipments[[#This Row],[Shipdate]])</f>
        <v>2023</v>
      </c>
      <c r="K992" s="22"/>
      <c r="L992" s="22">
        <f>VLOOKUP(shipments[[#This Row],[PID]],CHOOSE({1,2},products[PID],products[Cost_per_box]),2,0)</f>
        <v>7.73</v>
      </c>
      <c r="M992" s="22">
        <f>shipments[[#This Row],[Boxes]]*shipments[[#This Row],[cost_per_box]]</f>
        <v>4498.8600000000006</v>
      </c>
      <c r="N992" s="22">
        <f>shipments[[#This Row],[Amount]]-shipments[[#This Row],[total cost]]</f>
        <v>6557.6399999999994</v>
      </c>
    </row>
    <row r="993" spans="1:14" x14ac:dyDescent="0.35">
      <c r="A993" t="s">
        <v>1028</v>
      </c>
      <c r="B993" t="s">
        <v>8040</v>
      </c>
      <c r="C993" t="s">
        <v>8018</v>
      </c>
      <c r="D993" t="s">
        <v>8038</v>
      </c>
      <c r="E993" s="1">
        <v>44999</v>
      </c>
      <c r="F993">
        <v>14307.75</v>
      </c>
      <c r="G993">
        <v>716</v>
      </c>
      <c r="H993" t="s">
        <v>40</v>
      </c>
      <c r="I993" t="str">
        <f>VLOOKUP(shipments[[#This Row],[SPID]],CHOOSE({1,2},people[[#All],[SPID]],people[[#All],[Sales_person]]),2,0)</f>
        <v>Dennison Crosswaite</v>
      </c>
      <c r="J993">
        <f>YEAR(shipments[[#This Row],[Shipdate]])</f>
        <v>2023</v>
      </c>
      <c r="K993" s="22"/>
      <c r="L993" s="22">
        <f>VLOOKUP(shipments[[#This Row],[PID]],CHOOSE({1,2},products[PID],products[Cost_per_box]),2,0)</f>
        <v>7.73</v>
      </c>
      <c r="M993" s="22">
        <f>shipments[[#This Row],[Boxes]]*shipments[[#This Row],[cost_per_box]]</f>
        <v>5534.68</v>
      </c>
      <c r="N993" s="22">
        <f>shipments[[#This Row],[Amount]]-shipments[[#This Row],[total cost]]</f>
        <v>8773.07</v>
      </c>
    </row>
    <row r="994" spans="1:14" x14ac:dyDescent="0.35">
      <c r="A994" t="s">
        <v>1029</v>
      </c>
      <c r="B994" t="s">
        <v>8040</v>
      </c>
      <c r="C994" t="s">
        <v>8018</v>
      </c>
      <c r="D994" t="s">
        <v>8037</v>
      </c>
      <c r="E994" s="1">
        <v>45421</v>
      </c>
      <c r="F994">
        <v>2724.75</v>
      </c>
      <c r="G994">
        <v>144</v>
      </c>
      <c r="H994" t="s">
        <v>7</v>
      </c>
      <c r="I994" t="str">
        <f>VLOOKUP(shipments[[#This Row],[SPID]],CHOOSE({1,2},people[[#All],[SPID]],people[[#All],[Sales_person]]),2,0)</f>
        <v>Dennison Crosswaite</v>
      </c>
      <c r="J994">
        <f>YEAR(shipments[[#This Row],[Shipdate]])</f>
        <v>2024</v>
      </c>
      <c r="K994" s="22"/>
      <c r="L994" s="22">
        <f>VLOOKUP(shipments[[#This Row],[PID]],CHOOSE({1,2},products[PID],products[Cost_per_box]),2,0)</f>
        <v>7.73</v>
      </c>
      <c r="M994" s="22">
        <f>shipments[[#This Row],[Boxes]]*shipments[[#This Row],[cost_per_box]]</f>
        <v>1113.1200000000001</v>
      </c>
      <c r="N994" s="22">
        <f>shipments[[#This Row],[Amount]]-shipments[[#This Row],[total cost]]</f>
        <v>1611.6299999999999</v>
      </c>
    </row>
    <row r="995" spans="1:14" x14ac:dyDescent="0.35">
      <c r="A995" t="s">
        <v>1030</v>
      </c>
      <c r="B995" t="s">
        <v>8040</v>
      </c>
      <c r="C995" t="s">
        <v>8018</v>
      </c>
      <c r="D995" t="s">
        <v>8036</v>
      </c>
      <c r="E995" s="1">
        <v>45481</v>
      </c>
      <c r="F995">
        <v>13063.5</v>
      </c>
      <c r="G995">
        <v>726</v>
      </c>
      <c r="H995" t="s">
        <v>18</v>
      </c>
      <c r="I995" t="str">
        <f>VLOOKUP(shipments[[#This Row],[SPID]],CHOOSE({1,2},people[[#All],[SPID]],people[[#All],[Sales_person]]),2,0)</f>
        <v>Dennison Crosswaite</v>
      </c>
      <c r="J995">
        <f>YEAR(shipments[[#This Row],[Shipdate]])</f>
        <v>2024</v>
      </c>
      <c r="K995" s="22"/>
      <c r="L995" s="22">
        <f>VLOOKUP(shipments[[#This Row],[PID]],CHOOSE({1,2},products[PID],products[Cost_per_box]),2,0)</f>
        <v>7.73</v>
      </c>
      <c r="M995" s="22">
        <f>shipments[[#This Row],[Boxes]]*shipments[[#This Row],[cost_per_box]]</f>
        <v>5611.9800000000005</v>
      </c>
      <c r="N995" s="22">
        <f>shipments[[#This Row],[Amount]]-shipments[[#This Row],[total cost]]</f>
        <v>7451.5199999999995</v>
      </c>
    </row>
    <row r="996" spans="1:14" x14ac:dyDescent="0.35">
      <c r="A996" t="s">
        <v>1031</v>
      </c>
      <c r="B996" t="s">
        <v>8040</v>
      </c>
      <c r="C996" t="s">
        <v>8019</v>
      </c>
      <c r="D996" t="s">
        <v>8033</v>
      </c>
      <c r="E996" s="1">
        <v>45062</v>
      </c>
      <c r="F996">
        <v>10575</v>
      </c>
      <c r="G996">
        <v>529</v>
      </c>
      <c r="H996" t="s">
        <v>7</v>
      </c>
      <c r="I996" t="str">
        <f>VLOOKUP(shipments[[#This Row],[SPID]],CHOOSE({1,2},people[[#All],[SPID]],people[[#All],[Sales_person]]),2,0)</f>
        <v>Dennison Crosswaite</v>
      </c>
      <c r="J996">
        <f>YEAR(shipments[[#This Row],[Shipdate]])</f>
        <v>2023</v>
      </c>
      <c r="K996" s="22"/>
      <c r="L996" s="22">
        <f>VLOOKUP(shipments[[#This Row],[PID]],CHOOSE({1,2},products[PID],products[Cost_per_box]),2,0)</f>
        <v>3.68</v>
      </c>
      <c r="M996" s="22">
        <f>shipments[[#This Row],[Boxes]]*shipments[[#This Row],[cost_per_box]]</f>
        <v>1946.72</v>
      </c>
      <c r="N996" s="22">
        <f>shipments[[#This Row],[Amount]]-shipments[[#This Row],[total cost]]</f>
        <v>8628.2800000000007</v>
      </c>
    </row>
    <row r="997" spans="1:14" x14ac:dyDescent="0.35">
      <c r="A997" t="s">
        <v>1032</v>
      </c>
      <c r="B997" t="s">
        <v>8040</v>
      </c>
      <c r="C997" t="s">
        <v>8019</v>
      </c>
      <c r="D997" t="s">
        <v>8033</v>
      </c>
      <c r="E997" s="1">
        <v>45250</v>
      </c>
      <c r="F997">
        <v>4817.25</v>
      </c>
      <c r="G997">
        <v>254</v>
      </c>
      <c r="H997" t="s">
        <v>7</v>
      </c>
      <c r="I997" t="str">
        <f>VLOOKUP(shipments[[#This Row],[SPID]],CHOOSE({1,2},people[[#All],[SPID]],people[[#All],[Sales_person]]),2,0)</f>
        <v>Dennison Crosswaite</v>
      </c>
      <c r="J997">
        <f>YEAR(shipments[[#This Row],[Shipdate]])</f>
        <v>2023</v>
      </c>
      <c r="K997" s="22"/>
      <c r="L997" s="22">
        <f>VLOOKUP(shipments[[#This Row],[PID]],CHOOSE({1,2},products[PID],products[Cost_per_box]),2,0)</f>
        <v>3.68</v>
      </c>
      <c r="M997" s="22">
        <f>shipments[[#This Row],[Boxes]]*shipments[[#This Row],[cost_per_box]]</f>
        <v>934.72</v>
      </c>
      <c r="N997" s="22">
        <f>shipments[[#This Row],[Amount]]-shipments[[#This Row],[total cost]]</f>
        <v>3882.5299999999997</v>
      </c>
    </row>
    <row r="998" spans="1:14" x14ac:dyDescent="0.35">
      <c r="A998" t="s">
        <v>1033</v>
      </c>
      <c r="B998" t="s">
        <v>8040</v>
      </c>
      <c r="C998" t="s">
        <v>8020</v>
      </c>
      <c r="D998" t="s">
        <v>8038</v>
      </c>
      <c r="E998" s="1">
        <v>45285</v>
      </c>
      <c r="F998">
        <v>4671</v>
      </c>
      <c r="G998">
        <v>334</v>
      </c>
      <c r="H998" t="s">
        <v>7</v>
      </c>
      <c r="I998" t="str">
        <f>VLOOKUP(shipments[[#This Row],[SPID]],CHOOSE({1,2},people[[#All],[SPID]],people[[#All],[Sales_person]]),2,0)</f>
        <v>Dennison Crosswaite</v>
      </c>
      <c r="J998">
        <f>YEAR(shipments[[#This Row],[Shipdate]])</f>
        <v>2023</v>
      </c>
      <c r="K998" s="22"/>
      <c r="L998" s="22">
        <f>VLOOKUP(shipments[[#This Row],[PID]],CHOOSE({1,2},products[PID],products[Cost_per_box]),2,0)</f>
        <v>8.2200000000000006</v>
      </c>
      <c r="M998" s="22">
        <f>shipments[[#This Row],[Boxes]]*shipments[[#This Row],[cost_per_box]]</f>
        <v>2745.48</v>
      </c>
      <c r="N998" s="22">
        <f>shipments[[#This Row],[Amount]]-shipments[[#This Row],[total cost]]</f>
        <v>1925.52</v>
      </c>
    </row>
    <row r="999" spans="1:14" x14ac:dyDescent="0.35">
      <c r="A999" t="s">
        <v>1034</v>
      </c>
      <c r="B999" t="s">
        <v>8040</v>
      </c>
      <c r="C999" t="s">
        <v>8020</v>
      </c>
      <c r="D999" t="s">
        <v>8034</v>
      </c>
      <c r="E999" s="1">
        <v>45281</v>
      </c>
      <c r="F999">
        <v>7670.25</v>
      </c>
      <c r="G999">
        <v>512</v>
      </c>
      <c r="H999" t="s">
        <v>7</v>
      </c>
      <c r="I999" t="str">
        <f>VLOOKUP(shipments[[#This Row],[SPID]],CHOOSE({1,2},people[[#All],[SPID]],people[[#All],[Sales_person]]),2,0)</f>
        <v>Dennison Crosswaite</v>
      </c>
      <c r="J999">
        <f>YEAR(shipments[[#This Row],[Shipdate]])</f>
        <v>2023</v>
      </c>
      <c r="K999" s="22"/>
      <c r="L999" s="22">
        <f>VLOOKUP(shipments[[#This Row],[PID]],CHOOSE({1,2},products[PID],products[Cost_per_box]),2,0)</f>
        <v>8.2200000000000006</v>
      </c>
      <c r="M999" s="22">
        <f>shipments[[#This Row],[Boxes]]*shipments[[#This Row],[cost_per_box]]</f>
        <v>4208.6400000000003</v>
      </c>
      <c r="N999" s="22">
        <f>shipments[[#This Row],[Amount]]-shipments[[#This Row],[total cost]]</f>
        <v>3461.6099999999997</v>
      </c>
    </row>
    <row r="1000" spans="1:14" x14ac:dyDescent="0.35">
      <c r="A1000" t="s">
        <v>1035</v>
      </c>
      <c r="B1000" t="s">
        <v>8040</v>
      </c>
      <c r="C1000" t="s">
        <v>8020</v>
      </c>
      <c r="D1000" t="s">
        <v>8034</v>
      </c>
      <c r="E1000" s="1">
        <v>45537</v>
      </c>
      <c r="F1000">
        <v>49.5</v>
      </c>
      <c r="G1000">
        <v>4</v>
      </c>
      <c r="H1000" t="s">
        <v>26</v>
      </c>
      <c r="I1000" t="str">
        <f>VLOOKUP(shipments[[#This Row],[SPID]],CHOOSE({1,2},people[[#All],[SPID]],people[[#All],[Sales_person]]),2,0)</f>
        <v>Dennison Crosswaite</v>
      </c>
      <c r="J1000">
        <f>YEAR(shipments[[#This Row],[Shipdate]])</f>
        <v>2024</v>
      </c>
      <c r="K1000" s="22"/>
      <c r="L1000" s="22">
        <f>VLOOKUP(shipments[[#This Row],[PID]],CHOOSE({1,2},products[PID],products[Cost_per_box]),2,0)</f>
        <v>8.2200000000000006</v>
      </c>
      <c r="M1000" s="22">
        <f>shipments[[#This Row],[Boxes]]*shipments[[#This Row],[cost_per_box]]</f>
        <v>32.880000000000003</v>
      </c>
      <c r="N1000" s="22">
        <f>shipments[[#This Row],[Amount]]-shipments[[#This Row],[total cost]]</f>
        <v>16.619999999999997</v>
      </c>
    </row>
    <row r="1001" spans="1:14" x14ac:dyDescent="0.35">
      <c r="A1001" t="s">
        <v>1036</v>
      </c>
      <c r="B1001" t="s">
        <v>8040</v>
      </c>
      <c r="C1001" t="s">
        <v>8020</v>
      </c>
      <c r="D1001" t="s">
        <v>8033</v>
      </c>
      <c r="E1001" s="1">
        <v>45285</v>
      </c>
      <c r="F1001">
        <v>3672</v>
      </c>
      <c r="G1001">
        <v>230</v>
      </c>
      <c r="H1001" t="s">
        <v>7</v>
      </c>
      <c r="I1001" t="str">
        <f>VLOOKUP(shipments[[#This Row],[SPID]],CHOOSE({1,2},people[[#All],[SPID]],people[[#All],[Sales_person]]),2,0)</f>
        <v>Dennison Crosswaite</v>
      </c>
      <c r="J1001">
        <f>YEAR(shipments[[#This Row],[Shipdate]])</f>
        <v>2023</v>
      </c>
      <c r="K1001" s="22"/>
      <c r="L1001" s="22">
        <f>VLOOKUP(shipments[[#This Row],[PID]],CHOOSE({1,2},products[PID],products[Cost_per_box]),2,0)</f>
        <v>8.2200000000000006</v>
      </c>
      <c r="M1001" s="22">
        <f>shipments[[#This Row],[Boxes]]*shipments[[#This Row],[cost_per_box]]</f>
        <v>1890.6000000000001</v>
      </c>
      <c r="N1001" s="22">
        <f>shipments[[#This Row],[Amount]]-shipments[[#This Row],[total cost]]</f>
        <v>1781.3999999999999</v>
      </c>
    </row>
    <row r="1002" spans="1:14" x14ac:dyDescent="0.35">
      <c r="A1002" t="s">
        <v>1037</v>
      </c>
      <c r="B1002" t="s">
        <v>8040</v>
      </c>
      <c r="C1002" t="s">
        <v>8020</v>
      </c>
      <c r="D1002" t="s">
        <v>8033</v>
      </c>
      <c r="E1002" s="1">
        <v>44991</v>
      </c>
      <c r="F1002">
        <v>1161</v>
      </c>
      <c r="G1002">
        <v>73</v>
      </c>
      <c r="H1002" t="s">
        <v>7</v>
      </c>
      <c r="I1002" t="str">
        <f>VLOOKUP(shipments[[#This Row],[SPID]],CHOOSE({1,2},people[[#All],[SPID]],people[[#All],[Sales_person]]),2,0)</f>
        <v>Dennison Crosswaite</v>
      </c>
      <c r="J1002">
        <f>YEAR(shipments[[#This Row],[Shipdate]])</f>
        <v>2023</v>
      </c>
      <c r="K1002" s="22"/>
      <c r="L1002" s="22">
        <f>VLOOKUP(shipments[[#This Row],[PID]],CHOOSE({1,2},products[PID],products[Cost_per_box]),2,0)</f>
        <v>8.2200000000000006</v>
      </c>
      <c r="M1002" s="22">
        <f>shipments[[#This Row],[Boxes]]*shipments[[#This Row],[cost_per_box]]</f>
        <v>600.06000000000006</v>
      </c>
      <c r="N1002" s="22">
        <f>shipments[[#This Row],[Amount]]-shipments[[#This Row],[total cost]]</f>
        <v>560.93999999999994</v>
      </c>
    </row>
    <row r="1003" spans="1:14" x14ac:dyDescent="0.35">
      <c r="A1003" t="s">
        <v>1038</v>
      </c>
      <c r="B1003" t="s">
        <v>8040</v>
      </c>
      <c r="C1003" t="s">
        <v>8020</v>
      </c>
      <c r="D1003" t="s">
        <v>8036</v>
      </c>
      <c r="E1003" s="1">
        <v>45546</v>
      </c>
      <c r="F1003">
        <v>8358.75</v>
      </c>
      <c r="G1003">
        <v>697</v>
      </c>
      <c r="H1003" t="s">
        <v>26</v>
      </c>
      <c r="I1003" t="str">
        <f>VLOOKUP(shipments[[#This Row],[SPID]],CHOOSE({1,2},people[[#All],[SPID]],people[[#All],[Sales_person]]),2,0)</f>
        <v>Dennison Crosswaite</v>
      </c>
      <c r="J1003">
        <f>YEAR(shipments[[#This Row],[Shipdate]])</f>
        <v>2024</v>
      </c>
      <c r="K1003" s="22"/>
      <c r="L1003" s="22">
        <f>VLOOKUP(shipments[[#This Row],[PID]],CHOOSE({1,2},products[PID],products[Cost_per_box]),2,0)</f>
        <v>8.2200000000000006</v>
      </c>
      <c r="M1003" s="22">
        <f>shipments[[#This Row],[Boxes]]*shipments[[#This Row],[cost_per_box]]</f>
        <v>5729.34</v>
      </c>
      <c r="N1003" s="22">
        <f>shipments[[#This Row],[Amount]]-shipments[[#This Row],[total cost]]</f>
        <v>2629.41</v>
      </c>
    </row>
    <row r="1004" spans="1:14" x14ac:dyDescent="0.35">
      <c r="A1004" t="s">
        <v>1039</v>
      </c>
      <c r="B1004" t="s">
        <v>8040</v>
      </c>
      <c r="C1004" t="s">
        <v>8021</v>
      </c>
      <c r="D1004" t="s">
        <v>8033</v>
      </c>
      <c r="E1004" s="1">
        <v>45182</v>
      </c>
      <c r="F1004">
        <v>2571.75</v>
      </c>
      <c r="G1004">
        <v>129</v>
      </c>
      <c r="H1004" t="s">
        <v>7</v>
      </c>
      <c r="I1004" t="str">
        <f>VLOOKUP(shipments[[#This Row],[SPID]],CHOOSE({1,2},people[[#All],[SPID]],people[[#All],[Sales_person]]),2,0)</f>
        <v>Dennison Crosswaite</v>
      </c>
      <c r="J1004">
        <f>YEAR(shipments[[#This Row],[Shipdate]])</f>
        <v>2023</v>
      </c>
      <c r="K1004" s="22"/>
      <c r="L1004" s="22">
        <f>VLOOKUP(shipments[[#This Row],[PID]],CHOOSE({1,2},products[PID],products[Cost_per_box]),2,0)</f>
        <v>10.23</v>
      </c>
      <c r="M1004" s="22">
        <f>shipments[[#This Row],[Boxes]]*shipments[[#This Row],[cost_per_box]]</f>
        <v>1319.67</v>
      </c>
      <c r="N1004" s="22">
        <f>shipments[[#This Row],[Amount]]-shipments[[#This Row],[total cost]]</f>
        <v>1252.08</v>
      </c>
    </row>
    <row r="1005" spans="1:14" x14ac:dyDescent="0.35">
      <c r="A1005" t="s">
        <v>1040</v>
      </c>
      <c r="B1005" t="s">
        <v>8040</v>
      </c>
      <c r="C1005" t="s">
        <v>8021</v>
      </c>
      <c r="D1005" t="s">
        <v>8038</v>
      </c>
      <c r="E1005" s="1">
        <v>45349</v>
      </c>
      <c r="F1005">
        <v>366.75</v>
      </c>
      <c r="G1005">
        <v>20</v>
      </c>
      <c r="H1005" t="s">
        <v>7</v>
      </c>
      <c r="I1005" t="str">
        <f>VLOOKUP(shipments[[#This Row],[SPID]],CHOOSE({1,2},people[[#All],[SPID]],people[[#All],[Sales_person]]),2,0)</f>
        <v>Dennison Crosswaite</v>
      </c>
      <c r="J1005">
        <f>YEAR(shipments[[#This Row],[Shipdate]])</f>
        <v>2024</v>
      </c>
      <c r="K1005" s="22"/>
      <c r="L1005" s="22">
        <f>VLOOKUP(shipments[[#This Row],[PID]],CHOOSE({1,2},products[PID],products[Cost_per_box]),2,0)</f>
        <v>10.23</v>
      </c>
      <c r="M1005" s="22">
        <f>shipments[[#This Row],[Boxes]]*shipments[[#This Row],[cost_per_box]]</f>
        <v>204.60000000000002</v>
      </c>
      <c r="N1005" s="22">
        <f>shipments[[#This Row],[Amount]]-shipments[[#This Row],[total cost]]</f>
        <v>162.14999999999998</v>
      </c>
    </row>
    <row r="1006" spans="1:14" x14ac:dyDescent="0.35">
      <c r="A1006" t="s">
        <v>1041</v>
      </c>
      <c r="B1006" t="s">
        <v>8040</v>
      </c>
      <c r="C1006" t="s">
        <v>8022</v>
      </c>
      <c r="D1006" t="s">
        <v>8033</v>
      </c>
      <c r="E1006" s="1">
        <v>45244</v>
      </c>
      <c r="F1006">
        <v>578.25</v>
      </c>
      <c r="G1006">
        <v>37</v>
      </c>
      <c r="H1006" t="s">
        <v>40</v>
      </c>
      <c r="I1006" t="str">
        <f>VLOOKUP(shipments[[#This Row],[SPID]],CHOOSE({1,2},people[[#All],[SPID]],people[[#All],[Sales_person]]),2,0)</f>
        <v>Dennison Crosswaite</v>
      </c>
      <c r="J1006">
        <f>YEAR(shipments[[#This Row],[Shipdate]])</f>
        <v>2023</v>
      </c>
      <c r="K1006" s="22"/>
      <c r="L1006" s="22">
        <f>VLOOKUP(shipments[[#This Row],[PID]],CHOOSE({1,2},products[PID],products[Cost_per_box]),2,0)</f>
        <v>4.74</v>
      </c>
      <c r="M1006" s="22">
        <f>shipments[[#This Row],[Boxes]]*shipments[[#This Row],[cost_per_box]]</f>
        <v>175.38</v>
      </c>
      <c r="N1006" s="22">
        <f>shipments[[#This Row],[Amount]]-shipments[[#This Row],[total cost]]</f>
        <v>402.87</v>
      </c>
    </row>
    <row r="1007" spans="1:14" x14ac:dyDescent="0.35">
      <c r="A1007" t="s">
        <v>1042</v>
      </c>
      <c r="B1007" t="s">
        <v>8040</v>
      </c>
      <c r="C1007" t="s">
        <v>8022</v>
      </c>
      <c r="D1007" t="s">
        <v>8034</v>
      </c>
      <c r="E1007" s="1">
        <v>45329</v>
      </c>
      <c r="F1007">
        <v>12030.75</v>
      </c>
      <c r="G1007">
        <v>752</v>
      </c>
      <c r="H1007" t="s">
        <v>7</v>
      </c>
      <c r="I1007" t="str">
        <f>VLOOKUP(shipments[[#This Row],[SPID]],CHOOSE({1,2},people[[#All],[SPID]],people[[#All],[Sales_person]]),2,0)</f>
        <v>Dennison Crosswaite</v>
      </c>
      <c r="J1007">
        <f>YEAR(shipments[[#This Row],[Shipdate]])</f>
        <v>2024</v>
      </c>
      <c r="K1007" s="22"/>
      <c r="L1007" s="22">
        <f>VLOOKUP(shipments[[#This Row],[PID]],CHOOSE({1,2},products[PID],products[Cost_per_box]),2,0)</f>
        <v>4.74</v>
      </c>
      <c r="M1007" s="22">
        <f>shipments[[#This Row],[Boxes]]*shipments[[#This Row],[cost_per_box]]</f>
        <v>3564.48</v>
      </c>
      <c r="N1007" s="22">
        <f>shipments[[#This Row],[Amount]]-shipments[[#This Row],[total cost]]</f>
        <v>8466.27</v>
      </c>
    </row>
    <row r="1008" spans="1:14" x14ac:dyDescent="0.35">
      <c r="A1008" t="s">
        <v>1043</v>
      </c>
      <c r="B1008" t="s">
        <v>8040</v>
      </c>
      <c r="C1008" t="s">
        <v>8022</v>
      </c>
      <c r="D1008" t="s">
        <v>8035</v>
      </c>
      <c r="E1008" s="1">
        <v>45510</v>
      </c>
      <c r="F1008">
        <v>13104</v>
      </c>
      <c r="G1008">
        <v>819</v>
      </c>
      <c r="H1008" t="s">
        <v>18</v>
      </c>
      <c r="I1008" t="str">
        <f>VLOOKUP(shipments[[#This Row],[SPID]],CHOOSE({1,2},people[[#All],[SPID]],people[[#All],[Sales_person]]),2,0)</f>
        <v>Dennison Crosswaite</v>
      </c>
      <c r="J1008">
        <f>YEAR(shipments[[#This Row],[Shipdate]])</f>
        <v>2024</v>
      </c>
      <c r="K1008" s="22"/>
      <c r="L1008" s="22">
        <f>VLOOKUP(shipments[[#This Row],[PID]],CHOOSE({1,2},products[PID],products[Cost_per_box]),2,0)</f>
        <v>4.74</v>
      </c>
      <c r="M1008" s="22">
        <f>shipments[[#This Row],[Boxes]]*shipments[[#This Row],[cost_per_box]]</f>
        <v>3882.0600000000004</v>
      </c>
      <c r="N1008" s="22">
        <f>shipments[[#This Row],[Amount]]-shipments[[#This Row],[total cost]]</f>
        <v>9221.9399999999987</v>
      </c>
    </row>
    <row r="1009" spans="1:14" x14ac:dyDescent="0.35">
      <c r="A1009" t="s">
        <v>1044</v>
      </c>
      <c r="B1009" t="s">
        <v>8040</v>
      </c>
      <c r="C1009" t="s">
        <v>8022</v>
      </c>
      <c r="D1009" t="s">
        <v>8037</v>
      </c>
      <c r="E1009" s="1">
        <v>45532</v>
      </c>
      <c r="F1009">
        <v>7436.25</v>
      </c>
      <c r="G1009">
        <v>496</v>
      </c>
      <c r="H1009" t="s">
        <v>40</v>
      </c>
      <c r="I1009" t="str">
        <f>VLOOKUP(shipments[[#This Row],[SPID]],CHOOSE({1,2},people[[#All],[SPID]],people[[#All],[Sales_person]]),2,0)</f>
        <v>Dennison Crosswaite</v>
      </c>
      <c r="J1009">
        <f>YEAR(shipments[[#This Row],[Shipdate]])</f>
        <v>2024</v>
      </c>
      <c r="K1009" s="22"/>
      <c r="L1009" s="22">
        <f>VLOOKUP(shipments[[#This Row],[PID]],CHOOSE({1,2},products[PID],products[Cost_per_box]),2,0)</f>
        <v>4.74</v>
      </c>
      <c r="M1009" s="22">
        <f>shipments[[#This Row],[Boxes]]*shipments[[#This Row],[cost_per_box]]</f>
        <v>2351.04</v>
      </c>
      <c r="N1009" s="22">
        <f>shipments[[#This Row],[Amount]]-shipments[[#This Row],[total cost]]</f>
        <v>5085.21</v>
      </c>
    </row>
    <row r="1010" spans="1:14" x14ac:dyDescent="0.35">
      <c r="A1010" t="s">
        <v>1045</v>
      </c>
      <c r="B1010" t="s">
        <v>8040</v>
      </c>
      <c r="C1010" t="s">
        <v>8022</v>
      </c>
      <c r="D1010" t="s">
        <v>8034</v>
      </c>
      <c r="E1010" s="1">
        <v>44960</v>
      </c>
      <c r="F1010">
        <v>4918.5</v>
      </c>
      <c r="G1010">
        <v>290</v>
      </c>
      <c r="H1010" t="s">
        <v>7</v>
      </c>
      <c r="I1010" t="str">
        <f>VLOOKUP(shipments[[#This Row],[SPID]],CHOOSE({1,2},people[[#All],[SPID]],people[[#All],[Sales_person]]),2,0)</f>
        <v>Dennison Crosswaite</v>
      </c>
      <c r="J1010">
        <f>YEAR(shipments[[#This Row],[Shipdate]])</f>
        <v>2023</v>
      </c>
      <c r="K1010" s="22"/>
      <c r="L1010" s="22">
        <f>VLOOKUP(shipments[[#This Row],[PID]],CHOOSE({1,2},products[PID],products[Cost_per_box]),2,0)</f>
        <v>4.74</v>
      </c>
      <c r="M1010" s="22">
        <f>shipments[[#This Row],[Boxes]]*shipments[[#This Row],[cost_per_box]]</f>
        <v>1374.6000000000001</v>
      </c>
      <c r="N1010" s="22">
        <f>shipments[[#This Row],[Amount]]-shipments[[#This Row],[total cost]]</f>
        <v>3543.8999999999996</v>
      </c>
    </row>
    <row r="1011" spans="1:14" x14ac:dyDescent="0.35">
      <c r="A1011" t="s">
        <v>1046</v>
      </c>
      <c r="B1011" t="s">
        <v>8040</v>
      </c>
      <c r="C1011" t="s">
        <v>8023</v>
      </c>
      <c r="D1011" t="s">
        <v>8033</v>
      </c>
      <c r="E1011" s="1">
        <v>45063</v>
      </c>
      <c r="F1011">
        <v>751.5</v>
      </c>
      <c r="G1011">
        <v>126</v>
      </c>
      <c r="H1011" t="s">
        <v>7</v>
      </c>
      <c r="I1011" t="str">
        <f>VLOOKUP(shipments[[#This Row],[SPID]],CHOOSE({1,2},people[[#All],[SPID]],people[[#All],[Sales_person]]),2,0)</f>
        <v>Dennison Crosswaite</v>
      </c>
      <c r="J1011">
        <f>YEAR(shipments[[#This Row],[Shipdate]])</f>
        <v>2023</v>
      </c>
      <c r="K1011" s="22"/>
      <c r="L1011" s="22">
        <f>VLOOKUP(shipments[[#This Row],[PID]],CHOOSE({1,2},products[PID],products[Cost_per_box]),2,0)</f>
        <v>10.51</v>
      </c>
      <c r="M1011" s="22">
        <f>shipments[[#This Row],[Boxes]]*shipments[[#This Row],[cost_per_box]]</f>
        <v>1324.26</v>
      </c>
      <c r="N1011" s="22">
        <f>shipments[[#This Row],[Amount]]-shipments[[#This Row],[total cost]]</f>
        <v>-572.76</v>
      </c>
    </row>
    <row r="1012" spans="1:14" x14ac:dyDescent="0.35">
      <c r="A1012" t="s">
        <v>1047</v>
      </c>
      <c r="B1012" t="s">
        <v>8040</v>
      </c>
      <c r="C1012" t="s">
        <v>8023</v>
      </c>
      <c r="D1012" t="s">
        <v>8033</v>
      </c>
      <c r="E1012" s="1">
        <v>45224</v>
      </c>
      <c r="F1012">
        <v>5213.25</v>
      </c>
      <c r="G1012">
        <v>869</v>
      </c>
      <c r="H1012" t="s">
        <v>7</v>
      </c>
      <c r="I1012" t="str">
        <f>VLOOKUP(shipments[[#This Row],[SPID]],CHOOSE({1,2},people[[#All],[SPID]],people[[#All],[Sales_person]]),2,0)</f>
        <v>Dennison Crosswaite</v>
      </c>
      <c r="J1012">
        <f>YEAR(shipments[[#This Row],[Shipdate]])</f>
        <v>2023</v>
      </c>
      <c r="K1012" s="22"/>
      <c r="L1012" s="22">
        <f>VLOOKUP(shipments[[#This Row],[PID]],CHOOSE({1,2},products[PID],products[Cost_per_box]),2,0)</f>
        <v>10.51</v>
      </c>
      <c r="M1012" s="22">
        <f>shipments[[#This Row],[Boxes]]*shipments[[#This Row],[cost_per_box]]</f>
        <v>9133.19</v>
      </c>
      <c r="N1012" s="22">
        <f>shipments[[#This Row],[Amount]]-shipments[[#This Row],[total cost]]</f>
        <v>-3919.9400000000005</v>
      </c>
    </row>
    <row r="1013" spans="1:14" x14ac:dyDescent="0.35">
      <c r="A1013" t="s">
        <v>1048</v>
      </c>
      <c r="B1013" t="s">
        <v>8040</v>
      </c>
      <c r="C1013" t="s">
        <v>8023</v>
      </c>
      <c r="D1013" t="s">
        <v>8034</v>
      </c>
      <c r="E1013" s="1">
        <v>45127</v>
      </c>
      <c r="F1013">
        <v>2889</v>
      </c>
      <c r="G1013">
        <v>482</v>
      </c>
      <c r="H1013" t="s">
        <v>7</v>
      </c>
      <c r="I1013" t="str">
        <f>VLOOKUP(shipments[[#This Row],[SPID]],CHOOSE({1,2},people[[#All],[SPID]],people[[#All],[Sales_person]]),2,0)</f>
        <v>Dennison Crosswaite</v>
      </c>
      <c r="J1013">
        <f>YEAR(shipments[[#This Row],[Shipdate]])</f>
        <v>2023</v>
      </c>
      <c r="K1013" s="22"/>
      <c r="L1013" s="22">
        <f>VLOOKUP(shipments[[#This Row],[PID]],CHOOSE({1,2},products[PID],products[Cost_per_box]),2,0)</f>
        <v>10.51</v>
      </c>
      <c r="M1013" s="22">
        <f>shipments[[#This Row],[Boxes]]*shipments[[#This Row],[cost_per_box]]</f>
        <v>5065.82</v>
      </c>
      <c r="N1013" s="22">
        <f>shipments[[#This Row],[Amount]]-shipments[[#This Row],[total cost]]</f>
        <v>-2176.8199999999997</v>
      </c>
    </row>
    <row r="1014" spans="1:14" x14ac:dyDescent="0.35">
      <c r="A1014" t="s">
        <v>1049</v>
      </c>
      <c r="B1014" t="s">
        <v>8040</v>
      </c>
      <c r="C1014" t="s">
        <v>8024</v>
      </c>
      <c r="D1014" t="s">
        <v>8035</v>
      </c>
      <c r="E1014" s="1">
        <v>45470</v>
      </c>
      <c r="F1014">
        <v>3033</v>
      </c>
      <c r="G1014">
        <v>179</v>
      </c>
      <c r="H1014" t="s">
        <v>7</v>
      </c>
      <c r="I1014" t="str">
        <f>VLOOKUP(shipments[[#This Row],[SPID]],CHOOSE({1,2},people[[#All],[SPID]],people[[#All],[Sales_person]]),2,0)</f>
        <v>Dennison Crosswaite</v>
      </c>
      <c r="J1014">
        <f>YEAR(shipments[[#This Row],[Shipdate]])</f>
        <v>2024</v>
      </c>
      <c r="K1014" s="22"/>
      <c r="L1014" s="22">
        <f>VLOOKUP(shipments[[#This Row],[PID]],CHOOSE({1,2},products[PID],products[Cost_per_box]),2,0)</f>
        <v>6.43</v>
      </c>
      <c r="M1014" s="22">
        <f>shipments[[#This Row],[Boxes]]*shipments[[#This Row],[cost_per_box]]</f>
        <v>1150.97</v>
      </c>
      <c r="N1014" s="22">
        <f>shipments[[#This Row],[Amount]]-shipments[[#This Row],[total cost]]</f>
        <v>1882.03</v>
      </c>
    </row>
    <row r="1015" spans="1:14" x14ac:dyDescent="0.35">
      <c r="A1015" t="s">
        <v>1050</v>
      </c>
      <c r="B1015" t="s">
        <v>8040</v>
      </c>
      <c r="C1015" t="s">
        <v>8024</v>
      </c>
      <c r="D1015" t="s">
        <v>8036</v>
      </c>
      <c r="E1015" s="1">
        <v>45523</v>
      </c>
      <c r="F1015">
        <v>598.5</v>
      </c>
      <c r="G1015">
        <v>38</v>
      </c>
      <c r="H1015" t="s">
        <v>18</v>
      </c>
      <c r="I1015" t="str">
        <f>VLOOKUP(shipments[[#This Row],[SPID]],CHOOSE({1,2},people[[#All],[SPID]],people[[#All],[Sales_person]]),2,0)</f>
        <v>Dennison Crosswaite</v>
      </c>
      <c r="J1015">
        <f>YEAR(shipments[[#This Row],[Shipdate]])</f>
        <v>2024</v>
      </c>
      <c r="K1015" s="22"/>
      <c r="L1015" s="22">
        <f>VLOOKUP(shipments[[#This Row],[PID]],CHOOSE({1,2},products[PID],products[Cost_per_box]),2,0)</f>
        <v>6.43</v>
      </c>
      <c r="M1015" s="22">
        <f>shipments[[#This Row],[Boxes]]*shipments[[#This Row],[cost_per_box]]</f>
        <v>244.33999999999997</v>
      </c>
      <c r="N1015" s="22">
        <f>shipments[[#This Row],[Amount]]-shipments[[#This Row],[total cost]]</f>
        <v>354.16</v>
      </c>
    </row>
    <row r="1016" spans="1:14" x14ac:dyDescent="0.35">
      <c r="A1016" t="s">
        <v>1051</v>
      </c>
      <c r="B1016" t="s">
        <v>8040</v>
      </c>
      <c r="C1016" t="s">
        <v>8025</v>
      </c>
      <c r="D1016" t="s">
        <v>8033</v>
      </c>
      <c r="E1016" s="1">
        <v>45559</v>
      </c>
      <c r="F1016">
        <v>3541.5</v>
      </c>
      <c r="G1016">
        <v>169</v>
      </c>
      <c r="H1016" t="s">
        <v>26</v>
      </c>
      <c r="I1016" t="str">
        <f>VLOOKUP(shipments[[#This Row],[SPID]],CHOOSE({1,2},people[[#All],[SPID]],people[[#All],[Sales_person]]),2,0)</f>
        <v>Dennison Crosswaite</v>
      </c>
      <c r="J1016">
        <f>YEAR(shipments[[#This Row],[Shipdate]])</f>
        <v>2024</v>
      </c>
      <c r="K1016" s="22"/>
      <c r="L1016" s="22">
        <f>VLOOKUP(shipments[[#This Row],[PID]],CHOOSE({1,2},products[PID],products[Cost_per_box]),2,0)</f>
        <v>12.41</v>
      </c>
      <c r="M1016" s="22">
        <f>shipments[[#This Row],[Boxes]]*shipments[[#This Row],[cost_per_box]]</f>
        <v>2097.29</v>
      </c>
      <c r="N1016" s="22">
        <f>shipments[[#This Row],[Amount]]-shipments[[#This Row],[total cost]]</f>
        <v>1444.21</v>
      </c>
    </row>
    <row r="1017" spans="1:14" x14ac:dyDescent="0.35">
      <c r="A1017" t="s">
        <v>1052</v>
      </c>
      <c r="B1017" t="s">
        <v>8040</v>
      </c>
      <c r="C1017" t="s">
        <v>8025</v>
      </c>
      <c r="D1017" t="s">
        <v>8033</v>
      </c>
      <c r="E1017" s="1">
        <v>45433</v>
      </c>
      <c r="F1017">
        <v>2929.5</v>
      </c>
      <c r="G1017">
        <v>173</v>
      </c>
      <c r="H1017" t="s">
        <v>7</v>
      </c>
      <c r="I1017" t="str">
        <f>VLOOKUP(shipments[[#This Row],[SPID]],CHOOSE({1,2},people[[#All],[SPID]],people[[#All],[Sales_person]]),2,0)</f>
        <v>Dennison Crosswaite</v>
      </c>
      <c r="J1017">
        <f>YEAR(shipments[[#This Row],[Shipdate]])</f>
        <v>2024</v>
      </c>
      <c r="K1017" s="22"/>
      <c r="L1017" s="22">
        <f>VLOOKUP(shipments[[#This Row],[PID]],CHOOSE({1,2},products[PID],products[Cost_per_box]),2,0)</f>
        <v>12.41</v>
      </c>
      <c r="M1017" s="22">
        <f>shipments[[#This Row],[Boxes]]*shipments[[#This Row],[cost_per_box]]</f>
        <v>2146.9299999999998</v>
      </c>
      <c r="N1017" s="22">
        <f>shipments[[#This Row],[Amount]]-shipments[[#This Row],[total cost]]</f>
        <v>782.57000000000016</v>
      </c>
    </row>
    <row r="1018" spans="1:14" x14ac:dyDescent="0.35">
      <c r="A1018" t="s">
        <v>1053</v>
      </c>
      <c r="B1018" t="s">
        <v>8040</v>
      </c>
      <c r="C1018" t="s">
        <v>8026</v>
      </c>
      <c r="D1018" t="s">
        <v>8034</v>
      </c>
      <c r="E1018" s="1">
        <v>45534</v>
      </c>
      <c r="F1018">
        <v>9211.5</v>
      </c>
      <c r="G1018">
        <v>576</v>
      </c>
      <c r="H1018" t="s">
        <v>18</v>
      </c>
      <c r="I1018" t="str">
        <f>VLOOKUP(shipments[[#This Row],[SPID]],CHOOSE({1,2},people[[#All],[SPID]],people[[#All],[Sales_person]]),2,0)</f>
        <v>Dennison Crosswaite</v>
      </c>
      <c r="J1018">
        <f>YEAR(shipments[[#This Row],[Shipdate]])</f>
        <v>2024</v>
      </c>
      <c r="K1018" s="22"/>
      <c r="L1018" s="22">
        <f>VLOOKUP(shipments[[#This Row],[PID]],CHOOSE({1,2},products[PID],products[Cost_per_box]),2,0)</f>
        <v>9.57</v>
      </c>
      <c r="M1018" s="22">
        <f>shipments[[#This Row],[Boxes]]*shipments[[#This Row],[cost_per_box]]</f>
        <v>5512.32</v>
      </c>
      <c r="N1018" s="22">
        <f>shipments[[#This Row],[Amount]]-shipments[[#This Row],[total cost]]</f>
        <v>3699.1800000000003</v>
      </c>
    </row>
    <row r="1019" spans="1:14" x14ac:dyDescent="0.35">
      <c r="A1019" t="s">
        <v>1054</v>
      </c>
      <c r="B1019" t="s">
        <v>8040</v>
      </c>
      <c r="C1019" t="s">
        <v>8026</v>
      </c>
      <c r="D1019" t="s">
        <v>8035</v>
      </c>
      <c r="E1019" s="1">
        <v>45450</v>
      </c>
      <c r="F1019">
        <v>6903</v>
      </c>
      <c r="G1019">
        <v>432</v>
      </c>
      <c r="H1019" t="s">
        <v>7</v>
      </c>
      <c r="I1019" t="str">
        <f>VLOOKUP(shipments[[#This Row],[SPID]],CHOOSE({1,2},people[[#All],[SPID]],people[[#All],[Sales_person]]),2,0)</f>
        <v>Dennison Crosswaite</v>
      </c>
      <c r="J1019">
        <f>YEAR(shipments[[#This Row],[Shipdate]])</f>
        <v>2024</v>
      </c>
      <c r="K1019" s="22"/>
      <c r="L1019" s="22">
        <f>VLOOKUP(shipments[[#This Row],[PID]],CHOOSE({1,2},products[PID],products[Cost_per_box]),2,0)</f>
        <v>9.57</v>
      </c>
      <c r="M1019" s="22">
        <f>shipments[[#This Row],[Boxes]]*shipments[[#This Row],[cost_per_box]]</f>
        <v>4134.24</v>
      </c>
      <c r="N1019" s="22">
        <f>shipments[[#This Row],[Amount]]-shipments[[#This Row],[total cost]]</f>
        <v>2768.76</v>
      </c>
    </row>
    <row r="1020" spans="1:14" x14ac:dyDescent="0.35">
      <c r="A1020" t="s">
        <v>1055</v>
      </c>
      <c r="B1020" t="s">
        <v>8040</v>
      </c>
      <c r="C1020" t="s">
        <v>8027</v>
      </c>
      <c r="D1020" t="s">
        <v>8033</v>
      </c>
      <c r="E1020" s="1">
        <v>45505</v>
      </c>
      <c r="F1020">
        <v>9000</v>
      </c>
      <c r="G1020">
        <v>1000</v>
      </c>
      <c r="H1020" t="s">
        <v>18</v>
      </c>
      <c r="I1020" t="str">
        <f>VLOOKUP(shipments[[#This Row],[SPID]],CHOOSE({1,2},people[[#All],[SPID]],people[[#All],[Sales_person]]),2,0)</f>
        <v>Dennison Crosswaite</v>
      </c>
      <c r="J1020">
        <f>YEAR(shipments[[#This Row],[Shipdate]])</f>
        <v>2024</v>
      </c>
      <c r="K1020" s="22"/>
      <c r="L1020" s="22">
        <f>VLOOKUP(shipments[[#This Row],[PID]],CHOOSE({1,2},products[PID],products[Cost_per_box]),2,0)</f>
        <v>8.43</v>
      </c>
      <c r="M1020" s="22">
        <f>shipments[[#This Row],[Boxes]]*shipments[[#This Row],[cost_per_box]]</f>
        <v>8430</v>
      </c>
      <c r="N1020" s="22">
        <f>shipments[[#This Row],[Amount]]-shipments[[#This Row],[total cost]]</f>
        <v>570</v>
      </c>
    </row>
    <row r="1021" spans="1:14" x14ac:dyDescent="0.35">
      <c r="A1021" t="s">
        <v>1056</v>
      </c>
      <c r="B1021" t="s">
        <v>8040</v>
      </c>
      <c r="C1021" t="s">
        <v>8027</v>
      </c>
      <c r="D1021" t="s">
        <v>8038</v>
      </c>
      <c r="E1021" s="1">
        <v>45215</v>
      </c>
      <c r="F1021">
        <v>14481</v>
      </c>
      <c r="G1021">
        <v>1317</v>
      </c>
      <c r="H1021" t="s">
        <v>7</v>
      </c>
      <c r="I1021" t="str">
        <f>VLOOKUP(shipments[[#This Row],[SPID]],CHOOSE({1,2},people[[#All],[SPID]],people[[#All],[Sales_person]]),2,0)</f>
        <v>Dennison Crosswaite</v>
      </c>
      <c r="J1021">
        <f>YEAR(shipments[[#This Row],[Shipdate]])</f>
        <v>2023</v>
      </c>
      <c r="K1021" s="22"/>
      <c r="L1021" s="22">
        <f>VLOOKUP(shipments[[#This Row],[PID]],CHOOSE({1,2},products[PID],products[Cost_per_box]),2,0)</f>
        <v>8.43</v>
      </c>
      <c r="M1021" s="22">
        <f>shipments[[#This Row],[Boxes]]*shipments[[#This Row],[cost_per_box]]</f>
        <v>11102.31</v>
      </c>
      <c r="N1021" s="22">
        <f>shipments[[#This Row],[Amount]]-shipments[[#This Row],[total cost]]</f>
        <v>3378.6900000000005</v>
      </c>
    </row>
    <row r="1022" spans="1:14" x14ac:dyDescent="0.35">
      <c r="A1022" t="s">
        <v>1057</v>
      </c>
      <c r="B1022" t="s">
        <v>8040</v>
      </c>
      <c r="C1022" t="s">
        <v>8027</v>
      </c>
      <c r="D1022" t="s">
        <v>8033</v>
      </c>
      <c r="E1022" s="1">
        <v>45218</v>
      </c>
      <c r="F1022">
        <v>3165.75</v>
      </c>
      <c r="G1022">
        <v>453</v>
      </c>
      <c r="H1022" t="s">
        <v>7</v>
      </c>
      <c r="I1022" t="str">
        <f>VLOOKUP(shipments[[#This Row],[SPID]],CHOOSE({1,2},people[[#All],[SPID]],people[[#All],[Sales_person]]),2,0)</f>
        <v>Dennison Crosswaite</v>
      </c>
      <c r="J1022">
        <f>YEAR(shipments[[#This Row],[Shipdate]])</f>
        <v>2023</v>
      </c>
      <c r="K1022" s="22"/>
      <c r="L1022" s="22">
        <f>VLOOKUP(shipments[[#This Row],[PID]],CHOOSE({1,2},products[PID],products[Cost_per_box]),2,0)</f>
        <v>8.43</v>
      </c>
      <c r="M1022" s="22">
        <f>shipments[[#This Row],[Boxes]]*shipments[[#This Row],[cost_per_box]]</f>
        <v>3818.79</v>
      </c>
      <c r="N1022" s="22">
        <f>shipments[[#This Row],[Amount]]-shipments[[#This Row],[total cost]]</f>
        <v>-653.04</v>
      </c>
    </row>
    <row r="1023" spans="1:14" x14ac:dyDescent="0.35">
      <c r="A1023" t="s">
        <v>1058</v>
      </c>
      <c r="B1023" t="s">
        <v>8040</v>
      </c>
      <c r="C1023" t="s">
        <v>8027</v>
      </c>
      <c r="D1023" t="s">
        <v>8034</v>
      </c>
      <c r="E1023" s="1">
        <v>45517</v>
      </c>
      <c r="F1023">
        <v>9875.25</v>
      </c>
      <c r="G1023">
        <v>1098</v>
      </c>
      <c r="H1023" t="s">
        <v>18</v>
      </c>
      <c r="I1023" t="str">
        <f>VLOOKUP(shipments[[#This Row],[SPID]],CHOOSE({1,2},people[[#All],[SPID]],people[[#All],[Sales_person]]),2,0)</f>
        <v>Dennison Crosswaite</v>
      </c>
      <c r="J1023">
        <f>YEAR(shipments[[#This Row],[Shipdate]])</f>
        <v>2024</v>
      </c>
      <c r="K1023" s="22"/>
      <c r="L1023" s="22">
        <f>VLOOKUP(shipments[[#This Row],[PID]],CHOOSE({1,2},products[PID],products[Cost_per_box]),2,0)</f>
        <v>8.43</v>
      </c>
      <c r="M1023" s="22">
        <f>shipments[[#This Row],[Boxes]]*shipments[[#This Row],[cost_per_box]]</f>
        <v>9256.14</v>
      </c>
      <c r="N1023" s="22">
        <f>shipments[[#This Row],[Amount]]-shipments[[#This Row],[total cost]]</f>
        <v>619.11000000000058</v>
      </c>
    </row>
    <row r="1024" spans="1:14" x14ac:dyDescent="0.35">
      <c r="A1024" t="s">
        <v>1059</v>
      </c>
      <c r="B1024" t="s">
        <v>8040</v>
      </c>
      <c r="C1024" t="s">
        <v>8028</v>
      </c>
      <c r="D1024" t="s">
        <v>8038</v>
      </c>
      <c r="E1024" s="1">
        <v>45140</v>
      </c>
      <c r="F1024">
        <v>3712.5</v>
      </c>
      <c r="G1024">
        <v>531</v>
      </c>
      <c r="H1024" t="s">
        <v>40</v>
      </c>
      <c r="I1024" t="str">
        <f>VLOOKUP(shipments[[#This Row],[SPID]],CHOOSE({1,2},people[[#All],[SPID]],people[[#All],[Sales_person]]),2,0)</f>
        <v>Dennison Crosswaite</v>
      </c>
      <c r="J1024">
        <f>YEAR(shipments[[#This Row],[Shipdate]])</f>
        <v>2023</v>
      </c>
      <c r="K1024" s="22"/>
      <c r="L1024" s="22">
        <f>VLOOKUP(shipments[[#This Row],[PID]],CHOOSE({1,2},products[PID],products[Cost_per_box]),2,0)</f>
        <v>6.8</v>
      </c>
      <c r="M1024" s="22">
        <f>shipments[[#This Row],[Boxes]]*shipments[[#This Row],[cost_per_box]]</f>
        <v>3610.7999999999997</v>
      </c>
      <c r="N1024" s="22">
        <f>shipments[[#This Row],[Amount]]-shipments[[#This Row],[total cost]]</f>
        <v>101.70000000000027</v>
      </c>
    </row>
    <row r="1025" spans="1:14" x14ac:dyDescent="0.35">
      <c r="A1025" t="s">
        <v>1060</v>
      </c>
      <c r="B1025" t="s">
        <v>8040</v>
      </c>
      <c r="C1025" t="s">
        <v>8028</v>
      </c>
      <c r="D1025" t="s">
        <v>8034</v>
      </c>
      <c r="E1025" s="1">
        <v>45391</v>
      </c>
      <c r="F1025">
        <v>5019.75</v>
      </c>
      <c r="G1025">
        <v>628</v>
      </c>
      <c r="H1025" t="s">
        <v>7</v>
      </c>
      <c r="I1025" t="str">
        <f>VLOOKUP(shipments[[#This Row],[SPID]],CHOOSE({1,2},people[[#All],[SPID]],people[[#All],[Sales_person]]),2,0)</f>
        <v>Dennison Crosswaite</v>
      </c>
      <c r="J1025">
        <f>YEAR(shipments[[#This Row],[Shipdate]])</f>
        <v>2024</v>
      </c>
      <c r="K1025" s="22"/>
      <c r="L1025" s="22">
        <f>VLOOKUP(shipments[[#This Row],[PID]],CHOOSE({1,2},products[PID],products[Cost_per_box]),2,0)</f>
        <v>6.8</v>
      </c>
      <c r="M1025" s="22">
        <f>shipments[[#This Row],[Boxes]]*shipments[[#This Row],[cost_per_box]]</f>
        <v>4270.3999999999996</v>
      </c>
      <c r="N1025" s="22">
        <f>shipments[[#This Row],[Amount]]-shipments[[#This Row],[total cost]]</f>
        <v>749.35000000000036</v>
      </c>
    </row>
    <row r="1026" spans="1:14" x14ac:dyDescent="0.35">
      <c r="A1026" t="s">
        <v>1061</v>
      </c>
      <c r="B1026" t="s">
        <v>8040</v>
      </c>
      <c r="C1026" t="s">
        <v>8028</v>
      </c>
      <c r="D1026" t="s">
        <v>8033</v>
      </c>
      <c r="E1026" s="1">
        <v>45273</v>
      </c>
      <c r="F1026">
        <v>5154.75</v>
      </c>
      <c r="G1026">
        <v>573</v>
      </c>
      <c r="H1026" t="s">
        <v>7</v>
      </c>
      <c r="I1026" t="str">
        <f>VLOOKUP(shipments[[#This Row],[SPID]],CHOOSE({1,2},people[[#All],[SPID]],people[[#All],[Sales_person]]),2,0)</f>
        <v>Dennison Crosswaite</v>
      </c>
      <c r="J1026">
        <f>YEAR(shipments[[#This Row],[Shipdate]])</f>
        <v>2023</v>
      </c>
      <c r="K1026" s="22"/>
      <c r="L1026" s="22">
        <f>VLOOKUP(shipments[[#This Row],[PID]],CHOOSE({1,2},products[PID],products[Cost_per_box]),2,0)</f>
        <v>6.8</v>
      </c>
      <c r="M1026" s="22">
        <f>shipments[[#This Row],[Boxes]]*shipments[[#This Row],[cost_per_box]]</f>
        <v>3896.4</v>
      </c>
      <c r="N1026" s="22">
        <f>shipments[[#This Row],[Amount]]-shipments[[#This Row],[total cost]]</f>
        <v>1258.3499999999999</v>
      </c>
    </row>
    <row r="1027" spans="1:14" x14ac:dyDescent="0.35">
      <c r="A1027" t="s">
        <v>1062</v>
      </c>
      <c r="B1027" t="s">
        <v>8040</v>
      </c>
      <c r="C1027" t="s">
        <v>8028</v>
      </c>
      <c r="D1027" t="s">
        <v>8033</v>
      </c>
      <c r="E1027" s="1">
        <v>45523</v>
      </c>
      <c r="F1027">
        <v>10548</v>
      </c>
      <c r="G1027">
        <v>1319</v>
      </c>
      <c r="H1027" t="s">
        <v>18</v>
      </c>
      <c r="I1027" t="str">
        <f>VLOOKUP(shipments[[#This Row],[SPID]],CHOOSE({1,2},people[[#All],[SPID]],people[[#All],[Sales_person]]),2,0)</f>
        <v>Dennison Crosswaite</v>
      </c>
      <c r="J1027">
        <f>YEAR(shipments[[#This Row],[Shipdate]])</f>
        <v>2024</v>
      </c>
      <c r="K1027" s="22"/>
      <c r="L1027" s="22">
        <f>VLOOKUP(shipments[[#This Row],[PID]],CHOOSE({1,2},products[PID],products[Cost_per_box]),2,0)</f>
        <v>6.8</v>
      </c>
      <c r="M1027" s="22">
        <f>shipments[[#This Row],[Boxes]]*shipments[[#This Row],[cost_per_box]]</f>
        <v>8969.1999999999989</v>
      </c>
      <c r="N1027" s="22">
        <f>shipments[[#This Row],[Amount]]-shipments[[#This Row],[total cost]]</f>
        <v>1578.8000000000011</v>
      </c>
    </row>
    <row r="1028" spans="1:14" x14ac:dyDescent="0.35">
      <c r="A1028" t="s">
        <v>1063</v>
      </c>
      <c r="B1028" t="s">
        <v>8040</v>
      </c>
      <c r="C1028" t="s">
        <v>8029</v>
      </c>
      <c r="D1028" t="s">
        <v>8036</v>
      </c>
      <c r="E1028" s="1">
        <v>45334</v>
      </c>
      <c r="F1028">
        <v>16724.25</v>
      </c>
      <c r="G1028">
        <v>598</v>
      </c>
      <c r="H1028" t="s">
        <v>7</v>
      </c>
      <c r="I1028" t="str">
        <f>VLOOKUP(shipments[[#This Row],[SPID]],CHOOSE({1,2},people[[#All],[SPID]],people[[#All],[Sales_person]]),2,0)</f>
        <v>Dennison Crosswaite</v>
      </c>
      <c r="J1028">
        <f>YEAR(shipments[[#This Row],[Shipdate]])</f>
        <v>2024</v>
      </c>
      <c r="K1028" s="22"/>
      <c r="L1028" s="22">
        <f>VLOOKUP(shipments[[#This Row],[PID]],CHOOSE({1,2},products[PID],products[Cost_per_box]),2,0)</f>
        <v>5.04</v>
      </c>
      <c r="M1028" s="22">
        <f>shipments[[#This Row],[Boxes]]*shipments[[#This Row],[cost_per_box]]</f>
        <v>3013.92</v>
      </c>
      <c r="N1028" s="22">
        <f>shipments[[#This Row],[Amount]]-shipments[[#This Row],[total cost]]</f>
        <v>13710.33</v>
      </c>
    </row>
    <row r="1029" spans="1:14" x14ac:dyDescent="0.35">
      <c r="A1029" t="s">
        <v>1064</v>
      </c>
      <c r="B1029" t="s">
        <v>8040</v>
      </c>
      <c r="C1029" t="s">
        <v>8029</v>
      </c>
      <c r="D1029" t="s">
        <v>8036</v>
      </c>
      <c r="E1029" s="1">
        <v>45447</v>
      </c>
      <c r="F1029">
        <v>4997.25</v>
      </c>
      <c r="G1029">
        <v>186</v>
      </c>
      <c r="H1029" t="s">
        <v>7</v>
      </c>
      <c r="I1029" t="str">
        <f>VLOOKUP(shipments[[#This Row],[SPID]],CHOOSE({1,2},people[[#All],[SPID]],people[[#All],[Sales_person]]),2,0)</f>
        <v>Dennison Crosswaite</v>
      </c>
      <c r="J1029">
        <f>YEAR(shipments[[#This Row],[Shipdate]])</f>
        <v>2024</v>
      </c>
      <c r="K1029" s="22"/>
      <c r="L1029" s="22">
        <f>VLOOKUP(shipments[[#This Row],[PID]],CHOOSE({1,2},products[PID],products[Cost_per_box]),2,0)</f>
        <v>5.04</v>
      </c>
      <c r="M1029" s="22">
        <f>shipments[[#This Row],[Boxes]]*shipments[[#This Row],[cost_per_box]]</f>
        <v>937.44</v>
      </c>
      <c r="N1029" s="22">
        <f>shipments[[#This Row],[Amount]]-shipments[[#This Row],[total cost]]</f>
        <v>4059.81</v>
      </c>
    </row>
    <row r="1030" spans="1:14" x14ac:dyDescent="0.35">
      <c r="A1030" t="s">
        <v>1065</v>
      </c>
      <c r="B1030" t="s">
        <v>8040</v>
      </c>
      <c r="C1030" t="s">
        <v>8030</v>
      </c>
      <c r="D1030" t="s">
        <v>8038</v>
      </c>
      <c r="E1030" s="1">
        <v>45286</v>
      </c>
      <c r="F1030">
        <v>2551.5</v>
      </c>
      <c r="G1030">
        <v>232</v>
      </c>
      <c r="H1030" t="s">
        <v>7</v>
      </c>
      <c r="I1030" t="str">
        <f>VLOOKUP(shipments[[#This Row],[SPID]],CHOOSE({1,2},people[[#All],[SPID]],people[[#All],[Sales_person]]),2,0)</f>
        <v>Dennison Crosswaite</v>
      </c>
      <c r="J1030">
        <f>YEAR(shipments[[#This Row],[Shipdate]])</f>
        <v>2023</v>
      </c>
      <c r="K1030" s="22"/>
      <c r="L1030" s="22">
        <f>VLOOKUP(shipments[[#This Row],[PID]],CHOOSE({1,2},products[PID],products[Cost_per_box]),2,0)</f>
        <v>2.76</v>
      </c>
      <c r="M1030" s="22">
        <f>shipments[[#This Row],[Boxes]]*shipments[[#This Row],[cost_per_box]]</f>
        <v>640.31999999999994</v>
      </c>
      <c r="N1030" s="22">
        <f>shipments[[#This Row],[Amount]]-shipments[[#This Row],[total cost]]</f>
        <v>1911.18</v>
      </c>
    </row>
    <row r="1031" spans="1:14" x14ac:dyDescent="0.35">
      <c r="A1031" t="s">
        <v>1066</v>
      </c>
      <c r="B1031" t="s">
        <v>8040</v>
      </c>
      <c r="C1031" t="s">
        <v>8030</v>
      </c>
      <c r="D1031" t="s">
        <v>8034</v>
      </c>
      <c r="E1031" s="1">
        <v>45160</v>
      </c>
      <c r="F1031">
        <v>3998.25</v>
      </c>
      <c r="G1031">
        <v>334</v>
      </c>
      <c r="H1031" t="s">
        <v>7</v>
      </c>
      <c r="I1031" t="str">
        <f>VLOOKUP(shipments[[#This Row],[SPID]],CHOOSE({1,2},people[[#All],[SPID]],people[[#All],[Sales_person]]),2,0)</f>
        <v>Dennison Crosswaite</v>
      </c>
      <c r="J1031">
        <f>YEAR(shipments[[#This Row],[Shipdate]])</f>
        <v>2023</v>
      </c>
      <c r="K1031" s="22"/>
      <c r="L1031" s="22">
        <f>VLOOKUP(shipments[[#This Row],[PID]],CHOOSE({1,2},products[PID],products[Cost_per_box]),2,0)</f>
        <v>2.76</v>
      </c>
      <c r="M1031" s="22">
        <f>shipments[[#This Row],[Boxes]]*shipments[[#This Row],[cost_per_box]]</f>
        <v>921.83999999999992</v>
      </c>
      <c r="N1031" s="22">
        <f>shipments[[#This Row],[Amount]]-shipments[[#This Row],[total cost]]</f>
        <v>3076.41</v>
      </c>
    </row>
    <row r="1032" spans="1:14" x14ac:dyDescent="0.35">
      <c r="A1032" t="s">
        <v>1067</v>
      </c>
      <c r="B1032" t="s">
        <v>8040</v>
      </c>
      <c r="C1032" t="s">
        <v>8030</v>
      </c>
      <c r="D1032" t="s">
        <v>8037</v>
      </c>
      <c r="E1032" s="1">
        <v>44964</v>
      </c>
      <c r="F1032">
        <v>2425.5</v>
      </c>
      <c r="G1032">
        <v>304</v>
      </c>
      <c r="H1032" t="s">
        <v>7</v>
      </c>
      <c r="I1032" t="str">
        <f>VLOOKUP(shipments[[#This Row],[SPID]],CHOOSE({1,2},people[[#All],[SPID]],people[[#All],[Sales_person]]),2,0)</f>
        <v>Dennison Crosswaite</v>
      </c>
      <c r="J1032">
        <f>YEAR(shipments[[#This Row],[Shipdate]])</f>
        <v>2023</v>
      </c>
      <c r="K1032" s="22"/>
      <c r="L1032" s="22">
        <f>VLOOKUP(shipments[[#This Row],[PID]],CHOOSE({1,2},products[PID],products[Cost_per_box]),2,0)</f>
        <v>2.76</v>
      </c>
      <c r="M1032" s="22">
        <f>shipments[[#This Row],[Boxes]]*shipments[[#This Row],[cost_per_box]]</f>
        <v>839.04</v>
      </c>
      <c r="N1032" s="22">
        <f>shipments[[#This Row],[Amount]]-shipments[[#This Row],[total cost]]</f>
        <v>1586.46</v>
      </c>
    </row>
    <row r="1033" spans="1:14" x14ac:dyDescent="0.35">
      <c r="A1033" t="s">
        <v>1068</v>
      </c>
      <c r="B1033" t="s">
        <v>8040</v>
      </c>
      <c r="C1033" t="s">
        <v>8031</v>
      </c>
      <c r="D1033" t="s">
        <v>8033</v>
      </c>
      <c r="E1033" s="1">
        <v>45042</v>
      </c>
      <c r="F1033">
        <v>3845.25</v>
      </c>
      <c r="G1033">
        <v>350</v>
      </c>
      <c r="H1033" t="s">
        <v>7</v>
      </c>
      <c r="I1033" t="str">
        <f>VLOOKUP(shipments[[#This Row],[SPID]],CHOOSE({1,2},people[[#All],[SPID]],people[[#All],[Sales_person]]),2,0)</f>
        <v>Dennison Crosswaite</v>
      </c>
      <c r="J1033">
        <f>YEAR(shipments[[#This Row],[Shipdate]])</f>
        <v>2023</v>
      </c>
      <c r="K1033" s="22"/>
      <c r="L1033" s="22">
        <f>VLOOKUP(shipments[[#This Row],[PID]],CHOOSE({1,2},products[PID],products[Cost_per_box]),2,0)</f>
        <v>3.32</v>
      </c>
      <c r="M1033" s="22">
        <f>shipments[[#This Row],[Boxes]]*shipments[[#This Row],[cost_per_box]]</f>
        <v>1162</v>
      </c>
      <c r="N1033" s="22">
        <f>shipments[[#This Row],[Amount]]-shipments[[#This Row],[total cost]]</f>
        <v>2683.25</v>
      </c>
    </row>
    <row r="1034" spans="1:14" x14ac:dyDescent="0.35">
      <c r="A1034" t="s">
        <v>1069</v>
      </c>
      <c r="B1034" t="s">
        <v>8040</v>
      </c>
      <c r="C1034" t="s">
        <v>8031</v>
      </c>
      <c r="D1034" t="s">
        <v>8034</v>
      </c>
      <c r="E1034" s="1">
        <v>45337</v>
      </c>
      <c r="F1034">
        <v>6754.5</v>
      </c>
      <c r="G1034">
        <v>965</v>
      </c>
      <c r="H1034" t="s">
        <v>7</v>
      </c>
      <c r="I1034" t="str">
        <f>VLOOKUP(shipments[[#This Row],[SPID]],CHOOSE({1,2},people[[#All],[SPID]],people[[#All],[Sales_person]]),2,0)</f>
        <v>Dennison Crosswaite</v>
      </c>
      <c r="J1034">
        <f>YEAR(shipments[[#This Row],[Shipdate]])</f>
        <v>2024</v>
      </c>
      <c r="K1034" s="22"/>
      <c r="L1034" s="22">
        <f>VLOOKUP(shipments[[#This Row],[PID]],CHOOSE({1,2},products[PID],products[Cost_per_box]),2,0)</f>
        <v>3.32</v>
      </c>
      <c r="M1034" s="22">
        <f>shipments[[#This Row],[Boxes]]*shipments[[#This Row],[cost_per_box]]</f>
        <v>3203.7999999999997</v>
      </c>
      <c r="N1034" s="22">
        <f>shipments[[#This Row],[Amount]]-shipments[[#This Row],[total cost]]</f>
        <v>3550.7000000000003</v>
      </c>
    </row>
    <row r="1035" spans="1:14" x14ac:dyDescent="0.35">
      <c r="A1035" t="s">
        <v>1070</v>
      </c>
      <c r="B1035" t="s">
        <v>8040</v>
      </c>
      <c r="C1035" t="s">
        <v>8031</v>
      </c>
      <c r="D1035" t="s">
        <v>8037</v>
      </c>
      <c r="E1035" s="1">
        <v>45099</v>
      </c>
      <c r="F1035">
        <v>3514.5</v>
      </c>
      <c r="G1035">
        <v>440</v>
      </c>
      <c r="H1035" t="s">
        <v>7</v>
      </c>
      <c r="I1035" t="str">
        <f>VLOOKUP(shipments[[#This Row],[SPID]],CHOOSE({1,2},people[[#All],[SPID]],people[[#All],[Sales_person]]),2,0)</f>
        <v>Dennison Crosswaite</v>
      </c>
      <c r="J1035">
        <f>YEAR(shipments[[#This Row],[Shipdate]])</f>
        <v>2023</v>
      </c>
      <c r="K1035" s="22"/>
      <c r="L1035" s="22">
        <f>VLOOKUP(shipments[[#This Row],[PID]],CHOOSE({1,2},products[PID],products[Cost_per_box]),2,0)</f>
        <v>3.32</v>
      </c>
      <c r="M1035" s="22">
        <f>shipments[[#This Row],[Boxes]]*shipments[[#This Row],[cost_per_box]]</f>
        <v>1460.8</v>
      </c>
      <c r="N1035" s="22">
        <f>shipments[[#This Row],[Amount]]-shipments[[#This Row],[total cost]]</f>
        <v>2053.6999999999998</v>
      </c>
    </row>
    <row r="1036" spans="1:14" x14ac:dyDescent="0.35">
      <c r="A1036" t="s">
        <v>1071</v>
      </c>
      <c r="B1036" t="s">
        <v>8040</v>
      </c>
      <c r="C1036" t="s">
        <v>8031</v>
      </c>
      <c r="D1036" t="s">
        <v>8036</v>
      </c>
      <c r="E1036" s="1">
        <v>45140</v>
      </c>
      <c r="F1036">
        <v>8316</v>
      </c>
      <c r="G1036">
        <v>1188</v>
      </c>
      <c r="H1036" t="s">
        <v>7</v>
      </c>
      <c r="I1036" t="str">
        <f>VLOOKUP(shipments[[#This Row],[SPID]],CHOOSE({1,2},people[[#All],[SPID]],people[[#All],[Sales_person]]),2,0)</f>
        <v>Dennison Crosswaite</v>
      </c>
      <c r="J1036">
        <f>YEAR(shipments[[#This Row],[Shipdate]])</f>
        <v>2023</v>
      </c>
      <c r="K1036" s="22"/>
      <c r="L1036" s="22">
        <f>VLOOKUP(shipments[[#This Row],[PID]],CHOOSE({1,2},products[PID],products[Cost_per_box]),2,0)</f>
        <v>3.32</v>
      </c>
      <c r="M1036" s="22">
        <f>shipments[[#This Row],[Boxes]]*shipments[[#This Row],[cost_per_box]]</f>
        <v>3944.16</v>
      </c>
      <c r="N1036" s="22">
        <f>shipments[[#This Row],[Amount]]-shipments[[#This Row],[total cost]]</f>
        <v>4371.84</v>
      </c>
    </row>
    <row r="1037" spans="1:14" x14ac:dyDescent="0.35">
      <c r="A1037" t="s">
        <v>1072</v>
      </c>
      <c r="B1037" t="s">
        <v>8040</v>
      </c>
      <c r="C1037" t="s">
        <v>8032</v>
      </c>
      <c r="D1037" t="s">
        <v>8037</v>
      </c>
      <c r="E1037" s="1">
        <v>45268</v>
      </c>
      <c r="F1037">
        <v>9324</v>
      </c>
      <c r="G1037">
        <v>491</v>
      </c>
      <c r="H1037" t="s">
        <v>7</v>
      </c>
      <c r="I1037" t="str">
        <f>VLOOKUP(shipments[[#This Row],[SPID]],CHOOSE({1,2},people[[#All],[SPID]],people[[#All],[Sales_person]]),2,0)</f>
        <v>Dennison Crosswaite</v>
      </c>
      <c r="J1037">
        <f>YEAR(shipments[[#This Row],[Shipdate]])</f>
        <v>2023</v>
      </c>
      <c r="K1037" s="22"/>
      <c r="L1037" s="22">
        <f>VLOOKUP(shipments[[#This Row],[PID]],CHOOSE({1,2},products[PID],products[Cost_per_box]),2,0)</f>
        <v>2.65</v>
      </c>
      <c r="M1037" s="22">
        <f>shipments[[#This Row],[Boxes]]*shipments[[#This Row],[cost_per_box]]</f>
        <v>1301.1499999999999</v>
      </c>
      <c r="N1037" s="22">
        <f>shipments[[#This Row],[Amount]]-shipments[[#This Row],[total cost]]</f>
        <v>8022.85</v>
      </c>
    </row>
    <row r="1038" spans="1:14" x14ac:dyDescent="0.35">
      <c r="A1038" t="s">
        <v>1073</v>
      </c>
      <c r="B1038" t="s">
        <v>8040</v>
      </c>
      <c r="C1038" t="s">
        <v>8032</v>
      </c>
      <c r="D1038" t="s">
        <v>8033</v>
      </c>
      <c r="E1038" s="1">
        <v>44999</v>
      </c>
      <c r="F1038">
        <v>2675.25</v>
      </c>
      <c r="G1038">
        <v>134</v>
      </c>
      <c r="H1038" t="s">
        <v>7</v>
      </c>
      <c r="I1038" t="str">
        <f>VLOOKUP(shipments[[#This Row],[SPID]],CHOOSE({1,2},people[[#All],[SPID]],people[[#All],[Sales_person]]),2,0)</f>
        <v>Dennison Crosswaite</v>
      </c>
      <c r="J1038">
        <f>YEAR(shipments[[#This Row],[Shipdate]])</f>
        <v>2023</v>
      </c>
      <c r="K1038" s="22"/>
      <c r="L1038" s="22">
        <f>VLOOKUP(shipments[[#This Row],[PID]],CHOOSE({1,2},products[PID],products[Cost_per_box]),2,0)</f>
        <v>2.65</v>
      </c>
      <c r="M1038" s="22">
        <f>shipments[[#This Row],[Boxes]]*shipments[[#This Row],[cost_per_box]]</f>
        <v>355.09999999999997</v>
      </c>
      <c r="N1038" s="22">
        <f>shipments[[#This Row],[Amount]]-shipments[[#This Row],[total cost]]</f>
        <v>2320.15</v>
      </c>
    </row>
    <row r="1039" spans="1:14" x14ac:dyDescent="0.35">
      <c r="A1039" t="s">
        <v>1074</v>
      </c>
      <c r="B1039" t="s">
        <v>8040</v>
      </c>
      <c r="C1039" t="s">
        <v>8032</v>
      </c>
      <c r="D1039" t="s">
        <v>8033</v>
      </c>
      <c r="E1039" s="1">
        <v>45553</v>
      </c>
      <c r="F1039">
        <v>6439.5</v>
      </c>
      <c r="G1039">
        <v>339</v>
      </c>
      <c r="H1039" t="s">
        <v>26</v>
      </c>
      <c r="I1039" t="str">
        <f>VLOOKUP(shipments[[#This Row],[SPID]],CHOOSE({1,2},people[[#All],[SPID]],people[[#All],[Sales_person]]),2,0)</f>
        <v>Dennison Crosswaite</v>
      </c>
      <c r="J1039">
        <f>YEAR(shipments[[#This Row],[Shipdate]])</f>
        <v>2024</v>
      </c>
      <c r="K1039" s="22"/>
      <c r="L1039" s="22">
        <f>VLOOKUP(shipments[[#This Row],[PID]],CHOOSE({1,2},products[PID],products[Cost_per_box]),2,0)</f>
        <v>2.65</v>
      </c>
      <c r="M1039" s="22">
        <f>shipments[[#This Row],[Boxes]]*shipments[[#This Row],[cost_per_box]]</f>
        <v>898.35</v>
      </c>
      <c r="N1039" s="22">
        <f>shipments[[#This Row],[Amount]]-shipments[[#This Row],[total cost]]</f>
        <v>5541.15</v>
      </c>
    </row>
    <row r="1040" spans="1:14" x14ac:dyDescent="0.35">
      <c r="A1040" t="s">
        <v>1075</v>
      </c>
      <c r="B1040" t="s">
        <v>8040</v>
      </c>
      <c r="C1040" t="s">
        <v>8032</v>
      </c>
      <c r="D1040" t="s">
        <v>8034</v>
      </c>
      <c r="E1040" s="1">
        <v>45166</v>
      </c>
      <c r="F1040">
        <v>6302.25</v>
      </c>
      <c r="G1040">
        <v>316</v>
      </c>
      <c r="H1040" t="s">
        <v>7</v>
      </c>
      <c r="I1040" t="str">
        <f>VLOOKUP(shipments[[#This Row],[SPID]],CHOOSE({1,2},people[[#All],[SPID]],people[[#All],[Sales_person]]),2,0)</f>
        <v>Dennison Crosswaite</v>
      </c>
      <c r="J1040">
        <f>YEAR(shipments[[#This Row],[Shipdate]])</f>
        <v>2023</v>
      </c>
      <c r="K1040" s="22"/>
      <c r="L1040" s="22">
        <f>VLOOKUP(shipments[[#This Row],[PID]],CHOOSE({1,2},products[PID],products[Cost_per_box]),2,0)</f>
        <v>2.65</v>
      </c>
      <c r="M1040" s="22">
        <f>shipments[[#This Row],[Boxes]]*shipments[[#This Row],[cost_per_box]]</f>
        <v>837.4</v>
      </c>
      <c r="N1040" s="22">
        <f>shipments[[#This Row],[Amount]]-shipments[[#This Row],[total cost]]</f>
        <v>5464.85</v>
      </c>
    </row>
    <row r="1041" spans="1:14" x14ac:dyDescent="0.35">
      <c r="A1041" t="s">
        <v>1076</v>
      </c>
      <c r="B1041" t="s">
        <v>8040</v>
      </c>
      <c r="C1041" t="s">
        <v>8032</v>
      </c>
      <c r="D1041" t="s">
        <v>8038</v>
      </c>
      <c r="E1041" s="1">
        <v>44977</v>
      </c>
      <c r="F1041">
        <v>14827.5</v>
      </c>
      <c r="G1041">
        <v>742</v>
      </c>
      <c r="H1041" t="s">
        <v>7</v>
      </c>
      <c r="I1041" t="str">
        <f>VLOOKUP(shipments[[#This Row],[SPID]],CHOOSE({1,2},people[[#All],[SPID]],people[[#All],[Sales_person]]),2,0)</f>
        <v>Dennison Crosswaite</v>
      </c>
      <c r="J1041">
        <f>YEAR(shipments[[#This Row],[Shipdate]])</f>
        <v>2023</v>
      </c>
      <c r="K1041" s="22"/>
      <c r="L1041" s="22">
        <f>VLOOKUP(shipments[[#This Row],[PID]],CHOOSE({1,2},products[PID],products[Cost_per_box]),2,0)</f>
        <v>2.65</v>
      </c>
      <c r="M1041" s="22">
        <f>shipments[[#This Row],[Boxes]]*shipments[[#This Row],[cost_per_box]]</f>
        <v>1966.3</v>
      </c>
      <c r="N1041" s="22">
        <f>shipments[[#This Row],[Amount]]-shipments[[#This Row],[total cost]]</f>
        <v>12861.2</v>
      </c>
    </row>
    <row r="1042" spans="1:14" x14ac:dyDescent="0.35">
      <c r="A1042" t="s">
        <v>1077</v>
      </c>
      <c r="B1042" t="s">
        <v>8040</v>
      </c>
      <c r="C1042" t="s">
        <v>8032</v>
      </c>
      <c r="D1042" t="s">
        <v>8036</v>
      </c>
      <c r="E1042" s="1">
        <v>45359</v>
      </c>
      <c r="F1042">
        <v>13315.5</v>
      </c>
      <c r="G1042">
        <v>666</v>
      </c>
      <c r="H1042" t="s">
        <v>7</v>
      </c>
      <c r="I1042" t="str">
        <f>VLOOKUP(shipments[[#This Row],[SPID]],CHOOSE({1,2},people[[#All],[SPID]],people[[#All],[Sales_person]]),2,0)</f>
        <v>Dennison Crosswaite</v>
      </c>
      <c r="J1042">
        <f>YEAR(shipments[[#This Row],[Shipdate]])</f>
        <v>2024</v>
      </c>
      <c r="K1042" s="22"/>
      <c r="L1042" s="22">
        <f>VLOOKUP(shipments[[#This Row],[PID]],CHOOSE({1,2},products[PID],products[Cost_per_box]),2,0)</f>
        <v>2.65</v>
      </c>
      <c r="M1042" s="22">
        <f>shipments[[#This Row],[Boxes]]*shipments[[#This Row],[cost_per_box]]</f>
        <v>1764.8999999999999</v>
      </c>
      <c r="N1042" s="22">
        <f>shipments[[#This Row],[Amount]]-shipments[[#This Row],[total cost]]</f>
        <v>11550.6</v>
      </c>
    </row>
    <row r="1043" spans="1:14" x14ac:dyDescent="0.35">
      <c r="A1043" t="s">
        <v>1078</v>
      </c>
      <c r="B1043" t="s">
        <v>8040</v>
      </c>
      <c r="C1043" t="s">
        <v>8011</v>
      </c>
      <c r="D1043" t="s">
        <v>8038</v>
      </c>
      <c r="E1043" s="1">
        <v>45348</v>
      </c>
      <c r="F1043">
        <v>333</v>
      </c>
      <c r="G1043">
        <v>24</v>
      </c>
      <c r="H1043" t="s">
        <v>7</v>
      </c>
      <c r="I1043" t="str">
        <f>VLOOKUP(shipments[[#This Row],[SPID]],CHOOSE({1,2},people[[#All],[SPID]],people[[#All],[Sales_person]]),2,0)</f>
        <v>Dennison Crosswaite</v>
      </c>
      <c r="J1043">
        <f>YEAR(shipments[[#This Row],[Shipdate]])</f>
        <v>2024</v>
      </c>
      <c r="K1043" s="22"/>
      <c r="L1043" s="22">
        <f>VLOOKUP(shipments[[#This Row],[PID]],CHOOSE({1,2},products[PID],products[Cost_per_box]),2,0)</f>
        <v>5.26</v>
      </c>
      <c r="M1043" s="22">
        <f>shipments[[#This Row],[Boxes]]*shipments[[#This Row],[cost_per_box]]</f>
        <v>126.24</v>
      </c>
      <c r="N1043" s="22">
        <f>shipments[[#This Row],[Amount]]-shipments[[#This Row],[total cost]]</f>
        <v>206.76</v>
      </c>
    </row>
    <row r="1044" spans="1:14" x14ac:dyDescent="0.35">
      <c r="A1044" t="s">
        <v>1079</v>
      </c>
      <c r="B1044" t="s">
        <v>8040</v>
      </c>
      <c r="C1044" t="s">
        <v>8011</v>
      </c>
      <c r="D1044" t="s">
        <v>8037</v>
      </c>
      <c r="E1044" s="1">
        <v>45357</v>
      </c>
      <c r="F1044">
        <v>8091</v>
      </c>
      <c r="G1044">
        <v>506</v>
      </c>
      <c r="H1044" t="s">
        <v>7</v>
      </c>
      <c r="I1044" t="str">
        <f>VLOOKUP(shipments[[#This Row],[SPID]],CHOOSE({1,2},people[[#All],[SPID]],people[[#All],[Sales_person]]),2,0)</f>
        <v>Dennison Crosswaite</v>
      </c>
      <c r="J1044">
        <f>YEAR(shipments[[#This Row],[Shipdate]])</f>
        <v>2024</v>
      </c>
      <c r="K1044" s="22"/>
      <c r="L1044" s="22">
        <f>VLOOKUP(shipments[[#This Row],[PID]],CHOOSE({1,2},products[PID],products[Cost_per_box]),2,0)</f>
        <v>5.26</v>
      </c>
      <c r="M1044" s="22">
        <f>shipments[[#This Row],[Boxes]]*shipments[[#This Row],[cost_per_box]]</f>
        <v>2661.56</v>
      </c>
      <c r="N1044" s="22">
        <f>shipments[[#This Row],[Amount]]-shipments[[#This Row],[total cost]]</f>
        <v>5429.4400000000005</v>
      </c>
    </row>
    <row r="1045" spans="1:14" x14ac:dyDescent="0.35">
      <c r="A1045" t="s">
        <v>1080</v>
      </c>
      <c r="B1045" t="s">
        <v>8040</v>
      </c>
      <c r="C1045" t="s">
        <v>8013</v>
      </c>
      <c r="D1045" t="s">
        <v>8038</v>
      </c>
      <c r="E1045" s="1">
        <v>45226</v>
      </c>
      <c r="F1045">
        <v>432</v>
      </c>
      <c r="G1045">
        <v>48</v>
      </c>
      <c r="H1045" t="s">
        <v>7</v>
      </c>
      <c r="I1045" t="str">
        <f>VLOOKUP(shipments[[#This Row],[SPID]],CHOOSE({1,2},people[[#All],[SPID]],people[[#All],[Sales_person]]),2,0)</f>
        <v>Dennison Crosswaite</v>
      </c>
      <c r="J1045">
        <f>YEAR(shipments[[#This Row],[Shipdate]])</f>
        <v>2023</v>
      </c>
      <c r="K1045" s="22"/>
      <c r="L1045" s="22">
        <f>VLOOKUP(shipments[[#This Row],[PID]],CHOOSE({1,2},products[PID],products[Cost_per_box]),2,0)</f>
        <v>5.15</v>
      </c>
      <c r="M1045" s="22">
        <f>shipments[[#This Row],[Boxes]]*shipments[[#This Row],[cost_per_box]]</f>
        <v>247.20000000000002</v>
      </c>
      <c r="N1045" s="22">
        <f>shipments[[#This Row],[Amount]]-shipments[[#This Row],[total cost]]</f>
        <v>184.79999999999998</v>
      </c>
    </row>
    <row r="1046" spans="1:14" x14ac:dyDescent="0.35">
      <c r="A1046" t="s">
        <v>1081</v>
      </c>
      <c r="B1046" t="s">
        <v>8040</v>
      </c>
      <c r="C1046" t="s">
        <v>8013</v>
      </c>
      <c r="D1046" t="s">
        <v>8038</v>
      </c>
      <c r="E1046" s="1">
        <v>45446</v>
      </c>
      <c r="F1046">
        <v>3021.75</v>
      </c>
      <c r="G1046">
        <v>233</v>
      </c>
      <c r="H1046" t="s">
        <v>7</v>
      </c>
      <c r="I1046" t="str">
        <f>VLOOKUP(shipments[[#This Row],[SPID]],CHOOSE({1,2},people[[#All],[SPID]],people[[#All],[Sales_person]]),2,0)</f>
        <v>Dennison Crosswaite</v>
      </c>
      <c r="J1046">
        <f>YEAR(shipments[[#This Row],[Shipdate]])</f>
        <v>2024</v>
      </c>
      <c r="K1046" s="22"/>
      <c r="L1046" s="22">
        <f>VLOOKUP(shipments[[#This Row],[PID]],CHOOSE({1,2},products[PID],products[Cost_per_box]),2,0)</f>
        <v>5.15</v>
      </c>
      <c r="M1046" s="22">
        <f>shipments[[#This Row],[Boxes]]*shipments[[#This Row],[cost_per_box]]</f>
        <v>1199.95</v>
      </c>
      <c r="N1046" s="22">
        <f>shipments[[#This Row],[Amount]]-shipments[[#This Row],[total cost]]</f>
        <v>1821.8</v>
      </c>
    </row>
    <row r="1047" spans="1:14" x14ac:dyDescent="0.35">
      <c r="A1047" t="s">
        <v>1082</v>
      </c>
      <c r="B1047" t="s">
        <v>8040</v>
      </c>
      <c r="C1047" t="s">
        <v>8014</v>
      </c>
      <c r="D1047" t="s">
        <v>8035</v>
      </c>
      <c r="E1047" s="1">
        <v>45316</v>
      </c>
      <c r="F1047">
        <v>9045</v>
      </c>
      <c r="G1047">
        <v>1005</v>
      </c>
      <c r="H1047" t="s">
        <v>7</v>
      </c>
      <c r="I1047" t="str">
        <f>VLOOKUP(shipments[[#This Row],[SPID]],CHOOSE({1,2},people[[#All],[SPID]],people[[#All],[Sales_person]]),2,0)</f>
        <v>Dennison Crosswaite</v>
      </c>
      <c r="J1047">
        <f>YEAR(shipments[[#This Row],[Shipdate]])</f>
        <v>2024</v>
      </c>
      <c r="K1047" s="22"/>
      <c r="L1047" s="22">
        <f>VLOOKUP(shipments[[#This Row],[PID]],CHOOSE({1,2},products[PID],products[Cost_per_box]),2,0)</f>
        <v>3.85</v>
      </c>
      <c r="M1047" s="22">
        <f>shipments[[#This Row],[Boxes]]*shipments[[#This Row],[cost_per_box]]</f>
        <v>3869.25</v>
      </c>
      <c r="N1047" s="22">
        <f>shipments[[#This Row],[Amount]]-shipments[[#This Row],[total cost]]</f>
        <v>5175.75</v>
      </c>
    </row>
    <row r="1048" spans="1:14" x14ac:dyDescent="0.35">
      <c r="A1048" t="s">
        <v>1083</v>
      </c>
      <c r="B1048" t="s">
        <v>8040</v>
      </c>
      <c r="C1048" t="s">
        <v>8014</v>
      </c>
      <c r="D1048" t="s">
        <v>8037</v>
      </c>
      <c r="E1048" s="1">
        <v>45415</v>
      </c>
      <c r="F1048">
        <v>8961.75</v>
      </c>
      <c r="G1048">
        <v>1793</v>
      </c>
      <c r="H1048" t="s">
        <v>7</v>
      </c>
      <c r="I1048" t="str">
        <f>VLOOKUP(shipments[[#This Row],[SPID]],CHOOSE({1,2},people[[#All],[SPID]],people[[#All],[Sales_person]]),2,0)</f>
        <v>Dennison Crosswaite</v>
      </c>
      <c r="J1048">
        <f>YEAR(shipments[[#This Row],[Shipdate]])</f>
        <v>2024</v>
      </c>
      <c r="K1048" s="22"/>
      <c r="L1048" s="22">
        <f>VLOOKUP(shipments[[#This Row],[PID]],CHOOSE({1,2},products[PID],products[Cost_per_box]),2,0)</f>
        <v>3.85</v>
      </c>
      <c r="M1048" s="22">
        <f>shipments[[#This Row],[Boxes]]*shipments[[#This Row],[cost_per_box]]</f>
        <v>6903.05</v>
      </c>
      <c r="N1048" s="22">
        <f>shipments[[#This Row],[Amount]]-shipments[[#This Row],[total cost]]</f>
        <v>2058.6999999999998</v>
      </c>
    </row>
    <row r="1049" spans="1:14" x14ac:dyDescent="0.35">
      <c r="A1049" t="s">
        <v>1084</v>
      </c>
      <c r="B1049" t="s">
        <v>8040</v>
      </c>
      <c r="C1049" t="s">
        <v>8014</v>
      </c>
      <c r="D1049" t="s">
        <v>8034</v>
      </c>
      <c r="E1049" s="1">
        <v>44995</v>
      </c>
      <c r="F1049">
        <v>12132</v>
      </c>
      <c r="G1049">
        <v>1517</v>
      </c>
      <c r="H1049" t="s">
        <v>7</v>
      </c>
      <c r="I1049" t="str">
        <f>VLOOKUP(shipments[[#This Row],[SPID]],CHOOSE({1,2},people[[#All],[SPID]],people[[#All],[Sales_person]]),2,0)</f>
        <v>Dennison Crosswaite</v>
      </c>
      <c r="J1049">
        <f>YEAR(shipments[[#This Row],[Shipdate]])</f>
        <v>2023</v>
      </c>
      <c r="K1049" s="22"/>
      <c r="L1049" s="22">
        <f>VLOOKUP(shipments[[#This Row],[PID]],CHOOSE({1,2},products[PID],products[Cost_per_box]),2,0)</f>
        <v>3.85</v>
      </c>
      <c r="M1049" s="22">
        <f>shipments[[#This Row],[Boxes]]*shipments[[#This Row],[cost_per_box]]</f>
        <v>5840.45</v>
      </c>
      <c r="N1049" s="22">
        <f>shipments[[#This Row],[Amount]]-shipments[[#This Row],[total cost]]</f>
        <v>6291.55</v>
      </c>
    </row>
    <row r="1050" spans="1:14" x14ac:dyDescent="0.35">
      <c r="A1050" t="s">
        <v>1085</v>
      </c>
      <c r="B1050" t="s">
        <v>8040</v>
      </c>
      <c r="C1050" t="s">
        <v>8014</v>
      </c>
      <c r="D1050" t="s">
        <v>8037</v>
      </c>
      <c r="E1050" s="1">
        <v>45282</v>
      </c>
      <c r="F1050">
        <v>7184.25</v>
      </c>
      <c r="G1050">
        <v>1198</v>
      </c>
      <c r="H1050" t="s">
        <v>7</v>
      </c>
      <c r="I1050" t="str">
        <f>VLOOKUP(shipments[[#This Row],[SPID]],CHOOSE({1,2},people[[#All],[SPID]],people[[#All],[Sales_person]]),2,0)</f>
        <v>Dennison Crosswaite</v>
      </c>
      <c r="J1050">
        <f>YEAR(shipments[[#This Row],[Shipdate]])</f>
        <v>2023</v>
      </c>
      <c r="K1050" s="22"/>
      <c r="L1050" s="22">
        <f>VLOOKUP(shipments[[#This Row],[PID]],CHOOSE({1,2},products[PID],products[Cost_per_box]),2,0)</f>
        <v>3.85</v>
      </c>
      <c r="M1050" s="22">
        <f>shipments[[#This Row],[Boxes]]*shipments[[#This Row],[cost_per_box]]</f>
        <v>4612.3</v>
      </c>
      <c r="N1050" s="22">
        <f>shipments[[#This Row],[Amount]]-shipments[[#This Row],[total cost]]</f>
        <v>2571.9499999999998</v>
      </c>
    </row>
    <row r="1051" spans="1:14" x14ac:dyDescent="0.35">
      <c r="A1051" t="s">
        <v>1086</v>
      </c>
      <c r="B1051" t="s">
        <v>8040</v>
      </c>
      <c r="C1051" t="s">
        <v>8014</v>
      </c>
      <c r="D1051" t="s">
        <v>8038</v>
      </c>
      <c r="E1051" s="1">
        <v>45176</v>
      </c>
      <c r="F1051">
        <v>1156.5</v>
      </c>
      <c r="G1051">
        <v>232</v>
      </c>
      <c r="H1051" t="s">
        <v>7</v>
      </c>
      <c r="I1051" t="str">
        <f>VLOOKUP(shipments[[#This Row],[SPID]],CHOOSE({1,2},people[[#All],[SPID]],people[[#All],[Sales_person]]),2,0)</f>
        <v>Dennison Crosswaite</v>
      </c>
      <c r="J1051">
        <f>YEAR(shipments[[#This Row],[Shipdate]])</f>
        <v>2023</v>
      </c>
      <c r="K1051" s="22"/>
      <c r="L1051" s="22">
        <f>VLOOKUP(shipments[[#This Row],[PID]],CHOOSE({1,2},products[PID],products[Cost_per_box]),2,0)</f>
        <v>3.85</v>
      </c>
      <c r="M1051" s="22">
        <f>shipments[[#This Row],[Boxes]]*shipments[[#This Row],[cost_per_box]]</f>
        <v>893.2</v>
      </c>
      <c r="N1051" s="22">
        <f>shipments[[#This Row],[Amount]]-shipments[[#This Row],[total cost]]</f>
        <v>263.29999999999995</v>
      </c>
    </row>
    <row r="1052" spans="1:14" x14ac:dyDescent="0.35">
      <c r="A1052" t="s">
        <v>1087</v>
      </c>
      <c r="B1052" t="s">
        <v>8040</v>
      </c>
      <c r="C1052" t="s">
        <v>8014</v>
      </c>
      <c r="D1052" t="s">
        <v>8033</v>
      </c>
      <c r="E1052" s="1">
        <v>44960</v>
      </c>
      <c r="F1052">
        <v>6291</v>
      </c>
      <c r="G1052">
        <v>899</v>
      </c>
      <c r="H1052" t="s">
        <v>7</v>
      </c>
      <c r="I1052" t="str">
        <f>VLOOKUP(shipments[[#This Row],[SPID]],CHOOSE({1,2},people[[#All],[SPID]],people[[#All],[Sales_person]]),2,0)</f>
        <v>Dennison Crosswaite</v>
      </c>
      <c r="J1052">
        <f>YEAR(shipments[[#This Row],[Shipdate]])</f>
        <v>2023</v>
      </c>
      <c r="K1052" s="22"/>
      <c r="L1052" s="22">
        <f>VLOOKUP(shipments[[#This Row],[PID]],CHOOSE({1,2},products[PID],products[Cost_per_box]),2,0)</f>
        <v>3.85</v>
      </c>
      <c r="M1052" s="22">
        <f>shipments[[#This Row],[Boxes]]*shipments[[#This Row],[cost_per_box]]</f>
        <v>3461.15</v>
      </c>
      <c r="N1052" s="22">
        <f>shipments[[#This Row],[Amount]]-shipments[[#This Row],[total cost]]</f>
        <v>2829.85</v>
      </c>
    </row>
    <row r="1053" spans="1:14" x14ac:dyDescent="0.35">
      <c r="A1053" t="s">
        <v>1088</v>
      </c>
      <c r="B1053" t="s">
        <v>8040</v>
      </c>
      <c r="C1053" t="s">
        <v>8014</v>
      </c>
      <c r="D1053" t="s">
        <v>8038</v>
      </c>
      <c r="E1053" s="1">
        <v>45077</v>
      </c>
      <c r="F1053">
        <v>5847.75</v>
      </c>
      <c r="G1053">
        <v>650</v>
      </c>
      <c r="H1053" t="s">
        <v>7</v>
      </c>
      <c r="I1053" t="str">
        <f>VLOOKUP(shipments[[#This Row],[SPID]],CHOOSE({1,2},people[[#All],[SPID]],people[[#All],[Sales_person]]),2,0)</f>
        <v>Dennison Crosswaite</v>
      </c>
      <c r="J1053">
        <f>YEAR(shipments[[#This Row],[Shipdate]])</f>
        <v>2023</v>
      </c>
      <c r="K1053" s="22"/>
      <c r="L1053" s="22">
        <f>VLOOKUP(shipments[[#This Row],[PID]],CHOOSE({1,2},products[PID],products[Cost_per_box]),2,0)</f>
        <v>3.85</v>
      </c>
      <c r="M1053" s="22">
        <f>shipments[[#This Row],[Boxes]]*shipments[[#This Row],[cost_per_box]]</f>
        <v>2502.5</v>
      </c>
      <c r="N1053" s="22">
        <f>shipments[[#This Row],[Amount]]-shipments[[#This Row],[total cost]]</f>
        <v>3345.25</v>
      </c>
    </row>
    <row r="1054" spans="1:14" x14ac:dyDescent="0.35">
      <c r="A1054" t="s">
        <v>1089</v>
      </c>
      <c r="B1054" t="s">
        <v>8040</v>
      </c>
      <c r="C1054" t="s">
        <v>8014</v>
      </c>
      <c r="D1054" t="s">
        <v>8037</v>
      </c>
      <c r="E1054" s="1">
        <v>45308</v>
      </c>
      <c r="F1054">
        <v>337.5</v>
      </c>
      <c r="G1054">
        <v>57</v>
      </c>
      <c r="H1054" t="s">
        <v>7</v>
      </c>
      <c r="I1054" t="str">
        <f>VLOOKUP(shipments[[#This Row],[SPID]],CHOOSE({1,2},people[[#All],[SPID]],people[[#All],[Sales_person]]),2,0)</f>
        <v>Dennison Crosswaite</v>
      </c>
      <c r="J1054">
        <f>YEAR(shipments[[#This Row],[Shipdate]])</f>
        <v>2024</v>
      </c>
      <c r="K1054" s="22"/>
      <c r="L1054" s="22">
        <f>VLOOKUP(shipments[[#This Row],[PID]],CHOOSE({1,2},products[PID],products[Cost_per_box]),2,0)</f>
        <v>3.85</v>
      </c>
      <c r="M1054" s="22">
        <f>shipments[[#This Row],[Boxes]]*shipments[[#This Row],[cost_per_box]]</f>
        <v>219.45000000000002</v>
      </c>
      <c r="N1054" s="22">
        <f>shipments[[#This Row],[Amount]]-shipments[[#This Row],[total cost]]</f>
        <v>118.04999999999998</v>
      </c>
    </row>
    <row r="1055" spans="1:14" x14ac:dyDescent="0.35">
      <c r="A1055" t="s">
        <v>1090</v>
      </c>
      <c r="B1055" t="s">
        <v>8040</v>
      </c>
      <c r="C1055" t="s">
        <v>8015</v>
      </c>
      <c r="D1055" t="s">
        <v>8036</v>
      </c>
      <c r="E1055" s="1">
        <v>45443</v>
      </c>
      <c r="F1055">
        <v>2430</v>
      </c>
      <c r="G1055">
        <v>270</v>
      </c>
      <c r="H1055" t="s">
        <v>7</v>
      </c>
      <c r="I1055" t="str">
        <f>VLOOKUP(shipments[[#This Row],[SPID]],CHOOSE({1,2},people[[#All],[SPID]],people[[#All],[Sales_person]]),2,0)</f>
        <v>Dennison Crosswaite</v>
      </c>
      <c r="J1055">
        <f>YEAR(shipments[[#This Row],[Shipdate]])</f>
        <v>2024</v>
      </c>
      <c r="K1055" s="22"/>
      <c r="L1055" s="22">
        <f>VLOOKUP(shipments[[#This Row],[PID]],CHOOSE({1,2},products[PID],products[Cost_per_box]),2,0)</f>
        <v>5.72</v>
      </c>
      <c r="M1055" s="22">
        <f>shipments[[#This Row],[Boxes]]*shipments[[#This Row],[cost_per_box]]</f>
        <v>1544.3999999999999</v>
      </c>
      <c r="N1055" s="22">
        <f>shipments[[#This Row],[Amount]]-shipments[[#This Row],[total cost]]</f>
        <v>885.60000000000014</v>
      </c>
    </row>
    <row r="1056" spans="1:14" x14ac:dyDescent="0.35">
      <c r="A1056" t="s">
        <v>1091</v>
      </c>
      <c r="B1056" t="s">
        <v>8040</v>
      </c>
      <c r="C1056" t="s">
        <v>8015</v>
      </c>
      <c r="D1056" t="s">
        <v>8034</v>
      </c>
      <c r="E1056" s="1">
        <v>45189</v>
      </c>
      <c r="F1056">
        <v>5955.75</v>
      </c>
      <c r="G1056">
        <v>851</v>
      </c>
      <c r="H1056" t="s">
        <v>7</v>
      </c>
      <c r="I1056" t="str">
        <f>VLOOKUP(shipments[[#This Row],[SPID]],CHOOSE({1,2},people[[#All],[SPID]],people[[#All],[Sales_person]]),2,0)</f>
        <v>Dennison Crosswaite</v>
      </c>
      <c r="J1056">
        <f>YEAR(shipments[[#This Row],[Shipdate]])</f>
        <v>2023</v>
      </c>
      <c r="K1056" s="22"/>
      <c r="L1056" s="22">
        <f>VLOOKUP(shipments[[#This Row],[PID]],CHOOSE({1,2},products[PID],products[Cost_per_box]),2,0)</f>
        <v>5.72</v>
      </c>
      <c r="M1056" s="22">
        <f>shipments[[#This Row],[Boxes]]*shipments[[#This Row],[cost_per_box]]</f>
        <v>4867.7199999999993</v>
      </c>
      <c r="N1056" s="22">
        <f>shipments[[#This Row],[Amount]]-shipments[[#This Row],[total cost]]</f>
        <v>1088.0300000000007</v>
      </c>
    </row>
    <row r="1057" spans="1:14" x14ac:dyDescent="0.35">
      <c r="A1057" t="s">
        <v>1092</v>
      </c>
      <c r="B1057" t="s">
        <v>8040</v>
      </c>
      <c r="C1057" t="s">
        <v>8015</v>
      </c>
      <c r="D1057" t="s">
        <v>8034</v>
      </c>
      <c r="E1057" s="1">
        <v>45226</v>
      </c>
      <c r="F1057">
        <v>6606</v>
      </c>
      <c r="G1057">
        <v>1322</v>
      </c>
      <c r="H1057" t="s">
        <v>7</v>
      </c>
      <c r="I1057" t="str">
        <f>VLOOKUP(shipments[[#This Row],[SPID]],CHOOSE({1,2},people[[#All],[SPID]],people[[#All],[Sales_person]]),2,0)</f>
        <v>Dennison Crosswaite</v>
      </c>
      <c r="J1057">
        <f>YEAR(shipments[[#This Row],[Shipdate]])</f>
        <v>2023</v>
      </c>
      <c r="K1057" s="22"/>
      <c r="L1057" s="22">
        <f>VLOOKUP(shipments[[#This Row],[PID]],CHOOSE({1,2},products[PID],products[Cost_per_box]),2,0)</f>
        <v>5.72</v>
      </c>
      <c r="M1057" s="22">
        <f>shipments[[#This Row],[Boxes]]*shipments[[#This Row],[cost_per_box]]</f>
        <v>7561.8399999999992</v>
      </c>
      <c r="N1057" s="22">
        <f>shipments[[#This Row],[Amount]]-shipments[[#This Row],[total cost]]</f>
        <v>-955.83999999999924</v>
      </c>
    </row>
    <row r="1058" spans="1:14" x14ac:dyDescent="0.35">
      <c r="A1058" t="s">
        <v>1093</v>
      </c>
      <c r="B1058" t="s">
        <v>8040</v>
      </c>
      <c r="C1058" t="s">
        <v>8015</v>
      </c>
      <c r="D1058" t="s">
        <v>8037</v>
      </c>
      <c r="E1058" s="1">
        <v>45348</v>
      </c>
      <c r="F1058">
        <v>8712</v>
      </c>
      <c r="G1058">
        <v>968</v>
      </c>
      <c r="H1058" t="s">
        <v>7</v>
      </c>
      <c r="I1058" t="str">
        <f>VLOOKUP(shipments[[#This Row],[SPID]],CHOOSE({1,2},people[[#All],[SPID]],people[[#All],[Sales_person]]),2,0)</f>
        <v>Dennison Crosswaite</v>
      </c>
      <c r="J1058">
        <f>YEAR(shipments[[#This Row],[Shipdate]])</f>
        <v>2024</v>
      </c>
      <c r="K1058" s="22"/>
      <c r="L1058" s="22">
        <f>VLOOKUP(shipments[[#This Row],[PID]],CHOOSE({1,2},products[PID],products[Cost_per_box]),2,0)</f>
        <v>5.72</v>
      </c>
      <c r="M1058" s="22">
        <f>shipments[[#This Row],[Boxes]]*shipments[[#This Row],[cost_per_box]]</f>
        <v>5536.96</v>
      </c>
      <c r="N1058" s="22">
        <f>shipments[[#This Row],[Amount]]-shipments[[#This Row],[total cost]]</f>
        <v>3175.04</v>
      </c>
    </row>
    <row r="1059" spans="1:14" x14ac:dyDescent="0.35">
      <c r="A1059" t="s">
        <v>1094</v>
      </c>
      <c r="B1059" t="s">
        <v>8040</v>
      </c>
      <c r="C1059" t="s">
        <v>8016</v>
      </c>
      <c r="D1059" t="s">
        <v>8034</v>
      </c>
      <c r="E1059" s="1">
        <v>45253</v>
      </c>
      <c r="F1059">
        <v>3064.5</v>
      </c>
      <c r="G1059">
        <v>114</v>
      </c>
      <c r="H1059" t="s">
        <v>7</v>
      </c>
      <c r="I1059" t="str">
        <f>VLOOKUP(shipments[[#This Row],[SPID]],CHOOSE({1,2},people[[#All],[SPID]],people[[#All],[Sales_person]]),2,0)</f>
        <v>Dennison Crosswaite</v>
      </c>
      <c r="J1059">
        <f>YEAR(shipments[[#This Row],[Shipdate]])</f>
        <v>2023</v>
      </c>
      <c r="K1059" s="22"/>
      <c r="L1059" s="22">
        <f>VLOOKUP(shipments[[#This Row],[PID]],CHOOSE({1,2},products[PID],products[Cost_per_box]),2,0)</f>
        <v>6.31</v>
      </c>
      <c r="M1059" s="22">
        <f>shipments[[#This Row],[Boxes]]*shipments[[#This Row],[cost_per_box]]</f>
        <v>719.33999999999992</v>
      </c>
      <c r="N1059" s="22">
        <f>shipments[[#This Row],[Amount]]-shipments[[#This Row],[total cost]]</f>
        <v>2345.16</v>
      </c>
    </row>
    <row r="1060" spans="1:14" x14ac:dyDescent="0.35">
      <c r="A1060" t="s">
        <v>1095</v>
      </c>
      <c r="B1060" t="s">
        <v>8040</v>
      </c>
      <c r="C1060" t="s">
        <v>8017</v>
      </c>
      <c r="D1060" t="s">
        <v>8038</v>
      </c>
      <c r="E1060" s="1">
        <v>45509</v>
      </c>
      <c r="F1060">
        <v>6176.25</v>
      </c>
      <c r="G1060">
        <v>248</v>
      </c>
      <c r="H1060" t="s">
        <v>18</v>
      </c>
      <c r="I1060" t="str">
        <f>VLOOKUP(shipments[[#This Row],[SPID]],CHOOSE({1,2},people[[#All],[SPID]],people[[#All],[Sales_person]]),2,0)</f>
        <v>Dennison Crosswaite</v>
      </c>
      <c r="J1060">
        <f>YEAR(shipments[[#This Row],[Shipdate]])</f>
        <v>2024</v>
      </c>
      <c r="K1060" s="22"/>
      <c r="L1060" s="22">
        <f>VLOOKUP(shipments[[#This Row],[PID]],CHOOSE({1,2},products[PID],products[Cost_per_box]),2,0)</f>
        <v>9.94</v>
      </c>
      <c r="M1060" s="22">
        <f>shipments[[#This Row],[Boxes]]*shipments[[#This Row],[cost_per_box]]</f>
        <v>2465.12</v>
      </c>
      <c r="N1060" s="22">
        <f>shipments[[#This Row],[Amount]]-shipments[[#This Row],[total cost]]</f>
        <v>3711.13</v>
      </c>
    </row>
    <row r="1061" spans="1:14" x14ac:dyDescent="0.35">
      <c r="A1061" t="s">
        <v>1096</v>
      </c>
      <c r="B1061" t="s">
        <v>8040</v>
      </c>
      <c r="C1061" t="s">
        <v>8017</v>
      </c>
      <c r="D1061" t="s">
        <v>8034</v>
      </c>
      <c r="E1061" s="1">
        <v>45331</v>
      </c>
      <c r="F1061">
        <v>6291</v>
      </c>
      <c r="G1061">
        <v>225</v>
      </c>
      <c r="H1061" t="s">
        <v>7</v>
      </c>
      <c r="I1061" t="str">
        <f>VLOOKUP(shipments[[#This Row],[SPID]],CHOOSE({1,2},people[[#All],[SPID]],people[[#All],[Sales_person]]),2,0)</f>
        <v>Dennison Crosswaite</v>
      </c>
      <c r="J1061">
        <f>YEAR(shipments[[#This Row],[Shipdate]])</f>
        <v>2024</v>
      </c>
      <c r="K1061" s="22"/>
      <c r="L1061" s="22">
        <f>VLOOKUP(shipments[[#This Row],[PID]],CHOOSE({1,2},products[PID],products[Cost_per_box]),2,0)</f>
        <v>9.94</v>
      </c>
      <c r="M1061" s="22">
        <f>shipments[[#This Row],[Boxes]]*shipments[[#This Row],[cost_per_box]]</f>
        <v>2236.5</v>
      </c>
      <c r="N1061" s="22">
        <f>shipments[[#This Row],[Amount]]-shipments[[#This Row],[total cost]]</f>
        <v>4054.5</v>
      </c>
    </row>
    <row r="1062" spans="1:14" x14ac:dyDescent="0.35">
      <c r="A1062" t="s">
        <v>1097</v>
      </c>
      <c r="B1062" t="s">
        <v>8040</v>
      </c>
      <c r="C1062" t="s">
        <v>8017</v>
      </c>
      <c r="D1062" t="s">
        <v>8035</v>
      </c>
      <c r="E1062" s="1">
        <v>45415</v>
      </c>
      <c r="F1062">
        <v>5366.25</v>
      </c>
      <c r="G1062">
        <v>199</v>
      </c>
      <c r="H1062" t="s">
        <v>7</v>
      </c>
      <c r="I1062" t="str">
        <f>VLOOKUP(shipments[[#This Row],[SPID]],CHOOSE({1,2},people[[#All],[SPID]],people[[#All],[Sales_person]]),2,0)</f>
        <v>Dennison Crosswaite</v>
      </c>
      <c r="J1062">
        <f>YEAR(shipments[[#This Row],[Shipdate]])</f>
        <v>2024</v>
      </c>
      <c r="K1062" s="22"/>
      <c r="L1062" s="22">
        <f>VLOOKUP(shipments[[#This Row],[PID]],CHOOSE({1,2},products[PID],products[Cost_per_box]),2,0)</f>
        <v>9.94</v>
      </c>
      <c r="M1062" s="22">
        <f>shipments[[#This Row],[Boxes]]*shipments[[#This Row],[cost_per_box]]</f>
        <v>1978.06</v>
      </c>
      <c r="N1062" s="22">
        <f>shipments[[#This Row],[Amount]]-shipments[[#This Row],[total cost]]</f>
        <v>3388.19</v>
      </c>
    </row>
    <row r="1063" spans="1:14" x14ac:dyDescent="0.35">
      <c r="A1063" t="s">
        <v>1098</v>
      </c>
      <c r="B1063" t="s">
        <v>8040</v>
      </c>
      <c r="C1063" t="s">
        <v>8018</v>
      </c>
      <c r="D1063" t="s">
        <v>8034</v>
      </c>
      <c r="E1063" s="1">
        <v>44945</v>
      </c>
      <c r="F1063">
        <v>3278.25</v>
      </c>
      <c r="G1063">
        <v>183</v>
      </c>
      <c r="H1063" t="s">
        <v>7</v>
      </c>
      <c r="I1063" t="str">
        <f>VLOOKUP(shipments[[#This Row],[SPID]],CHOOSE({1,2},people[[#All],[SPID]],people[[#All],[Sales_person]]),2,0)</f>
        <v>Dennison Crosswaite</v>
      </c>
      <c r="J1063">
        <f>YEAR(shipments[[#This Row],[Shipdate]])</f>
        <v>2023</v>
      </c>
      <c r="K1063" s="22"/>
      <c r="L1063" s="22">
        <f>VLOOKUP(shipments[[#This Row],[PID]],CHOOSE({1,2},products[PID],products[Cost_per_box]),2,0)</f>
        <v>7.73</v>
      </c>
      <c r="M1063" s="22">
        <f>shipments[[#This Row],[Boxes]]*shipments[[#This Row],[cost_per_box]]</f>
        <v>1414.5900000000001</v>
      </c>
      <c r="N1063" s="22">
        <f>shipments[[#This Row],[Amount]]-shipments[[#This Row],[total cost]]</f>
        <v>1863.6599999999999</v>
      </c>
    </row>
    <row r="1064" spans="1:14" x14ac:dyDescent="0.35">
      <c r="A1064" t="s">
        <v>1099</v>
      </c>
      <c r="B1064" t="s">
        <v>8040</v>
      </c>
      <c r="C1064" t="s">
        <v>8018</v>
      </c>
      <c r="D1064" t="s">
        <v>8037</v>
      </c>
      <c r="E1064" s="1">
        <v>45433</v>
      </c>
      <c r="F1064">
        <v>1995.75</v>
      </c>
      <c r="G1064">
        <v>106</v>
      </c>
      <c r="H1064" t="s">
        <v>7</v>
      </c>
      <c r="I1064" t="str">
        <f>VLOOKUP(shipments[[#This Row],[SPID]],CHOOSE({1,2},people[[#All],[SPID]],people[[#All],[Sales_person]]),2,0)</f>
        <v>Dennison Crosswaite</v>
      </c>
      <c r="J1064">
        <f>YEAR(shipments[[#This Row],[Shipdate]])</f>
        <v>2024</v>
      </c>
      <c r="K1064" s="22"/>
      <c r="L1064" s="22">
        <f>VLOOKUP(shipments[[#This Row],[PID]],CHOOSE({1,2},products[PID],products[Cost_per_box]),2,0)</f>
        <v>7.73</v>
      </c>
      <c r="M1064" s="22">
        <f>shipments[[#This Row],[Boxes]]*shipments[[#This Row],[cost_per_box]]</f>
        <v>819.38</v>
      </c>
      <c r="N1064" s="22">
        <f>shipments[[#This Row],[Amount]]-shipments[[#This Row],[total cost]]</f>
        <v>1176.3699999999999</v>
      </c>
    </row>
    <row r="1065" spans="1:14" x14ac:dyDescent="0.35">
      <c r="A1065" t="s">
        <v>1100</v>
      </c>
      <c r="B1065" t="s">
        <v>8040</v>
      </c>
      <c r="C1065" t="s">
        <v>8018</v>
      </c>
      <c r="D1065" t="s">
        <v>8036</v>
      </c>
      <c r="E1065" s="1">
        <v>45428</v>
      </c>
      <c r="F1065">
        <v>8849.25</v>
      </c>
      <c r="G1065">
        <v>466</v>
      </c>
      <c r="H1065" t="s">
        <v>7</v>
      </c>
      <c r="I1065" t="str">
        <f>VLOOKUP(shipments[[#This Row],[SPID]],CHOOSE({1,2},people[[#All],[SPID]],people[[#All],[Sales_person]]),2,0)</f>
        <v>Dennison Crosswaite</v>
      </c>
      <c r="J1065">
        <f>YEAR(shipments[[#This Row],[Shipdate]])</f>
        <v>2024</v>
      </c>
      <c r="K1065" s="22"/>
      <c r="L1065" s="22">
        <f>VLOOKUP(shipments[[#This Row],[PID]],CHOOSE({1,2},products[PID],products[Cost_per_box]),2,0)</f>
        <v>7.73</v>
      </c>
      <c r="M1065" s="22">
        <f>shipments[[#This Row],[Boxes]]*shipments[[#This Row],[cost_per_box]]</f>
        <v>3602.1800000000003</v>
      </c>
      <c r="N1065" s="22">
        <f>shipments[[#This Row],[Amount]]-shipments[[#This Row],[total cost]]</f>
        <v>5247.07</v>
      </c>
    </row>
    <row r="1066" spans="1:14" x14ac:dyDescent="0.35">
      <c r="A1066" t="s">
        <v>1101</v>
      </c>
      <c r="B1066" t="s">
        <v>8040</v>
      </c>
      <c r="C1066" t="s">
        <v>8018</v>
      </c>
      <c r="D1066" t="s">
        <v>8033</v>
      </c>
      <c r="E1066" s="1">
        <v>45175</v>
      </c>
      <c r="F1066">
        <v>13464</v>
      </c>
      <c r="G1066">
        <v>709</v>
      </c>
      <c r="H1066" t="s">
        <v>7</v>
      </c>
      <c r="I1066" t="str">
        <f>VLOOKUP(shipments[[#This Row],[SPID]],CHOOSE({1,2},people[[#All],[SPID]],people[[#All],[Sales_person]]),2,0)</f>
        <v>Dennison Crosswaite</v>
      </c>
      <c r="J1066">
        <f>YEAR(shipments[[#This Row],[Shipdate]])</f>
        <v>2023</v>
      </c>
      <c r="K1066" s="22"/>
      <c r="L1066" s="22">
        <f>VLOOKUP(shipments[[#This Row],[PID]],CHOOSE({1,2},products[PID],products[Cost_per_box]),2,0)</f>
        <v>7.73</v>
      </c>
      <c r="M1066" s="22">
        <f>shipments[[#This Row],[Boxes]]*shipments[[#This Row],[cost_per_box]]</f>
        <v>5480.5700000000006</v>
      </c>
      <c r="N1066" s="22">
        <f>shipments[[#This Row],[Amount]]-shipments[[#This Row],[total cost]]</f>
        <v>7983.4299999999994</v>
      </c>
    </row>
    <row r="1067" spans="1:14" x14ac:dyDescent="0.35">
      <c r="A1067" t="s">
        <v>1102</v>
      </c>
      <c r="B1067" t="s">
        <v>8040</v>
      </c>
      <c r="C1067" t="s">
        <v>8018</v>
      </c>
      <c r="D1067" t="s">
        <v>8038</v>
      </c>
      <c r="E1067" s="1">
        <v>45324</v>
      </c>
      <c r="F1067">
        <v>8511.75</v>
      </c>
      <c r="G1067">
        <v>426</v>
      </c>
      <c r="H1067" t="s">
        <v>7</v>
      </c>
      <c r="I1067" t="str">
        <f>VLOOKUP(shipments[[#This Row],[SPID]],CHOOSE({1,2},people[[#All],[SPID]],people[[#All],[Sales_person]]),2,0)</f>
        <v>Dennison Crosswaite</v>
      </c>
      <c r="J1067">
        <f>YEAR(shipments[[#This Row],[Shipdate]])</f>
        <v>2024</v>
      </c>
      <c r="K1067" s="22"/>
      <c r="L1067" s="22">
        <f>VLOOKUP(shipments[[#This Row],[PID]],CHOOSE({1,2},products[PID],products[Cost_per_box]),2,0)</f>
        <v>7.73</v>
      </c>
      <c r="M1067" s="22">
        <f>shipments[[#This Row],[Boxes]]*shipments[[#This Row],[cost_per_box]]</f>
        <v>3292.98</v>
      </c>
      <c r="N1067" s="22">
        <f>shipments[[#This Row],[Amount]]-shipments[[#This Row],[total cost]]</f>
        <v>5218.7700000000004</v>
      </c>
    </row>
    <row r="1068" spans="1:14" x14ac:dyDescent="0.35">
      <c r="A1068" t="s">
        <v>1103</v>
      </c>
      <c r="B1068" t="s">
        <v>8040</v>
      </c>
      <c r="C1068" t="s">
        <v>8020</v>
      </c>
      <c r="D1068" t="s">
        <v>8037</v>
      </c>
      <c r="E1068" s="1">
        <v>45149</v>
      </c>
      <c r="F1068">
        <v>4941</v>
      </c>
      <c r="G1068">
        <v>353</v>
      </c>
      <c r="H1068" t="s">
        <v>7</v>
      </c>
      <c r="I1068" t="str">
        <f>VLOOKUP(shipments[[#This Row],[SPID]],CHOOSE({1,2},people[[#All],[SPID]],people[[#All],[Sales_person]]),2,0)</f>
        <v>Dennison Crosswaite</v>
      </c>
      <c r="J1068">
        <f>YEAR(shipments[[#This Row],[Shipdate]])</f>
        <v>2023</v>
      </c>
      <c r="K1068" s="22"/>
      <c r="L1068" s="22">
        <f>VLOOKUP(shipments[[#This Row],[PID]],CHOOSE({1,2},products[PID],products[Cost_per_box]),2,0)</f>
        <v>8.2200000000000006</v>
      </c>
      <c r="M1068" s="22">
        <f>shipments[[#This Row],[Boxes]]*shipments[[#This Row],[cost_per_box]]</f>
        <v>2901.6600000000003</v>
      </c>
      <c r="N1068" s="22">
        <f>shipments[[#This Row],[Amount]]-shipments[[#This Row],[total cost]]</f>
        <v>2039.3399999999997</v>
      </c>
    </row>
    <row r="1069" spans="1:14" x14ac:dyDescent="0.35">
      <c r="A1069" t="s">
        <v>1104</v>
      </c>
      <c r="B1069" t="s">
        <v>8040</v>
      </c>
      <c r="C1069" t="s">
        <v>8020</v>
      </c>
      <c r="D1069" t="s">
        <v>8033</v>
      </c>
      <c r="E1069" s="1">
        <v>45492</v>
      </c>
      <c r="F1069">
        <v>5044.5</v>
      </c>
      <c r="G1069">
        <v>337</v>
      </c>
      <c r="H1069" t="s">
        <v>18</v>
      </c>
      <c r="I1069" t="str">
        <f>VLOOKUP(shipments[[#This Row],[SPID]],CHOOSE({1,2},people[[#All],[SPID]],people[[#All],[Sales_person]]),2,0)</f>
        <v>Dennison Crosswaite</v>
      </c>
      <c r="J1069">
        <f>YEAR(shipments[[#This Row],[Shipdate]])</f>
        <v>2024</v>
      </c>
      <c r="K1069" s="22"/>
      <c r="L1069" s="22">
        <f>VLOOKUP(shipments[[#This Row],[PID]],CHOOSE({1,2},products[PID],products[Cost_per_box]),2,0)</f>
        <v>8.2200000000000006</v>
      </c>
      <c r="M1069" s="22">
        <f>shipments[[#This Row],[Boxes]]*shipments[[#This Row],[cost_per_box]]</f>
        <v>2770.1400000000003</v>
      </c>
      <c r="N1069" s="22">
        <f>shipments[[#This Row],[Amount]]-shipments[[#This Row],[total cost]]</f>
        <v>2274.3599999999997</v>
      </c>
    </row>
    <row r="1070" spans="1:14" x14ac:dyDescent="0.35">
      <c r="A1070" t="s">
        <v>1105</v>
      </c>
      <c r="B1070" t="s">
        <v>8040</v>
      </c>
      <c r="C1070" t="s">
        <v>8020</v>
      </c>
      <c r="D1070" t="s">
        <v>8037</v>
      </c>
      <c r="E1070" s="1">
        <v>45334</v>
      </c>
      <c r="F1070">
        <v>7389</v>
      </c>
      <c r="G1070">
        <v>528</v>
      </c>
      <c r="H1070" t="s">
        <v>7</v>
      </c>
      <c r="I1070" t="str">
        <f>VLOOKUP(shipments[[#This Row],[SPID]],CHOOSE({1,2},people[[#All],[SPID]],people[[#All],[Sales_person]]),2,0)</f>
        <v>Dennison Crosswaite</v>
      </c>
      <c r="J1070">
        <f>YEAR(shipments[[#This Row],[Shipdate]])</f>
        <v>2024</v>
      </c>
      <c r="K1070" s="22"/>
      <c r="L1070" s="22">
        <f>VLOOKUP(shipments[[#This Row],[PID]],CHOOSE({1,2},products[PID],products[Cost_per_box]),2,0)</f>
        <v>8.2200000000000006</v>
      </c>
      <c r="M1070" s="22">
        <f>shipments[[#This Row],[Boxes]]*shipments[[#This Row],[cost_per_box]]</f>
        <v>4340.1600000000008</v>
      </c>
      <c r="N1070" s="22">
        <f>shipments[[#This Row],[Amount]]-shipments[[#This Row],[total cost]]</f>
        <v>3048.8399999999992</v>
      </c>
    </row>
    <row r="1071" spans="1:14" x14ac:dyDescent="0.35">
      <c r="A1071" t="s">
        <v>1106</v>
      </c>
      <c r="B1071" t="s">
        <v>8040</v>
      </c>
      <c r="C1071" t="s">
        <v>8020</v>
      </c>
      <c r="D1071" t="s">
        <v>8033</v>
      </c>
      <c r="E1071" s="1">
        <v>45548</v>
      </c>
      <c r="F1071">
        <v>5339.25</v>
      </c>
      <c r="G1071">
        <v>445</v>
      </c>
      <c r="H1071" t="s">
        <v>26</v>
      </c>
      <c r="I1071" t="str">
        <f>VLOOKUP(shipments[[#This Row],[SPID]],CHOOSE({1,2},people[[#All],[SPID]],people[[#All],[Sales_person]]),2,0)</f>
        <v>Dennison Crosswaite</v>
      </c>
      <c r="J1071">
        <f>YEAR(shipments[[#This Row],[Shipdate]])</f>
        <v>2024</v>
      </c>
      <c r="K1071" s="22"/>
      <c r="L1071" s="22">
        <f>VLOOKUP(shipments[[#This Row],[PID]],CHOOSE({1,2},products[PID],products[Cost_per_box]),2,0)</f>
        <v>8.2200000000000006</v>
      </c>
      <c r="M1071" s="22">
        <f>shipments[[#This Row],[Boxes]]*shipments[[#This Row],[cost_per_box]]</f>
        <v>3657.9</v>
      </c>
      <c r="N1071" s="22">
        <f>shipments[[#This Row],[Amount]]-shipments[[#This Row],[total cost]]</f>
        <v>1681.35</v>
      </c>
    </row>
    <row r="1072" spans="1:14" x14ac:dyDescent="0.35">
      <c r="A1072" t="s">
        <v>1107</v>
      </c>
      <c r="B1072" t="s">
        <v>8040</v>
      </c>
      <c r="C1072" t="s">
        <v>8020</v>
      </c>
      <c r="D1072" t="s">
        <v>8034</v>
      </c>
      <c r="E1072" s="1">
        <v>45282</v>
      </c>
      <c r="F1072">
        <v>648</v>
      </c>
      <c r="G1072">
        <v>47</v>
      </c>
      <c r="H1072" t="s">
        <v>7</v>
      </c>
      <c r="I1072" t="str">
        <f>VLOOKUP(shipments[[#This Row],[SPID]],CHOOSE({1,2},people[[#All],[SPID]],people[[#All],[Sales_person]]),2,0)</f>
        <v>Dennison Crosswaite</v>
      </c>
      <c r="J1072">
        <f>YEAR(shipments[[#This Row],[Shipdate]])</f>
        <v>2023</v>
      </c>
      <c r="K1072" s="22"/>
      <c r="L1072" s="22">
        <f>VLOOKUP(shipments[[#This Row],[PID]],CHOOSE({1,2},products[PID],products[Cost_per_box]),2,0)</f>
        <v>8.2200000000000006</v>
      </c>
      <c r="M1072" s="22">
        <f>shipments[[#This Row],[Boxes]]*shipments[[#This Row],[cost_per_box]]</f>
        <v>386.34000000000003</v>
      </c>
      <c r="N1072" s="22">
        <f>shipments[[#This Row],[Amount]]-shipments[[#This Row],[total cost]]</f>
        <v>261.65999999999997</v>
      </c>
    </row>
    <row r="1073" spans="1:14" x14ac:dyDescent="0.35">
      <c r="A1073" t="s">
        <v>1108</v>
      </c>
      <c r="B1073" t="s">
        <v>8040</v>
      </c>
      <c r="C1073" t="s">
        <v>8022</v>
      </c>
      <c r="D1073" t="s">
        <v>8037</v>
      </c>
      <c r="E1073" s="1">
        <v>45254</v>
      </c>
      <c r="F1073">
        <v>8559</v>
      </c>
      <c r="G1073">
        <v>659</v>
      </c>
      <c r="H1073" t="s">
        <v>7</v>
      </c>
      <c r="I1073" t="str">
        <f>VLOOKUP(shipments[[#This Row],[SPID]],CHOOSE({1,2},people[[#All],[SPID]],people[[#All],[Sales_person]]),2,0)</f>
        <v>Dennison Crosswaite</v>
      </c>
      <c r="J1073">
        <f>YEAR(shipments[[#This Row],[Shipdate]])</f>
        <v>2023</v>
      </c>
      <c r="K1073" s="22"/>
      <c r="L1073" s="22">
        <f>VLOOKUP(shipments[[#This Row],[PID]],CHOOSE({1,2},products[PID],products[Cost_per_box]),2,0)</f>
        <v>4.74</v>
      </c>
      <c r="M1073" s="22">
        <f>shipments[[#This Row],[Boxes]]*shipments[[#This Row],[cost_per_box]]</f>
        <v>3123.6600000000003</v>
      </c>
      <c r="N1073" s="22">
        <f>shipments[[#This Row],[Amount]]-shipments[[#This Row],[total cost]]</f>
        <v>5435.34</v>
      </c>
    </row>
    <row r="1074" spans="1:14" x14ac:dyDescent="0.35">
      <c r="A1074" t="s">
        <v>1109</v>
      </c>
      <c r="B1074" t="s">
        <v>8040</v>
      </c>
      <c r="C1074" t="s">
        <v>8023</v>
      </c>
      <c r="D1074" t="s">
        <v>8034</v>
      </c>
      <c r="E1074" s="1">
        <v>45127</v>
      </c>
      <c r="F1074">
        <v>8115.75</v>
      </c>
      <c r="G1074">
        <v>1015</v>
      </c>
      <c r="H1074" t="s">
        <v>7</v>
      </c>
      <c r="I1074" t="str">
        <f>VLOOKUP(shipments[[#This Row],[SPID]],CHOOSE({1,2},people[[#All],[SPID]],people[[#All],[Sales_person]]),2,0)</f>
        <v>Dennison Crosswaite</v>
      </c>
      <c r="J1074">
        <f>YEAR(shipments[[#This Row],[Shipdate]])</f>
        <v>2023</v>
      </c>
      <c r="K1074" s="22"/>
      <c r="L1074" s="22">
        <f>VLOOKUP(shipments[[#This Row],[PID]],CHOOSE({1,2},products[PID],products[Cost_per_box]),2,0)</f>
        <v>10.51</v>
      </c>
      <c r="M1074" s="22">
        <f>shipments[[#This Row],[Boxes]]*shipments[[#This Row],[cost_per_box]]</f>
        <v>10667.65</v>
      </c>
      <c r="N1074" s="22">
        <f>shipments[[#This Row],[Amount]]-shipments[[#This Row],[total cost]]</f>
        <v>-2551.8999999999996</v>
      </c>
    </row>
    <row r="1075" spans="1:14" x14ac:dyDescent="0.35">
      <c r="A1075" t="s">
        <v>1110</v>
      </c>
      <c r="B1075" t="s">
        <v>8040</v>
      </c>
      <c r="C1075" t="s">
        <v>8023</v>
      </c>
      <c r="D1075" t="s">
        <v>8035</v>
      </c>
      <c r="E1075" s="1">
        <v>45005</v>
      </c>
      <c r="F1075">
        <v>5631.75</v>
      </c>
      <c r="G1075">
        <v>626</v>
      </c>
      <c r="H1075" t="s">
        <v>7</v>
      </c>
      <c r="I1075" t="str">
        <f>VLOOKUP(shipments[[#This Row],[SPID]],CHOOSE({1,2},people[[#All],[SPID]],people[[#All],[Sales_person]]),2,0)</f>
        <v>Dennison Crosswaite</v>
      </c>
      <c r="J1075">
        <f>YEAR(shipments[[#This Row],[Shipdate]])</f>
        <v>2023</v>
      </c>
      <c r="K1075" s="22"/>
      <c r="L1075" s="22">
        <f>VLOOKUP(shipments[[#This Row],[PID]],CHOOSE({1,2},products[PID],products[Cost_per_box]),2,0)</f>
        <v>10.51</v>
      </c>
      <c r="M1075" s="22">
        <f>shipments[[#This Row],[Boxes]]*shipments[[#This Row],[cost_per_box]]</f>
        <v>6579.26</v>
      </c>
      <c r="N1075" s="22">
        <f>shipments[[#This Row],[Amount]]-shipments[[#This Row],[total cost]]</f>
        <v>-947.51000000000022</v>
      </c>
    </row>
    <row r="1076" spans="1:14" x14ac:dyDescent="0.35">
      <c r="A1076" t="s">
        <v>1111</v>
      </c>
      <c r="B1076" t="s">
        <v>8040</v>
      </c>
      <c r="C1076" t="s">
        <v>8023</v>
      </c>
      <c r="D1076" t="s">
        <v>8038</v>
      </c>
      <c r="E1076" s="1">
        <v>45443</v>
      </c>
      <c r="F1076">
        <v>4965.75</v>
      </c>
      <c r="G1076">
        <v>710</v>
      </c>
      <c r="H1076" t="s">
        <v>7</v>
      </c>
      <c r="I1076" t="str">
        <f>VLOOKUP(shipments[[#This Row],[SPID]],CHOOSE({1,2},people[[#All],[SPID]],people[[#All],[Sales_person]]),2,0)</f>
        <v>Dennison Crosswaite</v>
      </c>
      <c r="J1076">
        <f>YEAR(shipments[[#This Row],[Shipdate]])</f>
        <v>2024</v>
      </c>
      <c r="K1076" s="22"/>
      <c r="L1076" s="22">
        <f>VLOOKUP(shipments[[#This Row],[PID]],CHOOSE({1,2},products[PID],products[Cost_per_box]),2,0)</f>
        <v>10.51</v>
      </c>
      <c r="M1076" s="22">
        <f>shipments[[#This Row],[Boxes]]*shipments[[#This Row],[cost_per_box]]</f>
        <v>7462.0999999999995</v>
      </c>
      <c r="N1076" s="22">
        <f>shipments[[#This Row],[Amount]]-shipments[[#This Row],[total cost]]</f>
        <v>-2496.3499999999995</v>
      </c>
    </row>
    <row r="1077" spans="1:14" x14ac:dyDescent="0.35">
      <c r="A1077" t="s">
        <v>1112</v>
      </c>
      <c r="B1077" t="s">
        <v>8040</v>
      </c>
      <c r="C1077" t="s">
        <v>8023</v>
      </c>
      <c r="D1077" t="s">
        <v>8037</v>
      </c>
      <c r="E1077" s="1">
        <v>45469</v>
      </c>
      <c r="F1077">
        <v>7137</v>
      </c>
      <c r="G1077">
        <v>714</v>
      </c>
      <c r="H1077" t="s">
        <v>7</v>
      </c>
      <c r="I1077" t="str">
        <f>VLOOKUP(shipments[[#This Row],[SPID]],CHOOSE({1,2},people[[#All],[SPID]],people[[#All],[Sales_person]]),2,0)</f>
        <v>Dennison Crosswaite</v>
      </c>
      <c r="J1077">
        <f>YEAR(shipments[[#This Row],[Shipdate]])</f>
        <v>2024</v>
      </c>
      <c r="K1077" s="22"/>
      <c r="L1077" s="22">
        <f>VLOOKUP(shipments[[#This Row],[PID]],CHOOSE({1,2},products[PID],products[Cost_per_box]),2,0)</f>
        <v>10.51</v>
      </c>
      <c r="M1077" s="22">
        <f>shipments[[#This Row],[Boxes]]*shipments[[#This Row],[cost_per_box]]</f>
        <v>7504.1399999999994</v>
      </c>
      <c r="N1077" s="22">
        <f>shipments[[#This Row],[Amount]]-shipments[[#This Row],[total cost]]</f>
        <v>-367.13999999999942</v>
      </c>
    </row>
    <row r="1078" spans="1:14" x14ac:dyDescent="0.35">
      <c r="A1078" t="s">
        <v>1113</v>
      </c>
      <c r="B1078" t="s">
        <v>8040</v>
      </c>
      <c r="C1078" t="s">
        <v>8023</v>
      </c>
      <c r="D1078" t="s">
        <v>8035</v>
      </c>
      <c r="E1078" s="1">
        <v>45338</v>
      </c>
      <c r="F1078">
        <v>9654.75</v>
      </c>
      <c r="G1078">
        <v>1610</v>
      </c>
      <c r="H1078" t="s">
        <v>7</v>
      </c>
      <c r="I1078" t="str">
        <f>VLOOKUP(shipments[[#This Row],[SPID]],CHOOSE({1,2},people[[#All],[SPID]],people[[#All],[Sales_person]]),2,0)</f>
        <v>Dennison Crosswaite</v>
      </c>
      <c r="J1078">
        <f>YEAR(shipments[[#This Row],[Shipdate]])</f>
        <v>2024</v>
      </c>
      <c r="K1078" s="22"/>
      <c r="L1078" s="22">
        <f>VLOOKUP(shipments[[#This Row],[PID]],CHOOSE({1,2},products[PID],products[Cost_per_box]),2,0)</f>
        <v>10.51</v>
      </c>
      <c r="M1078" s="22">
        <f>shipments[[#This Row],[Boxes]]*shipments[[#This Row],[cost_per_box]]</f>
        <v>16921.099999999999</v>
      </c>
      <c r="N1078" s="22">
        <f>shipments[[#This Row],[Amount]]-shipments[[#This Row],[total cost]]</f>
        <v>-7266.3499999999985</v>
      </c>
    </row>
    <row r="1079" spans="1:14" x14ac:dyDescent="0.35">
      <c r="A1079" t="s">
        <v>1114</v>
      </c>
      <c r="B1079" t="s">
        <v>8040</v>
      </c>
      <c r="C1079" t="s">
        <v>8023</v>
      </c>
      <c r="D1079" t="s">
        <v>8037</v>
      </c>
      <c r="E1079" s="1">
        <v>45125</v>
      </c>
      <c r="F1079">
        <v>8757</v>
      </c>
      <c r="G1079">
        <v>1251</v>
      </c>
      <c r="H1079" t="s">
        <v>7</v>
      </c>
      <c r="I1079" t="str">
        <f>VLOOKUP(shipments[[#This Row],[SPID]],CHOOSE({1,2},people[[#All],[SPID]],people[[#All],[Sales_person]]),2,0)</f>
        <v>Dennison Crosswaite</v>
      </c>
      <c r="J1079">
        <f>YEAR(shipments[[#This Row],[Shipdate]])</f>
        <v>2023</v>
      </c>
      <c r="K1079" s="22"/>
      <c r="L1079" s="22">
        <f>VLOOKUP(shipments[[#This Row],[PID]],CHOOSE({1,2},products[PID],products[Cost_per_box]),2,0)</f>
        <v>10.51</v>
      </c>
      <c r="M1079" s="22">
        <f>shipments[[#This Row],[Boxes]]*shipments[[#This Row],[cost_per_box]]</f>
        <v>13148.01</v>
      </c>
      <c r="N1079" s="22">
        <f>shipments[[#This Row],[Amount]]-shipments[[#This Row],[total cost]]</f>
        <v>-4391.01</v>
      </c>
    </row>
    <row r="1080" spans="1:14" x14ac:dyDescent="0.35">
      <c r="A1080" t="s">
        <v>1115</v>
      </c>
      <c r="B1080" t="s">
        <v>8040</v>
      </c>
      <c r="C1080" t="s">
        <v>8023</v>
      </c>
      <c r="D1080" t="s">
        <v>8038</v>
      </c>
      <c r="E1080" s="1">
        <v>44957</v>
      </c>
      <c r="F1080">
        <v>6527.25</v>
      </c>
      <c r="G1080">
        <v>933</v>
      </c>
      <c r="H1080" t="s">
        <v>7</v>
      </c>
      <c r="I1080" t="str">
        <f>VLOOKUP(shipments[[#This Row],[SPID]],CHOOSE({1,2},people[[#All],[SPID]],people[[#All],[Sales_person]]),2,0)</f>
        <v>Dennison Crosswaite</v>
      </c>
      <c r="J1080">
        <f>YEAR(shipments[[#This Row],[Shipdate]])</f>
        <v>2023</v>
      </c>
      <c r="K1080" s="22"/>
      <c r="L1080" s="22">
        <f>VLOOKUP(shipments[[#This Row],[PID]],CHOOSE({1,2},products[PID],products[Cost_per_box]),2,0)</f>
        <v>10.51</v>
      </c>
      <c r="M1080" s="22">
        <f>shipments[[#This Row],[Boxes]]*shipments[[#This Row],[cost_per_box]]</f>
        <v>9805.83</v>
      </c>
      <c r="N1080" s="22">
        <f>shipments[[#This Row],[Amount]]-shipments[[#This Row],[total cost]]</f>
        <v>-3278.58</v>
      </c>
    </row>
    <row r="1081" spans="1:14" x14ac:dyDescent="0.35">
      <c r="A1081" t="s">
        <v>1116</v>
      </c>
      <c r="B1081" t="s">
        <v>8040</v>
      </c>
      <c r="C1081" t="s">
        <v>8024</v>
      </c>
      <c r="D1081" t="s">
        <v>8038</v>
      </c>
      <c r="E1081" s="1">
        <v>45216</v>
      </c>
      <c r="F1081">
        <v>4889.25</v>
      </c>
      <c r="G1081">
        <v>288</v>
      </c>
      <c r="H1081" t="s">
        <v>7</v>
      </c>
      <c r="I1081" t="str">
        <f>VLOOKUP(shipments[[#This Row],[SPID]],CHOOSE({1,2},people[[#All],[SPID]],people[[#All],[Sales_person]]),2,0)</f>
        <v>Dennison Crosswaite</v>
      </c>
      <c r="J1081">
        <f>YEAR(shipments[[#This Row],[Shipdate]])</f>
        <v>2023</v>
      </c>
      <c r="K1081" s="22"/>
      <c r="L1081" s="22">
        <f>VLOOKUP(shipments[[#This Row],[PID]],CHOOSE({1,2},products[PID],products[Cost_per_box]),2,0)</f>
        <v>6.43</v>
      </c>
      <c r="M1081" s="22">
        <f>shipments[[#This Row],[Boxes]]*shipments[[#This Row],[cost_per_box]]</f>
        <v>1851.84</v>
      </c>
      <c r="N1081" s="22">
        <f>shipments[[#This Row],[Amount]]-shipments[[#This Row],[total cost]]</f>
        <v>3037.41</v>
      </c>
    </row>
    <row r="1082" spans="1:14" x14ac:dyDescent="0.35">
      <c r="A1082" t="s">
        <v>1117</v>
      </c>
      <c r="B1082" t="s">
        <v>8040</v>
      </c>
      <c r="C1082" t="s">
        <v>8024</v>
      </c>
      <c r="D1082" t="s">
        <v>8033</v>
      </c>
      <c r="E1082" s="1">
        <v>45523</v>
      </c>
      <c r="F1082">
        <v>3912.75</v>
      </c>
      <c r="G1082">
        <v>261</v>
      </c>
      <c r="H1082" t="s">
        <v>18</v>
      </c>
      <c r="I1082" t="str">
        <f>VLOOKUP(shipments[[#This Row],[SPID]],CHOOSE({1,2},people[[#All],[SPID]],people[[#All],[Sales_person]]),2,0)</f>
        <v>Dennison Crosswaite</v>
      </c>
      <c r="J1082">
        <f>YEAR(shipments[[#This Row],[Shipdate]])</f>
        <v>2024</v>
      </c>
      <c r="K1082" s="22"/>
      <c r="L1082" s="22">
        <f>VLOOKUP(shipments[[#This Row],[PID]],CHOOSE({1,2},products[PID],products[Cost_per_box]),2,0)</f>
        <v>6.43</v>
      </c>
      <c r="M1082" s="22">
        <f>shipments[[#This Row],[Boxes]]*shipments[[#This Row],[cost_per_box]]</f>
        <v>1678.23</v>
      </c>
      <c r="N1082" s="22">
        <f>shipments[[#This Row],[Amount]]-shipments[[#This Row],[total cost]]</f>
        <v>2234.52</v>
      </c>
    </row>
    <row r="1083" spans="1:14" x14ac:dyDescent="0.35">
      <c r="A1083" t="s">
        <v>1118</v>
      </c>
      <c r="B1083" t="s">
        <v>8040</v>
      </c>
      <c r="C1083" t="s">
        <v>8026</v>
      </c>
      <c r="D1083" t="s">
        <v>8033</v>
      </c>
      <c r="E1083" s="1">
        <v>45093</v>
      </c>
      <c r="F1083">
        <v>8109</v>
      </c>
      <c r="G1083">
        <v>451</v>
      </c>
      <c r="H1083" t="s">
        <v>7</v>
      </c>
      <c r="I1083" t="str">
        <f>VLOOKUP(shipments[[#This Row],[SPID]],CHOOSE({1,2},people[[#All],[SPID]],people[[#All],[Sales_person]]),2,0)</f>
        <v>Dennison Crosswaite</v>
      </c>
      <c r="J1083">
        <f>YEAR(shipments[[#This Row],[Shipdate]])</f>
        <v>2023</v>
      </c>
      <c r="K1083" s="22"/>
      <c r="L1083" s="22">
        <f>VLOOKUP(shipments[[#This Row],[PID]],CHOOSE({1,2},products[PID],products[Cost_per_box]),2,0)</f>
        <v>9.57</v>
      </c>
      <c r="M1083" s="22">
        <f>shipments[[#This Row],[Boxes]]*shipments[[#This Row],[cost_per_box]]</f>
        <v>4316.07</v>
      </c>
      <c r="N1083" s="22">
        <f>shipments[[#This Row],[Amount]]-shipments[[#This Row],[total cost]]</f>
        <v>3792.9300000000003</v>
      </c>
    </row>
    <row r="1084" spans="1:14" x14ac:dyDescent="0.35">
      <c r="A1084" t="s">
        <v>1119</v>
      </c>
      <c r="B1084" t="s">
        <v>8040</v>
      </c>
      <c r="C1084" t="s">
        <v>8026</v>
      </c>
      <c r="D1084" t="s">
        <v>8037</v>
      </c>
      <c r="E1084" s="1">
        <v>45110</v>
      </c>
      <c r="F1084">
        <v>724.5</v>
      </c>
      <c r="G1084">
        <v>49</v>
      </c>
      <c r="H1084" t="s">
        <v>7</v>
      </c>
      <c r="I1084" t="str">
        <f>VLOOKUP(shipments[[#This Row],[SPID]],CHOOSE({1,2},people[[#All],[SPID]],people[[#All],[Sales_person]]),2,0)</f>
        <v>Dennison Crosswaite</v>
      </c>
      <c r="J1084">
        <f>YEAR(shipments[[#This Row],[Shipdate]])</f>
        <v>2023</v>
      </c>
      <c r="K1084" s="22"/>
      <c r="L1084" s="22">
        <f>VLOOKUP(shipments[[#This Row],[PID]],CHOOSE({1,2},products[PID],products[Cost_per_box]),2,0)</f>
        <v>9.57</v>
      </c>
      <c r="M1084" s="22">
        <f>shipments[[#This Row],[Boxes]]*shipments[[#This Row],[cost_per_box]]</f>
        <v>468.93</v>
      </c>
      <c r="N1084" s="22">
        <f>shipments[[#This Row],[Amount]]-shipments[[#This Row],[total cost]]</f>
        <v>255.57</v>
      </c>
    </row>
    <row r="1085" spans="1:14" x14ac:dyDescent="0.35">
      <c r="A1085" t="s">
        <v>1120</v>
      </c>
      <c r="B1085" t="s">
        <v>8040</v>
      </c>
      <c r="C1085" t="s">
        <v>8026</v>
      </c>
      <c r="D1085" t="s">
        <v>8038</v>
      </c>
      <c r="E1085" s="1">
        <v>45183</v>
      </c>
      <c r="F1085">
        <v>5753.25</v>
      </c>
      <c r="G1085">
        <v>320</v>
      </c>
      <c r="H1085" t="s">
        <v>7</v>
      </c>
      <c r="I1085" t="str">
        <f>VLOOKUP(shipments[[#This Row],[SPID]],CHOOSE({1,2},people[[#All],[SPID]],people[[#All],[Sales_person]]),2,0)</f>
        <v>Dennison Crosswaite</v>
      </c>
      <c r="J1085">
        <f>YEAR(shipments[[#This Row],[Shipdate]])</f>
        <v>2023</v>
      </c>
      <c r="K1085" s="22"/>
      <c r="L1085" s="22">
        <f>VLOOKUP(shipments[[#This Row],[PID]],CHOOSE({1,2},products[PID],products[Cost_per_box]),2,0)</f>
        <v>9.57</v>
      </c>
      <c r="M1085" s="22">
        <f>shipments[[#This Row],[Boxes]]*shipments[[#This Row],[cost_per_box]]</f>
        <v>3062.4</v>
      </c>
      <c r="N1085" s="22">
        <f>shipments[[#This Row],[Amount]]-shipments[[#This Row],[total cost]]</f>
        <v>2690.85</v>
      </c>
    </row>
    <row r="1086" spans="1:14" x14ac:dyDescent="0.35">
      <c r="A1086" t="s">
        <v>1121</v>
      </c>
      <c r="B1086" t="s">
        <v>8040</v>
      </c>
      <c r="C1086" t="s">
        <v>8026</v>
      </c>
      <c r="D1086" t="s">
        <v>8035</v>
      </c>
      <c r="E1086" s="1">
        <v>45064</v>
      </c>
      <c r="F1086">
        <v>135</v>
      </c>
      <c r="G1086">
        <v>10</v>
      </c>
      <c r="H1086" t="s">
        <v>7</v>
      </c>
      <c r="I1086" t="str">
        <f>VLOOKUP(shipments[[#This Row],[SPID]],CHOOSE({1,2},people[[#All],[SPID]],people[[#All],[Sales_person]]),2,0)</f>
        <v>Dennison Crosswaite</v>
      </c>
      <c r="J1086">
        <f>YEAR(shipments[[#This Row],[Shipdate]])</f>
        <v>2023</v>
      </c>
      <c r="K1086" s="22"/>
      <c r="L1086" s="22">
        <f>VLOOKUP(shipments[[#This Row],[PID]],CHOOSE({1,2},products[PID],products[Cost_per_box]),2,0)</f>
        <v>9.57</v>
      </c>
      <c r="M1086" s="22">
        <f>shipments[[#This Row],[Boxes]]*shipments[[#This Row],[cost_per_box]]</f>
        <v>95.7</v>
      </c>
      <c r="N1086" s="22">
        <f>shipments[[#This Row],[Amount]]-shipments[[#This Row],[total cost]]</f>
        <v>39.299999999999997</v>
      </c>
    </row>
    <row r="1087" spans="1:14" x14ac:dyDescent="0.35">
      <c r="A1087" t="s">
        <v>1122</v>
      </c>
      <c r="B1087" t="s">
        <v>8040</v>
      </c>
      <c r="C1087" t="s">
        <v>8027</v>
      </c>
      <c r="D1087" t="s">
        <v>8033</v>
      </c>
      <c r="E1087" s="1">
        <v>45492</v>
      </c>
      <c r="F1087">
        <v>4740.75</v>
      </c>
      <c r="G1087">
        <v>527</v>
      </c>
      <c r="H1087" t="s">
        <v>18</v>
      </c>
      <c r="I1087" t="str">
        <f>VLOOKUP(shipments[[#This Row],[SPID]],CHOOSE({1,2},people[[#All],[SPID]],people[[#All],[Sales_person]]),2,0)</f>
        <v>Dennison Crosswaite</v>
      </c>
      <c r="J1087">
        <f>YEAR(shipments[[#This Row],[Shipdate]])</f>
        <v>2024</v>
      </c>
      <c r="K1087" s="22"/>
      <c r="L1087" s="22">
        <f>VLOOKUP(shipments[[#This Row],[PID]],CHOOSE({1,2},products[PID],products[Cost_per_box]),2,0)</f>
        <v>8.43</v>
      </c>
      <c r="M1087" s="22">
        <f>shipments[[#This Row],[Boxes]]*shipments[[#This Row],[cost_per_box]]</f>
        <v>4442.6099999999997</v>
      </c>
      <c r="N1087" s="22">
        <f>shipments[[#This Row],[Amount]]-shipments[[#This Row],[total cost]]</f>
        <v>298.14000000000033</v>
      </c>
    </row>
    <row r="1088" spans="1:14" x14ac:dyDescent="0.35">
      <c r="A1088" t="s">
        <v>1123</v>
      </c>
      <c r="B1088" t="s">
        <v>8040</v>
      </c>
      <c r="C1088" t="s">
        <v>8027</v>
      </c>
      <c r="D1088" t="s">
        <v>8034</v>
      </c>
      <c r="E1088" s="1">
        <v>45498</v>
      </c>
      <c r="F1088">
        <v>9564.75</v>
      </c>
      <c r="G1088">
        <v>1196</v>
      </c>
      <c r="H1088" t="s">
        <v>18</v>
      </c>
      <c r="I1088" t="str">
        <f>VLOOKUP(shipments[[#This Row],[SPID]],CHOOSE({1,2},people[[#All],[SPID]],people[[#All],[Sales_person]]),2,0)</f>
        <v>Dennison Crosswaite</v>
      </c>
      <c r="J1088">
        <f>YEAR(shipments[[#This Row],[Shipdate]])</f>
        <v>2024</v>
      </c>
      <c r="K1088" s="22"/>
      <c r="L1088" s="22">
        <f>VLOOKUP(shipments[[#This Row],[PID]],CHOOSE({1,2},products[PID],products[Cost_per_box]),2,0)</f>
        <v>8.43</v>
      </c>
      <c r="M1088" s="22">
        <f>shipments[[#This Row],[Boxes]]*shipments[[#This Row],[cost_per_box]]</f>
        <v>10082.279999999999</v>
      </c>
      <c r="N1088" s="22">
        <f>shipments[[#This Row],[Amount]]-shipments[[#This Row],[total cost]]</f>
        <v>-517.52999999999884</v>
      </c>
    </row>
    <row r="1089" spans="1:14" x14ac:dyDescent="0.35">
      <c r="A1089" t="s">
        <v>1124</v>
      </c>
      <c r="B1089" t="s">
        <v>8040</v>
      </c>
      <c r="C1089" t="s">
        <v>8027</v>
      </c>
      <c r="D1089" t="s">
        <v>8034</v>
      </c>
      <c r="E1089" s="1">
        <v>45124</v>
      </c>
      <c r="F1089">
        <v>3037.5</v>
      </c>
      <c r="G1089">
        <v>434</v>
      </c>
      <c r="H1089" t="s">
        <v>7</v>
      </c>
      <c r="I1089" t="str">
        <f>VLOOKUP(shipments[[#This Row],[SPID]],CHOOSE({1,2},people[[#All],[SPID]],people[[#All],[Sales_person]]),2,0)</f>
        <v>Dennison Crosswaite</v>
      </c>
      <c r="J1089">
        <f>YEAR(shipments[[#This Row],[Shipdate]])</f>
        <v>2023</v>
      </c>
      <c r="K1089" s="22"/>
      <c r="L1089" s="22">
        <f>VLOOKUP(shipments[[#This Row],[PID]],CHOOSE({1,2},products[PID],products[Cost_per_box]),2,0)</f>
        <v>8.43</v>
      </c>
      <c r="M1089" s="22">
        <f>shipments[[#This Row],[Boxes]]*shipments[[#This Row],[cost_per_box]]</f>
        <v>3658.62</v>
      </c>
      <c r="N1089" s="22">
        <f>shipments[[#This Row],[Amount]]-shipments[[#This Row],[total cost]]</f>
        <v>-621.11999999999989</v>
      </c>
    </row>
    <row r="1090" spans="1:14" x14ac:dyDescent="0.35">
      <c r="A1090" t="s">
        <v>1125</v>
      </c>
      <c r="B1090" t="s">
        <v>8040</v>
      </c>
      <c r="C1090" t="s">
        <v>8028</v>
      </c>
      <c r="D1090" t="s">
        <v>8034</v>
      </c>
      <c r="E1090" s="1">
        <v>45125</v>
      </c>
      <c r="F1090">
        <v>8574.75</v>
      </c>
      <c r="G1090">
        <v>953</v>
      </c>
      <c r="H1090" t="s">
        <v>7</v>
      </c>
      <c r="I1090" t="str">
        <f>VLOOKUP(shipments[[#This Row],[SPID]],CHOOSE({1,2},people[[#All],[SPID]],people[[#All],[Sales_person]]),2,0)</f>
        <v>Dennison Crosswaite</v>
      </c>
      <c r="J1090">
        <f>YEAR(shipments[[#This Row],[Shipdate]])</f>
        <v>2023</v>
      </c>
      <c r="K1090" s="22"/>
      <c r="L1090" s="22">
        <f>VLOOKUP(shipments[[#This Row],[PID]],CHOOSE({1,2},products[PID],products[Cost_per_box]),2,0)</f>
        <v>6.8</v>
      </c>
      <c r="M1090" s="22">
        <f>shipments[[#This Row],[Boxes]]*shipments[[#This Row],[cost_per_box]]</f>
        <v>6480.4</v>
      </c>
      <c r="N1090" s="22">
        <f>shipments[[#This Row],[Amount]]-shipments[[#This Row],[total cost]]</f>
        <v>2094.3500000000004</v>
      </c>
    </row>
    <row r="1091" spans="1:14" x14ac:dyDescent="0.35">
      <c r="A1091" t="s">
        <v>1126</v>
      </c>
      <c r="B1091" t="s">
        <v>8040</v>
      </c>
      <c r="C1091" t="s">
        <v>8028</v>
      </c>
      <c r="D1091" t="s">
        <v>8033</v>
      </c>
      <c r="E1091" s="1">
        <v>45484</v>
      </c>
      <c r="F1091">
        <v>6464.25</v>
      </c>
      <c r="G1091">
        <v>719</v>
      </c>
      <c r="H1091" t="s">
        <v>18</v>
      </c>
      <c r="I1091" t="str">
        <f>VLOOKUP(shipments[[#This Row],[SPID]],CHOOSE({1,2},people[[#All],[SPID]],people[[#All],[Sales_person]]),2,0)</f>
        <v>Dennison Crosswaite</v>
      </c>
      <c r="J1091">
        <f>YEAR(shipments[[#This Row],[Shipdate]])</f>
        <v>2024</v>
      </c>
      <c r="K1091" s="22"/>
      <c r="L1091" s="22">
        <f>VLOOKUP(shipments[[#This Row],[PID]],CHOOSE({1,2},products[PID],products[Cost_per_box]),2,0)</f>
        <v>6.8</v>
      </c>
      <c r="M1091" s="22">
        <f>shipments[[#This Row],[Boxes]]*shipments[[#This Row],[cost_per_box]]</f>
        <v>4889.2</v>
      </c>
      <c r="N1091" s="22">
        <f>shipments[[#This Row],[Amount]]-shipments[[#This Row],[total cost]]</f>
        <v>1575.0500000000002</v>
      </c>
    </row>
    <row r="1092" spans="1:14" x14ac:dyDescent="0.35">
      <c r="A1092" t="s">
        <v>1127</v>
      </c>
      <c r="B1092" t="s">
        <v>8040</v>
      </c>
      <c r="C1092" t="s">
        <v>8029</v>
      </c>
      <c r="D1092" t="s">
        <v>8034</v>
      </c>
      <c r="E1092" s="1">
        <v>45042</v>
      </c>
      <c r="F1092">
        <v>7069.5</v>
      </c>
      <c r="G1092">
        <v>262</v>
      </c>
      <c r="H1092" t="s">
        <v>7</v>
      </c>
      <c r="I1092" t="str">
        <f>VLOOKUP(shipments[[#This Row],[SPID]],CHOOSE({1,2},people[[#All],[SPID]],people[[#All],[Sales_person]]),2,0)</f>
        <v>Dennison Crosswaite</v>
      </c>
      <c r="J1092">
        <f>YEAR(shipments[[#This Row],[Shipdate]])</f>
        <v>2023</v>
      </c>
      <c r="K1092" s="22"/>
      <c r="L1092" s="22">
        <f>VLOOKUP(shipments[[#This Row],[PID]],CHOOSE({1,2},products[PID],products[Cost_per_box]),2,0)</f>
        <v>5.04</v>
      </c>
      <c r="M1092" s="22">
        <f>shipments[[#This Row],[Boxes]]*shipments[[#This Row],[cost_per_box]]</f>
        <v>1320.48</v>
      </c>
      <c r="N1092" s="22">
        <f>shipments[[#This Row],[Amount]]-shipments[[#This Row],[total cost]]</f>
        <v>5749.02</v>
      </c>
    </row>
    <row r="1093" spans="1:14" x14ac:dyDescent="0.35">
      <c r="A1093" t="s">
        <v>1128</v>
      </c>
      <c r="B1093" t="s">
        <v>8040</v>
      </c>
      <c r="C1093" t="s">
        <v>8029</v>
      </c>
      <c r="D1093" t="s">
        <v>8037</v>
      </c>
      <c r="E1093" s="1">
        <v>45021</v>
      </c>
      <c r="F1093">
        <v>3222</v>
      </c>
      <c r="G1093">
        <v>116</v>
      </c>
      <c r="H1093" t="s">
        <v>7</v>
      </c>
      <c r="I1093" t="str">
        <f>VLOOKUP(shipments[[#This Row],[SPID]],CHOOSE({1,2},people[[#All],[SPID]],people[[#All],[Sales_person]]),2,0)</f>
        <v>Dennison Crosswaite</v>
      </c>
      <c r="J1093">
        <f>YEAR(shipments[[#This Row],[Shipdate]])</f>
        <v>2023</v>
      </c>
      <c r="K1093" s="22"/>
      <c r="L1093" s="22">
        <f>VLOOKUP(shipments[[#This Row],[PID]],CHOOSE({1,2},products[PID],products[Cost_per_box]),2,0)</f>
        <v>5.04</v>
      </c>
      <c r="M1093" s="22">
        <f>shipments[[#This Row],[Boxes]]*shipments[[#This Row],[cost_per_box]]</f>
        <v>584.64</v>
      </c>
      <c r="N1093" s="22">
        <f>shipments[[#This Row],[Amount]]-shipments[[#This Row],[total cost]]</f>
        <v>2637.36</v>
      </c>
    </row>
    <row r="1094" spans="1:14" x14ac:dyDescent="0.35">
      <c r="A1094" t="s">
        <v>1129</v>
      </c>
      <c r="B1094" t="s">
        <v>8040</v>
      </c>
      <c r="C1094" t="s">
        <v>8029</v>
      </c>
      <c r="D1094" t="s">
        <v>8034</v>
      </c>
      <c r="E1094" s="1">
        <v>44939</v>
      </c>
      <c r="F1094">
        <v>2547</v>
      </c>
      <c r="G1094">
        <v>98</v>
      </c>
      <c r="H1094" t="s">
        <v>7</v>
      </c>
      <c r="I1094" t="str">
        <f>VLOOKUP(shipments[[#This Row],[SPID]],CHOOSE({1,2},people[[#All],[SPID]],people[[#All],[Sales_person]]),2,0)</f>
        <v>Dennison Crosswaite</v>
      </c>
      <c r="J1094">
        <f>YEAR(shipments[[#This Row],[Shipdate]])</f>
        <v>2023</v>
      </c>
      <c r="K1094" s="22"/>
      <c r="L1094" s="22">
        <f>VLOOKUP(shipments[[#This Row],[PID]],CHOOSE({1,2},products[PID],products[Cost_per_box]),2,0)</f>
        <v>5.04</v>
      </c>
      <c r="M1094" s="22">
        <f>shipments[[#This Row],[Boxes]]*shipments[[#This Row],[cost_per_box]]</f>
        <v>493.92</v>
      </c>
      <c r="N1094" s="22">
        <f>shipments[[#This Row],[Amount]]-shipments[[#This Row],[total cost]]</f>
        <v>2053.08</v>
      </c>
    </row>
    <row r="1095" spans="1:14" x14ac:dyDescent="0.35">
      <c r="A1095" t="s">
        <v>1130</v>
      </c>
      <c r="B1095" t="s">
        <v>8040</v>
      </c>
      <c r="C1095" t="s">
        <v>8029</v>
      </c>
      <c r="D1095" t="s">
        <v>8035</v>
      </c>
      <c r="E1095" s="1">
        <v>44942</v>
      </c>
      <c r="F1095">
        <v>1624.5</v>
      </c>
      <c r="G1095">
        <v>59</v>
      </c>
      <c r="H1095" t="s">
        <v>7</v>
      </c>
      <c r="I1095" t="str">
        <f>VLOOKUP(shipments[[#This Row],[SPID]],CHOOSE({1,2},people[[#All],[SPID]],people[[#All],[Sales_person]]),2,0)</f>
        <v>Dennison Crosswaite</v>
      </c>
      <c r="J1095">
        <f>YEAR(shipments[[#This Row],[Shipdate]])</f>
        <v>2023</v>
      </c>
      <c r="K1095" s="22"/>
      <c r="L1095" s="22">
        <f>VLOOKUP(shipments[[#This Row],[PID]],CHOOSE({1,2},products[PID],products[Cost_per_box]),2,0)</f>
        <v>5.04</v>
      </c>
      <c r="M1095" s="22">
        <f>shipments[[#This Row],[Boxes]]*shipments[[#This Row],[cost_per_box]]</f>
        <v>297.36</v>
      </c>
      <c r="N1095" s="22">
        <f>shipments[[#This Row],[Amount]]-shipments[[#This Row],[total cost]]</f>
        <v>1327.1399999999999</v>
      </c>
    </row>
    <row r="1096" spans="1:14" x14ac:dyDescent="0.35">
      <c r="A1096" t="s">
        <v>1131</v>
      </c>
      <c r="B1096" t="s">
        <v>8040</v>
      </c>
      <c r="C1096" t="s">
        <v>8030</v>
      </c>
      <c r="D1096" t="s">
        <v>8037</v>
      </c>
      <c r="E1096" s="1">
        <v>44967</v>
      </c>
      <c r="F1096">
        <v>3264.75</v>
      </c>
      <c r="G1096">
        <v>273</v>
      </c>
      <c r="H1096" t="s">
        <v>7</v>
      </c>
      <c r="I1096" t="str">
        <f>VLOOKUP(shipments[[#This Row],[SPID]],CHOOSE({1,2},people[[#All],[SPID]],people[[#All],[Sales_person]]),2,0)</f>
        <v>Dennison Crosswaite</v>
      </c>
      <c r="J1096">
        <f>YEAR(shipments[[#This Row],[Shipdate]])</f>
        <v>2023</v>
      </c>
      <c r="K1096" s="22"/>
      <c r="L1096" s="22">
        <f>VLOOKUP(shipments[[#This Row],[PID]],CHOOSE({1,2},products[PID],products[Cost_per_box]),2,0)</f>
        <v>2.76</v>
      </c>
      <c r="M1096" s="22">
        <f>shipments[[#This Row],[Boxes]]*shipments[[#This Row],[cost_per_box]]</f>
        <v>753.4799999999999</v>
      </c>
      <c r="N1096" s="22">
        <f>shipments[[#This Row],[Amount]]-shipments[[#This Row],[total cost]]</f>
        <v>2511.27</v>
      </c>
    </row>
    <row r="1097" spans="1:14" x14ac:dyDescent="0.35">
      <c r="A1097" t="s">
        <v>1132</v>
      </c>
      <c r="B1097" t="s">
        <v>8040</v>
      </c>
      <c r="C1097" t="s">
        <v>8030</v>
      </c>
      <c r="D1097" t="s">
        <v>8038</v>
      </c>
      <c r="E1097" s="1">
        <v>44994</v>
      </c>
      <c r="F1097">
        <v>12766.5</v>
      </c>
      <c r="G1097">
        <v>1064</v>
      </c>
      <c r="H1097" t="s">
        <v>7</v>
      </c>
      <c r="I1097" t="str">
        <f>VLOOKUP(shipments[[#This Row],[SPID]],CHOOSE({1,2},people[[#All],[SPID]],people[[#All],[Sales_person]]),2,0)</f>
        <v>Dennison Crosswaite</v>
      </c>
      <c r="J1097">
        <f>YEAR(shipments[[#This Row],[Shipdate]])</f>
        <v>2023</v>
      </c>
      <c r="K1097" s="22"/>
      <c r="L1097" s="22">
        <f>VLOOKUP(shipments[[#This Row],[PID]],CHOOSE({1,2},products[PID],products[Cost_per_box]),2,0)</f>
        <v>2.76</v>
      </c>
      <c r="M1097" s="22">
        <f>shipments[[#This Row],[Boxes]]*shipments[[#This Row],[cost_per_box]]</f>
        <v>2936.64</v>
      </c>
      <c r="N1097" s="22">
        <f>shipments[[#This Row],[Amount]]-shipments[[#This Row],[total cost]]</f>
        <v>9829.86</v>
      </c>
    </row>
    <row r="1098" spans="1:14" x14ac:dyDescent="0.35">
      <c r="A1098" t="s">
        <v>1133</v>
      </c>
      <c r="B1098" t="s">
        <v>8040</v>
      </c>
      <c r="C1098" t="s">
        <v>8031</v>
      </c>
      <c r="D1098" t="s">
        <v>8033</v>
      </c>
      <c r="E1098" s="1">
        <v>45484</v>
      </c>
      <c r="F1098">
        <v>6246</v>
      </c>
      <c r="G1098">
        <v>694</v>
      </c>
      <c r="H1098" t="s">
        <v>18</v>
      </c>
      <c r="I1098" t="str">
        <f>VLOOKUP(shipments[[#This Row],[SPID]],CHOOSE({1,2},people[[#All],[SPID]],people[[#All],[Sales_person]]),2,0)</f>
        <v>Dennison Crosswaite</v>
      </c>
      <c r="J1098">
        <f>YEAR(shipments[[#This Row],[Shipdate]])</f>
        <v>2024</v>
      </c>
      <c r="K1098" s="22"/>
      <c r="L1098" s="22">
        <f>VLOOKUP(shipments[[#This Row],[PID]],CHOOSE({1,2},products[PID],products[Cost_per_box]),2,0)</f>
        <v>3.32</v>
      </c>
      <c r="M1098" s="22">
        <f>shipments[[#This Row],[Boxes]]*shipments[[#This Row],[cost_per_box]]</f>
        <v>2304.08</v>
      </c>
      <c r="N1098" s="22">
        <f>shipments[[#This Row],[Amount]]-shipments[[#This Row],[total cost]]</f>
        <v>3941.92</v>
      </c>
    </row>
    <row r="1099" spans="1:14" x14ac:dyDescent="0.35">
      <c r="A1099" t="s">
        <v>1134</v>
      </c>
      <c r="B1099" t="s">
        <v>8040</v>
      </c>
      <c r="C1099" t="s">
        <v>8031</v>
      </c>
      <c r="D1099" t="s">
        <v>8033</v>
      </c>
      <c r="E1099" s="1">
        <v>45294</v>
      </c>
      <c r="F1099">
        <v>2416.5</v>
      </c>
      <c r="G1099">
        <v>242</v>
      </c>
      <c r="H1099" t="s">
        <v>7</v>
      </c>
      <c r="I1099" t="str">
        <f>VLOOKUP(shipments[[#This Row],[SPID]],CHOOSE({1,2},people[[#All],[SPID]],people[[#All],[Sales_person]]),2,0)</f>
        <v>Dennison Crosswaite</v>
      </c>
      <c r="J1099">
        <f>YEAR(shipments[[#This Row],[Shipdate]])</f>
        <v>2024</v>
      </c>
      <c r="K1099" s="22"/>
      <c r="L1099" s="22">
        <f>VLOOKUP(shipments[[#This Row],[PID]],CHOOSE({1,2},products[PID],products[Cost_per_box]),2,0)</f>
        <v>3.32</v>
      </c>
      <c r="M1099" s="22">
        <f>shipments[[#This Row],[Boxes]]*shipments[[#This Row],[cost_per_box]]</f>
        <v>803.43999999999994</v>
      </c>
      <c r="N1099" s="22">
        <f>shipments[[#This Row],[Amount]]-shipments[[#This Row],[total cost]]</f>
        <v>1613.06</v>
      </c>
    </row>
    <row r="1100" spans="1:14" x14ac:dyDescent="0.35">
      <c r="A1100" t="s">
        <v>1135</v>
      </c>
      <c r="B1100" t="s">
        <v>8040</v>
      </c>
      <c r="C1100" t="s">
        <v>8031</v>
      </c>
      <c r="D1100" t="s">
        <v>8034</v>
      </c>
      <c r="E1100" s="1">
        <v>45306</v>
      </c>
      <c r="F1100">
        <v>9130.5</v>
      </c>
      <c r="G1100">
        <v>1305</v>
      </c>
      <c r="H1100" t="s">
        <v>7</v>
      </c>
      <c r="I1100" t="str">
        <f>VLOOKUP(shipments[[#This Row],[SPID]],CHOOSE({1,2},people[[#All],[SPID]],people[[#All],[Sales_person]]),2,0)</f>
        <v>Dennison Crosswaite</v>
      </c>
      <c r="J1100">
        <f>YEAR(shipments[[#This Row],[Shipdate]])</f>
        <v>2024</v>
      </c>
      <c r="K1100" s="22"/>
      <c r="L1100" s="22">
        <f>VLOOKUP(shipments[[#This Row],[PID]],CHOOSE({1,2},products[PID],products[Cost_per_box]),2,0)</f>
        <v>3.32</v>
      </c>
      <c r="M1100" s="22">
        <f>shipments[[#This Row],[Boxes]]*shipments[[#This Row],[cost_per_box]]</f>
        <v>4332.5999999999995</v>
      </c>
      <c r="N1100" s="22">
        <f>shipments[[#This Row],[Amount]]-shipments[[#This Row],[total cost]]</f>
        <v>4797.9000000000005</v>
      </c>
    </row>
    <row r="1101" spans="1:14" x14ac:dyDescent="0.35">
      <c r="A1101" t="s">
        <v>1136</v>
      </c>
      <c r="B1101" t="s">
        <v>8040</v>
      </c>
      <c r="C1101" t="s">
        <v>8031</v>
      </c>
      <c r="D1101" t="s">
        <v>8034</v>
      </c>
      <c r="E1101" s="1">
        <v>45117</v>
      </c>
      <c r="F1101">
        <v>733.5</v>
      </c>
      <c r="G1101">
        <v>82</v>
      </c>
      <c r="H1101" t="s">
        <v>7</v>
      </c>
      <c r="I1101" t="str">
        <f>VLOOKUP(shipments[[#This Row],[SPID]],CHOOSE({1,2},people[[#All],[SPID]],people[[#All],[Sales_person]]),2,0)</f>
        <v>Dennison Crosswaite</v>
      </c>
      <c r="J1101">
        <f>YEAR(shipments[[#This Row],[Shipdate]])</f>
        <v>2023</v>
      </c>
      <c r="K1101" s="22"/>
      <c r="L1101" s="22">
        <f>VLOOKUP(shipments[[#This Row],[PID]],CHOOSE({1,2},products[PID],products[Cost_per_box]),2,0)</f>
        <v>3.32</v>
      </c>
      <c r="M1101" s="22">
        <f>shipments[[#This Row],[Boxes]]*shipments[[#This Row],[cost_per_box]]</f>
        <v>272.24</v>
      </c>
      <c r="N1101" s="22">
        <f>shipments[[#This Row],[Amount]]-shipments[[#This Row],[total cost]]</f>
        <v>461.26</v>
      </c>
    </row>
    <row r="1102" spans="1:14" x14ac:dyDescent="0.35">
      <c r="A1102" t="s">
        <v>1137</v>
      </c>
      <c r="B1102" t="s">
        <v>8040</v>
      </c>
      <c r="C1102" t="s">
        <v>8031</v>
      </c>
      <c r="D1102" t="s">
        <v>8036</v>
      </c>
      <c r="E1102" s="1">
        <v>44977</v>
      </c>
      <c r="F1102">
        <v>5179.5</v>
      </c>
      <c r="G1102">
        <v>576</v>
      </c>
      <c r="H1102" t="s">
        <v>7</v>
      </c>
      <c r="I1102" t="str">
        <f>VLOOKUP(shipments[[#This Row],[SPID]],CHOOSE({1,2},people[[#All],[SPID]],people[[#All],[Sales_person]]),2,0)</f>
        <v>Dennison Crosswaite</v>
      </c>
      <c r="J1102">
        <f>YEAR(shipments[[#This Row],[Shipdate]])</f>
        <v>2023</v>
      </c>
      <c r="K1102" s="22"/>
      <c r="L1102" s="22">
        <f>VLOOKUP(shipments[[#This Row],[PID]],CHOOSE({1,2},products[PID],products[Cost_per_box]),2,0)</f>
        <v>3.32</v>
      </c>
      <c r="M1102" s="22">
        <f>shipments[[#This Row],[Boxes]]*shipments[[#This Row],[cost_per_box]]</f>
        <v>1912.32</v>
      </c>
      <c r="N1102" s="22">
        <f>shipments[[#This Row],[Amount]]-shipments[[#This Row],[total cost]]</f>
        <v>3267.1800000000003</v>
      </c>
    </row>
    <row r="1103" spans="1:14" x14ac:dyDescent="0.35">
      <c r="A1103" t="s">
        <v>1138</v>
      </c>
      <c r="B1103" t="s">
        <v>8040</v>
      </c>
      <c r="C1103" t="s">
        <v>8031</v>
      </c>
      <c r="D1103" t="s">
        <v>8037</v>
      </c>
      <c r="E1103" s="1">
        <v>45530</v>
      </c>
      <c r="F1103">
        <v>3861</v>
      </c>
      <c r="G1103">
        <v>483</v>
      </c>
      <c r="H1103" t="s">
        <v>18</v>
      </c>
      <c r="I1103" t="str">
        <f>VLOOKUP(shipments[[#This Row],[SPID]],CHOOSE({1,2},people[[#All],[SPID]],people[[#All],[Sales_person]]),2,0)</f>
        <v>Dennison Crosswaite</v>
      </c>
      <c r="J1103">
        <f>YEAR(shipments[[#This Row],[Shipdate]])</f>
        <v>2024</v>
      </c>
      <c r="K1103" s="22"/>
      <c r="L1103" s="22">
        <f>VLOOKUP(shipments[[#This Row],[PID]],CHOOSE({1,2},products[PID],products[Cost_per_box]),2,0)</f>
        <v>3.32</v>
      </c>
      <c r="M1103" s="22">
        <f>shipments[[#This Row],[Boxes]]*shipments[[#This Row],[cost_per_box]]</f>
        <v>1603.56</v>
      </c>
      <c r="N1103" s="22">
        <f>shipments[[#This Row],[Amount]]-shipments[[#This Row],[total cost]]</f>
        <v>2257.44</v>
      </c>
    </row>
    <row r="1104" spans="1:14" x14ac:dyDescent="0.35">
      <c r="A1104" t="s">
        <v>1139</v>
      </c>
      <c r="B1104" t="s">
        <v>8040</v>
      </c>
      <c r="C1104" t="s">
        <v>8031</v>
      </c>
      <c r="D1104" t="s">
        <v>8038</v>
      </c>
      <c r="E1104" s="1">
        <v>45050</v>
      </c>
      <c r="F1104">
        <v>4963.5</v>
      </c>
      <c r="G1104">
        <v>497</v>
      </c>
      <c r="H1104" t="s">
        <v>7</v>
      </c>
      <c r="I1104" t="str">
        <f>VLOOKUP(shipments[[#This Row],[SPID]],CHOOSE({1,2},people[[#All],[SPID]],people[[#All],[Sales_person]]),2,0)</f>
        <v>Dennison Crosswaite</v>
      </c>
      <c r="J1104">
        <f>YEAR(shipments[[#This Row],[Shipdate]])</f>
        <v>2023</v>
      </c>
      <c r="K1104" s="22"/>
      <c r="L1104" s="22">
        <f>VLOOKUP(shipments[[#This Row],[PID]],CHOOSE({1,2},products[PID],products[Cost_per_box]),2,0)</f>
        <v>3.32</v>
      </c>
      <c r="M1104" s="22">
        <f>shipments[[#This Row],[Boxes]]*shipments[[#This Row],[cost_per_box]]</f>
        <v>1650.04</v>
      </c>
      <c r="N1104" s="22">
        <f>shipments[[#This Row],[Amount]]-shipments[[#This Row],[total cost]]</f>
        <v>3313.46</v>
      </c>
    </row>
    <row r="1105" spans="1:14" x14ac:dyDescent="0.35">
      <c r="A1105" t="s">
        <v>1140</v>
      </c>
      <c r="B1105" t="s">
        <v>8040</v>
      </c>
      <c r="C1105" t="s">
        <v>8032</v>
      </c>
      <c r="D1105" t="s">
        <v>8033</v>
      </c>
      <c r="E1105" s="1">
        <v>45450</v>
      </c>
      <c r="F1105">
        <v>4383</v>
      </c>
      <c r="G1105">
        <v>209</v>
      </c>
      <c r="H1105" t="s">
        <v>7</v>
      </c>
      <c r="I1105" t="str">
        <f>VLOOKUP(shipments[[#This Row],[SPID]],CHOOSE({1,2},people[[#All],[SPID]],people[[#All],[Sales_person]]),2,0)</f>
        <v>Dennison Crosswaite</v>
      </c>
      <c r="J1105">
        <f>YEAR(shipments[[#This Row],[Shipdate]])</f>
        <v>2024</v>
      </c>
      <c r="K1105" s="22"/>
      <c r="L1105" s="22">
        <f>VLOOKUP(shipments[[#This Row],[PID]],CHOOSE({1,2},products[PID],products[Cost_per_box]),2,0)</f>
        <v>2.65</v>
      </c>
      <c r="M1105" s="22">
        <f>shipments[[#This Row],[Boxes]]*shipments[[#This Row],[cost_per_box]]</f>
        <v>553.85</v>
      </c>
      <c r="N1105" s="22">
        <f>shipments[[#This Row],[Amount]]-shipments[[#This Row],[total cost]]</f>
        <v>3829.15</v>
      </c>
    </row>
    <row r="1106" spans="1:14" x14ac:dyDescent="0.35">
      <c r="A1106" t="s">
        <v>1141</v>
      </c>
      <c r="B1106" t="s">
        <v>8041</v>
      </c>
      <c r="C1106" t="s">
        <v>8011</v>
      </c>
      <c r="D1106" t="s">
        <v>8038</v>
      </c>
      <c r="E1106" s="1">
        <v>45014</v>
      </c>
      <c r="F1106">
        <v>4956.75</v>
      </c>
      <c r="G1106">
        <v>355</v>
      </c>
      <c r="H1106" t="s">
        <v>7</v>
      </c>
      <c r="I1106" t="str">
        <f>VLOOKUP(shipments[[#This Row],[SPID]],CHOOSE({1,2},people[[#All],[SPID]],people[[#All],[Sales_person]]),2,0)</f>
        <v>Gunar Cockshoot</v>
      </c>
      <c r="J1106">
        <f>YEAR(shipments[[#This Row],[Shipdate]])</f>
        <v>2023</v>
      </c>
      <c r="K1106" s="22"/>
      <c r="L1106" s="22">
        <f>VLOOKUP(shipments[[#This Row],[PID]],CHOOSE({1,2},products[PID],products[Cost_per_box]),2,0)</f>
        <v>5.26</v>
      </c>
      <c r="M1106" s="22">
        <f>shipments[[#This Row],[Boxes]]*shipments[[#This Row],[cost_per_box]]</f>
        <v>1867.3</v>
      </c>
      <c r="N1106" s="22">
        <f>shipments[[#This Row],[Amount]]-shipments[[#This Row],[total cost]]</f>
        <v>3089.45</v>
      </c>
    </row>
    <row r="1107" spans="1:14" x14ac:dyDescent="0.35">
      <c r="A1107" t="s">
        <v>1143</v>
      </c>
      <c r="B1107" t="s">
        <v>8041</v>
      </c>
      <c r="C1107" t="s">
        <v>8011</v>
      </c>
      <c r="D1107" t="s">
        <v>8036</v>
      </c>
      <c r="E1107" s="1">
        <v>45288</v>
      </c>
      <c r="F1107">
        <v>5958</v>
      </c>
      <c r="G1107">
        <v>426</v>
      </c>
      <c r="H1107" t="s">
        <v>7</v>
      </c>
      <c r="I1107" t="str">
        <f>VLOOKUP(shipments[[#This Row],[SPID]],CHOOSE({1,2},people[[#All],[SPID]],people[[#All],[Sales_person]]),2,0)</f>
        <v>Gunar Cockshoot</v>
      </c>
      <c r="J1107">
        <f>YEAR(shipments[[#This Row],[Shipdate]])</f>
        <v>2023</v>
      </c>
      <c r="K1107" s="22"/>
      <c r="L1107" s="22">
        <f>VLOOKUP(shipments[[#This Row],[PID]],CHOOSE({1,2},products[PID],products[Cost_per_box]),2,0)</f>
        <v>5.26</v>
      </c>
      <c r="M1107" s="22">
        <f>shipments[[#This Row],[Boxes]]*shipments[[#This Row],[cost_per_box]]</f>
        <v>2240.7599999999998</v>
      </c>
      <c r="N1107" s="22">
        <f>shipments[[#This Row],[Amount]]-shipments[[#This Row],[total cost]]</f>
        <v>3717.2400000000002</v>
      </c>
    </row>
    <row r="1108" spans="1:14" x14ac:dyDescent="0.35">
      <c r="A1108" t="s">
        <v>1144</v>
      </c>
      <c r="B1108" t="s">
        <v>8041</v>
      </c>
      <c r="C1108" t="s">
        <v>8011</v>
      </c>
      <c r="D1108" t="s">
        <v>8034</v>
      </c>
      <c r="E1108" s="1">
        <v>45147</v>
      </c>
      <c r="F1108">
        <v>1656</v>
      </c>
      <c r="G1108">
        <v>138</v>
      </c>
      <c r="H1108" t="s">
        <v>7</v>
      </c>
      <c r="I1108" t="str">
        <f>VLOOKUP(shipments[[#This Row],[SPID]],CHOOSE({1,2},people[[#All],[SPID]],people[[#All],[Sales_person]]),2,0)</f>
        <v>Gunar Cockshoot</v>
      </c>
      <c r="J1108">
        <f>YEAR(shipments[[#This Row],[Shipdate]])</f>
        <v>2023</v>
      </c>
      <c r="K1108" s="22"/>
      <c r="L1108" s="22">
        <f>VLOOKUP(shipments[[#This Row],[PID]],CHOOSE({1,2},products[PID],products[Cost_per_box]),2,0)</f>
        <v>5.26</v>
      </c>
      <c r="M1108" s="22">
        <f>shipments[[#This Row],[Boxes]]*shipments[[#This Row],[cost_per_box]]</f>
        <v>725.88</v>
      </c>
      <c r="N1108" s="22">
        <f>shipments[[#This Row],[Amount]]-shipments[[#This Row],[total cost]]</f>
        <v>930.12</v>
      </c>
    </row>
    <row r="1109" spans="1:14" x14ac:dyDescent="0.35">
      <c r="A1109" t="s">
        <v>1145</v>
      </c>
      <c r="B1109" t="s">
        <v>8041</v>
      </c>
      <c r="C1109" t="s">
        <v>8011</v>
      </c>
      <c r="D1109" t="s">
        <v>8034</v>
      </c>
      <c r="E1109" s="1">
        <v>45240</v>
      </c>
      <c r="F1109">
        <v>582.75</v>
      </c>
      <c r="G1109">
        <v>42</v>
      </c>
      <c r="H1109" t="s">
        <v>7</v>
      </c>
      <c r="I1109" t="str">
        <f>VLOOKUP(shipments[[#This Row],[SPID]],CHOOSE({1,2},people[[#All],[SPID]],people[[#All],[Sales_person]]),2,0)</f>
        <v>Gunar Cockshoot</v>
      </c>
      <c r="J1109">
        <f>YEAR(shipments[[#This Row],[Shipdate]])</f>
        <v>2023</v>
      </c>
      <c r="K1109" s="22"/>
      <c r="L1109" s="22">
        <f>VLOOKUP(shipments[[#This Row],[PID]],CHOOSE({1,2},products[PID],products[Cost_per_box]),2,0)</f>
        <v>5.26</v>
      </c>
      <c r="M1109" s="22">
        <f>shipments[[#This Row],[Boxes]]*shipments[[#This Row],[cost_per_box]]</f>
        <v>220.92</v>
      </c>
      <c r="N1109" s="22">
        <f>shipments[[#This Row],[Amount]]-shipments[[#This Row],[total cost]]</f>
        <v>361.83000000000004</v>
      </c>
    </row>
    <row r="1110" spans="1:14" x14ac:dyDescent="0.35">
      <c r="A1110" t="s">
        <v>1146</v>
      </c>
      <c r="B1110" t="s">
        <v>8041</v>
      </c>
      <c r="C1110" t="s">
        <v>8012</v>
      </c>
      <c r="D1110" t="s">
        <v>8033</v>
      </c>
      <c r="E1110" s="1">
        <v>45412</v>
      </c>
      <c r="F1110">
        <v>4520.25</v>
      </c>
      <c r="G1110">
        <v>283</v>
      </c>
      <c r="H1110" t="s">
        <v>7</v>
      </c>
      <c r="I1110" t="str">
        <f>VLOOKUP(shipments[[#This Row],[SPID]],CHOOSE({1,2},people[[#All],[SPID]],people[[#All],[Sales_person]]),2,0)</f>
        <v>Gunar Cockshoot</v>
      </c>
      <c r="J1110">
        <f>YEAR(shipments[[#This Row],[Shipdate]])</f>
        <v>2024</v>
      </c>
      <c r="K1110" s="22"/>
      <c r="L1110" s="22">
        <f>VLOOKUP(shipments[[#This Row],[PID]],CHOOSE({1,2},products[PID],products[Cost_per_box]),2,0)</f>
        <v>7.48</v>
      </c>
      <c r="M1110" s="22">
        <f>shipments[[#This Row],[Boxes]]*shipments[[#This Row],[cost_per_box]]</f>
        <v>2116.84</v>
      </c>
      <c r="N1110" s="22">
        <f>shipments[[#This Row],[Amount]]-shipments[[#This Row],[total cost]]</f>
        <v>2403.41</v>
      </c>
    </row>
    <row r="1111" spans="1:14" x14ac:dyDescent="0.35">
      <c r="A1111" t="s">
        <v>1147</v>
      </c>
      <c r="B1111" t="s">
        <v>8041</v>
      </c>
      <c r="C1111" t="s">
        <v>8013</v>
      </c>
      <c r="D1111" t="s">
        <v>8034</v>
      </c>
      <c r="E1111" s="1">
        <v>45104</v>
      </c>
      <c r="F1111">
        <v>6313.5</v>
      </c>
      <c r="G1111">
        <v>527</v>
      </c>
      <c r="H1111" t="s">
        <v>40</v>
      </c>
      <c r="I1111" t="str">
        <f>VLOOKUP(shipments[[#This Row],[SPID]],CHOOSE({1,2},people[[#All],[SPID]],people[[#All],[Sales_person]]),2,0)</f>
        <v>Gunar Cockshoot</v>
      </c>
      <c r="J1111">
        <f>YEAR(shipments[[#This Row],[Shipdate]])</f>
        <v>2023</v>
      </c>
      <c r="K1111" s="22"/>
      <c r="L1111" s="22">
        <f>VLOOKUP(shipments[[#This Row],[PID]],CHOOSE({1,2},products[PID],products[Cost_per_box]),2,0)</f>
        <v>5.15</v>
      </c>
      <c r="M1111" s="22">
        <f>shipments[[#This Row],[Boxes]]*shipments[[#This Row],[cost_per_box]]</f>
        <v>2714.05</v>
      </c>
      <c r="N1111" s="22">
        <f>shipments[[#This Row],[Amount]]-shipments[[#This Row],[total cost]]</f>
        <v>3599.45</v>
      </c>
    </row>
    <row r="1112" spans="1:14" x14ac:dyDescent="0.35">
      <c r="A1112" t="s">
        <v>1148</v>
      </c>
      <c r="B1112" t="s">
        <v>8041</v>
      </c>
      <c r="C1112" t="s">
        <v>8013</v>
      </c>
      <c r="D1112" t="s">
        <v>8037</v>
      </c>
      <c r="E1112" s="1">
        <v>45209</v>
      </c>
      <c r="F1112">
        <v>6837.75</v>
      </c>
      <c r="G1112">
        <v>622</v>
      </c>
      <c r="H1112" t="s">
        <v>7</v>
      </c>
      <c r="I1112" t="str">
        <f>VLOOKUP(shipments[[#This Row],[SPID]],CHOOSE({1,2},people[[#All],[SPID]],people[[#All],[Sales_person]]),2,0)</f>
        <v>Gunar Cockshoot</v>
      </c>
      <c r="J1112">
        <f>YEAR(shipments[[#This Row],[Shipdate]])</f>
        <v>2023</v>
      </c>
      <c r="K1112" s="22"/>
      <c r="L1112" s="22">
        <f>VLOOKUP(shipments[[#This Row],[PID]],CHOOSE({1,2},products[PID],products[Cost_per_box]),2,0)</f>
        <v>5.15</v>
      </c>
      <c r="M1112" s="22">
        <f>shipments[[#This Row],[Boxes]]*shipments[[#This Row],[cost_per_box]]</f>
        <v>3203.3</v>
      </c>
      <c r="N1112" s="22">
        <f>shipments[[#This Row],[Amount]]-shipments[[#This Row],[total cost]]</f>
        <v>3634.45</v>
      </c>
    </row>
    <row r="1113" spans="1:14" x14ac:dyDescent="0.35">
      <c r="A1113" t="s">
        <v>1149</v>
      </c>
      <c r="B1113" t="s">
        <v>8041</v>
      </c>
      <c r="C1113" t="s">
        <v>8014</v>
      </c>
      <c r="D1113" t="s">
        <v>8033</v>
      </c>
      <c r="E1113" s="1">
        <v>44957</v>
      </c>
      <c r="F1113">
        <v>4945.5</v>
      </c>
      <c r="G1113">
        <v>707</v>
      </c>
      <c r="H1113" t="s">
        <v>7</v>
      </c>
      <c r="I1113" t="str">
        <f>VLOOKUP(shipments[[#This Row],[SPID]],CHOOSE({1,2},people[[#All],[SPID]],people[[#All],[Sales_person]]),2,0)</f>
        <v>Gunar Cockshoot</v>
      </c>
      <c r="J1113">
        <f>YEAR(shipments[[#This Row],[Shipdate]])</f>
        <v>2023</v>
      </c>
      <c r="K1113" s="22"/>
      <c r="L1113" s="22">
        <f>VLOOKUP(shipments[[#This Row],[PID]],CHOOSE({1,2},products[PID],products[Cost_per_box]),2,0)</f>
        <v>3.85</v>
      </c>
      <c r="M1113" s="22">
        <f>shipments[[#This Row],[Boxes]]*shipments[[#This Row],[cost_per_box]]</f>
        <v>2721.9500000000003</v>
      </c>
      <c r="N1113" s="22">
        <f>shipments[[#This Row],[Amount]]-shipments[[#This Row],[total cost]]</f>
        <v>2223.5499999999997</v>
      </c>
    </row>
    <row r="1114" spans="1:14" x14ac:dyDescent="0.35">
      <c r="A1114" t="s">
        <v>1150</v>
      </c>
      <c r="B1114" t="s">
        <v>8041</v>
      </c>
      <c r="C1114" t="s">
        <v>8014</v>
      </c>
      <c r="D1114" t="s">
        <v>8033</v>
      </c>
      <c r="E1114" s="1">
        <v>45147</v>
      </c>
      <c r="F1114">
        <v>13630.5</v>
      </c>
      <c r="G1114">
        <v>1704</v>
      </c>
      <c r="H1114" t="s">
        <v>7</v>
      </c>
      <c r="I1114" t="str">
        <f>VLOOKUP(shipments[[#This Row],[SPID]],CHOOSE({1,2},people[[#All],[SPID]],people[[#All],[Sales_person]]),2,0)</f>
        <v>Gunar Cockshoot</v>
      </c>
      <c r="J1114">
        <f>YEAR(shipments[[#This Row],[Shipdate]])</f>
        <v>2023</v>
      </c>
      <c r="K1114" s="22"/>
      <c r="L1114" s="22">
        <f>VLOOKUP(shipments[[#This Row],[PID]],CHOOSE({1,2},products[PID],products[Cost_per_box]),2,0)</f>
        <v>3.85</v>
      </c>
      <c r="M1114" s="22">
        <f>shipments[[#This Row],[Boxes]]*shipments[[#This Row],[cost_per_box]]</f>
        <v>6560.4000000000005</v>
      </c>
      <c r="N1114" s="22">
        <f>shipments[[#This Row],[Amount]]-shipments[[#This Row],[total cost]]</f>
        <v>7070.0999999999995</v>
      </c>
    </row>
    <row r="1115" spans="1:14" x14ac:dyDescent="0.35">
      <c r="A1115" t="s">
        <v>1151</v>
      </c>
      <c r="B1115" t="s">
        <v>8041</v>
      </c>
      <c r="C1115" t="s">
        <v>8014</v>
      </c>
      <c r="D1115" t="s">
        <v>8033</v>
      </c>
      <c r="E1115" s="1">
        <v>45503</v>
      </c>
      <c r="F1115">
        <v>4635</v>
      </c>
      <c r="G1115">
        <v>663</v>
      </c>
      <c r="H1115" t="s">
        <v>18</v>
      </c>
      <c r="I1115" t="str">
        <f>VLOOKUP(shipments[[#This Row],[SPID]],CHOOSE({1,2},people[[#All],[SPID]],people[[#All],[Sales_person]]),2,0)</f>
        <v>Gunar Cockshoot</v>
      </c>
      <c r="J1115">
        <f>YEAR(shipments[[#This Row],[Shipdate]])</f>
        <v>2024</v>
      </c>
      <c r="K1115" s="22"/>
      <c r="L1115" s="22">
        <f>VLOOKUP(shipments[[#This Row],[PID]],CHOOSE({1,2},products[PID],products[Cost_per_box]),2,0)</f>
        <v>3.85</v>
      </c>
      <c r="M1115" s="22">
        <f>shipments[[#This Row],[Boxes]]*shipments[[#This Row],[cost_per_box]]</f>
        <v>2552.5500000000002</v>
      </c>
      <c r="N1115" s="22">
        <f>shipments[[#This Row],[Amount]]-shipments[[#This Row],[total cost]]</f>
        <v>2082.4499999999998</v>
      </c>
    </row>
    <row r="1116" spans="1:14" x14ac:dyDescent="0.35">
      <c r="A1116" t="s">
        <v>1152</v>
      </c>
      <c r="B1116" t="s">
        <v>8041</v>
      </c>
      <c r="C1116" t="s">
        <v>8014</v>
      </c>
      <c r="D1116" t="s">
        <v>8034</v>
      </c>
      <c r="E1116" s="1">
        <v>44971</v>
      </c>
      <c r="F1116">
        <v>13644</v>
      </c>
      <c r="G1116">
        <v>1950</v>
      </c>
      <c r="H1116" t="s">
        <v>7</v>
      </c>
      <c r="I1116" t="str">
        <f>VLOOKUP(shipments[[#This Row],[SPID]],CHOOSE({1,2},people[[#All],[SPID]],people[[#All],[Sales_person]]),2,0)</f>
        <v>Gunar Cockshoot</v>
      </c>
      <c r="J1116">
        <f>YEAR(shipments[[#This Row],[Shipdate]])</f>
        <v>2023</v>
      </c>
      <c r="K1116" s="22"/>
      <c r="L1116" s="22">
        <f>VLOOKUP(shipments[[#This Row],[PID]],CHOOSE({1,2},products[PID],products[Cost_per_box]),2,0)</f>
        <v>3.85</v>
      </c>
      <c r="M1116" s="22">
        <f>shipments[[#This Row],[Boxes]]*shipments[[#This Row],[cost_per_box]]</f>
        <v>7507.5</v>
      </c>
      <c r="N1116" s="22">
        <f>shipments[[#This Row],[Amount]]-shipments[[#This Row],[total cost]]</f>
        <v>6136.5</v>
      </c>
    </row>
    <row r="1117" spans="1:14" x14ac:dyDescent="0.35">
      <c r="A1117" t="s">
        <v>1153</v>
      </c>
      <c r="B1117" t="s">
        <v>8041</v>
      </c>
      <c r="C1117" t="s">
        <v>8014</v>
      </c>
      <c r="D1117" t="s">
        <v>8033</v>
      </c>
      <c r="E1117" s="1">
        <v>45436</v>
      </c>
      <c r="F1117">
        <v>2216.25</v>
      </c>
      <c r="G1117">
        <v>278</v>
      </c>
      <c r="H1117" t="s">
        <v>7</v>
      </c>
      <c r="I1117" t="str">
        <f>VLOOKUP(shipments[[#This Row],[SPID]],CHOOSE({1,2},people[[#All],[SPID]],people[[#All],[Sales_person]]),2,0)</f>
        <v>Gunar Cockshoot</v>
      </c>
      <c r="J1117">
        <f>YEAR(shipments[[#This Row],[Shipdate]])</f>
        <v>2024</v>
      </c>
      <c r="K1117" s="22"/>
      <c r="L1117" s="22">
        <f>VLOOKUP(shipments[[#This Row],[PID]],CHOOSE({1,2},products[PID],products[Cost_per_box]),2,0)</f>
        <v>3.85</v>
      </c>
      <c r="M1117" s="22">
        <f>shipments[[#This Row],[Boxes]]*shipments[[#This Row],[cost_per_box]]</f>
        <v>1070.3</v>
      </c>
      <c r="N1117" s="22">
        <f>shipments[[#This Row],[Amount]]-shipments[[#This Row],[total cost]]</f>
        <v>1145.95</v>
      </c>
    </row>
    <row r="1118" spans="1:14" x14ac:dyDescent="0.35">
      <c r="A1118" t="s">
        <v>1154</v>
      </c>
      <c r="B1118" t="s">
        <v>8041</v>
      </c>
      <c r="C1118" t="s">
        <v>8014</v>
      </c>
      <c r="D1118" t="s">
        <v>8034</v>
      </c>
      <c r="E1118" s="1">
        <v>45492</v>
      </c>
      <c r="F1118">
        <v>3075.75</v>
      </c>
      <c r="G1118">
        <v>342</v>
      </c>
      <c r="H1118" t="s">
        <v>18</v>
      </c>
      <c r="I1118" t="str">
        <f>VLOOKUP(shipments[[#This Row],[SPID]],CHOOSE({1,2},people[[#All],[SPID]],people[[#All],[Sales_person]]),2,0)</f>
        <v>Gunar Cockshoot</v>
      </c>
      <c r="J1118">
        <f>YEAR(shipments[[#This Row],[Shipdate]])</f>
        <v>2024</v>
      </c>
      <c r="K1118" s="22"/>
      <c r="L1118" s="22">
        <f>VLOOKUP(shipments[[#This Row],[PID]],CHOOSE({1,2},products[PID],products[Cost_per_box]),2,0)</f>
        <v>3.85</v>
      </c>
      <c r="M1118" s="22">
        <f>shipments[[#This Row],[Boxes]]*shipments[[#This Row],[cost_per_box]]</f>
        <v>1316.7</v>
      </c>
      <c r="N1118" s="22">
        <f>shipments[[#This Row],[Amount]]-shipments[[#This Row],[total cost]]</f>
        <v>1759.05</v>
      </c>
    </row>
    <row r="1119" spans="1:14" x14ac:dyDescent="0.35">
      <c r="A1119" t="s">
        <v>1155</v>
      </c>
      <c r="B1119" t="s">
        <v>8041</v>
      </c>
      <c r="C1119" t="s">
        <v>8014</v>
      </c>
      <c r="D1119" t="s">
        <v>8036</v>
      </c>
      <c r="E1119" s="1">
        <v>45273</v>
      </c>
      <c r="F1119">
        <v>7780.5</v>
      </c>
      <c r="G1119">
        <v>1112</v>
      </c>
      <c r="H1119" t="s">
        <v>7</v>
      </c>
      <c r="I1119" t="str">
        <f>VLOOKUP(shipments[[#This Row],[SPID]],CHOOSE({1,2},people[[#All],[SPID]],people[[#All],[Sales_person]]),2,0)</f>
        <v>Gunar Cockshoot</v>
      </c>
      <c r="J1119">
        <f>YEAR(shipments[[#This Row],[Shipdate]])</f>
        <v>2023</v>
      </c>
      <c r="K1119" s="22"/>
      <c r="L1119" s="22">
        <f>VLOOKUP(shipments[[#This Row],[PID]],CHOOSE({1,2},products[PID],products[Cost_per_box]),2,0)</f>
        <v>3.85</v>
      </c>
      <c r="M1119" s="22">
        <f>shipments[[#This Row],[Boxes]]*shipments[[#This Row],[cost_per_box]]</f>
        <v>4281.2</v>
      </c>
      <c r="N1119" s="22">
        <f>shipments[[#This Row],[Amount]]-shipments[[#This Row],[total cost]]</f>
        <v>3499.3</v>
      </c>
    </row>
    <row r="1120" spans="1:14" x14ac:dyDescent="0.35">
      <c r="A1120" t="s">
        <v>1156</v>
      </c>
      <c r="B1120" t="s">
        <v>8041</v>
      </c>
      <c r="C1120" t="s">
        <v>8014</v>
      </c>
      <c r="D1120" t="s">
        <v>8038</v>
      </c>
      <c r="E1120" s="1">
        <v>45355</v>
      </c>
      <c r="F1120">
        <v>2589.75</v>
      </c>
      <c r="G1120">
        <v>518</v>
      </c>
      <c r="H1120" t="s">
        <v>7</v>
      </c>
      <c r="I1120" t="str">
        <f>VLOOKUP(shipments[[#This Row],[SPID]],CHOOSE({1,2},people[[#All],[SPID]],people[[#All],[Sales_person]]),2,0)</f>
        <v>Gunar Cockshoot</v>
      </c>
      <c r="J1120">
        <f>YEAR(shipments[[#This Row],[Shipdate]])</f>
        <v>2024</v>
      </c>
      <c r="K1120" s="22"/>
      <c r="L1120" s="22">
        <f>VLOOKUP(shipments[[#This Row],[PID]],CHOOSE({1,2},products[PID],products[Cost_per_box]),2,0)</f>
        <v>3.85</v>
      </c>
      <c r="M1120" s="22">
        <f>shipments[[#This Row],[Boxes]]*shipments[[#This Row],[cost_per_box]]</f>
        <v>1994.3</v>
      </c>
      <c r="N1120" s="22">
        <f>shipments[[#This Row],[Amount]]-shipments[[#This Row],[total cost]]</f>
        <v>595.45000000000005</v>
      </c>
    </row>
    <row r="1121" spans="1:14" x14ac:dyDescent="0.35">
      <c r="A1121" t="s">
        <v>1157</v>
      </c>
      <c r="B1121" t="s">
        <v>8041</v>
      </c>
      <c r="C1121" t="s">
        <v>8015</v>
      </c>
      <c r="D1121" t="s">
        <v>8033</v>
      </c>
      <c r="E1121" s="1">
        <v>45224</v>
      </c>
      <c r="F1121">
        <v>375.75</v>
      </c>
      <c r="G1121">
        <v>76</v>
      </c>
      <c r="H1121" t="s">
        <v>7</v>
      </c>
      <c r="I1121" t="str">
        <f>VLOOKUP(shipments[[#This Row],[SPID]],CHOOSE({1,2},people[[#All],[SPID]],people[[#All],[Sales_person]]),2,0)</f>
        <v>Gunar Cockshoot</v>
      </c>
      <c r="J1121">
        <f>YEAR(shipments[[#This Row],[Shipdate]])</f>
        <v>2023</v>
      </c>
      <c r="K1121" s="22"/>
      <c r="L1121" s="22">
        <f>VLOOKUP(shipments[[#This Row],[PID]],CHOOSE({1,2},products[PID],products[Cost_per_box]),2,0)</f>
        <v>5.72</v>
      </c>
      <c r="M1121" s="22">
        <f>shipments[[#This Row],[Boxes]]*shipments[[#This Row],[cost_per_box]]</f>
        <v>434.71999999999997</v>
      </c>
      <c r="N1121" s="22">
        <f>shipments[[#This Row],[Amount]]-shipments[[#This Row],[total cost]]</f>
        <v>-58.96999999999997</v>
      </c>
    </row>
    <row r="1122" spans="1:14" x14ac:dyDescent="0.35">
      <c r="A1122" t="s">
        <v>1158</v>
      </c>
      <c r="B1122" t="s">
        <v>8041</v>
      </c>
      <c r="C1122" t="s">
        <v>8015</v>
      </c>
      <c r="D1122" t="s">
        <v>8034</v>
      </c>
      <c r="E1122" s="1">
        <v>45098</v>
      </c>
      <c r="F1122">
        <v>1377</v>
      </c>
      <c r="G1122">
        <v>276</v>
      </c>
      <c r="H1122" t="s">
        <v>7</v>
      </c>
      <c r="I1122" t="str">
        <f>VLOOKUP(shipments[[#This Row],[SPID]],CHOOSE({1,2},people[[#All],[SPID]],people[[#All],[Sales_person]]),2,0)</f>
        <v>Gunar Cockshoot</v>
      </c>
      <c r="J1122">
        <f>YEAR(shipments[[#This Row],[Shipdate]])</f>
        <v>2023</v>
      </c>
      <c r="K1122" s="22"/>
      <c r="L1122" s="22">
        <f>VLOOKUP(shipments[[#This Row],[PID]],CHOOSE({1,2},products[PID],products[Cost_per_box]),2,0)</f>
        <v>5.72</v>
      </c>
      <c r="M1122" s="22">
        <f>shipments[[#This Row],[Boxes]]*shipments[[#This Row],[cost_per_box]]</f>
        <v>1578.72</v>
      </c>
      <c r="N1122" s="22">
        <f>shipments[[#This Row],[Amount]]-shipments[[#This Row],[total cost]]</f>
        <v>-201.72000000000003</v>
      </c>
    </row>
    <row r="1123" spans="1:14" x14ac:dyDescent="0.35">
      <c r="A1123" t="s">
        <v>1159</v>
      </c>
      <c r="B1123" t="s">
        <v>8041</v>
      </c>
      <c r="C1123" t="s">
        <v>8015</v>
      </c>
      <c r="D1123" t="s">
        <v>8038</v>
      </c>
      <c r="E1123" s="1">
        <v>45196</v>
      </c>
      <c r="F1123">
        <v>10521</v>
      </c>
      <c r="G1123">
        <v>2105</v>
      </c>
      <c r="H1123" t="s">
        <v>7</v>
      </c>
      <c r="I1123" t="str">
        <f>VLOOKUP(shipments[[#This Row],[SPID]],CHOOSE({1,2},people[[#All],[SPID]],people[[#All],[Sales_person]]),2,0)</f>
        <v>Gunar Cockshoot</v>
      </c>
      <c r="J1123">
        <f>YEAR(shipments[[#This Row],[Shipdate]])</f>
        <v>2023</v>
      </c>
      <c r="K1123" s="22"/>
      <c r="L1123" s="22">
        <f>VLOOKUP(shipments[[#This Row],[PID]],CHOOSE({1,2},products[PID],products[Cost_per_box]),2,0)</f>
        <v>5.72</v>
      </c>
      <c r="M1123" s="22">
        <f>shipments[[#This Row],[Boxes]]*shipments[[#This Row],[cost_per_box]]</f>
        <v>12040.6</v>
      </c>
      <c r="N1123" s="22">
        <f>shipments[[#This Row],[Amount]]-shipments[[#This Row],[total cost]]</f>
        <v>-1519.6000000000004</v>
      </c>
    </row>
    <row r="1124" spans="1:14" x14ac:dyDescent="0.35">
      <c r="A1124" t="s">
        <v>1160</v>
      </c>
      <c r="B1124" t="s">
        <v>8041</v>
      </c>
      <c r="C1124" t="s">
        <v>8015</v>
      </c>
      <c r="D1124" t="s">
        <v>8034</v>
      </c>
      <c r="E1124" s="1">
        <v>45124</v>
      </c>
      <c r="F1124">
        <v>2616.75</v>
      </c>
      <c r="G1124">
        <v>291</v>
      </c>
      <c r="H1124" t="s">
        <v>7</v>
      </c>
      <c r="I1124" t="str">
        <f>VLOOKUP(shipments[[#This Row],[SPID]],CHOOSE({1,2},people[[#All],[SPID]],people[[#All],[Sales_person]]),2,0)</f>
        <v>Gunar Cockshoot</v>
      </c>
      <c r="J1124">
        <f>YEAR(shipments[[#This Row],[Shipdate]])</f>
        <v>2023</v>
      </c>
      <c r="K1124" s="22"/>
      <c r="L1124" s="22">
        <f>VLOOKUP(shipments[[#This Row],[PID]],CHOOSE({1,2},products[PID],products[Cost_per_box]),2,0)</f>
        <v>5.72</v>
      </c>
      <c r="M1124" s="22">
        <f>shipments[[#This Row],[Boxes]]*shipments[[#This Row],[cost_per_box]]</f>
        <v>1664.52</v>
      </c>
      <c r="N1124" s="22">
        <f>shipments[[#This Row],[Amount]]-shipments[[#This Row],[total cost]]</f>
        <v>952.23</v>
      </c>
    </row>
    <row r="1125" spans="1:14" x14ac:dyDescent="0.35">
      <c r="A1125" t="s">
        <v>1161</v>
      </c>
      <c r="B1125" t="s">
        <v>8041</v>
      </c>
      <c r="C1125" t="s">
        <v>8015</v>
      </c>
      <c r="D1125" t="s">
        <v>8038</v>
      </c>
      <c r="E1125" s="1">
        <v>45310</v>
      </c>
      <c r="F1125">
        <v>438.75</v>
      </c>
      <c r="G1125">
        <v>88</v>
      </c>
      <c r="H1125" t="s">
        <v>7</v>
      </c>
      <c r="I1125" t="str">
        <f>VLOOKUP(shipments[[#This Row],[SPID]],CHOOSE({1,2},people[[#All],[SPID]],people[[#All],[Sales_person]]),2,0)</f>
        <v>Gunar Cockshoot</v>
      </c>
      <c r="J1125">
        <f>YEAR(shipments[[#This Row],[Shipdate]])</f>
        <v>2024</v>
      </c>
      <c r="K1125" s="22"/>
      <c r="L1125" s="22">
        <f>VLOOKUP(shipments[[#This Row],[PID]],CHOOSE({1,2},products[PID],products[Cost_per_box]),2,0)</f>
        <v>5.72</v>
      </c>
      <c r="M1125" s="22">
        <f>shipments[[#This Row],[Boxes]]*shipments[[#This Row],[cost_per_box]]</f>
        <v>503.35999999999996</v>
      </c>
      <c r="N1125" s="22">
        <f>shipments[[#This Row],[Amount]]-shipments[[#This Row],[total cost]]</f>
        <v>-64.609999999999957</v>
      </c>
    </row>
    <row r="1126" spans="1:14" x14ac:dyDescent="0.35">
      <c r="A1126" t="s">
        <v>1162</v>
      </c>
      <c r="B1126" t="s">
        <v>8041</v>
      </c>
      <c r="C1126" t="s">
        <v>8016</v>
      </c>
      <c r="D1126" t="s">
        <v>8038</v>
      </c>
      <c r="E1126" s="1">
        <v>45322</v>
      </c>
      <c r="F1126">
        <v>4225.5</v>
      </c>
      <c r="G1126">
        <v>177</v>
      </c>
      <c r="H1126" t="s">
        <v>7</v>
      </c>
      <c r="I1126" t="str">
        <f>VLOOKUP(shipments[[#This Row],[SPID]],CHOOSE({1,2},people[[#All],[SPID]],people[[#All],[Sales_person]]),2,0)</f>
        <v>Gunar Cockshoot</v>
      </c>
      <c r="J1126">
        <f>YEAR(shipments[[#This Row],[Shipdate]])</f>
        <v>2024</v>
      </c>
      <c r="K1126" s="22"/>
      <c r="L1126" s="22">
        <f>VLOOKUP(shipments[[#This Row],[PID]],CHOOSE({1,2},products[PID],products[Cost_per_box]),2,0)</f>
        <v>6.31</v>
      </c>
      <c r="M1126" s="22">
        <f>shipments[[#This Row],[Boxes]]*shipments[[#This Row],[cost_per_box]]</f>
        <v>1116.8699999999999</v>
      </c>
      <c r="N1126" s="22">
        <f>shipments[[#This Row],[Amount]]-shipments[[#This Row],[total cost]]</f>
        <v>3108.63</v>
      </c>
    </row>
    <row r="1127" spans="1:14" x14ac:dyDescent="0.35">
      <c r="A1127" t="s">
        <v>1163</v>
      </c>
      <c r="B1127" t="s">
        <v>8041</v>
      </c>
      <c r="C1127" t="s">
        <v>8016</v>
      </c>
      <c r="D1127" t="s">
        <v>8037</v>
      </c>
      <c r="E1127" s="1">
        <v>45300</v>
      </c>
      <c r="F1127">
        <v>1233</v>
      </c>
      <c r="G1127">
        <v>48</v>
      </c>
      <c r="H1127" t="s">
        <v>7</v>
      </c>
      <c r="I1127" t="str">
        <f>VLOOKUP(shipments[[#This Row],[SPID]],CHOOSE({1,2},people[[#All],[SPID]],people[[#All],[Sales_person]]),2,0)</f>
        <v>Gunar Cockshoot</v>
      </c>
      <c r="J1127">
        <f>YEAR(shipments[[#This Row],[Shipdate]])</f>
        <v>2024</v>
      </c>
      <c r="K1127" s="22"/>
      <c r="L1127" s="22">
        <f>VLOOKUP(shipments[[#This Row],[PID]],CHOOSE({1,2},products[PID],products[Cost_per_box]),2,0)</f>
        <v>6.31</v>
      </c>
      <c r="M1127" s="22">
        <f>shipments[[#This Row],[Boxes]]*shipments[[#This Row],[cost_per_box]]</f>
        <v>302.88</v>
      </c>
      <c r="N1127" s="22">
        <f>shipments[[#This Row],[Amount]]-shipments[[#This Row],[total cost]]</f>
        <v>930.12</v>
      </c>
    </row>
    <row r="1128" spans="1:14" x14ac:dyDescent="0.35">
      <c r="A1128" t="s">
        <v>1164</v>
      </c>
      <c r="B1128" t="s">
        <v>8041</v>
      </c>
      <c r="C1128" t="s">
        <v>8017</v>
      </c>
      <c r="D1128" t="s">
        <v>8033</v>
      </c>
      <c r="E1128" s="1">
        <v>45378</v>
      </c>
      <c r="F1128">
        <v>4621.5</v>
      </c>
      <c r="G1128">
        <v>178</v>
      </c>
      <c r="H1128" t="s">
        <v>7</v>
      </c>
      <c r="I1128" t="str">
        <f>VLOOKUP(shipments[[#This Row],[SPID]],CHOOSE({1,2},people[[#All],[SPID]],people[[#All],[Sales_person]]),2,0)</f>
        <v>Gunar Cockshoot</v>
      </c>
      <c r="J1128">
        <f>YEAR(shipments[[#This Row],[Shipdate]])</f>
        <v>2024</v>
      </c>
      <c r="K1128" s="22"/>
      <c r="L1128" s="22">
        <f>VLOOKUP(shipments[[#This Row],[PID]],CHOOSE({1,2},products[PID],products[Cost_per_box]),2,0)</f>
        <v>9.94</v>
      </c>
      <c r="M1128" s="22">
        <f>shipments[[#This Row],[Boxes]]*shipments[[#This Row],[cost_per_box]]</f>
        <v>1769.32</v>
      </c>
      <c r="N1128" s="22">
        <f>shipments[[#This Row],[Amount]]-shipments[[#This Row],[total cost]]</f>
        <v>2852.1800000000003</v>
      </c>
    </row>
    <row r="1129" spans="1:14" x14ac:dyDescent="0.35">
      <c r="A1129" t="s">
        <v>1165</v>
      </c>
      <c r="B1129" t="s">
        <v>8041</v>
      </c>
      <c r="C1129" t="s">
        <v>8017</v>
      </c>
      <c r="D1129" t="s">
        <v>8038</v>
      </c>
      <c r="E1129" s="1">
        <v>45300</v>
      </c>
      <c r="F1129">
        <v>5890.5</v>
      </c>
      <c r="G1129">
        <v>246</v>
      </c>
      <c r="H1129" t="s">
        <v>7</v>
      </c>
      <c r="I1129" t="str">
        <f>VLOOKUP(shipments[[#This Row],[SPID]],CHOOSE({1,2},people[[#All],[SPID]],people[[#All],[Sales_person]]),2,0)</f>
        <v>Gunar Cockshoot</v>
      </c>
      <c r="J1129">
        <f>YEAR(shipments[[#This Row],[Shipdate]])</f>
        <v>2024</v>
      </c>
      <c r="K1129" s="22"/>
      <c r="L1129" s="22">
        <f>VLOOKUP(shipments[[#This Row],[PID]],CHOOSE({1,2},products[PID],products[Cost_per_box]),2,0)</f>
        <v>9.94</v>
      </c>
      <c r="M1129" s="22">
        <f>shipments[[#This Row],[Boxes]]*shipments[[#This Row],[cost_per_box]]</f>
        <v>2445.2399999999998</v>
      </c>
      <c r="N1129" s="22">
        <f>shipments[[#This Row],[Amount]]-shipments[[#This Row],[total cost]]</f>
        <v>3445.26</v>
      </c>
    </row>
    <row r="1130" spans="1:14" x14ac:dyDescent="0.35">
      <c r="A1130" t="s">
        <v>1166</v>
      </c>
      <c r="B1130" t="s">
        <v>8041</v>
      </c>
      <c r="C1130" t="s">
        <v>8017</v>
      </c>
      <c r="D1130" t="s">
        <v>8034</v>
      </c>
      <c r="E1130" s="1">
        <v>45373</v>
      </c>
      <c r="F1130">
        <v>5328</v>
      </c>
      <c r="G1130">
        <v>222</v>
      </c>
      <c r="H1130" t="s">
        <v>7</v>
      </c>
      <c r="I1130" t="str">
        <f>VLOOKUP(shipments[[#This Row],[SPID]],CHOOSE({1,2},people[[#All],[SPID]],people[[#All],[Sales_person]]),2,0)</f>
        <v>Gunar Cockshoot</v>
      </c>
      <c r="J1130">
        <f>YEAR(shipments[[#This Row],[Shipdate]])</f>
        <v>2024</v>
      </c>
      <c r="K1130" s="22"/>
      <c r="L1130" s="22">
        <f>VLOOKUP(shipments[[#This Row],[PID]],CHOOSE({1,2},products[PID],products[Cost_per_box]),2,0)</f>
        <v>9.94</v>
      </c>
      <c r="M1130" s="22">
        <f>shipments[[#This Row],[Boxes]]*shipments[[#This Row],[cost_per_box]]</f>
        <v>2206.6799999999998</v>
      </c>
      <c r="N1130" s="22">
        <f>shipments[[#This Row],[Amount]]-shipments[[#This Row],[total cost]]</f>
        <v>3121.32</v>
      </c>
    </row>
    <row r="1131" spans="1:14" x14ac:dyDescent="0.35">
      <c r="A1131" t="s">
        <v>1167</v>
      </c>
      <c r="B1131" t="s">
        <v>8041</v>
      </c>
      <c r="C1131" t="s">
        <v>8017</v>
      </c>
      <c r="D1131" t="s">
        <v>8034</v>
      </c>
      <c r="E1131" s="1">
        <v>44992</v>
      </c>
      <c r="F1131">
        <v>4002.75</v>
      </c>
      <c r="G1131">
        <v>167</v>
      </c>
      <c r="H1131" t="s">
        <v>7</v>
      </c>
      <c r="I1131" t="str">
        <f>VLOOKUP(shipments[[#This Row],[SPID]],CHOOSE({1,2},people[[#All],[SPID]],people[[#All],[Sales_person]]),2,0)</f>
        <v>Gunar Cockshoot</v>
      </c>
      <c r="J1131">
        <f>YEAR(shipments[[#This Row],[Shipdate]])</f>
        <v>2023</v>
      </c>
      <c r="K1131" s="22"/>
      <c r="L1131" s="22">
        <f>VLOOKUP(shipments[[#This Row],[PID]],CHOOSE({1,2},products[PID],products[Cost_per_box]),2,0)</f>
        <v>9.94</v>
      </c>
      <c r="M1131" s="22">
        <f>shipments[[#This Row],[Boxes]]*shipments[[#This Row],[cost_per_box]]</f>
        <v>1659.98</v>
      </c>
      <c r="N1131" s="22">
        <f>shipments[[#This Row],[Amount]]-shipments[[#This Row],[total cost]]</f>
        <v>2342.77</v>
      </c>
    </row>
    <row r="1132" spans="1:14" x14ac:dyDescent="0.35">
      <c r="A1132" t="s">
        <v>1168</v>
      </c>
      <c r="B1132" t="s">
        <v>8041</v>
      </c>
      <c r="C1132" t="s">
        <v>8018</v>
      </c>
      <c r="D1132" t="s">
        <v>8038</v>
      </c>
      <c r="E1132" s="1">
        <v>45216</v>
      </c>
      <c r="F1132">
        <v>3982.5</v>
      </c>
      <c r="G1132">
        <v>190</v>
      </c>
      <c r="H1132" t="s">
        <v>7</v>
      </c>
      <c r="I1132" t="str">
        <f>VLOOKUP(shipments[[#This Row],[SPID]],CHOOSE({1,2},people[[#All],[SPID]],people[[#All],[Sales_person]]),2,0)</f>
        <v>Gunar Cockshoot</v>
      </c>
      <c r="J1132">
        <f>YEAR(shipments[[#This Row],[Shipdate]])</f>
        <v>2023</v>
      </c>
      <c r="K1132" s="22"/>
      <c r="L1132" s="22">
        <f>VLOOKUP(shipments[[#This Row],[PID]],CHOOSE({1,2},products[PID],products[Cost_per_box]),2,0)</f>
        <v>7.73</v>
      </c>
      <c r="M1132" s="22">
        <f>shipments[[#This Row],[Boxes]]*shipments[[#This Row],[cost_per_box]]</f>
        <v>1468.7</v>
      </c>
      <c r="N1132" s="22">
        <f>shipments[[#This Row],[Amount]]-shipments[[#This Row],[total cost]]</f>
        <v>2513.8000000000002</v>
      </c>
    </row>
    <row r="1133" spans="1:14" x14ac:dyDescent="0.35">
      <c r="A1133" t="s">
        <v>1169</v>
      </c>
      <c r="B1133" t="s">
        <v>8041</v>
      </c>
      <c r="C1133" t="s">
        <v>8018</v>
      </c>
      <c r="D1133" t="s">
        <v>8033</v>
      </c>
      <c r="E1133" s="1">
        <v>45315</v>
      </c>
      <c r="F1133">
        <v>1127.25</v>
      </c>
      <c r="G1133">
        <v>57</v>
      </c>
      <c r="H1133" t="s">
        <v>7</v>
      </c>
      <c r="I1133" t="str">
        <f>VLOOKUP(shipments[[#This Row],[SPID]],CHOOSE({1,2},people[[#All],[SPID]],people[[#All],[Sales_person]]),2,0)</f>
        <v>Gunar Cockshoot</v>
      </c>
      <c r="J1133">
        <f>YEAR(shipments[[#This Row],[Shipdate]])</f>
        <v>2024</v>
      </c>
      <c r="K1133" s="22"/>
      <c r="L1133" s="22">
        <f>VLOOKUP(shipments[[#This Row],[PID]],CHOOSE({1,2},products[PID],products[Cost_per_box]),2,0)</f>
        <v>7.73</v>
      </c>
      <c r="M1133" s="22">
        <f>shipments[[#This Row],[Boxes]]*shipments[[#This Row],[cost_per_box]]</f>
        <v>440.61</v>
      </c>
      <c r="N1133" s="22">
        <f>shipments[[#This Row],[Amount]]-shipments[[#This Row],[total cost]]</f>
        <v>686.64</v>
      </c>
    </row>
    <row r="1134" spans="1:14" x14ac:dyDescent="0.35">
      <c r="A1134" t="s">
        <v>1170</v>
      </c>
      <c r="B1134" t="s">
        <v>8041</v>
      </c>
      <c r="C1134" t="s">
        <v>8019</v>
      </c>
      <c r="D1134" t="s">
        <v>8033</v>
      </c>
      <c r="E1134" s="1">
        <v>45481</v>
      </c>
      <c r="F1134">
        <v>8149.5</v>
      </c>
      <c r="G1134">
        <v>429</v>
      </c>
      <c r="H1134" t="s">
        <v>18</v>
      </c>
      <c r="I1134" t="str">
        <f>VLOOKUP(shipments[[#This Row],[SPID]],CHOOSE({1,2},people[[#All],[SPID]],people[[#All],[Sales_person]]),2,0)</f>
        <v>Gunar Cockshoot</v>
      </c>
      <c r="J1134">
        <f>YEAR(shipments[[#This Row],[Shipdate]])</f>
        <v>2024</v>
      </c>
      <c r="K1134" s="22"/>
      <c r="L1134" s="22">
        <f>VLOOKUP(shipments[[#This Row],[PID]],CHOOSE({1,2},products[PID],products[Cost_per_box]),2,0)</f>
        <v>3.68</v>
      </c>
      <c r="M1134" s="22">
        <f>shipments[[#This Row],[Boxes]]*shipments[[#This Row],[cost_per_box]]</f>
        <v>1578.72</v>
      </c>
      <c r="N1134" s="22">
        <f>shipments[[#This Row],[Amount]]-shipments[[#This Row],[total cost]]</f>
        <v>6570.78</v>
      </c>
    </row>
    <row r="1135" spans="1:14" x14ac:dyDescent="0.35">
      <c r="A1135" t="s">
        <v>1171</v>
      </c>
      <c r="B1135" t="s">
        <v>8041</v>
      </c>
      <c r="C1135" t="s">
        <v>8019</v>
      </c>
      <c r="D1135" t="s">
        <v>8038</v>
      </c>
      <c r="E1135" s="1">
        <v>45345</v>
      </c>
      <c r="F1135">
        <v>5598</v>
      </c>
      <c r="G1135">
        <v>295</v>
      </c>
      <c r="H1135" t="s">
        <v>7</v>
      </c>
      <c r="I1135" t="str">
        <f>VLOOKUP(shipments[[#This Row],[SPID]],CHOOSE({1,2},people[[#All],[SPID]],people[[#All],[Sales_person]]),2,0)</f>
        <v>Gunar Cockshoot</v>
      </c>
      <c r="J1135">
        <f>YEAR(shipments[[#This Row],[Shipdate]])</f>
        <v>2024</v>
      </c>
      <c r="K1135" s="22"/>
      <c r="L1135" s="22">
        <f>VLOOKUP(shipments[[#This Row],[PID]],CHOOSE({1,2},products[PID],products[Cost_per_box]),2,0)</f>
        <v>3.68</v>
      </c>
      <c r="M1135" s="22">
        <f>shipments[[#This Row],[Boxes]]*shipments[[#This Row],[cost_per_box]]</f>
        <v>1085.6000000000001</v>
      </c>
      <c r="N1135" s="22">
        <f>shipments[[#This Row],[Amount]]-shipments[[#This Row],[total cost]]</f>
        <v>4512.3999999999996</v>
      </c>
    </row>
    <row r="1136" spans="1:14" x14ac:dyDescent="0.35">
      <c r="A1136" t="s">
        <v>1172</v>
      </c>
      <c r="B1136" t="s">
        <v>8041</v>
      </c>
      <c r="C1136" t="s">
        <v>8020</v>
      </c>
      <c r="D1136" t="s">
        <v>8033</v>
      </c>
      <c r="E1136" s="1">
        <v>45106</v>
      </c>
      <c r="F1136">
        <v>1671.75</v>
      </c>
      <c r="G1136">
        <v>129</v>
      </c>
      <c r="H1136" t="s">
        <v>40</v>
      </c>
      <c r="I1136" t="str">
        <f>VLOOKUP(shipments[[#This Row],[SPID]],CHOOSE({1,2},people[[#All],[SPID]],people[[#All],[Sales_person]]),2,0)</f>
        <v>Gunar Cockshoot</v>
      </c>
      <c r="J1136">
        <f>YEAR(shipments[[#This Row],[Shipdate]])</f>
        <v>2023</v>
      </c>
      <c r="K1136" s="22"/>
      <c r="L1136" s="22">
        <f>VLOOKUP(shipments[[#This Row],[PID]],CHOOSE({1,2},products[PID],products[Cost_per_box]),2,0)</f>
        <v>8.2200000000000006</v>
      </c>
      <c r="M1136" s="22">
        <f>shipments[[#This Row],[Boxes]]*shipments[[#This Row],[cost_per_box]]</f>
        <v>1060.3800000000001</v>
      </c>
      <c r="N1136" s="22">
        <f>shipments[[#This Row],[Amount]]-shipments[[#This Row],[total cost]]</f>
        <v>611.36999999999989</v>
      </c>
    </row>
    <row r="1137" spans="1:14" x14ac:dyDescent="0.35">
      <c r="A1137" t="s">
        <v>1173</v>
      </c>
      <c r="B1137" t="s">
        <v>8041</v>
      </c>
      <c r="C1137" t="s">
        <v>8020</v>
      </c>
      <c r="D1137" t="s">
        <v>8033</v>
      </c>
      <c r="E1137" s="1">
        <v>45462</v>
      </c>
      <c r="F1137">
        <v>2220.75</v>
      </c>
      <c r="G1137">
        <v>186</v>
      </c>
      <c r="H1137" t="s">
        <v>7</v>
      </c>
      <c r="I1137" t="str">
        <f>VLOOKUP(shipments[[#This Row],[SPID]],CHOOSE({1,2},people[[#All],[SPID]],people[[#All],[Sales_person]]),2,0)</f>
        <v>Gunar Cockshoot</v>
      </c>
      <c r="J1137">
        <f>YEAR(shipments[[#This Row],[Shipdate]])</f>
        <v>2024</v>
      </c>
      <c r="K1137" s="22"/>
      <c r="L1137" s="22">
        <f>VLOOKUP(shipments[[#This Row],[PID]],CHOOSE({1,2},products[PID],products[Cost_per_box]),2,0)</f>
        <v>8.2200000000000006</v>
      </c>
      <c r="M1137" s="22">
        <f>shipments[[#This Row],[Boxes]]*shipments[[#This Row],[cost_per_box]]</f>
        <v>1528.92</v>
      </c>
      <c r="N1137" s="22">
        <f>shipments[[#This Row],[Amount]]-shipments[[#This Row],[total cost]]</f>
        <v>691.82999999999993</v>
      </c>
    </row>
    <row r="1138" spans="1:14" x14ac:dyDescent="0.35">
      <c r="A1138" t="s">
        <v>1174</v>
      </c>
      <c r="B1138" t="s">
        <v>8041</v>
      </c>
      <c r="C1138" t="s">
        <v>8021</v>
      </c>
      <c r="D1138" t="s">
        <v>8033</v>
      </c>
      <c r="E1138" s="1">
        <v>44979</v>
      </c>
      <c r="F1138">
        <v>5665.5</v>
      </c>
      <c r="G1138">
        <v>315</v>
      </c>
      <c r="H1138" t="s">
        <v>7</v>
      </c>
      <c r="I1138" t="str">
        <f>VLOOKUP(shipments[[#This Row],[SPID]],CHOOSE({1,2},people[[#All],[SPID]],people[[#All],[Sales_person]]),2,0)</f>
        <v>Gunar Cockshoot</v>
      </c>
      <c r="J1138">
        <f>YEAR(shipments[[#This Row],[Shipdate]])</f>
        <v>2023</v>
      </c>
      <c r="K1138" s="22"/>
      <c r="L1138" s="22">
        <f>VLOOKUP(shipments[[#This Row],[PID]],CHOOSE({1,2},products[PID],products[Cost_per_box]),2,0)</f>
        <v>10.23</v>
      </c>
      <c r="M1138" s="22">
        <f>shipments[[#This Row],[Boxes]]*shipments[[#This Row],[cost_per_box]]</f>
        <v>3222.4500000000003</v>
      </c>
      <c r="N1138" s="22">
        <f>shipments[[#This Row],[Amount]]-shipments[[#This Row],[total cost]]</f>
        <v>2443.0499999999997</v>
      </c>
    </row>
    <row r="1139" spans="1:14" x14ac:dyDescent="0.35">
      <c r="A1139" t="s">
        <v>1175</v>
      </c>
      <c r="B1139" t="s">
        <v>8041</v>
      </c>
      <c r="C1139" t="s">
        <v>8021</v>
      </c>
      <c r="D1139" t="s">
        <v>8037</v>
      </c>
      <c r="E1139" s="1">
        <v>44974</v>
      </c>
      <c r="F1139">
        <v>2443.5</v>
      </c>
      <c r="G1139">
        <v>117</v>
      </c>
      <c r="H1139" t="s">
        <v>7</v>
      </c>
      <c r="I1139" t="str">
        <f>VLOOKUP(shipments[[#This Row],[SPID]],CHOOSE({1,2},people[[#All],[SPID]],people[[#All],[Sales_person]]),2,0)</f>
        <v>Gunar Cockshoot</v>
      </c>
      <c r="J1139">
        <f>YEAR(shipments[[#This Row],[Shipdate]])</f>
        <v>2023</v>
      </c>
      <c r="K1139" s="22"/>
      <c r="L1139" s="22">
        <f>VLOOKUP(shipments[[#This Row],[PID]],CHOOSE({1,2},products[PID],products[Cost_per_box]),2,0)</f>
        <v>10.23</v>
      </c>
      <c r="M1139" s="22">
        <f>shipments[[#This Row],[Boxes]]*shipments[[#This Row],[cost_per_box]]</f>
        <v>1196.9100000000001</v>
      </c>
      <c r="N1139" s="22">
        <f>shipments[[#This Row],[Amount]]-shipments[[#This Row],[total cost]]</f>
        <v>1246.5899999999999</v>
      </c>
    </row>
    <row r="1140" spans="1:14" x14ac:dyDescent="0.35">
      <c r="A1140" t="s">
        <v>1176</v>
      </c>
      <c r="B1140" t="s">
        <v>8041</v>
      </c>
      <c r="C1140" t="s">
        <v>8022</v>
      </c>
      <c r="D1140" t="s">
        <v>8033</v>
      </c>
      <c r="E1140" s="1">
        <v>45083</v>
      </c>
      <c r="F1140">
        <v>10822.5</v>
      </c>
      <c r="G1140">
        <v>774</v>
      </c>
      <c r="H1140" t="s">
        <v>7</v>
      </c>
      <c r="I1140" t="str">
        <f>VLOOKUP(shipments[[#This Row],[SPID]],CHOOSE({1,2},people[[#All],[SPID]],people[[#All],[Sales_person]]),2,0)</f>
        <v>Gunar Cockshoot</v>
      </c>
      <c r="J1140">
        <f>YEAR(shipments[[#This Row],[Shipdate]])</f>
        <v>2023</v>
      </c>
      <c r="K1140" s="22"/>
      <c r="L1140" s="22">
        <f>VLOOKUP(shipments[[#This Row],[PID]],CHOOSE({1,2},products[PID],products[Cost_per_box]),2,0)</f>
        <v>4.74</v>
      </c>
      <c r="M1140" s="22">
        <f>shipments[[#This Row],[Boxes]]*shipments[[#This Row],[cost_per_box]]</f>
        <v>3668.76</v>
      </c>
      <c r="N1140" s="22">
        <f>shipments[[#This Row],[Amount]]-shipments[[#This Row],[total cost]]</f>
        <v>7153.74</v>
      </c>
    </row>
    <row r="1141" spans="1:14" x14ac:dyDescent="0.35">
      <c r="A1141" t="s">
        <v>1177</v>
      </c>
      <c r="B1141" t="s">
        <v>8041</v>
      </c>
      <c r="C1141" t="s">
        <v>8022</v>
      </c>
      <c r="D1141" t="s">
        <v>8033</v>
      </c>
      <c r="E1141" s="1">
        <v>45265</v>
      </c>
      <c r="F1141">
        <v>11614.5</v>
      </c>
      <c r="G1141">
        <v>684</v>
      </c>
      <c r="H1141" t="s">
        <v>7</v>
      </c>
      <c r="I1141" t="str">
        <f>VLOOKUP(shipments[[#This Row],[SPID]],CHOOSE({1,2},people[[#All],[SPID]],people[[#All],[Sales_person]]),2,0)</f>
        <v>Gunar Cockshoot</v>
      </c>
      <c r="J1141">
        <f>YEAR(shipments[[#This Row],[Shipdate]])</f>
        <v>2023</v>
      </c>
      <c r="K1141" s="22"/>
      <c r="L1141" s="22">
        <f>VLOOKUP(shipments[[#This Row],[PID]],CHOOSE({1,2},products[PID],products[Cost_per_box]),2,0)</f>
        <v>4.74</v>
      </c>
      <c r="M1141" s="22">
        <f>shipments[[#This Row],[Boxes]]*shipments[[#This Row],[cost_per_box]]</f>
        <v>3242.1600000000003</v>
      </c>
      <c r="N1141" s="22">
        <f>shipments[[#This Row],[Amount]]-shipments[[#This Row],[total cost]]</f>
        <v>8372.34</v>
      </c>
    </row>
    <row r="1142" spans="1:14" x14ac:dyDescent="0.35">
      <c r="A1142" t="s">
        <v>1178</v>
      </c>
      <c r="B1142" t="s">
        <v>8041</v>
      </c>
      <c r="C1142" t="s">
        <v>8023</v>
      </c>
      <c r="D1142" t="s">
        <v>8035</v>
      </c>
      <c r="E1142" s="1">
        <v>45506</v>
      </c>
      <c r="F1142">
        <v>63</v>
      </c>
      <c r="G1142">
        <v>9</v>
      </c>
      <c r="H1142" t="s">
        <v>18</v>
      </c>
      <c r="I1142" t="str">
        <f>VLOOKUP(shipments[[#This Row],[SPID]],CHOOSE({1,2},people[[#All],[SPID]],people[[#All],[Sales_person]]),2,0)</f>
        <v>Gunar Cockshoot</v>
      </c>
      <c r="J1142">
        <f>YEAR(shipments[[#This Row],[Shipdate]])</f>
        <v>2024</v>
      </c>
      <c r="K1142" s="22"/>
      <c r="L1142" s="22">
        <f>VLOOKUP(shipments[[#This Row],[PID]],CHOOSE({1,2},products[PID],products[Cost_per_box]),2,0)</f>
        <v>10.51</v>
      </c>
      <c r="M1142" s="22">
        <f>shipments[[#This Row],[Boxes]]*shipments[[#This Row],[cost_per_box]]</f>
        <v>94.59</v>
      </c>
      <c r="N1142" s="22">
        <f>shipments[[#This Row],[Amount]]-shipments[[#This Row],[total cost]]</f>
        <v>-31.590000000000003</v>
      </c>
    </row>
    <row r="1143" spans="1:14" x14ac:dyDescent="0.35">
      <c r="A1143" t="s">
        <v>1179</v>
      </c>
      <c r="B1143" t="s">
        <v>8041</v>
      </c>
      <c r="C1143" t="s">
        <v>8023</v>
      </c>
      <c r="D1143" t="s">
        <v>8036</v>
      </c>
      <c r="E1143" s="1">
        <v>45321</v>
      </c>
      <c r="F1143">
        <v>7485.75</v>
      </c>
      <c r="G1143">
        <v>1070</v>
      </c>
      <c r="H1143" t="s">
        <v>7</v>
      </c>
      <c r="I1143" t="str">
        <f>VLOOKUP(shipments[[#This Row],[SPID]],CHOOSE({1,2},people[[#All],[SPID]],people[[#All],[Sales_person]]),2,0)</f>
        <v>Gunar Cockshoot</v>
      </c>
      <c r="J1143">
        <f>YEAR(shipments[[#This Row],[Shipdate]])</f>
        <v>2024</v>
      </c>
      <c r="K1143" s="22"/>
      <c r="L1143" s="22">
        <f>VLOOKUP(shipments[[#This Row],[PID]],CHOOSE({1,2},products[PID],products[Cost_per_box]),2,0)</f>
        <v>10.51</v>
      </c>
      <c r="M1143" s="22">
        <f>shipments[[#This Row],[Boxes]]*shipments[[#This Row],[cost_per_box]]</f>
        <v>11245.699999999999</v>
      </c>
      <c r="N1143" s="22">
        <f>shipments[[#This Row],[Amount]]-shipments[[#This Row],[total cost]]</f>
        <v>-3759.9499999999989</v>
      </c>
    </row>
    <row r="1144" spans="1:14" x14ac:dyDescent="0.35">
      <c r="A1144" t="s">
        <v>1180</v>
      </c>
      <c r="B1144" t="s">
        <v>8041</v>
      </c>
      <c r="C1144" t="s">
        <v>8023</v>
      </c>
      <c r="D1144" t="s">
        <v>8037</v>
      </c>
      <c r="E1144" s="1">
        <v>45434</v>
      </c>
      <c r="F1144">
        <v>130.5</v>
      </c>
      <c r="G1144">
        <v>15</v>
      </c>
      <c r="H1144" t="s">
        <v>7</v>
      </c>
      <c r="I1144" t="str">
        <f>VLOOKUP(shipments[[#This Row],[SPID]],CHOOSE({1,2},people[[#All],[SPID]],people[[#All],[Sales_person]]),2,0)</f>
        <v>Gunar Cockshoot</v>
      </c>
      <c r="J1144">
        <f>YEAR(shipments[[#This Row],[Shipdate]])</f>
        <v>2024</v>
      </c>
      <c r="K1144" s="22"/>
      <c r="L1144" s="22">
        <f>VLOOKUP(shipments[[#This Row],[PID]],CHOOSE({1,2},products[PID],products[Cost_per_box]),2,0)</f>
        <v>10.51</v>
      </c>
      <c r="M1144" s="22">
        <f>shipments[[#This Row],[Boxes]]*shipments[[#This Row],[cost_per_box]]</f>
        <v>157.65</v>
      </c>
      <c r="N1144" s="22">
        <f>shipments[[#This Row],[Amount]]-shipments[[#This Row],[total cost]]</f>
        <v>-27.150000000000006</v>
      </c>
    </row>
    <row r="1145" spans="1:14" x14ac:dyDescent="0.35">
      <c r="A1145" t="s">
        <v>1181</v>
      </c>
      <c r="B1145" t="s">
        <v>8041</v>
      </c>
      <c r="C1145" t="s">
        <v>8023</v>
      </c>
      <c r="D1145" t="s">
        <v>8034</v>
      </c>
      <c r="E1145" s="1">
        <v>45504</v>
      </c>
      <c r="F1145">
        <v>6423.75</v>
      </c>
      <c r="G1145">
        <v>803</v>
      </c>
      <c r="H1145" t="s">
        <v>18</v>
      </c>
      <c r="I1145" t="str">
        <f>VLOOKUP(shipments[[#This Row],[SPID]],CHOOSE({1,2},people[[#All],[SPID]],people[[#All],[Sales_person]]),2,0)</f>
        <v>Gunar Cockshoot</v>
      </c>
      <c r="J1145">
        <f>YEAR(shipments[[#This Row],[Shipdate]])</f>
        <v>2024</v>
      </c>
      <c r="K1145" s="22"/>
      <c r="L1145" s="22">
        <f>VLOOKUP(shipments[[#This Row],[PID]],CHOOSE({1,2},products[PID],products[Cost_per_box]),2,0)</f>
        <v>10.51</v>
      </c>
      <c r="M1145" s="22">
        <f>shipments[[#This Row],[Boxes]]*shipments[[#This Row],[cost_per_box]]</f>
        <v>8439.5300000000007</v>
      </c>
      <c r="N1145" s="22">
        <f>shipments[[#This Row],[Amount]]-shipments[[#This Row],[total cost]]</f>
        <v>-2015.7800000000007</v>
      </c>
    </row>
    <row r="1146" spans="1:14" x14ac:dyDescent="0.35">
      <c r="A1146" t="s">
        <v>1182</v>
      </c>
      <c r="B1146" t="s">
        <v>8041</v>
      </c>
      <c r="C1146" t="s">
        <v>8023</v>
      </c>
      <c r="D1146" t="s">
        <v>8036</v>
      </c>
      <c r="E1146" s="1">
        <v>45506</v>
      </c>
      <c r="F1146">
        <v>5708.25</v>
      </c>
      <c r="G1146">
        <v>952</v>
      </c>
      <c r="H1146" t="s">
        <v>18</v>
      </c>
      <c r="I1146" t="str">
        <f>VLOOKUP(shipments[[#This Row],[SPID]],CHOOSE({1,2},people[[#All],[SPID]],people[[#All],[Sales_person]]),2,0)</f>
        <v>Gunar Cockshoot</v>
      </c>
      <c r="J1146">
        <f>YEAR(shipments[[#This Row],[Shipdate]])</f>
        <v>2024</v>
      </c>
      <c r="K1146" s="22"/>
      <c r="L1146" s="22">
        <f>VLOOKUP(shipments[[#This Row],[PID]],CHOOSE({1,2},products[PID],products[Cost_per_box]),2,0)</f>
        <v>10.51</v>
      </c>
      <c r="M1146" s="22">
        <f>shipments[[#This Row],[Boxes]]*shipments[[#This Row],[cost_per_box]]</f>
        <v>10005.52</v>
      </c>
      <c r="N1146" s="22">
        <f>shipments[[#This Row],[Amount]]-shipments[[#This Row],[total cost]]</f>
        <v>-4297.2700000000004</v>
      </c>
    </row>
    <row r="1147" spans="1:14" x14ac:dyDescent="0.35">
      <c r="A1147" t="s">
        <v>1183</v>
      </c>
      <c r="B1147" t="s">
        <v>8041</v>
      </c>
      <c r="C1147" t="s">
        <v>8023</v>
      </c>
      <c r="D1147" t="s">
        <v>8033</v>
      </c>
      <c r="E1147" s="1">
        <v>44985</v>
      </c>
      <c r="F1147">
        <v>5994</v>
      </c>
      <c r="G1147">
        <v>666</v>
      </c>
      <c r="H1147" t="s">
        <v>7</v>
      </c>
      <c r="I1147" t="str">
        <f>VLOOKUP(shipments[[#This Row],[SPID]],CHOOSE({1,2},people[[#All],[SPID]],people[[#All],[Sales_person]]),2,0)</f>
        <v>Gunar Cockshoot</v>
      </c>
      <c r="J1147">
        <f>YEAR(shipments[[#This Row],[Shipdate]])</f>
        <v>2023</v>
      </c>
      <c r="K1147" s="22"/>
      <c r="L1147" s="22">
        <f>VLOOKUP(shipments[[#This Row],[PID]],CHOOSE({1,2},products[PID],products[Cost_per_box]),2,0)</f>
        <v>10.51</v>
      </c>
      <c r="M1147" s="22">
        <f>shipments[[#This Row],[Boxes]]*shipments[[#This Row],[cost_per_box]]</f>
        <v>6999.66</v>
      </c>
      <c r="N1147" s="22">
        <f>shipments[[#This Row],[Amount]]-shipments[[#This Row],[total cost]]</f>
        <v>-1005.6599999999999</v>
      </c>
    </row>
    <row r="1148" spans="1:14" x14ac:dyDescent="0.35">
      <c r="A1148" t="s">
        <v>1184</v>
      </c>
      <c r="B1148" t="s">
        <v>8041</v>
      </c>
      <c r="C1148" t="s">
        <v>8023</v>
      </c>
      <c r="D1148" t="s">
        <v>8033</v>
      </c>
      <c r="E1148" s="1">
        <v>44960</v>
      </c>
      <c r="F1148">
        <v>1320.75</v>
      </c>
      <c r="G1148">
        <v>189</v>
      </c>
      <c r="H1148" t="s">
        <v>7</v>
      </c>
      <c r="I1148" t="str">
        <f>VLOOKUP(shipments[[#This Row],[SPID]],CHOOSE({1,2},people[[#All],[SPID]],people[[#All],[Sales_person]]),2,0)</f>
        <v>Gunar Cockshoot</v>
      </c>
      <c r="J1148">
        <f>YEAR(shipments[[#This Row],[Shipdate]])</f>
        <v>2023</v>
      </c>
      <c r="K1148" s="22"/>
      <c r="L1148" s="22">
        <f>VLOOKUP(shipments[[#This Row],[PID]],CHOOSE({1,2},products[PID],products[Cost_per_box]),2,0)</f>
        <v>10.51</v>
      </c>
      <c r="M1148" s="22">
        <f>shipments[[#This Row],[Boxes]]*shipments[[#This Row],[cost_per_box]]</f>
        <v>1986.3899999999999</v>
      </c>
      <c r="N1148" s="22">
        <f>shipments[[#This Row],[Amount]]-shipments[[#This Row],[total cost]]</f>
        <v>-665.63999999999987</v>
      </c>
    </row>
    <row r="1149" spans="1:14" x14ac:dyDescent="0.35">
      <c r="A1149" t="s">
        <v>1185</v>
      </c>
      <c r="B1149" t="s">
        <v>8041</v>
      </c>
      <c r="C1149" t="s">
        <v>8023</v>
      </c>
      <c r="D1149" t="s">
        <v>8037</v>
      </c>
      <c r="E1149" s="1">
        <v>45504</v>
      </c>
      <c r="F1149">
        <v>2979</v>
      </c>
      <c r="G1149">
        <v>298</v>
      </c>
      <c r="H1149" t="s">
        <v>18</v>
      </c>
      <c r="I1149" t="str">
        <f>VLOOKUP(shipments[[#This Row],[SPID]],CHOOSE({1,2},people[[#All],[SPID]],people[[#All],[Sales_person]]),2,0)</f>
        <v>Gunar Cockshoot</v>
      </c>
      <c r="J1149">
        <f>YEAR(shipments[[#This Row],[Shipdate]])</f>
        <v>2024</v>
      </c>
      <c r="K1149" s="22"/>
      <c r="L1149" s="22">
        <f>VLOOKUP(shipments[[#This Row],[PID]],CHOOSE({1,2},products[PID],products[Cost_per_box]),2,0)</f>
        <v>10.51</v>
      </c>
      <c r="M1149" s="22">
        <f>shipments[[#This Row],[Boxes]]*shipments[[#This Row],[cost_per_box]]</f>
        <v>3131.98</v>
      </c>
      <c r="N1149" s="22">
        <f>shipments[[#This Row],[Amount]]-shipments[[#This Row],[total cost]]</f>
        <v>-152.98000000000002</v>
      </c>
    </row>
    <row r="1150" spans="1:14" x14ac:dyDescent="0.35">
      <c r="A1150" t="s">
        <v>1186</v>
      </c>
      <c r="B1150" t="s">
        <v>8041</v>
      </c>
      <c r="C1150" t="s">
        <v>8023</v>
      </c>
      <c r="D1150" t="s">
        <v>8038</v>
      </c>
      <c r="E1150" s="1">
        <v>45454</v>
      </c>
      <c r="F1150">
        <v>4077</v>
      </c>
      <c r="G1150">
        <v>510</v>
      </c>
      <c r="H1150" t="s">
        <v>7</v>
      </c>
      <c r="I1150" t="str">
        <f>VLOOKUP(shipments[[#This Row],[SPID]],CHOOSE({1,2},people[[#All],[SPID]],people[[#All],[Sales_person]]),2,0)</f>
        <v>Gunar Cockshoot</v>
      </c>
      <c r="J1150">
        <f>YEAR(shipments[[#This Row],[Shipdate]])</f>
        <v>2024</v>
      </c>
      <c r="K1150" s="22"/>
      <c r="L1150" s="22">
        <f>VLOOKUP(shipments[[#This Row],[PID]],CHOOSE({1,2},products[PID],products[Cost_per_box]),2,0)</f>
        <v>10.51</v>
      </c>
      <c r="M1150" s="22">
        <f>shipments[[#This Row],[Boxes]]*shipments[[#This Row],[cost_per_box]]</f>
        <v>5360.0999999999995</v>
      </c>
      <c r="N1150" s="22">
        <f>shipments[[#This Row],[Amount]]-shipments[[#This Row],[total cost]]</f>
        <v>-1283.0999999999995</v>
      </c>
    </row>
    <row r="1151" spans="1:14" x14ac:dyDescent="0.35">
      <c r="A1151" t="s">
        <v>1187</v>
      </c>
      <c r="B1151" t="s">
        <v>8041</v>
      </c>
      <c r="C1151" t="s">
        <v>8024</v>
      </c>
      <c r="D1151" t="s">
        <v>8038</v>
      </c>
      <c r="E1151" s="1">
        <v>45510</v>
      </c>
      <c r="F1151">
        <v>5843.25</v>
      </c>
      <c r="G1151">
        <v>418</v>
      </c>
      <c r="H1151" t="s">
        <v>18</v>
      </c>
      <c r="I1151" t="str">
        <f>VLOOKUP(shipments[[#This Row],[SPID]],CHOOSE({1,2},people[[#All],[SPID]],people[[#All],[Sales_person]]),2,0)</f>
        <v>Gunar Cockshoot</v>
      </c>
      <c r="J1151">
        <f>YEAR(shipments[[#This Row],[Shipdate]])</f>
        <v>2024</v>
      </c>
      <c r="K1151" s="22"/>
      <c r="L1151" s="22">
        <f>VLOOKUP(shipments[[#This Row],[PID]],CHOOSE({1,2},products[PID],products[Cost_per_box]),2,0)</f>
        <v>6.43</v>
      </c>
      <c r="M1151" s="22">
        <f>shipments[[#This Row],[Boxes]]*shipments[[#This Row],[cost_per_box]]</f>
        <v>2687.74</v>
      </c>
      <c r="N1151" s="22">
        <f>shipments[[#This Row],[Amount]]-shipments[[#This Row],[total cost]]</f>
        <v>3155.51</v>
      </c>
    </row>
    <row r="1152" spans="1:14" x14ac:dyDescent="0.35">
      <c r="A1152" t="s">
        <v>1188</v>
      </c>
      <c r="B1152" t="s">
        <v>8041</v>
      </c>
      <c r="C1152" t="s">
        <v>8024</v>
      </c>
      <c r="D1152" t="s">
        <v>8034</v>
      </c>
      <c r="E1152" s="1">
        <v>45240</v>
      </c>
      <c r="F1152">
        <v>5737.5</v>
      </c>
      <c r="G1152">
        <v>338</v>
      </c>
      <c r="H1152" t="s">
        <v>7</v>
      </c>
      <c r="I1152" t="str">
        <f>VLOOKUP(shipments[[#This Row],[SPID]],CHOOSE({1,2},people[[#All],[SPID]],people[[#All],[Sales_person]]),2,0)</f>
        <v>Gunar Cockshoot</v>
      </c>
      <c r="J1152">
        <f>YEAR(shipments[[#This Row],[Shipdate]])</f>
        <v>2023</v>
      </c>
      <c r="K1152" s="22"/>
      <c r="L1152" s="22">
        <f>VLOOKUP(shipments[[#This Row],[PID]],CHOOSE({1,2},products[PID],products[Cost_per_box]),2,0)</f>
        <v>6.43</v>
      </c>
      <c r="M1152" s="22">
        <f>shipments[[#This Row],[Boxes]]*shipments[[#This Row],[cost_per_box]]</f>
        <v>2173.3399999999997</v>
      </c>
      <c r="N1152" s="22">
        <f>shipments[[#This Row],[Amount]]-shipments[[#This Row],[total cost]]</f>
        <v>3564.1600000000003</v>
      </c>
    </row>
    <row r="1153" spans="1:14" x14ac:dyDescent="0.35">
      <c r="A1153" t="s">
        <v>1189</v>
      </c>
      <c r="B1153" t="s">
        <v>8041</v>
      </c>
      <c r="C1153" t="s">
        <v>8024</v>
      </c>
      <c r="D1153" t="s">
        <v>8034</v>
      </c>
      <c r="E1153" s="1">
        <v>45084</v>
      </c>
      <c r="F1153">
        <v>3798</v>
      </c>
      <c r="G1153">
        <v>211</v>
      </c>
      <c r="H1153" t="s">
        <v>7</v>
      </c>
      <c r="I1153" t="str">
        <f>VLOOKUP(shipments[[#This Row],[SPID]],CHOOSE({1,2},people[[#All],[SPID]],people[[#All],[Sales_person]]),2,0)</f>
        <v>Gunar Cockshoot</v>
      </c>
      <c r="J1153">
        <f>YEAR(shipments[[#This Row],[Shipdate]])</f>
        <v>2023</v>
      </c>
      <c r="K1153" s="22"/>
      <c r="L1153" s="22">
        <f>VLOOKUP(shipments[[#This Row],[PID]],CHOOSE({1,2},products[PID],products[Cost_per_box]),2,0)</f>
        <v>6.43</v>
      </c>
      <c r="M1153" s="22">
        <f>shipments[[#This Row],[Boxes]]*shipments[[#This Row],[cost_per_box]]</f>
        <v>1356.73</v>
      </c>
      <c r="N1153" s="22">
        <f>shipments[[#This Row],[Amount]]-shipments[[#This Row],[total cost]]</f>
        <v>2441.27</v>
      </c>
    </row>
    <row r="1154" spans="1:14" x14ac:dyDescent="0.35">
      <c r="A1154" t="s">
        <v>1190</v>
      </c>
      <c r="B1154" t="s">
        <v>8041</v>
      </c>
      <c r="C1154" t="s">
        <v>8024</v>
      </c>
      <c r="D1154" t="s">
        <v>8035</v>
      </c>
      <c r="E1154" s="1">
        <v>45182</v>
      </c>
      <c r="F1154">
        <v>4988.25</v>
      </c>
      <c r="G1154">
        <v>333</v>
      </c>
      <c r="H1154" t="s">
        <v>7</v>
      </c>
      <c r="I1154" t="str">
        <f>VLOOKUP(shipments[[#This Row],[SPID]],CHOOSE({1,2},people[[#All],[SPID]],people[[#All],[Sales_person]]),2,0)</f>
        <v>Gunar Cockshoot</v>
      </c>
      <c r="J1154">
        <f>YEAR(shipments[[#This Row],[Shipdate]])</f>
        <v>2023</v>
      </c>
      <c r="K1154" s="22"/>
      <c r="L1154" s="22">
        <f>VLOOKUP(shipments[[#This Row],[PID]],CHOOSE({1,2},products[PID],products[Cost_per_box]),2,0)</f>
        <v>6.43</v>
      </c>
      <c r="M1154" s="22">
        <f>shipments[[#This Row],[Boxes]]*shipments[[#This Row],[cost_per_box]]</f>
        <v>2141.19</v>
      </c>
      <c r="N1154" s="22">
        <f>shipments[[#This Row],[Amount]]-shipments[[#This Row],[total cost]]</f>
        <v>2847.06</v>
      </c>
    </row>
    <row r="1155" spans="1:14" x14ac:dyDescent="0.35">
      <c r="A1155" t="s">
        <v>1191</v>
      </c>
      <c r="B1155" t="s">
        <v>8041</v>
      </c>
      <c r="C1155" t="s">
        <v>8024</v>
      </c>
      <c r="D1155" t="s">
        <v>8038</v>
      </c>
      <c r="E1155" s="1">
        <v>45345</v>
      </c>
      <c r="F1155">
        <v>6423.75</v>
      </c>
      <c r="G1155">
        <v>429</v>
      </c>
      <c r="H1155" t="s">
        <v>7</v>
      </c>
      <c r="I1155" t="str">
        <f>VLOOKUP(shipments[[#This Row],[SPID]],CHOOSE({1,2},people[[#All],[SPID]],people[[#All],[Sales_person]]),2,0)</f>
        <v>Gunar Cockshoot</v>
      </c>
      <c r="J1155">
        <f>YEAR(shipments[[#This Row],[Shipdate]])</f>
        <v>2024</v>
      </c>
      <c r="K1155" s="22"/>
      <c r="L1155" s="22">
        <f>VLOOKUP(shipments[[#This Row],[PID]],CHOOSE({1,2},products[PID],products[Cost_per_box]),2,0)</f>
        <v>6.43</v>
      </c>
      <c r="M1155" s="22">
        <f>shipments[[#This Row],[Boxes]]*shipments[[#This Row],[cost_per_box]]</f>
        <v>2758.47</v>
      </c>
      <c r="N1155" s="22">
        <f>shipments[[#This Row],[Amount]]-shipments[[#This Row],[total cost]]</f>
        <v>3665.28</v>
      </c>
    </row>
    <row r="1156" spans="1:14" x14ac:dyDescent="0.35">
      <c r="A1156" t="s">
        <v>1192</v>
      </c>
      <c r="B1156" t="s">
        <v>8041</v>
      </c>
      <c r="C1156" t="s">
        <v>8025</v>
      </c>
      <c r="D1156" t="s">
        <v>8036</v>
      </c>
      <c r="E1156" s="1">
        <v>45482</v>
      </c>
      <c r="F1156">
        <v>3980.25</v>
      </c>
      <c r="G1156">
        <v>200</v>
      </c>
      <c r="H1156" t="s">
        <v>18</v>
      </c>
      <c r="I1156" t="str">
        <f>VLOOKUP(shipments[[#This Row],[SPID]],CHOOSE({1,2},people[[#All],[SPID]],people[[#All],[Sales_person]]),2,0)</f>
        <v>Gunar Cockshoot</v>
      </c>
      <c r="J1156">
        <f>YEAR(shipments[[#This Row],[Shipdate]])</f>
        <v>2024</v>
      </c>
      <c r="K1156" s="22"/>
      <c r="L1156" s="22">
        <f>VLOOKUP(shipments[[#This Row],[PID]],CHOOSE({1,2},products[PID],products[Cost_per_box]),2,0)</f>
        <v>12.41</v>
      </c>
      <c r="M1156" s="22">
        <f>shipments[[#This Row],[Boxes]]*shipments[[#This Row],[cost_per_box]]</f>
        <v>2482</v>
      </c>
      <c r="N1156" s="22">
        <f>shipments[[#This Row],[Amount]]-shipments[[#This Row],[total cost]]</f>
        <v>1498.25</v>
      </c>
    </row>
    <row r="1157" spans="1:14" x14ac:dyDescent="0.35">
      <c r="A1157" t="s">
        <v>1193</v>
      </c>
      <c r="B1157" t="s">
        <v>8041</v>
      </c>
      <c r="C1157" t="s">
        <v>8025</v>
      </c>
      <c r="D1157" t="s">
        <v>8037</v>
      </c>
      <c r="E1157" s="1">
        <v>45134</v>
      </c>
      <c r="F1157">
        <v>10867.5</v>
      </c>
      <c r="G1157">
        <v>604</v>
      </c>
      <c r="H1157" t="s">
        <v>7</v>
      </c>
      <c r="I1157" t="str">
        <f>VLOOKUP(shipments[[#This Row],[SPID]],CHOOSE({1,2},people[[#All],[SPID]],people[[#All],[Sales_person]]),2,0)</f>
        <v>Gunar Cockshoot</v>
      </c>
      <c r="J1157">
        <f>YEAR(shipments[[#This Row],[Shipdate]])</f>
        <v>2023</v>
      </c>
      <c r="K1157" s="22"/>
      <c r="L1157" s="22">
        <f>VLOOKUP(shipments[[#This Row],[PID]],CHOOSE({1,2},products[PID],products[Cost_per_box]),2,0)</f>
        <v>12.41</v>
      </c>
      <c r="M1157" s="22">
        <f>shipments[[#This Row],[Boxes]]*shipments[[#This Row],[cost_per_box]]</f>
        <v>7495.64</v>
      </c>
      <c r="N1157" s="22">
        <f>shipments[[#This Row],[Amount]]-shipments[[#This Row],[total cost]]</f>
        <v>3371.8599999999997</v>
      </c>
    </row>
    <row r="1158" spans="1:14" x14ac:dyDescent="0.35">
      <c r="A1158" t="s">
        <v>1194</v>
      </c>
      <c r="B1158" t="s">
        <v>8041</v>
      </c>
      <c r="C1158" t="s">
        <v>8025</v>
      </c>
      <c r="D1158" t="s">
        <v>8038</v>
      </c>
      <c r="E1158" s="1">
        <v>44972</v>
      </c>
      <c r="F1158">
        <v>10233</v>
      </c>
      <c r="G1158">
        <v>602</v>
      </c>
      <c r="H1158" t="s">
        <v>7</v>
      </c>
      <c r="I1158" t="str">
        <f>VLOOKUP(shipments[[#This Row],[SPID]],CHOOSE({1,2},people[[#All],[SPID]],people[[#All],[Sales_person]]),2,0)</f>
        <v>Gunar Cockshoot</v>
      </c>
      <c r="J1158">
        <f>YEAR(shipments[[#This Row],[Shipdate]])</f>
        <v>2023</v>
      </c>
      <c r="K1158" s="22"/>
      <c r="L1158" s="22">
        <f>VLOOKUP(shipments[[#This Row],[PID]],CHOOSE({1,2},products[PID],products[Cost_per_box]),2,0)</f>
        <v>12.41</v>
      </c>
      <c r="M1158" s="22">
        <f>shipments[[#This Row],[Boxes]]*shipments[[#This Row],[cost_per_box]]</f>
        <v>7470.82</v>
      </c>
      <c r="N1158" s="22">
        <f>shipments[[#This Row],[Amount]]-shipments[[#This Row],[total cost]]</f>
        <v>2762.1800000000003</v>
      </c>
    </row>
    <row r="1159" spans="1:14" x14ac:dyDescent="0.35">
      <c r="A1159" t="s">
        <v>1195</v>
      </c>
      <c r="B1159" t="s">
        <v>8041</v>
      </c>
      <c r="C1159" t="s">
        <v>8026</v>
      </c>
      <c r="D1159" t="s">
        <v>8035</v>
      </c>
      <c r="E1159" s="1">
        <v>44946</v>
      </c>
      <c r="F1159">
        <v>16902</v>
      </c>
      <c r="G1159">
        <v>995</v>
      </c>
      <c r="H1159" t="s">
        <v>7</v>
      </c>
      <c r="I1159" t="str">
        <f>VLOOKUP(shipments[[#This Row],[SPID]],CHOOSE({1,2},people[[#All],[SPID]],people[[#All],[Sales_person]]),2,0)</f>
        <v>Gunar Cockshoot</v>
      </c>
      <c r="J1159">
        <f>YEAR(shipments[[#This Row],[Shipdate]])</f>
        <v>2023</v>
      </c>
      <c r="K1159" s="22"/>
      <c r="L1159" s="22">
        <f>VLOOKUP(shipments[[#This Row],[PID]],CHOOSE({1,2},products[PID],products[Cost_per_box]),2,0)</f>
        <v>9.57</v>
      </c>
      <c r="M1159" s="22">
        <f>shipments[[#This Row],[Boxes]]*shipments[[#This Row],[cost_per_box]]</f>
        <v>9522.15</v>
      </c>
      <c r="N1159" s="22">
        <f>shipments[[#This Row],[Amount]]-shipments[[#This Row],[total cost]]</f>
        <v>7379.85</v>
      </c>
    </row>
    <row r="1160" spans="1:14" x14ac:dyDescent="0.35">
      <c r="A1160" t="s">
        <v>1196</v>
      </c>
      <c r="B1160" t="s">
        <v>8041</v>
      </c>
      <c r="C1160" t="s">
        <v>8026</v>
      </c>
      <c r="D1160" t="s">
        <v>8038</v>
      </c>
      <c r="E1160" s="1">
        <v>44929</v>
      </c>
      <c r="F1160">
        <v>8570.25</v>
      </c>
      <c r="G1160">
        <v>505</v>
      </c>
      <c r="H1160" t="s">
        <v>7</v>
      </c>
      <c r="I1160" t="str">
        <f>VLOOKUP(shipments[[#This Row],[SPID]],CHOOSE({1,2},people[[#All],[SPID]],people[[#All],[Sales_person]]),2,0)</f>
        <v>Gunar Cockshoot</v>
      </c>
      <c r="J1160">
        <f>YEAR(shipments[[#This Row],[Shipdate]])</f>
        <v>2023</v>
      </c>
      <c r="K1160" s="22"/>
      <c r="L1160" s="22">
        <f>VLOOKUP(shipments[[#This Row],[PID]],CHOOSE({1,2},products[PID],products[Cost_per_box]),2,0)</f>
        <v>9.57</v>
      </c>
      <c r="M1160" s="22">
        <f>shipments[[#This Row],[Boxes]]*shipments[[#This Row],[cost_per_box]]</f>
        <v>4832.8500000000004</v>
      </c>
      <c r="N1160" s="22">
        <f>shipments[[#This Row],[Amount]]-shipments[[#This Row],[total cost]]</f>
        <v>3737.3999999999996</v>
      </c>
    </row>
    <row r="1161" spans="1:14" x14ac:dyDescent="0.35">
      <c r="A1161" t="s">
        <v>1197</v>
      </c>
      <c r="B1161" t="s">
        <v>8041</v>
      </c>
      <c r="C1161" t="s">
        <v>8026</v>
      </c>
      <c r="D1161" t="s">
        <v>8034</v>
      </c>
      <c r="E1161" s="1">
        <v>45250</v>
      </c>
      <c r="F1161">
        <v>7463.25</v>
      </c>
      <c r="G1161">
        <v>415</v>
      </c>
      <c r="H1161" t="s">
        <v>7</v>
      </c>
      <c r="I1161" t="str">
        <f>VLOOKUP(shipments[[#This Row],[SPID]],CHOOSE({1,2},people[[#All],[SPID]],people[[#All],[Sales_person]]),2,0)</f>
        <v>Gunar Cockshoot</v>
      </c>
      <c r="J1161">
        <f>YEAR(shipments[[#This Row],[Shipdate]])</f>
        <v>2023</v>
      </c>
      <c r="K1161" s="22"/>
      <c r="L1161" s="22">
        <f>VLOOKUP(shipments[[#This Row],[PID]],CHOOSE({1,2},products[PID],products[Cost_per_box]),2,0)</f>
        <v>9.57</v>
      </c>
      <c r="M1161" s="22">
        <f>shipments[[#This Row],[Boxes]]*shipments[[#This Row],[cost_per_box]]</f>
        <v>3971.55</v>
      </c>
      <c r="N1161" s="22">
        <f>shipments[[#This Row],[Amount]]-shipments[[#This Row],[total cost]]</f>
        <v>3491.7</v>
      </c>
    </row>
    <row r="1162" spans="1:14" x14ac:dyDescent="0.35">
      <c r="A1162" t="s">
        <v>1198</v>
      </c>
      <c r="B1162" t="s">
        <v>8041</v>
      </c>
      <c r="C1162" t="s">
        <v>8026</v>
      </c>
      <c r="D1162" t="s">
        <v>8037</v>
      </c>
      <c r="E1162" s="1">
        <v>45495</v>
      </c>
      <c r="F1162">
        <v>2099.25</v>
      </c>
      <c r="G1162">
        <v>132</v>
      </c>
      <c r="H1162" t="s">
        <v>18</v>
      </c>
      <c r="I1162" t="str">
        <f>VLOOKUP(shipments[[#This Row],[SPID]],CHOOSE({1,2},people[[#All],[SPID]],people[[#All],[Sales_person]]),2,0)</f>
        <v>Gunar Cockshoot</v>
      </c>
      <c r="J1162">
        <f>YEAR(shipments[[#This Row],[Shipdate]])</f>
        <v>2024</v>
      </c>
      <c r="K1162" s="22"/>
      <c r="L1162" s="22">
        <f>VLOOKUP(shipments[[#This Row],[PID]],CHOOSE({1,2},products[PID],products[Cost_per_box]),2,0)</f>
        <v>9.57</v>
      </c>
      <c r="M1162" s="22">
        <f>shipments[[#This Row],[Boxes]]*shipments[[#This Row],[cost_per_box]]</f>
        <v>1263.24</v>
      </c>
      <c r="N1162" s="22">
        <f>shipments[[#This Row],[Amount]]-shipments[[#This Row],[total cost]]</f>
        <v>836.01</v>
      </c>
    </row>
    <row r="1163" spans="1:14" x14ac:dyDescent="0.35">
      <c r="A1163" t="s">
        <v>1199</v>
      </c>
      <c r="B1163" t="s">
        <v>8041</v>
      </c>
      <c r="C1163" t="s">
        <v>8027</v>
      </c>
      <c r="D1163" t="s">
        <v>8034</v>
      </c>
      <c r="E1163" s="1">
        <v>44971</v>
      </c>
      <c r="F1163">
        <v>5208.75</v>
      </c>
      <c r="G1163">
        <v>474</v>
      </c>
      <c r="H1163" t="s">
        <v>7</v>
      </c>
      <c r="I1163" t="str">
        <f>VLOOKUP(shipments[[#This Row],[SPID]],CHOOSE({1,2},people[[#All],[SPID]],people[[#All],[Sales_person]]),2,0)</f>
        <v>Gunar Cockshoot</v>
      </c>
      <c r="J1163">
        <f>YEAR(shipments[[#This Row],[Shipdate]])</f>
        <v>2023</v>
      </c>
      <c r="K1163" s="22"/>
      <c r="L1163" s="22">
        <f>VLOOKUP(shipments[[#This Row],[PID]],CHOOSE({1,2},products[PID],products[Cost_per_box]),2,0)</f>
        <v>8.43</v>
      </c>
      <c r="M1163" s="22">
        <f>shipments[[#This Row],[Boxes]]*shipments[[#This Row],[cost_per_box]]</f>
        <v>3995.8199999999997</v>
      </c>
      <c r="N1163" s="22">
        <f>shipments[[#This Row],[Amount]]-shipments[[#This Row],[total cost]]</f>
        <v>1212.9300000000003</v>
      </c>
    </row>
    <row r="1164" spans="1:14" x14ac:dyDescent="0.35">
      <c r="A1164" t="s">
        <v>1200</v>
      </c>
      <c r="B1164" t="s">
        <v>8041</v>
      </c>
      <c r="C1164" t="s">
        <v>8027</v>
      </c>
      <c r="D1164" t="s">
        <v>8033</v>
      </c>
      <c r="E1164" s="1">
        <v>45223</v>
      </c>
      <c r="F1164">
        <v>7656.75</v>
      </c>
      <c r="G1164">
        <v>958</v>
      </c>
      <c r="H1164" t="s">
        <v>7</v>
      </c>
      <c r="I1164" t="str">
        <f>VLOOKUP(shipments[[#This Row],[SPID]],CHOOSE({1,2},people[[#All],[SPID]],people[[#All],[Sales_person]]),2,0)</f>
        <v>Gunar Cockshoot</v>
      </c>
      <c r="J1164">
        <f>YEAR(shipments[[#This Row],[Shipdate]])</f>
        <v>2023</v>
      </c>
      <c r="K1164" s="22"/>
      <c r="L1164" s="22">
        <f>VLOOKUP(shipments[[#This Row],[PID]],CHOOSE({1,2},products[PID],products[Cost_per_box]),2,0)</f>
        <v>8.43</v>
      </c>
      <c r="M1164" s="22">
        <f>shipments[[#This Row],[Boxes]]*shipments[[#This Row],[cost_per_box]]</f>
        <v>8075.94</v>
      </c>
      <c r="N1164" s="22">
        <f>shipments[[#This Row],[Amount]]-shipments[[#This Row],[total cost]]</f>
        <v>-419.1899999999996</v>
      </c>
    </row>
    <row r="1165" spans="1:14" x14ac:dyDescent="0.35">
      <c r="A1165" t="s">
        <v>1201</v>
      </c>
      <c r="B1165" t="s">
        <v>8041</v>
      </c>
      <c r="C1165" t="s">
        <v>8028</v>
      </c>
      <c r="D1165" t="s">
        <v>8033</v>
      </c>
      <c r="E1165" s="1">
        <v>45212</v>
      </c>
      <c r="F1165">
        <v>6070.5</v>
      </c>
      <c r="G1165">
        <v>675</v>
      </c>
      <c r="H1165" t="s">
        <v>7</v>
      </c>
      <c r="I1165" t="str">
        <f>VLOOKUP(shipments[[#This Row],[SPID]],CHOOSE({1,2},people[[#All],[SPID]],people[[#All],[Sales_person]]),2,0)</f>
        <v>Gunar Cockshoot</v>
      </c>
      <c r="J1165">
        <f>YEAR(shipments[[#This Row],[Shipdate]])</f>
        <v>2023</v>
      </c>
      <c r="K1165" s="22"/>
      <c r="L1165" s="22">
        <f>VLOOKUP(shipments[[#This Row],[PID]],CHOOSE({1,2},products[PID],products[Cost_per_box]),2,0)</f>
        <v>6.8</v>
      </c>
      <c r="M1165" s="22">
        <f>shipments[[#This Row],[Boxes]]*shipments[[#This Row],[cost_per_box]]</f>
        <v>4590</v>
      </c>
      <c r="N1165" s="22">
        <f>shipments[[#This Row],[Amount]]-shipments[[#This Row],[total cost]]</f>
        <v>1480.5</v>
      </c>
    </row>
    <row r="1166" spans="1:14" x14ac:dyDescent="0.35">
      <c r="A1166" t="s">
        <v>1202</v>
      </c>
      <c r="B1166" t="s">
        <v>8041</v>
      </c>
      <c r="C1166" t="s">
        <v>8028</v>
      </c>
      <c r="D1166" t="s">
        <v>8038</v>
      </c>
      <c r="E1166" s="1">
        <v>45309</v>
      </c>
      <c r="F1166">
        <v>12390.75</v>
      </c>
      <c r="G1166">
        <v>1240</v>
      </c>
      <c r="H1166" t="s">
        <v>7</v>
      </c>
      <c r="I1166" t="str">
        <f>VLOOKUP(shipments[[#This Row],[SPID]],CHOOSE({1,2},people[[#All],[SPID]],people[[#All],[Sales_person]]),2,0)</f>
        <v>Gunar Cockshoot</v>
      </c>
      <c r="J1166">
        <f>YEAR(shipments[[#This Row],[Shipdate]])</f>
        <v>2024</v>
      </c>
      <c r="K1166" s="22"/>
      <c r="L1166" s="22">
        <f>VLOOKUP(shipments[[#This Row],[PID]],CHOOSE({1,2},products[PID],products[Cost_per_box]),2,0)</f>
        <v>6.8</v>
      </c>
      <c r="M1166" s="22">
        <f>shipments[[#This Row],[Boxes]]*shipments[[#This Row],[cost_per_box]]</f>
        <v>8432</v>
      </c>
      <c r="N1166" s="22">
        <f>shipments[[#This Row],[Amount]]-shipments[[#This Row],[total cost]]</f>
        <v>3958.75</v>
      </c>
    </row>
    <row r="1167" spans="1:14" x14ac:dyDescent="0.35">
      <c r="A1167" t="s">
        <v>1203</v>
      </c>
      <c r="B1167" t="s">
        <v>8041</v>
      </c>
      <c r="C1167" t="s">
        <v>8029</v>
      </c>
      <c r="D1167" t="s">
        <v>8033</v>
      </c>
      <c r="E1167" s="1">
        <v>45526</v>
      </c>
      <c r="F1167">
        <v>1532.25</v>
      </c>
      <c r="G1167">
        <v>59</v>
      </c>
      <c r="H1167" t="s">
        <v>18</v>
      </c>
      <c r="I1167" t="str">
        <f>VLOOKUP(shipments[[#This Row],[SPID]],CHOOSE({1,2},people[[#All],[SPID]],people[[#All],[Sales_person]]),2,0)</f>
        <v>Gunar Cockshoot</v>
      </c>
      <c r="J1167">
        <f>YEAR(shipments[[#This Row],[Shipdate]])</f>
        <v>2024</v>
      </c>
      <c r="K1167" s="22"/>
      <c r="L1167" s="22">
        <f>VLOOKUP(shipments[[#This Row],[PID]],CHOOSE({1,2},products[PID],products[Cost_per_box]),2,0)</f>
        <v>5.04</v>
      </c>
      <c r="M1167" s="22">
        <f>shipments[[#This Row],[Boxes]]*shipments[[#This Row],[cost_per_box]]</f>
        <v>297.36</v>
      </c>
      <c r="N1167" s="22">
        <f>shipments[[#This Row],[Amount]]-shipments[[#This Row],[total cost]]</f>
        <v>1234.8899999999999</v>
      </c>
    </row>
    <row r="1168" spans="1:14" x14ac:dyDescent="0.35">
      <c r="A1168" t="s">
        <v>1204</v>
      </c>
      <c r="B1168" t="s">
        <v>8041</v>
      </c>
      <c r="C1168" t="s">
        <v>8030</v>
      </c>
      <c r="D1168" t="s">
        <v>8034</v>
      </c>
      <c r="E1168" s="1">
        <v>45128</v>
      </c>
      <c r="F1168">
        <v>2099.25</v>
      </c>
      <c r="G1168">
        <v>175</v>
      </c>
      <c r="H1168" t="s">
        <v>7</v>
      </c>
      <c r="I1168" t="str">
        <f>VLOOKUP(shipments[[#This Row],[SPID]],CHOOSE({1,2},people[[#All],[SPID]],people[[#All],[Sales_person]]),2,0)</f>
        <v>Gunar Cockshoot</v>
      </c>
      <c r="J1168">
        <f>YEAR(shipments[[#This Row],[Shipdate]])</f>
        <v>2023</v>
      </c>
      <c r="K1168" s="22"/>
      <c r="L1168" s="22">
        <f>VLOOKUP(shipments[[#This Row],[PID]],CHOOSE({1,2},products[PID],products[Cost_per_box]),2,0)</f>
        <v>2.76</v>
      </c>
      <c r="M1168" s="22">
        <f>shipments[[#This Row],[Boxes]]*shipments[[#This Row],[cost_per_box]]</f>
        <v>482.99999999999994</v>
      </c>
      <c r="N1168" s="22">
        <f>shipments[[#This Row],[Amount]]-shipments[[#This Row],[total cost]]</f>
        <v>1616.25</v>
      </c>
    </row>
    <row r="1169" spans="1:14" x14ac:dyDescent="0.35">
      <c r="A1169" t="s">
        <v>1205</v>
      </c>
      <c r="B1169" t="s">
        <v>8041</v>
      </c>
      <c r="C1169" t="s">
        <v>8031</v>
      </c>
      <c r="D1169" t="s">
        <v>8034</v>
      </c>
      <c r="E1169" s="1">
        <v>44953</v>
      </c>
      <c r="F1169">
        <v>2124</v>
      </c>
      <c r="G1169">
        <v>304</v>
      </c>
      <c r="H1169" t="s">
        <v>7</v>
      </c>
      <c r="I1169" t="str">
        <f>VLOOKUP(shipments[[#This Row],[SPID]],CHOOSE({1,2},people[[#All],[SPID]],people[[#All],[Sales_person]]),2,0)</f>
        <v>Gunar Cockshoot</v>
      </c>
      <c r="J1169">
        <f>YEAR(shipments[[#This Row],[Shipdate]])</f>
        <v>2023</v>
      </c>
      <c r="K1169" s="22"/>
      <c r="L1169" s="22">
        <f>VLOOKUP(shipments[[#This Row],[PID]],CHOOSE({1,2},products[PID],products[Cost_per_box]),2,0)</f>
        <v>3.32</v>
      </c>
      <c r="M1169" s="22">
        <f>shipments[[#This Row],[Boxes]]*shipments[[#This Row],[cost_per_box]]</f>
        <v>1009.28</v>
      </c>
      <c r="N1169" s="22">
        <f>shipments[[#This Row],[Amount]]-shipments[[#This Row],[total cost]]</f>
        <v>1114.72</v>
      </c>
    </row>
    <row r="1170" spans="1:14" x14ac:dyDescent="0.35">
      <c r="A1170" t="s">
        <v>1206</v>
      </c>
      <c r="B1170" t="s">
        <v>8041</v>
      </c>
      <c r="C1170" t="s">
        <v>8031</v>
      </c>
      <c r="D1170" t="s">
        <v>8037</v>
      </c>
      <c r="E1170" s="1">
        <v>45450</v>
      </c>
      <c r="F1170">
        <v>526.5</v>
      </c>
      <c r="G1170">
        <v>66</v>
      </c>
      <c r="H1170" t="s">
        <v>7</v>
      </c>
      <c r="I1170" t="str">
        <f>VLOOKUP(shipments[[#This Row],[SPID]],CHOOSE({1,2},people[[#All],[SPID]],people[[#All],[Sales_person]]),2,0)</f>
        <v>Gunar Cockshoot</v>
      </c>
      <c r="J1170">
        <f>YEAR(shipments[[#This Row],[Shipdate]])</f>
        <v>2024</v>
      </c>
      <c r="K1170" s="22"/>
      <c r="L1170" s="22">
        <f>VLOOKUP(shipments[[#This Row],[PID]],CHOOSE({1,2},products[PID],products[Cost_per_box]),2,0)</f>
        <v>3.32</v>
      </c>
      <c r="M1170" s="22">
        <f>shipments[[#This Row],[Boxes]]*shipments[[#This Row],[cost_per_box]]</f>
        <v>219.11999999999998</v>
      </c>
      <c r="N1170" s="22">
        <f>shipments[[#This Row],[Amount]]-shipments[[#This Row],[total cost]]</f>
        <v>307.38</v>
      </c>
    </row>
    <row r="1171" spans="1:14" x14ac:dyDescent="0.35">
      <c r="A1171" t="s">
        <v>1207</v>
      </c>
      <c r="B1171" t="s">
        <v>8041</v>
      </c>
      <c r="C1171" t="s">
        <v>8031</v>
      </c>
      <c r="D1171" t="s">
        <v>8038</v>
      </c>
      <c r="E1171" s="1">
        <v>45229</v>
      </c>
      <c r="F1171">
        <v>3413.25</v>
      </c>
      <c r="G1171">
        <v>380</v>
      </c>
      <c r="H1171" t="s">
        <v>7</v>
      </c>
      <c r="I1171" t="str">
        <f>VLOOKUP(shipments[[#This Row],[SPID]],CHOOSE({1,2},people[[#All],[SPID]],people[[#All],[Sales_person]]),2,0)</f>
        <v>Gunar Cockshoot</v>
      </c>
      <c r="J1171">
        <f>YEAR(shipments[[#This Row],[Shipdate]])</f>
        <v>2023</v>
      </c>
      <c r="K1171" s="22"/>
      <c r="L1171" s="22">
        <f>VLOOKUP(shipments[[#This Row],[PID]],CHOOSE({1,2},products[PID],products[Cost_per_box]),2,0)</f>
        <v>3.32</v>
      </c>
      <c r="M1171" s="22">
        <f>shipments[[#This Row],[Boxes]]*shipments[[#This Row],[cost_per_box]]</f>
        <v>1261.5999999999999</v>
      </c>
      <c r="N1171" s="22">
        <f>shipments[[#This Row],[Amount]]-shipments[[#This Row],[total cost]]</f>
        <v>2151.65</v>
      </c>
    </row>
    <row r="1172" spans="1:14" x14ac:dyDescent="0.35">
      <c r="A1172" t="s">
        <v>1208</v>
      </c>
      <c r="B1172" t="s">
        <v>8041</v>
      </c>
      <c r="C1172" t="s">
        <v>8031</v>
      </c>
      <c r="D1172" t="s">
        <v>8038</v>
      </c>
      <c r="E1172" s="1">
        <v>45329</v>
      </c>
      <c r="F1172">
        <v>1579.5</v>
      </c>
      <c r="G1172">
        <v>198</v>
      </c>
      <c r="H1172" t="s">
        <v>7</v>
      </c>
      <c r="I1172" t="str">
        <f>VLOOKUP(shipments[[#This Row],[SPID]],CHOOSE({1,2},people[[#All],[SPID]],people[[#All],[Sales_person]]),2,0)</f>
        <v>Gunar Cockshoot</v>
      </c>
      <c r="J1172">
        <f>YEAR(shipments[[#This Row],[Shipdate]])</f>
        <v>2024</v>
      </c>
      <c r="K1172" s="22"/>
      <c r="L1172" s="22">
        <f>VLOOKUP(shipments[[#This Row],[PID]],CHOOSE({1,2},products[PID],products[Cost_per_box]),2,0)</f>
        <v>3.32</v>
      </c>
      <c r="M1172" s="22">
        <f>shipments[[#This Row],[Boxes]]*shipments[[#This Row],[cost_per_box]]</f>
        <v>657.36</v>
      </c>
      <c r="N1172" s="22">
        <f>shipments[[#This Row],[Amount]]-shipments[[#This Row],[total cost]]</f>
        <v>922.14</v>
      </c>
    </row>
    <row r="1173" spans="1:14" x14ac:dyDescent="0.35">
      <c r="A1173" t="s">
        <v>1209</v>
      </c>
      <c r="B1173" t="s">
        <v>8041</v>
      </c>
      <c r="C1173" t="s">
        <v>8032</v>
      </c>
      <c r="D1173" t="s">
        <v>8033</v>
      </c>
      <c r="E1173" s="1">
        <v>45098</v>
      </c>
      <c r="F1173">
        <v>6480</v>
      </c>
      <c r="G1173">
        <v>309</v>
      </c>
      <c r="H1173" t="s">
        <v>7</v>
      </c>
      <c r="I1173" t="str">
        <f>VLOOKUP(shipments[[#This Row],[SPID]],CHOOSE({1,2},people[[#All],[SPID]],people[[#All],[Sales_person]]),2,0)</f>
        <v>Gunar Cockshoot</v>
      </c>
      <c r="J1173">
        <f>YEAR(shipments[[#This Row],[Shipdate]])</f>
        <v>2023</v>
      </c>
      <c r="K1173" s="22"/>
      <c r="L1173" s="22">
        <f>VLOOKUP(shipments[[#This Row],[PID]],CHOOSE({1,2},products[PID],products[Cost_per_box]),2,0)</f>
        <v>2.65</v>
      </c>
      <c r="M1173" s="22">
        <f>shipments[[#This Row],[Boxes]]*shipments[[#This Row],[cost_per_box]]</f>
        <v>818.85</v>
      </c>
      <c r="N1173" s="22">
        <f>shipments[[#This Row],[Amount]]-shipments[[#This Row],[total cost]]</f>
        <v>5661.15</v>
      </c>
    </row>
    <row r="1174" spans="1:14" x14ac:dyDescent="0.35">
      <c r="A1174" t="s">
        <v>1210</v>
      </c>
      <c r="B1174" t="s">
        <v>8041</v>
      </c>
      <c r="C1174" t="s">
        <v>8032</v>
      </c>
      <c r="D1174" t="s">
        <v>8034</v>
      </c>
      <c r="E1174" s="1">
        <v>44942</v>
      </c>
      <c r="F1174">
        <v>10374.75</v>
      </c>
      <c r="G1174">
        <v>495</v>
      </c>
      <c r="H1174" t="s">
        <v>7</v>
      </c>
      <c r="I1174" t="str">
        <f>VLOOKUP(shipments[[#This Row],[SPID]],CHOOSE({1,2},people[[#All],[SPID]],people[[#All],[Sales_person]]),2,0)</f>
        <v>Gunar Cockshoot</v>
      </c>
      <c r="J1174">
        <f>YEAR(shipments[[#This Row],[Shipdate]])</f>
        <v>2023</v>
      </c>
      <c r="K1174" s="22"/>
      <c r="L1174" s="22">
        <f>VLOOKUP(shipments[[#This Row],[PID]],CHOOSE({1,2},products[PID],products[Cost_per_box]),2,0)</f>
        <v>2.65</v>
      </c>
      <c r="M1174" s="22">
        <f>shipments[[#This Row],[Boxes]]*shipments[[#This Row],[cost_per_box]]</f>
        <v>1311.75</v>
      </c>
      <c r="N1174" s="22">
        <f>shipments[[#This Row],[Amount]]-shipments[[#This Row],[total cost]]</f>
        <v>9063</v>
      </c>
    </row>
    <row r="1175" spans="1:14" x14ac:dyDescent="0.35">
      <c r="A1175" t="s">
        <v>1211</v>
      </c>
      <c r="B1175" t="s">
        <v>8041</v>
      </c>
      <c r="C1175" t="s">
        <v>8032</v>
      </c>
      <c r="D1175" t="s">
        <v>8035</v>
      </c>
      <c r="E1175" s="1">
        <v>45391</v>
      </c>
      <c r="F1175">
        <v>4425.75</v>
      </c>
      <c r="G1175">
        <v>233</v>
      </c>
      <c r="H1175" t="s">
        <v>7</v>
      </c>
      <c r="I1175" t="str">
        <f>VLOOKUP(shipments[[#This Row],[SPID]],CHOOSE({1,2},people[[#All],[SPID]],people[[#All],[Sales_person]]),2,0)</f>
        <v>Gunar Cockshoot</v>
      </c>
      <c r="J1175">
        <f>YEAR(shipments[[#This Row],[Shipdate]])</f>
        <v>2024</v>
      </c>
      <c r="K1175" s="22"/>
      <c r="L1175" s="22">
        <f>VLOOKUP(shipments[[#This Row],[PID]],CHOOSE({1,2},products[PID],products[Cost_per_box]),2,0)</f>
        <v>2.65</v>
      </c>
      <c r="M1175" s="22">
        <f>shipments[[#This Row],[Boxes]]*shipments[[#This Row],[cost_per_box]]</f>
        <v>617.44999999999993</v>
      </c>
      <c r="N1175" s="22">
        <f>shipments[[#This Row],[Amount]]-shipments[[#This Row],[total cost]]</f>
        <v>3808.3</v>
      </c>
    </row>
    <row r="1176" spans="1:14" x14ac:dyDescent="0.35">
      <c r="A1176" t="s">
        <v>1212</v>
      </c>
      <c r="B1176" t="s">
        <v>8041</v>
      </c>
      <c r="C1176" t="s">
        <v>8032</v>
      </c>
      <c r="D1176" t="s">
        <v>8033</v>
      </c>
      <c r="E1176" s="1">
        <v>45401</v>
      </c>
      <c r="F1176">
        <v>6113.25</v>
      </c>
      <c r="G1176">
        <v>340</v>
      </c>
      <c r="H1176" t="s">
        <v>7</v>
      </c>
      <c r="I1176" t="str">
        <f>VLOOKUP(shipments[[#This Row],[SPID]],CHOOSE({1,2},people[[#All],[SPID]],people[[#All],[Sales_person]]),2,0)</f>
        <v>Gunar Cockshoot</v>
      </c>
      <c r="J1176">
        <f>YEAR(shipments[[#This Row],[Shipdate]])</f>
        <v>2024</v>
      </c>
      <c r="K1176" s="22"/>
      <c r="L1176" s="22">
        <f>VLOOKUP(shipments[[#This Row],[PID]],CHOOSE({1,2},products[PID],products[Cost_per_box]),2,0)</f>
        <v>2.65</v>
      </c>
      <c r="M1176" s="22">
        <f>shipments[[#This Row],[Boxes]]*shipments[[#This Row],[cost_per_box]]</f>
        <v>901</v>
      </c>
      <c r="N1176" s="22">
        <f>shipments[[#This Row],[Amount]]-shipments[[#This Row],[total cost]]</f>
        <v>5212.25</v>
      </c>
    </row>
    <row r="1177" spans="1:14" x14ac:dyDescent="0.35">
      <c r="A1177" t="s">
        <v>1213</v>
      </c>
      <c r="B1177" t="s">
        <v>8041</v>
      </c>
      <c r="C1177" t="s">
        <v>8032</v>
      </c>
      <c r="D1177" t="s">
        <v>8036</v>
      </c>
      <c r="E1177" s="1">
        <v>45363</v>
      </c>
      <c r="F1177">
        <v>4835.25</v>
      </c>
      <c r="G1177">
        <v>220</v>
      </c>
      <c r="H1177" t="s">
        <v>7</v>
      </c>
      <c r="I1177" t="str">
        <f>VLOOKUP(shipments[[#This Row],[SPID]],CHOOSE({1,2},people[[#All],[SPID]],people[[#All],[Sales_person]]),2,0)</f>
        <v>Gunar Cockshoot</v>
      </c>
      <c r="J1177">
        <f>YEAR(shipments[[#This Row],[Shipdate]])</f>
        <v>2024</v>
      </c>
      <c r="K1177" s="22"/>
      <c r="L1177" s="22">
        <f>VLOOKUP(shipments[[#This Row],[PID]],CHOOSE({1,2},products[PID],products[Cost_per_box]),2,0)</f>
        <v>2.65</v>
      </c>
      <c r="M1177" s="22">
        <f>shipments[[#This Row],[Boxes]]*shipments[[#This Row],[cost_per_box]]</f>
        <v>583</v>
      </c>
      <c r="N1177" s="22">
        <f>shipments[[#This Row],[Amount]]-shipments[[#This Row],[total cost]]</f>
        <v>4252.25</v>
      </c>
    </row>
    <row r="1178" spans="1:14" x14ac:dyDescent="0.35">
      <c r="A1178" t="s">
        <v>1214</v>
      </c>
      <c r="B1178" t="s">
        <v>8041</v>
      </c>
      <c r="C1178" t="s">
        <v>8011</v>
      </c>
      <c r="D1178" t="s">
        <v>8037</v>
      </c>
      <c r="E1178" s="1">
        <v>45209</v>
      </c>
      <c r="F1178">
        <v>13981.5</v>
      </c>
      <c r="G1178">
        <v>1166</v>
      </c>
      <c r="H1178" t="s">
        <v>7</v>
      </c>
      <c r="I1178" t="str">
        <f>VLOOKUP(shipments[[#This Row],[SPID]],CHOOSE({1,2},people[[#All],[SPID]],people[[#All],[Sales_person]]),2,0)</f>
        <v>Gunar Cockshoot</v>
      </c>
      <c r="J1178">
        <f>YEAR(shipments[[#This Row],[Shipdate]])</f>
        <v>2023</v>
      </c>
      <c r="K1178" s="22"/>
      <c r="L1178" s="22">
        <f>VLOOKUP(shipments[[#This Row],[PID]],CHOOSE({1,2},products[PID],products[Cost_per_box]),2,0)</f>
        <v>5.26</v>
      </c>
      <c r="M1178" s="22">
        <f>shipments[[#This Row],[Boxes]]*shipments[[#This Row],[cost_per_box]]</f>
        <v>6133.16</v>
      </c>
      <c r="N1178" s="22">
        <f>shipments[[#This Row],[Amount]]-shipments[[#This Row],[total cost]]</f>
        <v>7848.34</v>
      </c>
    </row>
    <row r="1179" spans="1:14" x14ac:dyDescent="0.35">
      <c r="A1179" t="s">
        <v>1215</v>
      </c>
      <c r="B1179" t="s">
        <v>8041</v>
      </c>
      <c r="C1179" t="s">
        <v>8011</v>
      </c>
      <c r="D1179" t="s">
        <v>8038</v>
      </c>
      <c r="E1179" s="1">
        <v>45120</v>
      </c>
      <c r="F1179">
        <v>4972.5</v>
      </c>
      <c r="G1179">
        <v>311</v>
      </c>
      <c r="H1179" t="s">
        <v>7</v>
      </c>
      <c r="I1179" t="str">
        <f>VLOOKUP(shipments[[#This Row],[SPID]],CHOOSE({1,2},people[[#All],[SPID]],people[[#All],[Sales_person]]),2,0)</f>
        <v>Gunar Cockshoot</v>
      </c>
      <c r="J1179">
        <f>YEAR(shipments[[#This Row],[Shipdate]])</f>
        <v>2023</v>
      </c>
      <c r="K1179" s="22"/>
      <c r="L1179" s="22">
        <f>VLOOKUP(shipments[[#This Row],[PID]],CHOOSE({1,2},products[PID],products[Cost_per_box]),2,0)</f>
        <v>5.26</v>
      </c>
      <c r="M1179" s="22">
        <f>shipments[[#This Row],[Boxes]]*shipments[[#This Row],[cost_per_box]]</f>
        <v>1635.86</v>
      </c>
      <c r="N1179" s="22">
        <f>shipments[[#This Row],[Amount]]-shipments[[#This Row],[total cost]]</f>
        <v>3336.6400000000003</v>
      </c>
    </row>
    <row r="1180" spans="1:14" x14ac:dyDescent="0.35">
      <c r="A1180" t="s">
        <v>1216</v>
      </c>
      <c r="B1180" t="s">
        <v>8041</v>
      </c>
      <c r="C1180" t="s">
        <v>8011</v>
      </c>
      <c r="D1180" t="s">
        <v>8037</v>
      </c>
      <c r="E1180" s="1">
        <v>45065</v>
      </c>
      <c r="F1180">
        <v>6941.25</v>
      </c>
      <c r="G1180">
        <v>496</v>
      </c>
      <c r="H1180" t="s">
        <v>40</v>
      </c>
      <c r="I1180" t="str">
        <f>VLOOKUP(shipments[[#This Row],[SPID]],CHOOSE({1,2},people[[#All],[SPID]],people[[#All],[Sales_person]]),2,0)</f>
        <v>Gunar Cockshoot</v>
      </c>
      <c r="J1180">
        <f>YEAR(shipments[[#This Row],[Shipdate]])</f>
        <v>2023</v>
      </c>
      <c r="K1180" s="22"/>
      <c r="L1180" s="22">
        <f>VLOOKUP(shipments[[#This Row],[PID]],CHOOSE({1,2},products[PID],products[Cost_per_box]),2,0)</f>
        <v>5.26</v>
      </c>
      <c r="M1180" s="22">
        <f>shipments[[#This Row],[Boxes]]*shipments[[#This Row],[cost_per_box]]</f>
        <v>2608.96</v>
      </c>
      <c r="N1180" s="22">
        <f>shipments[[#This Row],[Amount]]-shipments[[#This Row],[total cost]]</f>
        <v>4332.29</v>
      </c>
    </row>
    <row r="1181" spans="1:14" x14ac:dyDescent="0.35">
      <c r="A1181" t="s">
        <v>1217</v>
      </c>
      <c r="B1181" t="s">
        <v>8041</v>
      </c>
      <c r="C1181" t="s">
        <v>8012</v>
      </c>
      <c r="D1181" t="s">
        <v>8034</v>
      </c>
      <c r="E1181" s="1">
        <v>45037</v>
      </c>
      <c r="F1181">
        <v>81</v>
      </c>
      <c r="G1181">
        <v>6</v>
      </c>
      <c r="H1181" t="s">
        <v>7</v>
      </c>
      <c r="I1181" t="str">
        <f>VLOOKUP(shipments[[#This Row],[SPID]],CHOOSE({1,2},people[[#All],[SPID]],people[[#All],[Sales_person]]),2,0)</f>
        <v>Gunar Cockshoot</v>
      </c>
      <c r="J1181">
        <f>YEAR(shipments[[#This Row],[Shipdate]])</f>
        <v>2023</v>
      </c>
      <c r="K1181" s="22"/>
      <c r="L1181" s="22">
        <f>VLOOKUP(shipments[[#This Row],[PID]],CHOOSE({1,2},products[PID],products[Cost_per_box]),2,0)</f>
        <v>7.48</v>
      </c>
      <c r="M1181" s="22">
        <f>shipments[[#This Row],[Boxes]]*shipments[[#This Row],[cost_per_box]]</f>
        <v>44.88</v>
      </c>
      <c r="N1181" s="22">
        <f>shipments[[#This Row],[Amount]]-shipments[[#This Row],[total cost]]</f>
        <v>36.119999999999997</v>
      </c>
    </row>
    <row r="1182" spans="1:14" x14ac:dyDescent="0.35">
      <c r="A1182" t="s">
        <v>1218</v>
      </c>
      <c r="B1182" t="s">
        <v>8041</v>
      </c>
      <c r="C1182" t="s">
        <v>8012</v>
      </c>
      <c r="D1182" t="s">
        <v>8036</v>
      </c>
      <c r="E1182" s="1">
        <v>44974</v>
      </c>
      <c r="F1182">
        <v>2844</v>
      </c>
      <c r="G1182">
        <v>204</v>
      </c>
      <c r="H1182" t="s">
        <v>7</v>
      </c>
      <c r="I1182" t="str">
        <f>VLOOKUP(shipments[[#This Row],[SPID]],CHOOSE({1,2},people[[#All],[SPID]],people[[#All],[Sales_person]]),2,0)</f>
        <v>Gunar Cockshoot</v>
      </c>
      <c r="J1182">
        <f>YEAR(shipments[[#This Row],[Shipdate]])</f>
        <v>2023</v>
      </c>
      <c r="K1182" s="22"/>
      <c r="L1182" s="22">
        <f>VLOOKUP(shipments[[#This Row],[PID]],CHOOSE({1,2},products[PID],products[Cost_per_box]),2,0)</f>
        <v>7.48</v>
      </c>
      <c r="M1182" s="22">
        <f>shipments[[#This Row],[Boxes]]*shipments[[#This Row],[cost_per_box]]</f>
        <v>1525.92</v>
      </c>
      <c r="N1182" s="22">
        <f>shipments[[#This Row],[Amount]]-shipments[[#This Row],[total cost]]</f>
        <v>1318.08</v>
      </c>
    </row>
    <row r="1183" spans="1:14" x14ac:dyDescent="0.35">
      <c r="A1183" t="s">
        <v>1219</v>
      </c>
      <c r="B1183" t="s">
        <v>8041</v>
      </c>
      <c r="C1183" t="s">
        <v>8013</v>
      </c>
      <c r="D1183" t="s">
        <v>8033</v>
      </c>
      <c r="E1183" s="1">
        <v>45244</v>
      </c>
      <c r="F1183">
        <v>4122</v>
      </c>
      <c r="G1183">
        <v>344</v>
      </c>
      <c r="H1183" t="s">
        <v>7</v>
      </c>
      <c r="I1183" t="str">
        <f>VLOOKUP(shipments[[#This Row],[SPID]],CHOOSE({1,2},people[[#All],[SPID]],people[[#All],[Sales_person]]),2,0)</f>
        <v>Gunar Cockshoot</v>
      </c>
      <c r="J1183">
        <f>YEAR(shipments[[#This Row],[Shipdate]])</f>
        <v>2023</v>
      </c>
      <c r="K1183" s="22"/>
      <c r="L1183" s="22">
        <f>VLOOKUP(shipments[[#This Row],[PID]],CHOOSE({1,2},products[PID],products[Cost_per_box]),2,0)</f>
        <v>5.15</v>
      </c>
      <c r="M1183" s="22">
        <f>shipments[[#This Row],[Boxes]]*shipments[[#This Row],[cost_per_box]]</f>
        <v>1771.6000000000001</v>
      </c>
      <c r="N1183" s="22">
        <f>shipments[[#This Row],[Amount]]-shipments[[#This Row],[total cost]]</f>
        <v>2350.3999999999996</v>
      </c>
    </row>
    <row r="1184" spans="1:14" x14ac:dyDescent="0.35">
      <c r="A1184" t="s">
        <v>1220</v>
      </c>
      <c r="B1184" t="s">
        <v>8041</v>
      </c>
      <c r="C1184" t="s">
        <v>8013</v>
      </c>
      <c r="D1184" t="s">
        <v>8038</v>
      </c>
      <c r="E1184" s="1">
        <v>45057</v>
      </c>
      <c r="F1184">
        <v>9657</v>
      </c>
      <c r="G1184">
        <v>743</v>
      </c>
      <c r="H1184" t="s">
        <v>7</v>
      </c>
      <c r="I1184" t="str">
        <f>VLOOKUP(shipments[[#This Row],[SPID]],CHOOSE({1,2},people[[#All],[SPID]],people[[#All],[Sales_person]]),2,0)</f>
        <v>Gunar Cockshoot</v>
      </c>
      <c r="J1184">
        <f>YEAR(shipments[[#This Row],[Shipdate]])</f>
        <v>2023</v>
      </c>
      <c r="K1184" s="22"/>
      <c r="L1184" s="22">
        <f>VLOOKUP(shipments[[#This Row],[PID]],CHOOSE({1,2},products[PID],products[Cost_per_box]),2,0)</f>
        <v>5.15</v>
      </c>
      <c r="M1184" s="22">
        <f>shipments[[#This Row],[Boxes]]*shipments[[#This Row],[cost_per_box]]</f>
        <v>3826.4500000000003</v>
      </c>
      <c r="N1184" s="22">
        <f>shipments[[#This Row],[Amount]]-shipments[[#This Row],[total cost]]</f>
        <v>5830.5499999999993</v>
      </c>
    </row>
    <row r="1185" spans="1:14" x14ac:dyDescent="0.35">
      <c r="A1185" t="s">
        <v>1221</v>
      </c>
      <c r="B1185" t="s">
        <v>8041</v>
      </c>
      <c r="C1185" t="s">
        <v>8013</v>
      </c>
      <c r="D1185" t="s">
        <v>8038</v>
      </c>
      <c r="E1185" s="1">
        <v>44953</v>
      </c>
      <c r="F1185">
        <v>11900.25</v>
      </c>
      <c r="G1185">
        <v>992</v>
      </c>
      <c r="H1185" t="s">
        <v>7</v>
      </c>
      <c r="I1185" t="str">
        <f>VLOOKUP(shipments[[#This Row],[SPID]],CHOOSE({1,2},people[[#All],[SPID]],people[[#All],[Sales_person]]),2,0)</f>
        <v>Gunar Cockshoot</v>
      </c>
      <c r="J1185">
        <f>YEAR(shipments[[#This Row],[Shipdate]])</f>
        <v>2023</v>
      </c>
      <c r="K1185" s="22"/>
      <c r="L1185" s="22">
        <f>VLOOKUP(shipments[[#This Row],[PID]],CHOOSE({1,2},products[PID],products[Cost_per_box]),2,0)</f>
        <v>5.15</v>
      </c>
      <c r="M1185" s="22">
        <f>shipments[[#This Row],[Boxes]]*shipments[[#This Row],[cost_per_box]]</f>
        <v>5108.8</v>
      </c>
      <c r="N1185" s="22">
        <f>shipments[[#This Row],[Amount]]-shipments[[#This Row],[total cost]]</f>
        <v>6791.45</v>
      </c>
    </row>
    <row r="1186" spans="1:14" x14ac:dyDescent="0.35">
      <c r="A1186" t="s">
        <v>1222</v>
      </c>
      <c r="B1186" t="s">
        <v>8041</v>
      </c>
      <c r="C1186" t="s">
        <v>8014</v>
      </c>
      <c r="D1186" t="s">
        <v>8033</v>
      </c>
      <c r="E1186" s="1">
        <v>45127</v>
      </c>
      <c r="F1186">
        <v>1725.75</v>
      </c>
      <c r="G1186">
        <v>192</v>
      </c>
      <c r="H1186" t="s">
        <v>7</v>
      </c>
      <c r="I1186" t="str">
        <f>VLOOKUP(shipments[[#This Row],[SPID]],CHOOSE({1,2},people[[#All],[SPID]],people[[#All],[Sales_person]]),2,0)</f>
        <v>Gunar Cockshoot</v>
      </c>
      <c r="J1186">
        <f>YEAR(shipments[[#This Row],[Shipdate]])</f>
        <v>2023</v>
      </c>
      <c r="K1186" s="22"/>
      <c r="L1186" s="22">
        <f>VLOOKUP(shipments[[#This Row],[PID]],CHOOSE({1,2},products[PID],products[Cost_per_box]),2,0)</f>
        <v>3.85</v>
      </c>
      <c r="M1186" s="22">
        <f>shipments[[#This Row],[Boxes]]*shipments[[#This Row],[cost_per_box]]</f>
        <v>739.2</v>
      </c>
      <c r="N1186" s="22">
        <f>shipments[[#This Row],[Amount]]-shipments[[#This Row],[total cost]]</f>
        <v>986.55</v>
      </c>
    </row>
    <row r="1187" spans="1:14" x14ac:dyDescent="0.35">
      <c r="A1187" t="s">
        <v>1223</v>
      </c>
      <c r="B1187" t="s">
        <v>8041</v>
      </c>
      <c r="C1187" t="s">
        <v>8014</v>
      </c>
      <c r="D1187" t="s">
        <v>8036</v>
      </c>
      <c r="E1187" s="1">
        <v>45218</v>
      </c>
      <c r="F1187">
        <v>2857.5</v>
      </c>
      <c r="G1187">
        <v>318</v>
      </c>
      <c r="H1187" t="s">
        <v>7</v>
      </c>
      <c r="I1187" t="str">
        <f>VLOOKUP(shipments[[#This Row],[SPID]],CHOOSE({1,2},people[[#All],[SPID]],people[[#All],[Sales_person]]),2,0)</f>
        <v>Gunar Cockshoot</v>
      </c>
      <c r="J1187">
        <f>YEAR(shipments[[#This Row],[Shipdate]])</f>
        <v>2023</v>
      </c>
      <c r="K1187" s="22"/>
      <c r="L1187" s="22">
        <f>VLOOKUP(shipments[[#This Row],[PID]],CHOOSE({1,2},products[PID],products[Cost_per_box]),2,0)</f>
        <v>3.85</v>
      </c>
      <c r="M1187" s="22">
        <f>shipments[[#This Row],[Boxes]]*shipments[[#This Row],[cost_per_box]]</f>
        <v>1224.3</v>
      </c>
      <c r="N1187" s="22">
        <f>shipments[[#This Row],[Amount]]-shipments[[#This Row],[total cost]]</f>
        <v>1633.2</v>
      </c>
    </row>
    <row r="1188" spans="1:14" x14ac:dyDescent="0.35">
      <c r="A1188" t="s">
        <v>1224</v>
      </c>
      <c r="B1188" t="s">
        <v>8041</v>
      </c>
      <c r="C1188" t="s">
        <v>8014</v>
      </c>
      <c r="D1188" t="s">
        <v>8034</v>
      </c>
      <c r="E1188" s="1">
        <v>45342</v>
      </c>
      <c r="F1188">
        <v>6374.25</v>
      </c>
      <c r="G1188">
        <v>911</v>
      </c>
      <c r="H1188" t="s">
        <v>7</v>
      </c>
      <c r="I1188" t="str">
        <f>VLOOKUP(shipments[[#This Row],[SPID]],CHOOSE({1,2},people[[#All],[SPID]],people[[#All],[Sales_person]]),2,0)</f>
        <v>Gunar Cockshoot</v>
      </c>
      <c r="J1188">
        <f>YEAR(shipments[[#This Row],[Shipdate]])</f>
        <v>2024</v>
      </c>
      <c r="K1188" s="22"/>
      <c r="L1188" s="22">
        <f>VLOOKUP(shipments[[#This Row],[PID]],CHOOSE({1,2},products[PID],products[Cost_per_box]),2,0)</f>
        <v>3.85</v>
      </c>
      <c r="M1188" s="22">
        <f>shipments[[#This Row],[Boxes]]*shipments[[#This Row],[cost_per_box]]</f>
        <v>3507.35</v>
      </c>
      <c r="N1188" s="22">
        <f>shipments[[#This Row],[Amount]]-shipments[[#This Row],[total cost]]</f>
        <v>2866.9</v>
      </c>
    </row>
    <row r="1189" spans="1:14" x14ac:dyDescent="0.35">
      <c r="A1189" t="s">
        <v>1225</v>
      </c>
      <c r="B1189" t="s">
        <v>8041</v>
      </c>
      <c r="C1189" t="s">
        <v>8014</v>
      </c>
      <c r="D1189" t="s">
        <v>8036</v>
      </c>
      <c r="E1189" s="1">
        <v>45306</v>
      </c>
      <c r="F1189">
        <v>8183.25</v>
      </c>
      <c r="G1189">
        <v>1170</v>
      </c>
      <c r="H1189" t="s">
        <v>7</v>
      </c>
      <c r="I1189" t="str">
        <f>VLOOKUP(shipments[[#This Row],[SPID]],CHOOSE({1,2},people[[#All],[SPID]],people[[#All],[Sales_person]]),2,0)</f>
        <v>Gunar Cockshoot</v>
      </c>
      <c r="J1189">
        <f>YEAR(shipments[[#This Row],[Shipdate]])</f>
        <v>2024</v>
      </c>
      <c r="K1189" s="22"/>
      <c r="L1189" s="22">
        <f>VLOOKUP(shipments[[#This Row],[PID]],CHOOSE({1,2},products[PID],products[Cost_per_box]),2,0)</f>
        <v>3.85</v>
      </c>
      <c r="M1189" s="22">
        <f>shipments[[#This Row],[Boxes]]*shipments[[#This Row],[cost_per_box]]</f>
        <v>4504.5</v>
      </c>
      <c r="N1189" s="22">
        <f>shipments[[#This Row],[Amount]]-shipments[[#This Row],[total cost]]</f>
        <v>3678.75</v>
      </c>
    </row>
    <row r="1190" spans="1:14" x14ac:dyDescent="0.35">
      <c r="A1190" t="s">
        <v>1226</v>
      </c>
      <c r="B1190" t="s">
        <v>8041</v>
      </c>
      <c r="C1190" t="s">
        <v>8014</v>
      </c>
      <c r="D1190" t="s">
        <v>8038</v>
      </c>
      <c r="E1190" s="1">
        <v>44993</v>
      </c>
      <c r="F1190">
        <v>31.5</v>
      </c>
      <c r="G1190">
        <v>5</v>
      </c>
      <c r="H1190" t="s">
        <v>7</v>
      </c>
      <c r="I1190" t="str">
        <f>VLOOKUP(shipments[[#This Row],[SPID]],CHOOSE({1,2},people[[#All],[SPID]],people[[#All],[Sales_person]]),2,0)</f>
        <v>Gunar Cockshoot</v>
      </c>
      <c r="J1190">
        <f>YEAR(shipments[[#This Row],[Shipdate]])</f>
        <v>2023</v>
      </c>
      <c r="K1190" s="22"/>
      <c r="L1190" s="22">
        <f>VLOOKUP(shipments[[#This Row],[PID]],CHOOSE({1,2},products[PID],products[Cost_per_box]),2,0)</f>
        <v>3.85</v>
      </c>
      <c r="M1190" s="22">
        <f>shipments[[#This Row],[Boxes]]*shipments[[#This Row],[cost_per_box]]</f>
        <v>19.25</v>
      </c>
      <c r="N1190" s="22">
        <f>shipments[[#This Row],[Amount]]-shipments[[#This Row],[total cost]]</f>
        <v>12.25</v>
      </c>
    </row>
    <row r="1191" spans="1:14" x14ac:dyDescent="0.35">
      <c r="A1191" t="s">
        <v>1227</v>
      </c>
      <c r="B1191" t="s">
        <v>8041</v>
      </c>
      <c r="C1191" t="s">
        <v>8014</v>
      </c>
      <c r="D1191" t="s">
        <v>8038</v>
      </c>
      <c r="E1191" s="1">
        <v>44970</v>
      </c>
      <c r="F1191">
        <v>2841.75</v>
      </c>
      <c r="G1191">
        <v>406</v>
      </c>
      <c r="H1191" t="s">
        <v>7</v>
      </c>
      <c r="I1191" t="str">
        <f>VLOOKUP(shipments[[#This Row],[SPID]],CHOOSE({1,2},people[[#All],[SPID]],people[[#All],[Sales_person]]),2,0)</f>
        <v>Gunar Cockshoot</v>
      </c>
      <c r="J1191">
        <f>YEAR(shipments[[#This Row],[Shipdate]])</f>
        <v>2023</v>
      </c>
      <c r="K1191" s="22"/>
      <c r="L1191" s="22">
        <f>VLOOKUP(shipments[[#This Row],[PID]],CHOOSE({1,2},products[PID],products[Cost_per_box]),2,0)</f>
        <v>3.85</v>
      </c>
      <c r="M1191" s="22">
        <f>shipments[[#This Row],[Boxes]]*shipments[[#This Row],[cost_per_box]]</f>
        <v>1563.1000000000001</v>
      </c>
      <c r="N1191" s="22">
        <f>shipments[[#This Row],[Amount]]-shipments[[#This Row],[total cost]]</f>
        <v>1278.6499999999999</v>
      </c>
    </row>
    <row r="1192" spans="1:14" x14ac:dyDescent="0.35">
      <c r="A1192" t="s">
        <v>1228</v>
      </c>
      <c r="B1192" t="s">
        <v>8041</v>
      </c>
      <c r="C1192" t="s">
        <v>8014</v>
      </c>
      <c r="D1192" t="s">
        <v>8038</v>
      </c>
      <c r="E1192" s="1">
        <v>45344</v>
      </c>
      <c r="F1192">
        <v>8658</v>
      </c>
      <c r="G1192">
        <v>1732</v>
      </c>
      <c r="H1192" t="s">
        <v>7</v>
      </c>
      <c r="I1192" t="str">
        <f>VLOOKUP(shipments[[#This Row],[SPID]],CHOOSE({1,2},people[[#All],[SPID]],people[[#All],[Sales_person]]),2,0)</f>
        <v>Gunar Cockshoot</v>
      </c>
      <c r="J1192">
        <f>YEAR(shipments[[#This Row],[Shipdate]])</f>
        <v>2024</v>
      </c>
      <c r="K1192" s="22"/>
      <c r="L1192" s="22">
        <f>VLOOKUP(shipments[[#This Row],[PID]],CHOOSE({1,2},products[PID],products[Cost_per_box]),2,0)</f>
        <v>3.85</v>
      </c>
      <c r="M1192" s="22">
        <f>shipments[[#This Row],[Boxes]]*shipments[[#This Row],[cost_per_box]]</f>
        <v>6668.2</v>
      </c>
      <c r="N1192" s="22">
        <f>shipments[[#This Row],[Amount]]-shipments[[#This Row],[total cost]]</f>
        <v>1989.8000000000002</v>
      </c>
    </row>
    <row r="1193" spans="1:14" x14ac:dyDescent="0.35">
      <c r="A1193" t="s">
        <v>1229</v>
      </c>
      <c r="B1193" t="s">
        <v>8041</v>
      </c>
      <c r="C1193" t="s">
        <v>8015</v>
      </c>
      <c r="D1193" t="s">
        <v>8038</v>
      </c>
      <c r="E1193" s="1">
        <v>45051</v>
      </c>
      <c r="F1193">
        <v>2679.75</v>
      </c>
      <c r="G1193">
        <v>383</v>
      </c>
      <c r="H1193" t="s">
        <v>7</v>
      </c>
      <c r="I1193" t="str">
        <f>VLOOKUP(shipments[[#This Row],[SPID]],CHOOSE({1,2},people[[#All],[SPID]],people[[#All],[Sales_person]]),2,0)</f>
        <v>Gunar Cockshoot</v>
      </c>
      <c r="J1193">
        <f>YEAR(shipments[[#This Row],[Shipdate]])</f>
        <v>2023</v>
      </c>
      <c r="K1193" s="22"/>
      <c r="L1193" s="22">
        <f>VLOOKUP(shipments[[#This Row],[PID]],CHOOSE({1,2},products[PID],products[Cost_per_box]),2,0)</f>
        <v>5.72</v>
      </c>
      <c r="M1193" s="22">
        <f>shipments[[#This Row],[Boxes]]*shipments[[#This Row],[cost_per_box]]</f>
        <v>2190.7599999999998</v>
      </c>
      <c r="N1193" s="22">
        <f>shipments[[#This Row],[Amount]]-shipments[[#This Row],[total cost]]</f>
        <v>488.99000000000024</v>
      </c>
    </row>
    <row r="1194" spans="1:14" x14ac:dyDescent="0.35">
      <c r="A1194" t="s">
        <v>1230</v>
      </c>
      <c r="B1194" t="s">
        <v>8041</v>
      </c>
      <c r="C1194" t="s">
        <v>8015</v>
      </c>
      <c r="D1194" t="s">
        <v>8037</v>
      </c>
      <c r="E1194" s="1">
        <v>45302</v>
      </c>
      <c r="F1194">
        <v>1507.5</v>
      </c>
      <c r="G1194">
        <v>216</v>
      </c>
      <c r="H1194" t="s">
        <v>7</v>
      </c>
      <c r="I1194" t="str">
        <f>VLOOKUP(shipments[[#This Row],[SPID]],CHOOSE({1,2},people[[#All],[SPID]],people[[#All],[Sales_person]]),2,0)</f>
        <v>Gunar Cockshoot</v>
      </c>
      <c r="J1194">
        <f>YEAR(shipments[[#This Row],[Shipdate]])</f>
        <v>2024</v>
      </c>
      <c r="K1194" s="22"/>
      <c r="L1194" s="22">
        <f>VLOOKUP(shipments[[#This Row],[PID]],CHOOSE({1,2},products[PID],products[Cost_per_box]),2,0)</f>
        <v>5.72</v>
      </c>
      <c r="M1194" s="22">
        <f>shipments[[#This Row],[Boxes]]*shipments[[#This Row],[cost_per_box]]</f>
        <v>1235.52</v>
      </c>
      <c r="N1194" s="22">
        <f>shipments[[#This Row],[Amount]]-shipments[[#This Row],[total cost]]</f>
        <v>271.98</v>
      </c>
    </row>
    <row r="1195" spans="1:14" x14ac:dyDescent="0.35">
      <c r="A1195" t="s">
        <v>1231</v>
      </c>
      <c r="B1195" t="s">
        <v>8041</v>
      </c>
      <c r="C1195" t="s">
        <v>8015</v>
      </c>
      <c r="D1195" t="s">
        <v>8033</v>
      </c>
      <c r="E1195" s="1">
        <v>45260</v>
      </c>
      <c r="F1195">
        <v>6513.75</v>
      </c>
      <c r="G1195">
        <v>724</v>
      </c>
      <c r="H1195" t="s">
        <v>7</v>
      </c>
      <c r="I1195" t="str">
        <f>VLOOKUP(shipments[[#This Row],[SPID]],CHOOSE({1,2},people[[#All],[SPID]],people[[#All],[Sales_person]]),2,0)</f>
        <v>Gunar Cockshoot</v>
      </c>
      <c r="J1195">
        <f>YEAR(shipments[[#This Row],[Shipdate]])</f>
        <v>2023</v>
      </c>
      <c r="K1195" s="22"/>
      <c r="L1195" s="22">
        <f>VLOOKUP(shipments[[#This Row],[PID]],CHOOSE({1,2},products[PID],products[Cost_per_box]),2,0)</f>
        <v>5.72</v>
      </c>
      <c r="M1195" s="22">
        <f>shipments[[#This Row],[Boxes]]*shipments[[#This Row],[cost_per_box]]</f>
        <v>4141.28</v>
      </c>
      <c r="N1195" s="22">
        <f>shipments[[#This Row],[Amount]]-shipments[[#This Row],[total cost]]</f>
        <v>2372.4700000000003</v>
      </c>
    </row>
    <row r="1196" spans="1:14" x14ac:dyDescent="0.35">
      <c r="A1196" t="s">
        <v>1232</v>
      </c>
      <c r="B1196" t="s">
        <v>8041</v>
      </c>
      <c r="C1196" t="s">
        <v>8015</v>
      </c>
      <c r="D1196" t="s">
        <v>8033</v>
      </c>
      <c r="E1196" s="1">
        <v>45329</v>
      </c>
      <c r="F1196">
        <v>5910.75</v>
      </c>
      <c r="G1196">
        <v>1183</v>
      </c>
      <c r="H1196" t="s">
        <v>7</v>
      </c>
      <c r="I1196" t="str">
        <f>VLOOKUP(shipments[[#This Row],[SPID]],CHOOSE({1,2},people[[#All],[SPID]],people[[#All],[Sales_person]]),2,0)</f>
        <v>Gunar Cockshoot</v>
      </c>
      <c r="J1196">
        <f>YEAR(shipments[[#This Row],[Shipdate]])</f>
        <v>2024</v>
      </c>
      <c r="K1196" s="22"/>
      <c r="L1196" s="22">
        <f>VLOOKUP(shipments[[#This Row],[PID]],CHOOSE({1,2},products[PID],products[Cost_per_box]),2,0)</f>
        <v>5.72</v>
      </c>
      <c r="M1196" s="22">
        <f>shipments[[#This Row],[Boxes]]*shipments[[#This Row],[cost_per_box]]</f>
        <v>6766.7599999999993</v>
      </c>
      <c r="N1196" s="22">
        <f>shipments[[#This Row],[Amount]]-shipments[[#This Row],[total cost]]</f>
        <v>-856.00999999999931</v>
      </c>
    </row>
    <row r="1197" spans="1:14" x14ac:dyDescent="0.35">
      <c r="A1197" t="s">
        <v>1233</v>
      </c>
      <c r="B1197" t="s">
        <v>8041</v>
      </c>
      <c r="C1197" t="s">
        <v>8017</v>
      </c>
      <c r="D1197" t="s">
        <v>8033</v>
      </c>
      <c r="E1197" s="1">
        <v>44964</v>
      </c>
      <c r="F1197">
        <v>5337</v>
      </c>
      <c r="G1197">
        <v>223</v>
      </c>
      <c r="H1197" t="s">
        <v>7</v>
      </c>
      <c r="I1197" t="str">
        <f>VLOOKUP(shipments[[#This Row],[SPID]],CHOOSE({1,2},people[[#All],[SPID]],people[[#All],[Sales_person]]),2,0)</f>
        <v>Gunar Cockshoot</v>
      </c>
      <c r="J1197">
        <f>YEAR(shipments[[#This Row],[Shipdate]])</f>
        <v>2023</v>
      </c>
      <c r="K1197" s="22"/>
      <c r="L1197" s="22">
        <f>VLOOKUP(shipments[[#This Row],[PID]],CHOOSE({1,2},products[PID],products[Cost_per_box]),2,0)</f>
        <v>9.94</v>
      </c>
      <c r="M1197" s="22">
        <f>shipments[[#This Row],[Boxes]]*shipments[[#This Row],[cost_per_box]]</f>
        <v>2216.62</v>
      </c>
      <c r="N1197" s="22">
        <f>shipments[[#This Row],[Amount]]-shipments[[#This Row],[total cost]]</f>
        <v>3120.38</v>
      </c>
    </row>
    <row r="1198" spans="1:14" x14ac:dyDescent="0.35">
      <c r="A1198" t="s">
        <v>1234</v>
      </c>
      <c r="B1198" t="s">
        <v>8041</v>
      </c>
      <c r="C1198" t="s">
        <v>8017</v>
      </c>
      <c r="D1198" t="s">
        <v>8034</v>
      </c>
      <c r="E1198" s="1">
        <v>45205</v>
      </c>
      <c r="F1198">
        <v>5062.5</v>
      </c>
      <c r="G1198">
        <v>181</v>
      </c>
      <c r="H1198" t="s">
        <v>7</v>
      </c>
      <c r="I1198" t="str">
        <f>VLOOKUP(shipments[[#This Row],[SPID]],CHOOSE({1,2},people[[#All],[SPID]],people[[#All],[Sales_person]]),2,0)</f>
        <v>Gunar Cockshoot</v>
      </c>
      <c r="J1198">
        <f>YEAR(shipments[[#This Row],[Shipdate]])</f>
        <v>2023</v>
      </c>
      <c r="K1198" s="22"/>
      <c r="L1198" s="22">
        <f>VLOOKUP(shipments[[#This Row],[PID]],CHOOSE({1,2},products[PID],products[Cost_per_box]),2,0)</f>
        <v>9.94</v>
      </c>
      <c r="M1198" s="22">
        <f>shipments[[#This Row],[Boxes]]*shipments[[#This Row],[cost_per_box]]</f>
        <v>1799.1399999999999</v>
      </c>
      <c r="N1198" s="22">
        <f>shipments[[#This Row],[Amount]]-shipments[[#This Row],[total cost]]</f>
        <v>3263.36</v>
      </c>
    </row>
    <row r="1199" spans="1:14" x14ac:dyDescent="0.35">
      <c r="A1199" t="s">
        <v>1235</v>
      </c>
      <c r="B1199" t="s">
        <v>8041</v>
      </c>
      <c r="C1199" t="s">
        <v>8017</v>
      </c>
      <c r="D1199" t="s">
        <v>8038</v>
      </c>
      <c r="E1199" s="1">
        <v>44981</v>
      </c>
      <c r="F1199">
        <v>6664.5</v>
      </c>
      <c r="G1199">
        <v>239</v>
      </c>
      <c r="H1199" t="s">
        <v>7</v>
      </c>
      <c r="I1199" t="str">
        <f>VLOOKUP(shipments[[#This Row],[SPID]],CHOOSE({1,2},people[[#All],[SPID]],people[[#All],[Sales_person]]),2,0)</f>
        <v>Gunar Cockshoot</v>
      </c>
      <c r="J1199">
        <f>YEAR(shipments[[#This Row],[Shipdate]])</f>
        <v>2023</v>
      </c>
      <c r="K1199" s="22"/>
      <c r="L1199" s="22">
        <f>VLOOKUP(shipments[[#This Row],[PID]],CHOOSE({1,2},products[PID],products[Cost_per_box]),2,0)</f>
        <v>9.94</v>
      </c>
      <c r="M1199" s="22">
        <f>shipments[[#This Row],[Boxes]]*shipments[[#This Row],[cost_per_box]]</f>
        <v>2375.66</v>
      </c>
      <c r="N1199" s="22">
        <f>shipments[[#This Row],[Amount]]-shipments[[#This Row],[total cost]]</f>
        <v>4288.84</v>
      </c>
    </row>
    <row r="1200" spans="1:14" x14ac:dyDescent="0.35">
      <c r="A1200" t="s">
        <v>1236</v>
      </c>
      <c r="B1200" t="s">
        <v>8041</v>
      </c>
      <c r="C1200" t="s">
        <v>8017</v>
      </c>
      <c r="D1200" t="s">
        <v>8034</v>
      </c>
      <c r="E1200" s="1">
        <v>44943</v>
      </c>
      <c r="F1200">
        <v>5073.75</v>
      </c>
      <c r="G1200">
        <v>188</v>
      </c>
      <c r="H1200" t="s">
        <v>7</v>
      </c>
      <c r="I1200" t="str">
        <f>VLOOKUP(shipments[[#This Row],[SPID]],CHOOSE({1,2},people[[#All],[SPID]],people[[#All],[Sales_person]]),2,0)</f>
        <v>Gunar Cockshoot</v>
      </c>
      <c r="J1200">
        <f>YEAR(shipments[[#This Row],[Shipdate]])</f>
        <v>2023</v>
      </c>
      <c r="K1200" s="22"/>
      <c r="L1200" s="22">
        <f>VLOOKUP(shipments[[#This Row],[PID]],CHOOSE({1,2},products[PID],products[Cost_per_box]),2,0)</f>
        <v>9.94</v>
      </c>
      <c r="M1200" s="22">
        <f>shipments[[#This Row],[Boxes]]*shipments[[#This Row],[cost_per_box]]</f>
        <v>1868.7199999999998</v>
      </c>
      <c r="N1200" s="22">
        <f>shipments[[#This Row],[Amount]]-shipments[[#This Row],[total cost]]</f>
        <v>3205.03</v>
      </c>
    </row>
    <row r="1201" spans="1:14" x14ac:dyDescent="0.35">
      <c r="A1201" t="s">
        <v>1237</v>
      </c>
      <c r="B1201" t="s">
        <v>8041</v>
      </c>
      <c r="C1201" t="s">
        <v>8017</v>
      </c>
      <c r="D1201" t="s">
        <v>8034</v>
      </c>
      <c r="E1201" s="1">
        <v>44986</v>
      </c>
      <c r="F1201">
        <v>4936.5</v>
      </c>
      <c r="G1201">
        <v>206</v>
      </c>
      <c r="H1201" t="s">
        <v>7</v>
      </c>
      <c r="I1201" t="str">
        <f>VLOOKUP(shipments[[#This Row],[SPID]],CHOOSE({1,2},people[[#All],[SPID]],people[[#All],[Sales_person]]),2,0)</f>
        <v>Gunar Cockshoot</v>
      </c>
      <c r="J1201">
        <f>YEAR(shipments[[#This Row],[Shipdate]])</f>
        <v>2023</v>
      </c>
      <c r="K1201" s="22"/>
      <c r="L1201" s="22">
        <f>VLOOKUP(shipments[[#This Row],[PID]],CHOOSE({1,2},products[PID],products[Cost_per_box]),2,0)</f>
        <v>9.94</v>
      </c>
      <c r="M1201" s="22">
        <f>shipments[[#This Row],[Boxes]]*shipments[[#This Row],[cost_per_box]]</f>
        <v>2047.6399999999999</v>
      </c>
      <c r="N1201" s="22">
        <f>shipments[[#This Row],[Amount]]-shipments[[#This Row],[total cost]]</f>
        <v>2888.86</v>
      </c>
    </row>
    <row r="1202" spans="1:14" x14ac:dyDescent="0.35">
      <c r="A1202" t="s">
        <v>1238</v>
      </c>
      <c r="B1202" t="s">
        <v>8041</v>
      </c>
      <c r="C1202" t="s">
        <v>8017</v>
      </c>
      <c r="D1202" t="s">
        <v>8035</v>
      </c>
      <c r="E1202" s="1">
        <v>45478</v>
      </c>
      <c r="F1202">
        <v>6383.25</v>
      </c>
      <c r="G1202">
        <v>256</v>
      </c>
      <c r="H1202" t="s">
        <v>18</v>
      </c>
      <c r="I1202" t="str">
        <f>VLOOKUP(shipments[[#This Row],[SPID]],CHOOSE({1,2},people[[#All],[SPID]],people[[#All],[Sales_person]]),2,0)</f>
        <v>Gunar Cockshoot</v>
      </c>
      <c r="J1202">
        <f>YEAR(shipments[[#This Row],[Shipdate]])</f>
        <v>2024</v>
      </c>
      <c r="K1202" s="22"/>
      <c r="L1202" s="22">
        <f>VLOOKUP(shipments[[#This Row],[PID]],CHOOSE({1,2},products[PID],products[Cost_per_box]),2,0)</f>
        <v>9.94</v>
      </c>
      <c r="M1202" s="22">
        <f>shipments[[#This Row],[Boxes]]*shipments[[#This Row],[cost_per_box]]</f>
        <v>2544.64</v>
      </c>
      <c r="N1202" s="22">
        <f>shipments[[#This Row],[Amount]]-shipments[[#This Row],[total cost]]</f>
        <v>3838.61</v>
      </c>
    </row>
    <row r="1203" spans="1:14" x14ac:dyDescent="0.35">
      <c r="A1203" t="s">
        <v>1239</v>
      </c>
      <c r="B1203" t="s">
        <v>8041</v>
      </c>
      <c r="C1203" t="s">
        <v>8017</v>
      </c>
      <c r="D1203" t="s">
        <v>8036</v>
      </c>
      <c r="E1203" s="1">
        <v>45489</v>
      </c>
      <c r="F1203">
        <v>5490</v>
      </c>
      <c r="G1203">
        <v>204</v>
      </c>
      <c r="H1203" t="s">
        <v>18</v>
      </c>
      <c r="I1203" t="str">
        <f>VLOOKUP(shipments[[#This Row],[SPID]],CHOOSE({1,2},people[[#All],[SPID]],people[[#All],[Sales_person]]),2,0)</f>
        <v>Gunar Cockshoot</v>
      </c>
      <c r="J1203">
        <f>YEAR(shipments[[#This Row],[Shipdate]])</f>
        <v>2024</v>
      </c>
      <c r="K1203" s="22"/>
      <c r="L1203" s="22">
        <f>VLOOKUP(shipments[[#This Row],[PID]],CHOOSE({1,2},products[PID],products[Cost_per_box]),2,0)</f>
        <v>9.94</v>
      </c>
      <c r="M1203" s="22">
        <f>shipments[[#This Row],[Boxes]]*shipments[[#This Row],[cost_per_box]]</f>
        <v>2027.76</v>
      </c>
      <c r="N1203" s="22">
        <f>shipments[[#This Row],[Amount]]-shipments[[#This Row],[total cost]]</f>
        <v>3462.24</v>
      </c>
    </row>
    <row r="1204" spans="1:14" x14ac:dyDescent="0.35">
      <c r="A1204" t="s">
        <v>1240</v>
      </c>
      <c r="B1204" t="s">
        <v>8041</v>
      </c>
      <c r="C1204" t="s">
        <v>8017</v>
      </c>
      <c r="D1204" t="s">
        <v>8038</v>
      </c>
      <c r="E1204" s="1">
        <v>45152</v>
      </c>
      <c r="F1204">
        <v>5476.5</v>
      </c>
      <c r="G1204">
        <v>220</v>
      </c>
      <c r="H1204" t="s">
        <v>40</v>
      </c>
      <c r="I1204" t="str">
        <f>VLOOKUP(shipments[[#This Row],[SPID]],CHOOSE({1,2},people[[#All],[SPID]],people[[#All],[Sales_person]]),2,0)</f>
        <v>Gunar Cockshoot</v>
      </c>
      <c r="J1204">
        <f>YEAR(shipments[[#This Row],[Shipdate]])</f>
        <v>2023</v>
      </c>
      <c r="K1204" s="22"/>
      <c r="L1204" s="22">
        <f>VLOOKUP(shipments[[#This Row],[PID]],CHOOSE({1,2},products[PID],products[Cost_per_box]),2,0)</f>
        <v>9.94</v>
      </c>
      <c r="M1204" s="22">
        <f>shipments[[#This Row],[Boxes]]*shipments[[#This Row],[cost_per_box]]</f>
        <v>2186.7999999999997</v>
      </c>
      <c r="N1204" s="22">
        <f>shipments[[#This Row],[Amount]]-shipments[[#This Row],[total cost]]</f>
        <v>3289.7000000000003</v>
      </c>
    </row>
    <row r="1205" spans="1:14" x14ac:dyDescent="0.35">
      <c r="A1205" t="s">
        <v>1241</v>
      </c>
      <c r="B1205" t="s">
        <v>8041</v>
      </c>
      <c r="C1205" t="s">
        <v>8017</v>
      </c>
      <c r="D1205" t="s">
        <v>8037</v>
      </c>
      <c r="E1205" s="1">
        <v>45049</v>
      </c>
      <c r="F1205">
        <v>6266.25</v>
      </c>
      <c r="G1205">
        <v>233</v>
      </c>
      <c r="H1205" t="s">
        <v>7</v>
      </c>
      <c r="I1205" t="str">
        <f>VLOOKUP(shipments[[#This Row],[SPID]],CHOOSE({1,2},people[[#All],[SPID]],people[[#All],[Sales_person]]),2,0)</f>
        <v>Gunar Cockshoot</v>
      </c>
      <c r="J1205">
        <f>YEAR(shipments[[#This Row],[Shipdate]])</f>
        <v>2023</v>
      </c>
      <c r="K1205" s="22"/>
      <c r="L1205" s="22">
        <f>VLOOKUP(shipments[[#This Row],[PID]],CHOOSE({1,2},products[PID],products[Cost_per_box]),2,0)</f>
        <v>9.94</v>
      </c>
      <c r="M1205" s="22">
        <f>shipments[[#This Row],[Boxes]]*shipments[[#This Row],[cost_per_box]]</f>
        <v>2316.02</v>
      </c>
      <c r="N1205" s="22">
        <f>shipments[[#This Row],[Amount]]-shipments[[#This Row],[total cost]]</f>
        <v>3950.23</v>
      </c>
    </row>
    <row r="1206" spans="1:14" x14ac:dyDescent="0.35">
      <c r="A1206" t="s">
        <v>1242</v>
      </c>
      <c r="B1206" t="s">
        <v>8041</v>
      </c>
      <c r="C1206" t="s">
        <v>8018</v>
      </c>
      <c r="D1206" t="s">
        <v>8035</v>
      </c>
      <c r="E1206" s="1">
        <v>45259</v>
      </c>
      <c r="F1206">
        <v>4365</v>
      </c>
      <c r="G1206">
        <v>219</v>
      </c>
      <c r="H1206" t="s">
        <v>7</v>
      </c>
      <c r="I1206" t="str">
        <f>VLOOKUP(shipments[[#This Row],[SPID]],CHOOSE({1,2},people[[#All],[SPID]],people[[#All],[Sales_person]]),2,0)</f>
        <v>Gunar Cockshoot</v>
      </c>
      <c r="J1206">
        <f>YEAR(shipments[[#This Row],[Shipdate]])</f>
        <v>2023</v>
      </c>
      <c r="K1206" s="22"/>
      <c r="L1206" s="22">
        <f>VLOOKUP(shipments[[#This Row],[PID]],CHOOSE({1,2},products[PID],products[Cost_per_box]),2,0)</f>
        <v>7.73</v>
      </c>
      <c r="M1206" s="22">
        <f>shipments[[#This Row],[Boxes]]*shipments[[#This Row],[cost_per_box]]</f>
        <v>1692.8700000000001</v>
      </c>
      <c r="N1206" s="22">
        <f>shipments[[#This Row],[Amount]]-shipments[[#This Row],[total cost]]</f>
        <v>2672.13</v>
      </c>
    </row>
    <row r="1207" spans="1:14" x14ac:dyDescent="0.35">
      <c r="A1207" t="s">
        <v>1243</v>
      </c>
      <c r="B1207" t="s">
        <v>8041</v>
      </c>
      <c r="C1207" t="s">
        <v>8018</v>
      </c>
      <c r="D1207" t="s">
        <v>8038</v>
      </c>
      <c r="E1207" s="1">
        <v>45301</v>
      </c>
      <c r="F1207">
        <v>8118</v>
      </c>
      <c r="G1207">
        <v>451</v>
      </c>
      <c r="H1207" t="s">
        <v>7</v>
      </c>
      <c r="I1207" t="str">
        <f>VLOOKUP(shipments[[#This Row],[SPID]],CHOOSE({1,2},people[[#All],[SPID]],people[[#All],[Sales_person]]),2,0)</f>
        <v>Gunar Cockshoot</v>
      </c>
      <c r="J1207">
        <f>YEAR(shipments[[#This Row],[Shipdate]])</f>
        <v>2024</v>
      </c>
      <c r="K1207" s="22"/>
      <c r="L1207" s="22">
        <f>VLOOKUP(shipments[[#This Row],[PID]],CHOOSE({1,2},products[PID],products[Cost_per_box]),2,0)</f>
        <v>7.73</v>
      </c>
      <c r="M1207" s="22">
        <f>shipments[[#This Row],[Boxes]]*shipments[[#This Row],[cost_per_box]]</f>
        <v>3486.23</v>
      </c>
      <c r="N1207" s="22">
        <f>shipments[[#This Row],[Amount]]-shipments[[#This Row],[total cost]]</f>
        <v>4631.7700000000004</v>
      </c>
    </row>
    <row r="1208" spans="1:14" x14ac:dyDescent="0.35">
      <c r="A1208" t="s">
        <v>1244</v>
      </c>
      <c r="B1208" t="s">
        <v>8041</v>
      </c>
      <c r="C1208" t="s">
        <v>8018</v>
      </c>
      <c r="D1208" t="s">
        <v>8035</v>
      </c>
      <c r="E1208" s="1">
        <v>45551</v>
      </c>
      <c r="F1208">
        <v>5361.75</v>
      </c>
      <c r="G1208">
        <v>269</v>
      </c>
      <c r="H1208" t="s">
        <v>26</v>
      </c>
      <c r="I1208" t="str">
        <f>VLOOKUP(shipments[[#This Row],[SPID]],CHOOSE({1,2},people[[#All],[SPID]],people[[#All],[Sales_person]]),2,0)</f>
        <v>Gunar Cockshoot</v>
      </c>
      <c r="J1208">
        <f>YEAR(shipments[[#This Row],[Shipdate]])</f>
        <v>2024</v>
      </c>
      <c r="K1208" s="22"/>
      <c r="L1208" s="22">
        <f>VLOOKUP(shipments[[#This Row],[PID]],CHOOSE({1,2},products[PID],products[Cost_per_box]),2,0)</f>
        <v>7.73</v>
      </c>
      <c r="M1208" s="22">
        <f>shipments[[#This Row],[Boxes]]*shipments[[#This Row],[cost_per_box]]</f>
        <v>2079.37</v>
      </c>
      <c r="N1208" s="22">
        <f>shipments[[#This Row],[Amount]]-shipments[[#This Row],[total cost]]</f>
        <v>3282.38</v>
      </c>
    </row>
    <row r="1209" spans="1:14" x14ac:dyDescent="0.35">
      <c r="A1209" t="s">
        <v>1245</v>
      </c>
      <c r="B1209" t="s">
        <v>8041</v>
      </c>
      <c r="C1209" t="s">
        <v>8020</v>
      </c>
      <c r="D1209" t="s">
        <v>8033</v>
      </c>
      <c r="E1209" s="1">
        <v>45219</v>
      </c>
      <c r="F1209">
        <v>1548</v>
      </c>
      <c r="G1209">
        <v>97</v>
      </c>
      <c r="H1209" t="s">
        <v>7</v>
      </c>
      <c r="I1209" t="str">
        <f>VLOOKUP(shipments[[#This Row],[SPID]],CHOOSE({1,2},people[[#All],[SPID]],people[[#All],[Sales_person]]),2,0)</f>
        <v>Gunar Cockshoot</v>
      </c>
      <c r="J1209">
        <f>YEAR(shipments[[#This Row],[Shipdate]])</f>
        <v>2023</v>
      </c>
      <c r="K1209" s="22"/>
      <c r="L1209" s="22">
        <f>VLOOKUP(shipments[[#This Row],[PID]],CHOOSE({1,2},products[PID],products[Cost_per_box]),2,0)</f>
        <v>8.2200000000000006</v>
      </c>
      <c r="M1209" s="22">
        <f>shipments[[#This Row],[Boxes]]*shipments[[#This Row],[cost_per_box]]</f>
        <v>797.34</v>
      </c>
      <c r="N1209" s="22">
        <f>shipments[[#This Row],[Amount]]-shipments[[#This Row],[total cost]]</f>
        <v>750.66</v>
      </c>
    </row>
    <row r="1210" spans="1:14" x14ac:dyDescent="0.35">
      <c r="A1210" t="s">
        <v>1246</v>
      </c>
      <c r="B1210" t="s">
        <v>8041</v>
      </c>
      <c r="C1210" t="s">
        <v>8020</v>
      </c>
      <c r="D1210" t="s">
        <v>8036</v>
      </c>
      <c r="E1210" s="1">
        <v>45057</v>
      </c>
      <c r="F1210">
        <v>3206.25</v>
      </c>
      <c r="G1210">
        <v>230</v>
      </c>
      <c r="H1210" t="s">
        <v>7</v>
      </c>
      <c r="I1210" t="str">
        <f>VLOOKUP(shipments[[#This Row],[SPID]],CHOOSE({1,2},people[[#All],[SPID]],people[[#All],[Sales_person]]),2,0)</f>
        <v>Gunar Cockshoot</v>
      </c>
      <c r="J1210">
        <f>YEAR(shipments[[#This Row],[Shipdate]])</f>
        <v>2023</v>
      </c>
      <c r="K1210" s="22"/>
      <c r="L1210" s="22">
        <f>VLOOKUP(shipments[[#This Row],[PID]],CHOOSE({1,2},products[PID],products[Cost_per_box]),2,0)</f>
        <v>8.2200000000000006</v>
      </c>
      <c r="M1210" s="22">
        <f>shipments[[#This Row],[Boxes]]*shipments[[#This Row],[cost_per_box]]</f>
        <v>1890.6000000000001</v>
      </c>
      <c r="N1210" s="22">
        <f>shipments[[#This Row],[Amount]]-shipments[[#This Row],[total cost]]</f>
        <v>1315.6499999999999</v>
      </c>
    </row>
    <row r="1211" spans="1:14" x14ac:dyDescent="0.35">
      <c r="A1211" t="s">
        <v>1247</v>
      </c>
      <c r="B1211" t="s">
        <v>8041</v>
      </c>
      <c r="C1211" t="s">
        <v>8020</v>
      </c>
      <c r="D1211" t="s">
        <v>8038</v>
      </c>
      <c r="E1211" s="1">
        <v>45093</v>
      </c>
      <c r="F1211">
        <v>1885.5</v>
      </c>
      <c r="G1211">
        <v>118</v>
      </c>
      <c r="H1211" t="s">
        <v>7</v>
      </c>
      <c r="I1211" t="str">
        <f>VLOOKUP(shipments[[#This Row],[SPID]],CHOOSE({1,2},people[[#All],[SPID]],people[[#All],[Sales_person]]),2,0)</f>
        <v>Gunar Cockshoot</v>
      </c>
      <c r="J1211">
        <f>YEAR(shipments[[#This Row],[Shipdate]])</f>
        <v>2023</v>
      </c>
      <c r="K1211" s="22"/>
      <c r="L1211" s="22">
        <f>VLOOKUP(shipments[[#This Row],[PID]],CHOOSE({1,2},products[PID],products[Cost_per_box]),2,0)</f>
        <v>8.2200000000000006</v>
      </c>
      <c r="M1211" s="22">
        <f>shipments[[#This Row],[Boxes]]*shipments[[#This Row],[cost_per_box]]</f>
        <v>969.96</v>
      </c>
      <c r="N1211" s="22">
        <f>shipments[[#This Row],[Amount]]-shipments[[#This Row],[total cost]]</f>
        <v>915.54</v>
      </c>
    </row>
    <row r="1212" spans="1:14" x14ac:dyDescent="0.35">
      <c r="A1212" t="s">
        <v>1248</v>
      </c>
      <c r="B1212" t="s">
        <v>8041</v>
      </c>
      <c r="C1212" t="s">
        <v>8020</v>
      </c>
      <c r="D1212" t="s">
        <v>8036</v>
      </c>
      <c r="E1212" s="1">
        <v>45149</v>
      </c>
      <c r="F1212">
        <v>227.25</v>
      </c>
      <c r="G1212">
        <v>19</v>
      </c>
      <c r="H1212" t="s">
        <v>7</v>
      </c>
      <c r="I1212" t="str">
        <f>VLOOKUP(shipments[[#This Row],[SPID]],CHOOSE({1,2},people[[#All],[SPID]],people[[#All],[Sales_person]]),2,0)</f>
        <v>Gunar Cockshoot</v>
      </c>
      <c r="J1212">
        <f>YEAR(shipments[[#This Row],[Shipdate]])</f>
        <v>2023</v>
      </c>
      <c r="K1212" s="22"/>
      <c r="L1212" s="22">
        <f>VLOOKUP(shipments[[#This Row],[PID]],CHOOSE({1,2},products[PID],products[Cost_per_box]),2,0)</f>
        <v>8.2200000000000006</v>
      </c>
      <c r="M1212" s="22">
        <f>shipments[[#This Row],[Boxes]]*shipments[[#This Row],[cost_per_box]]</f>
        <v>156.18</v>
      </c>
      <c r="N1212" s="22">
        <f>shipments[[#This Row],[Amount]]-shipments[[#This Row],[total cost]]</f>
        <v>71.069999999999993</v>
      </c>
    </row>
    <row r="1213" spans="1:14" x14ac:dyDescent="0.35">
      <c r="A1213" t="s">
        <v>1249</v>
      </c>
      <c r="B1213" t="s">
        <v>8041</v>
      </c>
      <c r="C1213" t="s">
        <v>8020</v>
      </c>
      <c r="D1213" t="s">
        <v>8033</v>
      </c>
      <c r="E1213" s="1">
        <v>45377</v>
      </c>
      <c r="F1213">
        <v>8644.5</v>
      </c>
      <c r="G1213">
        <v>577</v>
      </c>
      <c r="H1213" t="s">
        <v>7</v>
      </c>
      <c r="I1213" t="str">
        <f>VLOOKUP(shipments[[#This Row],[SPID]],CHOOSE({1,2},people[[#All],[SPID]],people[[#All],[Sales_person]]),2,0)</f>
        <v>Gunar Cockshoot</v>
      </c>
      <c r="J1213">
        <f>YEAR(shipments[[#This Row],[Shipdate]])</f>
        <v>2024</v>
      </c>
      <c r="K1213" s="22"/>
      <c r="L1213" s="22">
        <f>VLOOKUP(shipments[[#This Row],[PID]],CHOOSE({1,2},products[PID],products[Cost_per_box]),2,0)</f>
        <v>8.2200000000000006</v>
      </c>
      <c r="M1213" s="22">
        <f>shipments[[#This Row],[Boxes]]*shipments[[#This Row],[cost_per_box]]</f>
        <v>4742.9400000000005</v>
      </c>
      <c r="N1213" s="22">
        <f>shipments[[#This Row],[Amount]]-shipments[[#This Row],[total cost]]</f>
        <v>3901.5599999999995</v>
      </c>
    </row>
    <row r="1214" spans="1:14" x14ac:dyDescent="0.35">
      <c r="A1214" t="s">
        <v>1250</v>
      </c>
      <c r="B1214" t="s">
        <v>8041</v>
      </c>
      <c r="C1214" t="s">
        <v>8020</v>
      </c>
      <c r="D1214" t="s">
        <v>8036</v>
      </c>
      <c r="E1214" s="1">
        <v>45091</v>
      </c>
      <c r="F1214">
        <v>1986.75</v>
      </c>
      <c r="G1214">
        <v>166</v>
      </c>
      <c r="H1214" t="s">
        <v>7</v>
      </c>
      <c r="I1214" t="str">
        <f>VLOOKUP(shipments[[#This Row],[SPID]],CHOOSE({1,2},people[[#All],[SPID]],people[[#All],[Sales_person]]),2,0)</f>
        <v>Gunar Cockshoot</v>
      </c>
      <c r="J1214">
        <f>YEAR(shipments[[#This Row],[Shipdate]])</f>
        <v>2023</v>
      </c>
      <c r="K1214" s="22"/>
      <c r="L1214" s="22">
        <f>VLOOKUP(shipments[[#This Row],[PID]],CHOOSE({1,2},products[PID],products[Cost_per_box]),2,0)</f>
        <v>8.2200000000000006</v>
      </c>
      <c r="M1214" s="22">
        <f>shipments[[#This Row],[Boxes]]*shipments[[#This Row],[cost_per_box]]</f>
        <v>1364.5200000000002</v>
      </c>
      <c r="N1214" s="22">
        <f>shipments[[#This Row],[Amount]]-shipments[[#This Row],[total cost]]</f>
        <v>622.22999999999979</v>
      </c>
    </row>
    <row r="1215" spans="1:14" x14ac:dyDescent="0.35">
      <c r="A1215" t="s">
        <v>1251</v>
      </c>
      <c r="B1215" t="s">
        <v>8041</v>
      </c>
      <c r="C1215" t="s">
        <v>8022</v>
      </c>
      <c r="D1215" t="s">
        <v>8034</v>
      </c>
      <c r="E1215" s="1">
        <v>45049</v>
      </c>
      <c r="F1215">
        <v>5091.75</v>
      </c>
      <c r="G1215">
        <v>392</v>
      </c>
      <c r="H1215" t="s">
        <v>7</v>
      </c>
      <c r="I1215" t="str">
        <f>VLOOKUP(shipments[[#This Row],[SPID]],CHOOSE({1,2},people[[#All],[SPID]],people[[#All],[Sales_person]]),2,0)</f>
        <v>Gunar Cockshoot</v>
      </c>
      <c r="J1215">
        <f>YEAR(shipments[[#This Row],[Shipdate]])</f>
        <v>2023</v>
      </c>
      <c r="K1215" s="22"/>
      <c r="L1215" s="22">
        <f>VLOOKUP(shipments[[#This Row],[PID]],CHOOSE({1,2},products[PID],products[Cost_per_box]),2,0)</f>
        <v>4.74</v>
      </c>
      <c r="M1215" s="22">
        <f>shipments[[#This Row],[Boxes]]*shipments[[#This Row],[cost_per_box]]</f>
        <v>1858.0800000000002</v>
      </c>
      <c r="N1215" s="22">
        <f>shipments[[#This Row],[Amount]]-shipments[[#This Row],[total cost]]</f>
        <v>3233.67</v>
      </c>
    </row>
    <row r="1216" spans="1:14" x14ac:dyDescent="0.35">
      <c r="A1216" t="s">
        <v>1252</v>
      </c>
      <c r="B1216" t="s">
        <v>8041</v>
      </c>
      <c r="C1216" t="s">
        <v>8023</v>
      </c>
      <c r="D1216" t="s">
        <v>8036</v>
      </c>
      <c r="E1216" s="1">
        <v>45343</v>
      </c>
      <c r="F1216">
        <v>9762.75</v>
      </c>
      <c r="G1216">
        <v>1628</v>
      </c>
      <c r="H1216" t="s">
        <v>7</v>
      </c>
      <c r="I1216" t="str">
        <f>VLOOKUP(shipments[[#This Row],[SPID]],CHOOSE({1,2},people[[#All],[SPID]],people[[#All],[Sales_person]]),2,0)</f>
        <v>Gunar Cockshoot</v>
      </c>
      <c r="J1216">
        <f>YEAR(shipments[[#This Row],[Shipdate]])</f>
        <v>2024</v>
      </c>
      <c r="K1216" s="22"/>
      <c r="L1216" s="22">
        <f>VLOOKUP(shipments[[#This Row],[PID]],CHOOSE({1,2},products[PID],products[Cost_per_box]),2,0)</f>
        <v>10.51</v>
      </c>
      <c r="M1216" s="22">
        <f>shipments[[#This Row],[Boxes]]*shipments[[#This Row],[cost_per_box]]</f>
        <v>17110.28</v>
      </c>
      <c r="N1216" s="22">
        <f>shipments[[#This Row],[Amount]]-shipments[[#This Row],[total cost]]</f>
        <v>-7347.5299999999988</v>
      </c>
    </row>
    <row r="1217" spans="1:14" x14ac:dyDescent="0.35">
      <c r="A1217" t="s">
        <v>1253</v>
      </c>
      <c r="B1217" t="s">
        <v>8041</v>
      </c>
      <c r="C1217" t="s">
        <v>8023</v>
      </c>
      <c r="D1217" t="s">
        <v>8038</v>
      </c>
      <c r="E1217" s="1">
        <v>45476</v>
      </c>
      <c r="F1217">
        <v>3093.75</v>
      </c>
      <c r="G1217">
        <v>516</v>
      </c>
      <c r="H1217" t="s">
        <v>18</v>
      </c>
      <c r="I1217" t="str">
        <f>VLOOKUP(shipments[[#This Row],[SPID]],CHOOSE({1,2},people[[#All],[SPID]],people[[#All],[Sales_person]]),2,0)</f>
        <v>Gunar Cockshoot</v>
      </c>
      <c r="J1217">
        <f>YEAR(shipments[[#This Row],[Shipdate]])</f>
        <v>2024</v>
      </c>
      <c r="K1217" s="22"/>
      <c r="L1217" s="22">
        <f>VLOOKUP(shipments[[#This Row],[PID]],CHOOSE({1,2},products[PID],products[Cost_per_box]),2,0)</f>
        <v>10.51</v>
      </c>
      <c r="M1217" s="22">
        <f>shipments[[#This Row],[Boxes]]*shipments[[#This Row],[cost_per_box]]</f>
        <v>5423.16</v>
      </c>
      <c r="N1217" s="22">
        <f>shipments[[#This Row],[Amount]]-shipments[[#This Row],[total cost]]</f>
        <v>-2329.41</v>
      </c>
    </row>
    <row r="1218" spans="1:14" x14ac:dyDescent="0.35">
      <c r="A1218" t="s">
        <v>1254</v>
      </c>
      <c r="B1218" t="s">
        <v>8041</v>
      </c>
      <c r="C1218" t="s">
        <v>8023</v>
      </c>
      <c r="D1218" t="s">
        <v>8038</v>
      </c>
      <c r="E1218" s="1">
        <v>45520</v>
      </c>
      <c r="F1218">
        <v>6014.25</v>
      </c>
      <c r="G1218">
        <v>602</v>
      </c>
      <c r="H1218" t="s">
        <v>18</v>
      </c>
      <c r="I1218" t="str">
        <f>VLOOKUP(shipments[[#This Row],[SPID]],CHOOSE({1,2},people[[#All],[SPID]],people[[#All],[Sales_person]]),2,0)</f>
        <v>Gunar Cockshoot</v>
      </c>
      <c r="J1218">
        <f>YEAR(shipments[[#This Row],[Shipdate]])</f>
        <v>2024</v>
      </c>
      <c r="K1218" s="22"/>
      <c r="L1218" s="22">
        <f>VLOOKUP(shipments[[#This Row],[PID]],CHOOSE({1,2},products[PID],products[Cost_per_box]),2,0)</f>
        <v>10.51</v>
      </c>
      <c r="M1218" s="22">
        <f>shipments[[#This Row],[Boxes]]*shipments[[#This Row],[cost_per_box]]</f>
        <v>6327.0199999999995</v>
      </c>
      <c r="N1218" s="22">
        <f>shipments[[#This Row],[Amount]]-shipments[[#This Row],[total cost]]</f>
        <v>-312.76999999999953</v>
      </c>
    </row>
    <row r="1219" spans="1:14" x14ac:dyDescent="0.35">
      <c r="A1219" t="s">
        <v>1255</v>
      </c>
      <c r="B1219" t="s">
        <v>8041</v>
      </c>
      <c r="C1219" t="s">
        <v>8023</v>
      </c>
      <c r="D1219" t="s">
        <v>8034</v>
      </c>
      <c r="E1219" s="1">
        <v>44928</v>
      </c>
      <c r="F1219">
        <v>12237.75</v>
      </c>
      <c r="G1219">
        <v>1360</v>
      </c>
      <c r="H1219" t="s">
        <v>7</v>
      </c>
      <c r="I1219" t="str">
        <f>VLOOKUP(shipments[[#This Row],[SPID]],CHOOSE({1,2},people[[#All],[SPID]],people[[#All],[Sales_person]]),2,0)</f>
        <v>Gunar Cockshoot</v>
      </c>
      <c r="J1219">
        <f>YEAR(shipments[[#This Row],[Shipdate]])</f>
        <v>2023</v>
      </c>
      <c r="K1219" s="22"/>
      <c r="L1219" s="22">
        <f>VLOOKUP(shipments[[#This Row],[PID]],CHOOSE({1,2},products[PID],products[Cost_per_box]),2,0)</f>
        <v>10.51</v>
      </c>
      <c r="M1219" s="22">
        <f>shipments[[#This Row],[Boxes]]*shipments[[#This Row],[cost_per_box]]</f>
        <v>14293.6</v>
      </c>
      <c r="N1219" s="22">
        <f>shipments[[#This Row],[Amount]]-shipments[[#This Row],[total cost]]</f>
        <v>-2055.8500000000004</v>
      </c>
    </row>
    <row r="1220" spans="1:14" x14ac:dyDescent="0.35">
      <c r="A1220" t="s">
        <v>1256</v>
      </c>
      <c r="B1220" t="s">
        <v>8041</v>
      </c>
      <c r="C1220" t="s">
        <v>8024</v>
      </c>
      <c r="D1220" t="s">
        <v>8038</v>
      </c>
      <c r="E1220" s="1">
        <v>45299</v>
      </c>
      <c r="F1220">
        <v>5062.5</v>
      </c>
      <c r="G1220">
        <v>338</v>
      </c>
      <c r="H1220" t="s">
        <v>7</v>
      </c>
      <c r="I1220" t="str">
        <f>VLOOKUP(shipments[[#This Row],[SPID]],CHOOSE({1,2},people[[#All],[SPID]],people[[#All],[Sales_person]]),2,0)</f>
        <v>Gunar Cockshoot</v>
      </c>
      <c r="J1220">
        <f>YEAR(shipments[[#This Row],[Shipdate]])</f>
        <v>2024</v>
      </c>
      <c r="K1220" s="22"/>
      <c r="L1220" s="22">
        <f>VLOOKUP(shipments[[#This Row],[PID]],CHOOSE({1,2},products[PID],products[Cost_per_box]),2,0)</f>
        <v>6.43</v>
      </c>
      <c r="M1220" s="22">
        <f>shipments[[#This Row],[Boxes]]*shipments[[#This Row],[cost_per_box]]</f>
        <v>2173.3399999999997</v>
      </c>
      <c r="N1220" s="22">
        <f>shipments[[#This Row],[Amount]]-shipments[[#This Row],[total cost]]</f>
        <v>2889.1600000000003</v>
      </c>
    </row>
    <row r="1221" spans="1:14" x14ac:dyDescent="0.35">
      <c r="A1221" t="s">
        <v>1257</v>
      </c>
      <c r="B1221" t="s">
        <v>8041</v>
      </c>
      <c r="C1221" t="s">
        <v>8024</v>
      </c>
      <c r="D1221" t="s">
        <v>8037</v>
      </c>
      <c r="E1221" s="1">
        <v>45217</v>
      </c>
      <c r="F1221">
        <v>1032.75</v>
      </c>
      <c r="G1221">
        <v>58</v>
      </c>
      <c r="H1221" t="s">
        <v>7</v>
      </c>
      <c r="I1221" t="str">
        <f>VLOOKUP(shipments[[#This Row],[SPID]],CHOOSE({1,2},people[[#All],[SPID]],people[[#All],[Sales_person]]),2,0)</f>
        <v>Gunar Cockshoot</v>
      </c>
      <c r="J1221">
        <f>YEAR(shipments[[#This Row],[Shipdate]])</f>
        <v>2023</v>
      </c>
      <c r="K1221" s="22"/>
      <c r="L1221" s="22">
        <f>VLOOKUP(shipments[[#This Row],[PID]],CHOOSE({1,2},products[PID],products[Cost_per_box]),2,0)</f>
        <v>6.43</v>
      </c>
      <c r="M1221" s="22">
        <f>shipments[[#This Row],[Boxes]]*shipments[[#This Row],[cost_per_box]]</f>
        <v>372.94</v>
      </c>
      <c r="N1221" s="22">
        <f>shipments[[#This Row],[Amount]]-shipments[[#This Row],[total cost]]</f>
        <v>659.81</v>
      </c>
    </row>
    <row r="1222" spans="1:14" x14ac:dyDescent="0.35">
      <c r="A1222" t="s">
        <v>1258</v>
      </c>
      <c r="B1222" t="s">
        <v>8041</v>
      </c>
      <c r="C1222" t="s">
        <v>8024</v>
      </c>
      <c r="D1222" t="s">
        <v>8038</v>
      </c>
      <c r="E1222" s="1">
        <v>45147</v>
      </c>
      <c r="F1222">
        <v>6185.25</v>
      </c>
      <c r="G1222">
        <v>413</v>
      </c>
      <c r="H1222" t="s">
        <v>7</v>
      </c>
      <c r="I1222" t="str">
        <f>VLOOKUP(shipments[[#This Row],[SPID]],CHOOSE({1,2},people[[#All],[SPID]],people[[#All],[Sales_person]]),2,0)</f>
        <v>Gunar Cockshoot</v>
      </c>
      <c r="J1222">
        <f>YEAR(shipments[[#This Row],[Shipdate]])</f>
        <v>2023</v>
      </c>
      <c r="K1222" s="22"/>
      <c r="L1222" s="22">
        <f>VLOOKUP(shipments[[#This Row],[PID]],CHOOSE({1,2},products[PID],products[Cost_per_box]),2,0)</f>
        <v>6.43</v>
      </c>
      <c r="M1222" s="22">
        <f>shipments[[#This Row],[Boxes]]*shipments[[#This Row],[cost_per_box]]</f>
        <v>2655.5899999999997</v>
      </c>
      <c r="N1222" s="22">
        <f>shipments[[#This Row],[Amount]]-shipments[[#This Row],[total cost]]</f>
        <v>3529.6600000000003</v>
      </c>
    </row>
    <row r="1223" spans="1:14" x14ac:dyDescent="0.35">
      <c r="A1223" t="s">
        <v>1259</v>
      </c>
      <c r="B1223" t="s">
        <v>8041</v>
      </c>
      <c r="C1223" t="s">
        <v>8024</v>
      </c>
      <c r="D1223" t="s">
        <v>8034</v>
      </c>
      <c r="E1223" s="1">
        <v>45335</v>
      </c>
      <c r="F1223">
        <v>3681</v>
      </c>
      <c r="G1223">
        <v>217</v>
      </c>
      <c r="H1223" t="s">
        <v>7</v>
      </c>
      <c r="I1223" t="str">
        <f>VLOOKUP(shipments[[#This Row],[SPID]],CHOOSE({1,2},people[[#All],[SPID]],people[[#All],[Sales_person]]),2,0)</f>
        <v>Gunar Cockshoot</v>
      </c>
      <c r="J1223">
        <f>YEAR(shipments[[#This Row],[Shipdate]])</f>
        <v>2024</v>
      </c>
      <c r="K1223" s="22"/>
      <c r="L1223" s="22">
        <f>VLOOKUP(shipments[[#This Row],[PID]],CHOOSE({1,2},products[PID],products[Cost_per_box]),2,0)</f>
        <v>6.43</v>
      </c>
      <c r="M1223" s="22">
        <f>shipments[[#This Row],[Boxes]]*shipments[[#This Row],[cost_per_box]]</f>
        <v>1395.31</v>
      </c>
      <c r="N1223" s="22">
        <f>shipments[[#This Row],[Amount]]-shipments[[#This Row],[total cost]]</f>
        <v>2285.69</v>
      </c>
    </row>
    <row r="1224" spans="1:14" x14ac:dyDescent="0.35">
      <c r="A1224" t="s">
        <v>1260</v>
      </c>
      <c r="B1224" t="s">
        <v>8041</v>
      </c>
      <c r="C1224" t="s">
        <v>8025</v>
      </c>
      <c r="D1224" t="s">
        <v>8033</v>
      </c>
      <c r="E1224" s="1">
        <v>45243</v>
      </c>
      <c r="F1224">
        <v>4938.75</v>
      </c>
      <c r="G1224">
        <v>291</v>
      </c>
      <c r="H1224" t="s">
        <v>7</v>
      </c>
      <c r="I1224" t="str">
        <f>VLOOKUP(shipments[[#This Row],[SPID]],CHOOSE({1,2},people[[#All],[SPID]],people[[#All],[Sales_person]]),2,0)</f>
        <v>Gunar Cockshoot</v>
      </c>
      <c r="J1224">
        <f>YEAR(shipments[[#This Row],[Shipdate]])</f>
        <v>2023</v>
      </c>
      <c r="K1224" s="22"/>
      <c r="L1224" s="22">
        <f>VLOOKUP(shipments[[#This Row],[PID]],CHOOSE({1,2},products[PID],products[Cost_per_box]),2,0)</f>
        <v>12.41</v>
      </c>
      <c r="M1224" s="22">
        <f>shipments[[#This Row],[Boxes]]*shipments[[#This Row],[cost_per_box]]</f>
        <v>3611.31</v>
      </c>
      <c r="N1224" s="22">
        <f>shipments[[#This Row],[Amount]]-shipments[[#This Row],[total cost]]</f>
        <v>1327.44</v>
      </c>
    </row>
    <row r="1225" spans="1:14" x14ac:dyDescent="0.35">
      <c r="A1225" t="s">
        <v>1261</v>
      </c>
      <c r="B1225" t="s">
        <v>8041</v>
      </c>
      <c r="C1225" t="s">
        <v>8025</v>
      </c>
      <c r="D1225" t="s">
        <v>8033</v>
      </c>
      <c r="E1225" s="1">
        <v>45302</v>
      </c>
      <c r="F1225">
        <v>6840</v>
      </c>
      <c r="G1225">
        <v>360</v>
      </c>
      <c r="H1225" t="s">
        <v>40</v>
      </c>
      <c r="I1225" t="str">
        <f>VLOOKUP(shipments[[#This Row],[SPID]],CHOOSE({1,2},people[[#All],[SPID]],people[[#All],[Sales_person]]),2,0)</f>
        <v>Gunar Cockshoot</v>
      </c>
      <c r="J1225">
        <f>YEAR(shipments[[#This Row],[Shipdate]])</f>
        <v>2024</v>
      </c>
      <c r="K1225" s="22"/>
      <c r="L1225" s="22">
        <f>VLOOKUP(shipments[[#This Row],[PID]],CHOOSE({1,2},products[PID],products[Cost_per_box]),2,0)</f>
        <v>12.41</v>
      </c>
      <c r="M1225" s="22">
        <f>shipments[[#This Row],[Boxes]]*shipments[[#This Row],[cost_per_box]]</f>
        <v>4467.6000000000004</v>
      </c>
      <c r="N1225" s="22">
        <f>shipments[[#This Row],[Amount]]-shipments[[#This Row],[total cost]]</f>
        <v>2372.3999999999996</v>
      </c>
    </row>
    <row r="1226" spans="1:14" x14ac:dyDescent="0.35">
      <c r="A1226" t="s">
        <v>1262</v>
      </c>
      <c r="B1226" t="s">
        <v>8041</v>
      </c>
      <c r="C1226" t="s">
        <v>8025</v>
      </c>
      <c r="D1226" t="s">
        <v>8038</v>
      </c>
      <c r="E1226" s="1">
        <v>44965</v>
      </c>
      <c r="F1226">
        <v>6313.5</v>
      </c>
      <c r="G1226">
        <v>351</v>
      </c>
      <c r="H1226" t="s">
        <v>7</v>
      </c>
      <c r="I1226" t="str">
        <f>VLOOKUP(shipments[[#This Row],[SPID]],CHOOSE({1,2},people[[#All],[SPID]],people[[#All],[Sales_person]]),2,0)</f>
        <v>Gunar Cockshoot</v>
      </c>
      <c r="J1226">
        <f>YEAR(shipments[[#This Row],[Shipdate]])</f>
        <v>2023</v>
      </c>
      <c r="K1226" s="22"/>
      <c r="L1226" s="22">
        <f>VLOOKUP(shipments[[#This Row],[PID]],CHOOSE({1,2},products[PID],products[Cost_per_box]),2,0)</f>
        <v>12.41</v>
      </c>
      <c r="M1226" s="22">
        <f>shipments[[#This Row],[Boxes]]*shipments[[#This Row],[cost_per_box]]</f>
        <v>4355.91</v>
      </c>
      <c r="N1226" s="22">
        <f>shipments[[#This Row],[Amount]]-shipments[[#This Row],[total cost]]</f>
        <v>1957.5900000000001</v>
      </c>
    </row>
    <row r="1227" spans="1:14" x14ac:dyDescent="0.35">
      <c r="A1227" t="s">
        <v>1263</v>
      </c>
      <c r="B1227" t="s">
        <v>8041</v>
      </c>
      <c r="C1227" t="s">
        <v>8025</v>
      </c>
      <c r="D1227" t="s">
        <v>8036</v>
      </c>
      <c r="E1227" s="1">
        <v>45233</v>
      </c>
      <c r="F1227">
        <v>5726.25</v>
      </c>
      <c r="G1227">
        <v>273</v>
      </c>
      <c r="H1227" t="s">
        <v>7</v>
      </c>
      <c r="I1227" t="str">
        <f>VLOOKUP(shipments[[#This Row],[SPID]],CHOOSE({1,2},people[[#All],[SPID]],people[[#All],[Sales_person]]),2,0)</f>
        <v>Gunar Cockshoot</v>
      </c>
      <c r="J1227">
        <f>YEAR(shipments[[#This Row],[Shipdate]])</f>
        <v>2023</v>
      </c>
      <c r="K1227" s="22"/>
      <c r="L1227" s="22">
        <f>VLOOKUP(shipments[[#This Row],[PID]],CHOOSE({1,2},products[PID],products[Cost_per_box]),2,0)</f>
        <v>12.41</v>
      </c>
      <c r="M1227" s="22">
        <f>shipments[[#This Row],[Boxes]]*shipments[[#This Row],[cost_per_box]]</f>
        <v>3387.93</v>
      </c>
      <c r="N1227" s="22">
        <f>shipments[[#This Row],[Amount]]-shipments[[#This Row],[total cost]]</f>
        <v>2338.3200000000002</v>
      </c>
    </row>
    <row r="1228" spans="1:14" x14ac:dyDescent="0.35">
      <c r="A1228" t="s">
        <v>1264</v>
      </c>
      <c r="B1228" t="s">
        <v>8041</v>
      </c>
      <c r="C1228" t="s">
        <v>8026</v>
      </c>
      <c r="D1228" t="s">
        <v>8033</v>
      </c>
      <c r="E1228" s="1">
        <v>45219</v>
      </c>
      <c r="F1228">
        <v>9146.25</v>
      </c>
      <c r="G1228">
        <v>654</v>
      </c>
      <c r="H1228" t="s">
        <v>7</v>
      </c>
      <c r="I1228" t="str">
        <f>VLOOKUP(shipments[[#This Row],[SPID]],CHOOSE({1,2},people[[#All],[SPID]],people[[#All],[Sales_person]]),2,0)</f>
        <v>Gunar Cockshoot</v>
      </c>
      <c r="J1228">
        <f>YEAR(shipments[[#This Row],[Shipdate]])</f>
        <v>2023</v>
      </c>
      <c r="K1228" s="22"/>
      <c r="L1228" s="22">
        <f>VLOOKUP(shipments[[#This Row],[PID]],CHOOSE({1,2},products[PID],products[Cost_per_box]),2,0)</f>
        <v>9.57</v>
      </c>
      <c r="M1228" s="22">
        <f>shipments[[#This Row],[Boxes]]*shipments[[#This Row],[cost_per_box]]</f>
        <v>6258.78</v>
      </c>
      <c r="N1228" s="22">
        <f>shipments[[#This Row],[Amount]]-shipments[[#This Row],[total cost]]</f>
        <v>2887.4700000000003</v>
      </c>
    </row>
    <row r="1229" spans="1:14" x14ac:dyDescent="0.35">
      <c r="A1229" t="s">
        <v>1265</v>
      </c>
      <c r="B1229" t="s">
        <v>8041</v>
      </c>
      <c r="C1229" t="s">
        <v>8026</v>
      </c>
      <c r="D1229" t="s">
        <v>8038</v>
      </c>
      <c r="E1229" s="1">
        <v>45124</v>
      </c>
      <c r="F1229">
        <v>11200.5</v>
      </c>
      <c r="G1229">
        <v>747</v>
      </c>
      <c r="H1229" t="s">
        <v>7</v>
      </c>
      <c r="I1229" t="str">
        <f>VLOOKUP(shipments[[#This Row],[SPID]],CHOOSE({1,2},people[[#All],[SPID]],people[[#All],[Sales_person]]),2,0)</f>
        <v>Gunar Cockshoot</v>
      </c>
      <c r="J1229">
        <f>YEAR(shipments[[#This Row],[Shipdate]])</f>
        <v>2023</v>
      </c>
      <c r="K1229" s="22"/>
      <c r="L1229" s="22">
        <f>VLOOKUP(shipments[[#This Row],[PID]],CHOOSE({1,2},products[PID],products[Cost_per_box]),2,0)</f>
        <v>9.57</v>
      </c>
      <c r="M1229" s="22">
        <f>shipments[[#This Row],[Boxes]]*shipments[[#This Row],[cost_per_box]]</f>
        <v>7148.79</v>
      </c>
      <c r="N1229" s="22">
        <f>shipments[[#This Row],[Amount]]-shipments[[#This Row],[total cost]]</f>
        <v>4051.71</v>
      </c>
    </row>
    <row r="1230" spans="1:14" x14ac:dyDescent="0.35">
      <c r="A1230" t="s">
        <v>1266</v>
      </c>
      <c r="B1230" t="s">
        <v>8041</v>
      </c>
      <c r="C1230" t="s">
        <v>8026</v>
      </c>
      <c r="D1230" t="s">
        <v>8037</v>
      </c>
      <c r="E1230" s="1">
        <v>45461</v>
      </c>
      <c r="F1230">
        <v>6437.25</v>
      </c>
      <c r="G1230">
        <v>430</v>
      </c>
      <c r="H1230" t="s">
        <v>7</v>
      </c>
      <c r="I1230" t="str">
        <f>VLOOKUP(shipments[[#This Row],[SPID]],CHOOSE({1,2},people[[#All],[SPID]],people[[#All],[Sales_person]]),2,0)</f>
        <v>Gunar Cockshoot</v>
      </c>
      <c r="J1230">
        <f>YEAR(shipments[[#This Row],[Shipdate]])</f>
        <v>2024</v>
      </c>
      <c r="K1230" s="22"/>
      <c r="L1230" s="22">
        <f>VLOOKUP(shipments[[#This Row],[PID]],CHOOSE({1,2},products[PID],products[Cost_per_box]),2,0)</f>
        <v>9.57</v>
      </c>
      <c r="M1230" s="22">
        <f>shipments[[#This Row],[Boxes]]*shipments[[#This Row],[cost_per_box]]</f>
        <v>4115.1000000000004</v>
      </c>
      <c r="N1230" s="22">
        <f>shipments[[#This Row],[Amount]]-shipments[[#This Row],[total cost]]</f>
        <v>2322.1499999999996</v>
      </c>
    </row>
    <row r="1231" spans="1:14" x14ac:dyDescent="0.35">
      <c r="A1231" t="s">
        <v>1267</v>
      </c>
      <c r="B1231" t="s">
        <v>8041</v>
      </c>
      <c r="C1231" t="s">
        <v>8027</v>
      </c>
      <c r="D1231" t="s">
        <v>8033</v>
      </c>
      <c r="E1231" s="1">
        <v>44942</v>
      </c>
      <c r="F1231">
        <v>8709.75</v>
      </c>
      <c r="G1231">
        <v>792</v>
      </c>
      <c r="H1231" t="s">
        <v>7</v>
      </c>
      <c r="I1231" t="str">
        <f>VLOOKUP(shipments[[#This Row],[SPID]],CHOOSE({1,2},people[[#All],[SPID]],people[[#All],[Sales_person]]),2,0)</f>
        <v>Gunar Cockshoot</v>
      </c>
      <c r="J1231">
        <f>YEAR(shipments[[#This Row],[Shipdate]])</f>
        <v>2023</v>
      </c>
      <c r="K1231" s="22"/>
      <c r="L1231" s="22">
        <f>VLOOKUP(shipments[[#This Row],[PID]],CHOOSE({1,2},products[PID],products[Cost_per_box]),2,0)</f>
        <v>8.43</v>
      </c>
      <c r="M1231" s="22">
        <f>shipments[[#This Row],[Boxes]]*shipments[[#This Row],[cost_per_box]]</f>
        <v>6676.5599999999995</v>
      </c>
      <c r="N1231" s="22">
        <f>shipments[[#This Row],[Amount]]-shipments[[#This Row],[total cost]]</f>
        <v>2033.1900000000005</v>
      </c>
    </row>
    <row r="1232" spans="1:14" x14ac:dyDescent="0.35">
      <c r="A1232" t="s">
        <v>1268</v>
      </c>
      <c r="B1232" t="s">
        <v>8041</v>
      </c>
      <c r="C1232" t="s">
        <v>8027</v>
      </c>
      <c r="D1232" t="s">
        <v>8034</v>
      </c>
      <c r="E1232" s="1">
        <v>45411</v>
      </c>
      <c r="F1232">
        <v>6867</v>
      </c>
      <c r="G1232">
        <v>687</v>
      </c>
      <c r="H1232" t="s">
        <v>7</v>
      </c>
      <c r="I1232" t="str">
        <f>VLOOKUP(shipments[[#This Row],[SPID]],CHOOSE({1,2},people[[#All],[SPID]],people[[#All],[Sales_person]]),2,0)</f>
        <v>Gunar Cockshoot</v>
      </c>
      <c r="J1232">
        <f>YEAR(shipments[[#This Row],[Shipdate]])</f>
        <v>2024</v>
      </c>
      <c r="K1232" s="22"/>
      <c r="L1232" s="22">
        <f>VLOOKUP(shipments[[#This Row],[PID]],CHOOSE({1,2},products[PID],products[Cost_per_box]),2,0)</f>
        <v>8.43</v>
      </c>
      <c r="M1232" s="22">
        <f>shipments[[#This Row],[Boxes]]*shipments[[#This Row],[cost_per_box]]</f>
        <v>5791.41</v>
      </c>
      <c r="N1232" s="22">
        <f>shipments[[#This Row],[Amount]]-shipments[[#This Row],[total cost]]</f>
        <v>1075.5900000000001</v>
      </c>
    </row>
    <row r="1233" spans="1:14" x14ac:dyDescent="0.35">
      <c r="A1233" t="s">
        <v>1269</v>
      </c>
      <c r="B1233" t="s">
        <v>8041</v>
      </c>
      <c r="C1233" t="s">
        <v>8028</v>
      </c>
      <c r="D1233" t="s">
        <v>8038</v>
      </c>
      <c r="E1233" s="1">
        <v>45244</v>
      </c>
      <c r="F1233">
        <v>22439.25</v>
      </c>
      <c r="G1233">
        <v>2244</v>
      </c>
      <c r="H1233" t="s">
        <v>7</v>
      </c>
      <c r="I1233" t="str">
        <f>VLOOKUP(shipments[[#This Row],[SPID]],CHOOSE({1,2},people[[#All],[SPID]],people[[#All],[Sales_person]]),2,0)</f>
        <v>Gunar Cockshoot</v>
      </c>
      <c r="J1233">
        <f>YEAR(shipments[[#This Row],[Shipdate]])</f>
        <v>2023</v>
      </c>
      <c r="K1233" s="22"/>
      <c r="L1233" s="22">
        <f>VLOOKUP(shipments[[#This Row],[PID]],CHOOSE({1,2},products[PID],products[Cost_per_box]),2,0)</f>
        <v>6.8</v>
      </c>
      <c r="M1233" s="22">
        <f>shipments[[#This Row],[Boxes]]*shipments[[#This Row],[cost_per_box]]</f>
        <v>15259.199999999999</v>
      </c>
      <c r="N1233" s="22">
        <f>shipments[[#This Row],[Amount]]-shipments[[#This Row],[total cost]]</f>
        <v>7180.0500000000011</v>
      </c>
    </row>
    <row r="1234" spans="1:14" x14ac:dyDescent="0.35">
      <c r="A1234" t="s">
        <v>1270</v>
      </c>
      <c r="B1234" t="s">
        <v>8041</v>
      </c>
      <c r="C1234" t="s">
        <v>8028</v>
      </c>
      <c r="D1234" t="s">
        <v>8033</v>
      </c>
      <c r="E1234" s="1">
        <v>45264</v>
      </c>
      <c r="F1234">
        <v>4653</v>
      </c>
      <c r="G1234">
        <v>582</v>
      </c>
      <c r="H1234" t="s">
        <v>7</v>
      </c>
      <c r="I1234" t="str">
        <f>VLOOKUP(shipments[[#This Row],[SPID]],CHOOSE({1,2},people[[#All],[SPID]],people[[#All],[Sales_person]]),2,0)</f>
        <v>Gunar Cockshoot</v>
      </c>
      <c r="J1234">
        <f>YEAR(shipments[[#This Row],[Shipdate]])</f>
        <v>2023</v>
      </c>
      <c r="K1234" s="22"/>
      <c r="L1234" s="22">
        <f>VLOOKUP(shipments[[#This Row],[PID]],CHOOSE({1,2},products[PID],products[Cost_per_box]),2,0)</f>
        <v>6.8</v>
      </c>
      <c r="M1234" s="22">
        <f>shipments[[#This Row],[Boxes]]*shipments[[#This Row],[cost_per_box]]</f>
        <v>3957.6</v>
      </c>
      <c r="N1234" s="22">
        <f>shipments[[#This Row],[Amount]]-shipments[[#This Row],[total cost]]</f>
        <v>695.40000000000009</v>
      </c>
    </row>
    <row r="1235" spans="1:14" x14ac:dyDescent="0.35">
      <c r="A1235" t="s">
        <v>1271</v>
      </c>
      <c r="B1235" t="s">
        <v>8041</v>
      </c>
      <c r="C1235" t="s">
        <v>8028</v>
      </c>
      <c r="D1235" t="s">
        <v>8037</v>
      </c>
      <c r="E1235" s="1">
        <v>45478</v>
      </c>
      <c r="F1235">
        <v>12660.75</v>
      </c>
      <c r="G1235">
        <v>1407</v>
      </c>
      <c r="H1235" t="s">
        <v>18</v>
      </c>
      <c r="I1235" t="str">
        <f>VLOOKUP(shipments[[#This Row],[SPID]],CHOOSE({1,2},people[[#All],[SPID]],people[[#All],[Sales_person]]),2,0)</f>
        <v>Gunar Cockshoot</v>
      </c>
      <c r="J1235">
        <f>YEAR(shipments[[#This Row],[Shipdate]])</f>
        <v>2024</v>
      </c>
      <c r="K1235" s="22"/>
      <c r="L1235" s="22">
        <f>VLOOKUP(shipments[[#This Row],[PID]],CHOOSE({1,2},products[PID],products[Cost_per_box]),2,0)</f>
        <v>6.8</v>
      </c>
      <c r="M1235" s="22">
        <f>shipments[[#This Row],[Boxes]]*shipments[[#This Row],[cost_per_box]]</f>
        <v>9567.6</v>
      </c>
      <c r="N1235" s="22">
        <f>shipments[[#This Row],[Amount]]-shipments[[#This Row],[total cost]]</f>
        <v>3093.1499999999996</v>
      </c>
    </row>
    <row r="1236" spans="1:14" x14ac:dyDescent="0.35">
      <c r="A1236" t="s">
        <v>1272</v>
      </c>
      <c r="B1236" t="s">
        <v>8041</v>
      </c>
      <c r="C1236" t="s">
        <v>8030</v>
      </c>
      <c r="D1236" t="s">
        <v>8036</v>
      </c>
      <c r="E1236" s="1">
        <v>45268</v>
      </c>
      <c r="F1236">
        <v>17925.75</v>
      </c>
      <c r="G1236">
        <v>1630</v>
      </c>
      <c r="H1236" t="s">
        <v>7</v>
      </c>
      <c r="I1236" t="str">
        <f>VLOOKUP(shipments[[#This Row],[SPID]],CHOOSE({1,2},people[[#All],[SPID]],people[[#All],[Sales_person]]),2,0)</f>
        <v>Gunar Cockshoot</v>
      </c>
      <c r="J1236">
        <f>YEAR(shipments[[#This Row],[Shipdate]])</f>
        <v>2023</v>
      </c>
      <c r="K1236" s="22"/>
      <c r="L1236" s="22">
        <f>VLOOKUP(shipments[[#This Row],[PID]],CHOOSE({1,2},products[PID],products[Cost_per_box]),2,0)</f>
        <v>2.76</v>
      </c>
      <c r="M1236" s="22">
        <f>shipments[[#This Row],[Boxes]]*shipments[[#This Row],[cost_per_box]]</f>
        <v>4498.7999999999993</v>
      </c>
      <c r="N1236" s="22">
        <f>shipments[[#This Row],[Amount]]-shipments[[#This Row],[total cost]]</f>
        <v>13426.95</v>
      </c>
    </row>
    <row r="1237" spans="1:14" x14ac:dyDescent="0.35">
      <c r="A1237" t="s">
        <v>1273</v>
      </c>
      <c r="B1237" t="s">
        <v>8041</v>
      </c>
      <c r="C1237" t="s">
        <v>8031</v>
      </c>
      <c r="D1237" t="s">
        <v>8034</v>
      </c>
      <c r="E1237" s="1">
        <v>45436</v>
      </c>
      <c r="F1237">
        <v>2612.25</v>
      </c>
      <c r="G1237">
        <v>238</v>
      </c>
      <c r="H1237" t="s">
        <v>7</v>
      </c>
      <c r="I1237" t="str">
        <f>VLOOKUP(shipments[[#This Row],[SPID]],CHOOSE({1,2},people[[#All],[SPID]],people[[#All],[Sales_person]]),2,0)</f>
        <v>Gunar Cockshoot</v>
      </c>
      <c r="J1237">
        <f>YEAR(shipments[[#This Row],[Shipdate]])</f>
        <v>2024</v>
      </c>
      <c r="K1237" s="22"/>
      <c r="L1237" s="22">
        <f>VLOOKUP(shipments[[#This Row],[PID]],CHOOSE({1,2},products[PID],products[Cost_per_box]),2,0)</f>
        <v>3.32</v>
      </c>
      <c r="M1237" s="22">
        <f>shipments[[#This Row],[Boxes]]*shipments[[#This Row],[cost_per_box]]</f>
        <v>790.16</v>
      </c>
      <c r="N1237" s="22">
        <f>shipments[[#This Row],[Amount]]-shipments[[#This Row],[total cost]]</f>
        <v>1822.0900000000001</v>
      </c>
    </row>
    <row r="1238" spans="1:14" x14ac:dyDescent="0.35">
      <c r="A1238" t="s">
        <v>1274</v>
      </c>
      <c r="B1238" t="s">
        <v>8041</v>
      </c>
      <c r="C1238" t="s">
        <v>8031</v>
      </c>
      <c r="D1238" t="s">
        <v>8038</v>
      </c>
      <c r="E1238" s="1">
        <v>45051</v>
      </c>
      <c r="F1238">
        <v>1869.75</v>
      </c>
      <c r="G1238">
        <v>187</v>
      </c>
      <c r="H1238" t="s">
        <v>7</v>
      </c>
      <c r="I1238" t="str">
        <f>VLOOKUP(shipments[[#This Row],[SPID]],CHOOSE({1,2},people[[#All],[SPID]],people[[#All],[Sales_person]]),2,0)</f>
        <v>Gunar Cockshoot</v>
      </c>
      <c r="J1238">
        <f>YEAR(shipments[[#This Row],[Shipdate]])</f>
        <v>2023</v>
      </c>
      <c r="K1238" s="22"/>
      <c r="L1238" s="22">
        <f>VLOOKUP(shipments[[#This Row],[PID]],CHOOSE({1,2},products[PID],products[Cost_per_box]),2,0)</f>
        <v>3.32</v>
      </c>
      <c r="M1238" s="22">
        <f>shipments[[#This Row],[Boxes]]*shipments[[#This Row],[cost_per_box]]</f>
        <v>620.83999999999992</v>
      </c>
      <c r="N1238" s="22">
        <f>shipments[[#This Row],[Amount]]-shipments[[#This Row],[total cost]]</f>
        <v>1248.9100000000001</v>
      </c>
    </row>
    <row r="1239" spans="1:14" x14ac:dyDescent="0.35">
      <c r="A1239" t="s">
        <v>1275</v>
      </c>
      <c r="B1239" t="s">
        <v>8041</v>
      </c>
      <c r="C1239" t="s">
        <v>8031</v>
      </c>
      <c r="D1239" t="s">
        <v>8037</v>
      </c>
      <c r="E1239" s="1">
        <v>45485</v>
      </c>
      <c r="F1239">
        <v>3291.75</v>
      </c>
      <c r="G1239">
        <v>366</v>
      </c>
      <c r="H1239" t="s">
        <v>18</v>
      </c>
      <c r="I1239" t="str">
        <f>VLOOKUP(shipments[[#This Row],[SPID]],CHOOSE({1,2},people[[#All],[SPID]],people[[#All],[Sales_person]]),2,0)</f>
        <v>Gunar Cockshoot</v>
      </c>
      <c r="J1239">
        <f>YEAR(shipments[[#This Row],[Shipdate]])</f>
        <v>2024</v>
      </c>
      <c r="K1239" s="22"/>
      <c r="L1239" s="22">
        <f>VLOOKUP(shipments[[#This Row],[PID]],CHOOSE({1,2},products[PID],products[Cost_per_box]),2,0)</f>
        <v>3.32</v>
      </c>
      <c r="M1239" s="22">
        <f>shipments[[#This Row],[Boxes]]*shipments[[#This Row],[cost_per_box]]</f>
        <v>1215.1199999999999</v>
      </c>
      <c r="N1239" s="22">
        <f>shipments[[#This Row],[Amount]]-shipments[[#This Row],[total cost]]</f>
        <v>2076.63</v>
      </c>
    </row>
    <row r="1240" spans="1:14" x14ac:dyDescent="0.35">
      <c r="A1240" t="s">
        <v>1276</v>
      </c>
      <c r="B1240" t="s">
        <v>8041</v>
      </c>
      <c r="C1240" t="s">
        <v>8032</v>
      </c>
      <c r="D1240" t="s">
        <v>8037</v>
      </c>
      <c r="E1240" s="1">
        <v>44974</v>
      </c>
      <c r="F1240">
        <v>5487.75</v>
      </c>
      <c r="G1240">
        <v>289</v>
      </c>
      <c r="H1240" t="s">
        <v>7</v>
      </c>
      <c r="I1240" t="str">
        <f>VLOOKUP(shipments[[#This Row],[SPID]],CHOOSE({1,2},people[[#All],[SPID]],people[[#All],[Sales_person]]),2,0)</f>
        <v>Gunar Cockshoot</v>
      </c>
      <c r="J1240">
        <f>YEAR(shipments[[#This Row],[Shipdate]])</f>
        <v>2023</v>
      </c>
      <c r="K1240" s="22"/>
      <c r="L1240" s="22">
        <f>VLOOKUP(shipments[[#This Row],[PID]],CHOOSE({1,2},products[PID],products[Cost_per_box]),2,0)</f>
        <v>2.65</v>
      </c>
      <c r="M1240" s="22">
        <f>shipments[[#This Row],[Boxes]]*shipments[[#This Row],[cost_per_box]]</f>
        <v>765.85</v>
      </c>
      <c r="N1240" s="22">
        <f>shipments[[#This Row],[Amount]]-shipments[[#This Row],[total cost]]</f>
        <v>4721.8999999999996</v>
      </c>
    </row>
    <row r="1241" spans="1:14" x14ac:dyDescent="0.35">
      <c r="A1241" t="s">
        <v>1277</v>
      </c>
      <c r="B1241" t="s">
        <v>8041</v>
      </c>
      <c r="C1241" t="s">
        <v>8032</v>
      </c>
      <c r="D1241" t="s">
        <v>8033</v>
      </c>
      <c r="E1241" s="1">
        <v>45054</v>
      </c>
      <c r="F1241">
        <v>2713.5</v>
      </c>
      <c r="G1241">
        <v>143</v>
      </c>
      <c r="H1241" t="s">
        <v>7</v>
      </c>
      <c r="I1241" t="str">
        <f>VLOOKUP(shipments[[#This Row],[SPID]],CHOOSE({1,2},people[[#All],[SPID]],people[[#All],[Sales_person]]),2,0)</f>
        <v>Gunar Cockshoot</v>
      </c>
      <c r="J1241">
        <f>YEAR(shipments[[#This Row],[Shipdate]])</f>
        <v>2023</v>
      </c>
      <c r="K1241" s="22"/>
      <c r="L1241" s="22">
        <f>VLOOKUP(shipments[[#This Row],[PID]],CHOOSE({1,2},products[PID],products[Cost_per_box]),2,0)</f>
        <v>2.65</v>
      </c>
      <c r="M1241" s="22">
        <f>shipments[[#This Row],[Boxes]]*shipments[[#This Row],[cost_per_box]]</f>
        <v>378.95</v>
      </c>
      <c r="N1241" s="22">
        <f>shipments[[#This Row],[Amount]]-shipments[[#This Row],[total cost]]</f>
        <v>2334.5500000000002</v>
      </c>
    </row>
    <row r="1242" spans="1:14" x14ac:dyDescent="0.35">
      <c r="A1242" t="s">
        <v>1278</v>
      </c>
      <c r="B1242" t="s">
        <v>8041</v>
      </c>
      <c r="C1242" t="s">
        <v>8032</v>
      </c>
      <c r="D1242" t="s">
        <v>8037</v>
      </c>
      <c r="E1242" s="1">
        <v>45460</v>
      </c>
      <c r="F1242">
        <v>7593.75</v>
      </c>
      <c r="G1242">
        <v>380</v>
      </c>
      <c r="H1242" t="s">
        <v>7</v>
      </c>
      <c r="I1242" t="str">
        <f>VLOOKUP(shipments[[#This Row],[SPID]],CHOOSE({1,2},people[[#All],[SPID]],people[[#All],[Sales_person]]),2,0)</f>
        <v>Gunar Cockshoot</v>
      </c>
      <c r="J1242">
        <f>YEAR(shipments[[#This Row],[Shipdate]])</f>
        <v>2024</v>
      </c>
      <c r="K1242" s="22"/>
      <c r="L1242" s="22">
        <f>VLOOKUP(shipments[[#This Row],[PID]],CHOOSE({1,2},products[PID],products[Cost_per_box]),2,0)</f>
        <v>2.65</v>
      </c>
      <c r="M1242" s="22">
        <f>shipments[[#This Row],[Boxes]]*shipments[[#This Row],[cost_per_box]]</f>
        <v>1007</v>
      </c>
      <c r="N1242" s="22">
        <f>shipments[[#This Row],[Amount]]-shipments[[#This Row],[total cost]]</f>
        <v>6586.75</v>
      </c>
    </row>
    <row r="1243" spans="1:14" x14ac:dyDescent="0.35">
      <c r="A1243" t="s">
        <v>1279</v>
      </c>
      <c r="B1243" t="s">
        <v>8041</v>
      </c>
      <c r="C1243" t="s">
        <v>8011</v>
      </c>
      <c r="D1243" t="s">
        <v>8033</v>
      </c>
      <c r="E1243" s="1">
        <v>45104</v>
      </c>
      <c r="F1243">
        <v>7373.25</v>
      </c>
      <c r="G1243">
        <v>492</v>
      </c>
      <c r="H1243" t="s">
        <v>7</v>
      </c>
      <c r="I1243" t="str">
        <f>VLOOKUP(shipments[[#This Row],[SPID]],CHOOSE({1,2},people[[#All],[SPID]],people[[#All],[Sales_person]]),2,0)</f>
        <v>Gunar Cockshoot</v>
      </c>
      <c r="J1243">
        <f>YEAR(shipments[[#This Row],[Shipdate]])</f>
        <v>2023</v>
      </c>
      <c r="K1243" s="22"/>
      <c r="L1243" s="22">
        <f>VLOOKUP(shipments[[#This Row],[PID]],CHOOSE({1,2},products[PID],products[Cost_per_box]),2,0)</f>
        <v>5.26</v>
      </c>
      <c r="M1243" s="22">
        <f>shipments[[#This Row],[Boxes]]*shipments[[#This Row],[cost_per_box]]</f>
        <v>2587.92</v>
      </c>
      <c r="N1243" s="22">
        <f>shipments[[#This Row],[Amount]]-shipments[[#This Row],[total cost]]</f>
        <v>4785.33</v>
      </c>
    </row>
    <row r="1244" spans="1:14" x14ac:dyDescent="0.35">
      <c r="A1244" t="s">
        <v>1280</v>
      </c>
      <c r="B1244" t="s">
        <v>8041</v>
      </c>
      <c r="C1244" t="s">
        <v>8011</v>
      </c>
      <c r="D1244" t="s">
        <v>8034</v>
      </c>
      <c r="E1244" s="1">
        <v>44950</v>
      </c>
      <c r="F1244">
        <v>2819.25</v>
      </c>
      <c r="G1244">
        <v>217</v>
      </c>
      <c r="H1244" t="s">
        <v>7</v>
      </c>
      <c r="I1244" t="str">
        <f>VLOOKUP(shipments[[#This Row],[SPID]],CHOOSE({1,2},people[[#All],[SPID]],people[[#All],[Sales_person]]),2,0)</f>
        <v>Gunar Cockshoot</v>
      </c>
      <c r="J1244">
        <f>YEAR(shipments[[#This Row],[Shipdate]])</f>
        <v>2023</v>
      </c>
      <c r="K1244" s="22"/>
      <c r="L1244" s="22">
        <f>VLOOKUP(shipments[[#This Row],[PID]],CHOOSE({1,2},products[PID],products[Cost_per_box]),2,0)</f>
        <v>5.26</v>
      </c>
      <c r="M1244" s="22">
        <f>shipments[[#This Row],[Boxes]]*shipments[[#This Row],[cost_per_box]]</f>
        <v>1141.4199999999998</v>
      </c>
      <c r="N1244" s="22">
        <f>shipments[[#This Row],[Amount]]-shipments[[#This Row],[total cost]]</f>
        <v>1677.8300000000002</v>
      </c>
    </row>
    <row r="1245" spans="1:14" x14ac:dyDescent="0.35">
      <c r="A1245" t="s">
        <v>1281</v>
      </c>
      <c r="B1245" t="s">
        <v>8041</v>
      </c>
      <c r="C1245" t="s">
        <v>8011</v>
      </c>
      <c r="D1245" t="s">
        <v>8034</v>
      </c>
      <c r="E1245" s="1">
        <v>45331</v>
      </c>
      <c r="F1245">
        <v>2178</v>
      </c>
      <c r="G1245">
        <v>137</v>
      </c>
      <c r="H1245" t="s">
        <v>7</v>
      </c>
      <c r="I1245" t="str">
        <f>VLOOKUP(shipments[[#This Row],[SPID]],CHOOSE({1,2},people[[#All],[SPID]],people[[#All],[Sales_person]]),2,0)</f>
        <v>Gunar Cockshoot</v>
      </c>
      <c r="J1245">
        <f>YEAR(shipments[[#This Row],[Shipdate]])</f>
        <v>2024</v>
      </c>
      <c r="K1245" s="22"/>
      <c r="L1245" s="22">
        <f>VLOOKUP(shipments[[#This Row],[PID]],CHOOSE({1,2},products[PID],products[Cost_per_box]),2,0)</f>
        <v>5.26</v>
      </c>
      <c r="M1245" s="22">
        <f>shipments[[#This Row],[Boxes]]*shipments[[#This Row],[cost_per_box]]</f>
        <v>720.62</v>
      </c>
      <c r="N1245" s="22">
        <f>shipments[[#This Row],[Amount]]-shipments[[#This Row],[total cost]]</f>
        <v>1457.38</v>
      </c>
    </row>
    <row r="1246" spans="1:14" x14ac:dyDescent="0.35">
      <c r="A1246" t="s">
        <v>1282</v>
      </c>
      <c r="B1246" t="s">
        <v>8041</v>
      </c>
      <c r="C1246" t="s">
        <v>8011</v>
      </c>
      <c r="D1246" t="s">
        <v>8033</v>
      </c>
      <c r="E1246" s="1">
        <v>45114</v>
      </c>
      <c r="F1246">
        <v>220.5</v>
      </c>
      <c r="G1246">
        <v>14</v>
      </c>
      <c r="H1246" t="s">
        <v>7</v>
      </c>
      <c r="I1246" t="str">
        <f>VLOOKUP(shipments[[#This Row],[SPID]],CHOOSE({1,2},people[[#All],[SPID]],people[[#All],[Sales_person]]),2,0)</f>
        <v>Gunar Cockshoot</v>
      </c>
      <c r="J1246">
        <f>YEAR(shipments[[#This Row],[Shipdate]])</f>
        <v>2023</v>
      </c>
      <c r="K1246" s="22"/>
      <c r="L1246" s="22">
        <f>VLOOKUP(shipments[[#This Row],[PID]],CHOOSE({1,2},products[PID],products[Cost_per_box]),2,0)</f>
        <v>5.26</v>
      </c>
      <c r="M1246" s="22">
        <f>shipments[[#This Row],[Boxes]]*shipments[[#This Row],[cost_per_box]]</f>
        <v>73.64</v>
      </c>
      <c r="N1246" s="22">
        <f>shipments[[#This Row],[Amount]]-shipments[[#This Row],[total cost]]</f>
        <v>146.86000000000001</v>
      </c>
    </row>
    <row r="1247" spans="1:14" x14ac:dyDescent="0.35">
      <c r="A1247" t="s">
        <v>1283</v>
      </c>
      <c r="B1247" t="s">
        <v>8041</v>
      </c>
      <c r="C1247" t="s">
        <v>8011</v>
      </c>
      <c r="D1247" t="s">
        <v>8036</v>
      </c>
      <c r="E1247" s="1">
        <v>45541</v>
      </c>
      <c r="F1247">
        <v>900</v>
      </c>
      <c r="G1247">
        <v>75</v>
      </c>
      <c r="H1247" t="s">
        <v>26</v>
      </c>
      <c r="I1247" t="str">
        <f>VLOOKUP(shipments[[#This Row],[SPID]],CHOOSE({1,2},people[[#All],[SPID]],people[[#All],[Sales_person]]),2,0)</f>
        <v>Gunar Cockshoot</v>
      </c>
      <c r="J1247">
        <f>YEAR(shipments[[#This Row],[Shipdate]])</f>
        <v>2024</v>
      </c>
      <c r="K1247" s="22"/>
      <c r="L1247" s="22">
        <f>VLOOKUP(shipments[[#This Row],[PID]],CHOOSE({1,2},products[PID],products[Cost_per_box]),2,0)</f>
        <v>5.26</v>
      </c>
      <c r="M1247" s="22">
        <f>shipments[[#This Row],[Boxes]]*shipments[[#This Row],[cost_per_box]]</f>
        <v>394.5</v>
      </c>
      <c r="N1247" s="22">
        <f>shipments[[#This Row],[Amount]]-shipments[[#This Row],[total cost]]</f>
        <v>505.5</v>
      </c>
    </row>
    <row r="1248" spans="1:14" x14ac:dyDescent="0.35">
      <c r="A1248" t="s">
        <v>1284</v>
      </c>
      <c r="B1248" t="s">
        <v>8041</v>
      </c>
      <c r="C1248" t="s">
        <v>8011</v>
      </c>
      <c r="D1248" t="s">
        <v>8038</v>
      </c>
      <c r="E1248" s="1">
        <v>45141</v>
      </c>
      <c r="F1248">
        <v>690.75</v>
      </c>
      <c r="G1248">
        <v>50</v>
      </c>
      <c r="H1248" t="s">
        <v>7</v>
      </c>
      <c r="I1248" t="str">
        <f>VLOOKUP(shipments[[#This Row],[SPID]],CHOOSE({1,2},people[[#All],[SPID]],people[[#All],[Sales_person]]),2,0)</f>
        <v>Gunar Cockshoot</v>
      </c>
      <c r="J1248">
        <f>YEAR(shipments[[#This Row],[Shipdate]])</f>
        <v>2023</v>
      </c>
      <c r="K1248" s="22"/>
      <c r="L1248" s="22">
        <f>VLOOKUP(shipments[[#This Row],[PID]],CHOOSE({1,2},products[PID],products[Cost_per_box]),2,0)</f>
        <v>5.26</v>
      </c>
      <c r="M1248" s="22">
        <f>shipments[[#This Row],[Boxes]]*shipments[[#This Row],[cost_per_box]]</f>
        <v>263</v>
      </c>
      <c r="N1248" s="22">
        <f>shipments[[#This Row],[Amount]]-shipments[[#This Row],[total cost]]</f>
        <v>427.75</v>
      </c>
    </row>
    <row r="1249" spans="1:14" x14ac:dyDescent="0.35">
      <c r="A1249" t="s">
        <v>1285</v>
      </c>
      <c r="B1249" t="s">
        <v>8041</v>
      </c>
      <c r="C1249" t="s">
        <v>8012</v>
      </c>
      <c r="D1249" t="s">
        <v>8034</v>
      </c>
      <c r="E1249" s="1">
        <v>45107</v>
      </c>
      <c r="F1249">
        <v>281.25</v>
      </c>
      <c r="G1249">
        <v>17</v>
      </c>
      <c r="H1249" t="s">
        <v>7</v>
      </c>
      <c r="I1249" t="str">
        <f>VLOOKUP(shipments[[#This Row],[SPID]],CHOOSE({1,2},people[[#All],[SPID]],people[[#All],[Sales_person]]),2,0)</f>
        <v>Gunar Cockshoot</v>
      </c>
      <c r="J1249">
        <f>YEAR(shipments[[#This Row],[Shipdate]])</f>
        <v>2023</v>
      </c>
      <c r="K1249" s="22"/>
      <c r="L1249" s="22">
        <f>VLOOKUP(shipments[[#This Row],[PID]],CHOOSE({1,2},products[PID],products[Cost_per_box]),2,0)</f>
        <v>7.48</v>
      </c>
      <c r="M1249" s="22">
        <f>shipments[[#This Row],[Boxes]]*shipments[[#This Row],[cost_per_box]]</f>
        <v>127.16000000000001</v>
      </c>
      <c r="N1249" s="22">
        <f>shipments[[#This Row],[Amount]]-shipments[[#This Row],[total cost]]</f>
        <v>154.08999999999997</v>
      </c>
    </row>
    <row r="1250" spans="1:14" x14ac:dyDescent="0.35">
      <c r="A1250" t="s">
        <v>1286</v>
      </c>
      <c r="B1250" t="s">
        <v>8041</v>
      </c>
      <c r="C1250" t="s">
        <v>8014</v>
      </c>
      <c r="D1250" t="s">
        <v>8037</v>
      </c>
      <c r="E1250" s="1">
        <v>45364</v>
      </c>
      <c r="F1250">
        <v>211.5</v>
      </c>
      <c r="G1250">
        <v>43</v>
      </c>
      <c r="H1250" t="s">
        <v>7</v>
      </c>
      <c r="I1250" t="str">
        <f>VLOOKUP(shipments[[#This Row],[SPID]],CHOOSE({1,2},people[[#All],[SPID]],people[[#All],[Sales_person]]),2,0)</f>
        <v>Gunar Cockshoot</v>
      </c>
      <c r="J1250">
        <f>YEAR(shipments[[#This Row],[Shipdate]])</f>
        <v>2024</v>
      </c>
      <c r="K1250" s="22"/>
      <c r="L1250" s="22">
        <f>VLOOKUP(shipments[[#This Row],[PID]],CHOOSE({1,2},products[PID],products[Cost_per_box]),2,0)</f>
        <v>3.85</v>
      </c>
      <c r="M1250" s="22">
        <f>shipments[[#This Row],[Boxes]]*shipments[[#This Row],[cost_per_box]]</f>
        <v>165.55</v>
      </c>
      <c r="N1250" s="22">
        <f>shipments[[#This Row],[Amount]]-shipments[[#This Row],[total cost]]</f>
        <v>45.949999999999989</v>
      </c>
    </row>
    <row r="1251" spans="1:14" x14ac:dyDescent="0.35">
      <c r="A1251" t="s">
        <v>1287</v>
      </c>
      <c r="B1251" t="s">
        <v>8041</v>
      </c>
      <c r="C1251" t="s">
        <v>8014</v>
      </c>
      <c r="D1251" t="s">
        <v>8037</v>
      </c>
      <c r="E1251" s="1">
        <v>44930</v>
      </c>
      <c r="F1251">
        <v>6237</v>
      </c>
      <c r="G1251">
        <v>1248</v>
      </c>
      <c r="H1251" t="s">
        <v>7</v>
      </c>
      <c r="I1251" t="str">
        <f>VLOOKUP(shipments[[#This Row],[SPID]],CHOOSE({1,2},people[[#All],[SPID]],people[[#All],[Sales_person]]),2,0)</f>
        <v>Gunar Cockshoot</v>
      </c>
      <c r="J1251">
        <f>YEAR(shipments[[#This Row],[Shipdate]])</f>
        <v>2023</v>
      </c>
      <c r="K1251" s="22"/>
      <c r="L1251" s="22">
        <f>VLOOKUP(shipments[[#This Row],[PID]],CHOOSE({1,2},products[PID],products[Cost_per_box]),2,0)</f>
        <v>3.85</v>
      </c>
      <c r="M1251" s="22">
        <f>shipments[[#This Row],[Boxes]]*shipments[[#This Row],[cost_per_box]]</f>
        <v>4804.8</v>
      </c>
      <c r="N1251" s="22">
        <f>shipments[[#This Row],[Amount]]-shipments[[#This Row],[total cost]]</f>
        <v>1432.1999999999998</v>
      </c>
    </row>
    <row r="1252" spans="1:14" x14ac:dyDescent="0.35">
      <c r="A1252" t="s">
        <v>1288</v>
      </c>
      <c r="B1252" t="s">
        <v>8041</v>
      </c>
      <c r="C1252" t="s">
        <v>8014</v>
      </c>
      <c r="D1252" t="s">
        <v>8034</v>
      </c>
      <c r="E1252" s="1">
        <v>44964</v>
      </c>
      <c r="F1252">
        <v>1408.5</v>
      </c>
      <c r="G1252">
        <v>282</v>
      </c>
      <c r="H1252" t="s">
        <v>7</v>
      </c>
      <c r="I1252" t="str">
        <f>VLOOKUP(shipments[[#This Row],[SPID]],CHOOSE({1,2},people[[#All],[SPID]],people[[#All],[Sales_person]]),2,0)</f>
        <v>Gunar Cockshoot</v>
      </c>
      <c r="J1252">
        <f>YEAR(shipments[[#This Row],[Shipdate]])</f>
        <v>2023</v>
      </c>
      <c r="K1252" s="22"/>
      <c r="L1252" s="22">
        <f>VLOOKUP(shipments[[#This Row],[PID]],CHOOSE({1,2},products[PID],products[Cost_per_box]),2,0)</f>
        <v>3.85</v>
      </c>
      <c r="M1252" s="22">
        <f>shipments[[#This Row],[Boxes]]*shipments[[#This Row],[cost_per_box]]</f>
        <v>1085.7</v>
      </c>
      <c r="N1252" s="22">
        <f>shipments[[#This Row],[Amount]]-shipments[[#This Row],[total cost]]</f>
        <v>322.79999999999995</v>
      </c>
    </row>
    <row r="1253" spans="1:14" x14ac:dyDescent="0.35">
      <c r="A1253" t="s">
        <v>1289</v>
      </c>
      <c r="B1253" t="s">
        <v>8041</v>
      </c>
      <c r="C1253" t="s">
        <v>8015</v>
      </c>
      <c r="D1253" t="s">
        <v>8037</v>
      </c>
      <c r="E1253" s="1">
        <v>45135</v>
      </c>
      <c r="F1253">
        <v>218.25</v>
      </c>
      <c r="G1253">
        <v>32</v>
      </c>
      <c r="H1253" t="s">
        <v>7</v>
      </c>
      <c r="I1253" t="str">
        <f>VLOOKUP(shipments[[#This Row],[SPID]],CHOOSE({1,2},people[[#All],[SPID]],people[[#All],[Sales_person]]),2,0)</f>
        <v>Gunar Cockshoot</v>
      </c>
      <c r="J1253">
        <f>YEAR(shipments[[#This Row],[Shipdate]])</f>
        <v>2023</v>
      </c>
      <c r="K1253" s="22"/>
      <c r="L1253" s="22">
        <f>VLOOKUP(shipments[[#This Row],[PID]],CHOOSE({1,2},products[PID],products[Cost_per_box]),2,0)</f>
        <v>5.72</v>
      </c>
      <c r="M1253" s="22">
        <f>shipments[[#This Row],[Boxes]]*shipments[[#This Row],[cost_per_box]]</f>
        <v>183.04</v>
      </c>
      <c r="N1253" s="22">
        <f>shipments[[#This Row],[Amount]]-shipments[[#This Row],[total cost]]</f>
        <v>35.210000000000008</v>
      </c>
    </row>
    <row r="1254" spans="1:14" x14ac:dyDescent="0.35">
      <c r="A1254" t="s">
        <v>1290</v>
      </c>
      <c r="B1254" t="s">
        <v>8041</v>
      </c>
      <c r="C1254" t="s">
        <v>8015</v>
      </c>
      <c r="D1254" t="s">
        <v>8038</v>
      </c>
      <c r="E1254" s="1">
        <v>45085</v>
      </c>
      <c r="F1254">
        <v>522</v>
      </c>
      <c r="G1254">
        <v>75</v>
      </c>
      <c r="H1254" t="s">
        <v>40</v>
      </c>
      <c r="I1254" t="str">
        <f>VLOOKUP(shipments[[#This Row],[SPID]],CHOOSE({1,2},people[[#All],[SPID]],people[[#All],[Sales_person]]),2,0)</f>
        <v>Gunar Cockshoot</v>
      </c>
      <c r="J1254">
        <f>YEAR(shipments[[#This Row],[Shipdate]])</f>
        <v>2023</v>
      </c>
      <c r="K1254" s="22"/>
      <c r="L1254" s="22">
        <f>VLOOKUP(shipments[[#This Row],[PID]],CHOOSE({1,2},products[PID],products[Cost_per_box]),2,0)</f>
        <v>5.72</v>
      </c>
      <c r="M1254" s="22">
        <f>shipments[[#This Row],[Boxes]]*shipments[[#This Row],[cost_per_box]]</f>
        <v>429</v>
      </c>
      <c r="N1254" s="22">
        <f>shipments[[#This Row],[Amount]]-shipments[[#This Row],[total cost]]</f>
        <v>93</v>
      </c>
    </row>
    <row r="1255" spans="1:14" x14ac:dyDescent="0.35">
      <c r="A1255" t="s">
        <v>1291</v>
      </c>
      <c r="B1255" t="s">
        <v>8041</v>
      </c>
      <c r="C1255" t="s">
        <v>8015</v>
      </c>
      <c r="D1255" t="s">
        <v>8036</v>
      </c>
      <c r="E1255" s="1">
        <v>45412</v>
      </c>
      <c r="F1255">
        <v>3273.75</v>
      </c>
      <c r="G1255">
        <v>468</v>
      </c>
      <c r="H1255" t="s">
        <v>7</v>
      </c>
      <c r="I1255" t="str">
        <f>VLOOKUP(shipments[[#This Row],[SPID]],CHOOSE({1,2},people[[#All],[SPID]],people[[#All],[Sales_person]]),2,0)</f>
        <v>Gunar Cockshoot</v>
      </c>
      <c r="J1255">
        <f>YEAR(shipments[[#This Row],[Shipdate]])</f>
        <v>2024</v>
      </c>
      <c r="K1255" s="22"/>
      <c r="L1255" s="22">
        <f>VLOOKUP(shipments[[#This Row],[PID]],CHOOSE({1,2},products[PID],products[Cost_per_box]),2,0)</f>
        <v>5.72</v>
      </c>
      <c r="M1255" s="22">
        <f>shipments[[#This Row],[Boxes]]*shipments[[#This Row],[cost_per_box]]</f>
        <v>2676.96</v>
      </c>
      <c r="N1255" s="22">
        <f>shipments[[#This Row],[Amount]]-shipments[[#This Row],[total cost]]</f>
        <v>596.79</v>
      </c>
    </row>
    <row r="1256" spans="1:14" x14ac:dyDescent="0.35">
      <c r="A1256" t="s">
        <v>1292</v>
      </c>
      <c r="B1256" t="s">
        <v>8041</v>
      </c>
      <c r="C1256" t="s">
        <v>8015</v>
      </c>
      <c r="D1256" t="s">
        <v>8037</v>
      </c>
      <c r="E1256" s="1">
        <v>45246</v>
      </c>
      <c r="F1256">
        <v>4344.75</v>
      </c>
      <c r="G1256">
        <v>621</v>
      </c>
      <c r="H1256" t="s">
        <v>7</v>
      </c>
      <c r="I1256" t="str">
        <f>VLOOKUP(shipments[[#This Row],[SPID]],CHOOSE({1,2},people[[#All],[SPID]],people[[#All],[Sales_person]]),2,0)</f>
        <v>Gunar Cockshoot</v>
      </c>
      <c r="J1256">
        <f>YEAR(shipments[[#This Row],[Shipdate]])</f>
        <v>2023</v>
      </c>
      <c r="K1256" s="22"/>
      <c r="L1256" s="22">
        <f>VLOOKUP(shipments[[#This Row],[PID]],CHOOSE({1,2},products[PID],products[Cost_per_box]),2,0)</f>
        <v>5.72</v>
      </c>
      <c r="M1256" s="22">
        <f>shipments[[#This Row],[Boxes]]*shipments[[#This Row],[cost_per_box]]</f>
        <v>3552.12</v>
      </c>
      <c r="N1256" s="22">
        <f>shipments[[#This Row],[Amount]]-shipments[[#This Row],[total cost]]</f>
        <v>792.63000000000011</v>
      </c>
    </row>
    <row r="1257" spans="1:14" x14ac:dyDescent="0.35">
      <c r="A1257" t="s">
        <v>1293</v>
      </c>
      <c r="B1257" t="s">
        <v>8041</v>
      </c>
      <c r="C1257" t="s">
        <v>8015</v>
      </c>
      <c r="D1257" t="s">
        <v>8038</v>
      </c>
      <c r="E1257" s="1">
        <v>45194</v>
      </c>
      <c r="F1257">
        <v>2274.75</v>
      </c>
      <c r="G1257">
        <v>455</v>
      </c>
      <c r="H1257" t="s">
        <v>7</v>
      </c>
      <c r="I1257" t="str">
        <f>VLOOKUP(shipments[[#This Row],[SPID]],CHOOSE({1,2},people[[#All],[SPID]],people[[#All],[Sales_person]]),2,0)</f>
        <v>Gunar Cockshoot</v>
      </c>
      <c r="J1257">
        <f>YEAR(shipments[[#This Row],[Shipdate]])</f>
        <v>2023</v>
      </c>
      <c r="K1257" s="22"/>
      <c r="L1257" s="22">
        <f>VLOOKUP(shipments[[#This Row],[PID]],CHOOSE({1,2},products[PID],products[Cost_per_box]),2,0)</f>
        <v>5.72</v>
      </c>
      <c r="M1257" s="22">
        <f>shipments[[#This Row],[Boxes]]*shipments[[#This Row],[cost_per_box]]</f>
        <v>2602.6</v>
      </c>
      <c r="N1257" s="22">
        <f>shipments[[#This Row],[Amount]]-shipments[[#This Row],[total cost]]</f>
        <v>-327.84999999999991</v>
      </c>
    </row>
    <row r="1258" spans="1:14" x14ac:dyDescent="0.35">
      <c r="A1258" t="s">
        <v>1294</v>
      </c>
      <c r="B1258" t="s">
        <v>8041</v>
      </c>
      <c r="C1258" t="s">
        <v>8015</v>
      </c>
      <c r="D1258" t="s">
        <v>8034</v>
      </c>
      <c r="E1258" s="1">
        <v>45267</v>
      </c>
      <c r="F1258">
        <v>10779.75</v>
      </c>
      <c r="G1258">
        <v>1348</v>
      </c>
      <c r="H1258" t="s">
        <v>40</v>
      </c>
      <c r="I1258" t="str">
        <f>VLOOKUP(shipments[[#This Row],[SPID]],CHOOSE({1,2},people[[#All],[SPID]],people[[#All],[Sales_person]]),2,0)</f>
        <v>Gunar Cockshoot</v>
      </c>
      <c r="J1258">
        <f>YEAR(shipments[[#This Row],[Shipdate]])</f>
        <v>2023</v>
      </c>
      <c r="K1258" s="22"/>
      <c r="L1258" s="22">
        <f>VLOOKUP(shipments[[#This Row],[PID]],CHOOSE({1,2},products[PID],products[Cost_per_box]),2,0)</f>
        <v>5.72</v>
      </c>
      <c r="M1258" s="22">
        <f>shipments[[#This Row],[Boxes]]*shipments[[#This Row],[cost_per_box]]</f>
        <v>7710.5599999999995</v>
      </c>
      <c r="N1258" s="22">
        <f>shipments[[#This Row],[Amount]]-shipments[[#This Row],[total cost]]</f>
        <v>3069.1900000000005</v>
      </c>
    </row>
    <row r="1259" spans="1:14" x14ac:dyDescent="0.35">
      <c r="A1259" t="s">
        <v>1295</v>
      </c>
      <c r="B1259" t="s">
        <v>8041</v>
      </c>
      <c r="C1259" t="s">
        <v>8015</v>
      </c>
      <c r="D1259" t="s">
        <v>8034</v>
      </c>
      <c r="E1259" s="1">
        <v>45488</v>
      </c>
      <c r="F1259">
        <v>4140</v>
      </c>
      <c r="G1259">
        <v>518</v>
      </c>
      <c r="H1259" t="s">
        <v>18</v>
      </c>
      <c r="I1259" t="str">
        <f>VLOOKUP(shipments[[#This Row],[SPID]],CHOOSE({1,2},people[[#All],[SPID]],people[[#All],[Sales_person]]),2,0)</f>
        <v>Gunar Cockshoot</v>
      </c>
      <c r="J1259">
        <f>YEAR(shipments[[#This Row],[Shipdate]])</f>
        <v>2024</v>
      </c>
      <c r="K1259" s="22"/>
      <c r="L1259" s="22">
        <f>VLOOKUP(shipments[[#This Row],[PID]],CHOOSE({1,2},products[PID],products[Cost_per_box]),2,0)</f>
        <v>5.72</v>
      </c>
      <c r="M1259" s="22">
        <f>shipments[[#This Row],[Boxes]]*shipments[[#This Row],[cost_per_box]]</f>
        <v>2962.96</v>
      </c>
      <c r="N1259" s="22">
        <f>shipments[[#This Row],[Amount]]-shipments[[#This Row],[total cost]]</f>
        <v>1177.04</v>
      </c>
    </row>
    <row r="1260" spans="1:14" x14ac:dyDescent="0.35">
      <c r="A1260" t="s">
        <v>1296</v>
      </c>
      <c r="B1260" t="s">
        <v>8041</v>
      </c>
      <c r="C1260" t="s">
        <v>8016</v>
      </c>
      <c r="D1260" t="s">
        <v>8037</v>
      </c>
      <c r="E1260" s="1">
        <v>45302</v>
      </c>
      <c r="F1260">
        <v>657</v>
      </c>
      <c r="G1260">
        <v>25</v>
      </c>
      <c r="H1260" t="s">
        <v>7</v>
      </c>
      <c r="I1260" t="str">
        <f>VLOOKUP(shipments[[#This Row],[SPID]],CHOOSE({1,2},people[[#All],[SPID]],people[[#All],[Sales_person]]),2,0)</f>
        <v>Gunar Cockshoot</v>
      </c>
      <c r="J1260">
        <f>YEAR(shipments[[#This Row],[Shipdate]])</f>
        <v>2024</v>
      </c>
      <c r="K1260" s="22"/>
      <c r="L1260" s="22">
        <f>VLOOKUP(shipments[[#This Row],[PID]],CHOOSE({1,2},products[PID],products[Cost_per_box]),2,0)</f>
        <v>6.31</v>
      </c>
      <c r="M1260" s="22">
        <f>shipments[[#This Row],[Boxes]]*shipments[[#This Row],[cost_per_box]]</f>
        <v>157.75</v>
      </c>
      <c r="N1260" s="22">
        <f>shipments[[#This Row],[Amount]]-shipments[[#This Row],[total cost]]</f>
        <v>499.25</v>
      </c>
    </row>
    <row r="1261" spans="1:14" x14ac:dyDescent="0.35">
      <c r="A1261" t="s">
        <v>1297</v>
      </c>
      <c r="B1261" t="s">
        <v>8041</v>
      </c>
      <c r="C1261" t="s">
        <v>8017</v>
      </c>
      <c r="D1261" t="s">
        <v>8033</v>
      </c>
      <c r="E1261" s="1">
        <v>45231</v>
      </c>
      <c r="F1261">
        <v>5539.5</v>
      </c>
      <c r="G1261">
        <v>231</v>
      </c>
      <c r="H1261" t="s">
        <v>7</v>
      </c>
      <c r="I1261" t="str">
        <f>VLOOKUP(shipments[[#This Row],[SPID]],CHOOSE({1,2},people[[#All],[SPID]],people[[#All],[Sales_person]]),2,0)</f>
        <v>Gunar Cockshoot</v>
      </c>
      <c r="J1261">
        <f>YEAR(shipments[[#This Row],[Shipdate]])</f>
        <v>2023</v>
      </c>
      <c r="K1261" s="22"/>
      <c r="L1261" s="22">
        <f>VLOOKUP(shipments[[#This Row],[PID]],CHOOSE({1,2},products[PID],products[Cost_per_box]),2,0)</f>
        <v>9.94</v>
      </c>
      <c r="M1261" s="22">
        <f>shipments[[#This Row],[Boxes]]*shipments[[#This Row],[cost_per_box]]</f>
        <v>2296.14</v>
      </c>
      <c r="N1261" s="22">
        <f>shipments[[#This Row],[Amount]]-shipments[[#This Row],[total cost]]</f>
        <v>3243.36</v>
      </c>
    </row>
    <row r="1262" spans="1:14" x14ac:dyDescent="0.35">
      <c r="A1262" t="s">
        <v>1298</v>
      </c>
      <c r="B1262" t="s">
        <v>8041</v>
      </c>
      <c r="C1262" t="s">
        <v>8017</v>
      </c>
      <c r="D1262" t="s">
        <v>8036</v>
      </c>
      <c r="E1262" s="1">
        <v>45281</v>
      </c>
      <c r="F1262">
        <v>5445</v>
      </c>
      <c r="G1262">
        <v>210</v>
      </c>
      <c r="H1262" t="s">
        <v>7</v>
      </c>
      <c r="I1262" t="str">
        <f>VLOOKUP(shipments[[#This Row],[SPID]],CHOOSE({1,2},people[[#All],[SPID]],people[[#All],[Sales_person]]),2,0)</f>
        <v>Gunar Cockshoot</v>
      </c>
      <c r="J1262">
        <f>YEAR(shipments[[#This Row],[Shipdate]])</f>
        <v>2023</v>
      </c>
      <c r="K1262" s="22"/>
      <c r="L1262" s="22">
        <f>VLOOKUP(shipments[[#This Row],[PID]],CHOOSE({1,2},products[PID],products[Cost_per_box]),2,0)</f>
        <v>9.94</v>
      </c>
      <c r="M1262" s="22">
        <f>shipments[[#This Row],[Boxes]]*shipments[[#This Row],[cost_per_box]]</f>
        <v>2087.4</v>
      </c>
      <c r="N1262" s="22">
        <f>shipments[[#This Row],[Amount]]-shipments[[#This Row],[total cost]]</f>
        <v>3357.6</v>
      </c>
    </row>
    <row r="1263" spans="1:14" x14ac:dyDescent="0.35">
      <c r="A1263" t="s">
        <v>1299</v>
      </c>
      <c r="B1263" t="s">
        <v>8041</v>
      </c>
      <c r="C1263" t="s">
        <v>8017</v>
      </c>
      <c r="D1263" t="s">
        <v>8038</v>
      </c>
      <c r="E1263" s="1">
        <v>45419</v>
      </c>
      <c r="F1263">
        <v>5177.25</v>
      </c>
      <c r="G1263">
        <v>192</v>
      </c>
      <c r="H1263" t="s">
        <v>7</v>
      </c>
      <c r="I1263" t="str">
        <f>VLOOKUP(shipments[[#This Row],[SPID]],CHOOSE({1,2},people[[#All],[SPID]],people[[#All],[Sales_person]]),2,0)</f>
        <v>Gunar Cockshoot</v>
      </c>
      <c r="J1263">
        <f>YEAR(shipments[[#This Row],[Shipdate]])</f>
        <v>2024</v>
      </c>
      <c r="K1263" s="22"/>
      <c r="L1263" s="22">
        <f>VLOOKUP(shipments[[#This Row],[PID]],CHOOSE({1,2},products[PID],products[Cost_per_box]),2,0)</f>
        <v>9.94</v>
      </c>
      <c r="M1263" s="22">
        <f>shipments[[#This Row],[Boxes]]*shipments[[#This Row],[cost_per_box]]</f>
        <v>1908.48</v>
      </c>
      <c r="N1263" s="22">
        <f>shipments[[#This Row],[Amount]]-shipments[[#This Row],[total cost]]</f>
        <v>3268.77</v>
      </c>
    </row>
    <row r="1264" spans="1:14" x14ac:dyDescent="0.35">
      <c r="A1264" t="s">
        <v>1300</v>
      </c>
      <c r="B1264" t="s">
        <v>8041</v>
      </c>
      <c r="C1264" t="s">
        <v>8018</v>
      </c>
      <c r="D1264" t="s">
        <v>8036</v>
      </c>
      <c r="E1264" s="1">
        <v>45509</v>
      </c>
      <c r="F1264">
        <v>11526.75</v>
      </c>
      <c r="G1264">
        <v>577</v>
      </c>
      <c r="H1264" t="s">
        <v>18</v>
      </c>
      <c r="I1264" t="str">
        <f>VLOOKUP(shipments[[#This Row],[SPID]],CHOOSE({1,2},people[[#All],[SPID]],people[[#All],[Sales_person]]),2,0)</f>
        <v>Gunar Cockshoot</v>
      </c>
      <c r="J1264">
        <f>YEAR(shipments[[#This Row],[Shipdate]])</f>
        <v>2024</v>
      </c>
      <c r="K1264" s="22"/>
      <c r="L1264" s="22">
        <f>VLOOKUP(shipments[[#This Row],[PID]],CHOOSE({1,2},products[PID],products[Cost_per_box]),2,0)</f>
        <v>7.73</v>
      </c>
      <c r="M1264" s="22">
        <f>shipments[[#This Row],[Boxes]]*shipments[[#This Row],[cost_per_box]]</f>
        <v>4460.21</v>
      </c>
      <c r="N1264" s="22">
        <f>shipments[[#This Row],[Amount]]-shipments[[#This Row],[total cost]]</f>
        <v>7066.54</v>
      </c>
    </row>
    <row r="1265" spans="1:14" x14ac:dyDescent="0.35">
      <c r="A1265" t="s">
        <v>1301</v>
      </c>
      <c r="B1265" t="s">
        <v>8041</v>
      </c>
      <c r="C1265" t="s">
        <v>8018</v>
      </c>
      <c r="D1265" t="s">
        <v>8037</v>
      </c>
      <c r="E1265" s="1">
        <v>45469</v>
      </c>
      <c r="F1265">
        <v>2580.75</v>
      </c>
      <c r="G1265">
        <v>136</v>
      </c>
      <c r="H1265" t="s">
        <v>7</v>
      </c>
      <c r="I1265" t="str">
        <f>VLOOKUP(shipments[[#This Row],[SPID]],CHOOSE({1,2},people[[#All],[SPID]],people[[#All],[Sales_person]]),2,0)</f>
        <v>Gunar Cockshoot</v>
      </c>
      <c r="J1265">
        <f>YEAR(shipments[[#This Row],[Shipdate]])</f>
        <v>2024</v>
      </c>
      <c r="K1265" s="22"/>
      <c r="L1265" s="22">
        <f>VLOOKUP(shipments[[#This Row],[PID]],CHOOSE({1,2},products[PID],products[Cost_per_box]),2,0)</f>
        <v>7.73</v>
      </c>
      <c r="M1265" s="22">
        <f>shipments[[#This Row],[Boxes]]*shipments[[#This Row],[cost_per_box]]</f>
        <v>1051.28</v>
      </c>
      <c r="N1265" s="22">
        <f>shipments[[#This Row],[Amount]]-shipments[[#This Row],[total cost]]</f>
        <v>1529.47</v>
      </c>
    </row>
    <row r="1266" spans="1:14" x14ac:dyDescent="0.35">
      <c r="A1266" t="s">
        <v>1302</v>
      </c>
      <c r="B1266" t="s">
        <v>8041</v>
      </c>
      <c r="C1266" t="s">
        <v>8019</v>
      </c>
      <c r="D1266" t="s">
        <v>8033</v>
      </c>
      <c r="E1266" s="1">
        <v>45169</v>
      </c>
      <c r="F1266">
        <v>1253.25</v>
      </c>
      <c r="G1266">
        <v>55</v>
      </c>
      <c r="H1266" t="s">
        <v>40</v>
      </c>
      <c r="I1266" t="str">
        <f>VLOOKUP(shipments[[#This Row],[SPID]],CHOOSE({1,2},people[[#All],[SPID]],people[[#All],[Sales_person]]),2,0)</f>
        <v>Gunar Cockshoot</v>
      </c>
      <c r="J1266">
        <f>YEAR(shipments[[#This Row],[Shipdate]])</f>
        <v>2023</v>
      </c>
      <c r="K1266" s="22"/>
      <c r="L1266" s="22">
        <f>VLOOKUP(shipments[[#This Row],[PID]],CHOOSE({1,2},products[PID],products[Cost_per_box]),2,0)</f>
        <v>3.68</v>
      </c>
      <c r="M1266" s="22">
        <f>shipments[[#This Row],[Boxes]]*shipments[[#This Row],[cost_per_box]]</f>
        <v>202.4</v>
      </c>
      <c r="N1266" s="22">
        <f>shipments[[#This Row],[Amount]]-shipments[[#This Row],[total cost]]</f>
        <v>1050.8499999999999</v>
      </c>
    </row>
    <row r="1267" spans="1:14" x14ac:dyDescent="0.35">
      <c r="A1267" t="s">
        <v>1303</v>
      </c>
      <c r="B1267" t="s">
        <v>8041</v>
      </c>
      <c r="C1267" t="s">
        <v>8020</v>
      </c>
      <c r="D1267" t="s">
        <v>8037</v>
      </c>
      <c r="E1267" s="1">
        <v>45268</v>
      </c>
      <c r="F1267">
        <v>535.5</v>
      </c>
      <c r="G1267">
        <v>42</v>
      </c>
      <c r="H1267" t="s">
        <v>7</v>
      </c>
      <c r="I1267" t="str">
        <f>VLOOKUP(shipments[[#This Row],[SPID]],CHOOSE({1,2},people[[#All],[SPID]],people[[#All],[Sales_person]]),2,0)</f>
        <v>Gunar Cockshoot</v>
      </c>
      <c r="J1267">
        <f>YEAR(shipments[[#This Row],[Shipdate]])</f>
        <v>2023</v>
      </c>
      <c r="K1267" s="22"/>
      <c r="L1267" s="22">
        <f>VLOOKUP(shipments[[#This Row],[PID]],CHOOSE({1,2},products[PID],products[Cost_per_box]),2,0)</f>
        <v>8.2200000000000006</v>
      </c>
      <c r="M1267" s="22">
        <f>shipments[[#This Row],[Boxes]]*shipments[[#This Row],[cost_per_box]]</f>
        <v>345.24</v>
      </c>
      <c r="N1267" s="22">
        <f>shipments[[#This Row],[Amount]]-shipments[[#This Row],[total cost]]</f>
        <v>190.26</v>
      </c>
    </row>
    <row r="1268" spans="1:14" x14ac:dyDescent="0.35">
      <c r="A1268" t="s">
        <v>1304</v>
      </c>
      <c r="B1268" t="s">
        <v>8041</v>
      </c>
      <c r="C1268" t="s">
        <v>8020</v>
      </c>
      <c r="D1268" t="s">
        <v>8038</v>
      </c>
      <c r="E1268" s="1">
        <v>45296</v>
      </c>
      <c r="F1268">
        <v>6412.5</v>
      </c>
      <c r="G1268">
        <v>401</v>
      </c>
      <c r="H1268" t="s">
        <v>7</v>
      </c>
      <c r="I1268" t="str">
        <f>VLOOKUP(shipments[[#This Row],[SPID]],CHOOSE({1,2},people[[#All],[SPID]],people[[#All],[Sales_person]]),2,0)</f>
        <v>Gunar Cockshoot</v>
      </c>
      <c r="J1268">
        <f>YEAR(shipments[[#This Row],[Shipdate]])</f>
        <v>2024</v>
      </c>
      <c r="K1268" s="22"/>
      <c r="L1268" s="22">
        <f>VLOOKUP(shipments[[#This Row],[PID]],CHOOSE({1,2},products[PID],products[Cost_per_box]),2,0)</f>
        <v>8.2200000000000006</v>
      </c>
      <c r="M1268" s="22">
        <f>shipments[[#This Row],[Boxes]]*shipments[[#This Row],[cost_per_box]]</f>
        <v>3296.2200000000003</v>
      </c>
      <c r="N1268" s="22">
        <f>shipments[[#This Row],[Amount]]-shipments[[#This Row],[total cost]]</f>
        <v>3116.2799999999997</v>
      </c>
    </row>
    <row r="1269" spans="1:14" x14ac:dyDescent="0.35">
      <c r="A1269" t="s">
        <v>1305</v>
      </c>
      <c r="B1269" t="s">
        <v>8041</v>
      </c>
      <c r="C1269" t="s">
        <v>8020</v>
      </c>
      <c r="D1269" t="s">
        <v>8033</v>
      </c>
      <c r="E1269" s="1">
        <v>45495</v>
      </c>
      <c r="F1269">
        <v>3231</v>
      </c>
      <c r="G1269">
        <v>249</v>
      </c>
      <c r="H1269" t="s">
        <v>18</v>
      </c>
      <c r="I1269" t="str">
        <f>VLOOKUP(shipments[[#This Row],[SPID]],CHOOSE({1,2},people[[#All],[SPID]],people[[#All],[Sales_person]]),2,0)</f>
        <v>Gunar Cockshoot</v>
      </c>
      <c r="J1269">
        <f>YEAR(shipments[[#This Row],[Shipdate]])</f>
        <v>2024</v>
      </c>
      <c r="K1269" s="22"/>
      <c r="L1269" s="22">
        <f>VLOOKUP(shipments[[#This Row],[PID]],CHOOSE({1,2},products[PID],products[Cost_per_box]),2,0)</f>
        <v>8.2200000000000006</v>
      </c>
      <c r="M1269" s="22">
        <f>shipments[[#This Row],[Boxes]]*shipments[[#This Row],[cost_per_box]]</f>
        <v>2046.7800000000002</v>
      </c>
      <c r="N1269" s="22">
        <f>shipments[[#This Row],[Amount]]-shipments[[#This Row],[total cost]]</f>
        <v>1184.2199999999998</v>
      </c>
    </row>
    <row r="1270" spans="1:14" x14ac:dyDescent="0.35">
      <c r="A1270" t="s">
        <v>1306</v>
      </c>
      <c r="B1270" t="s">
        <v>8041</v>
      </c>
      <c r="C1270" t="s">
        <v>8020</v>
      </c>
      <c r="D1270" t="s">
        <v>8034</v>
      </c>
      <c r="E1270" s="1">
        <v>45153</v>
      </c>
      <c r="F1270">
        <v>1494</v>
      </c>
      <c r="G1270">
        <v>115</v>
      </c>
      <c r="H1270" t="s">
        <v>7</v>
      </c>
      <c r="I1270" t="str">
        <f>VLOOKUP(shipments[[#This Row],[SPID]],CHOOSE({1,2},people[[#All],[SPID]],people[[#All],[Sales_person]]),2,0)</f>
        <v>Gunar Cockshoot</v>
      </c>
      <c r="J1270">
        <f>YEAR(shipments[[#This Row],[Shipdate]])</f>
        <v>2023</v>
      </c>
      <c r="K1270" s="22"/>
      <c r="L1270" s="22">
        <f>VLOOKUP(shipments[[#This Row],[PID]],CHOOSE({1,2},products[PID],products[Cost_per_box]),2,0)</f>
        <v>8.2200000000000006</v>
      </c>
      <c r="M1270" s="22">
        <f>shipments[[#This Row],[Boxes]]*shipments[[#This Row],[cost_per_box]]</f>
        <v>945.30000000000007</v>
      </c>
      <c r="N1270" s="22">
        <f>shipments[[#This Row],[Amount]]-shipments[[#This Row],[total cost]]</f>
        <v>548.69999999999993</v>
      </c>
    </row>
    <row r="1271" spans="1:14" x14ac:dyDescent="0.35">
      <c r="A1271" t="s">
        <v>1307</v>
      </c>
      <c r="B1271" t="s">
        <v>8041</v>
      </c>
      <c r="C1271" t="s">
        <v>8020</v>
      </c>
      <c r="D1271" t="s">
        <v>8038</v>
      </c>
      <c r="E1271" s="1">
        <v>45337</v>
      </c>
      <c r="F1271">
        <v>7364.25</v>
      </c>
      <c r="G1271">
        <v>567</v>
      </c>
      <c r="H1271" t="s">
        <v>7</v>
      </c>
      <c r="I1271" t="str">
        <f>VLOOKUP(shipments[[#This Row],[SPID]],CHOOSE({1,2},people[[#All],[SPID]],people[[#All],[Sales_person]]),2,0)</f>
        <v>Gunar Cockshoot</v>
      </c>
      <c r="J1271">
        <f>YEAR(shipments[[#This Row],[Shipdate]])</f>
        <v>2024</v>
      </c>
      <c r="K1271" s="22"/>
      <c r="L1271" s="22">
        <f>VLOOKUP(shipments[[#This Row],[PID]],CHOOSE({1,2},products[PID],products[Cost_per_box]),2,0)</f>
        <v>8.2200000000000006</v>
      </c>
      <c r="M1271" s="22">
        <f>shipments[[#This Row],[Boxes]]*shipments[[#This Row],[cost_per_box]]</f>
        <v>4660.7400000000007</v>
      </c>
      <c r="N1271" s="22">
        <f>shipments[[#This Row],[Amount]]-shipments[[#This Row],[total cost]]</f>
        <v>2703.5099999999993</v>
      </c>
    </row>
    <row r="1272" spans="1:14" x14ac:dyDescent="0.35">
      <c r="A1272" t="s">
        <v>1308</v>
      </c>
      <c r="B1272" t="s">
        <v>8041</v>
      </c>
      <c r="C1272" t="s">
        <v>8021</v>
      </c>
      <c r="D1272" t="s">
        <v>8034</v>
      </c>
      <c r="E1272" s="1">
        <v>45093</v>
      </c>
      <c r="F1272">
        <v>9598.5</v>
      </c>
      <c r="G1272">
        <v>458</v>
      </c>
      <c r="H1272" t="s">
        <v>7</v>
      </c>
      <c r="I1272" t="str">
        <f>VLOOKUP(shipments[[#This Row],[SPID]],CHOOSE({1,2},people[[#All],[SPID]],people[[#All],[Sales_person]]),2,0)</f>
        <v>Gunar Cockshoot</v>
      </c>
      <c r="J1272">
        <f>YEAR(shipments[[#This Row],[Shipdate]])</f>
        <v>2023</v>
      </c>
      <c r="K1272" s="22"/>
      <c r="L1272" s="22">
        <f>VLOOKUP(shipments[[#This Row],[PID]],CHOOSE({1,2},products[PID],products[Cost_per_box]),2,0)</f>
        <v>10.23</v>
      </c>
      <c r="M1272" s="22">
        <f>shipments[[#This Row],[Boxes]]*shipments[[#This Row],[cost_per_box]]</f>
        <v>4685.34</v>
      </c>
      <c r="N1272" s="22">
        <f>shipments[[#This Row],[Amount]]-shipments[[#This Row],[total cost]]</f>
        <v>4913.16</v>
      </c>
    </row>
    <row r="1273" spans="1:14" x14ac:dyDescent="0.35">
      <c r="A1273" t="s">
        <v>1309</v>
      </c>
      <c r="B1273" t="s">
        <v>8041</v>
      </c>
      <c r="C1273" t="s">
        <v>8021</v>
      </c>
      <c r="D1273" t="s">
        <v>8036</v>
      </c>
      <c r="E1273" s="1">
        <v>45170</v>
      </c>
      <c r="F1273">
        <v>10017</v>
      </c>
      <c r="G1273">
        <v>501</v>
      </c>
      <c r="H1273" t="s">
        <v>7</v>
      </c>
      <c r="I1273" t="str">
        <f>VLOOKUP(shipments[[#This Row],[SPID]],CHOOSE({1,2},people[[#All],[SPID]],people[[#All],[Sales_person]]),2,0)</f>
        <v>Gunar Cockshoot</v>
      </c>
      <c r="J1273">
        <f>YEAR(shipments[[#This Row],[Shipdate]])</f>
        <v>2023</v>
      </c>
      <c r="K1273" s="22"/>
      <c r="L1273" s="22">
        <f>VLOOKUP(shipments[[#This Row],[PID]],CHOOSE({1,2},products[PID],products[Cost_per_box]),2,0)</f>
        <v>10.23</v>
      </c>
      <c r="M1273" s="22">
        <f>shipments[[#This Row],[Boxes]]*shipments[[#This Row],[cost_per_box]]</f>
        <v>5125.2300000000005</v>
      </c>
      <c r="N1273" s="22">
        <f>shipments[[#This Row],[Amount]]-shipments[[#This Row],[total cost]]</f>
        <v>4891.7699999999995</v>
      </c>
    </row>
    <row r="1274" spans="1:14" x14ac:dyDescent="0.35">
      <c r="A1274" t="s">
        <v>1310</v>
      </c>
      <c r="B1274" t="s">
        <v>8041</v>
      </c>
      <c r="C1274" t="s">
        <v>8021</v>
      </c>
      <c r="D1274" t="s">
        <v>8038</v>
      </c>
      <c r="E1274" s="1">
        <v>45560</v>
      </c>
      <c r="F1274">
        <v>5602.5</v>
      </c>
      <c r="G1274">
        <v>295</v>
      </c>
      <c r="H1274" t="s">
        <v>26</v>
      </c>
      <c r="I1274" t="str">
        <f>VLOOKUP(shipments[[#This Row],[SPID]],CHOOSE({1,2},people[[#All],[SPID]],people[[#All],[Sales_person]]),2,0)</f>
        <v>Gunar Cockshoot</v>
      </c>
      <c r="J1274">
        <f>YEAR(shipments[[#This Row],[Shipdate]])</f>
        <v>2024</v>
      </c>
      <c r="K1274" s="22"/>
      <c r="L1274" s="22">
        <f>VLOOKUP(shipments[[#This Row],[PID]],CHOOSE({1,2},products[PID],products[Cost_per_box]),2,0)</f>
        <v>10.23</v>
      </c>
      <c r="M1274" s="22">
        <f>shipments[[#This Row],[Boxes]]*shipments[[#This Row],[cost_per_box]]</f>
        <v>3017.85</v>
      </c>
      <c r="N1274" s="22">
        <f>shipments[[#This Row],[Amount]]-shipments[[#This Row],[total cost]]</f>
        <v>2584.65</v>
      </c>
    </row>
    <row r="1275" spans="1:14" x14ac:dyDescent="0.35">
      <c r="A1275" t="s">
        <v>1311</v>
      </c>
      <c r="B1275" t="s">
        <v>8041</v>
      </c>
      <c r="C1275" t="s">
        <v>8021</v>
      </c>
      <c r="D1275" t="s">
        <v>8033</v>
      </c>
      <c r="E1275" s="1">
        <v>45250</v>
      </c>
      <c r="F1275">
        <v>852.75</v>
      </c>
      <c r="G1275">
        <v>51</v>
      </c>
      <c r="H1275" t="s">
        <v>7</v>
      </c>
      <c r="I1275" t="str">
        <f>VLOOKUP(shipments[[#This Row],[SPID]],CHOOSE({1,2},people[[#All],[SPID]],people[[#All],[Sales_person]]),2,0)</f>
        <v>Gunar Cockshoot</v>
      </c>
      <c r="J1275">
        <f>YEAR(shipments[[#This Row],[Shipdate]])</f>
        <v>2023</v>
      </c>
      <c r="K1275" s="22"/>
      <c r="L1275" s="22">
        <f>VLOOKUP(shipments[[#This Row],[PID]],CHOOSE({1,2},products[PID],products[Cost_per_box]),2,0)</f>
        <v>10.23</v>
      </c>
      <c r="M1275" s="22">
        <f>shipments[[#This Row],[Boxes]]*shipments[[#This Row],[cost_per_box]]</f>
        <v>521.73</v>
      </c>
      <c r="N1275" s="22">
        <f>shipments[[#This Row],[Amount]]-shipments[[#This Row],[total cost]]</f>
        <v>331.02</v>
      </c>
    </row>
    <row r="1276" spans="1:14" x14ac:dyDescent="0.35">
      <c r="A1276" t="s">
        <v>1312</v>
      </c>
      <c r="B1276" t="s">
        <v>8041</v>
      </c>
      <c r="C1276" t="s">
        <v>8022</v>
      </c>
      <c r="D1276" t="s">
        <v>8036</v>
      </c>
      <c r="E1276" s="1">
        <v>45083</v>
      </c>
      <c r="F1276">
        <v>12042</v>
      </c>
      <c r="G1276">
        <v>861</v>
      </c>
      <c r="H1276" t="s">
        <v>7</v>
      </c>
      <c r="I1276" t="str">
        <f>VLOOKUP(shipments[[#This Row],[SPID]],CHOOSE({1,2},people[[#All],[SPID]],people[[#All],[Sales_person]]),2,0)</f>
        <v>Gunar Cockshoot</v>
      </c>
      <c r="J1276">
        <f>YEAR(shipments[[#This Row],[Shipdate]])</f>
        <v>2023</v>
      </c>
      <c r="K1276" s="22"/>
      <c r="L1276" s="22">
        <f>VLOOKUP(shipments[[#This Row],[PID]],CHOOSE({1,2},products[PID],products[Cost_per_box]),2,0)</f>
        <v>4.74</v>
      </c>
      <c r="M1276" s="22">
        <f>shipments[[#This Row],[Boxes]]*shipments[[#This Row],[cost_per_box]]</f>
        <v>4081.1400000000003</v>
      </c>
      <c r="N1276" s="22">
        <f>shipments[[#This Row],[Amount]]-shipments[[#This Row],[total cost]]</f>
        <v>7960.86</v>
      </c>
    </row>
    <row r="1277" spans="1:14" x14ac:dyDescent="0.35">
      <c r="A1277" t="s">
        <v>1313</v>
      </c>
      <c r="B1277" t="s">
        <v>8041</v>
      </c>
      <c r="C1277" t="s">
        <v>8022</v>
      </c>
      <c r="D1277" t="s">
        <v>8038</v>
      </c>
      <c r="E1277" s="1">
        <v>45386</v>
      </c>
      <c r="F1277">
        <v>5004</v>
      </c>
      <c r="G1277">
        <v>385</v>
      </c>
      <c r="H1277" t="s">
        <v>7</v>
      </c>
      <c r="I1277" t="str">
        <f>VLOOKUP(shipments[[#This Row],[SPID]],CHOOSE({1,2},people[[#All],[SPID]],people[[#All],[Sales_person]]),2,0)</f>
        <v>Gunar Cockshoot</v>
      </c>
      <c r="J1277">
        <f>YEAR(shipments[[#This Row],[Shipdate]])</f>
        <v>2024</v>
      </c>
      <c r="K1277" s="22"/>
      <c r="L1277" s="22">
        <f>VLOOKUP(shipments[[#This Row],[PID]],CHOOSE({1,2},products[PID],products[Cost_per_box]),2,0)</f>
        <v>4.74</v>
      </c>
      <c r="M1277" s="22">
        <f>shipments[[#This Row],[Boxes]]*shipments[[#This Row],[cost_per_box]]</f>
        <v>1824.9</v>
      </c>
      <c r="N1277" s="22">
        <f>shipments[[#This Row],[Amount]]-shipments[[#This Row],[total cost]]</f>
        <v>3179.1</v>
      </c>
    </row>
    <row r="1278" spans="1:14" x14ac:dyDescent="0.35">
      <c r="A1278" t="s">
        <v>1314</v>
      </c>
      <c r="B1278" t="s">
        <v>8041</v>
      </c>
      <c r="C1278" t="s">
        <v>8022</v>
      </c>
      <c r="D1278" t="s">
        <v>8036</v>
      </c>
      <c r="E1278" s="1">
        <v>45560</v>
      </c>
      <c r="F1278">
        <v>9897.75</v>
      </c>
      <c r="G1278">
        <v>660</v>
      </c>
      <c r="H1278" t="s">
        <v>26</v>
      </c>
      <c r="I1278" t="str">
        <f>VLOOKUP(shipments[[#This Row],[SPID]],CHOOSE({1,2},people[[#All],[SPID]],people[[#All],[Sales_person]]),2,0)</f>
        <v>Gunar Cockshoot</v>
      </c>
      <c r="J1278">
        <f>YEAR(shipments[[#This Row],[Shipdate]])</f>
        <v>2024</v>
      </c>
      <c r="K1278" s="22"/>
      <c r="L1278" s="22">
        <f>VLOOKUP(shipments[[#This Row],[PID]],CHOOSE({1,2},products[PID],products[Cost_per_box]),2,0)</f>
        <v>4.74</v>
      </c>
      <c r="M1278" s="22">
        <f>shipments[[#This Row],[Boxes]]*shipments[[#This Row],[cost_per_box]]</f>
        <v>3128.4</v>
      </c>
      <c r="N1278" s="22">
        <f>shipments[[#This Row],[Amount]]-shipments[[#This Row],[total cost]]</f>
        <v>6769.35</v>
      </c>
    </row>
    <row r="1279" spans="1:14" x14ac:dyDescent="0.35">
      <c r="A1279" t="s">
        <v>1315</v>
      </c>
      <c r="B1279" t="s">
        <v>8041</v>
      </c>
      <c r="C1279" t="s">
        <v>8023</v>
      </c>
      <c r="D1279" t="s">
        <v>8033</v>
      </c>
      <c r="E1279" s="1">
        <v>45091</v>
      </c>
      <c r="F1279">
        <v>5559.75</v>
      </c>
      <c r="G1279">
        <v>695</v>
      </c>
      <c r="H1279" t="s">
        <v>7</v>
      </c>
      <c r="I1279" t="str">
        <f>VLOOKUP(shipments[[#This Row],[SPID]],CHOOSE({1,2},people[[#All],[SPID]],people[[#All],[Sales_person]]),2,0)</f>
        <v>Gunar Cockshoot</v>
      </c>
      <c r="J1279">
        <f>YEAR(shipments[[#This Row],[Shipdate]])</f>
        <v>2023</v>
      </c>
      <c r="K1279" s="22"/>
      <c r="L1279" s="22">
        <f>VLOOKUP(shipments[[#This Row],[PID]],CHOOSE({1,2},products[PID],products[Cost_per_box]),2,0)</f>
        <v>10.51</v>
      </c>
      <c r="M1279" s="22">
        <f>shipments[[#This Row],[Boxes]]*shipments[[#This Row],[cost_per_box]]</f>
        <v>7304.45</v>
      </c>
      <c r="N1279" s="22">
        <f>shipments[[#This Row],[Amount]]-shipments[[#This Row],[total cost]]</f>
        <v>-1744.6999999999998</v>
      </c>
    </row>
    <row r="1280" spans="1:14" x14ac:dyDescent="0.35">
      <c r="A1280" t="s">
        <v>1316</v>
      </c>
      <c r="B1280" t="s">
        <v>8041</v>
      </c>
      <c r="C1280" t="s">
        <v>8023</v>
      </c>
      <c r="D1280" t="s">
        <v>8034</v>
      </c>
      <c r="E1280" s="1">
        <v>45055</v>
      </c>
      <c r="F1280">
        <v>5265</v>
      </c>
      <c r="G1280">
        <v>753</v>
      </c>
      <c r="H1280" t="s">
        <v>7</v>
      </c>
      <c r="I1280" t="str">
        <f>VLOOKUP(shipments[[#This Row],[SPID]],CHOOSE({1,2},people[[#All],[SPID]],people[[#All],[Sales_person]]),2,0)</f>
        <v>Gunar Cockshoot</v>
      </c>
      <c r="J1280">
        <f>YEAR(shipments[[#This Row],[Shipdate]])</f>
        <v>2023</v>
      </c>
      <c r="K1280" s="22"/>
      <c r="L1280" s="22">
        <f>VLOOKUP(shipments[[#This Row],[PID]],CHOOSE({1,2},products[PID],products[Cost_per_box]),2,0)</f>
        <v>10.51</v>
      </c>
      <c r="M1280" s="22">
        <f>shipments[[#This Row],[Boxes]]*shipments[[#This Row],[cost_per_box]]</f>
        <v>7914.03</v>
      </c>
      <c r="N1280" s="22">
        <f>shipments[[#This Row],[Amount]]-shipments[[#This Row],[total cost]]</f>
        <v>-2649.0299999999997</v>
      </c>
    </row>
    <row r="1281" spans="1:14" x14ac:dyDescent="0.35">
      <c r="A1281" t="s">
        <v>1317</v>
      </c>
      <c r="B1281" t="s">
        <v>8041</v>
      </c>
      <c r="C1281" t="s">
        <v>8023</v>
      </c>
      <c r="D1281" t="s">
        <v>8035</v>
      </c>
      <c r="E1281" s="1">
        <v>45244</v>
      </c>
      <c r="F1281">
        <v>2490.75</v>
      </c>
      <c r="G1281">
        <v>250</v>
      </c>
      <c r="H1281" t="s">
        <v>7</v>
      </c>
      <c r="I1281" t="str">
        <f>VLOOKUP(shipments[[#This Row],[SPID]],CHOOSE({1,2},people[[#All],[SPID]],people[[#All],[Sales_person]]),2,0)</f>
        <v>Gunar Cockshoot</v>
      </c>
      <c r="J1281">
        <f>YEAR(shipments[[#This Row],[Shipdate]])</f>
        <v>2023</v>
      </c>
      <c r="K1281" s="22"/>
      <c r="L1281" s="22">
        <f>VLOOKUP(shipments[[#This Row],[PID]],CHOOSE({1,2},products[PID],products[Cost_per_box]),2,0)</f>
        <v>10.51</v>
      </c>
      <c r="M1281" s="22">
        <f>shipments[[#This Row],[Boxes]]*shipments[[#This Row],[cost_per_box]]</f>
        <v>2627.5</v>
      </c>
      <c r="N1281" s="22">
        <f>shipments[[#This Row],[Amount]]-shipments[[#This Row],[total cost]]</f>
        <v>-136.75</v>
      </c>
    </row>
    <row r="1282" spans="1:14" x14ac:dyDescent="0.35">
      <c r="A1282" t="s">
        <v>1318</v>
      </c>
      <c r="B1282" t="s">
        <v>8041</v>
      </c>
      <c r="C1282" t="s">
        <v>8023</v>
      </c>
      <c r="D1282" t="s">
        <v>8038</v>
      </c>
      <c r="E1282" s="1">
        <v>45286</v>
      </c>
      <c r="F1282">
        <v>2736</v>
      </c>
      <c r="G1282">
        <v>304</v>
      </c>
      <c r="H1282" t="s">
        <v>7</v>
      </c>
      <c r="I1282" t="str">
        <f>VLOOKUP(shipments[[#This Row],[SPID]],CHOOSE({1,2},people[[#All],[SPID]],people[[#All],[Sales_person]]),2,0)</f>
        <v>Gunar Cockshoot</v>
      </c>
      <c r="J1282">
        <f>YEAR(shipments[[#This Row],[Shipdate]])</f>
        <v>2023</v>
      </c>
      <c r="K1282" s="22"/>
      <c r="L1282" s="22">
        <f>VLOOKUP(shipments[[#This Row],[PID]],CHOOSE({1,2},products[PID],products[Cost_per_box]),2,0)</f>
        <v>10.51</v>
      </c>
      <c r="M1282" s="22">
        <f>shipments[[#This Row],[Boxes]]*shipments[[#This Row],[cost_per_box]]</f>
        <v>3195.04</v>
      </c>
      <c r="N1282" s="22">
        <f>shipments[[#This Row],[Amount]]-shipments[[#This Row],[total cost]]</f>
        <v>-459.03999999999996</v>
      </c>
    </row>
    <row r="1283" spans="1:14" x14ac:dyDescent="0.35">
      <c r="A1283" t="s">
        <v>1319</v>
      </c>
      <c r="B1283" t="s">
        <v>8041</v>
      </c>
      <c r="C1283" t="s">
        <v>8024</v>
      </c>
      <c r="D1283" t="s">
        <v>8036</v>
      </c>
      <c r="E1283" s="1">
        <v>45287</v>
      </c>
      <c r="F1283">
        <v>4806</v>
      </c>
      <c r="G1283">
        <v>301</v>
      </c>
      <c r="H1283" t="s">
        <v>7</v>
      </c>
      <c r="I1283" t="str">
        <f>VLOOKUP(shipments[[#This Row],[SPID]],CHOOSE({1,2},people[[#All],[SPID]],people[[#All],[Sales_person]]),2,0)</f>
        <v>Gunar Cockshoot</v>
      </c>
      <c r="J1283">
        <f>YEAR(shipments[[#This Row],[Shipdate]])</f>
        <v>2023</v>
      </c>
      <c r="K1283" s="22"/>
      <c r="L1283" s="22">
        <f>VLOOKUP(shipments[[#This Row],[PID]],CHOOSE({1,2},products[PID],products[Cost_per_box]),2,0)</f>
        <v>6.43</v>
      </c>
      <c r="M1283" s="22">
        <f>shipments[[#This Row],[Boxes]]*shipments[[#This Row],[cost_per_box]]</f>
        <v>1935.4299999999998</v>
      </c>
      <c r="N1283" s="22">
        <f>shipments[[#This Row],[Amount]]-shipments[[#This Row],[total cost]]</f>
        <v>2870.57</v>
      </c>
    </row>
    <row r="1284" spans="1:14" x14ac:dyDescent="0.35">
      <c r="A1284" t="s">
        <v>1320</v>
      </c>
      <c r="B1284" t="s">
        <v>8041</v>
      </c>
      <c r="C1284" t="s">
        <v>8024</v>
      </c>
      <c r="D1284" t="s">
        <v>8038</v>
      </c>
      <c r="E1284" s="1">
        <v>45553</v>
      </c>
      <c r="F1284">
        <v>5105.25</v>
      </c>
      <c r="G1284">
        <v>301</v>
      </c>
      <c r="H1284" t="s">
        <v>26</v>
      </c>
      <c r="I1284" t="str">
        <f>VLOOKUP(shipments[[#This Row],[SPID]],CHOOSE({1,2},people[[#All],[SPID]],people[[#All],[Sales_person]]),2,0)</f>
        <v>Gunar Cockshoot</v>
      </c>
      <c r="J1284">
        <f>YEAR(shipments[[#This Row],[Shipdate]])</f>
        <v>2024</v>
      </c>
      <c r="K1284" s="22"/>
      <c r="L1284" s="22">
        <f>VLOOKUP(shipments[[#This Row],[PID]],CHOOSE({1,2},products[PID],products[Cost_per_box]),2,0)</f>
        <v>6.43</v>
      </c>
      <c r="M1284" s="22">
        <f>shipments[[#This Row],[Boxes]]*shipments[[#This Row],[cost_per_box]]</f>
        <v>1935.4299999999998</v>
      </c>
      <c r="N1284" s="22">
        <f>shipments[[#This Row],[Amount]]-shipments[[#This Row],[total cost]]</f>
        <v>3169.82</v>
      </c>
    </row>
    <row r="1285" spans="1:14" x14ac:dyDescent="0.35">
      <c r="A1285" t="s">
        <v>1321</v>
      </c>
      <c r="B1285" t="s">
        <v>8041</v>
      </c>
      <c r="C1285" t="s">
        <v>8024</v>
      </c>
      <c r="D1285" t="s">
        <v>8033</v>
      </c>
      <c r="E1285" s="1">
        <v>45281</v>
      </c>
      <c r="F1285">
        <v>297</v>
      </c>
      <c r="G1285">
        <v>22</v>
      </c>
      <c r="H1285" t="s">
        <v>7</v>
      </c>
      <c r="I1285" t="str">
        <f>VLOOKUP(shipments[[#This Row],[SPID]],CHOOSE({1,2},people[[#All],[SPID]],people[[#All],[Sales_person]]),2,0)</f>
        <v>Gunar Cockshoot</v>
      </c>
      <c r="J1285">
        <f>YEAR(shipments[[#This Row],[Shipdate]])</f>
        <v>2023</v>
      </c>
      <c r="K1285" s="22"/>
      <c r="L1285" s="22">
        <f>VLOOKUP(shipments[[#This Row],[PID]],CHOOSE({1,2},products[PID],products[Cost_per_box]),2,0)</f>
        <v>6.43</v>
      </c>
      <c r="M1285" s="22">
        <f>shipments[[#This Row],[Boxes]]*shipments[[#This Row],[cost_per_box]]</f>
        <v>141.45999999999998</v>
      </c>
      <c r="N1285" s="22">
        <f>shipments[[#This Row],[Amount]]-shipments[[#This Row],[total cost]]</f>
        <v>155.54000000000002</v>
      </c>
    </row>
    <row r="1286" spans="1:14" x14ac:dyDescent="0.35">
      <c r="A1286" t="s">
        <v>1322</v>
      </c>
      <c r="B1286" t="s">
        <v>8041</v>
      </c>
      <c r="C1286" t="s">
        <v>8024</v>
      </c>
      <c r="D1286" t="s">
        <v>8037</v>
      </c>
      <c r="E1286" s="1">
        <v>45036</v>
      </c>
      <c r="F1286">
        <v>3764.25</v>
      </c>
      <c r="G1286">
        <v>222</v>
      </c>
      <c r="H1286" t="s">
        <v>7</v>
      </c>
      <c r="I1286" t="str">
        <f>VLOOKUP(shipments[[#This Row],[SPID]],CHOOSE({1,2},people[[#All],[SPID]],people[[#All],[Sales_person]]),2,0)</f>
        <v>Gunar Cockshoot</v>
      </c>
      <c r="J1286">
        <f>YEAR(shipments[[#This Row],[Shipdate]])</f>
        <v>2023</v>
      </c>
      <c r="K1286" s="22"/>
      <c r="L1286" s="22">
        <f>VLOOKUP(shipments[[#This Row],[PID]],CHOOSE({1,2},products[PID],products[Cost_per_box]),2,0)</f>
        <v>6.43</v>
      </c>
      <c r="M1286" s="22">
        <f>shipments[[#This Row],[Boxes]]*shipments[[#This Row],[cost_per_box]]</f>
        <v>1427.46</v>
      </c>
      <c r="N1286" s="22">
        <f>shipments[[#This Row],[Amount]]-shipments[[#This Row],[total cost]]</f>
        <v>2336.79</v>
      </c>
    </row>
    <row r="1287" spans="1:14" x14ac:dyDescent="0.35">
      <c r="A1287" t="s">
        <v>1323</v>
      </c>
      <c r="B1287" t="s">
        <v>8041</v>
      </c>
      <c r="C1287" t="s">
        <v>8024</v>
      </c>
      <c r="D1287" t="s">
        <v>8033</v>
      </c>
      <c r="E1287" s="1">
        <v>45436</v>
      </c>
      <c r="F1287">
        <v>4448.25</v>
      </c>
      <c r="G1287">
        <v>248</v>
      </c>
      <c r="H1287" t="s">
        <v>7</v>
      </c>
      <c r="I1287" t="str">
        <f>VLOOKUP(shipments[[#This Row],[SPID]],CHOOSE({1,2},people[[#All],[SPID]],people[[#All],[Sales_person]]),2,0)</f>
        <v>Gunar Cockshoot</v>
      </c>
      <c r="J1287">
        <f>YEAR(shipments[[#This Row],[Shipdate]])</f>
        <v>2024</v>
      </c>
      <c r="K1287" s="22"/>
      <c r="L1287" s="22">
        <f>VLOOKUP(shipments[[#This Row],[PID]],CHOOSE({1,2},products[PID],products[Cost_per_box]),2,0)</f>
        <v>6.43</v>
      </c>
      <c r="M1287" s="22">
        <f>shipments[[#This Row],[Boxes]]*shipments[[#This Row],[cost_per_box]]</f>
        <v>1594.6399999999999</v>
      </c>
      <c r="N1287" s="22">
        <f>shipments[[#This Row],[Amount]]-shipments[[#This Row],[total cost]]</f>
        <v>2853.61</v>
      </c>
    </row>
    <row r="1288" spans="1:14" x14ac:dyDescent="0.35">
      <c r="A1288" t="s">
        <v>1324</v>
      </c>
      <c r="B1288" t="s">
        <v>8041</v>
      </c>
      <c r="C1288" t="s">
        <v>8026</v>
      </c>
      <c r="D1288" t="s">
        <v>8033</v>
      </c>
      <c r="E1288" s="1">
        <v>45504</v>
      </c>
      <c r="F1288">
        <v>1327.5</v>
      </c>
      <c r="G1288">
        <v>95</v>
      </c>
      <c r="H1288" t="s">
        <v>18</v>
      </c>
      <c r="I1288" t="str">
        <f>VLOOKUP(shipments[[#This Row],[SPID]],CHOOSE({1,2},people[[#All],[SPID]],people[[#All],[Sales_person]]),2,0)</f>
        <v>Gunar Cockshoot</v>
      </c>
      <c r="J1288">
        <f>YEAR(shipments[[#This Row],[Shipdate]])</f>
        <v>2024</v>
      </c>
      <c r="K1288" s="22"/>
      <c r="L1288" s="22">
        <f>VLOOKUP(shipments[[#This Row],[PID]],CHOOSE({1,2},products[PID],products[Cost_per_box]),2,0)</f>
        <v>9.57</v>
      </c>
      <c r="M1288" s="22">
        <f>shipments[[#This Row],[Boxes]]*shipments[[#This Row],[cost_per_box]]</f>
        <v>909.15</v>
      </c>
      <c r="N1288" s="22">
        <f>shipments[[#This Row],[Amount]]-shipments[[#This Row],[total cost]]</f>
        <v>418.35</v>
      </c>
    </row>
    <row r="1289" spans="1:14" x14ac:dyDescent="0.35">
      <c r="A1289" t="s">
        <v>1325</v>
      </c>
      <c r="B1289" t="s">
        <v>8041</v>
      </c>
      <c r="C1289" t="s">
        <v>8026</v>
      </c>
      <c r="D1289" t="s">
        <v>8036</v>
      </c>
      <c r="E1289" s="1">
        <v>45483</v>
      </c>
      <c r="F1289">
        <v>10660.5</v>
      </c>
      <c r="G1289">
        <v>628</v>
      </c>
      <c r="H1289" t="s">
        <v>18</v>
      </c>
      <c r="I1289" t="str">
        <f>VLOOKUP(shipments[[#This Row],[SPID]],CHOOSE({1,2},people[[#All],[SPID]],people[[#All],[Sales_person]]),2,0)</f>
        <v>Gunar Cockshoot</v>
      </c>
      <c r="J1289">
        <f>YEAR(shipments[[#This Row],[Shipdate]])</f>
        <v>2024</v>
      </c>
      <c r="K1289" s="22"/>
      <c r="L1289" s="22">
        <f>VLOOKUP(shipments[[#This Row],[PID]],CHOOSE({1,2},products[PID],products[Cost_per_box]),2,0)</f>
        <v>9.57</v>
      </c>
      <c r="M1289" s="22">
        <f>shipments[[#This Row],[Boxes]]*shipments[[#This Row],[cost_per_box]]</f>
        <v>6009.96</v>
      </c>
      <c r="N1289" s="22">
        <f>shipments[[#This Row],[Amount]]-shipments[[#This Row],[total cost]]</f>
        <v>4650.54</v>
      </c>
    </row>
    <row r="1290" spans="1:14" x14ac:dyDescent="0.35">
      <c r="A1290" t="s">
        <v>1326</v>
      </c>
      <c r="B1290" t="s">
        <v>8041</v>
      </c>
      <c r="C1290" t="s">
        <v>8026</v>
      </c>
      <c r="D1290" t="s">
        <v>8036</v>
      </c>
      <c r="E1290" s="1">
        <v>45384</v>
      </c>
      <c r="F1290">
        <v>1325.25</v>
      </c>
      <c r="G1290">
        <v>74</v>
      </c>
      <c r="H1290" t="s">
        <v>7</v>
      </c>
      <c r="I1290" t="str">
        <f>VLOOKUP(shipments[[#This Row],[SPID]],CHOOSE({1,2},people[[#All],[SPID]],people[[#All],[Sales_person]]),2,0)</f>
        <v>Gunar Cockshoot</v>
      </c>
      <c r="J1290">
        <f>YEAR(shipments[[#This Row],[Shipdate]])</f>
        <v>2024</v>
      </c>
      <c r="K1290" s="22"/>
      <c r="L1290" s="22">
        <f>VLOOKUP(shipments[[#This Row],[PID]],CHOOSE({1,2},products[PID],products[Cost_per_box]),2,0)</f>
        <v>9.57</v>
      </c>
      <c r="M1290" s="22">
        <f>shipments[[#This Row],[Boxes]]*shipments[[#This Row],[cost_per_box]]</f>
        <v>708.18000000000006</v>
      </c>
      <c r="N1290" s="22">
        <f>shipments[[#This Row],[Amount]]-shipments[[#This Row],[total cost]]</f>
        <v>617.06999999999994</v>
      </c>
    </row>
    <row r="1291" spans="1:14" x14ac:dyDescent="0.35">
      <c r="A1291" t="s">
        <v>1327</v>
      </c>
      <c r="B1291" t="s">
        <v>8041</v>
      </c>
      <c r="C1291" t="s">
        <v>8026</v>
      </c>
      <c r="D1291" t="s">
        <v>8037</v>
      </c>
      <c r="E1291" s="1">
        <v>44985</v>
      </c>
      <c r="F1291">
        <v>19460.25</v>
      </c>
      <c r="G1291">
        <v>1082</v>
      </c>
      <c r="H1291" t="s">
        <v>7</v>
      </c>
      <c r="I1291" t="str">
        <f>VLOOKUP(shipments[[#This Row],[SPID]],CHOOSE({1,2},people[[#All],[SPID]],people[[#All],[Sales_person]]),2,0)</f>
        <v>Gunar Cockshoot</v>
      </c>
      <c r="J1291">
        <f>YEAR(shipments[[#This Row],[Shipdate]])</f>
        <v>2023</v>
      </c>
      <c r="K1291" s="22"/>
      <c r="L1291" s="22">
        <f>VLOOKUP(shipments[[#This Row],[PID]],CHOOSE({1,2},products[PID],products[Cost_per_box]),2,0)</f>
        <v>9.57</v>
      </c>
      <c r="M1291" s="22">
        <f>shipments[[#This Row],[Boxes]]*shipments[[#This Row],[cost_per_box]]</f>
        <v>10354.74</v>
      </c>
      <c r="N1291" s="22">
        <f>shipments[[#This Row],[Amount]]-shipments[[#This Row],[total cost]]</f>
        <v>9105.51</v>
      </c>
    </row>
    <row r="1292" spans="1:14" x14ac:dyDescent="0.35">
      <c r="A1292" t="s">
        <v>1328</v>
      </c>
      <c r="B1292" t="s">
        <v>8041</v>
      </c>
      <c r="C1292" t="s">
        <v>8027</v>
      </c>
      <c r="D1292" t="s">
        <v>8036</v>
      </c>
      <c r="E1292" s="1">
        <v>45540</v>
      </c>
      <c r="F1292">
        <v>3687.75</v>
      </c>
      <c r="G1292">
        <v>527</v>
      </c>
      <c r="H1292" t="s">
        <v>26</v>
      </c>
      <c r="I1292" t="str">
        <f>VLOOKUP(shipments[[#This Row],[SPID]],CHOOSE({1,2},people[[#All],[SPID]],people[[#All],[Sales_person]]),2,0)</f>
        <v>Gunar Cockshoot</v>
      </c>
      <c r="J1292">
        <f>YEAR(shipments[[#This Row],[Shipdate]])</f>
        <v>2024</v>
      </c>
      <c r="K1292" s="22"/>
      <c r="L1292" s="22">
        <f>VLOOKUP(shipments[[#This Row],[PID]],CHOOSE({1,2},products[PID],products[Cost_per_box]),2,0)</f>
        <v>8.43</v>
      </c>
      <c r="M1292" s="22">
        <f>shipments[[#This Row],[Boxes]]*shipments[[#This Row],[cost_per_box]]</f>
        <v>4442.6099999999997</v>
      </c>
      <c r="N1292" s="22">
        <f>shipments[[#This Row],[Amount]]-shipments[[#This Row],[total cost]]</f>
        <v>-754.85999999999967</v>
      </c>
    </row>
    <row r="1293" spans="1:14" x14ac:dyDescent="0.35">
      <c r="A1293" t="s">
        <v>1329</v>
      </c>
      <c r="B1293" t="s">
        <v>8041</v>
      </c>
      <c r="C1293" t="s">
        <v>8027</v>
      </c>
      <c r="D1293" t="s">
        <v>8034</v>
      </c>
      <c r="E1293" s="1">
        <v>45104</v>
      </c>
      <c r="F1293">
        <v>326.25</v>
      </c>
      <c r="G1293">
        <v>33</v>
      </c>
      <c r="H1293" t="s">
        <v>7</v>
      </c>
      <c r="I1293" t="str">
        <f>VLOOKUP(shipments[[#This Row],[SPID]],CHOOSE({1,2},people[[#All],[SPID]],people[[#All],[Sales_person]]),2,0)</f>
        <v>Gunar Cockshoot</v>
      </c>
      <c r="J1293">
        <f>YEAR(shipments[[#This Row],[Shipdate]])</f>
        <v>2023</v>
      </c>
      <c r="K1293" s="22"/>
      <c r="L1293" s="22">
        <f>VLOOKUP(shipments[[#This Row],[PID]],CHOOSE({1,2},products[PID],products[Cost_per_box]),2,0)</f>
        <v>8.43</v>
      </c>
      <c r="M1293" s="22">
        <f>shipments[[#This Row],[Boxes]]*shipments[[#This Row],[cost_per_box]]</f>
        <v>278.19</v>
      </c>
      <c r="N1293" s="22">
        <f>shipments[[#This Row],[Amount]]-shipments[[#This Row],[total cost]]</f>
        <v>48.06</v>
      </c>
    </row>
    <row r="1294" spans="1:14" x14ac:dyDescent="0.35">
      <c r="A1294" t="s">
        <v>1330</v>
      </c>
      <c r="B1294" t="s">
        <v>8041</v>
      </c>
      <c r="C1294" t="s">
        <v>8027</v>
      </c>
      <c r="D1294" t="s">
        <v>8038</v>
      </c>
      <c r="E1294" s="1">
        <v>44942</v>
      </c>
      <c r="F1294">
        <v>1680.75</v>
      </c>
      <c r="G1294">
        <v>153</v>
      </c>
      <c r="H1294" t="s">
        <v>7</v>
      </c>
      <c r="I1294" t="str">
        <f>VLOOKUP(shipments[[#This Row],[SPID]],CHOOSE({1,2},people[[#All],[SPID]],people[[#All],[Sales_person]]),2,0)</f>
        <v>Gunar Cockshoot</v>
      </c>
      <c r="J1294">
        <f>YEAR(shipments[[#This Row],[Shipdate]])</f>
        <v>2023</v>
      </c>
      <c r="K1294" s="22"/>
      <c r="L1294" s="22">
        <f>VLOOKUP(shipments[[#This Row],[PID]],CHOOSE({1,2},products[PID],products[Cost_per_box]),2,0)</f>
        <v>8.43</v>
      </c>
      <c r="M1294" s="22">
        <f>shipments[[#This Row],[Boxes]]*shipments[[#This Row],[cost_per_box]]</f>
        <v>1289.79</v>
      </c>
      <c r="N1294" s="22">
        <f>shipments[[#This Row],[Amount]]-shipments[[#This Row],[total cost]]</f>
        <v>390.96000000000004</v>
      </c>
    </row>
    <row r="1295" spans="1:14" x14ac:dyDescent="0.35">
      <c r="A1295" t="s">
        <v>1331</v>
      </c>
      <c r="B1295" t="s">
        <v>8041</v>
      </c>
      <c r="C1295" t="s">
        <v>8028</v>
      </c>
      <c r="D1295" t="s">
        <v>8038</v>
      </c>
      <c r="E1295" s="1">
        <v>45483</v>
      </c>
      <c r="F1295">
        <v>22722.75</v>
      </c>
      <c r="G1295">
        <v>3247</v>
      </c>
      <c r="H1295" t="s">
        <v>18</v>
      </c>
      <c r="I1295" t="str">
        <f>VLOOKUP(shipments[[#This Row],[SPID]],CHOOSE({1,2},people[[#All],[SPID]],people[[#All],[Sales_person]]),2,0)</f>
        <v>Gunar Cockshoot</v>
      </c>
      <c r="J1295">
        <f>YEAR(shipments[[#This Row],[Shipdate]])</f>
        <v>2024</v>
      </c>
      <c r="K1295" s="22"/>
      <c r="L1295" s="22">
        <f>VLOOKUP(shipments[[#This Row],[PID]],CHOOSE({1,2},products[PID],products[Cost_per_box]),2,0)</f>
        <v>6.8</v>
      </c>
      <c r="M1295" s="22">
        <f>shipments[[#This Row],[Boxes]]*shipments[[#This Row],[cost_per_box]]</f>
        <v>22079.599999999999</v>
      </c>
      <c r="N1295" s="22">
        <f>shipments[[#This Row],[Amount]]-shipments[[#This Row],[total cost]]</f>
        <v>643.15000000000146</v>
      </c>
    </row>
    <row r="1296" spans="1:14" x14ac:dyDescent="0.35">
      <c r="A1296" t="s">
        <v>1332</v>
      </c>
      <c r="B1296" t="s">
        <v>8041</v>
      </c>
      <c r="C1296" t="s">
        <v>8028</v>
      </c>
      <c r="D1296" t="s">
        <v>8034</v>
      </c>
      <c r="E1296" s="1">
        <v>44935</v>
      </c>
      <c r="F1296">
        <v>2783.25</v>
      </c>
      <c r="G1296">
        <v>348</v>
      </c>
      <c r="H1296" t="s">
        <v>7</v>
      </c>
      <c r="I1296" t="str">
        <f>VLOOKUP(shipments[[#This Row],[SPID]],CHOOSE({1,2},people[[#All],[SPID]],people[[#All],[Sales_person]]),2,0)</f>
        <v>Gunar Cockshoot</v>
      </c>
      <c r="J1296">
        <f>YEAR(shipments[[#This Row],[Shipdate]])</f>
        <v>2023</v>
      </c>
      <c r="K1296" s="22"/>
      <c r="L1296" s="22">
        <f>VLOOKUP(shipments[[#This Row],[PID]],CHOOSE({1,2},products[PID],products[Cost_per_box]),2,0)</f>
        <v>6.8</v>
      </c>
      <c r="M1296" s="22">
        <f>shipments[[#This Row],[Boxes]]*shipments[[#This Row],[cost_per_box]]</f>
        <v>2366.4</v>
      </c>
      <c r="N1296" s="22">
        <f>shipments[[#This Row],[Amount]]-shipments[[#This Row],[total cost]]</f>
        <v>416.84999999999991</v>
      </c>
    </row>
    <row r="1297" spans="1:14" x14ac:dyDescent="0.35">
      <c r="A1297" t="s">
        <v>1333</v>
      </c>
      <c r="B1297" t="s">
        <v>8041</v>
      </c>
      <c r="C1297" t="s">
        <v>8028</v>
      </c>
      <c r="D1297" t="s">
        <v>8038</v>
      </c>
      <c r="E1297" s="1">
        <v>45391</v>
      </c>
      <c r="F1297">
        <v>3206.25</v>
      </c>
      <c r="G1297">
        <v>357</v>
      </c>
      <c r="H1297" t="s">
        <v>7</v>
      </c>
      <c r="I1297" t="str">
        <f>VLOOKUP(shipments[[#This Row],[SPID]],CHOOSE({1,2},people[[#All],[SPID]],people[[#All],[Sales_person]]),2,0)</f>
        <v>Gunar Cockshoot</v>
      </c>
      <c r="J1297">
        <f>YEAR(shipments[[#This Row],[Shipdate]])</f>
        <v>2024</v>
      </c>
      <c r="K1297" s="22"/>
      <c r="L1297" s="22">
        <f>VLOOKUP(shipments[[#This Row],[PID]],CHOOSE({1,2},products[PID],products[Cost_per_box]),2,0)</f>
        <v>6.8</v>
      </c>
      <c r="M1297" s="22">
        <f>shipments[[#This Row],[Boxes]]*shipments[[#This Row],[cost_per_box]]</f>
        <v>2427.6</v>
      </c>
      <c r="N1297" s="22">
        <f>shipments[[#This Row],[Amount]]-shipments[[#This Row],[total cost]]</f>
        <v>778.65000000000009</v>
      </c>
    </row>
    <row r="1298" spans="1:14" x14ac:dyDescent="0.35">
      <c r="A1298" t="s">
        <v>1334</v>
      </c>
      <c r="B1298" t="s">
        <v>8041</v>
      </c>
      <c r="C1298" t="s">
        <v>8029</v>
      </c>
      <c r="D1298" t="s">
        <v>8033</v>
      </c>
      <c r="E1298" s="1">
        <v>45148</v>
      </c>
      <c r="F1298">
        <v>7308</v>
      </c>
      <c r="G1298">
        <v>282</v>
      </c>
      <c r="H1298" t="s">
        <v>7</v>
      </c>
      <c r="I1298" t="str">
        <f>VLOOKUP(shipments[[#This Row],[SPID]],CHOOSE({1,2},people[[#All],[SPID]],people[[#All],[Sales_person]]),2,0)</f>
        <v>Gunar Cockshoot</v>
      </c>
      <c r="J1298">
        <f>YEAR(shipments[[#This Row],[Shipdate]])</f>
        <v>2023</v>
      </c>
      <c r="K1298" s="22"/>
      <c r="L1298" s="22">
        <f>VLOOKUP(shipments[[#This Row],[PID]],CHOOSE({1,2},products[PID],products[Cost_per_box]),2,0)</f>
        <v>5.04</v>
      </c>
      <c r="M1298" s="22">
        <f>shipments[[#This Row],[Boxes]]*shipments[[#This Row],[cost_per_box]]</f>
        <v>1421.28</v>
      </c>
      <c r="N1298" s="22">
        <f>shipments[[#This Row],[Amount]]-shipments[[#This Row],[total cost]]</f>
        <v>5886.72</v>
      </c>
    </row>
    <row r="1299" spans="1:14" x14ac:dyDescent="0.35">
      <c r="A1299" t="s">
        <v>1335</v>
      </c>
      <c r="B1299" t="s">
        <v>8041</v>
      </c>
      <c r="C1299" t="s">
        <v>8029</v>
      </c>
      <c r="D1299" t="s">
        <v>8038</v>
      </c>
      <c r="E1299" s="1">
        <v>45244</v>
      </c>
      <c r="F1299">
        <v>31.5</v>
      </c>
      <c r="G1299">
        <v>2</v>
      </c>
      <c r="H1299" t="s">
        <v>7</v>
      </c>
      <c r="I1299" t="str">
        <f>VLOOKUP(shipments[[#This Row],[SPID]],CHOOSE({1,2},people[[#All],[SPID]],people[[#All],[Sales_person]]),2,0)</f>
        <v>Gunar Cockshoot</v>
      </c>
      <c r="J1299">
        <f>YEAR(shipments[[#This Row],[Shipdate]])</f>
        <v>2023</v>
      </c>
      <c r="K1299" s="22"/>
      <c r="L1299" s="22">
        <f>VLOOKUP(shipments[[#This Row],[PID]],CHOOSE({1,2},products[PID],products[Cost_per_box]),2,0)</f>
        <v>5.04</v>
      </c>
      <c r="M1299" s="22">
        <f>shipments[[#This Row],[Boxes]]*shipments[[#This Row],[cost_per_box]]</f>
        <v>10.08</v>
      </c>
      <c r="N1299" s="22">
        <f>shipments[[#This Row],[Amount]]-shipments[[#This Row],[total cost]]</f>
        <v>21.42</v>
      </c>
    </row>
    <row r="1300" spans="1:14" x14ac:dyDescent="0.35">
      <c r="A1300" t="s">
        <v>1336</v>
      </c>
      <c r="B1300" t="s">
        <v>8041</v>
      </c>
      <c r="C1300" t="s">
        <v>8030</v>
      </c>
      <c r="D1300" t="s">
        <v>8033</v>
      </c>
      <c r="E1300" s="1">
        <v>45063</v>
      </c>
      <c r="F1300">
        <v>3593.25</v>
      </c>
      <c r="G1300">
        <v>400</v>
      </c>
      <c r="H1300" t="s">
        <v>40</v>
      </c>
      <c r="I1300" t="str">
        <f>VLOOKUP(shipments[[#This Row],[SPID]],CHOOSE({1,2},people[[#All],[SPID]],people[[#All],[Sales_person]]),2,0)</f>
        <v>Gunar Cockshoot</v>
      </c>
      <c r="J1300">
        <f>YEAR(shipments[[#This Row],[Shipdate]])</f>
        <v>2023</v>
      </c>
      <c r="K1300" s="22"/>
      <c r="L1300" s="22">
        <f>VLOOKUP(shipments[[#This Row],[PID]],CHOOSE({1,2},products[PID],products[Cost_per_box]),2,0)</f>
        <v>2.76</v>
      </c>
      <c r="M1300" s="22">
        <f>shipments[[#This Row],[Boxes]]*shipments[[#This Row],[cost_per_box]]</f>
        <v>1104</v>
      </c>
      <c r="N1300" s="22">
        <f>shipments[[#This Row],[Amount]]-shipments[[#This Row],[total cost]]</f>
        <v>2489.25</v>
      </c>
    </row>
    <row r="1301" spans="1:14" x14ac:dyDescent="0.35">
      <c r="A1301" t="s">
        <v>1337</v>
      </c>
      <c r="B1301" t="s">
        <v>8041</v>
      </c>
      <c r="C1301" t="s">
        <v>8030</v>
      </c>
      <c r="D1301" t="s">
        <v>8036</v>
      </c>
      <c r="E1301" s="1">
        <v>45051</v>
      </c>
      <c r="F1301">
        <v>12055.5</v>
      </c>
      <c r="G1301">
        <v>1507</v>
      </c>
      <c r="H1301" t="s">
        <v>7</v>
      </c>
      <c r="I1301" t="str">
        <f>VLOOKUP(shipments[[#This Row],[SPID]],CHOOSE({1,2},people[[#All],[SPID]],people[[#All],[Sales_person]]),2,0)</f>
        <v>Gunar Cockshoot</v>
      </c>
      <c r="J1301">
        <f>YEAR(shipments[[#This Row],[Shipdate]])</f>
        <v>2023</v>
      </c>
      <c r="K1301" s="22"/>
      <c r="L1301" s="22">
        <f>VLOOKUP(shipments[[#This Row],[PID]],CHOOSE({1,2},products[PID],products[Cost_per_box]),2,0)</f>
        <v>2.76</v>
      </c>
      <c r="M1301" s="22">
        <f>shipments[[#This Row],[Boxes]]*shipments[[#This Row],[cost_per_box]]</f>
        <v>4159.32</v>
      </c>
      <c r="N1301" s="22">
        <f>shipments[[#This Row],[Amount]]-shipments[[#This Row],[total cost]]</f>
        <v>7896.18</v>
      </c>
    </row>
    <row r="1302" spans="1:14" x14ac:dyDescent="0.35">
      <c r="A1302" t="s">
        <v>1338</v>
      </c>
      <c r="B1302" t="s">
        <v>8041</v>
      </c>
      <c r="C1302" t="s">
        <v>8030</v>
      </c>
      <c r="D1302" t="s">
        <v>8036</v>
      </c>
      <c r="E1302" s="1">
        <v>45244</v>
      </c>
      <c r="F1302">
        <v>2416.5</v>
      </c>
      <c r="G1302">
        <v>269</v>
      </c>
      <c r="H1302" t="s">
        <v>7</v>
      </c>
      <c r="I1302" t="str">
        <f>VLOOKUP(shipments[[#This Row],[SPID]],CHOOSE({1,2},people[[#All],[SPID]],people[[#All],[Sales_person]]),2,0)</f>
        <v>Gunar Cockshoot</v>
      </c>
      <c r="J1302">
        <f>YEAR(shipments[[#This Row],[Shipdate]])</f>
        <v>2023</v>
      </c>
      <c r="K1302" s="22"/>
      <c r="L1302" s="22">
        <f>VLOOKUP(shipments[[#This Row],[PID]],CHOOSE({1,2},products[PID],products[Cost_per_box]),2,0)</f>
        <v>2.76</v>
      </c>
      <c r="M1302" s="22">
        <f>shipments[[#This Row],[Boxes]]*shipments[[#This Row],[cost_per_box]]</f>
        <v>742.43999999999994</v>
      </c>
      <c r="N1302" s="22">
        <f>shipments[[#This Row],[Amount]]-shipments[[#This Row],[total cost]]</f>
        <v>1674.06</v>
      </c>
    </row>
    <row r="1303" spans="1:14" x14ac:dyDescent="0.35">
      <c r="A1303" t="s">
        <v>1339</v>
      </c>
      <c r="B1303" t="s">
        <v>8041</v>
      </c>
      <c r="C1303" t="s">
        <v>8031</v>
      </c>
      <c r="D1303" t="s">
        <v>8037</v>
      </c>
      <c r="E1303" s="1">
        <v>45510</v>
      </c>
      <c r="F1303">
        <v>7101</v>
      </c>
      <c r="G1303">
        <v>646</v>
      </c>
      <c r="H1303" t="s">
        <v>18</v>
      </c>
      <c r="I1303" t="str">
        <f>VLOOKUP(shipments[[#This Row],[SPID]],CHOOSE({1,2},people[[#All],[SPID]],people[[#All],[Sales_person]]),2,0)</f>
        <v>Gunar Cockshoot</v>
      </c>
      <c r="J1303">
        <f>YEAR(shipments[[#This Row],[Shipdate]])</f>
        <v>2024</v>
      </c>
      <c r="K1303" s="22"/>
      <c r="L1303" s="22">
        <f>VLOOKUP(shipments[[#This Row],[PID]],CHOOSE({1,2},products[PID],products[Cost_per_box]),2,0)</f>
        <v>3.32</v>
      </c>
      <c r="M1303" s="22">
        <f>shipments[[#This Row],[Boxes]]*shipments[[#This Row],[cost_per_box]]</f>
        <v>2144.7199999999998</v>
      </c>
      <c r="N1303" s="22">
        <f>shipments[[#This Row],[Amount]]-shipments[[#This Row],[total cost]]</f>
        <v>4956.2800000000007</v>
      </c>
    </row>
    <row r="1304" spans="1:14" x14ac:dyDescent="0.35">
      <c r="A1304" t="s">
        <v>1340</v>
      </c>
      <c r="B1304" t="s">
        <v>8041</v>
      </c>
      <c r="C1304" t="s">
        <v>8031</v>
      </c>
      <c r="D1304" t="s">
        <v>8037</v>
      </c>
      <c r="E1304" s="1">
        <v>45399</v>
      </c>
      <c r="F1304">
        <v>3750.75</v>
      </c>
      <c r="G1304">
        <v>376</v>
      </c>
      <c r="H1304" t="s">
        <v>7</v>
      </c>
      <c r="I1304" t="str">
        <f>VLOOKUP(shipments[[#This Row],[SPID]],CHOOSE({1,2},people[[#All],[SPID]],people[[#All],[Sales_person]]),2,0)</f>
        <v>Gunar Cockshoot</v>
      </c>
      <c r="J1304">
        <f>YEAR(shipments[[#This Row],[Shipdate]])</f>
        <v>2024</v>
      </c>
      <c r="K1304" s="22"/>
      <c r="L1304" s="22">
        <f>VLOOKUP(shipments[[#This Row],[PID]],CHOOSE({1,2},products[PID],products[Cost_per_box]),2,0)</f>
        <v>3.32</v>
      </c>
      <c r="M1304" s="22">
        <f>shipments[[#This Row],[Boxes]]*shipments[[#This Row],[cost_per_box]]</f>
        <v>1248.32</v>
      </c>
      <c r="N1304" s="22">
        <f>shipments[[#This Row],[Amount]]-shipments[[#This Row],[total cost]]</f>
        <v>2502.4300000000003</v>
      </c>
    </row>
    <row r="1305" spans="1:14" x14ac:dyDescent="0.35">
      <c r="A1305" t="s">
        <v>1341</v>
      </c>
      <c r="B1305" t="s">
        <v>8041</v>
      </c>
      <c r="C1305" t="s">
        <v>8031</v>
      </c>
      <c r="D1305" t="s">
        <v>8038</v>
      </c>
      <c r="E1305" s="1">
        <v>45518</v>
      </c>
      <c r="F1305">
        <v>5292</v>
      </c>
      <c r="G1305">
        <v>588</v>
      </c>
      <c r="H1305" t="s">
        <v>18</v>
      </c>
      <c r="I1305" t="str">
        <f>VLOOKUP(shipments[[#This Row],[SPID]],CHOOSE({1,2},people[[#All],[SPID]],people[[#All],[Sales_person]]),2,0)</f>
        <v>Gunar Cockshoot</v>
      </c>
      <c r="J1305">
        <f>YEAR(shipments[[#This Row],[Shipdate]])</f>
        <v>2024</v>
      </c>
      <c r="K1305" s="22"/>
      <c r="L1305" s="22">
        <f>VLOOKUP(shipments[[#This Row],[PID]],CHOOSE({1,2},products[PID],products[Cost_per_box]),2,0)</f>
        <v>3.32</v>
      </c>
      <c r="M1305" s="22">
        <f>shipments[[#This Row],[Boxes]]*shipments[[#This Row],[cost_per_box]]</f>
        <v>1952.1599999999999</v>
      </c>
      <c r="N1305" s="22">
        <f>shipments[[#This Row],[Amount]]-shipments[[#This Row],[total cost]]</f>
        <v>3339.84</v>
      </c>
    </row>
    <row r="1306" spans="1:14" x14ac:dyDescent="0.35">
      <c r="A1306" t="s">
        <v>1342</v>
      </c>
      <c r="B1306" t="s">
        <v>8041</v>
      </c>
      <c r="C1306" t="s">
        <v>8032</v>
      </c>
      <c r="D1306" t="s">
        <v>8037</v>
      </c>
      <c r="E1306" s="1">
        <v>45072</v>
      </c>
      <c r="F1306">
        <v>5154.75</v>
      </c>
      <c r="G1306">
        <v>272</v>
      </c>
      <c r="H1306" t="s">
        <v>7</v>
      </c>
      <c r="I1306" t="str">
        <f>VLOOKUP(shipments[[#This Row],[SPID]],CHOOSE({1,2},people[[#All],[SPID]],people[[#All],[Sales_person]]),2,0)</f>
        <v>Gunar Cockshoot</v>
      </c>
      <c r="J1306">
        <f>YEAR(shipments[[#This Row],[Shipdate]])</f>
        <v>2023</v>
      </c>
      <c r="K1306" s="22"/>
      <c r="L1306" s="22">
        <f>VLOOKUP(shipments[[#This Row],[PID]],CHOOSE({1,2},products[PID],products[Cost_per_box]),2,0)</f>
        <v>2.65</v>
      </c>
      <c r="M1306" s="22">
        <f>shipments[[#This Row],[Boxes]]*shipments[[#This Row],[cost_per_box]]</f>
        <v>720.8</v>
      </c>
      <c r="N1306" s="22">
        <f>shipments[[#This Row],[Amount]]-shipments[[#This Row],[total cost]]</f>
        <v>4433.95</v>
      </c>
    </row>
    <row r="1307" spans="1:14" x14ac:dyDescent="0.35">
      <c r="A1307" t="s">
        <v>1343</v>
      </c>
      <c r="B1307" t="s">
        <v>8041</v>
      </c>
      <c r="C1307" t="s">
        <v>8032</v>
      </c>
      <c r="D1307" t="s">
        <v>8034</v>
      </c>
      <c r="E1307" s="1">
        <v>44951</v>
      </c>
      <c r="F1307">
        <v>8534.25</v>
      </c>
      <c r="G1307">
        <v>475</v>
      </c>
      <c r="H1307" t="s">
        <v>7</v>
      </c>
      <c r="I1307" t="str">
        <f>VLOOKUP(shipments[[#This Row],[SPID]],CHOOSE({1,2},people[[#All],[SPID]],people[[#All],[Sales_person]]),2,0)</f>
        <v>Gunar Cockshoot</v>
      </c>
      <c r="J1307">
        <f>YEAR(shipments[[#This Row],[Shipdate]])</f>
        <v>2023</v>
      </c>
      <c r="K1307" s="22"/>
      <c r="L1307" s="22">
        <f>VLOOKUP(shipments[[#This Row],[PID]],CHOOSE({1,2},products[PID],products[Cost_per_box]),2,0)</f>
        <v>2.65</v>
      </c>
      <c r="M1307" s="22">
        <f>shipments[[#This Row],[Boxes]]*shipments[[#This Row],[cost_per_box]]</f>
        <v>1258.75</v>
      </c>
      <c r="N1307" s="22">
        <f>shipments[[#This Row],[Amount]]-shipments[[#This Row],[total cost]]</f>
        <v>7275.5</v>
      </c>
    </row>
    <row r="1308" spans="1:14" x14ac:dyDescent="0.35">
      <c r="A1308" t="s">
        <v>1344</v>
      </c>
      <c r="B1308" t="s">
        <v>8041</v>
      </c>
      <c r="C1308" t="s">
        <v>8032</v>
      </c>
      <c r="D1308" t="s">
        <v>8033</v>
      </c>
      <c r="E1308" s="1">
        <v>45034</v>
      </c>
      <c r="F1308">
        <v>1575</v>
      </c>
      <c r="G1308">
        <v>79</v>
      </c>
      <c r="H1308" t="s">
        <v>7</v>
      </c>
      <c r="I1308" t="str">
        <f>VLOOKUP(shipments[[#This Row],[SPID]],CHOOSE({1,2},people[[#All],[SPID]],people[[#All],[Sales_person]]),2,0)</f>
        <v>Gunar Cockshoot</v>
      </c>
      <c r="J1308">
        <f>YEAR(shipments[[#This Row],[Shipdate]])</f>
        <v>2023</v>
      </c>
      <c r="K1308" s="22"/>
      <c r="L1308" s="22">
        <f>VLOOKUP(shipments[[#This Row],[PID]],CHOOSE({1,2},products[PID],products[Cost_per_box]),2,0)</f>
        <v>2.65</v>
      </c>
      <c r="M1308" s="22">
        <f>shipments[[#This Row],[Boxes]]*shipments[[#This Row],[cost_per_box]]</f>
        <v>209.35</v>
      </c>
      <c r="N1308" s="22">
        <f>shipments[[#This Row],[Amount]]-shipments[[#This Row],[total cost]]</f>
        <v>1365.65</v>
      </c>
    </row>
    <row r="1309" spans="1:14" x14ac:dyDescent="0.35">
      <c r="A1309" t="s">
        <v>1345</v>
      </c>
      <c r="B1309" t="s">
        <v>8041</v>
      </c>
      <c r="C1309" t="s">
        <v>8032</v>
      </c>
      <c r="D1309" t="s">
        <v>8036</v>
      </c>
      <c r="E1309" s="1">
        <v>44958</v>
      </c>
      <c r="F1309">
        <v>2871</v>
      </c>
      <c r="G1309">
        <v>137</v>
      </c>
      <c r="H1309" t="s">
        <v>7</v>
      </c>
      <c r="I1309" t="str">
        <f>VLOOKUP(shipments[[#This Row],[SPID]],CHOOSE({1,2},people[[#All],[SPID]],people[[#All],[Sales_person]]),2,0)</f>
        <v>Gunar Cockshoot</v>
      </c>
      <c r="J1309">
        <f>YEAR(shipments[[#This Row],[Shipdate]])</f>
        <v>2023</v>
      </c>
      <c r="K1309" s="22"/>
      <c r="L1309" s="22">
        <f>VLOOKUP(shipments[[#This Row],[PID]],CHOOSE({1,2},products[PID],products[Cost_per_box]),2,0)</f>
        <v>2.65</v>
      </c>
      <c r="M1309" s="22">
        <f>shipments[[#This Row],[Boxes]]*shipments[[#This Row],[cost_per_box]]</f>
        <v>363.05</v>
      </c>
      <c r="N1309" s="22">
        <f>shipments[[#This Row],[Amount]]-shipments[[#This Row],[total cost]]</f>
        <v>2507.9499999999998</v>
      </c>
    </row>
    <row r="1310" spans="1:14" x14ac:dyDescent="0.35">
      <c r="A1310" t="s">
        <v>1346</v>
      </c>
      <c r="B1310" t="s">
        <v>8041</v>
      </c>
      <c r="C1310" t="s">
        <v>8011</v>
      </c>
      <c r="D1310" t="s">
        <v>8037</v>
      </c>
      <c r="E1310" s="1">
        <v>45467</v>
      </c>
      <c r="F1310">
        <v>7942.5</v>
      </c>
      <c r="G1310">
        <v>662</v>
      </c>
      <c r="H1310" t="s">
        <v>40</v>
      </c>
      <c r="I1310" t="str">
        <f>VLOOKUP(shipments[[#This Row],[SPID]],CHOOSE({1,2},people[[#All],[SPID]],people[[#All],[Sales_person]]),2,0)</f>
        <v>Gunar Cockshoot</v>
      </c>
      <c r="J1310">
        <f>YEAR(shipments[[#This Row],[Shipdate]])</f>
        <v>2024</v>
      </c>
      <c r="K1310" s="22"/>
      <c r="L1310" s="22">
        <f>VLOOKUP(shipments[[#This Row],[PID]],CHOOSE({1,2},products[PID],products[Cost_per_box]),2,0)</f>
        <v>5.26</v>
      </c>
      <c r="M1310" s="22">
        <f>shipments[[#This Row],[Boxes]]*shipments[[#This Row],[cost_per_box]]</f>
        <v>3482.12</v>
      </c>
      <c r="N1310" s="22">
        <f>shipments[[#This Row],[Amount]]-shipments[[#This Row],[total cost]]</f>
        <v>4460.38</v>
      </c>
    </row>
    <row r="1311" spans="1:14" x14ac:dyDescent="0.35">
      <c r="A1311" t="s">
        <v>1347</v>
      </c>
      <c r="B1311" t="s">
        <v>8041</v>
      </c>
      <c r="C1311" t="s">
        <v>8011</v>
      </c>
      <c r="D1311" t="s">
        <v>8038</v>
      </c>
      <c r="E1311" s="1">
        <v>44965</v>
      </c>
      <c r="F1311">
        <v>9747</v>
      </c>
      <c r="G1311">
        <v>750</v>
      </c>
      <c r="H1311" t="s">
        <v>7</v>
      </c>
      <c r="I1311" t="str">
        <f>VLOOKUP(shipments[[#This Row],[SPID]],CHOOSE({1,2},people[[#All],[SPID]],people[[#All],[Sales_person]]),2,0)</f>
        <v>Gunar Cockshoot</v>
      </c>
      <c r="J1311">
        <f>YEAR(shipments[[#This Row],[Shipdate]])</f>
        <v>2023</v>
      </c>
      <c r="K1311" s="22"/>
      <c r="L1311" s="22">
        <f>VLOOKUP(shipments[[#This Row],[PID]],CHOOSE({1,2},products[PID],products[Cost_per_box]),2,0)</f>
        <v>5.26</v>
      </c>
      <c r="M1311" s="22">
        <f>shipments[[#This Row],[Boxes]]*shipments[[#This Row],[cost_per_box]]</f>
        <v>3945</v>
      </c>
      <c r="N1311" s="22">
        <f>shipments[[#This Row],[Amount]]-shipments[[#This Row],[total cost]]</f>
        <v>5802</v>
      </c>
    </row>
    <row r="1312" spans="1:14" x14ac:dyDescent="0.35">
      <c r="A1312" t="s">
        <v>1348</v>
      </c>
      <c r="B1312" t="s">
        <v>8041</v>
      </c>
      <c r="C1312" t="s">
        <v>8011</v>
      </c>
      <c r="D1312" t="s">
        <v>8034</v>
      </c>
      <c r="E1312" s="1">
        <v>45449</v>
      </c>
      <c r="F1312">
        <v>9263.25</v>
      </c>
      <c r="G1312">
        <v>772</v>
      </c>
      <c r="H1312" t="s">
        <v>7</v>
      </c>
      <c r="I1312" t="str">
        <f>VLOOKUP(shipments[[#This Row],[SPID]],CHOOSE({1,2},people[[#All],[SPID]],people[[#All],[Sales_person]]),2,0)</f>
        <v>Gunar Cockshoot</v>
      </c>
      <c r="J1312">
        <f>YEAR(shipments[[#This Row],[Shipdate]])</f>
        <v>2024</v>
      </c>
      <c r="K1312" s="22"/>
      <c r="L1312" s="22">
        <f>VLOOKUP(shipments[[#This Row],[PID]],CHOOSE({1,2},products[PID],products[Cost_per_box]),2,0)</f>
        <v>5.26</v>
      </c>
      <c r="M1312" s="22">
        <f>shipments[[#This Row],[Boxes]]*shipments[[#This Row],[cost_per_box]]</f>
        <v>4060.72</v>
      </c>
      <c r="N1312" s="22">
        <f>shipments[[#This Row],[Amount]]-shipments[[#This Row],[total cost]]</f>
        <v>5202.5300000000007</v>
      </c>
    </row>
    <row r="1313" spans="1:14" x14ac:dyDescent="0.35">
      <c r="A1313" t="s">
        <v>1349</v>
      </c>
      <c r="B1313" t="s">
        <v>8041</v>
      </c>
      <c r="C1313" t="s">
        <v>8011</v>
      </c>
      <c r="D1313" t="s">
        <v>8037</v>
      </c>
      <c r="E1313" s="1">
        <v>45376</v>
      </c>
      <c r="F1313">
        <v>9177.75</v>
      </c>
      <c r="G1313">
        <v>574</v>
      </c>
      <c r="H1313" t="s">
        <v>7</v>
      </c>
      <c r="I1313" t="str">
        <f>VLOOKUP(shipments[[#This Row],[SPID]],CHOOSE({1,2},people[[#All],[SPID]],people[[#All],[Sales_person]]),2,0)</f>
        <v>Gunar Cockshoot</v>
      </c>
      <c r="J1313">
        <f>YEAR(shipments[[#This Row],[Shipdate]])</f>
        <v>2024</v>
      </c>
      <c r="K1313" s="22"/>
      <c r="L1313" s="22">
        <f>VLOOKUP(shipments[[#This Row],[PID]],CHOOSE({1,2},products[PID],products[Cost_per_box]),2,0)</f>
        <v>5.26</v>
      </c>
      <c r="M1313" s="22">
        <f>shipments[[#This Row],[Boxes]]*shipments[[#This Row],[cost_per_box]]</f>
        <v>3019.24</v>
      </c>
      <c r="N1313" s="22">
        <f>shipments[[#This Row],[Amount]]-shipments[[#This Row],[total cost]]</f>
        <v>6158.51</v>
      </c>
    </row>
    <row r="1314" spans="1:14" x14ac:dyDescent="0.35">
      <c r="A1314" t="s">
        <v>1350</v>
      </c>
      <c r="B1314" t="s">
        <v>8041</v>
      </c>
      <c r="C1314" t="s">
        <v>8011</v>
      </c>
      <c r="D1314" t="s">
        <v>8036</v>
      </c>
      <c r="E1314" s="1">
        <v>44980</v>
      </c>
      <c r="F1314">
        <v>3458.25</v>
      </c>
      <c r="G1314">
        <v>289</v>
      </c>
      <c r="H1314" t="s">
        <v>7</v>
      </c>
      <c r="I1314" t="str">
        <f>VLOOKUP(shipments[[#This Row],[SPID]],CHOOSE({1,2},people[[#All],[SPID]],people[[#All],[Sales_person]]),2,0)</f>
        <v>Gunar Cockshoot</v>
      </c>
      <c r="J1314">
        <f>YEAR(shipments[[#This Row],[Shipdate]])</f>
        <v>2023</v>
      </c>
      <c r="K1314" s="22"/>
      <c r="L1314" s="22">
        <f>VLOOKUP(shipments[[#This Row],[PID]],CHOOSE({1,2},products[PID],products[Cost_per_box]),2,0)</f>
        <v>5.26</v>
      </c>
      <c r="M1314" s="22">
        <f>shipments[[#This Row],[Boxes]]*shipments[[#This Row],[cost_per_box]]</f>
        <v>1520.1399999999999</v>
      </c>
      <c r="N1314" s="22">
        <f>shipments[[#This Row],[Amount]]-shipments[[#This Row],[total cost]]</f>
        <v>1938.1100000000001</v>
      </c>
    </row>
    <row r="1315" spans="1:14" x14ac:dyDescent="0.35">
      <c r="A1315" t="s">
        <v>1351</v>
      </c>
      <c r="B1315" t="s">
        <v>8041</v>
      </c>
      <c r="C1315" t="s">
        <v>8011</v>
      </c>
      <c r="D1315" t="s">
        <v>8038</v>
      </c>
      <c r="E1315" s="1">
        <v>45069</v>
      </c>
      <c r="F1315">
        <v>3177</v>
      </c>
      <c r="G1315">
        <v>199</v>
      </c>
      <c r="H1315" t="s">
        <v>7</v>
      </c>
      <c r="I1315" t="str">
        <f>VLOOKUP(shipments[[#This Row],[SPID]],CHOOSE({1,2},people[[#All],[SPID]],people[[#All],[Sales_person]]),2,0)</f>
        <v>Gunar Cockshoot</v>
      </c>
      <c r="J1315">
        <f>YEAR(shipments[[#This Row],[Shipdate]])</f>
        <v>2023</v>
      </c>
      <c r="K1315" s="22"/>
      <c r="L1315" s="22">
        <f>VLOOKUP(shipments[[#This Row],[PID]],CHOOSE({1,2},products[PID],products[Cost_per_box]),2,0)</f>
        <v>5.26</v>
      </c>
      <c r="M1315" s="22">
        <f>shipments[[#This Row],[Boxes]]*shipments[[#This Row],[cost_per_box]]</f>
        <v>1046.74</v>
      </c>
      <c r="N1315" s="22">
        <f>shipments[[#This Row],[Amount]]-shipments[[#This Row],[total cost]]</f>
        <v>2130.2600000000002</v>
      </c>
    </row>
    <row r="1316" spans="1:14" x14ac:dyDescent="0.35">
      <c r="A1316" t="s">
        <v>1352</v>
      </c>
      <c r="B1316" t="s">
        <v>8041</v>
      </c>
      <c r="C1316" t="s">
        <v>8012</v>
      </c>
      <c r="D1316" t="s">
        <v>8037</v>
      </c>
      <c r="E1316" s="1">
        <v>45209</v>
      </c>
      <c r="F1316">
        <v>4727.25</v>
      </c>
      <c r="G1316">
        <v>296</v>
      </c>
      <c r="H1316" t="s">
        <v>7</v>
      </c>
      <c r="I1316" t="str">
        <f>VLOOKUP(shipments[[#This Row],[SPID]],CHOOSE({1,2},people[[#All],[SPID]],people[[#All],[Sales_person]]),2,0)</f>
        <v>Gunar Cockshoot</v>
      </c>
      <c r="J1316">
        <f>YEAR(shipments[[#This Row],[Shipdate]])</f>
        <v>2023</v>
      </c>
      <c r="K1316" s="22"/>
      <c r="L1316" s="22">
        <f>VLOOKUP(shipments[[#This Row],[PID]],CHOOSE({1,2},products[PID],products[Cost_per_box]),2,0)</f>
        <v>7.48</v>
      </c>
      <c r="M1316" s="22">
        <f>shipments[[#This Row],[Boxes]]*shipments[[#This Row],[cost_per_box]]</f>
        <v>2214.08</v>
      </c>
      <c r="N1316" s="22">
        <f>shipments[[#This Row],[Amount]]-shipments[[#This Row],[total cost]]</f>
        <v>2513.17</v>
      </c>
    </row>
    <row r="1317" spans="1:14" x14ac:dyDescent="0.35">
      <c r="A1317" t="s">
        <v>1353</v>
      </c>
      <c r="B1317" t="s">
        <v>8041</v>
      </c>
      <c r="C1317" t="s">
        <v>8014</v>
      </c>
      <c r="D1317" t="s">
        <v>8034</v>
      </c>
      <c r="E1317" s="1">
        <v>45118</v>
      </c>
      <c r="F1317">
        <v>2108.25</v>
      </c>
      <c r="G1317">
        <v>422</v>
      </c>
      <c r="H1317" t="s">
        <v>7</v>
      </c>
      <c r="I1317" t="str">
        <f>VLOOKUP(shipments[[#This Row],[SPID]],CHOOSE({1,2},people[[#All],[SPID]],people[[#All],[Sales_person]]),2,0)</f>
        <v>Gunar Cockshoot</v>
      </c>
      <c r="J1317">
        <f>YEAR(shipments[[#This Row],[Shipdate]])</f>
        <v>2023</v>
      </c>
      <c r="K1317" s="22"/>
      <c r="L1317" s="22">
        <f>VLOOKUP(shipments[[#This Row],[PID]],CHOOSE({1,2},products[PID],products[Cost_per_box]),2,0)</f>
        <v>3.85</v>
      </c>
      <c r="M1317" s="22">
        <f>shipments[[#This Row],[Boxes]]*shipments[[#This Row],[cost_per_box]]</f>
        <v>1624.7</v>
      </c>
      <c r="N1317" s="22">
        <f>shipments[[#This Row],[Amount]]-shipments[[#This Row],[total cost]]</f>
        <v>483.54999999999995</v>
      </c>
    </row>
    <row r="1318" spans="1:14" x14ac:dyDescent="0.35">
      <c r="A1318" t="s">
        <v>1354</v>
      </c>
      <c r="B1318" t="s">
        <v>8041</v>
      </c>
      <c r="C1318" t="s">
        <v>8014</v>
      </c>
      <c r="D1318" t="s">
        <v>8037</v>
      </c>
      <c r="E1318" s="1">
        <v>45541</v>
      </c>
      <c r="F1318">
        <v>7641</v>
      </c>
      <c r="G1318">
        <v>849</v>
      </c>
      <c r="H1318" t="s">
        <v>26</v>
      </c>
      <c r="I1318" t="str">
        <f>VLOOKUP(shipments[[#This Row],[SPID]],CHOOSE({1,2},people[[#All],[SPID]],people[[#All],[Sales_person]]),2,0)</f>
        <v>Gunar Cockshoot</v>
      </c>
      <c r="J1318">
        <f>YEAR(shipments[[#This Row],[Shipdate]])</f>
        <v>2024</v>
      </c>
      <c r="K1318" s="22"/>
      <c r="L1318" s="22">
        <f>VLOOKUP(shipments[[#This Row],[PID]],CHOOSE({1,2},products[PID],products[Cost_per_box]),2,0)</f>
        <v>3.85</v>
      </c>
      <c r="M1318" s="22">
        <f>shipments[[#This Row],[Boxes]]*shipments[[#This Row],[cost_per_box]]</f>
        <v>3268.65</v>
      </c>
      <c r="N1318" s="22">
        <f>shipments[[#This Row],[Amount]]-shipments[[#This Row],[total cost]]</f>
        <v>4372.3500000000004</v>
      </c>
    </row>
    <row r="1319" spans="1:14" x14ac:dyDescent="0.35">
      <c r="A1319" t="s">
        <v>1355</v>
      </c>
      <c r="B1319" t="s">
        <v>8041</v>
      </c>
      <c r="C1319" t="s">
        <v>8015</v>
      </c>
      <c r="D1319" t="s">
        <v>8033</v>
      </c>
      <c r="E1319" s="1">
        <v>45495</v>
      </c>
      <c r="F1319">
        <v>2560.5</v>
      </c>
      <c r="G1319">
        <v>321</v>
      </c>
      <c r="H1319" t="s">
        <v>18</v>
      </c>
      <c r="I1319" t="str">
        <f>VLOOKUP(shipments[[#This Row],[SPID]],CHOOSE({1,2},people[[#All],[SPID]],people[[#All],[Sales_person]]),2,0)</f>
        <v>Gunar Cockshoot</v>
      </c>
      <c r="J1319">
        <f>YEAR(shipments[[#This Row],[Shipdate]])</f>
        <v>2024</v>
      </c>
      <c r="K1319" s="22"/>
      <c r="L1319" s="22">
        <f>VLOOKUP(shipments[[#This Row],[PID]],CHOOSE({1,2},products[PID],products[Cost_per_box]),2,0)</f>
        <v>5.72</v>
      </c>
      <c r="M1319" s="22">
        <f>shipments[[#This Row],[Boxes]]*shipments[[#This Row],[cost_per_box]]</f>
        <v>1836.12</v>
      </c>
      <c r="N1319" s="22">
        <f>shipments[[#This Row],[Amount]]-shipments[[#This Row],[total cost]]</f>
        <v>724.38000000000011</v>
      </c>
    </row>
    <row r="1320" spans="1:14" x14ac:dyDescent="0.35">
      <c r="A1320" t="s">
        <v>1356</v>
      </c>
      <c r="B1320" t="s">
        <v>8041</v>
      </c>
      <c r="C1320" t="s">
        <v>8015</v>
      </c>
      <c r="D1320" t="s">
        <v>8037</v>
      </c>
      <c r="E1320" s="1">
        <v>44992</v>
      </c>
      <c r="F1320">
        <v>5928.75</v>
      </c>
      <c r="G1320">
        <v>989</v>
      </c>
      <c r="H1320" t="s">
        <v>7</v>
      </c>
      <c r="I1320" t="str">
        <f>VLOOKUP(shipments[[#This Row],[SPID]],CHOOSE({1,2},people[[#All],[SPID]],people[[#All],[Sales_person]]),2,0)</f>
        <v>Gunar Cockshoot</v>
      </c>
      <c r="J1320">
        <f>YEAR(shipments[[#This Row],[Shipdate]])</f>
        <v>2023</v>
      </c>
      <c r="K1320" s="22"/>
      <c r="L1320" s="22">
        <f>VLOOKUP(shipments[[#This Row],[PID]],CHOOSE({1,2},products[PID],products[Cost_per_box]),2,0)</f>
        <v>5.72</v>
      </c>
      <c r="M1320" s="22">
        <f>shipments[[#This Row],[Boxes]]*shipments[[#This Row],[cost_per_box]]</f>
        <v>5657.08</v>
      </c>
      <c r="N1320" s="22">
        <f>shipments[[#This Row],[Amount]]-shipments[[#This Row],[total cost]]</f>
        <v>271.67000000000007</v>
      </c>
    </row>
    <row r="1321" spans="1:14" x14ac:dyDescent="0.35">
      <c r="A1321" t="s">
        <v>1357</v>
      </c>
      <c r="B1321" t="s">
        <v>8041</v>
      </c>
      <c r="C1321" t="s">
        <v>8015</v>
      </c>
      <c r="D1321" t="s">
        <v>8038</v>
      </c>
      <c r="E1321" s="1">
        <v>44950</v>
      </c>
      <c r="F1321">
        <v>3048.75</v>
      </c>
      <c r="G1321">
        <v>509</v>
      </c>
      <c r="H1321" t="s">
        <v>7</v>
      </c>
      <c r="I1321" t="str">
        <f>VLOOKUP(shipments[[#This Row],[SPID]],CHOOSE({1,2},people[[#All],[SPID]],people[[#All],[Sales_person]]),2,0)</f>
        <v>Gunar Cockshoot</v>
      </c>
      <c r="J1321">
        <f>YEAR(shipments[[#This Row],[Shipdate]])</f>
        <v>2023</v>
      </c>
      <c r="K1321" s="22"/>
      <c r="L1321" s="22">
        <f>VLOOKUP(shipments[[#This Row],[PID]],CHOOSE({1,2},products[PID],products[Cost_per_box]),2,0)</f>
        <v>5.72</v>
      </c>
      <c r="M1321" s="22">
        <f>shipments[[#This Row],[Boxes]]*shipments[[#This Row],[cost_per_box]]</f>
        <v>2911.48</v>
      </c>
      <c r="N1321" s="22">
        <f>shipments[[#This Row],[Amount]]-shipments[[#This Row],[total cost]]</f>
        <v>137.26999999999998</v>
      </c>
    </row>
    <row r="1322" spans="1:14" x14ac:dyDescent="0.35">
      <c r="A1322" t="s">
        <v>1358</v>
      </c>
      <c r="B1322" t="s">
        <v>8041</v>
      </c>
      <c r="C1322" t="s">
        <v>8015</v>
      </c>
      <c r="D1322" t="s">
        <v>8036</v>
      </c>
      <c r="E1322" s="1">
        <v>44984</v>
      </c>
      <c r="F1322">
        <v>2684.25</v>
      </c>
      <c r="G1322">
        <v>299</v>
      </c>
      <c r="H1322" t="s">
        <v>7</v>
      </c>
      <c r="I1322" t="str">
        <f>VLOOKUP(shipments[[#This Row],[SPID]],CHOOSE({1,2},people[[#All],[SPID]],people[[#All],[Sales_person]]),2,0)</f>
        <v>Gunar Cockshoot</v>
      </c>
      <c r="J1322">
        <f>YEAR(shipments[[#This Row],[Shipdate]])</f>
        <v>2023</v>
      </c>
      <c r="K1322" s="22"/>
      <c r="L1322" s="22">
        <f>VLOOKUP(shipments[[#This Row],[PID]],CHOOSE({1,2},products[PID],products[Cost_per_box]),2,0)</f>
        <v>5.72</v>
      </c>
      <c r="M1322" s="22">
        <f>shipments[[#This Row],[Boxes]]*shipments[[#This Row],[cost_per_box]]</f>
        <v>1710.28</v>
      </c>
      <c r="N1322" s="22">
        <f>shipments[[#This Row],[Amount]]-shipments[[#This Row],[total cost]]</f>
        <v>973.97</v>
      </c>
    </row>
    <row r="1323" spans="1:14" x14ac:dyDescent="0.35">
      <c r="A1323" t="s">
        <v>1359</v>
      </c>
      <c r="B1323" t="s">
        <v>8041</v>
      </c>
      <c r="C1323" t="s">
        <v>8015</v>
      </c>
      <c r="D1323" t="s">
        <v>8034</v>
      </c>
      <c r="E1323" s="1">
        <v>45121</v>
      </c>
      <c r="F1323">
        <v>1800</v>
      </c>
      <c r="G1323">
        <v>258</v>
      </c>
      <c r="H1323" t="s">
        <v>7</v>
      </c>
      <c r="I1323" t="str">
        <f>VLOOKUP(shipments[[#This Row],[SPID]],CHOOSE({1,2},people[[#All],[SPID]],people[[#All],[Sales_person]]),2,0)</f>
        <v>Gunar Cockshoot</v>
      </c>
      <c r="J1323">
        <f>YEAR(shipments[[#This Row],[Shipdate]])</f>
        <v>2023</v>
      </c>
      <c r="K1323" s="22"/>
      <c r="L1323" s="22">
        <f>VLOOKUP(shipments[[#This Row],[PID]],CHOOSE({1,2},products[PID],products[Cost_per_box]),2,0)</f>
        <v>5.72</v>
      </c>
      <c r="M1323" s="22">
        <f>shipments[[#This Row],[Boxes]]*shipments[[#This Row],[cost_per_box]]</f>
        <v>1475.76</v>
      </c>
      <c r="N1323" s="22">
        <f>shipments[[#This Row],[Amount]]-shipments[[#This Row],[total cost]]</f>
        <v>324.24</v>
      </c>
    </row>
    <row r="1324" spans="1:14" x14ac:dyDescent="0.35">
      <c r="A1324" t="s">
        <v>1360</v>
      </c>
      <c r="B1324" t="s">
        <v>8041</v>
      </c>
      <c r="C1324" t="s">
        <v>8015</v>
      </c>
      <c r="D1324" t="s">
        <v>8036</v>
      </c>
      <c r="E1324" s="1">
        <v>45138</v>
      </c>
      <c r="F1324">
        <v>2324.25</v>
      </c>
      <c r="G1324">
        <v>465</v>
      </c>
      <c r="H1324" t="s">
        <v>7</v>
      </c>
      <c r="I1324" t="str">
        <f>VLOOKUP(shipments[[#This Row],[SPID]],CHOOSE({1,2},people[[#All],[SPID]],people[[#All],[Sales_person]]),2,0)</f>
        <v>Gunar Cockshoot</v>
      </c>
      <c r="J1324">
        <f>YEAR(shipments[[#This Row],[Shipdate]])</f>
        <v>2023</v>
      </c>
      <c r="K1324" s="22"/>
      <c r="L1324" s="22">
        <f>VLOOKUP(shipments[[#This Row],[PID]],CHOOSE({1,2},products[PID],products[Cost_per_box]),2,0)</f>
        <v>5.72</v>
      </c>
      <c r="M1324" s="22">
        <f>shipments[[#This Row],[Boxes]]*shipments[[#This Row],[cost_per_box]]</f>
        <v>2659.7999999999997</v>
      </c>
      <c r="N1324" s="22">
        <f>shipments[[#This Row],[Amount]]-shipments[[#This Row],[total cost]]</f>
        <v>-335.54999999999973</v>
      </c>
    </row>
    <row r="1325" spans="1:14" x14ac:dyDescent="0.35">
      <c r="A1325" t="s">
        <v>1361</v>
      </c>
      <c r="B1325" t="s">
        <v>8041</v>
      </c>
      <c r="C1325" t="s">
        <v>8016</v>
      </c>
      <c r="D1325" t="s">
        <v>8037</v>
      </c>
      <c r="E1325" s="1">
        <v>45274</v>
      </c>
      <c r="F1325">
        <v>2504.25</v>
      </c>
      <c r="G1325">
        <v>90</v>
      </c>
      <c r="H1325" t="s">
        <v>40</v>
      </c>
      <c r="I1325" t="str">
        <f>VLOOKUP(shipments[[#This Row],[SPID]],CHOOSE({1,2},people[[#All],[SPID]],people[[#All],[Sales_person]]),2,0)</f>
        <v>Gunar Cockshoot</v>
      </c>
      <c r="J1325">
        <f>YEAR(shipments[[#This Row],[Shipdate]])</f>
        <v>2023</v>
      </c>
      <c r="K1325" s="22"/>
      <c r="L1325" s="22">
        <f>VLOOKUP(shipments[[#This Row],[PID]],CHOOSE({1,2},products[PID],products[Cost_per_box]),2,0)</f>
        <v>6.31</v>
      </c>
      <c r="M1325" s="22">
        <f>shipments[[#This Row],[Boxes]]*shipments[[#This Row],[cost_per_box]]</f>
        <v>567.9</v>
      </c>
      <c r="N1325" s="22">
        <f>shipments[[#This Row],[Amount]]-shipments[[#This Row],[total cost]]</f>
        <v>1936.35</v>
      </c>
    </row>
    <row r="1326" spans="1:14" x14ac:dyDescent="0.35">
      <c r="A1326" t="s">
        <v>1362</v>
      </c>
      <c r="B1326" t="s">
        <v>8041</v>
      </c>
      <c r="C1326" t="s">
        <v>8016</v>
      </c>
      <c r="D1326" t="s">
        <v>8037</v>
      </c>
      <c r="E1326" s="1">
        <v>45504</v>
      </c>
      <c r="F1326">
        <v>7753.5</v>
      </c>
      <c r="G1326">
        <v>311</v>
      </c>
      <c r="H1326" t="s">
        <v>18</v>
      </c>
      <c r="I1326" t="str">
        <f>VLOOKUP(shipments[[#This Row],[SPID]],CHOOSE({1,2},people[[#All],[SPID]],people[[#All],[Sales_person]]),2,0)</f>
        <v>Gunar Cockshoot</v>
      </c>
      <c r="J1326">
        <f>YEAR(shipments[[#This Row],[Shipdate]])</f>
        <v>2024</v>
      </c>
      <c r="K1326" s="22"/>
      <c r="L1326" s="22">
        <f>VLOOKUP(shipments[[#This Row],[PID]],CHOOSE({1,2},products[PID],products[Cost_per_box]),2,0)</f>
        <v>6.31</v>
      </c>
      <c r="M1326" s="22">
        <f>shipments[[#This Row],[Boxes]]*shipments[[#This Row],[cost_per_box]]</f>
        <v>1962.4099999999999</v>
      </c>
      <c r="N1326" s="22">
        <f>shipments[[#This Row],[Amount]]-shipments[[#This Row],[total cost]]</f>
        <v>5791.09</v>
      </c>
    </row>
    <row r="1327" spans="1:14" x14ac:dyDescent="0.35">
      <c r="A1327" t="s">
        <v>1363</v>
      </c>
      <c r="B1327" t="s">
        <v>8041</v>
      </c>
      <c r="C1327" t="s">
        <v>8016</v>
      </c>
      <c r="D1327" t="s">
        <v>8033</v>
      </c>
      <c r="E1327" s="1">
        <v>45233</v>
      </c>
      <c r="F1327">
        <v>4803.75</v>
      </c>
      <c r="G1327">
        <v>201</v>
      </c>
      <c r="H1327" t="s">
        <v>7</v>
      </c>
      <c r="I1327" t="str">
        <f>VLOOKUP(shipments[[#This Row],[SPID]],CHOOSE({1,2},people[[#All],[SPID]],people[[#All],[Sales_person]]),2,0)</f>
        <v>Gunar Cockshoot</v>
      </c>
      <c r="J1327">
        <f>YEAR(shipments[[#This Row],[Shipdate]])</f>
        <v>2023</v>
      </c>
      <c r="K1327" s="22"/>
      <c r="L1327" s="22">
        <f>VLOOKUP(shipments[[#This Row],[PID]],CHOOSE({1,2},products[PID],products[Cost_per_box]),2,0)</f>
        <v>6.31</v>
      </c>
      <c r="M1327" s="22">
        <f>shipments[[#This Row],[Boxes]]*shipments[[#This Row],[cost_per_box]]</f>
        <v>1268.31</v>
      </c>
      <c r="N1327" s="22">
        <f>shipments[[#This Row],[Amount]]-shipments[[#This Row],[total cost]]</f>
        <v>3535.44</v>
      </c>
    </row>
    <row r="1328" spans="1:14" x14ac:dyDescent="0.35">
      <c r="A1328" t="s">
        <v>1364</v>
      </c>
      <c r="B1328" t="s">
        <v>8041</v>
      </c>
      <c r="C1328" t="s">
        <v>8017</v>
      </c>
      <c r="D1328" t="s">
        <v>8038</v>
      </c>
      <c r="E1328" s="1">
        <v>45105</v>
      </c>
      <c r="F1328">
        <v>4713.75</v>
      </c>
      <c r="G1328">
        <v>169</v>
      </c>
      <c r="H1328" t="s">
        <v>7</v>
      </c>
      <c r="I1328" t="str">
        <f>VLOOKUP(shipments[[#This Row],[SPID]],CHOOSE({1,2},people[[#All],[SPID]],people[[#All],[Sales_person]]),2,0)</f>
        <v>Gunar Cockshoot</v>
      </c>
      <c r="J1328">
        <f>YEAR(shipments[[#This Row],[Shipdate]])</f>
        <v>2023</v>
      </c>
      <c r="K1328" s="22"/>
      <c r="L1328" s="22">
        <f>VLOOKUP(shipments[[#This Row],[PID]],CHOOSE({1,2},products[PID],products[Cost_per_box]),2,0)</f>
        <v>9.94</v>
      </c>
      <c r="M1328" s="22">
        <f>shipments[[#This Row],[Boxes]]*shipments[[#This Row],[cost_per_box]]</f>
        <v>1679.86</v>
      </c>
      <c r="N1328" s="22">
        <f>shipments[[#This Row],[Amount]]-shipments[[#This Row],[total cost]]</f>
        <v>3033.8900000000003</v>
      </c>
    </row>
    <row r="1329" spans="1:14" x14ac:dyDescent="0.35">
      <c r="A1329" t="s">
        <v>1365</v>
      </c>
      <c r="B1329" t="s">
        <v>8041</v>
      </c>
      <c r="C1329" t="s">
        <v>8017</v>
      </c>
      <c r="D1329" t="s">
        <v>8035</v>
      </c>
      <c r="E1329" s="1">
        <v>45421</v>
      </c>
      <c r="F1329">
        <v>6124.5</v>
      </c>
      <c r="G1329">
        <v>227</v>
      </c>
      <c r="H1329" t="s">
        <v>7</v>
      </c>
      <c r="I1329" t="str">
        <f>VLOOKUP(shipments[[#This Row],[SPID]],CHOOSE({1,2},people[[#All],[SPID]],people[[#All],[Sales_person]]),2,0)</f>
        <v>Gunar Cockshoot</v>
      </c>
      <c r="J1329">
        <f>YEAR(shipments[[#This Row],[Shipdate]])</f>
        <v>2024</v>
      </c>
      <c r="K1329" s="22"/>
      <c r="L1329" s="22">
        <f>VLOOKUP(shipments[[#This Row],[PID]],CHOOSE({1,2},products[PID],products[Cost_per_box]),2,0)</f>
        <v>9.94</v>
      </c>
      <c r="M1329" s="22">
        <f>shipments[[#This Row],[Boxes]]*shipments[[#This Row],[cost_per_box]]</f>
        <v>2256.38</v>
      </c>
      <c r="N1329" s="22">
        <f>shipments[[#This Row],[Amount]]-shipments[[#This Row],[total cost]]</f>
        <v>3868.12</v>
      </c>
    </row>
    <row r="1330" spans="1:14" x14ac:dyDescent="0.35">
      <c r="A1330" t="s">
        <v>1366</v>
      </c>
      <c r="B1330" t="s">
        <v>8041</v>
      </c>
      <c r="C1330" t="s">
        <v>8018</v>
      </c>
      <c r="D1330" t="s">
        <v>8038</v>
      </c>
      <c r="E1330" s="1">
        <v>45048</v>
      </c>
      <c r="F1330">
        <v>3015</v>
      </c>
      <c r="G1330">
        <v>138</v>
      </c>
      <c r="H1330" t="s">
        <v>7</v>
      </c>
      <c r="I1330" t="str">
        <f>VLOOKUP(shipments[[#This Row],[SPID]],CHOOSE({1,2},people[[#All],[SPID]],people[[#All],[Sales_person]]),2,0)</f>
        <v>Gunar Cockshoot</v>
      </c>
      <c r="J1330">
        <f>YEAR(shipments[[#This Row],[Shipdate]])</f>
        <v>2023</v>
      </c>
      <c r="K1330" s="22"/>
      <c r="L1330" s="22">
        <f>VLOOKUP(shipments[[#This Row],[PID]],CHOOSE({1,2},products[PID],products[Cost_per_box]),2,0)</f>
        <v>7.73</v>
      </c>
      <c r="M1330" s="22">
        <f>shipments[[#This Row],[Boxes]]*shipments[[#This Row],[cost_per_box]]</f>
        <v>1066.74</v>
      </c>
      <c r="N1330" s="22">
        <f>shipments[[#This Row],[Amount]]-shipments[[#This Row],[total cost]]</f>
        <v>1948.26</v>
      </c>
    </row>
    <row r="1331" spans="1:14" x14ac:dyDescent="0.35">
      <c r="A1331" t="s">
        <v>1367</v>
      </c>
      <c r="B1331" t="s">
        <v>8041</v>
      </c>
      <c r="C1331" t="s">
        <v>8018</v>
      </c>
      <c r="D1331" t="s">
        <v>8034</v>
      </c>
      <c r="E1331" s="1">
        <v>45124</v>
      </c>
      <c r="F1331">
        <v>10845</v>
      </c>
      <c r="G1331">
        <v>603</v>
      </c>
      <c r="H1331" t="s">
        <v>7</v>
      </c>
      <c r="I1331" t="str">
        <f>VLOOKUP(shipments[[#This Row],[SPID]],CHOOSE({1,2},people[[#All],[SPID]],people[[#All],[Sales_person]]),2,0)</f>
        <v>Gunar Cockshoot</v>
      </c>
      <c r="J1331">
        <f>YEAR(shipments[[#This Row],[Shipdate]])</f>
        <v>2023</v>
      </c>
      <c r="K1331" s="22"/>
      <c r="L1331" s="22">
        <f>VLOOKUP(shipments[[#This Row],[PID]],CHOOSE({1,2},products[PID],products[Cost_per_box]),2,0)</f>
        <v>7.73</v>
      </c>
      <c r="M1331" s="22">
        <f>shipments[[#This Row],[Boxes]]*shipments[[#This Row],[cost_per_box]]</f>
        <v>4661.1900000000005</v>
      </c>
      <c r="N1331" s="22">
        <f>shipments[[#This Row],[Amount]]-shipments[[#This Row],[total cost]]</f>
        <v>6183.8099999999995</v>
      </c>
    </row>
    <row r="1332" spans="1:14" x14ac:dyDescent="0.35">
      <c r="A1332" t="s">
        <v>1368</v>
      </c>
      <c r="B1332" t="s">
        <v>8041</v>
      </c>
      <c r="C1332" t="s">
        <v>8018</v>
      </c>
      <c r="D1332" t="s">
        <v>8034</v>
      </c>
      <c r="E1332" s="1">
        <v>45170</v>
      </c>
      <c r="F1332">
        <v>12420</v>
      </c>
      <c r="G1332">
        <v>592</v>
      </c>
      <c r="H1332" t="s">
        <v>7</v>
      </c>
      <c r="I1332" t="str">
        <f>VLOOKUP(shipments[[#This Row],[SPID]],CHOOSE({1,2},people[[#All],[SPID]],people[[#All],[Sales_person]]),2,0)</f>
        <v>Gunar Cockshoot</v>
      </c>
      <c r="J1332">
        <f>YEAR(shipments[[#This Row],[Shipdate]])</f>
        <v>2023</v>
      </c>
      <c r="K1332" s="22"/>
      <c r="L1332" s="22">
        <f>VLOOKUP(shipments[[#This Row],[PID]],CHOOSE({1,2},products[PID],products[Cost_per_box]),2,0)</f>
        <v>7.73</v>
      </c>
      <c r="M1332" s="22">
        <f>shipments[[#This Row],[Boxes]]*shipments[[#This Row],[cost_per_box]]</f>
        <v>4576.16</v>
      </c>
      <c r="N1332" s="22">
        <f>shipments[[#This Row],[Amount]]-shipments[[#This Row],[total cost]]</f>
        <v>7843.84</v>
      </c>
    </row>
    <row r="1333" spans="1:14" x14ac:dyDescent="0.35">
      <c r="A1333" t="s">
        <v>1369</v>
      </c>
      <c r="B1333" t="s">
        <v>8041</v>
      </c>
      <c r="C1333" t="s">
        <v>8018</v>
      </c>
      <c r="D1333" t="s">
        <v>8035</v>
      </c>
      <c r="E1333" s="1">
        <v>44959</v>
      </c>
      <c r="F1333">
        <v>5231.25</v>
      </c>
      <c r="G1333">
        <v>238</v>
      </c>
      <c r="H1333" t="s">
        <v>7</v>
      </c>
      <c r="I1333" t="str">
        <f>VLOOKUP(shipments[[#This Row],[SPID]],CHOOSE({1,2},people[[#All],[SPID]],people[[#All],[Sales_person]]),2,0)</f>
        <v>Gunar Cockshoot</v>
      </c>
      <c r="J1333">
        <f>YEAR(shipments[[#This Row],[Shipdate]])</f>
        <v>2023</v>
      </c>
      <c r="K1333" s="22"/>
      <c r="L1333" s="22">
        <f>VLOOKUP(shipments[[#This Row],[PID]],CHOOSE({1,2},products[PID],products[Cost_per_box]),2,0)</f>
        <v>7.73</v>
      </c>
      <c r="M1333" s="22">
        <f>shipments[[#This Row],[Boxes]]*shipments[[#This Row],[cost_per_box]]</f>
        <v>1839.74</v>
      </c>
      <c r="N1333" s="22">
        <f>shipments[[#This Row],[Amount]]-shipments[[#This Row],[total cost]]</f>
        <v>3391.51</v>
      </c>
    </row>
    <row r="1334" spans="1:14" x14ac:dyDescent="0.35">
      <c r="A1334" t="s">
        <v>1370</v>
      </c>
      <c r="B1334" t="s">
        <v>8041</v>
      </c>
      <c r="C1334" t="s">
        <v>8018</v>
      </c>
      <c r="D1334" t="s">
        <v>8038</v>
      </c>
      <c r="E1334" s="1">
        <v>45301</v>
      </c>
      <c r="F1334">
        <v>7814.25</v>
      </c>
      <c r="G1334">
        <v>373</v>
      </c>
      <c r="H1334" t="s">
        <v>7</v>
      </c>
      <c r="I1334" t="str">
        <f>VLOOKUP(shipments[[#This Row],[SPID]],CHOOSE({1,2},people[[#All],[SPID]],people[[#All],[Sales_person]]),2,0)</f>
        <v>Gunar Cockshoot</v>
      </c>
      <c r="J1334">
        <f>YEAR(shipments[[#This Row],[Shipdate]])</f>
        <v>2024</v>
      </c>
      <c r="K1334" s="22"/>
      <c r="L1334" s="22">
        <f>VLOOKUP(shipments[[#This Row],[PID]],CHOOSE({1,2},products[PID],products[Cost_per_box]),2,0)</f>
        <v>7.73</v>
      </c>
      <c r="M1334" s="22">
        <f>shipments[[#This Row],[Boxes]]*shipments[[#This Row],[cost_per_box]]</f>
        <v>2883.29</v>
      </c>
      <c r="N1334" s="22">
        <f>shipments[[#This Row],[Amount]]-shipments[[#This Row],[total cost]]</f>
        <v>4930.96</v>
      </c>
    </row>
    <row r="1335" spans="1:14" x14ac:dyDescent="0.35">
      <c r="A1335" t="s">
        <v>1371</v>
      </c>
      <c r="B1335" t="s">
        <v>8041</v>
      </c>
      <c r="C1335" t="s">
        <v>8020</v>
      </c>
      <c r="D1335" t="s">
        <v>8035</v>
      </c>
      <c r="E1335" s="1">
        <v>45286</v>
      </c>
      <c r="F1335">
        <v>6203.25</v>
      </c>
      <c r="G1335">
        <v>388</v>
      </c>
      <c r="H1335" t="s">
        <v>7</v>
      </c>
      <c r="I1335" t="str">
        <f>VLOOKUP(shipments[[#This Row],[SPID]],CHOOSE({1,2},people[[#All],[SPID]],people[[#All],[Sales_person]]),2,0)</f>
        <v>Gunar Cockshoot</v>
      </c>
      <c r="J1335">
        <f>YEAR(shipments[[#This Row],[Shipdate]])</f>
        <v>2023</v>
      </c>
      <c r="K1335" s="22"/>
      <c r="L1335" s="22">
        <f>VLOOKUP(shipments[[#This Row],[PID]],CHOOSE({1,2},products[PID],products[Cost_per_box]),2,0)</f>
        <v>8.2200000000000006</v>
      </c>
      <c r="M1335" s="22">
        <f>shipments[[#This Row],[Boxes]]*shipments[[#This Row],[cost_per_box]]</f>
        <v>3189.36</v>
      </c>
      <c r="N1335" s="22">
        <f>shipments[[#This Row],[Amount]]-shipments[[#This Row],[total cost]]</f>
        <v>3013.89</v>
      </c>
    </row>
    <row r="1336" spans="1:14" x14ac:dyDescent="0.35">
      <c r="A1336" t="s">
        <v>1372</v>
      </c>
      <c r="B1336" t="s">
        <v>8041</v>
      </c>
      <c r="C1336" t="s">
        <v>8020</v>
      </c>
      <c r="D1336" t="s">
        <v>8035</v>
      </c>
      <c r="E1336" s="1">
        <v>45398</v>
      </c>
      <c r="F1336">
        <v>5244.75</v>
      </c>
      <c r="G1336">
        <v>328</v>
      </c>
      <c r="H1336" t="s">
        <v>7</v>
      </c>
      <c r="I1336" t="str">
        <f>VLOOKUP(shipments[[#This Row],[SPID]],CHOOSE({1,2},people[[#All],[SPID]],people[[#All],[Sales_person]]),2,0)</f>
        <v>Gunar Cockshoot</v>
      </c>
      <c r="J1336">
        <f>YEAR(shipments[[#This Row],[Shipdate]])</f>
        <v>2024</v>
      </c>
      <c r="K1336" s="22"/>
      <c r="L1336" s="22">
        <f>VLOOKUP(shipments[[#This Row],[PID]],CHOOSE({1,2},products[PID],products[Cost_per_box]),2,0)</f>
        <v>8.2200000000000006</v>
      </c>
      <c r="M1336" s="22">
        <f>shipments[[#This Row],[Boxes]]*shipments[[#This Row],[cost_per_box]]</f>
        <v>2696.1600000000003</v>
      </c>
      <c r="N1336" s="22">
        <f>shipments[[#This Row],[Amount]]-shipments[[#This Row],[total cost]]</f>
        <v>2548.5899999999997</v>
      </c>
    </row>
    <row r="1337" spans="1:14" x14ac:dyDescent="0.35">
      <c r="A1337" t="s">
        <v>1373</v>
      </c>
      <c r="B1337" t="s">
        <v>8041</v>
      </c>
      <c r="C1337" t="s">
        <v>8020</v>
      </c>
      <c r="D1337" t="s">
        <v>8033</v>
      </c>
      <c r="E1337" s="1">
        <v>45415</v>
      </c>
      <c r="F1337">
        <v>7105.5</v>
      </c>
      <c r="G1337">
        <v>508</v>
      </c>
      <c r="H1337" t="s">
        <v>7</v>
      </c>
      <c r="I1337" t="str">
        <f>VLOOKUP(shipments[[#This Row],[SPID]],CHOOSE({1,2},people[[#All],[SPID]],people[[#All],[Sales_person]]),2,0)</f>
        <v>Gunar Cockshoot</v>
      </c>
      <c r="J1337">
        <f>YEAR(shipments[[#This Row],[Shipdate]])</f>
        <v>2024</v>
      </c>
      <c r="K1337" s="22"/>
      <c r="L1337" s="22">
        <f>VLOOKUP(shipments[[#This Row],[PID]],CHOOSE({1,2},products[PID],products[Cost_per_box]),2,0)</f>
        <v>8.2200000000000006</v>
      </c>
      <c r="M1337" s="22">
        <f>shipments[[#This Row],[Boxes]]*shipments[[#This Row],[cost_per_box]]</f>
        <v>4175.76</v>
      </c>
      <c r="N1337" s="22">
        <f>shipments[[#This Row],[Amount]]-shipments[[#This Row],[total cost]]</f>
        <v>2929.74</v>
      </c>
    </row>
    <row r="1338" spans="1:14" x14ac:dyDescent="0.35">
      <c r="A1338" t="s">
        <v>1374</v>
      </c>
      <c r="B1338" t="s">
        <v>8041</v>
      </c>
      <c r="C1338" t="s">
        <v>8020</v>
      </c>
      <c r="D1338" t="s">
        <v>8033</v>
      </c>
      <c r="E1338" s="1">
        <v>44958</v>
      </c>
      <c r="F1338">
        <v>3786.75</v>
      </c>
      <c r="G1338">
        <v>253</v>
      </c>
      <c r="H1338" t="s">
        <v>7</v>
      </c>
      <c r="I1338" t="str">
        <f>VLOOKUP(shipments[[#This Row],[SPID]],CHOOSE({1,2},people[[#All],[SPID]],people[[#All],[Sales_person]]),2,0)</f>
        <v>Gunar Cockshoot</v>
      </c>
      <c r="J1338">
        <f>YEAR(shipments[[#This Row],[Shipdate]])</f>
        <v>2023</v>
      </c>
      <c r="K1338" s="22"/>
      <c r="L1338" s="22">
        <f>VLOOKUP(shipments[[#This Row],[PID]],CHOOSE({1,2},products[PID],products[Cost_per_box]),2,0)</f>
        <v>8.2200000000000006</v>
      </c>
      <c r="M1338" s="22">
        <f>shipments[[#This Row],[Boxes]]*shipments[[#This Row],[cost_per_box]]</f>
        <v>2079.6600000000003</v>
      </c>
      <c r="N1338" s="22">
        <f>shipments[[#This Row],[Amount]]-shipments[[#This Row],[total cost]]</f>
        <v>1707.0899999999997</v>
      </c>
    </row>
    <row r="1339" spans="1:14" x14ac:dyDescent="0.35">
      <c r="A1339" t="s">
        <v>1375</v>
      </c>
      <c r="B1339" t="s">
        <v>8041</v>
      </c>
      <c r="C1339" t="s">
        <v>8020</v>
      </c>
      <c r="D1339" t="s">
        <v>8034</v>
      </c>
      <c r="E1339" s="1">
        <v>45503</v>
      </c>
      <c r="F1339">
        <v>1003.5</v>
      </c>
      <c r="G1339">
        <v>84</v>
      </c>
      <c r="H1339" t="s">
        <v>18</v>
      </c>
      <c r="I1339" t="str">
        <f>VLOOKUP(shipments[[#This Row],[SPID]],CHOOSE({1,2},people[[#All],[SPID]],people[[#All],[Sales_person]]),2,0)</f>
        <v>Gunar Cockshoot</v>
      </c>
      <c r="J1339">
        <f>YEAR(shipments[[#This Row],[Shipdate]])</f>
        <v>2024</v>
      </c>
      <c r="K1339" s="22"/>
      <c r="L1339" s="22">
        <f>VLOOKUP(shipments[[#This Row],[PID]],CHOOSE({1,2},products[PID],products[Cost_per_box]),2,0)</f>
        <v>8.2200000000000006</v>
      </c>
      <c r="M1339" s="22">
        <f>shipments[[#This Row],[Boxes]]*shipments[[#This Row],[cost_per_box]]</f>
        <v>690.48</v>
      </c>
      <c r="N1339" s="22">
        <f>shipments[[#This Row],[Amount]]-shipments[[#This Row],[total cost]]</f>
        <v>313.02</v>
      </c>
    </row>
    <row r="1340" spans="1:14" x14ac:dyDescent="0.35">
      <c r="A1340" t="s">
        <v>1376</v>
      </c>
      <c r="B1340" t="s">
        <v>8041</v>
      </c>
      <c r="C1340" t="s">
        <v>8020</v>
      </c>
      <c r="D1340" t="s">
        <v>8038</v>
      </c>
      <c r="E1340" s="1">
        <v>45440</v>
      </c>
      <c r="F1340">
        <v>3021.75</v>
      </c>
      <c r="G1340">
        <v>189</v>
      </c>
      <c r="H1340" t="s">
        <v>7</v>
      </c>
      <c r="I1340" t="str">
        <f>VLOOKUP(shipments[[#This Row],[SPID]],CHOOSE({1,2},people[[#All],[SPID]],people[[#All],[Sales_person]]),2,0)</f>
        <v>Gunar Cockshoot</v>
      </c>
      <c r="J1340">
        <f>YEAR(shipments[[#This Row],[Shipdate]])</f>
        <v>2024</v>
      </c>
      <c r="K1340" s="22"/>
      <c r="L1340" s="22">
        <f>VLOOKUP(shipments[[#This Row],[PID]],CHOOSE({1,2},products[PID],products[Cost_per_box]),2,0)</f>
        <v>8.2200000000000006</v>
      </c>
      <c r="M1340" s="22">
        <f>shipments[[#This Row],[Boxes]]*shipments[[#This Row],[cost_per_box]]</f>
        <v>1553.5800000000002</v>
      </c>
      <c r="N1340" s="22">
        <f>shipments[[#This Row],[Amount]]-shipments[[#This Row],[total cost]]</f>
        <v>1468.1699999999998</v>
      </c>
    </row>
    <row r="1341" spans="1:14" x14ac:dyDescent="0.35">
      <c r="A1341" t="s">
        <v>1377</v>
      </c>
      <c r="B1341" t="s">
        <v>8041</v>
      </c>
      <c r="C1341" t="s">
        <v>8021</v>
      </c>
      <c r="D1341" t="s">
        <v>8036</v>
      </c>
      <c r="E1341" s="1">
        <v>45316</v>
      </c>
      <c r="F1341">
        <v>1257.75</v>
      </c>
      <c r="G1341">
        <v>67</v>
      </c>
      <c r="H1341" t="s">
        <v>7</v>
      </c>
      <c r="I1341" t="str">
        <f>VLOOKUP(shipments[[#This Row],[SPID]],CHOOSE({1,2},people[[#All],[SPID]],people[[#All],[Sales_person]]),2,0)</f>
        <v>Gunar Cockshoot</v>
      </c>
      <c r="J1341">
        <f>YEAR(shipments[[#This Row],[Shipdate]])</f>
        <v>2024</v>
      </c>
      <c r="K1341" s="22"/>
      <c r="L1341" s="22">
        <f>VLOOKUP(shipments[[#This Row],[PID]],CHOOSE({1,2},products[PID],products[Cost_per_box]),2,0)</f>
        <v>10.23</v>
      </c>
      <c r="M1341" s="22">
        <f>shipments[[#This Row],[Boxes]]*shipments[[#This Row],[cost_per_box]]</f>
        <v>685.41000000000008</v>
      </c>
      <c r="N1341" s="22">
        <f>shipments[[#This Row],[Amount]]-shipments[[#This Row],[total cost]]</f>
        <v>572.33999999999992</v>
      </c>
    </row>
    <row r="1342" spans="1:14" x14ac:dyDescent="0.35">
      <c r="A1342" t="s">
        <v>1378</v>
      </c>
      <c r="B1342" t="s">
        <v>8041</v>
      </c>
      <c r="C1342" t="s">
        <v>8021</v>
      </c>
      <c r="D1342" t="s">
        <v>8037</v>
      </c>
      <c r="E1342" s="1">
        <v>45096</v>
      </c>
      <c r="F1342">
        <v>6615</v>
      </c>
      <c r="G1342">
        <v>390</v>
      </c>
      <c r="H1342" t="s">
        <v>7</v>
      </c>
      <c r="I1342" t="str">
        <f>VLOOKUP(shipments[[#This Row],[SPID]],CHOOSE({1,2},people[[#All],[SPID]],people[[#All],[Sales_person]]),2,0)</f>
        <v>Gunar Cockshoot</v>
      </c>
      <c r="J1342">
        <f>YEAR(shipments[[#This Row],[Shipdate]])</f>
        <v>2023</v>
      </c>
      <c r="K1342" s="22"/>
      <c r="L1342" s="22">
        <f>VLOOKUP(shipments[[#This Row],[PID]],CHOOSE({1,2},products[PID],products[Cost_per_box]),2,0)</f>
        <v>10.23</v>
      </c>
      <c r="M1342" s="22">
        <f>shipments[[#This Row],[Boxes]]*shipments[[#This Row],[cost_per_box]]</f>
        <v>3989.7000000000003</v>
      </c>
      <c r="N1342" s="22">
        <f>shipments[[#This Row],[Amount]]-shipments[[#This Row],[total cost]]</f>
        <v>2625.2999999999997</v>
      </c>
    </row>
    <row r="1343" spans="1:14" x14ac:dyDescent="0.35">
      <c r="A1343" t="s">
        <v>1379</v>
      </c>
      <c r="B1343" t="s">
        <v>8041</v>
      </c>
      <c r="C1343" t="s">
        <v>8022</v>
      </c>
      <c r="D1343" t="s">
        <v>8036</v>
      </c>
      <c r="E1343" s="1">
        <v>45000</v>
      </c>
      <c r="F1343">
        <v>897.75</v>
      </c>
      <c r="G1343">
        <v>60</v>
      </c>
      <c r="H1343" t="s">
        <v>7</v>
      </c>
      <c r="I1343" t="str">
        <f>VLOOKUP(shipments[[#This Row],[SPID]],CHOOSE({1,2},people[[#All],[SPID]],people[[#All],[Sales_person]]),2,0)</f>
        <v>Gunar Cockshoot</v>
      </c>
      <c r="J1343">
        <f>YEAR(shipments[[#This Row],[Shipdate]])</f>
        <v>2023</v>
      </c>
      <c r="K1343" s="22"/>
      <c r="L1343" s="22">
        <f>VLOOKUP(shipments[[#This Row],[PID]],CHOOSE({1,2},products[PID],products[Cost_per_box]),2,0)</f>
        <v>4.74</v>
      </c>
      <c r="M1343" s="22">
        <f>shipments[[#This Row],[Boxes]]*shipments[[#This Row],[cost_per_box]]</f>
        <v>284.40000000000003</v>
      </c>
      <c r="N1343" s="22">
        <f>shipments[[#This Row],[Amount]]-shipments[[#This Row],[total cost]]</f>
        <v>613.34999999999991</v>
      </c>
    </row>
    <row r="1344" spans="1:14" x14ac:dyDescent="0.35">
      <c r="A1344" t="s">
        <v>1380</v>
      </c>
      <c r="B1344" t="s">
        <v>8041</v>
      </c>
      <c r="C1344" t="s">
        <v>8022</v>
      </c>
      <c r="D1344" t="s">
        <v>8038</v>
      </c>
      <c r="E1344" s="1">
        <v>45344</v>
      </c>
      <c r="F1344">
        <v>2254.5</v>
      </c>
      <c r="G1344">
        <v>141</v>
      </c>
      <c r="H1344" t="s">
        <v>7</v>
      </c>
      <c r="I1344" t="str">
        <f>VLOOKUP(shipments[[#This Row],[SPID]],CHOOSE({1,2},people[[#All],[SPID]],people[[#All],[Sales_person]]),2,0)</f>
        <v>Gunar Cockshoot</v>
      </c>
      <c r="J1344">
        <f>YEAR(shipments[[#This Row],[Shipdate]])</f>
        <v>2024</v>
      </c>
      <c r="K1344" s="22"/>
      <c r="L1344" s="22">
        <f>VLOOKUP(shipments[[#This Row],[PID]],CHOOSE({1,2},products[PID],products[Cost_per_box]),2,0)</f>
        <v>4.74</v>
      </c>
      <c r="M1344" s="22">
        <f>shipments[[#This Row],[Boxes]]*shipments[[#This Row],[cost_per_box]]</f>
        <v>668.34</v>
      </c>
      <c r="N1344" s="22">
        <f>shipments[[#This Row],[Amount]]-shipments[[#This Row],[total cost]]</f>
        <v>1586.1599999999999</v>
      </c>
    </row>
    <row r="1345" spans="1:14" x14ac:dyDescent="0.35">
      <c r="A1345" t="s">
        <v>1381</v>
      </c>
      <c r="B1345" t="s">
        <v>8041</v>
      </c>
      <c r="C1345" t="s">
        <v>8023</v>
      </c>
      <c r="D1345" t="s">
        <v>8036</v>
      </c>
      <c r="E1345" s="1">
        <v>45117</v>
      </c>
      <c r="F1345">
        <v>715.5</v>
      </c>
      <c r="G1345">
        <v>120</v>
      </c>
      <c r="H1345" t="s">
        <v>7</v>
      </c>
      <c r="I1345" t="str">
        <f>VLOOKUP(shipments[[#This Row],[SPID]],CHOOSE({1,2},people[[#All],[SPID]],people[[#All],[Sales_person]]),2,0)</f>
        <v>Gunar Cockshoot</v>
      </c>
      <c r="J1345">
        <f>YEAR(shipments[[#This Row],[Shipdate]])</f>
        <v>2023</v>
      </c>
      <c r="K1345" s="22"/>
      <c r="L1345" s="22">
        <f>VLOOKUP(shipments[[#This Row],[PID]],CHOOSE({1,2},products[PID],products[Cost_per_box]),2,0)</f>
        <v>10.51</v>
      </c>
      <c r="M1345" s="22">
        <f>shipments[[#This Row],[Boxes]]*shipments[[#This Row],[cost_per_box]]</f>
        <v>1261.2</v>
      </c>
      <c r="N1345" s="22">
        <f>shipments[[#This Row],[Amount]]-shipments[[#This Row],[total cost]]</f>
        <v>-545.70000000000005</v>
      </c>
    </row>
    <row r="1346" spans="1:14" x14ac:dyDescent="0.35">
      <c r="A1346" t="s">
        <v>1382</v>
      </c>
      <c r="B1346" t="s">
        <v>8041</v>
      </c>
      <c r="C1346" t="s">
        <v>8023</v>
      </c>
      <c r="D1346" t="s">
        <v>8034</v>
      </c>
      <c r="E1346" s="1">
        <v>45089</v>
      </c>
      <c r="F1346">
        <v>4072.5</v>
      </c>
      <c r="G1346">
        <v>582</v>
      </c>
      <c r="H1346" t="s">
        <v>7</v>
      </c>
      <c r="I1346" t="str">
        <f>VLOOKUP(shipments[[#This Row],[SPID]],CHOOSE({1,2},people[[#All],[SPID]],people[[#All],[Sales_person]]),2,0)</f>
        <v>Gunar Cockshoot</v>
      </c>
      <c r="J1346">
        <f>YEAR(shipments[[#This Row],[Shipdate]])</f>
        <v>2023</v>
      </c>
      <c r="K1346" s="22"/>
      <c r="L1346" s="22">
        <f>VLOOKUP(shipments[[#This Row],[PID]],CHOOSE({1,2},products[PID],products[Cost_per_box]),2,0)</f>
        <v>10.51</v>
      </c>
      <c r="M1346" s="22">
        <f>shipments[[#This Row],[Boxes]]*shipments[[#This Row],[cost_per_box]]</f>
        <v>6116.82</v>
      </c>
      <c r="N1346" s="22">
        <f>shipments[[#This Row],[Amount]]-shipments[[#This Row],[total cost]]</f>
        <v>-2044.3199999999997</v>
      </c>
    </row>
    <row r="1347" spans="1:14" x14ac:dyDescent="0.35">
      <c r="A1347" t="s">
        <v>1383</v>
      </c>
      <c r="B1347" t="s">
        <v>8041</v>
      </c>
      <c r="C1347" t="s">
        <v>8023</v>
      </c>
      <c r="D1347" t="s">
        <v>8033</v>
      </c>
      <c r="E1347" s="1">
        <v>45103</v>
      </c>
      <c r="F1347">
        <v>7337.25</v>
      </c>
      <c r="G1347">
        <v>1049</v>
      </c>
      <c r="H1347" t="s">
        <v>7</v>
      </c>
      <c r="I1347" t="str">
        <f>VLOOKUP(shipments[[#This Row],[SPID]],CHOOSE({1,2},people[[#All],[SPID]],people[[#All],[Sales_person]]),2,0)</f>
        <v>Gunar Cockshoot</v>
      </c>
      <c r="J1347">
        <f>YEAR(shipments[[#This Row],[Shipdate]])</f>
        <v>2023</v>
      </c>
      <c r="K1347" s="22"/>
      <c r="L1347" s="22">
        <f>VLOOKUP(shipments[[#This Row],[PID]],CHOOSE({1,2},products[PID],products[Cost_per_box]),2,0)</f>
        <v>10.51</v>
      </c>
      <c r="M1347" s="22">
        <f>shipments[[#This Row],[Boxes]]*shipments[[#This Row],[cost_per_box]]</f>
        <v>11024.99</v>
      </c>
      <c r="N1347" s="22">
        <f>shipments[[#This Row],[Amount]]-shipments[[#This Row],[total cost]]</f>
        <v>-3687.74</v>
      </c>
    </row>
    <row r="1348" spans="1:14" x14ac:dyDescent="0.35">
      <c r="A1348" t="s">
        <v>1384</v>
      </c>
      <c r="B1348" t="s">
        <v>8041</v>
      </c>
      <c r="C1348" t="s">
        <v>8023</v>
      </c>
      <c r="D1348" t="s">
        <v>8038</v>
      </c>
      <c r="E1348" s="1">
        <v>44958</v>
      </c>
      <c r="F1348">
        <v>3390.75</v>
      </c>
      <c r="G1348">
        <v>485</v>
      </c>
      <c r="H1348" t="s">
        <v>7</v>
      </c>
      <c r="I1348" t="str">
        <f>VLOOKUP(shipments[[#This Row],[SPID]],CHOOSE({1,2},people[[#All],[SPID]],people[[#All],[Sales_person]]),2,0)</f>
        <v>Gunar Cockshoot</v>
      </c>
      <c r="J1348">
        <f>YEAR(shipments[[#This Row],[Shipdate]])</f>
        <v>2023</v>
      </c>
      <c r="K1348" s="22"/>
      <c r="L1348" s="22">
        <f>VLOOKUP(shipments[[#This Row],[PID]],CHOOSE({1,2},products[PID],products[Cost_per_box]),2,0)</f>
        <v>10.51</v>
      </c>
      <c r="M1348" s="22">
        <f>shipments[[#This Row],[Boxes]]*shipments[[#This Row],[cost_per_box]]</f>
        <v>5097.3499999999995</v>
      </c>
      <c r="N1348" s="22">
        <f>shipments[[#This Row],[Amount]]-shipments[[#This Row],[total cost]]</f>
        <v>-1706.5999999999995</v>
      </c>
    </row>
    <row r="1349" spans="1:14" x14ac:dyDescent="0.35">
      <c r="A1349" t="s">
        <v>1385</v>
      </c>
      <c r="B1349" t="s">
        <v>8041</v>
      </c>
      <c r="C1349" t="s">
        <v>8023</v>
      </c>
      <c r="D1349" t="s">
        <v>8033</v>
      </c>
      <c r="E1349" s="1">
        <v>45258</v>
      </c>
      <c r="F1349">
        <v>3307.5</v>
      </c>
      <c r="G1349">
        <v>552</v>
      </c>
      <c r="H1349" t="s">
        <v>40</v>
      </c>
      <c r="I1349" t="str">
        <f>VLOOKUP(shipments[[#This Row],[SPID]],CHOOSE({1,2},people[[#All],[SPID]],people[[#All],[Sales_person]]),2,0)</f>
        <v>Gunar Cockshoot</v>
      </c>
      <c r="J1349">
        <f>YEAR(shipments[[#This Row],[Shipdate]])</f>
        <v>2023</v>
      </c>
      <c r="K1349" s="22"/>
      <c r="L1349" s="22">
        <f>VLOOKUP(shipments[[#This Row],[PID]],CHOOSE({1,2},products[PID],products[Cost_per_box]),2,0)</f>
        <v>10.51</v>
      </c>
      <c r="M1349" s="22">
        <f>shipments[[#This Row],[Boxes]]*shipments[[#This Row],[cost_per_box]]</f>
        <v>5801.5199999999995</v>
      </c>
      <c r="N1349" s="22">
        <f>shipments[[#This Row],[Amount]]-shipments[[#This Row],[total cost]]</f>
        <v>-2494.0199999999995</v>
      </c>
    </row>
    <row r="1350" spans="1:14" x14ac:dyDescent="0.35">
      <c r="A1350" t="s">
        <v>1386</v>
      </c>
      <c r="B1350" t="s">
        <v>8041</v>
      </c>
      <c r="C1350" t="s">
        <v>8023</v>
      </c>
      <c r="D1350" t="s">
        <v>8037</v>
      </c>
      <c r="E1350" s="1">
        <v>45322</v>
      </c>
      <c r="F1350">
        <v>3798</v>
      </c>
      <c r="G1350">
        <v>475</v>
      </c>
      <c r="H1350" t="s">
        <v>7</v>
      </c>
      <c r="I1350" t="str">
        <f>VLOOKUP(shipments[[#This Row],[SPID]],CHOOSE({1,2},people[[#All],[SPID]],people[[#All],[Sales_person]]),2,0)</f>
        <v>Gunar Cockshoot</v>
      </c>
      <c r="J1350">
        <f>YEAR(shipments[[#This Row],[Shipdate]])</f>
        <v>2024</v>
      </c>
      <c r="K1350" s="22"/>
      <c r="L1350" s="22">
        <f>VLOOKUP(shipments[[#This Row],[PID]],CHOOSE({1,2},products[PID],products[Cost_per_box]),2,0)</f>
        <v>10.51</v>
      </c>
      <c r="M1350" s="22">
        <f>shipments[[#This Row],[Boxes]]*shipments[[#This Row],[cost_per_box]]</f>
        <v>4992.25</v>
      </c>
      <c r="N1350" s="22">
        <f>shipments[[#This Row],[Amount]]-shipments[[#This Row],[total cost]]</f>
        <v>-1194.25</v>
      </c>
    </row>
    <row r="1351" spans="1:14" x14ac:dyDescent="0.35">
      <c r="A1351" t="s">
        <v>1387</v>
      </c>
      <c r="B1351" t="s">
        <v>8041</v>
      </c>
      <c r="C1351" t="s">
        <v>8023</v>
      </c>
      <c r="D1351" t="s">
        <v>8033</v>
      </c>
      <c r="E1351" s="1">
        <v>45258</v>
      </c>
      <c r="F1351">
        <v>11612.25</v>
      </c>
      <c r="G1351">
        <v>1936</v>
      </c>
      <c r="H1351" t="s">
        <v>7</v>
      </c>
      <c r="I1351" t="str">
        <f>VLOOKUP(shipments[[#This Row],[SPID]],CHOOSE({1,2},people[[#All],[SPID]],people[[#All],[Sales_person]]),2,0)</f>
        <v>Gunar Cockshoot</v>
      </c>
      <c r="J1351">
        <f>YEAR(shipments[[#This Row],[Shipdate]])</f>
        <v>2023</v>
      </c>
      <c r="K1351" s="22"/>
      <c r="L1351" s="22">
        <f>VLOOKUP(shipments[[#This Row],[PID]],CHOOSE({1,2},products[PID],products[Cost_per_box]),2,0)</f>
        <v>10.51</v>
      </c>
      <c r="M1351" s="22">
        <f>shipments[[#This Row],[Boxes]]*shipments[[#This Row],[cost_per_box]]</f>
        <v>20347.36</v>
      </c>
      <c r="N1351" s="22">
        <f>shipments[[#This Row],[Amount]]-shipments[[#This Row],[total cost]]</f>
        <v>-8735.11</v>
      </c>
    </row>
    <row r="1352" spans="1:14" x14ac:dyDescent="0.35">
      <c r="A1352" t="s">
        <v>1388</v>
      </c>
      <c r="B1352" t="s">
        <v>8041</v>
      </c>
      <c r="C1352" t="s">
        <v>8025</v>
      </c>
      <c r="D1352" t="s">
        <v>8037</v>
      </c>
      <c r="E1352" s="1">
        <v>45135</v>
      </c>
      <c r="F1352">
        <v>2749.5</v>
      </c>
      <c r="G1352">
        <v>145</v>
      </c>
      <c r="H1352" t="s">
        <v>7</v>
      </c>
      <c r="I1352" t="str">
        <f>VLOOKUP(shipments[[#This Row],[SPID]],CHOOSE({1,2},people[[#All],[SPID]],people[[#All],[Sales_person]]),2,0)</f>
        <v>Gunar Cockshoot</v>
      </c>
      <c r="J1352">
        <f>YEAR(shipments[[#This Row],[Shipdate]])</f>
        <v>2023</v>
      </c>
      <c r="K1352" s="22"/>
      <c r="L1352" s="22">
        <f>VLOOKUP(shipments[[#This Row],[PID]],CHOOSE({1,2},products[PID],products[Cost_per_box]),2,0)</f>
        <v>12.41</v>
      </c>
      <c r="M1352" s="22">
        <f>shipments[[#This Row],[Boxes]]*shipments[[#This Row],[cost_per_box]]</f>
        <v>1799.45</v>
      </c>
      <c r="N1352" s="22">
        <f>shipments[[#This Row],[Amount]]-shipments[[#This Row],[total cost]]</f>
        <v>950.05</v>
      </c>
    </row>
    <row r="1353" spans="1:14" x14ac:dyDescent="0.35">
      <c r="A1353" t="s">
        <v>1389</v>
      </c>
      <c r="B1353" t="s">
        <v>8041</v>
      </c>
      <c r="C1353" t="s">
        <v>8026</v>
      </c>
      <c r="D1353" t="s">
        <v>8033</v>
      </c>
      <c r="E1353" s="1">
        <v>45273</v>
      </c>
      <c r="F1353">
        <v>8977.5</v>
      </c>
      <c r="G1353">
        <v>642</v>
      </c>
      <c r="H1353" t="s">
        <v>7</v>
      </c>
      <c r="I1353" t="str">
        <f>VLOOKUP(shipments[[#This Row],[SPID]],CHOOSE({1,2},people[[#All],[SPID]],people[[#All],[Sales_person]]),2,0)</f>
        <v>Gunar Cockshoot</v>
      </c>
      <c r="J1353">
        <f>YEAR(shipments[[#This Row],[Shipdate]])</f>
        <v>2023</v>
      </c>
      <c r="K1353" s="22"/>
      <c r="L1353" s="22">
        <f>VLOOKUP(shipments[[#This Row],[PID]],CHOOSE({1,2},products[PID],products[Cost_per_box]),2,0)</f>
        <v>9.57</v>
      </c>
      <c r="M1353" s="22">
        <f>shipments[[#This Row],[Boxes]]*shipments[[#This Row],[cost_per_box]]</f>
        <v>6143.9400000000005</v>
      </c>
      <c r="N1353" s="22">
        <f>shipments[[#This Row],[Amount]]-shipments[[#This Row],[total cost]]</f>
        <v>2833.5599999999995</v>
      </c>
    </row>
    <row r="1354" spans="1:14" x14ac:dyDescent="0.35">
      <c r="A1354" t="s">
        <v>1390</v>
      </c>
      <c r="B1354" t="s">
        <v>8041</v>
      </c>
      <c r="C1354" t="s">
        <v>8026</v>
      </c>
      <c r="D1354" t="s">
        <v>8038</v>
      </c>
      <c r="E1354" s="1">
        <v>45181</v>
      </c>
      <c r="F1354">
        <v>1611</v>
      </c>
      <c r="G1354">
        <v>101</v>
      </c>
      <c r="H1354" t="s">
        <v>7</v>
      </c>
      <c r="I1354" t="str">
        <f>VLOOKUP(shipments[[#This Row],[SPID]],CHOOSE({1,2},people[[#All],[SPID]],people[[#All],[Sales_person]]),2,0)</f>
        <v>Gunar Cockshoot</v>
      </c>
      <c r="J1354">
        <f>YEAR(shipments[[#This Row],[Shipdate]])</f>
        <v>2023</v>
      </c>
      <c r="K1354" s="22"/>
      <c r="L1354" s="22">
        <f>VLOOKUP(shipments[[#This Row],[PID]],CHOOSE({1,2},products[PID],products[Cost_per_box]),2,0)</f>
        <v>9.57</v>
      </c>
      <c r="M1354" s="22">
        <f>shipments[[#This Row],[Boxes]]*shipments[[#This Row],[cost_per_box]]</f>
        <v>966.57</v>
      </c>
      <c r="N1354" s="22">
        <f>shipments[[#This Row],[Amount]]-shipments[[#This Row],[total cost]]</f>
        <v>644.42999999999995</v>
      </c>
    </row>
    <row r="1355" spans="1:14" x14ac:dyDescent="0.35">
      <c r="A1355" t="s">
        <v>1391</v>
      </c>
      <c r="B1355" t="s">
        <v>8041</v>
      </c>
      <c r="C1355" t="s">
        <v>8026</v>
      </c>
      <c r="D1355" t="s">
        <v>8036</v>
      </c>
      <c r="E1355" s="1">
        <v>45330</v>
      </c>
      <c r="F1355">
        <v>10986.75</v>
      </c>
      <c r="G1355">
        <v>785</v>
      </c>
      <c r="H1355" t="s">
        <v>7</v>
      </c>
      <c r="I1355" t="str">
        <f>VLOOKUP(shipments[[#This Row],[SPID]],CHOOSE({1,2},people[[#All],[SPID]],people[[#All],[Sales_person]]),2,0)</f>
        <v>Gunar Cockshoot</v>
      </c>
      <c r="J1355">
        <f>YEAR(shipments[[#This Row],[Shipdate]])</f>
        <v>2024</v>
      </c>
      <c r="K1355" s="22"/>
      <c r="L1355" s="22">
        <f>VLOOKUP(shipments[[#This Row],[PID]],CHOOSE({1,2},products[PID],products[Cost_per_box]),2,0)</f>
        <v>9.57</v>
      </c>
      <c r="M1355" s="22">
        <f>shipments[[#This Row],[Boxes]]*shipments[[#This Row],[cost_per_box]]</f>
        <v>7512.45</v>
      </c>
      <c r="N1355" s="22">
        <f>shipments[[#This Row],[Amount]]-shipments[[#This Row],[total cost]]</f>
        <v>3474.3</v>
      </c>
    </row>
    <row r="1356" spans="1:14" x14ac:dyDescent="0.35">
      <c r="A1356" t="s">
        <v>1392</v>
      </c>
      <c r="B1356" t="s">
        <v>8041</v>
      </c>
      <c r="C1356" t="s">
        <v>8026</v>
      </c>
      <c r="D1356" t="s">
        <v>8037</v>
      </c>
      <c r="E1356" s="1">
        <v>45308</v>
      </c>
      <c r="F1356">
        <v>4983.75</v>
      </c>
      <c r="G1356">
        <v>277</v>
      </c>
      <c r="H1356" t="s">
        <v>7</v>
      </c>
      <c r="I1356" t="str">
        <f>VLOOKUP(shipments[[#This Row],[SPID]],CHOOSE({1,2},people[[#All],[SPID]],people[[#All],[Sales_person]]),2,0)</f>
        <v>Gunar Cockshoot</v>
      </c>
      <c r="J1356">
        <f>YEAR(shipments[[#This Row],[Shipdate]])</f>
        <v>2024</v>
      </c>
      <c r="K1356" s="22"/>
      <c r="L1356" s="22">
        <f>VLOOKUP(shipments[[#This Row],[PID]],CHOOSE({1,2},products[PID],products[Cost_per_box]),2,0)</f>
        <v>9.57</v>
      </c>
      <c r="M1356" s="22">
        <f>shipments[[#This Row],[Boxes]]*shipments[[#This Row],[cost_per_box]]</f>
        <v>2650.89</v>
      </c>
      <c r="N1356" s="22">
        <f>shipments[[#This Row],[Amount]]-shipments[[#This Row],[total cost]]</f>
        <v>2332.86</v>
      </c>
    </row>
    <row r="1357" spans="1:14" x14ac:dyDescent="0.35">
      <c r="A1357" t="s">
        <v>1393</v>
      </c>
      <c r="B1357" t="s">
        <v>8041</v>
      </c>
      <c r="C1357" t="s">
        <v>8026</v>
      </c>
      <c r="D1357" t="s">
        <v>8034</v>
      </c>
      <c r="E1357" s="1">
        <v>45287</v>
      </c>
      <c r="F1357">
        <v>10298.25</v>
      </c>
      <c r="G1357">
        <v>736</v>
      </c>
      <c r="H1357" t="s">
        <v>7</v>
      </c>
      <c r="I1357" t="str">
        <f>VLOOKUP(shipments[[#This Row],[SPID]],CHOOSE({1,2},people[[#All],[SPID]],people[[#All],[Sales_person]]),2,0)</f>
        <v>Gunar Cockshoot</v>
      </c>
      <c r="J1357">
        <f>YEAR(shipments[[#This Row],[Shipdate]])</f>
        <v>2023</v>
      </c>
      <c r="K1357" s="22"/>
      <c r="L1357" s="22">
        <f>VLOOKUP(shipments[[#This Row],[PID]],CHOOSE({1,2},products[PID],products[Cost_per_box]),2,0)</f>
        <v>9.57</v>
      </c>
      <c r="M1357" s="22">
        <f>shipments[[#This Row],[Boxes]]*shipments[[#This Row],[cost_per_box]]</f>
        <v>7043.52</v>
      </c>
      <c r="N1357" s="22">
        <f>shipments[[#This Row],[Amount]]-shipments[[#This Row],[total cost]]</f>
        <v>3254.7299999999996</v>
      </c>
    </row>
    <row r="1358" spans="1:14" x14ac:dyDescent="0.35">
      <c r="A1358" t="s">
        <v>1394</v>
      </c>
      <c r="B1358" t="s">
        <v>8041</v>
      </c>
      <c r="C1358" t="s">
        <v>8027</v>
      </c>
      <c r="D1358" t="s">
        <v>8033</v>
      </c>
      <c r="E1358" s="1">
        <v>45393</v>
      </c>
      <c r="F1358">
        <v>5703.75</v>
      </c>
      <c r="G1358">
        <v>571</v>
      </c>
      <c r="H1358" t="s">
        <v>7</v>
      </c>
      <c r="I1358" t="str">
        <f>VLOOKUP(shipments[[#This Row],[SPID]],CHOOSE({1,2},people[[#All],[SPID]],people[[#All],[Sales_person]]),2,0)</f>
        <v>Gunar Cockshoot</v>
      </c>
      <c r="J1358">
        <f>YEAR(shipments[[#This Row],[Shipdate]])</f>
        <v>2024</v>
      </c>
      <c r="K1358" s="22"/>
      <c r="L1358" s="22">
        <f>VLOOKUP(shipments[[#This Row],[PID]],CHOOSE({1,2},products[PID],products[Cost_per_box]),2,0)</f>
        <v>8.43</v>
      </c>
      <c r="M1358" s="22">
        <f>shipments[[#This Row],[Boxes]]*shipments[[#This Row],[cost_per_box]]</f>
        <v>4813.53</v>
      </c>
      <c r="N1358" s="22">
        <f>shipments[[#This Row],[Amount]]-shipments[[#This Row],[total cost]]</f>
        <v>890.22000000000025</v>
      </c>
    </row>
    <row r="1359" spans="1:14" x14ac:dyDescent="0.35">
      <c r="A1359" t="s">
        <v>1395</v>
      </c>
      <c r="B1359" t="s">
        <v>8041</v>
      </c>
      <c r="C1359" t="s">
        <v>8027</v>
      </c>
      <c r="D1359" t="s">
        <v>8033</v>
      </c>
      <c r="E1359" s="1">
        <v>45329</v>
      </c>
      <c r="F1359">
        <v>3222</v>
      </c>
      <c r="G1359">
        <v>358</v>
      </c>
      <c r="H1359" t="s">
        <v>7</v>
      </c>
      <c r="I1359" t="str">
        <f>VLOOKUP(shipments[[#This Row],[SPID]],CHOOSE({1,2},people[[#All],[SPID]],people[[#All],[Sales_person]]),2,0)</f>
        <v>Gunar Cockshoot</v>
      </c>
      <c r="J1359">
        <f>YEAR(shipments[[#This Row],[Shipdate]])</f>
        <v>2024</v>
      </c>
      <c r="K1359" s="22"/>
      <c r="L1359" s="22">
        <f>VLOOKUP(shipments[[#This Row],[PID]],CHOOSE({1,2},products[PID],products[Cost_per_box]),2,0)</f>
        <v>8.43</v>
      </c>
      <c r="M1359" s="22">
        <f>shipments[[#This Row],[Boxes]]*shipments[[#This Row],[cost_per_box]]</f>
        <v>3017.94</v>
      </c>
      <c r="N1359" s="22">
        <f>shipments[[#This Row],[Amount]]-shipments[[#This Row],[total cost]]</f>
        <v>204.05999999999995</v>
      </c>
    </row>
    <row r="1360" spans="1:14" x14ac:dyDescent="0.35">
      <c r="A1360" t="s">
        <v>1396</v>
      </c>
      <c r="B1360" t="s">
        <v>8041</v>
      </c>
      <c r="C1360" t="s">
        <v>8027</v>
      </c>
      <c r="D1360" t="s">
        <v>8037</v>
      </c>
      <c r="E1360" s="1">
        <v>45182</v>
      </c>
      <c r="F1360">
        <v>13299.75</v>
      </c>
      <c r="G1360">
        <v>1663</v>
      </c>
      <c r="H1360" t="s">
        <v>7</v>
      </c>
      <c r="I1360" t="str">
        <f>VLOOKUP(shipments[[#This Row],[SPID]],CHOOSE({1,2},people[[#All],[SPID]],people[[#All],[Sales_person]]),2,0)</f>
        <v>Gunar Cockshoot</v>
      </c>
      <c r="J1360">
        <f>YEAR(shipments[[#This Row],[Shipdate]])</f>
        <v>2023</v>
      </c>
      <c r="K1360" s="22"/>
      <c r="L1360" s="22">
        <f>VLOOKUP(shipments[[#This Row],[PID]],CHOOSE({1,2},products[PID],products[Cost_per_box]),2,0)</f>
        <v>8.43</v>
      </c>
      <c r="M1360" s="22">
        <f>shipments[[#This Row],[Boxes]]*shipments[[#This Row],[cost_per_box]]</f>
        <v>14019.09</v>
      </c>
      <c r="N1360" s="22">
        <f>shipments[[#This Row],[Amount]]-shipments[[#This Row],[total cost]]</f>
        <v>-719.34000000000015</v>
      </c>
    </row>
    <row r="1361" spans="1:14" x14ac:dyDescent="0.35">
      <c r="A1361" t="s">
        <v>1397</v>
      </c>
      <c r="B1361" t="s">
        <v>8041</v>
      </c>
      <c r="C1361" t="s">
        <v>8027</v>
      </c>
      <c r="D1361" t="s">
        <v>8036</v>
      </c>
      <c r="E1361" s="1">
        <v>45062</v>
      </c>
      <c r="F1361">
        <v>10550.25</v>
      </c>
      <c r="G1361">
        <v>960</v>
      </c>
      <c r="H1361" t="s">
        <v>7</v>
      </c>
      <c r="I1361" t="str">
        <f>VLOOKUP(shipments[[#This Row],[SPID]],CHOOSE({1,2},people[[#All],[SPID]],people[[#All],[Sales_person]]),2,0)</f>
        <v>Gunar Cockshoot</v>
      </c>
      <c r="J1361">
        <f>YEAR(shipments[[#This Row],[Shipdate]])</f>
        <v>2023</v>
      </c>
      <c r="K1361" s="22"/>
      <c r="L1361" s="22">
        <f>VLOOKUP(shipments[[#This Row],[PID]],CHOOSE({1,2},products[PID],products[Cost_per_box]),2,0)</f>
        <v>8.43</v>
      </c>
      <c r="M1361" s="22">
        <f>shipments[[#This Row],[Boxes]]*shipments[[#This Row],[cost_per_box]]</f>
        <v>8092.7999999999993</v>
      </c>
      <c r="N1361" s="22">
        <f>shipments[[#This Row],[Amount]]-shipments[[#This Row],[total cost]]</f>
        <v>2457.4500000000007</v>
      </c>
    </row>
    <row r="1362" spans="1:14" x14ac:dyDescent="0.35">
      <c r="A1362" t="s">
        <v>1398</v>
      </c>
      <c r="B1362" t="s">
        <v>8041</v>
      </c>
      <c r="C1362" t="s">
        <v>8028</v>
      </c>
      <c r="D1362" t="s">
        <v>8037</v>
      </c>
      <c r="E1362" s="1">
        <v>45117</v>
      </c>
      <c r="F1362">
        <v>10390.5</v>
      </c>
      <c r="G1362">
        <v>1485</v>
      </c>
      <c r="H1362" t="s">
        <v>7</v>
      </c>
      <c r="I1362" t="str">
        <f>VLOOKUP(shipments[[#This Row],[SPID]],CHOOSE({1,2},people[[#All],[SPID]],people[[#All],[Sales_person]]),2,0)</f>
        <v>Gunar Cockshoot</v>
      </c>
      <c r="J1362">
        <f>YEAR(shipments[[#This Row],[Shipdate]])</f>
        <v>2023</v>
      </c>
      <c r="K1362" s="22"/>
      <c r="L1362" s="22">
        <f>VLOOKUP(shipments[[#This Row],[PID]],CHOOSE({1,2},products[PID],products[Cost_per_box]),2,0)</f>
        <v>6.8</v>
      </c>
      <c r="M1362" s="22">
        <f>shipments[[#This Row],[Boxes]]*shipments[[#This Row],[cost_per_box]]</f>
        <v>10098</v>
      </c>
      <c r="N1362" s="22">
        <f>shipments[[#This Row],[Amount]]-shipments[[#This Row],[total cost]]</f>
        <v>292.5</v>
      </c>
    </row>
    <row r="1363" spans="1:14" x14ac:dyDescent="0.35">
      <c r="A1363" t="s">
        <v>1399</v>
      </c>
      <c r="B1363" t="s">
        <v>8041</v>
      </c>
      <c r="C1363" t="s">
        <v>8028</v>
      </c>
      <c r="D1363" t="s">
        <v>8036</v>
      </c>
      <c r="E1363" s="1">
        <v>45510</v>
      </c>
      <c r="F1363">
        <v>24450.75</v>
      </c>
      <c r="G1363">
        <v>3493</v>
      </c>
      <c r="H1363" t="s">
        <v>18</v>
      </c>
      <c r="I1363" t="str">
        <f>VLOOKUP(shipments[[#This Row],[SPID]],CHOOSE({1,2},people[[#All],[SPID]],people[[#All],[Sales_person]]),2,0)</f>
        <v>Gunar Cockshoot</v>
      </c>
      <c r="J1363">
        <f>YEAR(shipments[[#This Row],[Shipdate]])</f>
        <v>2024</v>
      </c>
      <c r="K1363" s="22"/>
      <c r="L1363" s="22">
        <f>VLOOKUP(shipments[[#This Row],[PID]],CHOOSE({1,2},products[PID],products[Cost_per_box]),2,0)</f>
        <v>6.8</v>
      </c>
      <c r="M1363" s="22">
        <f>shipments[[#This Row],[Boxes]]*shipments[[#This Row],[cost_per_box]]</f>
        <v>23752.399999999998</v>
      </c>
      <c r="N1363" s="22">
        <f>shipments[[#This Row],[Amount]]-shipments[[#This Row],[total cost]]</f>
        <v>698.35000000000218</v>
      </c>
    </row>
    <row r="1364" spans="1:14" x14ac:dyDescent="0.35">
      <c r="A1364" t="s">
        <v>1400</v>
      </c>
      <c r="B1364" t="s">
        <v>8041</v>
      </c>
      <c r="C1364" t="s">
        <v>8028</v>
      </c>
      <c r="D1364" t="s">
        <v>8037</v>
      </c>
      <c r="E1364" s="1">
        <v>45484</v>
      </c>
      <c r="F1364">
        <v>1012.5</v>
      </c>
      <c r="G1364">
        <v>127</v>
      </c>
      <c r="H1364" t="s">
        <v>18</v>
      </c>
      <c r="I1364" t="str">
        <f>VLOOKUP(shipments[[#This Row],[SPID]],CHOOSE({1,2},people[[#All],[SPID]],people[[#All],[Sales_person]]),2,0)</f>
        <v>Gunar Cockshoot</v>
      </c>
      <c r="J1364">
        <f>YEAR(shipments[[#This Row],[Shipdate]])</f>
        <v>2024</v>
      </c>
      <c r="K1364" s="22"/>
      <c r="L1364" s="22">
        <f>VLOOKUP(shipments[[#This Row],[PID]],CHOOSE({1,2},products[PID],products[Cost_per_box]),2,0)</f>
        <v>6.8</v>
      </c>
      <c r="M1364" s="22">
        <f>shipments[[#This Row],[Boxes]]*shipments[[#This Row],[cost_per_box]]</f>
        <v>863.6</v>
      </c>
      <c r="N1364" s="22">
        <f>shipments[[#This Row],[Amount]]-shipments[[#This Row],[total cost]]</f>
        <v>148.89999999999998</v>
      </c>
    </row>
    <row r="1365" spans="1:14" x14ac:dyDescent="0.35">
      <c r="A1365" t="s">
        <v>1401</v>
      </c>
      <c r="B1365" t="s">
        <v>8041</v>
      </c>
      <c r="C1365" t="s">
        <v>8028</v>
      </c>
      <c r="D1365" t="s">
        <v>8038</v>
      </c>
      <c r="E1365" s="1">
        <v>45307</v>
      </c>
      <c r="F1365">
        <v>4619.25</v>
      </c>
      <c r="G1365">
        <v>578</v>
      </c>
      <c r="H1365" t="s">
        <v>7</v>
      </c>
      <c r="I1365" t="str">
        <f>VLOOKUP(shipments[[#This Row],[SPID]],CHOOSE({1,2},people[[#All],[SPID]],people[[#All],[Sales_person]]),2,0)</f>
        <v>Gunar Cockshoot</v>
      </c>
      <c r="J1365">
        <f>YEAR(shipments[[#This Row],[Shipdate]])</f>
        <v>2024</v>
      </c>
      <c r="K1365" s="22"/>
      <c r="L1365" s="22">
        <f>VLOOKUP(shipments[[#This Row],[PID]],CHOOSE({1,2},products[PID],products[Cost_per_box]),2,0)</f>
        <v>6.8</v>
      </c>
      <c r="M1365" s="22">
        <f>shipments[[#This Row],[Boxes]]*shipments[[#This Row],[cost_per_box]]</f>
        <v>3930.4</v>
      </c>
      <c r="N1365" s="22">
        <f>shipments[[#This Row],[Amount]]-shipments[[#This Row],[total cost]]</f>
        <v>688.84999999999991</v>
      </c>
    </row>
    <row r="1366" spans="1:14" x14ac:dyDescent="0.35">
      <c r="A1366" t="s">
        <v>1402</v>
      </c>
      <c r="B1366" t="s">
        <v>8041</v>
      </c>
      <c r="C1366" t="s">
        <v>8028</v>
      </c>
      <c r="D1366" t="s">
        <v>8033</v>
      </c>
      <c r="E1366" s="1">
        <v>45175</v>
      </c>
      <c r="F1366">
        <v>9335.25</v>
      </c>
      <c r="G1366">
        <v>934</v>
      </c>
      <c r="H1366" t="s">
        <v>7</v>
      </c>
      <c r="I1366" t="str">
        <f>VLOOKUP(shipments[[#This Row],[SPID]],CHOOSE({1,2},people[[#All],[SPID]],people[[#All],[Sales_person]]),2,0)</f>
        <v>Gunar Cockshoot</v>
      </c>
      <c r="J1366">
        <f>YEAR(shipments[[#This Row],[Shipdate]])</f>
        <v>2023</v>
      </c>
      <c r="K1366" s="22"/>
      <c r="L1366" s="22">
        <f>VLOOKUP(shipments[[#This Row],[PID]],CHOOSE({1,2},products[PID],products[Cost_per_box]),2,0)</f>
        <v>6.8</v>
      </c>
      <c r="M1366" s="22">
        <f>shipments[[#This Row],[Boxes]]*shipments[[#This Row],[cost_per_box]]</f>
        <v>6351.2</v>
      </c>
      <c r="N1366" s="22">
        <f>shipments[[#This Row],[Amount]]-shipments[[#This Row],[total cost]]</f>
        <v>2984.05</v>
      </c>
    </row>
    <row r="1367" spans="1:14" x14ac:dyDescent="0.35">
      <c r="A1367" t="s">
        <v>1403</v>
      </c>
      <c r="B1367" t="s">
        <v>8041</v>
      </c>
      <c r="C1367" t="s">
        <v>8029</v>
      </c>
      <c r="D1367" t="s">
        <v>8036</v>
      </c>
      <c r="E1367" s="1">
        <v>45083</v>
      </c>
      <c r="F1367">
        <v>2268</v>
      </c>
      <c r="G1367">
        <v>79</v>
      </c>
      <c r="H1367" t="s">
        <v>7</v>
      </c>
      <c r="I1367" t="str">
        <f>VLOOKUP(shipments[[#This Row],[SPID]],CHOOSE({1,2},people[[#All],[SPID]],people[[#All],[Sales_person]]),2,0)</f>
        <v>Gunar Cockshoot</v>
      </c>
      <c r="J1367">
        <f>YEAR(shipments[[#This Row],[Shipdate]])</f>
        <v>2023</v>
      </c>
      <c r="K1367" s="22"/>
      <c r="L1367" s="22">
        <f>VLOOKUP(shipments[[#This Row],[PID]],CHOOSE({1,2},products[PID],products[Cost_per_box]),2,0)</f>
        <v>5.04</v>
      </c>
      <c r="M1367" s="22">
        <f>shipments[[#This Row],[Boxes]]*shipments[[#This Row],[cost_per_box]]</f>
        <v>398.16</v>
      </c>
      <c r="N1367" s="22">
        <f>shipments[[#This Row],[Amount]]-shipments[[#This Row],[total cost]]</f>
        <v>1869.84</v>
      </c>
    </row>
    <row r="1368" spans="1:14" x14ac:dyDescent="0.35">
      <c r="A1368" t="s">
        <v>1404</v>
      </c>
      <c r="B1368" t="s">
        <v>8041</v>
      </c>
      <c r="C1368" t="s">
        <v>8030</v>
      </c>
      <c r="D1368" t="s">
        <v>8036</v>
      </c>
      <c r="E1368" s="1">
        <v>45282</v>
      </c>
      <c r="F1368">
        <v>9407.25</v>
      </c>
      <c r="G1368">
        <v>784</v>
      </c>
      <c r="H1368" t="s">
        <v>7</v>
      </c>
      <c r="I1368" t="str">
        <f>VLOOKUP(shipments[[#This Row],[SPID]],CHOOSE({1,2},people[[#All],[SPID]],people[[#All],[Sales_person]]),2,0)</f>
        <v>Gunar Cockshoot</v>
      </c>
      <c r="J1368">
        <f>YEAR(shipments[[#This Row],[Shipdate]])</f>
        <v>2023</v>
      </c>
      <c r="K1368" s="22"/>
      <c r="L1368" s="22">
        <f>VLOOKUP(shipments[[#This Row],[PID]],CHOOSE({1,2},products[PID],products[Cost_per_box]),2,0)</f>
        <v>2.76</v>
      </c>
      <c r="M1368" s="22">
        <f>shipments[[#This Row],[Boxes]]*shipments[[#This Row],[cost_per_box]]</f>
        <v>2163.8399999999997</v>
      </c>
      <c r="N1368" s="22">
        <f>shipments[[#This Row],[Amount]]-shipments[[#This Row],[total cost]]</f>
        <v>7243.41</v>
      </c>
    </row>
    <row r="1369" spans="1:14" x14ac:dyDescent="0.35">
      <c r="A1369" t="s">
        <v>1405</v>
      </c>
      <c r="B1369" t="s">
        <v>8041</v>
      </c>
      <c r="C1369" t="s">
        <v>8030</v>
      </c>
      <c r="D1369" t="s">
        <v>8036</v>
      </c>
      <c r="E1369" s="1">
        <v>45138</v>
      </c>
      <c r="F1369">
        <v>238.5</v>
      </c>
      <c r="G1369">
        <v>27</v>
      </c>
      <c r="H1369" t="s">
        <v>7</v>
      </c>
      <c r="I1369" t="str">
        <f>VLOOKUP(shipments[[#This Row],[SPID]],CHOOSE({1,2},people[[#All],[SPID]],people[[#All],[Sales_person]]),2,0)</f>
        <v>Gunar Cockshoot</v>
      </c>
      <c r="J1369">
        <f>YEAR(shipments[[#This Row],[Shipdate]])</f>
        <v>2023</v>
      </c>
      <c r="K1369" s="22"/>
      <c r="L1369" s="22">
        <f>VLOOKUP(shipments[[#This Row],[PID]],CHOOSE({1,2},products[PID],products[Cost_per_box]),2,0)</f>
        <v>2.76</v>
      </c>
      <c r="M1369" s="22">
        <f>shipments[[#This Row],[Boxes]]*shipments[[#This Row],[cost_per_box]]</f>
        <v>74.52</v>
      </c>
      <c r="N1369" s="22">
        <f>shipments[[#This Row],[Amount]]-shipments[[#This Row],[total cost]]</f>
        <v>163.98000000000002</v>
      </c>
    </row>
    <row r="1370" spans="1:14" x14ac:dyDescent="0.35">
      <c r="A1370" t="s">
        <v>1406</v>
      </c>
      <c r="B1370" t="s">
        <v>8041</v>
      </c>
      <c r="C1370" t="s">
        <v>8030</v>
      </c>
      <c r="D1370" t="s">
        <v>8037</v>
      </c>
      <c r="E1370" s="1">
        <v>45246</v>
      </c>
      <c r="F1370">
        <v>2139.75</v>
      </c>
      <c r="G1370">
        <v>214</v>
      </c>
      <c r="H1370" t="s">
        <v>7</v>
      </c>
      <c r="I1370" t="str">
        <f>VLOOKUP(shipments[[#This Row],[SPID]],CHOOSE({1,2},people[[#All],[SPID]],people[[#All],[Sales_person]]),2,0)</f>
        <v>Gunar Cockshoot</v>
      </c>
      <c r="J1370">
        <f>YEAR(shipments[[#This Row],[Shipdate]])</f>
        <v>2023</v>
      </c>
      <c r="K1370" s="22"/>
      <c r="L1370" s="22">
        <f>VLOOKUP(shipments[[#This Row],[PID]],CHOOSE({1,2},products[PID],products[Cost_per_box]),2,0)</f>
        <v>2.76</v>
      </c>
      <c r="M1370" s="22">
        <f>shipments[[#This Row],[Boxes]]*shipments[[#This Row],[cost_per_box]]</f>
        <v>590.64</v>
      </c>
      <c r="N1370" s="22">
        <f>shipments[[#This Row],[Amount]]-shipments[[#This Row],[total cost]]</f>
        <v>1549.1100000000001</v>
      </c>
    </row>
    <row r="1371" spans="1:14" x14ac:dyDescent="0.35">
      <c r="A1371" t="s">
        <v>1407</v>
      </c>
      <c r="B1371" t="s">
        <v>8041</v>
      </c>
      <c r="C1371" t="s">
        <v>8030</v>
      </c>
      <c r="D1371" t="s">
        <v>8033</v>
      </c>
      <c r="E1371" s="1">
        <v>45328</v>
      </c>
      <c r="F1371">
        <v>2625.75</v>
      </c>
      <c r="G1371">
        <v>239</v>
      </c>
      <c r="H1371" t="s">
        <v>7</v>
      </c>
      <c r="I1371" t="str">
        <f>VLOOKUP(shipments[[#This Row],[SPID]],CHOOSE({1,2},people[[#All],[SPID]],people[[#All],[Sales_person]]),2,0)</f>
        <v>Gunar Cockshoot</v>
      </c>
      <c r="J1371">
        <f>YEAR(shipments[[#This Row],[Shipdate]])</f>
        <v>2024</v>
      </c>
      <c r="K1371" s="22"/>
      <c r="L1371" s="22">
        <f>VLOOKUP(shipments[[#This Row],[PID]],CHOOSE({1,2},products[PID],products[Cost_per_box]),2,0)</f>
        <v>2.76</v>
      </c>
      <c r="M1371" s="22">
        <f>shipments[[#This Row],[Boxes]]*shipments[[#This Row],[cost_per_box]]</f>
        <v>659.64</v>
      </c>
      <c r="N1371" s="22">
        <f>shipments[[#This Row],[Amount]]-shipments[[#This Row],[total cost]]</f>
        <v>1966.1100000000001</v>
      </c>
    </row>
    <row r="1372" spans="1:14" x14ac:dyDescent="0.35">
      <c r="A1372" t="s">
        <v>1408</v>
      </c>
      <c r="B1372" t="s">
        <v>8041</v>
      </c>
      <c r="C1372" t="s">
        <v>8031</v>
      </c>
      <c r="D1372" t="s">
        <v>8038</v>
      </c>
      <c r="E1372" s="1">
        <v>45518</v>
      </c>
      <c r="F1372">
        <v>1206</v>
      </c>
      <c r="G1372">
        <v>121</v>
      </c>
      <c r="H1372" t="s">
        <v>18</v>
      </c>
      <c r="I1372" t="str">
        <f>VLOOKUP(shipments[[#This Row],[SPID]],CHOOSE({1,2},people[[#All],[SPID]],people[[#All],[Sales_person]]),2,0)</f>
        <v>Gunar Cockshoot</v>
      </c>
      <c r="J1372">
        <f>YEAR(shipments[[#This Row],[Shipdate]])</f>
        <v>2024</v>
      </c>
      <c r="K1372" s="22"/>
      <c r="L1372" s="22">
        <f>VLOOKUP(shipments[[#This Row],[PID]],CHOOSE({1,2},products[PID],products[Cost_per_box]),2,0)</f>
        <v>3.32</v>
      </c>
      <c r="M1372" s="22">
        <f>shipments[[#This Row],[Boxes]]*shipments[[#This Row],[cost_per_box]]</f>
        <v>401.71999999999997</v>
      </c>
      <c r="N1372" s="22">
        <f>shipments[[#This Row],[Amount]]-shipments[[#This Row],[total cost]]</f>
        <v>804.28</v>
      </c>
    </row>
    <row r="1373" spans="1:14" x14ac:dyDescent="0.35">
      <c r="A1373" t="s">
        <v>1409</v>
      </c>
      <c r="B1373" t="s">
        <v>8041</v>
      </c>
      <c r="C1373" t="s">
        <v>8031</v>
      </c>
      <c r="D1373" t="s">
        <v>8034</v>
      </c>
      <c r="E1373" s="1">
        <v>45132</v>
      </c>
      <c r="F1373">
        <v>2963.25</v>
      </c>
      <c r="G1373">
        <v>270</v>
      </c>
      <c r="H1373" t="s">
        <v>7</v>
      </c>
      <c r="I1373" t="str">
        <f>VLOOKUP(shipments[[#This Row],[SPID]],CHOOSE({1,2},people[[#All],[SPID]],people[[#All],[Sales_person]]),2,0)</f>
        <v>Gunar Cockshoot</v>
      </c>
      <c r="J1373">
        <f>YEAR(shipments[[#This Row],[Shipdate]])</f>
        <v>2023</v>
      </c>
      <c r="K1373" s="22"/>
      <c r="L1373" s="22">
        <f>VLOOKUP(shipments[[#This Row],[PID]],CHOOSE({1,2},products[PID],products[Cost_per_box]),2,0)</f>
        <v>3.32</v>
      </c>
      <c r="M1373" s="22">
        <f>shipments[[#This Row],[Boxes]]*shipments[[#This Row],[cost_per_box]]</f>
        <v>896.4</v>
      </c>
      <c r="N1373" s="22">
        <f>shipments[[#This Row],[Amount]]-shipments[[#This Row],[total cost]]</f>
        <v>2066.85</v>
      </c>
    </row>
    <row r="1374" spans="1:14" x14ac:dyDescent="0.35">
      <c r="A1374" t="s">
        <v>1410</v>
      </c>
      <c r="B1374" t="s">
        <v>8041</v>
      </c>
      <c r="C1374" t="s">
        <v>8031</v>
      </c>
      <c r="D1374" t="s">
        <v>8038</v>
      </c>
      <c r="E1374" s="1">
        <v>45379</v>
      </c>
      <c r="F1374">
        <v>339.75</v>
      </c>
      <c r="G1374">
        <v>49</v>
      </c>
      <c r="H1374" t="s">
        <v>7</v>
      </c>
      <c r="I1374" t="str">
        <f>VLOOKUP(shipments[[#This Row],[SPID]],CHOOSE({1,2},people[[#All],[SPID]],people[[#All],[Sales_person]]),2,0)</f>
        <v>Gunar Cockshoot</v>
      </c>
      <c r="J1374">
        <f>YEAR(shipments[[#This Row],[Shipdate]])</f>
        <v>2024</v>
      </c>
      <c r="K1374" s="22"/>
      <c r="L1374" s="22">
        <f>VLOOKUP(shipments[[#This Row],[PID]],CHOOSE({1,2},products[PID],products[Cost_per_box]),2,0)</f>
        <v>3.32</v>
      </c>
      <c r="M1374" s="22">
        <f>shipments[[#This Row],[Boxes]]*shipments[[#This Row],[cost_per_box]]</f>
        <v>162.67999999999998</v>
      </c>
      <c r="N1374" s="22">
        <f>shipments[[#This Row],[Amount]]-shipments[[#This Row],[total cost]]</f>
        <v>177.07000000000002</v>
      </c>
    </row>
    <row r="1375" spans="1:14" x14ac:dyDescent="0.35">
      <c r="A1375" t="s">
        <v>1411</v>
      </c>
      <c r="B1375" t="s">
        <v>8041</v>
      </c>
      <c r="C1375" t="s">
        <v>8031</v>
      </c>
      <c r="D1375" t="s">
        <v>8037</v>
      </c>
      <c r="E1375" s="1">
        <v>45391</v>
      </c>
      <c r="F1375">
        <v>4590</v>
      </c>
      <c r="G1375">
        <v>418</v>
      </c>
      <c r="H1375" t="s">
        <v>7</v>
      </c>
      <c r="I1375" t="str">
        <f>VLOOKUP(shipments[[#This Row],[SPID]],CHOOSE({1,2},people[[#All],[SPID]],people[[#All],[Sales_person]]),2,0)</f>
        <v>Gunar Cockshoot</v>
      </c>
      <c r="J1375">
        <f>YEAR(shipments[[#This Row],[Shipdate]])</f>
        <v>2024</v>
      </c>
      <c r="K1375" s="22"/>
      <c r="L1375" s="22">
        <f>VLOOKUP(shipments[[#This Row],[PID]],CHOOSE({1,2},products[PID],products[Cost_per_box]),2,0)</f>
        <v>3.32</v>
      </c>
      <c r="M1375" s="22">
        <f>shipments[[#This Row],[Boxes]]*shipments[[#This Row],[cost_per_box]]</f>
        <v>1387.76</v>
      </c>
      <c r="N1375" s="22">
        <f>shipments[[#This Row],[Amount]]-shipments[[#This Row],[total cost]]</f>
        <v>3202.24</v>
      </c>
    </row>
    <row r="1376" spans="1:14" x14ac:dyDescent="0.35">
      <c r="A1376" t="s">
        <v>1412</v>
      </c>
      <c r="B1376" t="s">
        <v>8041</v>
      </c>
      <c r="C1376" t="s">
        <v>8031</v>
      </c>
      <c r="D1376" t="s">
        <v>8033</v>
      </c>
      <c r="E1376" s="1">
        <v>45215</v>
      </c>
      <c r="F1376">
        <v>3865.5</v>
      </c>
      <c r="G1376">
        <v>553</v>
      </c>
      <c r="H1376" t="s">
        <v>7</v>
      </c>
      <c r="I1376" t="str">
        <f>VLOOKUP(shipments[[#This Row],[SPID]],CHOOSE({1,2},people[[#All],[SPID]],people[[#All],[Sales_person]]),2,0)</f>
        <v>Gunar Cockshoot</v>
      </c>
      <c r="J1376">
        <f>YEAR(shipments[[#This Row],[Shipdate]])</f>
        <v>2023</v>
      </c>
      <c r="K1376" s="22"/>
      <c r="L1376" s="22">
        <f>VLOOKUP(shipments[[#This Row],[PID]],CHOOSE({1,2},products[PID],products[Cost_per_box]),2,0)</f>
        <v>3.32</v>
      </c>
      <c r="M1376" s="22">
        <f>shipments[[#This Row],[Boxes]]*shipments[[#This Row],[cost_per_box]]</f>
        <v>1835.9599999999998</v>
      </c>
      <c r="N1376" s="22">
        <f>shipments[[#This Row],[Amount]]-shipments[[#This Row],[total cost]]</f>
        <v>2029.5400000000002</v>
      </c>
    </row>
    <row r="1377" spans="1:14" x14ac:dyDescent="0.35">
      <c r="A1377" t="s">
        <v>1413</v>
      </c>
      <c r="B1377" t="s">
        <v>8041</v>
      </c>
      <c r="C1377" t="s">
        <v>8032</v>
      </c>
      <c r="D1377" t="s">
        <v>8038</v>
      </c>
      <c r="E1377" s="1">
        <v>44943</v>
      </c>
      <c r="F1377">
        <v>3512.25</v>
      </c>
      <c r="G1377">
        <v>160</v>
      </c>
      <c r="H1377" t="s">
        <v>7</v>
      </c>
      <c r="I1377" t="str">
        <f>VLOOKUP(shipments[[#This Row],[SPID]],CHOOSE({1,2},people[[#All],[SPID]],people[[#All],[Sales_person]]),2,0)</f>
        <v>Gunar Cockshoot</v>
      </c>
      <c r="J1377">
        <f>YEAR(shipments[[#This Row],[Shipdate]])</f>
        <v>2023</v>
      </c>
      <c r="K1377" s="22"/>
      <c r="L1377" s="22">
        <f>VLOOKUP(shipments[[#This Row],[PID]],CHOOSE({1,2},products[PID],products[Cost_per_box]),2,0)</f>
        <v>2.65</v>
      </c>
      <c r="M1377" s="22">
        <f>shipments[[#This Row],[Boxes]]*shipments[[#This Row],[cost_per_box]]</f>
        <v>424</v>
      </c>
      <c r="N1377" s="22">
        <f>shipments[[#This Row],[Amount]]-shipments[[#This Row],[total cost]]</f>
        <v>3088.25</v>
      </c>
    </row>
    <row r="1378" spans="1:14" x14ac:dyDescent="0.35">
      <c r="A1378" t="s">
        <v>1414</v>
      </c>
      <c r="B1378" t="s">
        <v>8041</v>
      </c>
      <c r="C1378" t="s">
        <v>8032</v>
      </c>
      <c r="D1378" t="s">
        <v>8037</v>
      </c>
      <c r="E1378" s="1">
        <v>45064</v>
      </c>
      <c r="F1378">
        <v>7128</v>
      </c>
      <c r="G1378">
        <v>396</v>
      </c>
      <c r="H1378" t="s">
        <v>7</v>
      </c>
      <c r="I1378" t="str">
        <f>VLOOKUP(shipments[[#This Row],[SPID]],CHOOSE({1,2},people[[#All],[SPID]],people[[#All],[Sales_person]]),2,0)</f>
        <v>Gunar Cockshoot</v>
      </c>
      <c r="J1378">
        <f>YEAR(shipments[[#This Row],[Shipdate]])</f>
        <v>2023</v>
      </c>
      <c r="K1378" s="22"/>
      <c r="L1378" s="22">
        <f>VLOOKUP(shipments[[#This Row],[PID]],CHOOSE({1,2},products[PID],products[Cost_per_box]),2,0)</f>
        <v>2.65</v>
      </c>
      <c r="M1378" s="22">
        <f>shipments[[#This Row],[Boxes]]*shipments[[#This Row],[cost_per_box]]</f>
        <v>1049.3999999999999</v>
      </c>
      <c r="N1378" s="22">
        <f>shipments[[#This Row],[Amount]]-shipments[[#This Row],[total cost]]</f>
        <v>6078.6</v>
      </c>
    </row>
    <row r="1379" spans="1:14" x14ac:dyDescent="0.35">
      <c r="A1379" t="s">
        <v>1415</v>
      </c>
      <c r="B1379" t="s">
        <v>8041</v>
      </c>
      <c r="C1379" t="s">
        <v>8032</v>
      </c>
      <c r="D1379" t="s">
        <v>8037</v>
      </c>
      <c r="E1379" s="1">
        <v>45202</v>
      </c>
      <c r="F1379">
        <v>6385.5</v>
      </c>
      <c r="G1379">
        <v>337</v>
      </c>
      <c r="H1379" t="s">
        <v>7</v>
      </c>
      <c r="I1379" t="str">
        <f>VLOOKUP(shipments[[#This Row],[SPID]],CHOOSE({1,2},people[[#All],[SPID]],people[[#All],[Sales_person]]),2,0)</f>
        <v>Gunar Cockshoot</v>
      </c>
      <c r="J1379">
        <f>YEAR(shipments[[#This Row],[Shipdate]])</f>
        <v>2023</v>
      </c>
      <c r="K1379" s="22"/>
      <c r="L1379" s="22">
        <f>VLOOKUP(shipments[[#This Row],[PID]],CHOOSE({1,2},products[PID],products[Cost_per_box]),2,0)</f>
        <v>2.65</v>
      </c>
      <c r="M1379" s="22">
        <f>shipments[[#This Row],[Boxes]]*shipments[[#This Row],[cost_per_box]]</f>
        <v>893.05</v>
      </c>
      <c r="N1379" s="22">
        <f>shipments[[#This Row],[Amount]]-shipments[[#This Row],[total cost]]</f>
        <v>5492.45</v>
      </c>
    </row>
    <row r="1380" spans="1:14" x14ac:dyDescent="0.35">
      <c r="A1380" t="s">
        <v>1416</v>
      </c>
      <c r="B1380" t="s">
        <v>8041</v>
      </c>
      <c r="C1380" t="s">
        <v>8032</v>
      </c>
      <c r="D1380" t="s">
        <v>8038</v>
      </c>
      <c r="E1380" s="1">
        <v>45156</v>
      </c>
      <c r="F1380">
        <v>10534.5</v>
      </c>
      <c r="G1380">
        <v>479</v>
      </c>
      <c r="H1380" t="s">
        <v>7</v>
      </c>
      <c r="I1380" t="str">
        <f>VLOOKUP(shipments[[#This Row],[SPID]],CHOOSE({1,2},people[[#All],[SPID]],people[[#All],[Sales_person]]),2,0)</f>
        <v>Gunar Cockshoot</v>
      </c>
      <c r="J1380">
        <f>YEAR(shipments[[#This Row],[Shipdate]])</f>
        <v>2023</v>
      </c>
      <c r="K1380" s="22"/>
      <c r="L1380" s="22">
        <f>VLOOKUP(shipments[[#This Row],[PID]],CHOOSE({1,2},products[PID],products[Cost_per_box]),2,0)</f>
        <v>2.65</v>
      </c>
      <c r="M1380" s="22">
        <f>shipments[[#This Row],[Boxes]]*shipments[[#This Row],[cost_per_box]]</f>
        <v>1269.3499999999999</v>
      </c>
      <c r="N1380" s="22">
        <f>shipments[[#This Row],[Amount]]-shipments[[#This Row],[total cost]]</f>
        <v>9265.15</v>
      </c>
    </row>
    <row r="1381" spans="1:14" x14ac:dyDescent="0.35">
      <c r="A1381" t="s">
        <v>1417</v>
      </c>
      <c r="B1381" t="s">
        <v>8041</v>
      </c>
      <c r="C1381" t="s">
        <v>8011</v>
      </c>
      <c r="D1381" t="s">
        <v>8038</v>
      </c>
      <c r="E1381" s="1">
        <v>45210</v>
      </c>
      <c r="F1381">
        <v>15428.25</v>
      </c>
      <c r="G1381">
        <v>1103</v>
      </c>
      <c r="H1381" t="s">
        <v>40</v>
      </c>
      <c r="I1381" t="str">
        <f>VLOOKUP(shipments[[#This Row],[SPID]],CHOOSE({1,2},people[[#All],[SPID]],people[[#All],[Sales_person]]),2,0)</f>
        <v>Gunar Cockshoot</v>
      </c>
      <c r="J1381">
        <f>YEAR(shipments[[#This Row],[Shipdate]])</f>
        <v>2023</v>
      </c>
      <c r="K1381" s="22"/>
      <c r="L1381" s="22">
        <f>VLOOKUP(shipments[[#This Row],[PID]],CHOOSE({1,2},products[PID],products[Cost_per_box]),2,0)</f>
        <v>5.26</v>
      </c>
      <c r="M1381" s="22">
        <f>shipments[[#This Row],[Boxes]]*shipments[[#This Row],[cost_per_box]]</f>
        <v>5801.78</v>
      </c>
      <c r="N1381" s="22">
        <f>shipments[[#This Row],[Amount]]-shipments[[#This Row],[total cost]]</f>
        <v>9626.4700000000012</v>
      </c>
    </row>
    <row r="1382" spans="1:14" x14ac:dyDescent="0.35">
      <c r="A1382" t="s">
        <v>1418</v>
      </c>
      <c r="B1382" t="s">
        <v>8041</v>
      </c>
      <c r="C1382" t="s">
        <v>8012</v>
      </c>
      <c r="D1382" t="s">
        <v>8034</v>
      </c>
      <c r="E1382" s="1">
        <v>45349</v>
      </c>
      <c r="F1382">
        <v>1127.25</v>
      </c>
      <c r="G1382">
        <v>67</v>
      </c>
      <c r="H1382" t="s">
        <v>40</v>
      </c>
      <c r="I1382" t="str">
        <f>VLOOKUP(shipments[[#This Row],[SPID]],CHOOSE({1,2},people[[#All],[SPID]],people[[#All],[Sales_person]]),2,0)</f>
        <v>Gunar Cockshoot</v>
      </c>
      <c r="J1382">
        <f>YEAR(shipments[[#This Row],[Shipdate]])</f>
        <v>2024</v>
      </c>
      <c r="K1382" s="22"/>
      <c r="L1382" s="22">
        <f>VLOOKUP(shipments[[#This Row],[PID]],CHOOSE({1,2},products[PID],products[Cost_per_box]),2,0)</f>
        <v>7.48</v>
      </c>
      <c r="M1382" s="22">
        <f>shipments[[#This Row],[Boxes]]*shipments[[#This Row],[cost_per_box]]</f>
        <v>501.16</v>
      </c>
      <c r="N1382" s="22">
        <f>shipments[[#This Row],[Amount]]-shipments[[#This Row],[total cost]]</f>
        <v>626.08999999999992</v>
      </c>
    </row>
    <row r="1383" spans="1:14" x14ac:dyDescent="0.35">
      <c r="A1383" t="s">
        <v>1419</v>
      </c>
      <c r="B1383" t="s">
        <v>8041</v>
      </c>
      <c r="C1383" t="s">
        <v>8012</v>
      </c>
      <c r="D1383" t="s">
        <v>8037</v>
      </c>
      <c r="E1383" s="1">
        <v>45131</v>
      </c>
      <c r="F1383">
        <v>1026</v>
      </c>
      <c r="G1383">
        <v>61</v>
      </c>
      <c r="H1383" t="s">
        <v>7</v>
      </c>
      <c r="I1383" t="str">
        <f>VLOOKUP(shipments[[#This Row],[SPID]],CHOOSE({1,2},people[[#All],[SPID]],people[[#All],[Sales_person]]),2,0)</f>
        <v>Gunar Cockshoot</v>
      </c>
      <c r="J1383">
        <f>YEAR(shipments[[#This Row],[Shipdate]])</f>
        <v>2023</v>
      </c>
      <c r="K1383" s="22"/>
      <c r="L1383" s="22">
        <f>VLOOKUP(shipments[[#This Row],[PID]],CHOOSE({1,2},products[PID],products[Cost_per_box]),2,0)</f>
        <v>7.48</v>
      </c>
      <c r="M1383" s="22">
        <f>shipments[[#This Row],[Boxes]]*shipments[[#This Row],[cost_per_box]]</f>
        <v>456.28000000000003</v>
      </c>
      <c r="N1383" s="22">
        <f>shipments[[#This Row],[Amount]]-shipments[[#This Row],[total cost]]</f>
        <v>569.72</v>
      </c>
    </row>
    <row r="1384" spans="1:14" x14ac:dyDescent="0.35">
      <c r="A1384" t="s">
        <v>1420</v>
      </c>
      <c r="B1384" t="s">
        <v>8041</v>
      </c>
      <c r="C1384" t="s">
        <v>8014</v>
      </c>
      <c r="D1384" t="s">
        <v>8038</v>
      </c>
      <c r="E1384" s="1">
        <v>45561</v>
      </c>
      <c r="F1384">
        <v>5652</v>
      </c>
      <c r="G1384">
        <v>1131</v>
      </c>
      <c r="H1384" t="s">
        <v>26</v>
      </c>
      <c r="I1384" t="str">
        <f>VLOOKUP(shipments[[#This Row],[SPID]],CHOOSE({1,2},people[[#All],[SPID]],people[[#All],[Sales_person]]),2,0)</f>
        <v>Gunar Cockshoot</v>
      </c>
      <c r="J1384">
        <f>YEAR(shipments[[#This Row],[Shipdate]])</f>
        <v>2024</v>
      </c>
      <c r="K1384" s="22"/>
      <c r="L1384" s="22">
        <f>VLOOKUP(shipments[[#This Row],[PID]],CHOOSE({1,2},products[PID],products[Cost_per_box]),2,0)</f>
        <v>3.85</v>
      </c>
      <c r="M1384" s="22">
        <f>shipments[[#This Row],[Boxes]]*shipments[[#This Row],[cost_per_box]]</f>
        <v>4354.3500000000004</v>
      </c>
      <c r="N1384" s="22">
        <f>shipments[[#This Row],[Amount]]-shipments[[#This Row],[total cost]]</f>
        <v>1297.6499999999996</v>
      </c>
    </row>
    <row r="1385" spans="1:14" x14ac:dyDescent="0.35">
      <c r="A1385" t="s">
        <v>1421</v>
      </c>
      <c r="B1385" t="s">
        <v>8041</v>
      </c>
      <c r="C1385" t="s">
        <v>8014</v>
      </c>
      <c r="D1385" t="s">
        <v>8033</v>
      </c>
      <c r="E1385" s="1">
        <v>45181</v>
      </c>
      <c r="F1385">
        <v>10341</v>
      </c>
      <c r="G1385">
        <v>1478</v>
      </c>
      <c r="H1385" t="s">
        <v>7</v>
      </c>
      <c r="I1385" t="str">
        <f>VLOOKUP(shipments[[#This Row],[SPID]],CHOOSE({1,2},people[[#All],[SPID]],people[[#All],[Sales_person]]),2,0)</f>
        <v>Gunar Cockshoot</v>
      </c>
      <c r="J1385">
        <f>YEAR(shipments[[#This Row],[Shipdate]])</f>
        <v>2023</v>
      </c>
      <c r="K1385" s="22"/>
      <c r="L1385" s="22">
        <f>VLOOKUP(shipments[[#This Row],[PID]],CHOOSE({1,2},products[PID],products[Cost_per_box]),2,0)</f>
        <v>3.85</v>
      </c>
      <c r="M1385" s="22">
        <f>shipments[[#This Row],[Boxes]]*shipments[[#This Row],[cost_per_box]]</f>
        <v>5690.3</v>
      </c>
      <c r="N1385" s="22">
        <f>shipments[[#This Row],[Amount]]-shipments[[#This Row],[total cost]]</f>
        <v>4650.7</v>
      </c>
    </row>
    <row r="1386" spans="1:14" x14ac:dyDescent="0.35">
      <c r="A1386" t="s">
        <v>1422</v>
      </c>
      <c r="B1386" t="s">
        <v>8041</v>
      </c>
      <c r="C1386" t="s">
        <v>8014</v>
      </c>
      <c r="D1386" t="s">
        <v>8036</v>
      </c>
      <c r="E1386" s="1">
        <v>45034</v>
      </c>
      <c r="F1386">
        <v>11162.25</v>
      </c>
      <c r="G1386">
        <v>2233</v>
      </c>
      <c r="H1386" t="s">
        <v>7</v>
      </c>
      <c r="I1386" t="str">
        <f>VLOOKUP(shipments[[#This Row],[SPID]],CHOOSE({1,2},people[[#All],[SPID]],people[[#All],[Sales_person]]),2,0)</f>
        <v>Gunar Cockshoot</v>
      </c>
      <c r="J1386">
        <f>YEAR(shipments[[#This Row],[Shipdate]])</f>
        <v>2023</v>
      </c>
      <c r="K1386" s="22"/>
      <c r="L1386" s="22">
        <f>VLOOKUP(shipments[[#This Row],[PID]],CHOOSE({1,2},products[PID],products[Cost_per_box]),2,0)</f>
        <v>3.85</v>
      </c>
      <c r="M1386" s="22">
        <f>shipments[[#This Row],[Boxes]]*shipments[[#This Row],[cost_per_box]]</f>
        <v>8597.0500000000011</v>
      </c>
      <c r="N1386" s="22">
        <f>shipments[[#This Row],[Amount]]-shipments[[#This Row],[total cost]]</f>
        <v>2565.1999999999989</v>
      </c>
    </row>
    <row r="1387" spans="1:14" x14ac:dyDescent="0.35">
      <c r="A1387" t="s">
        <v>1423</v>
      </c>
      <c r="B1387" t="s">
        <v>8041</v>
      </c>
      <c r="C1387" t="s">
        <v>8014</v>
      </c>
      <c r="D1387" t="s">
        <v>8038</v>
      </c>
      <c r="E1387" s="1">
        <v>45215</v>
      </c>
      <c r="F1387">
        <v>7150.5</v>
      </c>
      <c r="G1387">
        <v>1431</v>
      </c>
      <c r="H1387" t="s">
        <v>7</v>
      </c>
      <c r="I1387" t="str">
        <f>VLOOKUP(shipments[[#This Row],[SPID]],CHOOSE({1,2},people[[#All],[SPID]],people[[#All],[Sales_person]]),2,0)</f>
        <v>Gunar Cockshoot</v>
      </c>
      <c r="J1387">
        <f>YEAR(shipments[[#This Row],[Shipdate]])</f>
        <v>2023</v>
      </c>
      <c r="K1387" s="22"/>
      <c r="L1387" s="22">
        <f>VLOOKUP(shipments[[#This Row],[PID]],CHOOSE({1,2},products[PID],products[Cost_per_box]),2,0)</f>
        <v>3.85</v>
      </c>
      <c r="M1387" s="22">
        <f>shipments[[#This Row],[Boxes]]*shipments[[#This Row],[cost_per_box]]</f>
        <v>5509.35</v>
      </c>
      <c r="N1387" s="22">
        <f>shipments[[#This Row],[Amount]]-shipments[[#This Row],[total cost]]</f>
        <v>1641.1499999999996</v>
      </c>
    </row>
    <row r="1388" spans="1:14" x14ac:dyDescent="0.35">
      <c r="A1388" t="s">
        <v>1424</v>
      </c>
      <c r="B1388" t="s">
        <v>8041</v>
      </c>
      <c r="C1388" t="s">
        <v>8015</v>
      </c>
      <c r="D1388" t="s">
        <v>8038</v>
      </c>
      <c r="E1388" s="1">
        <v>45504</v>
      </c>
      <c r="F1388">
        <v>4016.25</v>
      </c>
      <c r="G1388">
        <v>670</v>
      </c>
      <c r="H1388" t="s">
        <v>18</v>
      </c>
      <c r="I1388" t="str">
        <f>VLOOKUP(shipments[[#This Row],[SPID]],CHOOSE({1,2},people[[#All],[SPID]],people[[#All],[Sales_person]]),2,0)</f>
        <v>Gunar Cockshoot</v>
      </c>
      <c r="J1388">
        <f>YEAR(shipments[[#This Row],[Shipdate]])</f>
        <v>2024</v>
      </c>
      <c r="K1388" s="22"/>
      <c r="L1388" s="22">
        <f>VLOOKUP(shipments[[#This Row],[PID]],CHOOSE({1,2},products[PID],products[Cost_per_box]),2,0)</f>
        <v>5.72</v>
      </c>
      <c r="M1388" s="22">
        <f>shipments[[#This Row],[Boxes]]*shipments[[#This Row],[cost_per_box]]</f>
        <v>3832.3999999999996</v>
      </c>
      <c r="N1388" s="22">
        <f>shipments[[#This Row],[Amount]]-shipments[[#This Row],[total cost]]</f>
        <v>183.85000000000036</v>
      </c>
    </row>
    <row r="1389" spans="1:14" x14ac:dyDescent="0.35">
      <c r="A1389" t="s">
        <v>1425</v>
      </c>
      <c r="B1389" t="s">
        <v>8041</v>
      </c>
      <c r="C1389" t="s">
        <v>8015</v>
      </c>
      <c r="D1389" t="s">
        <v>8034</v>
      </c>
      <c r="E1389" s="1">
        <v>45489</v>
      </c>
      <c r="F1389">
        <v>2022.75</v>
      </c>
      <c r="G1389">
        <v>405</v>
      </c>
      <c r="H1389" t="s">
        <v>18</v>
      </c>
      <c r="I1389" t="str">
        <f>VLOOKUP(shipments[[#This Row],[SPID]],CHOOSE({1,2},people[[#All],[SPID]],people[[#All],[Sales_person]]),2,0)</f>
        <v>Gunar Cockshoot</v>
      </c>
      <c r="J1389">
        <f>YEAR(shipments[[#This Row],[Shipdate]])</f>
        <v>2024</v>
      </c>
      <c r="K1389" s="22"/>
      <c r="L1389" s="22">
        <f>VLOOKUP(shipments[[#This Row],[PID]],CHOOSE({1,2},products[PID],products[Cost_per_box]),2,0)</f>
        <v>5.72</v>
      </c>
      <c r="M1389" s="22">
        <f>shipments[[#This Row],[Boxes]]*shipments[[#This Row],[cost_per_box]]</f>
        <v>2316.6</v>
      </c>
      <c r="N1389" s="22">
        <f>shipments[[#This Row],[Amount]]-shipments[[#This Row],[total cost]]</f>
        <v>-293.84999999999991</v>
      </c>
    </row>
    <row r="1390" spans="1:14" x14ac:dyDescent="0.35">
      <c r="A1390" t="s">
        <v>1426</v>
      </c>
      <c r="B1390" t="s">
        <v>8041</v>
      </c>
      <c r="C1390" t="s">
        <v>8015</v>
      </c>
      <c r="D1390" t="s">
        <v>8036</v>
      </c>
      <c r="E1390" s="1">
        <v>45096</v>
      </c>
      <c r="F1390">
        <v>321.75</v>
      </c>
      <c r="G1390">
        <v>41</v>
      </c>
      <c r="H1390" t="s">
        <v>7</v>
      </c>
      <c r="I1390" t="str">
        <f>VLOOKUP(shipments[[#This Row],[SPID]],CHOOSE({1,2},people[[#All],[SPID]],people[[#All],[Sales_person]]),2,0)</f>
        <v>Gunar Cockshoot</v>
      </c>
      <c r="J1390">
        <f>YEAR(shipments[[#This Row],[Shipdate]])</f>
        <v>2023</v>
      </c>
      <c r="K1390" s="22"/>
      <c r="L1390" s="22">
        <f>VLOOKUP(shipments[[#This Row],[PID]],CHOOSE({1,2},products[PID],products[Cost_per_box]),2,0)</f>
        <v>5.72</v>
      </c>
      <c r="M1390" s="22">
        <f>shipments[[#This Row],[Boxes]]*shipments[[#This Row],[cost_per_box]]</f>
        <v>234.51999999999998</v>
      </c>
      <c r="N1390" s="22">
        <f>shipments[[#This Row],[Amount]]-shipments[[#This Row],[total cost]]</f>
        <v>87.230000000000018</v>
      </c>
    </row>
    <row r="1391" spans="1:14" x14ac:dyDescent="0.35">
      <c r="A1391" t="s">
        <v>1427</v>
      </c>
      <c r="B1391" t="s">
        <v>8041</v>
      </c>
      <c r="C1391" t="s">
        <v>8016</v>
      </c>
      <c r="D1391" t="s">
        <v>8035</v>
      </c>
      <c r="E1391" s="1">
        <v>45169</v>
      </c>
      <c r="F1391">
        <v>6815.25</v>
      </c>
      <c r="G1391">
        <v>284</v>
      </c>
      <c r="H1391" t="s">
        <v>40</v>
      </c>
      <c r="I1391" t="str">
        <f>VLOOKUP(shipments[[#This Row],[SPID]],CHOOSE({1,2},people[[#All],[SPID]],people[[#All],[Sales_person]]),2,0)</f>
        <v>Gunar Cockshoot</v>
      </c>
      <c r="J1391">
        <f>YEAR(shipments[[#This Row],[Shipdate]])</f>
        <v>2023</v>
      </c>
      <c r="K1391" s="22"/>
      <c r="L1391" s="22">
        <f>VLOOKUP(shipments[[#This Row],[PID]],CHOOSE({1,2},products[PID],products[Cost_per_box]),2,0)</f>
        <v>6.31</v>
      </c>
      <c r="M1391" s="22">
        <f>shipments[[#This Row],[Boxes]]*shipments[[#This Row],[cost_per_box]]</f>
        <v>1792.04</v>
      </c>
      <c r="N1391" s="22">
        <f>shipments[[#This Row],[Amount]]-shipments[[#This Row],[total cost]]</f>
        <v>5023.21</v>
      </c>
    </row>
    <row r="1392" spans="1:14" x14ac:dyDescent="0.35">
      <c r="A1392" t="s">
        <v>1428</v>
      </c>
      <c r="B1392" t="s">
        <v>8041</v>
      </c>
      <c r="C1392" t="s">
        <v>8017</v>
      </c>
      <c r="D1392" t="s">
        <v>8033</v>
      </c>
      <c r="E1392" s="1">
        <v>45331</v>
      </c>
      <c r="F1392">
        <v>5499</v>
      </c>
      <c r="G1392">
        <v>212</v>
      </c>
      <c r="H1392" t="s">
        <v>7</v>
      </c>
      <c r="I1392" t="str">
        <f>VLOOKUP(shipments[[#This Row],[SPID]],CHOOSE({1,2},people[[#All],[SPID]],people[[#All],[Sales_person]]),2,0)</f>
        <v>Gunar Cockshoot</v>
      </c>
      <c r="J1392">
        <f>YEAR(shipments[[#This Row],[Shipdate]])</f>
        <v>2024</v>
      </c>
      <c r="K1392" s="22"/>
      <c r="L1392" s="22">
        <f>VLOOKUP(shipments[[#This Row],[PID]],CHOOSE({1,2},products[PID],products[Cost_per_box]),2,0)</f>
        <v>9.94</v>
      </c>
      <c r="M1392" s="22">
        <f>shipments[[#This Row],[Boxes]]*shipments[[#This Row],[cost_per_box]]</f>
        <v>2107.2799999999997</v>
      </c>
      <c r="N1392" s="22">
        <f>shipments[[#This Row],[Amount]]-shipments[[#This Row],[total cost]]</f>
        <v>3391.7200000000003</v>
      </c>
    </row>
    <row r="1393" spans="1:14" x14ac:dyDescent="0.35">
      <c r="A1393" t="s">
        <v>1429</v>
      </c>
      <c r="B1393" t="s">
        <v>8041</v>
      </c>
      <c r="C1393" t="s">
        <v>8017</v>
      </c>
      <c r="D1393" t="s">
        <v>8037</v>
      </c>
      <c r="E1393" s="1">
        <v>44952</v>
      </c>
      <c r="F1393">
        <v>5431.5</v>
      </c>
      <c r="G1393">
        <v>209</v>
      </c>
      <c r="H1393" t="s">
        <v>7</v>
      </c>
      <c r="I1393" t="str">
        <f>VLOOKUP(shipments[[#This Row],[SPID]],CHOOSE({1,2},people[[#All],[SPID]],people[[#All],[Sales_person]]),2,0)</f>
        <v>Gunar Cockshoot</v>
      </c>
      <c r="J1393">
        <f>YEAR(shipments[[#This Row],[Shipdate]])</f>
        <v>2023</v>
      </c>
      <c r="K1393" s="22"/>
      <c r="L1393" s="22">
        <f>VLOOKUP(shipments[[#This Row],[PID]],CHOOSE({1,2},products[PID],products[Cost_per_box]),2,0)</f>
        <v>9.94</v>
      </c>
      <c r="M1393" s="22">
        <f>shipments[[#This Row],[Boxes]]*shipments[[#This Row],[cost_per_box]]</f>
        <v>2077.46</v>
      </c>
      <c r="N1393" s="22">
        <f>shipments[[#This Row],[Amount]]-shipments[[#This Row],[total cost]]</f>
        <v>3354.04</v>
      </c>
    </row>
    <row r="1394" spans="1:14" x14ac:dyDescent="0.35">
      <c r="A1394" t="s">
        <v>1430</v>
      </c>
      <c r="B1394" t="s">
        <v>8041</v>
      </c>
      <c r="C1394" t="s">
        <v>8017</v>
      </c>
      <c r="D1394" t="s">
        <v>8034</v>
      </c>
      <c r="E1394" s="1">
        <v>45204</v>
      </c>
      <c r="F1394">
        <v>5107.5</v>
      </c>
      <c r="G1394">
        <v>190</v>
      </c>
      <c r="H1394" t="s">
        <v>7</v>
      </c>
      <c r="I1394" t="str">
        <f>VLOOKUP(shipments[[#This Row],[SPID]],CHOOSE({1,2},people[[#All],[SPID]],people[[#All],[Sales_person]]),2,0)</f>
        <v>Gunar Cockshoot</v>
      </c>
      <c r="J1394">
        <f>YEAR(shipments[[#This Row],[Shipdate]])</f>
        <v>2023</v>
      </c>
      <c r="K1394" s="22"/>
      <c r="L1394" s="22">
        <f>VLOOKUP(shipments[[#This Row],[PID]],CHOOSE({1,2},products[PID],products[Cost_per_box]),2,0)</f>
        <v>9.94</v>
      </c>
      <c r="M1394" s="22">
        <f>shipments[[#This Row],[Boxes]]*shipments[[#This Row],[cost_per_box]]</f>
        <v>1888.6</v>
      </c>
      <c r="N1394" s="22">
        <f>shipments[[#This Row],[Amount]]-shipments[[#This Row],[total cost]]</f>
        <v>3218.9</v>
      </c>
    </row>
    <row r="1395" spans="1:14" x14ac:dyDescent="0.35">
      <c r="A1395" t="s">
        <v>1431</v>
      </c>
      <c r="B1395" t="s">
        <v>8041</v>
      </c>
      <c r="C1395" t="s">
        <v>8018</v>
      </c>
      <c r="D1395" t="s">
        <v>8033</v>
      </c>
      <c r="E1395" s="1">
        <v>45314</v>
      </c>
      <c r="F1395">
        <v>11115</v>
      </c>
      <c r="G1395">
        <v>506</v>
      </c>
      <c r="H1395" t="s">
        <v>7</v>
      </c>
      <c r="I1395" t="str">
        <f>VLOOKUP(shipments[[#This Row],[SPID]],CHOOSE({1,2},people[[#All],[SPID]],people[[#All],[Sales_person]]),2,0)</f>
        <v>Gunar Cockshoot</v>
      </c>
      <c r="J1395">
        <f>YEAR(shipments[[#This Row],[Shipdate]])</f>
        <v>2024</v>
      </c>
      <c r="K1395" s="22"/>
      <c r="L1395" s="22">
        <f>VLOOKUP(shipments[[#This Row],[PID]],CHOOSE({1,2},products[PID],products[Cost_per_box]),2,0)</f>
        <v>7.73</v>
      </c>
      <c r="M1395" s="22">
        <f>shipments[[#This Row],[Boxes]]*shipments[[#This Row],[cost_per_box]]</f>
        <v>3911.38</v>
      </c>
      <c r="N1395" s="22">
        <f>shipments[[#This Row],[Amount]]-shipments[[#This Row],[total cost]]</f>
        <v>7203.62</v>
      </c>
    </row>
    <row r="1396" spans="1:14" x14ac:dyDescent="0.35">
      <c r="A1396" t="s">
        <v>1432</v>
      </c>
      <c r="B1396" t="s">
        <v>8041</v>
      </c>
      <c r="C1396" t="s">
        <v>8018</v>
      </c>
      <c r="D1396" t="s">
        <v>8038</v>
      </c>
      <c r="E1396" s="1">
        <v>45203</v>
      </c>
      <c r="F1396">
        <v>1899</v>
      </c>
      <c r="G1396">
        <v>106</v>
      </c>
      <c r="H1396" t="s">
        <v>7</v>
      </c>
      <c r="I1396" t="str">
        <f>VLOOKUP(shipments[[#This Row],[SPID]],CHOOSE({1,2},people[[#All],[SPID]],people[[#All],[Sales_person]]),2,0)</f>
        <v>Gunar Cockshoot</v>
      </c>
      <c r="J1396">
        <f>YEAR(shipments[[#This Row],[Shipdate]])</f>
        <v>2023</v>
      </c>
      <c r="K1396" s="22"/>
      <c r="L1396" s="22">
        <f>VLOOKUP(shipments[[#This Row],[PID]],CHOOSE({1,2},products[PID],products[Cost_per_box]),2,0)</f>
        <v>7.73</v>
      </c>
      <c r="M1396" s="22">
        <f>shipments[[#This Row],[Boxes]]*shipments[[#This Row],[cost_per_box]]</f>
        <v>819.38</v>
      </c>
      <c r="N1396" s="22">
        <f>shipments[[#This Row],[Amount]]-shipments[[#This Row],[total cost]]</f>
        <v>1079.6199999999999</v>
      </c>
    </row>
    <row r="1397" spans="1:14" x14ac:dyDescent="0.35">
      <c r="A1397" t="s">
        <v>1433</v>
      </c>
      <c r="B1397" t="s">
        <v>8041</v>
      </c>
      <c r="C1397" t="s">
        <v>8018</v>
      </c>
      <c r="D1397" t="s">
        <v>8036</v>
      </c>
      <c r="E1397" s="1">
        <v>45401</v>
      </c>
      <c r="F1397">
        <v>10026</v>
      </c>
      <c r="G1397">
        <v>456</v>
      </c>
      <c r="H1397" t="s">
        <v>7</v>
      </c>
      <c r="I1397" t="str">
        <f>VLOOKUP(shipments[[#This Row],[SPID]],CHOOSE({1,2},people[[#All],[SPID]],people[[#All],[Sales_person]]),2,0)</f>
        <v>Gunar Cockshoot</v>
      </c>
      <c r="J1397">
        <f>YEAR(shipments[[#This Row],[Shipdate]])</f>
        <v>2024</v>
      </c>
      <c r="K1397" s="22"/>
      <c r="L1397" s="22">
        <f>VLOOKUP(shipments[[#This Row],[PID]],CHOOSE({1,2},products[PID],products[Cost_per_box]),2,0)</f>
        <v>7.73</v>
      </c>
      <c r="M1397" s="22">
        <f>shipments[[#This Row],[Boxes]]*shipments[[#This Row],[cost_per_box]]</f>
        <v>3524.88</v>
      </c>
      <c r="N1397" s="22">
        <f>shipments[[#This Row],[Amount]]-shipments[[#This Row],[total cost]]</f>
        <v>6501.12</v>
      </c>
    </row>
    <row r="1398" spans="1:14" x14ac:dyDescent="0.35">
      <c r="A1398" t="s">
        <v>1434</v>
      </c>
      <c r="B1398" t="s">
        <v>8041</v>
      </c>
      <c r="C1398" t="s">
        <v>8018</v>
      </c>
      <c r="D1398" t="s">
        <v>8036</v>
      </c>
      <c r="E1398" s="1">
        <v>45296</v>
      </c>
      <c r="F1398">
        <v>10050.75</v>
      </c>
      <c r="G1398">
        <v>503</v>
      </c>
      <c r="H1398" t="s">
        <v>7</v>
      </c>
      <c r="I1398" t="str">
        <f>VLOOKUP(shipments[[#This Row],[SPID]],CHOOSE({1,2},people[[#All],[SPID]],people[[#All],[Sales_person]]),2,0)</f>
        <v>Gunar Cockshoot</v>
      </c>
      <c r="J1398">
        <f>YEAR(shipments[[#This Row],[Shipdate]])</f>
        <v>2024</v>
      </c>
      <c r="K1398" s="22"/>
      <c r="L1398" s="22">
        <f>VLOOKUP(shipments[[#This Row],[PID]],CHOOSE({1,2},products[PID],products[Cost_per_box]),2,0)</f>
        <v>7.73</v>
      </c>
      <c r="M1398" s="22">
        <f>shipments[[#This Row],[Boxes]]*shipments[[#This Row],[cost_per_box]]</f>
        <v>3888.19</v>
      </c>
      <c r="N1398" s="22">
        <f>shipments[[#This Row],[Amount]]-shipments[[#This Row],[total cost]]</f>
        <v>6162.5599999999995</v>
      </c>
    </row>
    <row r="1399" spans="1:14" x14ac:dyDescent="0.35">
      <c r="A1399" t="s">
        <v>1435</v>
      </c>
      <c r="B1399" t="s">
        <v>8041</v>
      </c>
      <c r="C1399" t="s">
        <v>8019</v>
      </c>
      <c r="D1399" t="s">
        <v>8034</v>
      </c>
      <c r="E1399" s="1">
        <v>45279</v>
      </c>
      <c r="F1399">
        <v>8109</v>
      </c>
      <c r="G1399">
        <v>406</v>
      </c>
      <c r="H1399" t="s">
        <v>40</v>
      </c>
      <c r="I1399" t="str">
        <f>VLOOKUP(shipments[[#This Row],[SPID]],CHOOSE({1,2},people[[#All],[SPID]],people[[#All],[Sales_person]]),2,0)</f>
        <v>Gunar Cockshoot</v>
      </c>
      <c r="J1399">
        <f>YEAR(shipments[[#This Row],[Shipdate]])</f>
        <v>2023</v>
      </c>
      <c r="K1399" s="22"/>
      <c r="L1399" s="22">
        <f>VLOOKUP(shipments[[#This Row],[PID]],CHOOSE({1,2},products[PID],products[Cost_per_box]),2,0)</f>
        <v>3.68</v>
      </c>
      <c r="M1399" s="22">
        <f>shipments[[#This Row],[Boxes]]*shipments[[#This Row],[cost_per_box]]</f>
        <v>1494.0800000000002</v>
      </c>
      <c r="N1399" s="22">
        <f>shipments[[#This Row],[Amount]]-shipments[[#This Row],[total cost]]</f>
        <v>6614.92</v>
      </c>
    </row>
    <row r="1400" spans="1:14" x14ac:dyDescent="0.35">
      <c r="A1400" t="s">
        <v>1436</v>
      </c>
      <c r="B1400" t="s">
        <v>8041</v>
      </c>
      <c r="C1400" t="s">
        <v>8020</v>
      </c>
      <c r="D1400" t="s">
        <v>8033</v>
      </c>
      <c r="E1400" s="1">
        <v>45506</v>
      </c>
      <c r="F1400">
        <v>6633</v>
      </c>
      <c r="G1400">
        <v>415</v>
      </c>
      <c r="H1400" t="s">
        <v>18</v>
      </c>
      <c r="I1400" t="str">
        <f>VLOOKUP(shipments[[#This Row],[SPID]],CHOOSE({1,2},people[[#All],[SPID]],people[[#All],[Sales_person]]),2,0)</f>
        <v>Gunar Cockshoot</v>
      </c>
      <c r="J1400">
        <f>YEAR(shipments[[#This Row],[Shipdate]])</f>
        <v>2024</v>
      </c>
      <c r="K1400" s="22"/>
      <c r="L1400" s="22">
        <f>VLOOKUP(shipments[[#This Row],[PID]],CHOOSE({1,2},products[PID],products[Cost_per_box]),2,0)</f>
        <v>8.2200000000000006</v>
      </c>
      <c r="M1400" s="22">
        <f>shipments[[#This Row],[Boxes]]*shipments[[#This Row],[cost_per_box]]</f>
        <v>3411.3</v>
      </c>
      <c r="N1400" s="22">
        <f>shipments[[#This Row],[Amount]]-shipments[[#This Row],[total cost]]</f>
        <v>3221.7</v>
      </c>
    </row>
    <row r="1401" spans="1:14" x14ac:dyDescent="0.35">
      <c r="A1401" t="s">
        <v>1437</v>
      </c>
      <c r="B1401" t="s">
        <v>8041</v>
      </c>
      <c r="C1401" t="s">
        <v>8021</v>
      </c>
      <c r="D1401" t="s">
        <v>8037</v>
      </c>
      <c r="E1401" s="1">
        <v>45159</v>
      </c>
      <c r="F1401">
        <v>2414.25</v>
      </c>
      <c r="G1401">
        <v>121</v>
      </c>
      <c r="H1401" t="s">
        <v>7</v>
      </c>
      <c r="I1401" t="str">
        <f>VLOOKUP(shipments[[#This Row],[SPID]],CHOOSE({1,2},people[[#All],[SPID]],people[[#All],[Sales_person]]),2,0)</f>
        <v>Gunar Cockshoot</v>
      </c>
      <c r="J1401">
        <f>YEAR(shipments[[#This Row],[Shipdate]])</f>
        <v>2023</v>
      </c>
      <c r="K1401" s="22"/>
      <c r="L1401" s="22">
        <f>VLOOKUP(shipments[[#This Row],[PID]],CHOOSE({1,2},products[PID],products[Cost_per_box]),2,0)</f>
        <v>10.23</v>
      </c>
      <c r="M1401" s="22">
        <f>shipments[[#This Row],[Boxes]]*shipments[[#This Row],[cost_per_box]]</f>
        <v>1237.8300000000002</v>
      </c>
      <c r="N1401" s="22">
        <f>shipments[[#This Row],[Amount]]-shipments[[#This Row],[total cost]]</f>
        <v>1176.4199999999998</v>
      </c>
    </row>
    <row r="1402" spans="1:14" x14ac:dyDescent="0.35">
      <c r="A1402" t="s">
        <v>1438</v>
      </c>
      <c r="B1402" t="s">
        <v>8041</v>
      </c>
      <c r="C1402" t="s">
        <v>8021</v>
      </c>
      <c r="D1402" t="s">
        <v>8036</v>
      </c>
      <c r="E1402" s="1">
        <v>45453</v>
      </c>
      <c r="F1402">
        <v>9733.5</v>
      </c>
      <c r="G1402">
        <v>487</v>
      </c>
      <c r="H1402" t="s">
        <v>7</v>
      </c>
      <c r="I1402" t="str">
        <f>VLOOKUP(shipments[[#This Row],[SPID]],CHOOSE({1,2},people[[#All],[SPID]],people[[#All],[Sales_person]]),2,0)</f>
        <v>Gunar Cockshoot</v>
      </c>
      <c r="J1402">
        <f>YEAR(shipments[[#This Row],[Shipdate]])</f>
        <v>2024</v>
      </c>
      <c r="K1402" s="22"/>
      <c r="L1402" s="22">
        <f>VLOOKUP(shipments[[#This Row],[PID]],CHOOSE({1,2},products[PID],products[Cost_per_box]),2,0)</f>
        <v>10.23</v>
      </c>
      <c r="M1402" s="22">
        <f>shipments[[#This Row],[Boxes]]*shipments[[#This Row],[cost_per_box]]</f>
        <v>4982.01</v>
      </c>
      <c r="N1402" s="22">
        <f>shipments[[#This Row],[Amount]]-shipments[[#This Row],[total cost]]</f>
        <v>4751.49</v>
      </c>
    </row>
    <row r="1403" spans="1:14" x14ac:dyDescent="0.35">
      <c r="A1403" t="s">
        <v>1439</v>
      </c>
      <c r="B1403" t="s">
        <v>8041</v>
      </c>
      <c r="C1403" t="s">
        <v>8021</v>
      </c>
      <c r="D1403" t="s">
        <v>8037</v>
      </c>
      <c r="E1403" s="1">
        <v>45138</v>
      </c>
      <c r="F1403">
        <v>4788</v>
      </c>
      <c r="G1403">
        <v>228</v>
      </c>
      <c r="H1403" t="s">
        <v>7</v>
      </c>
      <c r="I1403" t="str">
        <f>VLOOKUP(shipments[[#This Row],[SPID]],CHOOSE({1,2},people[[#All],[SPID]],people[[#All],[Sales_person]]),2,0)</f>
        <v>Gunar Cockshoot</v>
      </c>
      <c r="J1403">
        <f>YEAR(shipments[[#This Row],[Shipdate]])</f>
        <v>2023</v>
      </c>
      <c r="K1403" s="22"/>
      <c r="L1403" s="22">
        <f>VLOOKUP(shipments[[#This Row],[PID]],CHOOSE({1,2},products[PID],products[Cost_per_box]),2,0)</f>
        <v>10.23</v>
      </c>
      <c r="M1403" s="22">
        <f>shipments[[#This Row],[Boxes]]*shipments[[#This Row],[cost_per_box]]</f>
        <v>2332.44</v>
      </c>
      <c r="N1403" s="22">
        <f>shipments[[#This Row],[Amount]]-shipments[[#This Row],[total cost]]</f>
        <v>2455.56</v>
      </c>
    </row>
    <row r="1404" spans="1:14" x14ac:dyDescent="0.35">
      <c r="A1404" t="s">
        <v>1440</v>
      </c>
      <c r="B1404" t="s">
        <v>8041</v>
      </c>
      <c r="C1404" t="s">
        <v>8022</v>
      </c>
      <c r="D1404" t="s">
        <v>8035</v>
      </c>
      <c r="E1404" s="1">
        <v>45475</v>
      </c>
      <c r="F1404">
        <v>7400.25</v>
      </c>
      <c r="G1404">
        <v>570</v>
      </c>
      <c r="H1404" t="s">
        <v>40</v>
      </c>
      <c r="I1404" t="str">
        <f>VLOOKUP(shipments[[#This Row],[SPID]],CHOOSE({1,2},people[[#All],[SPID]],people[[#All],[Sales_person]]),2,0)</f>
        <v>Gunar Cockshoot</v>
      </c>
      <c r="J1404">
        <f>YEAR(shipments[[#This Row],[Shipdate]])</f>
        <v>2024</v>
      </c>
      <c r="K1404" s="22"/>
      <c r="L1404" s="22">
        <f>VLOOKUP(shipments[[#This Row],[PID]],CHOOSE({1,2},products[PID],products[Cost_per_box]),2,0)</f>
        <v>4.74</v>
      </c>
      <c r="M1404" s="22">
        <f>shipments[[#This Row],[Boxes]]*shipments[[#This Row],[cost_per_box]]</f>
        <v>2701.8</v>
      </c>
      <c r="N1404" s="22">
        <f>shipments[[#This Row],[Amount]]-shipments[[#This Row],[total cost]]</f>
        <v>4698.45</v>
      </c>
    </row>
    <row r="1405" spans="1:14" x14ac:dyDescent="0.35">
      <c r="A1405" t="s">
        <v>1441</v>
      </c>
      <c r="B1405" t="s">
        <v>8041</v>
      </c>
      <c r="C1405" t="s">
        <v>8022</v>
      </c>
      <c r="D1405" t="s">
        <v>8036</v>
      </c>
      <c r="E1405" s="1">
        <v>45285</v>
      </c>
      <c r="F1405">
        <v>7283.25</v>
      </c>
      <c r="G1405">
        <v>486</v>
      </c>
      <c r="H1405" t="s">
        <v>7</v>
      </c>
      <c r="I1405" t="str">
        <f>VLOOKUP(shipments[[#This Row],[SPID]],CHOOSE({1,2},people[[#All],[SPID]],people[[#All],[Sales_person]]),2,0)</f>
        <v>Gunar Cockshoot</v>
      </c>
      <c r="J1405">
        <f>YEAR(shipments[[#This Row],[Shipdate]])</f>
        <v>2023</v>
      </c>
      <c r="K1405" s="22"/>
      <c r="L1405" s="22">
        <f>VLOOKUP(shipments[[#This Row],[PID]],CHOOSE({1,2},products[PID],products[Cost_per_box]),2,0)</f>
        <v>4.74</v>
      </c>
      <c r="M1405" s="22">
        <f>shipments[[#This Row],[Boxes]]*shipments[[#This Row],[cost_per_box]]</f>
        <v>2303.6400000000003</v>
      </c>
      <c r="N1405" s="22">
        <f>shipments[[#This Row],[Amount]]-shipments[[#This Row],[total cost]]</f>
        <v>4979.6099999999997</v>
      </c>
    </row>
    <row r="1406" spans="1:14" x14ac:dyDescent="0.35">
      <c r="A1406" t="s">
        <v>1442</v>
      </c>
      <c r="B1406" t="s">
        <v>8041</v>
      </c>
      <c r="C1406" t="s">
        <v>8022</v>
      </c>
      <c r="D1406" t="s">
        <v>8034</v>
      </c>
      <c r="E1406" s="1">
        <v>45196</v>
      </c>
      <c r="F1406">
        <v>7272</v>
      </c>
      <c r="G1406">
        <v>485</v>
      </c>
      <c r="H1406" t="s">
        <v>7</v>
      </c>
      <c r="I1406" t="str">
        <f>VLOOKUP(shipments[[#This Row],[SPID]],CHOOSE({1,2},people[[#All],[SPID]],people[[#All],[Sales_person]]),2,0)</f>
        <v>Gunar Cockshoot</v>
      </c>
      <c r="J1406">
        <f>YEAR(shipments[[#This Row],[Shipdate]])</f>
        <v>2023</v>
      </c>
      <c r="K1406" s="22"/>
      <c r="L1406" s="22">
        <f>VLOOKUP(shipments[[#This Row],[PID]],CHOOSE({1,2},products[PID],products[Cost_per_box]),2,0)</f>
        <v>4.74</v>
      </c>
      <c r="M1406" s="22">
        <f>shipments[[#This Row],[Boxes]]*shipments[[#This Row],[cost_per_box]]</f>
        <v>2298.9</v>
      </c>
      <c r="N1406" s="22">
        <f>shipments[[#This Row],[Amount]]-shipments[[#This Row],[total cost]]</f>
        <v>4973.1000000000004</v>
      </c>
    </row>
    <row r="1407" spans="1:14" x14ac:dyDescent="0.35">
      <c r="A1407" t="s">
        <v>1443</v>
      </c>
      <c r="B1407" t="s">
        <v>8041</v>
      </c>
      <c r="C1407" t="s">
        <v>8022</v>
      </c>
      <c r="D1407" t="s">
        <v>8037</v>
      </c>
      <c r="E1407" s="1">
        <v>44957</v>
      </c>
      <c r="F1407">
        <v>7447.5</v>
      </c>
      <c r="G1407">
        <v>497</v>
      </c>
      <c r="H1407" t="s">
        <v>7</v>
      </c>
      <c r="I1407" t="str">
        <f>VLOOKUP(shipments[[#This Row],[SPID]],CHOOSE({1,2},people[[#All],[SPID]],people[[#All],[Sales_person]]),2,0)</f>
        <v>Gunar Cockshoot</v>
      </c>
      <c r="J1407">
        <f>YEAR(shipments[[#This Row],[Shipdate]])</f>
        <v>2023</v>
      </c>
      <c r="K1407" s="22"/>
      <c r="L1407" s="22">
        <f>VLOOKUP(shipments[[#This Row],[PID]],CHOOSE({1,2},products[PID],products[Cost_per_box]),2,0)</f>
        <v>4.74</v>
      </c>
      <c r="M1407" s="22">
        <f>shipments[[#This Row],[Boxes]]*shipments[[#This Row],[cost_per_box]]</f>
        <v>2355.7800000000002</v>
      </c>
      <c r="N1407" s="22">
        <f>shipments[[#This Row],[Amount]]-shipments[[#This Row],[total cost]]</f>
        <v>5091.7199999999993</v>
      </c>
    </row>
    <row r="1408" spans="1:14" x14ac:dyDescent="0.35">
      <c r="A1408" t="s">
        <v>1444</v>
      </c>
      <c r="B1408" t="s">
        <v>8041</v>
      </c>
      <c r="C1408" t="s">
        <v>8022</v>
      </c>
      <c r="D1408" t="s">
        <v>8035</v>
      </c>
      <c r="E1408" s="1">
        <v>45026</v>
      </c>
      <c r="F1408">
        <v>393.75</v>
      </c>
      <c r="G1408">
        <v>24</v>
      </c>
      <c r="H1408" t="s">
        <v>7</v>
      </c>
      <c r="I1408" t="str">
        <f>VLOOKUP(shipments[[#This Row],[SPID]],CHOOSE({1,2},people[[#All],[SPID]],people[[#All],[Sales_person]]),2,0)</f>
        <v>Gunar Cockshoot</v>
      </c>
      <c r="J1408">
        <f>YEAR(shipments[[#This Row],[Shipdate]])</f>
        <v>2023</v>
      </c>
      <c r="K1408" s="22"/>
      <c r="L1408" s="22">
        <f>VLOOKUP(shipments[[#This Row],[PID]],CHOOSE({1,2},products[PID],products[Cost_per_box]),2,0)</f>
        <v>4.74</v>
      </c>
      <c r="M1408" s="22">
        <f>shipments[[#This Row],[Boxes]]*shipments[[#This Row],[cost_per_box]]</f>
        <v>113.76</v>
      </c>
      <c r="N1408" s="22">
        <f>shipments[[#This Row],[Amount]]-shipments[[#This Row],[total cost]]</f>
        <v>279.99</v>
      </c>
    </row>
    <row r="1409" spans="1:14" x14ac:dyDescent="0.35">
      <c r="A1409" t="s">
        <v>1445</v>
      </c>
      <c r="B1409" t="s">
        <v>8041</v>
      </c>
      <c r="C1409" t="s">
        <v>8022</v>
      </c>
      <c r="D1409" t="s">
        <v>8037</v>
      </c>
      <c r="E1409" s="1">
        <v>44979</v>
      </c>
      <c r="F1409">
        <v>8131.5</v>
      </c>
      <c r="G1409">
        <v>581</v>
      </c>
      <c r="H1409" t="s">
        <v>7</v>
      </c>
      <c r="I1409" t="str">
        <f>VLOOKUP(shipments[[#This Row],[SPID]],CHOOSE({1,2},people[[#All],[SPID]],people[[#All],[Sales_person]]),2,0)</f>
        <v>Gunar Cockshoot</v>
      </c>
      <c r="J1409">
        <f>YEAR(shipments[[#This Row],[Shipdate]])</f>
        <v>2023</v>
      </c>
      <c r="K1409" s="22"/>
      <c r="L1409" s="22">
        <f>VLOOKUP(shipments[[#This Row],[PID]],CHOOSE({1,2},products[PID],products[Cost_per_box]),2,0)</f>
        <v>4.74</v>
      </c>
      <c r="M1409" s="22">
        <f>shipments[[#This Row],[Boxes]]*shipments[[#This Row],[cost_per_box]]</f>
        <v>2753.94</v>
      </c>
      <c r="N1409" s="22">
        <f>shipments[[#This Row],[Amount]]-shipments[[#This Row],[total cost]]</f>
        <v>5377.5599999999995</v>
      </c>
    </row>
    <row r="1410" spans="1:14" x14ac:dyDescent="0.35">
      <c r="A1410" t="s">
        <v>1446</v>
      </c>
      <c r="B1410" t="s">
        <v>8041</v>
      </c>
      <c r="C1410" t="s">
        <v>8023</v>
      </c>
      <c r="D1410" t="s">
        <v>8038</v>
      </c>
      <c r="E1410" s="1">
        <v>45232</v>
      </c>
      <c r="F1410">
        <v>3858.75</v>
      </c>
      <c r="G1410">
        <v>483</v>
      </c>
      <c r="H1410" t="s">
        <v>7</v>
      </c>
      <c r="I1410" t="str">
        <f>VLOOKUP(shipments[[#This Row],[SPID]],CHOOSE({1,2},people[[#All],[SPID]],people[[#All],[Sales_person]]),2,0)</f>
        <v>Gunar Cockshoot</v>
      </c>
      <c r="J1410">
        <f>YEAR(shipments[[#This Row],[Shipdate]])</f>
        <v>2023</v>
      </c>
      <c r="K1410" s="22"/>
      <c r="L1410" s="22">
        <f>VLOOKUP(shipments[[#This Row],[PID]],CHOOSE({1,2},products[PID],products[Cost_per_box]),2,0)</f>
        <v>10.51</v>
      </c>
      <c r="M1410" s="22">
        <f>shipments[[#This Row],[Boxes]]*shipments[[#This Row],[cost_per_box]]</f>
        <v>5076.33</v>
      </c>
      <c r="N1410" s="22">
        <f>shipments[[#This Row],[Amount]]-shipments[[#This Row],[total cost]]</f>
        <v>-1217.58</v>
      </c>
    </row>
    <row r="1411" spans="1:14" x14ac:dyDescent="0.35">
      <c r="A1411" t="s">
        <v>1447</v>
      </c>
      <c r="B1411" t="s">
        <v>8041</v>
      </c>
      <c r="C1411" t="s">
        <v>8023</v>
      </c>
      <c r="D1411" t="s">
        <v>8038</v>
      </c>
      <c r="E1411" s="1">
        <v>45334</v>
      </c>
      <c r="F1411">
        <v>1926</v>
      </c>
      <c r="G1411">
        <v>193</v>
      </c>
      <c r="H1411" t="s">
        <v>7</v>
      </c>
      <c r="I1411" t="str">
        <f>VLOOKUP(shipments[[#This Row],[SPID]],CHOOSE({1,2},people[[#All],[SPID]],people[[#All],[Sales_person]]),2,0)</f>
        <v>Gunar Cockshoot</v>
      </c>
      <c r="J1411">
        <f>YEAR(shipments[[#This Row],[Shipdate]])</f>
        <v>2024</v>
      </c>
      <c r="K1411" s="22"/>
      <c r="L1411" s="22">
        <f>VLOOKUP(shipments[[#This Row],[PID]],CHOOSE({1,2},products[PID],products[Cost_per_box]),2,0)</f>
        <v>10.51</v>
      </c>
      <c r="M1411" s="22">
        <f>shipments[[#This Row],[Boxes]]*shipments[[#This Row],[cost_per_box]]</f>
        <v>2028.43</v>
      </c>
      <c r="N1411" s="22">
        <f>shipments[[#This Row],[Amount]]-shipments[[#This Row],[total cost]]</f>
        <v>-102.43000000000006</v>
      </c>
    </row>
    <row r="1412" spans="1:14" x14ac:dyDescent="0.35">
      <c r="A1412" t="s">
        <v>1448</v>
      </c>
      <c r="B1412" t="s">
        <v>8041</v>
      </c>
      <c r="C1412" t="s">
        <v>8023</v>
      </c>
      <c r="D1412" t="s">
        <v>8036</v>
      </c>
      <c r="E1412" s="1">
        <v>45133</v>
      </c>
      <c r="F1412">
        <v>12350.25</v>
      </c>
      <c r="G1412">
        <v>1236</v>
      </c>
      <c r="H1412" t="s">
        <v>7</v>
      </c>
      <c r="I1412" t="str">
        <f>VLOOKUP(shipments[[#This Row],[SPID]],CHOOSE({1,2},people[[#All],[SPID]],people[[#All],[Sales_person]]),2,0)</f>
        <v>Gunar Cockshoot</v>
      </c>
      <c r="J1412">
        <f>YEAR(shipments[[#This Row],[Shipdate]])</f>
        <v>2023</v>
      </c>
      <c r="K1412" s="22"/>
      <c r="L1412" s="22">
        <f>VLOOKUP(shipments[[#This Row],[PID]],CHOOSE({1,2},products[PID],products[Cost_per_box]),2,0)</f>
        <v>10.51</v>
      </c>
      <c r="M1412" s="22">
        <f>shipments[[#This Row],[Boxes]]*shipments[[#This Row],[cost_per_box]]</f>
        <v>12990.36</v>
      </c>
      <c r="N1412" s="22">
        <f>shipments[[#This Row],[Amount]]-shipments[[#This Row],[total cost]]</f>
        <v>-640.11000000000058</v>
      </c>
    </row>
    <row r="1413" spans="1:14" x14ac:dyDescent="0.35">
      <c r="A1413" t="s">
        <v>1449</v>
      </c>
      <c r="B1413" t="s">
        <v>8041</v>
      </c>
      <c r="C1413" t="s">
        <v>8023</v>
      </c>
      <c r="D1413" t="s">
        <v>8033</v>
      </c>
      <c r="E1413" s="1">
        <v>45546</v>
      </c>
      <c r="F1413">
        <v>10217.25</v>
      </c>
      <c r="G1413">
        <v>1278</v>
      </c>
      <c r="H1413" t="s">
        <v>26</v>
      </c>
      <c r="I1413" t="str">
        <f>VLOOKUP(shipments[[#This Row],[SPID]],CHOOSE({1,2},people[[#All],[SPID]],people[[#All],[Sales_person]]),2,0)</f>
        <v>Gunar Cockshoot</v>
      </c>
      <c r="J1413">
        <f>YEAR(shipments[[#This Row],[Shipdate]])</f>
        <v>2024</v>
      </c>
      <c r="K1413" s="22"/>
      <c r="L1413" s="22">
        <f>VLOOKUP(shipments[[#This Row],[PID]],CHOOSE({1,2},products[PID],products[Cost_per_box]),2,0)</f>
        <v>10.51</v>
      </c>
      <c r="M1413" s="22">
        <f>shipments[[#This Row],[Boxes]]*shipments[[#This Row],[cost_per_box]]</f>
        <v>13431.779999999999</v>
      </c>
      <c r="N1413" s="22">
        <f>shipments[[#This Row],[Amount]]-shipments[[#This Row],[total cost]]</f>
        <v>-3214.5299999999988</v>
      </c>
    </row>
    <row r="1414" spans="1:14" x14ac:dyDescent="0.35">
      <c r="A1414" t="s">
        <v>1450</v>
      </c>
      <c r="B1414" t="s">
        <v>8041</v>
      </c>
      <c r="C1414" t="s">
        <v>8023</v>
      </c>
      <c r="D1414" t="s">
        <v>8037</v>
      </c>
      <c r="E1414" s="1">
        <v>45111</v>
      </c>
      <c r="F1414">
        <v>1665</v>
      </c>
      <c r="G1414">
        <v>238</v>
      </c>
      <c r="H1414" t="s">
        <v>7</v>
      </c>
      <c r="I1414" t="str">
        <f>VLOOKUP(shipments[[#This Row],[SPID]],CHOOSE({1,2},people[[#All],[SPID]],people[[#All],[Sales_person]]),2,0)</f>
        <v>Gunar Cockshoot</v>
      </c>
      <c r="J1414">
        <f>YEAR(shipments[[#This Row],[Shipdate]])</f>
        <v>2023</v>
      </c>
      <c r="K1414" s="22"/>
      <c r="L1414" s="22">
        <f>VLOOKUP(shipments[[#This Row],[PID]],CHOOSE({1,2},products[PID],products[Cost_per_box]),2,0)</f>
        <v>10.51</v>
      </c>
      <c r="M1414" s="22">
        <f>shipments[[#This Row],[Boxes]]*shipments[[#This Row],[cost_per_box]]</f>
        <v>2501.38</v>
      </c>
      <c r="N1414" s="22">
        <f>shipments[[#This Row],[Amount]]-shipments[[#This Row],[total cost]]</f>
        <v>-836.38000000000011</v>
      </c>
    </row>
    <row r="1415" spans="1:14" x14ac:dyDescent="0.35">
      <c r="A1415" t="s">
        <v>1451</v>
      </c>
      <c r="B1415" t="s">
        <v>8041</v>
      </c>
      <c r="C1415" t="s">
        <v>8023</v>
      </c>
      <c r="D1415" t="s">
        <v>8038</v>
      </c>
      <c r="E1415" s="1">
        <v>45007</v>
      </c>
      <c r="F1415">
        <v>5926.5</v>
      </c>
      <c r="G1415">
        <v>988</v>
      </c>
      <c r="H1415" t="s">
        <v>7</v>
      </c>
      <c r="I1415" t="str">
        <f>VLOOKUP(shipments[[#This Row],[SPID]],CHOOSE({1,2},people[[#All],[SPID]],people[[#All],[Sales_person]]),2,0)</f>
        <v>Gunar Cockshoot</v>
      </c>
      <c r="J1415">
        <f>YEAR(shipments[[#This Row],[Shipdate]])</f>
        <v>2023</v>
      </c>
      <c r="K1415" s="22"/>
      <c r="L1415" s="22">
        <f>VLOOKUP(shipments[[#This Row],[PID]],CHOOSE({1,2},products[PID],products[Cost_per_box]),2,0)</f>
        <v>10.51</v>
      </c>
      <c r="M1415" s="22">
        <f>shipments[[#This Row],[Boxes]]*shipments[[#This Row],[cost_per_box]]</f>
        <v>10383.879999999999</v>
      </c>
      <c r="N1415" s="22">
        <f>shipments[[#This Row],[Amount]]-shipments[[#This Row],[total cost]]</f>
        <v>-4457.3799999999992</v>
      </c>
    </row>
    <row r="1416" spans="1:14" x14ac:dyDescent="0.35">
      <c r="A1416" t="s">
        <v>1452</v>
      </c>
      <c r="B1416" t="s">
        <v>8041</v>
      </c>
      <c r="C1416" t="s">
        <v>8024</v>
      </c>
      <c r="D1416" t="s">
        <v>8038</v>
      </c>
      <c r="E1416" s="1">
        <v>45289</v>
      </c>
      <c r="F1416">
        <v>3469.5</v>
      </c>
      <c r="G1416">
        <v>205</v>
      </c>
      <c r="H1416" t="s">
        <v>7</v>
      </c>
      <c r="I1416" t="str">
        <f>VLOOKUP(shipments[[#This Row],[SPID]],CHOOSE({1,2},people[[#All],[SPID]],people[[#All],[Sales_person]]),2,0)</f>
        <v>Gunar Cockshoot</v>
      </c>
      <c r="J1416">
        <f>YEAR(shipments[[#This Row],[Shipdate]])</f>
        <v>2023</v>
      </c>
      <c r="K1416" s="22"/>
      <c r="L1416" s="22">
        <f>VLOOKUP(shipments[[#This Row],[PID]],CHOOSE({1,2},products[PID],products[Cost_per_box]),2,0)</f>
        <v>6.43</v>
      </c>
      <c r="M1416" s="22">
        <f>shipments[[#This Row],[Boxes]]*shipments[[#This Row],[cost_per_box]]</f>
        <v>1318.1499999999999</v>
      </c>
      <c r="N1416" s="22">
        <f>shipments[[#This Row],[Amount]]-shipments[[#This Row],[total cost]]</f>
        <v>2151.3500000000004</v>
      </c>
    </row>
    <row r="1417" spans="1:14" x14ac:dyDescent="0.35">
      <c r="A1417" t="s">
        <v>1453</v>
      </c>
      <c r="B1417" t="s">
        <v>8041</v>
      </c>
      <c r="C1417" t="s">
        <v>8024</v>
      </c>
      <c r="D1417" t="s">
        <v>8038</v>
      </c>
      <c r="E1417" s="1">
        <v>45117</v>
      </c>
      <c r="F1417">
        <v>5771.25</v>
      </c>
      <c r="G1417">
        <v>385</v>
      </c>
      <c r="H1417" t="s">
        <v>7</v>
      </c>
      <c r="I1417" t="str">
        <f>VLOOKUP(shipments[[#This Row],[SPID]],CHOOSE({1,2},people[[#All],[SPID]],people[[#All],[Sales_person]]),2,0)</f>
        <v>Gunar Cockshoot</v>
      </c>
      <c r="J1417">
        <f>YEAR(shipments[[#This Row],[Shipdate]])</f>
        <v>2023</v>
      </c>
      <c r="K1417" s="22"/>
      <c r="L1417" s="22">
        <f>VLOOKUP(shipments[[#This Row],[PID]],CHOOSE({1,2},products[PID],products[Cost_per_box]),2,0)</f>
        <v>6.43</v>
      </c>
      <c r="M1417" s="22">
        <f>shipments[[#This Row],[Boxes]]*shipments[[#This Row],[cost_per_box]]</f>
        <v>2475.5499999999997</v>
      </c>
      <c r="N1417" s="22">
        <f>shipments[[#This Row],[Amount]]-shipments[[#This Row],[total cost]]</f>
        <v>3295.7000000000003</v>
      </c>
    </row>
    <row r="1418" spans="1:14" x14ac:dyDescent="0.35">
      <c r="A1418" t="s">
        <v>1454</v>
      </c>
      <c r="B1418" t="s">
        <v>8041</v>
      </c>
      <c r="C1418" t="s">
        <v>8025</v>
      </c>
      <c r="D1418" t="s">
        <v>8036</v>
      </c>
      <c r="E1418" s="1">
        <v>45268</v>
      </c>
      <c r="F1418">
        <v>10104.75</v>
      </c>
      <c r="G1418">
        <v>482</v>
      </c>
      <c r="H1418" t="s">
        <v>7</v>
      </c>
      <c r="I1418" t="str">
        <f>VLOOKUP(shipments[[#This Row],[SPID]],CHOOSE({1,2},people[[#All],[SPID]],people[[#All],[Sales_person]]),2,0)</f>
        <v>Gunar Cockshoot</v>
      </c>
      <c r="J1418">
        <f>YEAR(shipments[[#This Row],[Shipdate]])</f>
        <v>2023</v>
      </c>
      <c r="K1418" s="22"/>
      <c r="L1418" s="22">
        <f>VLOOKUP(shipments[[#This Row],[PID]],CHOOSE({1,2},products[PID],products[Cost_per_box]),2,0)</f>
        <v>12.41</v>
      </c>
      <c r="M1418" s="22">
        <f>shipments[[#This Row],[Boxes]]*shipments[[#This Row],[cost_per_box]]</f>
        <v>5981.62</v>
      </c>
      <c r="N1418" s="22">
        <f>shipments[[#This Row],[Amount]]-shipments[[#This Row],[total cost]]</f>
        <v>4123.13</v>
      </c>
    </row>
    <row r="1419" spans="1:14" x14ac:dyDescent="0.35">
      <c r="A1419" t="s">
        <v>1455</v>
      </c>
      <c r="B1419" t="s">
        <v>8041</v>
      </c>
      <c r="C1419" t="s">
        <v>8026</v>
      </c>
      <c r="D1419" t="s">
        <v>8033</v>
      </c>
      <c r="E1419" s="1">
        <v>45295</v>
      </c>
      <c r="F1419">
        <v>6664.5</v>
      </c>
      <c r="G1419">
        <v>417</v>
      </c>
      <c r="H1419" t="s">
        <v>7</v>
      </c>
      <c r="I1419" t="str">
        <f>VLOOKUP(shipments[[#This Row],[SPID]],CHOOSE({1,2},people[[#All],[SPID]],people[[#All],[Sales_person]]),2,0)</f>
        <v>Gunar Cockshoot</v>
      </c>
      <c r="J1419">
        <f>YEAR(shipments[[#This Row],[Shipdate]])</f>
        <v>2024</v>
      </c>
      <c r="K1419" s="22"/>
      <c r="L1419" s="22">
        <f>VLOOKUP(shipments[[#This Row],[PID]],CHOOSE({1,2},products[PID],products[Cost_per_box]),2,0)</f>
        <v>9.57</v>
      </c>
      <c r="M1419" s="22">
        <f>shipments[[#This Row],[Boxes]]*shipments[[#This Row],[cost_per_box]]</f>
        <v>3990.69</v>
      </c>
      <c r="N1419" s="22">
        <f>shipments[[#This Row],[Amount]]-shipments[[#This Row],[total cost]]</f>
        <v>2673.81</v>
      </c>
    </row>
    <row r="1420" spans="1:14" x14ac:dyDescent="0.35">
      <c r="A1420" t="s">
        <v>1456</v>
      </c>
      <c r="B1420" t="s">
        <v>8041</v>
      </c>
      <c r="C1420" t="s">
        <v>8026</v>
      </c>
      <c r="D1420" t="s">
        <v>8038</v>
      </c>
      <c r="E1420" s="1">
        <v>45358</v>
      </c>
      <c r="F1420">
        <v>2760.75</v>
      </c>
      <c r="G1420">
        <v>154</v>
      </c>
      <c r="H1420" t="s">
        <v>7</v>
      </c>
      <c r="I1420" t="str">
        <f>VLOOKUP(shipments[[#This Row],[SPID]],CHOOSE({1,2},people[[#All],[SPID]],people[[#All],[Sales_person]]),2,0)</f>
        <v>Gunar Cockshoot</v>
      </c>
      <c r="J1420">
        <f>YEAR(shipments[[#This Row],[Shipdate]])</f>
        <v>2024</v>
      </c>
      <c r="K1420" s="22"/>
      <c r="L1420" s="22">
        <f>VLOOKUP(shipments[[#This Row],[PID]],CHOOSE({1,2},products[PID],products[Cost_per_box]),2,0)</f>
        <v>9.57</v>
      </c>
      <c r="M1420" s="22">
        <f>shipments[[#This Row],[Boxes]]*shipments[[#This Row],[cost_per_box]]</f>
        <v>1473.78</v>
      </c>
      <c r="N1420" s="22">
        <f>shipments[[#This Row],[Amount]]-shipments[[#This Row],[total cost]]</f>
        <v>1286.97</v>
      </c>
    </row>
    <row r="1421" spans="1:14" x14ac:dyDescent="0.35">
      <c r="A1421" t="s">
        <v>1457</v>
      </c>
      <c r="B1421" t="s">
        <v>8041</v>
      </c>
      <c r="C1421" t="s">
        <v>8026</v>
      </c>
      <c r="D1421" t="s">
        <v>8034</v>
      </c>
      <c r="E1421" s="1">
        <v>45273</v>
      </c>
      <c r="F1421">
        <v>8993.25</v>
      </c>
      <c r="G1421">
        <v>643</v>
      </c>
      <c r="H1421" t="s">
        <v>7</v>
      </c>
      <c r="I1421" t="str">
        <f>VLOOKUP(shipments[[#This Row],[SPID]],CHOOSE({1,2},people[[#All],[SPID]],people[[#All],[Sales_person]]),2,0)</f>
        <v>Gunar Cockshoot</v>
      </c>
      <c r="J1421">
        <f>YEAR(shipments[[#This Row],[Shipdate]])</f>
        <v>2023</v>
      </c>
      <c r="K1421" s="22"/>
      <c r="L1421" s="22">
        <f>VLOOKUP(shipments[[#This Row],[PID]],CHOOSE({1,2},products[PID],products[Cost_per_box]),2,0)</f>
        <v>9.57</v>
      </c>
      <c r="M1421" s="22">
        <f>shipments[[#This Row],[Boxes]]*shipments[[#This Row],[cost_per_box]]</f>
        <v>6153.51</v>
      </c>
      <c r="N1421" s="22">
        <f>shipments[[#This Row],[Amount]]-shipments[[#This Row],[total cost]]</f>
        <v>2839.74</v>
      </c>
    </row>
    <row r="1422" spans="1:14" x14ac:dyDescent="0.35">
      <c r="A1422" t="s">
        <v>1458</v>
      </c>
      <c r="B1422" t="s">
        <v>8041</v>
      </c>
      <c r="C1422" t="s">
        <v>8026</v>
      </c>
      <c r="D1422" t="s">
        <v>8038</v>
      </c>
      <c r="E1422" s="1">
        <v>45013</v>
      </c>
      <c r="F1422">
        <v>8916.75</v>
      </c>
      <c r="G1422">
        <v>496</v>
      </c>
      <c r="H1422" t="s">
        <v>7</v>
      </c>
      <c r="I1422" t="str">
        <f>VLOOKUP(shipments[[#This Row],[SPID]],CHOOSE({1,2},people[[#All],[SPID]],people[[#All],[Sales_person]]),2,0)</f>
        <v>Gunar Cockshoot</v>
      </c>
      <c r="J1422">
        <f>YEAR(shipments[[#This Row],[Shipdate]])</f>
        <v>2023</v>
      </c>
      <c r="K1422" s="22"/>
      <c r="L1422" s="22">
        <f>VLOOKUP(shipments[[#This Row],[PID]],CHOOSE({1,2},products[PID],products[Cost_per_box]),2,0)</f>
        <v>9.57</v>
      </c>
      <c r="M1422" s="22">
        <f>shipments[[#This Row],[Boxes]]*shipments[[#This Row],[cost_per_box]]</f>
        <v>4746.72</v>
      </c>
      <c r="N1422" s="22">
        <f>shipments[[#This Row],[Amount]]-shipments[[#This Row],[total cost]]</f>
        <v>4170.03</v>
      </c>
    </row>
    <row r="1423" spans="1:14" x14ac:dyDescent="0.35">
      <c r="A1423" t="s">
        <v>1459</v>
      </c>
      <c r="B1423" t="s">
        <v>8041</v>
      </c>
      <c r="C1423" t="s">
        <v>8026</v>
      </c>
      <c r="D1423" t="s">
        <v>8036</v>
      </c>
      <c r="E1423" s="1">
        <v>45063</v>
      </c>
      <c r="F1423">
        <v>3663</v>
      </c>
      <c r="G1423">
        <v>216</v>
      </c>
      <c r="H1423" t="s">
        <v>7</v>
      </c>
      <c r="I1423" t="str">
        <f>VLOOKUP(shipments[[#This Row],[SPID]],CHOOSE({1,2},people[[#All],[SPID]],people[[#All],[Sales_person]]),2,0)</f>
        <v>Gunar Cockshoot</v>
      </c>
      <c r="J1423">
        <f>YEAR(shipments[[#This Row],[Shipdate]])</f>
        <v>2023</v>
      </c>
      <c r="K1423" s="22"/>
      <c r="L1423" s="22">
        <f>VLOOKUP(shipments[[#This Row],[PID]],CHOOSE({1,2},products[PID],products[Cost_per_box]),2,0)</f>
        <v>9.57</v>
      </c>
      <c r="M1423" s="22">
        <f>shipments[[#This Row],[Boxes]]*shipments[[#This Row],[cost_per_box]]</f>
        <v>2067.12</v>
      </c>
      <c r="N1423" s="22">
        <f>shipments[[#This Row],[Amount]]-shipments[[#This Row],[total cost]]</f>
        <v>1595.88</v>
      </c>
    </row>
    <row r="1424" spans="1:14" x14ac:dyDescent="0.35">
      <c r="A1424" t="s">
        <v>1460</v>
      </c>
      <c r="B1424" t="s">
        <v>8041</v>
      </c>
      <c r="C1424" t="s">
        <v>8027</v>
      </c>
      <c r="D1424" t="s">
        <v>8037</v>
      </c>
      <c r="E1424" s="1">
        <v>45176</v>
      </c>
      <c r="F1424">
        <v>186.75</v>
      </c>
      <c r="G1424">
        <v>21</v>
      </c>
      <c r="H1424" t="s">
        <v>7</v>
      </c>
      <c r="I1424" t="str">
        <f>VLOOKUP(shipments[[#This Row],[SPID]],CHOOSE({1,2},people[[#All],[SPID]],people[[#All],[Sales_person]]),2,0)</f>
        <v>Gunar Cockshoot</v>
      </c>
      <c r="J1424">
        <f>YEAR(shipments[[#This Row],[Shipdate]])</f>
        <v>2023</v>
      </c>
      <c r="K1424" s="22"/>
      <c r="L1424" s="22">
        <f>VLOOKUP(shipments[[#This Row],[PID]],CHOOSE({1,2},products[PID],products[Cost_per_box]),2,0)</f>
        <v>8.43</v>
      </c>
      <c r="M1424" s="22">
        <f>shipments[[#This Row],[Boxes]]*shipments[[#This Row],[cost_per_box]]</f>
        <v>177.03</v>
      </c>
      <c r="N1424" s="22">
        <f>shipments[[#This Row],[Amount]]-shipments[[#This Row],[total cost]]</f>
        <v>9.7199999999999989</v>
      </c>
    </row>
    <row r="1425" spans="1:14" x14ac:dyDescent="0.35">
      <c r="A1425" t="s">
        <v>1461</v>
      </c>
      <c r="B1425" t="s">
        <v>8041</v>
      </c>
      <c r="C1425" t="s">
        <v>8027</v>
      </c>
      <c r="D1425" t="s">
        <v>8038</v>
      </c>
      <c r="E1425" s="1">
        <v>45142</v>
      </c>
      <c r="F1425">
        <v>23476.5</v>
      </c>
      <c r="G1425">
        <v>3354</v>
      </c>
      <c r="H1425" t="s">
        <v>7</v>
      </c>
      <c r="I1425" t="str">
        <f>VLOOKUP(shipments[[#This Row],[SPID]],CHOOSE({1,2},people[[#All],[SPID]],people[[#All],[Sales_person]]),2,0)</f>
        <v>Gunar Cockshoot</v>
      </c>
      <c r="J1425">
        <f>YEAR(shipments[[#This Row],[Shipdate]])</f>
        <v>2023</v>
      </c>
      <c r="K1425" s="22"/>
      <c r="L1425" s="22">
        <f>VLOOKUP(shipments[[#This Row],[PID]],CHOOSE({1,2},products[PID],products[Cost_per_box]),2,0)</f>
        <v>8.43</v>
      </c>
      <c r="M1425" s="22">
        <f>shipments[[#This Row],[Boxes]]*shipments[[#This Row],[cost_per_box]]</f>
        <v>28274.219999999998</v>
      </c>
      <c r="N1425" s="22">
        <f>shipments[[#This Row],[Amount]]-shipments[[#This Row],[total cost]]</f>
        <v>-4797.7199999999975</v>
      </c>
    </row>
    <row r="1426" spans="1:14" x14ac:dyDescent="0.35">
      <c r="A1426" t="s">
        <v>1462</v>
      </c>
      <c r="B1426" t="s">
        <v>8041</v>
      </c>
      <c r="C1426" t="s">
        <v>8027</v>
      </c>
      <c r="D1426" t="s">
        <v>8038</v>
      </c>
      <c r="E1426" s="1">
        <v>45562</v>
      </c>
      <c r="F1426">
        <v>1982.25</v>
      </c>
      <c r="G1426">
        <v>248</v>
      </c>
      <c r="H1426" t="s">
        <v>26</v>
      </c>
      <c r="I1426" t="str">
        <f>VLOOKUP(shipments[[#This Row],[SPID]],CHOOSE({1,2},people[[#All],[SPID]],people[[#All],[Sales_person]]),2,0)</f>
        <v>Gunar Cockshoot</v>
      </c>
      <c r="J1426">
        <f>YEAR(shipments[[#This Row],[Shipdate]])</f>
        <v>2024</v>
      </c>
      <c r="K1426" s="22"/>
      <c r="L1426" s="22">
        <f>VLOOKUP(shipments[[#This Row],[PID]],CHOOSE({1,2},products[PID],products[Cost_per_box]),2,0)</f>
        <v>8.43</v>
      </c>
      <c r="M1426" s="22">
        <f>shipments[[#This Row],[Boxes]]*shipments[[#This Row],[cost_per_box]]</f>
        <v>2090.64</v>
      </c>
      <c r="N1426" s="22">
        <f>shipments[[#This Row],[Amount]]-shipments[[#This Row],[total cost]]</f>
        <v>-108.38999999999987</v>
      </c>
    </row>
    <row r="1427" spans="1:14" x14ac:dyDescent="0.35">
      <c r="A1427" t="s">
        <v>1463</v>
      </c>
      <c r="B1427" t="s">
        <v>8041</v>
      </c>
      <c r="C1427" t="s">
        <v>8027</v>
      </c>
      <c r="D1427" t="s">
        <v>8038</v>
      </c>
      <c r="E1427" s="1">
        <v>45160</v>
      </c>
      <c r="F1427">
        <v>4781.25</v>
      </c>
      <c r="G1427">
        <v>435</v>
      </c>
      <c r="H1427" t="s">
        <v>7</v>
      </c>
      <c r="I1427" t="str">
        <f>VLOOKUP(shipments[[#This Row],[SPID]],CHOOSE({1,2},people[[#All],[SPID]],people[[#All],[Sales_person]]),2,0)</f>
        <v>Gunar Cockshoot</v>
      </c>
      <c r="J1427">
        <f>YEAR(shipments[[#This Row],[Shipdate]])</f>
        <v>2023</v>
      </c>
      <c r="K1427" s="22"/>
      <c r="L1427" s="22">
        <f>VLOOKUP(shipments[[#This Row],[PID]],CHOOSE({1,2},products[PID],products[Cost_per_box]),2,0)</f>
        <v>8.43</v>
      </c>
      <c r="M1427" s="22">
        <f>shipments[[#This Row],[Boxes]]*shipments[[#This Row],[cost_per_box]]</f>
        <v>3667.0499999999997</v>
      </c>
      <c r="N1427" s="22">
        <f>shipments[[#This Row],[Amount]]-shipments[[#This Row],[total cost]]</f>
        <v>1114.2000000000003</v>
      </c>
    </row>
    <row r="1428" spans="1:14" x14ac:dyDescent="0.35">
      <c r="A1428" t="s">
        <v>1464</v>
      </c>
      <c r="B1428" t="s">
        <v>8041</v>
      </c>
      <c r="C1428" t="s">
        <v>8028</v>
      </c>
      <c r="D1428" t="s">
        <v>8037</v>
      </c>
      <c r="E1428" s="1">
        <v>44995</v>
      </c>
      <c r="F1428">
        <v>28874.25</v>
      </c>
      <c r="G1428">
        <v>3209</v>
      </c>
      <c r="H1428" t="s">
        <v>7</v>
      </c>
      <c r="I1428" t="str">
        <f>VLOOKUP(shipments[[#This Row],[SPID]],CHOOSE({1,2},people[[#All],[SPID]],people[[#All],[Sales_person]]),2,0)</f>
        <v>Gunar Cockshoot</v>
      </c>
      <c r="J1428">
        <f>YEAR(shipments[[#This Row],[Shipdate]])</f>
        <v>2023</v>
      </c>
      <c r="K1428" s="22"/>
      <c r="L1428" s="22">
        <f>VLOOKUP(shipments[[#This Row],[PID]],CHOOSE({1,2},products[PID],products[Cost_per_box]),2,0)</f>
        <v>6.8</v>
      </c>
      <c r="M1428" s="22">
        <f>shipments[[#This Row],[Boxes]]*shipments[[#This Row],[cost_per_box]]</f>
        <v>21821.200000000001</v>
      </c>
      <c r="N1428" s="22">
        <f>shipments[[#This Row],[Amount]]-shipments[[#This Row],[total cost]]</f>
        <v>7053.0499999999993</v>
      </c>
    </row>
    <row r="1429" spans="1:14" x14ac:dyDescent="0.35">
      <c r="A1429" t="s">
        <v>1465</v>
      </c>
      <c r="B1429" t="s">
        <v>8041</v>
      </c>
      <c r="C1429" t="s">
        <v>8028</v>
      </c>
      <c r="D1429" t="s">
        <v>8033</v>
      </c>
      <c r="E1429" s="1">
        <v>44943</v>
      </c>
      <c r="F1429">
        <v>11830.5</v>
      </c>
      <c r="G1429">
        <v>1315</v>
      </c>
      <c r="H1429" t="s">
        <v>7</v>
      </c>
      <c r="I1429" t="str">
        <f>VLOOKUP(shipments[[#This Row],[SPID]],CHOOSE({1,2},people[[#All],[SPID]],people[[#All],[Sales_person]]),2,0)</f>
        <v>Gunar Cockshoot</v>
      </c>
      <c r="J1429">
        <f>YEAR(shipments[[#This Row],[Shipdate]])</f>
        <v>2023</v>
      </c>
      <c r="K1429" s="22"/>
      <c r="L1429" s="22">
        <f>VLOOKUP(shipments[[#This Row],[PID]],CHOOSE({1,2},products[PID],products[Cost_per_box]),2,0)</f>
        <v>6.8</v>
      </c>
      <c r="M1429" s="22">
        <f>shipments[[#This Row],[Boxes]]*shipments[[#This Row],[cost_per_box]]</f>
        <v>8942</v>
      </c>
      <c r="N1429" s="22">
        <f>shipments[[#This Row],[Amount]]-shipments[[#This Row],[total cost]]</f>
        <v>2888.5</v>
      </c>
    </row>
    <row r="1430" spans="1:14" x14ac:dyDescent="0.35">
      <c r="A1430" t="s">
        <v>1466</v>
      </c>
      <c r="B1430" t="s">
        <v>8041</v>
      </c>
      <c r="C1430" t="s">
        <v>8028</v>
      </c>
      <c r="D1430" t="s">
        <v>8033</v>
      </c>
      <c r="E1430" s="1">
        <v>45233</v>
      </c>
      <c r="F1430">
        <v>7146</v>
      </c>
      <c r="G1430">
        <v>794</v>
      </c>
      <c r="H1430" t="s">
        <v>7</v>
      </c>
      <c r="I1430" t="str">
        <f>VLOOKUP(shipments[[#This Row],[SPID]],CHOOSE({1,2},people[[#All],[SPID]],people[[#All],[Sales_person]]),2,0)</f>
        <v>Gunar Cockshoot</v>
      </c>
      <c r="J1430">
        <f>YEAR(shipments[[#This Row],[Shipdate]])</f>
        <v>2023</v>
      </c>
      <c r="K1430" s="22"/>
      <c r="L1430" s="22">
        <f>VLOOKUP(shipments[[#This Row],[PID]],CHOOSE({1,2},products[PID],products[Cost_per_box]),2,0)</f>
        <v>6.8</v>
      </c>
      <c r="M1430" s="22">
        <f>shipments[[#This Row],[Boxes]]*shipments[[#This Row],[cost_per_box]]</f>
        <v>5399.2</v>
      </c>
      <c r="N1430" s="22">
        <f>shipments[[#This Row],[Amount]]-shipments[[#This Row],[total cost]]</f>
        <v>1746.8000000000002</v>
      </c>
    </row>
    <row r="1431" spans="1:14" x14ac:dyDescent="0.35">
      <c r="A1431" t="s">
        <v>1467</v>
      </c>
      <c r="B1431" t="s">
        <v>8041</v>
      </c>
      <c r="C1431" t="s">
        <v>8028</v>
      </c>
      <c r="D1431" t="s">
        <v>8033</v>
      </c>
      <c r="E1431" s="1">
        <v>45057</v>
      </c>
      <c r="F1431">
        <v>1271.25</v>
      </c>
      <c r="G1431">
        <v>159</v>
      </c>
      <c r="H1431" t="s">
        <v>7</v>
      </c>
      <c r="I1431" t="str">
        <f>VLOOKUP(shipments[[#This Row],[SPID]],CHOOSE({1,2},people[[#All],[SPID]],people[[#All],[Sales_person]]),2,0)</f>
        <v>Gunar Cockshoot</v>
      </c>
      <c r="J1431">
        <f>YEAR(shipments[[#This Row],[Shipdate]])</f>
        <v>2023</v>
      </c>
      <c r="K1431" s="22"/>
      <c r="L1431" s="22">
        <f>VLOOKUP(shipments[[#This Row],[PID]],CHOOSE({1,2},products[PID],products[Cost_per_box]),2,0)</f>
        <v>6.8</v>
      </c>
      <c r="M1431" s="22">
        <f>shipments[[#This Row],[Boxes]]*shipments[[#This Row],[cost_per_box]]</f>
        <v>1081.2</v>
      </c>
      <c r="N1431" s="22">
        <f>shipments[[#This Row],[Amount]]-shipments[[#This Row],[total cost]]</f>
        <v>190.04999999999995</v>
      </c>
    </row>
    <row r="1432" spans="1:14" x14ac:dyDescent="0.35">
      <c r="A1432" t="s">
        <v>1468</v>
      </c>
      <c r="B1432" t="s">
        <v>8041</v>
      </c>
      <c r="C1432" t="s">
        <v>8028</v>
      </c>
      <c r="D1432" t="s">
        <v>8035</v>
      </c>
      <c r="E1432" s="1">
        <v>45483</v>
      </c>
      <c r="F1432">
        <v>3559.5</v>
      </c>
      <c r="G1432">
        <v>396</v>
      </c>
      <c r="H1432" t="s">
        <v>18</v>
      </c>
      <c r="I1432" t="str">
        <f>VLOOKUP(shipments[[#This Row],[SPID]],CHOOSE({1,2},people[[#All],[SPID]],people[[#All],[Sales_person]]),2,0)</f>
        <v>Gunar Cockshoot</v>
      </c>
      <c r="J1432">
        <f>YEAR(shipments[[#This Row],[Shipdate]])</f>
        <v>2024</v>
      </c>
      <c r="K1432" s="22"/>
      <c r="L1432" s="22">
        <f>VLOOKUP(shipments[[#This Row],[PID]],CHOOSE({1,2},products[PID],products[Cost_per_box]),2,0)</f>
        <v>6.8</v>
      </c>
      <c r="M1432" s="22">
        <f>shipments[[#This Row],[Boxes]]*shipments[[#This Row],[cost_per_box]]</f>
        <v>2692.7999999999997</v>
      </c>
      <c r="N1432" s="22">
        <f>shipments[[#This Row],[Amount]]-shipments[[#This Row],[total cost]]</f>
        <v>866.70000000000027</v>
      </c>
    </row>
    <row r="1433" spans="1:14" x14ac:dyDescent="0.35">
      <c r="A1433" t="s">
        <v>1469</v>
      </c>
      <c r="B1433" t="s">
        <v>8041</v>
      </c>
      <c r="C1433" t="s">
        <v>8028</v>
      </c>
      <c r="D1433" t="s">
        <v>8037</v>
      </c>
      <c r="E1433" s="1">
        <v>45495</v>
      </c>
      <c r="F1433">
        <v>6871.5</v>
      </c>
      <c r="G1433">
        <v>982</v>
      </c>
      <c r="H1433" t="s">
        <v>18</v>
      </c>
      <c r="I1433" t="str">
        <f>VLOOKUP(shipments[[#This Row],[SPID]],CHOOSE({1,2},people[[#All],[SPID]],people[[#All],[Sales_person]]),2,0)</f>
        <v>Gunar Cockshoot</v>
      </c>
      <c r="J1433">
        <f>YEAR(shipments[[#This Row],[Shipdate]])</f>
        <v>2024</v>
      </c>
      <c r="K1433" s="22"/>
      <c r="L1433" s="22">
        <f>VLOOKUP(shipments[[#This Row],[PID]],CHOOSE({1,2},products[PID],products[Cost_per_box]),2,0)</f>
        <v>6.8</v>
      </c>
      <c r="M1433" s="22">
        <f>shipments[[#This Row],[Boxes]]*shipments[[#This Row],[cost_per_box]]</f>
        <v>6677.5999999999995</v>
      </c>
      <c r="N1433" s="22">
        <f>shipments[[#This Row],[Amount]]-shipments[[#This Row],[total cost]]</f>
        <v>193.90000000000055</v>
      </c>
    </row>
    <row r="1434" spans="1:14" x14ac:dyDescent="0.35">
      <c r="A1434" t="s">
        <v>1470</v>
      </c>
      <c r="B1434" t="s">
        <v>8041</v>
      </c>
      <c r="C1434" t="s">
        <v>8028</v>
      </c>
      <c r="D1434" t="s">
        <v>8038</v>
      </c>
      <c r="E1434" s="1">
        <v>45204</v>
      </c>
      <c r="F1434">
        <v>9096.75</v>
      </c>
      <c r="G1434">
        <v>827</v>
      </c>
      <c r="H1434" t="s">
        <v>7</v>
      </c>
      <c r="I1434" t="str">
        <f>VLOOKUP(shipments[[#This Row],[SPID]],CHOOSE({1,2},people[[#All],[SPID]],people[[#All],[Sales_person]]),2,0)</f>
        <v>Gunar Cockshoot</v>
      </c>
      <c r="J1434">
        <f>YEAR(shipments[[#This Row],[Shipdate]])</f>
        <v>2023</v>
      </c>
      <c r="K1434" s="22"/>
      <c r="L1434" s="22">
        <f>VLOOKUP(shipments[[#This Row],[PID]],CHOOSE({1,2},products[PID],products[Cost_per_box]),2,0)</f>
        <v>6.8</v>
      </c>
      <c r="M1434" s="22">
        <f>shipments[[#This Row],[Boxes]]*shipments[[#This Row],[cost_per_box]]</f>
        <v>5623.5999999999995</v>
      </c>
      <c r="N1434" s="22">
        <f>shipments[[#This Row],[Amount]]-shipments[[#This Row],[total cost]]</f>
        <v>3473.1500000000005</v>
      </c>
    </row>
    <row r="1435" spans="1:14" x14ac:dyDescent="0.35">
      <c r="A1435" t="s">
        <v>1471</v>
      </c>
      <c r="B1435" t="s">
        <v>8041</v>
      </c>
      <c r="C1435" t="s">
        <v>8029</v>
      </c>
      <c r="D1435" t="s">
        <v>8038</v>
      </c>
      <c r="E1435" s="1">
        <v>45421</v>
      </c>
      <c r="F1435">
        <v>3739.5</v>
      </c>
      <c r="G1435">
        <v>129</v>
      </c>
      <c r="H1435" t="s">
        <v>7</v>
      </c>
      <c r="I1435" t="str">
        <f>VLOOKUP(shipments[[#This Row],[SPID]],CHOOSE({1,2},people[[#All],[SPID]],people[[#All],[Sales_person]]),2,0)</f>
        <v>Gunar Cockshoot</v>
      </c>
      <c r="J1435">
        <f>YEAR(shipments[[#This Row],[Shipdate]])</f>
        <v>2024</v>
      </c>
      <c r="K1435" s="22"/>
      <c r="L1435" s="22">
        <f>VLOOKUP(shipments[[#This Row],[PID]],CHOOSE({1,2},products[PID],products[Cost_per_box]),2,0)</f>
        <v>5.04</v>
      </c>
      <c r="M1435" s="22">
        <f>shipments[[#This Row],[Boxes]]*shipments[[#This Row],[cost_per_box]]</f>
        <v>650.16</v>
      </c>
      <c r="N1435" s="22">
        <f>shipments[[#This Row],[Amount]]-shipments[[#This Row],[total cost]]</f>
        <v>3089.34</v>
      </c>
    </row>
    <row r="1436" spans="1:14" x14ac:dyDescent="0.35">
      <c r="A1436" t="s">
        <v>1472</v>
      </c>
      <c r="B1436" t="s">
        <v>8041</v>
      </c>
      <c r="C1436" t="s">
        <v>8029</v>
      </c>
      <c r="D1436" t="s">
        <v>8033</v>
      </c>
      <c r="E1436" s="1">
        <v>45159</v>
      </c>
      <c r="F1436">
        <v>12134.25</v>
      </c>
      <c r="G1436">
        <v>434</v>
      </c>
      <c r="H1436" t="s">
        <v>7</v>
      </c>
      <c r="I1436" t="str">
        <f>VLOOKUP(shipments[[#This Row],[SPID]],CHOOSE({1,2},people[[#All],[SPID]],people[[#All],[Sales_person]]),2,0)</f>
        <v>Gunar Cockshoot</v>
      </c>
      <c r="J1436">
        <f>YEAR(shipments[[#This Row],[Shipdate]])</f>
        <v>2023</v>
      </c>
      <c r="K1436" s="22"/>
      <c r="L1436" s="22">
        <f>VLOOKUP(shipments[[#This Row],[PID]],CHOOSE({1,2},products[PID],products[Cost_per_box]),2,0)</f>
        <v>5.04</v>
      </c>
      <c r="M1436" s="22">
        <f>shipments[[#This Row],[Boxes]]*shipments[[#This Row],[cost_per_box]]</f>
        <v>2187.36</v>
      </c>
      <c r="N1436" s="22">
        <f>shipments[[#This Row],[Amount]]-shipments[[#This Row],[total cost]]</f>
        <v>9946.89</v>
      </c>
    </row>
    <row r="1437" spans="1:14" x14ac:dyDescent="0.35">
      <c r="A1437" t="s">
        <v>1473</v>
      </c>
      <c r="B1437" t="s">
        <v>8041</v>
      </c>
      <c r="C1437" t="s">
        <v>8030</v>
      </c>
      <c r="D1437" t="s">
        <v>8037</v>
      </c>
      <c r="E1437" s="1">
        <v>45062</v>
      </c>
      <c r="F1437">
        <v>2025</v>
      </c>
      <c r="G1437">
        <v>169</v>
      </c>
      <c r="H1437" t="s">
        <v>7</v>
      </c>
      <c r="I1437" t="str">
        <f>VLOOKUP(shipments[[#This Row],[SPID]],CHOOSE({1,2},people[[#All],[SPID]],people[[#All],[Sales_person]]),2,0)</f>
        <v>Gunar Cockshoot</v>
      </c>
      <c r="J1437">
        <f>YEAR(shipments[[#This Row],[Shipdate]])</f>
        <v>2023</v>
      </c>
      <c r="K1437" s="22"/>
      <c r="L1437" s="22">
        <f>VLOOKUP(shipments[[#This Row],[PID]],CHOOSE({1,2},products[PID],products[Cost_per_box]),2,0)</f>
        <v>2.76</v>
      </c>
      <c r="M1437" s="22">
        <f>shipments[[#This Row],[Boxes]]*shipments[[#This Row],[cost_per_box]]</f>
        <v>466.43999999999994</v>
      </c>
      <c r="N1437" s="22">
        <f>shipments[[#This Row],[Amount]]-shipments[[#This Row],[total cost]]</f>
        <v>1558.56</v>
      </c>
    </row>
    <row r="1438" spans="1:14" x14ac:dyDescent="0.35">
      <c r="A1438" t="s">
        <v>1474</v>
      </c>
      <c r="B1438" t="s">
        <v>8041</v>
      </c>
      <c r="C1438" t="s">
        <v>8030</v>
      </c>
      <c r="D1438" t="s">
        <v>8038</v>
      </c>
      <c r="E1438" s="1">
        <v>45560</v>
      </c>
      <c r="F1438">
        <v>5940</v>
      </c>
      <c r="G1438">
        <v>540</v>
      </c>
      <c r="H1438" t="s">
        <v>26</v>
      </c>
      <c r="I1438" t="str">
        <f>VLOOKUP(shipments[[#This Row],[SPID]],CHOOSE({1,2},people[[#All],[SPID]],people[[#All],[Sales_person]]),2,0)</f>
        <v>Gunar Cockshoot</v>
      </c>
      <c r="J1438">
        <f>YEAR(shipments[[#This Row],[Shipdate]])</f>
        <v>2024</v>
      </c>
      <c r="K1438" s="22"/>
      <c r="L1438" s="22">
        <f>VLOOKUP(shipments[[#This Row],[PID]],CHOOSE({1,2},products[PID],products[Cost_per_box]),2,0)</f>
        <v>2.76</v>
      </c>
      <c r="M1438" s="22">
        <f>shipments[[#This Row],[Boxes]]*shipments[[#This Row],[cost_per_box]]</f>
        <v>1490.3999999999999</v>
      </c>
      <c r="N1438" s="22">
        <f>shipments[[#This Row],[Amount]]-shipments[[#This Row],[total cost]]</f>
        <v>4449.6000000000004</v>
      </c>
    </row>
    <row r="1439" spans="1:14" x14ac:dyDescent="0.35">
      <c r="A1439" t="s">
        <v>1475</v>
      </c>
      <c r="B1439" t="s">
        <v>8041</v>
      </c>
      <c r="C1439" t="s">
        <v>8031</v>
      </c>
      <c r="D1439" t="s">
        <v>8034</v>
      </c>
      <c r="E1439" s="1">
        <v>45331</v>
      </c>
      <c r="F1439">
        <v>11571.75</v>
      </c>
      <c r="G1439">
        <v>1654</v>
      </c>
      <c r="H1439" t="s">
        <v>7</v>
      </c>
      <c r="I1439" t="str">
        <f>VLOOKUP(shipments[[#This Row],[SPID]],CHOOSE({1,2},people[[#All],[SPID]],people[[#All],[Sales_person]]),2,0)</f>
        <v>Gunar Cockshoot</v>
      </c>
      <c r="J1439">
        <f>YEAR(shipments[[#This Row],[Shipdate]])</f>
        <v>2024</v>
      </c>
      <c r="K1439" s="22"/>
      <c r="L1439" s="22">
        <f>VLOOKUP(shipments[[#This Row],[PID]],CHOOSE({1,2},products[PID],products[Cost_per_box]),2,0)</f>
        <v>3.32</v>
      </c>
      <c r="M1439" s="22">
        <f>shipments[[#This Row],[Boxes]]*shipments[[#This Row],[cost_per_box]]</f>
        <v>5491.28</v>
      </c>
      <c r="N1439" s="22">
        <f>shipments[[#This Row],[Amount]]-shipments[[#This Row],[total cost]]</f>
        <v>6080.47</v>
      </c>
    </row>
    <row r="1440" spans="1:14" x14ac:dyDescent="0.35">
      <c r="A1440" t="s">
        <v>1476</v>
      </c>
      <c r="B1440" t="s">
        <v>8041</v>
      </c>
      <c r="C1440" t="s">
        <v>8031</v>
      </c>
      <c r="D1440" t="s">
        <v>8036</v>
      </c>
      <c r="E1440" s="1">
        <v>45274</v>
      </c>
      <c r="F1440">
        <v>4743</v>
      </c>
      <c r="G1440">
        <v>527</v>
      </c>
      <c r="H1440" t="s">
        <v>7</v>
      </c>
      <c r="I1440" t="str">
        <f>VLOOKUP(shipments[[#This Row],[SPID]],CHOOSE({1,2},people[[#All],[SPID]],people[[#All],[Sales_person]]),2,0)</f>
        <v>Gunar Cockshoot</v>
      </c>
      <c r="J1440">
        <f>YEAR(shipments[[#This Row],[Shipdate]])</f>
        <v>2023</v>
      </c>
      <c r="K1440" s="22"/>
      <c r="L1440" s="22">
        <f>VLOOKUP(shipments[[#This Row],[PID]],CHOOSE({1,2},products[PID],products[Cost_per_box]),2,0)</f>
        <v>3.32</v>
      </c>
      <c r="M1440" s="22">
        <f>shipments[[#This Row],[Boxes]]*shipments[[#This Row],[cost_per_box]]</f>
        <v>1749.6399999999999</v>
      </c>
      <c r="N1440" s="22">
        <f>shipments[[#This Row],[Amount]]-shipments[[#This Row],[total cost]]</f>
        <v>2993.36</v>
      </c>
    </row>
    <row r="1441" spans="1:14" x14ac:dyDescent="0.35">
      <c r="A1441" t="s">
        <v>1477</v>
      </c>
      <c r="B1441" t="s">
        <v>8041</v>
      </c>
      <c r="C1441" t="s">
        <v>8031</v>
      </c>
      <c r="D1441" t="s">
        <v>8038</v>
      </c>
      <c r="E1441" s="1">
        <v>45173</v>
      </c>
      <c r="F1441">
        <v>2502</v>
      </c>
      <c r="G1441">
        <v>278</v>
      </c>
      <c r="H1441" t="s">
        <v>7</v>
      </c>
      <c r="I1441" t="str">
        <f>VLOOKUP(shipments[[#This Row],[SPID]],CHOOSE({1,2},people[[#All],[SPID]],people[[#All],[Sales_person]]),2,0)</f>
        <v>Gunar Cockshoot</v>
      </c>
      <c r="J1441">
        <f>YEAR(shipments[[#This Row],[Shipdate]])</f>
        <v>2023</v>
      </c>
      <c r="K1441" s="22"/>
      <c r="L1441" s="22">
        <f>VLOOKUP(shipments[[#This Row],[PID]],CHOOSE({1,2},products[PID],products[Cost_per_box]),2,0)</f>
        <v>3.32</v>
      </c>
      <c r="M1441" s="22">
        <f>shipments[[#This Row],[Boxes]]*shipments[[#This Row],[cost_per_box]]</f>
        <v>922.95999999999992</v>
      </c>
      <c r="N1441" s="22">
        <f>shipments[[#This Row],[Amount]]-shipments[[#This Row],[total cost]]</f>
        <v>1579.04</v>
      </c>
    </row>
    <row r="1442" spans="1:14" x14ac:dyDescent="0.35">
      <c r="A1442" t="s">
        <v>1478</v>
      </c>
      <c r="B1442" t="s">
        <v>8041</v>
      </c>
      <c r="C1442" t="s">
        <v>8031</v>
      </c>
      <c r="D1442" t="s">
        <v>8038</v>
      </c>
      <c r="E1442" s="1">
        <v>45390</v>
      </c>
      <c r="F1442">
        <v>2238.75</v>
      </c>
      <c r="G1442">
        <v>320</v>
      </c>
      <c r="H1442" t="s">
        <v>7</v>
      </c>
      <c r="I1442" t="str">
        <f>VLOOKUP(shipments[[#This Row],[SPID]],CHOOSE({1,2},people[[#All],[SPID]],people[[#All],[Sales_person]]),2,0)</f>
        <v>Gunar Cockshoot</v>
      </c>
      <c r="J1442">
        <f>YEAR(shipments[[#This Row],[Shipdate]])</f>
        <v>2024</v>
      </c>
      <c r="K1442" s="22"/>
      <c r="L1442" s="22">
        <f>VLOOKUP(shipments[[#This Row],[PID]],CHOOSE({1,2},products[PID],products[Cost_per_box]),2,0)</f>
        <v>3.32</v>
      </c>
      <c r="M1442" s="22">
        <f>shipments[[#This Row],[Boxes]]*shipments[[#This Row],[cost_per_box]]</f>
        <v>1062.3999999999999</v>
      </c>
      <c r="N1442" s="22">
        <f>shipments[[#This Row],[Amount]]-shipments[[#This Row],[total cost]]</f>
        <v>1176.3500000000001</v>
      </c>
    </row>
    <row r="1443" spans="1:14" x14ac:dyDescent="0.35">
      <c r="A1443" t="s">
        <v>1479</v>
      </c>
      <c r="B1443" t="s">
        <v>8041</v>
      </c>
      <c r="C1443" t="s">
        <v>8031</v>
      </c>
      <c r="D1443" t="s">
        <v>8033</v>
      </c>
      <c r="E1443" s="1">
        <v>45100</v>
      </c>
      <c r="F1443">
        <v>13081.5</v>
      </c>
      <c r="G1443">
        <v>1309</v>
      </c>
      <c r="H1443" t="s">
        <v>7</v>
      </c>
      <c r="I1443" t="str">
        <f>VLOOKUP(shipments[[#This Row],[SPID]],CHOOSE({1,2},people[[#All],[SPID]],people[[#All],[Sales_person]]),2,0)</f>
        <v>Gunar Cockshoot</v>
      </c>
      <c r="J1443">
        <f>YEAR(shipments[[#This Row],[Shipdate]])</f>
        <v>2023</v>
      </c>
      <c r="K1443" s="22"/>
      <c r="L1443" s="22">
        <f>VLOOKUP(shipments[[#This Row],[PID]],CHOOSE({1,2},products[PID],products[Cost_per_box]),2,0)</f>
        <v>3.32</v>
      </c>
      <c r="M1443" s="22">
        <f>shipments[[#This Row],[Boxes]]*shipments[[#This Row],[cost_per_box]]</f>
        <v>4345.88</v>
      </c>
      <c r="N1443" s="22">
        <f>shipments[[#This Row],[Amount]]-shipments[[#This Row],[total cost]]</f>
        <v>8735.619999999999</v>
      </c>
    </row>
    <row r="1444" spans="1:14" x14ac:dyDescent="0.35">
      <c r="A1444" t="s">
        <v>1480</v>
      </c>
      <c r="B1444" t="s">
        <v>8041</v>
      </c>
      <c r="C1444" t="s">
        <v>8032</v>
      </c>
      <c r="D1444" t="s">
        <v>8034</v>
      </c>
      <c r="E1444" s="1">
        <v>45378</v>
      </c>
      <c r="F1444">
        <v>3280.5</v>
      </c>
      <c r="G1444">
        <v>157</v>
      </c>
      <c r="H1444" t="s">
        <v>7</v>
      </c>
      <c r="I1444" t="str">
        <f>VLOOKUP(shipments[[#This Row],[SPID]],CHOOSE({1,2},people[[#All],[SPID]],people[[#All],[Sales_person]]),2,0)</f>
        <v>Gunar Cockshoot</v>
      </c>
      <c r="J1444">
        <f>YEAR(shipments[[#This Row],[Shipdate]])</f>
        <v>2024</v>
      </c>
      <c r="K1444" s="22"/>
      <c r="L1444" s="22">
        <f>VLOOKUP(shipments[[#This Row],[PID]],CHOOSE({1,2},products[PID],products[Cost_per_box]),2,0)</f>
        <v>2.65</v>
      </c>
      <c r="M1444" s="22">
        <f>shipments[[#This Row],[Boxes]]*shipments[[#This Row],[cost_per_box]]</f>
        <v>416.05</v>
      </c>
      <c r="N1444" s="22">
        <f>shipments[[#This Row],[Amount]]-shipments[[#This Row],[total cost]]</f>
        <v>2864.45</v>
      </c>
    </row>
    <row r="1445" spans="1:14" x14ac:dyDescent="0.35">
      <c r="A1445" t="s">
        <v>1481</v>
      </c>
      <c r="B1445" t="s">
        <v>8041</v>
      </c>
      <c r="C1445" t="s">
        <v>8032</v>
      </c>
      <c r="D1445" t="s">
        <v>8035</v>
      </c>
      <c r="E1445" s="1">
        <v>45328</v>
      </c>
      <c r="F1445">
        <v>6212.25</v>
      </c>
      <c r="G1445">
        <v>346</v>
      </c>
      <c r="H1445" t="s">
        <v>7</v>
      </c>
      <c r="I1445" t="str">
        <f>VLOOKUP(shipments[[#This Row],[SPID]],CHOOSE({1,2},people[[#All],[SPID]],people[[#All],[Sales_person]]),2,0)</f>
        <v>Gunar Cockshoot</v>
      </c>
      <c r="J1445">
        <f>YEAR(shipments[[#This Row],[Shipdate]])</f>
        <v>2024</v>
      </c>
      <c r="K1445" s="22"/>
      <c r="L1445" s="22">
        <f>VLOOKUP(shipments[[#This Row],[PID]],CHOOSE({1,2},products[PID],products[Cost_per_box]),2,0)</f>
        <v>2.65</v>
      </c>
      <c r="M1445" s="22">
        <f>shipments[[#This Row],[Boxes]]*shipments[[#This Row],[cost_per_box]]</f>
        <v>916.9</v>
      </c>
      <c r="N1445" s="22">
        <f>shipments[[#This Row],[Amount]]-shipments[[#This Row],[total cost]]</f>
        <v>5295.35</v>
      </c>
    </row>
    <row r="1446" spans="1:14" x14ac:dyDescent="0.35">
      <c r="A1446" t="s">
        <v>1482</v>
      </c>
      <c r="B1446" t="s">
        <v>8041</v>
      </c>
      <c r="C1446" t="s">
        <v>8011</v>
      </c>
      <c r="D1446" t="s">
        <v>8037</v>
      </c>
      <c r="E1446" s="1">
        <v>44937</v>
      </c>
      <c r="F1446">
        <v>681.75</v>
      </c>
      <c r="G1446">
        <v>49</v>
      </c>
      <c r="H1446" t="s">
        <v>7</v>
      </c>
      <c r="I1446" t="str">
        <f>VLOOKUP(shipments[[#This Row],[SPID]],CHOOSE({1,2},people[[#All],[SPID]],people[[#All],[Sales_person]]),2,0)</f>
        <v>Gunar Cockshoot</v>
      </c>
      <c r="J1446">
        <f>YEAR(shipments[[#This Row],[Shipdate]])</f>
        <v>2023</v>
      </c>
      <c r="K1446" s="22"/>
      <c r="L1446" s="22">
        <f>VLOOKUP(shipments[[#This Row],[PID]],CHOOSE({1,2},products[PID],products[Cost_per_box]),2,0)</f>
        <v>5.26</v>
      </c>
      <c r="M1446" s="22">
        <f>shipments[[#This Row],[Boxes]]*shipments[[#This Row],[cost_per_box]]</f>
        <v>257.74</v>
      </c>
      <c r="N1446" s="22">
        <f>shipments[[#This Row],[Amount]]-shipments[[#This Row],[total cost]]</f>
        <v>424.01</v>
      </c>
    </row>
    <row r="1447" spans="1:14" x14ac:dyDescent="0.35">
      <c r="A1447" t="s">
        <v>1483</v>
      </c>
      <c r="B1447" t="s">
        <v>8041</v>
      </c>
      <c r="C1447" t="s">
        <v>8011</v>
      </c>
      <c r="D1447" t="s">
        <v>8033</v>
      </c>
      <c r="E1447" s="1">
        <v>45191</v>
      </c>
      <c r="F1447">
        <v>3600</v>
      </c>
      <c r="G1447">
        <v>225</v>
      </c>
      <c r="H1447" t="s">
        <v>7</v>
      </c>
      <c r="I1447" t="str">
        <f>VLOOKUP(shipments[[#This Row],[SPID]],CHOOSE({1,2},people[[#All],[SPID]],people[[#All],[Sales_person]]),2,0)</f>
        <v>Gunar Cockshoot</v>
      </c>
      <c r="J1447">
        <f>YEAR(shipments[[#This Row],[Shipdate]])</f>
        <v>2023</v>
      </c>
      <c r="K1447" s="22"/>
      <c r="L1447" s="22">
        <f>VLOOKUP(shipments[[#This Row],[PID]],CHOOSE({1,2},products[PID],products[Cost_per_box]),2,0)</f>
        <v>5.26</v>
      </c>
      <c r="M1447" s="22">
        <f>shipments[[#This Row],[Boxes]]*shipments[[#This Row],[cost_per_box]]</f>
        <v>1183.5</v>
      </c>
      <c r="N1447" s="22">
        <f>shipments[[#This Row],[Amount]]-shipments[[#This Row],[total cost]]</f>
        <v>2416.5</v>
      </c>
    </row>
    <row r="1448" spans="1:14" x14ac:dyDescent="0.35">
      <c r="A1448" t="s">
        <v>1484</v>
      </c>
      <c r="B1448" t="s">
        <v>8041</v>
      </c>
      <c r="C1448" t="s">
        <v>8012</v>
      </c>
      <c r="D1448" t="s">
        <v>8033</v>
      </c>
      <c r="E1448" s="1">
        <v>44977</v>
      </c>
      <c r="F1448">
        <v>33.75</v>
      </c>
      <c r="G1448">
        <v>3</v>
      </c>
      <c r="H1448" t="s">
        <v>7</v>
      </c>
      <c r="I1448" t="str">
        <f>VLOOKUP(shipments[[#This Row],[SPID]],CHOOSE({1,2},people[[#All],[SPID]],people[[#All],[Sales_person]]),2,0)</f>
        <v>Gunar Cockshoot</v>
      </c>
      <c r="J1448">
        <f>YEAR(shipments[[#This Row],[Shipdate]])</f>
        <v>2023</v>
      </c>
      <c r="K1448" s="22"/>
      <c r="L1448" s="22">
        <f>VLOOKUP(shipments[[#This Row],[PID]],CHOOSE({1,2},products[PID],products[Cost_per_box]),2,0)</f>
        <v>7.48</v>
      </c>
      <c r="M1448" s="22">
        <f>shipments[[#This Row],[Boxes]]*shipments[[#This Row],[cost_per_box]]</f>
        <v>22.44</v>
      </c>
      <c r="N1448" s="22">
        <f>shipments[[#This Row],[Amount]]-shipments[[#This Row],[total cost]]</f>
        <v>11.309999999999999</v>
      </c>
    </row>
    <row r="1449" spans="1:14" x14ac:dyDescent="0.35">
      <c r="A1449" t="s">
        <v>1485</v>
      </c>
      <c r="B1449" t="s">
        <v>8041</v>
      </c>
      <c r="C1449" t="s">
        <v>8014</v>
      </c>
      <c r="D1449" t="s">
        <v>8033</v>
      </c>
      <c r="E1449" s="1">
        <v>45545</v>
      </c>
      <c r="F1449">
        <v>7285.5</v>
      </c>
      <c r="G1449">
        <v>1041</v>
      </c>
      <c r="H1449" t="s">
        <v>26</v>
      </c>
      <c r="I1449" t="str">
        <f>VLOOKUP(shipments[[#This Row],[SPID]],CHOOSE({1,2},people[[#All],[SPID]],people[[#All],[Sales_person]]),2,0)</f>
        <v>Gunar Cockshoot</v>
      </c>
      <c r="J1449">
        <f>YEAR(shipments[[#This Row],[Shipdate]])</f>
        <v>2024</v>
      </c>
      <c r="K1449" s="22"/>
      <c r="L1449" s="22">
        <f>VLOOKUP(shipments[[#This Row],[PID]],CHOOSE({1,2},products[PID],products[Cost_per_box]),2,0)</f>
        <v>3.85</v>
      </c>
      <c r="M1449" s="22">
        <f>shipments[[#This Row],[Boxes]]*shipments[[#This Row],[cost_per_box]]</f>
        <v>4007.85</v>
      </c>
      <c r="N1449" s="22">
        <f>shipments[[#This Row],[Amount]]-shipments[[#This Row],[total cost]]</f>
        <v>3277.65</v>
      </c>
    </row>
    <row r="1450" spans="1:14" x14ac:dyDescent="0.35">
      <c r="A1450" t="s">
        <v>1486</v>
      </c>
      <c r="B1450" t="s">
        <v>8041</v>
      </c>
      <c r="C1450" t="s">
        <v>8014</v>
      </c>
      <c r="D1450" t="s">
        <v>8035</v>
      </c>
      <c r="E1450" s="1">
        <v>45449</v>
      </c>
      <c r="F1450">
        <v>3717</v>
      </c>
      <c r="G1450">
        <v>620</v>
      </c>
      <c r="H1450" t="s">
        <v>7</v>
      </c>
      <c r="I1450" t="str">
        <f>VLOOKUP(shipments[[#This Row],[SPID]],CHOOSE({1,2},people[[#All],[SPID]],people[[#All],[Sales_person]]),2,0)</f>
        <v>Gunar Cockshoot</v>
      </c>
      <c r="J1450">
        <f>YEAR(shipments[[#This Row],[Shipdate]])</f>
        <v>2024</v>
      </c>
      <c r="K1450" s="22"/>
      <c r="L1450" s="22">
        <f>VLOOKUP(shipments[[#This Row],[PID]],CHOOSE({1,2},products[PID],products[Cost_per_box]),2,0)</f>
        <v>3.85</v>
      </c>
      <c r="M1450" s="22">
        <f>shipments[[#This Row],[Boxes]]*shipments[[#This Row],[cost_per_box]]</f>
        <v>2387</v>
      </c>
      <c r="N1450" s="22">
        <f>shipments[[#This Row],[Amount]]-shipments[[#This Row],[total cost]]</f>
        <v>1330</v>
      </c>
    </row>
    <row r="1451" spans="1:14" x14ac:dyDescent="0.35">
      <c r="A1451" t="s">
        <v>1487</v>
      </c>
      <c r="B1451" t="s">
        <v>8041</v>
      </c>
      <c r="C1451" t="s">
        <v>8014</v>
      </c>
      <c r="D1451" t="s">
        <v>8033</v>
      </c>
      <c r="E1451" s="1">
        <v>45544</v>
      </c>
      <c r="F1451">
        <v>1098</v>
      </c>
      <c r="G1451">
        <v>122</v>
      </c>
      <c r="H1451" t="s">
        <v>26</v>
      </c>
      <c r="I1451" t="str">
        <f>VLOOKUP(shipments[[#This Row],[SPID]],CHOOSE({1,2},people[[#All],[SPID]],people[[#All],[Sales_person]]),2,0)</f>
        <v>Gunar Cockshoot</v>
      </c>
      <c r="J1451">
        <f>YEAR(shipments[[#This Row],[Shipdate]])</f>
        <v>2024</v>
      </c>
      <c r="K1451" s="22"/>
      <c r="L1451" s="22">
        <f>VLOOKUP(shipments[[#This Row],[PID]],CHOOSE({1,2},products[PID],products[Cost_per_box]),2,0)</f>
        <v>3.85</v>
      </c>
      <c r="M1451" s="22">
        <f>shipments[[#This Row],[Boxes]]*shipments[[#This Row],[cost_per_box]]</f>
        <v>469.7</v>
      </c>
      <c r="N1451" s="22">
        <f>shipments[[#This Row],[Amount]]-shipments[[#This Row],[total cost]]</f>
        <v>628.29999999999995</v>
      </c>
    </row>
    <row r="1452" spans="1:14" x14ac:dyDescent="0.35">
      <c r="A1452" t="s">
        <v>1488</v>
      </c>
      <c r="B1452" t="s">
        <v>8041</v>
      </c>
      <c r="C1452" t="s">
        <v>8014</v>
      </c>
      <c r="D1452" t="s">
        <v>8035</v>
      </c>
      <c r="E1452" s="1">
        <v>45132</v>
      </c>
      <c r="F1452">
        <v>8304.75</v>
      </c>
      <c r="G1452">
        <v>1039</v>
      </c>
      <c r="H1452" t="s">
        <v>7</v>
      </c>
      <c r="I1452" t="str">
        <f>VLOOKUP(shipments[[#This Row],[SPID]],CHOOSE({1,2},people[[#All],[SPID]],people[[#All],[Sales_person]]),2,0)</f>
        <v>Gunar Cockshoot</v>
      </c>
      <c r="J1452">
        <f>YEAR(shipments[[#This Row],[Shipdate]])</f>
        <v>2023</v>
      </c>
      <c r="K1452" s="22"/>
      <c r="L1452" s="22">
        <f>VLOOKUP(shipments[[#This Row],[PID]],CHOOSE({1,2},products[PID],products[Cost_per_box]),2,0)</f>
        <v>3.85</v>
      </c>
      <c r="M1452" s="22">
        <f>shipments[[#This Row],[Boxes]]*shipments[[#This Row],[cost_per_box]]</f>
        <v>4000.15</v>
      </c>
      <c r="N1452" s="22">
        <f>shipments[[#This Row],[Amount]]-shipments[[#This Row],[total cost]]</f>
        <v>4304.6000000000004</v>
      </c>
    </row>
    <row r="1453" spans="1:14" x14ac:dyDescent="0.35">
      <c r="A1453" t="s">
        <v>1489</v>
      </c>
      <c r="B1453" t="s">
        <v>8041</v>
      </c>
      <c r="C1453" t="s">
        <v>8014</v>
      </c>
      <c r="D1453" t="s">
        <v>8037</v>
      </c>
      <c r="E1453" s="1">
        <v>45243</v>
      </c>
      <c r="F1453">
        <v>3710.25</v>
      </c>
      <c r="G1453">
        <v>743</v>
      </c>
      <c r="H1453" t="s">
        <v>7</v>
      </c>
      <c r="I1453" t="str">
        <f>VLOOKUP(shipments[[#This Row],[SPID]],CHOOSE({1,2},people[[#All],[SPID]],people[[#All],[Sales_person]]),2,0)</f>
        <v>Gunar Cockshoot</v>
      </c>
      <c r="J1453">
        <f>YEAR(shipments[[#This Row],[Shipdate]])</f>
        <v>2023</v>
      </c>
      <c r="K1453" s="22"/>
      <c r="L1453" s="22">
        <f>VLOOKUP(shipments[[#This Row],[PID]],CHOOSE({1,2},products[PID],products[Cost_per_box]),2,0)</f>
        <v>3.85</v>
      </c>
      <c r="M1453" s="22">
        <f>shipments[[#This Row],[Boxes]]*shipments[[#This Row],[cost_per_box]]</f>
        <v>2860.55</v>
      </c>
      <c r="N1453" s="22">
        <f>shipments[[#This Row],[Amount]]-shipments[[#This Row],[total cost]]</f>
        <v>849.69999999999982</v>
      </c>
    </row>
    <row r="1454" spans="1:14" x14ac:dyDescent="0.35">
      <c r="A1454" t="s">
        <v>1490</v>
      </c>
      <c r="B1454" t="s">
        <v>8041</v>
      </c>
      <c r="C1454" t="s">
        <v>8014</v>
      </c>
      <c r="D1454" t="s">
        <v>8033</v>
      </c>
      <c r="E1454" s="1">
        <v>45065</v>
      </c>
      <c r="F1454">
        <v>7294.5</v>
      </c>
      <c r="G1454">
        <v>1216</v>
      </c>
      <c r="H1454" t="s">
        <v>7</v>
      </c>
      <c r="I1454" t="str">
        <f>VLOOKUP(shipments[[#This Row],[SPID]],CHOOSE({1,2},people[[#All],[SPID]],people[[#All],[Sales_person]]),2,0)</f>
        <v>Gunar Cockshoot</v>
      </c>
      <c r="J1454">
        <f>YEAR(shipments[[#This Row],[Shipdate]])</f>
        <v>2023</v>
      </c>
      <c r="K1454" s="22"/>
      <c r="L1454" s="22">
        <f>VLOOKUP(shipments[[#This Row],[PID]],CHOOSE({1,2},products[PID],products[Cost_per_box]),2,0)</f>
        <v>3.85</v>
      </c>
      <c r="M1454" s="22">
        <f>shipments[[#This Row],[Boxes]]*shipments[[#This Row],[cost_per_box]]</f>
        <v>4681.6000000000004</v>
      </c>
      <c r="N1454" s="22">
        <f>shipments[[#This Row],[Amount]]-shipments[[#This Row],[total cost]]</f>
        <v>2612.8999999999996</v>
      </c>
    </row>
    <row r="1455" spans="1:14" x14ac:dyDescent="0.35">
      <c r="A1455" t="s">
        <v>1491</v>
      </c>
      <c r="B1455" t="s">
        <v>8041</v>
      </c>
      <c r="C1455" t="s">
        <v>8014</v>
      </c>
      <c r="D1455" t="s">
        <v>8038</v>
      </c>
      <c r="E1455" s="1">
        <v>45552</v>
      </c>
      <c r="F1455">
        <v>5001.75</v>
      </c>
      <c r="G1455">
        <v>715</v>
      </c>
      <c r="H1455" t="s">
        <v>26</v>
      </c>
      <c r="I1455" t="str">
        <f>VLOOKUP(shipments[[#This Row],[SPID]],CHOOSE({1,2},people[[#All],[SPID]],people[[#All],[Sales_person]]),2,0)</f>
        <v>Gunar Cockshoot</v>
      </c>
      <c r="J1455">
        <f>YEAR(shipments[[#This Row],[Shipdate]])</f>
        <v>2024</v>
      </c>
      <c r="K1455" s="22"/>
      <c r="L1455" s="22">
        <f>VLOOKUP(shipments[[#This Row],[PID]],CHOOSE({1,2},products[PID],products[Cost_per_box]),2,0)</f>
        <v>3.85</v>
      </c>
      <c r="M1455" s="22">
        <f>shipments[[#This Row],[Boxes]]*shipments[[#This Row],[cost_per_box]]</f>
        <v>2752.75</v>
      </c>
      <c r="N1455" s="22">
        <f>shipments[[#This Row],[Amount]]-shipments[[#This Row],[total cost]]</f>
        <v>2249</v>
      </c>
    </row>
    <row r="1456" spans="1:14" x14ac:dyDescent="0.35">
      <c r="A1456" t="s">
        <v>1492</v>
      </c>
      <c r="B1456" t="s">
        <v>8041</v>
      </c>
      <c r="C1456" t="s">
        <v>8014</v>
      </c>
      <c r="D1456" t="s">
        <v>8037</v>
      </c>
      <c r="E1456" s="1">
        <v>45421</v>
      </c>
      <c r="F1456">
        <v>504</v>
      </c>
      <c r="G1456">
        <v>84</v>
      </c>
      <c r="H1456" t="s">
        <v>7</v>
      </c>
      <c r="I1456" t="str">
        <f>VLOOKUP(shipments[[#This Row],[SPID]],CHOOSE({1,2},people[[#All],[SPID]],people[[#All],[Sales_person]]),2,0)</f>
        <v>Gunar Cockshoot</v>
      </c>
      <c r="J1456">
        <f>YEAR(shipments[[#This Row],[Shipdate]])</f>
        <v>2024</v>
      </c>
      <c r="K1456" s="22"/>
      <c r="L1456" s="22">
        <f>VLOOKUP(shipments[[#This Row],[PID]],CHOOSE({1,2},products[PID],products[Cost_per_box]),2,0)</f>
        <v>3.85</v>
      </c>
      <c r="M1456" s="22">
        <f>shipments[[#This Row],[Boxes]]*shipments[[#This Row],[cost_per_box]]</f>
        <v>323.40000000000003</v>
      </c>
      <c r="N1456" s="22">
        <f>shipments[[#This Row],[Amount]]-shipments[[#This Row],[total cost]]</f>
        <v>180.59999999999997</v>
      </c>
    </row>
    <row r="1457" spans="1:14" x14ac:dyDescent="0.35">
      <c r="A1457" t="s">
        <v>1493</v>
      </c>
      <c r="B1457" t="s">
        <v>8041</v>
      </c>
      <c r="C1457" t="s">
        <v>8015</v>
      </c>
      <c r="D1457" t="s">
        <v>8033</v>
      </c>
      <c r="E1457" s="1">
        <v>45314</v>
      </c>
      <c r="F1457">
        <v>6003</v>
      </c>
      <c r="G1457">
        <v>1201</v>
      </c>
      <c r="H1457" t="s">
        <v>7</v>
      </c>
      <c r="I1457" t="str">
        <f>VLOOKUP(shipments[[#This Row],[SPID]],CHOOSE({1,2},people[[#All],[SPID]],people[[#All],[Sales_person]]),2,0)</f>
        <v>Gunar Cockshoot</v>
      </c>
      <c r="J1457">
        <f>YEAR(shipments[[#This Row],[Shipdate]])</f>
        <v>2024</v>
      </c>
      <c r="K1457" s="22"/>
      <c r="L1457" s="22">
        <f>VLOOKUP(shipments[[#This Row],[PID]],CHOOSE({1,2},products[PID],products[Cost_per_box]),2,0)</f>
        <v>5.72</v>
      </c>
      <c r="M1457" s="22">
        <f>shipments[[#This Row],[Boxes]]*shipments[[#This Row],[cost_per_box]]</f>
        <v>6869.7199999999993</v>
      </c>
      <c r="N1457" s="22">
        <f>shipments[[#This Row],[Amount]]-shipments[[#This Row],[total cost]]</f>
        <v>-866.71999999999935</v>
      </c>
    </row>
    <row r="1458" spans="1:14" x14ac:dyDescent="0.35">
      <c r="A1458" t="s">
        <v>1494</v>
      </c>
      <c r="B1458" t="s">
        <v>8041</v>
      </c>
      <c r="C1458" t="s">
        <v>8015</v>
      </c>
      <c r="D1458" t="s">
        <v>8033</v>
      </c>
      <c r="E1458" s="1">
        <v>44979</v>
      </c>
      <c r="F1458">
        <v>5463</v>
      </c>
      <c r="G1458">
        <v>911</v>
      </c>
      <c r="H1458" t="s">
        <v>7</v>
      </c>
      <c r="I1458" t="str">
        <f>VLOOKUP(shipments[[#This Row],[SPID]],CHOOSE({1,2},people[[#All],[SPID]],people[[#All],[Sales_person]]),2,0)</f>
        <v>Gunar Cockshoot</v>
      </c>
      <c r="J1458">
        <f>YEAR(shipments[[#This Row],[Shipdate]])</f>
        <v>2023</v>
      </c>
      <c r="K1458" s="22"/>
      <c r="L1458" s="22">
        <f>VLOOKUP(shipments[[#This Row],[PID]],CHOOSE({1,2},products[PID],products[Cost_per_box]),2,0)</f>
        <v>5.72</v>
      </c>
      <c r="M1458" s="22">
        <f>shipments[[#This Row],[Boxes]]*shipments[[#This Row],[cost_per_box]]</f>
        <v>5210.92</v>
      </c>
      <c r="N1458" s="22">
        <f>shipments[[#This Row],[Amount]]-shipments[[#This Row],[total cost]]</f>
        <v>252.07999999999993</v>
      </c>
    </row>
    <row r="1459" spans="1:14" x14ac:dyDescent="0.35">
      <c r="A1459" t="s">
        <v>1495</v>
      </c>
      <c r="B1459" t="s">
        <v>8041</v>
      </c>
      <c r="C1459" t="s">
        <v>8015</v>
      </c>
      <c r="D1459" t="s">
        <v>8034</v>
      </c>
      <c r="E1459" s="1">
        <v>45230</v>
      </c>
      <c r="F1459">
        <v>4673.25</v>
      </c>
      <c r="G1459">
        <v>779</v>
      </c>
      <c r="H1459" t="s">
        <v>7</v>
      </c>
      <c r="I1459" t="str">
        <f>VLOOKUP(shipments[[#This Row],[SPID]],CHOOSE({1,2},people[[#All],[SPID]],people[[#All],[Sales_person]]),2,0)</f>
        <v>Gunar Cockshoot</v>
      </c>
      <c r="J1459">
        <f>YEAR(shipments[[#This Row],[Shipdate]])</f>
        <v>2023</v>
      </c>
      <c r="K1459" s="22"/>
      <c r="L1459" s="22">
        <f>VLOOKUP(shipments[[#This Row],[PID]],CHOOSE({1,2},products[PID],products[Cost_per_box]),2,0)</f>
        <v>5.72</v>
      </c>
      <c r="M1459" s="22">
        <f>shipments[[#This Row],[Boxes]]*shipments[[#This Row],[cost_per_box]]</f>
        <v>4455.88</v>
      </c>
      <c r="N1459" s="22">
        <f>shipments[[#This Row],[Amount]]-shipments[[#This Row],[total cost]]</f>
        <v>217.36999999999989</v>
      </c>
    </row>
    <row r="1460" spans="1:14" x14ac:dyDescent="0.35">
      <c r="A1460" t="s">
        <v>1496</v>
      </c>
      <c r="B1460" t="s">
        <v>8041</v>
      </c>
      <c r="C1460" t="s">
        <v>8015</v>
      </c>
      <c r="D1460" t="s">
        <v>8033</v>
      </c>
      <c r="E1460" s="1">
        <v>45209</v>
      </c>
      <c r="F1460">
        <v>3456</v>
      </c>
      <c r="G1460">
        <v>576</v>
      </c>
      <c r="H1460" t="s">
        <v>7</v>
      </c>
      <c r="I1460" t="str">
        <f>VLOOKUP(shipments[[#This Row],[SPID]],CHOOSE({1,2},people[[#All],[SPID]],people[[#All],[Sales_person]]),2,0)</f>
        <v>Gunar Cockshoot</v>
      </c>
      <c r="J1460">
        <f>YEAR(shipments[[#This Row],[Shipdate]])</f>
        <v>2023</v>
      </c>
      <c r="K1460" s="22"/>
      <c r="L1460" s="22">
        <f>VLOOKUP(shipments[[#This Row],[PID]],CHOOSE({1,2},products[PID],products[Cost_per_box]),2,0)</f>
        <v>5.72</v>
      </c>
      <c r="M1460" s="22">
        <f>shipments[[#This Row],[Boxes]]*shipments[[#This Row],[cost_per_box]]</f>
        <v>3294.72</v>
      </c>
      <c r="N1460" s="22">
        <f>shipments[[#This Row],[Amount]]-shipments[[#This Row],[total cost]]</f>
        <v>161.2800000000002</v>
      </c>
    </row>
    <row r="1461" spans="1:14" x14ac:dyDescent="0.35">
      <c r="A1461" t="s">
        <v>1497</v>
      </c>
      <c r="B1461" t="s">
        <v>8041</v>
      </c>
      <c r="C1461" t="s">
        <v>8017</v>
      </c>
      <c r="D1461" t="s">
        <v>8033</v>
      </c>
      <c r="E1461" s="1">
        <v>45266</v>
      </c>
      <c r="F1461">
        <v>4758.75</v>
      </c>
      <c r="G1461">
        <v>184</v>
      </c>
      <c r="H1461" t="s">
        <v>7</v>
      </c>
      <c r="I1461" t="str">
        <f>VLOOKUP(shipments[[#This Row],[SPID]],CHOOSE({1,2},people[[#All],[SPID]],people[[#All],[Sales_person]]),2,0)</f>
        <v>Gunar Cockshoot</v>
      </c>
      <c r="J1461">
        <f>YEAR(shipments[[#This Row],[Shipdate]])</f>
        <v>2023</v>
      </c>
      <c r="K1461" s="22"/>
      <c r="L1461" s="22">
        <f>VLOOKUP(shipments[[#This Row],[PID]],CHOOSE({1,2},products[PID],products[Cost_per_box]),2,0)</f>
        <v>9.94</v>
      </c>
      <c r="M1461" s="22">
        <f>shipments[[#This Row],[Boxes]]*shipments[[#This Row],[cost_per_box]]</f>
        <v>1828.9599999999998</v>
      </c>
      <c r="N1461" s="22">
        <f>shipments[[#This Row],[Amount]]-shipments[[#This Row],[total cost]]</f>
        <v>2929.79</v>
      </c>
    </row>
    <row r="1462" spans="1:14" x14ac:dyDescent="0.35">
      <c r="A1462" t="s">
        <v>1498</v>
      </c>
      <c r="B1462" t="s">
        <v>8041</v>
      </c>
      <c r="C1462" t="s">
        <v>8017</v>
      </c>
      <c r="D1462" t="s">
        <v>8033</v>
      </c>
      <c r="E1462" s="1">
        <v>45421</v>
      </c>
      <c r="F1462">
        <v>4803.75</v>
      </c>
      <c r="G1462">
        <v>201</v>
      </c>
      <c r="H1462" t="s">
        <v>7</v>
      </c>
      <c r="I1462" t="str">
        <f>VLOOKUP(shipments[[#This Row],[SPID]],CHOOSE({1,2},people[[#All],[SPID]],people[[#All],[Sales_person]]),2,0)</f>
        <v>Gunar Cockshoot</v>
      </c>
      <c r="J1462">
        <f>YEAR(shipments[[#This Row],[Shipdate]])</f>
        <v>2024</v>
      </c>
      <c r="K1462" s="22"/>
      <c r="L1462" s="22">
        <f>VLOOKUP(shipments[[#This Row],[PID]],CHOOSE({1,2},products[PID],products[Cost_per_box]),2,0)</f>
        <v>9.94</v>
      </c>
      <c r="M1462" s="22">
        <f>shipments[[#This Row],[Boxes]]*shipments[[#This Row],[cost_per_box]]</f>
        <v>1997.9399999999998</v>
      </c>
      <c r="N1462" s="22">
        <f>shipments[[#This Row],[Amount]]-shipments[[#This Row],[total cost]]</f>
        <v>2805.8100000000004</v>
      </c>
    </row>
    <row r="1463" spans="1:14" x14ac:dyDescent="0.35">
      <c r="A1463" t="s">
        <v>1499</v>
      </c>
      <c r="B1463" t="s">
        <v>8041</v>
      </c>
      <c r="C1463" t="s">
        <v>8017</v>
      </c>
      <c r="D1463" t="s">
        <v>8036</v>
      </c>
      <c r="E1463" s="1">
        <v>45218</v>
      </c>
      <c r="F1463">
        <v>4612.5</v>
      </c>
      <c r="G1463">
        <v>185</v>
      </c>
      <c r="H1463" t="s">
        <v>7</v>
      </c>
      <c r="I1463" t="str">
        <f>VLOOKUP(shipments[[#This Row],[SPID]],CHOOSE({1,2},people[[#All],[SPID]],people[[#All],[Sales_person]]),2,0)</f>
        <v>Gunar Cockshoot</v>
      </c>
      <c r="J1463">
        <f>YEAR(shipments[[#This Row],[Shipdate]])</f>
        <v>2023</v>
      </c>
      <c r="K1463" s="22"/>
      <c r="L1463" s="22">
        <f>VLOOKUP(shipments[[#This Row],[PID]],CHOOSE({1,2},products[PID],products[Cost_per_box]),2,0)</f>
        <v>9.94</v>
      </c>
      <c r="M1463" s="22">
        <f>shipments[[#This Row],[Boxes]]*shipments[[#This Row],[cost_per_box]]</f>
        <v>1838.8999999999999</v>
      </c>
      <c r="N1463" s="22">
        <f>shipments[[#This Row],[Amount]]-shipments[[#This Row],[total cost]]</f>
        <v>2773.6000000000004</v>
      </c>
    </row>
    <row r="1464" spans="1:14" x14ac:dyDescent="0.35">
      <c r="A1464" t="s">
        <v>1500</v>
      </c>
      <c r="B1464" t="s">
        <v>8041</v>
      </c>
      <c r="C1464" t="s">
        <v>8018</v>
      </c>
      <c r="D1464" t="s">
        <v>8033</v>
      </c>
      <c r="E1464" s="1">
        <v>44952</v>
      </c>
      <c r="F1464">
        <v>5447.25</v>
      </c>
      <c r="G1464">
        <v>287</v>
      </c>
      <c r="H1464" t="s">
        <v>7</v>
      </c>
      <c r="I1464" t="str">
        <f>VLOOKUP(shipments[[#This Row],[SPID]],CHOOSE({1,2},people[[#All],[SPID]],people[[#All],[Sales_person]]),2,0)</f>
        <v>Gunar Cockshoot</v>
      </c>
      <c r="J1464">
        <f>YEAR(shipments[[#This Row],[Shipdate]])</f>
        <v>2023</v>
      </c>
      <c r="K1464" s="22"/>
      <c r="L1464" s="22">
        <f>VLOOKUP(shipments[[#This Row],[PID]],CHOOSE({1,2},products[PID],products[Cost_per_box]),2,0)</f>
        <v>7.73</v>
      </c>
      <c r="M1464" s="22">
        <f>shipments[[#This Row],[Boxes]]*shipments[[#This Row],[cost_per_box]]</f>
        <v>2218.5100000000002</v>
      </c>
      <c r="N1464" s="22">
        <f>shipments[[#This Row],[Amount]]-shipments[[#This Row],[total cost]]</f>
        <v>3228.74</v>
      </c>
    </row>
    <row r="1465" spans="1:14" x14ac:dyDescent="0.35">
      <c r="A1465" t="s">
        <v>1501</v>
      </c>
      <c r="B1465" t="s">
        <v>8041</v>
      </c>
      <c r="C1465" t="s">
        <v>8018</v>
      </c>
      <c r="D1465" t="s">
        <v>8036</v>
      </c>
      <c r="E1465" s="1">
        <v>44943</v>
      </c>
      <c r="F1465">
        <v>7413.75</v>
      </c>
      <c r="G1465">
        <v>337</v>
      </c>
      <c r="H1465" t="s">
        <v>7</v>
      </c>
      <c r="I1465" t="str">
        <f>VLOOKUP(shipments[[#This Row],[SPID]],CHOOSE({1,2},people[[#All],[SPID]],people[[#All],[Sales_person]]),2,0)</f>
        <v>Gunar Cockshoot</v>
      </c>
      <c r="J1465">
        <f>YEAR(shipments[[#This Row],[Shipdate]])</f>
        <v>2023</v>
      </c>
      <c r="K1465" s="22"/>
      <c r="L1465" s="22">
        <f>VLOOKUP(shipments[[#This Row],[PID]],CHOOSE({1,2},products[PID],products[Cost_per_box]),2,0)</f>
        <v>7.73</v>
      </c>
      <c r="M1465" s="22">
        <f>shipments[[#This Row],[Boxes]]*shipments[[#This Row],[cost_per_box]]</f>
        <v>2605.0100000000002</v>
      </c>
      <c r="N1465" s="22">
        <f>shipments[[#This Row],[Amount]]-shipments[[#This Row],[total cost]]</f>
        <v>4808.74</v>
      </c>
    </row>
    <row r="1466" spans="1:14" x14ac:dyDescent="0.35">
      <c r="A1466" t="s">
        <v>1502</v>
      </c>
      <c r="B1466" t="s">
        <v>8041</v>
      </c>
      <c r="C1466" t="s">
        <v>8018</v>
      </c>
      <c r="D1466" t="s">
        <v>8037</v>
      </c>
      <c r="E1466" s="1">
        <v>45425</v>
      </c>
      <c r="F1466">
        <v>12053.25</v>
      </c>
      <c r="G1466">
        <v>670</v>
      </c>
      <c r="H1466" t="s">
        <v>7</v>
      </c>
      <c r="I1466" t="str">
        <f>VLOOKUP(shipments[[#This Row],[SPID]],CHOOSE({1,2},people[[#All],[SPID]],people[[#All],[Sales_person]]),2,0)</f>
        <v>Gunar Cockshoot</v>
      </c>
      <c r="J1466">
        <f>YEAR(shipments[[#This Row],[Shipdate]])</f>
        <v>2024</v>
      </c>
      <c r="K1466" s="22"/>
      <c r="L1466" s="22">
        <f>VLOOKUP(shipments[[#This Row],[PID]],CHOOSE({1,2},products[PID],products[Cost_per_box]),2,0)</f>
        <v>7.73</v>
      </c>
      <c r="M1466" s="22">
        <f>shipments[[#This Row],[Boxes]]*shipments[[#This Row],[cost_per_box]]</f>
        <v>5179.1000000000004</v>
      </c>
      <c r="N1466" s="22">
        <f>shipments[[#This Row],[Amount]]-shipments[[#This Row],[total cost]]</f>
        <v>6874.15</v>
      </c>
    </row>
    <row r="1467" spans="1:14" x14ac:dyDescent="0.35">
      <c r="A1467" t="s">
        <v>1503</v>
      </c>
      <c r="B1467" t="s">
        <v>8041</v>
      </c>
      <c r="C1467" t="s">
        <v>8020</v>
      </c>
      <c r="D1467" t="s">
        <v>8033</v>
      </c>
      <c r="E1467" s="1">
        <v>45282</v>
      </c>
      <c r="F1467">
        <v>9094.5</v>
      </c>
      <c r="G1467">
        <v>700</v>
      </c>
      <c r="H1467" t="s">
        <v>7</v>
      </c>
      <c r="I1467" t="str">
        <f>VLOOKUP(shipments[[#This Row],[SPID]],CHOOSE({1,2},people[[#All],[SPID]],people[[#All],[Sales_person]]),2,0)</f>
        <v>Gunar Cockshoot</v>
      </c>
      <c r="J1467">
        <f>YEAR(shipments[[#This Row],[Shipdate]])</f>
        <v>2023</v>
      </c>
      <c r="K1467" s="22"/>
      <c r="L1467" s="22">
        <f>VLOOKUP(shipments[[#This Row],[PID]],CHOOSE({1,2},products[PID],products[Cost_per_box]),2,0)</f>
        <v>8.2200000000000006</v>
      </c>
      <c r="M1467" s="22">
        <f>shipments[[#This Row],[Boxes]]*shipments[[#This Row],[cost_per_box]]</f>
        <v>5754</v>
      </c>
      <c r="N1467" s="22">
        <f>shipments[[#This Row],[Amount]]-shipments[[#This Row],[total cost]]</f>
        <v>3340.5</v>
      </c>
    </row>
    <row r="1468" spans="1:14" x14ac:dyDescent="0.35">
      <c r="A1468" t="s">
        <v>1504</v>
      </c>
      <c r="B1468" t="s">
        <v>8041</v>
      </c>
      <c r="C1468" t="s">
        <v>8020</v>
      </c>
      <c r="D1468" t="s">
        <v>8037</v>
      </c>
      <c r="E1468" s="1">
        <v>45343</v>
      </c>
      <c r="F1468">
        <v>9373.5</v>
      </c>
      <c r="G1468">
        <v>782</v>
      </c>
      <c r="H1468" t="s">
        <v>7</v>
      </c>
      <c r="I1468" t="str">
        <f>VLOOKUP(shipments[[#This Row],[SPID]],CHOOSE({1,2},people[[#All],[SPID]],people[[#All],[Sales_person]]),2,0)</f>
        <v>Gunar Cockshoot</v>
      </c>
      <c r="J1468">
        <f>YEAR(shipments[[#This Row],[Shipdate]])</f>
        <v>2024</v>
      </c>
      <c r="K1468" s="22"/>
      <c r="L1468" s="22">
        <f>VLOOKUP(shipments[[#This Row],[PID]],CHOOSE({1,2},products[PID],products[Cost_per_box]),2,0)</f>
        <v>8.2200000000000006</v>
      </c>
      <c r="M1468" s="22">
        <f>shipments[[#This Row],[Boxes]]*shipments[[#This Row],[cost_per_box]]</f>
        <v>6428.0400000000009</v>
      </c>
      <c r="N1468" s="22">
        <f>shipments[[#This Row],[Amount]]-shipments[[#This Row],[total cost]]</f>
        <v>2945.4599999999991</v>
      </c>
    </row>
    <row r="1469" spans="1:14" x14ac:dyDescent="0.35">
      <c r="A1469" t="s">
        <v>1505</v>
      </c>
      <c r="B1469" t="s">
        <v>8041</v>
      </c>
      <c r="C1469" t="s">
        <v>8020</v>
      </c>
      <c r="D1469" t="s">
        <v>8038</v>
      </c>
      <c r="E1469" s="1">
        <v>45100</v>
      </c>
      <c r="F1469">
        <v>4801.5</v>
      </c>
      <c r="G1469">
        <v>321</v>
      </c>
      <c r="H1469" t="s">
        <v>7</v>
      </c>
      <c r="I1469" t="str">
        <f>VLOOKUP(shipments[[#This Row],[SPID]],CHOOSE({1,2},people[[#All],[SPID]],people[[#All],[Sales_person]]),2,0)</f>
        <v>Gunar Cockshoot</v>
      </c>
      <c r="J1469">
        <f>YEAR(shipments[[#This Row],[Shipdate]])</f>
        <v>2023</v>
      </c>
      <c r="K1469" s="22"/>
      <c r="L1469" s="22">
        <f>VLOOKUP(shipments[[#This Row],[PID]],CHOOSE({1,2},products[PID],products[Cost_per_box]),2,0)</f>
        <v>8.2200000000000006</v>
      </c>
      <c r="M1469" s="22">
        <f>shipments[[#This Row],[Boxes]]*shipments[[#This Row],[cost_per_box]]</f>
        <v>2638.6200000000003</v>
      </c>
      <c r="N1469" s="22">
        <f>shipments[[#This Row],[Amount]]-shipments[[#This Row],[total cost]]</f>
        <v>2162.8799999999997</v>
      </c>
    </row>
    <row r="1470" spans="1:14" x14ac:dyDescent="0.35">
      <c r="A1470" t="s">
        <v>1506</v>
      </c>
      <c r="B1470" t="s">
        <v>8041</v>
      </c>
      <c r="C1470" t="s">
        <v>8020</v>
      </c>
      <c r="D1470" t="s">
        <v>8038</v>
      </c>
      <c r="E1470" s="1">
        <v>45265</v>
      </c>
      <c r="F1470">
        <v>531</v>
      </c>
      <c r="G1470">
        <v>38</v>
      </c>
      <c r="H1470" t="s">
        <v>7</v>
      </c>
      <c r="I1470" t="str">
        <f>VLOOKUP(shipments[[#This Row],[SPID]],CHOOSE({1,2},people[[#All],[SPID]],people[[#All],[Sales_person]]),2,0)</f>
        <v>Gunar Cockshoot</v>
      </c>
      <c r="J1470">
        <f>YEAR(shipments[[#This Row],[Shipdate]])</f>
        <v>2023</v>
      </c>
      <c r="K1470" s="22"/>
      <c r="L1470" s="22">
        <f>VLOOKUP(shipments[[#This Row],[PID]],CHOOSE({1,2},products[PID],products[Cost_per_box]),2,0)</f>
        <v>8.2200000000000006</v>
      </c>
      <c r="M1470" s="22">
        <f>shipments[[#This Row],[Boxes]]*shipments[[#This Row],[cost_per_box]]</f>
        <v>312.36</v>
      </c>
      <c r="N1470" s="22">
        <f>shipments[[#This Row],[Amount]]-shipments[[#This Row],[total cost]]</f>
        <v>218.64</v>
      </c>
    </row>
    <row r="1471" spans="1:14" x14ac:dyDescent="0.35">
      <c r="A1471" t="s">
        <v>1507</v>
      </c>
      <c r="B1471" t="s">
        <v>8041</v>
      </c>
      <c r="C1471" t="s">
        <v>8020</v>
      </c>
      <c r="D1471" t="s">
        <v>8036</v>
      </c>
      <c r="E1471" s="1">
        <v>45356</v>
      </c>
      <c r="F1471">
        <v>3498.75</v>
      </c>
      <c r="G1471">
        <v>250</v>
      </c>
      <c r="H1471" t="s">
        <v>7</v>
      </c>
      <c r="I1471" t="str">
        <f>VLOOKUP(shipments[[#This Row],[SPID]],CHOOSE({1,2},people[[#All],[SPID]],people[[#All],[Sales_person]]),2,0)</f>
        <v>Gunar Cockshoot</v>
      </c>
      <c r="J1471">
        <f>YEAR(shipments[[#This Row],[Shipdate]])</f>
        <v>2024</v>
      </c>
      <c r="K1471" s="22"/>
      <c r="L1471" s="22">
        <f>VLOOKUP(shipments[[#This Row],[PID]],CHOOSE({1,2},products[PID],products[Cost_per_box]),2,0)</f>
        <v>8.2200000000000006</v>
      </c>
      <c r="M1471" s="22">
        <f>shipments[[#This Row],[Boxes]]*shipments[[#This Row],[cost_per_box]]</f>
        <v>2055</v>
      </c>
      <c r="N1471" s="22">
        <f>shipments[[#This Row],[Amount]]-shipments[[#This Row],[total cost]]</f>
        <v>1443.75</v>
      </c>
    </row>
    <row r="1472" spans="1:14" x14ac:dyDescent="0.35">
      <c r="A1472" t="s">
        <v>1508</v>
      </c>
      <c r="B1472" t="s">
        <v>8041</v>
      </c>
      <c r="C1472" t="s">
        <v>8020</v>
      </c>
      <c r="D1472" t="s">
        <v>8033</v>
      </c>
      <c r="E1472" s="1">
        <v>45386</v>
      </c>
      <c r="F1472">
        <v>6324.75</v>
      </c>
      <c r="G1472">
        <v>396</v>
      </c>
      <c r="H1472" t="s">
        <v>7</v>
      </c>
      <c r="I1472" t="str">
        <f>VLOOKUP(shipments[[#This Row],[SPID]],CHOOSE({1,2},people[[#All],[SPID]],people[[#All],[Sales_person]]),2,0)</f>
        <v>Gunar Cockshoot</v>
      </c>
      <c r="J1472">
        <f>YEAR(shipments[[#This Row],[Shipdate]])</f>
        <v>2024</v>
      </c>
      <c r="K1472" s="22"/>
      <c r="L1472" s="22">
        <f>VLOOKUP(shipments[[#This Row],[PID]],CHOOSE({1,2},products[PID],products[Cost_per_box]),2,0)</f>
        <v>8.2200000000000006</v>
      </c>
      <c r="M1472" s="22">
        <f>shipments[[#This Row],[Boxes]]*shipments[[#This Row],[cost_per_box]]</f>
        <v>3255.1200000000003</v>
      </c>
      <c r="N1472" s="22">
        <f>shipments[[#This Row],[Amount]]-shipments[[#This Row],[total cost]]</f>
        <v>3069.6299999999997</v>
      </c>
    </row>
    <row r="1473" spans="1:14" x14ac:dyDescent="0.35">
      <c r="A1473" t="s">
        <v>1509</v>
      </c>
      <c r="B1473" t="s">
        <v>8041</v>
      </c>
      <c r="C1473" t="s">
        <v>8022</v>
      </c>
      <c r="D1473" t="s">
        <v>8033</v>
      </c>
      <c r="E1473" s="1">
        <v>45189</v>
      </c>
      <c r="F1473">
        <v>2540.25</v>
      </c>
      <c r="G1473">
        <v>159</v>
      </c>
      <c r="H1473" t="s">
        <v>7</v>
      </c>
      <c r="I1473" t="str">
        <f>VLOOKUP(shipments[[#This Row],[SPID]],CHOOSE({1,2},people[[#All],[SPID]],people[[#All],[Sales_person]]),2,0)</f>
        <v>Gunar Cockshoot</v>
      </c>
      <c r="J1473">
        <f>YEAR(shipments[[#This Row],[Shipdate]])</f>
        <v>2023</v>
      </c>
      <c r="K1473" s="22"/>
      <c r="L1473" s="22">
        <f>VLOOKUP(shipments[[#This Row],[PID]],CHOOSE({1,2},products[PID],products[Cost_per_box]),2,0)</f>
        <v>4.74</v>
      </c>
      <c r="M1473" s="22">
        <f>shipments[[#This Row],[Boxes]]*shipments[[#This Row],[cost_per_box]]</f>
        <v>753.66000000000008</v>
      </c>
      <c r="N1473" s="22">
        <f>shipments[[#This Row],[Amount]]-shipments[[#This Row],[total cost]]</f>
        <v>1786.59</v>
      </c>
    </row>
    <row r="1474" spans="1:14" x14ac:dyDescent="0.35">
      <c r="A1474" t="s">
        <v>1510</v>
      </c>
      <c r="B1474" t="s">
        <v>8041</v>
      </c>
      <c r="C1474" t="s">
        <v>8022</v>
      </c>
      <c r="D1474" t="s">
        <v>8035</v>
      </c>
      <c r="E1474" s="1">
        <v>45357</v>
      </c>
      <c r="F1474">
        <v>11598.75</v>
      </c>
      <c r="G1474">
        <v>725</v>
      </c>
      <c r="H1474" t="s">
        <v>7</v>
      </c>
      <c r="I1474" t="str">
        <f>VLOOKUP(shipments[[#This Row],[SPID]],CHOOSE({1,2},people[[#All],[SPID]],people[[#All],[Sales_person]]),2,0)</f>
        <v>Gunar Cockshoot</v>
      </c>
      <c r="J1474">
        <f>YEAR(shipments[[#This Row],[Shipdate]])</f>
        <v>2024</v>
      </c>
      <c r="K1474" s="22"/>
      <c r="L1474" s="22">
        <f>VLOOKUP(shipments[[#This Row],[PID]],CHOOSE({1,2},products[PID],products[Cost_per_box]),2,0)</f>
        <v>4.74</v>
      </c>
      <c r="M1474" s="22">
        <f>shipments[[#This Row],[Boxes]]*shipments[[#This Row],[cost_per_box]]</f>
        <v>3436.5</v>
      </c>
      <c r="N1474" s="22">
        <f>shipments[[#This Row],[Amount]]-shipments[[#This Row],[total cost]]</f>
        <v>8162.25</v>
      </c>
    </row>
    <row r="1475" spans="1:14" x14ac:dyDescent="0.35">
      <c r="A1475" t="s">
        <v>1511</v>
      </c>
      <c r="B1475" t="s">
        <v>8041</v>
      </c>
      <c r="C1475" t="s">
        <v>8023</v>
      </c>
      <c r="D1475" t="s">
        <v>8033</v>
      </c>
      <c r="E1475" s="1">
        <v>45089</v>
      </c>
      <c r="F1475">
        <v>1134</v>
      </c>
      <c r="G1475">
        <v>189</v>
      </c>
      <c r="H1475" t="s">
        <v>7</v>
      </c>
      <c r="I1475" t="str">
        <f>VLOOKUP(shipments[[#This Row],[SPID]],CHOOSE({1,2},people[[#All],[SPID]],people[[#All],[Sales_person]]),2,0)</f>
        <v>Gunar Cockshoot</v>
      </c>
      <c r="J1475">
        <f>YEAR(shipments[[#This Row],[Shipdate]])</f>
        <v>2023</v>
      </c>
      <c r="K1475" s="22"/>
      <c r="L1475" s="22">
        <f>VLOOKUP(shipments[[#This Row],[PID]],CHOOSE({1,2},products[PID],products[Cost_per_box]),2,0)</f>
        <v>10.51</v>
      </c>
      <c r="M1475" s="22">
        <f>shipments[[#This Row],[Boxes]]*shipments[[#This Row],[cost_per_box]]</f>
        <v>1986.3899999999999</v>
      </c>
      <c r="N1475" s="22">
        <f>shipments[[#This Row],[Amount]]-shipments[[#This Row],[total cost]]</f>
        <v>-852.38999999999987</v>
      </c>
    </row>
    <row r="1476" spans="1:14" x14ac:dyDescent="0.35">
      <c r="A1476" t="s">
        <v>1512</v>
      </c>
      <c r="B1476" t="s">
        <v>8041</v>
      </c>
      <c r="C1476" t="s">
        <v>8023</v>
      </c>
      <c r="D1476" t="s">
        <v>8038</v>
      </c>
      <c r="E1476" s="1">
        <v>45196</v>
      </c>
      <c r="F1476">
        <v>6320.25</v>
      </c>
      <c r="G1476">
        <v>903</v>
      </c>
      <c r="H1476" t="s">
        <v>7</v>
      </c>
      <c r="I1476" t="str">
        <f>VLOOKUP(shipments[[#This Row],[SPID]],CHOOSE({1,2},people[[#All],[SPID]],people[[#All],[Sales_person]]),2,0)</f>
        <v>Gunar Cockshoot</v>
      </c>
      <c r="J1476">
        <f>YEAR(shipments[[#This Row],[Shipdate]])</f>
        <v>2023</v>
      </c>
      <c r="K1476" s="22"/>
      <c r="L1476" s="22">
        <f>VLOOKUP(shipments[[#This Row],[PID]],CHOOSE({1,2},products[PID],products[Cost_per_box]),2,0)</f>
        <v>10.51</v>
      </c>
      <c r="M1476" s="22">
        <f>shipments[[#This Row],[Boxes]]*shipments[[#This Row],[cost_per_box]]</f>
        <v>9490.5300000000007</v>
      </c>
      <c r="N1476" s="22">
        <f>shipments[[#This Row],[Amount]]-shipments[[#This Row],[total cost]]</f>
        <v>-3170.2800000000007</v>
      </c>
    </row>
    <row r="1477" spans="1:14" x14ac:dyDescent="0.35">
      <c r="A1477" t="s">
        <v>1513</v>
      </c>
      <c r="B1477" t="s">
        <v>8041</v>
      </c>
      <c r="C1477" t="s">
        <v>8023</v>
      </c>
      <c r="D1477" t="s">
        <v>8034</v>
      </c>
      <c r="E1477" s="1">
        <v>45334</v>
      </c>
      <c r="F1477">
        <v>312.75</v>
      </c>
      <c r="G1477">
        <v>32</v>
      </c>
      <c r="H1477" t="s">
        <v>7</v>
      </c>
      <c r="I1477" t="str">
        <f>VLOOKUP(shipments[[#This Row],[SPID]],CHOOSE({1,2},people[[#All],[SPID]],people[[#All],[Sales_person]]),2,0)</f>
        <v>Gunar Cockshoot</v>
      </c>
      <c r="J1477">
        <f>YEAR(shipments[[#This Row],[Shipdate]])</f>
        <v>2024</v>
      </c>
      <c r="K1477" s="22"/>
      <c r="L1477" s="22">
        <f>VLOOKUP(shipments[[#This Row],[PID]],CHOOSE({1,2},products[PID],products[Cost_per_box]),2,0)</f>
        <v>10.51</v>
      </c>
      <c r="M1477" s="22">
        <f>shipments[[#This Row],[Boxes]]*shipments[[#This Row],[cost_per_box]]</f>
        <v>336.32</v>
      </c>
      <c r="N1477" s="22">
        <f>shipments[[#This Row],[Amount]]-shipments[[#This Row],[total cost]]</f>
        <v>-23.569999999999993</v>
      </c>
    </row>
    <row r="1478" spans="1:14" x14ac:dyDescent="0.35">
      <c r="A1478" t="s">
        <v>1514</v>
      </c>
      <c r="B1478" t="s">
        <v>8041</v>
      </c>
      <c r="C1478" t="s">
        <v>8023</v>
      </c>
      <c r="D1478" t="s">
        <v>8033</v>
      </c>
      <c r="E1478" s="1">
        <v>45231</v>
      </c>
      <c r="F1478">
        <v>3399.75</v>
      </c>
      <c r="G1478">
        <v>486</v>
      </c>
      <c r="H1478" t="s">
        <v>7</v>
      </c>
      <c r="I1478" t="str">
        <f>VLOOKUP(shipments[[#This Row],[SPID]],CHOOSE({1,2},people[[#All],[SPID]],people[[#All],[Sales_person]]),2,0)</f>
        <v>Gunar Cockshoot</v>
      </c>
      <c r="J1478">
        <f>YEAR(shipments[[#This Row],[Shipdate]])</f>
        <v>2023</v>
      </c>
      <c r="K1478" s="22"/>
      <c r="L1478" s="22">
        <f>VLOOKUP(shipments[[#This Row],[PID]],CHOOSE({1,2},products[PID],products[Cost_per_box]),2,0)</f>
        <v>10.51</v>
      </c>
      <c r="M1478" s="22">
        <f>shipments[[#This Row],[Boxes]]*shipments[[#This Row],[cost_per_box]]</f>
        <v>5107.8599999999997</v>
      </c>
      <c r="N1478" s="22">
        <f>shipments[[#This Row],[Amount]]-shipments[[#This Row],[total cost]]</f>
        <v>-1708.1099999999997</v>
      </c>
    </row>
    <row r="1479" spans="1:14" x14ac:dyDescent="0.35">
      <c r="A1479" t="s">
        <v>1515</v>
      </c>
      <c r="B1479" t="s">
        <v>8041</v>
      </c>
      <c r="C1479" t="s">
        <v>8024</v>
      </c>
      <c r="D1479" t="s">
        <v>8038</v>
      </c>
      <c r="E1479" s="1">
        <v>45245</v>
      </c>
      <c r="F1479">
        <v>1917</v>
      </c>
      <c r="G1479">
        <v>120</v>
      </c>
      <c r="H1479" t="s">
        <v>7</v>
      </c>
      <c r="I1479" t="str">
        <f>VLOOKUP(shipments[[#This Row],[SPID]],CHOOSE({1,2},people[[#All],[SPID]],people[[#All],[Sales_person]]),2,0)</f>
        <v>Gunar Cockshoot</v>
      </c>
      <c r="J1479">
        <f>YEAR(shipments[[#This Row],[Shipdate]])</f>
        <v>2023</v>
      </c>
      <c r="K1479" s="22"/>
      <c r="L1479" s="22">
        <f>VLOOKUP(shipments[[#This Row],[PID]],CHOOSE({1,2},products[PID],products[Cost_per_box]),2,0)</f>
        <v>6.43</v>
      </c>
      <c r="M1479" s="22">
        <f>shipments[[#This Row],[Boxes]]*shipments[[#This Row],[cost_per_box]]</f>
        <v>771.59999999999991</v>
      </c>
      <c r="N1479" s="22">
        <f>shipments[[#This Row],[Amount]]-shipments[[#This Row],[total cost]]</f>
        <v>1145.4000000000001</v>
      </c>
    </row>
    <row r="1480" spans="1:14" x14ac:dyDescent="0.35">
      <c r="A1480" t="s">
        <v>1516</v>
      </c>
      <c r="B1480" t="s">
        <v>8041</v>
      </c>
      <c r="C1480" t="s">
        <v>8025</v>
      </c>
      <c r="D1480" t="s">
        <v>8033</v>
      </c>
      <c r="E1480" s="1">
        <v>44985</v>
      </c>
      <c r="F1480">
        <v>4036.5</v>
      </c>
      <c r="G1480">
        <v>202</v>
      </c>
      <c r="H1480" t="s">
        <v>7</v>
      </c>
      <c r="I1480" t="str">
        <f>VLOOKUP(shipments[[#This Row],[SPID]],CHOOSE({1,2},people[[#All],[SPID]],people[[#All],[Sales_person]]),2,0)</f>
        <v>Gunar Cockshoot</v>
      </c>
      <c r="J1480">
        <f>YEAR(shipments[[#This Row],[Shipdate]])</f>
        <v>2023</v>
      </c>
      <c r="K1480" s="22"/>
      <c r="L1480" s="22">
        <f>VLOOKUP(shipments[[#This Row],[PID]],CHOOSE({1,2},products[PID],products[Cost_per_box]),2,0)</f>
        <v>12.41</v>
      </c>
      <c r="M1480" s="22">
        <f>shipments[[#This Row],[Boxes]]*shipments[[#This Row],[cost_per_box]]</f>
        <v>2506.8200000000002</v>
      </c>
      <c r="N1480" s="22">
        <f>shipments[[#This Row],[Amount]]-shipments[[#This Row],[total cost]]</f>
        <v>1529.6799999999998</v>
      </c>
    </row>
    <row r="1481" spans="1:14" x14ac:dyDescent="0.35">
      <c r="A1481" t="s">
        <v>1517</v>
      </c>
      <c r="B1481" t="s">
        <v>8041</v>
      </c>
      <c r="C1481" t="s">
        <v>8025</v>
      </c>
      <c r="D1481" t="s">
        <v>8038</v>
      </c>
      <c r="E1481" s="1">
        <v>44965</v>
      </c>
      <c r="F1481">
        <v>3093.75</v>
      </c>
      <c r="G1481">
        <v>155</v>
      </c>
      <c r="H1481" t="s">
        <v>7</v>
      </c>
      <c r="I1481" t="str">
        <f>VLOOKUP(shipments[[#This Row],[SPID]],CHOOSE({1,2},people[[#All],[SPID]],people[[#All],[Sales_person]]),2,0)</f>
        <v>Gunar Cockshoot</v>
      </c>
      <c r="J1481">
        <f>YEAR(shipments[[#This Row],[Shipdate]])</f>
        <v>2023</v>
      </c>
      <c r="K1481" s="22"/>
      <c r="L1481" s="22">
        <f>VLOOKUP(shipments[[#This Row],[PID]],CHOOSE({1,2},products[PID],products[Cost_per_box]),2,0)</f>
        <v>12.41</v>
      </c>
      <c r="M1481" s="22">
        <f>shipments[[#This Row],[Boxes]]*shipments[[#This Row],[cost_per_box]]</f>
        <v>1923.55</v>
      </c>
      <c r="N1481" s="22">
        <f>shipments[[#This Row],[Amount]]-shipments[[#This Row],[total cost]]</f>
        <v>1170.2</v>
      </c>
    </row>
    <row r="1482" spans="1:14" x14ac:dyDescent="0.35">
      <c r="A1482" t="s">
        <v>1518</v>
      </c>
      <c r="B1482" t="s">
        <v>8041</v>
      </c>
      <c r="C1482" t="s">
        <v>8025</v>
      </c>
      <c r="D1482" t="s">
        <v>8033</v>
      </c>
      <c r="E1482" s="1">
        <v>45258</v>
      </c>
      <c r="F1482">
        <v>6520.5</v>
      </c>
      <c r="G1482">
        <v>327</v>
      </c>
      <c r="H1482" t="s">
        <v>7</v>
      </c>
      <c r="I1482" t="str">
        <f>VLOOKUP(shipments[[#This Row],[SPID]],CHOOSE({1,2},people[[#All],[SPID]],people[[#All],[Sales_person]]),2,0)</f>
        <v>Gunar Cockshoot</v>
      </c>
      <c r="J1482">
        <f>YEAR(shipments[[#This Row],[Shipdate]])</f>
        <v>2023</v>
      </c>
      <c r="K1482" s="22"/>
      <c r="L1482" s="22">
        <f>VLOOKUP(shipments[[#This Row],[PID]],CHOOSE({1,2},products[PID],products[Cost_per_box]),2,0)</f>
        <v>12.41</v>
      </c>
      <c r="M1482" s="22">
        <f>shipments[[#This Row],[Boxes]]*shipments[[#This Row],[cost_per_box]]</f>
        <v>4058.07</v>
      </c>
      <c r="N1482" s="22">
        <f>shipments[[#This Row],[Amount]]-shipments[[#This Row],[total cost]]</f>
        <v>2462.4299999999998</v>
      </c>
    </row>
    <row r="1483" spans="1:14" x14ac:dyDescent="0.35">
      <c r="A1483" t="s">
        <v>1519</v>
      </c>
      <c r="B1483" t="s">
        <v>8041</v>
      </c>
      <c r="C1483" t="s">
        <v>8026</v>
      </c>
      <c r="D1483" t="s">
        <v>8035</v>
      </c>
      <c r="E1483" s="1">
        <v>45232</v>
      </c>
      <c r="F1483">
        <v>8217</v>
      </c>
      <c r="G1483">
        <v>457</v>
      </c>
      <c r="H1483" t="s">
        <v>7</v>
      </c>
      <c r="I1483" t="str">
        <f>VLOOKUP(shipments[[#This Row],[SPID]],CHOOSE({1,2},people[[#All],[SPID]],people[[#All],[Sales_person]]),2,0)</f>
        <v>Gunar Cockshoot</v>
      </c>
      <c r="J1483">
        <f>YEAR(shipments[[#This Row],[Shipdate]])</f>
        <v>2023</v>
      </c>
      <c r="K1483" s="22"/>
      <c r="L1483" s="22">
        <f>VLOOKUP(shipments[[#This Row],[PID]],CHOOSE({1,2},products[PID],products[Cost_per_box]),2,0)</f>
        <v>9.57</v>
      </c>
      <c r="M1483" s="22">
        <f>shipments[[#This Row],[Boxes]]*shipments[[#This Row],[cost_per_box]]</f>
        <v>4373.49</v>
      </c>
      <c r="N1483" s="22">
        <f>shipments[[#This Row],[Amount]]-shipments[[#This Row],[total cost]]</f>
        <v>3843.51</v>
      </c>
    </row>
    <row r="1484" spans="1:14" x14ac:dyDescent="0.35">
      <c r="A1484" t="s">
        <v>1520</v>
      </c>
      <c r="B1484" t="s">
        <v>8041</v>
      </c>
      <c r="C1484" t="s">
        <v>8026</v>
      </c>
      <c r="D1484" t="s">
        <v>8033</v>
      </c>
      <c r="E1484" s="1">
        <v>44977</v>
      </c>
      <c r="F1484">
        <v>10397.25</v>
      </c>
      <c r="G1484">
        <v>578</v>
      </c>
      <c r="H1484" t="s">
        <v>7</v>
      </c>
      <c r="I1484" t="str">
        <f>VLOOKUP(shipments[[#This Row],[SPID]],CHOOSE({1,2},people[[#All],[SPID]],people[[#All],[Sales_person]]),2,0)</f>
        <v>Gunar Cockshoot</v>
      </c>
      <c r="J1484">
        <f>YEAR(shipments[[#This Row],[Shipdate]])</f>
        <v>2023</v>
      </c>
      <c r="K1484" s="22"/>
      <c r="L1484" s="22">
        <f>VLOOKUP(shipments[[#This Row],[PID]],CHOOSE({1,2},products[PID],products[Cost_per_box]),2,0)</f>
        <v>9.57</v>
      </c>
      <c r="M1484" s="22">
        <f>shipments[[#This Row],[Boxes]]*shipments[[#This Row],[cost_per_box]]</f>
        <v>5531.46</v>
      </c>
      <c r="N1484" s="22">
        <f>shipments[[#This Row],[Amount]]-shipments[[#This Row],[total cost]]</f>
        <v>4865.79</v>
      </c>
    </row>
    <row r="1485" spans="1:14" x14ac:dyDescent="0.35">
      <c r="A1485" t="s">
        <v>1521</v>
      </c>
      <c r="B1485" t="s">
        <v>8041</v>
      </c>
      <c r="C1485" t="s">
        <v>8027</v>
      </c>
      <c r="D1485" t="s">
        <v>8036</v>
      </c>
      <c r="E1485" s="1">
        <v>45474</v>
      </c>
      <c r="F1485">
        <v>5440.5</v>
      </c>
      <c r="G1485">
        <v>681</v>
      </c>
      <c r="H1485" t="s">
        <v>18</v>
      </c>
      <c r="I1485" t="str">
        <f>VLOOKUP(shipments[[#This Row],[SPID]],CHOOSE({1,2},people[[#All],[SPID]],people[[#All],[Sales_person]]),2,0)</f>
        <v>Gunar Cockshoot</v>
      </c>
      <c r="J1485">
        <f>YEAR(shipments[[#This Row],[Shipdate]])</f>
        <v>2024</v>
      </c>
      <c r="K1485" s="22"/>
      <c r="L1485" s="22">
        <f>VLOOKUP(shipments[[#This Row],[PID]],CHOOSE({1,2},products[PID],products[Cost_per_box]),2,0)</f>
        <v>8.43</v>
      </c>
      <c r="M1485" s="22">
        <f>shipments[[#This Row],[Boxes]]*shipments[[#This Row],[cost_per_box]]</f>
        <v>5740.83</v>
      </c>
      <c r="N1485" s="22">
        <f>shipments[[#This Row],[Amount]]-shipments[[#This Row],[total cost]]</f>
        <v>-300.32999999999993</v>
      </c>
    </row>
    <row r="1486" spans="1:14" x14ac:dyDescent="0.35">
      <c r="A1486" t="s">
        <v>1522</v>
      </c>
      <c r="B1486" t="s">
        <v>8041</v>
      </c>
      <c r="C1486" t="s">
        <v>8027</v>
      </c>
      <c r="D1486" t="s">
        <v>8035</v>
      </c>
      <c r="E1486" s="1">
        <v>45314</v>
      </c>
      <c r="F1486">
        <v>10374.75</v>
      </c>
      <c r="G1486">
        <v>944</v>
      </c>
      <c r="H1486" t="s">
        <v>40</v>
      </c>
      <c r="I1486" t="str">
        <f>VLOOKUP(shipments[[#This Row],[SPID]],CHOOSE({1,2},people[[#All],[SPID]],people[[#All],[Sales_person]]),2,0)</f>
        <v>Gunar Cockshoot</v>
      </c>
      <c r="J1486">
        <f>YEAR(shipments[[#This Row],[Shipdate]])</f>
        <v>2024</v>
      </c>
      <c r="K1486" s="22"/>
      <c r="L1486" s="22">
        <f>VLOOKUP(shipments[[#This Row],[PID]],CHOOSE({1,2},products[PID],products[Cost_per_box]),2,0)</f>
        <v>8.43</v>
      </c>
      <c r="M1486" s="22">
        <f>shipments[[#This Row],[Boxes]]*shipments[[#This Row],[cost_per_box]]</f>
        <v>7957.92</v>
      </c>
      <c r="N1486" s="22">
        <f>shipments[[#This Row],[Amount]]-shipments[[#This Row],[total cost]]</f>
        <v>2416.83</v>
      </c>
    </row>
    <row r="1487" spans="1:14" x14ac:dyDescent="0.35">
      <c r="A1487" t="s">
        <v>1523</v>
      </c>
      <c r="B1487" t="s">
        <v>8041</v>
      </c>
      <c r="C1487" t="s">
        <v>8028</v>
      </c>
      <c r="D1487" t="s">
        <v>8037</v>
      </c>
      <c r="E1487" s="1">
        <v>45265</v>
      </c>
      <c r="F1487">
        <v>4297.5</v>
      </c>
      <c r="G1487">
        <v>478</v>
      </c>
      <c r="H1487" t="s">
        <v>7</v>
      </c>
      <c r="I1487" t="str">
        <f>VLOOKUP(shipments[[#This Row],[SPID]],CHOOSE({1,2},people[[#All],[SPID]],people[[#All],[Sales_person]]),2,0)</f>
        <v>Gunar Cockshoot</v>
      </c>
      <c r="J1487">
        <f>YEAR(shipments[[#This Row],[Shipdate]])</f>
        <v>2023</v>
      </c>
      <c r="K1487" s="22"/>
      <c r="L1487" s="22">
        <f>VLOOKUP(shipments[[#This Row],[PID]],CHOOSE({1,2},products[PID],products[Cost_per_box]),2,0)</f>
        <v>6.8</v>
      </c>
      <c r="M1487" s="22">
        <f>shipments[[#This Row],[Boxes]]*shipments[[#This Row],[cost_per_box]]</f>
        <v>3250.4</v>
      </c>
      <c r="N1487" s="22">
        <f>shipments[[#This Row],[Amount]]-shipments[[#This Row],[total cost]]</f>
        <v>1047.0999999999999</v>
      </c>
    </row>
    <row r="1488" spans="1:14" x14ac:dyDescent="0.35">
      <c r="A1488" t="s">
        <v>1524</v>
      </c>
      <c r="B1488" t="s">
        <v>8041</v>
      </c>
      <c r="C1488" t="s">
        <v>8028</v>
      </c>
      <c r="D1488" t="s">
        <v>8033</v>
      </c>
      <c r="E1488" s="1">
        <v>45236</v>
      </c>
      <c r="F1488">
        <v>12876.75</v>
      </c>
      <c r="G1488">
        <v>1431</v>
      </c>
      <c r="H1488" t="s">
        <v>7</v>
      </c>
      <c r="I1488" t="str">
        <f>VLOOKUP(shipments[[#This Row],[SPID]],CHOOSE({1,2},people[[#All],[SPID]],people[[#All],[Sales_person]]),2,0)</f>
        <v>Gunar Cockshoot</v>
      </c>
      <c r="J1488">
        <f>YEAR(shipments[[#This Row],[Shipdate]])</f>
        <v>2023</v>
      </c>
      <c r="K1488" s="22"/>
      <c r="L1488" s="22">
        <f>VLOOKUP(shipments[[#This Row],[PID]],CHOOSE({1,2},products[PID],products[Cost_per_box]),2,0)</f>
        <v>6.8</v>
      </c>
      <c r="M1488" s="22">
        <f>shipments[[#This Row],[Boxes]]*shipments[[#This Row],[cost_per_box]]</f>
        <v>9730.7999999999993</v>
      </c>
      <c r="N1488" s="22">
        <f>shipments[[#This Row],[Amount]]-shipments[[#This Row],[total cost]]</f>
        <v>3145.9500000000007</v>
      </c>
    </row>
    <row r="1489" spans="1:14" x14ac:dyDescent="0.35">
      <c r="A1489" t="s">
        <v>1525</v>
      </c>
      <c r="B1489" t="s">
        <v>8041</v>
      </c>
      <c r="C1489" t="s">
        <v>8028</v>
      </c>
      <c r="D1489" t="s">
        <v>8036</v>
      </c>
      <c r="E1489" s="1">
        <v>45173</v>
      </c>
      <c r="F1489">
        <v>14458.5</v>
      </c>
      <c r="G1489">
        <v>2066</v>
      </c>
      <c r="H1489" t="s">
        <v>40</v>
      </c>
      <c r="I1489" t="str">
        <f>VLOOKUP(shipments[[#This Row],[SPID]],CHOOSE({1,2},people[[#All],[SPID]],people[[#All],[Sales_person]]),2,0)</f>
        <v>Gunar Cockshoot</v>
      </c>
      <c r="J1489">
        <f>YEAR(shipments[[#This Row],[Shipdate]])</f>
        <v>2023</v>
      </c>
      <c r="K1489" s="22"/>
      <c r="L1489" s="22">
        <f>VLOOKUP(shipments[[#This Row],[PID]],CHOOSE({1,2},products[PID],products[Cost_per_box]),2,0)</f>
        <v>6.8</v>
      </c>
      <c r="M1489" s="22">
        <f>shipments[[#This Row],[Boxes]]*shipments[[#This Row],[cost_per_box]]</f>
        <v>14048.8</v>
      </c>
      <c r="N1489" s="22">
        <f>shipments[[#This Row],[Amount]]-shipments[[#This Row],[total cost]]</f>
        <v>409.70000000000073</v>
      </c>
    </row>
    <row r="1490" spans="1:14" x14ac:dyDescent="0.35">
      <c r="A1490" t="s">
        <v>1526</v>
      </c>
      <c r="B1490" t="s">
        <v>8041</v>
      </c>
      <c r="C1490" t="s">
        <v>8028</v>
      </c>
      <c r="D1490" t="s">
        <v>8038</v>
      </c>
      <c r="E1490" s="1">
        <v>45366</v>
      </c>
      <c r="F1490">
        <v>2589.75</v>
      </c>
      <c r="G1490">
        <v>370</v>
      </c>
      <c r="H1490" t="s">
        <v>7</v>
      </c>
      <c r="I1490" t="str">
        <f>VLOOKUP(shipments[[#This Row],[SPID]],CHOOSE({1,2},people[[#All],[SPID]],people[[#All],[Sales_person]]),2,0)</f>
        <v>Gunar Cockshoot</v>
      </c>
      <c r="J1490">
        <f>YEAR(shipments[[#This Row],[Shipdate]])</f>
        <v>2024</v>
      </c>
      <c r="K1490" s="22"/>
      <c r="L1490" s="22">
        <f>VLOOKUP(shipments[[#This Row],[PID]],CHOOSE({1,2},products[PID],products[Cost_per_box]),2,0)</f>
        <v>6.8</v>
      </c>
      <c r="M1490" s="22">
        <f>shipments[[#This Row],[Boxes]]*shipments[[#This Row],[cost_per_box]]</f>
        <v>2516</v>
      </c>
      <c r="N1490" s="22">
        <f>shipments[[#This Row],[Amount]]-shipments[[#This Row],[total cost]]</f>
        <v>73.75</v>
      </c>
    </row>
    <row r="1491" spans="1:14" x14ac:dyDescent="0.35">
      <c r="A1491" t="s">
        <v>1527</v>
      </c>
      <c r="B1491" t="s">
        <v>8041</v>
      </c>
      <c r="C1491" t="s">
        <v>8029</v>
      </c>
      <c r="D1491" t="s">
        <v>8033</v>
      </c>
      <c r="E1491" s="1">
        <v>45469</v>
      </c>
      <c r="F1491">
        <v>5442.75</v>
      </c>
      <c r="G1491">
        <v>188</v>
      </c>
      <c r="H1491" t="s">
        <v>7</v>
      </c>
      <c r="I1491" t="str">
        <f>VLOOKUP(shipments[[#This Row],[SPID]],CHOOSE({1,2},people[[#All],[SPID]],people[[#All],[Sales_person]]),2,0)</f>
        <v>Gunar Cockshoot</v>
      </c>
      <c r="J1491">
        <f>YEAR(shipments[[#This Row],[Shipdate]])</f>
        <v>2024</v>
      </c>
      <c r="K1491" s="22"/>
      <c r="L1491" s="22">
        <f>VLOOKUP(shipments[[#This Row],[PID]],CHOOSE({1,2},products[PID],products[Cost_per_box]),2,0)</f>
        <v>5.04</v>
      </c>
      <c r="M1491" s="22">
        <f>shipments[[#This Row],[Boxes]]*shipments[[#This Row],[cost_per_box]]</f>
        <v>947.52</v>
      </c>
      <c r="N1491" s="22">
        <f>shipments[[#This Row],[Amount]]-shipments[[#This Row],[total cost]]</f>
        <v>4495.2299999999996</v>
      </c>
    </row>
    <row r="1492" spans="1:14" x14ac:dyDescent="0.35">
      <c r="A1492" t="s">
        <v>1528</v>
      </c>
      <c r="B1492" t="s">
        <v>8041</v>
      </c>
      <c r="C1492" t="s">
        <v>8030</v>
      </c>
      <c r="D1492" t="s">
        <v>8034</v>
      </c>
      <c r="E1492" s="1">
        <v>45397</v>
      </c>
      <c r="F1492">
        <v>12001.5</v>
      </c>
      <c r="G1492">
        <v>1092</v>
      </c>
      <c r="H1492" t="s">
        <v>7</v>
      </c>
      <c r="I1492" t="str">
        <f>VLOOKUP(shipments[[#This Row],[SPID]],CHOOSE({1,2},people[[#All],[SPID]],people[[#All],[Sales_person]]),2,0)</f>
        <v>Gunar Cockshoot</v>
      </c>
      <c r="J1492">
        <f>YEAR(shipments[[#This Row],[Shipdate]])</f>
        <v>2024</v>
      </c>
      <c r="K1492" s="22"/>
      <c r="L1492" s="22">
        <f>VLOOKUP(shipments[[#This Row],[PID]],CHOOSE({1,2},products[PID],products[Cost_per_box]),2,0)</f>
        <v>2.76</v>
      </c>
      <c r="M1492" s="22">
        <f>shipments[[#This Row],[Boxes]]*shipments[[#This Row],[cost_per_box]]</f>
        <v>3013.9199999999996</v>
      </c>
      <c r="N1492" s="22">
        <f>shipments[[#This Row],[Amount]]-shipments[[#This Row],[total cost]]</f>
        <v>8987.58</v>
      </c>
    </row>
    <row r="1493" spans="1:14" x14ac:dyDescent="0.35">
      <c r="A1493" t="s">
        <v>1529</v>
      </c>
      <c r="B1493" t="s">
        <v>8041</v>
      </c>
      <c r="C1493" t="s">
        <v>8030</v>
      </c>
      <c r="D1493" t="s">
        <v>8036</v>
      </c>
      <c r="E1493" s="1">
        <v>45467</v>
      </c>
      <c r="F1493">
        <v>17118</v>
      </c>
      <c r="G1493">
        <v>1427</v>
      </c>
      <c r="H1493" t="s">
        <v>7</v>
      </c>
      <c r="I1493" t="str">
        <f>VLOOKUP(shipments[[#This Row],[SPID]],CHOOSE({1,2},people[[#All],[SPID]],people[[#All],[Sales_person]]),2,0)</f>
        <v>Gunar Cockshoot</v>
      </c>
      <c r="J1493">
        <f>YEAR(shipments[[#This Row],[Shipdate]])</f>
        <v>2024</v>
      </c>
      <c r="K1493" s="22"/>
      <c r="L1493" s="22">
        <f>VLOOKUP(shipments[[#This Row],[PID]],CHOOSE({1,2},products[PID],products[Cost_per_box]),2,0)</f>
        <v>2.76</v>
      </c>
      <c r="M1493" s="22">
        <f>shipments[[#This Row],[Boxes]]*shipments[[#This Row],[cost_per_box]]</f>
        <v>3938.5199999999995</v>
      </c>
      <c r="N1493" s="22">
        <f>shipments[[#This Row],[Amount]]-shipments[[#This Row],[total cost]]</f>
        <v>13179.48</v>
      </c>
    </row>
    <row r="1494" spans="1:14" x14ac:dyDescent="0.35">
      <c r="A1494" t="s">
        <v>1530</v>
      </c>
      <c r="B1494" t="s">
        <v>8041</v>
      </c>
      <c r="C1494" t="s">
        <v>8030</v>
      </c>
      <c r="D1494" t="s">
        <v>8038</v>
      </c>
      <c r="E1494" s="1">
        <v>45411</v>
      </c>
      <c r="F1494">
        <v>5530.5</v>
      </c>
      <c r="G1494">
        <v>461</v>
      </c>
      <c r="H1494" t="s">
        <v>7</v>
      </c>
      <c r="I1494" t="str">
        <f>VLOOKUP(shipments[[#This Row],[SPID]],CHOOSE({1,2},people[[#All],[SPID]],people[[#All],[Sales_person]]),2,0)</f>
        <v>Gunar Cockshoot</v>
      </c>
      <c r="J1494">
        <f>YEAR(shipments[[#This Row],[Shipdate]])</f>
        <v>2024</v>
      </c>
      <c r="K1494" s="22"/>
      <c r="L1494" s="22">
        <f>VLOOKUP(shipments[[#This Row],[PID]],CHOOSE({1,2},products[PID],products[Cost_per_box]),2,0)</f>
        <v>2.76</v>
      </c>
      <c r="M1494" s="22">
        <f>shipments[[#This Row],[Boxes]]*shipments[[#This Row],[cost_per_box]]</f>
        <v>1272.3599999999999</v>
      </c>
      <c r="N1494" s="22">
        <f>shipments[[#This Row],[Amount]]-shipments[[#This Row],[total cost]]</f>
        <v>4258.1400000000003</v>
      </c>
    </row>
    <row r="1495" spans="1:14" x14ac:dyDescent="0.35">
      <c r="A1495" t="s">
        <v>1531</v>
      </c>
      <c r="B1495" t="s">
        <v>8041</v>
      </c>
      <c r="C1495" t="s">
        <v>8030</v>
      </c>
      <c r="D1495" t="s">
        <v>8038</v>
      </c>
      <c r="E1495" s="1">
        <v>45555</v>
      </c>
      <c r="F1495">
        <v>5427</v>
      </c>
      <c r="G1495">
        <v>453</v>
      </c>
      <c r="H1495" t="s">
        <v>26</v>
      </c>
      <c r="I1495" t="str">
        <f>VLOOKUP(shipments[[#This Row],[SPID]],CHOOSE({1,2},people[[#All],[SPID]],people[[#All],[Sales_person]]),2,0)</f>
        <v>Gunar Cockshoot</v>
      </c>
      <c r="J1495">
        <f>YEAR(shipments[[#This Row],[Shipdate]])</f>
        <v>2024</v>
      </c>
      <c r="K1495" s="22"/>
      <c r="L1495" s="22">
        <f>VLOOKUP(shipments[[#This Row],[PID]],CHOOSE({1,2},products[PID],products[Cost_per_box]),2,0)</f>
        <v>2.76</v>
      </c>
      <c r="M1495" s="22">
        <f>shipments[[#This Row],[Boxes]]*shipments[[#This Row],[cost_per_box]]</f>
        <v>1250.28</v>
      </c>
      <c r="N1495" s="22">
        <f>shipments[[#This Row],[Amount]]-shipments[[#This Row],[total cost]]</f>
        <v>4176.72</v>
      </c>
    </row>
    <row r="1496" spans="1:14" x14ac:dyDescent="0.35">
      <c r="A1496" t="s">
        <v>1532</v>
      </c>
      <c r="B1496" t="s">
        <v>8041</v>
      </c>
      <c r="C1496" t="s">
        <v>8031</v>
      </c>
      <c r="D1496" t="s">
        <v>8038</v>
      </c>
      <c r="E1496" s="1">
        <v>45189</v>
      </c>
      <c r="F1496">
        <v>9240.75</v>
      </c>
      <c r="G1496">
        <v>1156</v>
      </c>
      <c r="H1496" t="s">
        <v>7</v>
      </c>
      <c r="I1496" t="str">
        <f>VLOOKUP(shipments[[#This Row],[SPID]],CHOOSE({1,2},people[[#All],[SPID]],people[[#All],[Sales_person]]),2,0)</f>
        <v>Gunar Cockshoot</v>
      </c>
      <c r="J1496">
        <f>YEAR(shipments[[#This Row],[Shipdate]])</f>
        <v>2023</v>
      </c>
      <c r="K1496" s="22"/>
      <c r="L1496" s="22">
        <f>VLOOKUP(shipments[[#This Row],[PID]],CHOOSE({1,2},products[PID],products[Cost_per_box]),2,0)</f>
        <v>3.32</v>
      </c>
      <c r="M1496" s="22">
        <f>shipments[[#This Row],[Boxes]]*shipments[[#This Row],[cost_per_box]]</f>
        <v>3837.9199999999996</v>
      </c>
      <c r="N1496" s="22">
        <f>shipments[[#This Row],[Amount]]-shipments[[#This Row],[total cost]]</f>
        <v>5402.83</v>
      </c>
    </row>
    <row r="1497" spans="1:14" x14ac:dyDescent="0.35">
      <c r="A1497" t="s">
        <v>1533</v>
      </c>
      <c r="B1497" t="s">
        <v>8041</v>
      </c>
      <c r="C1497" t="s">
        <v>8031</v>
      </c>
      <c r="D1497" t="s">
        <v>8034</v>
      </c>
      <c r="E1497" s="1">
        <v>45308</v>
      </c>
      <c r="F1497">
        <v>276.75</v>
      </c>
      <c r="G1497">
        <v>26</v>
      </c>
      <c r="H1497" t="s">
        <v>7</v>
      </c>
      <c r="I1497" t="str">
        <f>VLOOKUP(shipments[[#This Row],[SPID]],CHOOSE({1,2},people[[#All],[SPID]],people[[#All],[Sales_person]]),2,0)</f>
        <v>Gunar Cockshoot</v>
      </c>
      <c r="J1497">
        <f>YEAR(shipments[[#This Row],[Shipdate]])</f>
        <v>2024</v>
      </c>
      <c r="K1497" s="22"/>
      <c r="L1497" s="22">
        <f>VLOOKUP(shipments[[#This Row],[PID]],CHOOSE({1,2},products[PID],products[Cost_per_box]),2,0)</f>
        <v>3.32</v>
      </c>
      <c r="M1497" s="22">
        <f>shipments[[#This Row],[Boxes]]*shipments[[#This Row],[cost_per_box]]</f>
        <v>86.32</v>
      </c>
      <c r="N1497" s="22">
        <f>shipments[[#This Row],[Amount]]-shipments[[#This Row],[total cost]]</f>
        <v>190.43</v>
      </c>
    </row>
    <row r="1498" spans="1:14" x14ac:dyDescent="0.35">
      <c r="A1498" t="s">
        <v>1534</v>
      </c>
      <c r="B1498" t="s">
        <v>8041</v>
      </c>
      <c r="C1498" t="s">
        <v>8032</v>
      </c>
      <c r="D1498" t="s">
        <v>8038</v>
      </c>
      <c r="E1498" s="1">
        <v>45260</v>
      </c>
      <c r="F1498">
        <v>2882.25</v>
      </c>
      <c r="G1498">
        <v>132</v>
      </c>
      <c r="H1498" t="s">
        <v>7</v>
      </c>
      <c r="I1498" t="str">
        <f>VLOOKUP(shipments[[#This Row],[SPID]],CHOOSE({1,2},people[[#All],[SPID]],people[[#All],[Sales_person]]),2,0)</f>
        <v>Gunar Cockshoot</v>
      </c>
      <c r="J1498">
        <f>YEAR(shipments[[#This Row],[Shipdate]])</f>
        <v>2023</v>
      </c>
      <c r="K1498" s="22"/>
      <c r="L1498" s="22">
        <f>VLOOKUP(shipments[[#This Row],[PID]],CHOOSE({1,2},products[PID],products[Cost_per_box]),2,0)</f>
        <v>2.65</v>
      </c>
      <c r="M1498" s="22">
        <f>shipments[[#This Row],[Boxes]]*shipments[[#This Row],[cost_per_box]]</f>
        <v>349.8</v>
      </c>
      <c r="N1498" s="22">
        <f>shipments[[#This Row],[Amount]]-shipments[[#This Row],[total cost]]</f>
        <v>2532.4499999999998</v>
      </c>
    </row>
    <row r="1499" spans="1:14" x14ac:dyDescent="0.35">
      <c r="A1499" t="s">
        <v>1535</v>
      </c>
      <c r="B1499" t="s">
        <v>8041</v>
      </c>
      <c r="C1499" t="s">
        <v>8032</v>
      </c>
      <c r="D1499" t="s">
        <v>8036</v>
      </c>
      <c r="E1499" s="1">
        <v>45127</v>
      </c>
      <c r="F1499">
        <v>6993</v>
      </c>
      <c r="G1499">
        <v>389</v>
      </c>
      <c r="H1499" t="s">
        <v>7</v>
      </c>
      <c r="I1499" t="str">
        <f>VLOOKUP(shipments[[#This Row],[SPID]],CHOOSE({1,2},people[[#All],[SPID]],people[[#All],[Sales_person]]),2,0)</f>
        <v>Gunar Cockshoot</v>
      </c>
      <c r="J1499">
        <f>YEAR(shipments[[#This Row],[Shipdate]])</f>
        <v>2023</v>
      </c>
      <c r="K1499" s="22"/>
      <c r="L1499" s="22">
        <f>VLOOKUP(shipments[[#This Row],[PID]],CHOOSE({1,2},products[PID],products[Cost_per_box]),2,0)</f>
        <v>2.65</v>
      </c>
      <c r="M1499" s="22">
        <f>shipments[[#This Row],[Boxes]]*shipments[[#This Row],[cost_per_box]]</f>
        <v>1030.8499999999999</v>
      </c>
      <c r="N1499" s="22">
        <f>shipments[[#This Row],[Amount]]-shipments[[#This Row],[total cost]]</f>
        <v>5962.15</v>
      </c>
    </row>
    <row r="1500" spans="1:14" x14ac:dyDescent="0.35">
      <c r="A1500" t="s">
        <v>1536</v>
      </c>
      <c r="B1500" t="s">
        <v>8041</v>
      </c>
      <c r="C1500" t="s">
        <v>8032</v>
      </c>
      <c r="D1500" t="s">
        <v>8036</v>
      </c>
      <c r="E1500" s="1">
        <v>45225</v>
      </c>
      <c r="F1500">
        <v>9555.75</v>
      </c>
      <c r="G1500">
        <v>503</v>
      </c>
      <c r="H1500" t="s">
        <v>7</v>
      </c>
      <c r="I1500" t="str">
        <f>VLOOKUP(shipments[[#This Row],[SPID]],CHOOSE({1,2},people[[#All],[SPID]],people[[#All],[Sales_person]]),2,0)</f>
        <v>Gunar Cockshoot</v>
      </c>
      <c r="J1500">
        <f>YEAR(shipments[[#This Row],[Shipdate]])</f>
        <v>2023</v>
      </c>
      <c r="K1500" s="22"/>
      <c r="L1500" s="22">
        <f>VLOOKUP(shipments[[#This Row],[PID]],CHOOSE({1,2},products[PID],products[Cost_per_box]),2,0)</f>
        <v>2.65</v>
      </c>
      <c r="M1500" s="22">
        <f>shipments[[#This Row],[Boxes]]*shipments[[#This Row],[cost_per_box]]</f>
        <v>1332.95</v>
      </c>
      <c r="N1500" s="22">
        <f>shipments[[#This Row],[Amount]]-shipments[[#This Row],[total cost]]</f>
        <v>8222.7999999999993</v>
      </c>
    </row>
    <row r="1501" spans="1:14" x14ac:dyDescent="0.35">
      <c r="A1501" t="s">
        <v>1537</v>
      </c>
      <c r="B1501" t="s">
        <v>8049</v>
      </c>
      <c r="C1501" t="s">
        <v>8011</v>
      </c>
      <c r="D1501" t="s">
        <v>8033</v>
      </c>
      <c r="E1501" s="1">
        <v>45190</v>
      </c>
      <c r="F1501">
        <v>105.75</v>
      </c>
      <c r="G1501">
        <v>7</v>
      </c>
      <c r="H1501" t="s">
        <v>7</v>
      </c>
      <c r="I1501" t="str">
        <f>VLOOKUP(shipments[[#This Row],[SPID]],CHOOSE({1,2},people[[#All],[SPID]],people[[#All],[Sales_person]]),2,0)</f>
        <v>Wilone O'Kielt</v>
      </c>
      <c r="J1501">
        <f>YEAR(shipments[[#This Row],[Shipdate]])</f>
        <v>2023</v>
      </c>
      <c r="K1501" s="22"/>
      <c r="L1501" s="22">
        <f>VLOOKUP(shipments[[#This Row],[PID]],CHOOSE({1,2},products[PID],products[Cost_per_box]),2,0)</f>
        <v>5.26</v>
      </c>
      <c r="M1501" s="22">
        <f>shipments[[#This Row],[Boxes]]*shipments[[#This Row],[cost_per_box]]</f>
        <v>36.82</v>
      </c>
      <c r="N1501" s="22">
        <f>shipments[[#This Row],[Amount]]-shipments[[#This Row],[total cost]]</f>
        <v>68.930000000000007</v>
      </c>
    </row>
    <row r="1502" spans="1:14" x14ac:dyDescent="0.35">
      <c r="A1502" t="s">
        <v>1539</v>
      </c>
      <c r="B1502" t="s">
        <v>8049</v>
      </c>
      <c r="C1502" t="s">
        <v>8011</v>
      </c>
      <c r="D1502" t="s">
        <v>8034</v>
      </c>
      <c r="E1502" s="1">
        <v>45349</v>
      </c>
      <c r="F1502">
        <v>11094.75</v>
      </c>
      <c r="G1502">
        <v>694</v>
      </c>
      <c r="H1502" t="s">
        <v>7</v>
      </c>
      <c r="I1502" t="str">
        <f>VLOOKUP(shipments[[#This Row],[SPID]],CHOOSE({1,2},people[[#All],[SPID]],people[[#All],[Sales_person]]),2,0)</f>
        <v>Wilone O'Kielt</v>
      </c>
      <c r="J1502">
        <f>YEAR(shipments[[#This Row],[Shipdate]])</f>
        <v>2024</v>
      </c>
      <c r="K1502" s="22"/>
      <c r="L1502" s="22">
        <f>VLOOKUP(shipments[[#This Row],[PID]],CHOOSE({1,2},products[PID],products[Cost_per_box]),2,0)</f>
        <v>5.26</v>
      </c>
      <c r="M1502" s="22">
        <f>shipments[[#This Row],[Boxes]]*shipments[[#This Row],[cost_per_box]]</f>
        <v>3650.44</v>
      </c>
      <c r="N1502" s="22">
        <f>shipments[[#This Row],[Amount]]-shipments[[#This Row],[total cost]]</f>
        <v>7444.3099999999995</v>
      </c>
    </row>
    <row r="1503" spans="1:14" x14ac:dyDescent="0.35">
      <c r="A1503" t="s">
        <v>1540</v>
      </c>
      <c r="B1503" t="s">
        <v>8049</v>
      </c>
      <c r="C1503" t="s">
        <v>8011</v>
      </c>
      <c r="D1503" t="s">
        <v>8034</v>
      </c>
      <c r="E1503" s="1">
        <v>45328</v>
      </c>
      <c r="F1503">
        <v>17597.25</v>
      </c>
      <c r="G1503">
        <v>1257</v>
      </c>
      <c r="H1503" t="s">
        <v>7</v>
      </c>
      <c r="I1503" t="str">
        <f>VLOOKUP(shipments[[#This Row],[SPID]],CHOOSE({1,2},people[[#All],[SPID]],people[[#All],[Sales_person]]),2,0)</f>
        <v>Wilone O'Kielt</v>
      </c>
      <c r="J1503">
        <f>YEAR(shipments[[#This Row],[Shipdate]])</f>
        <v>2024</v>
      </c>
      <c r="K1503" s="22"/>
      <c r="L1503" s="22">
        <f>VLOOKUP(shipments[[#This Row],[PID]],CHOOSE({1,2},products[PID],products[Cost_per_box]),2,0)</f>
        <v>5.26</v>
      </c>
      <c r="M1503" s="22">
        <f>shipments[[#This Row],[Boxes]]*shipments[[#This Row],[cost_per_box]]</f>
        <v>6611.82</v>
      </c>
      <c r="N1503" s="22">
        <f>shipments[[#This Row],[Amount]]-shipments[[#This Row],[total cost]]</f>
        <v>10985.43</v>
      </c>
    </row>
    <row r="1504" spans="1:14" x14ac:dyDescent="0.35">
      <c r="A1504" t="s">
        <v>1541</v>
      </c>
      <c r="B1504" t="s">
        <v>8049</v>
      </c>
      <c r="C1504" t="s">
        <v>8014</v>
      </c>
      <c r="D1504" t="s">
        <v>8033</v>
      </c>
      <c r="E1504" s="1">
        <v>45240</v>
      </c>
      <c r="F1504">
        <v>3746.25</v>
      </c>
      <c r="G1504">
        <v>750</v>
      </c>
      <c r="H1504" t="s">
        <v>7</v>
      </c>
      <c r="I1504" t="str">
        <f>VLOOKUP(shipments[[#This Row],[SPID]],CHOOSE({1,2},people[[#All],[SPID]],people[[#All],[Sales_person]]),2,0)</f>
        <v>Wilone O'Kielt</v>
      </c>
      <c r="J1504">
        <f>YEAR(shipments[[#This Row],[Shipdate]])</f>
        <v>2023</v>
      </c>
      <c r="K1504" s="22"/>
      <c r="L1504" s="22">
        <f>VLOOKUP(shipments[[#This Row],[PID]],CHOOSE({1,2},products[PID],products[Cost_per_box]),2,0)</f>
        <v>3.85</v>
      </c>
      <c r="M1504" s="22">
        <f>shipments[[#This Row],[Boxes]]*shipments[[#This Row],[cost_per_box]]</f>
        <v>2887.5</v>
      </c>
      <c r="N1504" s="22">
        <f>shipments[[#This Row],[Amount]]-shipments[[#This Row],[total cost]]</f>
        <v>858.75</v>
      </c>
    </row>
    <row r="1505" spans="1:14" x14ac:dyDescent="0.35">
      <c r="A1505" t="s">
        <v>1542</v>
      </c>
      <c r="B1505" t="s">
        <v>8049</v>
      </c>
      <c r="C1505" t="s">
        <v>8014</v>
      </c>
      <c r="D1505" t="s">
        <v>8035</v>
      </c>
      <c r="E1505" s="1">
        <v>45198</v>
      </c>
      <c r="F1505">
        <v>2540.25</v>
      </c>
      <c r="G1505">
        <v>318</v>
      </c>
      <c r="H1505" t="s">
        <v>7</v>
      </c>
      <c r="I1505" t="str">
        <f>VLOOKUP(shipments[[#This Row],[SPID]],CHOOSE({1,2},people[[#All],[SPID]],people[[#All],[Sales_person]]),2,0)</f>
        <v>Wilone O'Kielt</v>
      </c>
      <c r="J1505">
        <f>YEAR(shipments[[#This Row],[Shipdate]])</f>
        <v>2023</v>
      </c>
      <c r="K1505" s="22"/>
      <c r="L1505" s="22">
        <f>VLOOKUP(shipments[[#This Row],[PID]],CHOOSE({1,2},products[PID],products[Cost_per_box]),2,0)</f>
        <v>3.85</v>
      </c>
      <c r="M1505" s="22">
        <f>shipments[[#This Row],[Boxes]]*shipments[[#This Row],[cost_per_box]]</f>
        <v>1224.3</v>
      </c>
      <c r="N1505" s="22">
        <f>shipments[[#This Row],[Amount]]-shipments[[#This Row],[total cost]]</f>
        <v>1315.95</v>
      </c>
    </row>
    <row r="1506" spans="1:14" x14ac:dyDescent="0.35">
      <c r="A1506" t="s">
        <v>1543</v>
      </c>
      <c r="B1506" t="s">
        <v>8049</v>
      </c>
      <c r="C1506" t="s">
        <v>8014</v>
      </c>
      <c r="D1506" t="s">
        <v>8033</v>
      </c>
      <c r="E1506" s="1">
        <v>44957</v>
      </c>
      <c r="F1506">
        <v>3577.5</v>
      </c>
      <c r="G1506">
        <v>716</v>
      </c>
      <c r="H1506" t="s">
        <v>7</v>
      </c>
      <c r="I1506" t="str">
        <f>VLOOKUP(shipments[[#This Row],[SPID]],CHOOSE({1,2},people[[#All],[SPID]],people[[#All],[Sales_person]]),2,0)</f>
        <v>Wilone O'Kielt</v>
      </c>
      <c r="J1506">
        <f>YEAR(shipments[[#This Row],[Shipdate]])</f>
        <v>2023</v>
      </c>
      <c r="K1506" s="22"/>
      <c r="L1506" s="22">
        <f>VLOOKUP(shipments[[#This Row],[PID]],CHOOSE({1,2},products[PID],products[Cost_per_box]),2,0)</f>
        <v>3.85</v>
      </c>
      <c r="M1506" s="22">
        <f>shipments[[#This Row],[Boxes]]*shipments[[#This Row],[cost_per_box]]</f>
        <v>2756.6</v>
      </c>
      <c r="N1506" s="22">
        <f>shipments[[#This Row],[Amount]]-shipments[[#This Row],[total cost]]</f>
        <v>820.90000000000009</v>
      </c>
    </row>
    <row r="1507" spans="1:14" x14ac:dyDescent="0.35">
      <c r="A1507" t="s">
        <v>1544</v>
      </c>
      <c r="B1507" t="s">
        <v>8049</v>
      </c>
      <c r="C1507" t="s">
        <v>8014</v>
      </c>
      <c r="D1507" t="s">
        <v>8038</v>
      </c>
      <c r="E1507" s="1">
        <v>45307</v>
      </c>
      <c r="F1507">
        <v>9830.25</v>
      </c>
      <c r="G1507">
        <v>1229</v>
      </c>
      <c r="H1507" t="s">
        <v>7</v>
      </c>
      <c r="I1507" t="str">
        <f>VLOOKUP(shipments[[#This Row],[SPID]],CHOOSE({1,2},people[[#All],[SPID]],people[[#All],[Sales_person]]),2,0)</f>
        <v>Wilone O'Kielt</v>
      </c>
      <c r="J1507">
        <f>YEAR(shipments[[#This Row],[Shipdate]])</f>
        <v>2024</v>
      </c>
      <c r="K1507" s="22"/>
      <c r="L1507" s="22">
        <f>VLOOKUP(shipments[[#This Row],[PID]],CHOOSE({1,2},products[PID],products[Cost_per_box]),2,0)</f>
        <v>3.85</v>
      </c>
      <c r="M1507" s="22">
        <f>shipments[[#This Row],[Boxes]]*shipments[[#This Row],[cost_per_box]]</f>
        <v>4731.6500000000005</v>
      </c>
      <c r="N1507" s="22">
        <f>shipments[[#This Row],[Amount]]-shipments[[#This Row],[total cost]]</f>
        <v>5098.5999999999995</v>
      </c>
    </row>
    <row r="1508" spans="1:14" x14ac:dyDescent="0.35">
      <c r="A1508" t="s">
        <v>1545</v>
      </c>
      <c r="B1508" t="s">
        <v>8049</v>
      </c>
      <c r="C1508" t="s">
        <v>8014</v>
      </c>
      <c r="D1508" t="s">
        <v>8034</v>
      </c>
      <c r="E1508" s="1">
        <v>45211</v>
      </c>
      <c r="F1508">
        <v>8192.25</v>
      </c>
      <c r="G1508">
        <v>1025</v>
      </c>
      <c r="H1508" t="s">
        <v>7</v>
      </c>
      <c r="I1508" t="str">
        <f>VLOOKUP(shipments[[#This Row],[SPID]],CHOOSE({1,2},people[[#All],[SPID]],people[[#All],[Sales_person]]),2,0)</f>
        <v>Wilone O'Kielt</v>
      </c>
      <c r="J1508">
        <f>YEAR(shipments[[#This Row],[Shipdate]])</f>
        <v>2023</v>
      </c>
      <c r="K1508" s="22"/>
      <c r="L1508" s="22">
        <f>VLOOKUP(shipments[[#This Row],[PID]],CHOOSE({1,2},products[PID],products[Cost_per_box]),2,0)</f>
        <v>3.85</v>
      </c>
      <c r="M1508" s="22">
        <f>shipments[[#This Row],[Boxes]]*shipments[[#This Row],[cost_per_box]]</f>
        <v>3946.25</v>
      </c>
      <c r="N1508" s="22">
        <f>shipments[[#This Row],[Amount]]-shipments[[#This Row],[total cost]]</f>
        <v>4246</v>
      </c>
    </row>
    <row r="1509" spans="1:14" x14ac:dyDescent="0.35">
      <c r="A1509" t="s">
        <v>1546</v>
      </c>
      <c r="B1509" t="s">
        <v>8049</v>
      </c>
      <c r="C1509" t="s">
        <v>8014</v>
      </c>
      <c r="D1509" t="s">
        <v>8038</v>
      </c>
      <c r="E1509" s="1">
        <v>45349</v>
      </c>
      <c r="F1509">
        <v>546.75</v>
      </c>
      <c r="G1509">
        <v>69</v>
      </c>
      <c r="H1509" t="s">
        <v>7</v>
      </c>
      <c r="I1509" t="str">
        <f>VLOOKUP(shipments[[#This Row],[SPID]],CHOOSE({1,2},people[[#All],[SPID]],people[[#All],[Sales_person]]),2,0)</f>
        <v>Wilone O'Kielt</v>
      </c>
      <c r="J1509">
        <f>YEAR(shipments[[#This Row],[Shipdate]])</f>
        <v>2024</v>
      </c>
      <c r="K1509" s="22"/>
      <c r="L1509" s="22">
        <f>VLOOKUP(shipments[[#This Row],[PID]],CHOOSE({1,2},products[PID],products[Cost_per_box]),2,0)</f>
        <v>3.85</v>
      </c>
      <c r="M1509" s="22">
        <f>shipments[[#This Row],[Boxes]]*shipments[[#This Row],[cost_per_box]]</f>
        <v>265.65000000000003</v>
      </c>
      <c r="N1509" s="22">
        <f>shipments[[#This Row],[Amount]]-shipments[[#This Row],[total cost]]</f>
        <v>281.09999999999997</v>
      </c>
    </row>
    <row r="1510" spans="1:14" x14ac:dyDescent="0.35">
      <c r="A1510" t="s">
        <v>1547</v>
      </c>
      <c r="B1510" t="s">
        <v>8049</v>
      </c>
      <c r="C1510" t="s">
        <v>8016</v>
      </c>
      <c r="D1510" t="s">
        <v>8033</v>
      </c>
      <c r="E1510" s="1">
        <v>45492</v>
      </c>
      <c r="F1510">
        <v>2128.5</v>
      </c>
      <c r="G1510">
        <v>77</v>
      </c>
      <c r="H1510" t="s">
        <v>18</v>
      </c>
      <c r="I1510" t="str">
        <f>VLOOKUP(shipments[[#This Row],[SPID]],CHOOSE({1,2},people[[#All],[SPID]],people[[#All],[Sales_person]]),2,0)</f>
        <v>Wilone O'Kielt</v>
      </c>
      <c r="J1510">
        <f>YEAR(shipments[[#This Row],[Shipdate]])</f>
        <v>2024</v>
      </c>
      <c r="K1510" s="22"/>
      <c r="L1510" s="22">
        <f>VLOOKUP(shipments[[#This Row],[PID]],CHOOSE({1,2},products[PID],products[Cost_per_box]),2,0)</f>
        <v>6.31</v>
      </c>
      <c r="M1510" s="22">
        <f>shipments[[#This Row],[Boxes]]*shipments[[#This Row],[cost_per_box]]</f>
        <v>485.86999999999995</v>
      </c>
      <c r="N1510" s="22">
        <f>shipments[[#This Row],[Amount]]-shipments[[#This Row],[total cost]]</f>
        <v>1642.63</v>
      </c>
    </row>
    <row r="1511" spans="1:14" x14ac:dyDescent="0.35">
      <c r="A1511" t="s">
        <v>1548</v>
      </c>
      <c r="B1511" t="s">
        <v>8049</v>
      </c>
      <c r="C1511" t="s">
        <v>8016</v>
      </c>
      <c r="D1511" t="s">
        <v>8038</v>
      </c>
      <c r="E1511" s="1">
        <v>44967</v>
      </c>
      <c r="F1511">
        <v>1863</v>
      </c>
      <c r="G1511">
        <v>72</v>
      </c>
      <c r="H1511" t="s">
        <v>7</v>
      </c>
      <c r="I1511" t="str">
        <f>VLOOKUP(shipments[[#This Row],[SPID]],CHOOSE({1,2},people[[#All],[SPID]],people[[#All],[Sales_person]]),2,0)</f>
        <v>Wilone O'Kielt</v>
      </c>
      <c r="J1511">
        <f>YEAR(shipments[[#This Row],[Shipdate]])</f>
        <v>2023</v>
      </c>
      <c r="K1511" s="22"/>
      <c r="L1511" s="22">
        <f>VLOOKUP(shipments[[#This Row],[PID]],CHOOSE({1,2},products[PID],products[Cost_per_box]),2,0)</f>
        <v>6.31</v>
      </c>
      <c r="M1511" s="22">
        <f>shipments[[#This Row],[Boxes]]*shipments[[#This Row],[cost_per_box]]</f>
        <v>454.32</v>
      </c>
      <c r="N1511" s="22">
        <f>shipments[[#This Row],[Amount]]-shipments[[#This Row],[total cost]]</f>
        <v>1408.68</v>
      </c>
    </row>
    <row r="1512" spans="1:14" x14ac:dyDescent="0.35">
      <c r="A1512" t="s">
        <v>1549</v>
      </c>
      <c r="B1512" t="s">
        <v>8049</v>
      </c>
      <c r="C1512" t="s">
        <v>8017</v>
      </c>
      <c r="D1512" t="s">
        <v>8036</v>
      </c>
      <c r="E1512" s="1">
        <v>44928</v>
      </c>
      <c r="F1512">
        <v>4365</v>
      </c>
      <c r="G1512">
        <v>156</v>
      </c>
      <c r="H1512" t="s">
        <v>7</v>
      </c>
      <c r="I1512" t="str">
        <f>VLOOKUP(shipments[[#This Row],[SPID]],CHOOSE({1,2},people[[#All],[SPID]],people[[#All],[Sales_person]]),2,0)</f>
        <v>Wilone O'Kielt</v>
      </c>
      <c r="J1512">
        <f>YEAR(shipments[[#This Row],[Shipdate]])</f>
        <v>2023</v>
      </c>
      <c r="K1512" s="22"/>
      <c r="L1512" s="22">
        <f>VLOOKUP(shipments[[#This Row],[PID]],CHOOSE({1,2},products[PID],products[Cost_per_box]),2,0)</f>
        <v>9.94</v>
      </c>
      <c r="M1512" s="22">
        <f>shipments[[#This Row],[Boxes]]*shipments[[#This Row],[cost_per_box]]</f>
        <v>1550.6399999999999</v>
      </c>
      <c r="N1512" s="22">
        <f>shipments[[#This Row],[Amount]]-shipments[[#This Row],[total cost]]</f>
        <v>2814.36</v>
      </c>
    </row>
    <row r="1513" spans="1:14" x14ac:dyDescent="0.35">
      <c r="A1513" t="s">
        <v>1550</v>
      </c>
      <c r="B1513" t="s">
        <v>8049</v>
      </c>
      <c r="C1513" t="s">
        <v>8017</v>
      </c>
      <c r="D1513" t="s">
        <v>8038</v>
      </c>
      <c r="E1513" s="1">
        <v>45532</v>
      </c>
      <c r="F1513">
        <v>4981.5</v>
      </c>
      <c r="G1513">
        <v>208</v>
      </c>
      <c r="H1513" t="s">
        <v>18</v>
      </c>
      <c r="I1513" t="str">
        <f>VLOOKUP(shipments[[#This Row],[SPID]],CHOOSE({1,2},people[[#All],[SPID]],people[[#All],[Sales_person]]),2,0)</f>
        <v>Wilone O'Kielt</v>
      </c>
      <c r="J1513">
        <f>YEAR(shipments[[#This Row],[Shipdate]])</f>
        <v>2024</v>
      </c>
      <c r="K1513" s="22"/>
      <c r="L1513" s="22">
        <f>VLOOKUP(shipments[[#This Row],[PID]],CHOOSE({1,2},products[PID],products[Cost_per_box]),2,0)</f>
        <v>9.94</v>
      </c>
      <c r="M1513" s="22">
        <f>shipments[[#This Row],[Boxes]]*shipments[[#This Row],[cost_per_box]]</f>
        <v>2067.52</v>
      </c>
      <c r="N1513" s="22">
        <f>shipments[[#This Row],[Amount]]-shipments[[#This Row],[total cost]]</f>
        <v>2913.98</v>
      </c>
    </row>
    <row r="1514" spans="1:14" x14ac:dyDescent="0.35">
      <c r="A1514" t="s">
        <v>1551</v>
      </c>
      <c r="B1514" t="s">
        <v>8049</v>
      </c>
      <c r="C1514" t="s">
        <v>8017</v>
      </c>
      <c r="D1514" t="s">
        <v>8033</v>
      </c>
      <c r="E1514" s="1">
        <v>45523</v>
      </c>
      <c r="F1514">
        <v>5654.25</v>
      </c>
      <c r="G1514">
        <v>218</v>
      </c>
      <c r="H1514" t="s">
        <v>18</v>
      </c>
      <c r="I1514" t="str">
        <f>VLOOKUP(shipments[[#This Row],[SPID]],CHOOSE({1,2},people[[#All],[SPID]],people[[#All],[Sales_person]]),2,0)</f>
        <v>Wilone O'Kielt</v>
      </c>
      <c r="J1514">
        <f>YEAR(shipments[[#This Row],[Shipdate]])</f>
        <v>2024</v>
      </c>
      <c r="K1514" s="22"/>
      <c r="L1514" s="22">
        <f>VLOOKUP(shipments[[#This Row],[PID]],CHOOSE({1,2},products[PID],products[Cost_per_box]),2,0)</f>
        <v>9.94</v>
      </c>
      <c r="M1514" s="22">
        <f>shipments[[#This Row],[Boxes]]*shipments[[#This Row],[cost_per_box]]</f>
        <v>2166.92</v>
      </c>
      <c r="N1514" s="22">
        <f>shipments[[#This Row],[Amount]]-shipments[[#This Row],[total cost]]</f>
        <v>3487.33</v>
      </c>
    </row>
    <row r="1515" spans="1:14" x14ac:dyDescent="0.35">
      <c r="A1515" t="s">
        <v>1552</v>
      </c>
      <c r="B1515" t="s">
        <v>8049</v>
      </c>
      <c r="C1515" t="s">
        <v>8017</v>
      </c>
      <c r="D1515" t="s">
        <v>8037</v>
      </c>
      <c r="E1515" s="1">
        <v>45006</v>
      </c>
      <c r="F1515">
        <v>4632.75</v>
      </c>
      <c r="G1515">
        <v>194</v>
      </c>
      <c r="H1515" t="s">
        <v>7</v>
      </c>
      <c r="I1515" t="str">
        <f>VLOOKUP(shipments[[#This Row],[SPID]],CHOOSE({1,2},people[[#All],[SPID]],people[[#All],[Sales_person]]),2,0)</f>
        <v>Wilone O'Kielt</v>
      </c>
      <c r="J1515">
        <f>YEAR(shipments[[#This Row],[Shipdate]])</f>
        <v>2023</v>
      </c>
      <c r="K1515" s="22"/>
      <c r="L1515" s="22">
        <f>VLOOKUP(shipments[[#This Row],[PID]],CHOOSE({1,2},products[PID],products[Cost_per_box]),2,0)</f>
        <v>9.94</v>
      </c>
      <c r="M1515" s="22">
        <f>shipments[[#This Row],[Boxes]]*shipments[[#This Row],[cost_per_box]]</f>
        <v>1928.36</v>
      </c>
      <c r="N1515" s="22">
        <f>shipments[[#This Row],[Amount]]-shipments[[#This Row],[total cost]]</f>
        <v>2704.3900000000003</v>
      </c>
    </row>
    <row r="1516" spans="1:14" x14ac:dyDescent="0.35">
      <c r="A1516" t="s">
        <v>1553</v>
      </c>
      <c r="B1516" t="s">
        <v>8049</v>
      </c>
      <c r="C1516" t="s">
        <v>8018</v>
      </c>
      <c r="D1516" t="s">
        <v>8033</v>
      </c>
      <c r="E1516" s="1">
        <v>45182</v>
      </c>
      <c r="F1516">
        <v>6671.25</v>
      </c>
      <c r="G1516">
        <v>334</v>
      </c>
      <c r="H1516" t="s">
        <v>7</v>
      </c>
      <c r="I1516" t="str">
        <f>VLOOKUP(shipments[[#This Row],[SPID]],CHOOSE({1,2},people[[#All],[SPID]],people[[#All],[Sales_person]]),2,0)</f>
        <v>Wilone O'Kielt</v>
      </c>
      <c r="J1516">
        <f>YEAR(shipments[[#This Row],[Shipdate]])</f>
        <v>2023</v>
      </c>
      <c r="K1516" s="22"/>
      <c r="L1516" s="22">
        <f>VLOOKUP(shipments[[#This Row],[PID]],CHOOSE({1,2},products[PID],products[Cost_per_box]),2,0)</f>
        <v>7.73</v>
      </c>
      <c r="M1516" s="22">
        <f>shipments[[#This Row],[Boxes]]*shipments[[#This Row],[cost_per_box]]</f>
        <v>2581.8200000000002</v>
      </c>
      <c r="N1516" s="22">
        <f>shipments[[#This Row],[Amount]]-shipments[[#This Row],[total cost]]</f>
        <v>4089.43</v>
      </c>
    </row>
    <row r="1517" spans="1:14" x14ac:dyDescent="0.35">
      <c r="A1517" t="s">
        <v>1554</v>
      </c>
      <c r="B1517" t="s">
        <v>8049</v>
      </c>
      <c r="C1517" t="s">
        <v>8018</v>
      </c>
      <c r="D1517" t="s">
        <v>8038</v>
      </c>
      <c r="E1517" s="1">
        <v>45057</v>
      </c>
      <c r="F1517">
        <v>7485.75</v>
      </c>
      <c r="G1517">
        <v>341</v>
      </c>
      <c r="H1517" t="s">
        <v>7</v>
      </c>
      <c r="I1517" t="str">
        <f>VLOOKUP(shipments[[#This Row],[SPID]],CHOOSE({1,2},people[[#All],[SPID]],people[[#All],[Sales_person]]),2,0)</f>
        <v>Wilone O'Kielt</v>
      </c>
      <c r="J1517">
        <f>YEAR(shipments[[#This Row],[Shipdate]])</f>
        <v>2023</v>
      </c>
      <c r="K1517" s="22"/>
      <c r="L1517" s="22">
        <f>VLOOKUP(shipments[[#This Row],[PID]],CHOOSE({1,2},products[PID],products[Cost_per_box]),2,0)</f>
        <v>7.73</v>
      </c>
      <c r="M1517" s="22">
        <f>shipments[[#This Row],[Boxes]]*shipments[[#This Row],[cost_per_box]]</f>
        <v>2635.9300000000003</v>
      </c>
      <c r="N1517" s="22">
        <f>shipments[[#This Row],[Amount]]-shipments[[#This Row],[total cost]]</f>
        <v>4849.82</v>
      </c>
    </row>
    <row r="1518" spans="1:14" x14ac:dyDescent="0.35">
      <c r="A1518" t="s">
        <v>1555</v>
      </c>
      <c r="B1518" t="s">
        <v>8049</v>
      </c>
      <c r="C1518" t="s">
        <v>8018</v>
      </c>
      <c r="D1518" t="s">
        <v>8033</v>
      </c>
      <c r="E1518" s="1">
        <v>45051</v>
      </c>
      <c r="F1518">
        <v>12255.75</v>
      </c>
      <c r="G1518">
        <v>584</v>
      </c>
      <c r="H1518" t="s">
        <v>7</v>
      </c>
      <c r="I1518" t="str">
        <f>VLOOKUP(shipments[[#This Row],[SPID]],CHOOSE({1,2},people[[#All],[SPID]],people[[#All],[Sales_person]]),2,0)</f>
        <v>Wilone O'Kielt</v>
      </c>
      <c r="J1518">
        <f>YEAR(shipments[[#This Row],[Shipdate]])</f>
        <v>2023</v>
      </c>
      <c r="K1518" s="22"/>
      <c r="L1518" s="22">
        <f>VLOOKUP(shipments[[#This Row],[PID]],CHOOSE({1,2},products[PID],products[Cost_per_box]),2,0)</f>
        <v>7.73</v>
      </c>
      <c r="M1518" s="22">
        <f>shipments[[#This Row],[Boxes]]*shipments[[#This Row],[cost_per_box]]</f>
        <v>4514.3200000000006</v>
      </c>
      <c r="N1518" s="22">
        <f>shipments[[#This Row],[Amount]]-shipments[[#This Row],[total cost]]</f>
        <v>7741.4299999999994</v>
      </c>
    </row>
    <row r="1519" spans="1:14" x14ac:dyDescent="0.35">
      <c r="A1519" t="s">
        <v>1556</v>
      </c>
      <c r="B1519" t="s">
        <v>8049</v>
      </c>
      <c r="C1519" t="s">
        <v>8018</v>
      </c>
      <c r="D1519" t="s">
        <v>8038</v>
      </c>
      <c r="E1519" s="1">
        <v>45092</v>
      </c>
      <c r="F1519">
        <v>10631.25</v>
      </c>
      <c r="G1519">
        <v>532</v>
      </c>
      <c r="H1519" t="s">
        <v>7</v>
      </c>
      <c r="I1519" t="str">
        <f>VLOOKUP(shipments[[#This Row],[SPID]],CHOOSE({1,2},people[[#All],[SPID]],people[[#All],[Sales_person]]),2,0)</f>
        <v>Wilone O'Kielt</v>
      </c>
      <c r="J1519">
        <f>YEAR(shipments[[#This Row],[Shipdate]])</f>
        <v>2023</v>
      </c>
      <c r="K1519" s="22"/>
      <c r="L1519" s="22">
        <f>VLOOKUP(shipments[[#This Row],[PID]],CHOOSE({1,2},products[PID],products[Cost_per_box]),2,0)</f>
        <v>7.73</v>
      </c>
      <c r="M1519" s="22">
        <f>shipments[[#This Row],[Boxes]]*shipments[[#This Row],[cost_per_box]]</f>
        <v>4112.3600000000006</v>
      </c>
      <c r="N1519" s="22">
        <f>shipments[[#This Row],[Amount]]-shipments[[#This Row],[total cost]]</f>
        <v>6518.8899999999994</v>
      </c>
    </row>
    <row r="1520" spans="1:14" x14ac:dyDescent="0.35">
      <c r="A1520" t="s">
        <v>1557</v>
      </c>
      <c r="B1520" t="s">
        <v>8049</v>
      </c>
      <c r="C1520" t="s">
        <v>8019</v>
      </c>
      <c r="D1520" t="s">
        <v>8034</v>
      </c>
      <c r="E1520" s="1">
        <v>45104</v>
      </c>
      <c r="F1520">
        <v>3035.25</v>
      </c>
      <c r="G1520">
        <v>145</v>
      </c>
      <c r="H1520" t="s">
        <v>7</v>
      </c>
      <c r="I1520" t="str">
        <f>VLOOKUP(shipments[[#This Row],[SPID]],CHOOSE({1,2},people[[#All],[SPID]],people[[#All],[Sales_person]]),2,0)</f>
        <v>Wilone O'Kielt</v>
      </c>
      <c r="J1520">
        <f>YEAR(shipments[[#This Row],[Shipdate]])</f>
        <v>2023</v>
      </c>
      <c r="K1520" s="22"/>
      <c r="L1520" s="22">
        <f>VLOOKUP(shipments[[#This Row],[PID]],CHOOSE({1,2},products[PID],products[Cost_per_box]),2,0)</f>
        <v>3.68</v>
      </c>
      <c r="M1520" s="22">
        <f>shipments[[#This Row],[Boxes]]*shipments[[#This Row],[cost_per_box]]</f>
        <v>533.6</v>
      </c>
      <c r="N1520" s="22">
        <f>shipments[[#This Row],[Amount]]-shipments[[#This Row],[total cost]]</f>
        <v>2501.65</v>
      </c>
    </row>
    <row r="1521" spans="1:14" x14ac:dyDescent="0.35">
      <c r="A1521" t="s">
        <v>1558</v>
      </c>
      <c r="B1521" t="s">
        <v>8049</v>
      </c>
      <c r="C1521" t="s">
        <v>8020</v>
      </c>
      <c r="D1521" t="s">
        <v>8038</v>
      </c>
      <c r="E1521" s="1">
        <v>44930</v>
      </c>
      <c r="F1521">
        <v>4401</v>
      </c>
      <c r="G1521">
        <v>367</v>
      </c>
      <c r="H1521" t="s">
        <v>7</v>
      </c>
      <c r="I1521" t="str">
        <f>VLOOKUP(shipments[[#This Row],[SPID]],CHOOSE({1,2},people[[#All],[SPID]],people[[#All],[Sales_person]]),2,0)</f>
        <v>Wilone O'Kielt</v>
      </c>
      <c r="J1521">
        <f>YEAR(shipments[[#This Row],[Shipdate]])</f>
        <v>2023</v>
      </c>
      <c r="K1521" s="22"/>
      <c r="L1521" s="22">
        <f>VLOOKUP(shipments[[#This Row],[PID]],CHOOSE({1,2},products[PID],products[Cost_per_box]),2,0)</f>
        <v>8.2200000000000006</v>
      </c>
      <c r="M1521" s="22">
        <f>shipments[[#This Row],[Boxes]]*shipments[[#This Row],[cost_per_box]]</f>
        <v>3016.7400000000002</v>
      </c>
      <c r="N1521" s="22">
        <f>shipments[[#This Row],[Amount]]-shipments[[#This Row],[total cost]]</f>
        <v>1384.2599999999998</v>
      </c>
    </row>
    <row r="1522" spans="1:14" x14ac:dyDescent="0.35">
      <c r="A1522" t="s">
        <v>1559</v>
      </c>
      <c r="B1522" t="s">
        <v>8049</v>
      </c>
      <c r="C1522" t="s">
        <v>8020</v>
      </c>
      <c r="D1522" t="s">
        <v>8038</v>
      </c>
      <c r="E1522" s="1">
        <v>45377</v>
      </c>
      <c r="F1522">
        <v>3330</v>
      </c>
      <c r="G1522">
        <v>278</v>
      </c>
      <c r="H1522" t="s">
        <v>7</v>
      </c>
      <c r="I1522" t="str">
        <f>VLOOKUP(shipments[[#This Row],[SPID]],CHOOSE({1,2},people[[#All],[SPID]],people[[#All],[Sales_person]]),2,0)</f>
        <v>Wilone O'Kielt</v>
      </c>
      <c r="J1522">
        <f>YEAR(shipments[[#This Row],[Shipdate]])</f>
        <v>2024</v>
      </c>
      <c r="K1522" s="22"/>
      <c r="L1522" s="22">
        <f>VLOOKUP(shipments[[#This Row],[PID]],CHOOSE({1,2},products[PID],products[Cost_per_box]),2,0)</f>
        <v>8.2200000000000006</v>
      </c>
      <c r="M1522" s="22">
        <f>shipments[[#This Row],[Boxes]]*shipments[[#This Row],[cost_per_box]]</f>
        <v>2285.1600000000003</v>
      </c>
      <c r="N1522" s="22">
        <f>shipments[[#This Row],[Amount]]-shipments[[#This Row],[total cost]]</f>
        <v>1044.8399999999997</v>
      </c>
    </row>
    <row r="1523" spans="1:14" x14ac:dyDescent="0.35">
      <c r="A1523" t="s">
        <v>1560</v>
      </c>
      <c r="B1523" t="s">
        <v>8049</v>
      </c>
      <c r="C1523" t="s">
        <v>8021</v>
      </c>
      <c r="D1523" t="s">
        <v>8034</v>
      </c>
      <c r="E1523" s="1">
        <v>45006</v>
      </c>
      <c r="F1523">
        <v>4671</v>
      </c>
      <c r="G1523">
        <v>234</v>
      </c>
      <c r="H1523" t="s">
        <v>7</v>
      </c>
      <c r="I1523" t="str">
        <f>VLOOKUP(shipments[[#This Row],[SPID]],CHOOSE({1,2},people[[#All],[SPID]],people[[#All],[Sales_person]]),2,0)</f>
        <v>Wilone O'Kielt</v>
      </c>
      <c r="J1523">
        <f>YEAR(shipments[[#This Row],[Shipdate]])</f>
        <v>2023</v>
      </c>
      <c r="K1523" s="22"/>
      <c r="L1523" s="22">
        <f>VLOOKUP(shipments[[#This Row],[PID]],CHOOSE({1,2},products[PID],products[Cost_per_box]),2,0)</f>
        <v>10.23</v>
      </c>
      <c r="M1523" s="22">
        <f>shipments[[#This Row],[Boxes]]*shipments[[#This Row],[cost_per_box]]</f>
        <v>2393.8200000000002</v>
      </c>
      <c r="N1523" s="22">
        <f>shipments[[#This Row],[Amount]]-shipments[[#This Row],[total cost]]</f>
        <v>2277.1799999999998</v>
      </c>
    </row>
    <row r="1524" spans="1:14" x14ac:dyDescent="0.35">
      <c r="A1524" t="s">
        <v>1561</v>
      </c>
      <c r="B1524" t="s">
        <v>8049</v>
      </c>
      <c r="C1524" t="s">
        <v>8022</v>
      </c>
      <c r="D1524" t="s">
        <v>8033</v>
      </c>
      <c r="E1524" s="1">
        <v>45134</v>
      </c>
      <c r="F1524">
        <v>2729.25</v>
      </c>
      <c r="G1524">
        <v>210</v>
      </c>
      <c r="H1524" t="s">
        <v>7</v>
      </c>
      <c r="I1524" t="str">
        <f>VLOOKUP(shipments[[#This Row],[SPID]],CHOOSE({1,2},people[[#All],[SPID]],people[[#All],[Sales_person]]),2,0)</f>
        <v>Wilone O'Kielt</v>
      </c>
      <c r="J1524">
        <f>YEAR(shipments[[#This Row],[Shipdate]])</f>
        <v>2023</v>
      </c>
      <c r="K1524" s="22"/>
      <c r="L1524" s="22">
        <f>VLOOKUP(shipments[[#This Row],[PID]],CHOOSE({1,2},products[PID],products[Cost_per_box]),2,0)</f>
        <v>4.74</v>
      </c>
      <c r="M1524" s="22">
        <f>shipments[[#This Row],[Boxes]]*shipments[[#This Row],[cost_per_box]]</f>
        <v>995.40000000000009</v>
      </c>
      <c r="N1524" s="22">
        <f>shipments[[#This Row],[Amount]]-shipments[[#This Row],[total cost]]</f>
        <v>1733.85</v>
      </c>
    </row>
    <row r="1525" spans="1:14" x14ac:dyDescent="0.35">
      <c r="A1525" t="s">
        <v>1562</v>
      </c>
      <c r="B1525" t="s">
        <v>8049</v>
      </c>
      <c r="C1525" t="s">
        <v>8022</v>
      </c>
      <c r="D1525" t="s">
        <v>8033</v>
      </c>
      <c r="E1525" s="1">
        <v>44964</v>
      </c>
      <c r="F1525">
        <v>4673.25</v>
      </c>
      <c r="G1525">
        <v>334</v>
      </c>
      <c r="H1525" t="s">
        <v>7</v>
      </c>
      <c r="I1525" t="str">
        <f>VLOOKUP(shipments[[#This Row],[SPID]],CHOOSE({1,2},people[[#All],[SPID]],people[[#All],[Sales_person]]),2,0)</f>
        <v>Wilone O'Kielt</v>
      </c>
      <c r="J1525">
        <f>YEAR(shipments[[#This Row],[Shipdate]])</f>
        <v>2023</v>
      </c>
      <c r="K1525" s="22"/>
      <c r="L1525" s="22">
        <f>VLOOKUP(shipments[[#This Row],[PID]],CHOOSE({1,2},products[PID],products[Cost_per_box]),2,0)</f>
        <v>4.74</v>
      </c>
      <c r="M1525" s="22">
        <f>shipments[[#This Row],[Boxes]]*shipments[[#This Row],[cost_per_box]]</f>
        <v>1583.16</v>
      </c>
      <c r="N1525" s="22">
        <f>shipments[[#This Row],[Amount]]-shipments[[#This Row],[total cost]]</f>
        <v>3090.09</v>
      </c>
    </row>
    <row r="1526" spans="1:14" x14ac:dyDescent="0.35">
      <c r="A1526" t="s">
        <v>1563</v>
      </c>
      <c r="B1526" t="s">
        <v>8049</v>
      </c>
      <c r="C1526" t="s">
        <v>8022</v>
      </c>
      <c r="D1526" t="s">
        <v>8037</v>
      </c>
      <c r="E1526" s="1">
        <v>44992</v>
      </c>
      <c r="F1526">
        <v>805.5</v>
      </c>
      <c r="G1526">
        <v>51</v>
      </c>
      <c r="H1526" t="s">
        <v>7</v>
      </c>
      <c r="I1526" t="str">
        <f>VLOOKUP(shipments[[#This Row],[SPID]],CHOOSE({1,2},people[[#All],[SPID]],people[[#All],[Sales_person]]),2,0)</f>
        <v>Wilone O'Kielt</v>
      </c>
      <c r="J1526">
        <f>YEAR(shipments[[#This Row],[Shipdate]])</f>
        <v>2023</v>
      </c>
      <c r="K1526" s="22"/>
      <c r="L1526" s="22">
        <f>VLOOKUP(shipments[[#This Row],[PID]],CHOOSE({1,2},products[PID],products[Cost_per_box]),2,0)</f>
        <v>4.74</v>
      </c>
      <c r="M1526" s="22">
        <f>shipments[[#This Row],[Boxes]]*shipments[[#This Row],[cost_per_box]]</f>
        <v>241.74</v>
      </c>
      <c r="N1526" s="22">
        <f>shipments[[#This Row],[Amount]]-shipments[[#This Row],[total cost]]</f>
        <v>563.76</v>
      </c>
    </row>
    <row r="1527" spans="1:14" x14ac:dyDescent="0.35">
      <c r="A1527" t="s">
        <v>1564</v>
      </c>
      <c r="B1527" t="s">
        <v>8049</v>
      </c>
      <c r="C1527" t="s">
        <v>8023</v>
      </c>
      <c r="D1527" t="s">
        <v>8037</v>
      </c>
      <c r="E1527" s="1">
        <v>45481</v>
      </c>
      <c r="F1527">
        <v>4367.25</v>
      </c>
      <c r="G1527">
        <v>437</v>
      </c>
      <c r="H1527" t="s">
        <v>18</v>
      </c>
      <c r="I1527" t="str">
        <f>VLOOKUP(shipments[[#This Row],[SPID]],CHOOSE({1,2},people[[#All],[SPID]],people[[#All],[Sales_person]]),2,0)</f>
        <v>Wilone O'Kielt</v>
      </c>
      <c r="J1527">
        <f>YEAR(shipments[[#This Row],[Shipdate]])</f>
        <v>2024</v>
      </c>
      <c r="K1527" s="22"/>
      <c r="L1527" s="22">
        <f>VLOOKUP(shipments[[#This Row],[PID]],CHOOSE({1,2},products[PID],products[Cost_per_box]),2,0)</f>
        <v>10.51</v>
      </c>
      <c r="M1527" s="22">
        <f>shipments[[#This Row],[Boxes]]*shipments[[#This Row],[cost_per_box]]</f>
        <v>4592.87</v>
      </c>
      <c r="N1527" s="22">
        <f>shipments[[#This Row],[Amount]]-shipments[[#This Row],[total cost]]</f>
        <v>-225.61999999999989</v>
      </c>
    </row>
    <row r="1528" spans="1:14" x14ac:dyDescent="0.35">
      <c r="A1528" t="s">
        <v>1565</v>
      </c>
      <c r="B1528" t="s">
        <v>8049</v>
      </c>
      <c r="C1528" t="s">
        <v>8023</v>
      </c>
      <c r="D1528" t="s">
        <v>8033</v>
      </c>
      <c r="E1528" s="1">
        <v>44937</v>
      </c>
      <c r="F1528">
        <v>4077</v>
      </c>
      <c r="G1528">
        <v>680</v>
      </c>
      <c r="H1528" t="s">
        <v>7</v>
      </c>
      <c r="I1528" t="str">
        <f>VLOOKUP(shipments[[#This Row],[SPID]],CHOOSE({1,2},people[[#All],[SPID]],people[[#All],[Sales_person]]),2,0)</f>
        <v>Wilone O'Kielt</v>
      </c>
      <c r="J1528">
        <f>YEAR(shipments[[#This Row],[Shipdate]])</f>
        <v>2023</v>
      </c>
      <c r="K1528" s="22"/>
      <c r="L1528" s="22">
        <f>VLOOKUP(shipments[[#This Row],[PID]],CHOOSE({1,2},products[PID],products[Cost_per_box]),2,0)</f>
        <v>10.51</v>
      </c>
      <c r="M1528" s="22">
        <f>shipments[[#This Row],[Boxes]]*shipments[[#This Row],[cost_per_box]]</f>
        <v>7146.8</v>
      </c>
      <c r="N1528" s="22">
        <f>shipments[[#This Row],[Amount]]-shipments[[#This Row],[total cost]]</f>
        <v>-3069.8</v>
      </c>
    </row>
    <row r="1529" spans="1:14" x14ac:dyDescent="0.35">
      <c r="A1529" t="s">
        <v>1566</v>
      </c>
      <c r="B1529" t="s">
        <v>8049</v>
      </c>
      <c r="C1529" t="s">
        <v>8023</v>
      </c>
      <c r="D1529" t="s">
        <v>8036</v>
      </c>
      <c r="E1529" s="1">
        <v>45272</v>
      </c>
      <c r="F1529">
        <v>3921.75</v>
      </c>
      <c r="G1529">
        <v>491</v>
      </c>
      <c r="H1529" t="s">
        <v>7</v>
      </c>
      <c r="I1529" t="str">
        <f>VLOOKUP(shipments[[#This Row],[SPID]],CHOOSE({1,2},people[[#All],[SPID]],people[[#All],[Sales_person]]),2,0)</f>
        <v>Wilone O'Kielt</v>
      </c>
      <c r="J1529">
        <f>YEAR(shipments[[#This Row],[Shipdate]])</f>
        <v>2023</v>
      </c>
      <c r="K1529" s="22"/>
      <c r="L1529" s="22">
        <f>VLOOKUP(shipments[[#This Row],[PID]],CHOOSE({1,2},products[PID],products[Cost_per_box]),2,0)</f>
        <v>10.51</v>
      </c>
      <c r="M1529" s="22">
        <f>shipments[[#This Row],[Boxes]]*shipments[[#This Row],[cost_per_box]]</f>
        <v>5160.41</v>
      </c>
      <c r="N1529" s="22">
        <f>shipments[[#This Row],[Amount]]-shipments[[#This Row],[total cost]]</f>
        <v>-1238.6599999999999</v>
      </c>
    </row>
    <row r="1530" spans="1:14" x14ac:dyDescent="0.35">
      <c r="A1530" t="s">
        <v>1567</v>
      </c>
      <c r="B1530" t="s">
        <v>8049</v>
      </c>
      <c r="C1530" t="s">
        <v>8023</v>
      </c>
      <c r="D1530" t="s">
        <v>8034</v>
      </c>
      <c r="E1530" s="1">
        <v>45155</v>
      </c>
      <c r="F1530">
        <v>5487.75</v>
      </c>
      <c r="G1530">
        <v>549</v>
      </c>
      <c r="H1530" t="s">
        <v>7</v>
      </c>
      <c r="I1530" t="str">
        <f>VLOOKUP(shipments[[#This Row],[SPID]],CHOOSE({1,2},people[[#All],[SPID]],people[[#All],[Sales_person]]),2,0)</f>
        <v>Wilone O'Kielt</v>
      </c>
      <c r="J1530">
        <f>YEAR(shipments[[#This Row],[Shipdate]])</f>
        <v>2023</v>
      </c>
      <c r="K1530" s="22"/>
      <c r="L1530" s="22">
        <f>VLOOKUP(shipments[[#This Row],[PID]],CHOOSE({1,2},products[PID],products[Cost_per_box]),2,0)</f>
        <v>10.51</v>
      </c>
      <c r="M1530" s="22">
        <f>shipments[[#This Row],[Boxes]]*shipments[[#This Row],[cost_per_box]]</f>
        <v>5769.99</v>
      </c>
      <c r="N1530" s="22">
        <f>shipments[[#This Row],[Amount]]-shipments[[#This Row],[total cost]]</f>
        <v>-282.23999999999978</v>
      </c>
    </row>
    <row r="1531" spans="1:14" x14ac:dyDescent="0.35">
      <c r="A1531" t="s">
        <v>1568</v>
      </c>
      <c r="B1531" t="s">
        <v>8049</v>
      </c>
      <c r="C1531" t="s">
        <v>8023</v>
      </c>
      <c r="D1531" t="s">
        <v>8037</v>
      </c>
      <c r="E1531" s="1">
        <v>45350</v>
      </c>
      <c r="F1531">
        <v>2313</v>
      </c>
      <c r="G1531">
        <v>290</v>
      </c>
      <c r="H1531" t="s">
        <v>40</v>
      </c>
      <c r="I1531" t="str">
        <f>VLOOKUP(shipments[[#This Row],[SPID]],CHOOSE({1,2},people[[#All],[SPID]],people[[#All],[Sales_person]]),2,0)</f>
        <v>Wilone O'Kielt</v>
      </c>
      <c r="J1531">
        <f>YEAR(shipments[[#This Row],[Shipdate]])</f>
        <v>2024</v>
      </c>
      <c r="K1531" s="22"/>
      <c r="L1531" s="22">
        <f>VLOOKUP(shipments[[#This Row],[PID]],CHOOSE({1,2},products[PID],products[Cost_per_box]),2,0)</f>
        <v>10.51</v>
      </c>
      <c r="M1531" s="22">
        <f>shipments[[#This Row],[Boxes]]*shipments[[#This Row],[cost_per_box]]</f>
        <v>3047.9</v>
      </c>
      <c r="N1531" s="22">
        <f>shipments[[#This Row],[Amount]]-shipments[[#This Row],[total cost]]</f>
        <v>-734.90000000000009</v>
      </c>
    </row>
    <row r="1532" spans="1:14" x14ac:dyDescent="0.35">
      <c r="A1532" t="s">
        <v>1569</v>
      </c>
      <c r="B1532" t="s">
        <v>8049</v>
      </c>
      <c r="C1532" t="s">
        <v>8023</v>
      </c>
      <c r="D1532" t="s">
        <v>8038</v>
      </c>
      <c r="E1532" s="1">
        <v>45225</v>
      </c>
      <c r="F1532">
        <v>10001.25</v>
      </c>
      <c r="G1532">
        <v>1001</v>
      </c>
      <c r="H1532" t="s">
        <v>40</v>
      </c>
      <c r="I1532" t="str">
        <f>VLOOKUP(shipments[[#This Row],[SPID]],CHOOSE({1,2},people[[#All],[SPID]],people[[#All],[Sales_person]]),2,0)</f>
        <v>Wilone O'Kielt</v>
      </c>
      <c r="J1532">
        <f>YEAR(shipments[[#This Row],[Shipdate]])</f>
        <v>2023</v>
      </c>
      <c r="K1532" s="22"/>
      <c r="L1532" s="22">
        <f>VLOOKUP(shipments[[#This Row],[PID]],CHOOSE({1,2},products[PID],products[Cost_per_box]),2,0)</f>
        <v>10.51</v>
      </c>
      <c r="M1532" s="22">
        <f>shipments[[#This Row],[Boxes]]*shipments[[#This Row],[cost_per_box]]</f>
        <v>10520.51</v>
      </c>
      <c r="N1532" s="22">
        <f>shipments[[#This Row],[Amount]]-shipments[[#This Row],[total cost]]</f>
        <v>-519.26000000000022</v>
      </c>
    </row>
    <row r="1533" spans="1:14" x14ac:dyDescent="0.35">
      <c r="A1533" t="s">
        <v>1570</v>
      </c>
      <c r="B1533" t="s">
        <v>8049</v>
      </c>
      <c r="C1533" t="s">
        <v>8024</v>
      </c>
      <c r="D1533" t="s">
        <v>8033</v>
      </c>
      <c r="E1533" s="1">
        <v>45363</v>
      </c>
      <c r="F1533">
        <v>3030.75</v>
      </c>
      <c r="G1533">
        <v>203</v>
      </c>
      <c r="H1533" t="s">
        <v>7</v>
      </c>
      <c r="I1533" t="str">
        <f>VLOOKUP(shipments[[#This Row],[SPID]],CHOOSE({1,2},people[[#All],[SPID]],people[[#All],[Sales_person]]),2,0)</f>
        <v>Wilone O'Kielt</v>
      </c>
      <c r="J1533">
        <f>YEAR(shipments[[#This Row],[Shipdate]])</f>
        <v>2024</v>
      </c>
      <c r="K1533" s="22"/>
      <c r="L1533" s="22">
        <f>VLOOKUP(shipments[[#This Row],[PID]],CHOOSE({1,2},products[PID],products[Cost_per_box]),2,0)</f>
        <v>6.43</v>
      </c>
      <c r="M1533" s="22">
        <f>shipments[[#This Row],[Boxes]]*shipments[[#This Row],[cost_per_box]]</f>
        <v>1305.29</v>
      </c>
      <c r="N1533" s="22">
        <f>shipments[[#This Row],[Amount]]-shipments[[#This Row],[total cost]]</f>
        <v>1725.46</v>
      </c>
    </row>
    <row r="1534" spans="1:14" x14ac:dyDescent="0.35">
      <c r="A1534" t="s">
        <v>1571</v>
      </c>
      <c r="B1534" t="s">
        <v>8049</v>
      </c>
      <c r="C1534" t="s">
        <v>8024</v>
      </c>
      <c r="D1534" t="s">
        <v>8033</v>
      </c>
      <c r="E1534" s="1">
        <v>45027</v>
      </c>
      <c r="F1534">
        <v>7713</v>
      </c>
      <c r="G1534">
        <v>454</v>
      </c>
      <c r="H1534" t="s">
        <v>7</v>
      </c>
      <c r="I1534" t="str">
        <f>VLOOKUP(shipments[[#This Row],[SPID]],CHOOSE({1,2},people[[#All],[SPID]],people[[#All],[Sales_person]]),2,0)</f>
        <v>Wilone O'Kielt</v>
      </c>
      <c r="J1534">
        <f>YEAR(shipments[[#This Row],[Shipdate]])</f>
        <v>2023</v>
      </c>
      <c r="K1534" s="22"/>
      <c r="L1534" s="22">
        <f>VLOOKUP(shipments[[#This Row],[PID]],CHOOSE({1,2},products[PID],products[Cost_per_box]),2,0)</f>
        <v>6.43</v>
      </c>
      <c r="M1534" s="22">
        <f>shipments[[#This Row],[Boxes]]*shipments[[#This Row],[cost_per_box]]</f>
        <v>2919.22</v>
      </c>
      <c r="N1534" s="22">
        <f>shipments[[#This Row],[Amount]]-shipments[[#This Row],[total cost]]</f>
        <v>4793.7800000000007</v>
      </c>
    </row>
    <row r="1535" spans="1:14" x14ac:dyDescent="0.35">
      <c r="A1535" t="s">
        <v>1572</v>
      </c>
      <c r="B1535" t="s">
        <v>8049</v>
      </c>
      <c r="C1535" t="s">
        <v>8024</v>
      </c>
      <c r="D1535" t="s">
        <v>8036</v>
      </c>
      <c r="E1535" s="1">
        <v>45335</v>
      </c>
      <c r="F1535">
        <v>7528.5</v>
      </c>
      <c r="G1535">
        <v>502</v>
      </c>
      <c r="H1535" t="s">
        <v>7</v>
      </c>
      <c r="I1535" t="str">
        <f>VLOOKUP(shipments[[#This Row],[SPID]],CHOOSE({1,2},people[[#All],[SPID]],people[[#All],[Sales_person]]),2,0)</f>
        <v>Wilone O'Kielt</v>
      </c>
      <c r="J1535">
        <f>YEAR(shipments[[#This Row],[Shipdate]])</f>
        <v>2024</v>
      </c>
      <c r="K1535" s="22"/>
      <c r="L1535" s="22">
        <f>VLOOKUP(shipments[[#This Row],[PID]],CHOOSE({1,2},products[PID],products[Cost_per_box]),2,0)</f>
        <v>6.43</v>
      </c>
      <c r="M1535" s="22">
        <f>shipments[[#This Row],[Boxes]]*shipments[[#This Row],[cost_per_box]]</f>
        <v>3227.8599999999997</v>
      </c>
      <c r="N1535" s="22">
        <f>shipments[[#This Row],[Amount]]-shipments[[#This Row],[total cost]]</f>
        <v>4300.6400000000003</v>
      </c>
    </row>
    <row r="1536" spans="1:14" x14ac:dyDescent="0.35">
      <c r="A1536" t="s">
        <v>1573</v>
      </c>
      <c r="B1536" t="s">
        <v>8049</v>
      </c>
      <c r="C1536" t="s">
        <v>8024</v>
      </c>
      <c r="D1536" t="s">
        <v>8035</v>
      </c>
      <c r="E1536" s="1">
        <v>45034</v>
      </c>
      <c r="F1536">
        <v>5044.5</v>
      </c>
      <c r="G1536">
        <v>337</v>
      </c>
      <c r="H1536" t="s">
        <v>7</v>
      </c>
      <c r="I1536" t="str">
        <f>VLOOKUP(shipments[[#This Row],[SPID]],CHOOSE({1,2},people[[#All],[SPID]],people[[#All],[Sales_person]]),2,0)</f>
        <v>Wilone O'Kielt</v>
      </c>
      <c r="J1536">
        <f>YEAR(shipments[[#This Row],[Shipdate]])</f>
        <v>2023</v>
      </c>
      <c r="K1536" s="22"/>
      <c r="L1536" s="22">
        <f>VLOOKUP(shipments[[#This Row],[PID]],CHOOSE({1,2},products[PID],products[Cost_per_box]),2,0)</f>
        <v>6.43</v>
      </c>
      <c r="M1536" s="22">
        <f>shipments[[#This Row],[Boxes]]*shipments[[#This Row],[cost_per_box]]</f>
        <v>2166.91</v>
      </c>
      <c r="N1536" s="22">
        <f>shipments[[#This Row],[Amount]]-shipments[[#This Row],[total cost]]</f>
        <v>2877.59</v>
      </c>
    </row>
    <row r="1537" spans="1:14" x14ac:dyDescent="0.35">
      <c r="A1537" t="s">
        <v>1574</v>
      </c>
      <c r="B1537" t="s">
        <v>8049</v>
      </c>
      <c r="C1537" t="s">
        <v>8024</v>
      </c>
      <c r="D1537" t="s">
        <v>8038</v>
      </c>
      <c r="E1537" s="1">
        <v>45505</v>
      </c>
      <c r="F1537">
        <v>8563.5</v>
      </c>
      <c r="G1537">
        <v>504</v>
      </c>
      <c r="H1537" t="s">
        <v>18</v>
      </c>
      <c r="I1537" t="str">
        <f>VLOOKUP(shipments[[#This Row],[SPID]],CHOOSE({1,2},people[[#All],[SPID]],people[[#All],[Sales_person]]),2,0)</f>
        <v>Wilone O'Kielt</v>
      </c>
      <c r="J1537">
        <f>YEAR(shipments[[#This Row],[Shipdate]])</f>
        <v>2024</v>
      </c>
      <c r="K1537" s="22"/>
      <c r="L1537" s="22">
        <f>VLOOKUP(shipments[[#This Row],[PID]],CHOOSE({1,2},products[PID],products[Cost_per_box]),2,0)</f>
        <v>6.43</v>
      </c>
      <c r="M1537" s="22">
        <f>shipments[[#This Row],[Boxes]]*shipments[[#This Row],[cost_per_box]]</f>
        <v>3240.72</v>
      </c>
      <c r="N1537" s="22">
        <f>shipments[[#This Row],[Amount]]-shipments[[#This Row],[total cost]]</f>
        <v>5322.7800000000007</v>
      </c>
    </row>
    <row r="1538" spans="1:14" x14ac:dyDescent="0.35">
      <c r="A1538" t="s">
        <v>1575</v>
      </c>
      <c r="B1538" t="s">
        <v>8049</v>
      </c>
      <c r="C1538" t="s">
        <v>8025</v>
      </c>
      <c r="D1538" t="s">
        <v>8033</v>
      </c>
      <c r="E1538" s="1">
        <v>44977</v>
      </c>
      <c r="F1538">
        <v>6066</v>
      </c>
      <c r="G1538">
        <v>289</v>
      </c>
      <c r="H1538" t="s">
        <v>7</v>
      </c>
      <c r="I1538" t="str">
        <f>VLOOKUP(shipments[[#This Row],[SPID]],CHOOSE({1,2},people[[#All],[SPID]],people[[#All],[Sales_person]]),2,0)</f>
        <v>Wilone O'Kielt</v>
      </c>
      <c r="J1538">
        <f>YEAR(shipments[[#This Row],[Shipdate]])</f>
        <v>2023</v>
      </c>
      <c r="K1538" s="22"/>
      <c r="L1538" s="22">
        <f>VLOOKUP(shipments[[#This Row],[PID]],CHOOSE({1,2},products[PID],products[Cost_per_box]),2,0)</f>
        <v>12.41</v>
      </c>
      <c r="M1538" s="22">
        <f>shipments[[#This Row],[Boxes]]*shipments[[#This Row],[cost_per_box]]</f>
        <v>3586.4900000000002</v>
      </c>
      <c r="N1538" s="22">
        <f>shipments[[#This Row],[Amount]]-shipments[[#This Row],[total cost]]</f>
        <v>2479.5099999999998</v>
      </c>
    </row>
    <row r="1539" spans="1:14" x14ac:dyDescent="0.35">
      <c r="A1539" t="s">
        <v>1576</v>
      </c>
      <c r="B1539" t="s">
        <v>8049</v>
      </c>
      <c r="C1539" t="s">
        <v>8025</v>
      </c>
      <c r="D1539" t="s">
        <v>8034</v>
      </c>
      <c r="E1539" s="1">
        <v>45553</v>
      </c>
      <c r="F1539">
        <v>5460.75</v>
      </c>
      <c r="G1539">
        <v>274</v>
      </c>
      <c r="H1539" t="s">
        <v>26</v>
      </c>
      <c r="I1539" t="str">
        <f>VLOOKUP(shipments[[#This Row],[SPID]],CHOOSE({1,2},people[[#All],[SPID]],people[[#All],[Sales_person]]),2,0)</f>
        <v>Wilone O'Kielt</v>
      </c>
      <c r="J1539">
        <f>YEAR(shipments[[#This Row],[Shipdate]])</f>
        <v>2024</v>
      </c>
      <c r="K1539" s="22"/>
      <c r="L1539" s="22">
        <f>VLOOKUP(shipments[[#This Row],[PID]],CHOOSE({1,2},products[PID],products[Cost_per_box]),2,0)</f>
        <v>12.41</v>
      </c>
      <c r="M1539" s="22">
        <f>shipments[[#This Row],[Boxes]]*shipments[[#This Row],[cost_per_box]]</f>
        <v>3400.34</v>
      </c>
      <c r="N1539" s="22">
        <f>shipments[[#This Row],[Amount]]-shipments[[#This Row],[total cost]]</f>
        <v>2060.41</v>
      </c>
    </row>
    <row r="1540" spans="1:14" x14ac:dyDescent="0.35">
      <c r="A1540" t="s">
        <v>1577</v>
      </c>
      <c r="B1540" t="s">
        <v>8049</v>
      </c>
      <c r="C1540" t="s">
        <v>8026</v>
      </c>
      <c r="D1540" t="s">
        <v>8037</v>
      </c>
      <c r="E1540" s="1">
        <v>44978</v>
      </c>
      <c r="F1540">
        <v>8464.5</v>
      </c>
      <c r="G1540">
        <v>530</v>
      </c>
      <c r="H1540" t="s">
        <v>7</v>
      </c>
      <c r="I1540" t="str">
        <f>VLOOKUP(shipments[[#This Row],[SPID]],CHOOSE({1,2},people[[#All],[SPID]],people[[#All],[Sales_person]]),2,0)</f>
        <v>Wilone O'Kielt</v>
      </c>
      <c r="J1540">
        <f>YEAR(shipments[[#This Row],[Shipdate]])</f>
        <v>2023</v>
      </c>
      <c r="K1540" s="22"/>
      <c r="L1540" s="22">
        <f>VLOOKUP(shipments[[#This Row],[PID]],CHOOSE({1,2},products[PID],products[Cost_per_box]),2,0)</f>
        <v>9.57</v>
      </c>
      <c r="M1540" s="22">
        <f>shipments[[#This Row],[Boxes]]*shipments[[#This Row],[cost_per_box]]</f>
        <v>5072.1000000000004</v>
      </c>
      <c r="N1540" s="22">
        <f>shipments[[#This Row],[Amount]]-shipments[[#This Row],[total cost]]</f>
        <v>3392.3999999999996</v>
      </c>
    </row>
    <row r="1541" spans="1:14" x14ac:dyDescent="0.35">
      <c r="A1541" t="s">
        <v>1578</v>
      </c>
      <c r="B1541" t="s">
        <v>8049</v>
      </c>
      <c r="C1541" t="s">
        <v>8026</v>
      </c>
      <c r="D1541" t="s">
        <v>8033</v>
      </c>
      <c r="E1541" s="1">
        <v>45068</v>
      </c>
      <c r="F1541">
        <v>13414.5</v>
      </c>
      <c r="G1541">
        <v>790</v>
      </c>
      <c r="H1541" t="s">
        <v>7</v>
      </c>
      <c r="I1541" t="str">
        <f>VLOOKUP(shipments[[#This Row],[SPID]],CHOOSE({1,2},people[[#All],[SPID]],people[[#All],[Sales_person]]),2,0)</f>
        <v>Wilone O'Kielt</v>
      </c>
      <c r="J1541">
        <f>YEAR(shipments[[#This Row],[Shipdate]])</f>
        <v>2023</v>
      </c>
      <c r="K1541" s="22"/>
      <c r="L1541" s="22">
        <f>VLOOKUP(shipments[[#This Row],[PID]],CHOOSE({1,2},products[PID],products[Cost_per_box]),2,0)</f>
        <v>9.57</v>
      </c>
      <c r="M1541" s="22">
        <f>shipments[[#This Row],[Boxes]]*shipments[[#This Row],[cost_per_box]]</f>
        <v>7560.3</v>
      </c>
      <c r="N1541" s="22">
        <f>shipments[[#This Row],[Amount]]-shipments[[#This Row],[total cost]]</f>
        <v>5854.2</v>
      </c>
    </row>
    <row r="1542" spans="1:14" x14ac:dyDescent="0.35">
      <c r="A1542" t="s">
        <v>1579</v>
      </c>
      <c r="B1542" t="s">
        <v>8049</v>
      </c>
      <c r="C1542" t="s">
        <v>8026</v>
      </c>
      <c r="D1542" t="s">
        <v>8038</v>
      </c>
      <c r="E1542" s="1">
        <v>45293</v>
      </c>
      <c r="F1542">
        <v>3564</v>
      </c>
      <c r="G1542">
        <v>238</v>
      </c>
      <c r="H1542" t="s">
        <v>7</v>
      </c>
      <c r="I1542" t="str">
        <f>VLOOKUP(shipments[[#This Row],[SPID]],CHOOSE({1,2},people[[#All],[SPID]],people[[#All],[Sales_person]]),2,0)</f>
        <v>Wilone O'Kielt</v>
      </c>
      <c r="J1542">
        <f>YEAR(shipments[[#This Row],[Shipdate]])</f>
        <v>2024</v>
      </c>
      <c r="K1542" s="22"/>
      <c r="L1542" s="22">
        <f>VLOOKUP(shipments[[#This Row],[PID]],CHOOSE({1,2},products[PID],products[Cost_per_box]),2,0)</f>
        <v>9.57</v>
      </c>
      <c r="M1542" s="22">
        <f>shipments[[#This Row],[Boxes]]*shipments[[#This Row],[cost_per_box]]</f>
        <v>2277.66</v>
      </c>
      <c r="N1542" s="22">
        <f>shipments[[#This Row],[Amount]]-shipments[[#This Row],[total cost]]</f>
        <v>1286.3400000000001</v>
      </c>
    </row>
    <row r="1543" spans="1:14" x14ac:dyDescent="0.35">
      <c r="A1543" t="s">
        <v>1580</v>
      </c>
      <c r="B1543" t="s">
        <v>8049</v>
      </c>
      <c r="C1543" t="s">
        <v>8027</v>
      </c>
      <c r="D1543" t="s">
        <v>8033</v>
      </c>
      <c r="E1543" s="1">
        <v>44928</v>
      </c>
      <c r="F1543">
        <v>2619</v>
      </c>
      <c r="G1543">
        <v>291</v>
      </c>
      <c r="H1543" t="s">
        <v>7</v>
      </c>
      <c r="I1543" t="str">
        <f>VLOOKUP(shipments[[#This Row],[SPID]],CHOOSE({1,2},people[[#All],[SPID]],people[[#All],[Sales_person]]),2,0)</f>
        <v>Wilone O'Kielt</v>
      </c>
      <c r="J1543">
        <f>YEAR(shipments[[#This Row],[Shipdate]])</f>
        <v>2023</v>
      </c>
      <c r="K1543" s="22"/>
      <c r="L1543" s="22">
        <f>VLOOKUP(shipments[[#This Row],[PID]],CHOOSE({1,2},products[PID],products[Cost_per_box]),2,0)</f>
        <v>8.43</v>
      </c>
      <c r="M1543" s="22">
        <f>shipments[[#This Row],[Boxes]]*shipments[[#This Row],[cost_per_box]]</f>
        <v>2453.13</v>
      </c>
      <c r="N1543" s="22">
        <f>shipments[[#This Row],[Amount]]-shipments[[#This Row],[total cost]]</f>
        <v>165.86999999999989</v>
      </c>
    </row>
    <row r="1544" spans="1:14" x14ac:dyDescent="0.35">
      <c r="A1544" t="s">
        <v>1581</v>
      </c>
      <c r="B1544" t="s">
        <v>8049</v>
      </c>
      <c r="C1544" t="s">
        <v>8027</v>
      </c>
      <c r="D1544" t="s">
        <v>8033</v>
      </c>
      <c r="E1544" s="1">
        <v>45204</v>
      </c>
      <c r="F1544">
        <v>3710.25</v>
      </c>
      <c r="G1544">
        <v>338</v>
      </c>
      <c r="H1544" t="s">
        <v>7</v>
      </c>
      <c r="I1544" t="str">
        <f>VLOOKUP(shipments[[#This Row],[SPID]],CHOOSE({1,2},people[[#All],[SPID]],people[[#All],[Sales_person]]),2,0)</f>
        <v>Wilone O'Kielt</v>
      </c>
      <c r="J1544">
        <f>YEAR(shipments[[#This Row],[Shipdate]])</f>
        <v>2023</v>
      </c>
      <c r="K1544" s="22"/>
      <c r="L1544" s="22">
        <f>VLOOKUP(shipments[[#This Row],[PID]],CHOOSE({1,2},products[PID],products[Cost_per_box]),2,0)</f>
        <v>8.43</v>
      </c>
      <c r="M1544" s="22">
        <f>shipments[[#This Row],[Boxes]]*shipments[[#This Row],[cost_per_box]]</f>
        <v>2849.3399999999997</v>
      </c>
      <c r="N1544" s="22">
        <f>shipments[[#This Row],[Amount]]-shipments[[#This Row],[total cost]]</f>
        <v>860.91000000000031</v>
      </c>
    </row>
    <row r="1545" spans="1:14" x14ac:dyDescent="0.35">
      <c r="A1545" t="s">
        <v>1582</v>
      </c>
      <c r="B1545" t="s">
        <v>8049</v>
      </c>
      <c r="C1545" t="s">
        <v>8027</v>
      </c>
      <c r="D1545" t="s">
        <v>8038</v>
      </c>
      <c r="E1545" s="1">
        <v>45063</v>
      </c>
      <c r="F1545">
        <v>7395.75</v>
      </c>
      <c r="G1545">
        <v>925</v>
      </c>
      <c r="H1545" t="s">
        <v>7</v>
      </c>
      <c r="I1545" t="str">
        <f>VLOOKUP(shipments[[#This Row],[SPID]],CHOOSE({1,2},people[[#All],[SPID]],people[[#All],[Sales_person]]),2,0)</f>
        <v>Wilone O'Kielt</v>
      </c>
      <c r="J1545">
        <f>YEAR(shipments[[#This Row],[Shipdate]])</f>
        <v>2023</v>
      </c>
      <c r="K1545" s="22"/>
      <c r="L1545" s="22">
        <f>VLOOKUP(shipments[[#This Row],[PID]],CHOOSE({1,2},products[PID],products[Cost_per_box]),2,0)</f>
        <v>8.43</v>
      </c>
      <c r="M1545" s="22">
        <f>shipments[[#This Row],[Boxes]]*shipments[[#This Row],[cost_per_box]]</f>
        <v>7797.75</v>
      </c>
      <c r="N1545" s="22">
        <f>shipments[[#This Row],[Amount]]-shipments[[#This Row],[total cost]]</f>
        <v>-402</v>
      </c>
    </row>
    <row r="1546" spans="1:14" x14ac:dyDescent="0.35">
      <c r="A1546" t="s">
        <v>1583</v>
      </c>
      <c r="B1546" t="s">
        <v>8049</v>
      </c>
      <c r="C1546" t="s">
        <v>8027</v>
      </c>
      <c r="D1546" t="s">
        <v>8033</v>
      </c>
      <c r="E1546" s="1">
        <v>45310</v>
      </c>
      <c r="F1546">
        <v>1260</v>
      </c>
      <c r="G1546">
        <v>180</v>
      </c>
      <c r="H1546" t="s">
        <v>7</v>
      </c>
      <c r="I1546" t="str">
        <f>VLOOKUP(shipments[[#This Row],[SPID]],CHOOSE({1,2},people[[#All],[SPID]],people[[#All],[Sales_person]]),2,0)</f>
        <v>Wilone O'Kielt</v>
      </c>
      <c r="J1546">
        <f>YEAR(shipments[[#This Row],[Shipdate]])</f>
        <v>2024</v>
      </c>
      <c r="K1546" s="22"/>
      <c r="L1546" s="22">
        <f>VLOOKUP(shipments[[#This Row],[PID]],CHOOSE({1,2},products[PID],products[Cost_per_box]),2,0)</f>
        <v>8.43</v>
      </c>
      <c r="M1546" s="22">
        <f>shipments[[#This Row],[Boxes]]*shipments[[#This Row],[cost_per_box]]</f>
        <v>1517.3999999999999</v>
      </c>
      <c r="N1546" s="22">
        <f>shipments[[#This Row],[Amount]]-shipments[[#This Row],[total cost]]</f>
        <v>-257.39999999999986</v>
      </c>
    </row>
    <row r="1547" spans="1:14" x14ac:dyDescent="0.35">
      <c r="A1547" t="s">
        <v>1584</v>
      </c>
      <c r="B1547" t="s">
        <v>8049</v>
      </c>
      <c r="C1547" t="s">
        <v>8028</v>
      </c>
      <c r="D1547" t="s">
        <v>8038</v>
      </c>
      <c r="E1547" s="1">
        <v>45310</v>
      </c>
      <c r="F1547">
        <v>5100.75</v>
      </c>
      <c r="G1547">
        <v>567</v>
      </c>
      <c r="H1547" t="s">
        <v>7</v>
      </c>
      <c r="I1547" t="str">
        <f>VLOOKUP(shipments[[#This Row],[SPID]],CHOOSE({1,2},people[[#All],[SPID]],people[[#All],[Sales_person]]),2,0)</f>
        <v>Wilone O'Kielt</v>
      </c>
      <c r="J1547">
        <f>YEAR(shipments[[#This Row],[Shipdate]])</f>
        <v>2024</v>
      </c>
      <c r="K1547" s="22"/>
      <c r="L1547" s="22">
        <f>VLOOKUP(shipments[[#This Row],[PID]],CHOOSE({1,2},products[PID],products[Cost_per_box]),2,0)</f>
        <v>6.8</v>
      </c>
      <c r="M1547" s="22">
        <f>shipments[[#This Row],[Boxes]]*shipments[[#This Row],[cost_per_box]]</f>
        <v>3855.6</v>
      </c>
      <c r="N1547" s="22">
        <f>shipments[[#This Row],[Amount]]-shipments[[#This Row],[total cost]]</f>
        <v>1245.1500000000001</v>
      </c>
    </row>
    <row r="1548" spans="1:14" x14ac:dyDescent="0.35">
      <c r="A1548" t="s">
        <v>1585</v>
      </c>
      <c r="B1548" t="s">
        <v>8049</v>
      </c>
      <c r="C1548" t="s">
        <v>8028</v>
      </c>
      <c r="D1548" t="s">
        <v>8036</v>
      </c>
      <c r="E1548" s="1">
        <v>45461</v>
      </c>
      <c r="F1548">
        <v>6270.75</v>
      </c>
      <c r="G1548">
        <v>628</v>
      </c>
      <c r="H1548" t="s">
        <v>7</v>
      </c>
      <c r="I1548" t="str">
        <f>VLOOKUP(shipments[[#This Row],[SPID]],CHOOSE({1,2},people[[#All],[SPID]],people[[#All],[Sales_person]]),2,0)</f>
        <v>Wilone O'Kielt</v>
      </c>
      <c r="J1548">
        <f>YEAR(shipments[[#This Row],[Shipdate]])</f>
        <v>2024</v>
      </c>
      <c r="K1548" s="22"/>
      <c r="L1548" s="22">
        <f>VLOOKUP(shipments[[#This Row],[PID]],CHOOSE({1,2},products[PID],products[Cost_per_box]),2,0)</f>
        <v>6.8</v>
      </c>
      <c r="M1548" s="22">
        <f>shipments[[#This Row],[Boxes]]*shipments[[#This Row],[cost_per_box]]</f>
        <v>4270.3999999999996</v>
      </c>
      <c r="N1548" s="22">
        <f>shipments[[#This Row],[Amount]]-shipments[[#This Row],[total cost]]</f>
        <v>2000.3500000000004</v>
      </c>
    </row>
    <row r="1549" spans="1:14" x14ac:dyDescent="0.35">
      <c r="A1549" t="s">
        <v>1586</v>
      </c>
      <c r="B1549" t="s">
        <v>8049</v>
      </c>
      <c r="C1549" t="s">
        <v>8028</v>
      </c>
      <c r="D1549" t="s">
        <v>8033</v>
      </c>
      <c r="E1549" s="1">
        <v>45478</v>
      </c>
      <c r="F1549">
        <v>6257.25</v>
      </c>
      <c r="G1549">
        <v>783</v>
      </c>
      <c r="H1549" t="s">
        <v>18</v>
      </c>
      <c r="I1549" t="str">
        <f>VLOOKUP(shipments[[#This Row],[SPID]],CHOOSE({1,2},people[[#All],[SPID]],people[[#All],[Sales_person]]),2,0)</f>
        <v>Wilone O'Kielt</v>
      </c>
      <c r="J1549">
        <f>YEAR(shipments[[#This Row],[Shipdate]])</f>
        <v>2024</v>
      </c>
      <c r="K1549" s="22"/>
      <c r="L1549" s="22">
        <f>VLOOKUP(shipments[[#This Row],[PID]],CHOOSE({1,2},products[PID],products[Cost_per_box]),2,0)</f>
        <v>6.8</v>
      </c>
      <c r="M1549" s="22">
        <f>shipments[[#This Row],[Boxes]]*shipments[[#This Row],[cost_per_box]]</f>
        <v>5324.4</v>
      </c>
      <c r="N1549" s="22">
        <f>shipments[[#This Row],[Amount]]-shipments[[#This Row],[total cost]]</f>
        <v>932.85000000000036</v>
      </c>
    </row>
    <row r="1550" spans="1:14" x14ac:dyDescent="0.35">
      <c r="A1550" t="s">
        <v>1587</v>
      </c>
      <c r="B1550" t="s">
        <v>8049</v>
      </c>
      <c r="C1550" t="s">
        <v>8028</v>
      </c>
      <c r="D1550" t="s">
        <v>8034</v>
      </c>
      <c r="E1550" s="1">
        <v>45301</v>
      </c>
      <c r="F1550">
        <v>1932.75</v>
      </c>
      <c r="G1550">
        <v>194</v>
      </c>
      <c r="H1550" t="s">
        <v>7</v>
      </c>
      <c r="I1550" t="str">
        <f>VLOOKUP(shipments[[#This Row],[SPID]],CHOOSE({1,2},people[[#All],[SPID]],people[[#All],[Sales_person]]),2,0)</f>
        <v>Wilone O'Kielt</v>
      </c>
      <c r="J1550">
        <f>YEAR(shipments[[#This Row],[Shipdate]])</f>
        <v>2024</v>
      </c>
      <c r="K1550" s="22"/>
      <c r="L1550" s="22">
        <f>VLOOKUP(shipments[[#This Row],[PID]],CHOOSE({1,2},products[PID],products[Cost_per_box]),2,0)</f>
        <v>6.8</v>
      </c>
      <c r="M1550" s="22">
        <f>shipments[[#This Row],[Boxes]]*shipments[[#This Row],[cost_per_box]]</f>
        <v>1319.2</v>
      </c>
      <c r="N1550" s="22">
        <f>shipments[[#This Row],[Amount]]-shipments[[#This Row],[total cost]]</f>
        <v>613.54999999999995</v>
      </c>
    </row>
    <row r="1551" spans="1:14" x14ac:dyDescent="0.35">
      <c r="A1551" t="s">
        <v>1588</v>
      </c>
      <c r="B1551" t="s">
        <v>8049</v>
      </c>
      <c r="C1551" t="s">
        <v>8028</v>
      </c>
      <c r="D1551" t="s">
        <v>8038</v>
      </c>
      <c r="E1551" s="1">
        <v>45128</v>
      </c>
      <c r="F1551">
        <v>1797.75</v>
      </c>
      <c r="G1551">
        <v>164</v>
      </c>
      <c r="H1551" t="s">
        <v>7</v>
      </c>
      <c r="I1551" t="str">
        <f>VLOOKUP(shipments[[#This Row],[SPID]],CHOOSE({1,2},people[[#All],[SPID]],people[[#All],[Sales_person]]),2,0)</f>
        <v>Wilone O'Kielt</v>
      </c>
      <c r="J1551">
        <f>YEAR(shipments[[#This Row],[Shipdate]])</f>
        <v>2023</v>
      </c>
      <c r="K1551" s="22"/>
      <c r="L1551" s="22">
        <f>VLOOKUP(shipments[[#This Row],[PID]],CHOOSE({1,2},products[PID],products[Cost_per_box]),2,0)</f>
        <v>6.8</v>
      </c>
      <c r="M1551" s="22">
        <f>shipments[[#This Row],[Boxes]]*shipments[[#This Row],[cost_per_box]]</f>
        <v>1115.2</v>
      </c>
      <c r="N1551" s="22">
        <f>shipments[[#This Row],[Amount]]-shipments[[#This Row],[total cost]]</f>
        <v>682.55</v>
      </c>
    </row>
    <row r="1552" spans="1:14" x14ac:dyDescent="0.35">
      <c r="A1552" t="s">
        <v>1589</v>
      </c>
      <c r="B1552" t="s">
        <v>8049</v>
      </c>
      <c r="C1552" t="s">
        <v>8028</v>
      </c>
      <c r="D1552" t="s">
        <v>8038</v>
      </c>
      <c r="E1552" s="1">
        <v>45316</v>
      </c>
      <c r="F1552">
        <v>7339.5</v>
      </c>
      <c r="G1552">
        <v>1049</v>
      </c>
      <c r="H1552" t="s">
        <v>7</v>
      </c>
      <c r="I1552" t="str">
        <f>VLOOKUP(shipments[[#This Row],[SPID]],CHOOSE({1,2},people[[#All],[SPID]],people[[#All],[Sales_person]]),2,0)</f>
        <v>Wilone O'Kielt</v>
      </c>
      <c r="J1552">
        <f>YEAR(shipments[[#This Row],[Shipdate]])</f>
        <v>2024</v>
      </c>
      <c r="K1552" s="22"/>
      <c r="L1552" s="22">
        <f>VLOOKUP(shipments[[#This Row],[PID]],CHOOSE({1,2},products[PID],products[Cost_per_box]),2,0)</f>
        <v>6.8</v>
      </c>
      <c r="M1552" s="22">
        <f>shipments[[#This Row],[Boxes]]*shipments[[#This Row],[cost_per_box]]</f>
        <v>7133.2</v>
      </c>
      <c r="N1552" s="22">
        <f>shipments[[#This Row],[Amount]]-shipments[[#This Row],[total cost]]</f>
        <v>206.30000000000018</v>
      </c>
    </row>
    <row r="1553" spans="1:14" x14ac:dyDescent="0.35">
      <c r="A1553" t="s">
        <v>1590</v>
      </c>
      <c r="B1553" t="s">
        <v>8049</v>
      </c>
      <c r="C1553" t="s">
        <v>8029</v>
      </c>
      <c r="D1553" t="s">
        <v>8037</v>
      </c>
      <c r="E1553" s="1">
        <v>45254</v>
      </c>
      <c r="F1553">
        <v>9465.75</v>
      </c>
      <c r="G1553">
        <v>365</v>
      </c>
      <c r="H1553" t="s">
        <v>7</v>
      </c>
      <c r="I1553" t="str">
        <f>VLOOKUP(shipments[[#This Row],[SPID]],CHOOSE({1,2},people[[#All],[SPID]],people[[#All],[Sales_person]]),2,0)</f>
        <v>Wilone O'Kielt</v>
      </c>
      <c r="J1553">
        <f>YEAR(shipments[[#This Row],[Shipdate]])</f>
        <v>2023</v>
      </c>
      <c r="K1553" s="22"/>
      <c r="L1553" s="22">
        <f>VLOOKUP(shipments[[#This Row],[PID]],CHOOSE({1,2},products[PID],products[Cost_per_box]),2,0)</f>
        <v>5.04</v>
      </c>
      <c r="M1553" s="22">
        <f>shipments[[#This Row],[Boxes]]*shipments[[#This Row],[cost_per_box]]</f>
        <v>1839.6</v>
      </c>
      <c r="N1553" s="22">
        <f>shipments[[#This Row],[Amount]]-shipments[[#This Row],[total cost]]</f>
        <v>7626.15</v>
      </c>
    </row>
    <row r="1554" spans="1:14" x14ac:dyDescent="0.35">
      <c r="A1554" t="s">
        <v>1591</v>
      </c>
      <c r="B1554" t="s">
        <v>8049</v>
      </c>
      <c r="C1554" t="s">
        <v>8030</v>
      </c>
      <c r="D1554" t="s">
        <v>8038</v>
      </c>
      <c r="E1554" s="1">
        <v>45519</v>
      </c>
      <c r="F1554">
        <v>3177</v>
      </c>
      <c r="G1554">
        <v>318</v>
      </c>
      <c r="H1554" t="s">
        <v>18</v>
      </c>
      <c r="I1554" t="str">
        <f>VLOOKUP(shipments[[#This Row],[SPID]],CHOOSE({1,2},people[[#All],[SPID]],people[[#All],[Sales_person]]),2,0)</f>
        <v>Wilone O'Kielt</v>
      </c>
      <c r="J1554">
        <f>YEAR(shipments[[#This Row],[Shipdate]])</f>
        <v>2024</v>
      </c>
      <c r="K1554" s="22"/>
      <c r="L1554" s="22">
        <f>VLOOKUP(shipments[[#This Row],[PID]],CHOOSE({1,2},products[PID],products[Cost_per_box]),2,0)</f>
        <v>2.76</v>
      </c>
      <c r="M1554" s="22">
        <f>shipments[[#This Row],[Boxes]]*shipments[[#This Row],[cost_per_box]]</f>
        <v>877.68</v>
      </c>
      <c r="N1554" s="22">
        <f>shipments[[#This Row],[Amount]]-shipments[[#This Row],[total cost]]</f>
        <v>2299.3200000000002</v>
      </c>
    </row>
    <row r="1555" spans="1:14" x14ac:dyDescent="0.35">
      <c r="A1555" t="s">
        <v>1592</v>
      </c>
      <c r="B1555" t="s">
        <v>8049</v>
      </c>
      <c r="C1555" t="s">
        <v>8031</v>
      </c>
      <c r="D1555" t="s">
        <v>8038</v>
      </c>
      <c r="E1555" s="1">
        <v>45488</v>
      </c>
      <c r="F1555">
        <v>1440</v>
      </c>
      <c r="G1555">
        <v>180</v>
      </c>
      <c r="H1555" t="s">
        <v>18</v>
      </c>
      <c r="I1555" t="str">
        <f>VLOOKUP(shipments[[#This Row],[SPID]],CHOOSE({1,2},people[[#All],[SPID]],people[[#All],[Sales_person]]),2,0)</f>
        <v>Wilone O'Kielt</v>
      </c>
      <c r="J1555">
        <f>YEAR(shipments[[#This Row],[Shipdate]])</f>
        <v>2024</v>
      </c>
      <c r="K1555" s="22"/>
      <c r="L1555" s="22">
        <f>VLOOKUP(shipments[[#This Row],[PID]],CHOOSE({1,2},products[PID],products[Cost_per_box]),2,0)</f>
        <v>3.32</v>
      </c>
      <c r="M1555" s="22">
        <f>shipments[[#This Row],[Boxes]]*shipments[[#This Row],[cost_per_box]]</f>
        <v>597.6</v>
      </c>
      <c r="N1555" s="22">
        <f>shipments[[#This Row],[Amount]]-shipments[[#This Row],[total cost]]</f>
        <v>842.4</v>
      </c>
    </row>
    <row r="1556" spans="1:14" x14ac:dyDescent="0.35">
      <c r="A1556" t="s">
        <v>1593</v>
      </c>
      <c r="B1556" t="s">
        <v>8049</v>
      </c>
      <c r="C1556" t="s">
        <v>8032</v>
      </c>
      <c r="D1556" t="s">
        <v>8036</v>
      </c>
      <c r="E1556" s="1">
        <v>45182</v>
      </c>
      <c r="F1556">
        <v>2673</v>
      </c>
      <c r="G1556">
        <v>141</v>
      </c>
      <c r="H1556" t="s">
        <v>7</v>
      </c>
      <c r="I1556" t="str">
        <f>VLOOKUP(shipments[[#This Row],[SPID]],CHOOSE({1,2},people[[#All],[SPID]],people[[#All],[Sales_person]]),2,0)</f>
        <v>Wilone O'Kielt</v>
      </c>
      <c r="J1556">
        <f>YEAR(shipments[[#This Row],[Shipdate]])</f>
        <v>2023</v>
      </c>
      <c r="K1556" s="22"/>
      <c r="L1556" s="22">
        <f>VLOOKUP(shipments[[#This Row],[PID]],CHOOSE({1,2},products[PID],products[Cost_per_box]),2,0)</f>
        <v>2.65</v>
      </c>
      <c r="M1556" s="22">
        <f>shipments[[#This Row],[Boxes]]*shipments[[#This Row],[cost_per_box]]</f>
        <v>373.65</v>
      </c>
      <c r="N1556" s="22">
        <f>shipments[[#This Row],[Amount]]-shipments[[#This Row],[total cost]]</f>
        <v>2299.35</v>
      </c>
    </row>
    <row r="1557" spans="1:14" x14ac:dyDescent="0.35">
      <c r="A1557" t="s">
        <v>1594</v>
      </c>
      <c r="B1557" t="s">
        <v>8049</v>
      </c>
      <c r="C1557" t="s">
        <v>8032</v>
      </c>
      <c r="D1557" t="s">
        <v>8037</v>
      </c>
      <c r="E1557" s="1">
        <v>45287</v>
      </c>
      <c r="F1557">
        <v>10989</v>
      </c>
      <c r="G1557">
        <v>579</v>
      </c>
      <c r="H1557" t="s">
        <v>7</v>
      </c>
      <c r="I1557" t="str">
        <f>VLOOKUP(shipments[[#This Row],[SPID]],CHOOSE({1,2},people[[#All],[SPID]],people[[#All],[Sales_person]]),2,0)</f>
        <v>Wilone O'Kielt</v>
      </c>
      <c r="J1557">
        <f>YEAR(shipments[[#This Row],[Shipdate]])</f>
        <v>2023</v>
      </c>
      <c r="K1557" s="22"/>
      <c r="L1557" s="22">
        <f>VLOOKUP(shipments[[#This Row],[PID]],CHOOSE({1,2},products[PID],products[Cost_per_box]),2,0)</f>
        <v>2.65</v>
      </c>
      <c r="M1557" s="22">
        <f>shipments[[#This Row],[Boxes]]*shipments[[#This Row],[cost_per_box]]</f>
        <v>1534.35</v>
      </c>
      <c r="N1557" s="22">
        <f>shipments[[#This Row],[Amount]]-shipments[[#This Row],[total cost]]</f>
        <v>9454.65</v>
      </c>
    </row>
    <row r="1558" spans="1:14" x14ac:dyDescent="0.35">
      <c r="A1558" t="s">
        <v>1595</v>
      </c>
      <c r="B1558" t="s">
        <v>8049</v>
      </c>
      <c r="C1558" t="s">
        <v>8032</v>
      </c>
      <c r="D1558" t="s">
        <v>8033</v>
      </c>
      <c r="E1558" s="1">
        <v>45184</v>
      </c>
      <c r="F1558">
        <v>2106</v>
      </c>
      <c r="G1558">
        <v>111</v>
      </c>
      <c r="H1558" t="s">
        <v>7</v>
      </c>
      <c r="I1558" t="str">
        <f>VLOOKUP(shipments[[#This Row],[SPID]],CHOOSE({1,2},people[[#All],[SPID]],people[[#All],[Sales_person]]),2,0)</f>
        <v>Wilone O'Kielt</v>
      </c>
      <c r="J1558">
        <f>YEAR(shipments[[#This Row],[Shipdate]])</f>
        <v>2023</v>
      </c>
      <c r="K1558" s="22"/>
      <c r="L1558" s="22">
        <f>VLOOKUP(shipments[[#This Row],[PID]],CHOOSE({1,2},products[PID],products[Cost_per_box]),2,0)</f>
        <v>2.65</v>
      </c>
      <c r="M1558" s="22">
        <f>shipments[[#This Row],[Boxes]]*shipments[[#This Row],[cost_per_box]]</f>
        <v>294.14999999999998</v>
      </c>
      <c r="N1558" s="22">
        <f>shipments[[#This Row],[Amount]]-shipments[[#This Row],[total cost]]</f>
        <v>1811.85</v>
      </c>
    </row>
    <row r="1559" spans="1:14" x14ac:dyDescent="0.35">
      <c r="A1559" t="s">
        <v>1596</v>
      </c>
      <c r="B1559" t="s">
        <v>8049</v>
      </c>
      <c r="C1559" t="s">
        <v>8032</v>
      </c>
      <c r="D1559" t="s">
        <v>8037</v>
      </c>
      <c r="E1559" s="1">
        <v>45359</v>
      </c>
      <c r="F1559">
        <v>6714</v>
      </c>
      <c r="G1559">
        <v>373</v>
      </c>
      <c r="H1559" t="s">
        <v>7</v>
      </c>
      <c r="I1559" t="str">
        <f>VLOOKUP(shipments[[#This Row],[SPID]],CHOOSE({1,2},people[[#All],[SPID]],people[[#All],[Sales_person]]),2,0)</f>
        <v>Wilone O'Kielt</v>
      </c>
      <c r="J1559">
        <f>YEAR(shipments[[#This Row],[Shipdate]])</f>
        <v>2024</v>
      </c>
      <c r="K1559" s="22"/>
      <c r="L1559" s="22">
        <f>VLOOKUP(shipments[[#This Row],[PID]],CHOOSE({1,2},products[PID],products[Cost_per_box]),2,0)</f>
        <v>2.65</v>
      </c>
      <c r="M1559" s="22">
        <f>shipments[[#This Row],[Boxes]]*shipments[[#This Row],[cost_per_box]]</f>
        <v>988.44999999999993</v>
      </c>
      <c r="N1559" s="22">
        <f>shipments[[#This Row],[Amount]]-shipments[[#This Row],[total cost]]</f>
        <v>5725.55</v>
      </c>
    </row>
    <row r="1560" spans="1:14" x14ac:dyDescent="0.35">
      <c r="A1560" t="s">
        <v>1597</v>
      </c>
      <c r="B1560" t="s">
        <v>8049</v>
      </c>
      <c r="C1560" t="s">
        <v>8032</v>
      </c>
      <c r="D1560" t="s">
        <v>8034</v>
      </c>
      <c r="E1560" s="1">
        <v>45443</v>
      </c>
      <c r="F1560">
        <v>6414.75</v>
      </c>
      <c r="G1560">
        <v>292</v>
      </c>
      <c r="H1560" t="s">
        <v>7</v>
      </c>
      <c r="I1560" t="str">
        <f>VLOOKUP(shipments[[#This Row],[SPID]],CHOOSE({1,2},people[[#All],[SPID]],people[[#All],[Sales_person]]),2,0)</f>
        <v>Wilone O'Kielt</v>
      </c>
      <c r="J1560">
        <f>YEAR(shipments[[#This Row],[Shipdate]])</f>
        <v>2024</v>
      </c>
      <c r="K1560" s="22"/>
      <c r="L1560" s="22">
        <f>VLOOKUP(shipments[[#This Row],[PID]],CHOOSE({1,2},products[PID],products[Cost_per_box]),2,0)</f>
        <v>2.65</v>
      </c>
      <c r="M1560" s="22">
        <f>shipments[[#This Row],[Boxes]]*shipments[[#This Row],[cost_per_box]]</f>
        <v>773.8</v>
      </c>
      <c r="N1560" s="22">
        <f>shipments[[#This Row],[Amount]]-shipments[[#This Row],[total cost]]</f>
        <v>5640.95</v>
      </c>
    </row>
    <row r="1561" spans="1:14" x14ac:dyDescent="0.35">
      <c r="A1561" t="s">
        <v>1598</v>
      </c>
      <c r="B1561" t="s">
        <v>8049</v>
      </c>
      <c r="C1561" t="s">
        <v>8032</v>
      </c>
      <c r="D1561" t="s">
        <v>8037</v>
      </c>
      <c r="E1561" s="1">
        <v>45296</v>
      </c>
      <c r="F1561">
        <v>10147.5</v>
      </c>
      <c r="G1561">
        <v>462</v>
      </c>
      <c r="H1561" t="s">
        <v>7</v>
      </c>
      <c r="I1561" t="str">
        <f>VLOOKUP(shipments[[#This Row],[SPID]],CHOOSE({1,2},people[[#All],[SPID]],people[[#All],[Sales_person]]),2,0)</f>
        <v>Wilone O'Kielt</v>
      </c>
      <c r="J1561">
        <f>YEAR(shipments[[#This Row],[Shipdate]])</f>
        <v>2024</v>
      </c>
      <c r="K1561" s="22"/>
      <c r="L1561" s="22">
        <f>VLOOKUP(shipments[[#This Row],[PID]],CHOOSE({1,2},products[PID],products[Cost_per_box]),2,0)</f>
        <v>2.65</v>
      </c>
      <c r="M1561" s="22">
        <f>shipments[[#This Row],[Boxes]]*shipments[[#This Row],[cost_per_box]]</f>
        <v>1224.3</v>
      </c>
      <c r="N1561" s="22">
        <f>shipments[[#This Row],[Amount]]-shipments[[#This Row],[total cost]]</f>
        <v>8923.2000000000007</v>
      </c>
    </row>
    <row r="1562" spans="1:14" x14ac:dyDescent="0.35">
      <c r="A1562" t="s">
        <v>1599</v>
      </c>
      <c r="B1562" t="s">
        <v>8049</v>
      </c>
      <c r="C1562" t="s">
        <v>8012</v>
      </c>
      <c r="D1562" t="s">
        <v>8035</v>
      </c>
      <c r="E1562" s="1">
        <v>45359</v>
      </c>
      <c r="F1562">
        <v>497.25</v>
      </c>
      <c r="G1562">
        <v>30</v>
      </c>
      <c r="H1562" t="s">
        <v>7</v>
      </c>
      <c r="I1562" t="str">
        <f>VLOOKUP(shipments[[#This Row],[SPID]],CHOOSE({1,2},people[[#All],[SPID]],people[[#All],[Sales_person]]),2,0)</f>
        <v>Wilone O'Kielt</v>
      </c>
      <c r="J1562">
        <f>YEAR(shipments[[#This Row],[Shipdate]])</f>
        <v>2024</v>
      </c>
      <c r="K1562" s="22"/>
      <c r="L1562" s="22">
        <f>VLOOKUP(shipments[[#This Row],[PID]],CHOOSE({1,2},products[PID],products[Cost_per_box]),2,0)</f>
        <v>7.48</v>
      </c>
      <c r="M1562" s="22">
        <f>shipments[[#This Row],[Boxes]]*shipments[[#This Row],[cost_per_box]]</f>
        <v>224.4</v>
      </c>
      <c r="N1562" s="22">
        <f>shipments[[#This Row],[Amount]]-shipments[[#This Row],[total cost]]</f>
        <v>272.85000000000002</v>
      </c>
    </row>
    <row r="1563" spans="1:14" x14ac:dyDescent="0.35">
      <c r="A1563" t="s">
        <v>1600</v>
      </c>
      <c r="B1563" t="s">
        <v>8049</v>
      </c>
      <c r="C1563" t="s">
        <v>8014</v>
      </c>
      <c r="D1563" t="s">
        <v>8033</v>
      </c>
      <c r="E1563" s="1">
        <v>45260</v>
      </c>
      <c r="F1563">
        <v>13655.25</v>
      </c>
      <c r="G1563">
        <v>1707</v>
      </c>
      <c r="H1563" t="s">
        <v>7</v>
      </c>
      <c r="I1563" t="str">
        <f>VLOOKUP(shipments[[#This Row],[SPID]],CHOOSE({1,2},people[[#All],[SPID]],people[[#All],[Sales_person]]),2,0)</f>
        <v>Wilone O'Kielt</v>
      </c>
      <c r="J1563">
        <f>YEAR(shipments[[#This Row],[Shipdate]])</f>
        <v>2023</v>
      </c>
      <c r="K1563" s="22"/>
      <c r="L1563" s="22">
        <f>VLOOKUP(shipments[[#This Row],[PID]],CHOOSE({1,2},products[PID],products[Cost_per_box]),2,0)</f>
        <v>3.85</v>
      </c>
      <c r="M1563" s="22">
        <f>shipments[[#This Row],[Boxes]]*shipments[[#This Row],[cost_per_box]]</f>
        <v>6571.95</v>
      </c>
      <c r="N1563" s="22">
        <f>shipments[[#This Row],[Amount]]-shipments[[#This Row],[total cost]]</f>
        <v>7083.3</v>
      </c>
    </row>
    <row r="1564" spans="1:14" x14ac:dyDescent="0.35">
      <c r="A1564" t="s">
        <v>1601</v>
      </c>
      <c r="B1564" t="s">
        <v>8049</v>
      </c>
      <c r="C1564" t="s">
        <v>8014</v>
      </c>
      <c r="D1564" t="s">
        <v>8034</v>
      </c>
      <c r="E1564" s="1">
        <v>45460</v>
      </c>
      <c r="F1564">
        <v>14625</v>
      </c>
      <c r="G1564">
        <v>2438</v>
      </c>
      <c r="H1564" t="s">
        <v>7</v>
      </c>
      <c r="I1564" t="str">
        <f>VLOOKUP(shipments[[#This Row],[SPID]],CHOOSE({1,2},people[[#All],[SPID]],people[[#All],[Sales_person]]),2,0)</f>
        <v>Wilone O'Kielt</v>
      </c>
      <c r="J1564">
        <f>YEAR(shipments[[#This Row],[Shipdate]])</f>
        <v>2024</v>
      </c>
      <c r="K1564" s="22"/>
      <c r="L1564" s="22">
        <f>VLOOKUP(shipments[[#This Row],[PID]],CHOOSE({1,2},products[PID],products[Cost_per_box]),2,0)</f>
        <v>3.85</v>
      </c>
      <c r="M1564" s="22">
        <f>shipments[[#This Row],[Boxes]]*shipments[[#This Row],[cost_per_box]]</f>
        <v>9386.3000000000011</v>
      </c>
      <c r="N1564" s="22">
        <f>shipments[[#This Row],[Amount]]-shipments[[#This Row],[total cost]]</f>
        <v>5238.6999999999989</v>
      </c>
    </row>
    <row r="1565" spans="1:14" x14ac:dyDescent="0.35">
      <c r="A1565" t="s">
        <v>1602</v>
      </c>
      <c r="B1565" t="s">
        <v>8049</v>
      </c>
      <c r="C1565" t="s">
        <v>8014</v>
      </c>
      <c r="D1565" t="s">
        <v>8037</v>
      </c>
      <c r="E1565" s="1">
        <v>44957</v>
      </c>
      <c r="F1565">
        <v>2108.25</v>
      </c>
      <c r="G1565">
        <v>235</v>
      </c>
      <c r="H1565" t="s">
        <v>7</v>
      </c>
      <c r="I1565" t="str">
        <f>VLOOKUP(shipments[[#This Row],[SPID]],CHOOSE({1,2},people[[#All],[SPID]],people[[#All],[Sales_person]]),2,0)</f>
        <v>Wilone O'Kielt</v>
      </c>
      <c r="J1565">
        <f>YEAR(shipments[[#This Row],[Shipdate]])</f>
        <v>2023</v>
      </c>
      <c r="K1565" s="22"/>
      <c r="L1565" s="22">
        <f>VLOOKUP(shipments[[#This Row],[PID]],CHOOSE({1,2},products[PID],products[Cost_per_box]),2,0)</f>
        <v>3.85</v>
      </c>
      <c r="M1565" s="22">
        <f>shipments[[#This Row],[Boxes]]*shipments[[#This Row],[cost_per_box]]</f>
        <v>904.75</v>
      </c>
      <c r="N1565" s="22">
        <f>shipments[[#This Row],[Amount]]-shipments[[#This Row],[total cost]]</f>
        <v>1203.5</v>
      </c>
    </row>
    <row r="1566" spans="1:14" x14ac:dyDescent="0.35">
      <c r="A1566" t="s">
        <v>1603</v>
      </c>
      <c r="B1566" t="s">
        <v>8049</v>
      </c>
      <c r="C1566" t="s">
        <v>8014</v>
      </c>
      <c r="D1566" t="s">
        <v>8033</v>
      </c>
      <c r="E1566" s="1">
        <v>45314</v>
      </c>
      <c r="F1566">
        <v>850.5</v>
      </c>
      <c r="G1566">
        <v>171</v>
      </c>
      <c r="H1566" t="s">
        <v>7</v>
      </c>
      <c r="I1566" t="str">
        <f>VLOOKUP(shipments[[#This Row],[SPID]],CHOOSE({1,2},people[[#All],[SPID]],people[[#All],[Sales_person]]),2,0)</f>
        <v>Wilone O'Kielt</v>
      </c>
      <c r="J1566">
        <f>YEAR(shipments[[#This Row],[Shipdate]])</f>
        <v>2024</v>
      </c>
      <c r="K1566" s="22"/>
      <c r="L1566" s="22">
        <f>VLOOKUP(shipments[[#This Row],[PID]],CHOOSE({1,2},products[PID],products[Cost_per_box]),2,0)</f>
        <v>3.85</v>
      </c>
      <c r="M1566" s="22">
        <f>shipments[[#This Row],[Boxes]]*shipments[[#This Row],[cost_per_box]]</f>
        <v>658.35</v>
      </c>
      <c r="N1566" s="22">
        <f>shipments[[#This Row],[Amount]]-shipments[[#This Row],[total cost]]</f>
        <v>192.14999999999998</v>
      </c>
    </row>
    <row r="1567" spans="1:14" x14ac:dyDescent="0.35">
      <c r="A1567" t="s">
        <v>1604</v>
      </c>
      <c r="B1567" t="s">
        <v>8049</v>
      </c>
      <c r="C1567" t="s">
        <v>8014</v>
      </c>
      <c r="D1567" t="s">
        <v>8038</v>
      </c>
      <c r="E1567" s="1">
        <v>45131</v>
      </c>
      <c r="F1567">
        <v>21476.25</v>
      </c>
      <c r="G1567">
        <v>3069</v>
      </c>
      <c r="H1567" t="s">
        <v>7</v>
      </c>
      <c r="I1567" t="str">
        <f>VLOOKUP(shipments[[#This Row],[SPID]],CHOOSE({1,2},people[[#All],[SPID]],people[[#All],[Sales_person]]),2,0)</f>
        <v>Wilone O'Kielt</v>
      </c>
      <c r="J1567">
        <f>YEAR(shipments[[#This Row],[Shipdate]])</f>
        <v>2023</v>
      </c>
      <c r="K1567" s="22"/>
      <c r="L1567" s="22">
        <f>VLOOKUP(shipments[[#This Row],[PID]],CHOOSE({1,2},products[PID],products[Cost_per_box]),2,0)</f>
        <v>3.85</v>
      </c>
      <c r="M1567" s="22">
        <f>shipments[[#This Row],[Boxes]]*shipments[[#This Row],[cost_per_box]]</f>
        <v>11815.65</v>
      </c>
      <c r="N1567" s="22">
        <f>shipments[[#This Row],[Amount]]-shipments[[#This Row],[total cost]]</f>
        <v>9660.6</v>
      </c>
    </row>
    <row r="1568" spans="1:14" x14ac:dyDescent="0.35">
      <c r="A1568" t="s">
        <v>1605</v>
      </c>
      <c r="B1568" t="s">
        <v>8049</v>
      </c>
      <c r="C1568" t="s">
        <v>8014</v>
      </c>
      <c r="D1568" t="s">
        <v>8036</v>
      </c>
      <c r="E1568" s="1">
        <v>45069</v>
      </c>
      <c r="F1568">
        <v>1471.5</v>
      </c>
      <c r="G1568">
        <v>164</v>
      </c>
      <c r="H1568" t="s">
        <v>7</v>
      </c>
      <c r="I1568" t="str">
        <f>VLOOKUP(shipments[[#This Row],[SPID]],CHOOSE({1,2},people[[#All],[SPID]],people[[#All],[Sales_person]]),2,0)</f>
        <v>Wilone O'Kielt</v>
      </c>
      <c r="J1568">
        <f>YEAR(shipments[[#This Row],[Shipdate]])</f>
        <v>2023</v>
      </c>
      <c r="K1568" s="22"/>
      <c r="L1568" s="22">
        <f>VLOOKUP(shipments[[#This Row],[PID]],CHOOSE({1,2},products[PID],products[Cost_per_box]),2,0)</f>
        <v>3.85</v>
      </c>
      <c r="M1568" s="22">
        <f>shipments[[#This Row],[Boxes]]*shipments[[#This Row],[cost_per_box]]</f>
        <v>631.4</v>
      </c>
      <c r="N1568" s="22">
        <f>shipments[[#This Row],[Amount]]-shipments[[#This Row],[total cost]]</f>
        <v>840.1</v>
      </c>
    </row>
    <row r="1569" spans="1:14" x14ac:dyDescent="0.35">
      <c r="A1569" t="s">
        <v>1606</v>
      </c>
      <c r="B1569" t="s">
        <v>8049</v>
      </c>
      <c r="C1569" t="s">
        <v>8014</v>
      </c>
      <c r="D1569" t="s">
        <v>8037</v>
      </c>
      <c r="E1569" s="1">
        <v>44956</v>
      </c>
      <c r="F1569">
        <v>13556.25</v>
      </c>
      <c r="G1569">
        <v>1937</v>
      </c>
      <c r="H1569" t="s">
        <v>7</v>
      </c>
      <c r="I1569" t="str">
        <f>VLOOKUP(shipments[[#This Row],[SPID]],CHOOSE({1,2},people[[#All],[SPID]],people[[#All],[Sales_person]]),2,0)</f>
        <v>Wilone O'Kielt</v>
      </c>
      <c r="J1569">
        <f>YEAR(shipments[[#This Row],[Shipdate]])</f>
        <v>2023</v>
      </c>
      <c r="K1569" s="22"/>
      <c r="L1569" s="22">
        <f>VLOOKUP(shipments[[#This Row],[PID]],CHOOSE({1,2},products[PID],products[Cost_per_box]),2,0)</f>
        <v>3.85</v>
      </c>
      <c r="M1569" s="22">
        <f>shipments[[#This Row],[Boxes]]*shipments[[#This Row],[cost_per_box]]</f>
        <v>7457.45</v>
      </c>
      <c r="N1569" s="22">
        <f>shipments[[#This Row],[Amount]]-shipments[[#This Row],[total cost]]</f>
        <v>6098.8</v>
      </c>
    </row>
    <row r="1570" spans="1:14" x14ac:dyDescent="0.35">
      <c r="A1570" t="s">
        <v>1607</v>
      </c>
      <c r="B1570" t="s">
        <v>8049</v>
      </c>
      <c r="C1570" t="s">
        <v>8015</v>
      </c>
      <c r="D1570" t="s">
        <v>8035</v>
      </c>
      <c r="E1570" s="1">
        <v>45398</v>
      </c>
      <c r="F1570">
        <v>2079</v>
      </c>
      <c r="G1570">
        <v>260</v>
      </c>
      <c r="H1570" t="s">
        <v>7</v>
      </c>
      <c r="I1570" t="str">
        <f>VLOOKUP(shipments[[#This Row],[SPID]],CHOOSE({1,2},people[[#All],[SPID]],people[[#All],[Sales_person]]),2,0)</f>
        <v>Wilone O'Kielt</v>
      </c>
      <c r="J1570">
        <f>YEAR(shipments[[#This Row],[Shipdate]])</f>
        <v>2024</v>
      </c>
      <c r="K1570" s="22"/>
      <c r="L1570" s="22">
        <f>VLOOKUP(shipments[[#This Row],[PID]],CHOOSE({1,2},products[PID],products[Cost_per_box]),2,0)</f>
        <v>5.72</v>
      </c>
      <c r="M1570" s="22">
        <f>shipments[[#This Row],[Boxes]]*shipments[[#This Row],[cost_per_box]]</f>
        <v>1487.2</v>
      </c>
      <c r="N1570" s="22">
        <f>shipments[[#This Row],[Amount]]-shipments[[#This Row],[total cost]]</f>
        <v>591.79999999999995</v>
      </c>
    </row>
    <row r="1571" spans="1:14" x14ac:dyDescent="0.35">
      <c r="A1571" t="s">
        <v>1608</v>
      </c>
      <c r="B1571" t="s">
        <v>8049</v>
      </c>
      <c r="C1571" t="s">
        <v>8015</v>
      </c>
      <c r="D1571" t="s">
        <v>8037</v>
      </c>
      <c r="E1571" s="1">
        <v>45210</v>
      </c>
      <c r="F1571">
        <v>4599</v>
      </c>
      <c r="G1571">
        <v>920</v>
      </c>
      <c r="H1571" t="s">
        <v>7</v>
      </c>
      <c r="I1571" t="str">
        <f>VLOOKUP(shipments[[#This Row],[SPID]],CHOOSE({1,2},people[[#All],[SPID]],people[[#All],[Sales_person]]),2,0)</f>
        <v>Wilone O'Kielt</v>
      </c>
      <c r="J1571">
        <f>YEAR(shipments[[#This Row],[Shipdate]])</f>
        <v>2023</v>
      </c>
      <c r="K1571" s="22"/>
      <c r="L1571" s="22">
        <f>VLOOKUP(shipments[[#This Row],[PID]],CHOOSE({1,2},products[PID],products[Cost_per_box]),2,0)</f>
        <v>5.72</v>
      </c>
      <c r="M1571" s="22">
        <f>shipments[[#This Row],[Boxes]]*shipments[[#This Row],[cost_per_box]]</f>
        <v>5262.4</v>
      </c>
      <c r="N1571" s="22">
        <f>shipments[[#This Row],[Amount]]-shipments[[#This Row],[total cost]]</f>
        <v>-663.39999999999964</v>
      </c>
    </row>
    <row r="1572" spans="1:14" x14ac:dyDescent="0.35">
      <c r="A1572" t="s">
        <v>1609</v>
      </c>
      <c r="B1572" t="s">
        <v>8049</v>
      </c>
      <c r="C1572" t="s">
        <v>8015</v>
      </c>
      <c r="D1572" t="s">
        <v>8034</v>
      </c>
      <c r="E1572" s="1">
        <v>45188</v>
      </c>
      <c r="F1572">
        <v>6970.5</v>
      </c>
      <c r="G1572">
        <v>996</v>
      </c>
      <c r="H1572" t="s">
        <v>7</v>
      </c>
      <c r="I1572" t="str">
        <f>VLOOKUP(shipments[[#This Row],[SPID]],CHOOSE({1,2},people[[#All],[SPID]],people[[#All],[Sales_person]]),2,0)</f>
        <v>Wilone O'Kielt</v>
      </c>
      <c r="J1572">
        <f>YEAR(shipments[[#This Row],[Shipdate]])</f>
        <v>2023</v>
      </c>
      <c r="K1572" s="22"/>
      <c r="L1572" s="22">
        <f>VLOOKUP(shipments[[#This Row],[PID]],CHOOSE({1,2},products[PID],products[Cost_per_box]),2,0)</f>
        <v>5.72</v>
      </c>
      <c r="M1572" s="22">
        <f>shipments[[#This Row],[Boxes]]*shipments[[#This Row],[cost_per_box]]</f>
        <v>5697.12</v>
      </c>
      <c r="N1572" s="22">
        <f>shipments[[#This Row],[Amount]]-shipments[[#This Row],[total cost]]</f>
        <v>1273.3800000000001</v>
      </c>
    </row>
    <row r="1573" spans="1:14" x14ac:dyDescent="0.35">
      <c r="A1573" t="s">
        <v>1610</v>
      </c>
      <c r="B1573" t="s">
        <v>8049</v>
      </c>
      <c r="C1573" t="s">
        <v>8015</v>
      </c>
      <c r="D1573" t="s">
        <v>8036</v>
      </c>
      <c r="E1573" s="1">
        <v>45085</v>
      </c>
      <c r="F1573">
        <v>3984.75</v>
      </c>
      <c r="G1573">
        <v>499</v>
      </c>
      <c r="H1573" t="s">
        <v>7</v>
      </c>
      <c r="I1573" t="str">
        <f>VLOOKUP(shipments[[#This Row],[SPID]],CHOOSE({1,2},people[[#All],[SPID]],people[[#All],[Sales_person]]),2,0)</f>
        <v>Wilone O'Kielt</v>
      </c>
      <c r="J1573">
        <f>YEAR(shipments[[#This Row],[Shipdate]])</f>
        <v>2023</v>
      </c>
      <c r="K1573" s="22"/>
      <c r="L1573" s="22">
        <f>VLOOKUP(shipments[[#This Row],[PID]],CHOOSE({1,2},products[PID],products[Cost_per_box]),2,0)</f>
        <v>5.72</v>
      </c>
      <c r="M1573" s="22">
        <f>shipments[[#This Row],[Boxes]]*shipments[[#This Row],[cost_per_box]]</f>
        <v>2854.2799999999997</v>
      </c>
      <c r="N1573" s="22">
        <f>shipments[[#This Row],[Amount]]-shipments[[#This Row],[total cost]]</f>
        <v>1130.4700000000003</v>
      </c>
    </row>
    <row r="1574" spans="1:14" x14ac:dyDescent="0.35">
      <c r="A1574" t="s">
        <v>1611</v>
      </c>
      <c r="B1574" t="s">
        <v>8049</v>
      </c>
      <c r="C1574" t="s">
        <v>8015</v>
      </c>
      <c r="D1574" t="s">
        <v>8033</v>
      </c>
      <c r="E1574" s="1">
        <v>45323</v>
      </c>
      <c r="F1574">
        <v>2198.25</v>
      </c>
      <c r="G1574">
        <v>275</v>
      </c>
      <c r="H1574" t="s">
        <v>7</v>
      </c>
      <c r="I1574" t="str">
        <f>VLOOKUP(shipments[[#This Row],[SPID]],CHOOSE({1,2},people[[#All],[SPID]],people[[#All],[Sales_person]]),2,0)</f>
        <v>Wilone O'Kielt</v>
      </c>
      <c r="J1574">
        <f>YEAR(shipments[[#This Row],[Shipdate]])</f>
        <v>2024</v>
      </c>
      <c r="K1574" s="22"/>
      <c r="L1574" s="22">
        <f>VLOOKUP(shipments[[#This Row],[PID]],CHOOSE({1,2},products[PID],products[Cost_per_box]),2,0)</f>
        <v>5.72</v>
      </c>
      <c r="M1574" s="22">
        <f>shipments[[#This Row],[Boxes]]*shipments[[#This Row],[cost_per_box]]</f>
        <v>1573</v>
      </c>
      <c r="N1574" s="22">
        <f>shipments[[#This Row],[Amount]]-shipments[[#This Row],[total cost]]</f>
        <v>625.25</v>
      </c>
    </row>
    <row r="1575" spans="1:14" x14ac:dyDescent="0.35">
      <c r="A1575" t="s">
        <v>1612</v>
      </c>
      <c r="B1575" t="s">
        <v>8049</v>
      </c>
      <c r="C1575" t="s">
        <v>8017</v>
      </c>
      <c r="D1575" t="s">
        <v>8037</v>
      </c>
      <c r="E1575" s="1">
        <v>45047</v>
      </c>
      <c r="F1575">
        <v>4155.75</v>
      </c>
      <c r="G1575">
        <v>160</v>
      </c>
      <c r="H1575" t="s">
        <v>7</v>
      </c>
      <c r="I1575" t="str">
        <f>VLOOKUP(shipments[[#This Row],[SPID]],CHOOSE({1,2},people[[#All],[SPID]],people[[#All],[Sales_person]]),2,0)</f>
        <v>Wilone O'Kielt</v>
      </c>
      <c r="J1575">
        <f>YEAR(shipments[[#This Row],[Shipdate]])</f>
        <v>2023</v>
      </c>
      <c r="K1575" s="22"/>
      <c r="L1575" s="22">
        <f>VLOOKUP(shipments[[#This Row],[PID]],CHOOSE({1,2},products[PID],products[Cost_per_box]),2,0)</f>
        <v>9.94</v>
      </c>
      <c r="M1575" s="22">
        <f>shipments[[#This Row],[Boxes]]*shipments[[#This Row],[cost_per_box]]</f>
        <v>1590.3999999999999</v>
      </c>
      <c r="N1575" s="22">
        <f>shipments[[#This Row],[Amount]]-shipments[[#This Row],[total cost]]</f>
        <v>2565.3500000000004</v>
      </c>
    </row>
    <row r="1576" spans="1:14" x14ac:dyDescent="0.35">
      <c r="A1576" t="s">
        <v>1613</v>
      </c>
      <c r="B1576" t="s">
        <v>8049</v>
      </c>
      <c r="C1576" t="s">
        <v>8017</v>
      </c>
      <c r="D1576" t="s">
        <v>8038</v>
      </c>
      <c r="E1576" s="1">
        <v>45474</v>
      </c>
      <c r="F1576">
        <v>5379.75</v>
      </c>
      <c r="G1576">
        <v>193</v>
      </c>
      <c r="H1576" t="s">
        <v>18</v>
      </c>
      <c r="I1576" t="str">
        <f>VLOOKUP(shipments[[#This Row],[SPID]],CHOOSE({1,2},people[[#All],[SPID]],people[[#All],[Sales_person]]),2,0)</f>
        <v>Wilone O'Kielt</v>
      </c>
      <c r="J1576">
        <f>YEAR(shipments[[#This Row],[Shipdate]])</f>
        <v>2024</v>
      </c>
      <c r="K1576" s="22"/>
      <c r="L1576" s="22">
        <f>VLOOKUP(shipments[[#This Row],[PID]],CHOOSE({1,2},products[PID],products[Cost_per_box]),2,0)</f>
        <v>9.94</v>
      </c>
      <c r="M1576" s="22">
        <f>shipments[[#This Row],[Boxes]]*shipments[[#This Row],[cost_per_box]]</f>
        <v>1918.4199999999998</v>
      </c>
      <c r="N1576" s="22">
        <f>shipments[[#This Row],[Amount]]-shipments[[#This Row],[total cost]]</f>
        <v>3461.33</v>
      </c>
    </row>
    <row r="1577" spans="1:14" x14ac:dyDescent="0.35">
      <c r="A1577" t="s">
        <v>1614</v>
      </c>
      <c r="B1577" t="s">
        <v>8049</v>
      </c>
      <c r="C1577" t="s">
        <v>8017</v>
      </c>
      <c r="D1577" t="s">
        <v>8038</v>
      </c>
      <c r="E1577" s="1">
        <v>45217</v>
      </c>
      <c r="F1577">
        <v>6090.75</v>
      </c>
      <c r="G1577">
        <v>235</v>
      </c>
      <c r="H1577" t="s">
        <v>7</v>
      </c>
      <c r="I1577" t="str">
        <f>VLOOKUP(shipments[[#This Row],[SPID]],CHOOSE({1,2},people[[#All],[SPID]],people[[#All],[Sales_person]]),2,0)</f>
        <v>Wilone O'Kielt</v>
      </c>
      <c r="J1577">
        <f>YEAR(shipments[[#This Row],[Shipdate]])</f>
        <v>2023</v>
      </c>
      <c r="K1577" s="22"/>
      <c r="L1577" s="22">
        <f>VLOOKUP(shipments[[#This Row],[PID]],CHOOSE({1,2},products[PID],products[Cost_per_box]),2,0)</f>
        <v>9.94</v>
      </c>
      <c r="M1577" s="22">
        <f>shipments[[#This Row],[Boxes]]*shipments[[#This Row],[cost_per_box]]</f>
        <v>2335.9</v>
      </c>
      <c r="N1577" s="22">
        <f>shipments[[#This Row],[Amount]]-shipments[[#This Row],[total cost]]</f>
        <v>3754.85</v>
      </c>
    </row>
    <row r="1578" spans="1:14" x14ac:dyDescent="0.35">
      <c r="A1578" t="s">
        <v>1615</v>
      </c>
      <c r="B1578" t="s">
        <v>8049</v>
      </c>
      <c r="C1578" t="s">
        <v>8018</v>
      </c>
      <c r="D1578" t="s">
        <v>8033</v>
      </c>
      <c r="E1578" s="1">
        <v>45440</v>
      </c>
      <c r="F1578">
        <v>6502.5</v>
      </c>
      <c r="G1578">
        <v>343</v>
      </c>
      <c r="H1578" t="s">
        <v>7</v>
      </c>
      <c r="I1578" t="str">
        <f>VLOOKUP(shipments[[#This Row],[SPID]],CHOOSE({1,2},people[[#All],[SPID]],people[[#All],[Sales_person]]),2,0)</f>
        <v>Wilone O'Kielt</v>
      </c>
      <c r="J1578">
        <f>YEAR(shipments[[#This Row],[Shipdate]])</f>
        <v>2024</v>
      </c>
      <c r="K1578" s="22"/>
      <c r="L1578" s="22">
        <f>VLOOKUP(shipments[[#This Row],[PID]],CHOOSE({1,2},products[PID],products[Cost_per_box]),2,0)</f>
        <v>7.73</v>
      </c>
      <c r="M1578" s="22">
        <f>shipments[[#This Row],[Boxes]]*shipments[[#This Row],[cost_per_box]]</f>
        <v>2651.3900000000003</v>
      </c>
      <c r="N1578" s="22">
        <f>shipments[[#This Row],[Amount]]-shipments[[#This Row],[total cost]]</f>
        <v>3851.1099999999997</v>
      </c>
    </row>
    <row r="1579" spans="1:14" x14ac:dyDescent="0.35">
      <c r="A1579" t="s">
        <v>1616</v>
      </c>
      <c r="B1579" t="s">
        <v>8049</v>
      </c>
      <c r="C1579" t="s">
        <v>8018</v>
      </c>
      <c r="D1579" t="s">
        <v>8037</v>
      </c>
      <c r="E1579" s="1">
        <v>44960</v>
      </c>
      <c r="F1579">
        <v>8100</v>
      </c>
      <c r="G1579">
        <v>427</v>
      </c>
      <c r="H1579" t="s">
        <v>7</v>
      </c>
      <c r="I1579" t="str">
        <f>VLOOKUP(shipments[[#This Row],[SPID]],CHOOSE({1,2},people[[#All],[SPID]],people[[#All],[Sales_person]]),2,0)</f>
        <v>Wilone O'Kielt</v>
      </c>
      <c r="J1579">
        <f>YEAR(shipments[[#This Row],[Shipdate]])</f>
        <v>2023</v>
      </c>
      <c r="K1579" s="22"/>
      <c r="L1579" s="22">
        <f>VLOOKUP(shipments[[#This Row],[PID]],CHOOSE({1,2},products[PID],products[Cost_per_box]),2,0)</f>
        <v>7.73</v>
      </c>
      <c r="M1579" s="22">
        <f>shipments[[#This Row],[Boxes]]*shipments[[#This Row],[cost_per_box]]</f>
        <v>3300.71</v>
      </c>
      <c r="N1579" s="22">
        <f>shipments[[#This Row],[Amount]]-shipments[[#This Row],[total cost]]</f>
        <v>4799.29</v>
      </c>
    </row>
    <row r="1580" spans="1:14" x14ac:dyDescent="0.35">
      <c r="A1580" t="s">
        <v>1617</v>
      </c>
      <c r="B1580" t="s">
        <v>8049</v>
      </c>
      <c r="C1580" t="s">
        <v>8018</v>
      </c>
      <c r="D1580" t="s">
        <v>8037</v>
      </c>
      <c r="E1580" s="1">
        <v>45258</v>
      </c>
      <c r="F1580">
        <v>1307.25</v>
      </c>
      <c r="G1580">
        <v>60</v>
      </c>
      <c r="H1580" t="s">
        <v>7</v>
      </c>
      <c r="I1580" t="str">
        <f>VLOOKUP(shipments[[#This Row],[SPID]],CHOOSE({1,2},people[[#All],[SPID]],people[[#All],[Sales_person]]),2,0)</f>
        <v>Wilone O'Kielt</v>
      </c>
      <c r="J1580">
        <f>YEAR(shipments[[#This Row],[Shipdate]])</f>
        <v>2023</v>
      </c>
      <c r="K1580" s="22"/>
      <c r="L1580" s="22">
        <f>VLOOKUP(shipments[[#This Row],[PID]],CHOOSE({1,2},products[PID],products[Cost_per_box]),2,0)</f>
        <v>7.73</v>
      </c>
      <c r="M1580" s="22">
        <f>shipments[[#This Row],[Boxes]]*shipments[[#This Row],[cost_per_box]]</f>
        <v>463.8</v>
      </c>
      <c r="N1580" s="22">
        <f>shipments[[#This Row],[Amount]]-shipments[[#This Row],[total cost]]</f>
        <v>843.45</v>
      </c>
    </row>
    <row r="1581" spans="1:14" x14ac:dyDescent="0.35">
      <c r="A1581" t="s">
        <v>1618</v>
      </c>
      <c r="B1581" t="s">
        <v>8049</v>
      </c>
      <c r="C1581" t="s">
        <v>8018</v>
      </c>
      <c r="D1581" t="s">
        <v>8033</v>
      </c>
      <c r="E1581" s="1">
        <v>45495</v>
      </c>
      <c r="F1581">
        <v>2873.25</v>
      </c>
      <c r="G1581">
        <v>152</v>
      </c>
      <c r="H1581" t="s">
        <v>18</v>
      </c>
      <c r="I1581" t="str">
        <f>VLOOKUP(shipments[[#This Row],[SPID]],CHOOSE({1,2},people[[#All],[SPID]],people[[#All],[Sales_person]]),2,0)</f>
        <v>Wilone O'Kielt</v>
      </c>
      <c r="J1581">
        <f>YEAR(shipments[[#This Row],[Shipdate]])</f>
        <v>2024</v>
      </c>
      <c r="K1581" s="22"/>
      <c r="L1581" s="22">
        <f>VLOOKUP(shipments[[#This Row],[PID]],CHOOSE({1,2},products[PID],products[Cost_per_box]),2,0)</f>
        <v>7.73</v>
      </c>
      <c r="M1581" s="22">
        <f>shipments[[#This Row],[Boxes]]*shipments[[#This Row],[cost_per_box]]</f>
        <v>1174.96</v>
      </c>
      <c r="N1581" s="22">
        <f>shipments[[#This Row],[Amount]]-shipments[[#This Row],[total cost]]</f>
        <v>1698.29</v>
      </c>
    </row>
    <row r="1582" spans="1:14" x14ac:dyDescent="0.35">
      <c r="A1582" t="s">
        <v>1619</v>
      </c>
      <c r="B1582" t="s">
        <v>8049</v>
      </c>
      <c r="C1582" t="s">
        <v>8018</v>
      </c>
      <c r="D1582" t="s">
        <v>8033</v>
      </c>
      <c r="E1582" s="1">
        <v>45349</v>
      </c>
      <c r="F1582">
        <v>4599</v>
      </c>
      <c r="G1582">
        <v>243</v>
      </c>
      <c r="H1582" t="s">
        <v>40</v>
      </c>
      <c r="I1582" t="str">
        <f>VLOOKUP(shipments[[#This Row],[SPID]],CHOOSE({1,2},people[[#All],[SPID]],people[[#All],[Sales_person]]),2,0)</f>
        <v>Wilone O'Kielt</v>
      </c>
      <c r="J1582">
        <f>YEAR(shipments[[#This Row],[Shipdate]])</f>
        <v>2024</v>
      </c>
      <c r="K1582" s="22"/>
      <c r="L1582" s="22">
        <f>VLOOKUP(shipments[[#This Row],[PID]],CHOOSE({1,2},products[PID],products[Cost_per_box]),2,0)</f>
        <v>7.73</v>
      </c>
      <c r="M1582" s="22">
        <f>shipments[[#This Row],[Boxes]]*shipments[[#This Row],[cost_per_box]]</f>
        <v>1878.39</v>
      </c>
      <c r="N1582" s="22">
        <f>shipments[[#This Row],[Amount]]-shipments[[#This Row],[total cost]]</f>
        <v>2720.6099999999997</v>
      </c>
    </row>
    <row r="1583" spans="1:14" x14ac:dyDescent="0.35">
      <c r="A1583" t="s">
        <v>1620</v>
      </c>
      <c r="B1583" t="s">
        <v>8049</v>
      </c>
      <c r="C1583" t="s">
        <v>8018</v>
      </c>
      <c r="D1583" t="s">
        <v>8034</v>
      </c>
      <c r="E1583" s="1">
        <v>45198</v>
      </c>
      <c r="F1583">
        <v>7636.5</v>
      </c>
      <c r="G1583">
        <v>364</v>
      </c>
      <c r="H1583" t="s">
        <v>7</v>
      </c>
      <c r="I1583" t="str">
        <f>VLOOKUP(shipments[[#This Row],[SPID]],CHOOSE({1,2},people[[#All],[SPID]],people[[#All],[Sales_person]]),2,0)</f>
        <v>Wilone O'Kielt</v>
      </c>
      <c r="J1583">
        <f>YEAR(shipments[[#This Row],[Shipdate]])</f>
        <v>2023</v>
      </c>
      <c r="K1583" s="22"/>
      <c r="L1583" s="22">
        <f>VLOOKUP(shipments[[#This Row],[PID]],CHOOSE({1,2},products[PID],products[Cost_per_box]),2,0)</f>
        <v>7.73</v>
      </c>
      <c r="M1583" s="22">
        <f>shipments[[#This Row],[Boxes]]*shipments[[#This Row],[cost_per_box]]</f>
        <v>2813.7200000000003</v>
      </c>
      <c r="N1583" s="22">
        <f>shipments[[#This Row],[Amount]]-shipments[[#This Row],[total cost]]</f>
        <v>4822.78</v>
      </c>
    </row>
    <row r="1584" spans="1:14" x14ac:dyDescent="0.35">
      <c r="A1584" t="s">
        <v>1621</v>
      </c>
      <c r="B1584" t="s">
        <v>8049</v>
      </c>
      <c r="C1584" t="s">
        <v>8018</v>
      </c>
      <c r="D1584" t="s">
        <v>8037</v>
      </c>
      <c r="E1584" s="1">
        <v>45260</v>
      </c>
      <c r="F1584">
        <v>7935.75</v>
      </c>
      <c r="G1584">
        <v>397</v>
      </c>
      <c r="H1584" t="s">
        <v>40</v>
      </c>
      <c r="I1584" t="str">
        <f>VLOOKUP(shipments[[#This Row],[SPID]],CHOOSE({1,2},people[[#All],[SPID]],people[[#All],[Sales_person]]),2,0)</f>
        <v>Wilone O'Kielt</v>
      </c>
      <c r="J1584">
        <f>YEAR(shipments[[#This Row],[Shipdate]])</f>
        <v>2023</v>
      </c>
      <c r="K1584" s="22"/>
      <c r="L1584" s="22">
        <f>VLOOKUP(shipments[[#This Row],[PID]],CHOOSE({1,2},products[PID],products[Cost_per_box]),2,0)</f>
        <v>7.73</v>
      </c>
      <c r="M1584" s="22">
        <f>shipments[[#This Row],[Boxes]]*shipments[[#This Row],[cost_per_box]]</f>
        <v>3068.81</v>
      </c>
      <c r="N1584" s="22">
        <f>shipments[[#This Row],[Amount]]-shipments[[#This Row],[total cost]]</f>
        <v>4866.9400000000005</v>
      </c>
    </row>
    <row r="1585" spans="1:14" x14ac:dyDescent="0.35">
      <c r="A1585" t="s">
        <v>1622</v>
      </c>
      <c r="B1585" t="s">
        <v>8049</v>
      </c>
      <c r="C1585" t="s">
        <v>8019</v>
      </c>
      <c r="D1585" t="s">
        <v>8038</v>
      </c>
      <c r="E1585" s="1">
        <v>45475</v>
      </c>
      <c r="F1585">
        <v>9445.5</v>
      </c>
      <c r="G1585">
        <v>498</v>
      </c>
      <c r="H1585" t="s">
        <v>18</v>
      </c>
      <c r="I1585" t="str">
        <f>VLOOKUP(shipments[[#This Row],[SPID]],CHOOSE({1,2},people[[#All],[SPID]],people[[#All],[Sales_person]]),2,0)</f>
        <v>Wilone O'Kielt</v>
      </c>
      <c r="J1585">
        <f>YEAR(shipments[[#This Row],[Shipdate]])</f>
        <v>2024</v>
      </c>
      <c r="K1585" s="22"/>
      <c r="L1585" s="22">
        <f>VLOOKUP(shipments[[#This Row],[PID]],CHOOSE({1,2},products[PID],products[Cost_per_box]),2,0)</f>
        <v>3.68</v>
      </c>
      <c r="M1585" s="22">
        <f>shipments[[#This Row],[Boxes]]*shipments[[#This Row],[cost_per_box]]</f>
        <v>1832.64</v>
      </c>
      <c r="N1585" s="22">
        <f>shipments[[#This Row],[Amount]]-shipments[[#This Row],[total cost]]</f>
        <v>7612.86</v>
      </c>
    </row>
    <row r="1586" spans="1:14" x14ac:dyDescent="0.35">
      <c r="A1586" t="s">
        <v>1623</v>
      </c>
      <c r="B1586" t="s">
        <v>8049</v>
      </c>
      <c r="C1586" t="s">
        <v>8020</v>
      </c>
      <c r="D1586" t="s">
        <v>8033</v>
      </c>
      <c r="E1586" s="1">
        <v>45394</v>
      </c>
      <c r="F1586">
        <v>7427.25</v>
      </c>
      <c r="G1586">
        <v>465</v>
      </c>
      <c r="H1586" t="s">
        <v>7</v>
      </c>
      <c r="I1586" t="str">
        <f>VLOOKUP(shipments[[#This Row],[SPID]],CHOOSE({1,2},people[[#All],[SPID]],people[[#All],[Sales_person]]),2,0)</f>
        <v>Wilone O'Kielt</v>
      </c>
      <c r="J1586">
        <f>YEAR(shipments[[#This Row],[Shipdate]])</f>
        <v>2024</v>
      </c>
      <c r="K1586" s="22"/>
      <c r="L1586" s="22">
        <f>VLOOKUP(shipments[[#This Row],[PID]],CHOOSE({1,2},products[PID],products[Cost_per_box]),2,0)</f>
        <v>8.2200000000000006</v>
      </c>
      <c r="M1586" s="22">
        <f>shipments[[#This Row],[Boxes]]*shipments[[#This Row],[cost_per_box]]</f>
        <v>3822.3</v>
      </c>
      <c r="N1586" s="22">
        <f>shipments[[#This Row],[Amount]]-shipments[[#This Row],[total cost]]</f>
        <v>3604.95</v>
      </c>
    </row>
    <row r="1587" spans="1:14" x14ac:dyDescent="0.35">
      <c r="A1587" t="s">
        <v>1624</v>
      </c>
      <c r="B1587" t="s">
        <v>8049</v>
      </c>
      <c r="C1587" t="s">
        <v>8020</v>
      </c>
      <c r="D1587" t="s">
        <v>8034</v>
      </c>
      <c r="E1587" s="1">
        <v>45343</v>
      </c>
      <c r="F1587">
        <v>465.75</v>
      </c>
      <c r="G1587">
        <v>30</v>
      </c>
      <c r="H1587" t="s">
        <v>7</v>
      </c>
      <c r="I1587" t="str">
        <f>VLOOKUP(shipments[[#This Row],[SPID]],CHOOSE({1,2},people[[#All],[SPID]],people[[#All],[Sales_person]]),2,0)</f>
        <v>Wilone O'Kielt</v>
      </c>
      <c r="J1587">
        <f>YEAR(shipments[[#This Row],[Shipdate]])</f>
        <v>2024</v>
      </c>
      <c r="K1587" s="22"/>
      <c r="L1587" s="22">
        <f>VLOOKUP(shipments[[#This Row],[PID]],CHOOSE({1,2},products[PID],products[Cost_per_box]),2,0)</f>
        <v>8.2200000000000006</v>
      </c>
      <c r="M1587" s="22">
        <f>shipments[[#This Row],[Boxes]]*shipments[[#This Row],[cost_per_box]]</f>
        <v>246.60000000000002</v>
      </c>
      <c r="N1587" s="22">
        <f>shipments[[#This Row],[Amount]]-shipments[[#This Row],[total cost]]</f>
        <v>219.14999999999998</v>
      </c>
    </row>
    <row r="1588" spans="1:14" x14ac:dyDescent="0.35">
      <c r="A1588" t="s">
        <v>1625</v>
      </c>
      <c r="B1588" t="s">
        <v>8049</v>
      </c>
      <c r="C1588" t="s">
        <v>8020</v>
      </c>
      <c r="D1588" t="s">
        <v>8034</v>
      </c>
      <c r="E1588" s="1">
        <v>45118</v>
      </c>
      <c r="F1588">
        <v>6572.25</v>
      </c>
      <c r="G1588">
        <v>470</v>
      </c>
      <c r="H1588" t="s">
        <v>7</v>
      </c>
      <c r="I1588" t="str">
        <f>VLOOKUP(shipments[[#This Row],[SPID]],CHOOSE({1,2},people[[#All],[SPID]],people[[#All],[Sales_person]]),2,0)</f>
        <v>Wilone O'Kielt</v>
      </c>
      <c r="J1588">
        <f>YEAR(shipments[[#This Row],[Shipdate]])</f>
        <v>2023</v>
      </c>
      <c r="K1588" s="22"/>
      <c r="L1588" s="22">
        <f>VLOOKUP(shipments[[#This Row],[PID]],CHOOSE({1,2},products[PID],products[Cost_per_box]),2,0)</f>
        <v>8.2200000000000006</v>
      </c>
      <c r="M1588" s="22">
        <f>shipments[[#This Row],[Boxes]]*shipments[[#This Row],[cost_per_box]]</f>
        <v>3863.4</v>
      </c>
      <c r="N1588" s="22">
        <f>shipments[[#This Row],[Amount]]-shipments[[#This Row],[total cost]]</f>
        <v>2708.85</v>
      </c>
    </row>
    <row r="1589" spans="1:14" x14ac:dyDescent="0.35">
      <c r="A1589" t="s">
        <v>1626</v>
      </c>
      <c r="B1589" t="s">
        <v>8049</v>
      </c>
      <c r="C1589" t="s">
        <v>8020</v>
      </c>
      <c r="D1589" t="s">
        <v>8034</v>
      </c>
      <c r="E1589" s="1">
        <v>45324</v>
      </c>
      <c r="F1589">
        <v>3426.75</v>
      </c>
      <c r="G1589">
        <v>245</v>
      </c>
      <c r="H1589" t="s">
        <v>7</v>
      </c>
      <c r="I1589" t="str">
        <f>VLOOKUP(shipments[[#This Row],[SPID]],CHOOSE({1,2},people[[#All],[SPID]],people[[#All],[Sales_person]]),2,0)</f>
        <v>Wilone O'Kielt</v>
      </c>
      <c r="J1589">
        <f>YEAR(shipments[[#This Row],[Shipdate]])</f>
        <v>2024</v>
      </c>
      <c r="K1589" s="22"/>
      <c r="L1589" s="22">
        <f>VLOOKUP(shipments[[#This Row],[PID]],CHOOSE({1,2},products[PID],products[Cost_per_box]),2,0)</f>
        <v>8.2200000000000006</v>
      </c>
      <c r="M1589" s="22">
        <f>shipments[[#This Row],[Boxes]]*shipments[[#This Row],[cost_per_box]]</f>
        <v>2013.9</v>
      </c>
      <c r="N1589" s="22">
        <f>shipments[[#This Row],[Amount]]-shipments[[#This Row],[total cost]]</f>
        <v>1412.85</v>
      </c>
    </row>
    <row r="1590" spans="1:14" x14ac:dyDescent="0.35">
      <c r="A1590" t="s">
        <v>1627</v>
      </c>
      <c r="B1590" t="s">
        <v>8049</v>
      </c>
      <c r="C1590" t="s">
        <v>8020</v>
      </c>
      <c r="D1590" t="s">
        <v>8036</v>
      </c>
      <c r="E1590" s="1">
        <v>45287</v>
      </c>
      <c r="F1590">
        <v>301.5</v>
      </c>
      <c r="G1590">
        <v>22</v>
      </c>
      <c r="H1590" t="s">
        <v>7</v>
      </c>
      <c r="I1590" t="str">
        <f>VLOOKUP(shipments[[#This Row],[SPID]],CHOOSE({1,2},people[[#All],[SPID]],people[[#All],[Sales_person]]),2,0)</f>
        <v>Wilone O'Kielt</v>
      </c>
      <c r="J1590">
        <f>YEAR(shipments[[#This Row],[Shipdate]])</f>
        <v>2023</v>
      </c>
      <c r="K1590" s="22"/>
      <c r="L1590" s="22">
        <f>VLOOKUP(shipments[[#This Row],[PID]],CHOOSE({1,2},products[PID],products[Cost_per_box]),2,0)</f>
        <v>8.2200000000000006</v>
      </c>
      <c r="M1590" s="22">
        <f>shipments[[#This Row],[Boxes]]*shipments[[#This Row],[cost_per_box]]</f>
        <v>180.84</v>
      </c>
      <c r="N1590" s="22">
        <f>shipments[[#This Row],[Amount]]-shipments[[#This Row],[total cost]]</f>
        <v>120.66</v>
      </c>
    </row>
    <row r="1591" spans="1:14" x14ac:dyDescent="0.35">
      <c r="A1591" t="s">
        <v>1628</v>
      </c>
      <c r="B1591" t="s">
        <v>8049</v>
      </c>
      <c r="C1591" t="s">
        <v>8020</v>
      </c>
      <c r="D1591" t="s">
        <v>8034</v>
      </c>
      <c r="E1591" s="1">
        <v>45342</v>
      </c>
      <c r="F1591">
        <v>1136.25</v>
      </c>
      <c r="G1591">
        <v>88</v>
      </c>
      <c r="H1591" t="s">
        <v>7</v>
      </c>
      <c r="I1591" t="str">
        <f>VLOOKUP(shipments[[#This Row],[SPID]],CHOOSE({1,2},people[[#All],[SPID]],people[[#All],[Sales_person]]),2,0)</f>
        <v>Wilone O'Kielt</v>
      </c>
      <c r="J1591">
        <f>YEAR(shipments[[#This Row],[Shipdate]])</f>
        <v>2024</v>
      </c>
      <c r="K1591" s="22"/>
      <c r="L1591" s="22">
        <f>VLOOKUP(shipments[[#This Row],[PID]],CHOOSE({1,2},products[PID],products[Cost_per_box]),2,0)</f>
        <v>8.2200000000000006</v>
      </c>
      <c r="M1591" s="22">
        <f>shipments[[#This Row],[Boxes]]*shipments[[#This Row],[cost_per_box]]</f>
        <v>723.36</v>
      </c>
      <c r="N1591" s="22">
        <f>shipments[[#This Row],[Amount]]-shipments[[#This Row],[total cost]]</f>
        <v>412.89</v>
      </c>
    </row>
    <row r="1592" spans="1:14" x14ac:dyDescent="0.35">
      <c r="A1592" t="s">
        <v>1629</v>
      </c>
      <c r="B1592" t="s">
        <v>8049</v>
      </c>
      <c r="C1592" t="s">
        <v>8020</v>
      </c>
      <c r="D1592" t="s">
        <v>8036</v>
      </c>
      <c r="E1592" s="1">
        <v>44971</v>
      </c>
      <c r="F1592">
        <v>6995.25</v>
      </c>
      <c r="G1592">
        <v>500</v>
      </c>
      <c r="H1592" t="s">
        <v>7</v>
      </c>
      <c r="I1592" t="str">
        <f>VLOOKUP(shipments[[#This Row],[SPID]],CHOOSE({1,2},people[[#All],[SPID]],people[[#All],[Sales_person]]),2,0)</f>
        <v>Wilone O'Kielt</v>
      </c>
      <c r="J1592">
        <f>YEAR(shipments[[#This Row],[Shipdate]])</f>
        <v>2023</v>
      </c>
      <c r="K1592" s="22"/>
      <c r="L1592" s="22">
        <f>VLOOKUP(shipments[[#This Row],[PID]],CHOOSE({1,2},products[PID],products[Cost_per_box]),2,0)</f>
        <v>8.2200000000000006</v>
      </c>
      <c r="M1592" s="22">
        <f>shipments[[#This Row],[Boxes]]*shipments[[#This Row],[cost_per_box]]</f>
        <v>4110</v>
      </c>
      <c r="N1592" s="22">
        <f>shipments[[#This Row],[Amount]]-shipments[[#This Row],[total cost]]</f>
        <v>2885.25</v>
      </c>
    </row>
    <row r="1593" spans="1:14" x14ac:dyDescent="0.35">
      <c r="A1593" t="s">
        <v>1630</v>
      </c>
      <c r="B1593" t="s">
        <v>8049</v>
      </c>
      <c r="C1593" t="s">
        <v>8021</v>
      </c>
      <c r="D1593" t="s">
        <v>8034</v>
      </c>
      <c r="E1593" s="1">
        <v>44995</v>
      </c>
      <c r="F1593">
        <v>3015</v>
      </c>
      <c r="G1593">
        <v>151</v>
      </c>
      <c r="H1593" t="s">
        <v>7</v>
      </c>
      <c r="I1593" t="str">
        <f>VLOOKUP(shipments[[#This Row],[SPID]],CHOOSE({1,2},people[[#All],[SPID]],people[[#All],[Sales_person]]),2,0)</f>
        <v>Wilone O'Kielt</v>
      </c>
      <c r="J1593">
        <f>YEAR(shipments[[#This Row],[Shipdate]])</f>
        <v>2023</v>
      </c>
      <c r="K1593" s="22"/>
      <c r="L1593" s="22">
        <f>VLOOKUP(shipments[[#This Row],[PID]],CHOOSE({1,2},products[PID],products[Cost_per_box]),2,0)</f>
        <v>10.23</v>
      </c>
      <c r="M1593" s="22">
        <f>shipments[[#This Row],[Boxes]]*shipments[[#This Row],[cost_per_box]]</f>
        <v>1544.73</v>
      </c>
      <c r="N1593" s="22">
        <f>shipments[[#This Row],[Amount]]-shipments[[#This Row],[total cost]]</f>
        <v>1470.27</v>
      </c>
    </row>
    <row r="1594" spans="1:14" x14ac:dyDescent="0.35">
      <c r="A1594" t="s">
        <v>1631</v>
      </c>
      <c r="B1594" t="s">
        <v>8049</v>
      </c>
      <c r="C1594" t="s">
        <v>8021</v>
      </c>
      <c r="D1594" t="s">
        <v>8038</v>
      </c>
      <c r="E1594" s="1">
        <v>45554</v>
      </c>
      <c r="F1594">
        <v>12577.5</v>
      </c>
      <c r="G1594">
        <v>699</v>
      </c>
      <c r="H1594" t="s">
        <v>26</v>
      </c>
      <c r="I1594" t="str">
        <f>VLOOKUP(shipments[[#This Row],[SPID]],CHOOSE({1,2},people[[#All],[SPID]],people[[#All],[Sales_person]]),2,0)</f>
        <v>Wilone O'Kielt</v>
      </c>
      <c r="J1594">
        <f>YEAR(shipments[[#This Row],[Shipdate]])</f>
        <v>2024</v>
      </c>
      <c r="K1594" s="22"/>
      <c r="L1594" s="22">
        <f>VLOOKUP(shipments[[#This Row],[PID]],CHOOSE({1,2},products[PID],products[Cost_per_box]),2,0)</f>
        <v>10.23</v>
      </c>
      <c r="M1594" s="22">
        <f>shipments[[#This Row],[Boxes]]*shipments[[#This Row],[cost_per_box]]</f>
        <v>7150.77</v>
      </c>
      <c r="N1594" s="22">
        <f>shipments[[#This Row],[Amount]]-shipments[[#This Row],[total cost]]</f>
        <v>5426.73</v>
      </c>
    </row>
    <row r="1595" spans="1:14" x14ac:dyDescent="0.35">
      <c r="A1595" t="s">
        <v>1632</v>
      </c>
      <c r="B1595" t="s">
        <v>8049</v>
      </c>
      <c r="C1595" t="s">
        <v>8022</v>
      </c>
      <c r="D1595" t="s">
        <v>8033</v>
      </c>
      <c r="E1595" s="1">
        <v>44937</v>
      </c>
      <c r="F1595">
        <v>7755.75</v>
      </c>
      <c r="G1595">
        <v>485</v>
      </c>
      <c r="H1595" t="s">
        <v>7</v>
      </c>
      <c r="I1595" t="str">
        <f>VLOOKUP(shipments[[#This Row],[SPID]],CHOOSE({1,2},people[[#All],[SPID]],people[[#All],[Sales_person]]),2,0)</f>
        <v>Wilone O'Kielt</v>
      </c>
      <c r="J1595">
        <f>YEAR(shipments[[#This Row],[Shipdate]])</f>
        <v>2023</v>
      </c>
      <c r="K1595" s="22"/>
      <c r="L1595" s="22">
        <f>VLOOKUP(shipments[[#This Row],[PID]],CHOOSE({1,2},products[PID],products[Cost_per_box]),2,0)</f>
        <v>4.74</v>
      </c>
      <c r="M1595" s="22">
        <f>shipments[[#This Row],[Boxes]]*shipments[[#This Row],[cost_per_box]]</f>
        <v>2298.9</v>
      </c>
      <c r="N1595" s="22">
        <f>shipments[[#This Row],[Amount]]-shipments[[#This Row],[total cost]]</f>
        <v>5456.85</v>
      </c>
    </row>
    <row r="1596" spans="1:14" x14ac:dyDescent="0.35">
      <c r="A1596" t="s">
        <v>1633</v>
      </c>
      <c r="B1596" t="s">
        <v>8049</v>
      </c>
      <c r="C1596" t="s">
        <v>8022</v>
      </c>
      <c r="D1596" t="s">
        <v>8034</v>
      </c>
      <c r="E1596" s="1">
        <v>45288</v>
      </c>
      <c r="F1596">
        <v>3044.25</v>
      </c>
      <c r="G1596">
        <v>191</v>
      </c>
      <c r="H1596" t="s">
        <v>7</v>
      </c>
      <c r="I1596" t="str">
        <f>VLOOKUP(shipments[[#This Row],[SPID]],CHOOSE({1,2},people[[#All],[SPID]],people[[#All],[Sales_person]]),2,0)</f>
        <v>Wilone O'Kielt</v>
      </c>
      <c r="J1596">
        <f>YEAR(shipments[[#This Row],[Shipdate]])</f>
        <v>2023</v>
      </c>
      <c r="K1596" s="22"/>
      <c r="L1596" s="22">
        <f>VLOOKUP(shipments[[#This Row],[PID]],CHOOSE({1,2},products[PID],products[Cost_per_box]),2,0)</f>
        <v>4.74</v>
      </c>
      <c r="M1596" s="22">
        <f>shipments[[#This Row],[Boxes]]*shipments[[#This Row],[cost_per_box]]</f>
        <v>905.34</v>
      </c>
      <c r="N1596" s="22">
        <f>shipments[[#This Row],[Amount]]-shipments[[#This Row],[total cost]]</f>
        <v>2138.91</v>
      </c>
    </row>
    <row r="1597" spans="1:14" x14ac:dyDescent="0.35">
      <c r="A1597" t="s">
        <v>1634</v>
      </c>
      <c r="B1597" t="s">
        <v>8049</v>
      </c>
      <c r="C1597" t="s">
        <v>8022</v>
      </c>
      <c r="D1597" t="s">
        <v>8037</v>
      </c>
      <c r="E1597" s="1">
        <v>45314</v>
      </c>
      <c r="F1597">
        <v>7719.75</v>
      </c>
      <c r="G1597">
        <v>515</v>
      </c>
      <c r="H1597" t="s">
        <v>7</v>
      </c>
      <c r="I1597" t="str">
        <f>VLOOKUP(shipments[[#This Row],[SPID]],CHOOSE({1,2},people[[#All],[SPID]],people[[#All],[Sales_person]]),2,0)</f>
        <v>Wilone O'Kielt</v>
      </c>
      <c r="J1597">
        <f>YEAR(shipments[[#This Row],[Shipdate]])</f>
        <v>2024</v>
      </c>
      <c r="K1597" s="22"/>
      <c r="L1597" s="22">
        <f>VLOOKUP(shipments[[#This Row],[PID]],CHOOSE({1,2},products[PID],products[Cost_per_box]),2,0)</f>
        <v>4.74</v>
      </c>
      <c r="M1597" s="22">
        <f>shipments[[#This Row],[Boxes]]*shipments[[#This Row],[cost_per_box]]</f>
        <v>2441.1</v>
      </c>
      <c r="N1597" s="22">
        <f>shipments[[#This Row],[Amount]]-shipments[[#This Row],[total cost]]</f>
        <v>5278.65</v>
      </c>
    </row>
    <row r="1598" spans="1:14" x14ac:dyDescent="0.35">
      <c r="A1598" t="s">
        <v>1635</v>
      </c>
      <c r="B1598" t="s">
        <v>8049</v>
      </c>
      <c r="C1598" t="s">
        <v>8022</v>
      </c>
      <c r="D1598" t="s">
        <v>8034</v>
      </c>
      <c r="E1598" s="1">
        <v>45266</v>
      </c>
      <c r="F1598">
        <v>8327.25</v>
      </c>
      <c r="G1598">
        <v>556</v>
      </c>
      <c r="H1598" t="s">
        <v>7</v>
      </c>
      <c r="I1598" t="str">
        <f>VLOOKUP(shipments[[#This Row],[SPID]],CHOOSE({1,2},people[[#All],[SPID]],people[[#All],[Sales_person]]),2,0)</f>
        <v>Wilone O'Kielt</v>
      </c>
      <c r="J1598">
        <f>YEAR(shipments[[#This Row],[Shipdate]])</f>
        <v>2023</v>
      </c>
      <c r="K1598" s="22"/>
      <c r="L1598" s="22">
        <f>VLOOKUP(shipments[[#This Row],[PID]],CHOOSE({1,2},products[PID],products[Cost_per_box]),2,0)</f>
        <v>4.74</v>
      </c>
      <c r="M1598" s="22">
        <f>shipments[[#This Row],[Boxes]]*shipments[[#This Row],[cost_per_box]]</f>
        <v>2635.44</v>
      </c>
      <c r="N1598" s="22">
        <f>shipments[[#This Row],[Amount]]-shipments[[#This Row],[total cost]]</f>
        <v>5691.8099999999995</v>
      </c>
    </row>
    <row r="1599" spans="1:14" x14ac:dyDescent="0.35">
      <c r="A1599" t="s">
        <v>1636</v>
      </c>
      <c r="B1599" t="s">
        <v>8049</v>
      </c>
      <c r="C1599" t="s">
        <v>8023</v>
      </c>
      <c r="D1599" t="s">
        <v>8038</v>
      </c>
      <c r="E1599" s="1">
        <v>45447</v>
      </c>
      <c r="F1599">
        <v>1908</v>
      </c>
      <c r="G1599">
        <v>191</v>
      </c>
      <c r="H1599" t="s">
        <v>7</v>
      </c>
      <c r="I1599" t="str">
        <f>VLOOKUP(shipments[[#This Row],[SPID]],CHOOSE({1,2},people[[#All],[SPID]],people[[#All],[Sales_person]]),2,0)</f>
        <v>Wilone O'Kielt</v>
      </c>
      <c r="J1599">
        <f>YEAR(shipments[[#This Row],[Shipdate]])</f>
        <v>2024</v>
      </c>
      <c r="K1599" s="22"/>
      <c r="L1599" s="22">
        <f>VLOOKUP(shipments[[#This Row],[PID]],CHOOSE({1,2},products[PID],products[Cost_per_box]),2,0)</f>
        <v>10.51</v>
      </c>
      <c r="M1599" s="22">
        <f>shipments[[#This Row],[Boxes]]*shipments[[#This Row],[cost_per_box]]</f>
        <v>2007.4099999999999</v>
      </c>
      <c r="N1599" s="22">
        <f>shipments[[#This Row],[Amount]]-shipments[[#This Row],[total cost]]</f>
        <v>-99.409999999999854</v>
      </c>
    </row>
    <row r="1600" spans="1:14" x14ac:dyDescent="0.35">
      <c r="A1600" t="s">
        <v>1637</v>
      </c>
      <c r="B1600" t="s">
        <v>8049</v>
      </c>
      <c r="C1600" t="s">
        <v>8023</v>
      </c>
      <c r="D1600" t="s">
        <v>8034</v>
      </c>
      <c r="E1600" s="1">
        <v>45295</v>
      </c>
      <c r="F1600">
        <v>8358.75</v>
      </c>
      <c r="G1600">
        <v>836</v>
      </c>
      <c r="H1600" t="s">
        <v>7</v>
      </c>
      <c r="I1600" t="str">
        <f>VLOOKUP(shipments[[#This Row],[SPID]],CHOOSE({1,2},people[[#All],[SPID]],people[[#All],[Sales_person]]),2,0)</f>
        <v>Wilone O'Kielt</v>
      </c>
      <c r="J1600">
        <f>YEAR(shipments[[#This Row],[Shipdate]])</f>
        <v>2024</v>
      </c>
      <c r="K1600" s="22"/>
      <c r="L1600" s="22">
        <f>VLOOKUP(shipments[[#This Row],[PID]],CHOOSE({1,2},products[PID],products[Cost_per_box]),2,0)</f>
        <v>10.51</v>
      </c>
      <c r="M1600" s="22">
        <f>shipments[[#This Row],[Boxes]]*shipments[[#This Row],[cost_per_box]]</f>
        <v>8786.36</v>
      </c>
      <c r="N1600" s="22">
        <f>shipments[[#This Row],[Amount]]-shipments[[#This Row],[total cost]]</f>
        <v>-427.61000000000058</v>
      </c>
    </row>
    <row r="1601" spans="1:14" x14ac:dyDescent="0.35">
      <c r="A1601" t="s">
        <v>1638</v>
      </c>
      <c r="B1601" t="s">
        <v>8049</v>
      </c>
      <c r="C1601" t="s">
        <v>8024</v>
      </c>
      <c r="D1601" t="s">
        <v>8036</v>
      </c>
      <c r="E1601" s="1">
        <v>45253</v>
      </c>
      <c r="F1601">
        <v>5962.5</v>
      </c>
      <c r="G1601">
        <v>351</v>
      </c>
      <c r="H1601" t="s">
        <v>7</v>
      </c>
      <c r="I1601" t="str">
        <f>VLOOKUP(shipments[[#This Row],[SPID]],CHOOSE({1,2},people[[#All],[SPID]],people[[#All],[Sales_person]]),2,0)</f>
        <v>Wilone O'Kielt</v>
      </c>
      <c r="J1601">
        <f>YEAR(shipments[[#This Row],[Shipdate]])</f>
        <v>2023</v>
      </c>
      <c r="K1601" s="22"/>
      <c r="L1601" s="22">
        <f>VLOOKUP(shipments[[#This Row],[PID]],CHOOSE({1,2},products[PID],products[Cost_per_box]),2,0)</f>
        <v>6.43</v>
      </c>
      <c r="M1601" s="22">
        <f>shipments[[#This Row],[Boxes]]*shipments[[#This Row],[cost_per_box]]</f>
        <v>2256.9299999999998</v>
      </c>
      <c r="N1601" s="22">
        <f>shipments[[#This Row],[Amount]]-shipments[[#This Row],[total cost]]</f>
        <v>3705.57</v>
      </c>
    </row>
    <row r="1602" spans="1:14" x14ac:dyDescent="0.35">
      <c r="A1602" t="s">
        <v>1639</v>
      </c>
      <c r="B1602" t="s">
        <v>8049</v>
      </c>
      <c r="C1602" t="s">
        <v>8024</v>
      </c>
      <c r="D1602" t="s">
        <v>8033</v>
      </c>
      <c r="E1602" s="1">
        <v>45414</v>
      </c>
      <c r="F1602">
        <v>4349.25</v>
      </c>
      <c r="G1602">
        <v>311</v>
      </c>
      <c r="H1602" t="s">
        <v>7</v>
      </c>
      <c r="I1602" t="str">
        <f>VLOOKUP(shipments[[#This Row],[SPID]],CHOOSE({1,2},people[[#All],[SPID]],people[[#All],[Sales_person]]),2,0)</f>
        <v>Wilone O'Kielt</v>
      </c>
      <c r="J1602">
        <f>YEAR(shipments[[#This Row],[Shipdate]])</f>
        <v>2024</v>
      </c>
      <c r="K1602" s="22"/>
      <c r="L1602" s="22">
        <f>VLOOKUP(shipments[[#This Row],[PID]],CHOOSE({1,2},products[PID],products[Cost_per_box]),2,0)</f>
        <v>6.43</v>
      </c>
      <c r="M1602" s="22">
        <f>shipments[[#This Row],[Boxes]]*shipments[[#This Row],[cost_per_box]]</f>
        <v>1999.73</v>
      </c>
      <c r="N1602" s="22">
        <f>shipments[[#This Row],[Amount]]-shipments[[#This Row],[total cost]]</f>
        <v>2349.52</v>
      </c>
    </row>
    <row r="1603" spans="1:14" x14ac:dyDescent="0.35">
      <c r="A1603" t="s">
        <v>1640</v>
      </c>
      <c r="B1603" t="s">
        <v>8049</v>
      </c>
      <c r="C1603" t="s">
        <v>8024</v>
      </c>
      <c r="D1603" t="s">
        <v>8033</v>
      </c>
      <c r="E1603" s="1">
        <v>45260</v>
      </c>
      <c r="F1603">
        <v>7114.5</v>
      </c>
      <c r="G1603">
        <v>445</v>
      </c>
      <c r="H1603" t="s">
        <v>7</v>
      </c>
      <c r="I1603" t="str">
        <f>VLOOKUP(shipments[[#This Row],[SPID]],CHOOSE({1,2},people[[#All],[SPID]],people[[#All],[Sales_person]]),2,0)</f>
        <v>Wilone O'Kielt</v>
      </c>
      <c r="J1603">
        <f>YEAR(shipments[[#This Row],[Shipdate]])</f>
        <v>2023</v>
      </c>
      <c r="K1603" s="22"/>
      <c r="L1603" s="22">
        <f>VLOOKUP(shipments[[#This Row],[PID]],CHOOSE({1,2},products[PID],products[Cost_per_box]),2,0)</f>
        <v>6.43</v>
      </c>
      <c r="M1603" s="22">
        <f>shipments[[#This Row],[Boxes]]*shipments[[#This Row],[cost_per_box]]</f>
        <v>2861.35</v>
      </c>
      <c r="N1603" s="22">
        <f>shipments[[#This Row],[Amount]]-shipments[[#This Row],[total cost]]</f>
        <v>4253.1499999999996</v>
      </c>
    </row>
    <row r="1604" spans="1:14" x14ac:dyDescent="0.35">
      <c r="A1604" t="s">
        <v>1641</v>
      </c>
      <c r="B1604" t="s">
        <v>8049</v>
      </c>
      <c r="C1604" t="s">
        <v>8025</v>
      </c>
      <c r="D1604" t="s">
        <v>8034</v>
      </c>
      <c r="E1604" s="1">
        <v>45035</v>
      </c>
      <c r="F1604">
        <v>7233.75</v>
      </c>
      <c r="G1604">
        <v>345</v>
      </c>
      <c r="H1604" t="s">
        <v>7</v>
      </c>
      <c r="I1604" t="str">
        <f>VLOOKUP(shipments[[#This Row],[SPID]],CHOOSE({1,2},people[[#All],[SPID]],people[[#All],[Sales_person]]),2,0)</f>
        <v>Wilone O'Kielt</v>
      </c>
      <c r="J1604">
        <f>YEAR(shipments[[#This Row],[Shipdate]])</f>
        <v>2023</v>
      </c>
      <c r="K1604" s="22"/>
      <c r="L1604" s="22">
        <f>VLOOKUP(shipments[[#This Row],[PID]],CHOOSE({1,2},products[PID],products[Cost_per_box]),2,0)</f>
        <v>12.41</v>
      </c>
      <c r="M1604" s="22">
        <f>shipments[[#This Row],[Boxes]]*shipments[[#This Row],[cost_per_box]]</f>
        <v>4281.45</v>
      </c>
      <c r="N1604" s="22">
        <f>shipments[[#This Row],[Amount]]-shipments[[#This Row],[total cost]]</f>
        <v>2952.3</v>
      </c>
    </row>
    <row r="1605" spans="1:14" x14ac:dyDescent="0.35">
      <c r="A1605" t="s">
        <v>1642</v>
      </c>
      <c r="B1605" t="s">
        <v>8049</v>
      </c>
      <c r="C1605" t="s">
        <v>8025</v>
      </c>
      <c r="D1605" t="s">
        <v>8034</v>
      </c>
      <c r="E1605" s="1">
        <v>45218</v>
      </c>
      <c r="F1605">
        <v>3325.5</v>
      </c>
      <c r="G1605">
        <v>167</v>
      </c>
      <c r="H1605" t="s">
        <v>7</v>
      </c>
      <c r="I1605" t="str">
        <f>VLOOKUP(shipments[[#This Row],[SPID]],CHOOSE({1,2},people[[#All],[SPID]],people[[#All],[Sales_person]]),2,0)</f>
        <v>Wilone O'Kielt</v>
      </c>
      <c r="J1605">
        <f>YEAR(shipments[[#This Row],[Shipdate]])</f>
        <v>2023</v>
      </c>
      <c r="K1605" s="22"/>
      <c r="L1605" s="22">
        <f>VLOOKUP(shipments[[#This Row],[PID]],CHOOSE({1,2},products[PID],products[Cost_per_box]),2,0)</f>
        <v>12.41</v>
      </c>
      <c r="M1605" s="22">
        <f>shipments[[#This Row],[Boxes]]*shipments[[#This Row],[cost_per_box]]</f>
        <v>2072.4699999999998</v>
      </c>
      <c r="N1605" s="22">
        <f>shipments[[#This Row],[Amount]]-shipments[[#This Row],[total cost]]</f>
        <v>1253.0300000000002</v>
      </c>
    </row>
    <row r="1606" spans="1:14" x14ac:dyDescent="0.35">
      <c r="A1606" t="s">
        <v>1643</v>
      </c>
      <c r="B1606" t="s">
        <v>8049</v>
      </c>
      <c r="C1606" t="s">
        <v>8025</v>
      </c>
      <c r="D1606" t="s">
        <v>8038</v>
      </c>
      <c r="E1606" s="1">
        <v>45537</v>
      </c>
      <c r="F1606">
        <v>8340.75</v>
      </c>
      <c r="G1606">
        <v>398</v>
      </c>
      <c r="H1606" t="s">
        <v>26</v>
      </c>
      <c r="I1606" t="str">
        <f>VLOOKUP(shipments[[#This Row],[SPID]],CHOOSE({1,2},people[[#All],[SPID]],people[[#All],[Sales_person]]),2,0)</f>
        <v>Wilone O'Kielt</v>
      </c>
      <c r="J1606">
        <f>YEAR(shipments[[#This Row],[Shipdate]])</f>
        <v>2024</v>
      </c>
      <c r="K1606" s="22"/>
      <c r="L1606" s="22">
        <f>VLOOKUP(shipments[[#This Row],[PID]],CHOOSE({1,2},products[PID],products[Cost_per_box]),2,0)</f>
        <v>12.41</v>
      </c>
      <c r="M1606" s="22">
        <f>shipments[[#This Row],[Boxes]]*shipments[[#This Row],[cost_per_box]]</f>
        <v>4939.18</v>
      </c>
      <c r="N1606" s="22">
        <f>shipments[[#This Row],[Amount]]-shipments[[#This Row],[total cost]]</f>
        <v>3401.5699999999997</v>
      </c>
    </row>
    <row r="1607" spans="1:14" x14ac:dyDescent="0.35">
      <c r="A1607" t="s">
        <v>1644</v>
      </c>
      <c r="B1607" t="s">
        <v>8049</v>
      </c>
      <c r="C1607" t="s">
        <v>8026</v>
      </c>
      <c r="D1607" t="s">
        <v>8034</v>
      </c>
      <c r="E1607" s="1">
        <v>44963</v>
      </c>
      <c r="F1607">
        <v>3924</v>
      </c>
      <c r="G1607">
        <v>246</v>
      </c>
      <c r="H1607" t="s">
        <v>7</v>
      </c>
      <c r="I1607" t="str">
        <f>VLOOKUP(shipments[[#This Row],[SPID]],CHOOSE({1,2},people[[#All],[SPID]],people[[#All],[Sales_person]]),2,0)</f>
        <v>Wilone O'Kielt</v>
      </c>
      <c r="J1607">
        <f>YEAR(shipments[[#This Row],[Shipdate]])</f>
        <v>2023</v>
      </c>
      <c r="K1607" s="22"/>
      <c r="L1607" s="22">
        <f>VLOOKUP(shipments[[#This Row],[PID]],CHOOSE({1,2},products[PID],products[Cost_per_box]),2,0)</f>
        <v>9.57</v>
      </c>
      <c r="M1607" s="22">
        <f>shipments[[#This Row],[Boxes]]*shipments[[#This Row],[cost_per_box]]</f>
        <v>2354.2200000000003</v>
      </c>
      <c r="N1607" s="22">
        <f>shipments[[#This Row],[Amount]]-shipments[[#This Row],[total cost]]</f>
        <v>1569.7799999999997</v>
      </c>
    </row>
    <row r="1608" spans="1:14" x14ac:dyDescent="0.35">
      <c r="A1608" t="s">
        <v>1645</v>
      </c>
      <c r="B1608" t="s">
        <v>8049</v>
      </c>
      <c r="C1608" t="s">
        <v>8026</v>
      </c>
      <c r="D1608" t="s">
        <v>8035</v>
      </c>
      <c r="E1608" s="1">
        <v>45313</v>
      </c>
      <c r="F1608">
        <v>4248</v>
      </c>
      <c r="G1608">
        <v>284</v>
      </c>
      <c r="H1608" t="s">
        <v>7</v>
      </c>
      <c r="I1608" t="str">
        <f>VLOOKUP(shipments[[#This Row],[SPID]],CHOOSE({1,2},people[[#All],[SPID]],people[[#All],[Sales_person]]),2,0)</f>
        <v>Wilone O'Kielt</v>
      </c>
      <c r="J1608">
        <f>YEAR(shipments[[#This Row],[Shipdate]])</f>
        <v>2024</v>
      </c>
      <c r="K1608" s="22"/>
      <c r="L1608" s="22">
        <f>VLOOKUP(shipments[[#This Row],[PID]],CHOOSE({1,2},products[PID],products[Cost_per_box]),2,0)</f>
        <v>9.57</v>
      </c>
      <c r="M1608" s="22">
        <f>shipments[[#This Row],[Boxes]]*shipments[[#This Row],[cost_per_box]]</f>
        <v>2717.88</v>
      </c>
      <c r="N1608" s="22">
        <f>shipments[[#This Row],[Amount]]-shipments[[#This Row],[total cost]]</f>
        <v>1530.12</v>
      </c>
    </row>
    <row r="1609" spans="1:14" x14ac:dyDescent="0.35">
      <c r="A1609" t="s">
        <v>1646</v>
      </c>
      <c r="B1609" t="s">
        <v>8049</v>
      </c>
      <c r="C1609" t="s">
        <v>8026</v>
      </c>
      <c r="D1609" t="s">
        <v>8033</v>
      </c>
      <c r="E1609" s="1">
        <v>45257</v>
      </c>
      <c r="F1609">
        <v>8147.25</v>
      </c>
      <c r="G1609">
        <v>480</v>
      </c>
      <c r="H1609" t="s">
        <v>7</v>
      </c>
      <c r="I1609" t="str">
        <f>VLOOKUP(shipments[[#This Row],[SPID]],CHOOSE({1,2},people[[#All],[SPID]],people[[#All],[Sales_person]]),2,0)</f>
        <v>Wilone O'Kielt</v>
      </c>
      <c r="J1609">
        <f>YEAR(shipments[[#This Row],[Shipdate]])</f>
        <v>2023</v>
      </c>
      <c r="K1609" s="22"/>
      <c r="L1609" s="22">
        <f>VLOOKUP(shipments[[#This Row],[PID]],CHOOSE({1,2},products[PID],products[Cost_per_box]),2,0)</f>
        <v>9.57</v>
      </c>
      <c r="M1609" s="22">
        <f>shipments[[#This Row],[Boxes]]*shipments[[#This Row],[cost_per_box]]</f>
        <v>4593.6000000000004</v>
      </c>
      <c r="N1609" s="22">
        <f>shipments[[#This Row],[Amount]]-shipments[[#This Row],[total cost]]</f>
        <v>3553.6499999999996</v>
      </c>
    </row>
    <row r="1610" spans="1:14" x14ac:dyDescent="0.35">
      <c r="A1610" t="s">
        <v>1647</v>
      </c>
      <c r="B1610" t="s">
        <v>8049</v>
      </c>
      <c r="C1610" t="s">
        <v>8026</v>
      </c>
      <c r="D1610" t="s">
        <v>8037</v>
      </c>
      <c r="E1610" s="1">
        <v>44945</v>
      </c>
      <c r="F1610">
        <v>4362.75</v>
      </c>
      <c r="G1610">
        <v>273</v>
      </c>
      <c r="H1610" t="s">
        <v>7</v>
      </c>
      <c r="I1610" t="str">
        <f>VLOOKUP(shipments[[#This Row],[SPID]],CHOOSE({1,2},people[[#All],[SPID]],people[[#All],[Sales_person]]),2,0)</f>
        <v>Wilone O'Kielt</v>
      </c>
      <c r="J1610">
        <f>YEAR(shipments[[#This Row],[Shipdate]])</f>
        <v>2023</v>
      </c>
      <c r="K1610" s="22"/>
      <c r="L1610" s="22">
        <f>VLOOKUP(shipments[[#This Row],[PID]],CHOOSE({1,2},products[PID],products[Cost_per_box]),2,0)</f>
        <v>9.57</v>
      </c>
      <c r="M1610" s="22">
        <f>shipments[[#This Row],[Boxes]]*shipments[[#This Row],[cost_per_box]]</f>
        <v>2612.61</v>
      </c>
      <c r="N1610" s="22">
        <f>shipments[[#This Row],[Amount]]-shipments[[#This Row],[total cost]]</f>
        <v>1750.1399999999999</v>
      </c>
    </row>
    <row r="1611" spans="1:14" x14ac:dyDescent="0.35">
      <c r="A1611" t="s">
        <v>1648</v>
      </c>
      <c r="B1611" t="s">
        <v>8049</v>
      </c>
      <c r="C1611" t="s">
        <v>8027</v>
      </c>
      <c r="D1611" t="s">
        <v>8038</v>
      </c>
      <c r="E1611" s="1">
        <v>45464</v>
      </c>
      <c r="F1611">
        <v>4061.25</v>
      </c>
      <c r="G1611">
        <v>407</v>
      </c>
      <c r="H1611" t="s">
        <v>7</v>
      </c>
      <c r="I1611" t="str">
        <f>VLOOKUP(shipments[[#This Row],[SPID]],CHOOSE({1,2},people[[#All],[SPID]],people[[#All],[Sales_person]]),2,0)</f>
        <v>Wilone O'Kielt</v>
      </c>
      <c r="J1611">
        <f>YEAR(shipments[[#This Row],[Shipdate]])</f>
        <v>2024</v>
      </c>
      <c r="K1611" s="22"/>
      <c r="L1611" s="22">
        <f>VLOOKUP(shipments[[#This Row],[PID]],CHOOSE({1,2},products[PID],products[Cost_per_box]),2,0)</f>
        <v>8.43</v>
      </c>
      <c r="M1611" s="22">
        <f>shipments[[#This Row],[Boxes]]*shipments[[#This Row],[cost_per_box]]</f>
        <v>3431.0099999999998</v>
      </c>
      <c r="N1611" s="22">
        <f>shipments[[#This Row],[Amount]]-shipments[[#This Row],[total cost]]</f>
        <v>630.24000000000024</v>
      </c>
    </row>
    <row r="1612" spans="1:14" x14ac:dyDescent="0.35">
      <c r="A1612" t="s">
        <v>1649</v>
      </c>
      <c r="B1612" t="s">
        <v>8049</v>
      </c>
      <c r="C1612" t="s">
        <v>8027</v>
      </c>
      <c r="D1612" t="s">
        <v>8033</v>
      </c>
      <c r="E1612" s="1">
        <v>45551</v>
      </c>
      <c r="F1612">
        <v>9211.5</v>
      </c>
      <c r="G1612">
        <v>838</v>
      </c>
      <c r="H1612" t="s">
        <v>26</v>
      </c>
      <c r="I1612" t="str">
        <f>VLOOKUP(shipments[[#This Row],[SPID]],CHOOSE({1,2},people[[#All],[SPID]],people[[#All],[Sales_person]]),2,0)</f>
        <v>Wilone O'Kielt</v>
      </c>
      <c r="J1612">
        <f>YEAR(shipments[[#This Row],[Shipdate]])</f>
        <v>2024</v>
      </c>
      <c r="K1612" s="22"/>
      <c r="L1612" s="22">
        <f>VLOOKUP(shipments[[#This Row],[PID]],CHOOSE({1,2},products[PID],products[Cost_per_box]),2,0)</f>
        <v>8.43</v>
      </c>
      <c r="M1612" s="22">
        <f>shipments[[#This Row],[Boxes]]*shipments[[#This Row],[cost_per_box]]</f>
        <v>7064.34</v>
      </c>
      <c r="N1612" s="22">
        <f>shipments[[#This Row],[Amount]]-shipments[[#This Row],[total cost]]</f>
        <v>2147.16</v>
      </c>
    </row>
    <row r="1613" spans="1:14" x14ac:dyDescent="0.35">
      <c r="A1613" t="s">
        <v>1650</v>
      </c>
      <c r="B1613" t="s">
        <v>8049</v>
      </c>
      <c r="C1613" t="s">
        <v>8027</v>
      </c>
      <c r="D1613" t="s">
        <v>8034</v>
      </c>
      <c r="E1613" s="1">
        <v>45261</v>
      </c>
      <c r="F1613">
        <v>3865.5</v>
      </c>
      <c r="G1613">
        <v>430</v>
      </c>
      <c r="H1613" t="s">
        <v>7</v>
      </c>
      <c r="I1613" t="str">
        <f>VLOOKUP(shipments[[#This Row],[SPID]],CHOOSE({1,2},people[[#All],[SPID]],people[[#All],[Sales_person]]),2,0)</f>
        <v>Wilone O'Kielt</v>
      </c>
      <c r="J1613">
        <f>YEAR(shipments[[#This Row],[Shipdate]])</f>
        <v>2023</v>
      </c>
      <c r="K1613" s="22"/>
      <c r="L1613" s="22">
        <f>VLOOKUP(shipments[[#This Row],[PID]],CHOOSE({1,2},products[PID],products[Cost_per_box]),2,0)</f>
        <v>8.43</v>
      </c>
      <c r="M1613" s="22">
        <f>shipments[[#This Row],[Boxes]]*shipments[[#This Row],[cost_per_box]]</f>
        <v>3624.9</v>
      </c>
      <c r="N1613" s="22">
        <f>shipments[[#This Row],[Amount]]-shipments[[#This Row],[total cost]]</f>
        <v>240.59999999999991</v>
      </c>
    </row>
    <row r="1614" spans="1:14" x14ac:dyDescent="0.35">
      <c r="A1614" t="s">
        <v>1651</v>
      </c>
      <c r="B1614" t="s">
        <v>8049</v>
      </c>
      <c r="C1614" t="s">
        <v>8028</v>
      </c>
      <c r="D1614" t="s">
        <v>8037</v>
      </c>
      <c r="E1614" s="1">
        <v>45526</v>
      </c>
      <c r="F1614">
        <v>7119</v>
      </c>
      <c r="G1614">
        <v>890</v>
      </c>
      <c r="H1614" t="s">
        <v>18</v>
      </c>
      <c r="I1614" t="str">
        <f>VLOOKUP(shipments[[#This Row],[SPID]],CHOOSE({1,2},people[[#All],[SPID]],people[[#All],[Sales_person]]),2,0)</f>
        <v>Wilone O'Kielt</v>
      </c>
      <c r="J1614">
        <f>YEAR(shipments[[#This Row],[Shipdate]])</f>
        <v>2024</v>
      </c>
      <c r="K1614" s="22"/>
      <c r="L1614" s="22">
        <f>VLOOKUP(shipments[[#This Row],[PID]],CHOOSE({1,2},products[PID],products[Cost_per_box]),2,0)</f>
        <v>6.8</v>
      </c>
      <c r="M1614" s="22">
        <f>shipments[[#This Row],[Boxes]]*shipments[[#This Row],[cost_per_box]]</f>
        <v>6052</v>
      </c>
      <c r="N1614" s="22">
        <f>shipments[[#This Row],[Amount]]-shipments[[#This Row],[total cost]]</f>
        <v>1067</v>
      </c>
    </row>
    <row r="1615" spans="1:14" x14ac:dyDescent="0.35">
      <c r="A1615" t="s">
        <v>1652</v>
      </c>
      <c r="B1615" t="s">
        <v>8049</v>
      </c>
      <c r="C1615" t="s">
        <v>8028</v>
      </c>
      <c r="D1615" t="s">
        <v>8037</v>
      </c>
      <c r="E1615" s="1">
        <v>45467</v>
      </c>
      <c r="F1615">
        <v>10559.25</v>
      </c>
      <c r="G1615">
        <v>1509</v>
      </c>
      <c r="H1615" t="s">
        <v>7</v>
      </c>
      <c r="I1615" t="str">
        <f>VLOOKUP(shipments[[#This Row],[SPID]],CHOOSE({1,2},people[[#All],[SPID]],people[[#All],[Sales_person]]),2,0)</f>
        <v>Wilone O'Kielt</v>
      </c>
      <c r="J1615">
        <f>YEAR(shipments[[#This Row],[Shipdate]])</f>
        <v>2024</v>
      </c>
      <c r="K1615" s="22"/>
      <c r="L1615" s="22">
        <f>VLOOKUP(shipments[[#This Row],[PID]],CHOOSE({1,2},products[PID],products[Cost_per_box]),2,0)</f>
        <v>6.8</v>
      </c>
      <c r="M1615" s="22">
        <f>shipments[[#This Row],[Boxes]]*shipments[[#This Row],[cost_per_box]]</f>
        <v>10261.199999999999</v>
      </c>
      <c r="N1615" s="22">
        <f>shipments[[#This Row],[Amount]]-shipments[[#This Row],[total cost]]</f>
        <v>298.05000000000109</v>
      </c>
    </row>
    <row r="1616" spans="1:14" x14ac:dyDescent="0.35">
      <c r="A1616" t="s">
        <v>1653</v>
      </c>
      <c r="B1616" t="s">
        <v>8049</v>
      </c>
      <c r="C1616" t="s">
        <v>8028</v>
      </c>
      <c r="D1616" t="s">
        <v>8037</v>
      </c>
      <c r="E1616" s="1">
        <v>44981</v>
      </c>
      <c r="F1616">
        <v>6147</v>
      </c>
      <c r="G1616">
        <v>879</v>
      </c>
      <c r="H1616" t="s">
        <v>7</v>
      </c>
      <c r="I1616" t="str">
        <f>VLOOKUP(shipments[[#This Row],[SPID]],CHOOSE({1,2},people[[#All],[SPID]],people[[#All],[Sales_person]]),2,0)</f>
        <v>Wilone O'Kielt</v>
      </c>
      <c r="J1616">
        <f>YEAR(shipments[[#This Row],[Shipdate]])</f>
        <v>2023</v>
      </c>
      <c r="K1616" s="22"/>
      <c r="L1616" s="22">
        <f>VLOOKUP(shipments[[#This Row],[PID]],CHOOSE({1,2},products[PID],products[Cost_per_box]),2,0)</f>
        <v>6.8</v>
      </c>
      <c r="M1616" s="22">
        <f>shipments[[#This Row],[Boxes]]*shipments[[#This Row],[cost_per_box]]</f>
        <v>5977.2</v>
      </c>
      <c r="N1616" s="22">
        <f>shipments[[#This Row],[Amount]]-shipments[[#This Row],[total cost]]</f>
        <v>169.80000000000018</v>
      </c>
    </row>
    <row r="1617" spans="1:14" x14ac:dyDescent="0.35">
      <c r="A1617" t="s">
        <v>1654</v>
      </c>
      <c r="B1617" t="s">
        <v>8049</v>
      </c>
      <c r="C1617" t="s">
        <v>8028</v>
      </c>
      <c r="D1617" t="s">
        <v>8038</v>
      </c>
      <c r="E1617" s="1">
        <v>45295</v>
      </c>
      <c r="F1617">
        <v>7672.5</v>
      </c>
      <c r="G1617">
        <v>1097</v>
      </c>
      <c r="H1617" t="s">
        <v>7</v>
      </c>
      <c r="I1617" t="str">
        <f>VLOOKUP(shipments[[#This Row],[SPID]],CHOOSE({1,2},people[[#All],[SPID]],people[[#All],[Sales_person]]),2,0)</f>
        <v>Wilone O'Kielt</v>
      </c>
      <c r="J1617">
        <f>YEAR(shipments[[#This Row],[Shipdate]])</f>
        <v>2024</v>
      </c>
      <c r="K1617" s="22"/>
      <c r="L1617" s="22">
        <f>VLOOKUP(shipments[[#This Row],[PID]],CHOOSE({1,2},products[PID],products[Cost_per_box]),2,0)</f>
        <v>6.8</v>
      </c>
      <c r="M1617" s="22">
        <f>shipments[[#This Row],[Boxes]]*shipments[[#This Row],[cost_per_box]]</f>
        <v>7459.5999999999995</v>
      </c>
      <c r="N1617" s="22">
        <f>shipments[[#This Row],[Amount]]-shipments[[#This Row],[total cost]]</f>
        <v>212.90000000000055</v>
      </c>
    </row>
    <row r="1618" spans="1:14" x14ac:dyDescent="0.35">
      <c r="A1618" t="s">
        <v>1655</v>
      </c>
      <c r="B1618" t="s">
        <v>8049</v>
      </c>
      <c r="C1618" t="s">
        <v>8028</v>
      </c>
      <c r="D1618" t="s">
        <v>8033</v>
      </c>
      <c r="E1618" s="1">
        <v>45231</v>
      </c>
      <c r="F1618">
        <v>9155.25</v>
      </c>
      <c r="G1618">
        <v>1308</v>
      </c>
      <c r="H1618" t="s">
        <v>7</v>
      </c>
      <c r="I1618" t="str">
        <f>VLOOKUP(shipments[[#This Row],[SPID]],CHOOSE({1,2},people[[#All],[SPID]],people[[#All],[Sales_person]]),2,0)</f>
        <v>Wilone O'Kielt</v>
      </c>
      <c r="J1618">
        <f>YEAR(shipments[[#This Row],[Shipdate]])</f>
        <v>2023</v>
      </c>
      <c r="K1618" s="22"/>
      <c r="L1618" s="22">
        <f>VLOOKUP(shipments[[#This Row],[PID]],CHOOSE({1,2},products[PID],products[Cost_per_box]),2,0)</f>
        <v>6.8</v>
      </c>
      <c r="M1618" s="22">
        <f>shipments[[#This Row],[Boxes]]*shipments[[#This Row],[cost_per_box]]</f>
        <v>8894.4</v>
      </c>
      <c r="N1618" s="22">
        <f>shipments[[#This Row],[Amount]]-shipments[[#This Row],[total cost]]</f>
        <v>260.85000000000036</v>
      </c>
    </row>
    <row r="1619" spans="1:14" x14ac:dyDescent="0.35">
      <c r="A1619" t="s">
        <v>1656</v>
      </c>
      <c r="B1619" t="s">
        <v>8049</v>
      </c>
      <c r="C1619" t="s">
        <v>8028</v>
      </c>
      <c r="D1619" t="s">
        <v>8033</v>
      </c>
      <c r="E1619" s="1">
        <v>45131</v>
      </c>
      <c r="F1619">
        <v>9911.25</v>
      </c>
      <c r="G1619">
        <v>992</v>
      </c>
      <c r="H1619" t="s">
        <v>7</v>
      </c>
      <c r="I1619" t="str">
        <f>VLOOKUP(shipments[[#This Row],[SPID]],CHOOSE({1,2},people[[#All],[SPID]],people[[#All],[Sales_person]]),2,0)</f>
        <v>Wilone O'Kielt</v>
      </c>
      <c r="J1619">
        <f>YEAR(shipments[[#This Row],[Shipdate]])</f>
        <v>2023</v>
      </c>
      <c r="K1619" s="22"/>
      <c r="L1619" s="22">
        <f>VLOOKUP(shipments[[#This Row],[PID]],CHOOSE({1,2},products[PID],products[Cost_per_box]),2,0)</f>
        <v>6.8</v>
      </c>
      <c r="M1619" s="22">
        <f>shipments[[#This Row],[Boxes]]*shipments[[#This Row],[cost_per_box]]</f>
        <v>6745.5999999999995</v>
      </c>
      <c r="N1619" s="22">
        <f>shipments[[#This Row],[Amount]]-shipments[[#This Row],[total cost]]</f>
        <v>3165.6500000000005</v>
      </c>
    </row>
    <row r="1620" spans="1:14" x14ac:dyDescent="0.35">
      <c r="A1620" t="s">
        <v>1657</v>
      </c>
      <c r="B1620" t="s">
        <v>8049</v>
      </c>
      <c r="C1620" t="s">
        <v>8028</v>
      </c>
      <c r="D1620" t="s">
        <v>8037</v>
      </c>
      <c r="E1620" s="1">
        <v>45154</v>
      </c>
      <c r="F1620">
        <v>6237</v>
      </c>
      <c r="G1620">
        <v>693</v>
      </c>
      <c r="H1620" t="s">
        <v>7</v>
      </c>
      <c r="I1620" t="str">
        <f>VLOOKUP(shipments[[#This Row],[SPID]],CHOOSE({1,2},people[[#All],[SPID]],people[[#All],[Sales_person]]),2,0)</f>
        <v>Wilone O'Kielt</v>
      </c>
      <c r="J1620">
        <f>YEAR(shipments[[#This Row],[Shipdate]])</f>
        <v>2023</v>
      </c>
      <c r="K1620" s="22"/>
      <c r="L1620" s="22">
        <f>VLOOKUP(shipments[[#This Row],[PID]],CHOOSE({1,2},products[PID],products[Cost_per_box]),2,0)</f>
        <v>6.8</v>
      </c>
      <c r="M1620" s="22">
        <f>shipments[[#This Row],[Boxes]]*shipments[[#This Row],[cost_per_box]]</f>
        <v>4712.3999999999996</v>
      </c>
      <c r="N1620" s="22">
        <f>shipments[[#This Row],[Amount]]-shipments[[#This Row],[total cost]]</f>
        <v>1524.6000000000004</v>
      </c>
    </row>
    <row r="1621" spans="1:14" x14ac:dyDescent="0.35">
      <c r="A1621" t="s">
        <v>1658</v>
      </c>
      <c r="B1621" t="s">
        <v>8049</v>
      </c>
      <c r="C1621" t="s">
        <v>8029</v>
      </c>
      <c r="D1621" t="s">
        <v>8034</v>
      </c>
      <c r="E1621" s="1">
        <v>45260</v>
      </c>
      <c r="F1621">
        <v>202.5</v>
      </c>
      <c r="G1621">
        <v>8</v>
      </c>
      <c r="H1621" t="s">
        <v>7</v>
      </c>
      <c r="I1621" t="str">
        <f>VLOOKUP(shipments[[#This Row],[SPID]],CHOOSE({1,2},people[[#All],[SPID]],people[[#All],[Sales_person]]),2,0)</f>
        <v>Wilone O'Kielt</v>
      </c>
      <c r="J1621">
        <f>YEAR(shipments[[#This Row],[Shipdate]])</f>
        <v>2023</v>
      </c>
      <c r="K1621" s="22"/>
      <c r="L1621" s="22">
        <f>VLOOKUP(shipments[[#This Row],[PID]],CHOOSE({1,2},products[PID],products[Cost_per_box]),2,0)</f>
        <v>5.04</v>
      </c>
      <c r="M1621" s="22">
        <f>shipments[[#This Row],[Boxes]]*shipments[[#This Row],[cost_per_box]]</f>
        <v>40.32</v>
      </c>
      <c r="N1621" s="22">
        <f>shipments[[#This Row],[Amount]]-shipments[[#This Row],[total cost]]</f>
        <v>162.18</v>
      </c>
    </row>
    <row r="1622" spans="1:14" x14ac:dyDescent="0.35">
      <c r="A1622" t="s">
        <v>1659</v>
      </c>
      <c r="B1622" t="s">
        <v>8049</v>
      </c>
      <c r="C1622" t="s">
        <v>8029</v>
      </c>
      <c r="D1622" t="s">
        <v>8035</v>
      </c>
      <c r="E1622" s="1">
        <v>45239</v>
      </c>
      <c r="F1622">
        <v>2634.75</v>
      </c>
      <c r="G1622">
        <v>102</v>
      </c>
      <c r="H1622" t="s">
        <v>7</v>
      </c>
      <c r="I1622" t="str">
        <f>VLOOKUP(shipments[[#This Row],[SPID]],CHOOSE({1,2},people[[#All],[SPID]],people[[#All],[Sales_person]]),2,0)</f>
        <v>Wilone O'Kielt</v>
      </c>
      <c r="J1622">
        <f>YEAR(shipments[[#This Row],[Shipdate]])</f>
        <v>2023</v>
      </c>
      <c r="K1622" s="22"/>
      <c r="L1622" s="22">
        <f>VLOOKUP(shipments[[#This Row],[PID]],CHOOSE({1,2},products[PID],products[Cost_per_box]),2,0)</f>
        <v>5.04</v>
      </c>
      <c r="M1622" s="22">
        <f>shipments[[#This Row],[Boxes]]*shipments[[#This Row],[cost_per_box]]</f>
        <v>514.08000000000004</v>
      </c>
      <c r="N1622" s="22">
        <f>shipments[[#This Row],[Amount]]-shipments[[#This Row],[total cost]]</f>
        <v>2120.67</v>
      </c>
    </row>
    <row r="1623" spans="1:14" x14ac:dyDescent="0.35">
      <c r="A1623" t="s">
        <v>1660</v>
      </c>
      <c r="B1623" t="s">
        <v>8049</v>
      </c>
      <c r="C1623" t="s">
        <v>8030</v>
      </c>
      <c r="D1623" t="s">
        <v>8038</v>
      </c>
      <c r="E1623" s="1">
        <v>45246</v>
      </c>
      <c r="F1623">
        <v>10689.75</v>
      </c>
      <c r="G1623">
        <v>1188</v>
      </c>
      <c r="H1623" t="s">
        <v>7</v>
      </c>
      <c r="I1623" t="str">
        <f>VLOOKUP(shipments[[#This Row],[SPID]],CHOOSE({1,2},people[[#All],[SPID]],people[[#All],[Sales_person]]),2,0)</f>
        <v>Wilone O'Kielt</v>
      </c>
      <c r="J1623">
        <f>YEAR(shipments[[#This Row],[Shipdate]])</f>
        <v>2023</v>
      </c>
      <c r="K1623" s="22"/>
      <c r="L1623" s="22">
        <f>VLOOKUP(shipments[[#This Row],[PID]],CHOOSE({1,2},products[PID],products[Cost_per_box]),2,0)</f>
        <v>2.76</v>
      </c>
      <c r="M1623" s="22">
        <f>shipments[[#This Row],[Boxes]]*shipments[[#This Row],[cost_per_box]]</f>
        <v>3278.8799999999997</v>
      </c>
      <c r="N1623" s="22">
        <f>shipments[[#This Row],[Amount]]-shipments[[#This Row],[total cost]]</f>
        <v>7410.8700000000008</v>
      </c>
    </row>
    <row r="1624" spans="1:14" x14ac:dyDescent="0.35">
      <c r="A1624" t="s">
        <v>1661</v>
      </c>
      <c r="B1624" t="s">
        <v>8049</v>
      </c>
      <c r="C1624" t="s">
        <v>8030</v>
      </c>
      <c r="D1624" t="s">
        <v>8033</v>
      </c>
      <c r="E1624" s="1">
        <v>45252</v>
      </c>
      <c r="F1624">
        <v>661.5</v>
      </c>
      <c r="G1624">
        <v>61</v>
      </c>
      <c r="H1624" t="s">
        <v>7</v>
      </c>
      <c r="I1624" t="str">
        <f>VLOOKUP(shipments[[#This Row],[SPID]],CHOOSE({1,2},people[[#All],[SPID]],people[[#All],[Sales_person]]),2,0)</f>
        <v>Wilone O'Kielt</v>
      </c>
      <c r="J1624">
        <f>YEAR(shipments[[#This Row],[Shipdate]])</f>
        <v>2023</v>
      </c>
      <c r="K1624" s="22"/>
      <c r="L1624" s="22">
        <f>VLOOKUP(shipments[[#This Row],[PID]],CHOOSE({1,2},products[PID],products[Cost_per_box]),2,0)</f>
        <v>2.76</v>
      </c>
      <c r="M1624" s="22">
        <f>shipments[[#This Row],[Boxes]]*shipments[[#This Row],[cost_per_box]]</f>
        <v>168.35999999999999</v>
      </c>
      <c r="N1624" s="22">
        <f>shipments[[#This Row],[Amount]]-shipments[[#This Row],[total cost]]</f>
        <v>493.14</v>
      </c>
    </row>
    <row r="1625" spans="1:14" x14ac:dyDescent="0.35">
      <c r="A1625" t="s">
        <v>1662</v>
      </c>
      <c r="B1625" t="s">
        <v>8049</v>
      </c>
      <c r="C1625" t="s">
        <v>8031</v>
      </c>
      <c r="D1625" t="s">
        <v>8033</v>
      </c>
      <c r="E1625" s="1">
        <v>45266</v>
      </c>
      <c r="F1625">
        <v>1413</v>
      </c>
      <c r="G1625">
        <v>142</v>
      </c>
      <c r="H1625" t="s">
        <v>7</v>
      </c>
      <c r="I1625" t="str">
        <f>VLOOKUP(shipments[[#This Row],[SPID]],CHOOSE({1,2},people[[#All],[SPID]],people[[#All],[Sales_person]]),2,0)</f>
        <v>Wilone O'Kielt</v>
      </c>
      <c r="J1625">
        <f>YEAR(shipments[[#This Row],[Shipdate]])</f>
        <v>2023</v>
      </c>
      <c r="K1625" s="22"/>
      <c r="L1625" s="22">
        <f>VLOOKUP(shipments[[#This Row],[PID]],CHOOSE({1,2},products[PID],products[Cost_per_box]),2,0)</f>
        <v>3.32</v>
      </c>
      <c r="M1625" s="22">
        <f>shipments[[#This Row],[Boxes]]*shipments[[#This Row],[cost_per_box]]</f>
        <v>471.44</v>
      </c>
      <c r="N1625" s="22">
        <f>shipments[[#This Row],[Amount]]-shipments[[#This Row],[total cost]]</f>
        <v>941.56</v>
      </c>
    </row>
    <row r="1626" spans="1:14" x14ac:dyDescent="0.35">
      <c r="A1626" t="s">
        <v>1663</v>
      </c>
      <c r="B1626" t="s">
        <v>8049</v>
      </c>
      <c r="C1626" t="s">
        <v>8031</v>
      </c>
      <c r="D1626" t="s">
        <v>8038</v>
      </c>
      <c r="E1626" s="1">
        <v>45086</v>
      </c>
      <c r="F1626">
        <v>3960</v>
      </c>
      <c r="G1626">
        <v>396</v>
      </c>
      <c r="H1626" t="s">
        <v>7</v>
      </c>
      <c r="I1626" t="str">
        <f>VLOOKUP(shipments[[#This Row],[SPID]],CHOOSE({1,2},people[[#All],[SPID]],people[[#All],[Sales_person]]),2,0)</f>
        <v>Wilone O'Kielt</v>
      </c>
      <c r="J1626">
        <f>YEAR(shipments[[#This Row],[Shipdate]])</f>
        <v>2023</v>
      </c>
      <c r="K1626" s="22"/>
      <c r="L1626" s="22">
        <f>VLOOKUP(shipments[[#This Row],[PID]],CHOOSE({1,2},products[PID],products[Cost_per_box]),2,0)</f>
        <v>3.32</v>
      </c>
      <c r="M1626" s="22">
        <f>shipments[[#This Row],[Boxes]]*shipments[[#This Row],[cost_per_box]]</f>
        <v>1314.72</v>
      </c>
      <c r="N1626" s="22">
        <f>shipments[[#This Row],[Amount]]-shipments[[#This Row],[total cost]]</f>
        <v>2645.2799999999997</v>
      </c>
    </row>
    <row r="1627" spans="1:14" x14ac:dyDescent="0.35">
      <c r="A1627" t="s">
        <v>1664</v>
      </c>
      <c r="B1627" t="s">
        <v>8049</v>
      </c>
      <c r="C1627" t="s">
        <v>8031</v>
      </c>
      <c r="D1627" t="s">
        <v>8038</v>
      </c>
      <c r="E1627" s="1">
        <v>45517</v>
      </c>
      <c r="F1627">
        <v>1318.5</v>
      </c>
      <c r="G1627">
        <v>147</v>
      </c>
      <c r="H1627" t="s">
        <v>18</v>
      </c>
      <c r="I1627" t="str">
        <f>VLOOKUP(shipments[[#This Row],[SPID]],CHOOSE({1,2},people[[#All],[SPID]],people[[#All],[Sales_person]]),2,0)</f>
        <v>Wilone O'Kielt</v>
      </c>
      <c r="J1627">
        <f>YEAR(shipments[[#This Row],[Shipdate]])</f>
        <v>2024</v>
      </c>
      <c r="K1627" s="22"/>
      <c r="L1627" s="22">
        <f>VLOOKUP(shipments[[#This Row],[PID]],CHOOSE({1,2},products[PID],products[Cost_per_box]),2,0)</f>
        <v>3.32</v>
      </c>
      <c r="M1627" s="22">
        <f>shipments[[#This Row],[Boxes]]*shipments[[#This Row],[cost_per_box]]</f>
        <v>488.03999999999996</v>
      </c>
      <c r="N1627" s="22">
        <f>shipments[[#This Row],[Amount]]-shipments[[#This Row],[total cost]]</f>
        <v>830.46</v>
      </c>
    </row>
    <row r="1628" spans="1:14" x14ac:dyDescent="0.35">
      <c r="A1628" t="s">
        <v>1665</v>
      </c>
      <c r="B1628" t="s">
        <v>8049</v>
      </c>
      <c r="C1628" t="s">
        <v>8031</v>
      </c>
      <c r="D1628" t="s">
        <v>8033</v>
      </c>
      <c r="E1628" s="1">
        <v>45264</v>
      </c>
      <c r="F1628">
        <v>9189</v>
      </c>
      <c r="G1628">
        <v>1313</v>
      </c>
      <c r="H1628" t="s">
        <v>7</v>
      </c>
      <c r="I1628" t="str">
        <f>VLOOKUP(shipments[[#This Row],[SPID]],CHOOSE({1,2},people[[#All],[SPID]],people[[#All],[Sales_person]]),2,0)</f>
        <v>Wilone O'Kielt</v>
      </c>
      <c r="J1628">
        <f>YEAR(shipments[[#This Row],[Shipdate]])</f>
        <v>2023</v>
      </c>
      <c r="K1628" s="22"/>
      <c r="L1628" s="22">
        <f>VLOOKUP(shipments[[#This Row],[PID]],CHOOSE({1,2},products[PID],products[Cost_per_box]),2,0)</f>
        <v>3.32</v>
      </c>
      <c r="M1628" s="22">
        <f>shipments[[#This Row],[Boxes]]*shipments[[#This Row],[cost_per_box]]</f>
        <v>4359.16</v>
      </c>
      <c r="N1628" s="22">
        <f>shipments[[#This Row],[Amount]]-shipments[[#This Row],[total cost]]</f>
        <v>4829.84</v>
      </c>
    </row>
    <row r="1629" spans="1:14" x14ac:dyDescent="0.35">
      <c r="A1629" t="s">
        <v>1666</v>
      </c>
      <c r="B1629" t="s">
        <v>8049</v>
      </c>
      <c r="C1629" t="s">
        <v>8031</v>
      </c>
      <c r="D1629" t="s">
        <v>8037</v>
      </c>
      <c r="E1629" s="1">
        <v>45279</v>
      </c>
      <c r="F1629">
        <v>6390</v>
      </c>
      <c r="G1629">
        <v>710</v>
      </c>
      <c r="H1629" t="s">
        <v>40</v>
      </c>
      <c r="I1629" t="str">
        <f>VLOOKUP(shipments[[#This Row],[SPID]],CHOOSE({1,2},people[[#All],[SPID]],people[[#All],[Sales_person]]),2,0)</f>
        <v>Wilone O'Kielt</v>
      </c>
      <c r="J1629">
        <f>YEAR(shipments[[#This Row],[Shipdate]])</f>
        <v>2023</v>
      </c>
      <c r="K1629" s="22"/>
      <c r="L1629" s="22">
        <f>VLOOKUP(shipments[[#This Row],[PID]],CHOOSE({1,2},products[PID],products[Cost_per_box]),2,0)</f>
        <v>3.32</v>
      </c>
      <c r="M1629" s="22">
        <f>shipments[[#This Row],[Boxes]]*shipments[[#This Row],[cost_per_box]]</f>
        <v>2357.1999999999998</v>
      </c>
      <c r="N1629" s="22">
        <f>shipments[[#This Row],[Amount]]-shipments[[#This Row],[total cost]]</f>
        <v>4032.8</v>
      </c>
    </row>
    <row r="1630" spans="1:14" x14ac:dyDescent="0.35">
      <c r="A1630" t="s">
        <v>1667</v>
      </c>
      <c r="B1630" t="s">
        <v>8049</v>
      </c>
      <c r="C1630" t="s">
        <v>8031</v>
      </c>
      <c r="D1630" t="s">
        <v>8034</v>
      </c>
      <c r="E1630" s="1">
        <v>45260</v>
      </c>
      <c r="F1630">
        <v>1953</v>
      </c>
      <c r="G1630">
        <v>245</v>
      </c>
      <c r="H1630" t="s">
        <v>7</v>
      </c>
      <c r="I1630" t="str">
        <f>VLOOKUP(shipments[[#This Row],[SPID]],CHOOSE({1,2},people[[#All],[SPID]],people[[#All],[Sales_person]]),2,0)</f>
        <v>Wilone O'Kielt</v>
      </c>
      <c r="J1630">
        <f>YEAR(shipments[[#This Row],[Shipdate]])</f>
        <v>2023</v>
      </c>
      <c r="K1630" s="22"/>
      <c r="L1630" s="22">
        <f>VLOOKUP(shipments[[#This Row],[PID]],CHOOSE({1,2},products[PID],products[Cost_per_box]),2,0)</f>
        <v>3.32</v>
      </c>
      <c r="M1630" s="22">
        <f>shipments[[#This Row],[Boxes]]*shipments[[#This Row],[cost_per_box]]</f>
        <v>813.4</v>
      </c>
      <c r="N1630" s="22">
        <f>shipments[[#This Row],[Amount]]-shipments[[#This Row],[total cost]]</f>
        <v>1139.5999999999999</v>
      </c>
    </row>
    <row r="1631" spans="1:14" x14ac:dyDescent="0.35">
      <c r="A1631" t="s">
        <v>1668</v>
      </c>
      <c r="B1631" t="s">
        <v>8049</v>
      </c>
      <c r="C1631" t="s">
        <v>8032</v>
      </c>
      <c r="D1631" t="s">
        <v>8038</v>
      </c>
      <c r="E1631" s="1">
        <v>45418</v>
      </c>
      <c r="F1631">
        <v>2540.25</v>
      </c>
      <c r="G1631">
        <v>134</v>
      </c>
      <c r="H1631" t="s">
        <v>7</v>
      </c>
      <c r="I1631" t="str">
        <f>VLOOKUP(shipments[[#This Row],[SPID]],CHOOSE({1,2},people[[#All],[SPID]],people[[#All],[Sales_person]]),2,0)</f>
        <v>Wilone O'Kielt</v>
      </c>
      <c r="J1631">
        <f>YEAR(shipments[[#This Row],[Shipdate]])</f>
        <v>2024</v>
      </c>
      <c r="K1631" s="22"/>
      <c r="L1631" s="22">
        <f>VLOOKUP(shipments[[#This Row],[PID]],CHOOSE({1,2},products[PID],products[Cost_per_box]),2,0)</f>
        <v>2.65</v>
      </c>
      <c r="M1631" s="22">
        <f>shipments[[#This Row],[Boxes]]*shipments[[#This Row],[cost_per_box]]</f>
        <v>355.09999999999997</v>
      </c>
      <c r="N1631" s="22">
        <f>shipments[[#This Row],[Amount]]-shipments[[#This Row],[total cost]]</f>
        <v>2185.15</v>
      </c>
    </row>
    <row r="1632" spans="1:14" x14ac:dyDescent="0.35">
      <c r="A1632" t="s">
        <v>1669</v>
      </c>
      <c r="B1632" t="s">
        <v>8049</v>
      </c>
      <c r="C1632" t="s">
        <v>8032</v>
      </c>
      <c r="D1632" t="s">
        <v>8038</v>
      </c>
      <c r="E1632" s="1">
        <v>45169</v>
      </c>
      <c r="F1632">
        <v>5202</v>
      </c>
      <c r="G1632">
        <v>237</v>
      </c>
      <c r="H1632" t="s">
        <v>40</v>
      </c>
      <c r="I1632" t="str">
        <f>VLOOKUP(shipments[[#This Row],[SPID]],CHOOSE({1,2},people[[#All],[SPID]],people[[#All],[Sales_person]]),2,0)</f>
        <v>Wilone O'Kielt</v>
      </c>
      <c r="J1632">
        <f>YEAR(shipments[[#This Row],[Shipdate]])</f>
        <v>2023</v>
      </c>
      <c r="K1632" s="22"/>
      <c r="L1632" s="22">
        <f>VLOOKUP(shipments[[#This Row],[PID]],CHOOSE({1,2},products[PID],products[Cost_per_box]),2,0)</f>
        <v>2.65</v>
      </c>
      <c r="M1632" s="22">
        <f>shipments[[#This Row],[Boxes]]*shipments[[#This Row],[cost_per_box]]</f>
        <v>628.04999999999995</v>
      </c>
      <c r="N1632" s="22">
        <f>shipments[[#This Row],[Amount]]-shipments[[#This Row],[total cost]]</f>
        <v>4573.95</v>
      </c>
    </row>
    <row r="1633" spans="1:14" x14ac:dyDescent="0.35">
      <c r="A1633" t="s">
        <v>1670</v>
      </c>
      <c r="B1633" t="s">
        <v>8049</v>
      </c>
      <c r="C1633" t="s">
        <v>8032</v>
      </c>
      <c r="D1633" t="s">
        <v>8033</v>
      </c>
      <c r="E1633" s="1">
        <v>44957</v>
      </c>
      <c r="F1633">
        <v>4025.25</v>
      </c>
      <c r="G1633">
        <v>202</v>
      </c>
      <c r="H1633" t="s">
        <v>7</v>
      </c>
      <c r="I1633" t="str">
        <f>VLOOKUP(shipments[[#This Row],[SPID]],CHOOSE({1,2},people[[#All],[SPID]],people[[#All],[Sales_person]]),2,0)</f>
        <v>Wilone O'Kielt</v>
      </c>
      <c r="J1633">
        <f>YEAR(shipments[[#This Row],[Shipdate]])</f>
        <v>2023</v>
      </c>
      <c r="K1633" s="22"/>
      <c r="L1633" s="22">
        <f>VLOOKUP(shipments[[#This Row],[PID]],CHOOSE({1,2},products[PID],products[Cost_per_box]),2,0)</f>
        <v>2.65</v>
      </c>
      <c r="M1633" s="22">
        <f>shipments[[#This Row],[Boxes]]*shipments[[#This Row],[cost_per_box]]</f>
        <v>535.29999999999995</v>
      </c>
      <c r="N1633" s="22">
        <f>shipments[[#This Row],[Amount]]-shipments[[#This Row],[total cost]]</f>
        <v>3489.95</v>
      </c>
    </row>
    <row r="1634" spans="1:14" x14ac:dyDescent="0.35">
      <c r="A1634" t="s">
        <v>1671</v>
      </c>
      <c r="B1634" t="s">
        <v>8049</v>
      </c>
      <c r="C1634" t="s">
        <v>8032</v>
      </c>
      <c r="D1634" t="s">
        <v>8033</v>
      </c>
      <c r="E1634" s="1">
        <v>45357</v>
      </c>
      <c r="F1634">
        <v>10084.5</v>
      </c>
      <c r="G1634">
        <v>481</v>
      </c>
      <c r="H1634" t="s">
        <v>7</v>
      </c>
      <c r="I1634" t="str">
        <f>VLOOKUP(shipments[[#This Row],[SPID]],CHOOSE({1,2},people[[#All],[SPID]],people[[#All],[Sales_person]]),2,0)</f>
        <v>Wilone O'Kielt</v>
      </c>
      <c r="J1634">
        <f>YEAR(shipments[[#This Row],[Shipdate]])</f>
        <v>2024</v>
      </c>
      <c r="K1634" s="22"/>
      <c r="L1634" s="22">
        <f>VLOOKUP(shipments[[#This Row],[PID]],CHOOSE({1,2},products[PID],products[Cost_per_box]),2,0)</f>
        <v>2.65</v>
      </c>
      <c r="M1634" s="22">
        <f>shipments[[#This Row],[Boxes]]*shipments[[#This Row],[cost_per_box]]</f>
        <v>1274.6499999999999</v>
      </c>
      <c r="N1634" s="22">
        <f>shipments[[#This Row],[Amount]]-shipments[[#This Row],[total cost]]</f>
        <v>8809.85</v>
      </c>
    </row>
    <row r="1635" spans="1:14" x14ac:dyDescent="0.35">
      <c r="A1635" t="s">
        <v>1672</v>
      </c>
      <c r="B1635" t="s">
        <v>8049</v>
      </c>
      <c r="C1635" t="s">
        <v>8032</v>
      </c>
      <c r="D1635" t="s">
        <v>8037</v>
      </c>
      <c r="E1635" s="1">
        <v>44992</v>
      </c>
      <c r="F1635">
        <v>8635.5</v>
      </c>
      <c r="G1635">
        <v>412</v>
      </c>
      <c r="H1635" t="s">
        <v>7</v>
      </c>
      <c r="I1635" t="str">
        <f>VLOOKUP(shipments[[#This Row],[SPID]],CHOOSE({1,2},people[[#All],[SPID]],people[[#All],[Sales_person]]),2,0)</f>
        <v>Wilone O'Kielt</v>
      </c>
      <c r="J1635">
        <f>YEAR(shipments[[#This Row],[Shipdate]])</f>
        <v>2023</v>
      </c>
      <c r="K1635" s="22"/>
      <c r="L1635" s="22">
        <f>VLOOKUP(shipments[[#This Row],[PID]],CHOOSE({1,2},products[PID],products[Cost_per_box]),2,0)</f>
        <v>2.65</v>
      </c>
      <c r="M1635" s="22">
        <f>shipments[[#This Row],[Boxes]]*shipments[[#This Row],[cost_per_box]]</f>
        <v>1091.8</v>
      </c>
      <c r="N1635" s="22">
        <f>shipments[[#This Row],[Amount]]-shipments[[#This Row],[total cost]]</f>
        <v>7543.7</v>
      </c>
    </row>
    <row r="1636" spans="1:14" x14ac:dyDescent="0.35">
      <c r="A1636" t="s">
        <v>1673</v>
      </c>
      <c r="B1636" t="s">
        <v>8049</v>
      </c>
      <c r="C1636" t="s">
        <v>8011</v>
      </c>
      <c r="D1636" t="s">
        <v>8033</v>
      </c>
      <c r="E1636" s="1">
        <v>45288</v>
      </c>
      <c r="F1636">
        <v>1460.25</v>
      </c>
      <c r="G1636">
        <v>92</v>
      </c>
      <c r="H1636" t="s">
        <v>7</v>
      </c>
      <c r="I1636" t="str">
        <f>VLOOKUP(shipments[[#This Row],[SPID]],CHOOSE({1,2},people[[#All],[SPID]],people[[#All],[Sales_person]]),2,0)</f>
        <v>Wilone O'Kielt</v>
      </c>
      <c r="J1636">
        <f>YEAR(shipments[[#This Row],[Shipdate]])</f>
        <v>2023</v>
      </c>
      <c r="K1636" s="22"/>
      <c r="L1636" s="22">
        <f>VLOOKUP(shipments[[#This Row],[PID]],CHOOSE({1,2},products[PID],products[Cost_per_box]),2,0)</f>
        <v>5.26</v>
      </c>
      <c r="M1636" s="22">
        <f>shipments[[#This Row],[Boxes]]*shipments[[#This Row],[cost_per_box]]</f>
        <v>483.91999999999996</v>
      </c>
      <c r="N1636" s="22">
        <f>shipments[[#This Row],[Amount]]-shipments[[#This Row],[total cost]]</f>
        <v>976.33</v>
      </c>
    </row>
    <row r="1637" spans="1:14" x14ac:dyDescent="0.35">
      <c r="A1637" t="s">
        <v>1674</v>
      </c>
      <c r="B1637" t="s">
        <v>8049</v>
      </c>
      <c r="C1637" t="s">
        <v>8011</v>
      </c>
      <c r="D1637" t="s">
        <v>8033</v>
      </c>
      <c r="E1637" s="1">
        <v>45495</v>
      </c>
      <c r="F1637">
        <v>16051.5</v>
      </c>
      <c r="G1637">
        <v>1004</v>
      </c>
      <c r="H1637" t="s">
        <v>18</v>
      </c>
      <c r="I1637" t="str">
        <f>VLOOKUP(shipments[[#This Row],[SPID]],CHOOSE({1,2},people[[#All],[SPID]],people[[#All],[Sales_person]]),2,0)</f>
        <v>Wilone O'Kielt</v>
      </c>
      <c r="J1637">
        <f>YEAR(shipments[[#This Row],[Shipdate]])</f>
        <v>2024</v>
      </c>
      <c r="K1637" s="22"/>
      <c r="L1637" s="22">
        <f>VLOOKUP(shipments[[#This Row],[PID]],CHOOSE({1,2},products[PID],products[Cost_per_box]),2,0)</f>
        <v>5.26</v>
      </c>
      <c r="M1637" s="22">
        <f>shipments[[#This Row],[Boxes]]*shipments[[#This Row],[cost_per_box]]</f>
        <v>5281.04</v>
      </c>
      <c r="N1637" s="22">
        <f>shipments[[#This Row],[Amount]]-shipments[[#This Row],[total cost]]</f>
        <v>10770.46</v>
      </c>
    </row>
    <row r="1638" spans="1:14" x14ac:dyDescent="0.35">
      <c r="A1638" t="s">
        <v>1675</v>
      </c>
      <c r="B1638" t="s">
        <v>8049</v>
      </c>
      <c r="C1638" t="s">
        <v>8011</v>
      </c>
      <c r="D1638" t="s">
        <v>8034</v>
      </c>
      <c r="E1638" s="1">
        <v>45419</v>
      </c>
      <c r="F1638">
        <v>14550.75</v>
      </c>
      <c r="G1638">
        <v>910</v>
      </c>
      <c r="H1638" t="s">
        <v>7</v>
      </c>
      <c r="I1638" t="str">
        <f>VLOOKUP(shipments[[#This Row],[SPID]],CHOOSE({1,2},people[[#All],[SPID]],people[[#All],[Sales_person]]),2,0)</f>
        <v>Wilone O'Kielt</v>
      </c>
      <c r="J1638">
        <f>YEAR(shipments[[#This Row],[Shipdate]])</f>
        <v>2024</v>
      </c>
      <c r="K1638" s="22"/>
      <c r="L1638" s="22">
        <f>VLOOKUP(shipments[[#This Row],[PID]],CHOOSE({1,2},products[PID],products[Cost_per_box]),2,0)</f>
        <v>5.26</v>
      </c>
      <c r="M1638" s="22">
        <f>shipments[[#This Row],[Boxes]]*shipments[[#This Row],[cost_per_box]]</f>
        <v>4786.5999999999995</v>
      </c>
      <c r="N1638" s="22">
        <f>shipments[[#This Row],[Amount]]-shipments[[#This Row],[total cost]]</f>
        <v>9764.1500000000015</v>
      </c>
    </row>
    <row r="1639" spans="1:14" x14ac:dyDescent="0.35">
      <c r="A1639" t="s">
        <v>1676</v>
      </c>
      <c r="B1639" t="s">
        <v>8049</v>
      </c>
      <c r="C1639" t="s">
        <v>8012</v>
      </c>
      <c r="D1639" t="s">
        <v>8033</v>
      </c>
      <c r="E1639" s="1">
        <v>45265</v>
      </c>
      <c r="F1639">
        <v>497.25</v>
      </c>
      <c r="G1639">
        <v>36</v>
      </c>
      <c r="H1639" t="s">
        <v>7</v>
      </c>
      <c r="I1639" t="str">
        <f>VLOOKUP(shipments[[#This Row],[SPID]],CHOOSE({1,2},people[[#All],[SPID]],people[[#All],[Sales_person]]),2,0)</f>
        <v>Wilone O'Kielt</v>
      </c>
      <c r="J1639">
        <f>YEAR(shipments[[#This Row],[Shipdate]])</f>
        <v>2023</v>
      </c>
      <c r="K1639" s="22"/>
      <c r="L1639" s="22">
        <f>VLOOKUP(shipments[[#This Row],[PID]],CHOOSE({1,2},products[PID],products[Cost_per_box]),2,0)</f>
        <v>7.48</v>
      </c>
      <c r="M1639" s="22">
        <f>shipments[[#This Row],[Boxes]]*shipments[[#This Row],[cost_per_box]]</f>
        <v>269.28000000000003</v>
      </c>
      <c r="N1639" s="22">
        <f>shipments[[#This Row],[Amount]]-shipments[[#This Row],[total cost]]</f>
        <v>227.96999999999997</v>
      </c>
    </row>
    <row r="1640" spans="1:14" x14ac:dyDescent="0.35">
      <c r="A1640" t="s">
        <v>1677</v>
      </c>
      <c r="B1640" t="s">
        <v>8049</v>
      </c>
      <c r="C1640" t="s">
        <v>8012</v>
      </c>
      <c r="D1640" t="s">
        <v>8035</v>
      </c>
      <c r="E1640" s="1">
        <v>45224</v>
      </c>
      <c r="F1640">
        <v>2850.75</v>
      </c>
      <c r="G1640">
        <v>204</v>
      </c>
      <c r="H1640" t="s">
        <v>7</v>
      </c>
      <c r="I1640" t="str">
        <f>VLOOKUP(shipments[[#This Row],[SPID]],CHOOSE({1,2},people[[#All],[SPID]],people[[#All],[Sales_person]]),2,0)</f>
        <v>Wilone O'Kielt</v>
      </c>
      <c r="J1640">
        <f>YEAR(shipments[[#This Row],[Shipdate]])</f>
        <v>2023</v>
      </c>
      <c r="K1640" s="22"/>
      <c r="L1640" s="22">
        <f>VLOOKUP(shipments[[#This Row],[PID]],CHOOSE({1,2},products[PID],products[Cost_per_box]),2,0)</f>
        <v>7.48</v>
      </c>
      <c r="M1640" s="22">
        <f>shipments[[#This Row],[Boxes]]*shipments[[#This Row],[cost_per_box]]</f>
        <v>1525.92</v>
      </c>
      <c r="N1640" s="22">
        <f>shipments[[#This Row],[Amount]]-shipments[[#This Row],[total cost]]</f>
        <v>1324.83</v>
      </c>
    </row>
    <row r="1641" spans="1:14" x14ac:dyDescent="0.35">
      <c r="A1641" t="s">
        <v>1678</v>
      </c>
      <c r="B1641" t="s">
        <v>8049</v>
      </c>
      <c r="C1641" t="s">
        <v>8014</v>
      </c>
      <c r="D1641" t="s">
        <v>8038</v>
      </c>
      <c r="E1641" s="1">
        <v>45099</v>
      </c>
      <c r="F1641">
        <v>5123.25</v>
      </c>
      <c r="G1641">
        <v>641</v>
      </c>
      <c r="H1641" t="s">
        <v>7</v>
      </c>
      <c r="I1641" t="str">
        <f>VLOOKUP(shipments[[#This Row],[SPID]],CHOOSE({1,2},people[[#All],[SPID]],people[[#All],[Sales_person]]),2,0)</f>
        <v>Wilone O'Kielt</v>
      </c>
      <c r="J1641">
        <f>YEAR(shipments[[#This Row],[Shipdate]])</f>
        <v>2023</v>
      </c>
      <c r="K1641" s="22"/>
      <c r="L1641" s="22">
        <f>VLOOKUP(shipments[[#This Row],[PID]],CHOOSE({1,2},products[PID],products[Cost_per_box]),2,0)</f>
        <v>3.85</v>
      </c>
      <c r="M1641" s="22">
        <f>shipments[[#This Row],[Boxes]]*shipments[[#This Row],[cost_per_box]]</f>
        <v>2467.85</v>
      </c>
      <c r="N1641" s="22">
        <f>shipments[[#This Row],[Amount]]-shipments[[#This Row],[total cost]]</f>
        <v>2655.4</v>
      </c>
    </row>
    <row r="1642" spans="1:14" x14ac:dyDescent="0.35">
      <c r="A1642" t="s">
        <v>1679</v>
      </c>
      <c r="B1642" t="s">
        <v>8049</v>
      </c>
      <c r="C1642" t="s">
        <v>8014</v>
      </c>
      <c r="D1642" t="s">
        <v>8033</v>
      </c>
      <c r="E1642" s="1">
        <v>45398</v>
      </c>
      <c r="F1642">
        <v>2702.25</v>
      </c>
      <c r="G1642">
        <v>338</v>
      </c>
      <c r="H1642" t="s">
        <v>7</v>
      </c>
      <c r="I1642" t="str">
        <f>VLOOKUP(shipments[[#This Row],[SPID]],CHOOSE({1,2},people[[#All],[SPID]],people[[#All],[Sales_person]]),2,0)</f>
        <v>Wilone O'Kielt</v>
      </c>
      <c r="J1642">
        <f>YEAR(shipments[[#This Row],[Shipdate]])</f>
        <v>2024</v>
      </c>
      <c r="K1642" s="22"/>
      <c r="L1642" s="22">
        <f>VLOOKUP(shipments[[#This Row],[PID]],CHOOSE({1,2},products[PID],products[Cost_per_box]),2,0)</f>
        <v>3.85</v>
      </c>
      <c r="M1642" s="22">
        <f>shipments[[#This Row],[Boxes]]*shipments[[#This Row],[cost_per_box]]</f>
        <v>1301.3</v>
      </c>
      <c r="N1642" s="22">
        <f>shipments[[#This Row],[Amount]]-shipments[[#This Row],[total cost]]</f>
        <v>1400.95</v>
      </c>
    </row>
    <row r="1643" spans="1:14" x14ac:dyDescent="0.35">
      <c r="A1643" t="s">
        <v>1680</v>
      </c>
      <c r="B1643" t="s">
        <v>8049</v>
      </c>
      <c r="C1643" t="s">
        <v>8014</v>
      </c>
      <c r="D1643" t="s">
        <v>8037</v>
      </c>
      <c r="E1643" s="1">
        <v>45124</v>
      </c>
      <c r="F1643">
        <v>1161</v>
      </c>
      <c r="G1643">
        <v>166</v>
      </c>
      <c r="H1643" t="s">
        <v>7</v>
      </c>
      <c r="I1643" t="str">
        <f>VLOOKUP(shipments[[#This Row],[SPID]],CHOOSE({1,2},people[[#All],[SPID]],people[[#All],[Sales_person]]),2,0)</f>
        <v>Wilone O'Kielt</v>
      </c>
      <c r="J1643">
        <f>YEAR(shipments[[#This Row],[Shipdate]])</f>
        <v>2023</v>
      </c>
      <c r="K1643" s="22"/>
      <c r="L1643" s="22">
        <f>VLOOKUP(shipments[[#This Row],[PID]],CHOOSE({1,2},products[PID],products[Cost_per_box]),2,0)</f>
        <v>3.85</v>
      </c>
      <c r="M1643" s="22">
        <f>shipments[[#This Row],[Boxes]]*shipments[[#This Row],[cost_per_box]]</f>
        <v>639.1</v>
      </c>
      <c r="N1643" s="22">
        <f>shipments[[#This Row],[Amount]]-shipments[[#This Row],[total cost]]</f>
        <v>521.9</v>
      </c>
    </row>
    <row r="1644" spans="1:14" x14ac:dyDescent="0.35">
      <c r="A1644" t="s">
        <v>1681</v>
      </c>
      <c r="B1644" t="s">
        <v>8049</v>
      </c>
      <c r="C1644" t="s">
        <v>8014</v>
      </c>
      <c r="D1644" t="s">
        <v>8038</v>
      </c>
      <c r="E1644" s="1">
        <v>45034</v>
      </c>
      <c r="F1644">
        <v>6309</v>
      </c>
      <c r="G1644">
        <v>1052</v>
      </c>
      <c r="H1644" t="s">
        <v>7</v>
      </c>
      <c r="I1644" t="str">
        <f>VLOOKUP(shipments[[#This Row],[SPID]],CHOOSE({1,2},people[[#All],[SPID]],people[[#All],[Sales_person]]),2,0)</f>
        <v>Wilone O'Kielt</v>
      </c>
      <c r="J1644">
        <f>YEAR(shipments[[#This Row],[Shipdate]])</f>
        <v>2023</v>
      </c>
      <c r="K1644" s="22"/>
      <c r="L1644" s="22">
        <f>VLOOKUP(shipments[[#This Row],[PID]],CHOOSE({1,2},products[PID],products[Cost_per_box]),2,0)</f>
        <v>3.85</v>
      </c>
      <c r="M1644" s="22">
        <f>shipments[[#This Row],[Boxes]]*shipments[[#This Row],[cost_per_box]]</f>
        <v>4050.2000000000003</v>
      </c>
      <c r="N1644" s="22">
        <f>shipments[[#This Row],[Amount]]-shipments[[#This Row],[total cost]]</f>
        <v>2258.7999999999997</v>
      </c>
    </row>
    <row r="1645" spans="1:14" x14ac:dyDescent="0.35">
      <c r="A1645" t="s">
        <v>1682</v>
      </c>
      <c r="B1645" t="s">
        <v>8049</v>
      </c>
      <c r="C1645" t="s">
        <v>8014</v>
      </c>
      <c r="D1645" t="s">
        <v>8038</v>
      </c>
      <c r="E1645" s="1">
        <v>45449</v>
      </c>
      <c r="F1645">
        <v>168.75</v>
      </c>
      <c r="G1645">
        <v>25</v>
      </c>
      <c r="H1645" t="s">
        <v>7</v>
      </c>
      <c r="I1645" t="str">
        <f>VLOOKUP(shipments[[#This Row],[SPID]],CHOOSE({1,2},people[[#All],[SPID]],people[[#All],[Sales_person]]),2,0)</f>
        <v>Wilone O'Kielt</v>
      </c>
      <c r="J1645">
        <f>YEAR(shipments[[#This Row],[Shipdate]])</f>
        <v>2024</v>
      </c>
      <c r="K1645" s="22"/>
      <c r="L1645" s="22">
        <f>VLOOKUP(shipments[[#This Row],[PID]],CHOOSE({1,2},products[PID],products[Cost_per_box]),2,0)</f>
        <v>3.85</v>
      </c>
      <c r="M1645" s="22">
        <f>shipments[[#This Row],[Boxes]]*shipments[[#This Row],[cost_per_box]]</f>
        <v>96.25</v>
      </c>
      <c r="N1645" s="22">
        <f>shipments[[#This Row],[Amount]]-shipments[[#This Row],[total cost]]</f>
        <v>72.5</v>
      </c>
    </row>
    <row r="1646" spans="1:14" x14ac:dyDescent="0.35">
      <c r="A1646" t="s">
        <v>1683</v>
      </c>
      <c r="B1646" t="s">
        <v>8049</v>
      </c>
      <c r="C1646" t="s">
        <v>8015</v>
      </c>
      <c r="D1646" t="s">
        <v>8034</v>
      </c>
      <c r="E1646" s="1">
        <v>45092</v>
      </c>
      <c r="F1646">
        <v>5436</v>
      </c>
      <c r="G1646">
        <v>604</v>
      </c>
      <c r="H1646" t="s">
        <v>7</v>
      </c>
      <c r="I1646" t="str">
        <f>VLOOKUP(shipments[[#This Row],[SPID]],CHOOSE({1,2},people[[#All],[SPID]],people[[#All],[Sales_person]]),2,0)</f>
        <v>Wilone O'Kielt</v>
      </c>
      <c r="J1646">
        <f>YEAR(shipments[[#This Row],[Shipdate]])</f>
        <v>2023</v>
      </c>
      <c r="K1646" s="22"/>
      <c r="L1646" s="22">
        <f>VLOOKUP(shipments[[#This Row],[PID]],CHOOSE({1,2},products[PID],products[Cost_per_box]),2,0)</f>
        <v>5.72</v>
      </c>
      <c r="M1646" s="22">
        <f>shipments[[#This Row],[Boxes]]*shipments[[#This Row],[cost_per_box]]</f>
        <v>3454.8799999999997</v>
      </c>
      <c r="N1646" s="22">
        <f>shipments[[#This Row],[Amount]]-shipments[[#This Row],[total cost]]</f>
        <v>1981.1200000000003</v>
      </c>
    </row>
    <row r="1647" spans="1:14" x14ac:dyDescent="0.35">
      <c r="A1647" t="s">
        <v>1684</v>
      </c>
      <c r="B1647" t="s">
        <v>8049</v>
      </c>
      <c r="C1647" t="s">
        <v>8015</v>
      </c>
      <c r="D1647" t="s">
        <v>8038</v>
      </c>
      <c r="E1647" s="1">
        <v>45474</v>
      </c>
      <c r="F1647">
        <v>3845.25</v>
      </c>
      <c r="G1647">
        <v>641</v>
      </c>
      <c r="H1647" t="s">
        <v>18</v>
      </c>
      <c r="I1647" t="str">
        <f>VLOOKUP(shipments[[#This Row],[SPID]],CHOOSE({1,2},people[[#All],[SPID]],people[[#All],[Sales_person]]),2,0)</f>
        <v>Wilone O'Kielt</v>
      </c>
      <c r="J1647">
        <f>YEAR(shipments[[#This Row],[Shipdate]])</f>
        <v>2024</v>
      </c>
      <c r="K1647" s="22"/>
      <c r="L1647" s="22">
        <f>VLOOKUP(shipments[[#This Row],[PID]],CHOOSE({1,2},products[PID],products[Cost_per_box]),2,0)</f>
        <v>5.72</v>
      </c>
      <c r="M1647" s="22">
        <f>shipments[[#This Row],[Boxes]]*shipments[[#This Row],[cost_per_box]]</f>
        <v>3666.52</v>
      </c>
      <c r="N1647" s="22">
        <f>shipments[[#This Row],[Amount]]-shipments[[#This Row],[total cost]]</f>
        <v>178.73000000000002</v>
      </c>
    </row>
    <row r="1648" spans="1:14" x14ac:dyDescent="0.35">
      <c r="A1648" t="s">
        <v>1685</v>
      </c>
      <c r="B1648" t="s">
        <v>8049</v>
      </c>
      <c r="C1648" t="s">
        <v>8015</v>
      </c>
      <c r="D1648" t="s">
        <v>8033</v>
      </c>
      <c r="E1648" s="1">
        <v>45271</v>
      </c>
      <c r="F1648">
        <v>3424.5</v>
      </c>
      <c r="G1648">
        <v>381</v>
      </c>
      <c r="H1648" t="s">
        <v>7</v>
      </c>
      <c r="I1648" t="str">
        <f>VLOOKUP(shipments[[#This Row],[SPID]],CHOOSE({1,2},people[[#All],[SPID]],people[[#All],[Sales_person]]),2,0)</f>
        <v>Wilone O'Kielt</v>
      </c>
      <c r="J1648">
        <f>YEAR(shipments[[#This Row],[Shipdate]])</f>
        <v>2023</v>
      </c>
      <c r="K1648" s="22"/>
      <c r="L1648" s="22">
        <f>VLOOKUP(shipments[[#This Row],[PID]],CHOOSE({1,2},products[PID],products[Cost_per_box]),2,0)</f>
        <v>5.72</v>
      </c>
      <c r="M1648" s="22">
        <f>shipments[[#This Row],[Boxes]]*shipments[[#This Row],[cost_per_box]]</f>
        <v>2179.3199999999997</v>
      </c>
      <c r="N1648" s="22">
        <f>shipments[[#This Row],[Amount]]-shipments[[#This Row],[total cost]]</f>
        <v>1245.1800000000003</v>
      </c>
    </row>
    <row r="1649" spans="1:14" x14ac:dyDescent="0.35">
      <c r="A1649" t="s">
        <v>1686</v>
      </c>
      <c r="B1649" t="s">
        <v>8049</v>
      </c>
      <c r="C1649" t="s">
        <v>8015</v>
      </c>
      <c r="D1649" t="s">
        <v>8036</v>
      </c>
      <c r="E1649" s="1">
        <v>45520</v>
      </c>
      <c r="F1649">
        <v>4173.75</v>
      </c>
      <c r="G1649">
        <v>835</v>
      </c>
      <c r="H1649" t="s">
        <v>18</v>
      </c>
      <c r="I1649" t="str">
        <f>VLOOKUP(shipments[[#This Row],[SPID]],CHOOSE({1,2},people[[#All],[SPID]],people[[#All],[Sales_person]]),2,0)</f>
        <v>Wilone O'Kielt</v>
      </c>
      <c r="J1649">
        <f>YEAR(shipments[[#This Row],[Shipdate]])</f>
        <v>2024</v>
      </c>
      <c r="K1649" s="22"/>
      <c r="L1649" s="22">
        <f>VLOOKUP(shipments[[#This Row],[PID]],CHOOSE({1,2},products[PID],products[Cost_per_box]),2,0)</f>
        <v>5.72</v>
      </c>
      <c r="M1649" s="22">
        <f>shipments[[#This Row],[Boxes]]*shipments[[#This Row],[cost_per_box]]</f>
        <v>4776.2</v>
      </c>
      <c r="N1649" s="22">
        <f>shipments[[#This Row],[Amount]]-shipments[[#This Row],[total cost]]</f>
        <v>-602.44999999999982</v>
      </c>
    </row>
    <row r="1650" spans="1:14" x14ac:dyDescent="0.35">
      <c r="A1650" t="s">
        <v>1687</v>
      </c>
      <c r="B1650" t="s">
        <v>8049</v>
      </c>
      <c r="C1650" t="s">
        <v>8015</v>
      </c>
      <c r="D1650" t="s">
        <v>8037</v>
      </c>
      <c r="E1650" s="1">
        <v>45484</v>
      </c>
      <c r="F1650">
        <v>2522.25</v>
      </c>
      <c r="G1650">
        <v>281</v>
      </c>
      <c r="H1650" t="s">
        <v>18</v>
      </c>
      <c r="I1650" t="str">
        <f>VLOOKUP(shipments[[#This Row],[SPID]],CHOOSE({1,2},people[[#All],[SPID]],people[[#All],[Sales_person]]),2,0)</f>
        <v>Wilone O'Kielt</v>
      </c>
      <c r="J1650">
        <f>YEAR(shipments[[#This Row],[Shipdate]])</f>
        <v>2024</v>
      </c>
      <c r="K1650" s="22"/>
      <c r="L1650" s="22">
        <f>VLOOKUP(shipments[[#This Row],[PID]],CHOOSE({1,2},products[PID],products[Cost_per_box]),2,0)</f>
        <v>5.72</v>
      </c>
      <c r="M1650" s="22">
        <f>shipments[[#This Row],[Boxes]]*shipments[[#This Row],[cost_per_box]]</f>
        <v>1607.32</v>
      </c>
      <c r="N1650" s="22">
        <f>shipments[[#This Row],[Amount]]-shipments[[#This Row],[total cost]]</f>
        <v>914.93000000000006</v>
      </c>
    </row>
    <row r="1651" spans="1:14" x14ac:dyDescent="0.35">
      <c r="A1651" t="s">
        <v>1688</v>
      </c>
      <c r="B1651" t="s">
        <v>8049</v>
      </c>
      <c r="C1651" t="s">
        <v>8015</v>
      </c>
      <c r="D1651" t="s">
        <v>8038</v>
      </c>
      <c r="E1651" s="1">
        <v>45461</v>
      </c>
      <c r="F1651">
        <v>2801.25</v>
      </c>
      <c r="G1651">
        <v>351</v>
      </c>
      <c r="H1651" t="s">
        <v>7</v>
      </c>
      <c r="I1651" t="str">
        <f>VLOOKUP(shipments[[#This Row],[SPID]],CHOOSE({1,2},people[[#All],[SPID]],people[[#All],[Sales_person]]),2,0)</f>
        <v>Wilone O'Kielt</v>
      </c>
      <c r="J1651">
        <f>YEAR(shipments[[#This Row],[Shipdate]])</f>
        <v>2024</v>
      </c>
      <c r="K1651" s="22"/>
      <c r="L1651" s="22">
        <f>VLOOKUP(shipments[[#This Row],[PID]],CHOOSE({1,2},products[PID],products[Cost_per_box]),2,0)</f>
        <v>5.72</v>
      </c>
      <c r="M1651" s="22">
        <f>shipments[[#This Row],[Boxes]]*shipments[[#This Row],[cost_per_box]]</f>
        <v>2007.7199999999998</v>
      </c>
      <c r="N1651" s="22">
        <f>shipments[[#This Row],[Amount]]-shipments[[#This Row],[total cost]]</f>
        <v>793.5300000000002</v>
      </c>
    </row>
    <row r="1652" spans="1:14" x14ac:dyDescent="0.35">
      <c r="A1652" t="s">
        <v>1689</v>
      </c>
      <c r="B1652" t="s">
        <v>8049</v>
      </c>
      <c r="C1652" t="s">
        <v>8016</v>
      </c>
      <c r="D1652" t="s">
        <v>8033</v>
      </c>
      <c r="E1652" s="1">
        <v>45254</v>
      </c>
      <c r="F1652">
        <v>407.25</v>
      </c>
      <c r="G1652">
        <v>17</v>
      </c>
      <c r="H1652" t="s">
        <v>7</v>
      </c>
      <c r="I1652" t="str">
        <f>VLOOKUP(shipments[[#This Row],[SPID]],CHOOSE({1,2},people[[#All],[SPID]],people[[#All],[Sales_person]]),2,0)</f>
        <v>Wilone O'Kielt</v>
      </c>
      <c r="J1652">
        <f>YEAR(shipments[[#This Row],[Shipdate]])</f>
        <v>2023</v>
      </c>
      <c r="K1652" s="22"/>
      <c r="L1652" s="22">
        <f>VLOOKUP(shipments[[#This Row],[PID]],CHOOSE({1,2},products[PID],products[Cost_per_box]),2,0)</f>
        <v>6.31</v>
      </c>
      <c r="M1652" s="22">
        <f>shipments[[#This Row],[Boxes]]*shipments[[#This Row],[cost_per_box]]</f>
        <v>107.27</v>
      </c>
      <c r="N1652" s="22">
        <f>shipments[[#This Row],[Amount]]-shipments[[#This Row],[total cost]]</f>
        <v>299.98</v>
      </c>
    </row>
    <row r="1653" spans="1:14" x14ac:dyDescent="0.35">
      <c r="A1653" t="s">
        <v>1690</v>
      </c>
      <c r="B1653" t="s">
        <v>8049</v>
      </c>
      <c r="C1653" t="s">
        <v>8016</v>
      </c>
      <c r="D1653" t="s">
        <v>8033</v>
      </c>
      <c r="E1653" s="1">
        <v>45089</v>
      </c>
      <c r="F1653">
        <v>6162.75</v>
      </c>
      <c r="G1653">
        <v>247</v>
      </c>
      <c r="H1653" t="s">
        <v>7</v>
      </c>
      <c r="I1653" t="str">
        <f>VLOOKUP(shipments[[#This Row],[SPID]],CHOOSE({1,2},people[[#All],[SPID]],people[[#All],[Sales_person]]),2,0)</f>
        <v>Wilone O'Kielt</v>
      </c>
      <c r="J1653">
        <f>YEAR(shipments[[#This Row],[Shipdate]])</f>
        <v>2023</v>
      </c>
      <c r="K1653" s="22"/>
      <c r="L1653" s="22">
        <f>VLOOKUP(shipments[[#This Row],[PID]],CHOOSE({1,2},products[PID],products[Cost_per_box]),2,0)</f>
        <v>6.31</v>
      </c>
      <c r="M1653" s="22">
        <f>shipments[[#This Row],[Boxes]]*shipments[[#This Row],[cost_per_box]]</f>
        <v>1558.57</v>
      </c>
      <c r="N1653" s="22">
        <f>shipments[[#This Row],[Amount]]-shipments[[#This Row],[total cost]]</f>
        <v>4604.18</v>
      </c>
    </row>
    <row r="1654" spans="1:14" x14ac:dyDescent="0.35">
      <c r="A1654" t="s">
        <v>1691</v>
      </c>
      <c r="B1654" t="s">
        <v>8049</v>
      </c>
      <c r="C1654" t="s">
        <v>8017</v>
      </c>
      <c r="D1654" t="s">
        <v>8034</v>
      </c>
      <c r="E1654" s="1">
        <v>45533</v>
      </c>
      <c r="F1654">
        <v>3602.25</v>
      </c>
      <c r="G1654">
        <v>145</v>
      </c>
      <c r="H1654" t="s">
        <v>18</v>
      </c>
      <c r="I1654" t="str">
        <f>VLOOKUP(shipments[[#This Row],[SPID]],CHOOSE({1,2},people[[#All],[SPID]],people[[#All],[Sales_person]]),2,0)</f>
        <v>Wilone O'Kielt</v>
      </c>
      <c r="J1654">
        <f>YEAR(shipments[[#This Row],[Shipdate]])</f>
        <v>2024</v>
      </c>
      <c r="K1654" s="22"/>
      <c r="L1654" s="22">
        <f>VLOOKUP(shipments[[#This Row],[PID]],CHOOSE({1,2},products[PID],products[Cost_per_box]),2,0)</f>
        <v>9.94</v>
      </c>
      <c r="M1654" s="22">
        <f>shipments[[#This Row],[Boxes]]*shipments[[#This Row],[cost_per_box]]</f>
        <v>1441.3</v>
      </c>
      <c r="N1654" s="22">
        <f>shipments[[#This Row],[Amount]]-shipments[[#This Row],[total cost]]</f>
        <v>2160.9499999999998</v>
      </c>
    </row>
    <row r="1655" spans="1:14" x14ac:dyDescent="0.35">
      <c r="A1655" t="s">
        <v>1692</v>
      </c>
      <c r="B1655" t="s">
        <v>8049</v>
      </c>
      <c r="C1655" t="s">
        <v>8017</v>
      </c>
      <c r="D1655" t="s">
        <v>8036</v>
      </c>
      <c r="E1655" s="1">
        <v>45104</v>
      </c>
      <c r="F1655">
        <v>4752</v>
      </c>
      <c r="G1655">
        <v>198</v>
      </c>
      <c r="H1655" t="s">
        <v>7</v>
      </c>
      <c r="I1655" t="str">
        <f>VLOOKUP(shipments[[#This Row],[SPID]],CHOOSE({1,2},people[[#All],[SPID]],people[[#All],[Sales_person]]),2,0)</f>
        <v>Wilone O'Kielt</v>
      </c>
      <c r="J1655">
        <f>YEAR(shipments[[#This Row],[Shipdate]])</f>
        <v>2023</v>
      </c>
      <c r="K1655" s="22"/>
      <c r="L1655" s="22">
        <f>VLOOKUP(shipments[[#This Row],[PID]],CHOOSE({1,2},products[PID],products[Cost_per_box]),2,0)</f>
        <v>9.94</v>
      </c>
      <c r="M1655" s="22">
        <f>shipments[[#This Row],[Boxes]]*shipments[[#This Row],[cost_per_box]]</f>
        <v>1968.12</v>
      </c>
      <c r="N1655" s="22">
        <f>shipments[[#This Row],[Amount]]-shipments[[#This Row],[total cost]]</f>
        <v>2783.88</v>
      </c>
    </row>
    <row r="1656" spans="1:14" x14ac:dyDescent="0.35">
      <c r="A1656" t="s">
        <v>1693</v>
      </c>
      <c r="B1656" t="s">
        <v>8049</v>
      </c>
      <c r="C1656" t="s">
        <v>8017</v>
      </c>
      <c r="D1656" t="s">
        <v>8033</v>
      </c>
      <c r="E1656" s="1">
        <v>45414</v>
      </c>
      <c r="F1656">
        <v>6720.75</v>
      </c>
      <c r="G1656">
        <v>241</v>
      </c>
      <c r="H1656" t="s">
        <v>7</v>
      </c>
      <c r="I1656" t="str">
        <f>VLOOKUP(shipments[[#This Row],[SPID]],CHOOSE({1,2},people[[#All],[SPID]],people[[#All],[Sales_person]]),2,0)</f>
        <v>Wilone O'Kielt</v>
      </c>
      <c r="J1656">
        <f>YEAR(shipments[[#This Row],[Shipdate]])</f>
        <v>2024</v>
      </c>
      <c r="K1656" s="22"/>
      <c r="L1656" s="22">
        <f>VLOOKUP(shipments[[#This Row],[PID]],CHOOSE({1,2},products[PID],products[Cost_per_box]),2,0)</f>
        <v>9.94</v>
      </c>
      <c r="M1656" s="22">
        <f>shipments[[#This Row],[Boxes]]*shipments[[#This Row],[cost_per_box]]</f>
        <v>2395.54</v>
      </c>
      <c r="N1656" s="22">
        <f>shipments[[#This Row],[Amount]]-shipments[[#This Row],[total cost]]</f>
        <v>4325.21</v>
      </c>
    </row>
    <row r="1657" spans="1:14" x14ac:dyDescent="0.35">
      <c r="A1657" t="s">
        <v>1694</v>
      </c>
      <c r="B1657" t="s">
        <v>8049</v>
      </c>
      <c r="C1657" t="s">
        <v>8017</v>
      </c>
      <c r="D1657" t="s">
        <v>8033</v>
      </c>
      <c r="E1657" s="1">
        <v>45258</v>
      </c>
      <c r="F1657">
        <v>5213.25</v>
      </c>
      <c r="G1657">
        <v>218</v>
      </c>
      <c r="H1657" t="s">
        <v>7</v>
      </c>
      <c r="I1657" t="str">
        <f>VLOOKUP(shipments[[#This Row],[SPID]],CHOOSE({1,2},people[[#All],[SPID]],people[[#All],[Sales_person]]),2,0)</f>
        <v>Wilone O'Kielt</v>
      </c>
      <c r="J1657">
        <f>YEAR(shipments[[#This Row],[Shipdate]])</f>
        <v>2023</v>
      </c>
      <c r="K1657" s="22"/>
      <c r="L1657" s="22">
        <f>VLOOKUP(shipments[[#This Row],[PID]],CHOOSE({1,2},products[PID],products[Cost_per_box]),2,0)</f>
        <v>9.94</v>
      </c>
      <c r="M1657" s="22">
        <f>shipments[[#This Row],[Boxes]]*shipments[[#This Row],[cost_per_box]]</f>
        <v>2166.92</v>
      </c>
      <c r="N1657" s="22">
        <f>shipments[[#This Row],[Amount]]-shipments[[#This Row],[total cost]]</f>
        <v>3046.33</v>
      </c>
    </row>
    <row r="1658" spans="1:14" x14ac:dyDescent="0.35">
      <c r="A1658" t="s">
        <v>1695</v>
      </c>
      <c r="B1658" t="s">
        <v>8049</v>
      </c>
      <c r="C1658" t="s">
        <v>8017</v>
      </c>
      <c r="D1658" t="s">
        <v>8034</v>
      </c>
      <c r="E1658" s="1">
        <v>45534</v>
      </c>
      <c r="F1658">
        <v>5625</v>
      </c>
      <c r="G1658">
        <v>225</v>
      </c>
      <c r="H1658" t="s">
        <v>18</v>
      </c>
      <c r="I1658" t="str">
        <f>VLOOKUP(shipments[[#This Row],[SPID]],CHOOSE({1,2},people[[#All],[SPID]],people[[#All],[Sales_person]]),2,0)</f>
        <v>Wilone O'Kielt</v>
      </c>
      <c r="J1658">
        <f>YEAR(shipments[[#This Row],[Shipdate]])</f>
        <v>2024</v>
      </c>
      <c r="K1658" s="22"/>
      <c r="L1658" s="22">
        <f>VLOOKUP(shipments[[#This Row],[PID]],CHOOSE({1,2},products[PID],products[Cost_per_box]),2,0)</f>
        <v>9.94</v>
      </c>
      <c r="M1658" s="22">
        <f>shipments[[#This Row],[Boxes]]*shipments[[#This Row],[cost_per_box]]</f>
        <v>2236.5</v>
      </c>
      <c r="N1658" s="22">
        <f>shipments[[#This Row],[Amount]]-shipments[[#This Row],[total cost]]</f>
        <v>3388.5</v>
      </c>
    </row>
    <row r="1659" spans="1:14" x14ac:dyDescent="0.35">
      <c r="A1659" t="s">
        <v>1696</v>
      </c>
      <c r="B1659" t="s">
        <v>8049</v>
      </c>
      <c r="C1659" t="s">
        <v>8017</v>
      </c>
      <c r="D1659" t="s">
        <v>8037</v>
      </c>
      <c r="E1659" s="1">
        <v>45334</v>
      </c>
      <c r="F1659">
        <v>6048</v>
      </c>
      <c r="G1659">
        <v>216</v>
      </c>
      <c r="H1659" t="s">
        <v>7</v>
      </c>
      <c r="I1659" t="str">
        <f>VLOOKUP(shipments[[#This Row],[SPID]],CHOOSE({1,2},people[[#All],[SPID]],people[[#All],[Sales_person]]),2,0)</f>
        <v>Wilone O'Kielt</v>
      </c>
      <c r="J1659">
        <f>YEAR(shipments[[#This Row],[Shipdate]])</f>
        <v>2024</v>
      </c>
      <c r="K1659" s="22"/>
      <c r="L1659" s="22">
        <f>VLOOKUP(shipments[[#This Row],[PID]],CHOOSE({1,2},products[PID],products[Cost_per_box]),2,0)</f>
        <v>9.94</v>
      </c>
      <c r="M1659" s="22">
        <f>shipments[[#This Row],[Boxes]]*shipments[[#This Row],[cost_per_box]]</f>
        <v>2147.04</v>
      </c>
      <c r="N1659" s="22">
        <f>shipments[[#This Row],[Amount]]-shipments[[#This Row],[total cost]]</f>
        <v>3900.96</v>
      </c>
    </row>
    <row r="1660" spans="1:14" x14ac:dyDescent="0.35">
      <c r="A1660" t="s">
        <v>1697</v>
      </c>
      <c r="B1660" t="s">
        <v>8049</v>
      </c>
      <c r="C1660" t="s">
        <v>8017</v>
      </c>
      <c r="D1660" t="s">
        <v>8034</v>
      </c>
      <c r="E1660" s="1">
        <v>45404</v>
      </c>
      <c r="F1660">
        <v>5391</v>
      </c>
      <c r="G1660">
        <v>216</v>
      </c>
      <c r="H1660" t="s">
        <v>7</v>
      </c>
      <c r="I1660" t="str">
        <f>VLOOKUP(shipments[[#This Row],[SPID]],CHOOSE({1,2},people[[#All],[SPID]],people[[#All],[Sales_person]]),2,0)</f>
        <v>Wilone O'Kielt</v>
      </c>
      <c r="J1660">
        <f>YEAR(shipments[[#This Row],[Shipdate]])</f>
        <v>2024</v>
      </c>
      <c r="K1660" s="22"/>
      <c r="L1660" s="22">
        <f>VLOOKUP(shipments[[#This Row],[PID]],CHOOSE({1,2},products[PID],products[Cost_per_box]),2,0)</f>
        <v>9.94</v>
      </c>
      <c r="M1660" s="22">
        <f>shipments[[#This Row],[Boxes]]*shipments[[#This Row],[cost_per_box]]</f>
        <v>2147.04</v>
      </c>
      <c r="N1660" s="22">
        <f>shipments[[#This Row],[Amount]]-shipments[[#This Row],[total cost]]</f>
        <v>3243.96</v>
      </c>
    </row>
    <row r="1661" spans="1:14" x14ac:dyDescent="0.35">
      <c r="A1661" t="s">
        <v>1698</v>
      </c>
      <c r="B1661" t="s">
        <v>8049</v>
      </c>
      <c r="C1661" t="s">
        <v>8017</v>
      </c>
      <c r="D1661" t="s">
        <v>8035</v>
      </c>
      <c r="E1661" s="1">
        <v>45345</v>
      </c>
      <c r="F1661">
        <v>5190.75</v>
      </c>
      <c r="G1661">
        <v>208</v>
      </c>
      <c r="H1661" t="s">
        <v>7</v>
      </c>
      <c r="I1661" t="str">
        <f>VLOOKUP(shipments[[#This Row],[SPID]],CHOOSE({1,2},people[[#All],[SPID]],people[[#All],[Sales_person]]),2,0)</f>
        <v>Wilone O'Kielt</v>
      </c>
      <c r="J1661">
        <f>YEAR(shipments[[#This Row],[Shipdate]])</f>
        <v>2024</v>
      </c>
      <c r="K1661" s="22"/>
      <c r="L1661" s="22">
        <f>VLOOKUP(shipments[[#This Row],[PID]],CHOOSE({1,2},products[PID],products[Cost_per_box]),2,0)</f>
        <v>9.94</v>
      </c>
      <c r="M1661" s="22">
        <f>shipments[[#This Row],[Boxes]]*shipments[[#This Row],[cost_per_box]]</f>
        <v>2067.52</v>
      </c>
      <c r="N1661" s="22">
        <f>shipments[[#This Row],[Amount]]-shipments[[#This Row],[total cost]]</f>
        <v>3123.23</v>
      </c>
    </row>
    <row r="1662" spans="1:14" x14ac:dyDescent="0.35">
      <c r="A1662" t="s">
        <v>1699</v>
      </c>
      <c r="B1662" t="s">
        <v>8049</v>
      </c>
      <c r="C1662" t="s">
        <v>8018</v>
      </c>
      <c r="D1662" t="s">
        <v>8036</v>
      </c>
      <c r="E1662" s="1">
        <v>45460</v>
      </c>
      <c r="F1662">
        <v>6815.25</v>
      </c>
      <c r="G1662">
        <v>310</v>
      </c>
      <c r="H1662" t="s">
        <v>7</v>
      </c>
      <c r="I1662" t="str">
        <f>VLOOKUP(shipments[[#This Row],[SPID]],CHOOSE({1,2},people[[#All],[SPID]],people[[#All],[Sales_person]]),2,0)</f>
        <v>Wilone O'Kielt</v>
      </c>
      <c r="J1662">
        <f>YEAR(shipments[[#This Row],[Shipdate]])</f>
        <v>2024</v>
      </c>
      <c r="K1662" s="22"/>
      <c r="L1662" s="22">
        <f>VLOOKUP(shipments[[#This Row],[PID]],CHOOSE({1,2},products[PID],products[Cost_per_box]),2,0)</f>
        <v>7.73</v>
      </c>
      <c r="M1662" s="22">
        <f>shipments[[#This Row],[Boxes]]*shipments[[#This Row],[cost_per_box]]</f>
        <v>2396.3000000000002</v>
      </c>
      <c r="N1662" s="22">
        <f>shipments[[#This Row],[Amount]]-shipments[[#This Row],[total cost]]</f>
        <v>4418.95</v>
      </c>
    </row>
    <row r="1663" spans="1:14" x14ac:dyDescent="0.35">
      <c r="A1663" t="s">
        <v>1700</v>
      </c>
      <c r="B1663" t="s">
        <v>8049</v>
      </c>
      <c r="C1663" t="s">
        <v>8018</v>
      </c>
      <c r="D1663" t="s">
        <v>8034</v>
      </c>
      <c r="E1663" s="1">
        <v>44971</v>
      </c>
      <c r="F1663">
        <v>7296.75</v>
      </c>
      <c r="G1663">
        <v>365</v>
      </c>
      <c r="H1663" t="s">
        <v>7</v>
      </c>
      <c r="I1663" t="str">
        <f>VLOOKUP(shipments[[#This Row],[SPID]],CHOOSE({1,2},people[[#All],[SPID]],people[[#All],[Sales_person]]),2,0)</f>
        <v>Wilone O'Kielt</v>
      </c>
      <c r="J1663">
        <f>YEAR(shipments[[#This Row],[Shipdate]])</f>
        <v>2023</v>
      </c>
      <c r="K1663" s="22"/>
      <c r="L1663" s="22">
        <f>VLOOKUP(shipments[[#This Row],[PID]],CHOOSE({1,2},products[PID],products[Cost_per_box]),2,0)</f>
        <v>7.73</v>
      </c>
      <c r="M1663" s="22">
        <f>shipments[[#This Row],[Boxes]]*shipments[[#This Row],[cost_per_box]]</f>
        <v>2821.4500000000003</v>
      </c>
      <c r="N1663" s="22">
        <f>shipments[[#This Row],[Amount]]-shipments[[#This Row],[total cost]]</f>
        <v>4475.2999999999993</v>
      </c>
    </row>
    <row r="1664" spans="1:14" x14ac:dyDescent="0.35">
      <c r="A1664" t="s">
        <v>1701</v>
      </c>
      <c r="B1664" t="s">
        <v>8049</v>
      </c>
      <c r="C1664" t="s">
        <v>8018</v>
      </c>
      <c r="D1664" t="s">
        <v>8038</v>
      </c>
      <c r="E1664" s="1">
        <v>44936</v>
      </c>
      <c r="F1664">
        <v>5638.5</v>
      </c>
      <c r="G1664">
        <v>269</v>
      </c>
      <c r="H1664" t="s">
        <v>7</v>
      </c>
      <c r="I1664" t="str">
        <f>VLOOKUP(shipments[[#This Row],[SPID]],CHOOSE({1,2},people[[#All],[SPID]],people[[#All],[Sales_person]]),2,0)</f>
        <v>Wilone O'Kielt</v>
      </c>
      <c r="J1664">
        <f>YEAR(shipments[[#This Row],[Shipdate]])</f>
        <v>2023</v>
      </c>
      <c r="K1664" s="22"/>
      <c r="L1664" s="22">
        <f>VLOOKUP(shipments[[#This Row],[PID]],CHOOSE({1,2},products[PID],products[Cost_per_box]),2,0)</f>
        <v>7.73</v>
      </c>
      <c r="M1664" s="22">
        <f>shipments[[#This Row],[Boxes]]*shipments[[#This Row],[cost_per_box]]</f>
        <v>2079.37</v>
      </c>
      <c r="N1664" s="22">
        <f>shipments[[#This Row],[Amount]]-shipments[[#This Row],[total cost]]</f>
        <v>3559.13</v>
      </c>
    </row>
    <row r="1665" spans="1:14" x14ac:dyDescent="0.35">
      <c r="A1665" t="s">
        <v>1702</v>
      </c>
      <c r="B1665" t="s">
        <v>8049</v>
      </c>
      <c r="C1665" t="s">
        <v>8020</v>
      </c>
      <c r="D1665" t="s">
        <v>8038</v>
      </c>
      <c r="E1665" s="1">
        <v>45349</v>
      </c>
      <c r="F1665">
        <v>4090.5</v>
      </c>
      <c r="G1665">
        <v>293</v>
      </c>
      <c r="H1665" t="s">
        <v>7</v>
      </c>
      <c r="I1665" t="str">
        <f>VLOOKUP(shipments[[#This Row],[SPID]],CHOOSE({1,2},people[[#All],[SPID]],people[[#All],[Sales_person]]),2,0)</f>
        <v>Wilone O'Kielt</v>
      </c>
      <c r="J1665">
        <f>YEAR(shipments[[#This Row],[Shipdate]])</f>
        <v>2024</v>
      </c>
      <c r="K1665" s="22"/>
      <c r="L1665" s="22">
        <f>VLOOKUP(shipments[[#This Row],[PID]],CHOOSE({1,2},products[PID],products[Cost_per_box]),2,0)</f>
        <v>8.2200000000000006</v>
      </c>
      <c r="M1665" s="22">
        <f>shipments[[#This Row],[Boxes]]*shipments[[#This Row],[cost_per_box]]</f>
        <v>2408.46</v>
      </c>
      <c r="N1665" s="22">
        <f>shipments[[#This Row],[Amount]]-shipments[[#This Row],[total cost]]</f>
        <v>1682.04</v>
      </c>
    </row>
    <row r="1666" spans="1:14" x14ac:dyDescent="0.35">
      <c r="A1666" t="s">
        <v>1703</v>
      </c>
      <c r="B1666" t="s">
        <v>8049</v>
      </c>
      <c r="C1666" t="s">
        <v>8020</v>
      </c>
      <c r="D1666" t="s">
        <v>8033</v>
      </c>
      <c r="E1666" s="1">
        <v>45414</v>
      </c>
      <c r="F1666">
        <v>4524.75</v>
      </c>
      <c r="G1666">
        <v>283</v>
      </c>
      <c r="H1666" t="s">
        <v>7</v>
      </c>
      <c r="I1666" t="str">
        <f>VLOOKUP(shipments[[#This Row],[SPID]],CHOOSE({1,2},people[[#All],[SPID]],people[[#All],[Sales_person]]),2,0)</f>
        <v>Wilone O'Kielt</v>
      </c>
      <c r="J1666">
        <f>YEAR(shipments[[#This Row],[Shipdate]])</f>
        <v>2024</v>
      </c>
      <c r="K1666" s="22"/>
      <c r="L1666" s="22">
        <f>VLOOKUP(shipments[[#This Row],[PID]],CHOOSE({1,2},products[PID],products[Cost_per_box]),2,0)</f>
        <v>8.2200000000000006</v>
      </c>
      <c r="M1666" s="22">
        <f>shipments[[#This Row],[Boxes]]*shipments[[#This Row],[cost_per_box]]</f>
        <v>2326.2600000000002</v>
      </c>
      <c r="N1666" s="22">
        <f>shipments[[#This Row],[Amount]]-shipments[[#This Row],[total cost]]</f>
        <v>2198.4899999999998</v>
      </c>
    </row>
    <row r="1667" spans="1:14" x14ac:dyDescent="0.35">
      <c r="A1667" t="s">
        <v>1704</v>
      </c>
      <c r="B1667" t="s">
        <v>8049</v>
      </c>
      <c r="C1667" t="s">
        <v>8020</v>
      </c>
      <c r="D1667" t="s">
        <v>8033</v>
      </c>
      <c r="E1667" s="1">
        <v>45330</v>
      </c>
      <c r="F1667">
        <v>267.75</v>
      </c>
      <c r="G1667">
        <v>18</v>
      </c>
      <c r="H1667" t="s">
        <v>7</v>
      </c>
      <c r="I1667" t="str">
        <f>VLOOKUP(shipments[[#This Row],[SPID]],CHOOSE({1,2},people[[#All],[SPID]],people[[#All],[Sales_person]]),2,0)</f>
        <v>Wilone O'Kielt</v>
      </c>
      <c r="J1667">
        <f>YEAR(shipments[[#This Row],[Shipdate]])</f>
        <v>2024</v>
      </c>
      <c r="K1667" s="22"/>
      <c r="L1667" s="22">
        <f>VLOOKUP(shipments[[#This Row],[PID]],CHOOSE({1,2},products[PID],products[Cost_per_box]),2,0)</f>
        <v>8.2200000000000006</v>
      </c>
      <c r="M1667" s="22">
        <f>shipments[[#This Row],[Boxes]]*shipments[[#This Row],[cost_per_box]]</f>
        <v>147.96</v>
      </c>
      <c r="N1667" s="22">
        <f>shipments[[#This Row],[Amount]]-shipments[[#This Row],[total cost]]</f>
        <v>119.78999999999999</v>
      </c>
    </row>
    <row r="1668" spans="1:14" x14ac:dyDescent="0.35">
      <c r="A1668" t="s">
        <v>1705</v>
      </c>
      <c r="B1668" t="s">
        <v>8049</v>
      </c>
      <c r="C1668" t="s">
        <v>8020</v>
      </c>
      <c r="D1668" t="s">
        <v>8038</v>
      </c>
      <c r="E1668" s="1">
        <v>45275</v>
      </c>
      <c r="F1668">
        <v>5382</v>
      </c>
      <c r="G1668">
        <v>359</v>
      </c>
      <c r="H1668" t="s">
        <v>7</v>
      </c>
      <c r="I1668" t="str">
        <f>VLOOKUP(shipments[[#This Row],[SPID]],CHOOSE({1,2},people[[#All],[SPID]],people[[#All],[Sales_person]]),2,0)</f>
        <v>Wilone O'Kielt</v>
      </c>
      <c r="J1668">
        <f>YEAR(shipments[[#This Row],[Shipdate]])</f>
        <v>2023</v>
      </c>
      <c r="K1668" s="22"/>
      <c r="L1668" s="22">
        <f>VLOOKUP(shipments[[#This Row],[PID]],CHOOSE({1,2},products[PID],products[Cost_per_box]),2,0)</f>
        <v>8.2200000000000006</v>
      </c>
      <c r="M1668" s="22">
        <f>shipments[[#This Row],[Boxes]]*shipments[[#This Row],[cost_per_box]]</f>
        <v>2950.98</v>
      </c>
      <c r="N1668" s="22">
        <f>shipments[[#This Row],[Amount]]-shipments[[#This Row],[total cost]]</f>
        <v>2431.02</v>
      </c>
    </row>
    <row r="1669" spans="1:14" x14ac:dyDescent="0.35">
      <c r="A1669" t="s">
        <v>1706</v>
      </c>
      <c r="B1669" t="s">
        <v>8049</v>
      </c>
      <c r="C1669" t="s">
        <v>8020</v>
      </c>
      <c r="D1669" t="s">
        <v>8033</v>
      </c>
      <c r="E1669" s="1">
        <v>45342</v>
      </c>
      <c r="F1669">
        <v>3397.5</v>
      </c>
      <c r="G1669">
        <v>227</v>
      </c>
      <c r="H1669" t="s">
        <v>7</v>
      </c>
      <c r="I1669" t="str">
        <f>VLOOKUP(shipments[[#This Row],[SPID]],CHOOSE({1,2},people[[#All],[SPID]],people[[#All],[Sales_person]]),2,0)</f>
        <v>Wilone O'Kielt</v>
      </c>
      <c r="J1669">
        <f>YEAR(shipments[[#This Row],[Shipdate]])</f>
        <v>2024</v>
      </c>
      <c r="K1669" s="22"/>
      <c r="L1669" s="22">
        <f>VLOOKUP(shipments[[#This Row],[PID]],CHOOSE({1,2},products[PID],products[Cost_per_box]),2,0)</f>
        <v>8.2200000000000006</v>
      </c>
      <c r="M1669" s="22">
        <f>shipments[[#This Row],[Boxes]]*shipments[[#This Row],[cost_per_box]]</f>
        <v>1865.94</v>
      </c>
      <c r="N1669" s="22">
        <f>shipments[[#This Row],[Amount]]-shipments[[#This Row],[total cost]]</f>
        <v>1531.56</v>
      </c>
    </row>
    <row r="1670" spans="1:14" x14ac:dyDescent="0.35">
      <c r="A1670" t="s">
        <v>1707</v>
      </c>
      <c r="B1670" t="s">
        <v>8049</v>
      </c>
      <c r="C1670" t="s">
        <v>8020</v>
      </c>
      <c r="D1670" t="s">
        <v>8035</v>
      </c>
      <c r="E1670" s="1">
        <v>45029</v>
      </c>
      <c r="F1670">
        <v>2423.25</v>
      </c>
      <c r="G1670">
        <v>152</v>
      </c>
      <c r="H1670" t="s">
        <v>7</v>
      </c>
      <c r="I1670" t="str">
        <f>VLOOKUP(shipments[[#This Row],[SPID]],CHOOSE({1,2},people[[#All],[SPID]],people[[#All],[Sales_person]]),2,0)</f>
        <v>Wilone O'Kielt</v>
      </c>
      <c r="J1670">
        <f>YEAR(shipments[[#This Row],[Shipdate]])</f>
        <v>2023</v>
      </c>
      <c r="K1670" s="22"/>
      <c r="L1670" s="22">
        <f>VLOOKUP(shipments[[#This Row],[PID]],CHOOSE({1,2},products[PID],products[Cost_per_box]),2,0)</f>
        <v>8.2200000000000006</v>
      </c>
      <c r="M1670" s="22">
        <f>shipments[[#This Row],[Boxes]]*shipments[[#This Row],[cost_per_box]]</f>
        <v>1249.44</v>
      </c>
      <c r="N1670" s="22">
        <f>shipments[[#This Row],[Amount]]-shipments[[#This Row],[total cost]]</f>
        <v>1173.81</v>
      </c>
    </row>
    <row r="1671" spans="1:14" x14ac:dyDescent="0.35">
      <c r="A1671" t="s">
        <v>1708</v>
      </c>
      <c r="B1671" t="s">
        <v>8049</v>
      </c>
      <c r="C1671" t="s">
        <v>8021</v>
      </c>
      <c r="D1671" t="s">
        <v>8033</v>
      </c>
      <c r="E1671" s="1">
        <v>45226</v>
      </c>
      <c r="F1671">
        <v>3865.5</v>
      </c>
      <c r="G1671">
        <v>215</v>
      </c>
      <c r="H1671" t="s">
        <v>7</v>
      </c>
      <c r="I1671" t="str">
        <f>VLOOKUP(shipments[[#This Row],[SPID]],CHOOSE({1,2},people[[#All],[SPID]],people[[#All],[Sales_person]]),2,0)</f>
        <v>Wilone O'Kielt</v>
      </c>
      <c r="J1671">
        <f>YEAR(shipments[[#This Row],[Shipdate]])</f>
        <v>2023</v>
      </c>
      <c r="K1671" s="22"/>
      <c r="L1671" s="22">
        <f>VLOOKUP(shipments[[#This Row],[PID]],CHOOSE({1,2},products[PID],products[Cost_per_box]),2,0)</f>
        <v>10.23</v>
      </c>
      <c r="M1671" s="22">
        <f>shipments[[#This Row],[Boxes]]*shipments[[#This Row],[cost_per_box]]</f>
        <v>2199.4500000000003</v>
      </c>
      <c r="N1671" s="22">
        <f>shipments[[#This Row],[Amount]]-shipments[[#This Row],[total cost]]</f>
        <v>1666.0499999999997</v>
      </c>
    </row>
    <row r="1672" spans="1:14" x14ac:dyDescent="0.35">
      <c r="A1672" t="s">
        <v>1709</v>
      </c>
      <c r="B1672" t="s">
        <v>8049</v>
      </c>
      <c r="C1672" t="s">
        <v>8022</v>
      </c>
      <c r="D1672" t="s">
        <v>8034</v>
      </c>
      <c r="E1672" s="1">
        <v>45407</v>
      </c>
      <c r="F1672">
        <v>6477.75</v>
      </c>
      <c r="G1672">
        <v>382</v>
      </c>
      <c r="H1672" t="s">
        <v>7</v>
      </c>
      <c r="I1672" t="str">
        <f>VLOOKUP(shipments[[#This Row],[SPID]],CHOOSE({1,2},people[[#All],[SPID]],people[[#All],[Sales_person]]),2,0)</f>
        <v>Wilone O'Kielt</v>
      </c>
      <c r="J1672">
        <f>YEAR(shipments[[#This Row],[Shipdate]])</f>
        <v>2024</v>
      </c>
      <c r="K1672" s="22"/>
      <c r="L1672" s="22">
        <f>VLOOKUP(shipments[[#This Row],[PID]],CHOOSE({1,2},products[PID],products[Cost_per_box]),2,0)</f>
        <v>4.74</v>
      </c>
      <c r="M1672" s="22">
        <f>shipments[[#This Row],[Boxes]]*shipments[[#This Row],[cost_per_box]]</f>
        <v>1810.68</v>
      </c>
      <c r="N1672" s="22">
        <f>shipments[[#This Row],[Amount]]-shipments[[#This Row],[total cost]]</f>
        <v>4667.07</v>
      </c>
    </row>
    <row r="1673" spans="1:14" x14ac:dyDescent="0.35">
      <c r="A1673" t="s">
        <v>1710</v>
      </c>
      <c r="B1673" t="s">
        <v>8049</v>
      </c>
      <c r="C1673" t="s">
        <v>8022</v>
      </c>
      <c r="D1673" t="s">
        <v>8033</v>
      </c>
      <c r="E1673" s="1">
        <v>45407</v>
      </c>
      <c r="F1673">
        <v>7812</v>
      </c>
      <c r="G1673">
        <v>460</v>
      </c>
      <c r="H1673" t="s">
        <v>7</v>
      </c>
      <c r="I1673" t="str">
        <f>VLOOKUP(shipments[[#This Row],[SPID]],CHOOSE({1,2},people[[#All],[SPID]],people[[#All],[Sales_person]]),2,0)</f>
        <v>Wilone O'Kielt</v>
      </c>
      <c r="J1673">
        <f>YEAR(shipments[[#This Row],[Shipdate]])</f>
        <v>2024</v>
      </c>
      <c r="K1673" s="22"/>
      <c r="L1673" s="22">
        <f>VLOOKUP(shipments[[#This Row],[PID]],CHOOSE({1,2},products[PID],products[Cost_per_box]),2,0)</f>
        <v>4.74</v>
      </c>
      <c r="M1673" s="22">
        <f>shipments[[#This Row],[Boxes]]*shipments[[#This Row],[cost_per_box]]</f>
        <v>2180.4</v>
      </c>
      <c r="N1673" s="22">
        <f>shipments[[#This Row],[Amount]]-shipments[[#This Row],[total cost]]</f>
        <v>5631.6</v>
      </c>
    </row>
    <row r="1674" spans="1:14" x14ac:dyDescent="0.35">
      <c r="A1674" t="s">
        <v>1711</v>
      </c>
      <c r="B1674" t="s">
        <v>8049</v>
      </c>
      <c r="C1674" t="s">
        <v>8022</v>
      </c>
      <c r="D1674" t="s">
        <v>8037</v>
      </c>
      <c r="E1674" s="1">
        <v>45357</v>
      </c>
      <c r="F1674">
        <v>5249.25</v>
      </c>
      <c r="G1674">
        <v>404</v>
      </c>
      <c r="H1674" t="s">
        <v>7</v>
      </c>
      <c r="I1674" t="str">
        <f>VLOOKUP(shipments[[#This Row],[SPID]],CHOOSE({1,2},people[[#All],[SPID]],people[[#All],[Sales_person]]),2,0)</f>
        <v>Wilone O'Kielt</v>
      </c>
      <c r="J1674">
        <f>YEAR(shipments[[#This Row],[Shipdate]])</f>
        <v>2024</v>
      </c>
      <c r="K1674" s="22"/>
      <c r="L1674" s="22">
        <f>VLOOKUP(shipments[[#This Row],[PID]],CHOOSE({1,2},products[PID],products[Cost_per_box]),2,0)</f>
        <v>4.74</v>
      </c>
      <c r="M1674" s="22">
        <f>shipments[[#This Row],[Boxes]]*shipments[[#This Row],[cost_per_box]]</f>
        <v>1914.96</v>
      </c>
      <c r="N1674" s="22">
        <f>shipments[[#This Row],[Amount]]-shipments[[#This Row],[total cost]]</f>
        <v>3334.29</v>
      </c>
    </row>
    <row r="1675" spans="1:14" x14ac:dyDescent="0.35">
      <c r="A1675" t="s">
        <v>1712</v>
      </c>
      <c r="B1675" t="s">
        <v>8049</v>
      </c>
      <c r="C1675" t="s">
        <v>8023</v>
      </c>
      <c r="D1675" t="s">
        <v>8035</v>
      </c>
      <c r="E1675" s="1">
        <v>45432</v>
      </c>
      <c r="F1675">
        <v>6192</v>
      </c>
      <c r="G1675">
        <v>620</v>
      </c>
      <c r="H1675" t="s">
        <v>7</v>
      </c>
      <c r="I1675" t="str">
        <f>VLOOKUP(shipments[[#This Row],[SPID]],CHOOSE({1,2},people[[#All],[SPID]],people[[#All],[Sales_person]]),2,0)</f>
        <v>Wilone O'Kielt</v>
      </c>
      <c r="J1675">
        <f>YEAR(shipments[[#This Row],[Shipdate]])</f>
        <v>2024</v>
      </c>
      <c r="K1675" s="22"/>
      <c r="L1675" s="22">
        <f>VLOOKUP(shipments[[#This Row],[PID]],CHOOSE({1,2},products[PID],products[Cost_per_box]),2,0)</f>
        <v>10.51</v>
      </c>
      <c r="M1675" s="22">
        <f>shipments[[#This Row],[Boxes]]*shipments[[#This Row],[cost_per_box]]</f>
        <v>6516.2</v>
      </c>
      <c r="N1675" s="22">
        <f>shipments[[#This Row],[Amount]]-shipments[[#This Row],[total cost]]</f>
        <v>-324.19999999999982</v>
      </c>
    </row>
    <row r="1676" spans="1:14" x14ac:dyDescent="0.35">
      <c r="A1676" t="s">
        <v>1713</v>
      </c>
      <c r="B1676" t="s">
        <v>8049</v>
      </c>
      <c r="C1676" t="s">
        <v>8023</v>
      </c>
      <c r="D1676" t="s">
        <v>8037</v>
      </c>
      <c r="E1676" s="1">
        <v>45412</v>
      </c>
      <c r="F1676">
        <v>4482</v>
      </c>
      <c r="G1676">
        <v>498</v>
      </c>
      <c r="H1676" t="s">
        <v>40</v>
      </c>
      <c r="I1676" t="str">
        <f>VLOOKUP(shipments[[#This Row],[SPID]],CHOOSE({1,2},people[[#All],[SPID]],people[[#All],[Sales_person]]),2,0)</f>
        <v>Wilone O'Kielt</v>
      </c>
      <c r="J1676">
        <f>YEAR(shipments[[#This Row],[Shipdate]])</f>
        <v>2024</v>
      </c>
      <c r="K1676" s="22"/>
      <c r="L1676" s="22">
        <f>VLOOKUP(shipments[[#This Row],[PID]],CHOOSE({1,2},products[PID],products[Cost_per_box]),2,0)</f>
        <v>10.51</v>
      </c>
      <c r="M1676" s="22">
        <f>shipments[[#This Row],[Boxes]]*shipments[[#This Row],[cost_per_box]]</f>
        <v>5233.9799999999996</v>
      </c>
      <c r="N1676" s="22">
        <f>shipments[[#This Row],[Amount]]-shipments[[#This Row],[total cost]]</f>
        <v>-751.97999999999956</v>
      </c>
    </row>
    <row r="1677" spans="1:14" x14ac:dyDescent="0.35">
      <c r="A1677" t="s">
        <v>1714</v>
      </c>
      <c r="B1677" t="s">
        <v>8049</v>
      </c>
      <c r="C1677" t="s">
        <v>8023</v>
      </c>
      <c r="D1677" t="s">
        <v>8035</v>
      </c>
      <c r="E1677" s="1">
        <v>45502</v>
      </c>
      <c r="F1677">
        <v>12269.25</v>
      </c>
      <c r="G1677">
        <v>1364</v>
      </c>
      <c r="H1677" t="s">
        <v>18</v>
      </c>
      <c r="I1677" t="str">
        <f>VLOOKUP(shipments[[#This Row],[SPID]],CHOOSE({1,2},people[[#All],[SPID]],people[[#All],[Sales_person]]),2,0)</f>
        <v>Wilone O'Kielt</v>
      </c>
      <c r="J1677">
        <f>YEAR(shipments[[#This Row],[Shipdate]])</f>
        <v>2024</v>
      </c>
      <c r="K1677" s="22"/>
      <c r="L1677" s="22">
        <f>VLOOKUP(shipments[[#This Row],[PID]],CHOOSE({1,2},products[PID],products[Cost_per_box]),2,0)</f>
        <v>10.51</v>
      </c>
      <c r="M1677" s="22">
        <f>shipments[[#This Row],[Boxes]]*shipments[[#This Row],[cost_per_box]]</f>
        <v>14335.64</v>
      </c>
      <c r="N1677" s="22">
        <f>shipments[[#This Row],[Amount]]-shipments[[#This Row],[total cost]]</f>
        <v>-2066.3899999999994</v>
      </c>
    </row>
    <row r="1678" spans="1:14" x14ac:dyDescent="0.35">
      <c r="A1678" t="s">
        <v>1715</v>
      </c>
      <c r="B1678" t="s">
        <v>8049</v>
      </c>
      <c r="C1678" t="s">
        <v>8024</v>
      </c>
      <c r="D1678" t="s">
        <v>8034</v>
      </c>
      <c r="E1678" s="1">
        <v>45244</v>
      </c>
      <c r="F1678">
        <v>6428.25</v>
      </c>
      <c r="G1678">
        <v>402</v>
      </c>
      <c r="H1678" t="s">
        <v>7</v>
      </c>
      <c r="I1678" t="str">
        <f>VLOOKUP(shipments[[#This Row],[SPID]],CHOOSE({1,2},people[[#All],[SPID]],people[[#All],[Sales_person]]),2,0)</f>
        <v>Wilone O'Kielt</v>
      </c>
      <c r="J1678">
        <f>YEAR(shipments[[#This Row],[Shipdate]])</f>
        <v>2023</v>
      </c>
      <c r="K1678" s="22"/>
      <c r="L1678" s="22">
        <f>VLOOKUP(shipments[[#This Row],[PID]],CHOOSE({1,2},products[PID],products[Cost_per_box]),2,0)</f>
        <v>6.43</v>
      </c>
      <c r="M1678" s="22">
        <f>shipments[[#This Row],[Boxes]]*shipments[[#This Row],[cost_per_box]]</f>
        <v>2584.8599999999997</v>
      </c>
      <c r="N1678" s="22">
        <f>shipments[[#This Row],[Amount]]-shipments[[#This Row],[total cost]]</f>
        <v>3843.3900000000003</v>
      </c>
    </row>
    <row r="1679" spans="1:14" x14ac:dyDescent="0.35">
      <c r="A1679" t="s">
        <v>1716</v>
      </c>
      <c r="B1679" t="s">
        <v>8049</v>
      </c>
      <c r="C1679" t="s">
        <v>8026</v>
      </c>
      <c r="D1679" t="s">
        <v>8033</v>
      </c>
      <c r="E1679" s="1">
        <v>45237</v>
      </c>
      <c r="F1679">
        <v>7069.5</v>
      </c>
      <c r="G1679">
        <v>505</v>
      </c>
      <c r="H1679" t="s">
        <v>7</v>
      </c>
      <c r="I1679" t="str">
        <f>VLOOKUP(shipments[[#This Row],[SPID]],CHOOSE({1,2},people[[#All],[SPID]],people[[#All],[Sales_person]]),2,0)</f>
        <v>Wilone O'Kielt</v>
      </c>
      <c r="J1679">
        <f>YEAR(shipments[[#This Row],[Shipdate]])</f>
        <v>2023</v>
      </c>
      <c r="K1679" s="22"/>
      <c r="L1679" s="22">
        <f>VLOOKUP(shipments[[#This Row],[PID]],CHOOSE({1,2},products[PID],products[Cost_per_box]),2,0)</f>
        <v>9.57</v>
      </c>
      <c r="M1679" s="22">
        <f>shipments[[#This Row],[Boxes]]*shipments[[#This Row],[cost_per_box]]</f>
        <v>4832.8500000000004</v>
      </c>
      <c r="N1679" s="22">
        <f>shipments[[#This Row],[Amount]]-shipments[[#This Row],[total cost]]</f>
        <v>2236.6499999999996</v>
      </c>
    </row>
    <row r="1680" spans="1:14" x14ac:dyDescent="0.35">
      <c r="A1680" t="s">
        <v>1717</v>
      </c>
      <c r="B1680" t="s">
        <v>8049</v>
      </c>
      <c r="C1680" t="s">
        <v>8026</v>
      </c>
      <c r="D1680" t="s">
        <v>8038</v>
      </c>
      <c r="E1680" s="1">
        <v>44932</v>
      </c>
      <c r="F1680">
        <v>6210</v>
      </c>
      <c r="G1680">
        <v>389</v>
      </c>
      <c r="H1680" t="s">
        <v>7</v>
      </c>
      <c r="I1680" t="str">
        <f>VLOOKUP(shipments[[#This Row],[SPID]],CHOOSE({1,2},people[[#All],[SPID]],people[[#All],[Sales_person]]),2,0)</f>
        <v>Wilone O'Kielt</v>
      </c>
      <c r="J1680">
        <f>YEAR(shipments[[#This Row],[Shipdate]])</f>
        <v>2023</v>
      </c>
      <c r="K1680" s="22"/>
      <c r="L1680" s="22">
        <f>VLOOKUP(shipments[[#This Row],[PID]],CHOOSE({1,2},products[PID],products[Cost_per_box]),2,0)</f>
        <v>9.57</v>
      </c>
      <c r="M1680" s="22">
        <f>shipments[[#This Row],[Boxes]]*shipments[[#This Row],[cost_per_box]]</f>
        <v>3722.73</v>
      </c>
      <c r="N1680" s="22">
        <f>shipments[[#This Row],[Amount]]-shipments[[#This Row],[total cost]]</f>
        <v>2487.27</v>
      </c>
    </row>
    <row r="1681" spans="1:14" x14ac:dyDescent="0.35">
      <c r="A1681" t="s">
        <v>1718</v>
      </c>
      <c r="B1681" t="s">
        <v>8049</v>
      </c>
      <c r="C1681" t="s">
        <v>8026</v>
      </c>
      <c r="D1681" t="s">
        <v>8033</v>
      </c>
      <c r="E1681" s="1">
        <v>45478</v>
      </c>
      <c r="F1681">
        <v>13124.25</v>
      </c>
      <c r="G1681">
        <v>938</v>
      </c>
      <c r="H1681" t="s">
        <v>18</v>
      </c>
      <c r="I1681" t="str">
        <f>VLOOKUP(shipments[[#This Row],[SPID]],CHOOSE({1,2},people[[#All],[SPID]],people[[#All],[Sales_person]]),2,0)</f>
        <v>Wilone O'Kielt</v>
      </c>
      <c r="J1681">
        <f>YEAR(shipments[[#This Row],[Shipdate]])</f>
        <v>2024</v>
      </c>
      <c r="K1681" s="22"/>
      <c r="L1681" s="22">
        <f>VLOOKUP(shipments[[#This Row],[PID]],CHOOSE({1,2},products[PID],products[Cost_per_box]),2,0)</f>
        <v>9.57</v>
      </c>
      <c r="M1681" s="22">
        <f>shipments[[#This Row],[Boxes]]*shipments[[#This Row],[cost_per_box]]</f>
        <v>8976.66</v>
      </c>
      <c r="N1681" s="22">
        <f>shipments[[#This Row],[Amount]]-shipments[[#This Row],[total cost]]</f>
        <v>4147.59</v>
      </c>
    </row>
    <row r="1682" spans="1:14" x14ac:dyDescent="0.35">
      <c r="A1682" t="s">
        <v>1719</v>
      </c>
      <c r="B1682" t="s">
        <v>8049</v>
      </c>
      <c r="C1682" t="s">
        <v>8026</v>
      </c>
      <c r="D1682" t="s">
        <v>8035</v>
      </c>
      <c r="E1682" s="1">
        <v>45562</v>
      </c>
      <c r="F1682">
        <v>3777.75</v>
      </c>
      <c r="G1682">
        <v>210</v>
      </c>
      <c r="H1682" t="s">
        <v>26</v>
      </c>
      <c r="I1682" t="str">
        <f>VLOOKUP(shipments[[#This Row],[SPID]],CHOOSE({1,2},people[[#All],[SPID]],people[[#All],[Sales_person]]),2,0)</f>
        <v>Wilone O'Kielt</v>
      </c>
      <c r="J1682">
        <f>YEAR(shipments[[#This Row],[Shipdate]])</f>
        <v>2024</v>
      </c>
      <c r="K1682" s="22"/>
      <c r="L1682" s="22">
        <f>VLOOKUP(shipments[[#This Row],[PID]],CHOOSE({1,2},products[PID],products[Cost_per_box]),2,0)</f>
        <v>9.57</v>
      </c>
      <c r="M1682" s="22">
        <f>shipments[[#This Row],[Boxes]]*shipments[[#This Row],[cost_per_box]]</f>
        <v>2009.7</v>
      </c>
      <c r="N1682" s="22">
        <f>shipments[[#This Row],[Amount]]-shipments[[#This Row],[total cost]]</f>
        <v>1768.05</v>
      </c>
    </row>
    <row r="1683" spans="1:14" x14ac:dyDescent="0.35">
      <c r="A1683" t="s">
        <v>1720</v>
      </c>
      <c r="B1683" t="s">
        <v>8049</v>
      </c>
      <c r="C1683" t="s">
        <v>8027</v>
      </c>
      <c r="D1683" t="s">
        <v>8038</v>
      </c>
      <c r="E1683" s="1">
        <v>45205</v>
      </c>
      <c r="F1683">
        <v>1991.25</v>
      </c>
      <c r="G1683">
        <v>249</v>
      </c>
      <c r="H1683" t="s">
        <v>7</v>
      </c>
      <c r="I1683" t="str">
        <f>VLOOKUP(shipments[[#This Row],[SPID]],CHOOSE({1,2},people[[#All],[SPID]],people[[#All],[Sales_person]]),2,0)</f>
        <v>Wilone O'Kielt</v>
      </c>
      <c r="J1683">
        <f>YEAR(shipments[[#This Row],[Shipdate]])</f>
        <v>2023</v>
      </c>
      <c r="K1683" s="22"/>
      <c r="L1683" s="22">
        <f>VLOOKUP(shipments[[#This Row],[PID]],CHOOSE({1,2},products[PID],products[Cost_per_box]),2,0)</f>
        <v>8.43</v>
      </c>
      <c r="M1683" s="22">
        <f>shipments[[#This Row],[Boxes]]*shipments[[#This Row],[cost_per_box]]</f>
        <v>2099.0699999999997</v>
      </c>
      <c r="N1683" s="22">
        <f>shipments[[#This Row],[Amount]]-shipments[[#This Row],[total cost]]</f>
        <v>-107.81999999999971</v>
      </c>
    </row>
    <row r="1684" spans="1:14" x14ac:dyDescent="0.35">
      <c r="A1684" t="s">
        <v>1721</v>
      </c>
      <c r="B1684" t="s">
        <v>8049</v>
      </c>
      <c r="C1684" t="s">
        <v>8027</v>
      </c>
      <c r="D1684" t="s">
        <v>8037</v>
      </c>
      <c r="E1684" s="1">
        <v>45110</v>
      </c>
      <c r="F1684">
        <v>2178</v>
      </c>
      <c r="G1684">
        <v>198</v>
      </c>
      <c r="H1684" t="s">
        <v>7</v>
      </c>
      <c r="I1684" t="str">
        <f>VLOOKUP(shipments[[#This Row],[SPID]],CHOOSE({1,2},people[[#All],[SPID]],people[[#All],[Sales_person]]),2,0)</f>
        <v>Wilone O'Kielt</v>
      </c>
      <c r="J1684">
        <f>YEAR(shipments[[#This Row],[Shipdate]])</f>
        <v>2023</v>
      </c>
      <c r="K1684" s="22"/>
      <c r="L1684" s="22">
        <f>VLOOKUP(shipments[[#This Row],[PID]],CHOOSE({1,2},products[PID],products[Cost_per_box]),2,0)</f>
        <v>8.43</v>
      </c>
      <c r="M1684" s="22">
        <f>shipments[[#This Row],[Boxes]]*shipments[[#This Row],[cost_per_box]]</f>
        <v>1669.1399999999999</v>
      </c>
      <c r="N1684" s="22">
        <f>shipments[[#This Row],[Amount]]-shipments[[#This Row],[total cost]]</f>
        <v>508.86000000000013</v>
      </c>
    </row>
    <row r="1685" spans="1:14" x14ac:dyDescent="0.35">
      <c r="A1685" t="s">
        <v>1722</v>
      </c>
      <c r="B1685" t="s">
        <v>8049</v>
      </c>
      <c r="C1685" t="s">
        <v>8027</v>
      </c>
      <c r="D1685" t="s">
        <v>8038</v>
      </c>
      <c r="E1685" s="1">
        <v>45110</v>
      </c>
      <c r="F1685">
        <v>6518.25</v>
      </c>
      <c r="G1685">
        <v>652</v>
      </c>
      <c r="H1685" t="s">
        <v>7</v>
      </c>
      <c r="I1685" t="str">
        <f>VLOOKUP(shipments[[#This Row],[SPID]],CHOOSE({1,2},people[[#All],[SPID]],people[[#All],[Sales_person]]),2,0)</f>
        <v>Wilone O'Kielt</v>
      </c>
      <c r="J1685">
        <f>YEAR(shipments[[#This Row],[Shipdate]])</f>
        <v>2023</v>
      </c>
      <c r="K1685" s="22"/>
      <c r="L1685" s="22">
        <f>VLOOKUP(shipments[[#This Row],[PID]],CHOOSE({1,2},products[PID],products[Cost_per_box]),2,0)</f>
        <v>8.43</v>
      </c>
      <c r="M1685" s="22">
        <f>shipments[[#This Row],[Boxes]]*shipments[[#This Row],[cost_per_box]]</f>
        <v>5496.36</v>
      </c>
      <c r="N1685" s="22">
        <f>shipments[[#This Row],[Amount]]-shipments[[#This Row],[total cost]]</f>
        <v>1021.8900000000003</v>
      </c>
    </row>
    <row r="1686" spans="1:14" x14ac:dyDescent="0.35">
      <c r="A1686" t="s">
        <v>1723</v>
      </c>
      <c r="B1686" t="s">
        <v>8049</v>
      </c>
      <c r="C1686" t="s">
        <v>8027</v>
      </c>
      <c r="D1686" t="s">
        <v>8034</v>
      </c>
      <c r="E1686" s="1">
        <v>45119</v>
      </c>
      <c r="F1686">
        <v>2112.75</v>
      </c>
      <c r="G1686">
        <v>235</v>
      </c>
      <c r="H1686" t="s">
        <v>7</v>
      </c>
      <c r="I1686" t="str">
        <f>VLOOKUP(shipments[[#This Row],[SPID]],CHOOSE({1,2},people[[#All],[SPID]],people[[#All],[Sales_person]]),2,0)</f>
        <v>Wilone O'Kielt</v>
      </c>
      <c r="J1686">
        <f>YEAR(shipments[[#This Row],[Shipdate]])</f>
        <v>2023</v>
      </c>
      <c r="K1686" s="22"/>
      <c r="L1686" s="22">
        <f>VLOOKUP(shipments[[#This Row],[PID]],CHOOSE({1,2},products[PID],products[Cost_per_box]),2,0)</f>
        <v>8.43</v>
      </c>
      <c r="M1686" s="22">
        <f>shipments[[#This Row],[Boxes]]*shipments[[#This Row],[cost_per_box]]</f>
        <v>1981.05</v>
      </c>
      <c r="N1686" s="22">
        <f>shipments[[#This Row],[Amount]]-shipments[[#This Row],[total cost]]</f>
        <v>131.70000000000005</v>
      </c>
    </row>
    <row r="1687" spans="1:14" x14ac:dyDescent="0.35">
      <c r="A1687" t="s">
        <v>1724</v>
      </c>
      <c r="B1687" t="s">
        <v>8049</v>
      </c>
      <c r="C1687" t="s">
        <v>8028</v>
      </c>
      <c r="D1687" t="s">
        <v>8038</v>
      </c>
      <c r="E1687" s="1">
        <v>45296</v>
      </c>
      <c r="F1687">
        <v>1370.25</v>
      </c>
      <c r="G1687">
        <v>125</v>
      </c>
      <c r="H1687" t="s">
        <v>7</v>
      </c>
      <c r="I1687" t="str">
        <f>VLOOKUP(shipments[[#This Row],[SPID]],CHOOSE({1,2},people[[#All],[SPID]],people[[#All],[Sales_person]]),2,0)</f>
        <v>Wilone O'Kielt</v>
      </c>
      <c r="J1687">
        <f>YEAR(shipments[[#This Row],[Shipdate]])</f>
        <v>2024</v>
      </c>
      <c r="K1687" s="22"/>
      <c r="L1687" s="22">
        <f>VLOOKUP(shipments[[#This Row],[PID]],CHOOSE({1,2},products[PID],products[Cost_per_box]),2,0)</f>
        <v>6.8</v>
      </c>
      <c r="M1687" s="22">
        <f>shipments[[#This Row],[Boxes]]*shipments[[#This Row],[cost_per_box]]</f>
        <v>850</v>
      </c>
      <c r="N1687" s="22">
        <f>shipments[[#This Row],[Amount]]-shipments[[#This Row],[total cost]]</f>
        <v>520.25</v>
      </c>
    </row>
    <row r="1688" spans="1:14" x14ac:dyDescent="0.35">
      <c r="A1688" t="s">
        <v>1725</v>
      </c>
      <c r="B1688" t="s">
        <v>8049</v>
      </c>
      <c r="C1688" t="s">
        <v>8028</v>
      </c>
      <c r="D1688" t="s">
        <v>8036</v>
      </c>
      <c r="E1688" s="1">
        <v>45352</v>
      </c>
      <c r="F1688">
        <v>2319.75</v>
      </c>
      <c r="G1688">
        <v>290</v>
      </c>
      <c r="H1688" t="s">
        <v>7</v>
      </c>
      <c r="I1688" t="str">
        <f>VLOOKUP(shipments[[#This Row],[SPID]],CHOOSE({1,2},people[[#All],[SPID]],people[[#All],[Sales_person]]),2,0)</f>
        <v>Wilone O'Kielt</v>
      </c>
      <c r="J1688">
        <f>YEAR(shipments[[#This Row],[Shipdate]])</f>
        <v>2024</v>
      </c>
      <c r="K1688" s="22"/>
      <c r="L1688" s="22">
        <f>VLOOKUP(shipments[[#This Row],[PID]],CHOOSE({1,2},products[PID],products[Cost_per_box]),2,0)</f>
        <v>6.8</v>
      </c>
      <c r="M1688" s="22">
        <f>shipments[[#This Row],[Boxes]]*shipments[[#This Row],[cost_per_box]]</f>
        <v>1972</v>
      </c>
      <c r="N1688" s="22">
        <f>shipments[[#This Row],[Amount]]-shipments[[#This Row],[total cost]]</f>
        <v>347.75</v>
      </c>
    </row>
    <row r="1689" spans="1:14" x14ac:dyDescent="0.35">
      <c r="A1689" t="s">
        <v>1726</v>
      </c>
      <c r="B1689" t="s">
        <v>8049</v>
      </c>
      <c r="C1689" t="s">
        <v>8028</v>
      </c>
      <c r="D1689" t="s">
        <v>8038</v>
      </c>
      <c r="E1689" s="1">
        <v>45386</v>
      </c>
      <c r="F1689">
        <v>19512</v>
      </c>
      <c r="G1689">
        <v>1952</v>
      </c>
      <c r="H1689" t="s">
        <v>7</v>
      </c>
      <c r="I1689" t="str">
        <f>VLOOKUP(shipments[[#This Row],[SPID]],CHOOSE({1,2},people[[#All],[SPID]],people[[#All],[Sales_person]]),2,0)</f>
        <v>Wilone O'Kielt</v>
      </c>
      <c r="J1689">
        <f>YEAR(shipments[[#This Row],[Shipdate]])</f>
        <v>2024</v>
      </c>
      <c r="K1689" s="22"/>
      <c r="L1689" s="22">
        <f>VLOOKUP(shipments[[#This Row],[PID]],CHOOSE({1,2},products[PID],products[Cost_per_box]),2,0)</f>
        <v>6.8</v>
      </c>
      <c r="M1689" s="22">
        <f>shipments[[#This Row],[Boxes]]*shipments[[#This Row],[cost_per_box]]</f>
        <v>13273.6</v>
      </c>
      <c r="N1689" s="22">
        <f>shipments[[#This Row],[Amount]]-shipments[[#This Row],[total cost]]</f>
        <v>6238.4</v>
      </c>
    </row>
    <row r="1690" spans="1:14" x14ac:dyDescent="0.35">
      <c r="A1690" t="s">
        <v>1727</v>
      </c>
      <c r="B1690" t="s">
        <v>8049</v>
      </c>
      <c r="C1690" t="s">
        <v>8028</v>
      </c>
      <c r="D1690" t="s">
        <v>8033</v>
      </c>
      <c r="E1690" s="1">
        <v>45378</v>
      </c>
      <c r="F1690">
        <v>587.25</v>
      </c>
      <c r="G1690">
        <v>84</v>
      </c>
      <c r="H1690" t="s">
        <v>7</v>
      </c>
      <c r="I1690" t="str">
        <f>VLOOKUP(shipments[[#This Row],[SPID]],CHOOSE({1,2},people[[#All],[SPID]],people[[#All],[Sales_person]]),2,0)</f>
        <v>Wilone O'Kielt</v>
      </c>
      <c r="J1690">
        <f>YEAR(shipments[[#This Row],[Shipdate]])</f>
        <v>2024</v>
      </c>
      <c r="K1690" s="22"/>
      <c r="L1690" s="22">
        <f>VLOOKUP(shipments[[#This Row],[PID]],CHOOSE({1,2},products[PID],products[Cost_per_box]),2,0)</f>
        <v>6.8</v>
      </c>
      <c r="M1690" s="22">
        <f>shipments[[#This Row],[Boxes]]*shipments[[#This Row],[cost_per_box]]</f>
        <v>571.19999999999993</v>
      </c>
      <c r="N1690" s="22">
        <f>shipments[[#This Row],[Amount]]-shipments[[#This Row],[total cost]]</f>
        <v>16.050000000000068</v>
      </c>
    </row>
    <row r="1691" spans="1:14" x14ac:dyDescent="0.35">
      <c r="A1691" t="s">
        <v>1728</v>
      </c>
      <c r="B1691" t="s">
        <v>8049</v>
      </c>
      <c r="C1691" t="s">
        <v>8028</v>
      </c>
      <c r="D1691" t="s">
        <v>8037</v>
      </c>
      <c r="E1691" s="1">
        <v>45198</v>
      </c>
      <c r="F1691">
        <v>8147.25</v>
      </c>
      <c r="G1691">
        <v>1164</v>
      </c>
      <c r="H1691" t="s">
        <v>7</v>
      </c>
      <c r="I1691" t="str">
        <f>VLOOKUP(shipments[[#This Row],[SPID]],CHOOSE({1,2},people[[#All],[SPID]],people[[#All],[Sales_person]]),2,0)</f>
        <v>Wilone O'Kielt</v>
      </c>
      <c r="J1691">
        <f>YEAR(shipments[[#This Row],[Shipdate]])</f>
        <v>2023</v>
      </c>
      <c r="K1691" s="22"/>
      <c r="L1691" s="22">
        <f>VLOOKUP(shipments[[#This Row],[PID]],CHOOSE({1,2},products[PID],products[Cost_per_box]),2,0)</f>
        <v>6.8</v>
      </c>
      <c r="M1691" s="22">
        <f>shipments[[#This Row],[Boxes]]*shipments[[#This Row],[cost_per_box]]</f>
        <v>7915.2</v>
      </c>
      <c r="N1691" s="22">
        <f>shipments[[#This Row],[Amount]]-shipments[[#This Row],[total cost]]</f>
        <v>232.05000000000018</v>
      </c>
    </row>
    <row r="1692" spans="1:14" x14ac:dyDescent="0.35">
      <c r="A1692" t="s">
        <v>1729</v>
      </c>
      <c r="B1692" t="s">
        <v>8049</v>
      </c>
      <c r="C1692" t="s">
        <v>8028</v>
      </c>
      <c r="D1692" t="s">
        <v>8033</v>
      </c>
      <c r="E1692" s="1">
        <v>45545</v>
      </c>
      <c r="F1692">
        <v>11299.5</v>
      </c>
      <c r="G1692">
        <v>1615</v>
      </c>
      <c r="H1692" t="s">
        <v>26</v>
      </c>
      <c r="I1692" t="str">
        <f>VLOOKUP(shipments[[#This Row],[SPID]],CHOOSE({1,2},people[[#All],[SPID]],people[[#All],[Sales_person]]),2,0)</f>
        <v>Wilone O'Kielt</v>
      </c>
      <c r="J1692">
        <f>YEAR(shipments[[#This Row],[Shipdate]])</f>
        <v>2024</v>
      </c>
      <c r="K1692" s="22"/>
      <c r="L1692" s="22">
        <f>VLOOKUP(shipments[[#This Row],[PID]],CHOOSE({1,2},products[PID],products[Cost_per_box]),2,0)</f>
        <v>6.8</v>
      </c>
      <c r="M1692" s="22">
        <f>shipments[[#This Row],[Boxes]]*shipments[[#This Row],[cost_per_box]]</f>
        <v>10982</v>
      </c>
      <c r="N1692" s="22">
        <f>shipments[[#This Row],[Amount]]-shipments[[#This Row],[total cost]]</f>
        <v>317.5</v>
      </c>
    </row>
    <row r="1693" spans="1:14" x14ac:dyDescent="0.35">
      <c r="A1693" t="s">
        <v>1730</v>
      </c>
      <c r="B1693" t="s">
        <v>8049</v>
      </c>
      <c r="C1693" t="s">
        <v>8028</v>
      </c>
      <c r="D1693" t="s">
        <v>8038</v>
      </c>
      <c r="E1693" s="1">
        <v>45210</v>
      </c>
      <c r="F1693">
        <v>4612.5</v>
      </c>
      <c r="G1693">
        <v>462</v>
      </c>
      <c r="H1693" t="s">
        <v>7</v>
      </c>
      <c r="I1693" t="str">
        <f>VLOOKUP(shipments[[#This Row],[SPID]],CHOOSE({1,2},people[[#All],[SPID]],people[[#All],[Sales_person]]),2,0)</f>
        <v>Wilone O'Kielt</v>
      </c>
      <c r="J1693">
        <f>YEAR(shipments[[#This Row],[Shipdate]])</f>
        <v>2023</v>
      </c>
      <c r="K1693" s="22"/>
      <c r="L1693" s="22">
        <f>VLOOKUP(shipments[[#This Row],[PID]],CHOOSE({1,2},products[PID],products[Cost_per_box]),2,0)</f>
        <v>6.8</v>
      </c>
      <c r="M1693" s="22">
        <f>shipments[[#This Row],[Boxes]]*shipments[[#This Row],[cost_per_box]]</f>
        <v>3141.6</v>
      </c>
      <c r="N1693" s="22">
        <f>shipments[[#This Row],[Amount]]-shipments[[#This Row],[total cost]]</f>
        <v>1470.9</v>
      </c>
    </row>
    <row r="1694" spans="1:14" x14ac:dyDescent="0.35">
      <c r="A1694" t="s">
        <v>1731</v>
      </c>
      <c r="B1694" t="s">
        <v>8049</v>
      </c>
      <c r="C1694" t="s">
        <v>8029</v>
      </c>
      <c r="D1694" t="s">
        <v>8033</v>
      </c>
      <c r="E1694" s="1">
        <v>45481</v>
      </c>
      <c r="F1694">
        <v>2823.75</v>
      </c>
      <c r="G1694">
        <v>109</v>
      </c>
      <c r="H1694" t="s">
        <v>18</v>
      </c>
      <c r="I1694" t="str">
        <f>VLOOKUP(shipments[[#This Row],[SPID]],CHOOSE({1,2},people[[#All],[SPID]],people[[#All],[Sales_person]]),2,0)</f>
        <v>Wilone O'Kielt</v>
      </c>
      <c r="J1694">
        <f>YEAR(shipments[[#This Row],[Shipdate]])</f>
        <v>2024</v>
      </c>
      <c r="K1694" s="22"/>
      <c r="L1694" s="22">
        <f>VLOOKUP(shipments[[#This Row],[PID]],CHOOSE({1,2},products[PID],products[Cost_per_box]),2,0)</f>
        <v>5.04</v>
      </c>
      <c r="M1694" s="22">
        <f>shipments[[#This Row],[Boxes]]*shipments[[#This Row],[cost_per_box]]</f>
        <v>549.36</v>
      </c>
      <c r="N1694" s="22">
        <f>shipments[[#This Row],[Amount]]-shipments[[#This Row],[total cost]]</f>
        <v>2274.39</v>
      </c>
    </row>
    <row r="1695" spans="1:14" x14ac:dyDescent="0.35">
      <c r="A1695" t="s">
        <v>1732</v>
      </c>
      <c r="B1695" t="s">
        <v>8049</v>
      </c>
      <c r="C1695" t="s">
        <v>8029</v>
      </c>
      <c r="D1695" t="s">
        <v>8034</v>
      </c>
      <c r="E1695" s="1">
        <v>45523</v>
      </c>
      <c r="F1695">
        <v>4653</v>
      </c>
      <c r="G1695">
        <v>187</v>
      </c>
      <c r="H1695" t="s">
        <v>18</v>
      </c>
      <c r="I1695" t="str">
        <f>VLOOKUP(shipments[[#This Row],[SPID]],CHOOSE({1,2},people[[#All],[SPID]],people[[#All],[Sales_person]]),2,0)</f>
        <v>Wilone O'Kielt</v>
      </c>
      <c r="J1695">
        <f>YEAR(shipments[[#This Row],[Shipdate]])</f>
        <v>2024</v>
      </c>
      <c r="K1695" s="22"/>
      <c r="L1695" s="22">
        <f>VLOOKUP(shipments[[#This Row],[PID]],CHOOSE({1,2},products[PID],products[Cost_per_box]),2,0)</f>
        <v>5.04</v>
      </c>
      <c r="M1695" s="22">
        <f>shipments[[#This Row],[Boxes]]*shipments[[#This Row],[cost_per_box]]</f>
        <v>942.48</v>
      </c>
      <c r="N1695" s="22">
        <f>shipments[[#This Row],[Amount]]-shipments[[#This Row],[total cost]]</f>
        <v>3710.52</v>
      </c>
    </row>
    <row r="1696" spans="1:14" x14ac:dyDescent="0.35">
      <c r="A1696" t="s">
        <v>1733</v>
      </c>
      <c r="B1696" t="s">
        <v>8049</v>
      </c>
      <c r="C1696" t="s">
        <v>8029</v>
      </c>
      <c r="D1696" t="s">
        <v>8038</v>
      </c>
      <c r="E1696" s="1">
        <v>45449</v>
      </c>
      <c r="F1696">
        <v>7017.75</v>
      </c>
      <c r="G1696">
        <v>281</v>
      </c>
      <c r="H1696" t="s">
        <v>40</v>
      </c>
      <c r="I1696" t="str">
        <f>VLOOKUP(shipments[[#This Row],[SPID]],CHOOSE({1,2},people[[#All],[SPID]],people[[#All],[Sales_person]]),2,0)</f>
        <v>Wilone O'Kielt</v>
      </c>
      <c r="J1696">
        <f>YEAR(shipments[[#This Row],[Shipdate]])</f>
        <v>2024</v>
      </c>
      <c r="K1696" s="22"/>
      <c r="L1696" s="22">
        <f>VLOOKUP(shipments[[#This Row],[PID]],CHOOSE({1,2},products[PID],products[Cost_per_box]),2,0)</f>
        <v>5.04</v>
      </c>
      <c r="M1696" s="22">
        <f>shipments[[#This Row],[Boxes]]*shipments[[#This Row],[cost_per_box]]</f>
        <v>1416.24</v>
      </c>
      <c r="N1696" s="22">
        <f>shipments[[#This Row],[Amount]]-shipments[[#This Row],[total cost]]</f>
        <v>5601.51</v>
      </c>
    </row>
    <row r="1697" spans="1:14" x14ac:dyDescent="0.35">
      <c r="A1697" t="s">
        <v>1734</v>
      </c>
      <c r="B1697" t="s">
        <v>8049</v>
      </c>
      <c r="C1697" t="s">
        <v>8029</v>
      </c>
      <c r="D1697" t="s">
        <v>8037</v>
      </c>
      <c r="E1697" s="1">
        <v>45152</v>
      </c>
      <c r="F1697">
        <v>9497.25</v>
      </c>
      <c r="G1697">
        <v>328</v>
      </c>
      <c r="H1697" t="s">
        <v>40</v>
      </c>
      <c r="I1697" t="str">
        <f>VLOOKUP(shipments[[#This Row],[SPID]],CHOOSE({1,2},people[[#All],[SPID]],people[[#All],[Sales_person]]),2,0)</f>
        <v>Wilone O'Kielt</v>
      </c>
      <c r="J1697">
        <f>YEAR(shipments[[#This Row],[Shipdate]])</f>
        <v>2023</v>
      </c>
      <c r="K1697" s="22"/>
      <c r="L1697" s="22">
        <f>VLOOKUP(shipments[[#This Row],[PID]],CHOOSE({1,2},products[PID],products[Cost_per_box]),2,0)</f>
        <v>5.04</v>
      </c>
      <c r="M1697" s="22">
        <f>shipments[[#This Row],[Boxes]]*shipments[[#This Row],[cost_per_box]]</f>
        <v>1653.1200000000001</v>
      </c>
      <c r="N1697" s="22">
        <f>shipments[[#This Row],[Amount]]-shipments[[#This Row],[total cost]]</f>
        <v>7844.13</v>
      </c>
    </row>
    <row r="1698" spans="1:14" x14ac:dyDescent="0.35">
      <c r="A1698" t="s">
        <v>1735</v>
      </c>
      <c r="B1698" t="s">
        <v>8049</v>
      </c>
      <c r="C1698" t="s">
        <v>8030</v>
      </c>
      <c r="D1698" t="s">
        <v>8034</v>
      </c>
      <c r="E1698" s="1">
        <v>44943</v>
      </c>
      <c r="F1698">
        <v>20223</v>
      </c>
      <c r="G1698">
        <v>2528</v>
      </c>
      <c r="H1698" t="s">
        <v>7</v>
      </c>
      <c r="I1698" t="str">
        <f>VLOOKUP(shipments[[#This Row],[SPID]],CHOOSE({1,2},people[[#All],[SPID]],people[[#All],[Sales_person]]),2,0)</f>
        <v>Wilone O'Kielt</v>
      </c>
      <c r="J1698">
        <f>YEAR(shipments[[#This Row],[Shipdate]])</f>
        <v>2023</v>
      </c>
      <c r="K1698" s="22"/>
      <c r="L1698" s="22">
        <f>VLOOKUP(shipments[[#This Row],[PID]],CHOOSE({1,2},products[PID],products[Cost_per_box]),2,0)</f>
        <v>2.76</v>
      </c>
      <c r="M1698" s="22">
        <f>shipments[[#This Row],[Boxes]]*shipments[[#This Row],[cost_per_box]]</f>
        <v>6977.28</v>
      </c>
      <c r="N1698" s="22">
        <f>shipments[[#This Row],[Amount]]-shipments[[#This Row],[total cost]]</f>
        <v>13245.720000000001</v>
      </c>
    </row>
    <row r="1699" spans="1:14" x14ac:dyDescent="0.35">
      <c r="A1699" t="s">
        <v>1736</v>
      </c>
      <c r="B1699" t="s">
        <v>8049</v>
      </c>
      <c r="C1699" t="s">
        <v>8030</v>
      </c>
      <c r="D1699" t="s">
        <v>8034</v>
      </c>
      <c r="E1699" s="1">
        <v>44931</v>
      </c>
      <c r="F1699">
        <v>7974</v>
      </c>
      <c r="G1699">
        <v>725</v>
      </c>
      <c r="H1699" t="s">
        <v>7</v>
      </c>
      <c r="I1699" t="str">
        <f>VLOOKUP(shipments[[#This Row],[SPID]],CHOOSE({1,2},people[[#All],[SPID]],people[[#All],[Sales_person]]),2,0)</f>
        <v>Wilone O'Kielt</v>
      </c>
      <c r="J1699">
        <f>YEAR(shipments[[#This Row],[Shipdate]])</f>
        <v>2023</v>
      </c>
      <c r="K1699" s="22"/>
      <c r="L1699" s="22">
        <f>VLOOKUP(shipments[[#This Row],[PID]],CHOOSE({1,2},products[PID],products[Cost_per_box]),2,0)</f>
        <v>2.76</v>
      </c>
      <c r="M1699" s="22">
        <f>shipments[[#This Row],[Boxes]]*shipments[[#This Row],[cost_per_box]]</f>
        <v>2000.9999999999998</v>
      </c>
      <c r="N1699" s="22">
        <f>shipments[[#This Row],[Amount]]-shipments[[#This Row],[total cost]]</f>
        <v>5973</v>
      </c>
    </row>
    <row r="1700" spans="1:14" x14ac:dyDescent="0.35">
      <c r="A1700" t="s">
        <v>1737</v>
      </c>
      <c r="B1700" t="s">
        <v>8049</v>
      </c>
      <c r="C1700" t="s">
        <v>8030</v>
      </c>
      <c r="D1700" t="s">
        <v>8033</v>
      </c>
      <c r="E1700" s="1">
        <v>45412</v>
      </c>
      <c r="F1700">
        <v>21615.75</v>
      </c>
      <c r="G1700">
        <v>2702</v>
      </c>
      <c r="H1700" t="s">
        <v>7</v>
      </c>
      <c r="I1700" t="str">
        <f>VLOOKUP(shipments[[#This Row],[SPID]],CHOOSE({1,2},people[[#All],[SPID]],people[[#All],[Sales_person]]),2,0)</f>
        <v>Wilone O'Kielt</v>
      </c>
      <c r="J1700">
        <f>YEAR(shipments[[#This Row],[Shipdate]])</f>
        <v>2024</v>
      </c>
      <c r="K1700" s="22"/>
      <c r="L1700" s="22">
        <f>VLOOKUP(shipments[[#This Row],[PID]],CHOOSE({1,2},products[PID],products[Cost_per_box]),2,0)</f>
        <v>2.76</v>
      </c>
      <c r="M1700" s="22">
        <f>shipments[[#This Row],[Boxes]]*shipments[[#This Row],[cost_per_box]]</f>
        <v>7457.5199999999995</v>
      </c>
      <c r="N1700" s="22">
        <f>shipments[[#This Row],[Amount]]-shipments[[#This Row],[total cost]]</f>
        <v>14158.23</v>
      </c>
    </row>
    <row r="1701" spans="1:14" x14ac:dyDescent="0.35">
      <c r="A1701" t="s">
        <v>1738</v>
      </c>
      <c r="B1701" t="s">
        <v>8049</v>
      </c>
      <c r="C1701" t="s">
        <v>8031</v>
      </c>
      <c r="D1701" t="s">
        <v>8033</v>
      </c>
      <c r="E1701" s="1">
        <v>45399</v>
      </c>
      <c r="F1701">
        <v>5908.5</v>
      </c>
      <c r="G1701">
        <v>538</v>
      </c>
      <c r="H1701" t="s">
        <v>7</v>
      </c>
      <c r="I1701" t="str">
        <f>VLOOKUP(shipments[[#This Row],[SPID]],CHOOSE({1,2},people[[#All],[SPID]],people[[#All],[Sales_person]]),2,0)</f>
        <v>Wilone O'Kielt</v>
      </c>
      <c r="J1701">
        <f>YEAR(shipments[[#This Row],[Shipdate]])</f>
        <v>2024</v>
      </c>
      <c r="K1701" s="22"/>
      <c r="L1701" s="22">
        <f>VLOOKUP(shipments[[#This Row],[PID]],CHOOSE({1,2},products[PID],products[Cost_per_box]),2,0)</f>
        <v>3.32</v>
      </c>
      <c r="M1701" s="22">
        <f>shipments[[#This Row],[Boxes]]*shipments[[#This Row],[cost_per_box]]</f>
        <v>1786.1599999999999</v>
      </c>
      <c r="N1701" s="22">
        <f>shipments[[#This Row],[Amount]]-shipments[[#This Row],[total cost]]</f>
        <v>4122.34</v>
      </c>
    </row>
    <row r="1702" spans="1:14" x14ac:dyDescent="0.35">
      <c r="A1702" t="s">
        <v>1739</v>
      </c>
      <c r="B1702" t="s">
        <v>8049</v>
      </c>
      <c r="C1702" t="s">
        <v>8031</v>
      </c>
      <c r="D1702" t="s">
        <v>8034</v>
      </c>
      <c r="E1702" s="1">
        <v>45516</v>
      </c>
      <c r="F1702">
        <v>5496.75</v>
      </c>
      <c r="G1702">
        <v>688</v>
      </c>
      <c r="H1702" t="s">
        <v>18</v>
      </c>
      <c r="I1702" t="str">
        <f>VLOOKUP(shipments[[#This Row],[SPID]],CHOOSE({1,2},people[[#All],[SPID]],people[[#All],[Sales_person]]),2,0)</f>
        <v>Wilone O'Kielt</v>
      </c>
      <c r="J1702">
        <f>YEAR(shipments[[#This Row],[Shipdate]])</f>
        <v>2024</v>
      </c>
      <c r="K1702" s="22"/>
      <c r="L1702" s="22">
        <f>VLOOKUP(shipments[[#This Row],[PID]],CHOOSE({1,2},products[PID],products[Cost_per_box]),2,0)</f>
        <v>3.32</v>
      </c>
      <c r="M1702" s="22">
        <f>shipments[[#This Row],[Boxes]]*shipments[[#This Row],[cost_per_box]]</f>
        <v>2284.16</v>
      </c>
      <c r="N1702" s="22">
        <f>shipments[[#This Row],[Amount]]-shipments[[#This Row],[total cost]]</f>
        <v>3212.59</v>
      </c>
    </row>
    <row r="1703" spans="1:14" x14ac:dyDescent="0.35">
      <c r="A1703" t="s">
        <v>1740</v>
      </c>
      <c r="B1703" t="s">
        <v>8049</v>
      </c>
      <c r="C1703" t="s">
        <v>8031</v>
      </c>
      <c r="D1703" t="s">
        <v>8038</v>
      </c>
      <c r="E1703" s="1">
        <v>45288</v>
      </c>
      <c r="F1703">
        <v>715.5</v>
      </c>
      <c r="G1703">
        <v>103</v>
      </c>
      <c r="H1703" t="s">
        <v>7</v>
      </c>
      <c r="I1703" t="str">
        <f>VLOOKUP(shipments[[#This Row],[SPID]],CHOOSE({1,2},people[[#All],[SPID]],people[[#All],[Sales_person]]),2,0)</f>
        <v>Wilone O'Kielt</v>
      </c>
      <c r="J1703">
        <f>YEAR(shipments[[#This Row],[Shipdate]])</f>
        <v>2023</v>
      </c>
      <c r="K1703" s="22"/>
      <c r="L1703" s="22">
        <f>VLOOKUP(shipments[[#This Row],[PID]],CHOOSE({1,2},products[PID],products[Cost_per_box]),2,0)</f>
        <v>3.32</v>
      </c>
      <c r="M1703" s="22">
        <f>shipments[[#This Row],[Boxes]]*shipments[[#This Row],[cost_per_box]]</f>
        <v>341.96</v>
      </c>
      <c r="N1703" s="22">
        <f>shipments[[#This Row],[Amount]]-shipments[[#This Row],[total cost]]</f>
        <v>373.54</v>
      </c>
    </row>
    <row r="1704" spans="1:14" x14ac:dyDescent="0.35">
      <c r="A1704" t="s">
        <v>1741</v>
      </c>
      <c r="B1704" t="s">
        <v>8049</v>
      </c>
      <c r="C1704" t="s">
        <v>8031</v>
      </c>
      <c r="D1704" t="s">
        <v>8035</v>
      </c>
      <c r="E1704" s="1">
        <v>44932</v>
      </c>
      <c r="F1704">
        <v>560.25</v>
      </c>
      <c r="G1704">
        <v>71</v>
      </c>
      <c r="H1704" t="s">
        <v>7</v>
      </c>
      <c r="I1704" t="str">
        <f>VLOOKUP(shipments[[#This Row],[SPID]],CHOOSE({1,2},people[[#All],[SPID]],people[[#All],[Sales_person]]),2,0)</f>
        <v>Wilone O'Kielt</v>
      </c>
      <c r="J1704">
        <f>YEAR(shipments[[#This Row],[Shipdate]])</f>
        <v>2023</v>
      </c>
      <c r="K1704" s="22"/>
      <c r="L1704" s="22">
        <f>VLOOKUP(shipments[[#This Row],[PID]],CHOOSE({1,2},products[PID],products[Cost_per_box]),2,0)</f>
        <v>3.32</v>
      </c>
      <c r="M1704" s="22">
        <f>shipments[[#This Row],[Boxes]]*shipments[[#This Row],[cost_per_box]]</f>
        <v>235.72</v>
      </c>
      <c r="N1704" s="22">
        <f>shipments[[#This Row],[Amount]]-shipments[[#This Row],[total cost]]</f>
        <v>324.52999999999997</v>
      </c>
    </row>
    <row r="1705" spans="1:14" x14ac:dyDescent="0.35">
      <c r="A1705" t="s">
        <v>1742</v>
      </c>
      <c r="B1705" t="s">
        <v>8049</v>
      </c>
      <c r="C1705" t="s">
        <v>8031</v>
      </c>
      <c r="D1705" t="s">
        <v>8037</v>
      </c>
      <c r="E1705" s="1">
        <v>45471</v>
      </c>
      <c r="F1705">
        <v>5382</v>
      </c>
      <c r="G1705">
        <v>598</v>
      </c>
      <c r="H1705" t="s">
        <v>7</v>
      </c>
      <c r="I1705" t="str">
        <f>VLOOKUP(shipments[[#This Row],[SPID]],CHOOSE({1,2},people[[#All],[SPID]],people[[#All],[Sales_person]]),2,0)</f>
        <v>Wilone O'Kielt</v>
      </c>
      <c r="J1705">
        <f>YEAR(shipments[[#This Row],[Shipdate]])</f>
        <v>2024</v>
      </c>
      <c r="K1705" s="22"/>
      <c r="L1705" s="22">
        <f>VLOOKUP(shipments[[#This Row],[PID]],CHOOSE({1,2},products[PID],products[Cost_per_box]),2,0)</f>
        <v>3.32</v>
      </c>
      <c r="M1705" s="22">
        <f>shipments[[#This Row],[Boxes]]*shipments[[#This Row],[cost_per_box]]</f>
        <v>1985.36</v>
      </c>
      <c r="N1705" s="22">
        <f>shipments[[#This Row],[Amount]]-shipments[[#This Row],[total cost]]</f>
        <v>3396.6400000000003</v>
      </c>
    </row>
    <row r="1706" spans="1:14" x14ac:dyDescent="0.35">
      <c r="A1706" t="s">
        <v>1743</v>
      </c>
      <c r="B1706" t="s">
        <v>8049</v>
      </c>
      <c r="C1706" t="s">
        <v>8032</v>
      </c>
      <c r="D1706" t="s">
        <v>8034</v>
      </c>
      <c r="E1706" s="1">
        <v>45441</v>
      </c>
      <c r="F1706">
        <v>4745.25</v>
      </c>
      <c r="G1706">
        <v>226</v>
      </c>
      <c r="H1706" t="s">
        <v>7</v>
      </c>
      <c r="I1706" t="str">
        <f>VLOOKUP(shipments[[#This Row],[SPID]],CHOOSE({1,2},people[[#All],[SPID]],people[[#All],[Sales_person]]),2,0)</f>
        <v>Wilone O'Kielt</v>
      </c>
      <c r="J1706">
        <f>YEAR(shipments[[#This Row],[Shipdate]])</f>
        <v>2024</v>
      </c>
      <c r="K1706" s="22"/>
      <c r="L1706" s="22">
        <f>VLOOKUP(shipments[[#This Row],[PID]],CHOOSE({1,2},products[PID],products[Cost_per_box]),2,0)</f>
        <v>2.65</v>
      </c>
      <c r="M1706" s="22">
        <f>shipments[[#This Row],[Boxes]]*shipments[[#This Row],[cost_per_box]]</f>
        <v>598.9</v>
      </c>
      <c r="N1706" s="22">
        <f>shipments[[#This Row],[Amount]]-shipments[[#This Row],[total cost]]</f>
        <v>4146.3500000000004</v>
      </c>
    </row>
    <row r="1707" spans="1:14" x14ac:dyDescent="0.35">
      <c r="A1707" t="s">
        <v>1744</v>
      </c>
      <c r="B1707" t="s">
        <v>8049</v>
      </c>
      <c r="C1707" t="s">
        <v>8032</v>
      </c>
      <c r="D1707" t="s">
        <v>8038</v>
      </c>
      <c r="E1707" s="1">
        <v>45211</v>
      </c>
      <c r="F1707">
        <v>10341</v>
      </c>
      <c r="G1707">
        <v>545</v>
      </c>
      <c r="H1707" t="s">
        <v>7</v>
      </c>
      <c r="I1707" t="str">
        <f>VLOOKUP(shipments[[#This Row],[SPID]],CHOOSE({1,2},people[[#All],[SPID]],people[[#All],[Sales_person]]),2,0)</f>
        <v>Wilone O'Kielt</v>
      </c>
      <c r="J1707">
        <f>YEAR(shipments[[#This Row],[Shipdate]])</f>
        <v>2023</v>
      </c>
      <c r="K1707" s="22"/>
      <c r="L1707" s="22">
        <f>VLOOKUP(shipments[[#This Row],[PID]],CHOOSE({1,2},products[PID],products[Cost_per_box]),2,0)</f>
        <v>2.65</v>
      </c>
      <c r="M1707" s="22">
        <f>shipments[[#This Row],[Boxes]]*shipments[[#This Row],[cost_per_box]]</f>
        <v>1444.25</v>
      </c>
      <c r="N1707" s="22">
        <f>shipments[[#This Row],[Amount]]-shipments[[#This Row],[total cost]]</f>
        <v>8896.75</v>
      </c>
    </row>
    <row r="1708" spans="1:14" x14ac:dyDescent="0.35">
      <c r="A1708" t="s">
        <v>1745</v>
      </c>
      <c r="B1708" t="s">
        <v>8049</v>
      </c>
      <c r="C1708" t="s">
        <v>8011</v>
      </c>
      <c r="D1708" t="s">
        <v>8035</v>
      </c>
      <c r="E1708" s="1">
        <v>45428</v>
      </c>
      <c r="F1708">
        <v>2758.5</v>
      </c>
      <c r="G1708">
        <v>213</v>
      </c>
      <c r="H1708" t="s">
        <v>7</v>
      </c>
      <c r="I1708" t="str">
        <f>VLOOKUP(shipments[[#This Row],[SPID]],CHOOSE({1,2},people[[#All],[SPID]],people[[#All],[Sales_person]]),2,0)</f>
        <v>Wilone O'Kielt</v>
      </c>
      <c r="J1708">
        <f>YEAR(shipments[[#This Row],[Shipdate]])</f>
        <v>2024</v>
      </c>
      <c r="K1708" s="22"/>
      <c r="L1708" s="22">
        <f>VLOOKUP(shipments[[#This Row],[PID]],CHOOSE({1,2},products[PID],products[Cost_per_box]),2,0)</f>
        <v>5.26</v>
      </c>
      <c r="M1708" s="22">
        <f>shipments[[#This Row],[Boxes]]*shipments[[#This Row],[cost_per_box]]</f>
        <v>1120.3799999999999</v>
      </c>
      <c r="N1708" s="22">
        <f>shipments[[#This Row],[Amount]]-shipments[[#This Row],[total cost]]</f>
        <v>1638.1200000000001</v>
      </c>
    </row>
    <row r="1709" spans="1:14" x14ac:dyDescent="0.35">
      <c r="A1709" t="s">
        <v>1746</v>
      </c>
      <c r="B1709" t="s">
        <v>8049</v>
      </c>
      <c r="C1709" t="s">
        <v>8012</v>
      </c>
      <c r="D1709" t="s">
        <v>8033</v>
      </c>
      <c r="E1709" s="1">
        <v>45363</v>
      </c>
      <c r="F1709">
        <v>5550.75</v>
      </c>
      <c r="G1709">
        <v>371</v>
      </c>
      <c r="H1709" t="s">
        <v>7</v>
      </c>
      <c r="I1709" t="str">
        <f>VLOOKUP(shipments[[#This Row],[SPID]],CHOOSE({1,2},people[[#All],[SPID]],people[[#All],[Sales_person]]),2,0)</f>
        <v>Wilone O'Kielt</v>
      </c>
      <c r="J1709">
        <f>YEAR(shipments[[#This Row],[Shipdate]])</f>
        <v>2024</v>
      </c>
      <c r="K1709" s="22"/>
      <c r="L1709" s="22">
        <f>VLOOKUP(shipments[[#This Row],[PID]],CHOOSE({1,2},products[PID],products[Cost_per_box]),2,0)</f>
        <v>7.48</v>
      </c>
      <c r="M1709" s="22">
        <f>shipments[[#This Row],[Boxes]]*shipments[[#This Row],[cost_per_box]]</f>
        <v>2775.0800000000004</v>
      </c>
      <c r="N1709" s="22">
        <f>shipments[[#This Row],[Amount]]-shipments[[#This Row],[total cost]]</f>
        <v>2775.6699999999996</v>
      </c>
    </row>
    <row r="1710" spans="1:14" x14ac:dyDescent="0.35">
      <c r="A1710" t="s">
        <v>1747</v>
      </c>
      <c r="B1710" t="s">
        <v>8049</v>
      </c>
      <c r="C1710" t="s">
        <v>8012</v>
      </c>
      <c r="D1710" t="s">
        <v>8038</v>
      </c>
      <c r="E1710" s="1">
        <v>45118</v>
      </c>
      <c r="F1710">
        <v>294.75</v>
      </c>
      <c r="G1710">
        <v>22</v>
      </c>
      <c r="H1710" t="s">
        <v>7</v>
      </c>
      <c r="I1710" t="str">
        <f>VLOOKUP(shipments[[#This Row],[SPID]],CHOOSE({1,2},people[[#All],[SPID]],people[[#All],[Sales_person]]),2,0)</f>
        <v>Wilone O'Kielt</v>
      </c>
      <c r="J1710">
        <f>YEAR(shipments[[#This Row],[Shipdate]])</f>
        <v>2023</v>
      </c>
      <c r="K1710" s="22"/>
      <c r="L1710" s="22">
        <f>VLOOKUP(shipments[[#This Row],[PID]],CHOOSE({1,2},products[PID],products[Cost_per_box]),2,0)</f>
        <v>7.48</v>
      </c>
      <c r="M1710" s="22">
        <f>shipments[[#This Row],[Boxes]]*shipments[[#This Row],[cost_per_box]]</f>
        <v>164.56</v>
      </c>
      <c r="N1710" s="22">
        <f>shipments[[#This Row],[Amount]]-shipments[[#This Row],[total cost]]</f>
        <v>130.19</v>
      </c>
    </row>
    <row r="1711" spans="1:14" x14ac:dyDescent="0.35">
      <c r="A1711" t="s">
        <v>1748</v>
      </c>
      <c r="B1711" t="s">
        <v>8049</v>
      </c>
      <c r="C1711" t="s">
        <v>8014</v>
      </c>
      <c r="D1711" t="s">
        <v>8033</v>
      </c>
      <c r="E1711" s="1">
        <v>45495</v>
      </c>
      <c r="F1711">
        <v>1001.25</v>
      </c>
      <c r="G1711">
        <v>167</v>
      </c>
      <c r="H1711" t="s">
        <v>18</v>
      </c>
      <c r="I1711" t="str">
        <f>VLOOKUP(shipments[[#This Row],[SPID]],CHOOSE({1,2},people[[#All],[SPID]],people[[#All],[Sales_person]]),2,0)</f>
        <v>Wilone O'Kielt</v>
      </c>
      <c r="J1711">
        <f>YEAR(shipments[[#This Row],[Shipdate]])</f>
        <v>2024</v>
      </c>
      <c r="K1711" s="22"/>
      <c r="L1711" s="22">
        <f>VLOOKUP(shipments[[#This Row],[PID]],CHOOSE({1,2},products[PID],products[Cost_per_box]),2,0)</f>
        <v>3.85</v>
      </c>
      <c r="M1711" s="22">
        <f>shipments[[#This Row],[Boxes]]*shipments[[#This Row],[cost_per_box]]</f>
        <v>642.95000000000005</v>
      </c>
      <c r="N1711" s="22">
        <f>shipments[[#This Row],[Amount]]-shipments[[#This Row],[total cost]]</f>
        <v>358.29999999999995</v>
      </c>
    </row>
    <row r="1712" spans="1:14" x14ac:dyDescent="0.35">
      <c r="A1712" t="s">
        <v>1749</v>
      </c>
      <c r="B1712" t="s">
        <v>8049</v>
      </c>
      <c r="C1712" t="s">
        <v>8014</v>
      </c>
      <c r="D1712" t="s">
        <v>8037</v>
      </c>
      <c r="E1712" s="1">
        <v>45029</v>
      </c>
      <c r="F1712">
        <v>1122.75</v>
      </c>
      <c r="G1712">
        <v>188</v>
      </c>
      <c r="H1712" t="s">
        <v>40</v>
      </c>
      <c r="I1712" t="str">
        <f>VLOOKUP(shipments[[#This Row],[SPID]],CHOOSE({1,2},people[[#All],[SPID]],people[[#All],[Sales_person]]),2,0)</f>
        <v>Wilone O'Kielt</v>
      </c>
      <c r="J1712">
        <f>YEAR(shipments[[#This Row],[Shipdate]])</f>
        <v>2023</v>
      </c>
      <c r="K1712" s="22"/>
      <c r="L1712" s="22">
        <f>VLOOKUP(shipments[[#This Row],[PID]],CHOOSE({1,2},products[PID],products[Cost_per_box]),2,0)</f>
        <v>3.85</v>
      </c>
      <c r="M1712" s="22">
        <f>shipments[[#This Row],[Boxes]]*shipments[[#This Row],[cost_per_box]]</f>
        <v>723.80000000000007</v>
      </c>
      <c r="N1712" s="22">
        <f>shipments[[#This Row],[Amount]]-shipments[[#This Row],[total cost]]</f>
        <v>398.94999999999993</v>
      </c>
    </row>
    <row r="1713" spans="1:14" x14ac:dyDescent="0.35">
      <c r="A1713" t="s">
        <v>1750</v>
      </c>
      <c r="B1713" t="s">
        <v>8049</v>
      </c>
      <c r="C1713" t="s">
        <v>8014</v>
      </c>
      <c r="D1713" t="s">
        <v>8038</v>
      </c>
      <c r="E1713" s="1">
        <v>45036</v>
      </c>
      <c r="F1713">
        <v>10289.25</v>
      </c>
      <c r="G1713">
        <v>1715</v>
      </c>
      <c r="H1713" t="s">
        <v>7</v>
      </c>
      <c r="I1713" t="str">
        <f>VLOOKUP(shipments[[#This Row],[SPID]],CHOOSE({1,2},people[[#All],[SPID]],people[[#All],[Sales_person]]),2,0)</f>
        <v>Wilone O'Kielt</v>
      </c>
      <c r="J1713">
        <f>YEAR(shipments[[#This Row],[Shipdate]])</f>
        <v>2023</v>
      </c>
      <c r="K1713" s="22"/>
      <c r="L1713" s="22">
        <f>VLOOKUP(shipments[[#This Row],[PID]],CHOOSE({1,2},products[PID],products[Cost_per_box]),2,0)</f>
        <v>3.85</v>
      </c>
      <c r="M1713" s="22">
        <f>shipments[[#This Row],[Boxes]]*shipments[[#This Row],[cost_per_box]]</f>
        <v>6602.75</v>
      </c>
      <c r="N1713" s="22">
        <f>shipments[[#This Row],[Amount]]-shipments[[#This Row],[total cost]]</f>
        <v>3686.5</v>
      </c>
    </row>
    <row r="1714" spans="1:14" x14ac:dyDescent="0.35">
      <c r="A1714" t="s">
        <v>1751</v>
      </c>
      <c r="B1714" t="s">
        <v>8049</v>
      </c>
      <c r="C1714" t="s">
        <v>8014</v>
      </c>
      <c r="D1714" t="s">
        <v>8033</v>
      </c>
      <c r="E1714" s="1">
        <v>45257</v>
      </c>
      <c r="F1714">
        <v>12647.25</v>
      </c>
      <c r="G1714">
        <v>2530</v>
      </c>
      <c r="H1714" t="s">
        <v>7</v>
      </c>
      <c r="I1714" t="str">
        <f>VLOOKUP(shipments[[#This Row],[SPID]],CHOOSE({1,2},people[[#All],[SPID]],people[[#All],[Sales_person]]),2,0)</f>
        <v>Wilone O'Kielt</v>
      </c>
      <c r="J1714">
        <f>YEAR(shipments[[#This Row],[Shipdate]])</f>
        <v>2023</v>
      </c>
      <c r="K1714" s="22"/>
      <c r="L1714" s="22">
        <f>VLOOKUP(shipments[[#This Row],[PID]],CHOOSE({1,2},products[PID],products[Cost_per_box]),2,0)</f>
        <v>3.85</v>
      </c>
      <c r="M1714" s="22">
        <f>shipments[[#This Row],[Boxes]]*shipments[[#This Row],[cost_per_box]]</f>
        <v>9740.5</v>
      </c>
      <c r="N1714" s="22">
        <f>shipments[[#This Row],[Amount]]-shipments[[#This Row],[total cost]]</f>
        <v>2906.75</v>
      </c>
    </row>
    <row r="1715" spans="1:14" x14ac:dyDescent="0.35">
      <c r="A1715" t="s">
        <v>1752</v>
      </c>
      <c r="B1715" t="s">
        <v>8049</v>
      </c>
      <c r="C1715" t="s">
        <v>8015</v>
      </c>
      <c r="D1715" t="s">
        <v>8037</v>
      </c>
      <c r="E1715" s="1">
        <v>45330</v>
      </c>
      <c r="F1715">
        <v>4122</v>
      </c>
      <c r="G1715">
        <v>516</v>
      </c>
      <c r="H1715" t="s">
        <v>7</v>
      </c>
      <c r="I1715" t="str">
        <f>VLOOKUP(shipments[[#This Row],[SPID]],CHOOSE({1,2},people[[#All],[SPID]],people[[#All],[Sales_person]]),2,0)</f>
        <v>Wilone O'Kielt</v>
      </c>
      <c r="J1715">
        <f>YEAR(shipments[[#This Row],[Shipdate]])</f>
        <v>2024</v>
      </c>
      <c r="K1715" s="22"/>
      <c r="L1715" s="22">
        <f>VLOOKUP(shipments[[#This Row],[PID]],CHOOSE({1,2},products[PID],products[Cost_per_box]),2,0)</f>
        <v>5.72</v>
      </c>
      <c r="M1715" s="22">
        <f>shipments[[#This Row],[Boxes]]*shipments[[#This Row],[cost_per_box]]</f>
        <v>2951.52</v>
      </c>
      <c r="N1715" s="22">
        <f>shipments[[#This Row],[Amount]]-shipments[[#This Row],[total cost]]</f>
        <v>1170.48</v>
      </c>
    </row>
    <row r="1716" spans="1:14" x14ac:dyDescent="0.35">
      <c r="A1716" t="s">
        <v>1753</v>
      </c>
      <c r="B1716" t="s">
        <v>8049</v>
      </c>
      <c r="C1716" t="s">
        <v>8015</v>
      </c>
      <c r="D1716" t="s">
        <v>8033</v>
      </c>
      <c r="E1716" s="1">
        <v>45547</v>
      </c>
      <c r="F1716">
        <v>479.25</v>
      </c>
      <c r="G1716">
        <v>69</v>
      </c>
      <c r="H1716" t="s">
        <v>26</v>
      </c>
      <c r="I1716" t="str">
        <f>VLOOKUP(shipments[[#This Row],[SPID]],CHOOSE({1,2},people[[#All],[SPID]],people[[#All],[Sales_person]]),2,0)</f>
        <v>Wilone O'Kielt</v>
      </c>
      <c r="J1716">
        <f>YEAR(shipments[[#This Row],[Shipdate]])</f>
        <v>2024</v>
      </c>
      <c r="K1716" s="22"/>
      <c r="L1716" s="22">
        <f>VLOOKUP(shipments[[#This Row],[PID]],CHOOSE({1,2},products[PID],products[Cost_per_box]),2,0)</f>
        <v>5.72</v>
      </c>
      <c r="M1716" s="22">
        <f>shipments[[#This Row],[Boxes]]*shipments[[#This Row],[cost_per_box]]</f>
        <v>394.68</v>
      </c>
      <c r="N1716" s="22">
        <f>shipments[[#This Row],[Amount]]-shipments[[#This Row],[total cost]]</f>
        <v>84.57</v>
      </c>
    </row>
    <row r="1717" spans="1:14" x14ac:dyDescent="0.35">
      <c r="A1717" t="s">
        <v>1754</v>
      </c>
      <c r="B1717" t="s">
        <v>8049</v>
      </c>
      <c r="C1717" t="s">
        <v>8015</v>
      </c>
      <c r="D1717" t="s">
        <v>8038</v>
      </c>
      <c r="E1717" s="1">
        <v>45328</v>
      </c>
      <c r="F1717">
        <v>4691.25</v>
      </c>
      <c r="G1717">
        <v>671</v>
      </c>
      <c r="H1717" t="s">
        <v>7</v>
      </c>
      <c r="I1717" t="str">
        <f>VLOOKUP(shipments[[#This Row],[SPID]],CHOOSE({1,2},people[[#All],[SPID]],people[[#All],[Sales_person]]),2,0)</f>
        <v>Wilone O'Kielt</v>
      </c>
      <c r="J1717">
        <f>YEAR(shipments[[#This Row],[Shipdate]])</f>
        <v>2024</v>
      </c>
      <c r="K1717" s="22"/>
      <c r="L1717" s="22">
        <f>VLOOKUP(shipments[[#This Row],[PID]],CHOOSE({1,2},products[PID],products[Cost_per_box]),2,0)</f>
        <v>5.72</v>
      </c>
      <c r="M1717" s="22">
        <f>shipments[[#This Row],[Boxes]]*shipments[[#This Row],[cost_per_box]]</f>
        <v>3838.12</v>
      </c>
      <c r="N1717" s="22">
        <f>shipments[[#This Row],[Amount]]-shipments[[#This Row],[total cost]]</f>
        <v>853.13000000000011</v>
      </c>
    </row>
    <row r="1718" spans="1:14" x14ac:dyDescent="0.35">
      <c r="A1718" t="s">
        <v>1755</v>
      </c>
      <c r="B1718" t="s">
        <v>8049</v>
      </c>
      <c r="C1718" t="s">
        <v>8015</v>
      </c>
      <c r="D1718" t="s">
        <v>8038</v>
      </c>
      <c r="E1718" s="1">
        <v>44966</v>
      </c>
      <c r="F1718">
        <v>184.5</v>
      </c>
      <c r="G1718">
        <v>27</v>
      </c>
      <c r="H1718" t="s">
        <v>7</v>
      </c>
      <c r="I1718" t="str">
        <f>VLOOKUP(shipments[[#This Row],[SPID]],CHOOSE({1,2},people[[#All],[SPID]],people[[#All],[Sales_person]]),2,0)</f>
        <v>Wilone O'Kielt</v>
      </c>
      <c r="J1718">
        <f>YEAR(shipments[[#This Row],[Shipdate]])</f>
        <v>2023</v>
      </c>
      <c r="K1718" s="22"/>
      <c r="L1718" s="22">
        <f>VLOOKUP(shipments[[#This Row],[PID]],CHOOSE({1,2},products[PID],products[Cost_per_box]),2,0)</f>
        <v>5.72</v>
      </c>
      <c r="M1718" s="22">
        <f>shipments[[#This Row],[Boxes]]*shipments[[#This Row],[cost_per_box]]</f>
        <v>154.44</v>
      </c>
      <c r="N1718" s="22">
        <f>shipments[[#This Row],[Amount]]-shipments[[#This Row],[total cost]]</f>
        <v>30.060000000000002</v>
      </c>
    </row>
    <row r="1719" spans="1:14" x14ac:dyDescent="0.35">
      <c r="A1719" t="s">
        <v>1756</v>
      </c>
      <c r="B1719" t="s">
        <v>8049</v>
      </c>
      <c r="C1719" t="s">
        <v>8015</v>
      </c>
      <c r="D1719" t="s">
        <v>8034</v>
      </c>
      <c r="E1719" s="1">
        <v>45372</v>
      </c>
      <c r="F1719">
        <v>7562.25</v>
      </c>
      <c r="G1719">
        <v>1081</v>
      </c>
      <c r="H1719" t="s">
        <v>7</v>
      </c>
      <c r="I1719" t="str">
        <f>VLOOKUP(shipments[[#This Row],[SPID]],CHOOSE({1,2},people[[#All],[SPID]],people[[#All],[Sales_person]]),2,0)</f>
        <v>Wilone O'Kielt</v>
      </c>
      <c r="J1719">
        <f>YEAR(shipments[[#This Row],[Shipdate]])</f>
        <v>2024</v>
      </c>
      <c r="K1719" s="22"/>
      <c r="L1719" s="22">
        <f>VLOOKUP(shipments[[#This Row],[PID]],CHOOSE({1,2},products[PID],products[Cost_per_box]),2,0)</f>
        <v>5.72</v>
      </c>
      <c r="M1719" s="22">
        <f>shipments[[#This Row],[Boxes]]*shipments[[#This Row],[cost_per_box]]</f>
        <v>6183.32</v>
      </c>
      <c r="N1719" s="22">
        <f>shipments[[#This Row],[Amount]]-shipments[[#This Row],[total cost]]</f>
        <v>1378.9300000000003</v>
      </c>
    </row>
    <row r="1720" spans="1:14" x14ac:dyDescent="0.35">
      <c r="A1720" t="s">
        <v>1757</v>
      </c>
      <c r="B1720" t="s">
        <v>8049</v>
      </c>
      <c r="C1720" t="s">
        <v>8015</v>
      </c>
      <c r="D1720" t="s">
        <v>8035</v>
      </c>
      <c r="E1720" s="1">
        <v>45495</v>
      </c>
      <c r="F1720">
        <v>3438</v>
      </c>
      <c r="G1720">
        <v>688</v>
      </c>
      <c r="H1720" t="s">
        <v>18</v>
      </c>
      <c r="I1720" t="str">
        <f>VLOOKUP(shipments[[#This Row],[SPID]],CHOOSE({1,2},people[[#All],[SPID]],people[[#All],[Sales_person]]),2,0)</f>
        <v>Wilone O'Kielt</v>
      </c>
      <c r="J1720">
        <f>YEAR(shipments[[#This Row],[Shipdate]])</f>
        <v>2024</v>
      </c>
      <c r="K1720" s="22"/>
      <c r="L1720" s="22">
        <f>VLOOKUP(shipments[[#This Row],[PID]],CHOOSE({1,2},products[PID],products[Cost_per_box]),2,0)</f>
        <v>5.72</v>
      </c>
      <c r="M1720" s="22">
        <f>shipments[[#This Row],[Boxes]]*shipments[[#This Row],[cost_per_box]]</f>
        <v>3935.3599999999997</v>
      </c>
      <c r="N1720" s="22">
        <f>shipments[[#This Row],[Amount]]-shipments[[#This Row],[total cost]]</f>
        <v>-497.35999999999967</v>
      </c>
    </row>
    <row r="1721" spans="1:14" x14ac:dyDescent="0.35">
      <c r="A1721" t="s">
        <v>1758</v>
      </c>
      <c r="B1721" t="s">
        <v>8049</v>
      </c>
      <c r="C1721" t="s">
        <v>8016</v>
      </c>
      <c r="D1721" t="s">
        <v>8037</v>
      </c>
      <c r="E1721" s="1">
        <v>45404</v>
      </c>
      <c r="F1721">
        <v>2245.5</v>
      </c>
      <c r="G1721">
        <v>81</v>
      </c>
      <c r="H1721" t="s">
        <v>7</v>
      </c>
      <c r="I1721" t="str">
        <f>VLOOKUP(shipments[[#This Row],[SPID]],CHOOSE({1,2},people[[#All],[SPID]],people[[#All],[Sales_person]]),2,0)</f>
        <v>Wilone O'Kielt</v>
      </c>
      <c r="J1721">
        <f>YEAR(shipments[[#This Row],[Shipdate]])</f>
        <v>2024</v>
      </c>
      <c r="K1721" s="22"/>
      <c r="L1721" s="22">
        <f>VLOOKUP(shipments[[#This Row],[PID]],CHOOSE({1,2},products[PID],products[Cost_per_box]),2,0)</f>
        <v>6.31</v>
      </c>
      <c r="M1721" s="22">
        <f>shipments[[#This Row],[Boxes]]*shipments[[#This Row],[cost_per_box]]</f>
        <v>511.10999999999996</v>
      </c>
      <c r="N1721" s="22">
        <f>shipments[[#This Row],[Amount]]-shipments[[#This Row],[total cost]]</f>
        <v>1734.39</v>
      </c>
    </row>
    <row r="1722" spans="1:14" x14ac:dyDescent="0.35">
      <c r="A1722" t="s">
        <v>1759</v>
      </c>
      <c r="B1722" t="s">
        <v>8049</v>
      </c>
      <c r="C1722" t="s">
        <v>8016</v>
      </c>
      <c r="D1722" t="s">
        <v>8035</v>
      </c>
      <c r="E1722" s="1">
        <v>45030</v>
      </c>
      <c r="F1722">
        <v>747</v>
      </c>
      <c r="G1722">
        <v>28</v>
      </c>
      <c r="H1722" t="s">
        <v>7</v>
      </c>
      <c r="I1722" t="str">
        <f>VLOOKUP(shipments[[#This Row],[SPID]],CHOOSE({1,2},people[[#All],[SPID]],people[[#All],[Sales_person]]),2,0)</f>
        <v>Wilone O'Kielt</v>
      </c>
      <c r="J1722">
        <f>YEAR(shipments[[#This Row],[Shipdate]])</f>
        <v>2023</v>
      </c>
      <c r="K1722" s="22"/>
      <c r="L1722" s="22">
        <f>VLOOKUP(shipments[[#This Row],[PID]],CHOOSE({1,2},products[PID],products[Cost_per_box]),2,0)</f>
        <v>6.31</v>
      </c>
      <c r="M1722" s="22">
        <f>shipments[[#This Row],[Boxes]]*shipments[[#This Row],[cost_per_box]]</f>
        <v>176.67999999999998</v>
      </c>
      <c r="N1722" s="22">
        <f>shipments[[#This Row],[Amount]]-shipments[[#This Row],[total cost]]</f>
        <v>570.32000000000005</v>
      </c>
    </row>
    <row r="1723" spans="1:14" x14ac:dyDescent="0.35">
      <c r="A1723" t="s">
        <v>1760</v>
      </c>
      <c r="B1723" t="s">
        <v>8049</v>
      </c>
      <c r="C1723" t="s">
        <v>8017</v>
      </c>
      <c r="D1723" t="s">
        <v>8034</v>
      </c>
      <c r="E1723" s="1">
        <v>45530</v>
      </c>
      <c r="F1723">
        <v>5850</v>
      </c>
      <c r="G1723">
        <v>244</v>
      </c>
      <c r="H1723" t="s">
        <v>18</v>
      </c>
      <c r="I1723" t="str">
        <f>VLOOKUP(shipments[[#This Row],[SPID]],CHOOSE({1,2},people[[#All],[SPID]],people[[#All],[Sales_person]]),2,0)</f>
        <v>Wilone O'Kielt</v>
      </c>
      <c r="J1723">
        <f>YEAR(shipments[[#This Row],[Shipdate]])</f>
        <v>2024</v>
      </c>
      <c r="K1723" s="22"/>
      <c r="L1723" s="22">
        <f>VLOOKUP(shipments[[#This Row],[PID]],CHOOSE({1,2},products[PID],products[Cost_per_box]),2,0)</f>
        <v>9.94</v>
      </c>
      <c r="M1723" s="22">
        <f>shipments[[#This Row],[Boxes]]*shipments[[#This Row],[cost_per_box]]</f>
        <v>2425.3599999999997</v>
      </c>
      <c r="N1723" s="22">
        <f>shipments[[#This Row],[Amount]]-shipments[[#This Row],[total cost]]</f>
        <v>3424.6400000000003</v>
      </c>
    </row>
    <row r="1724" spans="1:14" x14ac:dyDescent="0.35">
      <c r="A1724" t="s">
        <v>1761</v>
      </c>
      <c r="B1724" t="s">
        <v>8049</v>
      </c>
      <c r="C1724" t="s">
        <v>8017</v>
      </c>
      <c r="D1724" t="s">
        <v>8035</v>
      </c>
      <c r="E1724" s="1">
        <v>45502</v>
      </c>
      <c r="F1724">
        <v>6594.75</v>
      </c>
      <c r="G1724">
        <v>275</v>
      </c>
      <c r="H1724" t="s">
        <v>18</v>
      </c>
      <c r="I1724" t="str">
        <f>VLOOKUP(shipments[[#This Row],[SPID]],CHOOSE({1,2},people[[#All],[SPID]],people[[#All],[Sales_person]]),2,0)</f>
        <v>Wilone O'Kielt</v>
      </c>
      <c r="J1724">
        <f>YEAR(shipments[[#This Row],[Shipdate]])</f>
        <v>2024</v>
      </c>
      <c r="K1724" s="22"/>
      <c r="L1724" s="22">
        <f>VLOOKUP(shipments[[#This Row],[PID]],CHOOSE({1,2},products[PID],products[Cost_per_box]),2,0)</f>
        <v>9.94</v>
      </c>
      <c r="M1724" s="22">
        <f>shipments[[#This Row],[Boxes]]*shipments[[#This Row],[cost_per_box]]</f>
        <v>2733.5</v>
      </c>
      <c r="N1724" s="22">
        <f>shipments[[#This Row],[Amount]]-shipments[[#This Row],[total cost]]</f>
        <v>3861.25</v>
      </c>
    </row>
    <row r="1725" spans="1:14" x14ac:dyDescent="0.35">
      <c r="A1725" t="s">
        <v>1762</v>
      </c>
      <c r="B1725" t="s">
        <v>8049</v>
      </c>
      <c r="C1725" t="s">
        <v>8018</v>
      </c>
      <c r="D1725" t="s">
        <v>8034</v>
      </c>
      <c r="E1725" s="1">
        <v>45286</v>
      </c>
      <c r="F1725">
        <v>13061.25</v>
      </c>
      <c r="G1725">
        <v>622</v>
      </c>
      <c r="H1725" t="s">
        <v>7</v>
      </c>
      <c r="I1725" t="str">
        <f>VLOOKUP(shipments[[#This Row],[SPID]],CHOOSE({1,2},people[[#All],[SPID]],people[[#All],[Sales_person]]),2,0)</f>
        <v>Wilone O'Kielt</v>
      </c>
      <c r="J1725">
        <f>YEAR(shipments[[#This Row],[Shipdate]])</f>
        <v>2023</v>
      </c>
      <c r="K1725" s="22"/>
      <c r="L1725" s="22">
        <f>VLOOKUP(shipments[[#This Row],[PID]],CHOOSE({1,2},products[PID],products[Cost_per_box]),2,0)</f>
        <v>7.73</v>
      </c>
      <c r="M1725" s="22">
        <f>shipments[[#This Row],[Boxes]]*shipments[[#This Row],[cost_per_box]]</f>
        <v>4808.0600000000004</v>
      </c>
      <c r="N1725" s="22">
        <f>shipments[[#This Row],[Amount]]-shipments[[#This Row],[total cost]]</f>
        <v>8253.1899999999987</v>
      </c>
    </row>
    <row r="1726" spans="1:14" x14ac:dyDescent="0.35">
      <c r="A1726" t="s">
        <v>1763</v>
      </c>
      <c r="B1726" t="s">
        <v>8049</v>
      </c>
      <c r="C1726" t="s">
        <v>8018</v>
      </c>
      <c r="D1726" t="s">
        <v>8038</v>
      </c>
      <c r="E1726" s="1">
        <v>45484</v>
      </c>
      <c r="F1726">
        <v>8745.75</v>
      </c>
      <c r="G1726">
        <v>417</v>
      </c>
      <c r="H1726" t="s">
        <v>18</v>
      </c>
      <c r="I1726" t="str">
        <f>VLOOKUP(shipments[[#This Row],[SPID]],CHOOSE({1,2},people[[#All],[SPID]],people[[#All],[Sales_person]]),2,0)</f>
        <v>Wilone O'Kielt</v>
      </c>
      <c r="J1726">
        <f>YEAR(shipments[[#This Row],[Shipdate]])</f>
        <v>2024</v>
      </c>
      <c r="K1726" s="22"/>
      <c r="L1726" s="22">
        <f>VLOOKUP(shipments[[#This Row],[PID]],CHOOSE({1,2},products[PID],products[Cost_per_box]),2,0)</f>
        <v>7.73</v>
      </c>
      <c r="M1726" s="22">
        <f>shipments[[#This Row],[Boxes]]*shipments[[#This Row],[cost_per_box]]</f>
        <v>3223.4100000000003</v>
      </c>
      <c r="N1726" s="22">
        <f>shipments[[#This Row],[Amount]]-shipments[[#This Row],[total cost]]</f>
        <v>5522.34</v>
      </c>
    </row>
    <row r="1727" spans="1:14" x14ac:dyDescent="0.35">
      <c r="A1727" t="s">
        <v>1764</v>
      </c>
      <c r="B1727" t="s">
        <v>8049</v>
      </c>
      <c r="C1727" t="s">
        <v>8018</v>
      </c>
      <c r="D1727" t="s">
        <v>8033</v>
      </c>
      <c r="E1727" s="1">
        <v>45075</v>
      </c>
      <c r="F1727">
        <v>3539.25</v>
      </c>
      <c r="G1727">
        <v>177</v>
      </c>
      <c r="H1727" t="s">
        <v>40</v>
      </c>
      <c r="I1727" t="str">
        <f>VLOOKUP(shipments[[#This Row],[SPID]],CHOOSE({1,2},people[[#All],[SPID]],people[[#All],[Sales_person]]),2,0)</f>
        <v>Wilone O'Kielt</v>
      </c>
      <c r="J1727">
        <f>YEAR(shipments[[#This Row],[Shipdate]])</f>
        <v>2023</v>
      </c>
      <c r="K1727" s="22"/>
      <c r="L1727" s="22">
        <f>VLOOKUP(shipments[[#This Row],[PID]],CHOOSE({1,2},products[PID],products[Cost_per_box]),2,0)</f>
        <v>7.73</v>
      </c>
      <c r="M1727" s="22">
        <f>shipments[[#This Row],[Boxes]]*shipments[[#This Row],[cost_per_box]]</f>
        <v>1368.21</v>
      </c>
      <c r="N1727" s="22">
        <f>shipments[[#This Row],[Amount]]-shipments[[#This Row],[total cost]]</f>
        <v>2171.04</v>
      </c>
    </row>
    <row r="1728" spans="1:14" x14ac:dyDescent="0.35">
      <c r="A1728" t="s">
        <v>1765</v>
      </c>
      <c r="B1728" t="s">
        <v>8049</v>
      </c>
      <c r="C1728" t="s">
        <v>8019</v>
      </c>
      <c r="D1728" t="s">
        <v>8037</v>
      </c>
      <c r="E1728" s="1">
        <v>45495</v>
      </c>
      <c r="F1728">
        <v>1509.75</v>
      </c>
      <c r="G1728">
        <v>66</v>
      </c>
      <c r="H1728" t="s">
        <v>18</v>
      </c>
      <c r="I1728" t="str">
        <f>VLOOKUP(shipments[[#This Row],[SPID]],CHOOSE({1,2},people[[#All],[SPID]],people[[#All],[Sales_person]]),2,0)</f>
        <v>Wilone O'Kielt</v>
      </c>
      <c r="J1728">
        <f>YEAR(shipments[[#This Row],[Shipdate]])</f>
        <v>2024</v>
      </c>
      <c r="K1728" s="22"/>
      <c r="L1728" s="22">
        <f>VLOOKUP(shipments[[#This Row],[PID]],CHOOSE({1,2},products[PID],products[Cost_per_box]),2,0)</f>
        <v>3.68</v>
      </c>
      <c r="M1728" s="22">
        <f>shipments[[#This Row],[Boxes]]*shipments[[#This Row],[cost_per_box]]</f>
        <v>242.88000000000002</v>
      </c>
      <c r="N1728" s="22">
        <f>shipments[[#This Row],[Amount]]-shipments[[#This Row],[total cost]]</f>
        <v>1266.8699999999999</v>
      </c>
    </row>
    <row r="1729" spans="1:14" x14ac:dyDescent="0.35">
      <c r="A1729" t="s">
        <v>1766</v>
      </c>
      <c r="B1729" t="s">
        <v>8049</v>
      </c>
      <c r="C1729" t="s">
        <v>8020</v>
      </c>
      <c r="D1729" t="s">
        <v>8033</v>
      </c>
      <c r="E1729" s="1">
        <v>45559</v>
      </c>
      <c r="F1729">
        <v>189</v>
      </c>
      <c r="G1729">
        <v>14</v>
      </c>
      <c r="H1729" t="s">
        <v>26</v>
      </c>
      <c r="I1729" t="str">
        <f>VLOOKUP(shipments[[#This Row],[SPID]],CHOOSE({1,2},people[[#All],[SPID]],people[[#All],[Sales_person]]),2,0)</f>
        <v>Wilone O'Kielt</v>
      </c>
      <c r="J1729">
        <f>YEAR(shipments[[#This Row],[Shipdate]])</f>
        <v>2024</v>
      </c>
      <c r="K1729" s="22"/>
      <c r="L1729" s="22">
        <f>VLOOKUP(shipments[[#This Row],[PID]],CHOOSE({1,2},products[PID],products[Cost_per_box]),2,0)</f>
        <v>8.2200000000000006</v>
      </c>
      <c r="M1729" s="22">
        <f>shipments[[#This Row],[Boxes]]*shipments[[#This Row],[cost_per_box]]</f>
        <v>115.08000000000001</v>
      </c>
      <c r="N1729" s="22">
        <f>shipments[[#This Row],[Amount]]-shipments[[#This Row],[total cost]]</f>
        <v>73.919999999999987</v>
      </c>
    </row>
    <row r="1730" spans="1:14" x14ac:dyDescent="0.35">
      <c r="A1730" t="s">
        <v>1767</v>
      </c>
      <c r="B1730" t="s">
        <v>8049</v>
      </c>
      <c r="C1730" t="s">
        <v>8020</v>
      </c>
      <c r="D1730" t="s">
        <v>8033</v>
      </c>
      <c r="E1730" s="1">
        <v>45450</v>
      </c>
      <c r="F1730">
        <v>2115</v>
      </c>
      <c r="G1730">
        <v>177</v>
      </c>
      <c r="H1730" t="s">
        <v>7</v>
      </c>
      <c r="I1730" t="str">
        <f>VLOOKUP(shipments[[#This Row],[SPID]],CHOOSE({1,2},people[[#All],[SPID]],people[[#All],[Sales_person]]),2,0)</f>
        <v>Wilone O'Kielt</v>
      </c>
      <c r="J1730">
        <f>YEAR(shipments[[#This Row],[Shipdate]])</f>
        <v>2024</v>
      </c>
      <c r="K1730" s="22"/>
      <c r="L1730" s="22">
        <f>VLOOKUP(shipments[[#This Row],[PID]],CHOOSE({1,2},products[PID],products[Cost_per_box]),2,0)</f>
        <v>8.2200000000000006</v>
      </c>
      <c r="M1730" s="22">
        <f>shipments[[#This Row],[Boxes]]*shipments[[#This Row],[cost_per_box]]</f>
        <v>1454.94</v>
      </c>
      <c r="N1730" s="22">
        <f>shipments[[#This Row],[Amount]]-shipments[[#This Row],[total cost]]</f>
        <v>660.06</v>
      </c>
    </row>
    <row r="1731" spans="1:14" x14ac:dyDescent="0.35">
      <c r="A1731" t="s">
        <v>1768</v>
      </c>
      <c r="B1731" t="s">
        <v>8049</v>
      </c>
      <c r="C1731" t="s">
        <v>8020</v>
      </c>
      <c r="D1731" t="s">
        <v>8037</v>
      </c>
      <c r="E1731" s="1">
        <v>45217</v>
      </c>
      <c r="F1731">
        <v>3413.25</v>
      </c>
      <c r="G1731">
        <v>285</v>
      </c>
      <c r="H1731" t="s">
        <v>7</v>
      </c>
      <c r="I1731" t="str">
        <f>VLOOKUP(shipments[[#This Row],[SPID]],CHOOSE({1,2},people[[#All],[SPID]],people[[#All],[Sales_person]]),2,0)</f>
        <v>Wilone O'Kielt</v>
      </c>
      <c r="J1731">
        <f>YEAR(shipments[[#This Row],[Shipdate]])</f>
        <v>2023</v>
      </c>
      <c r="K1731" s="22"/>
      <c r="L1731" s="22">
        <f>VLOOKUP(shipments[[#This Row],[PID]],CHOOSE({1,2},products[PID],products[Cost_per_box]),2,0)</f>
        <v>8.2200000000000006</v>
      </c>
      <c r="M1731" s="22">
        <f>shipments[[#This Row],[Boxes]]*shipments[[#This Row],[cost_per_box]]</f>
        <v>2342.7000000000003</v>
      </c>
      <c r="N1731" s="22">
        <f>shipments[[#This Row],[Amount]]-shipments[[#This Row],[total cost]]</f>
        <v>1070.5499999999997</v>
      </c>
    </row>
    <row r="1732" spans="1:14" x14ac:dyDescent="0.35">
      <c r="A1732" t="s">
        <v>1769</v>
      </c>
      <c r="B1732" t="s">
        <v>8049</v>
      </c>
      <c r="C1732" t="s">
        <v>8020</v>
      </c>
      <c r="D1732" t="s">
        <v>8038</v>
      </c>
      <c r="E1732" s="1">
        <v>45448</v>
      </c>
      <c r="F1732">
        <v>5096.25</v>
      </c>
      <c r="G1732">
        <v>319</v>
      </c>
      <c r="H1732" t="s">
        <v>7</v>
      </c>
      <c r="I1732" t="str">
        <f>VLOOKUP(shipments[[#This Row],[SPID]],CHOOSE({1,2},people[[#All],[SPID]],people[[#All],[Sales_person]]),2,0)</f>
        <v>Wilone O'Kielt</v>
      </c>
      <c r="J1732">
        <f>YEAR(shipments[[#This Row],[Shipdate]])</f>
        <v>2024</v>
      </c>
      <c r="K1732" s="22"/>
      <c r="L1732" s="22">
        <f>VLOOKUP(shipments[[#This Row],[PID]],CHOOSE({1,2},products[PID],products[Cost_per_box]),2,0)</f>
        <v>8.2200000000000006</v>
      </c>
      <c r="M1732" s="22">
        <f>shipments[[#This Row],[Boxes]]*shipments[[#This Row],[cost_per_box]]</f>
        <v>2622.1800000000003</v>
      </c>
      <c r="N1732" s="22">
        <f>shipments[[#This Row],[Amount]]-shipments[[#This Row],[total cost]]</f>
        <v>2474.0699999999997</v>
      </c>
    </row>
    <row r="1733" spans="1:14" x14ac:dyDescent="0.35">
      <c r="A1733" t="s">
        <v>1770</v>
      </c>
      <c r="B1733" t="s">
        <v>8049</v>
      </c>
      <c r="C1733" t="s">
        <v>8020</v>
      </c>
      <c r="D1733" t="s">
        <v>8038</v>
      </c>
      <c r="E1733" s="1">
        <v>45244</v>
      </c>
      <c r="F1733">
        <v>2099.25</v>
      </c>
      <c r="G1733">
        <v>132</v>
      </c>
      <c r="H1733" t="s">
        <v>7</v>
      </c>
      <c r="I1733" t="str">
        <f>VLOOKUP(shipments[[#This Row],[SPID]],CHOOSE({1,2},people[[#All],[SPID]],people[[#All],[Sales_person]]),2,0)</f>
        <v>Wilone O'Kielt</v>
      </c>
      <c r="J1733">
        <f>YEAR(shipments[[#This Row],[Shipdate]])</f>
        <v>2023</v>
      </c>
      <c r="K1733" s="22"/>
      <c r="L1733" s="22">
        <f>VLOOKUP(shipments[[#This Row],[PID]],CHOOSE({1,2},products[PID],products[Cost_per_box]),2,0)</f>
        <v>8.2200000000000006</v>
      </c>
      <c r="M1733" s="22">
        <f>shipments[[#This Row],[Boxes]]*shipments[[#This Row],[cost_per_box]]</f>
        <v>1085.0400000000002</v>
      </c>
      <c r="N1733" s="22">
        <f>shipments[[#This Row],[Amount]]-shipments[[#This Row],[total cost]]</f>
        <v>1014.2099999999998</v>
      </c>
    </row>
    <row r="1734" spans="1:14" x14ac:dyDescent="0.35">
      <c r="A1734" t="s">
        <v>1771</v>
      </c>
      <c r="B1734" t="s">
        <v>8049</v>
      </c>
      <c r="C1734" t="s">
        <v>8020</v>
      </c>
      <c r="D1734" t="s">
        <v>8036</v>
      </c>
      <c r="E1734" s="1">
        <v>44953</v>
      </c>
      <c r="F1734">
        <v>3591</v>
      </c>
      <c r="G1734">
        <v>240</v>
      </c>
      <c r="H1734" t="s">
        <v>7</v>
      </c>
      <c r="I1734" t="str">
        <f>VLOOKUP(shipments[[#This Row],[SPID]],CHOOSE({1,2},people[[#All],[SPID]],people[[#All],[Sales_person]]),2,0)</f>
        <v>Wilone O'Kielt</v>
      </c>
      <c r="J1734">
        <f>YEAR(shipments[[#This Row],[Shipdate]])</f>
        <v>2023</v>
      </c>
      <c r="K1734" s="22"/>
      <c r="L1734" s="22">
        <f>VLOOKUP(shipments[[#This Row],[PID]],CHOOSE({1,2},products[PID],products[Cost_per_box]),2,0)</f>
        <v>8.2200000000000006</v>
      </c>
      <c r="M1734" s="22">
        <f>shipments[[#This Row],[Boxes]]*shipments[[#This Row],[cost_per_box]]</f>
        <v>1972.8000000000002</v>
      </c>
      <c r="N1734" s="22">
        <f>shipments[[#This Row],[Amount]]-shipments[[#This Row],[total cost]]</f>
        <v>1618.1999999999998</v>
      </c>
    </row>
    <row r="1735" spans="1:14" x14ac:dyDescent="0.35">
      <c r="A1735" t="s">
        <v>1772</v>
      </c>
      <c r="B1735" t="s">
        <v>8049</v>
      </c>
      <c r="C1735" t="s">
        <v>8020</v>
      </c>
      <c r="D1735" t="s">
        <v>8033</v>
      </c>
      <c r="E1735" s="1">
        <v>45427</v>
      </c>
      <c r="F1735">
        <v>3327.75</v>
      </c>
      <c r="G1735">
        <v>208</v>
      </c>
      <c r="H1735" t="s">
        <v>7</v>
      </c>
      <c r="I1735" t="str">
        <f>VLOOKUP(shipments[[#This Row],[SPID]],CHOOSE({1,2},people[[#All],[SPID]],people[[#All],[Sales_person]]),2,0)</f>
        <v>Wilone O'Kielt</v>
      </c>
      <c r="J1735">
        <f>YEAR(shipments[[#This Row],[Shipdate]])</f>
        <v>2024</v>
      </c>
      <c r="K1735" s="22"/>
      <c r="L1735" s="22">
        <f>VLOOKUP(shipments[[#This Row],[PID]],CHOOSE({1,2},products[PID],products[Cost_per_box]),2,0)</f>
        <v>8.2200000000000006</v>
      </c>
      <c r="M1735" s="22">
        <f>shipments[[#This Row],[Boxes]]*shipments[[#This Row],[cost_per_box]]</f>
        <v>1709.7600000000002</v>
      </c>
      <c r="N1735" s="22">
        <f>shipments[[#This Row],[Amount]]-shipments[[#This Row],[total cost]]</f>
        <v>1617.9899999999998</v>
      </c>
    </row>
    <row r="1736" spans="1:14" x14ac:dyDescent="0.35">
      <c r="A1736" t="s">
        <v>1773</v>
      </c>
      <c r="B1736" t="s">
        <v>8049</v>
      </c>
      <c r="C1736" t="s">
        <v>8020</v>
      </c>
      <c r="D1736" t="s">
        <v>8036</v>
      </c>
      <c r="E1736" s="1">
        <v>45275</v>
      </c>
      <c r="F1736">
        <v>10291.5</v>
      </c>
      <c r="G1736">
        <v>736</v>
      </c>
      <c r="H1736" t="s">
        <v>7</v>
      </c>
      <c r="I1736" t="str">
        <f>VLOOKUP(shipments[[#This Row],[SPID]],CHOOSE({1,2},people[[#All],[SPID]],people[[#All],[Sales_person]]),2,0)</f>
        <v>Wilone O'Kielt</v>
      </c>
      <c r="J1736">
        <f>YEAR(shipments[[#This Row],[Shipdate]])</f>
        <v>2023</v>
      </c>
      <c r="K1736" s="22"/>
      <c r="L1736" s="22">
        <f>VLOOKUP(shipments[[#This Row],[PID]],CHOOSE({1,2},products[PID],products[Cost_per_box]),2,0)</f>
        <v>8.2200000000000006</v>
      </c>
      <c r="M1736" s="22">
        <f>shipments[[#This Row],[Boxes]]*shipments[[#This Row],[cost_per_box]]</f>
        <v>6049.92</v>
      </c>
      <c r="N1736" s="22">
        <f>shipments[[#This Row],[Amount]]-shipments[[#This Row],[total cost]]</f>
        <v>4241.58</v>
      </c>
    </row>
    <row r="1737" spans="1:14" x14ac:dyDescent="0.35">
      <c r="A1737" t="s">
        <v>1774</v>
      </c>
      <c r="B1737" t="s">
        <v>8049</v>
      </c>
      <c r="C1737" t="s">
        <v>8020</v>
      </c>
      <c r="D1737" t="s">
        <v>8038</v>
      </c>
      <c r="E1737" s="1">
        <v>45079</v>
      </c>
      <c r="F1737">
        <v>13117.5</v>
      </c>
      <c r="G1737">
        <v>875</v>
      </c>
      <c r="H1737" t="s">
        <v>7</v>
      </c>
      <c r="I1737" t="str">
        <f>VLOOKUP(shipments[[#This Row],[SPID]],CHOOSE({1,2},people[[#All],[SPID]],people[[#All],[Sales_person]]),2,0)</f>
        <v>Wilone O'Kielt</v>
      </c>
      <c r="J1737">
        <f>YEAR(shipments[[#This Row],[Shipdate]])</f>
        <v>2023</v>
      </c>
      <c r="K1737" s="22"/>
      <c r="L1737" s="22">
        <f>VLOOKUP(shipments[[#This Row],[PID]],CHOOSE({1,2},products[PID],products[Cost_per_box]),2,0)</f>
        <v>8.2200000000000006</v>
      </c>
      <c r="M1737" s="22">
        <f>shipments[[#This Row],[Boxes]]*shipments[[#This Row],[cost_per_box]]</f>
        <v>7192.5000000000009</v>
      </c>
      <c r="N1737" s="22">
        <f>shipments[[#This Row],[Amount]]-shipments[[#This Row],[total cost]]</f>
        <v>5924.9999999999991</v>
      </c>
    </row>
    <row r="1738" spans="1:14" x14ac:dyDescent="0.35">
      <c r="A1738" t="s">
        <v>1775</v>
      </c>
      <c r="B1738" t="s">
        <v>8049</v>
      </c>
      <c r="C1738" t="s">
        <v>8021</v>
      </c>
      <c r="D1738" t="s">
        <v>8033</v>
      </c>
      <c r="E1738" s="1">
        <v>45328</v>
      </c>
      <c r="F1738">
        <v>7681.5</v>
      </c>
      <c r="G1738">
        <v>427</v>
      </c>
      <c r="H1738" t="s">
        <v>7</v>
      </c>
      <c r="I1738" t="str">
        <f>VLOOKUP(shipments[[#This Row],[SPID]],CHOOSE({1,2},people[[#All],[SPID]],people[[#All],[Sales_person]]),2,0)</f>
        <v>Wilone O'Kielt</v>
      </c>
      <c r="J1738">
        <f>YEAR(shipments[[#This Row],[Shipdate]])</f>
        <v>2024</v>
      </c>
      <c r="K1738" s="22"/>
      <c r="L1738" s="22">
        <f>VLOOKUP(shipments[[#This Row],[PID]],CHOOSE({1,2},products[PID],products[Cost_per_box]),2,0)</f>
        <v>10.23</v>
      </c>
      <c r="M1738" s="22">
        <f>shipments[[#This Row],[Boxes]]*shipments[[#This Row],[cost_per_box]]</f>
        <v>4368.21</v>
      </c>
      <c r="N1738" s="22">
        <f>shipments[[#This Row],[Amount]]-shipments[[#This Row],[total cost]]</f>
        <v>3313.29</v>
      </c>
    </row>
    <row r="1739" spans="1:14" x14ac:dyDescent="0.35">
      <c r="A1739" t="s">
        <v>1776</v>
      </c>
      <c r="B1739" t="s">
        <v>8049</v>
      </c>
      <c r="C1739" t="s">
        <v>8021</v>
      </c>
      <c r="D1739" t="s">
        <v>8038</v>
      </c>
      <c r="E1739" s="1">
        <v>45484</v>
      </c>
      <c r="F1739">
        <v>5377.5</v>
      </c>
      <c r="G1739">
        <v>284</v>
      </c>
      <c r="H1739" t="s">
        <v>18</v>
      </c>
      <c r="I1739" t="str">
        <f>VLOOKUP(shipments[[#This Row],[SPID]],CHOOSE({1,2},people[[#All],[SPID]],people[[#All],[Sales_person]]),2,0)</f>
        <v>Wilone O'Kielt</v>
      </c>
      <c r="J1739">
        <f>YEAR(shipments[[#This Row],[Shipdate]])</f>
        <v>2024</v>
      </c>
      <c r="K1739" s="22"/>
      <c r="L1739" s="22">
        <f>VLOOKUP(shipments[[#This Row],[PID]],CHOOSE({1,2},products[PID],products[Cost_per_box]),2,0)</f>
        <v>10.23</v>
      </c>
      <c r="M1739" s="22">
        <f>shipments[[#This Row],[Boxes]]*shipments[[#This Row],[cost_per_box]]</f>
        <v>2905.32</v>
      </c>
      <c r="N1739" s="22">
        <f>shipments[[#This Row],[Amount]]-shipments[[#This Row],[total cost]]</f>
        <v>2472.1799999999998</v>
      </c>
    </row>
    <row r="1740" spans="1:14" x14ac:dyDescent="0.35">
      <c r="A1740" t="s">
        <v>1777</v>
      </c>
      <c r="B1740" t="s">
        <v>8049</v>
      </c>
      <c r="C1740" t="s">
        <v>8022</v>
      </c>
      <c r="D1740" t="s">
        <v>8034</v>
      </c>
      <c r="E1740" s="1">
        <v>45191</v>
      </c>
      <c r="F1740">
        <v>3930.75</v>
      </c>
      <c r="G1740">
        <v>281</v>
      </c>
      <c r="H1740" t="s">
        <v>7</v>
      </c>
      <c r="I1740" t="str">
        <f>VLOOKUP(shipments[[#This Row],[SPID]],CHOOSE({1,2},people[[#All],[SPID]],people[[#All],[Sales_person]]),2,0)</f>
        <v>Wilone O'Kielt</v>
      </c>
      <c r="J1740">
        <f>YEAR(shipments[[#This Row],[Shipdate]])</f>
        <v>2023</v>
      </c>
      <c r="K1740" s="22"/>
      <c r="L1740" s="22">
        <f>VLOOKUP(shipments[[#This Row],[PID]],CHOOSE({1,2},products[PID],products[Cost_per_box]),2,0)</f>
        <v>4.74</v>
      </c>
      <c r="M1740" s="22">
        <f>shipments[[#This Row],[Boxes]]*shipments[[#This Row],[cost_per_box]]</f>
        <v>1331.94</v>
      </c>
      <c r="N1740" s="22">
        <f>shipments[[#This Row],[Amount]]-shipments[[#This Row],[total cost]]</f>
        <v>2598.81</v>
      </c>
    </row>
    <row r="1741" spans="1:14" x14ac:dyDescent="0.35">
      <c r="A1741" t="s">
        <v>1778</v>
      </c>
      <c r="B1741" t="s">
        <v>8049</v>
      </c>
      <c r="C1741" t="s">
        <v>8022</v>
      </c>
      <c r="D1741" t="s">
        <v>8036</v>
      </c>
      <c r="E1741" s="1">
        <v>45517</v>
      </c>
      <c r="F1741">
        <v>9708.75</v>
      </c>
      <c r="G1741">
        <v>607</v>
      </c>
      <c r="H1741" t="s">
        <v>18</v>
      </c>
      <c r="I1741" t="str">
        <f>VLOOKUP(shipments[[#This Row],[SPID]],CHOOSE({1,2},people[[#All],[SPID]],people[[#All],[Sales_person]]),2,0)</f>
        <v>Wilone O'Kielt</v>
      </c>
      <c r="J1741">
        <f>YEAR(shipments[[#This Row],[Shipdate]])</f>
        <v>2024</v>
      </c>
      <c r="K1741" s="22"/>
      <c r="L1741" s="22">
        <f>VLOOKUP(shipments[[#This Row],[PID]],CHOOSE({1,2},products[PID],products[Cost_per_box]),2,0)</f>
        <v>4.74</v>
      </c>
      <c r="M1741" s="22">
        <f>shipments[[#This Row],[Boxes]]*shipments[[#This Row],[cost_per_box]]</f>
        <v>2877.1800000000003</v>
      </c>
      <c r="N1741" s="22">
        <f>shipments[[#This Row],[Amount]]-shipments[[#This Row],[total cost]]</f>
        <v>6831.57</v>
      </c>
    </row>
    <row r="1742" spans="1:14" x14ac:dyDescent="0.35">
      <c r="A1742" t="s">
        <v>1779</v>
      </c>
      <c r="B1742" t="s">
        <v>8049</v>
      </c>
      <c r="C1742" t="s">
        <v>8022</v>
      </c>
      <c r="D1742" t="s">
        <v>8034</v>
      </c>
      <c r="E1742" s="1">
        <v>45323</v>
      </c>
      <c r="F1742">
        <v>3746.25</v>
      </c>
      <c r="G1742">
        <v>268</v>
      </c>
      <c r="H1742" t="s">
        <v>7</v>
      </c>
      <c r="I1742" t="str">
        <f>VLOOKUP(shipments[[#This Row],[SPID]],CHOOSE({1,2},people[[#All],[SPID]],people[[#All],[Sales_person]]),2,0)</f>
        <v>Wilone O'Kielt</v>
      </c>
      <c r="J1742">
        <f>YEAR(shipments[[#This Row],[Shipdate]])</f>
        <v>2024</v>
      </c>
      <c r="K1742" s="22"/>
      <c r="L1742" s="22">
        <f>VLOOKUP(shipments[[#This Row],[PID]],CHOOSE({1,2},products[PID],products[Cost_per_box]),2,0)</f>
        <v>4.74</v>
      </c>
      <c r="M1742" s="22">
        <f>shipments[[#This Row],[Boxes]]*shipments[[#This Row],[cost_per_box]]</f>
        <v>1270.3200000000002</v>
      </c>
      <c r="N1742" s="22">
        <f>shipments[[#This Row],[Amount]]-shipments[[#This Row],[total cost]]</f>
        <v>2475.9299999999998</v>
      </c>
    </row>
    <row r="1743" spans="1:14" x14ac:dyDescent="0.35">
      <c r="A1743" t="s">
        <v>1780</v>
      </c>
      <c r="B1743" t="s">
        <v>8049</v>
      </c>
      <c r="C1743" t="s">
        <v>8022</v>
      </c>
      <c r="D1743" t="s">
        <v>8037</v>
      </c>
      <c r="E1743" s="1">
        <v>45112</v>
      </c>
      <c r="F1743">
        <v>5625</v>
      </c>
      <c r="G1743">
        <v>433</v>
      </c>
      <c r="H1743" t="s">
        <v>40</v>
      </c>
      <c r="I1743" t="str">
        <f>VLOOKUP(shipments[[#This Row],[SPID]],CHOOSE({1,2},people[[#All],[SPID]],people[[#All],[Sales_person]]),2,0)</f>
        <v>Wilone O'Kielt</v>
      </c>
      <c r="J1743">
        <f>YEAR(shipments[[#This Row],[Shipdate]])</f>
        <v>2023</v>
      </c>
      <c r="K1743" s="22"/>
      <c r="L1743" s="22">
        <f>VLOOKUP(shipments[[#This Row],[PID]],CHOOSE({1,2},products[PID],products[Cost_per_box]),2,0)</f>
        <v>4.74</v>
      </c>
      <c r="M1743" s="22">
        <f>shipments[[#This Row],[Boxes]]*shipments[[#This Row],[cost_per_box]]</f>
        <v>2052.42</v>
      </c>
      <c r="N1743" s="22">
        <f>shipments[[#This Row],[Amount]]-shipments[[#This Row],[total cost]]</f>
        <v>3572.58</v>
      </c>
    </row>
    <row r="1744" spans="1:14" x14ac:dyDescent="0.35">
      <c r="A1744" t="s">
        <v>1781</v>
      </c>
      <c r="B1744" t="s">
        <v>8049</v>
      </c>
      <c r="C1744" t="s">
        <v>8023</v>
      </c>
      <c r="D1744" t="s">
        <v>8038</v>
      </c>
      <c r="E1744" s="1">
        <v>45306</v>
      </c>
      <c r="F1744">
        <v>4090.5</v>
      </c>
      <c r="G1744">
        <v>455</v>
      </c>
      <c r="H1744" t="s">
        <v>7</v>
      </c>
      <c r="I1744" t="str">
        <f>VLOOKUP(shipments[[#This Row],[SPID]],CHOOSE({1,2},people[[#All],[SPID]],people[[#All],[Sales_person]]),2,0)</f>
        <v>Wilone O'Kielt</v>
      </c>
      <c r="J1744">
        <f>YEAR(shipments[[#This Row],[Shipdate]])</f>
        <v>2024</v>
      </c>
      <c r="K1744" s="22"/>
      <c r="L1744" s="22">
        <f>VLOOKUP(shipments[[#This Row],[PID]],CHOOSE({1,2},products[PID],products[Cost_per_box]),2,0)</f>
        <v>10.51</v>
      </c>
      <c r="M1744" s="22">
        <f>shipments[[#This Row],[Boxes]]*shipments[[#This Row],[cost_per_box]]</f>
        <v>4782.05</v>
      </c>
      <c r="N1744" s="22">
        <f>shipments[[#This Row],[Amount]]-shipments[[#This Row],[total cost]]</f>
        <v>-691.55000000000018</v>
      </c>
    </row>
    <row r="1745" spans="1:14" x14ac:dyDescent="0.35">
      <c r="A1745" t="s">
        <v>1782</v>
      </c>
      <c r="B1745" t="s">
        <v>8049</v>
      </c>
      <c r="C1745" t="s">
        <v>8023</v>
      </c>
      <c r="D1745" t="s">
        <v>8034</v>
      </c>
      <c r="E1745" s="1">
        <v>45238</v>
      </c>
      <c r="F1745">
        <v>13281.75</v>
      </c>
      <c r="G1745">
        <v>2214</v>
      </c>
      <c r="H1745" t="s">
        <v>7</v>
      </c>
      <c r="I1745" t="str">
        <f>VLOOKUP(shipments[[#This Row],[SPID]],CHOOSE({1,2},people[[#All],[SPID]],people[[#All],[Sales_person]]),2,0)</f>
        <v>Wilone O'Kielt</v>
      </c>
      <c r="J1745">
        <f>YEAR(shipments[[#This Row],[Shipdate]])</f>
        <v>2023</v>
      </c>
      <c r="K1745" s="22"/>
      <c r="L1745" s="22">
        <f>VLOOKUP(shipments[[#This Row],[PID]],CHOOSE({1,2},products[PID],products[Cost_per_box]),2,0)</f>
        <v>10.51</v>
      </c>
      <c r="M1745" s="22">
        <f>shipments[[#This Row],[Boxes]]*shipments[[#This Row],[cost_per_box]]</f>
        <v>23269.14</v>
      </c>
      <c r="N1745" s="22">
        <f>shipments[[#This Row],[Amount]]-shipments[[#This Row],[total cost]]</f>
        <v>-9987.39</v>
      </c>
    </row>
    <row r="1746" spans="1:14" x14ac:dyDescent="0.35">
      <c r="A1746" t="s">
        <v>1783</v>
      </c>
      <c r="B1746" t="s">
        <v>8049</v>
      </c>
      <c r="C1746" t="s">
        <v>8023</v>
      </c>
      <c r="D1746" t="s">
        <v>8036</v>
      </c>
      <c r="E1746" s="1">
        <v>45253</v>
      </c>
      <c r="F1746">
        <v>2783.25</v>
      </c>
      <c r="G1746">
        <v>279</v>
      </c>
      <c r="H1746" t="s">
        <v>7</v>
      </c>
      <c r="I1746" t="str">
        <f>VLOOKUP(shipments[[#This Row],[SPID]],CHOOSE({1,2},people[[#All],[SPID]],people[[#All],[Sales_person]]),2,0)</f>
        <v>Wilone O'Kielt</v>
      </c>
      <c r="J1746">
        <f>YEAR(shipments[[#This Row],[Shipdate]])</f>
        <v>2023</v>
      </c>
      <c r="K1746" s="22"/>
      <c r="L1746" s="22">
        <f>VLOOKUP(shipments[[#This Row],[PID]],CHOOSE({1,2},products[PID],products[Cost_per_box]),2,0)</f>
        <v>10.51</v>
      </c>
      <c r="M1746" s="22">
        <f>shipments[[#This Row],[Boxes]]*shipments[[#This Row],[cost_per_box]]</f>
        <v>2932.29</v>
      </c>
      <c r="N1746" s="22">
        <f>shipments[[#This Row],[Amount]]-shipments[[#This Row],[total cost]]</f>
        <v>-149.03999999999996</v>
      </c>
    </row>
    <row r="1747" spans="1:14" x14ac:dyDescent="0.35">
      <c r="A1747" t="s">
        <v>1784</v>
      </c>
      <c r="B1747" t="s">
        <v>8049</v>
      </c>
      <c r="C1747" t="s">
        <v>8023</v>
      </c>
      <c r="D1747" t="s">
        <v>8034</v>
      </c>
      <c r="E1747" s="1">
        <v>45120</v>
      </c>
      <c r="F1747">
        <v>67.5</v>
      </c>
      <c r="G1747">
        <v>10</v>
      </c>
      <c r="H1747" t="s">
        <v>7</v>
      </c>
      <c r="I1747" t="str">
        <f>VLOOKUP(shipments[[#This Row],[SPID]],CHOOSE({1,2},people[[#All],[SPID]],people[[#All],[Sales_person]]),2,0)</f>
        <v>Wilone O'Kielt</v>
      </c>
      <c r="J1747">
        <f>YEAR(shipments[[#This Row],[Shipdate]])</f>
        <v>2023</v>
      </c>
      <c r="K1747" s="22"/>
      <c r="L1747" s="22">
        <f>VLOOKUP(shipments[[#This Row],[PID]],CHOOSE({1,2},products[PID],products[Cost_per_box]),2,0)</f>
        <v>10.51</v>
      </c>
      <c r="M1747" s="22">
        <f>shipments[[#This Row],[Boxes]]*shipments[[#This Row],[cost_per_box]]</f>
        <v>105.1</v>
      </c>
      <c r="N1747" s="22">
        <f>shipments[[#This Row],[Amount]]-shipments[[#This Row],[total cost]]</f>
        <v>-37.599999999999994</v>
      </c>
    </row>
    <row r="1748" spans="1:14" x14ac:dyDescent="0.35">
      <c r="A1748" t="s">
        <v>1785</v>
      </c>
      <c r="B1748" t="s">
        <v>8049</v>
      </c>
      <c r="C1748" t="s">
        <v>8023</v>
      </c>
      <c r="D1748" t="s">
        <v>8033</v>
      </c>
      <c r="E1748" s="1">
        <v>45300</v>
      </c>
      <c r="F1748">
        <v>9555.75</v>
      </c>
      <c r="G1748">
        <v>1062</v>
      </c>
      <c r="H1748" t="s">
        <v>7</v>
      </c>
      <c r="I1748" t="str">
        <f>VLOOKUP(shipments[[#This Row],[SPID]],CHOOSE({1,2},people[[#All],[SPID]],people[[#All],[Sales_person]]),2,0)</f>
        <v>Wilone O'Kielt</v>
      </c>
      <c r="J1748">
        <f>YEAR(shipments[[#This Row],[Shipdate]])</f>
        <v>2024</v>
      </c>
      <c r="K1748" s="22"/>
      <c r="L1748" s="22">
        <f>VLOOKUP(shipments[[#This Row],[PID]],CHOOSE({1,2},products[PID],products[Cost_per_box]),2,0)</f>
        <v>10.51</v>
      </c>
      <c r="M1748" s="22">
        <f>shipments[[#This Row],[Boxes]]*shipments[[#This Row],[cost_per_box]]</f>
        <v>11161.619999999999</v>
      </c>
      <c r="N1748" s="22">
        <f>shipments[[#This Row],[Amount]]-shipments[[#This Row],[total cost]]</f>
        <v>-1605.869999999999</v>
      </c>
    </row>
    <row r="1749" spans="1:14" x14ac:dyDescent="0.35">
      <c r="A1749" t="s">
        <v>1786</v>
      </c>
      <c r="B1749" t="s">
        <v>8049</v>
      </c>
      <c r="C1749" t="s">
        <v>8023</v>
      </c>
      <c r="D1749" t="s">
        <v>8036</v>
      </c>
      <c r="E1749" s="1">
        <v>45133</v>
      </c>
      <c r="F1749">
        <v>8712</v>
      </c>
      <c r="G1749">
        <v>1089</v>
      </c>
      <c r="H1749" t="s">
        <v>7</v>
      </c>
      <c r="I1749" t="str">
        <f>VLOOKUP(shipments[[#This Row],[SPID]],CHOOSE({1,2},people[[#All],[SPID]],people[[#All],[Sales_person]]),2,0)</f>
        <v>Wilone O'Kielt</v>
      </c>
      <c r="J1749">
        <f>YEAR(shipments[[#This Row],[Shipdate]])</f>
        <v>2023</v>
      </c>
      <c r="K1749" s="22"/>
      <c r="L1749" s="22">
        <f>VLOOKUP(shipments[[#This Row],[PID]],CHOOSE({1,2},products[PID],products[Cost_per_box]),2,0)</f>
        <v>10.51</v>
      </c>
      <c r="M1749" s="22">
        <f>shipments[[#This Row],[Boxes]]*shipments[[#This Row],[cost_per_box]]</f>
        <v>11445.39</v>
      </c>
      <c r="N1749" s="22">
        <f>shipments[[#This Row],[Amount]]-shipments[[#This Row],[total cost]]</f>
        <v>-2733.3899999999994</v>
      </c>
    </row>
    <row r="1750" spans="1:14" x14ac:dyDescent="0.35">
      <c r="A1750" t="s">
        <v>1787</v>
      </c>
      <c r="B1750" t="s">
        <v>8049</v>
      </c>
      <c r="C1750" t="s">
        <v>8023</v>
      </c>
      <c r="D1750" t="s">
        <v>8038</v>
      </c>
      <c r="E1750" s="1">
        <v>45309</v>
      </c>
      <c r="F1750">
        <v>3442.5</v>
      </c>
      <c r="G1750">
        <v>492</v>
      </c>
      <c r="H1750" t="s">
        <v>7</v>
      </c>
      <c r="I1750" t="str">
        <f>VLOOKUP(shipments[[#This Row],[SPID]],CHOOSE({1,2},people[[#All],[SPID]],people[[#All],[Sales_person]]),2,0)</f>
        <v>Wilone O'Kielt</v>
      </c>
      <c r="J1750">
        <f>YEAR(shipments[[#This Row],[Shipdate]])</f>
        <v>2024</v>
      </c>
      <c r="K1750" s="22"/>
      <c r="L1750" s="22">
        <f>VLOOKUP(shipments[[#This Row],[PID]],CHOOSE({1,2},products[PID],products[Cost_per_box]),2,0)</f>
        <v>10.51</v>
      </c>
      <c r="M1750" s="22">
        <f>shipments[[#This Row],[Boxes]]*shipments[[#This Row],[cost_per_box]]</f>
        <v>5170.92</v>
      </c>
      <c r="N1750" s="22">
        <f>shipments[[#This Row],[Amount]]-shipments[[#This Row],[total cost]]</f>
        <v>-1728.42</v>
      </c>
    </row>
    <row r="1751" spans="1:14" x14ac:dyDescent="0.35">
      <c r="A1751" t="s">
        <v>1788</v>
      </c>
      <c r="B1751" t="s">
        <v>8049</v>
      </c>
      <c r="C1751" t="s">
        <v>8024</v>
      </c>
      <c r="D1751" t="s">
        <v>8035</v>
      </c>
      <c r="E1751" s="1">
        <v>45349</v>
      </c>
      <c r="F1751">
        <v>7364.25</v>
      </c>
      <c r="G1751">
        <v>410</v>
      </c>
      <c r="H1751" t="s">
        <v>7</v>
      </c>
      <c r="I1751" t="str">
        <f>VLOOKUP(shipments[[#This Row],[SPID]],CHOOSE({1,2},people[[#All],[SPID]],people[[#All],[Sales_person]]),2,0)</f>
        <v>Wilone O'Kielt</v>
      </c>
      <c r="J1751">
        <f>YEAR(shipments[[#This Row],[Shipdate]])</f>
        <v>2024</v>
      </c>
      <c r="K1751" s="22"/>
      <c r="L1751" s="22">
        <f>VLOOKUP(shipments[[#This Row],[PID]],CHOOSE({1,2},products[PID],products[Cost_per_box]),2,0)</f>
        <v>6.43</v>
      </c>
      <c r="M1751" s="22">
        <f>shipments[[#This Row],[Boxes]]*shipments[[#This Row],[cost_per_box]]</f>
        <v>2636.2999999999997</v>
      </c>
      <c r="N1751" s="22">
        <f>shipments[[#This Row],[Amount]]-shipments[[#This Row],[total cost]]</f>
        <v>4727.9500000000007</v>
      </c>
    </row>
    <row r="1752" spans="1:14" x14ac:dyDescent="0.35">
      <c r="A1752" t="s">
        <v>1789</v>
      </c>
      <c r="B1752" t="s">
        <v>8049</v>
      </c>
      <c r="C1752" t="s">
        <v>8024</v>
      </c>
      <c r="D1752" t="s">
        <v>8033</v>
      </c>
      <c r="E1752" s="1">
        <v>44966</v>
      </c>
      <c r="F1752">
        <v>7935.75</v>
      </c>
      <c r="G1752">
        <v>441</v>
      </c>
      <c r="H1752" t="s">
        <v>7</v>
      </c>
      <c r="I1752" t="str">
        <f>VLOOKUP(shipments[[#This Row],[SPID]],CHOOSE({1,2},people[[#All],[SPID]],people[[#All],[Sales_person]]),2,0)</f>
        <v>Wilone O'Kielt</v>
      </c>
      <c r="J1752">
        <f>YEAR(shipments[[#This Row],[Shipdate]])</f>
        <v>2023</v>
      </c>
      <c r="K1752" s="22"/>
      <c r="L1752" s="22">
        <f>VLOOKUP(shipments[[#This Row],[PID]],CHOOSE({1,2},products[PID],products[Cost_per_box]),2,0)</f>
        <v>6.43</v>
      </c>
      <c r="M1752" s="22">
        <f>shipments[[#This Row],[Boxes]]*shipments[[#This Row],[cost_per_box]]</f>
        <v>2835.6299999999997</v>
      </c>
      <c r="N1752" s="22">
        <f>shipments[[#This Row],[Amount]]-shipments[[#This Row],[total cost]]</f>
        <v>5100.1200000000008</v>
      </c>
    </row>
    <row r="1753" spans="1:14" x14ac:dyDescent="0.35">
      <c r="A1753" t="s">
        <v>1790</v>
      </c>
      <c r="B1753" t="s">
        <v>8049</v>
      </c>
      <c r="C1753" t="s">
        <v>8024</v>
      </c>
      <c r="D1753" t="s">
        <v>8036</v>
      </c>
      <c r="E1753" s="1">
        <v>45177</v>
      </c>
      <c r="F1753">
        <v>6898.5</v>
      </c>
      <c r="G1753">
        <v>460</v>
      </c>
      <c r="H1753" t="s">
        <v>7</v>
      </c>
      <c r="I1753" t="str">
        <f>VLOOKUP(shipments[[#This Row],[SPID]],CHOOSE({1,2},people[[#All],[SPID]],people[[#All],[Sales_person]]),2,0)</f>
        <v>Wilone O'Kielt</v>
      </c>
      <c r="J1753">
        <f>YEAR(shipments[[#This Row],[Shipdate]])</f>
        <v>2023</v>
      </c>
      <c r="K1753" s="22"/>
      <c r="L1753" s="22">
        <f>VLOOKUP(shipments[[#This Row],[PID]],CHOOSE({1,2},products[PID],products[Cost_per_box]),2,0)</f>
        <v>6.43</v>
      </c>
      <c r="M1753" s="22">
        <f>shipments[[#This Row],[Boxes]]*shipments[[#This Row],[cost_per_box]]</f>
        <v>2957.7999999999997</v>
      </c>
      <c r="N1753" s="22">
        <f>shipments[[#This Row],[Amount]]-shipments[[#This Row],[total cost]]</f>
        <v>3940.7000000000003</v>
      </c>
    </row>
    <row r="1754" spans="1:14" x14ac:dyDescent="0.35">
      <c r="A1754" t="s">
        <v>1791</v>
      </c>
      <c r="B1754" t="s">
        <v>8049</v>
      </c>
      <c r="C1754" t="s">
        <v>8025</v>
      </c>
      <c r="D1754" t="s">
        <v>8036</v>
      </c>
      <c r="E1754" s="1">
        <v>45285</v>
      </c>
      <c r="F1754">
        <v>947.25</v>
      </c>
      <c r="G1754">
        <v>50</v>
      </c>
      <c r="H1754" t="s">
        <v>7</v>
      </c>
      <c r="I1754" t="str">
        <f>VLOOKUP(shipments[[#This Row],[SPID]],CHOOSE({1,2},people[[#All],[SPID]],people[[#All],[Sales_person]]),2,0)</f>
        <v>Wilone O'Kielt</v>
      </c>
      <c r="J1754">
        <f>YEAR(shipments[[#This Row],[Shipdate]])</f>
        <v>2023</v>
      </c>
      <c r="K1754" s="22"/>
      <c r="L1754" s="22">
        <f>VLOOKUP(shipments[[#This Row],[PID]],CHOOSE({1,2},products[PID],products[Cost_per_box]),2,0)</f>
        <v>12.41</v>
      </c>
      <c r="M1754" s="22">
        <f>shipments[[#This Row],[Boxes]]*shipments[[#This Row],[cost_per_box]]</f>
        <v>620.5</v>
      </c>
      <c r="N1754" s="22">
        <f>shipments[[#This Row],[Amount]]-shipments[[#This Row],[total cost]]</f>
        <v>326.75</v>
      </c>
    </row>
    <row r="1755" spans="1:14" x14ac:dyDescent="0.35">
      <c r="A1755" t="s">
        <v>1792</v>
      </c>
      <c r="B1755" t="s">
        <v>8049</v>
      </c>
      <c r="C1755" t="s">
        <v>8025</v>
      </c>
      <c r="D1755" t="s">
        <v>8038</v>
      </c>
      <c r="E1755" s="1">
        <v>45082</v>
      </c>
      <c r="F1755">
        <v>16776</v>
      </c>
      <c r="G1755">
        <v>883</v>
      </c>
      <c r="H1755" t="s">
        <v>7</v>
      </c>
      <c r="I1755" t="str">
        <f>VLOOKUP(shipments[[#This Row],[SPID]],CHOOSE({1,2},people[[#All],[SPID]],people[[#All],[Sales_person]]),2,0)</f>
        <v>Wilone O'Kielt</v>
      </c>
      <c r="J1755">
        <f>YEAR(shipments[[#This Row],[Shipdate]])</f>
        <v>2023</v>
      </c>
      <c r="K1755" s="22"/>
      <c r="L1755" s="22">
        <f>VLOOKUP(shipments[[#This Row],[PID]],CHOOSE({1,2},products[PID],products[Cost_per_box]),2,0)</f>
        <v>12.41</v>
      </c>
      <c r="M1755" s="22">
        <f>shipments[[#This Row],[Boxes]]*shipments[[#This Row],[cost_per_box]]</f>
        <v>10958.03</v>
      </c>
      <c r="N1755" s="22">
        <f>shipments[[#This Row],[Amount]]-shipments[[#This Row],[total cost]]</f>
        <v>5817.9699999999993</v>
      </c>
    </row>
    <row r="1756" spans="1:14" x14ac:dyDescent="0.35">
      <c r="A1756" t="s">
        <v>1793</v>
      </c>
      <c r="B1756" t="s">
        <v>8049</v>
      </c>
      <c r="C1756" t="s">
        <v>8025</v>
      </c>
      <c r="D1756" t="s">
        <v>8037</v>
      </c>
      <c r="E1756" s="1">
        <v>45468</v>
      </c>
      <c r="F1756">
        <v>5832</v>
      </c>
      <c r="G1756">
        <v>292</v>
      </c>
      <c r="H1756" t="s">
        <v>7</v>
      </c>
      <c r="I1756" t="str">
        <f>VLOOKUP(shipments[[#This Row],[SPID]],CHOOSE({1,2},people[[#All],[SPID]],people[[#All],[Sales_person]]),2,0)</f>
        <v>Wilone O'Kielt</v>
      </c>
      <c r="J1756">
        <f>YEAR(shipments[[#This Row],[Shipdate]])</f>
        <v>2024</v>
      </c>
      <c r="K1756" s="22"/>
      <c r="L1756" s="22">
        <f>VLOOKUP(shipments[[#This Row],[PID]],CHOOSE({1,2},products[PID],products[Cost_per_box]),2,0)</f>
        <v>12.41</v>
      </c>
      <c r="M1756" s="22">
        <f>shipments[[#This Row],[Boxes]]*shipments[[#This Row],[cost_per_box]]</f>
        <v>3623.7200000000003</v>
      </c>
      <c r="N1756" s="22">
        <f>shipments[[#This Row],[Amount]]-shipments[[#This Row],[total cost]]</f>
        <v>2208.2799999999997</v>
      </c>
    </row>
    <row r="1757" spans="1:14" x14ac:dyDescent="0.35">
      <c r="A1757" t="s">
        <v>1794</v>
      </c>
      <c r="B1757" t="s">
        <v>8049</v>
      </c>
      <c r="C1757" t="s">
        <v>8025</v>
      </c>
      <c r="D1757" t="s">
        <v>8038</v>
      </c>
      <c r="E1757" s="1">
        <v>45513</v>
      </c>
      <c r="F1757">
        <v>6311.25</v>
      </c>
      <c r="G1757">
        <v>372</v>
      </c>
      <c r="H1757" t="s">
        <v>18</v>
      </c>
      <c r="I1757" t="str">
        <f>VLOOKUP(shipments[[#This Row],[SPID]],CHOOSE({1,2},people[[#All],[SPID]],people[[#All],[Sales_person]]),2,0)</f>
        <v>Wilone O'Kielt</v>
      </c>
      <c r="J1757">
        <f>YEAR(shipments[[#This Row],[Shipdate]])</f>
        <v>2024</v>
      </c>
      <c r="K1757" s="22"/>
      <c r="L1757" s="22">
        <f>VLOOKUP(shipments[[#This Row],[PID]],CHOOSE({1,2},products[PID],products[Cost_per_box]),2,0)</f>
        <v>12.41</v>
      </c>
      <c r="M1757" s="22">
        <f>shipments[[#This Row],[Boxes]]*shipments[[#This Row],[cost_per_box]]</f>
        <v>4616.5200000000004</v>
      </c>
      <c r="N1757" s="22">
        <f>shipments[[#This Row],[Amount]]-shipments[[#This Row],[total cost]]</f>
        <v>1694.7299999999996</v>
      </c>
    </row>
    <row r="1758" spans="1:14" x14ac:dyDescent="0.35">
      <c r="A1758" t="s">
        <v>1795</v>
      </c>
      <c r="B1758" t="s">
        <v>8049</v>
      </c>
      <c r="C1758" t="s">
        <v>8026</v>
      </c>
      <c r="D1758" t="s">
        <v>8036</v>
      </c>
      <c r="E1758" s="1">
        <v>45546</v>
      </c>
      <c r="F1758">
        <v>4335.75</v>
      </c>
      <c r="G1758">
        <v>310</v>
      </c>
      <c r="H1758" t="s">
        <v>26</v>
      </c>
      <c r="I1758" t="str">
        <f>VLOOKUP(shipments[[#This Row],[SPID]],CHOOSE({1,2},people[[#All],[SPID]],people[[#All],[Sales_person]]),2,0)</f>
        <v>Wilone O'Kielt</v>
      </c>
      <c r="J1758">
        <f>YEAR(shipments[[#This Row],[Shipdate]])</f>
        <v>2024</v>
      </c>
      <c r="K1758" s="22"/>
      <c r="L1758" s="22">
        <f>VLOOKUP(shipments[[#This Row],[PID]],CHOOSE({1,2},products[PID],products[Cost_per_box]),2,0)</f>
        <v>9.57</v>
      </c>
      <c r="M1758" s="22">
        <f>shipments[[#This Row],[Boxes]]*shipments[[#This Row],[cost_per_box]]</f>
        <v>2966.7000000000003</v>
      </c>
      <c r="N1758" s="22">
        <f>shipments[[#This Row],[Amount]]-shipments[[#This Row],[total cost]]</f>
        <v>1369.0499999999997</v>
      </c>
    </row>
    <row r="1759" spans="1:14" x14ac:dyDescent="0.35">
      <c r="A1759" t="s">
        <v>1796</v>
      </c>
      <c r="B1759" t="s">
        <v>8049</v>
      </c>
      <c r="C1759" t="s">
        <v>8026</v>
      </c>
      <c r="D1759" t="s">
        <v>8033</v>
      </c>
      <c r="E1759" s="1">
        <v>44974</v>
      </c>
      <c r="F1759">
        <v>3944.25</v>
      </c>
      <c r="G1759">
        <v>247</v>
      </c>
      <c r="H1759" t="s">
        <v>7</v>
      </c>
      <c r="I1759" t="str">
        <f>VLOOKUP(shipments[[#This Row],[SPID]],CHOOSE({1,2},people[[#All],[SPID]],people[[#All],[Sales_person]]),2,0)</f>
        <v>Wilone O'Kielt</v>
      </c>
      <c r="J1759">
        <f>YEAR(shipments[[#This Row],[Shipdate]])</f>
        <v>2023</v>
      </c>
      <c r="K1759" s="22"/>
      <c r="L1759" s="22">
        <f>VLOOKUP(shipments[[#This Row],[PID]],CHOOSE({1,2},products[PID],products[Cost_per_box]),2,0)</f>
        <v>9.57</v>
      </c>
      <c r="M1759" s="22">
        <f>shipments[[#This Row],[Boxes]]*shipments[[#This Row],[cost_per_box]]</f>
        <v>2363.79</v>
      </c>
      <c r="N1759" s="22">
        <f>shipments[[#This Row],[Amount]]-shipments[[#This Row],[total cost]]</f>
        <v>1580.46</v>
      </c>
    </row>
    <row r="1760" spans="1:14" x14ac:dyDescent="0.35">
      <c r="A1760" t="s">
        <v>1797</v>
      </c>
      <c r="B1760" t="s">
        <v>8049</v>
      </c>
      <c r="C1760" t="s">
        <v>8027</v>
      </c>
      <c r="D1760" t="s">
        <v>8034</v>
      </c>
      <c r="E1760" s="1">
        <v>44999</v>
      </c>
      <c r="F1760">
        <v>14591.25</v>
      </c>
      <c r="G1760">
        <v>1622</v>
      </c>
      <c r="H1760" t="s">
        <v>7</v>
      </c>
      <c r="I1760" t="str">
        <f>VLOOKUP(shipments[[#This Row],[SPID]],CHOOSE({1,2},people[[#All],[SPID]],people[[#All],[Sales_person]]),2,0)</f>
        <v>Wilone O'Kielt</v>
      </c>
      <c r="J1760">
        <f>YEAR(shipments[[#This Row],[Shipdate]])</f>
        <v>2023</v>
      </c>
      <c r="K1760" s="22"/>
      <c r="L1760" s="22">
        <f>VLOOKUP(shipments[[#This Row],[PID]],CHOOSE({1,2},products[PID],products[Cost_per_box]),2,0)</f>
        <v>8.43</v>
      </c>
      <c r="M1760" s="22">
        <f>shipments[[#This Row],[Boxes]]*shipments[[#This Row],[cost_per_box]]</f>
        <v>13673.46</v>
      </c>
      <c r="N1760" s="22">
        <f>shipments[[#This Row],[Amount]]-shipments[[#This Row],[total cost]]</f>
        <v>917.79000000000087</v>
      </c>
    </row>
    <row r="1761" spans="1:14" x14ac:dyDescent="0.35">
      <c r="A1761" t="s">
        <v>1798</v>
      </c>
      <c r="B1761" t="s">
        <v>8049</v>
      </c>
      <c r="C1761" t="s">
        <v>8027</v>
      </c>
      <c r="D1761" t="s">
        <v>8037</v>
      </c>
      <c r="E1761" s="1">
        <v>45107</v>
      </c>
      <c r="F1761">
        <v>8397</v>
      </c>
      <c r="G1761">
        <v>764</v>
      </c>
      <c r="H1761" t="s">
        <v>7</v>
      </c>
      <c r="I1761" t="str">
        <f>VLOOKUP(shipments[[#This Row],[SPID]],CHOOSE({1,2},people[[#All],[SPID]],people[[#All],[Sales_person]]),2,0)</f>
        <v>Wilone O'Kielt</v>
      </c>
      <c r="J1761">
        <f>YEAR(shipments[[#This Row],[Shipdate]])</f>
        <v>2023</v>
      </c>
      <c r="K1761" s="22"/>
      <c r="L1761" s="22">
        <f>VLOOKUP(shipments[[#This Row],[PID]],CHOOSE({1,2},products[PID],products[Cost_per_box]),2,0)</f>
        <v>8.43</v>
      </c>
      <c r="M1761" s="22">
        <f>shipments[[#This Row],[Boxes]]*shipments[[#This Row],[cost_per_box]]</f>
        <v>6440.5199999999995</v>
      </c>
      <c r="N1761" s="22">
        <f>shipments[[#This Row],[Amount]]-shipments[[#This Row],[total cost]]</f>
        <v>1956.4800000000005</v>
      </c>
    </row>
    <row r="1762" spans="1:14" x14ac:dyDescent="0.35">
      <c r="A1762" t="s">
        <v>1799</v>
      </c>
      <c r="B1762" t="s">
        <v>8049</v>
      </c>
      <c r="C1762" t="s">
        <v>8028</v>
      </c>
      <c r="D1762" t="s">
        <v>8033</v>
      </c>
      <c r="E1762" s="1">
        <v>45504</v>
      </c>
      <c r="F1762">
        <v>13938.75</v>
      </c>
      <c r="G1762">
        <v>1394</v>
      </c>
      <c r="H1762" t="s">
        <v>18</v>
      </c>
      <c r="I1762" t="str">
        <f>VLOOKUP(shipments[[#This Row],[SPID]],CHOOSE({1,2},people[[#All],[SPID]],people[[#All],[Sales_person]]),2,0)</f>
        <v>Wilone O'Kielt</v>
      </c>
      <c r="J1762">
        <f>YEAR(shipments[[#This Row],[Shipdate]])</f>
        <v>2024</v>
      </c>
      <c r="K1762" s="22"/>
      <c r="L1762" s="22">
        <f>VLOOKUP(shipments[[#This Row],[PID]],CHOOSE({1,2},products[PID],products[Cost_per_box]),2,0)</f>
        <v>6.8</v>
      </c>
      <c r="M1762" s="22">
        <f>shipments[[#This Row],[Boxes]]*shipments[[#This Row],[cost_per_box]]</f>
        <v>9479.1999999999989</v>
      </c>
      <c r="N1762" s="22">
        <f>shipments[[#This Row],[Amount]]-shipments[[#This Row],[total cost]]</f>
        <v>4459.5500000000011</v>
      </c>
    </row>
    <row r="1763" spans="1:14" x14ac:dyDescent="0.35">
      <c r="A1763" t="s">
        <v>1800</v>
      </c>
      <c r="B1763" t="s">
        <v>8049</v>
      </c>
      <c r="C1763" t="s">
        <v>8028</v>
      </c>
      <c r="D1763" t="s">
        <v>8037</v>
      </c>
      <c r="E1763" s="1">
        <v>45266</v>
      </c>
      <c r="F1763">
        <v>8826.75</v>
      </c>
      <c r="G1763">
        <v>1104</v>
      </c>
      <c r="H1763" t="s">
        <v>7</v>
      </c>
      <c r="I1763" t="str">
        <f>VLOOKUP(shipments[[#This Row],[SPID]],CHOOSE({1,2},people[[#All],[SPID]],people[[#All],[Sales_person]]),2,0)</f>
        <v>Wilone O'Kielt</v>
      </c>
      <c r="J1763">
        <f>YEAR(shipments[[#This Row],[Shipdate]])</f>
        <v>2023</v>
      </c>
      <c r="K1763" s="22"/>
      <c r="L1763" s="22">
        <f>VLOOKUP(shipments[[#This Row],[PID]],CHOOSE({1,2},products[PID],products[Cost_per_box]),2,0)</f>
        <v>6.8</v>
      </c>
      <c r="M1763" s="22">
        <f>shipments[[#This Row],[Boxes]]*shipments[[#This Row],[cost_per_box]]</f>
        <v>7507.2</v>
      </c>
      <c r="N1763" s="22">
        <f>shipments[[#This Row],[Amount]]-shipments[[#This Row],[total cost]]</f>
        <v>1319.5500000000002</v>
      </c>
    </row>
    <row r="1764" spans="1:14" x14ac:dyDescent="0.35">
      <c r="A1764" t="s">
        <v>1801</v>
      </c>
      <c r="B1764" t="s">
        <v>8049</v>
      </c>
      <c r="C1764" t="s">
        <v>8028</v>
      </c>
      <c r="D1764" t="s">
        <v>8033</v>
      </c>
      <c r="E1764" s="1">
        <v>45208</v>
      </c>
      <c r="F1764">
        <v>7704</v>
      </c>
      <c r="G1764">
        <v>856</v>
      </c>
      <c r="H1764" t="s">
        <v>7</v>
      </c>
      <c r="I1764" t="str">
        <f>VLOOKUP(shipments[[#This Row],[SPID]],CHOOSE({1,2},people[[#All],[SPID]],people[[#All],[Sales_person]]),2,0)</f>
        <v>Wilone O'Kielt</v>
      </c>
      <c r="J1764">
        <f>YEAR(shipments[[#This Row],[Shipdate]])</f>
        <v>2023</v>
      </c>
      <c r="K1764" s="22"/>
      <c r="L1764" s="22">
        <f>VLOOKUP(shipments[[#This Row],[PID]],CHOOSE({1,2},products[PID],products[Cost_per_box]),2,0)</f>
        <v>6.8</v>
      </c>
      <c r="M1764" s="22">
        <f>shipments[[#This Row],[Boxes]]*shipments[[#This Row],[cost_per_box]]</f>
        <v>5820.8</v>
      </c>
      <c r="N1764" s="22">
        <f>shipments[[#This Row],[Amount]]-shipments[[#This Row],[total cost]]</f>
        <v>1883.1999999999998</v>
      </c>
    </row>
    <row r="1765" spans="1:14" x14ac:dyDescent="0.35">
      <c r="A1765" t="s">
        <v>1802</v>
      </c>
      <c r="B1765" t="s">
        <v>8049</v>
      </c>
      <c r="C1765" t="s">
        <v>8029</v>
      </c>
      <c r="D1765" t="s">
        <v>8034</v>
      </c>
      <c r="E1765" s="1">
        <v>45055</v>
      </c>
      <c r="F1765">
        <v>11558.25</v>
      </c>
      <c r="G1765">
        <v>445</v>
      </c>
      <c r="H1765" t="s">
        <v>7</v>
      </c>
      <c r="I1765" t="str">
        <f>VLOOKUP(shipments[[#This Row],[SPID]],CHOOSE({1,2},people[[#All],[SPID]],people[[#All],[Sales_person]]),2,0)</f>
        <v>Wilone O'Kielt</v>
      </c>
      <c r="J1765">
        <f>YEAR(shipments[[#This Row],[Shipdate]])</f>
        <v>2023</v>
      </c>
      <c r="K1765" s="22"/>
      <c r="L1765" s="22">
        <f>VLOOKUP(shipments[[#This Row],[PID]],CHOOSE({1,2},products[PID],products[Cost_per_box]),2,0)</f>
        <v>5.04</v>
      </c>
      <c r="M1765" s="22">
        <f>shipments[[#This Row],[Boxes]]*shipments[[#This Row],[cost_per_box]]</f>
        <v>2242.8000000000002</v>
      </c>
      <c r="N1765" s="22">
        <f>shipments[[#This Row],[Amount]]-shipments[[#This Row],[total cost]]</f>
        <v>9315.4500000000007</v>
      </c>
    </row>
    <row r="1766" spans="1:14" x14ac:dyDescent="0.35">
      <c r="A1766" t="s">
        <v>1803</v>
      </c>
      <c r="B1766" t="s">
        <v>8049</v>
      </c>
      <c r="C1766" t="s">
        <v>8029</v>
      </c>
      <c r="D1766" t="s">
        <v>8038</v>
      </c>
      <c r="E1766" s="1">
        <v>45260</v>
      </c>
      <c r="F1766">
        <v>5109.75</v>
      </c>
      <c r="G1766">
        <v>190</v>
      </c>
      <c r="H1766" t="s">
        <v>7</v>
      </c>
      <c r="I1766" t="str">
        <f>VLOOKUP(shipments[[#This Row],[SPID]],CHOOSE({1,2},people[[#All],[SPID]],people[[#All],[Sales_person]]),2,0)</f>
        <v>Wilone O'Kielt</v>
      </c>
      <c r="J1766">
        <f>YEAR(shipments[[#This Row],[Shipdate]])</f>
        <v>2023</v>
      </c>
      <c r="K1766" s="22"/>
      <c r="L1766" s="22">
        <f>VLOOKUP(shipments[[#This Row],[PID]],CHOOSE({1,2},products[PID],products[Cost_per_box]),2,0)</f>
        <v>5.04</v>
      </c>
      <c r="M1766" s="22">
        <f>shipments[[#This Row],[Boxes]]*shipments[[#This Row],[cost_per_box]]</f>
        <v>957.6</v>
      </c>
      <c r="N1766" s="22">
        <f>shipments[[#This Row],[Amount]]-shipments[[#This Row],[total cost]]</f>
        <v>4152.1499999999996</v>
      </c>
    </row>
    <row r="1767" spans="1:14" x14ac:dyDescent="0.35">
      <c r="A1767" t="s">
        <v>1804</v>
      </c>
      <c r="B1767" t="s">
        <v>8049</v>
      </c>
      <c r="C1767" t="s">
        <v>8030</v>
      </c>
      <c r="D1767" t="s">
        <v>8037</v>
      </c>
      <c r="E1767" s="1">
        <v>45489</v>
      </c>
      <c r="F1767">
        <v>21354.75</v>
      </c>
      <c r="G1767">
        <v>2136</v>
      </c>
      <c r="H1767" t="s">
        <v>18</v>
      </c>
      <c r="I1767" t="str">
        <f>VLOOKUP(shipments[[#This Row],[SPID]],CHOOSE({1,2},people[[#All],[SPID]],people[[#All],[Sales_person]]),2,0)</f>
        <v>Wilone O'Kielt</v>
      </c>
      <c r="J1767">
        <f>YEAR(shipments[[#This Row],[Shipdate]])</f>
        <v>2024</v>
      </c>
      <c r="K1767" s="22"/>
      <c r="L1767" s="22">
        <f>VLOOKUP(shipments[[#This Row],[PID]],CHOOSE({1,2},products[PID],products[Cost_per_box]),2,0)</f>
        <v>2.76</v>
      </c>
      <c r="M1767" s="22">
        <f>shipments[[#This Row],[Boxes]]*shipments[[#This Row],[cost_per_box]]</f>
        <v>5895.36</v>
      </c>
      <c r="N1767" s="22">
        <f>shipments[[#This Row],[Amount]]-shipments[[#This Row],[total cost]]</f>
        <v>15459.39</v>
      </c>
    </row>
    <row r="1768" spans="1:14" x14ac:dyDescent="0.35">
      <c r="A1768" t="s">
        <v>1805</v>
      </c>
      <c r="B1768" t="s">
        <v>8049</v>
      </c>
      <c r="C1768" t="s">
        <v>8030</v>
      </c>
      <c r="D1768" t="s">
        <v>8033</v>
      </c>
      <c r="E1768" s="1">
        <v>45537</v>
      </c>
      <c r="F1768">
        <v>4911.75</v>
      </c>
      <c r="G1768">
        <v>614</v>
      </c>
      <c r="H1768" t="s">
        <v>26</v>
      </c>
      <c r="I1768" t="str">
        <f>VLOOKUP(shipments[[#This Row],[SPID]],CHOOSE({1,2},people[[#All],[SPID]],people[[#All],[Sales_person]]),2,0)</f>
        <v>Wilone O'Kielt</v>
      </c>
      <c r="J1768">
        <f>YEAR(shipments[[#This Row],[Shipdate]])</f>
        <v>2024</v>
      </c>
      <c r="K1768" s="22"/>
      <c r="L1768" s="22">
        <f>VLOOKUP(shipments[[#This Row],[PID]],CHOOSE({1,2},products[PID],products[Cost_per_box]),2,0)</f>
        <v>2.76</v>
      </c>
      <c r="M1768" s="22">
        <f>shipments[[#This Row],[Boxes]]*shipments[[#This Row],[cost_per_box]]</f>
        <v>1694.6399999999999</v>
      </c>
      <c r="N1768" s="22">
        <f>shipments[[#This Row],[Amount]]-shipments[[#This Row],[total cost]]</f>
        <v>3217.11</v>
      </c>
    </row>
    <row r="1769" spans="1:14" x14ac:dyDescent="0.35">
      <c r="A1769" t="s">
        <v>1806</v>
      </c>
      <c r="B1769" t="s">
        <v>8049</v>
      </c>
      <c r="C1769" t="s">
        <v>8030</v>
      </c>
      <c r="D1769" t="s">
        <v>8037</v>
      </c>
      <c r="E1769" s="1">
        <v>45085</v>
      </c>
      <c r="F1769">
        <v>17338.5</v>
      </c>
      <c r="G1769">
        <v>1927</v>
      </c>
      <c r="H1769" t="s">
        <v>7</v>
      </c>
      <c r="I1769" t="str">
        <f>VLOOKUP(shipments[[#This Row],[SPID]],CHOOSE({1,2},people[[#All],[SPID]],people[[#All],[Sales_person]]),2,0)</f>
        <v>Wilone O'Kielt</v>
      </c>
      <c r="J1769">
        <f>YEAR(shipments[[#This Row],[Shipdate]])</f>
        <v>2023</v>
      </c>
      <c r="K1769" s="22"/>
      <c r="L1769" s="22">
        <f>VLOOKUP(shipments[[#This Row],[PID]],CHOOSE({1,2},products[PID],products[Cost_per_box]),2,0)</f>
        <v>2.76</v>
      </c>
      <c r="M1769" s="22">
        <f>shipments[[#This Row],[Boxes]]*shipments[[#This Row],[cost_per_box]]</f>
        <v>5318.5199999999995</v>
      </c>
      <c r="N1769" s="22">
        <f>shipments[[#This Row],[Amount]]-shipments[[#This Row],[total cost]]</f>
        <v>12019.98</v>
      </c>
    </row>
    <row r="1770" spans="1:14" x14ac:dyDescent="0.35">
      <c r="A1770" t="s">
        <v>1807</v>
      </c>
      <c r="B1770" t="s">
        <v>8049</v>
      </c>
      <c r="C1770" t="s">
        <v>8030</v>
      </c>
      <c r="D1770" t="s">
        <v>8038</v>
      </c>
      <c r="E1770" s="1">
        <v>44984</v>
      </c>
      <c r="F1770">
        <v>5006.25</v>
      </c>
      <c r="G1770">
        <v>456</v>
      </c>
      <c r="H1770" t="s">
        <v>7</v>
      </c>
      <c r="I1770" t="str">
        <f>VLOOKUP(shipments[[#This Row],[SPID]],CHOOSE({1,2},people[[#All],[SPID]],people[[#All],[Sales_person]]),2,0)</f>
        <v>Wilone O'Kielt</v>
      </c>
      <c r="J1770">
        <f>YEAR(shipments[[#This Row],[Shipdate]])</f>
        <v>2023</v>
      </c>
      <c r="K1770" s="22"/>
      <c r="L1770" s="22">
        <f>VLOOKUP(shipments[[#This Row],[PID]],CHOOSE({1,2},products[PID],products[Cost_per_box]),2,0)</f>
        <v>2.76</v>
      </c>
      <c r="M1770" s="22">
        <f>shipments[[#This Row],[Boxes]]*shipments[[#This Row],[cost_per_box]]</f>
        <v>1258.56</v>
      </c>
      <c r="N1770" s="22">
        <f>shipments[[#This Row],[Amount]]-shipments[[#This Row],[total cost]]</f>
        <v>3747.69</v>
      </c>
    </row>
    <row r="1771" spans="1:14" x14ac:dyDescent="0.35">
      <c r="A1771" t="s">
        <v>1808</v>
      </c>
      <c r="B1771" t="s">
        <v>8049</v>
      </c>
      <c r="C1771" t="s">
        <v>8030</v>
      </c>
      <c r="D1771" t="s">
        <v>8038</v>
      </c>
      <c r="E1771" s="1">
        <v>45223</v>
      </c>
      <c r="F1771">
        <v>3822.75</v>
      </c>
      <c r="G1771">
        <v>383</v>
      </c>
      <c r="H1771" t="s">
        <v>7</v>
      </c>
      <c r="I1771" t="str">
        <f>VLOOKUP(shipments[[#This Row],[SPID]],CHOOSE({1,2},people[[#All],[SPID]],people[[#All],[Sales_person]]),2,0)</f>
        <v>Wilone O'Kielt</v>
      </c>
      <c r="J1771">
        <f>YEAR(shipments[[#This Row],[Shipdate]])</f>
        <v>2023</v>
      </c>
      <c r="K1771" s="22"/>
      <c r="L1771" s="22">
        <f>VLOOKUP(shipments[[#This Row],[PID]],CHOOSE({1,2},products[PID],products[Cost_per_box]),2,0)</f>
        <v>2.76</v>
      </c>
      <c r="M1771" s="22">
        <f>shipments[[#This Row],[Boxes]]*shipments[[#This Row],[cost_per_box]]</f>
        <v>1057.08</v>
      </c>
      <c r="N1771" s="22">
        <f>shipments[[#This Row],[Amount]]-shipments[[#This Row],[total cost]]</f>
        <v>2765.67</v>
      </c>
    </row>
    <row r="1772" spans="1:14" x14ac:dyDescent="0.35">
      <c r="A1772" t="s">
        <v>1809</v>
      </c>
      <c r="B1772" t="s">
        <v>8049</v>
      </c>
      <c r="C1772" t="s">
        <v>8031</v>
      </c>
      <c r="D1772" t="s">
        <v>8033</v>
      </c>
      <c r="E1772" s="1">
        <v>45343</v>
      </c>
      <c r="F1772">
        <v>10554.75</v>
      </c>
      <c r="G1772">
        <v>1508</v>
      </c>
      <c r="H1772" t="s">
        <v>7</v>
      </c>
      <c r="I1772" t="str">
        <f>VLOOKUP(shipments[[#This Row],[SPID]],CHOOSE({1,2},people[[#All],[SPID]],people[[#All],[Sales_person]]),2,0)</f>
        <v>Wilone O'Kielt</v>
      </c>
      <c r="J1772">
        <f>YEAR(shipments[[#This Row],[Shipdate]])</f>
        <v>2024</v>
      </c>
      <c r="K1772" s="22"/>
      <c r="L1772" s="22">
        <f>VLOOKUP(shipments[[#This Row],[PID]],CHOOSE({1,2},products[PID],products[Cost_per_box]),2,0)</f>
        <v>3.32</v>
      </c>
      <c r="M1772" s="22">
        <f>shipments[[#This Row],[Boxes]]*shipments[[#This Row],[cost_per_box]]</f>
        <v>5006.5599999999995</v>
      </c>
      <c r="N1772" s="22">
        <f>shipments[[#This Row],[Amount]]-shipments[[#This Row],[total cost]]</f>
        <v>5548.1900000000005</v>
      </c>
    </row>
    <row r="1773" spans="1:14" x14ac:dyDescent="0.35">
      <c r="A1773" t="s">
        <v>1810</v>
      </c>
      <c r="B1773" t="s">
        <v>8049</v>
      </c>
      <c r="C1773" t="s">
        <v>8031</v>
      </c>
      <c r="D1773" t="s">
        <v>8033</v>
      </c>
      <c r="E1773" s="1">
        <v>45252</v>
      </c>
      <c r="F1773">
        <v>121.5</v>
      </c>
      <c r="G1773">
        <v>13</v>
      </c>
      <c r="H1773" t="s">
        <v>7</v>
      </c>
      <c r="I1773" t="str">
        <f>VLOOKUP(shipments[[#This Row],[SPID]],CHOOSE({1,2},people[[#All],[SPID]],people[[#All],[Sales_person]]),2,0)</f>
        <v>Wilone O'Kielt</v>
      </c>
      <c r="J1773">
        <f>YEAR(shipments[[#This Row],[Shipdate]])</f>
        <v>2023</v>
      </c>
      <c r="K1773" s="22"/>
      <c r="L1773" s="22">
        <f>VLOOKUP(shipments[[#This Row],[PID]],CHOOSE({1,2},products[PID],products[Cost_per_box]),2,0)</f>
        <v>3.32</v>
      </c>
      <c r="M1773" s="22">
        <f>shipments[[#This Row],[Boxes]]*shipments[[#This Row],[cost_per_box]]</f>
        <v>43.16</v>
      </c>
      <c r="N1773" s="22">
        <f>shipments[[#This Row],[Amount]]-shipments[[#This Row],[total cost]]</f>
        <v>78.34</v>
      </c>
    </row>
    <row r="1774" spans="1:14" x14ac:dyDescent="0.35">
      <c r="A1774" t="s">
        <v>1811</v>
      </c>
      <c r="B1774" t="s">
        <v>8049</v>
      </c>
      <c r="C1774" t="s">
        <v>8031</v>
      </c>
      <c r="D1774" t="s">
        <v>8038</v>
      </c>
      <c r="E1774" s="1">
        <v>45324</v>
      </c>
      <c r="F1774">
        <v>13329</v>
      </c>
      <c r="G1774">
        <v>1905</v>
      </c>
      <c r="H1774" t="s">
        <v>7</v>
      </c>
      <c r="I1774" t="str">
        <f>VLOOKUP(shipments[[#This Row],[SPID]],CHOOSE({1,2},people[[#All],[SPID]],people[[#All],[Sales_person]]),2,0)</f>
        <v>Wilone O'Kielt</v>
      </c>
      <c r="J1774">
        <f>YEAR(shipments[[#This Row],[Shipdate]])</f>
        <v>2024</v>
      </c>
      <c r="K1774" s="22"/>
      <c r="L1774" s="22">
        <f>VLOOKUP(shipments[[#This Row],[PID]],CHOOSE({1,2},products[PID],products[Cost_per_box]),2,0)</f>
        <v>3.32</v>
      </c>
      <c r="M1774" s="22">
        <f>shipments[[#This Row],[Boxes]]*shipments[[#This Row],[cost_per_box]]</f>
        <v>6324.5999999999995</v>
      </c>
      <c r="N1774" s="22">
        <f>shipments[[#This Row],[Amount]]-shipments[[#This Row],[total cost]]</f>
        <v>7004.4000000000005</v>
      </c>
    </row>
    <row r="1775" spans="1:14" x14ac:dyDescent="0.35">
      <c r="A1775" t="s">
        <v>1812</v>
      </c>
      <c r="B1775" t="s">
        <v>8049</v>
      </c>
      <c r="C1775" t="s">
        <v>8032</v>
      </c>
      <c r="D1775" t="s">
        <v>8037</v>
      </c>
      <c r="E1775" s="1">
        <v>45250</v>
      </c>
      <c r="F1775">
        <v>13002.75</v>
      </c>
      <c r="G1775">
        <v>651</v>
      </c>
      <c r="H1775" t="s">
        <v>7</v>
      </c>
      <c r="I1775" t="str">
        <f>VLOOKUP(shipments[[#This Row],[SPID]],CHOOSE({1,2},people[[#All],[SPID]],people[[#All],[Sales_person]]),2,0)</f>
        <v>Wilone O'Kielt</v>
      </c>
      <c r="J1775">
        <f>YEAR(shipments[[#This Row],[Shipdate]])</f>
        <v>2023</v>
      </c>
      <c r="K1775" s="22"/>
      <c r="L1775" s="22">
        <f>VLOOKUP(shipments[[#This Row],[PID]],CHOOSE({1,2},products[PID],products[Cost_per_box]),2,0)</f>
        <v>2.65</v>
      </c>
      <c r="M1775" s="22">
        <f>shipments[[#This Row],[Boxes]]*shipments[[#This Row],[cost_per_box]]</f>
        <v>1725.1499999999999</v>
      </c>
      <c r="N1775" s="22">
        <f>shipments[[#This Row],[Amount]]-shipments[[#This Row],[total cost]]</f>
        <v>11277.6</v>
      </c>
    </row>
    <row r="1776" spans="1:14" x14ac:dyDescent="0.35">
      <c r="A1776" t="s">
        <v>1813</v>
      </c>
      <c r="B1776" t="s">
        <v>8049</v>
      </c>
      <c r="C1776" t="s">
        <v>8032</v>
      </c>
      <c r="D1776" t="s">
        <v>8037</v>
      </c>
      <c r="E1776" s="1">
        <v>45502</v>
      </c>
      <c r="F1776">
        <v>6133.5</v>
      </c>
      <c r="G1776">
        <v>279</v>
      </c>
      <c r="H1776" t="s">
        <v>18</v>
      </c>
      <c r="I1776" t="str">
        <f>VLOOKUP(shipments[[#This Row],[SPID]],CHOOSE({1,2},people[[#All],[SPID]],people[[#All],[Sales_person]]),2,0)</f>
        <v>Wilone O'Kielt</v>
      </c>
      <c r="J1776">
        <f>YEAR(shipments[[#This Row],[Shipdate]])</f>
        <v>2024</v>
      </c>
      <c r="K1776" s="22"/>
      <c r="L1776" s="22">
        <f>VLOOKUP(shipments[[#This Row],[PID]],CHOOSE({1,2},products[PID],products[Cost_per_box]),2,0)</f>
        <v>2.65</v>
      </c>
      <c r="M1776" s="22">
        <f>shipments[[#This Row],[Boxes]]*shipments[[#This Row],[cost_per_box]]</f>
        <v>739.35</v>
      </c>
      <c r="N1776" s="22">
        <f>shipments[[#This Row],[Amount]]-shipments[[#This Row],[total cost]]</f>
        <v>5394.15</v>
      </c>
    </row>
    <row r="1777" spans="1:14" x14ac:dyDescent="0.35">
      <c r="A1777" t="s">
        <v>1814</v>
      </c>
      <c r="B1777" t="s">
        <v>8049</v>
      </c>
      <c r="C1777" t="s">
        <v>8032</v>
      </c>
      <c r="D1777" t="s">
        <v>8037</v>
      </c>
      <c r="E1777" s="1">
        <v>45070</v>
      </c>
      <c r="F1777">
        <v>1275.75</v>
      </c>
      <c r="G1777">
        <v>64</v>
      </c>
      <c r="H1777" t="s">
        <v>7</v>
      </c>
      <c r="I1777" t="str">
        <f>VLOOKUP(shipments[[#This Row],[SPID]],CHOOSE({1,2},people[[#All],[SPID]],people[[#All],[Sales_person]]),2,0)</f>
        <v>Wilone O'Kielt</v>
      </c>
      <c r="J1777">
        <f>YEAR(shipments[[#This Row],[Shipdate]])</f>
        <v>2023</v>
      </c>
      <c r="K1777" s="22"/>
      <c r="L1777" s="22">
        <f>VLOOKUP(shipments[[#This Row],[PID]],CHOOSE({1,2},products[PID],products[Cost_per_box]),2,0)</f>
        <v>2.65</v>
      </c>
      <c r="M1777" s="22">
        <f>shipments[[#This Row],[Boxes]]*shipments[[#This Row],[cost_per_box]]</f>
        <v>169.6</v>
      </c>
      <c r="N1777" s="22">
        <f>shipments[[#This Row],[Amount]]-shipments[[#This Row],[total cost]]</f>
        <v>1106.1500000000001</v>
      </c>
    </row>
    <row r="1778" spans="1:14" x14ac:dyDescent="0.35">
      <c r="A1778" t="s">
        <v>1815</v>
      </c>
      <c r="B1778" t="s">
        <v>8049</v>
      </c>
      <c r="C1778" t="s">
        <v>8032</v>
      </c>
      <c r="D1778" t="s">
        <v>8038</v>
      </c>
      <c r="E1778" s="1">
        <v>45275</v>
      </c>
      <c r="F1778">
        <v>8892</v>
      </c>
      <c r="G1778">
        <v>445</v>
      </c>
      <c r="H1778" t="s">
        <v>7</v>
      </c>
      <c r="I1778" t="str">
        <f>VLOOKUP(shipments[[#This Row],[SPID]],CHOOSE({1,2},people[[#All],[SPID]],people[[#All],[Sales_person]]),2,0)</f>
        <v>Wilone O'Kielt</v>
      </c>
      <c r="J1778">
        <f>YEAR(shipments[[#This Row],[Shipdate]])</f>
        <v>2023</v>
      </c>
      <c r="K1778" s="22"/>
      <c r="L1778" s="22">
        <f>VLOOKUP(shipments[[#This Row],[PID]],CHOOSE({1,2},products[PID],products[Cost_per_box]),2,0)</f>
        <v>2.65</v>
      </c>
      <c r="M1778" s="22">
        <f>shipments[[#This Row],[Boxes]]*shipments[[#This Row],[cost_per_box]]</f>
        <v>1179.25</v>
      </c>
      <c r="N1778" s="22">
        <f>shipments[[#This Row],[Amount]]-shipments[[#This Row],[total cost]]</f>
        <v>7712.75</v>
      </c>
    </row>
    <row r="1779" spans="1:14" x14ac:dyDescent="0.35">
      <c r="A1779" t="s">
        <v>1816</v>
      </c>
      <c r="B1779" t="s">
        <v>8050</v>
      </c>
      <c r="C1779" t="s">
        <v>8011</v>
      </c>
      <c r="D1779" t="s">
        <v>8036</v>
      </c>
      <c r="E1779" s="1">
        <v>45250</v>
      </c>
      <c r="F1779">
        <v>5913</v>
      </c>
      <c r="G1779">
        <v>423</v>
      </c>
      <c r="H1779" t="s">
        <v>7</v>
      </c>
      <c r="I1779" t="str">
        <f>VLOOKUP(shipments[[#This Row],[SPID]],CHOOSE({1,2},people[[#All],[SPID]],people[[#All],[Sales_person]]),2,0)</f>
        <v>Gigi Bohling</v>
      </c>
      <c r="J1779">
        <f>YEAR(shipments[[#This Row],[Shipdate]])</f>
        <v>2023</v>
      </c>
      <c r="K1779" s="22"/>
      <c r="L1779" s="22">
        <f>VLOOKUP(shipments[[#This Row],[PID]],CHOOSE({1,2},products[PID],products[Cost_per_box]),2,0)</f>
        <v>5.26</v>
      </c>
      <c r="M1779" s="22">
        <f>shipments[[#This Row],[Boxes]]*shipments[[#This Row],[cost_per_box]]</f>
        <v>2224.98</v>
      </c>
      <c r="N1779" s="22">
        <f>shipments[[#This Row],[Amount]]-shipments[[#This Row],[total cost]]</f>
        <v>3688.02</v>
      </c>
    </row>
    <row r="1780" spans="1:14" x14ac:dyDescent="0.35">
      <c r="A1780" t="s">
        <v>1818</v>
      </c>
      <c r="B1780" t="s">
        <v>8050</v>
      </c>
      <c r="C1780" t="s">
        <v>8011</v>
      </c>
      <c r="D1780" t="s">
        <v>8033</v>
      </c>
      <c r="E1780" s="1">
        <v>45160</v>
      </c>
      <c r="F1780">
        <v>2517.75</v>
      </c>
      <c r="G1780">
        <v>210</v>
      </c>
      <c r="H1780" t="s">
        <v>7</v>
      </c>
      <c r="I1780" t="str">
        <f>VLOOKUP(shipments[[#This Row],[SPID]],CHOOSE({1,2},people[[#All],[SPID]],people[[#All],[Sales_person]]),2,0)</f>
        <v>Gigi Bohling</v>
      </c>
      <c r="J1780">
        <f>YEAR(shipments[[#This Row],[Shipdate]])</f>
        <v>2023</v>
      </c>
      <c r="K1780" s="22"/>
      <c r="L1780" s="22">
        <f>VLOOKUP(shipments[[#This Row],[PID]],CHOOSE({1,2},products[PID],products[Cost_per_box]),2,0)</f>
        <v>5.26</v>
      </c>
      <c r="M1780" s="22">
        <f>shipments[[#This Row],[Boxes]]*shipments[[#This Row],[cost_per_box]]</f>
        <v>1104.5999999999999</v>
      </c>
      <c r="N1780" s="22">
        <f>shipments[[#This Row],[Amount]]-shipments[[#This Row],[total cost]]</f>
        <v>1413.15</v>
      </c>
    </row>
    <row r="1781" spans="1:14" x14ac:dyDescent="0.35">
      <c r="A1781" t="s">
        <v>1819</v>
      </c>
      <c r="B1781" t="s">
        <v>8050</v>
      </c>
      <c r="C1781" t="s">
        <v>8011</v>
      </c>
      <c r="D1781" t="s">
        <v>8034</v>
      </c>
      <c r="E1781" s="1">
        <v>44944</v>
      </c>
      <c r="F1781">
        <v>7848</v>
      </c>
      <c r="G1781">
        <v>491</v>
      </c>
      <c r="H1781" t="s">
        <v>7</v>
      </c>
      <c r="I1781" t="str">
        <f>VLOOKUP(shipments[[#This Row],[SPID]],CHOOSE({1,2},people[[#All],[SPID]],people[[#All],[Sales_person]]),2,0)</f>
        <v>Gigi Bohling</v>
      </c>
      <c r="J1781">
        <f>YEAR(shipments[[#This Row],[Shipdate]])</f>
        <v>2023</v>
      </c>
      <c r="K1781" s="22"/>
      <c r="L1781" s="22">
        <f>VLOOKUP(shipments[[#This Row],[PID]],CHOOSE({1,2},products[PID],products[Cost_per_box]),2,0)</f>
        <v>5.26</v>
      </c>
      <c r="M1781" s="22">
        <f>shipments[[#This Row],[Boxes]]*shipments[[#This Row],[cost_per_box]]</f>
        <v>2582.66</v>
      </c>
      <c r="N1781" s="22">
        <f>shipments[[#This Row],[Amount]]-shipments[[#This Row],[total cost]]</f>
        <v>5265.34</v>
      </c>
    </row>
    <row r="1782" spans="1:14" x14ac:dyDescent="0.35">
      <c r="A1782" t="s">
        <v>1820</v>
      </c>
      <c r="B1782" t="s">
        <v>8050</v>
      </c>
      <c r="C1782" t="s">
        <v>8011</v>
      </c>
      <c r="D1782" t="s">
        <v>8038</v>
      </c>
      <c r="E1782" s="1">
        <v>45208</v>
      </c>
      <c r="F1782">
        <v>12325.5</v>
      </c>
      <c r="G1782">
        <v>822</v>
      </c>
      <c r="H1782" t="s">
        <v>7</v>
      </c>
      <c r="I1782" t="str">
        <f>VLOOKUP(shipments[[#This Row],[SPID]],CHOOSE({1,2},people[[#All],[SPID]],people[[#All],[Sales_person]]),2,0)</f>
        <v>Gigi Bohling</v>
      </c>
      <c r="J1782">
        <f>YEAR(shipments[[#This Row],[Shipdate]])</f>
        <v>2023</v>
      </c>
      <c r="K1782" s="22"/>
      <c r="L1782" s="22">
        <f>VLOOKUP(shipments[[#This Row],[PID]],CHOOSE({1,2},products[PID],products[Cost_per_box]),2,0)</f>
        <v>5.26</v>
      </c>
      <c r="M1782" s="22">
        <f>shipments[[#This Row],[Boxes]]*shipments[[#This Row],[cost_per_box]]</f>
        <v>4323.72</v>
      </c>
      <c r="N1782" s="22">
        <f>shipments[[#This Row],[Amount]]-shipments[[#This Row],[total cost]]</f>
        <v>8001.78</v>
      </c>
    </row>
    <row r="1783" spans="1:14" x14ac:dyDescent="0.35">
      <c r="A1783" t="s">
        <v>1821</v>
      </c>
      <c r="B1783" t="s">
        <v>8050</v>
      </c>
      <c r="C1783" t="s">
        <v>8014</v>
      </c>
      <c r="D1783" t="s">
        <v>8034</v>
      </c>
      <c r="E1783" s="1">
        <v>45145</v>
      </c>
      <c r="F1783">
        <v>13718.25</v>
      </c>
      <c r="G1783">
        <v>1715</v>
      </c>
      <c r="H1783" t="s">
        <v>7</v>
      </c>
      <c r="I1783" t="str">
        <f>VLOOKUP(shipments[[#This Row],[SPID]],CHOOSE({1,2},people[[#All],[SPID]],people[[#All],[Sales_person]]),2,0)</f>
        <v>Gigi Bohling</v>
      </c>
      <c r="J1783">
        <f>YEAR(shipments[[#This Row],[Shipdate]])</f>
        <v>2023</v>
      </c>
      <c r="K1783" s="22"/>
      <c r="L1783" s="22">
        <f>VLOOKUP(shipments[[#This Row],[PID]],CHOOSE({1,2},products[PID],products[Cost_per_box]),2,0)</f>
        <v>3.85</v>
      </c>
      <c r="M1783" s="22">
        <f>shipments[[#This Row],[Boxes]]*shipments[[#This Row],[cost_per_box]]</f>
        <v>6602.75</v>
      </c>
      <c r="N1783" s="22">
        <f>shipments[[#This Row],[Amount]]-shipments[[#This Row],[total cost]]</f>
        <v>7115.5</v>
      </c>
    </row>
    <row r="1784" spans="1:14" x14ac:dyDescent="0.35">
      <c r="A1784" t="s">
        <v>1822</v>
      </c>
      <c r="B1784" t="s">
        <v>8050</v>
      </c>
      <c r="C1784" t="s">
        <v>8015</v>
      </c>
      <c r="D1784" t="s">
        <v>8033</v>
      </c>
      <c r="E1784" s="1">
        <v>45266</v>
      </c>
      <c r="F1784">
        <v>4038.75</v>
      </c>
      <c r="G1784">
        <v>577</v>
      </c>
      <c r="H1784" t="s">
        <v>7</v>
      </c>
      <c r="I1784" t="str">
        <f>VLOOKUP(shipments[[#This Row],[SPID]],CHOOSE({1,2},people[[#All],[SPID]],people[[#All],[Sales_person]]),2,0)</f>
        <v>Gigi Bohling</v>
      </c>
      <c r="J1784">
        <f>YEAR(shipments[[#This Row],[Shipdate]])</f>
        <v>2023</v>
      </c>
      <c r="K1784" s="22"/>
      <c r="L1784" s="22">
        <f>VLOOKUP(shipments[[#This Row],[PID]],CHOOSE({1,2},products[PID],products[Cost_per_box]),2,0)</f>
        <v>5.72</v>
      </c>
      <c r="M1784" s="22">
        <f>shipments[[#This Row],[Boxes]]*shipments[[#This Row],[cost_per_box]]</f>
        <v>3300.44</v>
      </c>
      <c r="N1784" s="22">
        <f>shipments[[#This Row],[Amount]]-shipments[[#This Row],[total cost]]</f>
        <v>738.31</v>
      </c>
    </row>
    <row r="1785" spans="1:14" x14ac:dyDescent="0.35">
      <c r="A1785" t="s">
        <v>1823</v>
      </c>
      <c r="B1785" t="s">
        <v>8050</v>
      </c>
      <c r="C1785" t="s">
        <v>8015</v>
      </c>
      <c r="D1785" t="s">
        <v>8037</v>
      </c>
      <c r="E1785" s="1">
        <v>44932</v>
      </c>
      <c r="F1785">
        <v>8230.5</v>
      </c>
      <c r="G1785">
        <v>915</v>
      </c>
      <c r="H1785" t="s">
        <v>7</v>
      </c>
      <c r="I1785" t="str">
        <f>VLOOKUP(shipments[[#This Row],[SPID]],CHOOSE({1,2},people[[#All],[SPID]],people[[#All],[Sales_person]]),2,0)</f>
        <v>Gigi Bohling</v>
      </c>
      <c r="J1785">
        <f>YEAR(shipments[[#This Row],[Shipdate]])</f>
        <v>2023</v>
      </c>
      <c r="K1785" s="22"/>
      <c r="L1785" s="22">
        <f>VLOOKUP(shipments[[#This Row],[PID]],CHOOSE({1,2},products[PID],products[Cost_per_box]),2,0)</f>
        <v>5.72</v>
      </c>
      <c r="M1785" s="22">
        <f>shipments[[#This Row],[Boxes]]*shipments[[#This Row],[cost_per_box]]</f>
        <v>5233.8</v>
      </c>
      <c r="N1785" s="22">
        <f>shipments[[#This Row],[Amount]]-shipments[[#This Row],[total cost]]</f>
        <v>2996.7</v>
      </c>
    </row>
    <row r="1786" spans="1:14" x14ac:dyDescent="0.35">
      <c r="A1786" t="s">
        <v>1824</v>
      </c>
      <c r="B1786" t="s">
        <v>8050</v>
      </c>
      <c r="C1786" t="s">
        <v>8017</v>
      </c>
      <c r="D1786" t="s">
        <v>8036</v>
      </c>
      <c r="E1786" s="1">
        <v>45370</v>
      </c>
      <c r="F1786">
        <v>6284.25</v>
      </c>
      <c r="G1786">
        <v>262</v>
      </c>
      <c r="H1786" t="s">
        <v>7</v>
      </c>
      <c r="I1786" t="str">
        <f>VLOOKUP(shipments[[#This Row],[SPID]],CHOOSE({1,2},people[[#All],[SPID]],people[[#All],[Sales_person]]),2,0)</f>
        <v>Gigi Bohling</v>
      </c>
      <c r="J1786">
        <f>YEAR(shipments[[#This Row],[Shipdate]])</f>
        <v>2024</v>
      </c>
      <c r="K1786" s="22"/>
      <c r="L1786" s="22">
        <f>VLOOKUP(shipments[[#This Row],[PID]],CHOOSE({1,2},products[PID],products[Cost_per_box]),2,0)</f>
        <v>9.94</v>
      </c>
      <c r="M1786" s="22">
        <f>shipments[[#This Row],[Boxes]]*shipments[[#This Row],[cost_per_box]]</f>
        <v>2604.2799999999997</v>
      </c>
      <c r="N1786" s="22">
        <f>shipments[[#This Row],[Amount]]-shipments[[#This Row],[total cost]]</f>
        <v>3679.9700000000003</v>
      </c>
    </row>
    <row r="1787" spans="1:14" x14ac:dyDescent="0.35">
      <c r="A1787" t="s">
        <v>1825</v>
      </c>
      <c r="B1787" t="s">
        <v>8050</v>
      </c>
      <c r="C1787" t="s">
        <v>8017</v>
      </c>
      <c r="D1787" t="s">
        <v>8036</v>
      </c>
      <c r="E1787" s="1">
        <v>45344</v>
      </c>
      <c r="F1787">
        <v>5474.25</v>
      </c>
      <c r="G1787">
        <v>219</v>
      </c>
      <c r="H1787" t="s">
        <v>7</v>
      </c>
      <c r="I1787" t="str">
        <f>VLOOKUP(shipments[[#This Row],[SPID]],CHOOSE({1,2},people[[#All],[SPID]],people[[#All],[Sales_person]]),2,0)</f>
        <v>Gigi Bohling</v>
      </c>
      <c r="J1787">
        <f>YEAR(shipments[[#This Row],[Shipdate]])</f>
        <v>2024</v>
      </c>
      <c r="K1787" s="22"/>
      <c r="L1787" s="22">
        <f>VLOOKUP(shipments[[#This Row],[PID]],CHOOSE({1,2},products[PID],products[Cost_per_box]),2,0)</f>
        <v>9.94</v>
      </c>
      <c r="M1787" s="22">
        <f>shipments[[#This Row],[Boxes]]*shipments[[#This Row],[cost_per_box]]</f>
        <v>2176.8599999999997</v>
      </c>
      <c r="N1787" s="22">
        <f>shipments[[#This Row],[Amount]]-shipments[[#This Row],[total cost]]</f>
        <v>3297.3900000000003</v>
      </c>
    </row>
    <row r="1788" spans="1:14" x14ac:dyDescent="0.35">
      <c r="A1788" t="s">
        <v>1826</v>
      </c>
      <c r="B1788" t="s">
        <v>8050</v>
      </c>
      <c r="C1788" t="s">
        <v>8017</v>
      </c>
      <c r="D1788" t="s">
        <v>8037</v>
      </c>
      <c r="E1788" s="1">
        <v>45202</v>
      </c>
      <c r="F1788">
        <v>4612.5</v>
      </c>
      <c r="G1788">
        <v>171</v>
      </c>
      <c r="H1788" t="s">
        <v>40</v>
      </c>
      <c r="I1788" t="str">
        <f>VLOOKUP(shipments[[#This Row],[SPID]],CHOOSE({1,2},people[[#All],[SPID]],people[[#All],[Sales_person]]),2,0)</f>
        <v>Gigi Bohling</v>
      </c>
      <c r="J1788">
        <f>YEAR(shipments[[#This Row],[Shipdate]])</f>
        <v>2023</v>
      </c>
      <c r="K1788" s="22"/>
      <c r="L1788" s="22">
        <f>VLOOKUP(shipments[[#This Row],[PID]],CHOOSE({1,2},products[PID],products[Cost_per_box]),2,0)</f>
        <v>9.94</v>
      </c>
      <c r="M1788" s="22">
        <f>shipments[[#This Row],[Boxes]]*shipments[[#This Row],[cost_per_box]]</f>
        <v>1699.74</v>
      </c>
      <c r="N1788" s="22">
        <f>shipments[[#This Row],[Amount]]-shipments[[#This Row],[total cost]]</f>
        <v>2912.76</v>
      </c>
    </row>
    <row r="1789" spans="1:14" x14ac:dyDescent="0.35">
      <c r="A1789" t="s">
        <v>1827</v>
      </c>
      <c r="B1789" t="s">
        <v>8050</v>
      </c>
      <c r="C1789" t="s">
        <v>8018</v>
      </c>
      <c r="D1789" t="s">
        <v>8033</v>
      </c>
      <c r="E1789" s="1">
        <v>45125</v>
      </c>
      <c r="F1789">
        <v>1671.75</v>
      </c>
      <c r="G1789">
        <v>88</v>
      </c>
      <c r="H1789" t="s">
        <v>7</v>
      </c>
      <c r="I1789" t="str">
        <f>VLOOKUP(shipments[[#This Row],[SPID]],CHOOSE({1,2},people[[#All],[SPID]],people[[#All],[Sales_person]]),2,0)</f>
        <v>Gigi Bohling</v>
      </c>
      <c r="J1789">
        <f>YEAR(shipments[[#This Row],[Shipdate]])</f>
        <v>2023</v>
      </c>
      <c r="K1789" s="22"/>
      <c r="L1789" s="22">
        <f>VLOOKUP(shipments[[#This Row],[PID]],CHOOSE({1,2},products[PID],products[Cost_per_box]),2,0)</f>
        <v>7.73</v>
      </c>
      <c r="M1789" s="22">
        <f>shipments[[#This Row],[Boxes]]*shipments[[#This Row],[cost_per_box]]</f>
        <v>680.24</v>
      </c>
      <c r="N1789" s="22">
        <f>shipments[[#This Row],[Amount]]-shipments[[#This Row],[total cost]]</f>
        <v>991.51</v>
      </c>
    </row>
    <row r="1790" spans="1:14" x14ac:dyDescent="0.35">
      <c r="A1790" t="s">
        <v>1828</v>
      </c>
      <c r="B1790" t="s">
        <v>8050</v>
      </c>
      <c r="C1790" t="s">
        <v>8018</v>
      </c>
      <c r="D1790" t="s">
        <v>8033</v>
      </c>
      <c r="E1790" s="1">
        <v>45244</v>
      </c>
      <c r="F1790">
        <v>9987.75</v>
      </c>
      <c r="G1790">
        <v>500</v>
      </c>
      <c r="H1790" t="s">
        <v>7</v>
      </c>
      <c r="I1790" t="str">
        <f>VLOOKUP(shipments[[#This Row],[SPID]],CHOOSE({1,2},people[[#All],[SPID]],people[[#All],[Sales_person]]),2,0)</f>
        <v>Gigi Bohling</v>
      </c>
      <c r="J1790">
        <f>YEAR(shipments[[#This Row],[Shipdate]])</f>
        <v>2023</v>
      </c>
      <c r="K1790" s="22"/>
      <c r="L1790" s="22">
        <f>VLOOKUP(shipments[[#This Row],[PID]],CHOOSE({1,2},products[PID],products[Cost_per_box]),2,0)</f>
        <v>7.73</v>
      </c>
      <c r="M1790" s="22">
        <f>shipments[[#This Row],[Boxes]]*shipments[[#This Row],[cost_per_box]]</f>
        <v>3865</v>
      </c>
      <c r="N1790" s="22">
        <f>shipments[[#This Row],[Amount]]-shipments[[#This Row],[total cost]]</f>
        <v>6122.75</v>
      </c>
    </row>
    <row r="1791" spans="1:14" x14ac:dyDescent="0.35">
      <c r="A1791" t="s">
        <v>1829</v>
      </c>
      <c r="B1791" t="s">
        <v>8050</v>
      </c>
      <c r="C1791" t="s">
        <v>8020</v>
      </c>
      <c r="D1791" t="s">
        <v>8033</v>
      </c>
      <c r="E1791" s="1">
        <v>45489</v>
      </c>
      <c r="F1791">
        <v>3415.5</v>
      </c>
      <c r="G1791">
        <v>244</v>
      </c>
      <c r="H1791" t="s">
        <v>18</v>
      </c>
      <c r="I1791" t="str">
        <f>VLOOKUP(shipments[[#This Row],[SPID]],CHOOSE({1,2},people[[#All],[SPID]],people[[#All],[Sales_person]]),2,0)</f>
        <v>Gigi Bohling</v>
      </c>
      <c r="J1791">
        <f>YEAR(shipments[[#This Row],[Shipdate]])</f>
        <v>2024</v>
      </c>
      <c r="K1791" s="22"/>
      <c r="L1791" s="22">
        <f>VLOOKUP(shipments[[#This Row],[PID]],CHOOSE({1,2},products[PID],products[Cost_per_box]),2,0)</f>
        <v>8.2200000000000006</v>
      </c>
      <c r="M1791" s="22">
        <f>shipments[[#This Row],[Boxes]]*shipments[[#This Row],[cost_per_box]]</f>
        <v>2005.68</v>
      </c>
      <c r="N1791" s="22">
        <f>shipments[[#This Row],[Amount]]-shipments[[#This Row],[total cost]]</f>
        <v>1409.82</v>
      </c>
    </row>
    <row r="1792" spans="1:14" x14ac:dyDescent="0.35">
      <c r="A1792" t="s">
        <v>1830</v>
      </c>
      <c r="B1792" t="s">
        <v>8050</v>
      </c>
      <c r="C1792" t="s">
        <v>8020</v>
      </c>
      <c r="D1792" t="s">
        <v>8035</v>
      </c>
      <c r="E1792" s="1">
        <v>44939</v>
      </c>
      <c r="F1792">
        <v>3867.75</v>
      </c>
      <c r="G1792">
        <v>277</v>
      </c>
      <c r="H1792" t="s">
        <v>7</v>
      </c>
      <c r="I1792" t="str">
        <f>VLOOKUP(shipments[[#This Row],[SPID]],CHOOSE({1,2},people[[#All],[SPID]],people[[#All],[Sales_person]]),2,0)</f>
        <v>Gigi Bohling</v>
      </c>
      <c r="J1792">
        <f>YEAR(shipments[[#This Row],[Shipdate]])</f>
        <v>2023</v>
      </c>
      <c r="K1792" s="22"/>
      <c r="L1792" s="22">
        <f>VLOOKUP(shipments[[#This Row],[PID]],CHOOSE({1,2},products[PID],products[Cost_per_box]),2,0)</f>
        <v>8.2200000000000006</v>
      </c>
      <c r="M1792" s="22">
        <f>shipments[[#This Row],[Boxes]]*shipments[[#This Row],[cost_per_box]]</f>
        <v>2276.94</v>
      </c>
      <c r="N1792" s="22">
        <f>shipments[[#This Row],[Amount]]-shipments[[#This Row],[total cost]]</f>
        <v>1590.81</v>
      </c>
    </row>
    <row r="1793" spans="1:14" x14ac:dyDescent="0.35">
      <c r="A1793" t="s">
        <v>1831</v>
      </c>
      <c r="B1793" t="s">
        <v>8050</v>
      </c>
      <c r="C1793" t="s">
        <v>8021</v>
      </c>
      <c r="D1793" t="s">
        <v>8034</v>
      </c>
      <c r="E1793" s="1">
        <v>45544</v>
      </c>
      <c r="F1793">
        <v>7922.25</v>
      </c>
      <c r="G1793">
        <v>441</v>
      </c>
      <c r="H1793" t="s">
        <v>26</v>
      </c>
      <c r="I1793" t="str">
        <f>VLOOKUP(shipments[[#This Row],[SPID]],CHOOSE({1,2},people[[#All],[SPID]],people[[#All],[Sales_person]]),2,0)</f>
        <v>Gigi Bohling</v>
      </c>
      <c r="J1793">
        <f>YEAR(shipments[[#This Row],[Shipdate]])</f>
        <v>2024</v>
      </c>
      <c r="K1793" s="22"/>
      <c r="L1793" s="22">
        <f>VLOOKUP(shipments[[#This Row],[PID]],CHOOSE({1,2},products[PID],products[Cost_per_box]),2,0)</f>
        <v>10.23</v>
      </c>
      <c r="M1793" s="22">
        <f>shipments[[#This Row],[Boxes]]*shipments[[#This Row],[cost_per_box]]</f>
        <v>4511.43</v>
      </c>
      <c r="N1793" s="22">
        <f>shipments[[#This Row],[Amount]]-shipments[[#This Row],[total cost]]</f>
        <v>3410.8199999999997</v>
      </c>
    </row>
    <row r="1794" spans="1:14" x14ac:dyDescent="0.35">
      <c r="A1794" t="s">
        <v>1832</v>
      </c>
      <c r="B1794" t="s">
        <v>8050</v>
      </c>
      <c r="C1794" t="s">
        <v>8022</v>
      </c>
      <c r="D1794" t="s">
        <v>8033</v>
      </c>
      <c r="E1794" s="1">
        <v>45491</v>
      </c>
      <c r="F1794">
        <v>8331.75</v>
      </c>
      <c r="G1794">
        <v>491</v>
      </c>
      <c r="H1794" t="s">
        <v>18</v>
      </c>
      <c r="I1794" t="str">
        <f>VLOOKUP(shipments[[#This Row],[SPID]],CHOOSE({1,2},people[[#All],[SPID]],people[[#All],[Sales_person]]),2,0)</f>
        <v>Gigi Bohling</v>
      </c>
      <c r="J1794">
        <f>YEAR(shipments[[#This Row],[Shipdate]])</f>
        <v>2024</v>
      </c>
      <c r="K1794" s="22"/>
      <c r="L1794" s="22">
        <f>VLOOKUP(shipments[[#This Row],[PID]],CHOOSE({1,2},products[PID],products[Cost_per_box]),2,0)</f>
        <v>4.74</v>
      </c>
      <c r="M1794" s="22">
        <f>shipments[[#This Row],[Boxes]]*shipments[[#This Row],[cost_per_box]]</f>
        <v>2327.34</v>
      </c>
      <c r="N1794" s="22">
        <f>shipments[[#This Row],[Amount]]-shipments[[#This Row],[total cost]]</f>
        <v>6004.41</v>
      </c>
    </row>
    <row r="1795" spans="1:14" x14ac:dyDescent="0.35">
      <c r="A1795" t="s">
        <v>1833</v>
      </c>
      <c r="B1795" t="s">
        <v>8050</v>
      </c>
      <c r="C1795" t="s">
        <v>8022</v>
      </c>
      <c r="D1795" t="s">
        <v>8034</v>
      </c>
      <c r="E1795" s="1">
        <v>45302</v>
      </c>
      <c r="F1795">
        <v>927</v>
      </c>
      <c r="G1795">
        <v>58</v>
      </c>
      <c r="H1795" t="s">
        <v>7</v>
      </c>
      <c r="I1795" t="str">
        <f>VLOOKUP(shipments[[#This Row],[SPID]],CHOOSE({1,2},people[[#All],[SPID]],people[[#All],[Sales_person]]),2,0)</f>
        <v>Gigi Bohling</v>
      </c>
      <c r="J1795">
        <f>YEAR(shipments[[#This Row],[Shipdate]])</f>
        <v>2024</v>
      </c>
      <c r="K1795" s="22"/>
      <c r="L1795" s="22">
        <f>VLOOKUP(shipments[[#This Row],[PID]],CHOOSE({1,2},products[PID],products[Cost_per_box]),2,0)</f>
        <v>4.74</v>
      </c>
      <c r="M1795" s="22">
        <f>shipments[[#This Row],[Boxes]]*shipments[[#This Row],[cost_per_box]]</f>
        <v>274.92</v>
      </c>
      <c r="N1795" s="22">
        <f>shipments[[#This Row],[Amount]]-shipments[[#This Row],[total cost]]</f>
        <v>652.07999999999993</v>
      </c>
    </row>
    <row r="1796" spans="1:14" x14ac:dyDescent="0.35">
      <c r="A1796" t="s">
        <v>1834</v>
      </c>
      <c r="B1796" t="s">
        <v>8050</v>
      </c>
      <c r="C1796" t="s">
        <v>8023</v>
      </c>
      <c r="D1796" t="s">
        <v>8038</v>
      </c>
      <c r="E1796" s="1">
        <v>44958</v>
      </c>
      <c r="F1796">
        <v>4140</v>
      </c>
      <c r="G1796">
        <v>414</v>
      </c>
      <c r="H1796" t="s">
        <v>7</v>
      </c>
      <c r="I1796" t="str">
        <f>VLOOKUP(shipments[[#This Row],[SPID]],CHOOSE({1,2},people[[#All],[SPID]],people[[#All],[Sales_person]]),2,0)</f>
        <v>Gigi Bohling</v>
      </c>
      <c r="J1796">
        <f>YEAR(shipments[[#This Row],[Shipdate]])</f>
        <v>2023</v>
      </c>
      <c r="K1796" s="22"/>
      <c r="L1796" s="22">
        <f>VLOOKUP(shipments[[#This Row],[PID]],CHOOSE({1,2},products[PID],products[Cost_per_box]),2,0)</f>
        <v>10.51</v>
      </c>
      <c r="M1796" s="22">
        <f>shipments[[#This Row],[Boxes]]*shipments[[#This Row],[cost_per_box]]</f>
        <v>4351.1400000000003</v>
      </c>
      <c r="N1796" s="22">
        <f>shipments[[#This Row],[Amount]]-shipments[[#This Row],[total cost]]</f>
        <v>-211.14000000000033</v>
      </c>
    </row>
    <row r="1797" spans="1:14" x14ac:dyDescent="0.35">
      <c r="A1797" t="s">
        <v>1835</v>
      </c>
      <c r="B1797" t="s">
        <v>8050</v>
      </c>
      <c r="C1797" t="s">
        <v>8023</v>
      </c>
      <c r="D1797" t="s">
        <v>8033</v>
      </c>
      <c r="E1797" s="1">
        <v>45561</v>
      </c>
      <c r="F1797">
        <v>2283.75</v>
      </c>
      <c r="G1797">
        <v>327</v>
      </c>
      <c r="H1797" t="s">
        <v>26</v>
      </c>
      <c r="I1797" t="str">
        <f>VLOOKUP(shipments[[#This Row],[SPID]],CHOOSE({1,2},people[[#All],[SPID]],people[[#All],[Sales_person]]),2,0)</f>
        <v>Gigi Bohling</v>
      </c>
      <c r="J1797">
        <f>YEAR(shipments[[#This Row],[Shipdate]])</f>
        <v>2024</v>
      </c>
      <c r="K1797" s="22"/>
      <c r="L1797" s="22">
        <f>VLOOKUP(shipments[[#This Row],[PID]],CHOOSE({1,2},products[PID],products[Cost_per_box]),2,0)</f>
        <v>10.51</v>
      </c>
      <c r="M1797" s="22">
        <f>shipments[[#This Row],[Boxes]]*shipments[[#This Row],[cost_per_box]]</f>
        <v>3436.77</v>
      </c>
      <c r="N1797" s="22">
        <f>shipments[[#This Row],[Amount]]-shipments[[#This Row],[total cost]]</f>
        <v>-1153.02</v>
      </c>
    </row>
    <row r="1798" spans="1:14" x14ac:dyDescent="0.35">
      <c r="A1798" t="s">
        <v>1836</v>
      </c>
      <c r="B1798" t="s">
        <v>8050</v>
      </c>
      <c r="C1798" t="s">
        <v>8023</v>
      </c>
      <c r="D1798" t="s">
        <v>8033</v>
      </c>
      <c r="E1798" s="1">
        <v>45271</v>
      </c>
      <c r="F1798">
        <v>3660.75</v>
      </c>
      <c r="G1798">
        <v>611</v>
      </c>
      <c r="H1798" t="s">
        <v>7</v>
      </c>
      <c r="I1798" t="str">
        <f>VLOOKUP(shipments[[#This Row],[SPID]],CHOOSE({1,2},people[[#All],[SPID]],people[[#All],[Sales_person]]),2,0)</f>
        <v>Gigi Bohling</v>
      </c>
      <c r="J1798">
        <f>YEAR(shipments[[#This Row],[Shipdate]])</f>
        <v>2023</v>
      </c>
      <c r="K1798" s="22"/>
      <c r="L1798" s="22">
        <f>VLOOKUP(shipments[[#This Row],[PID]],CHOOSE({1,2},products[PID],products[Cost_per_box]),2,0)</f>
        <v>10.51</v>
      </c>
      <c r="M1798" s="22">
        <f>shipments[[#This Row],[Boxes]]*shipments[[#This Row],[cost_per_box]]</f>
        <v>6421.61</v>
      </c>
      <c r="N1798" s="22">
        <f>shipments[[#This Row],[Amount]]-shipments[[#This Row],[total cost]]</f>
        <v>-2760.8599999999997</v>
      </c>
    </row>
    <row r="1799" spans="1:14" x14ac:dyDescent="0.35">
      <c r="A1799" t="s">
        <v>1837</v>
      </c>
      <c r="B1799" t="s">
        <v>8050</v>
      </c>
      <c r="C1799" t="s">
        <v>8024</v>
      </c>
      <c r="D1799" t="s">
        <v>8034</v>
      </c>
      <c r="E1799" s="1">
        <v>44960</v>
      </c>
      <c r="F1799">
        <v>7074</v>
      </c>
      <c r="G1799">
        <v>393</v>
      </c>
      <c r="H1799" t="s">
        <v>7</v>
      </c>
      <c r="I1799" t="str">
        <f>VLOOKUP(shipments[[#This Row],[SPID]],CHOOSE({1,2},people[[#All],[SPID]],people[[#All],[Sales_person]]),2,0)</f>
        <v>Gigi Bohling</v>
      </c>
      <c r="J1799">
        <f>YEAR(shipments[[#This Row],[Shipdate]])</f>
        <v>2023</v>
      </c>
      <c r="K1799" s="22"/>
      <c r="L1799" s="22">
        <f>VLOOKUP(shipments[[#This Row],[PID]],CHOOSE({1,2},products[PID],products[Cost_per_box]),2,0)</f>
        <v>6.43</v>
      </c>
      <c r="M1799" s="22">
        <f>shipments[[#This Row],[Boxes]]*shipments[[#This Row],[cost_per_box]]</f>
        <v>2526.9899999999998</v>
      </c>
      <c r="N1799" s="22">
        <f>shipments[[#This Row],[Amount]]-shipments[[#This Row],[total cost]]</f>
        <v>4547.01</v>
      </c>
    </row>
    <row r="1800" spans="1:14" x14ac:dyDescent="0.35">
      <c r="A1800" t="s">
        <v>1838</v>
      </c>
      <c r="B1800" t="s">
        <v>8050</v>
      </c>
      <c r="C1800" t="s">
        <v>8024</v>
      </c>
      <c r="D1800" t="s">
        <v>8036</v>
      </c>
      <c r="E1800" s="1">
        <v>45058</v>
      </c>
      <c r="F1800">
        <v>4387.5</v>
      </c>
      <c r="G1800">
        <v>275</v>
      </c>
      <c r="H1800" t="s">
        <v>7</v>
      </c>
      <c r="I1800" t="str">
        <f>VLOOKUP(shipments[[#This Row],[SPID]],CHOOSE({1,2},people[[#All],[SPID]],people[[#All],[Sales_person]]),2,0)</f>
        <v>Gigi Bohling</v>
      </c>
      <c r="J1800">
        <f>YEAR(shipments[[#This Row],[Shipdate]])</f>
        <v>2023</v>
      </c>
      <c r="K1800" s="22"/>
      <c r="L1800" s="22">
        <f>VLOOKUP(shipments[[#This Row],[PID]],CHOOSE({1,2},products[PID],products[Cost_per_box]),2,0)</f>
        <v>6.43</v>
      </c>
      <c r="M1800" s="22">
        <f>shipments[[#This Row],[Boxes]]*shipments[[#This Row],[cost_per_box]]</f>
        <v>1768.25</v>
      </c>
      <c r="N1800" s="22">
        <f>shipments[[#This Row],[Amount]]-shipments[[#This Row],[total cost]]</f>
        <v>2619.25</v>
      </c>
    </row>
    <row r="1801" spans="1:14" x14ac:dyDescent="0.35">
      <c r="A1801" t="s">
        <v>1839</v>
      </c>
      <c r="B1801" t="s">
        <v>8050</v>
      </c>
      <c r="C1801" t="s">
        <v>8026</v>
      </c>
      <c r="D1801" t="s">
        <v>8037</v>
      </c>
      <c r="E1801" s="1">
        <v>45293</v>
      </c>
      <c r="F1801">
        <v>12352.5</v>
      </c>
      <c r="G1801">
        <v>687</v>
      </c>
      <c r="H1801" t="s">
        <v>7</v>
      </c>
      <c r="I1801" t="str">
        <f>VLOOKUP(shipments[[#This Row],[SPID]],CHOOSE({1,2},people[[#All],[SPID]],people[[#All],[Sales_person]]),2,0)</f>
        <v>Gigi Bohling</v>
      </c>
      <c r="J1801">
        <f>YEAR(shipments[[#This Row],[Shipdate]])</f>
        <v>2024</v>
      </c>
      <c r="K1801" s="22"/>
      <c r="L1801" s="22">
        <f>VLOOKUP(shipments[[#This Row],[PID]],CHOOSE({1,2},products[PID],products[Cost_per_box]),2,0)</f>
        <v>9.57</v>
      </c>
      <c r="M1801" s="22">
        <f>shipments[[#This Row],[Boxes]]*shipments[[#This Row],[cost_per_box]]</f>
        <v>6574.59</v>
      </c>
      <c r="N1801" s="22">
        <f>shipments[[#This Row],[Amount]]-shipments[[#This Row],[total cost]]</f>
        <v>5777.91</v>
      </c>
    </row>
    <row r="1802" spans="1:14" x14ac:dyDescent="0.35">
      <c r="A1802" t="s">
        <v>1840</v>
      </c>
      <c r="B1802" t="s">
        <v>8050</v>
      </c>
      <c r="C1802" t="s">
        <v>8026</v>
      </c>
      <c r="D1802" t="s">
        <v>8033</v>
      </c>
      <c r="E1802" s="1">
        <v>45499</v>
      </c>
      <c r="F1802">
        <v>3901.5</v>
      </c>
      <c r="G1802">
        <v>279</v>
      </c>
      <c r="H1802" t="s">
        <v>18</v>
      </c>
      <c r="I1802" t="str">
        <f>VLOOKUP(shipments[[#This Row],[SPID]],CHOOSE({1,2},people[[#All],[SPID]],people[[#All],[Sales_person]]),2,0)</f>
        <v>Gigi Bohling</v>
      </c>
      <c r="J1802">
        <f>YEAR(shipments[[#This Row],[Shipdate]])</f>
        <v>2024</v>
      </c>
      <c r="K1802" s="22"/>
      <c r="L1802" s="22">
        <f>VLOOKUP(shipments[[#This Row],[PID]],CHOOSE({1,2},products[PID],products[Cost_per_box]),2,0)</f>
        <v>9.57</v>
      </c>
      <c r="M1802" s="22">
        <f>shipments[[#This Row],[Boxes]]*shipments[[#This Row],[cost_per_box]]</f>
        <v>2670.03</v>
      </c>
      <c r="N1802" s="22">
        <f>shipments[[#This Row],[Amount]]-shipments[[#This Row],[total cost]]</f>
        <v>1231.4699999999998</v>
      </c>
    </row>
    <row r="1803" spans="1:14" x14ac:dyDescent="0.35">
      <c r="A1803" t="s">
        <v>1841</v>
      </c>
      <c r="B1803" t="s">
        <v>8050</v>
      </c>
      <c r="C1803" t="s">
        <v>8026</v>
      </c>
      <c r="D1803" t="s">
        <v>8035</v>
      </c>
      <c r="E1803" s="1">
        <v>45462</v>
      </c>
      <c r="F1803">
        <v>3352.5</v>
      </c>
      <c r="G1803">
        <v>187</v>
      </c>
      <c r="H1803" t="s">
        <v>40</v>
      </c>
      <c r="I1803" t="str">
        <f>VLOOKUP(shipments[[#This Row],[SPID]],CHOOSE({1,2},people[[#All],[SPID]],people[[#All],[Sales_person]]),2,0)</f>
        <v>Gigi Bohling</v>
      </c>
      <c r="J1803">
        <f>YEAR(shipments[[#This Row],[Shipdate]])</f>
        <v>2024</v>
      </c>
      <c r="K1803" s="22"/>
      <c r="L1803" s="22">
        <f>VLOOKUP(shipments[[#This Row],[PID]],CHOOSE({1,2},products[PID],products[Cost_per_box]),2,0)</f>
        <v>9.57</v>
      </c>
      <c r="M1803" s="22">
        <f>shipments[[#This Row],[Boxes]]*shipments[[#This Row],[cost_per_box]]</f>
        <v>1789.5900000000001</v>
      </c>
      <c r="N1803" s="22">
        <f>shipments[[#This Row],[Amount]]-shipments[[#This Row],[total cost]]</f>
        <v>1562.9099999999999</v>
      </c>
    </row>
    <row r="1804" spans="1:14" x14ac:dyDescent="0.35">
      <c r="A1804" t="s">
        <v>1842</v>
      </c>
      <c r="B1804" t="s">
        <v>8050</v>
      </c>
      <c r="C1804" t="s">
        <v>8027</v>
      </c>
      <c r="D1804" t="s">
        <v>8038</v>
      </c>
      <c r="E1804" s="1">
        <v>45204</v>
      </c>
      <c r="F1804">
        <v>17066.25</v>
      </c>
      <c r="G1804">
        <v>1897</v>
      </c>
      <c r="H1804" t="s">
        <v>7</v>
      </c>
      <c r="I1804" t="str">
        <f>VLOOKUP(shipments[[#This Row],[SPID]],CHOOSE({1,2},people[[#All],[SPID]],people[[#All],[Sales_person]]),2,0)</f>
        <v>Gigi Bohling</v>
      </c>
      <c r="J1804">
        <f>YEAR(shipments[[#This Row],[Shipdate]])</f>
        <v>2023</v>
      </c>
      <c r="K1804" s="22"/>
      <c r="L1804" s="22">
        <f>VLOOKUP(shipments[[#This Row],[PID]],CHOOSE({1,2},products[PID],products[Cost_per_box]),2,0)</f>
        <v>8.43</v>
      </c>
      <c r="M1804" s="22">
        <f>shipments[[#This Row],[Boxes]]*shipments[[#This Row],[cost_per_box]]</f>
        <v>15991.71</v>
      </c>
      <c r="N1804" s="22">
        <f>shipments[[#This Row],[Amount]]-shipments[[#This Row],[total cost]]</f>
        <v>1074.5400000000009</v>
      </c>
    </row>
    <row r="1805" spans="1:14" x14ac:dyDescent="0.35">
      <c r="A1805" t="s">
        <v>1843</v>
      </c>
      <c r="B1805" t="s">
        <v>8050</v>
      </c>
      <c r="C1805" t="s">
        <v>8027</v>
      </c>
      <c r="D1805" t="s">
        <v>8036</v>
      </c>
      <c r="E1805" s="1">
        <v>45561</v>
      </c>
      <c r="F1805">
        <v>5195.25</v>
      </c>
      <c r="G1805">
        <v>578</v>
      </c>
      <c r="H1805" t="s">
        <v>26</v>
      </c>
      <c r="I1805" t="str">
        <f>VLOOKUP(shipments[[#This Row],[SPID]],CHOOSE({1,2},people[[#All],[SPID]],people[[#All],[Sales_person]]),2,0)</f>
        <v>Gigi Bohling</v>
      </c>
      <c r="J1805">
        <f>YEAR(shipments[[#This Row],[Shipdate]])</f>
        <v>2024</v>
      </c>
      <c r="K1805" s="22"/>
      <c r="L1805" s="22">
        <f>VLOOKUP(shipments[[#This Row],[PID]],CHOOSE({1,2},products[PID],products[Cost_per_box]),2,0)</f>
        <v>8.43</v>
      </c>
      <c r="M1805" s="22">
        <f>shipments[[#This Row],[Boxes]]*shipments[[#This Row],[cost_per_box]]</f>
        <v>4872.54</v>
      </c>
      <c r="N1805" s="22">
        <f>shipments[[#This Row],[Amount]]-shipments[[#This Row],[total cost]]</f>
        <v>322.71000000000004</v>
      </c>
    </row>
    <row r="1806" spans="1:14" x14ac:dyDescent="0.35">
      <c r="A1806" t="s">
        <v>1844</v>
      </c>
      <c r="B1806" t="s">
        <v>8050</v>
      </c>
      <c r="C1806" t="s">
        <v>8027</v>
      </c>
      <c r="D1806" t="s">
        <v>8036</v>
      </c>
      <c r="E1806" s="1">
        <v>45317</v>
      </c>
      <c r="F1806">
        <v>10633.5</v>
      </c>
      <c r="G1806">
        <v>1330</v>
      </c>
      <c r="H1806" t="s">
        <v>7</v>
      </c>
      <c r="I1806" t="str">
        <f>VLOOKUP(shipments[[#This Row],[SPID]],CHOOSE({1,2},people[[#All],[SPID]],people[[#All],[Sales_person]]),2,0)</f>
        <v>Gigi Bohling</v>
      </c>
      <c r="J1806">
        <f>YEAR(shipments[[#This Row],[Shipdate]])</f>
        <v>2024</v>
      </c>
      <c r="K1806" s="22"/>
      <c r="L1806" s="22">
        <f>VLOOKUP(shipments[[#This Row],[PID]],CHOOSE({1,2},products[PID],products[Cost_per_box]),2,0)</f>
        <v>8.43</v>
      </c>
      <c r="M1806" s="22">
        <f>shipments[[#This Row],[Boxes]]*shipments[[#This Row],[cost_per_box]]</f>
        <v>11211.9</v>
      </c>
      <c r="N1806" s="22">
        <f>shipments[[#This Row],[Amount]]-shipments[[#This Row],[total cost]]</f>
        <v>-578.39999999999964</v>
      </c>
    </row>
    <row r="1807" spans="1:14" x14ac:dyDescent="0.35">
      <c r="A1807" t="s">
        <v>1845</v>
      </c>
      <c r="B1807" t="s">
        <v>8050</v>
      </c>
      <c r="C1807" t="s">
        <v>8028</v>
      </c>
      <c r="D1807" t="s">
        <v>8037</v>
      </c>
      <c r="E1807" s="1">
        <v>45544</v>
      </c>
      <c r="F1807">
        <v>708.75</v>
      </c>
      <c r="G1807">
        <v>102</v>
      </c>
      <c r="H1807" t="s">
        <v>26</v>
      </c>
      <c r="I1807" t="str">
        <f>VLOOKUP(shipments[[#This Row],[SPID]],CHOOSE({1,2},people[[#All],[SPID]],people[[#All],[Sales_person]]),2,0)</f>
        <v>Gigi Bohling</v>
      </c>
      <c r="J1807">
        <f>YEAR(shipments[[#This Row],[Shipdate]])</f>
        <v>2024</v>
      </c>
      <c r="K1807" s="22"/>
      <c r="L1807" s="22">
        <f>VLOOKUP(shipments[[#This Row],[PID]],CHOOSE({1,2},products[PID],products[Cost_per_box]),2,0)</f>
        <v>6.8</v>
      </c>
      <c r="M1807" s="22">
        <f>shipments[[#This Row],[Boxes]]*shipments[[#This Row],[cost_per_box]]</f>
        <v>693.6</v>
      </c>
      <c r="N1807" s="22">
        <f>shipments[[#This Row],[Amount]]-shipments[[#This Row],[total cost]]</f>
        <v>15.149999999999977</v>
      </c>
    </row>
    <row r="1808" spans="1:14" x14ac:dyDescent="0.35">
      <c r="A1808" t="s">
        <v>1846</v>
      </c>
      <c r="B1808" t="s">
        <v>8050</v>
      </c>
      <c r="C1808" t="s">
        <v>8028</v>
      </c>
      <c r="D1808" t="s">
        <v>8036</v>
      </c>
      <c r="E1808" s="1">
        <v>45055</v>
      </c>
      <c r="F1808">
        <v>11214</v>
      </c>
      <c r="G1808">
        <v>1020</v>
      </c>
      <c r="H1808" t="s">
        <v>7</v>
      </c>
      <c r="I1808" t="str">
        <f>VLOOKUP(shipments[[#This Row],[SPID]],CHOOSE({1,2},people[[#All],[SPID]],people[[#All],[Sales_person]]),2,0)</f>
        <v>Gigi Bohling</v>
      </c>
      <c r="J1808">
        <f>YEAR(shipments[[#This Row],[Shipdate]])</f>
        <v>2023</v>
      </c>
      <c r="K1808" s="22"/>
      <c r="L1808" s="22">
        <f>VLOOKUP(shipments[[#This Row],[PID]],CHOOSE({1,2},products[PID],products[Cost_per_box]),2,0)</f>
        <v>6.8</v>
      </c>
      <c r="M1808" s="22">
        <f>shipments[[#This Row],[Boxes]]*shipments[[#This Row],[cost_per_box]]</f>
        <v>6936</v>
      </c>
      <c r="N1808" s="22">
        <f>shipments[[#This Row],[Amount]]-shipments[[#This Row],[total cost]]</f>
        <v>4278</v>
      </c>
    </row>
    <row r="1809" spans="1:14" x14ac:dyDescent="0.35">
      <c r="A1809" t="s">
        <v>1847</v>
      </c>
      <c r="B1809" t="s">
        <v>8050</v>
      </c>
      <c r="C1809" t="s">
        <v>8029</v>
      </c>
      <c r="D1809" t="s">
        <v>8033</v>
      </c>
      <c r="E1809" s="1">
        <v>45503</v>
      </c>
      <c r="F1809">
        <v>1161</v>
      </c>
      <c r="G1809">
        <v>41</v>
      </c>
      <c r="H1809" t="s">
        <v>18</v>
      </c>
      <c r="I1809" t="str">
        <f>VLOOKUP(shipments[[#This Row],[SPID]],CHOOSE({1,2},people[[#All],[SPID]],people[[#All],[Sales_person]]),2,0)</f>
        <v>Gigi Bohling</v>
      </c>
      <c r="J1809">
        <f>YEAR(shipments[[#This Row],[Shipdate]])</f>
        <v>2024</v>
      </c>
      <c r="K1809" s="22"/>
      <c r="L1809" s="22">
        <f>VLOOKUP(shipments[[#This Row],[PID]],CHOOSE({1,2},products[PID],products[Cost_per_box]),2,0)</f>
        <v>5.04</v>
      </c>
      <c r="M1809" s="22">
        <f>shipments[[#This Row],[Boxes]]*shipments[[#This Row],[cost_per_box]]</f>
        <v>206.64000000000001</v>
      </c>
      <c r="N1809" s="22">
        <f>shipments[[#This Row],[Amount]]-shipments[[#This Row],[total cost]]</f>
        <v>954.36</v>
      </c>
    </row>
    <row r="1810" spans="1:14" x14ac:dyDescent="0.35">
      <c r="A1810" t="s">
        <v>1848</v>
      </c>
      <c r="B1810" t="s">
        <v>8050</v>
      </c>
      <c r="C1810" t="s">
        <v>8029</v>
      </c>
      <c r="D1810" t="s">
        <v>8037</v>
      </c>
      <c r="E1810" s="1">
        <v>45209</v>
      </c>
      <c r="F1810">
        <v>1107</v>
      </c>
      <c r="G1810">
        <v>43</v>
      </c>
      <c r="H1810" t="s">
        <v>7</v>
      </c>
      <c r="I1810" t="str">
        <f>VLOOKUP(shipments[[#This Row],[SPID]],CHOOSE({1,2},people[[#All],[SPID]],people[[#All],[Sales_person]]),2,0)</f>
        <v>Gigi Bohling</v>
      </c>
      <c r="J1810">
        <f>YEAR(shipments[[#This Row],[Shipdate]])</f>
        <v>2023</v>
      </c>
      <c r="K1810" s="22"/>
      <c r="L1810" s="22">
        <f>VLOOKUP(shipments[[#This Row],[PID]],CHOOSE({1,2},products[PID],products[Cost_per_box]),2,0)</f>
        <v>5.04</v>
      </c>
      <c r="M1810" s="22">
        <f>shipments[[#This Row],[Boxes]]*shipments[[#This Row],[cost_per_box]]</f>
        <v>216.72</v>
      </c>
      <c r="N1810" s="22">
        <f>shipments[[#This Row],[Amount]]-shipments[[#This Row],[total cost]]</f>
        <v>890.28</v>
      </c>
    </row>
    <row r="1811" spans="1:14" x14ac:dyDescent="0.35">
      <c r="A1811" t="s">
        <v>1849</v>
      </c>
      <c r="B1811" t="s">
        <v>8050</v>
      </c>
      <c r="C1811" t="s">
        <v>8029</v>
      </c>
      <c r="D1811" t="s">
        <v>8033</v>
      </c>
      <c r="E1811" s="1">
        <v>45518</v>
      </c>
      <c r="F1811">
        <v>904.5</v>
      </c>
      <c r="G1811">
        <v>37</v>
      </c>
      <c r="H1811" t="s">
        <v>18</v>
      </c>
      <c r="I1811" t="str">
        <f>VLOOKUP(shipments[[#This Row],[SPID]],CHOOSE({1,2},people[[#All],[SPID]],people[[#All],[Sales_person]]),2,0)</f>
        <v>Gigi Bohling</v>
      </c>
      <c r="J1811">
        <f>YEAR(shipments[[#This Row],[Shipdate]])</f>
        <v>2024</v>
      </c>
      <c r="K1811" s="22"/>
      <c r="L1811" s="22">
        <f>VLOOKUP(shipments[[#This Row],[PID]],CHOOSE({1,2},products[PID],products[Cost_per_box]),2,0)</f>
        <v>5.04</v>
      </c>
      <c r="M1811" s="22">
        <f>shipments[[#This Row],[Boxes]]*shipments[[#This Row],[cost_per_box]]</f>
        <v>186.48</v>
      </c>
      <c r="N1811" s="22">
        <f>shipments[[#This Row],[Amount]]-shipments[[#This Row],[total cost]]</f>
        <v>718.02</v>
      </c>
    </row>
    <row r="1812" spans="1:14" x14ac:dyDescent="0.35">
      <c r="A1812" t="s">
        <v>1850</v>
      </c>
      <c r="B1812" t="s">
        <v>8050</v>
      </c>
      <c r="C1812" t="s">
        <v>8029</v>
      </c>
      <c r="D1812" t="s">
        <v>8034</v>
      </c>
      <c r="E1812" s="1">
        <v>45482</v>
      </c>
      <c r="F1812">
        <v>3622.5</v>
      </c>
      <c r="G1812">
        <v>140</v>
      </c>
      <c r="H1812" t="s">
        <v>18</v>
      </c>
      <c r="I1812" t="str">
        <f>VLOOKUP(shipments[[#This Row],[SPID]],CHOOSE({1,2},people[[#All],[SPID]],people[[#All],[Sales_person]]),2,0)</f>
        <v>Gigi Bohling</v>
      </c>
      <c r="J1812">
        <f>YEAR(shipments[[#This Row],[Shipdate]])</f>
        <v>2024</v>
      </c>
      <c r="K1812" s="22"/>
      <c r="L1812" s="22">
        <f>VLOOKUP(shipments[[#This Row],[PID]],CHOOSE({1,2},products[PID],products[Cost_per_box]),2,0)</f>
        <v>5.04</v>
      </c>
      <c r="M1812" s="22">
        <f>shipments[[#This Row],[Boxes]]*shipments[[#This Row],[cost_per_box]]</f>
        <v>705.6</v>
      </c>
      <c r="N1812" s="22">
        <f>shipments[[#This Row],[Amount]]-shipments[[#This Row],[total cost]]</f>
        <v>2916.9</v>
      </c>
    </row>
    <row r="1813" spans="1:14" x14ac:dyDescent="0.35">
      <c r="A1813" t="s">
        <v>1851</v>
      </c>
      <c r="B1813" t="s">
        <v>8050</v>
      </c>
      <c r="C1813" t="s">
        <v>8029</v>
      </c>
      <c r="D1813" t="s">
        <v>8036</v>
      </c>
      <c r="E1813" s="1">
        <v>45267</v>
      </c>
      <c r="F1813">
        <v>3854.25</v>
      </c>
      <c r="G1813">
        <v>149</v>
      </c>
      <c r="H1813" t="s">
        <v>7</v>
      </c>
      <c r="I1813" t="str">
        <f>VLOOKUP(shipments[[#This Row],[SPID]],CHOOSE({1,2},people[[#All],[SPID]],people[[#All],[Sales_person]]),2,0)</f>
        <v>Gigi Bohling</v>
      </c>
      <c r="J1813">
        <f>YEAR(shipments[[#This Row],[Shipdate]])</f>
        <v>2023</v>
      </c>
      <c r="K1813" s="22"/>
      <c r="L1813" s="22">
        <f>VLOOKUP(shipments[[#This Row],[PID]],CHOOSE({1,2},products[PID],products[Cost_per_box]),2,0)</f>
        <v>5.04</v>
      </c>
      <c r="M1813" s="22">
        <f>shipments[[#This Row],[Boxes]]*shipments[[#This Row],[cost_per_box]]</f>
        <v>750.96</v>
      </c>
      <c r="N1813" s="22">
        <f>shipments[[#This Row],[Amount]]-shipments[[#This Row],[total cost]]</f>
        <v>3103.29</v>
      </c>
    </row>
    <row r="1814" spans="1:14" x14ac:dyDescent="0.35">
      <c r="A1814" t="s">
        <v>1852</v>
      </c>
      <c r="B1814" t="s">
        <v>8050</v>
      </c>
      <c r="C1814" t="s">
        <v>8030</v>
      </c>
      <c r="D1814" t="s">
        <v>8035</v>
      </c>
      <c r="E1814" s="1">
        <v>45323</v>
      </c>
      <c r="F1814">
        <v>4180.5</v>
      </c>
      <c r="G1814">
        <v>419</v>
      </c>
      <c r="H1814" t="s">
        <v>7</v>
      </c>
      <c r="I1814" t="str">
        <f>VLOOKUP(shipments[[#This Row],[SPID]],CHOOSE({1,2},people[[#All],[SPID]],people[[#All],[Sales_person]]),2,0)</f>
        <v>Gigi Bohling</v>
      </c>
      <c r="J1814">
        <f>YEAR(shipments[[#This Row],[Shipdate]])</f>
        <v>2024</v>
      </c>
      <c r="K1814" s="22"/>
      <c r="L1814" s="22">
        <f>VLOOKUP(shipments[[#This Row],[PID]],CHOOSE({1,2},products[PID],products[Cost_per_box]),2,0)</f>
        <v>2.76</v>
      </c>
      <c r="M1814" s="22">
        <f>shipments[[#This Row],[Boxes]]*shipments[[#This Row],[cost_per_box]]</f>
        <v>1156.4399999999998</v>
      </c>
      <c r="N1814" s="22">
        <f>shipments[[#This Row],[Amount]]-shipments[[#This Row],[total cost]]</f>
        <v>3024.0600000000004</v>
      </c>
    </row>
    <row r="1815" spans="1:14" x14ac:dyDescent="0.35">
      <c r="A1815" t="s">
        <v>1853</v>
      </c>
      <c r="B1815" t="s">
        <v>8050</v>
      </c>
      <c r="C1815" t="s">
        <v>8030</v>
      </c>
      <c r="D1815" t="s">
        <v>8036</v>
      </c>
      <c r="E1815" s="1">
        <v>45267</v>
      </c>
      <c r="F1815">
        <v>477</v>
      </c>
      <c r="G1815">
        <v>48</v>
      </c>
      <c r="H1815" t="s">
        <v>7</v>
      </c>
      <c r="I1815" t="str">
        <f>VLOOKUP(shipments[[#This Row],[SPID]],CHOOSE({1,2},people[[#All],[SPID]],people[[#All],[Sales_person]]),2,0)</f>
        <v>Gigi Bohling</v>
      </c>
      <c r="J1815">
        <f>YEAR(shipments[[#This Row],[Shipdate]])</f>
        <v>2023</v>
      </c>
      <c r="K1815" s="22"/>
      <c r="L1815" s="22">
        <f>VLOOKUP(shipments[[#This Row],[PID]],CHOOSE({1,2},products[PID],products[Cost_per_box]),2,0)</f>
        <v>2.76</v>
      </c>
      <c r="M1815" s="22">
        <f>shipments[[#This Row],[Boxes]]*shipments[[#This Row],[cost_per_box]]</f>
        <v>132.47999999999999</v>
      </c>
      <c r="N1815" s="22">
        <f>shipments[[#This Row],[Amount]]-shipments[[#This Row],[total cost]]</f>
        <v>344.52</v>
      </c>
    </row>
    <row r="1816" spans="1:14" x14ac:dyDescent="0.35">
      <c r="A1816" t="s">
        <v>1854</v>
      </c>
      <c r="B1816" t="s">
        <v>8050</v>
      </c>
      <c r="C1816" t="s">
        <v>8030</v>
      </c>
      <c r="D1816" t="s">
        <v>8038</v>
      </c>
      <c r="E1816" s="1">
        <v>45292</v>
      </c>
      <c r="F1816">
        <v>1248.75</v>
      </c>
      <c r="G1816">
        <v>139</v>
      </c>
      <c r="H1816" t="s">
        <v>7</v>
      </c>
      <c r="I1816" t="str">
        <f>VLOOKUP(shipments[[#This Row],[SPID]],CHOOSE({1,2},people[[#All],[SPID]],people[[#All],[Sales_person]]),2,0)</f>
        <v>Gigi Bohling</v>
      </c>
      <c r="J1816">
        <f>YEAR(shipments[[#This Row],[Shipdate]])</f>
        <v>2024</v>
      </c>
      <c r="K1816" s="22"/>
      <c r="L1816" s="22">
        <f>VLOOKUP(shipments[[#This Row],[PID]],CHOOSE({1,2},products[PID],products[Cost_per_box]),2,0)</f>
        <v>2.76</v>
      </c>
      <c r="M1816" s="22">
        <f>shipments[[#This Row],[Boxes]]*shipments[[#This Row],[cost_per_box]]</f>
        <v>383.64</v>
      </c>
      <c r="N1816" s="22">
        <f>shipments[[#This Row],[Amount]]-shipments[[#This Row],[total cost]]</f>
        <v>865.11</v>
      </c>
    </row>
    <row r="1817" spans="1:14" x14ac:dyDescent="0.35">
      <c r="A1817" t="s">
        <v>1855</v>
      </c>
      <c r="B1817" t="s">
        <v>8050</v>
      </c>
      <c r="C1817" t="s">
        <v>8031</v>
      </c>
      <c r="D1817" t="s">
        <v>8033</v>
      </c>
      <c r="E1817" s="1">
        <v>44929</v>
      </c>
      <c r="F1817">
        <v>5674.5</v>
      </c>
      <c r="G1817">
        <v>516</v>
      </c>
      <c r="H1817" t="s">
        <v>7</v>
      </c>
      <c r="I1817" t="str">
        <f>VLOOKUP(shipments[[#This Row],[SPID]],CHOOSE({1,2},people[[#All],[SPID]],people[[#All],[Sales_person]]),2,0)</f>
        <v>Gigi Bohling</v>
      </c>
      <c r="J1817">
        <f>YEAR(shipments[[#This Row],[Shipdate]])</f>
        <v>2023</v>
      </c>
      <c r="K1817" s="22"/>
      <c r="L1817" s="22">
        <f>VLOOKUP(shipments[[#This Row],[PID]],CHOOSE({1,2},products[PID],products[Cost_per_box]),2,0)</f>
        <v>3.32</v>
      </c>
      <c r="M1817" s="22">
        <f>shipments[[#This Row],[Boxes]]*shipments[[#This Row],[cost_per_box]]</f>
        <v>1713.12</v>
      </c>
      <c r="N1817" s="22">
        <f>shipments[[#This Row],[Amount]]-shipments[[#This Row],[total cost]]</f>
        <v>3961.38</v>
      </c>
    </row>
    <row r="1818" spans="1:14" x14ac:dyDescent="0.35">
      <c r="A1818" t="s">
        <v>1856</v>
      </c>
      <c r="B1818" t="s">
        <v>8050</v>
      </c>
      <c r="C1818" t="s">
        <v>8031</v>
      </c>
      <c r="D1818" t="s">
        <v>8038</v>
      </c>
      <c r="E1818" s="1">
        <v>45155</v>
      </c>
      <c r="F1818">
        <v>2776.5</v>
      </c>
      <c r="G1818">
        <v>278</v>
      </c>
      <c r="H1818" t="s">
        <v>7</v>
      </c>
      <c r="I1818" t="str">
        <f>VLOOKUP(shipments[[#This Row],[SPID]],CHOOSE({1,2},people[[#All],[SPID]],people[[#All],[Sales_person]]),2,0)</f>
        <v>Gigi Bohling</v>
      </c>
      <c r="J1818">
        <f>YEAR(shipments[[#This Row],[Shipdate]])</f>
        <v>2023</v>
      </c>
      <c r="K1818" s="22"/>
      <c r="L1818" s="22">
        <f>VLOOKUP(shipments[[#This Row],[PID]],CHOOSE({1,2},products[PID],products[Cost_per_box]),2,0)</f>
        <v>3.32</v>
      </c>
      <c r="M1818" s="22">
        <f>shipments[[#This Row],[Boxes]]*shipments[[#This Row],[cost_per_box]]</f>
        <v>922.95999999999992</v>
      </c>
      <c r="N1818" s="22">
        <f>shipments[[#This Row],[Amount]]-shipments[[#This Row],[total cost]]</f>
        <v>1853.54</v>
      </c>
    </row>
    <row r="1819" spans="1:14" x14ac:dyDescent="0.35">
      <c r="A1819" t="s">
        <v>1857</v>
      </c>
      <c r="B1819" t="s">
        <v>8050</v>
      </c>
      <c r="C1819" t="s">
        <v>8031</v>
      </c>
      <c r="D1819" t="s">
        <v>8037</v>
      </c>
      <c r="E1819" s="1">
        <v>44978</v>
      </c>
      <c r="F1819">
        <v>1629</v>
      </c>
      <c r="G1819">
        <v>163</v>
      </c>
      <c r="H1819" t="s">
        <v>7</v>
      </c>
      <c r="I1819" t="str">
        <f>VLOOKUP(shipments[[#This Row],[SPID]],CHOOSE({1,2},people[[#All],[SPID]],people[[#All],[Sales_person]]),2,0)</f>
        <v>Gigi Bohling</v>
      </c>
      <c r="J1819">
        <f>YEAR(shipments[[#This Row],[Shipdate]])</f>
        <v>2023</v>
      </c>
      <c r="K1819" s="22"/>
      <c r="L1819" s="22">
        <f>VLOOKUP(shipments[[#This Row],[PID]],CHOOSE({1,2},products[PID],products[Cost_per_box]),2,0)</f>
        <v>3.32</v>
      </c>
      <c r="M1819" s="22">
        <f>shipments[[#This Row],[Boxes]]*shipments[[#This Row],[cost_per_box]]</f>
        <v>541.16</v>
      </c>
      <c r="N1819" s="22">
        <f>shipments[[#This Row],[Amount]]-shipments[[#This Row],[total cost]]</f>
        <v>1087.8400000000001</v>
      </c>
    </row>
    <row r="1820" spans="1:14" x14ac:dyDescent="0.35">
      <c r="A1820" t="s">
        <v>1858</v>
      </c>
      <c r="B1820" t="s">
        <v>8050</v>
      </c>
      <c r="C1820" t="s">
        <v>8032</v>
      </c>
      <c r="D1820" t="s">
        <v>8033</v>
      </c>
      <c r="E1820" s="1">
        <v>45190</v>
      </c>
      <c r="F1820">
        <v>9231.75</v>
      </c>
      <c r="G1820">
        <v>513</v>
      </c>
      <c r="H1820" t="s">
        <v>7</v>
      </c>
      <c r="I1820" t="str">
        <f>VLOOKUP(shipments[[#This Row],[SPID]],CHOOSE({1,2},people[[#All],[SPID]],people[[#All],[Sales_person]]),2,0)</f>
        <v>Gigi Bohling</v>
      </c>
      <c r="J1820">
        <f>YEAR(shipments[[#This Row],[Shipdate]])</f>
        <v>2023</v>
      </c>
      <c r="K1820" s="22"/>
      <c r="L1820" s="22">
        <f>VLOOKUP(shipments[[#This Row],[PID]],CHOOSE({1,2},products[PID],products[Cost_per_box]),2,0)</f>
        <v>2.65</v>
      </c>
      <c r="M1820" s="22">
        <f>shipments[[#This Row],[Boxes]]*shipments[[#This Row],[cost_per_box]]</f>
        <v>1359.45</v>
      </c>
      <c r="N1820" s="22">
        <f>shipments[[#This Row],[Amount]]-shipments[[#This Row],[total cost]]</f>
        <v>7872.3</v>
      </c>
    </row>
    <row r="1821" spans="1:14" x14ac:dyDescent="0.35">
      <c r="A1821" t="s">
        <v>1859</v>
      </c>
      <c r="B1821" t="s">
        <v>8050</v>
      </c>
      <c r="C1821" t="s">
        <v>8032</v>
      </c>
      <c r="D1821" t="s">
        <v>8033</v>
      </c>
      <c r="E1821" s="1">
        <v>45093</v>
      </c>
      <c r="F1821">
        <v>7179.75</v>
      </c>
      <c r="G1821">
        <v>327</v>
      </c>
      <c r="H1821" t="s">
        <v>7</v>
      </c>
      <c r="I1821" t="str">
        <f>VLOOKUP(shipments[[#This Row],[SPID]],CHOOSE({1,2},people[[#All],[SPID]],people[[#All],[Sales_person]]),2,0)</f>
        <v>Gigi Bohling</v>
      </c>
      <c r="J1821">
        <f>YEAR(shipments[[#This Row],[Shipdate]])</f>
        <v>2023</v>
      </c>
      <c r="K1821" s="22"/>
      <c r="L1821" s="22">
        <f>VLOOKUP(shipments[[#This Row],[PID]],CHOOSE({1,2},products[PID],products[Cost_per_box]),2,0)</f>
        <v>2.65</v>
      </c>
      <c r="M1821" s="22">
        <f>shipments[[#This Row],[Boxes]]*shipments[[#This Row],[cost_per_box]]</f>
        <v>866.55</v>
      </c>
      <c r="N1821" s="22">
        <f>shipments[[#This Row],[Amount]]-shipments[[#This Row],[total cost]]</f>
        <v>6313.2</v>
      </c>
    </row>
    <row r="1822" spans="1:14" x14ac:dyDescent="0.35">
      <c r="A1822" t="s">
        <v>1860</v>
      </c>
      <c r="B1822" t="s">
        <v>8050</v>
      </c>
      <c r="C1822" t="s">
        <v>8032</v>
      </c>
      <c r="D1822" t="s">
        <v>8033</v>
      </c>
      <c r="E1822" s="1">
        <v>45324</v>
      </c>
      <c r="F1822">
        <v>1903.5</v>
      </c>
      <c r="G1822">
        <v>91</v>
      </c>
      <c r="H1822" t="s">
        <v>7</v>
      </c>
      <c r="I1822" t="str">
        <f>VLOOKUP(shipments[[#This Row],[SPID]],CHOOSE({1,2},people[[#All],[SPID]],people[[#All],[Sales_person]]),2,0)</f>
        <v>Gigi Bohling</v>
      </c>
      <c r="J1822">
        <f>YEAR(shipments[[#This Row],[Shipdate]])</f>
        <v>2024</v>
      </c>
      <c r="K1822" s="22"/>
      <c r="L1822" s="22">
        <f>VLOOKUP(shipments[[#This Row],[PID]],CHOOSE({1,2},products[PID],products[Cost_per_box]),2,0)</f>
        <v>2.65</v>
      </c>
      <c r="M1822" s="22">
        <f>shipments[[#This Row],[Boxes]]*shipments[[#This Row],[cost_per_box]]</f>
        <v>241.15</v>
      </c>
      <c r="N1822" s="22">
        <f>shipments[[#This Row],[Amount]]-shipments[[#This Row],[total cost]]</f>
        <v>1662.35</v>
      </c>
    </row>
    <row r="1823" spans="1:14" x14ac:dyDescent="0.35">
      <c r="A1823" t="s">
        <v>1861</v>
      </c>
      <c r="B1823" t="s">
        <v>8050</v>
      </c>
      <c r="C1823" t="s">
        <v>8032</v>
      </c>
      <c r="D1823" t="s">
        <v>8033</v>
      </c>
      <c r="E1823" s="1">
        <v>44946</v>
      </c>
      <c r="F1823">
        <v>6158.25</v>
      </c>
      <c r="G1823">
        <v>294</v>
      </c>
      <c r="H1823" t="s">
        <v>7</v>
      </c>
      <c r="I1823" t="str">
        <f>VLOOKUP(shipments[[#This Row],[SPID]],CHOOSE({1,2},people[[#All],[SPID]],people[[#All],[Sales_person]]),2,0)</f>
        <v>Gigi Bohling</v>
      </c>
      <c r="J1823">
        <f>YEAR(shipments[[#This Row],[Shipdate]])</f>
        <v>2023</v>
      </c>
      <c r="K1823" s="22"/>
      <c r="L1823" s="22">
        <f>VLOOKUP(shipments[[#This Row],[PID]],CHOOSE({1,2},products[PID],products[Cost_per_box]),2,0)</f>
        <v>2.65</v>
      </c>
      <c r="M1823" s="22">
        <f>shipments[[#This Row],[Boxes]]*shipments[[#This Row],[cost_per_box]]</f>
        <v>779.1</v>
      </c>
      <c r="N1823" s="22">
        <f>shipments[[#This Row],[Amount]]-shipments[[#This Row],[total cost]]</f>
        <v>5379.15</v>
      </c>
    </row>
    <row r="1824" spans="1:14" x14ac:dyDescent="0.35">
      <c r="A1824" t="s">
        <v>1862</v>
      </c>
      <c r="B1824" t="s">
        <v>8050</v>
      </c>
      <c r="C1824" t="s">
        <v>8032</v>
      </c>
      <c r="D1824" t="s">
        <v>8035</v>
      </c>
      <c r="E1824" s="1">
        <v>45348</v>
      </c>
      <c r="F1824">
        <v>7386.75</v>
      </c>
      <c r="G1824">
        <v>352</v>
      </c>
      <c r="H1824" t="s">
        <v>7</v>
      </c>
      <c r="I1824" t="str">
        <f>VLOOKUP(shipments[[#This Row],[SPID]],CHOOSE({1,2},people[[#All],[SPID]],people[[#All],[Sales_person]]),2,0)</f>
        <v>Gigi Bohling</v>
      </c>
      <c r="J1824">
        <f>YEAR(shipments[[#This Row],[Shipdate]])</f>
        <v>2024</v>
      </c>
      <c r="K1824" s="22"/>
      <c r="L1824" s="22">
        <f>VLOOKUP(shipments[[#This Row],[PID]],CHOOSE({1,2},products[PID],products[Cost_per_box]),2,0)</f>
        <v>2.65</v>
      </c>
      <c r="M1824" s="22">
        <f>shipments[[#This Row],[Boxes]]*shipments[[#This Row],[cost_per_box]]</f>
        <v>932.8</v>
      </c>
      <c r="N1824" s="22">
        <f>shipments[[#This Row],[Amount]]-shipments[[#This Row],[total cost]]</f>
        <v>6453.95</v>
      </c>
    </row>
    <row r="1825" spans="1:14" x14ac:dyDescent="0.35">
      <c r="A1825" t="s">
        <v>1863</v>
      </c>
      <c r="B1825" t="s">
        <v>8050</v>
      </c>
      <c r="C1825" t="s">
        <v>8032</v>
      </c>
      <c r="D1825" t="s">
        <v>8038</v>
      </c>
      <c r="E1825" s="1">
        <v>45107</v>
      </c>
      <c r="F1825">
        <v>12510</v>
      </c>
      <c r="G1825">
        <v>626</v>
      </c>
      <c r="H1825" t="s">
        <v>7</v>
      </c>
      <c r="I1825" t="str">
        <f>VLOOKUP(shipments[[#This Row],[SPID]],CHOOSE({1,2},people[[#All],[SPID]],people[[#All],[Sales_person]]),2,0)</f>
        <v>Gigi Bohling</v>
      </c>
      <c r="J1825">
        <f>YEAR(shipments[[#This Row],[Shipdate]])</f>
        <v>2023</v>
      </c>
      <c r="K1825" s="22"/>
      <c r="L1825" s="22">
        <f>VLOOKUP(shipments[[#This Row],[PID]],CHOOSE({1,2},products[PID],products[Cost_per_box]),2,0)</f>
        <v>2.65</v>
      </c>
      <c r="M1825" s="22">
        <f>shipments[[#This Row],[Boxes]]*shipments[[#This Row],[cost_per_box]]</f>
        <v>1658.8999999999999</v>
      </c>
      <c r="N1825" s="22">
        <f>shipments[[#This Row],[Amount]]-shipments[[#This Row],[total cost]]</f>
        <v>10851.1</v>
      </c>
    </row>
    <row r="1826" spans="1:14" x14ac:dyDescent="0.35">
      <c r="A1826" t="s">
        <v>1864</v>
      </c>
      <c r="B1826" t="s">
        <v>8050</v>
      </c>
      <c r="C1826" t="s">
        <v>8032</v>
      </c>
      <c r="D1826" t="s">
        <v>8038</v>
      </c>
      <c r="E1826" s="1">
        <v>45476</v>
      </c>
      <c r="F1826">
        <v>9540</v>
      </c>
      <c r="G1826">
        <v>530</v>
      </c>
      <c r="H1826" t="s">
        <v>18</v>
      </c>
      <c r="I1826" t="str">
        <f>VLOOKUP(shipments[[#This Row],[SPID]],CHOOSE({1,2},people[[#All],[SPID]],people[[#All],[Sales_person]]),2,0)</f>
        <v>Gigi Bohling</v>
      </c>
      <c r="J1826">
        <f>YEAR(shipments[[#This Row],[Shipdate]])</f>
        <v>2024</v>
      </c>
      <c r="K1826" s="22"/>
      <c r="L1826" s="22">
        <f>VLOOKUP(shipments[[#This Row],[PID]],CHOOSE({1,2},products[PID],products[Cost_per_box]),2,0)</f>
        <v>2.65</v>
      </c>
      <c r="M1826" s="22">
        <f>shipments[[#This Row],[Boxes]]*shipments[[#This Row],[cost_per_box]]</f>
        <v>1404.5</v>
      </c>
      <c r="N1826" s="22">
        <f>shipments[[#This Row],[Amount]]-shipments[[#This Row],[total cost]]</f>
        <v>8135.5</v>
      </c>
    </row>
    <row r="1827" spans="1:14" x14ac:dyDescent="0.35">
      <c r="A1827" t="s">
        <v>1865</v>
      </c>
      <c r="B1827" t="s">
        <v>8050</v>
      </c>
      <c r="C1827" t="s">
        <v>8011</v>
      </c>
      <c r="D1827" t="s">
        <v>8034</v>
      </c>
      <c r="E1827" s="1">
        <v>45532</v>
      </c>
      <c r="F1827">
        <v>816.75</v>
      </c>
      <c r="G1827">
        <v>55</v>
      </c>
      <c r="H1827" t="s">
        <v>18</v>
      </c>
      <c r="I1827" t="str">
        <f>VLOOKUP(shipments[[#This Row],[SPID]],CHOOSE({1,2},people[[#All],[SPID]],people[[#All],[Sales_person]]),2,0)</f>
        <v>Gigi Bohling</v>
      </c>
      <c r="J1827">
        <f>YEAR(shipments[[#This Row],[Shipdate]])</f>
        <v>2024</v>
      </c>
      <c r="K1827" s="22"/>
      <c r="L1827" s="22">
        <f>VLOOKUP(shipments[[#This Row],[PID]],CHOOSE({1,2},products[PID],products[Cost_per_box]),2,0)</f>
        <v>5.26</v>
      </c>
      <c r="M1827" s="22">
        <f>shipments[[#This Row],[Boxes]]*shipments[[#This Row],[cost_per_box]]</f>
        <v>289.3</v>
      </c>
      <c r="N1827" s="22">
        <f>shipments[[#This Row],[Amount]]-shipments[[#This Row],[total cost]]</f>
        <v>527.45000000000005</v>
      </c>
    </row>
    <row r="1828" spans="1:14" x14ac:dyDescent="0.35">
      <c r="A1828" t="s">
        <v>1866</v>
      </c>
      <c r="B1828" t="s">
        <v>8050</v>
      </c>
      <c r="C1828" t="s">
        <v>8011</v>
      </c>
      <c r="D1828" t="s">
        <v>8033</v>
      </c>
      <c r="E1828" s="1">
        <v>45344</v>
      </c>
      <c r="F1828">
        <v>10894.5</v>
      </c>
      <c r="G1828">
        <v>779</v>
      </c>
      <c r="H1828" t="s">
        <v>40</v>
      </c>
      <c r="I1828" t="str">
        <f>VLOOKUP(shipments[[#This Row],[SPID]],CHOOSE({1,2},people[[#All],[SPID]],people[[#All],[Sales_person]]),2,0)</f>
        <v>Gigi Bohling</v>
      </c>
      <c r="J1828">
        <f>YEAR(shipments[[#This Row],[Shipdate]])</f>
        <v>2024</v>
      </c>
      <c r="K1828" s="22"/>
      <c r="L1828" s="22">
        <f>VLOOKUP(shipments[[#This Row],[PID]],CHOOSE({1,2},products[PID],products[Cost_per_box]),2,0)</f>
        <v>5.26</v>
      </c>
      <c r="M1828" s="22">
        <f>shipments[[#This Row],[Boxes]]*shipments[[#This Row],[cost_per_box]]</f>
        <v>4097.54</v>
      </c>
      <c r="N1828" s="22">
        <f>shipments[[#This Row],[Amount]]-shipments[[#This Row],[total cost]]</f>
        <v>6796.96</v>
      </c>
    </row>
    <row r="1829" spans="1:14" x14ac:dyDescent="0.35">
      <c r="A1829" t="s">
        <v>1867</v>
      </c>
      <c r="B1829" t="s">
        <v>8050</v>
      </c>
      <c r="C1829" t="s">
        <v>8011</v>
      </c>
      <c r="D1829" t="s">
        <v>8036</v>
      </c>
      <c r="E1829" s="1">
        <v>45040</v>
      </c>
      <c r="F1829">
        <v>8505</v>
      </c>
      <c r="G1829">
        <v>608</v>
      </c>
      <c r="H1829" t="s">
        <v>7</v>
      </c>
      <c r="I1829" t="str">
        <f>VLOOKUP(shipments[[#This Row],[SPID]],CHOOSE({1,2},people[[#All],[SPID]],people[[#All],[Sales_person]]),2,0)</f>
        <v>Gigi Bohling</v>
      </c>
      <c r="J1829">
        <f>YEAR(shipments[[#This Row],[Shipdate]])</f>
        <v>2023</v>
      </c>
      <c r="K1829" s="22"/>
      <c r="L1829" s="22">
        <f>VLOOKUP(shipments[[#This Row],[PID]],CHOOSE({1,2},products[PID],products[Cost_per_box]),2,0)</f>
        <v>5.26</v>
      </c>
      <c r="M1829" s="22">
        <f>shipments[[#This Row],[Boxes]]*shipments[[#This Row],[cost_per_box]]</f>
        <v>3198.08</v>
      </c>
      <c r="N1829" s="22">
        <f>shipments[[#This Row],[Amount]]-shipments[[#This Row],[total cost]]</f>
        <v>5306.92</v>
      </c>
    </row>
    <row r="1830" spans="1:14" x14ac:dyDescent="0.35">
      <c r="A1830" t="s">
        <v>1868</v>
      </c>
      <c r="B1830" t="s">
        <v>8050</v>
      </c>
      <c r="C1830" t="s">
        <v>8011</v>
      </c>
      <c r="D1830" t="s">
        <v>8033</v>
      </c>
      <c r="E1830" s="1">
        <v>45341</v>
      </c>
      <c r="F1830">
        <v>1779.75</v>
      </c>
      <c r="G1830">
        <v>128</v>
      </c>
      <c r="H1830" t="s">
        <v>7</v>
      </c>
      <c r="I1830" t="str">
        <f>VLOOKUP(shipments[[#This Row],[SPID]],CHOOSE({1,2},people[[#All],[SPID]],people[[#All],[Sales_person]]),2,0)</f>
        <v>Gigi Bohling</v>
      </c>
      <c r="J1830">
        <f>YEAR(shipments[[#This Row],[Shipdate]])</f>
        <v>2024</v>
      </c>
      <c r="K1830" s="22"/>
      <c r="L1830" s="22">
        <f>VLOOKUP(shipments[[#This Row],[PID]],CHOOSE({1,2},products[PID],products[Cost_per_box]),2,0)</f>
        <v>5.26</v>
      </c>
      <c r="M1830" s="22">
        <f>shipments[[#This Row],[Boxes]]*shipments[[#This Row],[cost_per_box]]</f>
        <v>673.28</v>
      </c>
      <c r="N1830" s="22">
        <f>shipments[[#This Row],[Amount]]-shipments[[#This Row],[total cost]]</f>
        <v>1106.47</v>
      </c>
    </row>
    <row r="1831" spans="1:14" x14ac:dyDescent="0.35">
      <c r="A1831" t="s">
        <v>1869</v>
      </c>
      <c r="B1831" t="s">
        <v>8050</v>
      </c>
      <c r="C1831" t="s">
        <v>8011</v>
      </c>
      <c r="D1831" t="s">
        <v>8037</v>
      </c>
      <c r="E1831" s="1">
        <v>45306</v>
      </c>
      <c r="F1831">
        <v>10968.75</v>
      </c>
      <c r="G1831">
        <v>686</v>
      </c>
      <c r="H1831" t="s">
        <v>7</v>
      </c>
      <c r="I1831" t="str">
        <f>VLOOKUP(shipments[[#This Row],[SPID]],CHOOSE({1,2},people[[#All],[SPID]],people[[#All],[Sales_person]]),2,0)</f>
        <v>Gigi Bohling</v>
      </c>
      <c r="J1831">
        <f>YEAR(shipments[[#This Row],[Shipdate]])</f>
        <v>2024</v>
      </c>
      <c r="K1831" s="22"/>
      <c r="L1831" s="22">
        <f>VLOOKUP(shipments[[#This Row],[PID]],CHOOSE({1,2},products[PID],products[Cost_per_box]),2,0)</f>
        <v>5.26</v>
      </c>
      <c r="M1831" s="22">
        <f>shipments[[#This Row],[Boxes]]*shipments[[#This Row],[cost_per_box]]</f>
        <v>3608.3599999999997</v>
      </c>
      <c r="N1831" s="22">
        <f>shipments[[#This Row],[Amount]]-shipments[[#This Row],[total cost]]</f>
        <v>7360.39</v>
      </c>
    </row>
    <row r="1832" spans="1:14" x14ac:dyDescent="0.35">
      <c r="A1832" t="s">
        <v>1870</v>
      </c>
      <c r="B1832" t="s">
        <v>8050</v>
      </c>
      <c r="C1832" t="s">
        <v>8011</v>
      </c>
      <c r="D1832" t="s">
        <v>8038</v>
      </c>
      <c r="E1832" s="1">
        <v>45533</v>
      </c>
      <c r="F1832">
        <v>6189.75</v>
      </c>
      <c r="G1832">
        <v>516</v>
      </c>
      <c r="H1832" t="s">
        <v>18</v>
      </c>
      <c r="I1832" t="str">
        <f>VLOOKUP(shipments[[#This Row],[SPID]],CHOOSE({1,2},people[[#All],[SPID]],people[[#All],[Sales_person]]),2,0)</f>
        <v>Gigi Bohling</v>
      </c>
      <c r="J1832">
        <f>YEAR(shipments[[#This Row],[Shipdate]])</f>
        <v>2024</v>
      </c>
      <c r="K1832" s="22"/>
      <c r="L1832" s="22">
        <f>VLOOKUP(shipments[[#This Row],[PID]],CHOOSE({1,2},products[PID],products[Cost_per_box]),2,0)</f>
        <v>5.26</v>
      </c>
      <c r="M1832" s="22">
        <f>shipments[[#This Row],[Boxes]]*shipments[[#This Row],[cost_per_box]]</f>
        <v>2714.16</v>
      </c>
      <c r="N1832" s="22">
        <f>shipments[[#This Row],[Amount]]-shipments[[#This Row],[total cost]]</f>
        <v>3475.59</v>
      </c>
    </row>
    <row r="1833" spans="1:14" x14ac:dyDescent="0.35">
      <c r="A1833" t="s">
        <v>1871</v>
      </c>
      <c r="B1833" t="s">
        <v>8050</v>
      </c>
      <c r="C1833" t="s">
        <v>8014</v>
      </c>
      <c r="D1833" t="s">
        <v>8036</v>
      </c>
      <c r="E1833" s="1">
        <v>45119</v>
      </c>
      <c r="F1833">
        <v>6142.5</v>
      </c>
      <c r="G1833">
        <v>683</v>
      </c>
      <c r="H1833" t="s">
        <v>7</v>
      </c>
      <c r="I1833" t="str">
        <f>VLOOKUP(shipments[[#This Row],[SPID]],CHOOSE({1,2},people[[#All],[SPID]],people[[#All],[Sales_person]]),2,0)</f>
        <v>Gigi Bohling</v>
      </c>
      <c r="J1833">
        <f>YEAR(shipments[[#This Row],[Shipdate]])</f>
        <v>2023</v>
      </c>
      <c r="K1833" s="22"/>
      <c r="L1833" s="22">
        <f>VLOOKUP(shipments[[#This Row],[PID]],CHOOSE({1,2},products[PID],products[Cost_per_box]),2,0)</f>
        <v>3.85</v>
      </c>
      <c r="M1833" s="22">
        <f>shipments[[#This Row],[Boxes]]*shipments[[#This Row],[cost_per_box]]</f>
        <v>2629.55</v>
      </c>
      <c r="N1833" s="22">
        <f>shipments[[#This Row],[Amount]]-shipments[[#This Row],[total cost]]</f>
        <v>3512.95</v>
      </c>
    </row>
    <row r="1834" spans="1:14" x14ac:dyDescent="0.35">
      <c r="A1834" t="s">
        <v>1872</v>
      </c>
      <c r="B1834" t="s">
        <v>8050</v>
      </c>
      <c r="C1834" t="s">
        <v>8014</v>
      </c>
      <c r="D1834" t="s">
        <v>8033</v>
      </c>
      <c r="E1834" s="1">
        <v>45098</v>
      </c>
      <c r="F1834">
        <v>3316.5</v>
      </c>
      <c r="G1834">
        <v>664</v>
      </c>
      <c r="H1834" t="s">
        <v>7</v>
      </c>
      <c r="I1834" t="str">
        <f>VLOOKUP(shipments[[#This Row],[SPID]],CHOOSE({1,2},people[[#All],[SPID]],people[[#All],[Sales_person]]),2,0)</f>
        <v>Gigi Bohling</v>
      </c>
      <c r="J1834">
        <f>YEAR(shipments[[#This Row],[Shipdate]])</f>
        <v>2023</v>
      </c>
      <c r="K1834" s="22"/>
      <c r="L1834" s="22">
        <f>VLOOKUP(shipments[[#This Row],[PID]],CHOOSE({1,2},products[PID],products[Cost_per_box]),2,0)</f>
        <v>3.85</v>
      </c>
      <c r="M1834" s="22">
        <f>shipments[[#This Row],[Boxes]]*shipments[[#This Row],[cost_per_box]]</f>
        <v>2556.4</v>
      </c>
      <c r="N1834" s="22">
        <f>shipments[[#This Row],[Amount]]-shipments[[#This Row],[total cost]]</f>
        <v>760.09999999999991</v>
      </c>
    </row>
    <row r="1835" spans="1:14" x14ac:dyDescent="0.35">
      <c r="A1835" t="s">
        <v>1873</v>
      </c>
      <c r="B1835" t="s">
        <v>8050</v>
      </c>
      <c r="C1835" t="s">
        <v>8014</v>
      </c>
      <c r="D1835" t="s">
        <v>8035</v>
      </c>
      <c r="E1835" s="1">
        <v>45337</v>
      </c>
      <c r="F1835">
        <v>1635.75</v>
      </c>
      <c r="G1835">
        <v>182</v>
      </c>
      <c r="H1835" t="s">
        <v>40</v>
      </c>
      <c r="I1835" t="str">
        <f>VLOOKUP(shipments[[#This Row],[SPID]],CHOOSE({1,2},people[[#All],[SPID]],people[[#All],[Sales_person]]),2,0)</f>
        <v>Gigi Bohling</v>
      </c>
      <c r="J1835">
        <f>YEAR(shipments[[#This Row],[Shipdate]])</f>
        <v>2024</v>
      </c>
      <c r="K1835" s="22"/>
      <c r="L1835" s="22">
        <f>VLOOKUP(shipments[[#This Row],[PID]],CHOOSE({1,2},products[PID],products[Cost_per_box]),2,0)</f>
        <v>3.85</v>
      </c>
      <c r="M1835" s="22">
        <f>shipments[[#This Row],[Boxes]]*shipments[[#This Row],[cost_per_box]]</f>
        <v>700.7</v>
      </c>
      <c r="N1835" s="22">
        <f>shipments[[#This Row],[Amount]]-shipments[[#This Row],[total cost]]</f>
        <v>935.05</v>
      </c>
    </row>
    <row r="1836" spans="1:14" x14ac:dyDescent="0.35">
      <c r="A1836" t="s">
        <v>1874</v>
      </c>
      <c r="B1836" t="s">
        <v>8050</v>
      </c>
      <c r="C1836" t="s">
        <v>8014</v>
      </c>
      <c r="D1836" t="s">
        <v>8036</v>
      </c>
      <c r="E1836" s="1">
        <v>45499</v>
      </c>
      <c r="F1836">
        <v>5559.75</v>
      </c>
      <c r="G1836">
        <v>695</v>
      </c>
      <c r="H1836" t="s">
        <v>18</v>
      </c>
      <c r="I1836" t="str">
        <f>VLOOKUP(shipments[[#This Row],[SPID]],CHOOSE({1,2},people[[#All],[SPID]],people[[#All],[Sales_person]]),2,0)</f>
        <v>Gigi Bohling</v>
      </c>
      <c r="J1836">
        <f>YEAR(shipments[[#This Row],[Shipdate]])</f>
        <v>2024</v>
      </c>
      <c r="K1836" s="22"/>
      <c r="L1836" s="22">
        <f>VLOOKUP(shipments[[#This Row],[PID]],CHOOSE({1,2},products[PID],products[Cost_per_box]),2,0)</f>
        <v>3.85</v>
      </c>
      <c r="M1836" s="22">
        <f>shipments[[#This Row],[Boxes]]*shipments[[#This Row],[cost_per_box]]</f>
        <v>2675.75</v>
      </c>
      <c r="N1836" s="22">
        <f>shipments[[#This Row],[Amount]]-shipments[[#This Row],[total cost]]</f>
        <v>2884</v>
      </c>
    </row>
    <row r="1837" spans="1:14" x14ac:dyDescent="0.35">
      <c r="A1837" t="s">
        <v>1875</v>
      </c>
      <c r="B1837" t="s">
        <v>8050</v>
      </c>
      <c r="C1837" t="s">
        <v>8014</v>
      </c>
      <c r="D1837" t="s">
        <v>8038</v>
      </c>
      <c r="E1837" s="1">
        <v>45141</v>
      </c>
      <c r="F1837">
        <v>6090.75</v>
      </c>
      <c r="G1837">
        <v>1016</v>
      </c>
      <c r="H1837" t="s">
        <v>7</v>
      </c>
      <c r="I1837" t="str">
        <f>VLOOKUP(shipments[[#This Row],[SPID]],CHOOSE({1,2},people[[#All],[SPID]],people[[#All],[Sales_person]]),2,0)</f>
        <v>Gigi Bohling</v>
      </c>
      <c r="J1837">
        <f>YEAR(shipments[[#This Row],[Shipdate]])</f>
        <v>2023</v>
      </c>
      <c r="K1837" s="22"/>
      <c r="L1837" s="22">
        <f>VLOOKUP(shipments[[#This Row],[PID]],CHOOSE({1,2},products[PID],products[Cost_per_box]),2,0)</f>
        <v>3.85</v>
      </c>
      <c r="M1837" s="22">
        <f>shipments[[#This Row],[Boxes]]*shipments[[#This Row],[cost_per_box]]</f>
        <v>3911.6</v>
      </c>
      <c r="N1837" s="22">
        <f>shipments[[#This Row],[Amount]]-shipments[[#This Row],[total cost]]</f>
        <v>2179.15</v>
      </c>
    </row>
    <row r="1838" spans="1:14" x14ac:dyDescent="0.35">
      <c r="A1838" t="s">
        <v>1876</v>
      </c>
      <c r="B1838" t="s">
        <v>8050</v>
      </c>
      <c r="C1838" t="s">
        <v>8014</v>
      </c>
      <c r="D1838" t="s">
        <v>8034</v>
      </c>
      <c r="E1838" s="1">
        <v>45259</v>
      </c>
      <c r="F1838">
        <v>1138.5</v>
      </c>
      <c r="G1838">
        <v>190</v>
      </c>
      <c r="H1838" t="s">
        <v>7</v>
      </c>
      <c r="I1838" t="str">
        <f>VLOOKUP(shipments[[#This Row],[SPID]],CHOOSE({1,2},people[[#All],[SPID]],people[[#All],[Sales_person]]),2,0)</f>
        <v>Gigi Bohling</v>
      </c>
      <c r="J1838">
        <f>YEAR(shipments[[#This Row],[Shipdate]])</f>
        <v>2023</v>
      </c>
      <c r="K1838" s="22"/>
      <c r="L1838" s="22">
        <f>VLOOKUP(shipments[[#This Row],[PID]],CHOOSE({1,2},products[PID],products[Cost_per_box]),2,0)</f>
        <v>3.85</v>
      </c>
      <c r="M1838" s="22">
        <f>shipments[[#This Row],[Boxes]]*shipments[[#This Row],[cost_per_box]]</f>
        <v>731.5</v>
      </c>
      <c r="N1838" s="22">
        <f>shipments[[#This Row],[Amount]]-shipments[[#This Row],[total cost]]</f>
        <v>407</v>
      </c>
    </row>
    <row r="1839" spans="1:14" x14ac:dyDescent="0.35">
      <c r="A1839" t="s">
        <v>1877</v>
      </c>
      <c r="B1839" t="s">
        <v>8050</v>
      </c>
      <c r="C1839" t="s">
        <v>8014</v>
      </c>
      <c r="D1839" t="s">
        <v>8033</v>
      </c>
      <c r="E1839" s="1">
        <v>45328</v>
      </c>
      <c r="F1839">
        <v>20522.25</v>
      </c>
      <c r="G1839">
        <v>2932</v>
      </c>
      <c r="H1839" t="s">
        <v>40</v>
      </c>
      <c r="I1839" t="str">
        <f>VLOOKUP(shipments[[#This Row],[SPID]],CHOOSE({1,2},people[[#All],[SPID]],people[[#All],[Sales_person]]),2,0)</f>
        <v>Gigi Bohling</v>
      </c>
      <c r="J1839">
        <f>YEAR(shipments[[#This Row],[Shipdate]])</f>
        <v>2024</v>
      </c>
      <c r="K1839" s="22"/>
      <c r="L1839" s="22">
        <f>VLOOKUP(shipments[[#This Row],[PID]],CHOOSE({1,2},products[PID],products[Cost_per_box]),2,0)</f>
        <v>3.85</v>
      </c>
      <c r="M1839" s="22">
        <f>shipments[[#This Row],[Boxes]]*shipments[[#This Row],[cost_per_box]]</f>
        <v>11288.2</v>
      </c>
      <c r="N1839" s="22">
        <f>shipments[[#This Row],[Amount]]-shipments[[#This Row],[total cost]]</f>
        <v>9234.0499999999993</v>
      </c>
    </row>
    <row r="1840" spans="1:14" x14ac:dyDescent="0.35">
      <c r="A1840" t="s">
        <v>1878</v>
      </c>
      <c r="B1840" t="s">
        <v>8050</v>
      </c>
      <c r="C1840" t="s">
        <v>8015</v>
      </c>
      <c r="D1840" t="s">
        <v>8033</v>
      </c>
      <c r="E1840" s="1">
        <v>45209</v>
      </c>
      <c r="F1840">
        <v>9375.75</v>
      </c>
      <c r="G1840">
        <v>1042</v>
      </c>
      <c r="H1840" t="s">
        <v>7</v>
      </c>
      <c r="I1840" t="str">
        <f>VLOOKUP(shipments[[#This Row],[SPID]],CHOOSE({1,2},people[[#All],[SPID]],people[[#All],[Sales_person]]),2,0)</f>
        <v>Gigi Bohling</v>
      </c>
      <c r="J1840">
        <f>YEAR(shipments[[#This Row],[Shipdate]])</f>
        <v>2023</v>
      </c>
      <c r="K1840" s="22"/>
      <c r="L1840" s="22">
        <f>VLOOKUP(shipments[[#This Row],[PID]],CHOOSE({1,2},products[PID],products[Cost_per_box]),2,0)</f>
        <v>5.72</v>
      </c>
      <c r="M1840" s="22">
        <f>shipments[[#This Row],[Boxes]]*shipments[[#This Row],[cost_per_box]]</f>
        <v>5960.24</v>
      </c>
      <c r="N1840" s="22">
        <f>shipments[[#This Row],[Amount]]-shipments[[#This Row],[total cost]]</f>
        <v>3415.51</v>
      </c>
    </row>
    <row r="1841" spans="1:14" x14ac:dyDescent="0.35">
      <c r="A1841" t="s">
        <v>1879</v>
      </c>
      <c r="B1841" t="s">
        <v>8050</v>
      </c>
      <c r="C1841" t="s">
        <v>8015</v>
      </c>
      <c r="D1841" t="s">
        <v>8037</v>
      </c>
      <c r="E1841" s="1">
        <v>44958</v>
      </c>
      <c r="F1841">
        <v>6196.5</v>
      </c>
      <c r="G1841">
        <v>886</v>
      </c>
      <c r="H1841" t="s">
        <v>7</v>
      </c>
      <c r="I1841" t="str">
        <f>VLOOKUP(shipments[[#This Row],[SPID]],CHOOSE({1,2},people[[#All],[SPID]],people[[#All],[Sales_person]]),2,0)</f>
        <v>Gigi Bohling</v>
      </c>
      <c r="J1841">
        <f>YEAR(shipments[[#This Row],[Shipdate]])</f>
        <v>2023</v>
      </c>
      <c r="K1841" s="22"/>
      <c r="L1841" s="22">
        <f>VLOOKUP(shipments[[#This Row],[PID]],CHOOSE({1,2},products[PID],products[Cost_per_box]),2,0)</f>
        <v>5.72</v>
      </c>
      <c r="M1841" s="22">
        <f>shipments[[#This Row],[Boxes]]*shipments[[#This Row],[cost_per_box]]</f>
        <v>5067.92</v>
      </c>
      <c r="N1841" s="22">
        <f>shipments[[#This Row],[Amount]]-shipments[[#This Row],[total cost]]</f>
        <v>1128.58</v>
      </c>
    </row>
    <row r="1842" spans="1:14" x14ac:dyDescent="0.35">
      <c r="A1842" t="s">
        <v>1880</v>
      </c>
      <c r="B1842" t="s">
        <v>8050</v>
      </c>
      <c r="C1842" t="s">
        <v>8015</v>
      </c>
      <c r="D1842" t="s">
        <v>8038</v>
      </c>
      <c r="E1842" s="1">
        <v>45562</v>
      </c>
      <c r="F1842">
        <v>3170.25</v>
      </c>
      <c r="G1842">
        <v>453</v>
      </c>
      <c r="H1842" t="s">
        <v>26</v>
      </c>
      <c r="I1842" t="str">
        <f>VLOOKUP(shipments[[#This Row],[SPID]],CHOOSE({1,2},people[[#All],[SPID]],people[[#All],[Sales_person]]),2,0)</f>
        <v>Gigi Bohling</v>
      </c>
      <c r="J1842">
        <f>YEAR(shipments[[#This Row],[Shipdate]])</f>
        <v>2024</v>
      </c>
      <c r="K1842" s="22"/>
      <c r="L1842" s="22">
        <f>VLOOKUP(shipments[[#This Row],[PID]],CHOOSE({1,2},products[PID],products[Cost_per_box]),2,0)</f>
        <v>5.72</v>
      </c>
      <c r="M1842" s="22">
        <f>shipments[[#This Row],[Boxes]]*shipments[[#This Row],[cost_per_box]]</f>
        <v>2591.16</v>
      </c>
      <c r="N1842" s="22">
        <f>shipments[[#This Row],[Amount]]-shipments[[#This Row],[total cost]]</f>
        <v>579.09000000000015</v>
      </c>
    </row>
    <row r="1843" spans="1:14" x14ac:dyDescent="0.35">
      <c r="A1843" t="s">
        <v>1881</v>
      </c>
      <c r="B1843" t="s">
        <v>8050</v>
      </c>
      <c r="C1843" t="s">
        <v>8016</v>
      </c>
      <c r="D1843" t="s">
        <v>8034</v>
      </c>
      <c r="E1843" s="1">
        <v>45314</v>
      </c>
      <c r="F1843">
        <v>7697.25</v>
      </c>
      <c r="G1843">
        <v>297</v>
      </c>
      <c r="H1843" t="s">
        <v>7</v>
      </c>
      <c r="I1843" t="str">
        <f>VLOOKUP(shipments[[#This Row],[SPID]],CHOOSE({1,2},people[[#All],[SPID]],people[[#All],[Sales_person]]),2,0)</f>
        <v>Gigi Bohling</v>
      </c>
      <c r="J1843">
        <f>YEAR(shipments[[#This Row],[Shipdate]])</f>
        <v>2024</v>
      </c>
      <c r="K1843" s="22"/>
      <c r="L1843" s="22">
        <f>VLOOKUP(shipments[[#This Row],[PID]],CHOOSE({1,2},products[PID],products[Cost_per_box]),2,0)</f>
        <v>6.31</v>
      </c>
      <c r="M1843" s="22">
        <f>shipments[[#This Row],[Boxes]]*shipments[[#This Row],[cost_per_box]]</f>
        <v>1874.07</v>
      </c>
      <c r="N1843" s="22">
        <f>shipments[[#This Row],[Amount]]-shipments[[#This Row],[total cost]]</f>
        <v>5823.18</v>
      </c>
    </row>
    <row r="1844" spans="1:14" x14ac:dyDescent="0.35">
      <c r="A1844" t="s">
        <v>1882</v>
      </c>
      <c r="B1844" t="s">
        <v>8050</v>
      </c>
      <c r="C1844" t="s">
        <v>8017</v>
      </c>
      <c r="D1844" t="s">
        <v>8037</v>
      </c>
      <c r="E1844" s="1">
        <v>45215</v>
      </c>
      <c r="F1844">
        <v>5339.25</v>
      </c>
      <c r="G1844">
        <v>214</v>
      </c>
      <c r="H1844" t="s">
        <v>7</v>
      </c>
      <c r="I1844" t="str">
        <f>VLOOKUP(shipments[[#This Row],[SPID]],CHOOSE({1,2},people[[#All],[SPID]],people[[#All],[Sales_person]]),2,0)</f>
        <v>Gigi Bohling</v>
      </c>
      <c r="J1844">
        <f>YEAR(shipments[[#This Row],[Shipdate]])</f>
        <v>2023</v>
      </c>
      <c r="K1844" s="22"/>
      <c r="L1844" s="22">
        <f>VLOOKUP(shipments[[#This Row],[PID]],CHOOSE({1,2},products[PID],products[Cost_per_box]),2,0)</f>
        <v>9.94</v>
      </c>
      <c r="M1844" s="22">
        <f>shipments[[#This Row],[Boxes]]*shipments[[#This Row],[cost_per_box]]</f>
        <v>2127.16</v>
      </c>
      <c r="N1844" s="22">
        <f>shipments[[#This Row],[Amount]]-shipments[[#This Row],[total cost]]</f>
        <v>3212.09</v>
      </c>
    </row>
    <row r="1845" spans="1:14" x14ac:dyDescent="0.35">
      <c r="A1845" t="s">
        <v>1883</v>
      </c>
      <c r="B1845" t="s">
        <v>8050</v>
      </c>
      <c r="C1845" t="s">
        <v>8017</v>
      </c>
      <c r="D1845" t="s">
        <v>8034</v>
      </c>
      <c r="E1845" s="1">
        <v>45273</v>
      </c>
      <c r="F1845">
        <v>6417</v>
      </c>
      <c r="G1845">
        <v>230</v>
      </c>
      <c r="H1845" t="s">
        <v>7</v>
      </c>
      <c r="I1845" t="str">
        <f>VLOOKUP(shipments[[#This Row],[SPID]],CHOOSE({1,2},people[[#All],[SPID]],people[[#All],[Sales_person]]),2,0)</f>
        <v>Gigi Bohling</v>
      </c>
      <c r="J1845">
        <f>YEAR(shipments[[#This Row],[Shipdate]])</f>
        <v>2023</v>
      </c>
      <c r="K1845" s="22"/>
      <c r="L1845" s="22">
        <f>VLOOKUP(shipments[[#This Row],[PID]],CHOOSE({1,2},products[PID],products[Cost_per_box]),2,0)</f>
        <v>9.94</v>
      </c>
      <c r="M1845" s="22">
        <f>shipments[[#This Row],[Boxes]]*shipments[[#This Row],[cost_per_box]]</f>
        <v>2286.1999999999998</v>
      </c>
      <c r="N1845" s="22">
        <f>shipments[[#This Row],[Amount]]-shipments[[#This Row],[total cost]]</f>
        <v>4130.8</v>
      </c>
    </row>
    <row r="1846" spans="1:14" x14ac:dyDescent="0.35">
      <c r="A1846" t="s">
        <v>1884</v>
      </c>
      <c r="B1846" t="s">
        <v>8050</v>
      </c>
      <c r="C1846" t="s">
        <v>8017</v>
      </c>
      <c r="D1846" t="s">
        <v>8033</v>
      </c>
      <c r="E1846" s="1">
        <v>45323</v>
      </c>
      <c r="F1846">
        <v>2988</v>
      </c>
      <c r="G1846">
        <v>111</v>
      </c>
      <c r="H1846" t="s">
        <v>7</v>
      </c>
      <c r="I1846" t="str">
        <f>VLOOKUP(shipments[[#This Row],[SPID]],CHOOSE({1,2},people[[#All],[SPID]],people[[#All],[Sales_person]]),2,0)</f>
        <v>Gigi Bohling</v>
      </c>
      <c r="J1846">
        <f>YEAR(shipments[[#This Row],[Shipdate]])</f>
        <v>2024</v>
      </c>
      <c r="K1846" s="22"/>
      <c r="L1846" s="22">
        <f>VLOOKUP(shipments[[#This Row],[PID]],CHOOSE({1,2},products[PID],products[Cost_per_box]),2,0)</f>
        <v>9.94</v>
      </c>
      <c r="M1846" s="22">
        <f>shipments[[#This Row],[Boxes]]*shipments[[#This Row],[cost_per_box]]</f>
        <v>1103.3399999999999</v>
      </c>
      <c r="N1846" s="22">
        <f>shipments[[#This Row],[Amount]]-shipments[[#This Row],[total cost]]</f>
        <v>1884.66</v>
      </c>
    </row>
    <row r="1847" spans="1:14" x14ac:dyDescent="0.35">
      <c r="A1847" t="s">
        <v>1885</v>
      </c>
      <c r="B1847" t="s">
        <v>8050</v>
      </c>
      <c r="C1847" t="s">
        <v>8018</v>
      </c>
      <c r="D1847" t="s">
        <v>8034</v>
      </c>
      <c r="E1847" s="1">
        <v>45355</v>
      </c>
      <c r="F1847">
        <v>648</v>
      </c>
      <c r="G1847">
        <v>35</v>
      </c>
      <c r="H1847" t="s">
        <v>7</v>
      </c>
      <c r="I1847" t="str">
        <f>VLOOKUP(shipments[[#This Row],[SPID]],CHOOSE({1,2},people[[#All],[SPID]],people[[#All],[Sales_person]]),2,0)</f>
        <v>Gigi Bohling</v>
      </c>
      <c r="J1847">
        <f>YEAR(shipments[[#This Row],[Shipdate]])</f>
        <v>2024</v>
      </c>
      <c r="K1847" s="22"/>
      <c r="L1847" s="22">
        <f>VLOOKUP(shipments[[#This Row],[PID]],CHOOSE({1,2},products[PID],products[Cost_per_box]),2,0)</f>
        <v>7.73</v>
      </c>
      <c r="M1847" s="22">
        <f>shipments[[#This Row],[Boxes]]*shipments[[#This Row],[cost_per_box]]</f>
        <v>270.55</v>
      </c>
      <c r="N1847" s="22">
        <f>shipments[[#This Row],[Amount]]-shipments[[#This Row],[total cost]]</f>
        <v>377.45</v>
      </c>
    </row>
    <row r="1848" spans="1:14" x14ac:dyDescent="0.35">
      <c r="A1848" t="s">
        <v>1886</v>
      </c>
      <c r="B1848" t="s">
        <v>8050</v>
      </c>
      <c r="C1848" t="s">
        <v>8018</v>
      </c>
      <c r="D1848" t="s">
        <v>8035</v>
      </c>
      <c r="E1848" s="1">
        <v>45126</v>
      </c>
      <c r="F1848">
        <v>1287</v>
      </c>
      <c r="G1848">
        <v>72</v>
      </c>
      <c r="H1848" t="s">
        <v>7</v>
      </c>
      <c r="I1848" t="str">
        <f>VLOOKUP(shipments[[#This Row],[SPID]],CHOOSE({1,2},people[[#All],[SPID]],people[[#All],[Sales_person]]),2,0)</f>
        <v>Gigi Bohling</v>
      </c>
      <c r="J1848">
        <f>YEAR(shipments[[#This Row],[Shipdate]])</f>
        <v>2023</v>
      </c>
      <c r="K1848" s="22"/>
      <c r="L1848" s="22">
        <f>VLOOKUP(shipments[[#This Row],[PID]],CHOOSE({1,2},products[PID],products[Cost_per_box]),2,0)</f>
        <v>7.73</v>
      </c>
      <c r="M1848" s="22">
        <f>shipments[[#This Row],[Boxes]]*shipments[[#This Row],[cost_per_box]]</f>
        <v>556.56000000000006</v>
      </c>
      <c r="N1848" s="22">
        <f>shipments[[#This Row],[Amount]]-shipments[[#This Row],[total cost]]</f>
        <v>730.43999999999994</v>
      </c>
    </row>
    <row r="1849" spans="1:14" x14ac:dyDescent="0.35">
      <c r="A1849" t="s">
        <v>1887</v>
      </c>
      <c r="B1849" t="s">
        <v>8050</v>
      </c>
      <c r="C1849" t="s">
        <v>8020</v>
      </c>
      <c r="D1849" t="s">
        <v>8034</v>
      </c>
      <c r="E1849" s="1">
        <v>45358</v>
      </c>
      <c r="F1849">
        <v>9288</v>
      </c>
      <c r="G1849">
        <v>715</v>
      </c>
      <c r="H1849" t="s">
        <v>7</v>
      </c>
      <c r="I1849" t="str">
        <f>VLOOKUP(shipments[[#This Row],[SPID]],CHOOSE({1,2},people[[#All],[SPID]],people[[#All],[Sales_person]]),2,0)</f>
        <v>Gigi Bohling</v>
      </c>
      <c r="J1849">
        <f>YEAR(shipments[[#This Row],[Shipdate]])</f>
        <v>2024</v>
      </c>
      <c r="K1849" s="22"/>
      <c r="L1849" s="22">
        <f>VLOOKUP(shipments[[#This Row],[PID]],CHOOSE({1,2},products[PID],products[Cost_per_box]),2,0)</f>
        <v>8.2200000000000006</v>
      </c>
      <c r="M1849" s="22">
        <f>shipments[[#This Row],[Boxes]]*shipments[[#This Row],[cost_per_box]]</f>
        <v>5877.3</v>
      </c>
      <c r="N1849" s="22">
        <f>shipments[[#This Row],[Amount]]-shipments[[#This Row],[total cost]]</f>
        <v>3410.7</v>
      </c>
    </row>
    <row r="1850" spans="1:14" x14ac:dyDescent="0.35">
      <c r="A1850" t="s">
        <v>1888</v>
      </c>
      <c r="B1850" t="s">
        <v>8050</v>
      </c>
      <c r="C1850" t="s">
        <v>8020</v>
      </c>
      <c r="D1850" t="s">
        <v>8036</v>
      </c>
      <c r="E1850" s="1">
        <v>45078</v>
      </c>
      <c r="F1850">
        <v>942.75</v>
      </c>
      <c r="G1850">
        <v>73</v>
      </c>
      <c r="H1850" t="s">
        <v>7</v>
      </c>
      <c r="I1850" t="str">
        <f>VLOOKUP(shipments[[#This Row],[SPID]],CHOOSE({1,2},people[[#All],[SPID]],people[[#All],[Sales_person]]),2,0)</f>
        <v>Gigi Bohling</v>
      </c>
      <c r="J1850">
        <f>YEAR(shipments[[#This Row],[Shipdate]])</f>
        <v>2023</v>
      </c>
      <c r="K1850" s="22"/>
      <c r="L1850" s="22">
        <f>VLOOKUP(shipments[[#This Row],[PID]],CHOOSE({1,2},products[PID],products[Cost_per_box]),2,0)</f>
        <v>8.2200000000000006</v>
      </c>
      <c r="M1850" s="22">
        <f>shipments[[#This Row],[Boxes]]*shipments[[#This Row],[cost_per_box]]</f>
        <v>600.06000000000006</v>
      </c>
      <c r="N1850" s="22">
        <f>shipments[[#This Row],[Amount]]-shipments[[#This Row],[total cost]]</f>
        <v>342.68999999999994</v>
      </c>
    </row>
    <row r="1851" spans="1:14" x14ac:dyDescent="0.35">
      <c r="A1851" t="s">
        <v>1889</v>
      </c>
      <c r="B1851" t="s">
        <v>8050</v>
      </c>
      <c r="C1851" t="s">
        <v>8020</v>
      </c>
      <c r="D1851" t="s">
        <v>8033</v>
      </c>
      <c r="E1851" s="1">
        <v>45285</v>
      </c>
      <c r="F1851">
        <v>3107.25</v>
      </c>
      <c r="G1851">
        <v>222</v>
      </c>
      <c r="H1851" t="s">
        <v>7</v>
      </c>
      <c r="I1851" t="str">
        <f>VLOOKUP(shipments[[#This Row],[SPID]],CHOOSE({1,2},people[[#All],[SPID]],people[[#All],[Sales_person]]),2,0)</f>
        <v>Gigi Bohling</v>
      </c>
      <c r="J1851">
        <f>YEAR(shipments[[#This Row],[Shipdate]])</f>
        <v>2023</v>
      </c>
      <c r="K1851" s="22"/>
      <c r="L1851" s="22">
        <f>VLOOKUP(shipments[[#This Row],[PID]],CHOOSE({1,2},products[PID],products[Cost_per_box]),2,0)</f>
        <v>8.2200000000000006</v>
      </c>
      <c r="M1851" s="22">
        <f>shipments[[#This Row],[Boxes]]*shipments[[#This Row],[cost_per_box]]</f>
        <v>1824.8400000000001</v>
      </c>
      <c r="N1851" s="22">
        <f>shipments[[#This Row],[Amount]]-shipments[[#This Row],[total cost]]</f>
        <v>1282.4099999999999</v>
      </c>
    </row>
    <row r="1852" spans="1:14" x14ac:dyDescent="0.35">
      <c r="A1852" t="s">
        <v>1890</v>
      </c>
      <c r="B1852" t="s">
        <v>8050</v>
      </c>
      <c r="C1852" t="s">
        <v>8020</v>
      </c>
      <c r="D1852" t="s">
        <v>8034</v>
      </c>
      <c r="E1852" s="1">
        <v>45189</v>
      </c>
      <c r="F1852">
        <v>4272.75</v>
      </c>
      <c r="G1852">
        <v>329</v>
      </c>
      <c r="H1852" t="s">
        <v>7</v>
      </c>
      <c r="I1852" t="str">
        <f>VLOOKUP(shipments[[#This Row],[SPID]],CHOOSE({1,2},people[[#All],[SPID]],people[[#All],[Sales_person]]),2,0)</f>
        <v>Gigi Bohling</v>
      </c>
      <c r="J1852">
        <f>YEAR(shipments[[#This Row],[Shipdate]])</f>
        <v>2023</v>
      </c>
      <c r="K1852" s="22"/>
      <c r="L1852" s="22">
        <f>VLOOKUP(shipments[[#This Row],[PID]],CHOOSE({1,2},products[PID],products[Cost_per_box]),2,0)</f>
        <v>8.2200000000000006</v>
      </c>
      <c r="M1852" s="22">
        <f>shipments[[#This Row],[Boxes]]*shipments[[#This Row],[cost_per_box]]</f>
        <v>2704.38</v>
      </c>
      <c r="N1852" s="22">
        <f>shipments[[#This Row],[Amount]]-shipments[[#This Row],[total cost]]</f>
        <v>1568.37</v>
      </c>
    </row>
    <row r="1853" spans="1:14" x14ac:dyDescent="0.35">
      <c r="A1853" t="s">
        <v>1891</v>
      </c>
      <c r="B1853" t="s">
        <v>8050</v>
      </c>
      <c r="C1853" t="s">
        <v>8020</v>
      </c>
      <c r="D1853" t="s">
        <v>8033</v>
      </c>
      <c r="E1853" s="1">
        <v>45194</v>
      </c>
      <c r="F1853">
        <v>3316.5</v>
      </c>
      <c r="G1853">
        <v>237</v>
      </c>
      <c r="H1853" t="s">
        <v>7</v>
      </c>
      <c r="I1853" t="str">
        <f>VLOOKUP(shipments[[#This Row],[SPID]],CHOOSE({1,2},people[[#All],[SPID]],people[[#All],[Sales_person]]),2,0)</f>
        <v>Gigi Bohling</v>
      </c>
      <c r="J1853">
        <f>YEAR(shipments[[#This Row],[Shipdate]])</f>
        <v>2023</v>
      </c>
      <c r="K1853" s="22"/>
      <c r="L1853" s="22">
        <f>VLOOKUP(shipments[[#This Row],[PID]],CHOOSE({1,2},products[PID],products[Cost_per_box]),2,0)</f>
        <v>8.2200000000000006</v>
      </c>
      <c r="M1853" s="22">
        <f>shipments[[#This Row],[Boxes]]*shipments[[#This Row],[cost_per_box]]</f>
        <v>1948.14</v>
      </c>
      <c r="N1853" s="22">
        <f>shipments[[#This Row],[Amount]]-shipments[[#This Row],[total cost]]</f>
        <v>1368.36</v>
      </c>
    </row>
    <row r="1854" spans="1:14" x14ac:dyDescent="0.35">
      <c r="A1854" t="s">
        <v>1892</v>
      </c>
      <c r="B1854" t="s">
        <v>8050</v>
      </c>
      <c r="C1854" t="s">
        <v>8020</v>
      </c>
      <c r="D1854" t="s">
        <v>8034</v>
      </c>
      <c r="E1854" s="1">
        <v>45489</v>
      </c>
      <c r="F1854">
        <v>7573.5</v>
      </c>
      <c r="G1854">
        <v>505</v>
      </c>
      <c r="H1854" t="s">
        <v>18</v>
      </c>
      <c r="I1854" t="str">
        <f>VLOOKUP(shipments[[#This Row],[SPID]],CHOOSE({1,2},people[[#All],[SPID]],people[[#All],[Sales_person]]),2,0)</f>
        <v>Gigi Bohling</v>
      </c>
      <c r="J1854">
        <f>YEAR(shipments[[#This Row],[Shipdate]])</f>
        <v>2024</v>
      </c>
      <c r="K1854" s="22"/>
      <c r="L1854" s="22">
        <f>VLOOKUP(shipments[[#This Row],[PID]],CHOOSE({1,2},products[PID],products[Cost_per_box]),2,0)</f>
        <v>8.2200000000000006</v>
      </c>
      <c r="M1854" s="22">
        <f>shipments[[#This Row],[Boxes]]*shipments[[#This Row],[cost_per_box]]</f>
        <v>4151.1000000000004</v>
      </c>
      <c r="N1854" s="22">
        <f>shipments[[#This Row],[Amount]]-shipments[[#This Row],[total cost]]</f>
        <v>3422.3999999999996</v>
      </c>
    </row>
    <row r="1855" spans="1:14" x14ac:dyDescent="0.35">
      <c r="A1855" t="s">
        <v>1893</v>
      </c>
      <c r="B1855" t="s">
        <v>8050</v>
      </c>
      <c r="C1855" t="s">
        <v>8020</v>
      </c>
      <c r="D1855" t="s">
        <v>8038</v>
      </c>
      <c r="E1855" s="1">
        <v>45106</v>
      </c>
      <c r="F1855">
        <v>3685.5</v>
      </c>
      <c r="G1855">
        <v>246</v>
      </c>
      <c r="H1855" t="s">
        <v>7</v>
      </c>
      <c r="I1855" t="str">
        <f>VLOOKUP(shipments[[#This Row],[SPID]],CHOOSE({1,2},people[[#All],[SPID]],people[[#All],[Sales_person]]),2,0)</f>
        <v>Gigi Bohling</v>
      </c>
      <c r="J1855">
        <f>YEAR(shipments[[#This Row],[Shipdate]])</f>
        <v>2023</v>
      </c>
      <c r="K1855" s="22"/>
      <c r="L1855" s="22">
        <f>VLOOKUP(shipments[[#This Row],[PID]],CHOOSE({1,2},products[PID],products[Cost_per_box]),2,0)</f>
        <v>8.2200000000000006</v>
      </c>
      <c r="M1855" s="22">
        <f>shipments[[#This Row],[Boxes]]*shipments[[#This Row],[cost_per_box]]</f>
        <v>2022.1200000000001</v>
      </c>
      <c r="N1855" s="22">
        <f>shipments[[#This Row],[Amount]]-shipments[[#This Row],[total cost]]</f>
        <v>1663.3799999999999</v>
      </c>
    </row>
    <row r="1856" spans="1:14" x14ac:dyDescent="0.35">
      <c r="A1856" t="s">
        <v>1894</v>
      </c>
      <c r="B1856" t="s">
        <v>8050</v>
      </c>
      <c r="C1856" t="s">
        <v>8022</v>
      </c>
      <c r="D1856" t="s">
        <v>8034</v>
      </c>
      <c r="E1856" s="1">
        <v>45331</v>
      </c>
      <c r="F1856">
        <v>261</v>
      </c>
      <c r="G1856">
        <v>19</v>
      </c>
      <c r="H1856" t="s">
        <v>7</v>
      </c>
      <c r="I1856" t="str">
        <f>VLOOKUP(shipments[[#This Row],[SPID]],CHOOSE({1,2},people[[#All],[SPID]],people[[#All],[Sales_person]]),2,0)</f>
        <v>Gigi Bohling</v>
      </c>
      <c r="J1856">
        <f>YEAR(shipments[[#This Row],[Shipdate]])</f>
        <v>2024</v>
      </c>
      <c r="K1856" s="22"/>
      <c r="L1856" s="22">
        <f>VLOOKUP(shipments[[#This Row],[PID]],CHOOSE({1,2},products[PID],products[Cost_per_box]),2,0)</f>
        <v>4.74</v>
      </c>
      <c r="M1856" s="22">
        <f>shipments[[#This Row],[Boxes]]*shipments[[#This Row],[cost_per_box]]</f>
        <v>90.06</v>
      </c>
      <c r="N1856" s="22">
        <f>shipments[[#This Row],[Amount]]-shipments[[#This Row],[total cost]]</f>
        <v>170.94</v>
      </c>
    </row>
    <row r="1857" spans="1:14" x14ac:dyDescent="0.35">
      <c r="A1857" t="s">
        <v>1895</v>
      </c>
      <c r="B1857" t="s">
        <v>8050</v>
      </c>
      <c r="C1857" t="s">
        <v>8022</v>
      </c>
      <c r="D1857" t="s">
        <v>8033</v>
      </c>
      <c r="E1857" s="1">
        <v>45503</v>
      </c>
      <c r="F1857">
        <v>7510.5</v>
      </c>
      <c r="G1857">
        <v>442</v>
      </c>
      <c r="H1857" t="s">
        <v>40</v>
      </c>
      <c r="I1857" t="str">
        <f>VLOOKUP(shipments[[#This Row],[SPID]],CHOOSE({1,2},people[[#All],[SPID]],people[[#All],[Sales_person]]),2,0)</f>
        <v>Gigi Bohling</v>
      </c>
      <c r="J1857">
        <f>YEAR(shipments[[#This Row],[Shipdate]])</f>
        <v>2024</v>
      </c>
      <c r="K1857" s="22"/>
      <c r="L1857" s="22">
        <f>VLOOKUP(shipments[[#This Row],[PID]],CHOOSE({1,2},products[PID],products[Cost_per_box]),2,0)</f>
        <v>4.74</v>
      </c>
      <c r="M1857" s="22">
        <f>shipments[[#This Row],[Boxes]]*shipments[[#This Row],[cost_per_box]]</f>
        <v>2095.08</v>
      </c>
      <c r="N1857" s="22">
        <f>shipments[[#This Row],[Amount]]-shipments[[#This Row],[total cost]]</f>
        <v>5415.42</v>
      </c>
    </row>
    <row r="1858" spans="1:14" x14ac:dyDescent="0.35">
      <c r="A1858" t="s">
        <v>1896</v>
      </c>
      <c r="B1858" t="s">
        <v>8050</v>
      </c>
      <c r="C1858" t="s">
        <v>8022</v>
      </c>
      <c r="D1858" t="s">
        <v>8033</v>
      </c>
      <c r="E1858" s="1">
        <v>45300</v>
      </c>
      <c r="F1858">
        <v>8628.75</v>
      </c>
      <c r="G1858">
        <v>508</v>
      </c>
      <c r="H1858" t="s">
        <v>7</v>
      </c>
      <c r="I1858" t="str">
        <f>VLOOKUP(shipments[[#This Row],[SPID]],CHOOSE({1,2},people[[#All],[SPID]],people[[#All],[Sales_person]]),2,0)</f>
        <v>Gigi Bohling</v>
      </c>
      <c r="J1858">
        <f>YEAR(shipments[[#This Row],[Shipdate]])</f>
        <v>2024</v>
      </c>
      <c r="K1858" s="22"/>
      <c r="L1858" s="22">
        <f>VLOOKUP(shipments[[#This Row],[PID]],CHOOSE({1,2},products[PID],products[Cost_per_box]),2,0)</f>
        <v>4.74</v>
      </c>
      <c r="M1858" s="22">
        <f>shipments[[#This Row],[Boxes]]*shipments[[#This Row],[cost_per_box]]</f>
        <v>2407.92</v>
      </c>
      <c r="N1858" s="22">
        <f>shipments[[#This Row],[Amount]]-shipments[[#This Row],[total cost]]</f>
        <v>6220.83</v>
      </c>
    </row>
    <row r="1859" spans="1:14" x14ac:dyDescent="0.35">
      <c r="A1859" t="s">
        <v>1897</v>
      </c>
      <c r="B1859" t="s">
        <v>8050</v>
      </c>
      <c r="C1859" t="s">
        <v>8022</v>
      </c>
      <c r="D1859" t="s">
        <v>8034</v>
      </c>
      <c r="E1859" s="1">
        <v>45289</v>
      </c>
      <c r="F1859">
        <v>7364.25</v>
      </c>
      <c r="G1859">
        <v>461</v>
      </c>
      <c r="H1859" t="s">
        <v>7</v>
      </c>
      <c r="I1859" t="str">
        <f>VLOOKUP(shipments[[#This Row],[SPID]],CHOOSE({1,2},people[[#All],[SPID]],people[[#All],[Sales_person]]),2,0)</f>
        <v>Gigi Bohling</v>
      </c>
      <c r="J1859">
        <f>YEAR(shipments[[#This Row],[Shipdate]])</f>
        <v>2023</v>
      </c>
      <c r="K1859" s="22"/>
      <c r="L1859" s="22">
        <f>VLOOKUP(shipments[[#This Row],[PID]],CHOOSE({1,2},products[PID],products[Cost_per_box]),2,0)</f>
        <v>4.74</v>
      </c>
      <c r="M1859" s="22">
        <f>shipments[[#This Row],[Boxes]]*shipments[[#This Row],[cost_per_box]]</f>
        <v>2185.14</v>
      </c>
      <c r="N1859" s="22">
        <f>shipments[[#This Row],[Amount]]-shipments[[#This Row],[total cost]]</f>
        <v>5179.1100000000006</v>
      </c>
    </row>
    <row r="1860" spans="1:14" x14ac:dyDescent="0.35">
      <c r="A1860" t="s">
        <v>1898</v>
      </c>
      <c r="B1860" t="s">
        <v>8050</v>
      </c>
      <c r="C1860" t="s">
        <v>8022</v>
      </c>
      <c r="D1860" t="s">
        <v>8038</v>
      </c>
      <c r="E1860" s="1">
        <v>45484</v>
      </c>
      <c r="F1860">
        <v>8030.25</v>
      </c>
      <c r="G1860">
        <v>618</v>
      </c>
      <c r="H1860" t="s">
        <v>18</v>
      </c>
      <c r="I1860" t="str">
        <f>VLOOKUP(shipments[[#This Row],[SPID]],CHOOSE({1,2},people[[#All],[SPID]],people[[#All],[Sales_person]]),2,0)</f>
        <v>Gigi Bohling</v>
      </c>
      <c r="J1860">
        <f>YEAR(shipments[[#This Row],[Shipdate]])</f>
        <v>2024</v>
      </c>
      <c r="K1860" s="22"/>
      <c r="L1860" s="22">
        <f>VLOOKUP(shipments[[#This Row],[PID]],CHOOSE({1,2},products[PID],products[Cost_per_box]),2,0)</f>
        <v>4.74</v>
      </c>
      <c r="M1860" s="22">
        <f>shipments[[#This Row],[Boxes]]*shipments[[#This Row],[cost_per_box]]</f>
        <v>2929.32</v>
      </c>
      <c r="N1860" s="22">
        <f>shipments[[#This Row],[Amount]]-shipments[[#This Row],[total cost]]</f>
        <v>5100.93</v>
      </c>
    </row>
    <row r="1861" spans="1:14" x14ac:dyDescent="0.35">
      <c r="A1861" t="s">
        <v>1899</v>
      </c>
      <c r="B1861" t="s">
        <v>8050</v>
      </c>
      <c r="C1861" t="s">
        <v>8022</v>
      </c>
      <c r="D1861" t="s">
        <v>8033</v>
      </c>
      <c r="E1861" s="1">
        <v>45322</v>
      </c>
      <c r="F1861">
        <v>5530.5</v>
      </c>
      <c r="G1861">
        <v>346</v>
      </c>
      <c r="H1861" t="s">
        <v>7</v>
      </c>
      <c r="I1861" t="str">
        <f>VLOOKUP(shipments[[#This Row],[SPID]],CHOOSE({1,2},people[[#All],[SPID]],people[[#All],[Sales_person]]),2,0)</f>
        <v>Gigi Bohling</v>
      </c>
      <c r="J1861">
        <f>YEAR(shipments[[#This Row],[Shipdate]])</f>
        <v>2024</v>
      </c>
      <c r="K1861" s="22"/>
      <c r="L1861" s="22">
        <f>VLOOKUP(shipments[[#This Row],[PID]],CHOOSE({1,2},products[PID],products[Cost_per_box]),2,0)</f>
        <v>4.74</v>
      </c>
      <c r="M1861" s="22">
        <f>shipments[[#This Row],[Boxes]]*shipments[[#This Row],[cost_per_box]]</f>
        <v>1640.04</v>
      </c>
      <c r="N1861" s="22">
        <f>shipments[[#This Row],[Amount]]-shipments[[#This Row],[total cost]]</f>
        <v>3890.46</v>
      </c>
    </row>
    <row r="1862" spans="1:14" x14ac:dyDescent="0.35">
      <c r="A1862" t="s">
        <v>1900</v>
      </c>
      <c r="B1862" t="s">
        <v>8050</v>
      </c>
      <c r="C1862" t="s">
        <v>8022</v>
      </c>
      <c r="D1862" t="s">
        <v>8034</v>
      </c>
      <c r="E1862" s="1">
        <v>45211</v>
      </c>
      <c r="F1862">
        <v>4081.5</v>
      </c>
      <c r="G1862">
        <v>241</v>
      </c>
      <c r="H1862" t="s">
        <v>7</v>
      </c>
      <c r="I1862" t="str">
        <f>VLOOKUP(shipments[[#This Row],[SPID]],CHOOSE({1,2},people[[#All],[SPID]],people[[#All],[Sales_person]]),2,0)</f>
        <v>Gigi Bohling</v>
      </c>
      <c r="J1862">
        <f>YEAR(shipments[[#This Row],[Shipdate]])</f>
        <v>2023</v>
      </c>
      <c r="K1862" s="22"/>
      <c r="L1862" s="22">
        <f>VLOOKUP(shipments[[#This Row],[PID]],CHOOSE({1,2},products[PID],products[Cost_per_box]),2,0)</f>
        <v>4.74</v>
      </c>
      <c r="M1862" s="22">
        <f>shipments[[#This Row],[Boxes]]*shipments[[#This Row],[cost_per_box]]</f>
        <v>1142.3400000000001</v>
      </c>
      <c r="N1862" s="22">
        <f>shipments[[#This Row],[Amount]]-shipments[[#This Row],[total cost]]</f>
        <v>2939.16</v>
      </c>
    </row>
    <row r="1863" spans="1:14" x14ac:dyDescent="0.35">
      <c r="A1863" t="s">
        <v>1901</v>
      </c>
      <c r="B1863" t="s">
        <v>8050</v>
      </c>
      <c r="C1863" t="s">
        <v>8023</v>
      </c>
      <c r="D1863" t="s">
        <v>8035</v>
      </c>
      <c r="E1863" s="1">
        <v>45329</v>
      </c>
      <c r="F1863">
        <v>119.25</v>
      </c>
      <c r="G1863">
        <v>15</v>
      </c>
      <c r="H1863" t="s">
        <v>7</v>
      </c>
      <c r="I1863" t="str">
        <f>VLOOKUP(shipments[[#This Row],[SPID]],CHOOSE({1,2},people[[#All],[SPID]],people[[#All],[Sales_person]]),2,0)</f>
        <v>Gigi Bohling</v>
      </c>
      <c r="J1863">
        <f>YEAR(shipments[[#This Row],[Shipdate]])</f>
        <v>2024</v>
      </c>
      <c r="K1863" s="22"/>
      <c r="L1863" s="22">
        <f>VLOOKUP(shipments[[#This Row],[PID]],CHOOSE({1,2},products[PID],products[Cost_per_box]),2,0)</f>
        <v>10.51</v>
      </c>
      <c r="M1863" s="22">
        <f>shipments[[#This Row],[Boxes]]*shipments[[#This Row],[cost_per_box]]</f>
        <v>157.65</v>
      </c>
      <c r="N1863" s="22">
        <f>shipments[[#This Row],[Amount]]-shipments[[#This Row],[total cost]]</f>
        <v>-38.400000000000006</v>
      </c>
    </row>
    <row r="1864" spans="1:14" x14ac:dyDescent="0.35">
      <c r="A1864" t="s">
        <v>1902</v>
      </c>
      <c r="B1864" t="s">
        <v>8050</v>
      </c>
      <c r="C1864" t="s">
        <v>8023</v>
      </c>
      <c r="D1864" t="s">
        <v>8036</v>
      </c>
      <c r="E1864" s="1">
        <v>45238</v>
      </c>
      <c r="F1864">
        <v>432</v>
      </c>
      <c r="G1864">
        <v>44</v>
      </c>
      <c r="H1864" t="s">
        <v>7</v>
      </c>
      <c r="I1864" t="str">
        <f>VLOOKUP(shipments[[#This Row],[SPID]],CHOOSE({1,2},people[[#All],[SPID]],people[[#All],[Sales_person]]),2,0)</f>
        <v>Gigi Bohling</v>
      </c>
      <c r="J1864">
        <f>YEAR(shipments[[#This Row],[Shipdate]])</f>
        <v>2023</v>
      </c>
      <c r="K1864" s="22"/>
      <c r="L1864" s="22">
        <f>VLOOKUP(shipments[[#This Row],[PID]],CHOOSE({1,2},products[PID],products[Cost_per_box]),2,0)</f>
        <v>10.51</v>
      </c>
      <c r="M1864" s="22">
        <f>shipments[[#This Row],[Boxes]]*shipments[[#This Row],[cost_per_box]]</f>
        <v>462.44</v>
      </c>
      <c r="N1864" s="22">
        <f>shipments[[#This Row],[Amount]]-shipments[[#This Row],[total cost]]</f>
        <v>-30.439999999999998</v>
      </c>
    </row>
    <row r="1865" spans="1:14" x14ac:dyDescent="0.35">
      <c r="A1865" t="s">
        <v>1903</v>
      </c>
      <c r="B1865" t="s">
        <v>8050</v>
      </c>
      <c r="C1865" t="s">
        <v>8023</v>
      </c>
      <c r="D1865" t="s">
        <v>8033</v>
      </c>
      <c r="E1865" s="1">
        <v>45349</v>
      </c>
      <c r="F1865">
        <v>7058.25</v>
      </c>
      <c r="G1865">
        <v>1177</v>
      </c>
      <c r="H1865" t="s">
        <v>7</v>
      </c>
      <c r="I1865" t="str">
        <f>VLOOKUP(shipments[[#This Row],[SPID]],CHOOSE({1,2},people[[#All],[SPID]],people[[#All],[Sales_person]]),2,0)</f>
        <v>Gigi Bohling</v>
      </c>
      <c r="J1865">
        <f>YEAR(shipments[[#This Row],[Shipdate]])</f>
        <v>2024</v>
      </c>
      <c r="K1865" s="22"/>
      <c r="L1865" s="22">
        <f>VLOOKUP(shipments[[#This Row],[PID]],CHOOSE({1,2},products[PID],products[Cost_per_box]),2,0)</f>
        <v>10.51</v>
      </c>
      <c r="M1865" s="22">
        <f>shipments[[#This Row],[Boxes]]*shipments[[#This Row],[cost_per_box]]</f>
        <v>12370.27</v>
      </c>
      <c r="N1865" s="22">
        <f>shipments[[#This Row],[Amount]]-shipments[[#This Row],[total cost]]</f>
        <v>-5312.02</v>
      </c>
    </row>
    <row r="1866" spans="1:14" x14ac:dyDescent="0.35">
      <c r="A1866" t="s">
        <v>1904</v>
      </c>
      <c r="B1866" t="s">
        <v>8050</v>
      </c>
      <c r="C1866" t="s">
        <v>8023</v>
      </c>
      <c r="D1866" t="s">
        <v>8037</v>
      </c>
      <c r="E1866" s="1">
        <v>45342</v>
      </c>
      <c r="F1866">
        <v>1239.75</v>
      </c>
      <c r="G1866">
        <v>155</v>
      </c>
      <c r="H1866" t="s">
        <v>7</v>
      </c>
      <c r="I1866" t="str">
        <f>VLOOKUP(shipments[[#This Row],[SPID]],CHOOSE({1,2},people[[#All],[SPID]],people[[#All],[Sales_person]]),2,0)</f>
        <v>Gigi Bohling</v>
      </c>
      <c r="J1866">
        <f>YEAR(shipments[[#This Row],[Shipdate]])</f>
        <v>2024</v>
      </c>
      <c r="K1866" s="22"/>
      <c r="L1866" s="22">
        <f>VLOOKUP(shipments[[#This Row],[PID]],CHOOSE({1,2},products[PID],products[Cost_per_box]),2,0)</f>
        <v>10.51</v>
      </c>
      <c r="M1866" s="22">
        <f>shipments[[#This Row],[Boxes]]*shipments[[#This Row],[cost_per_box]]</f>
        <v>1629.05</v>
      </c>
      <c r="N1866" s="22">
        <f>shipments[[#This Row],[Amount]]-shipments[[#This Row],[total cost]]</f>
        <v>-389.29999999999995</v>
      </c>
    </row>
    <row r="1867" spans="1:14" x14ac:dyDescent="0.35">
      <c r="A1867" t="s">
        <v>1905</v>
      </c>
      <c r="B1867" t="s">
        <v>8050</v>
      </c>
      <c r="C1867" t="s">
        <v>8023</v>
      </c>
      <c r="D1867" t="s">
        <v>8033</v>
      </c>
      <c r="E1867" s="1">
        <v>45310</v>
      </c>
      <c r="F1867">
        <v>3694.5</v>
      </c>
      <c r="G1867">
        <v>528</v>
      </c>
      <c r="H1867" t="s">
        <v>7</v>
      </c>
      <c r="I1867" t="str">
        <f>VLOOKUP(shipments[[#This Row],[SPID]],CHOOSE({1,2},people[[#All],[SPID]],people[[#All],[Sales_person]]),2,0)</f>
        <v>Gigi Bohling</v>
      </c>
      <c r="J1867">
        <f>YEAR(shipments[[#This Row],[Shipdate]])</f>
        <v>2024</v>
      </c>
      <c r="K1867" s="22"/>
      <c r="L1867" s="22">
        <f>VLOOKUP(shipments[[#This Row],[PID]],CHOOSE({1,2},products[PID],products[Cost_per_box]),2,0)</f>
        <v>10.51</v>
      </c>
      <c r="M1867" s="22">
        <f>shipments[[#This Row],[Boxes]]*shipments[[#This Row],[cost_per_box]]</f>
        <v>5549.28</v>
      </c>
      <c r="N1867" s="22">
        <f>shipments[[#This Row],[Amount]]-shipments[[#This Row],[total cost]]</f>
        <v>-1854.7799999999997</v>
      </c>
    </row>
    <row r="1868" spans="1:14" x14ac:dyDescent="0.35">
      <c r="A1868" t="s">
        <v>1906</v>
      </c>
      <c r="B1868" t="s">
        <v>8050</v>
      </c>
      <c r="C1868" t="s">
        <v>8023</v>
      </c>
      <c r="D1868" t="s">
        <v>8037</v>
      </c>
      <c r="E1868" s="1">
        <v>44953</v>
      </c>
      <c r="F1868">
        <v>2056.5</v>
      </c>
      <c r="G1868">
        <v>343</v>
      </c>
      <c r="H1868" t="s">
        <v>7</v>
      </c>
      <c r="I1868" t="str">
        <f>VLOOKUP(shipments[[#This Row],[SPID]],CHOOSE({1,2},people[[#All],[SPID]],people[[#All],[Sales_person]]),2,0)</f>
        <v>Gigi Bohling</v>
      </c>
      <c r="J1868">
        <f>YEAR(shipments[[#This Row],[Shipdate]])</f>
        <v>2023</v>
      </c>
      <c r="K1868" s="22"/>
      <c r="L1868" s="22">
        <f>VLOOKUP(shipments[[#This Row],[PID]],CHOOSE({1,2},products[PID],products[Cost_per_box]),2,0)</f>
        <v>10.51</v>
      </c>
      <c r="M1868" s="22">
        <f>shipments[[#This Row],[Boxes]]*shipments[[#This Row],[cost_per_box]]</f>
        <v>3604.93</v>
      </c>
      <c r="N1868" s="22">
        <f>shipments[[#This Row],[Amount]]-shipments[[#This Row],[total cost]]</f>
        <v>-1548.4299999999998</v>
      </c>
    </row>
    <row r="1869" spans="1:14" x14ac:dyDescent="0.35">
      <c r="A1869" t="s">
        <v>1907</v>
      </c>
      <c r="B1869" t="s">
        <v>8050</v>
      </c>
      <c r="C1869" t="s">
        <v>8024</v>
      </c>
      <c r="D1869" t="s">
        <v>8034</v>
      </c>
      <c r="E1869" s="1">
        <v>45050</v>
      </c>
      <c r="F1869">
        <v>6718.5</v>
      </c>
      <c r="G1869">
        <v>374</v>
      </c>
      <c r="H1869" t="s">
        <v>7</v>
      </c>
      <c r="I1869" t="str">
        <f>VLOOKUP(shipments[[#This Row],[SPID]],CHOOSE({1,2},people[[#All],[SPID]],people[[#All],[Sales_person]]),2,0)</f>
        <v>Gigi Bohling</v>
      </c>
      <c r="J1869">
        <f>YEAR(shipments[[#This Row],[Shipdate]])</f>
        <v>2023</v>
      </c>
      <c r="K1869" s="22"/>
      <c r="L1869" s="22">
        <f>VLOOKUP(shipments[[#This Row],[PID]],CHOOSE({1,2},products[PID],products[Cost_per_box]),2,0)</f>
        <v>6.43</v>
      </c>
      <c r="M1869" s="22">
        <f>shipments[[#This Row],[Boxes]]*shipments[[#This Row],[cost_per_box]]</f>
        <v>2404.8199999999997</v>
      </c>
      <c r="N1869" s="22">
        <f>shipments[[#This Row],[Amount]]-shipments[[#This Row],[total cost]]</f>
        <v>4313.68</v>
      </c>
    </row>
    <row r="1870" spans="1:14" x14ac:dyDescent="0.35">
      <c r="A1870" t="s">
        <v>1908</v>
      </c>
      <c r="B1870" t="s">
        <v>8050</v>
      </c>
      <c r="C1870" t="s">
        <v>8024</v>
      </c>
      <c r="D1870" t="s">
        <v>8036</v>
      </c>
      <c r="E1870" s="1">
        <v>45285</v>
      </c>
      <c r="F1870">
        <v>7359.75</v>
      </c>
      <c r="G1870">
        <v>491</v>
      </c>
      <c r="H1870" t="s">
        <v>7</v>
      </c>
      <c r="I1870" t="str">
        <f>VLOOKUP(shipments[[#This Row],[SPID]],CHOOSE({1,2},people[[#All],[SPID]],people[[#All],[Sales_person]]),2,0)</f>
        <v>Gigi Bohling</v>
      </c>
      <c r="J1870">
        <f>YEAR(shipments[[#This Row],[Shipdate]])</f>
        <v>2023</v>
      </c>
      <c r="K1870" s="22"/>
      <c r="L1870" s="22">
        <f>VLOOKUP(shipments[[#This Row],[PID]],CHOOSE({1,2},products[PID],products[Cost_per_box]),2,0)</f>
        <v>6.43</v>
      </c>
      <c r="M1870" s="22">
        <f>shipments[[#This Row],[Boxes]]*shipments[[#This Row],[cost_per_box]]</f>
        <v>3157.1299999999997</v>
      </c>
      <c r="N1870" s="22">
        <f>shipments[[#This Row],[Amount]]-shipments[[#This Row],[total cost]]</f>
        <v>4202.6200000000008</v>
      </c>
    </row>
    <row r="1871" spans="1:14" x14ac:dyDescent="0.35">
      <c r="A1871" t="s">
        <v>1909</v>
      </c>
      <c r="B1871" t="s">
        <v>8050</v>
      </c>
      <c r="C1871" t="s">
        <v>8024</v>
      </c>
      <c r="D1871" t="s">
        <v>8034</v>
      </c>
      <c r="E1871" s="1">
        <v>45322</v>
      </c>
      <c r="F1871">
        <v>4133.25</v>
      </c>
      <c r="G1871">
        <v>276</v>
      </c>
      <c r="H1871" t="s">
        <v>7</v>
      </c>
      <c r="I1871" t="str">
        <f>VLOOKUP(shipments[[#This Row],[SPID]],CHOOSE({1,2},people[[#All],[SPID]],people[[#All],[Sales_person]]),2,0)</f>
        <v>Gigi Bohling</v>
      </c>
      <c r="J1871">
        <f>YEAR(shipments[[#This Row],[Shipdate]])</f>
        <v>2024</v>
      </c>
      <c r="K1871" s="22"/>
      <c r="L1871" s="22">
        <f>VLOOKUP(shipments[[#This Row],[PID]],CHOOSE({1,2},products[PID],products[Cost_per_box]),2,0)</f>
        <v>6.43</v>
      </c>
      <c r="M1871" s="22">
        <f>shipments[[#This Row],[Boxes]]*shipments[[#This Row],[cost_per_box]]</f>
        <v>1774.6799999999998</v>
      </c>
      <c r="N1871" s="22">
        <f>shipments[[#This Row],[Amount]]-shipments[[#This Row],[total cost]]</f>
        <v>2358.5700000000002</v>
      </c>
    </row>
    <row r="1872" spans="1:14" x14ac:dyDescent="0.35">
      <c r="A1872" t="s">
        <v>1910</v>
      </c>
      <c r="B1872" t="s">
        <v>8050</v>
      </c>
      <c r="C1872" t="s">
        <v>8025</v>
      </c>
      <c r="D1872" t="s">
        <v>8038</v>
      </c>
      <c r="E1872" s="1">
        <v>45334</v>
      </c>
      <c r="F1872">
        <v>13466.25</v>
      </c>
      <c r="G1872">
        <v>793</v>
      </c>
      <c r="H1872" t="s">
        <v>7</v>
      </c>
      <c r="I1872" t="str">
        <f>VLOOKUP(shipments[[#This Row],[SPID]],CHOOSE({1,2},people[[#All],[SPID]],people[[#All],[Sales_person]]),2,0)</f>
        <v>Gigi Bohling</v>
      </c>
      <c r="J1872">
        <f>YEAR(shipments[[#This Row],[Shipdate]])</f>
        <v>2024</v>
      </c>
      <c r="K1872" s="22"/>
      <c r="L1872" s="22">
        <f>VLOOKUP(shipments[[#This Row],[PID]],CHOOSE({1,2},products[PID],products[Cost_per_box]),2,0)</f>
        <v>12.41</v>
      </c>
      <c r="M1872" s="22">
        <f>shipments[[#This Row],[Boxes]]*shipments[[#This Row],[cost_per_box]]</f>
        <v>9841.130000000001</v>
      </c>
      <c r="N1872" s="22">
        <f>shipments[[#This Row],[Amount]]-shipments[[#This Row],[total cost]]</f>
        <v>3625.119999999999</v>
      </c>
    </row>
    <row r="1873" spans="1:14" x14ac:dyDescent="0.35">
      <c r="A1873" t="s">
        <v>1911</v>
      </c>
      <c r="B1873" t="s">
        <v>8050</v>
      </c>
      <c r="C1873" t="s">
        <v>8025</v>
      </c>
      <c r="D1873" t="s">
        <v>8036</v>
      </c>
      <c r="E1873" s="1">
        <v>44957</v>
      </c>
      <c r="F1873">
        <v>3501</v>
      </c>
      <c r="G1873">
        <v>167</v>
      </c>
      <c r="H1873" t="s">
        <v>40</v>
      </c>
      <c r="I1873" t="str">
        <f>VLOOKUP(shipments[[#This Row],[SPID]],CHOOSE({1,2},people[[#All],[SPID]],people[[#All],[Sales_person]]),2,0)</f>
        <v>Gigi Bohling</v>
      </c>
      <c r="J1873">
        <f>YEAR(shipments[[#This Row],[Shipdate]])</f>
        <v>2023</v>
      </c>
      <c r="K1873" s="22"/>
      <c r="L1873" s="22">
        <f>VLOOKUP(shipments[[#This Row],[PID]],CHOOSE({1,2},products[PID],products[Cost_per_box]),2,0)</f>
        <v>12.41</v>
      </c>
      <c r="M1873" s="22">
        <f>shipments[[#This Row],[Boxes]]*shipments[[#This Row],[cost_per_box]]</f>
        <v>2072.4699999999998</v>
      </c>
      <c r="N1873" s="22">
        <f>shipments[[#This Row],[Amount]]-shipments[[#This Row],[total cost]]</f>
        <v>1428.5300000000002</v>
      </c>
    </row>
    <row r="1874" spans="1:14" x14ac:dyDescent="0.35">
      <c r="A1874" t="s">
        <v>1912</v>
      </c>
      <c r="B1874" t="s">
        <v>8050</v>
      </c>
      <c r="C1874" t="s">
        <v>8026</v>
      </c>
      <c r="D1874" t="s">
        <v>8036</v>
      </c>
      <c r="E1874" s="1">
        <v>45030</v>
      </c>
      <c r="F1874">
        <v>9697.5</v>
      </c>
      <c r="G1874">
        <v>539</v>
      </c>
      <c r="H1874" t="s">
        <v>7</v>
      </c>
      <c r="I1874" t="str">
        <f>VLOOKUP(shipments[[#This Row],[SPID]],CHOOSE({1,2},people[[#All],[SPID]],people[[#All],[Sales_person]]),2,0)</f>
        <v>Gigi Bohling</v>
      </c>
      <c r="J1874">
        <f>YEAR(shipments[[#This Row],[Shipdate]])</f>
        <v>2023</v>
      </c>
      <c r="K1874" s="22"/>
      <c r="L1874" s="22">
        <f>VLOOKUP(shipments[[#This Row],[PID]],CHOOSE({1,2},products[PID],products[Cost_per_box]),2,0)</f>
        <v>9.57</v>
      </c>
      <c r="M1874" s="22">
        <f>shipments[[#This Row],[Boxes]]*shipments[[#This Row],[cost_per_box]]</f>
        <v>5158.2300000000005</v>
      </c>
      <c r="N1874" s="22">
        <f>shipments[[#This Row],[Amount]]-shipments[[#This Row],[total cost]]</f>
        <v>4539.2699999999995</v>
      </c>
    </row>
    <row r="1875" spans="1:14" x14ac:dyDescent="0.35">
      <c r="A1875" t="s">
        <v>1913</v>
      </c>
      <c r="B1875" t="s">
        <v>8050</v>
      </c>
      <c r="C1875" t="s">
        <v>8026</v>
      </c>
      <c r="D1875" t="s">
        <v>8037</v>
      </c>
      <c r="E1875" s="1">
        <v>45380</v>
      </c>
      <c r="F1875">
        <v>2187</v>
      </c>
      <c r="G1875">
        <v>129</v>
      </c>
      <c r="H1875" t="s">
        <v>7</v>
      </c>
      <c r="I1875" t="str">
        <f>VLOOKUP(shipments[[#This Row],[SPID]],CHOOSE({1,2},people[[#All],[SPID]],people[[#All],[Sales_person]]),2,0)</f>
        <v>Gigi Bohling</v>
      </c>
      <c r="J1875">
        <f>YEAR(shipments[[#This Row],[Shipdate]])</f>
        <v>2024</v>
      </c>
      <c r="K1875" s="22"/>
      <c r="L1875" s="22">
        <f>VLOOKUP(shipments[[#This Row],[PID]],CHOOSE({1,2},products[PID],products[Cost_per_box]),2,0)</f>
        <v>9.57</v>
      </c>
      <c r="M1875" s="22">
        <f>shipments[[#This Row],[Boxes]]*shipments[[#This Row],[cost_per_box]]</f>
        <v>1234.53</v>
      </c>
      <c r="N1875" s="22">
        <f>shipments[[#This Row],[Amount]]-shipments[[#This Row],[total cost]]</f>
        <v>952.47</v>
      </c>
    </row>
    <row r="1876" spans="1:14" x14ac:dyDescent="0.35">
      <c r="A1876" t="s">
        <v>1914</v>
      </c>
      <c r="B1876" t="s">
        <v>8050</v>
      </c>
      <c r="C1876" t="s">
        <v>8027</v>
      </c>
      <c r="D1876" t="s">
        <v>8033</v>
      </c>
      <c r="E1876" s="1">
        <v>45496</v>
      </c>
      <c r="F1876">
        <v>1779.75</v>
      </c>
      <c r="G1876">
        <v>255</v>
      </c>
      <c r="H1876" t="s">
        <v>18</v>
      </c>
      <c r="I1876" t="str">
        <f>VLOOKUP(shipments[[#This Row],[SPID]],CHOOSE({1,2},people[[#All],[SPID]],people[[#All],[Sales_person]]),2,0)</f>
        <v>Gigi Bohling</v>
      </c>
      <c r="J1876">
        <f>YEAR(shipments[[#This Row],[Shipdate]])</f>
        <v>2024</v>
      </c>
      <c r="K1876" s="22"/>
      <c r="L1876" s="22">
        <f>VLOOKUP(shipments[[#This Row],[PID]],CHOOSE({1,2},products[PID],products[Cost_per_box]),2,0)</f>
        <v>8.43</v>
      </c>
      <c r="M1876" s="22">
        <f>shipments[[#This Row],[Boxes]]*shipments[[#This Row],[cost_per_box]]</f>
        <v>2149.65</v>
      </c>
      <c r="N1876" s="22">
        <f>shipments[[#This Row],[Amount]]-shipments[[#This Row],[total cost]]</f>
        <v>-369.90000000000009</v>
      </c>
    </row>
    <row r="1877" spans="1:14" x14ac:dyDescent="0.35">
      <c r="A1877" t="s">
        <v>1915</v>
      </c>
      <c r="B1877" t="s">
        <v>8050</v>
      </c>
      <c r="C1877" t="s">
        <v>8027</v>
      </c>
      <c r="D1877" t="s">
        <v>8038</v>
      </c>
      <c r="E1877" s="1">
        <v>45504</v>
      </c>
      <c r="F1877">
        <v>4725</v>
      </c>
      <c r="G1877">
        <v>525</v>
      </c>
      <c r="H1877" t="s">
        <v>18</v>
      </c>
      <c r="I1877" t="str">
        <f>VLOOKUP(shipments[[#This Row],[SPID]],CHOOSE({1,2},people[[#All],[SPID]],people[[#All],[Sales_person]]),2,0)</f>
        <v>Gigi Bohling</v>
      </c>
      <c r="J1877">
        <f>YEAR(shipments[[#This Row],[Shipdate]])</f>
        <v>2024</v>
      </c>
      <c r="K1877" s="22"/>
      <c r="L1877" s="22">
        <f>VLOOKUP(shipments[[#This Row],[PID]],CHOOSE({1,2},products[PID],products[Cost_per_box]),2,0)</f>
        <v>8.43</v>
      </c>
      <c r="M1877" s="22">
        <f>shipments[[#This Row],[Boxes]]*shipments[[#This Row],[cost_per_box]]</f>
        <v>4425.75</v>
      </c>
      <c r="N1877" s="22">
        <f>shipments[[#This Row],[Amount]]-shipments[[#This Row],[total cost]]</f>
        <v>299.25</v>
      </c>
    </row>
    <row r="1878" spans="1:14" x14ac:dyDescent="0.35">
      <c r="A1878" t="s">
        <v>1916</v>
      </c>
      <c r="B1878" t="s">
        <v>8050</v>
      </c>
      <c r="C1878" t="s">
        <v>8027</v>
      </c>
      <c r="D1878" t="s">
        <v>8034</v>
      </c>
      <c r="E1878" s="1">
        <v>45467</v>
      </c>
      <c r="F1878">
        <v>1138.5</v>
      </c>
      <c r="G1878">
        <v>163</v>
      </c>
      <c r="H1878" t="s">
        <v>7</v>
      </c>
      <c r="I1878" t="str">
        <f>VLOOKUP(shipments[[#This Row],[SPID]],CHOOSE({1,2},people[[#All],[SPID]],people[[#All],[Sales_person]]),2,0)</f>
        <v>Gigi Bohling</v>
      </c>
      <c r="J1878">
        <f>YEAR(shipments[[#This Row],[Shipdate]])</f>
        <v>2024</v>
      </c>
      <c r="K1878" s="22"/>
      <c r="L1878" s="22">
        <f>VLOOKUP(shipments[[#This Row],[PID]],CHOOSE({1,2},products[PID],products[Cost_per_box]),2,0)</f>
        <v>8.43</v>
      </c>
      <c r="M1878" s="22">
        <f>shipments[[#This Row],[Boxes]]*shipments[[#This Row],[cost_per_box]]</f>
        <v>1374.09</v>
      </c>
      <c r="N1878" s="22">
        <f>shipments[[#This Row],[Amount]]-shipments[[#This Row],[total cost]]</f>
        <v>-235.58999999999992</v>
      </c>
    </row>
    <row r="1879" spans="1:14" x14ac:dyDescent="0.35">
      <c r="A1879" t="s">
        <v>1917</v>
      </c>
      <c r="B1879" t="s">
        <v>8050</v>
      </c>
      <c r="C1879" t="s">
        <v>8027</v>
      </c>
      <c r="D1879" t="s">
        <v>8037</v>
      </c>
      <c r="E1879" s="1">
        <v>45331</v>
      </c>
      <c r="F1879">
        <v>8255.25</v>
      </c>
      <c r="G1879">
        <v>751</v>
      </c>
      <c r="H1879" t="s">
        <v>7</v>
      </c>
      <c r="I1879" t="str">
        <f>VLOOKUP(shipments[[#This Row],[SPID]],CHOOSE({1,2},people[[#All],[SPID]],people[[#All],[Sales_person]]),2,0)</f>
        <v>Gigi Bohling</v>
      </c>
      <c r="J1879">
        <f>YEAR(shipments[[#This Row],[Shipdate]])</f>
        <v>2024</v>
      </c>
      <c r="K1879" s="22"/>
      <c r="L1879" s="22">
        <f>VLOOKUP(shipments[[#This Row],[PID]],CHOOSE({1,2},products[PID],products[Cost_per_box]),2,0)</f>
        <v>8.43</v>
      </c>
      <c r="M1879" s="22">
        <f>shipments[[#This Row],[Boxes]]*shipments[[#This Row],[cost_per_box]]</f>
        <v>6330.9299999999994</v>
      </c>
      <c r="N1879" s="22">
        <f>shipments[[#This Row],[Amount]]-shipments[[#This Row],[total cost]]</f>
        <v>1924.3200000000006</v>
      </c>
    </row>
    <row r="1880" spans="1:14" x14ac:dyDescent="0.35">
      <c r="A1880" t="s">
        <v>1918</v>
      </c>
      <c r="B1880" t="s">
        <v>8050</v>
      </c>
      <c r="C1880" t="s">
        <v>8027</v>
      </c>
      <c r="D1880" t="s">
        <v>8038</v>
      </c>
      <c r="E1880" s="1">
        <v>45330</v>
      </c>
      <c r="F1880">
        <v>2250</v>
      </c>
      <c r="G1880">
        <v>225</v>
      </c>
      <c r="H1880" t="s">
        <v>7</v>
      </c>
      <c r="I1880" t="str">
        <f>VLOOKUP(shipments[[#This Row],[SPID]],CHOOSE({1,2},people[[#All],[SPID]],people[[#All],[Sales_person]]),2,0)</f>
        <v>Gigi Bohling</v>
      </c>
      <c r="J1880">
        <f>YEAR(shipments[[#This Row],[Shipdate]])</f>
        <v>2024</v>
      </c>
      <c r="K1880" s="22"/>
      <c r="L1880" s="22">
        <f>VLOOKUP(shipments[[#This Row],[PID]],CHOOSE({1,2},products[PID],products[Cost_per_box]),2,0)</f>
        <v>8.43</v>
      </c>
      <c r="M1880" s="22">
        <f>shipments[[#This Row],[Boxes]]*shipments[[#This Row],[cost_per_box]]</f>
        <v>1896.75</v>
      </c>
      <c r="N1880" s="22">
        <f>shipments[[#This Row],[Amount]]-shipments[[#This Row],[total cost]]</f>
        <v>353.25</v>
      </c>
    </row>
    <row r="1881" spans="1:14" x14ac:dyDescent="0.35">
      <c r="A1881" t="s">
        <v>1919</v>
      </c>
      <c r="B1881" t="s">
        <v>8050</v>
      </c>
      <c r="C1881" t="s">
        <v>8029</v>
      </c>
      <c r="D1881" t="s">
        <v>8033</v>
      </c>
      <c r="E1881" s="1">
        <v>44949</v>
      </c>
      <c r="F1881">
        <v>8622</v>
      </c>
      <c r="G1881">
        <v>332</v>
      </c>
      <c r="H1881" t="s">
        <v>7</v>
      </c>
      <c r="I1881" t="str">
        <f>VLOOKUP(shipments[[#This Row],[SPID]],CHOOSE({1,2},people[[#All],[SPID]],people[[#All],[Sales_person]]),2,0)</f>
        <v>Gigi Bohling</v>
      </c>
      <c r="J1881">
        <f>YEAR(shipments[[#This Row],[Shipdate]])</f>
        <v>2023</v>
      </c>
      <c r="K1881" s="22"/>
      <c r="L1881" s="22">
        <f>VLOOKUP(shipments[[#This Row],[PID]],CHOOSE({1,2},products[PID],products[Cost_per_box]),2,0)</f>
        <v>5.04</v>
      </c>
      <c r="M1881" s="22">
        <f>shipments[[#This Row],[Boxes]]*shipments[[#This Row],[cost_per_box]]</f>
        <v>1673.28</v>
      </c>
      <c r="N1881" s="22">
        <f>shipments[[#This Row],[Amount]]-shipments[[#This Row],[total cost]]</f>
        <v>6948.72</v>
      </c>
    </row>
    <row r="1882" spans="1:14" x14ac:dyDescent="0.35">
      <c r="A1882" t="s">
        <v>1920</v>
      </c>
      <c r="B1882" t="s">
        <v>8050</v>
      </c>
      <c r="C1882" t="s">
        <v>8029</v>
      </c>
      <c r="D1882" t="s">
        <v>8033</v>
      </c>
      <c r="E1882" s="1">
        <v>45278</v>
      </c>
      <c r="F1882">
        <v>6284.25</v>
      </c>
      <c r="G1882">
        <v>225</v>
      </c>
      <c r="H1882" t="s">
        <v>7</v>
      </c>
      <c r="I1882" t="str">
        <f>VLOOKUP(shipments[[#This Row],[SPID]],CHOOSE({1,2},people[[#All],[SPID]],people[[#All],[Sales_person]]),2,0)</f>
        <v>Gigi Bohling</v>
      </c>
      <c r="J1882">
        <f>YEAR(shipments[[#This Row],[Shipdate]])</f>
        <v>2023</v>
      </c>
      <c r="K1882" s="22"/>
      <c r="L1882" s="22">
        <f>VLOOKUP(shipments[[#This Row],[PID]],CHOOSE({1,2},products[PID],products[Cost_per_box]),2,0)</f>
        <v>5.04</v>
      </c>
      <c r="M1882" s="22">
        <f>shipments[[#This Row],[Boxes]]*shipments[[#This Row],[cost_per_box]]</f>
        <v>1134</v>
      </c>
      <c r="N1882" s="22">
        <f>shipments[[#This Row],[Amount]]-shipments[[#This Row],[total cost]]</f>
        <v>5150.25</v>
      </c>
    </row>
    <row r="1883" spans="1:14" x14ac:dyDescent="0.35">
      <c r="A1883" t="s">
        <v>1921</v>
      </c>
      <c r="B1883" t="s">
        <v>8050</v>
      </c>
      <c r="C1883" t="s">
        <v>8029</v>
      </c>
      <c r="D1883" t="s">
        <v>8038</v>
      </c>
      <c r="E1883" s="1">
        <v>45244</v>
      </c>
      <c r="F1883">
        <v>2547</v>
      </c>
      <c r="G1883">
        <v>88</v>
      </c>
      <c r="H1883" t="s">
        <v>7</v>
      </c>
      <c r="I1883" t="str">
        <f>VLOOKUP(shipments[[#This Row],[SPID]],CHOOSE({1,2},people[[#All],[SPID]],people[[#All],[Sales_person]]),2,0)</f>
        <v>Gigi Bohling</v>
      </c>
      <c r="J1883">
        <f>YEAR(shipments[[#This Row],[Shipdate]])</f>
        <v>2023</v>
      </c>
      <c r="K1883" s="22"/>
      <c r="L1883" s="22">
        <f>VLOOKUP(shipments[[#This Row],[PID]],CHOOSE({1,2},products[PID],products[Cost_per_box]),2,0)</f>
        <v>5.04</v>
      </c>
      <c r="M1883" s="22">
        <f>shipments[[#This Row],[Boxes]]*shipments[[#This Row],[cost_per_box]]</f>
        <v>443.52</v>
      </c>
      <c r="N1883" s="22">
        <f>shipments[[#This Row],[Amount]]-shipments[[#This Row],[total cost]]</f>
        <v>2103.48</v>
      </c>
    </row>
    <row r="1884" spans="1:14" x14ac:dyDescent="0.35">
      <c r="A1884" t="s">
        <v>1922</v>
      </c>
      <c r="B1884" t="s">
        <v>8050</v>
      </c>
      <c r="C1884" t="s">
        <v>8029</v>
      </c>
      <c r="D1884" t="s">
        <v>8034</v>
      </c>
      <c r="E1884" s="1">
        <v>45139</v>
      </c>
      <c r="F1884">
        <v>7112.25</v>
      </c>
      <c r="G1884">
        <v>285</v>
      </c>
      <c r="H1884" t="s">
        <v>7</v>
      </c>
      <c r="I1884" t="str">
        <f>VLOOKUP(shipments[[#This Row],[SPID]],CHOOSE({1,2},people[[#All],[SPID]],people[[#All],[Sales_person]]),2,0)</f>
        <v>Gigi Bohling</v>
      </c>
      <c r="J1884">
        <f>YEAR(shipments[[#This Row],[Shipdate]])</f>
        <v>2023</v>
      </c>
      <c r="K1884" s="22"/>
      <c r="L1884" s="22">
        <f>VLOOKUP(shipments[[#This Row],[PID]],CHOOSE({1,2},products[PID],products[Cost_per_box]),2,0)</f>
        <v>5.04</v>
      </c>
      <c r="M1884" s="22">
        <f>shipments[[#This Row],[Boxes]]*shipments[[#This Row],[cost_per_box]]</f>
        <v>1436.4</v>
      </c>
      <c r="N1884" s="22">
        <f>shipments[[#This Row],[Amount]]-shipments[[#This Row],[total cost]]</f>
        <v>5675.85</v>
      </c>
    </row>
    <row r="1885" spans="1:14" x14ac:dyDescent="0.35">
      <c r="A1885" t="s">
        <v>1923</v>
      </c>
      <c r="B1885" t="s">
        <v>8050</v>
      </c>
      <c r="C1885" t="s">
        <v>8029</v>
      </c>
      <c r="D1885" t="s">
        <v>8033</v>
      </c>
      <c r="E1885" s="1">
        <v>45000</v>
      </c>
      <c r="F1885">
        <v>8853.75</v>
      </c>
      <c r="G1885">
        <v>341</v>
      </c>
      <c r="H1885" t="s">
        <v>7</v>
      </c>
      <c r="I1885" t="str">
        <f>VLOOKUP(shipments[[#This Row],[SPID]],CHOOSE({1,2},people[[#All],[SPID]],people[[#All],[Sales_person]]),2,0)</f>
        <v>Gigi Bohling</v>
      </c>
      <c r="J1885">
        <f>YEAR(shipments[[#This Row],[Shipdate]])</f>
        <v>2023</v>
      </c>
      <c r="K1885" s="22"/>
      <c r="L1885" s="22">
        <f>VLOOKUP(shipments[[#This Row],[PID]],CHOOSE({1,2},products[PID],products[Cost_per_box]),2,0)</f>
        <v>5.04</v>
      </c>
      <c r="M1885" s="22">
        <f>shipments[[#This Row],[Boxes]]*shipments[[#This Row],[cost_per_box]]</f>
        <v>1718.64</v>
      </c>
      <c r="N1885" s="22">
        <f>shipments[[#This Row],[Amount]]-shipments[[#This Row],[total cost]]</f>
        <v>7135.11</v>
      </c>
    </row>
    <row r="1886" spans="1:14" x14ac:dyDescent="0.35">
      <c r="A1886" t="s">
        <v>1924</v>
      </c>
      <c r="B1886" t="s">
        <v>8050</v>
      </c>
      <c r="C1886" t="s">
        <v>8030</v>
      </c>
      <c r="D1886" t="s">
        <v>8035</v>
      </c>
      <c r="E1886" s="1">
        <v>45233</v>
      </c>
      <c r="F1886">
        <v>13243.5</v>
      </c>
      <c r="G1886">
        <v>1472</v>
      </c>
      <c r="H1886" t="s">
        <v>7</v>
      </c>
      <c r="I1886" t="str">
        <f>VLOOKUP(shipments[[#This Row],[SPID]],CHOOSE({1,2},people[[#All],[SPID]],people[[#All],[Sales_person]]),2,0)</f>
        <v>Gigi Bohling</v>
      </c>
      <c r="J1886">
        <f>YEAR(shipments[[#This Row],[Shipdate]])</f>
        <v>2023</v>
      </c>
      <c r="K1886" s="22"/>
      <c r="L1886" s="22">
        <f>VLOOKUP(shipments[[#This Row],[PID]],CHOOSE({1,2},products[PID],products[Cost_per_box]),2,0)</f>
        <v>2.76</v>
      </c>
      <c r="M1886" s="22">
        <f>shipments[[#This Row],[Boxes]]*shipments[[#This Row],[cost_per_box]]</f>
        <v>4062.72</v>
      </c>
      <c r="N1886" s="22">
        <f>shipments[[#This Row],[Amount]]-shipments[[#This Row],[total cost]]</f>
        <v>9180.7800000000007</v>
      </c>
    </row>
    <row r="1887" spans="1:14" x14ac:dyDescent="0.35">
      <c r="A1887" t="s">
        <v>1925</v>
      </c>
      <c r="B1887" t="s">
        <v>8050</v>
      </c>
      <c r="C1887" t="s">
        <v>8030</v>
      </c>
      <c r="D1887" t="s">
        <v>8033</v>
      </c>
      <c r="E1887" s="1">
        <v>45183</v>
      </c>
      <c r="F1887">
        <v>258.75</v>
      </c>
      <c r="G1887">
        <v>26</v>
      </c>
      <c r="H1887" t="s">
        <v>7</v>
      </c>
      <c r="I1887" t="str">
        <f>VLOOKUP(shipments[[#This Row],[SPID]],CHOOSE({1,2},people[[#All],[SPID]],people[[#All],[Sales_person]]),2,0)</f>
        <v>Gigi Bohling</v>
      </c>
      <c r="J1887">
        <f>YEAR(shipments[[#This Row],[Shipdate]])</f>
        <v>2023</v>
      </c>
      <c r="K1887" s="22"/>
      <c r="L1887" s="22">
        <f>VLOOKUP(shipments[[#This Row],[PID]],CHOOSE({1,2},products[PID],products[Cost_per_box]),2,0)</f>
        <v>2.76</v>
      </c>
      <c r="M1887" s="22">
        <f>shipments[[#This Row],[Boxes]]*shipments[[#This Row],[cost_per_box]]</f>
        <v>71.759999999999991</v>
      </c>
      <c r="N1887" s="22">
        <f>shipments[[#This Row],[Amount]]-shipments[[#This Row],[total cost]]</f>
        <v>186.99</v>
      </c>
    </row>
    <row r="1888" spans="1:14" x14ac:dyDescent="0.35">
      <c r="A1888" t="s">
        <v>1926</v>
      </c>
      <c r="B1888" t="s">
        <v>8050</v>
      </c>
      <c r="C1888" t="s">
        <v>8031</v>
      </c>
      <c r="D1888" t="s">
        <v>8033</v>
      </c>
      <c r="E1888" s="1">
        <v>44967</v>
      </c>
      <c r="F1888">
        <v>1453.5</v>
      </c>
      <c r="G1888">
        <v>146</v>
      </c>
      <c r="H1888" t="s">
        <v>7</v>
      </c>
      <c r="I1888" t="str">
        <f>VLOOKUP(shipments[[#This Row],[SPID]],CHOOSE({1,2},people[[#All],[SPID]],people[[#All],[Sales_person]]),2,0)</f>
        <v>Gigi Bohling</v>
      </c>
      <c r="J1888">
        <f>YEAR(shipments[[#This Row],[Shipdate]])</f>
        <v>2023</v>
      </c>
      <c r="K1888" s="22"/>
      <c r="L1888" s="22">
        <f>VLOOKUP(shipments[[#This Row],[PID]],CHOOSE({1,2},products[PID],products[Cost_per_box]),2,0)</f>
        <v>3.32</v>
      </c>
      <c r="M1888" s="22">
        <f>shipments[[#This Row],[Boxes]]*shipments[[#This Row],[cost_per_box]]</f>
        <v>484.71999999999997</v>
      </c>
      <c r="N1888" s="22">
        <f>shipments[[#This Row],[Amount]]-shipments[[#This Row],[total cost]]</f>
        <v>968.78</v>
      </c>
    </row>
    <row r="1889" spans="1:14" x14ac:dyDescent="0.35">
      <c r="A1889" t="s">
        <v>1927</v>
      </c>
      <c r="B1889" t="s">
        <v>8050</v>
      </c>
      <c r="C1889" t="s">
        <v>8031</v>
      </c>
      <c r="D1889" t="s">
        <v>8038</v>
      </c>
      <c r="E1889" s="1">
        <v>45302</v>
      </c>
      <c r="F1889">
        <v>6738.75</v>
      </c>
      <c r="G1889">
        <v>843</v>
      </c>
      <c r="H1889" t="s">
        <v>40</v>
      </c>
      <c r="I1889" t="str">
        <f>VLOOKUP(shipments[[#This Row],[SPID]],CHOOSE({1,2},people[[#All],[SPID]],people[[#All],[Sales_person]]),2,0)</f>
        <v>Gigi Bohling</v>
      </c>
      <c r="J1889">
        <f>YEAR(shipments[[#This Row],[Shipdate]])</f>
        <v>2024</v>
      </c>
      <c r="K1889" s="22"/>
      <c r="L1889" s="22">
        <f>VLOOKUP(shipments[[#This Row],[PID]],CHOOSE({1,2},products[PID],products[Cost_per_box]),2,0)</f>
        <v>3.32</v>
      </c>
      <c r="M1889" s="22">
        <f>shipments[[#This Row],[Boxes]]*shipments[[#This Row],[cost_per_box]]</f>
        <v>2798.7599999999998</v>
      </c>
      <c r="N1889" s="22">
        <f>shipments[[#This Row],[Amount]]-shipments[[#This Row],[total cost]]</f>
        <v>3939.9900000000002</v>
      </c>
    </row>
    <row r="1890" spans="1:14" x14ac:dyDescent="0.35">
      <c r="A1890" t="s">
        <v>1928</v>
      </c>
      <c r="B1890" t="s">
        <v>8050</v>
      </c>
      <c r="C1890" t="s">
        <v>8031</v>
      </c>
      <c r="D1890" t="s">
        <v>8033</v>
      </c>
      <c r="E1890" s="1">
        <v>45463</v>
      </c>
      <c r="F1890">
        <v>1309.5</v>
      </c>
      <c r="G1890">
        <v>188</v>
      </c>
      <c r="H1890" t="s">
        <v>7</v>
      </c>
      <c r="I1890" t="str">
        <f>VLOOKUP(shipments[[#This Row],[SPID]],CHOOSE({1,2},people[[#All],[SPID]],people[[#All],[Sales_person]]),2,0)</f>
        <v>Gigi Bohling</v>
      </c>
      <c r="J1890">
        <f>YEAR(shipments[[#This Row],[Shipdate]])</f>
        <v>2024</v>
      </c>
      <c r="K1890" s="22"/>
      <c r="L1890" s="22">
        <f>VLOOKUP(shipments[[#This Row],[PID]],CHOOSE({1,2},products[PID],products[Cost_per_box]),2,0)</f>
        <v>3.32</v>
      </c>
      <c r="M1890" s="22">
        <f>shipments[[#This Row],[Boxes]]*shipments[[#This Row],[cost_per_box]]</f>
        <v>624.16</v>
      </c>
      <c r="N1890" s="22">
        <f>shipments[[#This Row],[Amount]]-shipments[[#This Row],[total cost]]</f>
        <v>685.34</v>
      </c>
    </row>
    <row r="1891" spans="1:14" x14ac:dyDescent="0.35">
      <c r="A1891" t="s">
        <v>1929</v>
      </c>
      <c r="B1891" t="s">
        <v>8050</v>
      </c>
      <c r="C1891" t="s">
        <v>8031</v>
      </c>
      <c r="D1891" t="s">
        <v>8034</v>
      </c>
      <c r="E1891" s="1">
        <v>45467</v>
      </c>
      <c r="F1891">
        <v>4745.25</v>
      </c>
      <c r="G1891">
        <v>475</v>
      </c>
      <c r="H1891" t="s">
        <v>7</v>
      </c>
      <c r="I1891" t="str">
        <f>VLOOKUP(shipments[[#This Row],[SPID]],CHOOSE({1,2},people[[#All],[SPID]],people[[#All],[Sales_person]]),2,0)</f>
        <v>Gigi Bohling</v>
      </c>
      <c r="J1891">
        <f>YEAR(shipments[[#This Row],[Shipdate]])</f>
        <v>2024</v>
      </c>
      <c r="K1891" s="22"/>
      <c r="L1891" s="22">
        <f>VLOOKUP(shipments[[#This Row],[PID]],CHOOSE({1,2},products[PID],products[Cost_per_box]),2,0)</f>
        <v>3.32</v>
      </c>
      <c r="M1891" s="22">
        <f>shipments[[#This Row],[Boxes]]*shipments[[#This Row],[cost_per_box]]</f>
        <v>1577</v>
      </c>
      <c r="N1891" s="22">
        <f>shipments[[#This Row],[Amount]]-shipments[[#This Row],[total cost]]</f>
        <v>3168.25</v>
      </c>
    </row>
    <row r="1892" spans="1:14" x14ac:dyDescent="0.35">
      <c r="A1892" t="s">
        <v>1930</v>
      </c>
      <c r="B1892" t="s">
        <v>8050</v>
      </c>
      <c r="C1892" t="s">
        <v>8032</v>
      </c>
      <c r="D1892" t="s">
        <v>8037</v>
      </c>
      <c r="E1892" s="1">
        <v>45449</v>
      </c>
      <c r="F1892">
        <v>7778.25</v>
      </c>
      <c r="G1892">
        <v>433</v>
      </c>
      <c r="H1892" t="s">
        <v>7</v>
      </c>
      <c r="I1892" t="str">
        <f>VLOOKUP(shipments[[#This Row],[SPID]],CHOOSE({1,2},people[[#All],[SPID]],people[[#All],[Sales_person]]),2,0)</f>
        <v>Gigi Bohling</v>
      </c>
      <c r="J1892">
        <f>YEAR(shipments[[#This Row],[Shipdate]])</f>
        <v>2024</v>
      </c>
      <c r="K1892" s="22"/>
      <c r="L1892" s="22">
        <f>VLOOKUP(shipments[[#This Row],[PID]],CHOOSE({1,2},products[PID],products[Cost_per_box]),2,0)</f>
        <v>2.65</v>
      </c>
      <c r="M1892" s="22">
        <f>shipments[[#This Row],[Boxes]]*shipments[[#This Row],[cost_per_box]]</f>
        <v>1147.45</v>
      </c>
      <c r="N1892" s="22">
        <f>shipments[[#This Row],[Amount]]-shipments[[#This Row],[total cost]]</f>
        <v>6630.8</v>
      </c>
    </row>
    <row r="1893" spans="1:14" x14ac:dyDescent="0.35">
      <c r="A1893" t="s">
        <v>1931</v>
      </c>
      <c r="B1893" t="s">
        <v>8050</v>
      </c>
      <c r="C1893" t="s">
        <v>8032</v>
      </c>
      <c r="D1893" t="s">
        <v>8038</v>
      </c>
      <c r="E1893" s="1">
        <v>45539</v>
      </c>
      <c r="F1893">
        <v>6473.25</v>
      </c>
      <c r="G1893">
        <v>324</v>
      </c>
      <c r="H1893" t="s">
        <v>26</v>
      </c>
      <c r="I1893" t="str">
        <f>VLOOKUP(shipments[[#This Row],[SPID]],CHOOSE({1,2},people[[#All],[SPID]],people[[#All],[Sales_person]]),2,0)</f>
        <v>Gigi Bohling</v>
      </c>
      <c r="J1893">
        <f>YEAR(shipments[[#This Row],[Shipdate]])</f>
        <v>2024</v>
      </c>
      <c r="K1893" s="22"/>
      <c r="L1893" s="22">
        <f>VLOOKUP(shipments[[#This Row],[PID]],CHOOSE({1,2},products[PID],products[Cost_per_box]),2,0)</f>
        <v>2.65</v>
      </c>
      <c r="M1893" s="22">
        <f>shipments[[#This Row],[Boxes]]*shipments[[#This Row],[cost_per_box]]</f>
        <v>858.6</v>
      </c>
      <c r="N1893" s="22">
        <f>shipments[[#This Row],[Amount]]-shipments[[#This Row],[total cost]]</f>
        <v>5614.65</v>
      </c>
    </row>
    <row r="1894" spans="1:14" x14ac:dyDescent="0.35">
      <c r="A1894" t="s">
        <v>1932</v>
      </c>
      <c r="B1894" t="s">
        <v>8050</v>
      </c>
      <c r="C1894" t="s">
        <v>8011</v>
      </c>
      <c r="D1894" t="s">
        <v>8037</v>
      </c>
      <c r="E1894" s="1">
        <v>45054</v>
      </c>
      <c r="F1894">
        <v>4176</v>
      </c>
      <c r="G1894">
        <v>279</v>
      </c>
      <c r="H1894" t="s">
        <v>7</v>
      </c>
      <c r="I1894" t="str">
        <f>VLOOKUP(shipments[[#This Row],[SPID]],CHOOSE({1,2},people[[#All],[SPID]],people[[#All],[Sales_person]]),2,0)</f>
        <v>Gigi Bohling</v>
      </c>
      <c r="J1894">
        <f>YEAR(shipments[[#This Row],[Shipdate]])</f>
        <v>2023</v>
      </c>
      <c r="K1894" s="22"/>
      <c r="L1894" s="22">
        <f>VLOOKUP(shipments[[#This Row],[PID]],CHOOSE({1,2},products[PID],products[Cost_per_box]),2,0)</f>
        <v>5.26</v>
      </c>
      <c r="M1894" s="22">
        <f>shipments[[#This Row],[Boxes]]*shipments[[#This Row],[cost_per_box]]</f>
        <v>1467.54</v>
      </c>
      <c r="N1894" s="22">
        <f>shipments[[#This Row],[Amount]]-shipments[[#This Row],[total cost]]</f>
        <v>2708.46</v>
      </c>
    </row>
    <row r="1895" spans="1:14" x14ac:dyDescent="0.35">
      <c r="A1895" t="s">
        <v>1933</v>
      </c>
      <c r="B1895" t="s">
        <v>8050</v>
      </c>
      <c r="C1895" t="s">
        <v>8011</v>
      </c>
      <c r="D1895" t="s">
        <v>8038</v>
      </c>
      <c r="E1895" s="1">
        <v>45349</v>
      </c>
      <c r="F1895">
        <v>306</v>
      </c>
      <c r="G1895">
        <v>24</v>
      </c>
      <c r="H1895" t="s">
        <v>7</v>
      </c>
      <c r="I1895" t="str">
        <f>VLOOKUP(shipments[[#This Row],[SPID]],CHOOSE({1,2},people[[#All],[SPID]],people[[#All],[Sales_person]]),2,0)</f>
        <v>Gigi Bohling</v>
      </c>
      <c r="J1895">
        <f>YEAR(shipments[[#This Row],[Shipdate]])</f>
        <v>2024</v>
      </c>
      <c r="K1895" s="22"/>
      <c r="L1895" s="22">
        <f>VLOOKUP(shipments[[#This Row],[PID]],CHOOSE({1,2},products[PID],products[Cost_per_box]),2,0)</f>
        <v>5.26</v>
      </c>
      <c r="M1895" s="22">
        <f>shipments[[#This Row],[Boxes]]*shipments[[#This Row],[cost_per_box]]</f>
        <v>126.24</v>
      </c>
      <c r="N1895" s="22">
        <f>shipments[[#This Row],[Amount]]-shipments[[#This Row],[total cost]]</f>
        <v>179.76</v>
      </c>
    </row>
    <row r="1896" spans="1:14" x14ac:dyDescent="0.35">
      <c r="A1896" t="s">
        <v>1934</v>
      </c>
      <c r="B1896" t="s">
        <v>8050</v>
      </c>
      <c r="C1896" t="s">
        <v>8011</v>
      </c>
      <c r="D1896" t="s">
        <v>8038</v>
      </c>
      <c r="E1896" s="1">
        <v>45511</v>
      </c>
      <c r="F1896">
        <v>726.75</v>
      </c>
      <c r="G1896">
        <v>61</v>
      </c>
      <c r="H1896" t="s">
        <v>18</v>
      </c>
      <c r="I1896" t="str">
        <f>VLOOKUP(shipments[[#This Row],[SPID]],CHOOSE({1,2},people[[#All],[SPID]],people[[#All],[Sales_person]]),2,0)</f>
        <v>Gigi Bohling</v>
      </c>
      <c r="J1896">
        <f>YEAR(shipments[[#This Row],[Shipdate]])</f>
        <v>2024</v>
      </c>
      <c r="K1896" s="22"/>
      <c r="L1896" s="22">
        <f>VLOOKUP(shipments[[#This Row],[PID]],CHOOSE({1,2},products[PID],products[Cost_per_box]),2,0)</f>
        <v>5.26</v>
      </c>
      <c r="M1896" s="22">
        <f>shipments[[#This Row],[Boxes]]*shipments[[#This Row],[cost_per_box]]</f>
        <v>320.86</v>
      </c>
      <c r="N1896" s="22">
        <f>shipments[[#This Row],[Amount]]-shipments[[#This Row],[total cost]]</f>
        <v>405.89</v>
      </c>
    </row>
    <row r="1897" spans="1:14" x14ac:dyDescent="0.35">
      <c r="A1897" t="s">
        <v>1935</v>
      </c>
      <c r="B1897" t="s">
        <v>8050</v>
      </c>
      <c r="C1897" t="s">
        <v>8011</v>
      </c>
      <c r="D1897" t="s">
        <v>8033</v>
      </c>
      <c r="E1897" s="1">
        <v>45285</v>
      </c>
      <c r="F1897">
        <v>3111.75</v>
      </c>
      <c r="G1897">
        <v>260</v>
      </c>
      <c r="H1897" t="s">
        <v>7</v>
      </c>
      <c r="I1897" t="str">
        <f>VLOOKUP(shipments[[#This Row],[SPID]],CHOOSE({1,2},people[[#All],[SPID]],people[[#All],[Sales_person]]),2,0)</f>
        <v>Gigi Bohling</v>
      </c>
      <c r="J1897">
        <f>YEAR(shipments[[#This Row],[Shipdate]])</f>
        <v>2023</v>
      </c>
      <c r="K1897" s="22"/>
      <c r="L1897" s="22">
        <f>VLOOKUP(shipments[[#This Row],[PID]],CHOOSE({1,2},products[PID],products[Cost_per_box]),2,0)</f>
        <v>5.26</v>
      </c>
      <c r="M1897" s="22">
        <f>shipments[[#This Row],[Boxes]]*shipments[[#This Row],[cost_per_box]]</f>
        <v>1367.6</v>
      </c>
      <c r="N1897" s="22">
        <f>shipments[[#This Row],[Amount]]-shipments[[#This Row],[total cost]]</f>
        <v>1744.15</v>
      </c>
    </row>
    <row r="1898" spans="1:14" x14ac:dyDescent="0.35">
      <c r="A1898" t="s">
        <v>1936</v>
      </c>
      <c r="B1898" t="s">
        <v>8050</v>
      </c>
      <c r="C1898" t="s">
        <v>8012</v>
      </c>
      <c r="D1898" t="s">
        <v>8033</v>
      </c>
      <c r="E1898" s="1">
        <v>45342</v>
      </c>
      <c r="F1898">
        <v>8723.25</v>
      </c>
      <c r="G1898">
        <v>546</v>
      </c>
      <c r="H1898" t="s">
        <v>7</v>
      </c>
      <c r="I1898" t="str">
        <f>VLOOKUP(shipments[[#This Row],[SPID]],CHOOSE({1,2},people[[#All],[SPID]],people[[#All],[Sales_person]]),2,0)</f>
        <v>Gigi Bohling</v>
      </c>
      <c r="J1898">
        <f>YEAR(shipments[[#This Row],[Shipdate]])</f>
        <v>2024</v>
      </c>
      <c r="K1898" s="22"/>
      <c r="L1898" s="22">
        <f>VLOOKUP(shipments[[#This Row],[PID]],CHOOSE({1,2},products[PID],products[Cost_per_box]),2,0)</f>
        <v>7.48</v>
      </c>
      <c r="M1898" s="22">
        <f>shipments[[#This Row],[Boxes]]*shipments[[#This Row],[cost_per_box]]</f>
        <v>4084.0800000000004</v>
      </c>
      <c r="N1898" s="22">
        <f>shipments[[#This Row],[Amount]]-shipments[[#This Row],[total cost]]</f>
        <v>4639.17</v>
      </c>
    </row>
    <row r="1899" spans="1:14" x14ac:dyDescent="0.35">
      <c r="A1899" t="s">
        <v>1937</v>
      </c>
      <c r="B1899" t="s">
        <v>8050</v>
      </c>
      <c r="C1899" t="s">
        <v>8012</v>
      </c>
      <c r="D1899" t="s">
        <v>8033</v>
      </c>
      <c r="E1899" s="1">
        <v>44974</v>
      </c>
      <c r="F1899">
        <v>4671</v>
      </c>
      <c r="G1899">
        <v>312</v>
      </c>
      <c r="H1899" t="s">
        <v>7</v>
      </c>
      <c r="I1899" t="str">
        <f>VLOOKUP(shipments[[#This Row],[SPID]],CHOOSE({1,2},people[[#All],[SPID]],people[[#All],[Sales_person]]),2,0)</f>
        <v>Gigi Bohling</v>
      </c>
      <c r="J1899">
        <f>YEAR(shipments[[#This Row],[Shipdate]])</f>
        <v>2023</v>
      </c>
      <c r="K1899" s="22"/>
      <c r="L1899" s="22">
        <f>VLOOKUP(shipments[[#This Row],[PID]],CHOOSE({1,2},products[PID],products[Cost_per_box]),2,0)</f>
        <v>7.48</v>
      </c>
      <c r="M1899" s="22">
        <f>shipments[[#This Row],[Boxes]]*shipments[[#This Row],[cost_per_box]]</f>
        <v>2333.7600000000002</v>
      </c>
      <c r="N1899" s="22">
        <f>shipments[[#This Row],[Amount]]-shipments[[#This Row],[total cost]]</f>
        <v>2337.2399999999998</v>
      </c>
    </row>
    <row r="1900" spans="1:14" x14ac:dyDescent="0.35">
      <c r="A1900" t="s">
        <v>1938</v>
      </c>
      <c r="B1900" t="s">
        <v>8050</v>
      </c>
      <c r="C1900" t="s">
        <v>8014</v>
      </c>
      <c r="D1900" t="s">
        <v>8038</v>
      </c>
      <c r="E1900" s="1">
        <v>45378</v>
      </c>
      <c r="F1900">
        <v>3064.5</v>
      </c>
      <c r="G1900">
        <v>341</v>
      </c>
      <c r="H1900" t="s">
        <v>7</v>
      </c>
      <c r="I1900" t="str">
        <f>VLOOKUP(shipments[[#This Row],[SPID]],CHOOSE({1,2},people[[#All],[SPID]],people[[#All],[Sales_person]]),2,0)</f>
        <v>Gigi Bohling</v>
      </c>
      <c r="J1900">
        <f>YEAR(shipments[[#This Row],[Shipdate]])</f>
        <v>2024</v>
      </c>
      <c r="K1900" s="22"/>
      <c r="L1900" s="22">
        <f>VLOOKUP(shipments[[#This Row],[PID]],CHOOSE({1,2},products[PID],products[Cost_per_box]),2,0)</f>
        <v>3.85</v>
      </c>
      <c r="M1900" s="22">
        <f>shipments[[#This Row],[Boxes]]*shipments[[#This Row],[cost_per_box]]</f>
        <v>1312.8500000000001</v>
      </c>
      <c r="N1900" s="22">
        <f>shipments[[#This Row],[Amount]]-shipments[[#This Row],[total cost]]</f>
        <v>1751.6499999999999</v>
      </c>
    </row>
    <row r="1901" spans="1:14" x14ac:dyDescent="0.35">
      <c r="A1901" t="s">
        <v>1939</v>
      </c>
      <c r="B1901" t="s">
        <v>8050</v>
      </c>
      <c r="C1901" t="s">
        <v>8014</v>
      </c>
      <c r="D1901" t="s">
        <v>8036</v>
      </c>
      <c r="E1901" s="1">
        <v>45328</v>
      </c>
      <c r="F1901">
        <v>1253.25</v>
      </c>
      <c r="G1901">
        <v>209</v>
      </c>
      <c r="H1901" t="s">
        <v>7</v>
      </c>
      <c r="I1901" t="str">
        <f>VLOOKUP(shipments[[#This Row],[SPID]],CHOOSE({1,2},people[[#All],[SPID]],people[[#All],[Sales_person]]),2,0)</f>
        <v>Gigi Bohling</v>
      </c>
      <c r="J1901">
        <f>YEAR(shipments[[#This Row],[Shipdate]])</f>
        <v>2024</v>
      </c>
      <c r="K1901" s="22"/>
      <c r="L1901" s="22">
        <f>VLOOKUP(shipments[[#This Row],[PID]],CHOOSE({1,2},products[PID],products[Cost_per_box]),2,0)</f>
        <v>3.85</v>
      </c>
      <c r="M1901" s="22">
        <f>shipments[[#This Row],[Boxes]]*shipments[[#This Row],[cost_per_box]]</f>
        <v>804.65</v>
      </c>
      <c r="N1901" s="22">
        <f>shipments[[#This Row],[Amount]]-shipments[[#This Row],[total cost]]</f>
        <v>448.6</v>
      </c>
    </row>
    <row r="1902" spans="1:14" x14ac:dyDescent="0.35">
      <c r="A1902" t="s">
        <v>1940</v>
      </c>
      <c r="B1902" t="s">
        <v>8050</v>
      </c>
      <c r="C1902" t="s">
        <v>8014</v>
      </c>
      <c r="D1902" t="s">
        <v>8033</v>
      </c>
      <c r="E1902" s="1">
        <v>45545</v>
      </c>
      <c r="F1902">
        <v>4452.75</v>
      </c>
      <c r="G1902">
        <v>743</v>
      </c>
      <c r="H1902" t="s">
        <v>26</v>
      </c>
      <c r="I1902" t="str">
        <f>VLOOKUP(shipments[[#This Row],[SPID]],CHOOSE({1,2},people[[#All],[SPID]],people[[#All],[Sales_person]]),2,0)</f>
        <v>Gigi Bohling</v>
      </c>
      <c r="J1902">
        <f>YEAR(shipments[[#This Row],[Shipdate]])</f>
        <v>2024</v>
      </c>
      <c r="K1902" s="22"/>
      <c r="L1902" s="22">
        <f>VLOOKUP(shipments[[#This Row],[PID]],CHOOSE({1,2},products[PID],products[Cost_per_box]),2,0)</f>
        <v>3.85</v>
      </c>
      <c r="M1902" s="22">
        <f>shipments[[#This Row],[Boxes]]*shipments[[#This Row],[cost_per_box]]</f>
        <v>2860.55</v>
      </c>
      <c r="N1902" s="22">
        <f>shipments[[#This Row],[Amount]]-shipments[[#This Row],[total cost]]</f>
        <v>1592.1999999999998</v>
      </c>
    </row>
    <row r="1903" spans="1:14" x14ac:dyDescent="0.35">
      <c r="A1903" t="s">
        <v>1941</v>
      </c>
      <c r="B1903" t="s">
        <v>8050</v>
      </c>
      <c r="C1903" t="s">
        <v>8015</v>
      </c>
      <c r="D1903" t="s">
        <v>8033</v>
      </c>
      <c r="E1903" s="1">
        <v>45140</v>
      </c>
      <c r="F1903">
        <v>3964.5</v>
      </c>
      <c r="G1903">
        <v>441</v>
      </c>
      <c r="H1903" t="s">
        <v>7</v>
      </c>
      <c r="I1903" t="str">
        <f>VLOOKUP(shipments[[#This Row],[SPID]],CHOOSE({1,2},people[[#All],[SPID]],people[[#All],[Sales_person]]),2,0)</f>
        <v>Gigi Bohling</v>
      </c>
      <c r="J1903">
        <f>YEAR(shipments[[#This Row],[Shipdate]])</f>
        <v>2023</v>
      </c>
      <c r="K1903" s="22"/>
      <c r="L1903" s="22">
        <f>VLOOKUP(shipments[[#This Row],[PID]],CHOOSE({1,2},products[PID],products[Cost_per_box]),2,0)</f>
        <v>5.72</v>
      </c>
      <c r="M1903" s="22">
        <f>shipments[[#This Row],[Boxes]]*shipments[[#This Row],[cost_per_box]]</f>
        <v>2522.52</v>
      </c>
      <c r="N1903" s="22">
        <f>shipments[[#This Row],[Amount]]-shipments[[#This Row],[total cost]]</f>
        <v>1441.98</v>
      </c>
    </row>
    <row r="1904" spans="1:14" x14ac:dyDescent="0.35">
      <c r="A1904" t="s">
        <v>1942</v>
      </c>
      <c r="B1904" t="s">
        <v>8050</v>
      </c>
      <c r="C1904" t="s">
        <v>8015</v>
      </c>
      <c r="D1904" t="s">
        <v>8035</v>
      </c>
      <c r="E1904" s="1">
        <v>45078</v>
      </c>
      <c r="F1904">
        <v>5976</v>
      </c>
      <c r="G1904">
        <v>664</v>
      </c>
      <c r="H1904" t="s">
        <v>7</v>
      </c>
      <c r="I1904" t="str">
        <f>VLOOKUP(shipments[[#This Row],[SPID]],CHOOSE({1,2},people[[#All],[SPID]],people[[#All],[Sales_person]]),2,0)</f>
        <v>Gigi Bohling</v>
      </c>
      <c r="J1904">
        <f>YEAR(shipments[[#This Row],[Shipdate]])</f>
        <v>2023</v>
      </c>
      <c r="K1904" s="22"/>
      <c r="L1904" s="22">
        <f>VLOOKUP(shipments[[#This Row],[PID]],CHOOSE({1,2},products[PID],products[Cost_per_box]),2,0)</f>
        <v>5.72</v>
      </c>
      <c r="M1904" s="22">
        <f>shipments[[#This Row],[Boxes]]*shipments[[#This Row],[cost_per_box]]</f>
        <v>3798.08</v>
      </c>
      <c r="N1904" s="22">
        <f>shipments[[#This Row],[Amount]]-shipments[[#This Row],[total cost]]</f>
        <v>2177.92</v>
      </c>
    </row>
    <row r="1905" spans="1:14" x14ac:dyDescent="0.35">
      <c r="A1905" t="s">
        <v>1943</v>
      </c>
      <c r="B1905" t="s">
        <v>8050</v>
      </c>
      <c r="C1905" t="s">
        <v>8015</v>
      </c>
      <c r="D1905" t="s">
        <v>8037</v>
      </c>
      <c r="E1905" s="1">
        <v>45464</v>
      </c>
      <c r="F1905">
        <v>515.25</v>
      </c>
      <c r="G1905">
        <v>58</v>
      </c>
      <c r="H1905" t="s">
        <v>7</v>
      </c>
      <c r="I1905" t="str">
        <f>VLOOKUP(shipments[[#This Row],[SPID]],CHOOSE({1,2},people[[#All],[SPID]],people[[#All],[Sales_person]]),2,0)</f>
        <v>Gigi Bohling</v>
      </c>
      <c r="J1905">
        <f>YEAR(shipments[[#This Row],[Shipdate]])</f>
        <v>2024</v>
      </c>
      <c r="K1905" s="22"/>
      <c r="L1905" s="22">
        <f>VLOOKUP(shipments[[#This Row],[PID]],CHOOSE({1,2},products[PID],products[Cost_per_box]),2,0)</f>
        <v>5.72</v>
      </c>
      <c r="M1905" s="22">
        <f>shipments[[#This Row],[Boxes]]*shipments[[#This Row],[cost_per_box]]</f>
        <v>331.76</v>
      </c>
      <c r="N1905" s="22">
        <f>shipments[[#This Row],[Amount]]-shipments[[#This Row],[total cost]]</f>
        <v>183.49</v>
      </c>
    </row>
    <row r="1906" spans="1:14" x14ac:dyDescent="0.35">
      <c r="A1906" t="s">
        <v>1944</v>
      </c>
      <c r="B1906" t="s">
        <v>8050</v>
      </c>
      <c r="C1906" t="s">
        <v>8016</v>
      </c>
      <c r="D1906" t="s">
        <v>8033</v>
      </c>
      <c r="E1906" s="1">
        <v>45532</v>
      </c>
      <c r="F1906">
        <v>5163.75</v>
      </c>
      <c r="G1906">
        <v>192</v>
      </c>
      <c r="H1906" t="s">
        <v>18</v>
      </c>
      <c r="I1906" t="str">
        <f>VLOOKUP(shipments[[#This Row],[SPID]],CHOOSE({1,2},people[[#All],[SPID]],people[[#All],[Sales_person]]),2,0)</f>
        <v>Gigi Bohling</v>
      </c>
      <c r="J1906">
        <f>YEAR(shipments[[#This Row],[Shipdate]])</f>
        <v>2024</v>
      </c>
      <c r="K1906" s="22"/>
      <c r="L1906" s="22">
        <f>VLOOKUP(shipments[[#This Row],[PID]],CHOOSE({1,2},products[PID],products[Cost_per_box]),2,0)</f>
        <v>6.31</v>
      </c>
      <c r="M1906" s="22">
        <f>shipments[[#This Row],[Boxes]]*shipments[[#This Row],[cost_per_box]]</f>
        <v>1211.52</v>
      </c>
      <c r="N1906" s="22">
        <f>shipments[[#This Row],[Amount]]-shipments[[#This Row],[total cost]]</f>
        <v>3952.23</v>
      </c>
    </row>
    <row r="1907" spans="1:14" x14ac:dyDescent="0.35">
      <c r="A1907" t="s">
        <v>1945</v>
      </c>
      <c r="B1907" t="s">
        <v>8050</v>
      </c>
      <c r="C1907" t="s">
        <v>8016</v>
      </c>
      <c r="D1907" t="s">
        <v>8033</v>
      </c>
      <c r="E1907" s="1">
        <v>45510</v>
      </c>
      <c r="F1907">
        <v>1302.75</v>
      </c>
      <c r="G1907">
        <v>51</v>
      </c>
      <c r="H1907" t="s">
        <v>18</v>
      </c>
      <c r="I1907" t="str">
        <f>VLOOKUP(shipments[[#This Row],[SPID]],CHOOSE({1,2},people[[#All],[SPID]],people[[#All],[Sales_person]]),2,0)</f>
        <v>Gigi Bohling</v>
      </c>
      <c r="J1907">
        <f>YEAR(shipments[[#This Row],[Shipdate]])</f>
        <v>2024</v>
      </c>
      <c r="K1907" s="22"/>
      <c r="L1907" s="22">
        <f>VLOOKUP(shipments[[#This Row],[PID]],CHOOSE({1,2},products[PID],products[Cost_per_box]),2,0)</f>
        <v>6.31</v>
      </c>
      <c r="M1907" s="22">
        <f>shipments[[#This Row],[Boxes]]*shipments[[#This Row],[cost_per_box]]</f>
        <v>321.81</v>
      </c>
      <c r="N1907" s="22">
        <f>shipments[[#This Row],[Amount]]-shipments[[#This Row],[total cost]]</f>
        <v>980.94</v>
      </c>
    </row>
    <row r="1908" spans="1:14" x14ac:dyDescent="0.35">
      <c r="A1908" t="s">
        <v>1946</v>
      </c>
      <c r="B1908" t="s">
        <v>8050</v>
      </c>
      <c r="C1908" t="s">
        <v>8017</v>
      </c>
      <c r="D1908" t="s">
        <v>8037</v>
      </c>
      <c r="E1908" s="1">
        <v>45474</v>
      </c>
      <c r="F1908">
        <v>5269.5</v>
      </c>
      <c r="G1908">
        <v>203</v>
      </c>
      <c r="H1908" t="s">
        <v>18</v>
      </c>
      <c r="I1908" t="str">
        <f>VLOOKUP(shipments[[#This Row],[SPID]],CHOOSE({1,2},people[[#All],[SPID]],people[[#All],[Sales_person]]),2,0)</f>
        <v>Gigi Bohling</v>
      </c>
      <c r="J1908">
        <f>YEAR(shipments[[#This Row],[Shipdate]])</f>
        <v>2024</v>
      </c>
      <c r="K1908" s="22"/>
      <c r="L1908" s="22">
        <f>VLOOKUP(shipments[[#This Row],[PID]],CHOOSE({1,2},products[PID],products[Cost_per_box]),2,0)</f>
        <v>9.94</v>
      </c>
      <c r="M1908" s="22">
        <f>shipments[[#This Row],[Boxes]]*shipments[[#This Row],[cost_per_box]]</f>
        <v>2017.82</v>
      </c>
      <c r="N1908" s="22">
        <f>shipments[[#This Row],[Amount]]-shipments[[#This Row],[total cost]]</f>
        <v>3251.6800000000003</v>
      </c>
    </row>
    <row r="1909" spans="1:14" x14ac:dyDescent="0.35">
      <c r="A1909" t="s">
        <v>1947</v>
      </c>
      <c r="B1909" t="s">
        <v>8050</v>
      </c>
      <c r="C1909" t="s">
        <v>8017</v>
      </c>
      <c r="D1909" t="s">
        <v>8033</v>
      </c>
      <c r="E1909" s="1">
        <v>45275</v>
      </c>
      <c r="F1909">
        <v>5368.5</v>
      </c>
      <c r="G1909">
        <v>207</v>
      </c>
      <c r="H1909" t="s">
        <v>7</v>
      </c>
      <c r="I1909" t="str">
        <f>VLOOKUP(shipments[[#This Row],[SPID]],CHOOSE({1,2},people[[#All],[SPID]],people[[#All],[Sales_person]]),2,0)</f>
        <v>Gigi Bohling</v>
      </c>
      <c r="J1909">
        <f>YEAR(shipments[[#This Row],[Shipdate]])</f>
        <v>2023</v>
      </c>
      <c r="K1909" s="22"/>
      <c r="L1909" s="22">
        <f>VLOOKUP(shipments[[#This Row],[PID]],CHOOSE({1,2},products[PID],products[Cost_per_box]),2,0)</f>
        <v>9.94</v>
      </c>
      <c r="M1909" s="22">
        <f>shipments[[#This Row],[Boxes]]*shipments[[#This Row],[cost_per_box]]</f>
        <v>2057.58</v>
      </c>
      <c r="N1909" s="22">
        <f>shipments[[#This Row],[Amount]]-shipments[[#This Row],[total cost]]</f>
        <v>3310.92</v>
      </c>
    </row>
    <row r="1910" spans="1:14" x14ac:dyDescent="0.35">
      <c r="A1910" t="s">
        <v>1948</v>
      </c>
      <c r="B1910" t="s">
        <v>8050</v>
      </c>
      <c r="C1910" t="s">
        <v>8017</v>
      </c>
      <c r="D1910" t="s">
        <v>8037</v>
      </c>
      <c r="E1910" s="1">
        <v>44999</v>
      </c>
      <c r="F1910">
        <v>5400</v>
      </c>
      <c r="G1910">
        <v>208</v>
      </c>
      <c r="H1910" t="s">
        <v>7</v>
      </c>
      <c r="I1910" t="str">
        <f>VLOOKUP(shipments[[#This Row],[SPID]],CHOOSE({1,2},people[[#All],[SPID]],people[[#All],[Sales_person]]),2,0)</f>
        <v>Gigi Bohling</v>
      </c>
      <c r="J1910">
        <f>YEAR(shipments[[#This Row],[Shipdate]])</f>
        <v>2023</v>
      </c>
      <c r="K1910" s="22"/>
      <c r="L1910" s="22">
        <f>VLOOKUP(shipments[[#This Row],[PID]],CHOOSE({1,2},products[PID],products[Cost_per_box]),2,0)</f>
        <v>9.94</v>
      </c>
      <c r="M1910" s="22">
        <f>shipments[[#This Row],[Boxes]]*shipments[[#This Row],[cost_per_box]]</f>
        <v>2067.52</v>
      </c>
      <c r="N1910" s="22">
        <f>shipments[[#This Row],[Amount]]-shipments[[#This Row],[total cost]]</f>
        <v>3332.48</v>
      </c>
    </row>
    <row r="1911" spans="1:14" x14ac:dyDescent="0.35">
      <c r="A1911" t="s">
        <v>1949</v>
      </c>
      <c r="B1911" t="s">
        <v>8050</v>
      </c>
      <c r="C1911" t="s">
        <v>8018</v>
      </c>
      <c r="D1911" t="s">
        <v>8034</v>
      </c>
      <c r="E1911" s="1">
        <v>45474</v>
      </c>
      <c r="F1911">
        <v>2216.25</v>
      </c>
      <c r="G1911">
        <v>101</v>
      </c>
      <c r="H1911" t="s">
        <v>40</v>
      </c>
      <c r="I1911" t="str">
        <f>VLOOKUP(shipments[[#This Row],[SPID]],CHOOSE({1,2},people[[#All],[SPID]],people[[#All],[Sales_person]]),2,0)</f>
        <v>Gigi Bohling</v>
      </c>
      <c r="J1911">
        <f>YEAR(shipments[[#This Row],[Shipdate]])</f>
        <v>2024</v>
      </c>
      <c r="K1911" s="22"/>
      <c r="L1911" s="22">
        <f>VLOOKUP(shipments[[#This Row],[PID]],CHOOSE({1,2},products[PID],products[Cost_per_box]),2,0)</f>
        <v>7.73</v>
      </c>
      <c r="M1911" s="22">
        <f>shipments[[#This Row],[Boxes]]*shipments[[#This Row],[cost_per_box]]</f>
        <v>780.73</v>
      </c>
      <c r="N1911" s="22">
        <f>shipments[[#This Row],[Amount]]-shipments[[#This Row],[total cost]]</f>
        <v>1435.52</v>
      </c>
    </row>
    <row r="1912" spans="1:14" x14ac:dyDescent="0.35">
      <c r="A1912" t="s">
        <v>1950</v>
      </c>
      <c r="B1912" t="s">
        <v>8050</v>
      </c>
      <c r="C1912" t="s">
        <v>8018</v>
      </c>
      <c r="D1912" t="s">
        <v>8038</v>
      </c>
      <c r="E1912" s="1">
        <v>45139</v>
      </c>
      <c r="F1912">
        <v>5539.5</v>
      </c>
      <c r="G1912">
        <v>292</v>
      </c>
      <c r="H1912" t="s">
        <v>7</v>
      </c>
      <c r="I1912" t="str">
        <f>VLOOKUP(shipments[[#This Row],[SPID]],CHOOSE({1,2},people[[#All],[SPID]],people[[#All],[Sales_person]]),2,0)</f>
        <v>Gigi Bohling</v>
      </c>
      <c r="J1912">
        <f>YEAR(shipments[[#This Row],[Shipdate]])</f>
        <v>2023</v>
      </c>
      <c r="K1912" s="22"/>
      <c r="L1912" s="22">
        <f>VLOOKUP(shipments[[#This Row],[PID]],CHOOSE({1,2},products[PID],products[Cost_per_box]),2,0)</f>
        <v>7.73</v>
      </c>
      <c r="M1912" s="22">
        <f>shipments[[#This Row],[Boxes]]*shipments[[#This Row],[cost_per_box]]</f>
        <v>2257.1600000000003</v>
      </c>
      <c r="N1912" s="22">
        <f>shipments[[#This Row],[Amount]]-shipments[[#This Row],[total cost]]</f>
        <v>3282.3399999999997</v>
      </c>
    </row>
    <row r="1913" spans="1:14" x14ac:dyDescent="0.35">
      <c r="A1913" t="s">
        <v>1951</v>
      </c>
      <c r="B1913" t="s">
        <v>8050</v>
      </c>
      <c r="C1913" t="s">
        <v>8018</v>
      </c>
      <c r="D1913" t="s">
        <v>8036</v>
      </c>
      <c r="E1913" s="1">
        <v>45302</v>
      </c>
      <c r="F1913">
        <v>6594.75</v>
      </c>
      <c r="G1913">
        <v>348</v>
      </c>
      <c r="H1913" t="s">
        <v>7</v>
      </c>
      <c r="I1913" t="str">
        <f>VLOOKUP(shipments[[#This Row],[SPID]],CHOOSE({1,2},people[[#All],[SPID]],people[[#All],[Sales_person]]),2,0)</f>
        <v>Gigi Bohling</v>
      </c>
      <c r="J1913">
        <f>YEAR(shipments[[#This Row],[Shipdate]])</f>
        <v>2024</v>
      </c>
      <c r="K1913" s="22"/>
      <c r="L1913" s="22">
        <f>VLOOKUP(shipments[[#This Row],[PID]],CHOOSE({1,2},products[PID],products[Cost_per_box]),2,0)</f>
        <v>7.73</v>
      </c>
      <c r="M1913" s="22">
        <f>shipments[[#This Row],[Boxes]]*shipments[[#This Row],[cost_per_box]]</f>
        <v>2690.04</v>
      </c>
      <c r="N1913" s="22">
        <f>shipments[[#This Row],[Amount]]-shipments[[#This Row],[total cost]]</f>
        <v>3904.71</v>
      </c>
    </row>
    <row r="1914" spans="1:14" x14ac:dyDescent="0.35">
      <c r="A1914" t="s">
        <v>1952</v>
      </c>
      <c r="B1914" t="s">
        <v>8050</v>
      </c>
      <c r="C1914" t="s">
        <v>8018</v>
      </c>
      <c r="D1914" t="s">
        <v>8033</v>
      </c>
      <c r="E1914" s="1">
        <v>45244</v>
      </c>
      <c r="F1914">
        <v>3964.5</v>
      </c>
      <c r="G1914">
        <v>199</v>
      </c>
      <c r="H1914" t="s">
        <v>7</v>
      </c>
      <c r="I1914" t="str">
        <f>VLOOKUP(shipments[[#This Row],[SPID]],CHOOSE({1,2},people[[#All],[SPID]],people[[#All],[Sales_person]]),2,0)</f>
        <v>Gigi Bohling</v>
      </c>
      <c r="J1914">
        <f>YEAR(shipments[[#This Row],[Shipdate]])</f>
        <v>2023</v>
      </c>
      <c r="K1914" s="22"/>
      <c r="L1914" s="22">
        <f>VLOOKUP(shipments[[#This Row],[PID]],CHOOSE({1,2},products[PID],products[Cost_per_box]),2,0)</f>
        <v>7.73</v>
      </c>
      <c r="M1914" s="22">
        <f>shipments[[#This Row],[Boxes]]*shipments[[#This Row],[cost_per_box]]</f>
        <v>1538.27</v>
      </c>
      <c r="N1914" s="22">
        <f>shipments[[#This Row],[Amount]]-shipments[[#This Row],[total cost]]</f>
        <v>2426.23</v>
      </c>
    </row>
    <row r="1915" spans="1:14" x14ac:dyDescent="0.35">
      <c r="A1915" t="s">
        <v>1953</v>
      </c>
      <c r="B1915" t="s">
        <v>8050</v>
      </c>
      <c r="C1915" t="s">
        <v>8018</v>
      </c>
      <c r="D1915" t="s">
        <v>8037</v>
      </c>
      <c r="E1915" s="1">
        <v>45148</v>
      </c>
      <c r="F1915">
        <v>8192.25</v>
      </c>
      <c r="G1915">
        <v>391</v>
      </c>
      <c r="H1915" t="s">
        <v>7</v>
      </c>
      <c r="I1915" t="str">
        <f>VLOOKUP(shipments[[#This Row],[SPID]],CHOOSE({1,2},people[[#All],[SPID]],people[[#All],[Sales_person]]),2,0)</f>
        <v>Gigi Bohling</v>
      </c>
      <c r="J1915">
        <f>YEAR(shipments[[#This Row],[Shipdate]])</f>
        <v>2023</v>
      </c>
      <c r="K1915" s="22"/>
      <c r="L1915" s="22">
        <f>VLOOKUP(shipments[[#This Row],[PID]],CHOOSE({1,2},products[PID],products[Cost_per_box]),2,0)</f>
        <v>7.73</v>
      </c>
      <c r="M1915" s="22">
        <f>shipments[[#This Row],[Boxes]]*shipments[[#This Row],[cost_per_box]]</f>
        <v>3022.4300000000003</v>
      </c>
      <c r="N1915" s="22">
        <f>shipments[[#This Row],[Amount]]-shipments[[#This Row],[total cost]]</f>
        <v>5169.82</v>
      </c>
    </row>
    <row r="1916" spans="1:14" x14ac:dyDescent="0.35">
      <c r="A1916" t="s">
        <v>1954</v>
      </c>
      <c r="B1916" t="s">
        <v>8050</v>
      </c>
      <c r="C1916" t="s">
        <v>8019</v>
      </c>
      <c r="D1916" t="s">
        <v>8038</v>
      </c>
      <c r="E1916" s="1">
        <v>45145</v>
      </c>
      <c r="F1916">
        <v>6295.5</v>
      </c>
      <c r="G1916">
        <v>274</v>
      </c>
      <c r="H1916" t="s">
        <v>7</v>
      </c>
      <c r="I1916" t="str">
        <f>VLOOKUP(shipments[[#This Row],[SPID]],CHOOSE({1,2},people[[#All],[SPID]],people[[#All],[Sales_person]]),2,0)</f>
        <v>Gigi Bohling</v>
      </c>
      <c r="J1916">
        <f>YEAR(shipments[[#This Row],[Shipdate]])</f>
        <v>2023</v>
      </c>
      <c r="K1916" s="22"/>
      <c r="L1916" s="22">
        <f>VLOOKUP(shipments[[#This Row],[PID]],CHOOSE({1,2},products[PID],products[Cost_per_box]),2,0)</f>
        <v>3.68</v>
      </c>
      <c r="M1916" s="22">
        <f>shipments[[#This Row],[Boxes]]*shipments[[#This Row],[cost_per_box]]</f>
        <v>1008.32</v>
      </c>
      <c r="N1916" s="22">
        <f>shipments[[#This Row],[Amount]]-shipments[[#This Row],[total cost]]</f>
        <v>5287.18</v>
      </c>
    </row>
    <row r="1917" spans="1:14" x14ac:dyDescent="0.35">
      <c r="A1917" t="s">
        <v>1955</v>
      </c>
      <c r="B1917" t="s">
        <v>8050</v>
      </c>
      <c r="C1917" t="s">
        <v>8020</v>
      </c>
      <c r="D1917" t="s">
        <v>8038</v>
      </c>
      <c r="E1917" s="1">
        <v>45288</v>
      </c>
      <c r="F1917">
        <v>8581.5</v>
      </c>
      <c r="G1917">
        <v>613</v>
      </c>
      <c r="H1917" t="s">
        <v>7</v>
      </c>
      <c r="I1917" t="str">
        <f>VLOOKUP(shipments[[#This Row],[SPID]],CHOOSE({1,2},people[[#All],[SPID]],people[[#All],[Sales_person]]),2,0)</f>
        <v>Gigi Bohling</v>
      </c>
      <c r="J1917">
        <f>YEAR(shipments[[#This Row],[Shipdate]])</f>
        <v>2023</v>
      </c>
      <c r="K1917" s="22"/>
      <c r="L1917" s="22">
        <f>VLOOKUP(shipments[[#This Row],[PID]],CHOOSE({1,2},products[PID],products[Cost_per_box]),2,0)</f>
        <v>8.2200000000000006</v>
      </c>
      <c r="M1917" s="22">
        <f>shipments[[#This Row],[Boxes]]*shipments[[#This Row],[cost_per_box]]</f>
        <v>5038.8600000000006</v>
      </c>
      <c r="N1917" s="22">
        <f>shipments[[#This Row],[Amount]]-shipments[[#This Row],[total cost]]</f>
        <v>3542.6399999999994</v>
      </c>
    </row>
    <row r="1918" spans="1:14" x14ac:dyDescent="0.35">
      <c r="A1918" t="s">
        <v>1956</v>
      </c>
      <c r="B1918" t="s">
        <v>8050</v>
      </c>
      <c r="C1918" t="s">
        <v>8020</v>
      </c>
      <c r="D1918" t="s">
        <v>8034</v>
      </c>
      <c r="E1918" s="1">
        <v>45272</v>
      </c>
      <c r="F1918">
        <v>546.75</v>
      </c>
      <c r="G1918">
        <v>46</v>
      </c>
      <c r="H1918" t="s">
        <v>7</v>
      </c>
      <c r="I1918" t="str">
        <f>VLOOKUP(shipments[[#This Row],[SPID]],CHOOSE({1,2},people[[#All],[SPID]],people[[#All],[Sales_person]]),2,0)</f>
        <v>Gigi Bohling</v>
      </c>
      <c r="J1918">
        <f>YEAR(shipments[[#This Row],[Shipdate]])</f>
        <v>2023</v>
      </c>
      <c r="K1918" s="22"/>
      <c r="L1918" s="22">
        <f>VLOOKUP(shipments[[#This Row],[PID]],CHOOSE({1,2},products[PID],products[Cost_per_box]),2,0)</f>
        <v>8.2200000000000006</v>
      </c>
      <c r="M1918" s="22">
        <f>shipments[[#This Row],[Boxes]]*shipments[[#This Row],[cost_per_box]]</f>
        <v>378.12</v>
      </c>
      <c r="N1918" s="22">
        <f>shipments[[#This Row],[Amount]]-shipments[[#This Row],[total cost]]</f>
        <v>168.63</v>
      </c>
    </row>
    <row r="1919" spans="1:14" x14ac:dyDescent="0.35">
      <c r="A1919" t="s">
        <v>1957</v>
      </c>
      <c r="B1919" t="s">
        <v>8050</v>
      </c>
      <c r="C1919" t="s">
        <v>8020</v>
      </c>
      <c r="D1919" t="s">
        <v>8037</v>
      </c>
      <c r="E1919" s="1">
        <v>45314</v>
      </c>
      <c r="F1919">
        <v>6383.25</v>
      </c>
      <c r="G1919">
        <v>492</v>
      </c>
      <c r="H1919" t="s">
        <v>7</v>
      </c>
      <c r="I1919" t="str">
        <f>VLOOKUP(shipments[[#This Row],[SPID]],CHOOSE({1,2},people[[#All],[SPID]],people[[#All],[Sales_person]]),2,0)</f>
        <v>Gigi Bohling</v>
      </c>
      <c r="J1919">
        <f>YEAR(shipments[[#This Row],[Shipdate]])</f>
        <v>2024</v>
      </c>
      <c r="K1919" s="22"/>
      <c r="L1919" s="22">
        <f>VLOOKUP(shipments[[#This Row],[PID]],CHOOSE({1,2},products[PID],products[Cost_per_box]),2,0)</f>
        <v>8.2200000000000006</v>
      </c>
      <c r="M1919" s="22">
        <f>shipments[[#This Row],[Boxes]]*shipments[[#This Row],[cost_per_box]]</f>
        <v>4044.2400000000002</v>
      </c>
      <c r="N1919" s="22">
        <f>shipments[[#This Row],[Amount]]-shipments[[#This Row],[total cost]]</f>
        <v>2339.0099999999998</v>
      </c>
    </row>
    <row r="1920" spans="1:14" x14ac:dyDescent="0.35">
      <c r="A1920" t="s">
        <v>1958</v>
      </c>
      <c r="B1920" t="s">
        <v>8050</v>
      </c>
      <c r="C1920" t="s">
        <v>8022</v>
      </c>
      <c r="D1920" t="s">
        <v>8033</v>
      </c>
      <c r="E1920" s="1">
        <v>45561</v>
      </c>
      <c r="F1920">
        <v>6178.5</v>
      </c>
      <c r="G1920">
        <v>364</v>
      </c>
      <c r="H1920" t="s">
        <v>26</v>
      </c>
      <c r="I1920" t="str">
        <f>VLOOKUP(shipments[[#This Row],[SPID]],CHOOSE({1,2},people[[#All],[SPID]],people[[#All],[Sales_person]]),2,0)</f>
        <v>Gigi Bohling</v>
      </c>
      <c r="J1920">
        <f>YEAR(shipments[[#This Row],[Shipdate]])</f>
        <v>2024</v>
      </c>
      <c r="K1920" s="22"/>
      <c r="L1920" s="22">
        <f>VLOOKUP(shipments[[#This Row],[PID]],CHOOSE({1,2},products[PID],products[Cost_per_box]),2,0)</f>
        <v>4.74</v>
      </c>
      <c r="M1920" s="22">
        <f>shipments[[#This Row],[Boxes]]*shipments[[#This Row],[cost_per_box]]</f>
        <v>1725.3600000000001</v>
      </c>
      <c r="N1920" s="22">
        <f>shipments[[#This Row],[Amount]]-shipments[[#This Row],[total cost]]</f>
        <v>4453.1399999999994</v>
      </c>
    </row>
    <row r="1921" spans="1:14" x14ac:dyDescent="0.35">
      <c r="A1921" t="s">
        <v>1959</v>
      </c>
      <c r="B1921" t="s">
        <v>8050</v>
      </c>
      <c r="C1921" t="s">
        <v>8022</v>
      </c>
      <c r="D1921" t="s">
        <v>8035</v>
      </c>
      <c r="E1921" s="1">
        <v>45054</v>
      </c>
      <c r="F1921">
        <v>1010.25</v>
      </c>
      <c r="G1921">
        <v>73</v>
      </c>
      <c r="H1921" t="s">
        <v>7</v>
      </c>
      <c r="I1921" t="str">
        <f>VLOOKUP(shipments[[#This Row],[SPID]],CHOOSE({1,2},people[[#All],[SPID]],people[[#All],[Sales_person]]),2,0)</f>
        <v>Gigi Bohling</v>
      </c>
      <c r="J1921">
        <f>YEAR(shipments[[#This Row],[Shipdate]])</f>
        <v>2023</v>
      </c>
      <c r="K1921" s="22"/>
      <c r="L1921" s="22">
        <f>VLOOKUP(shipments[[#This Row],[PID]],CHOOSE({1,2},products[PID],products[Cost_per_box]),2,0)</f>
        <v>4.74</v>
      </c>
      <c r="M1921" s="22">
        <f>shipments[[#This Row],[Boxes]]*shipments[[#This Row],[cost_per_box]]</f>
        <v>346.02000000000004</v>
      </c>
      <c r="N1921" s="22">
        <f>shipments[[#This Row],[Amount]]-shipments[[#This Row],[total cost]]</f>
        <v>664.23</v>
      </c>
    </row>
    <row r="1922" spans="1:14" x14ac:dyDescent="0.35">
      <c r="A1922" t="s">
        <v>1960</v>
      </c>
      <c r="B1922" t="s">
        <v>8050</v>
      </c>
      <c r="C1922" t="s">
        <v>8022</v>
      </c>
      <c r="D1922" t="s">
        <v>8036</v>
      </c>
      <c r="E1922" s="1">
        <v>45057</v>
      </c>
      <c r="F1922">
        <v>2022.75</v>
      </c>
      <c r="G1922">
        <v>119</v>
      </c>
      <c r="H1922" t="s">
        <v>7</v>
      </c>
      <c r="I1922" t="str">
        <f>VLOOKUP(shipments[[#This Row],[SPID]],CHOOSE({1,2},people[[#All],[SPID]],people[[#All],[Sales_person]]),2,0)</f>
        <v>Gigi Bohling</v>
      </c>
      <c r="J1922">
        <f>YEAR(shipments[[#This Row],[Shipdate]])</f>
        <v>2023</v>
      </c>
      <c r="K1922" s="22"/>
      <c r="L1922" s="22">
        <f>VLOOKUP(shipments[[#This Row],[PID]],CHOOSE({1,2},products[PID],products[Cost_per_box]),2,0)</f>
        <v>4.74</v>
      </c>
      <c r="M1922" s="22">
        <f>shipments[[#This Row],[Boxes]]*shipments[[#This Row],[cost_per_box]]</f>
        <v>564.06000000000006</v>
      </c>
      <c r="N1922" s="22">
        <f>shipments[[#This Row],[Amount]]-shipments[[#This Row],[total cost]]</f>
        <v>1458.69</v>
      </c>
    </row>
    <row r="1923" spans="1:14" x14ac:dyDescent="0.35">
      <c r="A1923" t="s">
        <v>1961</v>
      </c>
      <c r="B1923" t="s">
        <v>8050</v>
      </c>
      <c r="C1923" t="s">
        <v>8022</v>
      </c>
      <c r="D1923" t="s">
        <v>8036</v>
      </c>
      <c r="E1923" s="1">
        <v>45233</v>
      </c>
      <c r="F1923">
        <v>3865.5</v>
      </c>
      <c r="G1923">
        <v>298</v>
      </c>
      <c r="H1923" t="s">
        <v>7</v>
      </c>
      <c r="I1923" t="str">
        <f>VLOOKUP(shipments[[#This Row],[SPID]],CHOOSE({1,2},people[[#All],[SPID]],people[[#All],[Sales_person]]),2,0)</f>
        <v>Gigi Bohling</v>
      </c>
      <c r="J1923">
        <f>YEAR(shipments[[#This Row],[Shipdate]])</f>
        <v>2023</v>
      </c>
      <c r="K1923" s="22"/>
      <c r="L1923" s="22">
        <f>VLOOKUP(shipments[[#This Row],[PID]],CHOOSE({1,2},products[PID],products[Cost_per_box]),2,0)</f>
        <v>4.74</v>
      </c>
      <c r="M1923" s="22">
        <f>shipments[[#This Row],[Boxes]]*shipments[[#This Row],[cost_per_box]]</f>
        <v>1412.52</v>
      </c>
      <c r="N1923" s="22">
        <f>shipments[[#This Row],[Amount]]-shipments[[#This Row],[total cost]]</f>
        <v>2452.98</v>
      </c>
    </row>
    <row r="1924" spans="1:14" x14ac:dyDescent="0.35">
      <c r="A1924" t="s">
        <v>1962</v>
      </c>
      <c r="B1924" t="s">
        <v>8050</v>
      </c>
      <c r="C1924" t="s">
        <v>8023</v>
      </c>
      <c r="D1924" t="s">
        <v>8037</v>
      </c>
      <c r="E1924" s="1">
        <v>45538</v>
      </c>
      <c r="F1924">
        <v>531</v>
      </c>
      <c r="G1924">
        <v>89</v>
      </c>
      <c r="H1924" t="s">
        <v>26</v>
      </c>
      <c r="I1924" t="str">
        <f>VLOOKUP(shipments[[#This Row],[SPID]],CHOOSE({1,2},people[[#All],[SPID]],people[[#All],[Sales_person]]),2,0)</f>
        <v>Gigi Bohling</v>
      </c>
      <c r="J1924">
        <f>YEAR(shipments[[#This Row],[Shipdate]])</f>
        <v>2024</v>
      </c>
      <c r="K1924" s="22"/>
      <c r="L1924" s="22">
        <f>VLOOKUP(shipments[[#This Row],[PID]],CHOOSE({1,2},products[PID],products[Cost_per_box]),2,0)</f>
        <v>10.51</v>
      </c>
      <c r="M1924" s="22">
        <f>shipments[[#This Row],[Boxes]]*shipments[[#This Row],[cost_per_box]]</f>
        <v>935.39</v>
      </c>
      <c r="N1924" s="22">
        <f>shipments[[#This Row],[Amount]]-shipments[[#This Row],[total cost]]</f>
        <v>-404.39</v>
      </c>
    </row>
    <row r="1925" spans="1:14" x14ac:dyDescent="0.35">
      <c r="A1925" t="s">
        <v>1963</v>
      </c>
      <c r="B1925" t="s">
        <v>8050</v>
      </c>
      <c r="C1925" t="s">
        <v>8023</v>
      </c>
      <c r="D1925" t="s">
        <v>8038</v>
      </c>
      <c r="E1925" s="1">
        <v>44949</v>
      </c>
      <c r="F1925">
        <v>193.5</v>
      </c>
      <c r="G1925">
        <v>33</v>
      </c>
      <c r="H1925" t="s">
        <v>40</v>
      </c>
      <c r="I1925" t="str">
        <f>VLOOKUP(shipments[[#This Row],[SPID]],CHOOSE({1,2},people[[#All],[SPID]],people[[#All],[Sales_person]]),2,0)</f>
        <v>Gigi Bohling</v>
      </c>
      <c r="J1925">
        <f>YEAR(shipments[[#This Row],[Shipdate]])</f>
        <v>2023</v>
      </c>
      <c r="K1925" s="22"/>
      <c r="L1925" s="22">
        <f>VLOOKUP(shipments[[#This Row],[PID]],CHOOSE({1,2},products[PID],products[Cost_per_box]),2,0)</f>
        <v>10.51</v>
      </c>
      <c r="M1925" s="22">
        <f>shipments[[#This Row],[Boxes]]*shipments[[#This Row],[cost_per_box]]</f>
        <v>346.83</v>
      </c>
      <c r="N1925" s="22">
        <f>shipments[[#This Row],[Amount]]-shipments[[#This Row],[total cost]]</f>
        <v>-153.32999999999998</v>
      </c>
    </row>
    <row r="1926" spans="1:14" x14ac:dyDescent="0.35">
      <c r="A1926" t="s">
        <v>1964</v>
      </c>
      <c r="B1926" t="s">
        <v>8050</v>
      </c>
      <c r="C1926" t="s">
        <v>8023</v>
      </c>
      <c r="D1926" t="s">
        <v>8033</v>
      </c>
      <c r="E1926" s="1">
        <v>45462</v>
      </c>
      <c r="F1926">
        <v>5274</v>
      </c>
      <c r="G1926">
        <v>660</v>
      </c>
      <c r="H1926" t="s">
        <v>7</v>
      </c>
      <c r="I1926" t="str">
        <f>VLOOKUP(shipments[[#This Row],[SPID]],CHOOSE({1,2},people[[#All],[SPID]],people[[#All],[Sales_person]]),2,0)</f>
        <v>Gigi Bohling</v>
      </c>
      <c r="J1926">
        <f>YEAR(shipments[[#This Row],[Shipdate]])</f>
        <v>2024</v>
      </c>
      <c r="K1926" s="22"/>
      <c r="L1926" s="22">
        <f>VLOOKUP(shipments[[#This Row],[PID]],CHOOSE({1,2},products[PID],products[Cost_per_box]),2,0)</f>
        <v>10.51</v>
      </c>
      <c r="M1926" s="22">
        <f>shipments[[#This Row],[Boxes]]*shipments[[#This Row],[cost_per_box]]</f>
        <v>6936.5999999999995</v>
      </c>
      <c r="N1926" s="22">
        <f>shipments[[#This Row],[Amount]]-shipments[[#This Row],[total cost]]</f>
        <v>-1662.5999999999995</v>
      </c>
    </row>
    <row r="1927" spans="1:14" x14ac:dyDescent="0.35">
      <c r="A1927" t="s">
        <v>1965</v>
      </c>
      <c r="B1927" t="s">
        <v>8050</v>
      </c>
      <c r="C1927" t="s">
        <v>8023</v>
      </c>
      <c r="D1927" t="s">
        <v>8033</v>
      </c>
      <c r="E1927" s="1">
        <v>45140</v>
      </c>
      <c r="F1927">
        <v>3323.25</v>
      </c>
      <c r="G1927">
        <v>554</v>
      </c>
      <c r="H1927" t="s">
        <v>7</v>
      </c>
      <c r="I1927" t="str">
        <f>VLOOKUP(shipments[[#This Row],[SPID]],CHOOSE({1,2},people[[#All],[SPID]],people[[#All],[Sales_person]]),2,0)</f>
        <v>Gigi Bohling</v>
      </c>
      <c r="J1927">
        <f>YEAR(shipments[[#This Row],[Shipdate]])</f>
        <v>2023</v>
      </c>
      <c r="K1927" s="22"/>
      <c r="L1927" s="22">
        <f>VLOOKUP(shipments[[#This Row],[PID]],CHOOSE({1,2},products[PID],products[Cost_per_box]),2,0)</f>
        <v>10.51</v>
      </c>
      <c r="M1927" s="22">
        <f>shipments[[#This Row],[Boxes]]*shipments[[#This Row],[cost_per_box]]</f>
        <v>5822.54</v>
      </c>
      <c r="N1927" s="22">
        <f>shipments[[#This Row],[Amount]]-shipments[[#This Row],[total cost]]</f>
        <v>-2499.29</v>
      </c>
    </row>
    <row r="1928" spans="1:14" x14ac:dyDescent="0.35">
      <c r="A1928" t="s">
        <v>1966</v>
      </c>
      <c r="B1928" t="s">
        <v>8050</v>
      </c>
      <c r="C1928" t="s">
        <v>8023</v>
      </c>
      <c r="D1928" t="s">
        <v>8038</v>
      </c>
      <c r="E1928" s="1">
        <v>45286</v>
      </c>
      <c r="F1928">
        <v>742.5</v>
      </c>
      <c r="G1928">
        <v>83</v>
      </c>
      <c r="H1928" t="s">
        <v>40</v>
      </c>
      <c r="I1928" t="str">
        <f>VLOOKUP(shipments[[#This Row],[SPID]],CHOOSE({1,2},people[[#All],[SPID]],people[[#All],[Sales_person]]),2,0)</f>
        <v>Gigi Bohling</v>
      </c>
      <c r="J1928">
        <f>YEAR(shipments[[#This Row],[Shipdate]])</f>
        <v>2023</v>
      </c>
      <c r="K1928" s="22"/>
      <c r="L1928" s="22">
        <f>VLOOKUP(shipments[[#This Row],[PID]],CHOOSE({1,2},products[PID],products[Cost_per_box]),2,0)</f>
        <v>10.51</v>
      </c>
      <c r="M1928" s="22">
        <f>shipments[[#This Row],[Boxes]]*shipments[[#This Row],[cost_per_box]]</f>
        <v>872.32999999999993</v>
      </c>
      <c r="N1928" s="22">
        <f>shipments[[#This Row],[Amount]]-shipments[[#This Row],[total cost]]</f>
        <v>-129.82999999999993</v>
      </c>
    </row>
    <row r="1929" spans="1:14" x14ac:dyDescent="0.35">
      <c r="A1929" t="s">
        <v>1967</v>
      </c>
      <c r="B1929" t="s">
        <v>8050</v>
      </c>
      <c r="C1929" t="s">
        <v>8023</v>
      </c>
      <c r="D1929" t="s">
        <v>8037</v>
      </c>
      <c r="E1929" s="1">
        <v>45187</v>
      </c>
      <c r="F1929">
        <v>5015.25</v>
      </c>
      <c r="G1929">
        <v>836</v>
      </c>
      <c r="H1929" t="s">
        <v>7</v>
      </c>
      <c r="I1929" t="str">
        <f>VLOOKUP(shipments[[#This Row],[SPID]],CHOOSE({1,2},people[[#All],[SPID]],people[[#All],[Sales_person]]),2,0)</f>
        <v>Gigi Bohling</v>
      </c>
      <c r="J1929">
        <f>YEAR(shipments[[#This Row],[Shipdate]])</f>
        <v>2023</v>
      </c>
      <c r="K1929" s="22"/>
      <c r="L1929" s="22">
        <f>VLOOKUP(shipments[[#This Row],[PID]],CHOOSE({1,2},products[PID],products[Cost_per_box]),2,0)</f>
        <v>10.51</v>
      </c>
      <c r="M1929" s="22">
        <f>shipments[[#This Row],[Boxes]]*shipments[[#This Row],[cost_per_box]]</f>
        <v>8786.36</v>
      </c>
      <c r="N1929" s="22">
        <f>shipments[[#This Row],[Amount]]-shipments[[#This Row],[total cost]]</f>
        <v>-3771.1100000000006</v>
      </c>
    </row>
    <row r="1930" spans="1:14" x14ac:dyDescent="0.35">
      <c r="A1930" t="s">
        <v>1968</v>
      </c>
      <c r="B1930" t="s">
        <v>8050</v>
      </c>
      <c r="C1930" t="s">
        <v>8024</v>
      </c>
      <c r="D1930" t="s">
        <v>8036</v>
      </c>
      <c r="E1930" s="1">
        <v>44929</v>
      </c>
      <c r="F1930">
        <v>7715.25</v>
      </c>
      <c r="G1930">
        <v>483</v>
      </c>
      <c r="H1930" t="s">
        <v>7</v>
      </c>
      <c r="I1930" t="str">
        <f>VLOOKUP(shipments[[#This Row],[SPID]],CHOOSE({1,2},people[[#All],[SPID]],people[[#All],[Sales_person]]),2,0)</f>
        <v>Gigi Bohling</v>
      </c>
      <c r="J1930">
        <f>YEAR(shipments[[#This Row],[Shipdate]])</f>
        <v>2023</v>
      </c>
      <c r="K1930" s="22"/>
      <c r="L1930" s="22">
        <f>VLOOKUP(shipments[[#This Row],[PID]],CHOOSE({1,2},products[PID],products[Cost_per_box]),2,0)</f>
        <v>6.43</v>
      </c>
      <c r="M1930" s="22">
        <f>shipments[[#This Row],[Boxes]]*shipments[[#This Row],[cost_per_box]]</f>
        <v>3105.69</v>
      </c>
      <c r="N1930" s="22">
        <f>shipments[[#This Row],[Amount]]-shipments[[#This Row],[total cost]]</f>
        <v>4609.5599999999995</v>
      </c>
    </row>
    <row r="1931" spans="1:14" x14ac:dyDescent="0.35">
      <c r="A1931" t="s">
        <v>1969</v>
      </c>
      <c r="B1931" t="s">
        <v>8050</v>
      </c>
      <c r="C1931" t="s">
        <v>8024</v>
      </c>
      <c r="D1931" t="s">
        <v>8038</v>
      </c>
      <c r="E1931" s="1">
        <v>44964</v>
      </c>
      <c r="F1931">
        <v>6648.75</v>
      </c>
      <c r="G1931">
        <v>444</v>
      </c>
      <c r="H1931" t="s">
        <v>7</v>
      </c>
      <c r="I1931" t="str">
        <f>VLOOKUP(shipments[[#This Row],[SPID]],CHOOSE({1,2},people[[#All],[SPID]],people[[#All],[Sales_person]]),2,0)</f>
        <v>Gigi Bohling</v>
      </c>
      <c r="J1931">
        <f>YEAR(shipments[[#This Row],[Shipdate]])</f>
        <v>2023</v>
      </c>
      <c r="K1931" s="22"/>
      <c r="L1931" s="22">
        <f>VLOOKUP(shipments[[#This Row],[PID]],CHOOSE({1,2},products[PID],products[Cost_per_box]),2,0)</f>
        <v>6.43</v>
      </c>
      <c r="M1931" s="22">
        <f>shipments[[#This Row],[Boxes]]*shipments[[#This Row],[cost_per_box]]</f>
        <v>2854.92</v>
      </c>
      <c r="N1931" s="22">
        <f>shipments[[#This Row],[Amount]]-shipments[[#This Row],[total cost]]</f>
        <v>3793.83</v>
      </c>
    </row>
    <row r="1932" spans="1:14" x14ac:dyDescent="0.35">
      <c r="A1932" t="s">
        <v>1970</v>
      </c>
      <c r="B1932" t="s">
        <v>8050</v>
      </c>
      <c r="C1932" t="s">
        <v>8025</v>
      </c>
      <c r="D1932" t="s">
        <v>8038</v>
      </c>
      <c r="E1932" s="1">
        <v>45209</v>
      </c>
      <c r="F1932">
        <v>10608.75</v>
      </c>
      <c r="G1932">
        <v>559</v>
      </c>
      <c r="H1932" t="s">
        <v>7</v>
      </c>
      <c r="I1932" t="str">
        <f>VLOOKUP(shipments[[#This Row],[SPID]],CHOOSE({1,2},people[[#All],[SPID]],people[[#All],[Sales_person]]),2,0)</f>
        <v>Gigi Bohling</v>
      </c>
      <c r="J1932">
        <f>YEAR(shipments[[#This Row],[Shipdate]])</f>
        <v>2023</v>
      </c>
      <c r="K1932" s="22"/>
      <c r="L1932" s="22">
        <f>VLOOKUP(shipments[[#This Row],[PID]],CHOOSE({1,2},products[PID],products[Cost_per_box]),2,0)</f>
        <v>12.41</v>
      </c>
      <c r="M1932" s="22">
        <f>shipments[[#This Row],[Boxes]]*shipments[[#This Row],[cost_per_box]]</f>
        <v>6937.1900000000005</v>
      </c>
      <c r="N1932" s="22">
        <f>shipments[[#This Row],[Amount]]-shipments[[#This Row],[total cost]]</f>
        <v>3671.5599999999995</v>
      </c>
    </row>
    <row r="1933" spans="1:14" x14ac:dyDescent="0.35">
      <c r="A1933" t="s">
        <v>1971</v>
      </c>
      <c r="B1933" t="s">
        <v>8050</v>
      </c>
      <c r="C1933" t="s">
        <v>8026</v>
      </c>
      <c r="D1933" t="s">
        <v>8033</v>
      </c>
      <c r="E1933" s="1">
        <v>45476</v>
      </c>
      <c r="F1933">
        <v>5388.75</v>
      </c>
      <c r="G1933">
        <v>337</v>
      </c>
      <c r="H1933" t="s">
        <v>18</v>
      </c>
      <c r="I1933" t="str">
        <f>VLOOKUP(shipments[[#This Row],[SPID]],CHOOSE({1,2},people[[#All],[SPID]],people[[#All],[Sales_person]]),2,0)</f>
        <v>Gigi Bohling</v>
      </c>
      <c r="J1933">
        <f>YEAR(shipments[[#This Row],[Shipdate]])</f>
        <v>2024</v>
      </c>
      <c r="K1933" s="22"/>
      <c r="L1933" s="22">
        <f>VLOOKUP(shipments[[#This Row],[PID]],CHOOSE({1,2},products[PID],products[Cost_per_box]),2,0)</f>
        <v>9.57</v>
      </c>
      <c r="M1933" s="22">
        <f>shipments[[#This Row],[Boxes]]*shipments[[#This Row],[cost_per_box]]</f>
        <v>3225.09</v>
      </c>
      <c r="N1933" s="22">
        <f>shipments[[#This Row],[Amount]]-shipments[[#This Row],[total cost]]</f>
        <v>2163.66</v>
      </c>
    </row>
    <row r="1934" spans="1:14" x14ac:dyDescent="0.35">
      <c r="A1934" t="s">
        <v>1972</v>
      </c>
      <c r="B1934" t="s">
        <v>8050</v>
      </c>
      <c r="C1934" t="s">
        <v>8027</v>
      </c>
      <c r="D1934" t="s">
        <v>8036</v>
      </c>
      <c r="E1934" s="1">
        <v>45034</v>
      </c>
      <c r="F1934">
        <v>1514.25</v>
      </c>
      <c r="G1934">
        <v>169</v>
      </c>
      <c r="H1934" t="s">
        <v>7</v>
      </c>
      <c r="I1934" t="str">
        <f>VLOOKUP(shipments[[#This Row],[SPID]],CHOOSE({1,2},people[[#All],[SPID]],people[[#All],[Sales_person]]),2,0)</f>
        <v>Gigi Bohling</v>
      </c>
      <c r="J1934">
        <f>YEAR(shipments[[#This Row],[Shipdate]])</f>
        <v>2023</v>
      </c>
      <c r="K1934" s="22"/>
      <c r="L1934" s="22">
        <f>VLOOKUP(shipments[[#This Row],[PID]],CHOOSE({1,2},products[PID],products[Cost_per_box]),2,0)</f>
        <v>8.43</v>
      </c>
      <c r="M1934" s="22">
        <f>shipments[[#This Row],[Boxes]]*shipments[[#This Row],[cost_per_box]]</f>
        <v>1424.6699999999998</v>
      </c>
      <c r="N1934" s="22">
        <f>shipments[[#This Row],[Amount]]-shipments[[#This Row],[total cost]]</f>
        <v>89.580000000000155</v>
      </c>
    </row>
    <row r="1935" spans="1:14" x14ac:dyDescent="0.35">
      <c r="A1935" t="s">
        <v>1973</v>
      </c>
      <c r="B1935" t="s">
        <v>8050</v>
      </c>
      <c r="C1935" t="s">
        <v>8027</v>
      </c>
      <c r="D1935" t="s">
        <v>8038</v>
      </c>
      <c r="E1935" s="1">
        <v>44980</v>
      </c>
      <c r="F1935">
        <v>1883.25</v>
      </c>
      <c r="G1935">
        <v>236</v>
      </c>
      <c r="H1935" t="s">
        <v>7</v>
      </c>
      <c r="I1935" t="str">
        <f>VLOOKUP(shipments[[#This Row],[SPID]],CHOOSE({1,2},people[[#All],[SPID]],people[[#All],[Sales_person]]),2,0)</f>
        <v>Gigi Bohling</v>
      </c>
      <c r="J1935">
        <f>YEAR(shipments[[#This Row],[Shipdate]])</f>
        <v>2023</v>
      </c>
      <c r="K1935" s="22"/>
      <c r="L1935" s="22">
        <f>VLOOKUP(shipments[[#This Row],[PID]],CHOOSE({1,2},products[PID],products[Cost_per_box]),2,0)</f>
        <v>8.43</v>
      </c>
      <c r="M1935" s="22">
        <f>shipments[[#This Row],[Boxes]]*shipments[[#This Row],[cost_per_box]]</f>
        <v>1989.48</v>
      </c>
      <c r="N1935" s="22">
        <f>shipments[[#This Row],[Amount]]-shipments[[#This Row],[total cost]]</f>
        <v>-106.23000000000002</v>
      </c>
    </row>
    <row r="1936" spans="1:14" x14ac:dyDescent="0.35">
      <c r="A1936" t="s">
        <v>1974</v>
      </c>
      <c r="B1936" t="s">
        <v>8050</v>
      </c>
      <c r="C1936" t="s">
        <v>8027</v>
      </c>
      <c r="D1936" t="s">
        <v>8033</v>
      </c>
      <c r="E1936" s="1">
        <v>45260</v>
      </c>
      <c r="F1936">
        <v>3368.25</v>
      </c>
      <c r="G1936">
        <v>422</v>
      </c>
      <c r="H1936" t="s">
        <v>7</v>
      </c>
      <c r="I1936" t="str">
        <f>VLOOKUP(shipments[[#This Row],[SPID]],CHOOSE({1,2},people[[#All],[SPID]],people[[#All],[Sales_person]]),2,0)</f>
        <v>Gigi Bohling</v>
      </c>
      <c r="J1936">
        <f>YEAR(shipments[[#This Row],[Shipdate]])</f>
        <v>2023</v>
      </c>
      <c r="K1936" s="22"/>
      <c r="L1936" s="22">
        <f>VLOOKUP(shipments[[#This Row],[PID]],CHOOSE({1,2},products[PID],products[Cost_per_box]),2,0)</f>
        <v>8.43</v>
      </c>
      <c r="M1936" s="22">
        <f>shipments[[#This Row],[Boxes]]*shipments[[#This Row],[cost_per_box]]</f>
        <v>3557.46</v>
      </c>
      <c r="N1936" s="22">
        <f>shipments[[#This Row],[Amount]]-shipments[[#This Row],[total cost]]</f>
        <v>-189.21000000000004</v>
      </c>
    </row>
    <row r="1937" spans="1:14" x14ac:dyDescent="0.35">
      <c r="A1937" t="s">
        <v>1975</v>
      </c>
      <c r="B1937" t="s">
        <v>8050</v>
      </c>
      <c r="C1937" t="s">
        <v>8027</v>
      </c>
      <c r="D1937" t="s">
        <v>8037</v>
      </c>
      <c r="E1937" s="1">
        <v>45391</v>
      </c>
      <c r="F1937">
        <v>8979.75</v>
      </c>
      <c r="G1937">
        <v>998</v>
      </c>
      <c r="H1937" t="s">
        <v>7</v>
      </c>
      <c r="I1937" t="str">
        <f>VLOOKUP(shipments[[#This Row],[SPID]],CHOOSE({1,2},people[[#All],[SPID]],people[[#All],[Sales_person]]),2,0)</f>
        <v>Gigi Bohling</v>
      </c>
      <c r="J1937">
        <f>YEAR(shipments[[#This Row],[Shipdate]])</f>
        <v>2024</v>
      </c>
      <c r="K1937" s="22"/>
      <c r="L1937" s="22">
        <f>VLOOKUP(shipments[[#This Row],[PID]],CHOOSE({1,2},products[PID],products[Cost_per_box]),2,0)</f>
        <v>8.43</v>
      </c>
      <c r="M1937" s="22">
        <f>shipments[[#This Row],[Boxes]]*shipments[[#This Row],[cost_per_box]]</f>
        <v>8413.14</v>
      </c>
      <c r="N1937" s="22">
        <f>shipments[[#This Row],[Amount]]-shipments[[#This Row],[total cost]]</f>
        <v>566.61000000000058</v>
      </c>
    </row>
    <row r="1938" spans="1:14" x14ac:dyDescent="0.35">
      <c r="A1938" t="s">
        <v>1976</v>
      </c>
      <c r="B1938" t="s">
        <v>8050</v>
      </c>
      <c r="C1938" t="s">
        <v>8027</v>
      </c>
      <c r="D1938" t="s">
        <v>8038</v>
      </c>
      <c r="E1938" s="1">
        <v>45329</v>
      </c>
      <c r="F1938">
        <v>3557.25</v>
      </c>
      <c r="G1938">
        <v>396</v>
      </c>
      <c r="H1938" t="s">
        <v>7</v>
      </c>
      <c r="I1938" t="str">
        <f>VLOOKUP(shipments[[#This Row],[SPID]],CHOOSE({1,2},people[[#All],[SPID]],people[[#All],[Sales_person]]),2,0)</f>
        <v>Gigi Bohling</v>
      </c>
      <c r="J1938">
        <f>YEAR(shipments[[#This Row],[Shipdate]])</f>
        <v>2024</v>
      </c>
      <c r="K1938" s="22"/>
      <c r="L1938" s="22">
        <f>VLOOKUP(shipments[[#This Row],[PID]],CHOOSE({1,2},products[PID],products[Cost_per_box]),2,0)</f>
        <v>8.43</v>
      </c>
      <c r="M1938" s="22">
        <f>shipments[[#This Row],[Boxes]]*shipments[[#This Row],[cost_per_box]]</f>
        <v>3338.2799999999997</v>
      </c>
      <c r="N1938" s="22">
        <f>shipments[[#This Row],[Amount]]-shipments[[#This Row],[total cost]]</f>
        <v>218.97000000000025</v>
      </c>
    </row>
    <row r="1939" spans="1:14" x14ac:dyDescent="0.35">
      <c r="A1939" t="s">
        <v>1977</v>
      </c>
      <c r="B1939" t="s">
        <v>8050</v>
      </c>
      <c r="C1939" t="s">
        <v>8028</v>
      </c>
      <c r="D1939" t="s">
        <v>8037</v>
      </c>
      <c r="E1939" s="1">
        <v>45292</v>
      </c>
      <c r="F1939">
        <v>9191.25</v>
      </c>
      <c r="G1939">
        <v>1314</v>
      </c>
      <c r="H1939" t="s">
        <v>7</v>
      </c>
      <c r="I1939" t="str">
        <f>VLOOKUP(shipments[[#This Row],[SPID]],CHOOSE({1,2},people[[#All],[SPID]],people[[#All],[Sales_person]]),2,0)</f>
        <v>Gigi Bohling</v>
      </c>
      <c r="J1939">
        <f>YEAR(shipments[[#This Row],[Shipdate]])</f>
        <v>2024</v>
      </c>
      <c r="K1939" s="22"/>
      <c r="L1939" s="22">
        <f>VLOOKUP(shipments[[#This Row],[PID]],CHOOSE({1,2},products[PID],products[Cost_per_box]),2,0)</f>
        <v>6.8</v>
      </c>
      <c r="M1939" s="22">
        <f>shipments[[#This Row],[Boxes]]*shipments[[#This Row],[cost_per_box]]</f>
        <v>8935.1999999999989</v>
      </c>
      <c r="N1939" s="22">
        <f>shipments[[#This Row],[Amount]]-shipments[[#This Row],[total cost]]</f>
        <v>256.05000000000109</v>
      </c>
    </row>
    <row r="1940" spans="1:14" x14ac:dyDescent="0.35">
      <c r="A1940" t="s">
        <v>1978</v>
      </c>
      <c r="B1940" t="s">
        <v>8050</v>
      </c>
      <c r="C1940" t="s">
        <v>8028</v>
      </c>
      <c r="D1940" t="s">
        <v>8038</v>
      </c>
      <c r="E1940" s="1">
        <v>45474</v>
      </c>
      <c r="F1940">
        <v>3064.5</v>
      </c>
      <c r="G1940">
        <v>279</v>
      </c>
      <c r="H1940" t="s">
        <v>18</v>
      </c>
      <c r="I1940" t="str">
        <f>VLOOKUP(shipments[[#This Row],[SPID]],CHOOSE({1,2},people[[#All],[SPID]],people[[#All],[Sales_person]]),2,0)</f>
        <v>Gigi Bohling</v>
      </c>
      <c r="J1940">
        <f>YEAR(shipments[[#This Row],[Shipdate]])</f>
        <v>2024</v>
      </c>
      <c r="K1940" s="22"/>
      <c r="L1940" s="22">
        <f>VLOOKUP(shipments[[#This Row],[PID]],CHOOSE({1,2},products[PID],products[Cost_per_box]),2,0)</f>
        <v>6.8</v>
      </c>
      <c r="M1940" s="22">
        <f>shipments[[#This Row],[Boxes]]*shipments[[#This Row],[cost_per_box]]</f>
        <v>1897.2</v>
      </c>
      <c r="N1940" s="22">
        <f>shipments[[#This Row],[Amount]]-shipments[[#This Row],[total cost]]</f>
        <v>1167.3</v>
      </c>
    </row>
    <row r="1941" spans="1:14" x14ac:dyDescent="0.35">
      <c r="A1941" t="s">
        <v>1979</v>
      </c>
      <c r="B1941" t="s">
        <v>8050</v>
      </c>
      <c r="C1941" t="s">
        <v>8028</v>
      </c>
      <c r="D1941" t="s">
        <v>8037</v>
      </c>
      <c r="E1941" s="1">
        <v>45281</v>
      </c>
      <c r="F1941">
        <v>2634.75</v>
      </c>
      <c r="G1941">
        <v>377</v>
      </c>
      <c r="H1941" t="s">
        <v>7</v>
      </c>
      <c r="I1941" t="str">
        <f>VLOOKUP(shipments[[#This Row],[SPID]],CHOOSE({1,2},people[[#All],[SPID]],people[[#All],[Sales_person]]),2,0)</f>
        <v>Gigi Bohling</v>
      </c>
      <c r="J1941">
        <f>YEAR(shipments[[#This Row],[Shipdate]])</f>
        <v>2023</v>
      </c>
      <c r="K1941" s="22"/>
      <c r="L1941" s="22">
        <f>VLOOKUP(shipments[[#This Row],[PID]],CHOOSE({1,2},products[PID],products[Cost_per_box]),2,0)</f>
        <v>6.8</v>
      </c>
      <c r="M1941" s="22">
        <f>shipments[[#This Row],[Boxes]]*shipments[[#This Row],[cost_per_box]]</f>
        <v>2563.6</v>
      </c>
      <c r="N1941" s="22">
        <f>shipments[[#This Row],[Amount]]-shipments[[#This Row],[total cost]]</f>
        <v>71.150000000000091</v>
      </c>
    </row>
    <row r="1942" spans="1:14" x14ac:dyDescent="0.35">
      <c r="A1942" t="s">
        <v>1980</v>
      </c>
      <c r="B1942" t="s">
        <v>8050</v>
      </c>
      <c r="C1942" t="s">
        <v>8028</v>
      </c>
      <c r="D1942" t="s">
        <v>8037</v>
      </c>
      <c r="E1942" s="1">
        <v>45110</v>
      </c>
      <c r="F1942">
        <v>1120.5</v>
      </c>
      <c r="G1942">
        <v>141</v>
      </c>
      <c r="H1942" t="s">
        <v>7</v>
      </c>
      <c r="I1942" t="str">
        <f>VLOOKUP(shipments[[#This Row],[SPID]],CHOOSE({1,2},people[[#All],[SPID]],people[[#All],[Sales_person]]),2,0)</f>
        <v>Gigi Bohling</v>
      </c>
      <c r="J1942">
        <f>YEAR(shipments[[#This Row],[Shipdate]])</f>
        <v>2023</v>
      </c>
      <c r="K1942" s="22"/>
      <c r="L1942" s="22">
        <f>VLOOKUP(shipments[[#This Row],[PID]],CHOOSE({1,2},products[PID],products[Cost_per_box]),2,0)</f>
        <v>6.8</v>
      </c>
      <c r="M1942" s="22">
        <f>shipments[[#This Row],[Boxes]]*shipments[[#This Row],[cost_per_box]]</f>
        <v>958.8</v>
      </c>
      <c r="N1942" s="22">
        <f>shipments[[#This Row],[Amount]]-shipments[[#This Row],[total cost]]</f>
        <v>161.70000000000005</v>
      </c>
    </row>
    <row r="1943" spans="1:14" x14ac:dyDescent="0.35">
      <c r="A1943" t="s">
        <v>1981</v>
      </c>
      <c r="B1943" t="s">
        <v>8050</v>
      </c>
      <c r="C1943" t="s">
        <v>8029</v>
      </c>
      <c r="D1943" t="s">
        <v>8035</v>
      </c>
      <c r="E1943" s="1">
        <v>45128</v>
      </c>
      <c r="F1943">
        <v>515.25</v>
      </c>
      <c r="G1943">
        <v>20</v>
      </c>
      <c r="H1943" t="s">
        <v>7</v>
      </c>
      <c r="I1943" t="str">
        <f>VLOOKUP(shipments[[#This Row],[SPID]],CHOOSE({1,2},people[[#All],[SPID]],people[[#All],[Sales_person]]),2,0)</f>
        <v>Gigi Bohling</v>
      </c>
      <c r="J1943">
        <f>YEAR(shipments[[#This Row],[Shipdate]])</f>
        <v>2023</v>
      </c>
      <c r="K1943" s="22"/>
      <c r="L1943" s="22">
        <f>VLOOKUP(shipments[[#This Row],[PID]],CHOOSE({1,2},products[PID],products[Cost_per_box]),2,0)</f>
        <v>5.04</v>
      </c>
      <c r="M1943" s="22">
        <f>shipments[[#This Row],[Boxes]]*shipments[[#This Row],[cost_per_box]]</f>
        <v>100.8</v>
      </c>
      <c r="N1943" s="22">
        <f>shipments[[#This Row],[Amount]]-shipments[[#This Row],[total cost]]</f>
        <v>414.45</v>
      </c>
    </row>
    <row r="1944" spans="1:14" x14ac:dyDescent="0.35">
      <c r="A1944" t="s">
        <v>1982</v>
      </c>
      <c r="B1944" t="s">
        <v>8050</v>
      </c>
      <c r="C1944" t="s">
        <v>8029</v>
      </c>
      <c r="D1944" t="s">
        <v>8033</v>
      </c>
      <c r="E1944" s="1">
        <v>45372</v>
      </c>
      <c r="F1944">
        <v>7841.25</v>
      </c>
      <c r="G1944">
        <v>291</v>
      </c>
      <c r="H1944" t="s">
        <v>7</v>
      </c>
      <c r="I1944" t="str">
        <f>VLOOKUP(shipments[[#This Row],[SPID]],CHOOSE({1,2},people[[#All],[SPID]],people[[#All],[Sales_person]]),2,0)</f>
        <v>Gigi Bohling</v>
      </c>
      <c r="J1944">
        <f>YEAR(shipments[[#This Row],[Shipdate]])</f>
        <v>2024</v>
      </c>
      <c r="K1944" s="22"/>
      <c r="L1944" s="22">
        <f>VLOOKUP(shipments[[#This Row],[PID]],CHOOSE({1,2},products[PID],products[Cost_per_box]),2,0)</f>
        <v>5.04</v>
      </c>
      <c r="M1944" s="22">
        <f>shipments[[#This Row],[Boxes]]*shipments[[#This Row],[cost_per_box]]</f>
        <v>1466.64</v>
      </c>
      <c r="N1944" s="22">
        <f>shipments[[#This Row],[Amount]]-shipments[[#This Row],[total cost]]</f>
        <v>6374.61</v>
      </c>
    </row>
    <row r="1945" spans="1:14" x14ac:dyDescent="0.35">
      <c r="A1945" t="s">
        <v>1983</v>
      </c>
      <c r="B1945" t="s">
        <v>8050</v>
      </c>
      <c r="C1945" t="s">
        <v>8029</v>
      </c>
      <c r="D1945" t="s">
        <v>8034</v>
      </c>
      <c r="E1945" s="1">
        <v>45331</v>
      </c>
      <c r="F1945">
        <v>8397</v>
      </c>
      <c r="G1945">
        <v>290</v>
      </c>
      <c r="H1945" t="s">
        <v>7</v>
      </c>
      <c r="I1945" t="str">
        <f>VLOOKUP(shipments[[#This Row],[SPID]],CHOOSE({1,2},people[[#All],[SPID]],people[[#All],[Sales_person]]),2,0)</f>
        <v>Gigi Bohling</v>
      </c>
      <c r="J1945">
        <f>YEAR(shipments[[#This Row],[Shipdate]])</f>
        <v>2024</v>
      </c>
      <c r="K1945" s="22"/>
      <c r="L1945" s="22">
        <f>VLOOKUP(shipments[[#This Row],[PID]],CHOOSE({1,2},products[PID],products[Cost_per_box]),2,0)</f>
        <v>5.04</v>
      </c>
      <c r="M1945" s="22">
        <f>shipments[[#This Row],[Boxes]]*shipments[[#This Row],[cost_per_box]]</f>
        <v>1461.6</v>
      </c>
      <c r="N1945" s="22">
        <f>shipments[[#This Row],[Amount]]-shipments[[#This Row],[total cost]]</f>
        <v>6935.4</v>
      </c>
    </row>
    <row r="1946" spans="1:14" x14ac:dyDescent="0.35">
      <c r="A1946" t="s">
        <v>1984</v>
      </c>
      <c r="B1946" t="s">
        <v>8050</v>
      </c>
      <c r="C1946" t="s">
        <v>8030</v>
      </c>
      <c r="D1946" t="s">
        <v>8037</v>
      </c>
      <c r="E1946" s="1">
        <v>44928</v>
      </c>
      <c r="F1946">
        <v>6448.5</v>
      </c>
      <c r="G1946">
        <v>645</v>
      </c>
      <c r="H1946" t="s">
        <v>7</v>
      </c>
      <c r="I1946" t="str">
        <f>VLOOKUP(shipments[[#This Row],[SPID]],CHOOSE({1,2},people[[#All],[SPID]],people[[#All],[Sales_person]]),2,0)</f>
        <v>Gigi Bohling</v>
      </c>
      <c r="J1946">
        <f>YEAR(shipments[[#This Row],[Shipdate]])</f>
        <v>2023</v>
      </c>
      <c r="K1946" s="22"/>
      <c r="L1946" s="22">
        <f>VLOOKUP(shipments[[#This Row],[PID]],CHOOSE({1,2},products[PID],products[Cost_per_box]),2,0)</f>
        <v>2.76</v>
      </c>
      <c r="M1946" s="22">
        <f>shipments[[#This Row],[Boxes]]*shipments[[#This Row],[cost_per_box]]</f>
        <v>1780.1999999999998</v>
      </c>
      <c r="N1946" s="22">
        <f>shipments[[#This Row],[Amount]]-shipments[[#This Row],[total cost]]</f>
        <v>4668.3</v>
      </c>
    </row>
    <row r="1947" spans="1:14" x14ac:dyDescent="0.35">
      <c r="A1947" t="s">
        <v>1985</v>
      </c>
      <c r="B1947" t="s">
        <v>8050</v>
      </c>
      <c r="C1947" t="s">
        <v>8031</v>
      </c>
      <c r="D1947" t="s">
        <v>8033</v>
      </c>
      <c r="E1947" s="1">
        <v>45111</v>
      </c>
      <c r="F1947">
        <v>1066.5</v>
      </c>
      <c r="G1947">
        <v>153</v>
      </c>
      <c r="H1947" t="s">
        <v>7</v>
      </c>
      <c r="I1947" t="str">
        <f>VLOOKUP(shipments[[#This Row],[SPID]],CHOOSE({1,2},people[[#All],[SPID]],people[[#All],[Sales_person]]),2,0)</f>
        <v>Gigi Bohling</v>
      </c>
      <c r="J1947">
        <f>YEAR(shipments[[#This Row],[Shipdate]])</f>
        <v>2023</v>
      </c>
      <c r="K1947" s="22"/>
      <c r="L1947" s="22">
        <f>VLOOKUP(shipments[[#This Row],[PID]],CHOOSE({1,2},products[PID],products[Cost_per_box]),2,0)</f>
        <v>3.32</v>
      </c>
      <c r="M1947" s="22">
        <f>shipments[[#This Row],[Boxes]]*shipments[[#This Row],[cost_per_box]]</f>
        <v>507.96</v>
      </c>
      <c r="N1947" s="22">
        <f>shipments[[#This Row],[Amount]]-shipments[[#This Row],[total cost]]</f>
        <v>558.54</v>
      </c>
    </row>
    <row r="1948" spans="1:14" x14ac:dyDescent="0.35">
      <c r="A1948" t="s">
        <v>1986</v>
      </c>
      <c r="B1948" t="s">
        <v>8050</v>
      </c>
      <c r="C1948" t="s">
        <v>8031</v>
      </c>
      <c r="D1948" t="s">
        <v>8037</v>
      </c>
      <c r="E1948" s="1">
        <v>45449</v>
      </c>
      <c r="F1948">
        <v>11799</v>
      </c>
      <c r="G1948">
        <v>1311</v>
      </c>
      <c r="H1948" t="s">
        <v>7</v>
      </c>
      <c r="I1948" t="str">
        <f>VLOOKUP(shipments[[#This Row],[SPID]],CHOOSE({1,2},people[[#All],[SPID]],people[[#All],[Sales_person]]),2,0)</f>
        <v>Gigi Bohling</v>
      </c>
      <c r="J1948">
        <f>YEAR(shipments[[#This Row],[Shipdate]])</f>
        <v>2024</v>
      </c>
      <c r="K1948" s="22"/>
      <c r="L1948" s="22">
        <f>VLOOKUP(shipments[[#This Row],[PID]],CHOOSE({1,2},products[PID],products[Cost_per_box]),2,0)</f>
        <v>3.32</v>
      </c>
      <c r="M1948" s="22">
        <f>shipments[[#This Row],[Boxes]]*shipments[[#This Row],[cost_per_box]]</f>
        <v>4352.5199999999995</v>
      </c>
      <c r="N1948" s="22">
        <f>shipments[[#This Row],[Amount]]-shipments[[#This Row],[total cost]]</f>
        <v>7446.4800000000005</v>
      </c>
    </row>
    <row r="1949" spans="1:14" x14ac:dyDescent="0.35">
      <c r="A1949" t="s">
        <v>1987</v>
      </c>
      <c r="B1949" t="s">
        <v>8050</v>
      </c>
      <c r="C1949" t="s">
        <v>8031</v>
      </c>
      <c r="D1949" t="s">
        <v>8036</v>
      </c>
      <c r="E1949" s="1">
        <v>44960</v>
      </c>
      <c r="F1949">
        <v>1293.75</v>
      </c>
      <c r="G1949">
        <v>144</v>
      </c>
      <c r="H1949" t="s">
        <v>7</v>
      </c>
      <c r="I1949" t="str">
        <f>VLOOKUP(shipments[[#This Row],[SPID]],CHOOSE({1,2},people[[#All],[SPID]],people[[#All],[Sales_person]]),2,0)</f>
        <v>Gigi Bohling</v>
      </c>
      <c r="J1949">
        <f>YEAR(shipments[[#This Row],[Shipdate]])</f>
        <v>2023</v>
      </c>
      <c r="K1949" s="22"/>
      <c r="L1949" s="22">
        <f>VLOOKUP(shipments[[#This Row],[PID]],CHOOSE({1,2},products[PID],products[Cost_per_box]),2,0)</f>
        <v>3.32</v>
      </c>
      <c r="M1949" s="22">
        <f>shipments[[#This Row],[Boxes]]*shipments[[#This Row],[cost_per_box]]</f>
        <v>478.08</v>
      </c>
      <c r="N1949" s="22">
        <f>shipments[[#This Row],[Amount]]-shipments[[#This Row],[total cost]]</f>
        <v>815.67000000000007</v>
      </c>
    </row>
    <row r="1950" spans="1:14" x14ac:dyDescent="0.35">
      <c r="A1950" t="s">
        <v>1988</v>
      </c>
      <c r="B1950" t="s">
        <v>8050</v>
      </c>
      <c r="C1950" t="s">
        <v>8031</v>
      </c>
      <c r="D1950" t="s">
        <v>8034</v>
      </c>
      <c r="E1950" s="1">
        <v>44987</v>
      </c>
      <c r="F1950">
        <v>3762</v>
      </c>
      <c r="G1950">
        <v>471</v>
      </c>
      <c r="H1950" t="s">
        <v>7</v>
      </c>
      <c r="I1950" t="str">
        <f>VLOOKUP(shipments[[#This Row],[SPID]],CHOOSE({1,2},people[[#All],[SPID]],people[[#All],[Sales_person]]),2,0)</f>
        <v>Gigi Bohling</v>
      </c>
      <c r="J1950">
        <f>YEAR(shipments[[#This Row],[Shipdate]])</f>
        <v>2023</v>
      </c>
      <c r="K1950" s="22"/>
      <c r="L1950" s="22">
        <f>VLOOKUP(shipments[[#This Row],[PID]],CHOOSE({1,2},products[PID],products[Cost_per_box]),2,0)</f>
        <v>3.32</v>
      </c>
      <c r="M1950" s="22">
        <f>shipments[[#This Row],[Boxes]]*shipments[[#This Row],[cost_per_box]]</f>
        <v>1563.72</v>
      </c>
      <c r="N1950" s="22">
        <f>shipments[[#This Row],[Amount]]-shipments[[#This Row],[total cost]]</f>
        <v>2198.2799999999997</v>
      </c>
    </row>
    <row r="1951" spans="1:14" x14ac:dyDescent="0.35">
      <c r="A1951" t="s">
        <v>1989</v>
      </c>
      <c r="B1951" t="s">
        <v>8050</v>
      </c>
      <c r="C1951" t="s">
        <v>8032</v>
      </c>
      <c r="D1951" t="s">
        <v>8034</v>
      </c>
      <c r="E1951" s="1">
        <v>45484</v>
      </c>
      <c r="F1951">
        <v>2504.25</v>
      </c>
      <c r="G1951">
        <v>114</v>
      </c>
      <c r="H1951" t="s">
        <v>18</v>
      </c>
      <c r="I1951" t="str">
        <f>VLOOKUP(shipments[[#This Row],[SPID]],CHOOSE({1,2},people[[#All],[SPID]],people[[#All],[Sales_person]]),2,0)</f>
        <v>Gigi Bohling</v>
      </c>
      <c r="J1951">
        <f>YEAR(shipments[[#This Row],[Shipdate]])</f>
        <v>2024</v>
      </c>
      <c r="K1951" s="22"/>
      <c r="L1951" s="22">
        <f>VLOOKUP(shipments[[#This Row],[PID]],CHOOSE({1,2},products[PID],products[Cost_per_box]),2,0)</f>
        <v>2.65</v>
      </c>
      <c r="M1951" s="22">
        <f>shipments[[#This Row],[Boxes]]*shipments[[#This Row],[cost_per_box]]</f>
        <v>302.09999999999997</v>
      </c>
      <c r="N1951" s="22">
        <f>shipments[[#This Row],[Amount]]-shipments[[#This Row],[total cost]]</f>
        <v>2202.15</v>
      </c>
    </row>
    <row r="1952" spans="1:14" x14ac:dyDescent="0.35">
      <c r="A1952" t="s">
        <v>1990</v>
      </c>
      <c r="B1952" t="s">
        <v>8050</v>
      </c>
      <c r="C1952" t="s">
        <v>8032</v>
      </c>
      <c r="D1952" t="s">
        <v>8033</v>
      </c>
      <c r="E1952" s="1">
        <v>45505</v>
      </c>
      <c r="F1952">
        <v>5874.75</v>
      </c>
      <c r="G1952">
        <v>280</v>
      </c>
      <c r="H1952" t="s">
        <v>18</v>
      </c>
      <c r="I1952" t="str">
        <f>VLOOKUP(shipments[[#This Row],[SPID]],CHOOSE({1,2},people[[#All],[SPID]],people[[#All],[Sales_person]]),2,0)</f>
        <v>Gigi Bohling</v>
      </c>
      <c r="J1952">
        <f>YEAR(shipments[[#This Row],[Shipdate]])</f>
        <v>2024</v>
      </c>
      <c r="K1952" s="22"/>
      <c r="L1952" s="22">
        <f>VLOOKUP(shipments[[#This Row],[PID]],CHOOSE({1,2},products[PID],products[Cost_per_box]),2,0)</f>
        <v>2.65</v>
      </c>
      <c r="M1952" s="22">
        <f>shipments[[#This Row],[Boxes]]*shipments[[#This Row],[cost_per_box]]</f>
        <v>742</v>
      </c>
      <c r="N1952" s="22">
        <f>shipments[[#This Row],[Amount]]-shipments[[#This Row],[total cost]]</f>
        <v>5132.75</v>
      </c>
    </row>
    <row r="1953" spans="1:14" x14ac:dyDescent="0.35">
      <c r="A1953" t="s">
        <v>1991</v>
      </c>
      <c r="B1953" t="s">
        <v>8050</v>
      </c>
      <c r="C1953" t="s">
        <v>8032</v>
      </c>
      <c r="D1953" t="s">
        <v>8036</v>
      </c>
      <c r="E1953" s="1">
        <v>45432</v>
      </c>
      <c r="F1953">
        <v>49.5</v>
      </c>
      <c r="G1953">
        <v>3</v>
      </c>
      <c r="H1953" t="s">
        <v>7</v>
      </c>
      <c r="I1953" t="str">
        <f>VLOOKUP(shipments[[#This Row],[SPID]],CHOOSE({1,2},people[[#All],[SPID]],people[[#All],[Sales_person]]),2,0)</f>
        <v>Gigi Bohling</v>
      </c>
      <c r="J1953">
        <f>YEAR(shipments[[#This Row],[Shipdate]])</f>
        <v>2024</v>
      </c>
      <c r="K1953" s="22"/>
      <c r="L1953" s="22">
        <f>VLOOKUP(shipments[[#This Row],[PID]],CHOOSE({1,2},products[PID],products[Cost_per_box]),2,0)</f>
        <v>2.65</v>
      </c>
      <c r="M1953" s="22">
        <f>shipments[[#This Row],[Boxes]]*shipments[[#This Row],[cost_per_box]]</f>
        <v>7.9499999999999993</v>
      </c>
      <c r="N1953" s="22">
        <f>shipments[[#This Row],[Amount]]-shipments[[#This Row],[total cost]]</f>
        <v>41.55</v>
      </c>
    </row>
    <row r="1954" spans="1:14" x14ac:dyDescent="0.35">
      <c r="A1954" t="s">
        <v>1992</v>
      </c>
      <c r="B1954" t="s">
        <v>8050</v>
      </c>
      <c r="C1954" t="s">
        <v>8032</v>
      </c>
      <c r="D1954" t="s">
        <v>8034</v>
      </c>
      <c r="E1954" s="1">
        <v>45022</v>
      </c>
      <c r="F1954">
        <v>7868.25</v>
      </c>
      <c r="G1954">
        <v>394</v>
      </c>
      <c r="H1954" t="s">
        <v>7</v>
      </c>
      <c r="I1954" t="str">
        <f>VLOOKUP(shipments[[#This Row],[SPID]],CHOOSE({1,2},people[[#All],[SPID]],people[[#All],[Sales_person]]),2,0)</f>
        <v>Gigi Bohling</v>
      </c>
      <c r="J1954">
        <f>YEAR(shipments[[#This Row],[Shipdate]])</f>
        <v>2023</v>
      </c>
      <c r="K1954" s="22"/>
      <c r="L1954" s="22">
        <f>VLOOKUP(shipments[[#This Row],[PID]],CHOOSE({1,2},products[PID],products[Cost_per_box]),2,0)</f>
        <v>2.65</v>
      </c>
      <c r="M1954" s="22">
        <f>shipments[[#This Row],[Boxes]]*shipments[[#This Row],[cost_per_box]]</f>
        <v>1044.0999999999999</v>
      </c>
      <c r="N1954" s="22">
        <f>shipments[[#This Row],[Amount]]-shipments[[#This Row],[total cost]]</f>
        <v>6824.15</v>
      </c>
    </row>
    <row r="1955" spans="1:14" x14ac:dyDescent="0.35">
      <c r="A1955" t="s">
        <v>1993</v>
      </c>
      <c r="B1955" t="s">
        <v>8050</v>
      </c>
      <c r="C1955" t="s">
        <v>8032</v>
      </c>
      <c r="D1955" t="s">
        <v>8034</v>
      </c>
      <c r="E1955" s="1">
        <v>45469</v>
      </c>
      <c r="F1955">
        <v>3424.5</v>
      </c>
      <c r="G1955">
        <v>191</v>
      </c>
      <c r="H1955" t="s">
        <v>7</v>
      </c>
      <c r="I1955" t="str">
        <f>VLOOKUP(shipments[[#This Row],[SPID]],CHOOSE({1,2},people[[#All],[SPID]],people[[#All],[Sales_person]]),2,0)</f>
        <v>Gigi Bohling</v>
      </c>
      <c r="J1955">
        <f>YEAR(shipments[[#This Row],[Shipdate]])</f>
        <v>2024</v>
      </c>
      <c r="K1955" s="22"/>
      <c r="L1955" s="22">
        <f>VLOOKUP(shipments[[#This Row],[PID]],CHOOSE({1,2},products[PID],products[Cost_per_box]),2,0)</f>
        <v>2.65</v>
      </c>
      <c r="M1955" s="22">
        <f>shipments[[#This Row],[Boxes]]*shipments[[#This Row],[cost_per_box]]</f>
        <v>506.15</v>
      </c>
      <c r="N1955" s="22">
        <f>shipments[[#This Row],[Amount]]-shipments[[#This Row],[total cost]]</f>
        <v>2918.35</v>
      </c>
    </row>
    <row r="1956" spans="1:14" x14ac:dyDescent="0.35">
      <c r="A1956" t="s">
        <v>1994</v>
      </c>
      <c r="B1956" t="s">
        <v>8050</v>
      </c>
      <c r="C1956" t="s">
        <v>8032</v>
      </c>
      <c r="D1956" t="s">
        <v>8036</v>
      </c>
      <c r="E1956" s="1">
        <v>45279</v>
      </c>
      <c r="F1956">
        <v>1606.5</v>
      </c>
      <c r="G1956">
        <v>77</v>
      </c>
      <c r="H1956" t="s">
        <v>7</v>
      </c>
      <c r="I1956" t="str">
        <f>VLOOKUP(shipments[[#This Row],[SPID]],CHOOSE({1,2},people[[#All],[SPID]],people[[#All],[Sales_person]]),2,0)</f>
        <v>Gigi Bohling</v>
      </c>
      <c r="J1956">
        <f>YEAR(shipments[[#This Row],[Shipdate]])</f>
        <v>2023</v>
      </c>
      <c r="K1956" s="22"/>
      <c r="L1956" s="22">
        <f>VLOOKUP(shipments[[#This Row],[PID]],CHOOSE({1,2},products[PID],products[Cost_per_box]),2,0)</f>
        <v>2.65</v>
      </c>
      <c r="M1956" s="22">
        <f>shipments[[#This Row],[Boxes]]*shipments[[#This Row],[cost_per_box]]</f>
        <v>204.04999999999998</v>
      </c>
      <c r="N1956" s="22">
        <f>shipments[[#This Row],[Amount]]-shipments[[#This Row],[total cost]]</f>
        <v>1402.45</v>
      </c>
    </row>
    <row r="1957" spans="1:14" x14ac:dyDescent="0.35">
      <c r="A1957" t="s">
        <v>1995</v>
      </c>
      <c r="B1957" t="s">
        <v>8050</v>
      </c>
      <c r="C1957" t="s">
        <v>8032</v>
      </c>
      <c r="D1957" t="s">
        <v>8033</v>
      </c>
      <c r="E1957" s="1">
        <v>45455</v>
      </c>
      <c r="F1957">
        <v>10302.75</v>
      </c>
      <c r="G1957">
        <v>469</v>
      </c>
      <c r="H1957" t="s">
        <v>7</v>
      </c>
      <c r="I1957" t="str">
        <f>VLOOKUP(shipments[[#This Row],[SPID]],CHOOSE({1,2},people[[#All],[SPID]],people[[#All],[Sales_person]]),2,0)</f>
        <v>Gigi Bohling</v>
      </c>
      <c r="J1957">
        <f>YEAR(shipments[[#This Row],[Shipdate]])</f>
        <v>2024</v>
      </c>
      <c r="K1957" s="22"/>
      <c r="L1957" s="22">
        <f>VLOOKUP(shipments[[#This Row],[PID]],CHOOSE({1,2},products[PID],products[Cost_per_box]),2,0)</f>
        <v>2.65</v>
      </c>
      <c r="M1957" s="22">
        <f>shipments[[#This Row],[Boxes]]*shipments[[#This Row],[cost_per_box]]</f>
        <v>1242.8499999999999</v>
      </c>
      <c r="N1957" s="22">
        <f>shipments[[#This Row],[Amount]]-shipments[[#This Row],[total cost]]</f>
        <v>9059.9</v>
      </c>
    </row>
    <row r="1958" spans="1:14" x14ac:dyDescent="0.35">
      <c r="A1958" t="s">
        <v>1996</v>
      </c>
      <c r="B1958" t="s">
        <v>8050</v>
      </c>
      <c r="C1958" t="s">
        <v>8032</v>
      </c>
      <c r="D1958" t="s">
        <v>8034</v>
      </c>
      <c r="E1958" s="1">
        <v>45505</v>
      </c>
      <c r="F1958">
        <v>4.5</v>
      </c>
      <c r="G1958">
        <v>1</v>
      </c>
      <c r="H1958" t="s">
        <v>18</v>
      </c>
      <c r="I1958" t="str">
        <f>VLOOKUP(shipments[[#This Row],[SPID]],CHOOSE({1,2},people[[#All],[SPID]],people[[#All],[Sales_person]]),2,0)</f>
        <v>Gigi Bohling</v>
      </c>
      <c r="J1958">
        <f>YEAR(shipments[[#This Row],[Shipdate]])</f>
        <v>2024</v>
      </c>
      <c r="K1958" s="22"/>
      <c r="L1958" s="22">
        <f>VLOOKUP(shipments[[#This Row],[PID]],CHOOSE({1,2},products[PID],products[Cost_per_box]),2,0)</f>
        <v>2.65</v>
      </c>
      <c r="M1958" s="22">
        <f>shipments[[#This Row],[Boxes]]*shipments[[#This Row],[cost_per_box]]</f>
        <v>2.65</v>
      </c>
      <c r="N1958" s="22">
        <f>shipments[[#This Row],[Amount]]-shipments[[#This Row],[total cost]]</f>
        <v>1.85</v>
      </c>
    </row>
    <row r="1959" spans="1:14" x14ac:dyDescent="0.35">
      <c r="A1959" t="s">
        <v>1997</v>
      </c>
      <c r="B1959" t="s">
        <v>8050</v>
      </c>
      <c r="C1959" t="s">
        <v>8032</v>
      </c>
      <c r="D1959" t="s">
        <v>8036</v>
      </c>
      <c r="E1959" s="1">
        <v>45454</v>
      </c>
      <c r="F1959">
        <v>5580</v>
      </c>
      <c r="G1959">
        <v>310</v>
      </c>
      <c r="H1959" t="s">
        <v>7</v>
      </c>
      <c r="I1959" t="str">
        <f>VLOOKUP(shipments[[#This Row],[SPID]],CHOOSE({1,2},people[[#All],[SPID]],people[[#All],[Sales_person]]),2,0)</f>
        <v>Gigi Bohling</v>
      </c>
      <c r="J1959">
        <f>YEAR(shipments[[#This Row],[Shipdate]])</f>
        <v>2024</v>
      </c>
      <c r="K1959" s="22"/>
      <c r="L1959" s="22">
        <f>VLOOKUP(shipments[[#This Row],[PID]],CHOOSE({1,2},products[PID],products[Cost_per_box]),2,0)</f>
        <v>2.65</v>
      </c>
      <c r="M1959" s="22">
        <f>shipments[[#This Row],[Boxes]]*shipments[[#This Row],[cost_per_box]]</f>
        <v>821.5</v>
      </c>
      <c r="N1959" s="22">
        <f>shipments[[#This Row],[Amount]]-shipments[[#This Row],[total cost]]</f>
        <v>4758.5</v>
      </c>
    </row>
    <row r="1960" spans="1:14" x14ac:dyDescent="0.35">
      <c r="A1960" t="s">
        <v>1998</v>
      </c>
      <c r="B1960" t="s">
        <v>8050</v>
      </c>
      <c r="C1960" t="s">
        <v>8032</v>
      </c>
      <c r="D1960" t="s">
        <v>8037</v>
      </c>
      <c r="E1960" s="1">
        <v>45344</v>
      </c>
      <c r="F1960">
        <v>2400.75</v>
      </c>
      <c r="G1960">
        <v>110</v>
      </c>
      <c r="H1960" t="s">
        <v>7</v>
      </c>
      <c r="I1960" t="str">
        <f>VLOOKUP(shipments[[#This Row],[SPID]],CHOOSE({1,2},people[[#All],[SPID]],people[[#All],[Sales_person]]),2,0)</f>
        <v>Gigi Bohling</v>
      </c>
      <c r="J1960">
        <f>YEAR(shipments[[#This Row],[Shipdate]])</f>
        <v>2024</v>
      </c>
      <c r="K1960" s="22"/>
      <c r="L1960" s="22">
        <f>VLOOKUP(shipments[[#This Row],[PID]],CHOOSE({1,2},products[PID],products[Cost_per_box]),2,0)</f>
        <v>2.65</v>
      </c>
      <c r="M1960" s="22">
        <f>shipments[[#This Row],[Boxes]]*shipments[[#This Row],[cost_per_box]]</f>
        <v>291.5</v>
      </c>
      <c r="N1960" s="22">
        <f>shipments[[#This Row],[Amount]]-shipments[[#This Row],[total cost]]</f>
        <v>2109.25</v>
      </c>
    </row>
    <row r="1961" spans="1:14" x14ac:dyDescent="0.35">
      <c r="A1961" t="s">
        <v>1999</v>
      </c>
      <c r="B1961" t="s">
        <v>8050</v>
      </c>
      <c r="C1961" t="s">
        <v>8011</v>
      </c>
      <c r="D1961" t="s">
        <v>8036</v>
      </c>
      <c r="E1961" s="1">
        <v>45253</v>
      </c>
      <c r="F1961">
        <v>3710.25</v>
      </c>
      <c r="G1961">
        <v>248</v>
      </c>
      <c r="H1961" t="s">
        <v>7</v>
      </c>
      <c r="I1961" t="str">
        <f>VLOOKUP(shipments[[#This Row],[SPID]],CHOOSE({1,2},people[[#All],[SPID]],people[[#All],[Sales_person]]),2,0)</f>
        <v>Gigi Bohling</v>
      </c>
      <c r="J1961">
        <f>YEAR(shipments[[#This Row],[Shipdate]])</f>
        <v>2023</v>
      </c>
      <c r="K1961" s="22"/>
      <c r="L1961" s="22">
        <f>VLOOKUP(shipments[[#This Row],[PID]],CHOOSE({1,2},products[PID],products[Cost_per_box]),2,0)</f>
        <v>5.26</v>
      </c>
      <c r="M1961" s="22">
        <f>shipments[[#This Row],[Boxes]]*shipments[[#This Row],[cost_per_box]]</f>
        <v>1304.48</v>
      </c>
      <c r="N1961" s="22">
        <f>shipments[[#This Row],[Amount]]-shipments[[#This Row],[total cost]]</f>
        <v>2405.77</v>
      </c>
    </row>
    <row r="1962" spans="1:14" x14ac:dyDescent="0.35">
      <c r="A1962" t="s">
        <v>2000</v>
      </c>
      <c r="B1962" t="s">
        <v>8050</v>
      </c>
      <c r="C1962" t="s">
        <v>8011</v>
      </c>
      <c r="D1962" t="s">
        <v>8038</v>
      </c>
      <c r="E1962" s="1">
        <v>45195</v>
      </c>
      <c r="F1962">
        <v>1689.75</v>
      </c>
      <c r="G1962">
        <v>130</v>
      </c>
      <c r="H1962" t="s">
        <v>7</v>
      </c>
      <c r="I1962" t="str">
        <f>VLOOKUP(shipments[[#This Row],[SPID]],CHOOSE({1,2},people[[#All],[SPID]],people[[#All],[Sales_person]]),2,0)</f>
        <v>Gigi Bohling</v>
      </c>
      <c r="J1962">
        <f>YEAR(shipments[[#This Row],[Shipdate]])</f>
        <v>2023</v>
      </c>
      <c r="K1962" s="22"/>
      <c r="L1962" s="22">
        <f>VLOOKUP(shipments[[#This Row],[PID]],CHOOSE({1,2},products[PID],products[Cost_per_box]),2,0)</f>
        <v>5.26</v>
      </c>
      <c r="M1962" s="22">
        <f>shipments[[#This Row],[Boxes]]*shipments[[#This Row],[cost_per_box]]</f>
        <v>683.8</v>
      </c>
      <c r="N1962" s="22">
        <f>shipments[[#This Row],[Amount]]-shipments[[#This Row],[total cost]]</f>
        <v>1005.95</v>
      </c>
    </row>
    <row r="1963" spans="1:14" x14ac:dyDescent="0.35">
      <c r="A1963" t="s">
        <v>2001</v>
      </c>
      <c r="B1963" t="s">
        <v>8050</v>
      </c>
      <c r="C1963" t="s">
        <v>8011</v>
      </c>
      <c r="D1963" t="s">
        <v>8034</v>
      </c>
      <c r="E1963" s="1">
        <v>45434</v>
      </c>
      <c r="F1963">
        <v>13284</v>
      </c>
      <c r="G1963">
        <v>949</v>
      </c>
      <c r="H1963" t="s">
        <v>7</v>
      </c>
      <c r="I1963" t="str">
        <f>VLOOKUP(shipments[[#This Row],[SPID]],CHOOSE({1,2},people[[#All],[SPID]],people[[#All],[Sales_person]]),2,0)</f>
        <v>Gigi Bohling</v>
      </c>
      <c r="J1963">
        <f>YEAR(shipments[[#This Row],[Shipdate]])</f>
        <v>2024</v>
      </c>
      <c r="K1963" s="22"/>
      <c r="L1963" s="22">
        <f>VLOOKUP(shipments[[#This Row],[PID]],CHOOSE({1,2},products[PID],products[Cost_per_box]),2,0)</f>
        <v>5.26</v>
      </c>
      <c r="M1963" s="22">
        <f>shipments[[#This Row],[Boxes]]*shipments[[#This Row],[cost_per_box]]</f>
        <v>4991.74</v>
      </c>
      <c r="N1963" s="22">
        <f>shipments[[#This Row],[Amount]]-shipments[[#This Row],[total cost]]</f>
        <v>8292.26</v>
      </c>
    </row>
    <row r="1964" spans="1:14" x14ac:dyDescent="0.35">
      <c r="A1964" t="s">
        <v>2002</v>
      </c>
      <c r="B1964" t="s">
        <v>8050</v>
      </c>
      <c r="C1964" t="s">
        <v>8013</v>
      </c>
      <c r="D1964" t="s">
        <v>8037</v>
      </c>
      <c r="E1964" s="1">
        <v>45443</v>
      </c>
      <c r="F1964">
        <v>2504.25</v>
      </c>
      <c r="G1964">
        <v>251</v>
      </c>
      <c r="H1964" t="s">
        <v>40</v>
      </c>
      <c r="I1964" t="str">
        <f>VLOOKUP(shipments[[#This Row],[SPID]],CHOOSE({1,2},people[[#All],[SPID]],people[[#All],[Sales_person]]),2,0)</f>
        <v>Gigi Bohling</v>
      </c>
      <c r="J1964">
        <f>YEAR(shipments[[#This Row],[Shipdate]])</f>
        <v>2024</v>
      </c>
      <c r="K1964" s="22"/>
      <c r="L1964" s="22">
        <f>VLOOKUP(shipments[[#This Row],[PID]],CHOOSE({1,2},products[PID],products[Cost_per_box]),2,0)</f>
        <v>5.15</v>
      </c>
      <c r="M1964" s="22">
        <f>shipments[[#This Row],[Boxes]]*shipments[[#This Row],[cost_per_box]]</f>
        <v>1292.6500000000001</v>
      </c>
      <c r="N1964" s="22">
        <f>shipments[[#This Row],[Amount]]-shipments[[#This Row],[total cost]]</f>
        <v>1211.5999999999999</v>
      </c>
    </row>
    <row r="1965" spans="1:14" x14ac:dyDescent="0.35">
      <c r="A1965" t="s">
        <v>2003</v>
      </c>
      <c r="B1965" t="s">
        <v>8050</v>
      </c>
      <c r="C1965" t="s">
        <v>8014</v>
      </c>
      <c r="D1965" t="s">
        <v>8035</v>
      </c>
      <c r="E1965" s="1">
        <v>45414</v>
      </c>
      <c r="F1965">
        <v>6669</v>
      </c>
      <c r="G1965">
        <v>1334</v>
      </c>
      <c r="H1965" t="s">
        <v>7</v>
      </c>
      <c r="I1965" t="str">
        <f>VLOOKUP(shipments[[#This Row],[SPID]],CHOOSE({1,2},people[[#All],[SPID]],people[[#All],[Sales_person]]),2,0)</f>
        <v>Gigi Bohling</v>
      </c>
      <c r="J1965">
        <f>YEAR(shipments[[#This Row],[Shipdate]])</f>
        <v>2024</v>
      </c>
      <c r="K1965" s="22"/>
      <c r="L1965" s="22">
        <f>VLOOKUP(shipments[[#This Row],[PID]],CHOOSE({1,2},products[PID],products[Cost_per_box]),2,0)</f>
        <v>3.85</v>
      </c>
      <c r="M1965" s="22">
        <f>shipments[[#This Row],[Boxes]]*shipments[[#This Row],[cost_per_box]]</f>
        <v>5135.9000000000005</v>
      </c>
      <c r="N1965" s="22">
        <f>shipments[[#This Row],[Amount]]-shipments[[#This Row],[total cost]]</f>
        <v>1533.0999999999995</v>
      </c>
    </row>
    <row r="1966" spans="1:14" x14ac:dyDescent="0.35">
      <c r="A1966" t="s">
        <v>2004</v>
      </c>
      <c r="B1966" t="s">
        <v>8050</v>
      </c>
      <c r="C1966" t="s">
        <v>8014</v>
      </c>
      <c r="D1966" t="s">
        <v>8036</v>
      </c>
      <c r="E1966" s="1">
        <v>44988</v>
      </c>
      <c r="F1966">
        <v>6660</v>
      </c>
      <c r="G1966">
        <v>1332</v>
      </c>
      <c r="H1966" t="s">
        <v>7</v>
      </c>
      <c r="I1966" t="str">
        <f>VLOOKUP(shipments[[#This Row],[SPID]],CHOOSE({1,2},people[[#All],[SPID]],people[[#All],[Sales_person]]),2,0)</f>
        <v>Gigi Bohling</v>
      </c>
      <c r="J1966">
        <f>YEAR(shipments[[#This Row],[Shipdate]])</f>
        <v>2023</v>
      </c>
      <c r="K1966" s="22"/>
      <c r="L1966" s="22">
        <f>VLOOKUP(shipments[[#This Row],[PID]],CHOOSE({1,2},products[PID],products[Cost_per_box]),2,0)</f>
        <v>3.85</v>
      </c>
      <c r="M1966" s="22">
        <f>shipments[[#This Row],[Boxes]]*shipments[[#This Row],[cost_per_box]]</f>
        <v>5128.2</v>
      </c>
      <c r="N1966" s="22">
        <f>shipments[[#This Row],[Amount]]-shipments[[#This Row],[total cost]]</f>
        <v>1531.8000000000002</v>
      </c>
    </row>
    <row r="1967" spans="1:14" x14ac:dyDescent="0.35">
      <c r="A1967" t="s">
        <v>2005</v>
      </c>
      <c r="B1967" t="s">
        <v>8050</v>
      </c>
      <c r="C1967" t="s">
        <v>8014</v>
      </c>
      <c r="D1967" t="s">
        <v>8036</v>
      </c>
      <c r="E1967" s="1">
        <v>45125</v>
      </c>
      <c r="F1967">
        <v>12339</v>
      </c>
      <c r="G1967">
        <v>1371</v>
      </c>
      <c r="H1967" t="s">
        <v>7</v>
      </c>
      <c r="I1967" t="str">
        <f>VLOOKUP(shipments[[#This Row],[SPID]],CHOOSE({1,2},people[[#All],[SPID]],people[[#All],[Sales_person]]),2,0)</f>
        <v>Gigi Bohling</v>
      </c>
      <c r="J1967">
        <f>YEAR(shipments[[#This Row],[Shipdate]])</f>
        <v>2023</v>
      </c>
      <c r="K1967" s="22"/>
      <c r="L1967" s="22">
        <f>VLOOKUP(shipments[[#This Row],[PID]],CHOOSE({1,2},products[PID],products[Cost_per_box]),2,0)</f>
        <v>3.85</v>
      </c>
      <c r="M1967" s="22">
        <f>shipments[[#This Row],[Boxes]]*shipments[[#This Row],[cost_per_box]]</f>
        <v>5278.35</v>
      </c>
      <c r="N1967" s="22">
        <f>shipments[[#This Row],[Amount]]-shipments[[#This Row],[total cost]]</f>
        <v>7060.65</v>
      </c>
    </row>
    <row r="1968" spans="1:14" x14ac:dyDescent="0.35">
      <c r="A1968" t="s">
        <v>2006</v>
      </c>
      <c r="B1968" t="s">
        <v>8050</v>
      </c>
      <c r="C1968" t="s">
        <v>8014</v>
      </c>
      <c r="D1968" t="s">
        <v>8034</v>
      </c>
      <c r="E1968" s="1">
        <v>44943</v>
      </c>
      <c r="F1968">
        <v>7791.75</v>
      </c>
      <c r="G1968">
        <v>1299</v>
      </c>
      <c r="H1968" t="s">
        <v>7</v>
      </c>
      <c r="I1968" t="str">
        <f>VLOOKUP(shipments[[#This Row],[SPID]],CHOOSE({1,2},people[[#All],[SPID]],people[[#All],[Sales_person]]),2,0)</f>
        <v>Gigi Bohling</v>
      </c>
      <c r="J1968">
        <f>YEAR(shipments[[#This Row],[Shipdate]])</f>
        <v>2023</v>
      </c>
      <c r="K1968" s="22"/>
      <c r="L1968" s="22">
        <f>VLOOKUP(shipments[[#This Row],[PID]],CHOOSE({1,2},products[PID],products[Cost_per_box]),2,0)</f>
        <v>3.85</v>
      </c>
      <c r="M1968" s="22">
        <f>shipments[[#This Row],[Boxes]]*shipments[[#This Row],[cost_per_box]]</f>
        <v>5001.1500000000005</v>
      </c>
      <c r="N1968" s="22">
        <f>shipments[[#This Row],[Amount]]-shipments[[#This Row],[total cost]]</f>
        <v>2790.5999999999995</v>
      </c>
    </row>
    <row r="1969" spans="1:14" x14ac:dyDescent="0.35">
      <c r="A1969" t="s">
        <v>2007</v>
      </c>
      <c r="B1969" t="s">
        <v>8050</v>
      </c>
      <c r="C1969" t="s">
        <v>8014</v>
      </c>
      <c r="D1969" t="s">
        <v>8038</v>
      </c>
      <c r="E1969" s="1">
        <v>45121</v>
      </c>
      <c r="F1969">
        <v>103.5</v>
      </c>
      <c r="G1969">
        <v>12</v>
      </c>
      <c r="H1969" t="s">
        <v>7</v>
      </c>
      <c r="I1969" t="str">
        <f>VLOOKUP(shipments[[#This Row],[SPID]],CHOOSE({1,2},people[[#All],[SPID]],people[[#All],[Sales_person]]),2,0)</f>
        <v>Gigi Bohling</v>
      </c>
      <c r="J1969">
        <f>YEAR(shipments[[#This Row],[Shipdate]])</f>
        <v>2023</v>
      </c>
      <c r="K1969" s="22"/>
      <c r="L1969" s="22">
        <f>VLOOKUP(shipments[[#This Row],[PID]],CHOOSE({1,2},products[PID],products[Cost_per_box]),2,0)</f>
        <v>3.85</v>
      </c>
      <c r="M1969" s="22">
        <f>shipments[[#This Row],[Boxes]]*shipments[[#This Row],[cost_per_box]]</f>
        <v>46.2</v>
      </c>
      <c r="N1969" s="22">
        <f>shipments[[#This Row],[Amount]]-shipments[[#This Row],[total cost]]</f>
        <v>57.3</v>
      </c>
    </row>
    <row r="1970" spans="1:14" x14ac:dyDescent="0.35">
      <c r="A1970" t="s">
        <v>2008</v>
      </c>
      <c r="B1970" t="s">
        <v>8050</v>
      </c>
      <c r="C1970" t="s">
        <v>8015</v>
      </c>
      <c r="D1970" t="s">
        <v>8036</v>
      </c>
      <c r="E1970" s="1">
        <v>45306</v>
      </c>
      <c r="F1970">
        <v>189</v>
      </c>
      <c r="G1970">
        <v>24</v>
      </c>
      <c r="H1970" t="s">
        <v>7</v>
      </c>
      <c r="I1970" t="str">
        <f>VLOOKUP(shipments[[#This Row],[SPID]],CHOOSE({1,2},people[[#All],[SPID]],people[[#All],[Sales_person]]),2,0)</f>
        <v>Gigi Bohling</v>
      </c>
      <c r="J1970">
        <f>YEAR(shipments[[#This Row],[Shipdate]])</f>
        <v>2024</v>
      </c>
      <c r="K1970" s="22"/>
      <c r="L1970" s="22">
        <f>VLOOKUP(shipments[[#This Row],[PID]],CHOOSE({1,2},products[PID],products[Cost_per_box]),2,0)</f>
        <v>5.72</v>
      </c>
      <c r="M1970" s="22">
        <f>shipments[[#This Row],[Boxes]]*shipments[[#This Row],[cost_per_box]]</f>
        <v>137.28</v>
      </c>
      <c r="N1970" s="22">
        <f>shipments[[#This Row],[Amount]]-shipments[[#This Row],[total cost]]</f>
        <v>51.72</v>
      </c>
    </row>
    <row r="1971" spans="1:14" x14ac:dyDescent="0.35">
      <c r="A1971" t="s">
        <v>2009</v>
      </c>
      <c r="B1971" t="s">
        <v>8050</v>
      </c>
      <c r="C1971" t="s">
        <v>8015</v>
      </c>
      <c r="D1971" t="s">
        <v>8038</v>
      </c>
      <c r="E1971" s="1">
        <v>45219</v>
      </c>
      <c r="F1971">
        <v>2241</v>
      </c>
      <c r="G1971">
        <v>281</v>
      </c>
      <c r="H1971" t="s">
        <v>40</v>
      </c>
      <c r="I1971" t="str">
        <f>VLOOKUP(shipments[[#This Row],[SPID]],CHOOSE({1,2},people[[#All],[SPID]],people[[#All],[Sales_person]]),2,0)</f>
        <v>Gigi Bohling</v>
      </c>
      <c r="J1971">
        <f>YEAR(shipments[[#This Row],[Shipdate]])</f>
        <v>2023</v>
      </c>
      <c r="K1971" s="22"/>
      <c r="L1971" s="22">
        <f>VLOOKUP(shipments[[#This Row],[PID]],CHOOSE({1,2},products[PID],products[Cost_per_box]),2,0)</f>
        <v>5.72</v>
      </c>
      <c r="M1971" s="22">
        <f>shipments[[#This Row],[Boxes]]*shipments[[#This Row],[cost_per_box]]</f>
        <v>1607.32</v>
      </c>
      <c r="N1971" s="22">
        <f>shipments[[#This Row],[Amount]]-shipments[[#This Row],[total cost]]</f>
        <v>633.68000000000006</v>
      </c>
    </row>
    <row r="1972" spans="1:14" x14ac:dyDescent="0.35">
      <c r="A1972" t="s">
        <v>2010</v>
      </c>
      <c r="B1972" t="s">
        <v>8050</v>
      </c>
      <c r="C1972" t="s">
        <v>8017</v>
      </c>
      <c r="D1972" t="s">
        <v>8037</v>
      </c>
      <c r="E1972" s="1">
        <v>44965</v>
      </c>
      <c r="F1972">
        <v>5215.5</v>
      </c>
      <c r="G1972">
        <v>187</v>
      </c>
      <c r="H1972" t="s">
        <v>7</v>
      </c>
      <c r="I1972" t="str">
        <f>VLOOKUP(shipments[[#This Row],[SPID]],CHOOSE({1,2},people[[#All],[SPID]],people[[#All],[Sales_person]]),2,0)</f>
        <v>Gigi Bohling</v>
      </c>
      <c r="J1972">
        <f>YEAR(shipments[[#This Row],[Shipdate]])</f>
        <v>2023</v>
      </c>
      <c r="K1972" s="22"/>
      <c r="L1972" s="22">
        <f>VLOOKUP(shipments[[#This Row],[PID]],CHOOSE({1,2},products[PID],products[Cost_per_box]),2,0)</f>
        <v>9.94</v>
      </c>
      <c r="M1972" s="22">
        <f>shipments[[#This Row],[Boxes]]*shipments[[#This Row],[cost_per_box]]</f>
        <v>1858.78</v>
      </c>
      <c r="N1972" s="22">
        <f>shipments[[#This Row],[Amount]]-shipments[[#This Row],[total cost]]</f>
        <v>3356.7200000000003</v>
      </c>
    </row>
    <row r="1973" spans="1:14" x14ac:dyDescent="0.35">
      <c r="A1973" t="s">
        <v>2011</v>
      </c>
      <c r="B1973" t="s">
        <v>8050</v>
      </c>
      <c r="C1973" t="s">
        <v>8017</v>
      </c>
      <c r="D1973" t="s">
        <v>8033</v>
      </c>
      <c r="E1973" s="1">
        <v>45371</v>
      </c>
      <c r="F1973">
        <v>4403.25</v>
      </c>
      <c r="G1973">
        <v>164</v>
      </c>
      <c r="H1973" t="s">
        <v>7</v>
      </c>
      <c r="I1973" t="str">
        <f>VLOOKUP(shipments[[#This Row],[SPID]],CHOOSE({1,2},people[[#All],[SPID]],people[[#All],[Sales_person]]),2,0)</f>
        <v>Gigi Bohling</v>
      </c>
      <c r="J1973">
        <f>YEAR(shipments[[#This Row],[Shipdate]])</f>
        <v>2024</v>
      </c>
      <c r="K1973" s="22"/>
      <c r="L1973" s="22">
        <f>VLOOKUP(shipments[[#This Row],[PID]],CHOOSE({1,2},products[PID],products[Cost_per_box]),2,0)</f>
        <v>9.94</v>
      </c>
      <c r="M1973" s="22">
        <f>shipments[[#This Row],[Boxes]]*shipments[[#This Row],[cost_per_box]]</f>
        <v>1630.1599999999999</v>
      </c>
      <c r="N1973" s="22">
        <f>shipments[[#This Row],[Amount]]-shipments[[#This Row],[total cost]]</f>
        <v>2773.09</v>
      </c>
    </row>
    <row r="1974" spans="1:14" x14ac:dyDescent="0.35">
      <c r="A1974" t="s">
        <v>2012</v>
      </c>
      <c r="B1974" t="s">
        <v>8050</v>
      </c>
      <c r="C1974" t="s">
        <v>8017</v>
      </c>
      <c r="D1974" t="s">
        <v>8036</v>
      </c>
      <c r="E1974" s="1">
        <v>45167</v>
      </c>
      <c r="F1974">
        <v>5755.5</v>
      </c>
      <c r="G1974">
        <v>222</v>
      </c>
      <c r="H1974" t="s">
        <v>40</v>
      </c>
      <c r="I1974" t="str">
        <f>VLOOKUP(shipments[[#This Row],[SPID]],CHOOSE({1,2},people[[#All],[SPID]],people[[#All],[Sales_person]]),2,0)</f>
        <v>Gigi Bohling</v>
      </c>
      <c r="J1974">
        <f>YEAR(shipments[[#This Row],[Shipdate]])</f>
        <v>2023</v>
      </c>
      <c r="K1974" s="22"/>
      <c r="L1974" s="22">
        <f>VLOOKUP(shipments[[#This Row],[PID]],CHOOSE({1,2},products[PID],products[Cost_per_box]),2,0)</f>
        <v>9.94</v>
      </c>
      <c r="M1974" s="22">
        <f>shipments[[#This Row],[Boxes]]*shipments[[#This Row],[cost_per_box]]</f>
        <v>2206.6799999999998</v>
      </c>
      <c r="N1974" s="22">
        <f>shipments[[#This Row],[Amount]]-shipments[[#This Row],[total cost]]</f>
        <v>3548.82</v>
      </c>
    </row>
    <row r="1975" spans="1:14" x14ac:dyDescent="0.35">
      <c r="A1975" t="s">
        <v>2013</v>
      </c>
      <c r="B1975" t="s">
        <v>8050</v>
      </c>
      <c r="C1975" t="s">
        <v>8017</v>
      </c>
      <c r="D1975" t="s">
        <v>8038</v>
      </c>
      <c r="E1975" s="1">
        <v>45268</v>
      </c>
      <c r="F1975">
        <v>5530.5</v>
      </c>
      <c r="G1975">
        <v>205</v>
      </c>
      <c r="H1975" t="s">
        <v>7</v>
      </c>
      <c r="I1975" t="str">
        <f>VLOOKUP(shipments[[#This Row],[SPID]],CHOOSE({1,2},people[[#All],[SPID]],people[[#All],[Sales_person]]),2,0)</f>
        <v>Gigi Bohling</v>
      </c>
      <c r="J1975">
        <f>YEAR(shipments[[#This Row],[Shipdate]])</f>
        <v>2023</v>
      </c>
      <c r="K1975" s="22"/>
      <c r="L1975" s="22">
        <f>VLOOKUP(shipments[[#This Row],[PID]],CHOOSE({1,2},products[PID],products[Cost_per_box]),2,0)</f>
        <v>9.94</v>
      </c>
      <c r="M1975" s="22">
        <f>shipments[[#This Row],[Boxes]]*shipments[[#This Row],[cost_per_box]]</f>
        <v>2037.6999999999998</v>
      </c>
      <c r="N1975" s="22">
        <f>shipments[[#This Row],[Amount]]-shipments[[#This Row],[total cost]]</f>
        <v>3492.8</v>
      </c>
    </row>
    <row r="1976" spans="1:14" x14ac:dyDescent="0.35">
      <c r="A1976" t="s">
        <v>2014</v>
      </c>
      <c r="B1976" t="s">
        <v>8050</v>
      </c>
      <c r="C1976" t="s">
        <v>8018</v>
      </c>
      <c r="D1976" t="s">
        <v>8036</v>
      </c>
      <c r="E1976" s="1">
        <v>44964</v>
      </c>
      <c r="F1976">
        <v>216</v>
      </c>
      <c r="G1976">
        <v>11</v>
      </c>
      <c r="H1976" t="s">
        <v>7</v>
      </c>
      <c r="I1976" t="str">
        <f>VLOOKUP(shipments[[#This Row],[SPID]],CHOOSE({1,2},people[[#All],[SPID]],people[[#All],[Sales_person]]),2,0)</f>
        <v>Gigi Bohling</v>
      </c>
      <c r="J1976">
        <f>YEAR(shipments[[#This Row],[Shipdate]])</f>
        <v>2023</v>
      </c>
      <c r="K1976" s="22"/>
      <c r="L1976" s="22">
        <f>VLOOKUP(shipments[[#This Row],[PID]],CHOOSE({1,2},products[PID],products[Cost_per_box]),2,0)</f>
        <v>7.73</v>
      </c>
      <c r="M1976" s="22">
        <f>shipments[[#This Row],[Boxes]]*shipments[[#This Row],[cost_per_box]]</f>
        <v>85.03</v>
      </c>
      <c r="N1976" s="22">
        <f>shipments[[#This Row],[Amount]]-shipments[[#This Row],[total cost]]</f>
        <v>130.97</v>
      </c>
    </row>
    <row r="1977" spans="1:14" x14ac:dyDescent="0.35">
      <c r="A1977" t="s">
        <v>2015</v>
      </c>
      <c r="B1977" t="s">
        <v>8050</v>
      </c>
      <c r="C1977" t="s">
        <v>8018</v>
      </c>
      <c r="D1977" t="s">
        <v>8034</v>
      </c>
      <c r="E1977" s="1">
        <v>45504</v>
      </c>
      <c r="F1977">
        <v>3109.5</v>
      </c>
      <c r="G1977">
        <v>173</v>
      </c>
      <c r="H1977" t="s">
        <v>18</v>
      </c>
      <c r="I1977" t="str">
        <f>VLOOKUP(shipments[[#This Row],[SPID]],CHOOSE({1,2},people[[#All],[SPID]],people[[#All],[Sales_person]]),2,0)</f>
        <v>Gigi Bohling</v>
      </c>
      <c r="J1977">
        <f>YEAR(shipments[[#This Row],[Shipdate]])</f>
        <v>2024</v>
      </c>
      <c r="K1977" s="22"/>
      <c r="L1977" s="22">
        <f>VLOOKUP(shipments[[#This Row],[PID]],CHOOSE({1,2},products[PID],products[Cost_per_box]),2,0)</f>
        <v>7.73</v>
      </c>
      <c r="M1977" s="22">
        <f>shipments[[#This Row],[Boxes]]*shipments[[#This Row],[cost_per_box]]</f>
        <v>1337.29</v>
      </c>
      <c r="N1977" s="22">
        <f>shipments[[#This Row],[Amount]]-shipments[[#This Row],[total cost]]</f>
        <v>1772.21</v>
      </c>
    </row>
    <row r="1978" spans="1:14" x14ac:dyDescent="0.35">
      <c r="A1978" t="s">
        <v>2016</v>
      </c>
      <c r="B1978" t="s">
        <v>8050</v>
      </c>
      <c r="C1978" t="s">
        <v>8018</v>
      </c>
      <c r="D1978" t="s">
        <v>8036</v>
      </c>
      <c r="E1978" s="1">
        <v>45565</v>
      </c>
      <c r="F1978">
        <v>4682.25</v>
      </c>
      <c r="G1978">
        <v>247</v>
      </c>
      <c r="H1978" t="s">
        <v>26</v>
      </c>
      <c r="I1978" t="str">
        <f>VLOOKUP(shipments[[#This Row],[SPID]],CHOOSE({1,2},people[[#All],[SPID]],people[[#All],[Sales_person]]),2,0)</f>
        <v>Gigi Bohling</v>
      </c>
      <c r="J1978">
        <f>YEAR(shipments[[#This Row],[Shipdate]])</f>
        <v>2024</v>
      </c>
      <c r="K1978" s="22"/>
      <c r="L1978" s="22">
        <f>VLOOKUP(shipments[[#This Row],[PID]],CHOOSE({1,2},products[PID],products[Cost_per_box]),2,0)</f>
        <v>7.73</v>
      </c>
      <c r="M1978" s="22">
        <f>shipments[[#This Row],[Boxes]]*shipments[[#This Row],[cost_per_box]]</f>
        <v>1909.3100000000002</v>
      </c>
      <c r="N1978" s="22">
        <f>shipments[[#This Row],[Amount]]-shipments[[#This Row],[total cost]]</f>
        <v>2772.9399999999996</v>
      </c>
    </row>
    <row r="1979" spans="1:14" x14ac:dyDescent="0.35">
      <c r="A1979" t="s">
        <v>2017</v>
      </c>
      <c r="B1979" t="s">
        <v>8050</v>
      </c>
      <c r="C1979" t="s">
        <v>8018</v>
      </c>
      <c r="D1979" t="s">
        <v>8038</v>
      </c>
      <c r="E1979" s="1">
        <v>45119</v>
      </c>
      <c r="F1979">
        <v>5746.5</v>
      </c>
      <c r="G1979">
        <v>303</v>
      </c>
      <c r="H1979" t="s">
        <v>7</v>
      </c>
      <c r="I1979" t="str">
        <f>VLOOKUP(shipments[[#This Row],[SPID]],CHOOSE({1,2},people[[#All],[SPID]],people[[#All],[Sales_person]]),2,0)</f>
        <v>Gigi Bohling</v>
      </c>
      <c r="J1979">
        <f>YEAR(shipments[[#This Row],[Shipdate]])</f>
        <v>2023</v>
      </c>
      <c r="K1979" s="22"/>
      <c r="L1979" s="22">
        <f>VLOOKUP(shipments[[#This Row],[PID]],CHOOSE({1,2},products[PID],products[Cost_per_box]),2,0)</f>
        <v>7.73</v>
      </c>
      <c r="M1979" s="22">
        <f>shipments[[#This Row],[Boxes]]*shipments[[#This Row],[cost_per_box]]</f>
        <v>2342.19</v>
      </c>
      <c r="N1979" s="22">
        <f>shipments[[#This Row],[Amount]]-shipments[[#This Row],[total cost]]</f>
        <v>3404.31</v>
      </c>
    </row>
    <row r="1980" spans="1:14" x14ac:dyDescent="0.35">
      <c r="A1980" t="s">
        <v>2018</v>
      </c>
      <c r="B1980" t="s">
        <v>8050</v>
      </c>
      <c r="C1980" t="s">
        <v>8019</v>
      </c>
      <c r="D1980" t="s">
        <v>8035</v>
      </c>
      <c r="E1980" s="1">
        <v>45056</v>
      </c>
      <c r="F1980">
        <v>8336.25</v>
      </c>
      <c r="G1980">
        <v>397</v>
      </c>
      <c r="H1980" t="s">
        <v>7</v>
      </c>
      <c r="I1980" t="str">
        <f>VLOOKUP(shipments[[#This Row],[SPID]],CHOOSE({1,2},people[[#All],[SPID]],people[[#All],[Sales_person]]),2,0)</f>
        <v>Gigi Bohling</v>
      </c>
      <c r="J1980">
        <f>YEAR(shipments[[#This Row],[Shipdate]])</f>
        <v>2023</v>
      </c>
      <c r="K1980" s="22"/>
      <c r="L1980" s="22">
        <f>VLOOKUP(shipments[[#This Row],[PID]],CHOOSE({1,2},products[PID],products[Cost_per_box]),2,0)</f>
        <v>3.68</v>
      </c>
      <c r="M1980" s="22">
        <f>shipments[[#This Row],[Boxes]]*shipments[[#This Row],[cost_per_box]]</f>
        <v>1460.96</v>
      </c>
      <c r="N1980" s="22">
        <f>shipments[[#This Row],[Amount]]-shipments[[#This Row],[total cost]]</f>
        <v>6875.29</v>
      </c>
    </row>
    <row r="1981" spans="1:14" x14ac:dyDescent="0.35">
      <c r="A1981" t="s">
        <v>2019</v>
      </c>
      <c r="B1981" t="s">
        <v>8050</v>
      </c>
      <c r="C1981" t="s">
        <v>8020</v>
      </c>
      <c r="D1981" t="s">
        <v>8035</v>
      </c>
      <c r="E1981" s="1">
        <v>45153</v>
      </c>
      <c r="F1981">
        <v>8093.25</v>
      </c>
      <c r="G1981">
        <v>506</v>
      </c>
      <c r="H1981" t="s">
        <v>7</v>
      </c>
      <c r="I1981" t="str">
        <f>VLOOKUP(shipments[[#This Row],[SPID]],CHOOSE({1,2},people[[#All],[SPID]],people[[#All],[Sales_person]]),2,0)</f>
        <v>Gigi Bohling</v>
      </c>
      <c r="J1981">
        <f>YEAR(shipments[[#This Row],[Shipdate]])</f>
        <v>2023</v>
      </c>
      <c r="K1981" s="22"/>
      <c r="L1981" s="22">
        <f>VLOOKUP(shipments[[#This Row],[PID]],CHOOSE({1,2},products[PID],products[Cost_per_box]),2,0)</f>
        <v>8.2200000000000006</v>
      </c>
      <c r="M1981" s="22">
        <f>shipments[[#This Row],[Boxes]]*shipments[[#This Row],[cost_per_box]]</f>
        <v>4159.3200000000006</v>
      </c>
      <c r="N1981" s="22">
        <f>shipments[[#This Row],[Amount]]-shipments[[#This Row],[total cost]]</f>
        <v>3933.9299999999994</v>
      </c>
    </row>
    <row r="1982" spans="1:14" x14ac:dyDescent="0.35">
      <c r="A1982" t="s">
        <v>2020</v>
      </c>
      <c r="B1982" t="s">
        <v>8050</v>
      </c>
      <c r="C1982" t="s">
        <v>8020</v>
      </c>
      <c r="D1982" t="s">
        <v>8036</v>
      </c>
      <c r="E1982" s="1">
        <v>45278</v>
      </c>
      <c r="F1982">
        <v>5602.5</v>
      </c>
      <c r="G1982">
        <v>467</v>
      </c>
      <c r="H1982" t="s">
        <v>7</v>
      </c>
      <c r="I1982" t="str">
        <f>VLOOKUP(shipments[[#This Row],[SPID]],CHOOSE({1,2},people[[#All],[SPID]],people[[#All],[Sales_person]]),2,0)</f>
        <v>Gigi Bohling</v>
      </c>
      <c r="J1982">
        <f>YEAR(shipments[[#This Row],[Shipdate]])</f>
        <v>2023</v>
      </c>
      <c r="K1982" s="22"/>
      <c r="L1982" s="22">
        <f>VLOOKUP(shipments[[#This Row],[PID]],CHOOSE({1,2},products[PID],products[Cost_per_box]),2,0)</f>
        <v>8.2200000000000006</v>
      </c>
      <c r="M1982" s="22">
        <f>shipments[[#This Row],[Boxes]]*shipments[[#This Row],[cost_per_box]]</f>
        <v>3838.7400000000002</v>
      </c>
      <c r="N1982" s="22">
        <f>shipments[[#This Row],[Amount]]-shipments[[#This Row],[total cost]]</f>
        <v>1763.7599999999998</v>
      </c>
    </row>
    <row r="1983" spans="1:14" x14ac:dyDescent="0.35">
      <c r="A1983" t="s">
        <v>2021</v>
      </c>
      <c r="B1983" t="s">
        <v>8050</v>
      </c>
      <c r="C1983" t="s">
        <v>8020</v>
      </c>
      <c r="D1983" t="s">
        <v>8034</v>
      </c>
      <c r="E1983" s="1">
        <v>45230</v>
      </c>
      <c r="F1983">
        <v>4065.75</v>
      </c>
      <c r="G1983">
        <v>339</v>
      </c>
      <c r="H1983" t="s">
        <v>7</v>
      </c>
      <c r="I1983" t="str">
        <f>VLOOKUP(shipments[[#This Row],[SPID]],CHOOSE({1,2},people[[#All],[SPID]],people[[#All],[Sales_person]]),2,0)</f>
        <v>Gigi Bohling</v>
      </c>
      <c r="J1983">
        <f>YEAR(shipments[[#This Row],[Shipdate]])</f>
        <v>2023</v>
      </c>
      <c r="K1983" s="22"/>
      <c r="L1983" s="22">
        <f>VLOOKUP(shipments[[#This Row],[PID]],CHOOSE({1,2},products[PID],products[Cost_per_box]),2,0)</f>
        <v>8.2200000000000006</v>
      </c>
      <c r="M1983" s="22">
        <f>shipments[[#This Row],[Boxes]]*shipments[[#This Row],[cost_per_box]]</f>
        <v>2786.5800000000004</v>
      </c>
      <c r="N1983" s="22">
        <f>shipments[[#This Row],[Amount]]-shipments[[#This Row],[total cost]]</f>
        <v>1279.1699999999996</v>
      </c>
    </row>
    <row r="1984" spans="1:14" x14ac:dyDescent="0.35">
      <c r="A1984" t="s">
        <v>2022</v>
      </c>
      <c r="B1984" t="s">
        <v>8050</v>
      </c>
      <c r="C1984" t="s">
        <v>8020</v>
      </c>
      <c r="D1984" t="s">
        <v>8037</v>
      </c>
      <c r="E1984" s="1">
        <v>45082</v>
      </c>
      <c r="F1984">
        <v>2871</v>
      </c>
      <c r="G1984">
        <v>240</v>
      </c>
      <c r="H1984" t="s">
        <v>7</v>
      </c>
      <c r="I1984" t="str">
        <f>VLOOKUP(shipments[[#This Row],[SPID]],CHOOSE({1,2},people[[#All],[SPID]],people[[#All],[Sales_person]]),2,0)</f>
        <v>Gigi Bohling</v>
      </c>
      <c r="J1984">
        <f>YEAR(shipments[[#This Row],[Shipdate]])</f>
        <v>2023</v>
      </c>
      <c r="K1984" s="22"/>
      <c r="L1984" s="22">
        <f>VLOOKUP(shipments[[#This Row],[PID]],CHOOSE({1,2},products[PID],products[Cost_per_box]),2,0)</f>
        <v>8.2200000000000006</v>
      </c>
      <c r="M1984" s="22">
        <f>shipments[[#This Row],[Boxes]]*shipments[[#This Row],[cost_per_box]]</f>
        <v>1972.8000000000002</v>
      </c>
      <c r="N1984" s="22">
        <f>shipments[[#This Row],[Amount]]-shipments[[#This Row],[total cost]]</f>
        <v>898.19999999999982</v>
      </c>
    </row>
    <row r="1985" spans="1:14" x14ac:dyDescent="0.35">
      <c r="A1985" t="s">
        <v>2023</v>
      </c>
      <c r="B1985" t="s">
        <v>8050</v>
      </c>
      <c r="C1985" t="s">
        <v>8020</v>
      </c>
      <c r="D1985" t="s">
        <v>8038</v>
      </c>
      <c r="E1985" s="1">
        <v>45376</v>
      </c>
      <c r="F1985">
        <v>8592.75</v>
      </c>
      <c r="G1985">
        <v>573</v>
      </c>
      <c r="H1985" t="s">
        <v>7</v>
      </c>
      <c r="I1985" t="str">
        <f>VLOOKUP(shipments[[#This Row],[SPID]],CHOOSE({1,2},people[[#All],[SPID]],people[[#All],[Sales_person]]),2,0)</f>
        <v>Gigi Bohling</v>
      </c>
      <c r="J1985">
        <f>YEAR(shipments[[#This Row],[Shipdate]])</f>
        <v>2024</v>
      </c>
      <c r="K1985" s="22"/>
      <c r="L1985" s="22">
        <f>VLOOKUP(shipments[[#This Row],[PID]],CHOOSE({1,2},products[PID],products[Cost_per_box]),2,0)</f>
        <v>8.2200000000000006</v>
      </c>
      <c r="M1985" s="22">
        <f>shipments[[#This Row],[Boxes]]*shipments[[#This Row],[cost_per_box]]</f>
        <v>4710.0600000000004</v>
      </c>
      <c r="N1985" s="22">
        <f>shipments[[#This Row],[Amount]]-shipments[[#This Row],[total cost]]</f>
        <v>3882.6899999999996</v>
      </c>
    </row>
    <row r="1986" spans="1:14" x14ac:dyDescent="0.35">
      <c r="A1986" t="s">
        <v>2024</v>
      </c>
      <c r="B1986" t="s">
        <v>8050</v>
      </c>
      <c r="C1986" t="s">
        <v>8020</v>
      </c>
      <c r="D1986" t="s">
        <v>8033</v>
      </c>
      <c r="E1986" s="1">
        <v>45198</v>
      </c>
      <c r="F1986">
        <v>10674</v>
      </c>
      <c r="G1986">
        <v>668</v>
      </c>
      <c r="H1986" t="s">
        <v>7</v>
      </c>
      <c r="I1986" t="str">
        <f>VLOOKUP(shipments[[#This Row],[SPID]],CHOOSE({1,2},people[[#All],[SPID]],people[[#All],[Sales_person]]),2,0)</f>
        <v>Gigi Bohling</v>
      </c>
      <c r="J1986">
        <f>YEAR(shipments[[#This Row],[Shipdate]])</f>
        <v>2023</v>
      </c>
      <c r="K1986" s="22"/>
      <c r="L1986" s="22">
        <f>VLOOKUP(shipments[[#This Row],[PID]],CHOOSE({1,2},products[PID],products[Cost_per_box]),2,0)</f>
        <v>8.2200000000000006</v>
      </c>
      <c r="M1986" s="22">
        <f>shipments[[#This Row],[Boxes]]*shipments[[#This Row],[cost_per_box]]</f>
        <v>5490.96</v>
      </c>
      <c r="N1986" s="22">
        <f>shipments[[#This Row],[Amount]]-shipments[[#This Row],[total cost]]</f>
        <v>5183.04</v>
      </c>
    </row>
    <row r="1987" spans="1:14" x14ac:dyDescent="0.35">
      <c r="A1987" t="s">
        <v>2025</v>
      </c>
      <c r="B1987" t="s">
        <v>8050</v>
      </c>
      <c r="C1987" t="s">
        <v>8021</v>
      </c>
      <c r="D1987" t="s">
        <v>8038</v>
      </c>
      <c r="E1987" s="1">
        <v>45141</v>
      </c>
      <c r="F1987">
        <v>8201.25</v>
      </c>
      <c r="G1987">
        <v>432</v>
      </c>
      <c r="H1987" t="s">
        <v>7</v>
      </c>
      <c r="I1987" t="str">
        <f>VLOOKUP(shipments[[#This Row],[SPID]],CHOOSE({1,2},people[[#All],[SPID]],people[[#All],[Sales_person]]),2,0)</f>
        <v>Gigi Bohling</v>
      </c>
      <c r="J1987">
        <f>YEAR(shipments[[#This Row],[Shipdate]])</f>
        <v>2023</v>
      </c>
      <c r="K1987" s="22"/>
      <c r="L1987" s="22">
        <f>VLOOKUP(shipments[[#This Row],[PID]],CHOOSE({1,2},products[PID],products[Cost_per_box]),2,0)</f>
        <v>10.23</v>
      </c>
      <c r="M1987" s="22">
        <f>shipments[[#This Row],[Boxes]]*shipments[[#This Row],[cost_per_box]]</f>
        <v>4419.3600000000006</v>
      </c>
      <c r="N1987" s="22">
        <f>shipments[[#This Row],[Amount]]-shipments[[#This Row],[total cost]]</f>
        <v>3781.8899999999994</v>
      </c>
    </row>
    <row r="1988" spans="1:14" x14ac:dyDescent="0.35">
      <c r="A1988" t="s">
        <v>2026</v>
      </c>
      <c r="B1988" t="s">
        <v>8050</v>
      </c>
      <c r="C1988" t="s">
        <v>8022</v>
      </c>
      <c r="D1988" t="s">
        <v>8034</v>
      </c>
      <c r="E1988" s="1">
        <v>45173</v>
      </c>
      <c r="F1988">
        <v>7515</v>
      </c>
      <c r="G1988">
        <v>579</v>
      </c>
      <c r="H1988" t="s">
        <v>7</v>
      </c>
      <c r="I1988" t="str">
        <f>VLOOKUP(shipments[[#This Row],[SPID]],CHOOSE({1,2},people[[#All],[SPID]],people[[#All],[Sales_person]]),2,0)</f>
        <v>Gigi Bohling</v>
      </c>
      <c r="J1988">
        <f>YEAR(shipments[[#This Row],[Shipdate]])</f>
        <v>2023</v>
      </c>
      <c r="K1988" s="22"/>
      <c r="L1988" s="22">
        <f>VLOOKUP(shipments[[#This Row],[PID]],CHOOSE({1,2},products[PID],products[Cost_per_box]),2,0)</f>
        <v>4.74</v>
      </c>
      <c r="M1988" s="22">
        <f>shipments[[#This Row],[Boxes]]*shipments[[#This Row],[cost_per_box]]</f>
        <v>2744.46</v>
      </c>
      <c r="N1988" s="22">
        <f>shipments[[#This Row],[Amount]]-shipments[[#This Row],[total cost]]</f>
        <v>4770.54</v>
      </c>
    </row>
    <row r="1989" spans="1:14" x14ac:dyDescent="0.35">
      <c r="A1989" t="s">
        <v>2027</v>
      </c>
      <c r="B1989" t="s">
        <v>8050</v>
      </c>
      <c r="C1989" t="s">
        <v>8022</v>
      </c>
      <c r="D1989" t="s">
        <v>8034</v>
      </c>
      <c r="E1989" s="1">
        <v>45278</v>
      </c>
      <c r="F1989">
        <v>6534</v>
      </c>
      <c r="G1989">
        <v>385</v>
      </c>
      <c r="H1989" t="s">
        <v>7</v>
      </c>
      <c r="I1989" t="str">
        <f>VLOOKUP(shipments[[#This Row],[SPID]],CHOOSE({1,2},people[[#All],[SPID]],people[[#All],[Sales_person]]),2,0)</f>
        <v>Gigi Bohling</v>
      </c>
      <c r="J1989">
        <f>YEAR(shipments[[#This Row],[Shipdate]])</f>
        <v>2023</v>
      </c>
      <c r="K1989" s="22"/>
      <c r="L1989" s="22">
        <f>VLOOKUP(shipments[[#This Row],[PID]],CHOOSE({1,2},products[PID],products[Cost_per_box]),2,0)</f>
        <v>4.74</v>
      </c>
      <c r="M1989" s="22">
        <f>shipments[[#This Row],[Boxes]]*shipments[[#This Row],[cost_per_box]]</f>
        <v>1824.9</v>
      </c>
      <c r="N1989" s="22">
        <f>shipments[[#This Row],[Amount]]-shipments[[#This Row],[total cost]]</f>
        <v>4709.1000000000004</v>
      </c>
    </row>
    <row r="1990" spans="1:14" x14ac:dyDescent="0.35">
      <c r="A1990" t="s">
        <v>2028</v>
      </c>
      <c r="B1990" t="s">
        <v>8050</v>
      </c>
      <c r="C1990" t="s">
        <v>8022</v>
      </c>
      <c r="D1990" t="s">
        <v>8037</v>
      </c>
      <c r="E1990" s="1">
        <v>45492</v>
      </c>
      <c r="F1990">
        <v>5742</v>
      </c>
      <c r="G1990">
        <v>442</v>
      </c>
      <c r="H1990" t="s">
        <v>18</v>
      </c>
      <c r="I1990" t="str">
        <f>VLOOKUP(shipments[[#This Row],[SPID]],CHOOSE({1,2},people[[#All],[SPID]],people[[#All],[Sales_person]]),2,0)</f>
        <v>Gigi Bohling</v>
      </c>
      <c r="J1990">
        <f>YEAR(shipments[[#This Row],[Shipdate]])</f>
        <v>2024</v>
      </c>
      <c r="K1990" s="22"/>
      <c r="L1990" s="22">
        <f>VLOOKUP(shipments[[#This Row],[PID]],CHOOSE({1,2},products[PID],products[Cost_per_box]),2,0)</f>
        <v>4.74</v>
      </c>
      <c r="M1990" s="22">
        <f>shipments[[#This Row],[Boxes]]*shipments[[#This Row],[cost_per_box]]</f>
        <v>2095.08</v>
      </c>
      <c r="N1990" s="22">
        <f>shipments[[#This Row],[Amount]]-shipments[[#This Row],[total cost]]</f>
        <v>3646.92</v>
      </c>
    </row>
    <row r="1991" spans="1:14" x14ac:dyDescent="0.35">
      <c r="A1991" t="s">
        <v>2029</v>
      </c>
      <c r="B1991" t="s">
        <v>8050</v>
      </c>
      <c r="C1991" t="s">
        <v>8022</v>
      </c>
      <c r="D1991" t="s">
        <v>8033</v>
      </c>
      <c r="E1991" s="1">
        <v>45492</v>
      </c>
      <c r="F1991">
        <v>10694.25</v>
      </c>
      <c r="G1991">
        <v>669</v>
      </c>
      <c r="H1991" t="s">
        <v>18</v>
      </c>
      <c r="I1991" t="str">
        <f>VLOOKUP(shipments[[#This Row],[SPID]],CHOOSE({1,2},people[[#All],[SPID]],people[[#All],[Sales_person]]),2,0)</f>
        <v>Gigi Bohling</v>
      </c>
      <c r="J1991">
        <f>YEAR(shipments[[#This Row],[Shipdate]])</f>
        <v>2024</v>
      </c>
      <c r="K1991" s="22"/>
      <c r="L1991" s="22">
        <f>VLOOKUP(shipments[[#This Row],[PID]],CHOOSE({1,2},products[PID],products[Cost_per_box]),2,0)</f>
        <v>4.74</v>
      </c>
      <c r="M1991" s="22">
        <f>shipments[[#This Row],[Boxes]]*shipments[[#This Row],[cost_per_box]]</f>
        <v>3171.06</v>
      </c>
      <c r="N1991" s="22">
        <f>shipments[[#This Row],[Amount]]-shipments[[#This Row],[total cost]]</f>
        <v>7523.1900000000005</v>
      </c>
    </row>
    <row r="1992" spans="1:14" x14ac:dyDescent="0.35">
      <c r="A1992" t="s">
        <v>2030</v>
      </c>
      <c r="B1992" t="s">
        <v>8050</v>
      </c>
      <c r="C1992" t="s">
        <v>8022</v>
      </c>
      <c r="D1992" t="s">
        <v>8037</v>
      </c>
      <c r="E1992" s="1">
        <v>45286</v>
      </c>
      <c r="F1992">
        <v>3246.75</v>
      </c>
      <c r="G1992">
        <v>191</v>
      </c>
      <c r="H1992" t="s">
        <v>7</v>
      </c>
      <c r="I1992" t="str">
        <f>VLOOKUP(shipments[[#This Row],[SPID]],CHOOSE({1,2},people[[#All],[SPID]],people[[#All],[Sales_person]]),2,0)</f>
        <v>Gigi Bohling</v>
      </c>
      <c r="J1992">
        <f>YEAR(shipments[[#This Row],[Shipdate]])</f>
        <v>2023</v>
      </c>
      <c r="K1992" s="22"/>
      <c r="L1992" s="22">
        <f>VLOOKUP(shipments[[#This Row],[PID]],CHOOSE({1,2},products[PID],products[Cost_per_box]),2,0)</f>
        <v>4.74</v>
      </c>
      <c r="M1992" s="22">
        <f>shipments[[#This Row],[Boxes]]*shipments[[#This Row],[cost_per_box]]</f>
        <v>905.34</v>
      </c>
      <c r="N1992" s="22">
        <f>shipments[[#This Row],[Amount]]-shipments[[#This Row],[total cost]]</f>
        <v>2341.41</v>
      </c>
    </row>
    <row r="1993" spans="1:14" x14ac:dyDescent="0.35">
      <c r="A1993" t="s">
        <v>2031</v>
      </c>
      <c r="B1993" t="s">
        <v>8050</v>
      </c>
      <c r="C1993" t="s">
        <v>8023</v>
      </c>
      <c r="D1993" t="s">
        <v>8037</v>
      </c>
      <c r="E1993" s="1">
        <v>45450</v>
      </c>
      <c r="F1993">
        <v>3604.5</v>
      </c>
      <c r="G1993">
        <v>401</v>
      </c>
      <c r="H1993" t="s">
        <v>7</v>
      </c>
      <c r="I1993" t="str">
        <f>VLOOKUP(shipments[[#This Row],[SPID]],CHOOSE({1,2},people[[#All],[SPID]],people[[#All],[Sales_person]]),2,0)</f>
        <v>Gigi Bohling</v>
      </c>
      <c r="J1993">
        <f>YEAR(shipments[[#This Row],[Shipdate]])</f>
        <v>2024</v>
      </c>
      <c r="K1993" s="22"/>
      <c r="L1993" s="22">
        <f>VLOOKUP(shipments[[#This Row],[PID]],CHOOSE({1,2},products[PID],products[Cost_per_box]),2,0)</f>
        <v>10.51</v>
      </c>
      <c r="M1993" s="22">
        <f>shipments[[#This Row],[Boxes]]*shipments[[#This Row],[cost_per_box]]</f>
        <v>4214.51</v>
      </c>
      <c r="N1993" s="22">
        <f>shipments[[#This Row],[Amount]]-shipments[[#This Row],[total cost]]</f>
        <v>-610.01000000000022</v>
      </c>
    </row>
    <row r="1994" spans="1:14" x14ac:dyDescent="0.35">
      <c r="A1994" t="s">
        <v>2032</v>
      </c>
      <c r="B1994" t="s">
        <v>8050</v>
      </c>
      <c r="C1994" t="s">
        <v>8023</v>
      </c>
      <c r="D1994" t="s">
        <v>8034</v>
      </c>
      <c r="E1994" s="1">
        <v>45413</v>
      </c>
      <c r="F1994">
        <v>60.75</v>
      </c>
      <c r="G1994">
        <v>9</v>
      </c>
      <c r="H1994" t="s">
        <v>7</v>
      </c>
      <c r="I1994" t="str">
        <f>VLOOKUP(shipments[[#This Row],[SPID]],CHOOSE({1,2},people[[#All],[SPID]],people[[#All],[Sales_person]]),2,0)</f>
        <v>Gigi Bohling</v>
      </c>
      <c r="J1994">
        <f>YEAR(shipments[[#This Row],[Shipdate]])</f>
        <v>2024</v>
      </c>
      <c r="K1994" s="22"/>
      <c r="L1994" s="22">
        <f>VLOOKUP(shipments[[#This Row],[PID]],CHOOSE({1,2},products[PID],products[Cost_per_box]),2,0)</f>
        <v>10.51</v>
      </c>
      <c r="M1994" s="22">
        <f>shipments[[#This Row],[Boxes]]*shipments[[#This Row],[cost_per_box]]</f>
        <v>94.59</v>
      </c>
      <c r="N1994" s="22">
        <f>shipments[[#This Row],[Amount]]-shipments[[#This Row],[total cost]]</f>
        <v>-33.840000000000003</v>
      </c>
    </row>
    <row r="1995" spans="1:14" x14ac:dyDescent="0.35">
      <c r="A1995" t="s">
        <v>2033</v>
      </c>
      <c r="B1995" t="s">
        <v>8050</v>
      </c>
      <c r="C1995" t="s">
        <v>8023</v>
      </c>
      <c r="D1995" t="s">
        <v>8037</v>
      </c>
      <c r="E1995" s="1">
        <v>45273</v>
      </c>
      <c r="F1995">
        <v>697.5</v>
      </c>
      <c r="G1995">
        <v>100</v>
      </c>
      <c r="H1995" t="s">
        <v>7</v>
      </c>
      <c r="I1995" t="str">
        <f>VLOOKUP(shipments[[#This Row],[SPID]],CHOOSE({1,2},people[[#All],[SPID]],people[[#All],[Sales_person]]),2,0)</f>
        <v>Gigi Bohling</v>
      </c>
      <c r="J1995">
        <f>YEAR(shipments[[#This Row],[Shipdate]])</f>
        <v>2023</v>
      </c>
      <c r="K1995" s="22"/>
      <c r="L1995" s="22">
        <f>VLOOKUP(shipments[[#This Row],[PID]],CHOOSE({1,2},products[PID],products[Cost_per_box]),2,0)</f>
        <v>10.51</v>
      </c>
      <c r="M1995" s="22">
        <f>shipments[[#This Row],[Boxes]]*shipments[[#This Row],[cost_per_box]]</f>
        <v>1051</v>
      </c>
      <c r="N1995" s="22">
        <f>shipments[[#This Row],[Amount]]-shipments[[#This Row],[total cost]]</f>
        <v>-353.5</v>
      </c>
    </row>
    <row r="1996" spans="1:14" x14ac:dyDescent="0.35">
      <c r="A1996" t="s">
        <v>2034</v>
      </c>
      <c r="B1996" t="s">
        <v>8050</v>
      </c>
      <c r="C1996" t="s">
        <v>8024</v>
      </c>
      <c r="D1996" t="s">
        <v>8034</v>
      </c>
      <c r="E1996" s="1">
        <v>45559</v>
      </c>
      <c r="F1996">
        <v>1354.5</v>
      </c>
      <c r="G1996">
        <v>97</v>
      </c>
      <c r="H1996" t="s">
        <v>26</v>
      </c>
      <c r="I1996" t="str">
        <f>VLOOKUP(shipments[[#This Row],[SPID]],CHOOSE({1,2},people[[#All],[SPID]],people[[#All],[Sales_person]]),2,0)</f>
        <v>Gigi Bohling</v>
      </c>
      <c r="J1996">
        <f>YEAR(shipments[[#This Row],[Shipdate]])</f>
        <v>2024</v>
      </c>
      <c r="K1996" s="22"/>
      <c r="L1996" s="22">
        <f>VLOOKUP(shipments[[#This Row],[PID]],CHOOSE({1,2},products[PID],products[Cost_per_box]),2,0)</f>
        <v>6.43</v>
      </c>
      <c r="M1996" s="22">
        <f>shipments[[#This Row],[Boxes]]*shipments[[#This Row],[cost_per_box]]</f>
        <v>623.70999999999992</v>
      </c>
      <c r="N1996" s="22">
        <f>shipments[[#This Row],[Amount]]-shipments[[#This Row],[total cost]]</f>
        <v>730.79000000000008</v>
      </c>
    </row>
    <row r="1997" spans="1:14" x14ac:dyDescent="0.35">
      <c r="A1997" t="s">
        <v>2035</v>
      </c>
      <c r="B1997" t="s">
        <v>8050</v>
      </c>
      <c r="C1997" t="s">
        <v>8024</v>
      </c>
      <c r="D1997" t="s">
        <v>8034</v>
      </c>
      <c r="E1997" s="1">
        <v>45397</v>
      </c>
      <c r="F1997">
        <v>5370.75</v>
      </c>
      <c r="G1997">
        <v>359</v>
      </c>
      <c r="H1997" t="s">
        <v>7</v>
      </c>
      <c r="I1997" t="str">
        <f>VLOOKUP(shipments[[#This Row],[SPID]],CHOOSE({1,2},people[[#All],[SPID]],people[[#All],[Sales_person]]),2,0)</f>
        <v>Gigi Bohling</v>
      </c>
      <c r="J1997">
        <f>YEAR(shipments[[#This Row],[Shipdate]])</f>
        <v>2024</v>
      </c>
      <c r="K1997" s="22"/>
      <c r="L1997" s="22">
        <f>VLOOKUP(shipments[[#This Row],[PID]],CHOOSE({1,2},products[PID],products[Cost_per_box]),2,0)</f>
        <v>6.43</v>
      </c>
      <c r="M1997" s="22">
        <f>shipments[[#This Row],[Boxes]]*shipments[[#This Row],[cost_per_box]]</f>
        <v>2308.37</v>
      </c>
      <c r="N1997" s="22">
        <f>shipments[[#This Row],[Amount]]-shipments[[#This Row],[total cost]]</f>
        <v>3062.38</v>
      </c>
    </row>
    <row r="1998" spans="1:14" x14ac:dyDescent="0.35">
      <c r="A1998" t="s">
        <v>2036</v>
      </c>
      <c r="B1998" t="s">
        <v>8050</v>
      </c>
      <c r="C1998" t="s">
        <v>8025</v>
      </c>
      <c r="D1998" t="s">
        <v>8033</v>
      </c>
      <c r="E1998" s="1">
        <v>44929</v>
      </c>
      <c r="F1998">
        <v>6723</v>
      </c>
      <c r="G1998">
        <v>396</v>
      </c>
      <c r="H1998" t="s">
        <v>7</v>
      </c>
      <c r="I1998" t="str">
        <f>VLOOKUP(shipments[[#This Row],[SPID]],CHOOSE({1,2},people[[#All],[SPID]],people[[#All],[Sales_person]]),2,0)</f>
        <v>Gigi Bohling</v>
      </c>
      <c r="J1998">
        <f>YEAR(shipments[[#This Row],[Shipdate]])</f>
        <v>2023</v>
      </c>
      <c r="K1998" s="22"/>
      <c r="L1998" s="22">
        <f>VLOOKUP(shipments[[#This Row],[PID]],CHOOSE({1,2},products[PID],products[Cost_per_box]),2,0)</f>
        <v>12.41</v>
      </c>
      <c r="M1998" s="22">
        <f>shipments[[#This Row],[Boxes]]*shipments[[#This Row],[cost_per_box]]</f>
        <v>4914.3599999999997</v>
      </c>
      <c r="N1998" s="22">
        <f>shipments[[#This Row],[Amount]]-shipments[[#This Row],[total cost]]</f>
        <v>1808.6400000000003</v>
      </c>
    </row>
    <row r="1999" spans="1:14" x14ac:dyDescent="0.35">
      <c r="A1999" t="s">
        <v>2037</v>
      </c>
      <c r="B1999" t="s">
        <v>8050</v>
      </c>
      <c r="C1999" t="s">
        <v>8026</v>
      </c>
      <c r="D1999" t="s">
        <v>8034</v>
      </c>
      <c r="E1999" s="1">
        <v>45323</v>
      </c>
      <c r="F1999">
        <v>4313.25</v>
      </c>
      <c r="G1999">
        <v>254</v>
      </c>
      <c r="H1999" t="s">
        <v>7</v>
      </c>
      <c r="I1999" t="str">
        <f>VLOOKUP(shipments[[#This Row],[SPID]],CHOOSE({1,2},people[[#All],[SPID]],people[[#All],[Sales_person]]),2,0)</f>
        <v>Gigi Bohling</v>
      </c>
      <c r="J1999">
        <f>YEAR(shipments[[#This Row],[Shipdate]])</f>
        <v>2024</v>
      </c>
      <c r="K1999" s="22"/>
      <c r="L1999" s="22">
        <f>VLOOKUP(shipments[[#This Row],[PID]],CHOOSE({1,2},products[PID],products[Cost_per_box]),2,0)</f>
        <v>9.57</v>
      </c>
      <c r="M1999" s="22">
        <f>shipments[[#This Row],[Boxes]]*shipments[[#This Row],[cost_per_box]]</f>
        <v>2430.7800000000002</v>
      </c>
      <c r="N1999" s="22">
        <f>shipments[[#This Row],[Amount]]-shipments[[#This Row],[total cost]]</f>
        <v>1882.4699999999998</v>
      </c>
    </row>
    <row r="2000" spans="1:14" x14ac:dyDescent="0.35">
      <c r="A2000" t="s">
        <v>2038</v>
      </c>
      <c r="B2000" t="s">
        <v>8050</v>
      </c>
      <c r="C2000" t="s">
        <v>8026</v>
      </c>
      <c r="D2000" t="s">
        <v>8036</v>
      </c>
      <c r="E2000" s="1">
        <v>44952</v>
      </c>
      <c r="F2000">
        <v>12881.25</v>
      </c>
      <c r="G2000">
        <v>859</v>
      </c>
      <c r="H2000" t="s">
        <v>7</v>
      </c>
      <c r="I2000" t="str">
        <f>VLOOKUP(shipments[[#This Row],[SPID]],CHOOSE({1,2},people[[#All],[SPID]],people[[#All],[Sales_person]]),2,0)</f>
        <v>Gigi Bohling</v>
      </c>
      <c r="J2000">
        <f>YEAR(shipments[[#This Row],[Shipdate]])</f>
        <v>2023</v>
      </c>
      <c r="K2000" s="22"/>
      <c r="L2000" s="22">
        <f>VLOOKUP(shipments[[#This Row],[PID]],CHOOSE({1,2},products[PID],products[Cost_per_box]),2,0)</f>
        <v>9.57</v>
      </c>
      <c r="M2000" s="22">
        <f>shipments[[#This Row],[Boxes]]*shipments[[#This Row],[cost_per_box]]</f>
        <v>8220.630000000001</v>
      </c>
      <c r="N2000" s="22">
        <f>shipments[[#This Row],[Amount]]-shipments[[#This Row],[total cost]]</f>
        <v>4660.619999999999</v>
      </c>
    </row>
    <row r="2001" spans="1:14" x14ac:dyDescent="0.35">
      <c r="A2001" t="s">
        <v>2039</v>
      </c>
      <c r="B2001" t="s">
        <v>8050</v>
      </c>
      <c r="C2001" t="s">
        <v>8026</v>
      </c>
      <c r="D2001" t="s">
        <v>8036</v>
      </c>
      <c r="E2001" s="1">
        <v>45371</v>
      </c>
      <c r="F2001">
        <v>13122</v>
      </c>
      <c r="G2001">
        <v>772</v>
      </c>
      <c r="H2001" t="s">
        <v>7</v>
      </c>
      <c r="I2001" t="str">
        <f>VLOOKUP(shipments[[#This Row],[SPID]],CHOOSE({1,2},people[[#All],[SPID]],people[[#All],[Sales_person]]),2,0)</f>
        <v>Gigi Bohling</v>
      </c>
      <c r="J2001">
        <f>YEAR(shipments[[#This Row],[Shipdate]])</f>
        <v>2024</v>
      </c>
      <c r="K2001" s="22"/>
      <c r="L2001" s="22">
        <f>VLOOKUP(shipments[[#This Row],[PID]],CHOOSE({1,2},products[PID],products[Cost_per_box]),2,0)</f>
        <v>9.57</v>
      </c>
      <c r="M2001" s="22">
        <f>shipments[[#This Row],[Boxes]]*shipments[[#This Row],[cost_per_box]]</f>
        <v>7388.04</v>
      </c>
      <c r="N2001" s="22">
        <f>shipments[[#This Row],[Amount]]-shipments[[#This Row],[total cost]]</f>
        <v>5733.96</v>
      </c>
    </row>
    <row r="2002" spans="1:14" x14ac:dyDescent="0.35">
      <c r="A2002" t="s">
        <v>2040</v>
      </c>
      <c r="B2002" t="s">
        <v>8050</v>
      </c>
      <c r="C2002" t="s">
        <v>8026</v>
      </c>
      <c r="D2002" t="s">
        <v>8038</v>
      </c>
      <c r="E2002" s="1">
        <v>45078</v>
      </c>
      <c r="F2002">
        <v>1561.5</v>
      </c>
      <c r="G2002">
        <v>87</v>
      </c>
      <c r="H2002" t="s">
        <v>7</v>
      </c>
      <c r="I2002" t="str">
        <f>VLOOKUP(shipments[[#This Row],[SPID]],CHOOSE({1,2},people[[#All],[SPID]],people[[#All],[Sales_person]]),2,0)</f>
        <v>Gigi Bohling</v>
      </c>
      <c r="J2002">
        <f>YEAR(shipments[[#This Row],[Shipdate]])</f>
        <v>2023</v>
      </c>
      <c r="K2002" s="22"/>
      <c r="L2002" s="22">
        <f>VLOOKUP(shipments[[#This Row],[PID]],CHOOSE({1,2},products[PID],products[Cost_per_box]),2,0)</f>
        <v>9.57</v>
      </c>
      <c r="M2002" s="22">
        <f>shipments[[#This Row],[Boxes]]*shipments[[#This Row],[cost_per_box]]</f>
        <v>832.59</v>
      </c>
      <c r="N2002" s="22">
        <f>shipments[[#This Row],[Amount]]-shipments[[#This Row],[total cost]]</f>
        <v>728.91</v>
      </c>
    </row>
    <row r="2003" spans="1:14" x14ac:dyDescent="0.35">
      <c r="A2003" t="s">
        <v>2041</v>
      </c>
      <c r="B2003" t="s">
        <v>8050</v>
      </c>
      <c r="C2003" t="s">
        <v>8027</v>
      </c>
      <c r="D2003" t="s">
        <v>8033</v>
      </c>
      <c r="E2003" s="1">
        <v>45043</v>
      </c>
      <c r="F2003">
        <v>877.5</v>
      </c>
      <c r="G2003">
        <v>98</v>
      </c>
      <c r="H2003" t="s">
        <v>7</v>
      </c>
      <c r="I2003" t="str">
        <f>VLOOKUP(shipments[[#This Row],[SPID]],CHOOSE({1,2},people[[#All],[SPID]],people[[#All],[Sales_person]]),2,0)</f>
        <v>Gigi Bohling</v>
      </c>
      <c r="J2003">
        <f>YEAR(shipments[[#This Row],[Shipdate]])</f>
        <v>2023</v>
      </c>
      <c r="K2003" s="22"/>
      <c r="L2003" s="22">
        <f>VLOOKUP(shipments[[#This Row],[PID]],CHOOSE({1,2},products[PID],products[Cost_per_box]),2,0)</f>
        <v>8.43</v>
      </c>
      <c r="M2003" s="22">
        <f>shipments[[#This Row],[Boxes]]*shipments[[#This Row],[cost_per_box]]</f>
        <v>826.14</v>
      </c>
      <c r="N2003" s="22">
        <f>shipments[[#This Row],[Amount]]-shipments[[#This Row],[total cost]]</f>
        <v>51.360000000000014</v>
      </c>
    </row>
    <row r="2004" spans="1:14" x14ac:dyDescent="0.35">
      <c r="A2004" t="s">
        <v>2042</v>
      </c>
      <c r="B2004" t="s">
        <v>8050</v>
      </c>
      <c r="C2004" t="s">
        <v>8027</v>
      </c>
      <c r="D2004" t="s">
        <v>8033</v>
      </c>
      <c r="E2004" s="1">
        <v>45205</v>
      </c>
      <c r="F2004">
        <v>5395.5</v>
      </c>
      <c r="G2004">
        <v>675</v>
      </c>
      <c r="H2004" t="s">
        <v>7</v>
      </c>
      <c r="I2004" t="str">
        <f>VLOOKUP(shipments[[#This Row],[SPID]],CHOOSE({1,2},people[[#All],[SPID]],people[[#All],[Sales_person]]),2,0)</f>
        <v>Gigi Bohling</v>
      </c>
      <c r="J2004">
        <f>YEAR(shipments[[#This Row],[Shipdate]])</f>
        <v>2023</v>
      </c>
      <c r="K2004" s="22"/>
      <c r="L2004" s="22">
        <f>VLOOKUP(shipments[[#This Row],[PID]],CHOOSE({1,2},products[PID],products[Cost_per_box]),2,0)</f>
        <v>8.43</v>
      </c>
      <c r="M2004" s="22">
        <f>shipments[[#This Row],[Boxes]]*shipments[[#This Row],[cost_per_box]]</f>
        <v>5690.25</v>
      </c>
      <c r="N2004" s="22">
        <f>shipments[[#This Row],[Amount]]-shipments[[#This Row],[total cost]]</f>
        <v>-294.75</v>
      </c>
    </row>
    <row r="2005" spans="1:14" x14ac:dyDescent="0.35">
      <c r="A2005" t="s">
        <v>2043</v>
      </c>
      <c r="B2005" t="s">
        <v>8050</v>
      </c>
      <c r="C2005" t="s">
        <v>8028</v>
      </c>
      <c r="D2005" t="s">
        <v>8038</v>
      </c>
      <c r="E2005" s="1">
        <v>45328</v>
      </c>
      <c r="F2005">
        <v>8658</v>
      </c>
      <c r="G2005">
        <v>788</v>
      </c>
      <c r="H2005" t="s">
        <v>7</v>
      </c>
      <c r="I2005" t="str">
        <f>VLOOKUP(shipments[[#This Row],[SPID]],CHOOSE({1,2},people[[#All],[SPID]],people[[#All],[Sales_person]]),2,0)</f>
        <v>Gigi Bohling</v>
      </c>
      <c r="J2005">
        <f>YEAR(shipments[[#This Row],[Shipdate]])</f>
        <v>2024</v>
      </c>
      <c r="K2005" s="22"/>
      <c r="L2005" s="22">
        <f>VLOOKUP(shipments[[#This Row],[PID]],CHOOSE({1,2},products[PID],products[Cost_per_box]),2,0)</f>
        <v>6.8</v>
      </c>
      <c r="M2005" s="22">
        <f>shipments[[#This Row],[Boxes]]*shipments[[#This Row],[cost_per_box]]</f>
        <v>5358.4</v>
      </c>
      <c r="N2005" s="22">
        <f>shipments[[#This Row],[Amount]]-shipments[[#This Row],[total cost]]</f>
        <v>3299.6000000000004</v>
      </c>
    </row>
    <row r="2006" spans="1:14" x14ac:dyDescent="0.35">
      <c r="A2006" t="s">
        <v>2044</v>
      </c>
      <c r="B2006" t="s">
        <v>8050</v>
      </c>
      <c r="C2006" t="s">
        <v>8028</v>
      </c>
      <c r="D2006" t="s">
        <v>8036</v>
      </c>
      <c r="E2006" s="1">
        <v>45082</v>
      </c>
      <c r="F2006">
        <v>8993.25</v>
      </c>
      <c r="G2006">
        <v>1125</v>
      </c>
      <c r="H2006" t="s">
        <v>7</v>
      </c>
      <c r="I2006" t="str">
        <f>VLOOKUP(shipments[[#This Row],[SPID]],CHOOSE({1,2},people[[#All],[SPID]],people[[#All],[Sales_person]]),2,0)</f>
        <v>Gigi Bohling</v>
      </c>
      <c r="J2006">
        <f>YEAR(shipments[[#This Row],[Shipdate]])</f>
        <v>2023</v>
      </c>
      <c r="K2006" s="22"/>
      <c r="L2006" s="22">
        <f>VLOOKUP(shipments[[#This Row],[PID]],CHOOSE({1,2},products[PID],products[Cost_per_box]),2,0)</f>
        <v>6.8</v>
      </c>
      <c r="M2006" s="22">
        <f>shipments[[#This Row],[Boxes]]*shipments[[#This Row],[cost_per_box]]</f>
        <v>7650</v>
      </c>
      <c r="N2006" s="22">
        <f>shipments[[#This Row],[Amount]]-shipments[[#This Row],[total cost]]</f>
        <v>1343.25</v>
      </c>
    </row>
    <row r="2007" spans="1:14" x14ac:dyDescent="0.35">
      <c r="A2007" t="s">
        <v>2045</v>
      </c>
      <c r="B2007" t="s">
        <v>8050</v>
      </c>
      <c r="C2007" t="s">
        <v>8028</v>
      </c>
      <c r="D2007" t="s">
        <v>8038</v>
      </c>
      <c r="E2007" s="1">
        <v>45209</v>
      </c>
      <c r="F2007">
        <v>10062</v>
      </c>
      <c r="G2007">
        <v>1007</v>
      </c>
      <c r="H2007" t="s">
        <v>7</v>
      </c>
      <c r="I2007" t="str">
        <f>VLOOKUP(shipments[[#This Row],[SPID]],CHOOSE({1,2},people[[#All],[SPID]],people[[#All],[Sales_person]]),2,0)</f>
        <v>Gigi Bohling</v>
      </c>
      <c r="J2007">
        <f>YEAR(shipments[[#This Row],[Shipdate]])</f>
        <v>2023</v>
      </c>
      <c r="K2007" s="22"/>
      <c r="L2007" s="22">
        <f>VLOOKUP(shipments[[#This Row],[PID]],CHOOSE({1,2},products[PID],products[Cost_per_box]),2,0)</f>
        <v>6.8</v>
      </c>
      <c r="M2007" s="22">
        <f>shipments[[#This Row],[Boxes]]*shipments[[#This Row],[cost_per_box]]</f>
        <v>6847.5999999999995</v>
      </c>
      <c r="N2007" s="22">
        <f>shipments[[#This Row],[Amount]]-shipments[[#This Row],[total cost]]</f>
        <v>3214.4000000000005</v>
      </c>
    </row>
    <row r="2008" spans="1:14" x14ac:dyDescent="0.35">
      <c r="A2008" t="s">
        <v>2046</v>
      </c>
      <c r="B2008" t="s">
        <v>8050</v>
      </c>
      <c r="C2008" t="s">
        <v>8029</v>
      </c>
      <c r="D2008" t="s">
        <v>8034</v>
      </c>
      <c r="E2008" s="1">
        <v>45224</v>
      </c>
      <c r="F2008">
        <v>1309.5</v>
      </c>
      <c r="G2008">
        <v>46</v>
      </c>
      <c r="H2008" t="s">
        <v>7</v>
      </c>
      <c r="I2008" t="str">
        <f>VLOOKUP(shipments[[#This Row],[SPID]],CHOOSE({1,2},people[[#All],[SPID]],people[[#All],[Sales_person]]),2,0)</f>
        <v>Gigi Bohling</v>
      </c>
      <c r="J2008">
        <f>YEAR(shipments[[#This Row],[Shipdate]])</f>
        <v>2023</v>
      </c>
      <c r="K2008" s="22"/>
      <c r="L2008" s="22">
        <f>VLOOKUP(shipments[[#This Row],[PID]],CHOOSE({1,2},products[PID],products[Cost_per_box]),2,0)</f>
        <v>5.04</v>
      </c>
      <c r="M2008" s="22">
        <f>shipments[[#This Row],[Boxes]]*shipments[[#This Row],[cost_per_box]]</f>
        <v>231.84</v>
      </c>
      <c r="N2008" s="22">
        <f>shipments[[#This Row],[Amount]]-shipments[[#This Row],[total cost]]</f>
        <v>1077.6600000000001</v>
      </c>
    </row>
    <row r="2009" spans="1:14" x14ac:dyDescent="0.35">
      <c r="A2009" t="s">
        <v>2047</v>
      </c>
      <c r="B2009" t="s">
        <v>8050</v>
      </c>
      <c r="C2009" t="s">
        <v>8030</v>
      </c>
      <c r="D2009" t="s">
        <v>8033</v>
      </c>
      <c r="E2009" s="1">
        <v>44965</v>
      </c>
      <c r="F2009">
        <v>1932.75</v>
      </c>
      <c r="G2009">
        <v>162</v>
      </c>
      <c r="H2009" t="s">
        <v>7</v>
      </c>
      <c r="I2009" t="str">
        <f>VLOOKUP(shipments[[#This Row],[SPID]],CHOOSE({1,2},people[[#All],[SPID]],people[[#All],[Sales_person]]),2,0)</f>
        <v>Gigi Bohling</v>
      </c>
      <c r="J2009">
        <f>YEAR(shipments[[#This Row],[Shipdate]])</f>
        <v>2023</v>
      </c>
      <c r="K2009" s="22"/>
      <c r="L2009" s="22">
        <f>VLOOKUP(shipments[[#This Row],[PID]],CHOOSE({1,2},products[PID],products[Cost_per_box]),2,0)</f>
        <v>2.76</v>
      </c>
      <c r="M2009" s="22">
        <f>shipments[[#This Row],[Boxes]]*shipments[[#This Row],[cost_per_box]]</f>
        <v>447.11999999999995</v>
      </c>
      <c r="N2009" s="22">
        <f>shipments[[#This Row],[Amount]]-shipments[[#This Row],[total cost]]</f>
        <v>1485.63</v>
      </c>
    </row>
    <row r="2010" spans="1:14" x14ac:dyDescent="0.35">
      <c r="A2010" t="s">
        <v>2048</v>
      </c>
      <c r="B2010" t="s">
        <v>8050</v>
      </c>
      <c r="C2010" t="s">
        <v>8030</v>
      </c>
      <c r="D2010" t="s">
        <v>8034</v>
      </c>
      <c r="E2010" s="1">
        <v>45259</v>
      </c>
      <c r="F2010">
        <v>3676.5</v>
      </c>
      <c r="G2010">
        <v>307</v>
      </c>
      <c r="H2010" t="s">
        <v>7</v>
      </c>
      <c r="I2010" t="str">
        <f>VLOOKUP(shipments[[#This Row],[SPID]],CHOOSE({1,2},people[[#All],[SPID]],people[[#All],[Sales_person]]),2,0)</f>
        <v>Gigi Bohling</v>
      </c>
      <c r="J2010">
        <f>YEAR(shipments[[#This Row],[Shipdate]])</f>
        <v>2023</v>
      </c>
      <c r="K2010" s="22"/>
      <c r="L2010" s="22">
        <f>VLOOKUP(shipments[[#This Row],[PID]],CHOOSE({1,2},products[PID],products[Cost_per_box]),2,0)</f>
        <v>2.76</v>
      </c>
      <c r="M2010" s="22">
        <f>shipments[[#This Row],[Boxes]]*shipments[[#This Row],[cost_per_box]]</f>
        <v>847.31999999999994</v>
      </c>
      <c r="N2010" s="22">
        <f>shipments[[#This Row],[Amount]]-shipments[[#This Row],[total cost]]</f>
        <v>2829.1800000000003</v>
      </c>
    </row>
    <row r="2011" spans="1:14" x14ac:dyDescent="0.35">
      <c r="A2011" t="s">
        <v>2049</v>
      </c>
      <c r="B2011" t="s">
        <v>8050</v>
      </c>
      <c r="C2011" t="s">
        <v>8030</v>
      </c>
      <c r="D2011" t="s">
        <v>8036</v>
      </c>
      <c r="E2011" s="1">
        <v>45327</v>
      </c>
      <c r="F2011">
        <v>8293.5</v>
      </c>
      <c r="G2011">
        <v>830</v>
      </c>
      <c r="H2011" t="s">
        <v>40</v>
      </c>
      <c r="I2011" t="str">
        <f>VLOOKUP(shipments[[#This Row],[SPID]],CHOOSE({1,2},people[[#All],[SPID]],people[[#All],[Sales_person]]),2,0)</f>
        <v>Gigi Bohling</v>
      </c>
      <c r="J2011">
        <f>YEAR(shipments[[#This Row],[Shipdate]])</f>
        <v>2024</v>
      </c>
      <c r="K2011" s="22"/>
      <c r="L2011" s="22">
        <f>VLOOKUP(shipments[[#This Row],[PID]],CHOOSE({1,2},products[PID],products[Cost_per_box]),2,0)</f>
        <v>2.76</v>
      </c>
      <c r="M2011" s="22">
        <f>shipments[[#This Row],[Boxes]]*shipments[[#This Row],[cost_per_box]]</f>
        <v>2290.7999999999997</v>
      </c>
      <c r="N2011" s="22">
        <f>shipments[[#This Row],[Amount]]-shipments[[#This Row],[total cost]]</f>
        <v>6002.7000000000007</v>
      </c>
    </row>
    <row r="2012" spans="1:14" x14ac:dyDescent="0.35">
      <c r="A2012" t="s">
        <v>2050</v>
      </c>
      <c r="B2012" t="s">
        <v>8050</v>
      </c>
      <c r="C2012" t="s">
        <v>8030</v>
      </c>
      <c r="D2012" t="s">
        <v>8038</v>
      </c>
      <c r="E2012" s="1">
        <v>45071</v>
      </c>
      <c r="F2012">
        <v>5863.5</v>
      </c>
      <c r="G2012">
        <v>652</v>
      </c>
      <c r="H2012" t="s">
        <v>7</v>
      </c>
      <c r="I2012" t="str">
        <f>VLOOKUP(shipments[[#This Row],[SPID]],CHOOSE({1,2},people[[#All],[SPID]],people[[#All],[Sales_person]]),2,0)</f>
        <v>Gigi Bohling</v>
      </c>
      <c r="J2012">
        <f>YEAR(shipments[[#This Row],[Shipdate]])</f>
        <v>2023</v>
      </c>
      <c r="K2012" s="22"/>
      <c r="L2012" s="22">
        <f>VLOOKUP(shipments[[#This Row],[PID]],CHOOSE({1,2},products[PID],products[Cost_per_box]),2,0)</f>
        <v>2.76</v>
      </c>
      <c r="M2012" s="22">
        <f>shipments[[#This Row],[Boxes]]*shipments[[#This Row],[cost_per_box]]</f>
        <v>1799.5199999999998</v>
      </c>
      <c r="N2012" s="22">
        <f>shipments[[#This Row],[Amount]]-shipments[[#This Row],[total cost]]</f>
        <v>4063.9800000000005</v>
      </c>
    </row>
    <row r="2013" spans="1:14" x14ac:dyDescent="0.35">
      <c r="A2013" t="s">
        <v>2051</v>
      </c>
      <c r="B2013" t="s">
        <v>8050</v>
      </c>
      <c r="C2013" t="s">
        <v>8031</v>
      </c>
      <c r="D2013" t="s">
        <v>8037</v>
      </c>
      <c r="E2013" s="1">
        <v>45229</v>
      </c>
      <c r="F2013">
        <v>2715.75</v>
      </c>
      <c r="G2013">
        <v>388</v>
      </c>
      <c r="H2013" t="s">
        <v>7</v>
      </c>
      <c r="I2013" t="str">
        <f>VLOOKUP(shipments[[#This Row],[SPID]],CHOOSE({1,2},people[[#All],[SPID]],people[[#All],[Sales_person]]),2,0)</f>
        <v>Gigi Bohling</v>
      </c>
      <c r="J2013">
        <f>YEAR(shipments[[#This Row],[Shipdate]])</f>
        <v>2023</v>
      </c>
      <c r="K2013" s="22"/>
      <c r="L2013" s="22">
        <f>VLOOKUP(shipments[[#This Row],[PID]],CHOOSE({1,2},products[PID],products[Cost_per_box]),2,0)</f>
        <v>3.32</v>
      </c>
      <c r="M2013" s="22">
        <f>shipments[[#This Row],[Boxes]]*shipments[[#This Row],[cost_per_box]]</f>
        <v>1288.1599999999999</v>
      </c>
      <c r="N2013" s="22">
        <f>shipments[[#This Row],[Amount]]-shipments[[#This Row],[total cost]]</f>
        <v>1427.5900000000001</v>
      </c>
    </row>
    <row r="2014" spans="1:14" x14ac:dyDescent="0.35">
      <c r="A2014" t="s">
        <v>2052</v>
      </c>
      <c r="B2014" t="s">
        <v>8050</v>
      </c>
      <c r="C2014" t="s">
        <v>8032</v>
      </c>
      <c r="D2014" t="s">
        <v>8033</v>
      </c>
      <c r="E2014" s="1">
        <v>45232</v>
      </c>
      <c r="F2014">
        <v>8257.5</v>
      </c>
      <c r="G2014">
        <v>394</v>
      </c>
      <c r="H2014" t="s">
        <v>7</v>
      </c>
      <c r="I2014" t="str">
        <f>VLOOKUP(shipments[[#This Row],[SPID]],CHOOSE({1,2},people[[#All],[SPID]],people[[#All],[Sales_person]]),2,0)</f>
        <v>Gigi Bohling</v>
      </c>
      <c r="J2014">
        <f>YEAR(shipments[[#This Row],[Shipdate]])</f>
        <v>2023</v>
      </c>
      <c r="K2014" s="22"/>
      <c r="L2014" s="22">
        <f>VLOOKUP(shipments[[#This Row],[PID]],CHOOSE({1,2},products[PID],products[Cost_per_box]),2,0)</f>
        <v>2.65</v>
      </c>
      <c r="M2014" s="22">
        <f>shipments[[#This Row],[Boxes]]*shipments[[#This Row],[cost_per_box]]</f>
        <v>1044.0999999999999</v>
      </c>
      <c r="N2014" s="22">
        <f>shipments[[#This Row],[Amount]]-shipments[[#This Row],[total cost]]</f>
        <v>7213.4</v>
      </c>
    </row>
    <row r="2015" spans="1:14" x14ac:dyDescent="0.35">
      <c r="A2015" t="s">
        <v>2053</v>
      </c>
      <c r="B2015" t="s">
        <v>8050</v>
      </c>
      <c r="C2015" t="s">
        <v>8032</v>
      </c>
      <c r="D2015" t="s">
        <v>8038</v>
      </c>
      <c r="E2015" s="1">
        <v>45225</v>
      </c>
      <c r="F2015">
        <v>11110.5</v>
      </c>
      <c r="G2015">
        <v>556</v>
      </c>
      <c r="H2015" t="s">
        <v>7</v>
      </c>
      <c r="I2015" t="str">
        <f>VLOOKUP(shipments[[#This Row],[SPID]],CHOOSE({1,2},people[[#All],[SPID]],people[[#All],[Sales_person]]),2,0)</f>
        <v>Gigi Bohling</v>
      </c>
      <c r="J2015">
        <f>YEAR(shipments[[#This Row],[Shipdate]])</f>
        <v>2023</v>
      </c>
      <c r="K2015" s="22"/>
      <c r="L2015" s="22">
        <f>VLOOKUP(shipments[[#This Row],[PID]],CHOOSE({1,2},products[PID],products[Cost_per_box]),2,0)</f>
        <v>2.65</v>
      </c>
      <c r="M2015" s="22">
        <f>shipments[[#This Row],[Boxes]]*shipments[[#This Row],[cost_per_box]]</f>
        <v>1473.3999999999999</v>
      </c>
      <c r="N2015" s="22">
        <f>shipments[[#This Row],[Amount]]-shipments[[#This Row],[total cost]]</f>
        <v>9637.1</v>
      </c>
    </row>
    <row r="2016" spans="1:14" x14ac:dyDescent="0.35">
      <c r="A2016" t="s">
        <v>2054</v>
      </c>
      <c r="B2016" t="s">
        <v>8050</v>
      </c>
      <c r="C2016" t="s">
        <v>8032</v>
      </c>
      <c r="D2016" t="s">
        <v>8037</v>
      </c>
      <c r="E2016" s="1">
        <v>45131</v>
      </c>
      <c r="F2016">
        <v>3379.5</v>
      </c>
      <c r="G2016">
        <v>188</v>
      </c>
      <c r="H2016" t="s">
        <v>7</v>
      </c>
      <c r="I2016" t="str">
        <f>VLOOKUP(shipments[[#This Row],[SPID]],CHOOSE({1,2},people[[#All],[SPID]],people[[#All],[Sales_person]]),2,0)</f>
        <v>Gigi Bohling</v>
      </c>
      <c r="J2016">
        <f>YEAR(shipments[[#This Row],[Shipdate]])</f>
        <v>2023</v>
      </c>
      <c r="K2016" s="22"/>
      <c r="L2016" s="22">
        <f>VLOOKUP(shipments[[#This Row],[PID]],CHOOSE({1,2},products[PID],products[Cost_per_box]),2,0)</f>
        <v>2.65</v>
      </c>
      <c r="M2016" s="22">
        <f>shipments[[#This Row],[Boxes]]*shipments[[#This Row],[cost_per_box]]</f>
        <v>498.2</v>
      </c>
      <c r="N2016" s="22">
        <f>shipments[[#This Row],[Amount]]-shipments[[#This Row],[total cost]]</f>
        <v>2881.3</v>
      </c>
    </row>
    <row r="2017" spans="1:14" x14ac:dyDescent="0.35">
      <c r="A2017" t="s">
        <v>2055</v>
      </c>
      <c r="B2017" t="s">
        <v>8042</v>
      </c>
      <c r="C2017" t="s">
        <v>8011</v>
      </c>
      <c r="D2017" t="s">
        <v>8036</v>
      </c>
      <c r="E2017" s="1">
        <v>45275</v>
      </c>
      <c r="F2017">
        <v>6057</v>
      </c>
      <c r="G2017">
        <v>433</v>
      </c>
      <c r="H2017" t="s">
        <v>7</v>
      </c>
      <c r="I2017" t="str">
        <f>VLOOKUP(shipments[[#This Row],[SPID]],CHOOSE({1,2},people[[#All],[SPID]],people[[#All],[Sales_person]]),2,0)</f>
        <v>Curtice Advani</v>
      </c>
      <c r="J2017">
        <f>YEAR(shipments[[#This Row],[Shipdate]])</f>
        <v>2023</v>
      </c>
      <c r="K2017" s="22"/>
      <c r="L2017" s="22">
        <f>VLOOKUP(shipments[[#This Row],[PID]],CHOOSE({1,2},products[PID],products[Cost_per_box]),2,0)</f>
        <v>5.26</v>
      </c>
      <c r="M2017" s="22">
        <f>shipments[[#This Row],[Boxes]]*shipments[[#This Row],[cost_per_box]]</f>
        <v>2277.58</v>
      </c>
      <c r="N2017" s="22">
        <f>shipments[[#This Row],[Amount]]-shipments[[#This Row],[total cost]]</f>
        <v>3779.42</v>
      </c>
    </row>
    <row r="2018" spans="1:14" x14ac:dyDescent="0.35">
      <c r="A2018" t="s">
        <v>2057</v>
      </c>
      <c r="B2018" t="s">
        <v>8042</v>
      </c>
      <c r="C2018" t="s">
        <v>8011</v>
      </c>
      <c r="D2018" t="s">
        <v>8038</v>
      </c>
      <c r="E2018" s="1">
        <v>45009</v>
      </c>
      <c r="F2018">
        <v>3370.5</v>
      </c>
      <c r="G2018">
        <v>241</v>
      </c>
      <c r="H2018" t="s">
        <v>40</v>
      </c>
      <c r="I2018" t="str">
        <f>VLOOKUP(shipments[[#This Row],[SPID]],CHOOSE({1,2},people[[#All],[SPID]],people[[#All],[Sales_person]]),2,0)</f>
        <v>Curtice Advani</v>
      </c>
      <c r="J2018">
        <f>YEAR(shipments[[#This Row],[Shipdate]])</f>
        <v>2023</v>
      </c>
      <c r="K2018" s="22"/>
      <c r="L2018" s="22">
        <f>VLOOKUP(shipments[[#This Row],[PID]],CHOOSE({1,2},products[PID],products[Cost_per_box]),2,0)</f>
        <v>5.26</v>
      </c>
      <c r="M2018" s="22">
        <f>shipments[[#This Row],[Boxes]]*shipments[[#This Row],[cost_per_box]]</f>
        <v>1267.6599999999999</v>
      </c>
      <c r="N2018" s="22">
        <f>shipments[[#This Row],[Amount]]-shipments[[#This Row],[total cost]]</f>
        <v>2102.84</v>
      </c>
    </row>
    <row r="2019" spans="1:14" x14ac:dyDescent="0.35">
      <c r="A2019" t="s">
        <v>2058</v>
      </c>
      <c r="B2019" t="s">
        <v>8042</v>
      </c>
      <c r="C2019" t="s">
        <v>8011</v>
      </c>
      <c r="D2019" t="s">
        <v>8036</v>
      </c>
      <c r="E2019" s="1">
        <v>45450</v>
      </c>
      <c r="F2019">
        <v>4844.25</v>
      </c>
      <c r="G2019">
        <v>373</v>
      </c>
      <c r="H2019" t="s">
        <v>7</v>
      </c>
      <c r="I2019" t="str">
        <f>VLOOKUP(shipments[[#This Row],[SPID]],CHOOSE({1,2},people[[#All],[SPID]],people[[#All],[Sales_person]]),2,0)</f>
        <v>Curtice Advani</v>
      </c>
      <c r="J2019">
        <f>YEAR(shipments[[#This Row],[Shipdate]])</f>
        <v>2024</v>
      </c>
      <c r="K2019" s="22"/>
      <c r="L2019" s="22">
        <f>VLOOKUP(shipments[[#This Row],[PID]],CHOOSE({1,2},products[PID],products[Cost_per_box]),2,0)</f>
        <v>5.26</v>
      </c>
      <c r="M2019" s="22">
        <f>shipments[[#This Row],[Boxes]]*shipments[[#This Row],[cost_per_box]]</f>
        <v>1961.98</v>
      </c>
      <c r="N2019" s="22">
        <f>shipments[[#This Row],[Amount]]-shipments[[#This Row],[total cost]]</f>
        <v>2882.27</v>
      </c>
    </row>
    <row r="2020" spans="1:14" x14ac:dyDescent="0.35">
      <c r="A2020" t="s">
        <v>2059</v>
      </c>
      <c r="B2020" t="s">
        <v>8042</v>
      </c>
      <c r="C2020" t="s">
        <v>8011</v>
      </c>
      <c r="D2020" t="s">
        <v>8035</v>
      </c>
      <c r="E2020" s="1">
        <v>45167</v>
      </c>
      <c r="F2020">
        <v>5404.5</v>
      </c>
      <c r="G2020">
        <v>416</v>
      </c>
      <c r="H2020" t="s">
        <v>7</v>
      </c>
      <c r="I2020" t="str">
        <f>VLOOKUP(shipments[[#This Row],[SPID]],CHOOSE({1,2},people[[#All],[SPID]],people[[#All],[Sales_person]]),2,0)</f>
        <v>Curtice Advani</v>
      </c>
      <c r="J2020">
        <f>YEAR(shipments[[#This Row],[Shipdate]])</f>
        <v>2023</v>
      </c>
      <c r="K2020" s="22"/>
      <c r="L2020" s="22">
        <f>VLOOKUP(shipments[[#This Row],[PID]],CHOOSE({1,2},products[PID],products[Cost_per_box]),2,0)</f>
        <v>5.26</v>
      </c>
      <c r="M2020" s="22">
        <f>shipments[[#This Row],[Boxes]]*shipments[[#This Row],[cost_per_box]]</f>
        <v>2188.16</v>
      </c>
      <c r="N2020" s="22">
        <f>shipments[[#This Row],[Amount]]-shipments[[#This Row],[total cost]]</f>
        <v>3216.34</v>
      </c>
    </row>
    <row r="2021" spans="1:14" x14ac:dyDescent="0.35">
      <c r="A2021" t="s">
        <v>2060</v>
      </c>
      <c r="B2021" t="s">
        <v>8042</v>
      </c>
      <c r="C2021" t="s">
        <v>8012</v>
      </c>
      <c r="D2021" t="s">
        <v>8034</v>
      </c>
      <c r="E2021" s="1">
        <v>44963</v>
      </c>
      <c r="F2021">
        <v>3730.5</v>
      </c>
      <c r="G2021">
        <v>267</v>
      </c>
      <c r="H2021" t="s">
        <v>7</v>
      </c>
      <c r="I2021" t="str">
        <f>VLOOKUP(shipments[[#This Row],[SPID]],CHOOSE({1,2},people[[#All],[SPID]],people[[#All],[Sales_person]]),2,0)</f>
        <v>Curtice Advani</v>
      </c>
      <c r="J2021">
        <f>YEAR(shipments[[#This Row],[Shipdate]])</f>
        <v>2023</v>
      </c>
      <c r="K2021" s="22"/>
      <c r="L2021" s="22">
        <f>VLOOKUP(shipments[[#This Row],[PID]],CHOOSE({1,2},products[PID],products[Cost_per_box]),2,0)</f>
        <v>7.48</v>
      </c>
      <c r="M2021" s="22">
        <f>shipments[[#This Row],[Boxes]]*shipments[[#This Row],[cost_per_box]]</f>
        <v>1997.16</v>
      </c>
      <c r="N2021" s="22">
        <f>shipments[[#This Row],[Amount]]-shipments[[#This Row],[total cost]]</f>
        <v>1733.34</v>
      </c>
    </row>
    <row r="2022" spans="1:14" x14ac:dyDescent="0.35">
      <c r="A2022" t="s">
        <v>2061</v>
      </c>
      <c r="B2022" t="s">
        <v>8042</v>
      </c>
      <c r="C2022" t="s">
        <v>8012</v>
      </c>
      <c r="D2022" t="s">
        <v>8034</v>
      </c>
      <c r="E2022" s="1">
        <v>45020</v>
      </c>
      <c r="F2022">
        <v>5465.25</v>
      </c>
      <c r="G2022">
        <v>342</v>
      </c>
      <c r="H2022" t="s">
        <v>7</v>
      </c>
      <c r="I2022" t="str">
        <f>VLOOKUP(shipments[[#This Row],[SPID]],CHOOSE({1,2},people[[#All],[SPID]],people[[#All],[Sales_person]]),2,0)</f>
        <v>Curtice Advani</v>
      </c>
      <c r="J2022">
        <f>YEAR(shipments[[#This Row],[Shipdate]])</f>
        <v>2023</v>
      </c>
      <c r="K2022" s="22"/>
      <c r="L2022" s="22">
        <f>VLOOKUP(shipments[[#This Row],[PID]],CHOOSE({1,2},products[PID],products[Cost_per_box]),2,0)</f>
        <v>7.48</v>
      </c>
      <c r="M2022" s="22">
        <f>shipments[[#This Row],[Boxes]]*shipments[[#This Row],[cost_per_box]]</f>
        <v>2558.1600000000003</v>
      </c>
      <c r="N2022" s="22">
        <f>shipments[[#This Row],[Amount]]-shipments[[#This Row],[total cost]]</f>
        <v>2907.0899999999997</v>
      </c>
    </row>
    <row r="2023" spans="1:14" x14ac:dyDescent="0.35">
      <c r="A2023" t="s">
        <v>2062</v>
      </c>
      <c r="B2023" t="s">
        <v>8042</v>
      </c>
      <c r="C2023" t="s">
        <v>8013</v>
      </c>
      <c r="D2023" t="s">
        <v>8038</v>
      </c>
      <c r="E2023" s="1">
        <v>45093</v>
      </c>
      <c r="F2023">
        <v>12100.5</v>
      </c>
      <c r="G2023">
        <v>1211</v>
      </c>
      <c r="H2023" t="s">
        <v>7</v>
      </c>
      <c r="I2023" t="str">
        <f>VLOOKUP(shipments[[#This Row],[SPID]],CHOOSE({1,2},people[[#All],[SPID]],people[[#All],[Sales_person]]),2,0)</f>
        <v>Curtice Advani</v>
      </c>
      <c r="J2023">
        <f>YEAR(shipments[[#This Row],[Shipdate]])</f>
        <v>2023</v>
      </c>
      <c r="K2023" s="22"/>
      <c r="L2023" s="22">
        <f>VLOOKUP(shipments[[#This Row],[PID]],CHOOSE({1,2},products[PID],products[Cost_per_box]),2,0)</f>
        <v>5.15</v>
      </c>
      <c r="M2023" s="22">
        <f>shipments[[#This Row],[Boxes]]*shipments[[#This Row],[cost_per_box]]</f>
        <v>6236.6500000000005</v>
      </c>
      <c r="N2023" s="22">
        <f>shipments[[#This Row],[Amount]]-shipments[[#This Row],[total cost]]</f>
        <v>5863.8499999999995</v>
      </c>
    </row>
    <row r="2024" spans="1:14" x14ac:dyDescent="0.35">
      <c r="A2024" t="s">
        <v>2063</v>
      </c>
      <c r="B2024" t="s">
        <v>8042</v>
      </c>
      <c r="C2024" t="s">
        <v>8014</v>
      </c>
      <c r="D2024" t="s">
        <v>8034</v>
      </c>
      <c r="E2024" s="1">
        <v>45007</v>
      </c>
      <c r="F2024">
        <v>389.25</v>
      </c>
      <c r="G2024">
        <v>65</v>
      </c>
      <c r="H2024" t="s">
        <v>7</v>
      </c>
      <c r="I2024" t="str">
        <f>VLOOKUP(shipments[[#This Row],[SPID]],CHOOSE({1,2},people[[#All],[SPID]],people[[#All],[Sales_person]]),2,0)</f>
        <v>Curtice Advani</v>
      </c>
      <c r="J2024">
        <f>YEAR(shipments[[#This Row],[Shipdate]])</f>
        <v>2023</v>
      </c>
      <c r="K2024" s="22"/>
      <c r="L2024" s="22">
        <f>VLOOKUP(shipments[[#This Row],[PID]],CHOOSE({1,2},products[PID],products[Cost_per_box]),2,0)</f>
        <v>3.85</v>
      </c>
      <c r="M2024" s="22">
        <f>shipments[[#This Row],[Boxes]]*shipments[[#This Row],[cost_per_box]]</f>
        <v>250.25</v>
      </c>
      <c r="N2024" s="22">
        <f>shipments[[#This Row],[Amount]]-shipments[[#This Row],[total cost]]</f>
        <v>139</v>
      </c>
    </row>
    <row r="2025" spans="1:14" x14ac:dyDescent="0.35">
      <c r="A2025" t="s">
        <v>2064</v>
      </c>
      <c r="B2025" t="s">
        <v>8042</v>
      </c>
      <c r="C2025" t="s">
        <v>8014</v>
      </c>
      <c r="D2025" t="s">
        <v>8034</v>
      </c>
      <c r="E2025" s="1">
        <v>45063</v>
      </c>
      <c r="F2025">
        <v>6178.5</v>
      </c>
      <c r="G2025">
        <v>1236</v>
      </c>
      <c r="H2025" t="s">
        <v>7</v>
      </c>
      <c r="I2025" t="str">
        <f>VLOOKUP(shipments[[#This Row],[SPID]],CHOOSE({1,2},people[[#All],[SPID]],people[[#All],[Sales_person]]),2,0)</f>
        <v>Curtice Advani</v>
      </c>
      <c r="J2025">
        <f>YEAR(shipments[[#This Row],[Shipdate]])</f>
        <v>2023</v>
      </c>
      <c r="K2025" s="22"/>
      <c r="L2025" s="22">
        <f>VLOOKUP(shipments[[#This Row],[PID]],CHOOSE({1,2},products[PID],products[Cost_per_box]),2,0)</f>
        <v>3.85</v>
      </c>
      <c r="M2025" s="22">
        <f>shipments[[#This Row],[Boxes]]*shipments[[#This Row],[cost_per_box]]</f>
        <v>4758.6000000000004</v>
      </c>
      <c r="N2025" s="22">
        <f>shipments[[#This Row],[Amount]]-shipments[[#This Row],[total cost]]</f>
        <v>1419.8999999999996</v>
      </c>
    </row>
    <row r="2026" spans="1:14" x14ac:dyDescent="0.35">
      <c r="A2026" t="s">
        <v>2065</v>
      </c>
      <c r="B2026" t="s">
        <v>8042</v>
      </c>
      <c r="C2026" t="s">
        <v>8014</v>
      </c>
      <c r="D2026" t="s">
        <v>8038</v>
      </c>
      <c r="E2026" s="1">
        <v>45155</v>
      </c>
      <c r="F2026">
        <v>2747.25</v>
      </c>
      <c r="G2026">
        <v>393</v>
      </c>
      <c r="H2026" t="s">
        <v>7</v>
      </c>
      <c r="I2026" t="str">
        <f>VLOOKUP(shipments[[#This Row],[SPID]],CHOOSE({1,2},people[[#All],[SPID]],people[[#All],[Sales_person]]),2,0)</f>
        <v>Curtice Advani</v>
      </c>
      <c r="J2026">
        <f>YEAR(shipments[[#This Row],[Shipdate]])</f>
        <v>2023</v>
      </c>
      <c r="K2026" s="22"/>
      <c r="L2026" s="22">
        <f>VLOOKUP(shipments[[#This Row],[PID]],CHOOSE({1,2},products[PID],products[Cost_per_box]),2,0)</f>
        <v>3.85</v>
      </c>
      <c r="M2026" s="22">
        <f>shipments[[#This Row],[Boxes]]*shipments[[#This Row],[cost_per_box]]</f>
        <v>1513.05</v>
      </c>
      <c r="N2026" s="22">
        <f>shipments[[#This Row],[Amount]]-shipments[[#This Row],[total cost]]</f>
        <v>1234.2</v>
      </c>
    </row>
    <row r="2027" spans="1:14" x14ac:dyDescent="0.35">
      <c r="A2027" t="s">
        <v>2066</v>
      </c>
      <c r="B2027" t="s">
        <v>8042</v>
      </c>
      <c r="C2027" t="s">
        <v>8014</v>
      </c>
      <c r="D2027" t="s">
        <v>8034</v>
      </c>
      <c r="E2027" s="1">
        <v>45496</v>
      </c>
      <c r="F2027">
        <v>8354.25</v>
      </c>
      <c r="G2027">
        <v>1045</v>
      </c>
      <c r="H2027" t="s">
        <v>18</v>
      </c>
      <c r="I2027" t="str">
        <f>VLOOKUP(shipments[[#This Row],[SPID]],CHOOSE({1,2},people[[#All],[SPID]],people[[#All],[Sales_person]]),2,0)</f>
        <v>Curtice Advani</v>
      </c>
      <c r="J2027">
        <f>YEAR(shipments[[#This Row],[Shipdate]])</f>
        <v>2024</v>
      </c>
      <c r="K2027" s="22"/>
      <c r="L2027" s="22">
        <f>VLOOKUP(shipments[[#This Row],[PID]],CHOOSE({1,2},products[PID],products[Cost_per_box]),2,0)</f>
        <v>3.85</v>
      </c>
      <c r="M2027" s="22">
        <f>shipments[[#This Row],[Boxes]]*shipments[[#This Row],[cost_per_box]]</f>
        <v>4023.25</v>
      </c>
      <c r="N2027" s="22">
        <f>shipments[[#This Row],[Amount]]-shipments[[#This Row],[total cost]]</f>
        <v>4331</v>
      </c>
    </row>
    <row r="2028" spans="1:14" x14ac:dyDescent="0.35">
      <c r="A2028" t="s">
        <v>2067</v>
      </c>
      <c r="B2028" t="s">
        <v>8042</v>
      </c>
      <c r="C2028" t="s">
        <v>8014</v>
      </c>
      <c r="D2028" t="s">
        <v>8037</v>
      </c>
      <c r="E2028" s="1">
        <v>45196</v>
      </c>
      <c r="F2028">
        <v>6882.75</v>
      </c>
      <c r="G2028">
        <v>765</v>
      </c>
      <c r="H2028" t="s">
        <v>7</v>
      </c>
      <c r="I2028" t="str">
        <f>VLOOKUP(shipments[[#This Row],[SPID]],CHOOSE({1,2},people[[#All],[SPID]],people[[#All],[Sales_person]]),2,0)</f>
        <v>Curtice Advani</v>
      </c>
      <c r="J2028">
        <f>YEAR(shipments[[#This Row],[Shipdate]])</f>
        <v>2023</v>
      </c>
      <c r="K2028" s="22"/>
      <c r="L2028" s="22">
        <f>VLOOKUP(shipments[[#This Row],[PID]],CHOOSE({1,2},products[PID],products[Cost_per_box]),2,0)</f>
        <v>3.85</v>
      </c>
      <c r="M2028" s="22">
        <f>shipments[[#This Row],[Boxes]]*shipments[[#This Row],[cost_per_box]]</f>
        <v>2945.25</v>
      </c>
      <c r="N2028" s="22">
        <f>shipments[[#This Row],[Amount]]-shipments[[#This Row],[total cost]]</f>
        <v>3937.5</v>
      </c>
    </row>
    <row r="2029" spans="1:14" x14ac:dyDescent="0.35">
      <c r="A2029" t="s">
        <v>2068</v>
      </c>
      <c r="B2029" t="s">
        <v>8042</v>
      </c>
      <c r="C2029" t="s">
        <v>8015</v>
      </c>
      <c r="D2029" t="s">
        <v>8038</v>
      </c>
      <c r="E2029" s="1">
        <v>45478</v>
      </c>
      <c r="F2029">
        <v>5775.75</v>
      </c>
      <c r="G2029">
        <v>722</v>
      </c>
      <c r="H2029" t="s">
        <v>18</v>
      </c>
      <c r="I2029" t="str">
        <f>VLOOKUP(shipments[[#This Row],[SPID]],CHOOSE({1,2},people[[#All],[SPID]],people[[#All],[Sales_person]]),2,0)</f>
        <v>Curtice Advani</v>
      </c>
      <c r="J2029">
        <f>YEAR(shipments[[#This Row],[Shipdate]])</f>
        <v>2024</v>
      </c>
      <c r="K2029" s="22"/>
      <c r="L2029" s="22">
        <f>VLOOKUP(shipments[[#This Row],[PID]],CHOOSE({1,2},products[PID],products[Cost_per_box]),2,0)</f>
        <v>5.72</v>
      </c>
      <c r="M2029" s="22">
        <f>shipments[[#This Row],[Boxes]]*shipments[[#This Row],[cost_per_box]]</f>
        <v>4129.84</v>
      </c>
      <c r="N2029" s="22">
        <f>shipments[[#This Row],[Amount]]-shipments[[#This Row],[total cost]]</f>
        <v>1645.9099999999999</v>
      </c>
    </row>
    <row r="2030" spans="1:14" x14ac:dyDescent="0.35">
      <c r="A2030" t="s">
        <v>2069</v>
      </c>
      <c r="B2030" t="s">
        <v>8042</v>
      </c>
      <c r="C2030" t="s">
        <v>8015</v>
      </c>
      <c r="D2030" t="s">
        <v>8033</v>
      </c>
      <c r="E2030" s="1">
        <v>45337</v>
      </c>
      <c r="F2030">
        <v>211.5</v>
      </c>
      <c r="G2030">
        <v>43</v>
      </c>
      <c r="H2030" t="s">
        <v>7</v>
      </c>
      <c r="I2030" t="str">
        <f>VLOOKUP(shipments[[#This Row],[SPID]],CHOOSE({1,2},people[[#All],[SPID]],people[[#All],[Sales_person]]),2,0)</f>
        <v>Curtice Advani</v>
      </c>
      <c r="J2030">
        <f>YEAR(shipments[[#This Row],[Shipdate]])</f>
        <v>2024</v>
      </c>
      <c r="K2030" s="22"/>
      <c r="L2030" s="22">
        <f>VLOOKUP(shipments[[#This Row],[PID]],CHOOSE({1,2},products[PID],products[Cost_per_box]),2,0)</f>
        <v>5.72</v>
      </c>
      <c r="M2030" s="22">
        <f>shipments[[#This Row],[Boxes]]*shipments[[#This Row],[cost_per_box]]</f>
        <v>245.95999999999998</v>
      </c>
      <c r="N2030" s="22">
        <f>shipments[[#This Row],[Amount]]-shipments[[#This Row],[total cost]]</f>
        <v>-34.45999999999998</v>
      </c>
    </row>
    <row r="2031" spans="1:14" x14ac:dyDescent="0.35">
      <c r="A2031" t="s">
        <v>2070</v>
      </c>
      <c r="B2031" t="s">
        <v>8042</v>
      </c>
      <c r="C2031" t="s">
        <v>8015</v>
      </c>
      <c r="D2031" t="s">
        <v>8034</v>
      </c>
      <c r="E2031" s="1">
        <v>45432</v>
      </c>
      <c r="F2031">
        <v>2868.75</v>
      </c>
      <c r="G2031">
        <v>574</v>
      </c>
      <c r="H2031" t="s">
        <v>7</v>
      </c>
      <c r="I2031" t="str">
        <f>VLOOKUP(shipments[[#This Row],[SPID]],CHOOSE({1,2},people[[#All],[SPID]],people[[#All],[Sales_person]]),2,0)</f>
        <v>Curtice Advani</v>
      </c>
      <c r="J2031">
        <f>YEAR(shipments[[#This Row],[Shipdate]])</f>
        <v>2024</v>
      </c>
      <c r="K2031" s="22"/>
      <c r="L2031" s="22">
        <f>VLOOKUP(shipments[[#This Row],[PID]],CHOOSE({1,2},products[PID],products[Cost_per_box]),2,0)</f>
        <v>5.72</v>
      </c>
      <c r="M2031" s="22">
        <f>shipments[[#This Row],[Boxes]]*shipments[[#This Row],[cost_per_box]]</f>
        <v>3283.2799999999997</v>
      </c>
      <c r="N2031" s="22">
        <f>shipments[[#This Row],[Amount]]-shipments[[#This Row],[total cost]]</f>
        <v>-414.52999999999975</v>
      </c>
    </row>
    <row r="2032" spans="1:14" x14ac:dyDescent="0.35">
      <c r="A2032" t="s">
        <v>2071</v>
      </c>
      <c r="B2032" t="s">
        <v>8042</v>
      </c>
      <c r="C2032" t="s">
        <v>8015</v>
      </c>
      <c r="D2032" t="s">
        <v>8038</v>
      </c>
      <c r="E2032" s="1">
        <v>45413</v>
      </c>
      <c r="F2032">
        <v>819</v>
      </c>
      <c r="G2032">
        <v>91</v>
      </c>
      <c r="H2032" t="s">
        <v>7</v>
      </c>
      <c r="I2032" t="str">
        <f>VLOOKUP(shipments[[#This Row],[SPID]],CHOOSE({1,2},people[[#All],[SPID]],people[[#All],[Sales_person]]),2,0)</f>
        <v>Curtice Advani</v>
      </c>
      <c r="J2032">
        <f>YEAR(shipments[[#This Row],[Shipdate]])</f>
        <v>2024</v>
      </c>
      <c r="K2032" s="22"/>
      <c r="L2032" s="22">
        <f>VLOOKUP(shipments[[#This Row],[PID]],CHOOSE({1,2},products[PID],products[Cost_per_box]),2,0)</f>
        <v>5.72</v>
      </c>
      <c r="M2032" s="22">
        <f>shipments[[#This Row],[Boxes]]*shipments[[#This Row],[cost_per_box]]</f>
        <v>520.52</v>
      </c>
      <c r="N2032" s="22">
        <f>shipments[[#This Row],[Amount]]-shipments[[#This Row],[total cost]]</f>
        <v>298.48</v>
      </c>
    </row>
    <row r="2033" spans="1:14" x14ac:dyDescent="0.35">
      <c r="A2033" t="s">
        <v>2072</v>
      </c>
      <c r="B2033" t="s">
        <v>8042</v>
      </c>
      <c r="C2033" t="s">
        <v>8015</v>
      </c>
      <c r="D2033" t="s">
        <v>8034</v>
      </c>
      <c r="E2033" s="1">
        <v>45134</v>
      </c>
      <c r="F2033">
        <v>6277.5</v>
      </c>
      <c r="G2033">
        <v>1047</v>
      </c>
      <c r="H2033" t="s">
        <v>7</v>
      </c>
      <c r="I2033" t="str">
        <f>VLOOKUP(shipments[[#This Row],[SPID]],CHOOSE({1,2},people[[#All],[SPID]],people[[#All],[Sales_person]]),2,0)</f>
        <v>Curtice Advani</v>
      </c>
      <c r="J2033">
        <f>YEAR(shipments[[#This Row],[Shipdate]])</f>
        <v>2023</v>
      </c>
      <c r="K2033" s="22"/>
      <c r="L2033" s="22">
        <f>VLOOKUP(shipments[[#This Row],[PID]],CHOOSE({1,2},products[PID],products[Cost_per_box]),2,0)</f>
        <v>5.72</v>
      </c>
      <c r="M2033" s="22">
        <f>shipments[[#This Row],[Boxes]]*shipments[[#This Row],[cost_per_box]]</f>
        <v>5988.84</v>
      </c>
      <c r="N2033" s="22">
        <f>shipments[[#This Row],[Amount]]-shipments[[#This Row],[total cost]]</f>
        <v>288.65999999999985</v>
      </c>
    </row>
    <row r="2034" spans="1:14" x14ac:dyDescent="0.35">
      <c r="A2034" t="s">
        <v>2073</v>
      </c>
      <c r="B2034" t="s">
        <v>8042</v>
      </c>
      <c r="C2034" t="s">
        <v>8016</v>
      </c>
      <c r="D2034" t="s">
        <v>8037</v>
      </c>
      <c r="E2034" s="1">
        <v>45344</v>
      </c>
      <c r="F2034">
        <v>4702.5</v>
      </c>
      <c r="G2034">
        <v>181</v>
      </c>
      <c r="H2034" t="s">
        <v>7</v>
      </c>
      <c r="I2034" t="str">
        <f>VLOOKUP(shipments[[#This Row],[SPID]],CHOOSE({1,2},people[[#All],[SPID]],people[[#All],[Sales_person]]),2,0)</f>
        <v>Curtice Advani</v>
      </c>
      <c r="J2034">
        <f>YEAR(shipments[[#This Row],[Shipdate]])</f>
        <v>2024</v>
      </c>
      <c r="K2034" s="22"/>
      <c r="L2034" s="22">
        <f>VLOOKUP(shipments[[#This Row],[PID]],CHOOSE({1,2},products[PID],products[Cost_per_box]),2,0)</f>
        <v>6.31</v>
      </c>
      <c r="M2034" s="22">
        <f>shipments[[#This Row],[Boxes]]*shipments[[#This Row],[cost_per_box]]</f>
        <v>1142.1099999999999</v>
      </c>
      <c r="N2034" s="22">
        <f>shipments[[#This Row],[Amount]]-shipments[[#This Row],[total cost]]</f>
        <v>3560.3900000000003</v>
      </c>
    </row>
    <row r="2035" spans="1:14" x14ac:dyDescent="0.35">
      <c r="A2035" t="s">
        <v>2074</v>
      </c>
      <c r="B2035" t="s">
        <v>8042</v>
      </c>
      <c r="C2035" t="s">
        <v>8017</v>
      </c>
      <c r="D2035" t="s">
        <v>8037</v>
      </c>
      <c r="E2035" s="1">
        <v>45278</v>
      </c>
      <c r="F2035">
        <v>3593.25</v>
      </c>
      <c r="G2035">
        <v>139</v>
      </c>
      <c r="H2035" t="s">
        <v>7</v>
      </c>
      <c r="I2035" t="str">
        <f>VLOOKUP(shipments[[#This Row],[SPID]],CHOOSE({1,2},people[[#All],[SPID]],people[[#All],[Sales_person]]),2,0)</f>
        <v>Curtice Advani</v>
      </c>
      <c r="J2035">
        <f>YEAR(shipments[[#This Row],[Shipdate]])</f>
        <v>2023</v>
      </c>
      <c r="K2035" s="22"/>
      <c r="L2035" s="22">
        <f>VLOOKUP(shipments[[#This Row],[PID]],CHOOSE({1,2},products[PID],products[Cost_per_box]),2,0)</f>
        <v>9.94</v>
      </c>
      <c r="M2035" s="22">
        <f>shipments[[#This Row],[Boxes]]*shipments[[#This Row],[cost_per_box]]</f>
        <v>1381.6599999999999</v>
      </c>
      <c r="N2035" s="22">
        <f>shipments[[#This Row],[Amount]]-shipments[[#This Row],[total cost]]</f>
        <v>2211.59</v>
      </c>
    </row>
    <row r="2036" spans="1:14" x14ac:dyDescent="0.35">
      <c r="A2036" t="s">
        <v>2075</v>
      </c>
      <c r="B2036" t="s">
        <v>8042</v>
      </c>
      <c r="C2036" t="s">
        <v>8017</v>
      </c>
      <c r="D2036" t="s">
        <v>8035</v>
      </c>
      <c r="E2036" s="1">
        <v>45121</v>
      </c>
      <c r="F2036">
        <v>5451.75</v>
      </c>
      <c r="G2036">
        <v>210</v>
      </c>
      <c r="H2036" t="s">
        <v>40</v>
      </c>
      <c r="I2036" t="str">
        <f>VLOOKUP(shipments[[#This Row],[SPID]],CHOOSE({1,2},people[[#All],[SPID]],people[[#All],[Sales_person]]),2,0)</f>
        <v>Curtice Advani</v>
      </c>
      <c r="J2036">
        <f>YEAR(shipments[[#This Row],[Shipdate]])</f>
        <v>2023</v>
      </c>
      <c r="K2036" s="22"/>
      <c r="L2036" s="22">
        <f>VLOOKUP(shipments[[#This Row],[PID]],CHOOSE({1,2},products[PID],products[Cost_per_box]),2,0)</f>
        <v>9.94</v>
      </c>
      <c r="M2036" s="22">
        <f>shipments[[#This Row],[Boxes]]*shipments[[#This Row],[cost_per_box]]</f>
        <v>2087.4</v>
      </c>
      <c r="N2036" s="22">
        <f>shipments[[#This Row],[Amount]]-shipments[[#This Row],[total cost]]</f>
        <v>3364.35</v>
      </c>
    </row>
    <row r="2037" spans="1:14" x14ac:dyDescent="0.35">
      <c r="A2037" t="s">
        <v>2076</v>
      </c>
      <c r="B2037" t="s">
        <v>8042</v>
      </c>
      <c r="C2037" t="s">
        <v>8017</v>
      </c>
      <c r="D2037" t="s">
        <v>8038</v>
      </c>
      <c r="E2037" s="1">
        <v>45197</v>
      </c>
      <c r="F2037">
        <v>4779</v>
      </c>
      <c r="G2037">
        <v>192</v>
      </c>
      <c r="H2037" t="s">
        <v>7</v>
      </c>
      <c r="I2037" t="str">
        <f>VLOOKUP(shipments[[#This Row],[SPID]],CHOOSE({1,2},people[[#All],[SPID]],people[[#All],[Sales_person]]),2,0)</f>
        <v>Curtice Advani</v>
      </c>
      <c r="J2037">
        <f>YEAR(shipments[[#This Row],[Shipdate]])</f>
        <v>2023</v>
      </c>
      <c r="K2037" s="22"/>
      <c r="L2037" s="22">
        <f>VLOOKUP(shipments[[#This Row],[PID]],CHOOSE({1,2},products[PID],products[Cost_per_box]),2,0)</f>
        <v>9.94</v>
      </c>
      <c r="M2037" s="22">
        <f>shipments[[#This Row],[Boxes]]*shipments[[#This Row],[cost_per_box]]</f>
        <v>1908.48</v>
      </c>
      <c r="N2037" s="22">
        <f>shipments[[#This Row],[Amount]]-shipments[[#This Row],[total cost]]</f>
        <v>2870.52</v>
      </c>
    </row>
    <row r="2038" spans="1:14" x14ac:dyDescent="0.35">
      <c r="A2038" t="s">
        <v>2077</v>
      </c>
      <c r="B2038" t="s">
        <v>8042</v>
      </c>
      <c r="C2038" t="s">
        <v>8017</v>
      </c>
      <c r="D2038" t="s">
        <v>8033</v>
      </c>
      <c r="E2038" s="1">
        <v>45499</v>
      </c>
      <c r="F2038">
        <v>5539.5</v>
      </c>
      <c r="G2038">
        <v>206</v>
      </c>
      <c r="H2038" t="s">
        <v>18</v>
      </c>
      <c r="I2038" t="str">
        <f>VLOOKUP(shipments[[#This Row],[SPID]],CHOOSE({1,2},people[[#All],[SPID]],people[[#All],[Sales_person]]),2,0)</f>
        <v>Curtice Advani</v>
      </c>
      <c r="J2038">
        <f>YEAR(shipments[[#This Row],[Shipdate]])</f>
        <v>2024</v>
      </c>
      <c r="K2038" s="22"/>
      <c r="L2038" s="22">
        <f>VLOOKUP(shipments[[#This Row],[PID]],CHOOSE({1,2},products[PID],products[Cost_per_box]),2,0)</f>
        <v>9.94</v>
      </c>
      <c r="M2038" s="22">
        <f>shipments[[#This Row],[Boxes]]*shipments[[#This Row],[cost_per_box]]</f>
        <v>2047.6399999999999</v>
      </c>
      <c r="N2038" s="22">
        <f>shipments[[#This Row],[Amount]]-shipments[[#This Row],[total cost]]</f>
        <v>3491.86</v>
      </c>
    </row>
    <row r="2039" spans="1:14" x14ac:dyDescent="0.35">
      <c r="A2039" t="s">
        <v>2078</v>
      </c>
      <c r="B2039" t="s">
        <v>8042</v>
      </c>
      <c r="C2039" t="s">
        <v>8018</v>
      </c>
      <c r="D2039" t="s">
        <v>8033</v>
      </c>
      <c r="E2039" s="1">
        <v>45093</v>
      </c>
      <c r="F2039">
        <v>5172.75</v>
      </c>
      <c r="G2039">
        <v>259</v>
      </c>
      <c r="H2039" t="s">
        <v>7</v>
      </c>
      <c r="I2039" t="str">
        <f>VLOOKUP(shipments[[#This Row],[SPID]],CHOOSE({1,2},people[[#All],[SPID]],people[[#All],[Sales_person]]),2,0)</f>
        <v>Curtice Advani</v>
      </c>
      <c r="J2039">
        <f>YEAR(shipments[[#This Row],[Shipdate]])</f>
        <v>2023</v>
      </c>
      <c r="K2039" s="22"/>
      <c r="L2039" s="22">
        <f>VLOOKUP(shipments[[#This Row],[PID]],CHOOSE({1,2},products[PID],products[Cost_per_box]),2,0)</f>
        <v>7.73</v>
      </c>
      <c r="M2039" s="22">
        <f>shipments[[#This Row],[Boxes]]*shipments[[#This Row],[cost_per_box]]</f>
        <v>2002.0700000000002</v>
      </c>
      <c r="N2039" s="22">
        <f>shipments[[#This Row],[Amount]]-shipments[[#This Row],[total cost]]</f>
        <v>3170.68</v>
      </c>
    </row>
    <row r="2040" spans="1:14" x14ac:dyDescent="0.35">
      <c r="A2040" t="s">
        <v>2079</v>
      </c>
      <c r="B2040" t="s">
        <v>8042</v>
      </c>
      <c r="C2040" t="s">
        <v>8018</v>
      </c>
      <c r="D2040" t="s">
        <v>8034</v>
      </c>
      <c r="E2040" s="1">
        <v>45420</v>
      </c>
      <c r="F2040">
        <v>5820.75</v>
      </c>
      <c r="G2040">
        <v>278</v>
      </c>
      <c r="H2040" t="s">
        <v>7</v>
      </c>
      <c r="I2040" t="str">
        <f>VLOOKUP(shipments[[#This Row],[SPID]],CHOOSE({1,2},people[[#All],[SPID]],people[[#All],[Sales_person]]),2,0)</f>
        <v>Curtice Advani</v>
      </c>
      <c r="J2040">
        <f>YEAR(shipments[[#This Row],[Shipdate]])</f>
        <v>2024</v>
      </c>
      <c r="K2040" s="22"/>
      <c r="L2040" s="22">
        <f>VLOOKUP(shipments[[#This Row],[PID]],CHOOSE({1,2},products[PID],products[Cost_per_box]),2,0)</f>
        <v>7.73</v>
      </c>
      <c r="M2040" s="22">
        <f>shipments[[#This Row],[Boxes]]*shipments[[#This Row],[cost_per_box]]</f>
        <v>2148.94</v>
      </c>
      <c r="N2040" s="22">
        <f>shipments[[#This Row],[Amount]]-shipments[[#This Row],[total cost]]</f>
        <v>3671.81</v>
      </c>
    </row>
    <row r="2041" spans="1:14" x14ac:dyDescent="0.35">
      <c r="A2041" t="s">
        <v>2080</v>
      </c>
      <c r="B2041" t="s">
        <v>8042</v>
      </c>
      <c r="C2041" t="s">
        <v>8018</v>
      </c>
      <c r="D2041" t="s">
        <v>8038</v>
      </c>
      <c r="E2041" s="1">
        <v>44965</v>
      </c>
      <c r="F2041">
        <v>4234.5</v>
      </c>
      <c r="G2041">
        <v>236</v>
      </c>
      <c r="H2041" t="s">
        <v>7</v>
      </c>
      <c r="I2041" t="str">
        <f>VLOOKUP(shipments[[#This Row],[SPID]],CHOOSE({1,2},people[[#All],[SPID]],people[[#All],[Sales_person]]),2,0)</f>
        <v>Curtice Advani</v>
      </c>
      <c r="J2041">
        <f>YEAR(shipments[[#This Row],[Shipdate]])</f>
        <v>2023</v>
      </c>
      <c r="K2041" s="22"/>
      <c r="L2041" s="22">
        <f>VLOOKUP(shipments[[#This Row],[PID]],CHOOSE({1,2},products[PID],products[Cost_per_box]),2,0)</f>
        <v>7.73</v>
      </c>
      <c r="M2041" s="22">
        <f>shipments[[#This Row],[Boxes]]*shipments[[#This Row],[cost_per_box]]</f>
        <v>1824.2800000000002</v>
      </c>
      <c r="N2041" s="22">
        <f>shipments[[#This Row],[Amount]]-shipments[[#This Row],[total cost]]</f>
        <v>2410.2199999999998</v>
      </c>
    </row>
    <row r="2042" spans="1:14" x14ac:dyDescent="0.35">
      <c r="A2042" t="s">
        <v>2081</v>
      </c>
      <c r="B2042" t="s">
        <v>8042</v>
      </c>
      <c r="C2042" t="s">
        <v>8018</v>
      </c>
      <c r="D2042" t="s">
        <v>8035</v>
      </c>
      <c r="E2042" s="1">
        <v>45118</v>
      </c>
      <c r="F2042">
        <v>11403</v>
      </c>
      <c r="G2042">
        <v>519</v>
      </c>
      <c r="H2042" t="s">
        <v>7</v>
      </c>
      <c r="I2042" t="str">
        <f>VLOOKUP(shipments[[#This Row],[SPID]],CHOOSE({1,2},people[[#All],[SPID]],people[[#All],[Sales_person]]),2,0)</f>
        <v>Curtice Advani</v>
      </c>
      <c r="J2042">
        <f>YEAR(shipments[[#This Row],[Shipdate]])</f>
        <v>2023</v>
      </c>
      <c r="K2042" s="22"/>
      <c r="L2042" s="22">
        <f>VLOOKUP(shipments[[#This Row],[PID]],CHOOSE({1,2},products[PID],products[Cost_per_box]),2,0)</f>
        <v>7.73</v>
      </c>
      <c r="M2042" s="22">
        <f>shipments[[#This Row],[Boxes]]*shipments[[#This Row],[cost_per_box]]</f>
        <v>4011.8700000000003</v>
      </c>
      <c r="N2042" s="22">
        <f>shipments[[#This Row],[Amount]]-shipments[[#This Row],[total cost]]</f>
        <v>7391.1299999999992</v>
      </c>
    </row>
    <row r="2043" spans="1:14" x14ac:dyDescent="0.35">
      <c r="A2043" t="s">
        <v>2082</v>
      </c>
      <c r="B2043" t="s">
        <v>8042</v>
      </c>
      <c r="C2043" t="s">
        <v>8018</v>
      </c>
      <c r="D2043" t="s">
        <v>8033</v>
      </c>
      <c r="E2043" s="1">
        <v>45128</v>
      </c>
      <c r="F2043">
        <v>2232</v>
      </c>
      <c r="G2043">
        <v>107</v>
      </c>
      <c r="H2043" t="s">
        <v>7</v>
      </c>
      <c r="I2043" t="str">
        <f>VLOOKUP(shipments[[#This Row],[SPID]],CHOOSE({1,2},people[[#All],[SPID]],people[[#All],[Sales_person]]),2,0)</f>
        <v>Curtice Advani</v>
      </c>
      <c r="J2043">
        <f>YEAR(shipments[[#This Row],[Shipdate]])</f>
        <v>2023</v>
      </c>
      <c r="K2043" s="22"/>
      <c r="L2043" s="22">
        <f>VLOOKUP(shipments[[#This Row],[PID]],CHOOSE({1,2},products[PID],products[Cost_per_box]),2,0)</f>
        <v>7.73</v>
      </c>
      <c r="M2043" s="22">
        <f>shipments[[#This Row],[Boxes]]*shipments[[#This Row],[cost_per_box]]</f>
        <v>827.11</v>
      </c>
      <c r="N2043" s="22">
        <f>shipments[[#This Row],[Amount]]-shipments[[#This Row],[total cost]]</f>
        <v>1404.8899999999999</v>
      </c>
    </row>
    <row r="2044" spans="1:14" x14ac:dyDescent="0.35">
      <c r="A2044" t="s">
        <v>2083</v>
      </c>
      <c r="B2044" t="s">
        <v>8042</v>
      </c>
      <c r="C2044" t="s">
        <v>8018</v>
      </c>
      <c r="D2044" t="s">
        <v>8036</v>
      </c>
      <c r="E2044" s="1">
        <v>45247</v>
      </c>
      <c r="F2044">
        <v>10631.25</v>
      </c>
      <c r="G2044">
        <v>591</v>
      </c>
      <c r="H2044" t="s">
        <v>7</v>
      </c>
      <c r="I2044" t="str">
        <f>VLOOKUP(shipments[[#This Row],[SPID]],CHOOSE({1,2},people[[#All],[SPID]],people[[#All],[Sales_person]]),2,0)</f>
        <v>Curtice Advani</v>
      </c>
      <c r="J2044">
        <f>YEAR(shipments[[#This Row],[Shipdate]])</f>
        <v>2023</v>
      </c>
      <c r="K2044" s="22"/>
      <c r="L2044" s="22">
        <f>VLOOKUP(shipments[[#This Row],[PID]],CHOOSE({1,2},products[PID],products[Cost_per_box]),2,0)</f>
        <v>7.73</v>
      </c>
      <c r="M2044" s="22">
        <f>shipments[[#This Row],[Boxes]]*shipments[[#This Row],[cost_per_box]]</f>
        <v>4568.43</v>
      </c>
      <c r="N2044" s="22">
        <f>shipments[[#This Row],[Amount]]-shipments[[#This Row],[total cost]]</f>
        <v>6062.82</v>
      </c>
    </row>
    <row r="2045" spans="1:14" x14ac:dyDescent="0.35">
      <c r="A2045" t="s">
        <v>2084</v>
      </c>
      <c r="B2045" t="s">
        <v>8042</v>
      </c>
      <c r="C2045" t="s">
        <v>8020</v>
      </c>
      <c r="D2045" t="s">
        <v>8036</v>
      </c>
      <c r="E2045" s="1">
        <v>45468</v>
      </c>
      <c r="F2045">
        <v>3946.5</v>
      </c>
      <c r="G2045">
        <v>329</v>
      </c>
      <c r="H2045" t="s">
        <v>7</v>
      </c>
      <c r="I2045" t="str">
        <f>VLOOKUP(shipments[[#This Row],[SPID]],CHOOSE({1,2},people[[#All],[SPID]],people[[#All],[Sales_person]]),2,0)</f>
        <v>Curtice Advani</v>
      </c>
      <c r="J2045">
        <f>YEAR(shipments[[#This Row],[Shipdate]])</f>
        <v>2024</v>
      </c>
      <c r="K2045" s="22"/>
      <c r="L2045" s="22">
        <f>VLOOKUP(shipments[[#This Row],[PID]],CHOOSE({1,2},products[PID],products[Cost_per_box]),2,0)</f>
        <v>8.2200000000000006</v>
      </c>
      <c r="M2045" s="22">
        <f>shipments[[#This Row],[Boxes]]*shipments[[#This Row],[cost_per_box]]</f>
        <v>2704.38</v>
      </c>
      <c r="N2045" s="22">
        <f>shipments[[#This Row],[Amount]]-shipments[[#This Row],[total cost]]</f>
        <v>1242.1199999999999</v>
      </c>
    </row>
    <row r="2046" spans="1:14" x14ac:dyDescent="0.35">
      <c r="A2046" t="s">
        <v>2085</v>
      </c>
      <c r="B2046" t="s">
        <v>8042</v>
      </c>
      <c r="C2046" t="s">
        <v>8020</v>
      </c>
      <c r="D2046" t="s">
        <v>8033</v>
      </c>
      <c r="E2046" s="1">
        <v>45453</v>
      </c>
      <c r="F2046">
        <v>10176.75</v>
      </c>
      <c r="G2046">
        <v>637</v>
      </c>
      <c r="H2046" t="s">
        <v>7</v>
      </c>
      <c r="I2046" t="str">
        <f>VLOOKUP(shipments[[#This Row],[SPID]],CHOOSE({1,2},people[[#All],[SPID]],people[[#All],[Sales_person]]),2,0)</f>
        <v>Curtice Advani</v>
      </c>
      <c r="J2046">
        <f>YEAR(shipments[[#This Row],[Shipdate]])</f>
        <v>2024</v>
      </c>
      <c r="K2046" s="22"/>
      <c r="L2046" s="22">
        <f>VLOOKUP(shipments[[#This Row],[PID]],CHOOSE({1,2},products[PID],products[Cost_per_box]),2,0)</f>
        <v>8.2200000000000006</v>
      </c>
      <c r="M2046" s="22">
        <f>shipments[[#This Row],[Boxes]]*shipments[[#This Row],[cost_per_box]]</f>
        <v>5236.1400000000003</v>
      </c>
      <c r="N2046" s="22">
        <f>shipments[[#This Row],[Amount]]-shipments[[#This Row],[total cost]]</f>
        <v>4940.6099999999997</v>
      </c>
    </row>
    <row r="2047" spans="1:14" x14ac:dyDescent="0.35">
      <c r="A2047" t="s">
        <v>2086</v>
      </c>
      <c r="B2047" t="s">
        <v>8042</v>
      </c>
      <c r="C2047" t="s">
        <v>8020</v>
      </c>
      <c r="D2047" t="s">
        <v>8034</v>
      </c>
      <c r="E2047" s="1">
        <v>45323</v>
      </c>
      <c r="F2047">
        <v>261</v>
      </c>
      <c r="G2047">
        <v>18</v>
      </c>
      <c r="H2047" t="s">
        <v>7</v>
      </c>
      <c r="I2047" t="str">
        <f>VLOOKUP(shipments[[#This Row],[SPID]],CHOOSE({1,2},people[[#All],[SPID]],people[[#All],[Sales_person]]),2,0)</f>
        <v>Curtice Advani</v>
      </c>
      <c r="J2047">
        <f>YEAR(shipments[[#This Row],[Shipdate]])</f>
        <v>2024</v>
      </c>
      <c r="K2047" s="22"/>
      <c r="L2047" s="22">
        <f>VLOOKUP(shipments[[#This Row],[PID]],CHOOSE({1,2},products[PID],products[Cost_per_box]),2,0)</f>
        <v>8.2200000000000006</v>
      </c>
      <c r="M2047" s="22">
        <f>shipments[[#This Row],[Boxes]]*shipments[[#This Row],[cost_per_box]]</f>
        <v>147.96</v>
      </c>
      <c r="N2047" s="22">
        <f>shipments[[#This Row],[Amount]]-shipments[[#This Row],[total cost]]</f>
        <v>113.03999999999999</v>
      </c>
    </row>
    <row r="2048" spans="1:14" x14ac:dyDescent="0.35">
      <c r="A2048" t="s">
        <v>2087</v>
      </c>
      <c r="B2048" t="s">
        <v>8042</v>
      </c>
      <c r="C2048" t="s">
        <v>8020</v>
      </c>
      <c r="D2048" t="s">
        <v>8037</v>
      </c>
      <c r="E2048" s="1">
        <v>45496</v>
      </c>
      <c r="F2048">
        <v>3222</v>
      </c>
      <c r="G2048">
        <v>248</v>
      </c>
      <c r="H2048" t="s">
        <v>18</v>
      </c>
      <c r="I2048" t="str">
        <f>VLOOKUP(shipments[[#This Row],[SPID]],CHOOSE({1,2},people[[#All],[SPID]],people[[#All],[Sales_person]]),2,0)</f>
        <v>Curtice Advani</v>
      </c>
      <c r="J2048">
        <f>YEAR(shipments[[#This Row],[Shipdate]])</f>
        <v>2024</v>
      </c>
      <c r="K2048" s="22"/>
      <c r="L2048" s="22">
        <f>VLOOKUP(shipments[[#This Row],[PID]],CHOOSE({1,2},products[PID],products[Cost_per_box]),2,0)</f>
        <v>8.2200000000000006</v>
      </c>
      <c r="M2048" s="22">
        <f>shipments[[#This Row],[Boxes]]*shipments[[#This Row],[cost_per_box]]</f>
        <v>2038.5600000000002</v>
      </c>
      <c r="N2048" s="22">
        <f>shipments[[#This Row],[Amount]]-shipments[[#This Row],[total cost]]</f>
        <v>1183.4399999999998</v>
      </c>
    </row>
    <row r="2049" spans="1:14" x14ac:dyDescent="0.35">
      <c r="A2049" t="s">
        <v>2088</v>
      </c>
      <c r="B2049" t="s">
        <v>8042</v>
      </c>
      <c r="C2049" t="s">
        <v>8020</v>
      </c>
      <c r="D2049" t="s">
        <v>8038</v>
      </c>
      <c r="E2049" s="1">
        <v>45149</v>
      </c>
      <c r="F2049">
        <v>9285.75</v>
      </c>
      <c r="G2049">
        <v>774</v>
      </c>
      <c r="H2049" t="s">
        <v>7</v>
      </c>
      <c r="I2049" t="str">
        <f>VLOOKUP(shipments[[#This Row],[SPID]],CHOOSE({1,2},people[[#All],[SPID]],people[[#All],[Sales_person]]),2,0)</f>
        <v>Curtice Advani</v>
      </c>
      <c r="J2049">
        <f>YEAR(shipments[[#This Row],[Shipdate]])</f>
        <v>2023</v>
      </c>
      <c r="K2049" s="22"/>
      <c r="L2049" s="22">
        <f>VLOOKUP(shipments[[#This Row],[PID]],CHOOSE({1,2},products[PID],products[Cost_per_box]),2,0)</f>
        <v>8.2200000000000006</v>
      </c>
      <c r="M2049" s="22">
        <f>shipments[[#This Row],[Boxes]]*shipments[[#This Row],[cost_per_box]]</f>
        <v>6362.2800000000007</v>
      </c>
      <c r="N2049" s="22">
        <f>shipments[[#This Row],[Amount]]-shipments[[#This Row],[total cost]]</f>
        <v>2923.4699999999993</v>
      </c>
    </row>
    <row r="2050" spans="1:14" x14ac:dyDescent="0.35">
      <c r="A2050" t="s">
        <v>2089</v>
      </c>
      <c r="B2050" t="s">
        <v>8042</v>
      </c>
      <c r="C2050" t="s">
        <v>8021</v>
      </c>
      <c r="D2050" t="s">
        <v>8035</v>
      </c>
      <c r="E2050" s="1">
        <v>44942</v>
      </c>
      <c r="F2050">
        <v>560.25</v>
      </c>
      <c r="G2050">
        <v>33</v>
      </c>
      <c r="H2050" t="s">
        <v>7</v>
      </c>
      <c r="I2050" t="str">
        <f>VLOOKUP(shipments[[#This Row],[SPID]],CHOOSE({1,2},people[[#All],[SPID]],people[[#All],[Sales_person]]),2,0)</f>
        <v>Curtice Advani</v>
      </c>
      <c r="J2050">
        <f>YEAR(shipments[[#This Row],[Shipdate]])</f>
        <v>2023</v>
      </c>
      <c r="K2050" s="22"/>
      <c r="L2050" s="22">
        <f>VLOOKUP(shipments[[#This Row],[PID]],CHOOSE({1,2},products[PID],products[Cost_per_box]),2,0)</f>
        <v>10.23</v>
      </c>
      <c r="M2050" s="22">
        <f>shipments[[#This Row],[Boxes]]*shipments[[#This Row],[cost_per_box]]</f>
        <v>337.59000000000003</v>
      </c>
      <c r="N2050" s="22">
        <f>shipments[[#This Row],[Amount]]-shipments[[#This Row],[total cost]]</f>
        <v>222.65999999999997</v>
      </c>
    </row>
    <row r="2051" spans="1:14" x14ac:dyDescent="0.35">
      <c r="A2051" t="s">
        <v>2090</v>
      </c>
      <c r="B2051" t="s">
        <v>8042</v>
      </c>
      <c r="C2051" t="s">
        <v>8021</v>
      </c>
      <c r="D2051" t="s">
        <v>8038</v>
      </c>
      <c r="E2051" s="1">
        <v>45268</v>
      </c>
      <c r="F2051">
        <v>5517</v>
      </c>
      <c r="G2051">
        <v>263</v>
      </c>
      <c r="H2051" t="s">
        <v>7</v>
      </c>
      <c r="I2051" t="str">
        <f>VLOOKUP(shipments[[#This Row],[SPID]],CHOOSE({1,2},people[[#All],[SPID]],people[[#All],[Sales_person]]),2,0)</f>
        <v>Curtice Advani</v>
      </c>
      <c r="J2051">
        <f>YEAR(shipments[[#This Row],[Shipdate]])</f>
        <v>2023</v>
      </c>
      <c r="K2051" s="22"/>
      <c r="L2051" s="22">
        <f>VLOOKUP(shipments[[#This Row],[PID]],CHOOSE({1,2},products[PID],products[Cost_per_box]),2,0)</f>
        <v>10.23</v>
      </c>
      <c r="M2051" s="22">
        <f>shipments[[#This Row],[Boxes]]*shipments[[#This Row],[cost_per_box]]</f>
        <v>2690.4900000000002</v>
      </c>
      <c r="N2051" s="22">
        <f>shipments[[#This Row],[Amount]]-shipments[[#This Row],[total cost]]</f>
        <v>2826.5099999999998</v>
      </c>
    </row>
    <row r="2052" spans="1:14" x14ac:dyDescent="0.35">
      <c r="A2052" t="s">
        <v>2091</v>
      </c>
      <c r="B2052" t="s">
        <v>8042</v>
      </c>
      <c r="C2052" t="s">
        <v>8021</v>
      </c>
      <c r="D2052" t="s">
        <v>8038</v>
      </c>
      <c r="E2052" s="1">
        <v>44963</v>
      </c>
      <c r="F2052">
        <v>4288.5</v>
      </c>
      <c r="G2052">
        <v>253</v>
      </c>
      <c r="H2052" t="s">
        <v>7</v>
      </c>
      <c r="I2052" t="str">
        <f>VLOOKUP(shipments[[#This Row],[SPID]],CHOOSE({1,2},people[[#All],[SPID]],people[[#All],[Sales_person]]),2,0)</f>
        <v>Curtice Advani</v>
      </c>
      <c r="J2052">
        <f>YEAR(shipments[[#This Row],[Shipdate]])</f>
        <v>2023</v>
      </c>
      <c r="K2052" s="22"/>
      <c r="L2052" s="22">
        <f>VLOOKUP(shipments[[#This Row],[PID]],CHOOSE({1,2},products[PID],products[Cost_per_box]),2,0)</f>
        <v>10.23</v>
      </c>
      <c r="M2052" s="22">
        <f>shipments[[#This Row],[Boxes]]*shipments[[#This Row],[cost_per_box]]</f>
        <v>2588.19</v>
      </c>
      <c r="N2052" s="22">
        <f>shipments[[#This Row],[Amount]]-shipments[[#This Row],[total cost]]</f>
        <v>1700.31</v>
      </c>
    </row>
    <row r="2053" spans="1:14" x14ac:dyDescent="0.35">
      <c r="A2053" t="s">
        <v>2092</v>
      </c>
      <c r="B2053" t="s">
        <v>8042</v>
      </c>
      <c r="C2053" t="s">
        <v>8021</v>
      </c>
      <c r="D2053" t="s">
        <v>8033</v>
      </c>
      <c r="E2053" s="1">
        <v>44960</v>
      </c>
      <c r="F2053">
        <v>5872.5</v>
      </c>
      <c r="G2053">
        <v>280</v>
      </c>
      <c r="H2053" t="s">
        <v>7</v>
      </c>
      <c r="I2053" t="str">
        <f>VLOOKUP(shipments[[#This Row],[SPID]],CHOOSE({1,2},people[[#All],[SPID]],people[[#All],[Sales_person]]),2,0)</f>
        <v>Curtice Advani</v>
      </c>
      <c r="J2053">
        <f>YEAR(shipments[[#This Row],[Shipdate]])</f>
        <v>2023</v>
      </c>
      <c r="K2053" s="22"/>
      <c r="L2053" s="22">
        <f>VLOOKUP(shipments[[#This Row],[PID]],CHOOSE({1,2},products[PID],products[Cost_per_box]),2,0)</f>
        <v>10.23</v>
      </c>
      <c r="M2053" s="22">
        <f>shipments[[#This Row],[Boxes]]*shipments[[#This Row],[cost_per_box]]</f>
        <v>2864.4</v>
      </c>
      <c r="N2053" s="22">
        <f>shipments[[#This Row],[Amount]]-shipments[[#This Row],[total cost]]</f>
        <v>3008.1</v>
      </c>
    </row>
    <row r="2054" spans="1:14" x14ac:dyDescent="0.35">
      <c r="A2054" t="s">
        <v>2093</v>
      </c>
      <c r="B2054" t="s">
        <v>8042</v>
      </c>
      <c r="C2054" t="s">
        <v>8022</v>
      </c>
      <c r="D2054" t="s">
        <v>8038</v>
      </c>
      <c r="E2054" s="1">
        <v>45495</v>
      </c>
      <c r="F2054">
        <v>11101.5</v>
      </c>
      <c r="G2054">
        <v>793</v>
      </c>
      <c r="H2054" t="s">
        <v>18</v>
      </c>
      <c r="I2054" t="str">
        <f>VLOOKUP(shipments[[#This Row],[SPID]],CHOOSE({1,2},people[[#All],[SPID]],people[[#All],[Sales_person]]),2,0)</f>
        <v>Curtice Advani</v>
      </c>
      <c r="J2054">
        <f>YEAR(shipments[[#This Row],[Shipdate]])</f>
        <v>2024</v>
      </c>
      <c r="K2054" s="22"/>
      <c r="L2054" s="22">
        <f>VLOOKUP(shipments[[#This Row],[PID]],CHOOSE({1,2},products[PID],products[Cost_per_box]),2,0)</f>
        <v>4.74</v>
      </c>
      <c r="M2054" s="22">
        <f>shipments[[#This Row],[Boxes]]*shipments[[#This Row],[cost_per_box]]</f>
        <v>3758.82</v>
      </c>
      <c r="N2054" s="22">
        <f>shipments[[#This Row],[Amount]]-shipments[[#This Row],[total cost]]</f>
        <v>7342.68</v>
      </c>
    </row>
    <row r="2055" spans="1:14" x14ac:dyDescent="0.35">
      <c r="A2055" t="s">
        <v>2094</v>
      </c>
      <c r="B2055" t="s">
        <v>8042</v>
      </c>
      <c r="C2055" t="s">
        <v>8023</v>
      </c>
      <c r="D2055" t="s">
        <v>8034</v>
      </c>
      <c r="E2055" s="1">
        <v>45331</v>
      </c>
      <c r="F2055">
        <v>3856.5</v>
      </c>
      <c r="G2055">
        <v>386</v>
      </c>
      <c r="H2055" t="s">
        <v>7</v>
      </c>
      <c r="I2055" t="str">
        <f>VLOOKUP(shipments[[#This Row],[SPID]],CHOOSE({1,2},people[[#All],[SPID]],people[[#All],[Sales_person]]),2,0)</f>
        <v>Curtice Advani</v>
      </c>
      <c r="J2055">
        <f>YEAR(shipments[[#This Row],[Shipdate]])</f>
        <v>2024</v>
      </c>
      <c r="K2055" s="22"/>
      <c r="L2055" s="22">
        <f>VLOOKUP(shipments[[#This Row],[PID]],CHOOSE({1,2},products[PID],products[Cost_per_box]),2,0)</f>
        <v>10.51</v>
      </c>
      <c r="M2055" s="22">
        <f>shipments[[#This Row],[Boxes]]*shipments[[#This Row],[cost_per_box]]</f>
        <v>4056.86</v>
      </c>
      <c r="N2055" s="22">
        <f>shipments[[#This Row],[Amount]]-shipments[[#This Row],[total cost]]</f>
        <v>-200.36000000000013</v>
      </c>
    </row>
    <row r="2056" spans="1:14" x14ac:dyDescent="0.35">
      <c r="A2056" t="s">
        <v>2095</v>
      </c>
      <c r="B2056" t="s">
        <v>8042</v>
      </c>
      <c r="C2056" t="s">
        <v>8023</v>
      </c>
      <c r="D2056" t="s">
        <v>8033</v>
      </c>
      <c r="E2056" s="1">
        <v>45195</v>
      </c>
      <c r="F2056">
        <v>7276.5</v>
      </c>
      <c r="G2056">
        <v>728</v>
      </c>
      <c r="H2056" t="s">
        <v>7</v>
      </c>
      <c r="I2056" t="str">
        <f>VLOOKUP(shipments[[#This Row],[SPID]],CHOOSE({1,2},people[[#All],[SPID]],people[[#All],[Sales_person]]),2,0)</f>
        <v>Curtice Advani</v>
      </c>
      <c r="J2056">
        <f>YEAR(shipments[[#This Row],[Shipdate]])</f>
        <v>2023</v>
      </c>
      <c r="K2056" s="22"/>
      <c r="L2056" s="22">
        <f>VLOOKUP(shipments[[#This Row],[PID]],CHOOSE({1,2},products[PID],products[Cost_per_box]),2,0)</f>
        <v>10.51</v>
      </c>
      <c r="M2056" s="22">
        <f>shipments[[#This Row],[Boxes]]*shipments[[#This Row],[cost_per_box]]</f>
        <v>7651.28</v>
      </c>
      <c r="N2056" s="22">
        <f>shipments[[#This Row],[Amount]]-shipments[[#This Row],[total cost]]</f>
        <v>-374.77999999999975</v>
      </c>
    </row>
    <row r="2057" spans="1:14" x14ac:dyDescent="0.35">
      <c r="A2057" t="s">
        <v>2096</v>
      </c>
      <c r="B2057" t="s">
        <v>8042</v>
      </c>
      <c r="C2057" t="s">
        <v>8023</v>
      </c>
      <c r="D2057" t="s">
        <v>8033</v>
      </c>
      <c r="E2057" s="1">
        <v>45302</v>
      </c>
      <c r="F2057">
        <v>3397.5</v>
      </c>
      <c r="G2057">
        <v>486</v>
      </c>
      <c r="H2057" t="s">
        <v>7</v>
      </c>
      <c r="I2057" t="str">
        <f>VLOOKUP(shipments[[#This Row],[SPID]],CHOOSE({1,2},people[[#All],[SPID]],people[[#All],[Sales_person]]),2,0)</f>
        <v>Curtice Advani</v>
      </c>
      <c r="J2057">
        <f>YEAR(shipments[[#This Row],[Shipdate]])</f>
        <v>2024</v>
      </c>
      <c r="K2057" s="22"/>
      <c r="L2057" s="22">
        <f>VLOOKUP(shipments[[#This Row],[PID]],CHOOSE({1,2},products[PID],products[Cost_per_box]),2,0)</f>
        <v>10.51</v>
      </c>
      <c r="M2057" s="22">
        <f>shipments[[#This Row],[Boxes]]*shipments[[#This Row],[cost_per_box]]</f>
        <v>5107.8599999999997</v>
      </c>
      <c r="N2057" s="22">
        <f>shipments[[#This Row],[Amount]]-shipments[[#This Row],[total cost]]</f>
        <v>-1710.3599999999997</v>
      </c>
    </row>
    <row r="2058" spans="1:14" x14ac:dyDescent="0.35">
      <c r="A2058" t="s">
        <v>2097</v>
      </c>
      <c r="B2058" t="s">
        <v>8042</v>
      </c>
      <c r="C2058" t="s">
        <v>8023</v>
      </c>
      <c r="D2058" t="s">
        <v>8037</v>
      </c>
      <c r="E2058" s="1">
        <v>45231</v>
      </c>
      <c r="F2058">
        <v>7308</v>
      </c>
      <c r="G2058">
        <v>1218</v>
      </c>
      <c r="H2058" t="s">
        <v>7</v>
      </c>
      <c r="I2058" t="str">
        <f>VLOOKUP(shipments[[#This Row],[SPID]],CHOOSE({1,2},people[[#All],[SPID]],people[[#All],[Sales_person]]),2,0)</f>
        <v>Curtice Advani</v>
      </c>
      <c r="J2058">
        <f>YEAR(shipments[[#This Row],[Shipdate]])</f>
        <v>2023</v>
      </c>
      <c r="K2058" s="22"/>
      <c r="L2058" s="22">
        <f>VLOOKUP(shipments[[#This Row],[PID]],CHOOSE({1,2},products[PID],products[Cost_per_box]),2,0)</f>
        <v>10.51</v>
      </c>
      <c r="M2058" s="22">
        <f>shipments[[#This Row],[Boxes]]*shipments[[#This Row],[cost_per_box]]</f>
        <v>12801.18</v>
      </c>
      <c r="N2058" s="22">
        <f>shipments[[#This Row],[Amount]]-shipments[[#This Row],[total cost]]</f>
        <v>-5493.18</v>
      </c>
    </row>
    <row r="2059" spans="1:14" x14ac:dyDescent="0.35">
      <c r="A2059" t="s">
        <v>2098</v>
      </c>
      <c r="B2059" t="s">
        <v>8042</v>
      </c>
      <c r="C2059" t="s">
        <v>8024</v>
      </c>
      <c r="D2059" t="s">
        <v>8033</v>
      </c>
      <c r="E2059" s="1">
        <v>45237</v>
      </c>
      <c r="F2059">
        <v>4342.5</v>
      </c>
      <c r="G2059">
        <v>311</v>
      </c>
      <c r="H2059" t="s">
        <v>7</v>
      </c>
      <c r="I2059" t="str">
        <f>VLOOKUP(shipments[[#This Row],[SPID]],CHOOSE({1,2},people[[#All],[SPID]],people[[#All],[Sales_person]]),2,0)</f>
        <v>Curtice Advani</v>
      </c>
      <c r="J2059">
        <f>YEAR(shipments[[#This Row],[Shipdate]])</f>
        <v>2023</v>
      </c>
      <c r="K2059" s="22"/>
      <c r="L2059" s="22">
        <f>VLOOKUP(shipments[[#This Row],[PID]],CHOOSE({1,2},products[PID],products[Cost_per_box]),2,0)</f>
        <v>6.43</v>
      </c>
      <c r="M2059" s="22">
        <f>shipments[[#This Row],[Boxes]]*shipments[[#This Row],[cost_per_box]]</f>
        <v>1999.73</v>
      </c>
      <c r="N2059" s="22">
        <f>shipments[[#This Row],[Amount]]-shipments[[#This Row],[total cost]]</f>
        <v>2342.77</v>
      </c>
    </row>
    <row r="2060" spans="1:14" x14ac:dyDescent="0.35">
      <c r="A2060" t="s">
        <v>2099</v>
      </c>
      <c r="B2060" t="s">
        <v>8042</v>
      </c>
      <c r="C2060" t="s">
        <v>8024</v>
      </c>
      <c r="D2060" t="s">
        <v>8034</v>
      </c>
      <c r="E2060" s="1">
        <v>45030</v>
      </c>
      <c r="F2060">
        <v>5730.75</v>
      </c>
      <c r="G2060">
        <v>410</v>
      </c>
      <c r="H2060" t="s">
        <v>7</v>
      </c>
      <c r="I2060" t="str">
        <f>VLOOKUP(shipments[[#This Row],[SPID]],CHOOSE({1,2},people[[#All],[SPID]],people[[#All],[Sales_person]]),2,0)</f>
        <v>Curtice Advani</v>
      </c>
      <c r="J2060">
        <f>YEAR(shipments[[#This Row],[Shipdate]])</f>
        <v>2023</v>
      </c>
      <c r="K2060" s="22"/>
      <c r="L2060" s="22">
        <f>VLOOKUP(shipments[[#This Row],[PID]],CHOOSE({1,2},products[PID],products[Cost_per_box]),2,0)</f>
        <v>6.43</v>
      </c>
      <c r="M2060" s="22">
        <f>shipments[[#This Row],[Boxes]]*shipments[[#This Row],[cost_per_box]]</f>
        <v>2636.2999999999997</v>
      </c>
      <c r="N2060" s="22">
        <f>shipments[[#This Row],[Amount]]-shipments[[#This Row],[total cost]]</f>
        <v>3094.4500000000003</v>
      </c>
    </row>
    <row r="2061" spans="1:14" x14ac:dyDescent="0.35">
      <c r="A2061" t="s">
        <v>2100</v>
      </c>
      <c r="B2061" t="s">
        <v>8042</v>
      </c>
      <c r="C2061" t="s">
        <v>8024</v>
      </c>
      <c r="D2061" t="s">
        <v>8036</v>
      </c>
      <c r="E2061" s="1">
        <v>44942</v>
      </c>
      <c r="F2061">
        <v>4907.25</v>
      </c>
      <c r="G2061">
        <v>289</v>
      </c>
      <c r="H2061" t="s">
        <v>7</v>
      </c>
      <c r="I2061" t="str">
        <f>VLOOKUP(shipments[[#This Row],[SPID]],CHOOSE({1,2},people[[#All],[SPID]],people[[#All],[Sales_person]]),2,0)</f>
        <v>Curtice Advani</v>
      </c>
      <c r="J2061">
        <f>YEAR(shipments[[#This Row],[Shipdate]])</f>
        <v>2023</v>
      </c>
      <c r="K2061" s="22"/>
      <c r="L2061" s="22">
        <f>VLOOKUP(shipments[[#This Row],[PID]],CHOOSE({1,2},products[PID],products[Cost_per_box]),2,0)</f>
        <v>6.43</v>
      </c>
      <c r="M2061" s="22">
        <f>shipments[[#This Row],[Boxes]]*shipments[[#This Row],[cost_per_box]]</f>
        <v>1858.27</v>
      </c>
      <c r="N2061" s="22">
        <f>shipments[[#This Row],[Amount]]-shipments[[#This Row],[total cost]]</f>
        <v>3048.98</v>
      </c>
    </row>
    <row r="2062" spans="1:14" x14ac:dyDescent="0.35">
      <c r="A2062" t="s">
        <v>2101</v>
      </c>
      <c r="B2062" t="s">
        <v>8042</v>
      </c>
      <c r="C2062" t="s">
        <v>8025</v>
      </c>
      <c r="D2062" t="s">
        <v>8038</v>
      </c>
      <c r="E2062" s="1">
        <v>45328</v>
      </c>
      <c r="F2062">
        <v>7670.25</v>
      </c>
      <c r="G2062">
        <v>452</v>
      </c>
      <c r="H2062" t="s">
        <v>7</v>
      </c>
      <c r="I2062" t="str">
        <f>VLOOKUP(shipments[[#This Row],[SPID]],CHOOSE({1,2},people[[#All],[SPID]],people[[#All],[Sales_person]]),2,0)</f>
        <v>Curtice Advani</v>
      </c>
      <c r="J2062">
        <f>YEAR(shipments[[#This Row],[Shipdate]])</f>
        <v>2024</v>
      </c>
      <c r="K2062" s="22"/>
      <c r="L2062" s="22">
        <f>VLOOKUP(shipments[[#This Row],[PID]],CHOOSE({1,2},products[PID],products[Cost_per_box]),2,0)</f>
        <v>12.41</v>
      </c>
      <c r="M2062" s="22">
        <f>shipments[[#This Row],[Boxes]]*shipments[[#This Row],[cost_per_box]]</f>
        <v>5609.32</v>
      </c>
      <c r="N2062" s="22">
        <f>shipments[[#This Row],[Amount]]-shipments[[#This Row],[total cost]]</f>
        <v>2060.9300000000003</v>
      </c>
    </row>
    <row r="2063" spans="1:14" x14ac:dyDescent="0.35">
      <c r="A2063" t="s">
        <v>2102</v>
      </c>
      <c r="B2063" t="s">
        <v>8042</v>
      </c>
      <c r="C2063" t="s">
        <v>8025</v>
      </c>
      <c r="D2063" t="s">
        <v>8034</v>
      </c>
      <c r="E2063" s="1">
        <v>45125</v>
      </c>
      <c r="F2063">
        <v>9252</v>
      </c>
      <c r="G2063">
        <v>487</v>
      </c>
      <c r="H2063" t="s">
        <v>7</v>
      </c>
      <c r="I2063" t="str">
        <f>VLOOKUP(shipments[[#This Row],[SPID]],CHOOSE({1,2},people[[#All],[SPID]],people[[#All],[Sales_person]]),2,0)</f>
        <v>Curtice Advani</v>
      </c>
      <c r="J2063">
        <f>YEAR(shipments[[#This Row],[Shipdate]])</f>
        <v>2023</v>
      </c>
      <c r="K2063" s="22"/>
      <c r="L2063" s="22">
        <f>VLOOKUP(shipments[[#This Row],[PID]],CHOOSE({1,2},products[PID],products[Cost_per_box]),2,0)</f>
        <v>12.41</v>
      </c>
      <c r="M2063" s="22">
        <f>shipments[[#This Row],[Boxes]]*shipments[[#This Row],[cost_per_box]]</f>
        <v>6043.67</v>
      </c>
      <c r="N2063" s="22">
        <f>shipments[[#This Row],[Amount]]-shipments[[#This Row],[total cost]]</f>
        <v>3208.33</v>
      </c>
    </row>
    <row r="2064" spans="1:14" x14ac:dyDescent="0.35">
      <c r="A2064" t="s">
        <v>2103</v>
      </c>
      <c r="B2064" t="s">
        <v>8042</v>
      </c>
      <c r="C2064" t="s">
        <v>8025</v>
      </c>
      <c r="D2064" t="s">
        <v>8035</v>
      </c>
      <c r="E2064" s="1">
        <v>45455</v>
      </c>
      <c r="F2064">
        <v>1813.5</v>
      </c>
      <c r="G2064">
        <v>87</v>
      </c>
      <c r="H2064" t="s">
        <v>7</v>
      </c>
      <c r="I2064" t="str">
        <f>VLOOKUP(shipments[[#This Row],[SPID]],CHOOSE({1,2},people[[#All],[SPID]],people[[#All],[Sales_person]]),2,0)</f>
        <v>Curtice Advani</v>
      </c>
      <c r="J2064">
        <f>YEAR(shipments[[#This Row],[Shipdate]])</f>
        <v>2024</v>
      </c>
      <c r="K2064" s="22"/>
      <c r="L2064" s="22">
        <f>VLOOKUP(shipments[[#This Row],[PID]],CHOOSE({1,2},products[PID],products[Cost_per_box]),2,0)</f>
        <v>12.41</v>
      </c>
      <c r="M2064" s="22">
        <f>shipments[[#This Row],[Boxes]]*shipments[[#This Row],[cost_per_box]]</f>
        <v>1079.67</v>
      </c>
      <c r="N2064" s="22">
        <f>shipments[[#This Row],[Amount]]-shipments[[#This Row],[total cost]]</f>
        <v>733.82999999999993</v>
      </c>
    </row>
    <row r="2065" spans="1:14" x14ac:dyDescent="0.35">
      <c r="A2065" t="s">
        <v>2104</v>
      </c>
      <c r="B2065" t="s">
        <v>8042</v>
      </c>
      <c r="C2065" t="s">
        <v>8025</v>
      </c>
      <c r="D2065" t="s">
        <v>8036</v>
      </c>
      <c r="E2065" s="1">
        <v>45055</v>
      </c>
      <c r="F2065">
        <v>3746.25</v>
      </c>
      <c r="G2065">
        <v>188</v>
      </c>
      <c r="H2065" t="s">
        <v>7</v>
      </c>
      <c r="I2065" t="str">
        <f>VLOOKUP(shipments[[#This Row],[SPID]],CHOOSE({1,2},people[[#All],[SPID]],people[[#All],[Sales_person]]),2,0)</f>
        <v>Curtice Advani</v>
      </c>
      <c r="J2065">
        <f>YEAR(shipments[[#This Row],[Shipdate]])</f>
        <v>2023</v>
      </c>
      <c r="K2065" s="22"/>
      <c r="L2065" s="22">
        <f>VLOOKUP(shipments[[#This Row],[PID]],CHOOSE({1,2},products[PID],products[Cost_per_box]),2,0)</f>
        <v>12.41</v>
      </c>
      <c r="M2065" s="22">
        <f>shipments[[#This Row],[Boxes]]*shipments[[#This Row],[cost_per_box]]</f>
        <v>2333.08</v>
      </c>
      <c r="N2065" s="22">
        <f>shipments[[#This Row],[Amount]]-shipments[[#This Row],[total cost]]</f>
        <v>1413.17</v>
      </c>
    </row>
    <row r="2066" spans="1:14" x14ac:dyDescent="0.35">
      <c r="A2066" t="s">
        <v>2105</v>
      </c>
      <c r="B2066" t="s">
        <v>8042</v>
      </c>
      <c r="C2066" t="s">
        <v>8026</v>
      </c>
      <c r="D2066" t="s">
        <v>8034</v>
      </c>
      <c r="E2066" s="1">
        <v>45321</v>
      </c>
      <c r="F2066">
        <v>8154</v>
      </c>
      <c r="G2066">
        <v>480</v>
      </c>
      <c r="H2066" t="s">
        <v>7</v>
      </c>
      <c r="I2066" t="str">
        <f>VLOOKUP(shipments[[#This Row],[SPID]],CHOOSE({1,2},people[[#All],[SPID]],people[[#All],[Sales_person]]),2,0)</f>
        <v>Curtice Advani</v>
      </c>
      <c r="J2066">
        <f>YEAR(shipments[[#This Row],[Shipdate]])</f>
        <v>2024</v>
      </c>
      <c r="K2066" s="22"/>
      <c r="L2066" s="22">
        <f>VLOOKUP(shipments[[#This Row],[PID]],CHOOSE({1,2},products[PID],products[Cost_per_box]),2,0)</f>
        <v>9.57</v>
      </c>
      <c r="M2066" s="22">
        <f>shipments[[#This Row],[Boxes]]*shipments[[#This Row],[cost_per_box]]</f>
        <v>4593.6000000000004</v>
      </c>
      <c r="N2066" s="22">
        <f>shipments[[#This Row],[Amount]]-shipments[[#This Row],[total cost]]</f>
        <v>3560.3999999999996</v>
      </c>
    </row>
    <row r="2067" spans="1:14" x14ac:dyDescent="0.35">
      <c r="A2067" t="s">
        <v>2106</v>
      </c>
      <c r="B2067" t="s">
        <v>8042</v>
      </c>
      <c r="C2067" t="s">
        <v>8026</v>
      </c>
      <c r="D2067" t="s">
        <v>8036</v>
      </c>
      <c r="E2067" s="1">
        <v>45247</v>
      </c>
      <c r="F2067">
        <v>5751</v>
      </c>
      <c r="G2067">
        <v>339</v>
      </c>
      <c r="H2067" t="s">
        <v>7</v>
      </c>
      <c r="I2067" t="str">
        <f>VLOOKUP(shipments[[#This Row],[SPID]],CHOOSE({1,2},people[[#All],[SPID]],people[[#All],[Sales_person]]),2,0)</f>
        <v>Curtice Advani</v>
      </c>
      <c r="J2067">
        <f>YEAR(shipments[[#This Row],[Shipdate]])</f>
        <v>2023</v>
      </c>
      <c r="K2067" s="22"/>
      <c r="L2067" s="22">
        <f>VLOOKUP(shipments[[#This Row],[PID]],CHOOSE({1,2},products[PID],products[Cost_per_box]),2,0)</f>
        <v>9.57</v>
      </c>
      <c r="M2067" s="22">
        <f>shipments[[#This Row],[Boxes]]*shipments[[#This Row],[cost_per_box]]</f>
        <v>3244.23</v>
      </c>
      <c r="N2067" s="22">
        <f>shipments[[#This Row],[Amount]]-shipments[[#This Row],[total cost]]</f>
        <v>2506.77</v>
      </c>
    </row>
    <row r="2068" spans="1:14" x14ac:dyDescent="0.35">
      <c r="A2068" t="s">
        <v>2107</v>
      </c>
      <c r="B2068" t="s">
        <v>8042</v>
      </c>
      <c r="C2068" t="s">
        <v>8026</v>
      </c>
      <c r="D2068" t="s">
        <v>8038</v>
      </c>
      <c r="E2068" s="1">
        <v>45127</v>
      </c>
      <c r="F2068">
        <v>11166.75</v>
      </c>
      <c r="G2068">
        <v>698</v>
      </c>
      <c r="H2068" t="s">
        <v>7</v>
      </c>
      <c r="I2068" t="str">
        <f>VLOOKUP(shipments[[#This Row],[SPID]],CHOOSE({1,2},people[[#All],[SPID]],people[[#All],[Sales_person]]),2,0)</f>
        <v>Curtice Advani</v>
      </c>
      <c r="J2068">
        <f>YEAR(shipments[[#This Row],[Shipdate]])</f>
        <v>2023</v>
      </c>
      <c r="K2068" s="22"/>
      <c r="L2068" s="22">
        <f>VLOOKUP(shipments[[#This Row],[PID]],CHOOSE({1,2},products[PID],products[Cost_per_box]),2,0)</f>
        <v>9.57</v>
      </c>
      <c r="M2068" s="22">
        <f>shipments[[#This Row],[Boxes]]*shipments[[#This Row],[cost_per_box]]</f>
        <v>6679.8600000000006</v>
      </c>
      <c r="N2068" s="22">
        <f>shipments[[#This Row],[Amount]]-shipments[[#This Row],[total cost]]</f>
        <v>4486.8899999999994</v>
      </c>
    </row>
    <row r="2069" spans="1:14" x14ac:dyDescent="0.35">
      <c r="A2069" t="s">
        <v>2108</v>
      </c>
      <c r="B2069" t="s">
        <v>8042</v>
      </c>
      <c r="C2069" t="s">
        <v>8027</v>
      </c>
      <c r="D2069" t="s">
        <v>8033</v>
      </c>
      <c r="E2069" s="1">
        <v>45260</v>
      </c>
      <c r="F2069">
        <v>5676.75</v>
      </c>
      <c r="G2069">
        <v>517</v>
      </c>
      <c r="H2069" t="s">
        <v>7</v>
      </c>
      <c r="I2069" t="str">
        <f>VLOOKUP(shipments[[#This Row],[SPID]],CHOOSE({1,2},people[[#All],[SPID]],people[[#All],[Sales_person]]),2,0)</f>
        <v>Curtice Advani</v>
      </c>
      <c r="J2069">
        <f>YEAR(shipments[[#This Row],[Shipdate]])</f>
        <v>2023</v>
      </c>
      <c r="K2069" s="22"/>
      <c r="L2069" s="22">
        <f>VLOOKUP(shipments[[#This Row],[PID]],CHOOSE({1,2},products[PID],products[Cost_per_box]),2,0)</f>
        <v>8.43</v>
      </c>
      <c r="M2069" s="22">
        <f>shipments[[#This Row],[Boxes]]*shipments[[#This Row],[cost_per_box]]</f>
        <v>4358.3099999999995</v>
      </c>
      <c r="N2069" s="22">
        <f>shipments[[#This Row],[Amount]]-shipments[[#This Row],[total cost]]</f>
        <v>1318.4400000000005</v>
      </c>
    </row>
    <row r="2070" spans="1:14" x14ac:dyDescent="0.35">
      <c r="A2070" t="s">
        <v>2109</v>
      </c>
      <c r="B2070" t="s">
        <v>8042</v>
      </c>
      <c r="C2070" t="s">
        <v>8027</v>
      </c>
      <c r="D2070" t="s">
        <v>8036</v>
      </c>
      <c r="E2070" s="1">
        <v>45117</v>
      </c>
      <c r="F2070">
        <v>1127.25</v>
      </c>
      <c r="G2070">
        <v>162</v>
      </c>
      <c r="H2070" t="s">
        <v>40</v>
      </c>
      <c r="I2070" t="str">
        <f>VLOOKUP(shipments[[#This Row],[SPID]],CHOOSE({1,2},people[[#All],[SPID]],people[[#All],[Sales_person]]),2,0)</f>
        <v>Curtice Advani</v>
      </c>
      <c r="J2070">
        <f>YEAR(shipments[[#This Row],[Shipdate]])</f>
        <v>2023</v>
      </c>
      <c r="K2070" s="22"/>
      <c r="L2070" s="22">
        <f>VLOOKUP(shipments[[#This Row],[PID]],CHOOSE({1,2},products[PID],products[Cost_per_box]),2,0)</f>
        <v>8.43</v>
      </c>
      <c r="M2070" s="22">
        <f>shipments[[#This Row],[Boxes]]*shipments[[#This Row],[cost_per_box]]</f>
        <v>1365.6599999999999</v>
      </c>
      <c r="N2070" s="22">
        <f>shipments[[#This Row],[Amount]]-shipments[[#This Row],[total cost]]</f>
        <v>-238.40999999999985</v>
      </c>
    </row>
    <row r="2071" spans="1:14" x14ac:dyDescent="0.35">
      <c r="A2071" t="s">
        <v>2110</v>
      </c>
      <c r="B2071" t="s">
        <v>8042</v>
      </c>
      <c r="C2071" t="s">
        <v>8028</v>
      </c>
      <c r="D2071" t="s">
        <v>8034</v>
      </c>
      <c r="E2071" s="1">
        <v>45349</v>
      </c>
      <c r="F2071">
        <v>16587</v>
      </c>
      <c r="G2071">
        <v>1508</v>
      </c>
      <c r="H2071" t="s">
        <v>7</v>
      </c>
      <c r="I2071" t="str">
        <f>VLOOKUP(shipments[[#This Row],[SPID]],CHOOSE({1,2},people[[#All],[SPID]],people[[#All],[Sales_person]]),2,0)</f>
        <v>Curtice Advani</v>
      </c>
      <c r="J2071">
        <f>YEAR(shipments[[#This Row],[Shipdate]])</f>
        <v>2024</v>
      </c>
      <c r="K2071" s="22"/>
      <c r="L2071" s="22">
        <f>VLOOKUP(shipments[[#This Row],[PID]],CHOOSE({1,2},products[PID],products[Cost_per_box]),2,0)</f>
        <v>6.8</v>
      </c>
      <c r="M2071" s="22">
        <f>shipments[[#This Row],[Boxes]]*shipments[[#This Row],[cost_per_box]]</f>
        <v>10254.4</v>
      </c>
      <c r="N2071" s="22">
        <f>shipments[[#This Row],[Amount]]-shipments[[#This Row],[total cost]]</f>
        <v>6332.6</v>
      </c>
    </row>
    <row r="2072" spans="1:14" x14ac:dyDescent="0.35">
      <c r="A2072" t="s">
        <v>2111</v>
      </c>
      <c r="B2072" t="s">
        <v>8042</v>
      </c>
      <c r="C2072" t="s">
        <v>8028</v>
      </c>
      <c r="D2072" t="s">
        <v>8034</v>
      </c>
      <c r="E2072" s="1">
        <v>45084</v>
      </c>
      <c r="F2072">
        <v>7976.25</v>
      </c>
      <c r="G2072">
        <v>1140</v>
      </c>
      <c r="H2072" t="s">
        <v>7</v>
      </c>
      <c r="I2072" t="str">
        <f>VLOOKUP(shipments[[#This Row],[SPID]],CHOOSE({1,2},people[[#All],[SPID]],people[[#All],[Sales_person]]),2,0)</f>
        <v>Curtice Advani</v>
      </c>
      <c r="J2072">
        <f>YEAR(shipments[[#This Row],[Shipdate]])</f>
        <v>2023</v>
      </c>
      <c r="K2072" s="22"/>
      <c r="L2072" s="22">
        <f>VLOOKUP(shipments[[#This Row],[PID]],CHOOSE({1,2},products[PID],products[Cost_per_box]),2,0)</f>
        <v>6.8</v>
      </c>
      <c r="M2072" s="22">
        <f>shipments[[#This Row],[Boxes]]*shipments[[#This Row],[cost_per_box]]</f>
        <v>7752</v>
      </c>
      <c r="N2072" s="22">
        <f>shipments[[#This Row],[Amount]]-shipments[[#This Row],[total cost]]</f>
        <v>224.25</v>
      </c>
    </row>
    <row r="2073" spans="1:14" x14ac:dyDescent="0.35">
      <c r="A2073" t="s">
        <v>2112</v>
      </c>
      <c r="B2073" t="s">
        <v>8042</v>
      </c>
      <c r="C2073" t="s">
        <v>8028</v>
      </c>
      <c r="D2073" t="s">
        <v>8037</v>
      </c>
      <c r="E2073" s="1">
        <v>45070</v>
      </c>
      <c r="F2073">
        <v>8473.5</v>
      </c>
      <c r="G2073">
        <v>1060</v>
      </c>
      <c r="H2073" t="s">
        <v>7</v>
      </c>
      <c r="I2073" t="str">
        <f>VLOOKUP(shipments[[#This Row],[SPID]],CHOOSE({1,2},people[[#All],[SPID]],people[[#All],[Sales_person]]),2,0)</f>
        <v>Curtice Advani</v>
      </c>
      <c r="J2073">
        <f>YEAR(shipments[[#This Row],[Shipdate]])</f>
        <v>2023</v>
      </c>
      <c r="K2073" s="22"/>
      <c r="L2073" s="22">
        <f>VLOOKUP(shipments[[#This Row],[PID]],CHOOSE({1,2},products[PID],products[Cost_per_box]),2,0)</f>
        <v>6.8</v>
      </c>
      <c r="M2073" s="22">
        <f>shipments[[#This Row],[Boxes]]*shipments[[#This Row],[cost_per_box]]</f>
        <v>7208</v>
      </c>
      <c r="N2073" s="22">
        <f>shipments[[#This Row],[Amount]]-shipments[[#This Row],[total cost]]</f>
        <v>1265.5</v>
      </c>
    </row>
    <row r="2074" spans="1:14" x14ac:dyDescent="0.35">
      <c r="A2074" t="s">
        <v>2113</v>
      </c>
      <c r="B2074" t="s">
        <v>8042</v>
      </c>
      <c r="C2074" t="s">
        <v>8029</v>
      </c>
      <c r="D2074" t="s">
        <v>8034</v>
      </c>
      <c r="E2074" s="1">
        <v>44980</v>
      </c>
      <c r="F2074">
        <v>5766.75</v>
      </c>
      <c r="G2074">
        <v>214</v>
      </c>
      <c r="H2074" t="s">
        <v>7</v>
      </c>
      <c r="I2074" t="str">
        <f>VLOOKUP(shipments[[#This Row],[SPID]],CHOOSE({1,2},people[[#All],[SPID]],people[[#All],[Sales_person]]),2,0)</f>
        <v>Curtice Advani</v>
      </c>
      <c r="J2074">
        <f>YEAR(shipments[[#This Row],[Shipdate]])</f>
        <v>2023</v>
      </c>
      <c r="K2074" s="22"/>
      <c r="L2074" s="22">
        <f>VLOOKUP(shipments[[#This Row],[PID]],CHOOSE({1,2},products[PID],products[Cost_per_box]),2,0)</f>
        <v>5.04</v>
      </c>
      <c r="M2074" s="22">
        <f>shipments[[#This Row],[Boxes]]*shipments[[#This Row],[cost_per_box]]</f>
        <v>1078.56</v>
      </c>
      <c r="N2074" s="22">
        <f>shipments[[#This Row],[Amount]]-shipments[[#This Row],[total cost]]</f>
        <v>4688.1900000000005</v>
      </c>
    </row>
    <row r="2075" spans="1:14" x14ac:dyDescent="0.35">
      <c r="A2075" t="s">
        <v>2114</v>
      </c>
      <c r="B2075" t="s">
        <v>8042</v>
      </c>
      <c r="C2075" t="s">
        <v>8029</v>
      </c>
      <c r="D2075" t="s">
        <v>8038</v>
      </c>
      <c r="E2075" s="1">
        <v>45345</v>
      </c>
      <c r="F2075">
        <v>3435.75</v>
      </c>
      <c r="G2075">
        <v>128</v>
      </c>
      <c r="H2075" t="s">
        <v>7</v>
      </c>
      <c r="I2075" t="str">
        <f>VLOOKUP(shipments[[#This Row],[SPID]],CHOOSE({1,2},people[[#All],[SPID]],people[[#All],[Sales_person]]),2,0)</f>
        <v>Curtice Advani</v>
      </c>
      <c r="J2075">
        <f>YEAR(shipments[[#This Row],[Shipdate]])</f>
        <v>2024</v>
      </c>
      <c r="K2075" s="22"/>
      <c r="L2075" s="22">
        <f>VLOOKUP(shipments[[#This Row],[PID]],CHOOSE({1,2},products[PID],products[Cost_per_box]),2,0)</f>
        <v>5.04</v>
      </c>
      <c r="M2075" s="22">
        <f>shipments[[#This Row],[Boxes]]*shipments[[#This Row],[cost_per_box]]</f>
        <v>645.12</v>
      </c>
      <c r="N2075" s="22">
        <f>shipments[[#This Row],[Amount]]-shipments[[#This Row],[total cost]]</f>
        <v>2790.63</v>
      </c>
    </row>
    <row r="2076" spans="1:14" x14ac:dyDescent="0.35">
      <c r="A2076" t="s">
        <v>2115</v>
      </c>
      <c r="B2076" t="s">
        <v>8042</v>
      </c>
      <c r="C2076" t="s">
        <v>8030</v>
      </c>
      <c r="D2076" t="s">
        <v>8033</v>
      </c>
      <c r="E2076" s="1">
        <v>45429</v>
      </c>
      <c r="F2076">
        <v>1563.75</v>
      </c>
      <c r="G2076">
        <v>196</v>
      </c>
      <c r="H2076" t="s">
        <v>7</v>
      </c>
      <c r="I2076" t="str">
        <f>VLOOKUP(shipments[[#This Row],[SPID]],CHOOSE({1,2},people[[#All],[SPID]],people[[#All],[Sales_person]]),2,0)</f>
        <v>Curtice Advani</v>
      </c>
      <c r="J2076">
        <f>YEAR(shipments[[#This Row],[Shipdate]])</f>
        <v>2024</v>
      </c>
      <c r="K2076" s="22"/>
      <c r="L2076" s="22">
        <f>VLOOKUP(shipments[[#This Row],[PID]],CHOOSE({1,2},products[PID],products[Cost_per_box]),2,0)</f>
        <v>2.76</v>
      </c>
      <c r="M2076" s="22">
        <f>shipments[[#This Row],[Boxes]]*shipments[[#This Row],[cost_per_box]]</f>
        <v>540.95999999999992</v>
      </c>
      <c r="N2076" s="22">
        <f>shipments[[#This Row],[Amount]]-shipments[[#This Row],[total cost]]</f>
        <v>1022.7900000000001</v>
      </c>
    </row>
    <row r="2077" spans="1:14" x14ac:dyDescent="0.35">
      <c r="A2077" t="s">
        <v>2116</v>
      </c>
      <c r="B2077" t="s">
        <v>8042</v>
      </c>
      <c r="C2077" t="s">
        <v>8030</v>
      </c>
      <c r="D2077" t="s">
        <v>8034</v>
      </c>
      <c r="E2077" s="1">
        <v>45253</v>
      </c>
      <c r="F2077">
        <v>4326.75</v>
      </c>
      <c r="G2077">
        <v>394</v>
      </c>
      <c r="H2077" t="s">
        <v>7</v>
      </c>
      <c r="I2077" t="str">
        <f>VLOOKUP(shipments[[#This Row],[SPID]],CHOOSE({1,2},people[[#All],[SPID]],people[[#All],[Sales_person]]),2,0)</f>
        <v>Curtice Advani</v>
      </c>
      <c r="J2077">
        <f>YEAR(shipments[[#This Row],[Shipdate]])</f>
        <v>2023</v>
      </c>
      <c r="K2077" s="22"/>
      <c r="L2077" s="22">
        <f>VLOOKUP(shipments[[#This Row],[PID]],CHOOSE({1,2},products[PID],products[Cost_per_box]),2,0)</f>
        <v>2.76</v>
      </c>
      <c r="M2077" s="22">
        <f>shipments[[#This Row],[Boxes]]*shipments[[#This Row],[cost_per_box]]</f>
        <v>1087.4399999999998</v>
      </c>
      <c r="N2077" s="22">
        <f>shipments[[#This Row],[Amount]]-shipments[[#This Row],[total cost]]</f>
        <v>3239.3100000000004</v>
      </c>
    </row>
    <row r="2078" spans="1:14" x14ac:dyDescent="0.35">
      <c r="A2078" t="s">
        <v>2117</v>
      </c>
      <c r="B2078" t="s">
        <v>8042</v>
      </c>
      <c r="C2078" t="s">
        <v>8030</v>
      </c>
      <c r="D2078" t="s">
        <v>8036</v>
      </c>
      <c r="E2078" s="1">
        <v>45561</v>
      </c>
      <c r="F2078">
        <v>1050.75</v>
      </c>
      <c r="G2078">
        <v>132</v>
      </c>
      <c r="H2078" t="s">
        <v>40</v>
      </c>
      <c r="I2078" t="str">
        <f>VLOOKUP(shipments[[#This Row],[SPID]],CHOOSE({1,2},people[[#All],[SPID]],people[[#All],[Sales_person]]),2,0)</f>
        <v>Curtice Advani</v>
      </c>
      <c r="J2078">
        <f>YEAR(shipments[[#This Row],[Shipdate]])</f>
        <v>2024</v>
      </c>
      <c r="K2078" s="22"/>
      <c r="L2078" s="22">
        <f>VLOOKUP(shipments[[#This Row],[PID]],CHOOSE({1,2},products[PID],products[Cost_per_box]),2,0)</f>
        <v>2.76</v>
      </c>
      <c r="M2078" s="22">
        <f>shipments[[#This Row],[Boxes]]*shipments[[#This Row],[cost_per_box]]</f>
        <v>364.32</v>
      </c>
      <c r="N2078" s="22">
        <f>shipments[[#This Row],[Amount]]-shipments[[#This Row],[total cost]]</f>
        <v>686.43000000000006</v>
      </c>
    </row>
    <row r="2079" spans="1:14" x14ac:dyDescent="0.35">
      <c r="A2079" t="s">
        <v>2118</v>
      </c>
      <c r="B2079" t="s">
        <v>8042</v>
      </c>
      <c r="C2079" t="s">
        <v>8030</v>
      </c>
      <c r="D2079" t="s">
        <v>8038</v>
      </c>
      <c r="E2079" s="1">
        <v>45464</v>
      </c>
      <c r="F2079">
        <v>16506</v>
      </c>
      <c r="G2079">
        <v>1834</v>
      </c>
      <c r="H2079" t="s">
        <v>7</v>
      </c>
      <c r="I2079" t="str">
        <f>VLOOKUP(shipments[[#This Row],[SPID]],CHOOSE({1,2},people[[#All],[SPID]],people[[#All],[Sales_person]]),2,0)</f>
        <v>Curtice Advani</v>
      </c>
      <c r="J2079">
        <f>YEAR(shipments[[#This Row],[Shipdate]])</f>
        <v>2024</v>
      </c>
      <c r="K2079" s="22"/>
      <c r="L2079" s="22">
        <f>VLOOKUP(shipments[[#This Row],[PID]],CHOOSE({1,2},products[PID],products[Cost_per_box]),2,0)</f>
        <v>2.76</v>
      </c>
      <c r="M2079" s="22">
        <f>shipments[[#This Row],[Boxes]]*shipments[[#This Row],[cost_per_box]]</f>
        <v>5061.8399999999992</v>
      </c>
      <c r="N2079" s="22">
        <f>shipments[[#This Row],[Amount]]-shipments[[#This Row],[total cost]]</f>
        <v>11444.16</v>
      </c>
    </row>
    <row r="2080" spans="1:14" x14ac:dyDescent="0.35">
      <c r="A2080" t="s">
        <v>2119</v>
      </c>
      <c r="B2080" t="s">
        <v>8042</v>
      </c>
      <c r="C2080" t="s">
        <v>8031</v>
      </c>
      <c r="D2080" t="s">
        <v>8036</v>
      </c>
      <c r="E2080" s="1">
        <v>45561</v>
      </c>
      <c r="F2080">
        <v>13720.5</v>
      </c>
      <c r="G2080">
        <v>1373</v>
      </c>
      <c r="H2080" t="s">
        <v>26</v>
      </c>
      <c r="I2080" t="str">
        <f>VLOOKUP(shipments[[#This Row],[SPID]],CHOOSE({1,2},people[[#All],[SPID]],people[[#All],[Sales_person]]),2,0)</f>
        <v>Curtice Advani</v>
      </c>
      <c r="J2080">
        <f>YEAR(shipments[[#This Row],[Shipdate]])</f>
        <v>2024</v>
      </c>
      <c r="K2080" s="22"/>
      <c r="L2080" s="22">
        <f>VLOOKUP(shipments[[#This Row],[PID]],CHOOSE({1,2},products[PID],products[Cost_per_box]),2,0)</f>
        <v>3.32</v>
      </c>
      <c r="M2080" s="22">
        <f>shipments[[#This Row],[Boxes]]*shipments[[#This Row],[cost_per_box]]</f>
        <v>4558.3599999999997</v>
      </c>
      <c r="N2080" s="22">
        <f>shipments[[#This Row],[Amount]]-shipments[[#This Row],[total cost]]</f>
        <v>9162.14</v>
      </c>
    </row>
    <row r="2081" spans="1:14" x14ac:dyDescent="0.35">
      <c r="A2081" t="s">
        <v>2120</v>
      </c>
      <c r="B2081" t="s">
        <v>8042</v>
      </c>
      <c r="C2081" t="s">
        <v>8031</v>
      </c>
      <c r="D2081" t="s">
        <v>8034</v>
      </c>
      <c r="E2081" s="1">
        <v>45131</v>
      </c>
      <c r="F2081">
        <v>9672.75</v>
      </c>
      <c r="G2081">
        <v>1075</v>
      </c>
      <c r="H2081" t="s">
        <v>7</v>
      </c>
      <c r="I2081" t="str">
        <f>VLOOKUP(shipments[[#This Row],[SPID]],CHOOSE({1,2},people[[#All],[SPID]],people[[#All],[Sales_person]]),2,0)</f>
        <v>Curtice Advani</v>
      </c>
      <c r="J2081">
        <f>YEAR(shipments[[#This Row],[Shipdate]])</f>
        <v>2023</v>
      </c>
      <c r="K2081" s="22"/>
      <c r="L2081" s="22">
        <f>VLOOKUP(shipments[[#This Row],[PID]],CHOOSE({1,2},products[PID],products[Cost_per_box]),2,0)</f>
        <v>3.32</v>
      </c>
      <c r="M2081" s="22">
        <f>shipments[[#This Row],[Boxes]]*shipments[[#This Row],[cost_per_box]]</f>
        <v>3569</v>
      </c>
      <c r="N2081" s="22">
        <f>shipments[[#This Row],[Amount]]-shipments[[#This Row],[total cost]]</f>
        <v>6103.75</v>
      </c>
    </row>
    <row r="2082" spans="1:14" x14ac:dyDescent="0.35">
      <c r="A2082" t="s">
        <v>2121</v>
      </c>
      <c r="B2082" t="s">
        <v>8042</v>
      </c>
      <c r="C2082" t="s">
        <v>8032</v>
      </c>
      <c r="D2082" t="s">
        <v>8033</v>
      </c>
      <c r="E2082" s="1">
        <v>45348</v>
      </c>
      <c r="F2082">
        <v>4772.25</v>
      </c>
      <c r="G2082">
        <v>239</v>
      </c>
      <c r="H2082" t="s">
        <v>7</v>
      </c>
      <c r="I2082" t="str">
        <f>VLOOKUP(shipments[[#This Row],[SPID]],CHOOSE({1,2},people[[#All],[SPID]],people[[#All],[Sales_person]]),2,0)</f>
        <v>Curtice Advani</v>
      </c>
      <c r="J2082">
        <f>YEAR(shipments[[#This Row],[Shipdate]])</f>
        <v>2024</v>
      </c>
      <c r="K2082" s="22"/>
      <c r="L2082" s="22">
        <f>VLOOKUP(shipments[[#This Row],[PID]],CHOOSE({1,2},products[PID],products[Cost_per_box]),2,0)</f>
        <v>2.65</v>
      </c>
      <c r="M2082" s="22">
        <f>shipments[[#This Row],[Boxes]]*shipments[[#This Row],[cost_per_box]]</f>
        <v>633.35</v>
      </c>
      <c r="N2082" s="22">
        <f>shipments[[#This Row],[Amount]]-shipments[[#This Row],[total cost]]</f>
        <v>4138.8999999999996</v>
      </c>
    </row>
    <row r="2083" spans="1:14" x14ac:dyDescent="0.35">
      <c r="A2083" t="s">
        <v>2122</v>
      </c>
      <c r="B2083" t="s">
        <v>8042</v>
      </c>
      <c r="C2083" t="s">
        <v>8032</v>
      </c>
      <c r="D2083" t="s">
        <v>8034</v>
      </c>
      <c r="E2083" s="1">
        <v>45240</v>
      </c>
      <c r="F2083">
        <v>10408.5</v>
      </c>
      <c r="G2083">
        <v>521</v>
      </c>
      <c r="H2083" t="s">
        <v>7</v>
      </c>
      <c r="I2083" t="str">
        <f>VLOOKUP(shipments[[#This Row],[SPID]],CHOOSE({1,2},people[[#All],[SPID]],people[[#All],[Sales_person]]),2,0)</f>
        <v>Curtice Advani</v>
      </c>
      <c r="J2083">
        <f>YEAR(shipments[[#This Row],[Shipdate]])</f>
        <v>2023</v>
      </c>
      <c r="K2083" s="22"/>
      <c r="L2083" s="22">
        <f>VLOOKUP(shipments[[#This Row],[PID]],CHOOSE({1,2},products[PID],products[Cost_per_box]),2,0)</f>
        <v>2.65</v>
      </c>
      <c r="M2083" s="22">
        <f>shipments[[#This Row],[Boxes]]*shipments[[#This Row],[cost_per_box]]</f>
        <v>1380.6499999999999</v>
      </c>
      <c r="N2083" s="22">
        <f>shipments[[#This Row],[Amount]]-shipments[[#This Row],[total cost]]</f>
        <v>9027.85</v>
      </c>
    </row>
    <row r="2084" spans="1:14" x14ac:dyDescent="0.35">
      <c r="A2084" t="s">
        <v>2123</v>
      </c>
      <c r="B2084" t="s">
        <v>8042</v>
      </c>
      <c r="C2084" t="s">
        <v>8032</v>
      </c>
      <c r="D2084" t="s">
        <v>8034</v>
      </c>
      <c r="E2084" s="1">
        <v>45278</v>
      </c>
      <c r="F2084">
        <v>6653.25</v>
      </c>
      <c r="G2084">
        <v>317</v>
      </c>
      <c r="H2084" t="s">
        <v>7</v>
      </c>
      <c r="I2084" t="str">
        <f>VLOOKUP(shipments[[#This Row],[SPID]],CHOOSE({1,2},people[[#All],[SPID]],people[[#All],[Sales_person]]),2,0)</f>
        <v>Curtice Advani</v>
      </c>
      <c r="J2084">
        <f>YEAR(shipments[[#This Row],[Shipdate]])</f>
        <v>2023</v>
      </c>
      <c r="K2084" s="22"/>
      <c r="L2084" s="22">
        <f>VLOOKUP(shipments[[#This Row],[PID]],CHOOSE({1,2},products[PID],products[Cost_per_box]),2,0)</f>
        <v>2.65</v>
      </c>
      <c r="M2084" s="22">
        <f>shipments[[#This Row],[Boxes]]*shipments[[#This Row],[cost_per_box]]</f>
        <v>840.05</v>
      </c>
      <c r="N2084" s="22">
        <f>shipments[[#This Row],[Amount]]-shipments[[#This Row],[total cost]]</f>
        <v>5813.2</v>
      </c>
    </row>
    <row r="2085" spans="1:14" x14ac:dyDescent="0.35">
      <c r="A2085" t="s">
        <v>2124</v>
      </c>
      <c r="B2085" t="s">
        <v>8042</v>
      </c>
      <c r="C2085" t="s">
        <v>8014</v>
      </c>
      <c r="D2085" t="s">
        <v>8034</v>
      </c>
      <c r="E2085" s="1">
        <v>44942</v>
      </c>
      <c r="F2085">
        <v>4909.5</v>
      </c>
      <c r="G2085">
        <v>546</v>
      </c>
      <c r="H2085" t="s">
        <v>7</v>
      </c>
      <c r="I2085" t="str">
        <f>VLOOKUP(shipments[[#This Row],[SPID]],CHOOSE({1,2},people[[#All],[SPID]],people[[#All],[Sales_person]]),2,0)</f>
        <v>Curtice Advani</v>
      </c>
      <c r="J2085">
        <f>YEAR(shipments[[#This Row],[Shipdate]])</f>
        <v>2023</v>
      </c>
      <c r="K2085" s="22"/>
      <c r="L2085" s="22">
        <f>VLOOKUP(shipments[[#This Row],[PID]],CHOOSE({1,2},products[PID],products[Cost_per_box]),2,0)</f>
        <v>3.85</v>
      </c>
      <c r="M2085" s="22">
        <f>shipments[[#This Row],[Boxes]]*shipments[[#This Row],[cost_per_box]]</f>
        <v>2102.1</v>
      </c>
      <c r="N2085" s="22">
        <f>shipments[[#This Row],[Amount]]-shipments[[#This Row],[total cost]]</f>
        <v>2807.4</v>
      </c>
    </row>
    <row r="2086" spans="1:14" x14ac:dyDescent="0.35">
      <c r="A2086" t="s">
        <v>2125</v>
      </c>
      <c r="B2086" t="s">
        <v>8042</v>
      </c>
      <c r="C2086" t="s">
        <v>8014</v>
      </c>
      <c r="D2086" t="s">
        <v>8035</v>
      </c>
      <c r="E2086" s="1">
        <v>44977</v>
      </c>
      <c r="F2086">
        <v>4614.75</v>
      </c>
      <c r="G2086">
        <v>923</v>
      </c>
      <c r="H2086" t="s">
        <v>7</v>
      </c>
      <c r="I2086" t="str">
        <f>VLOOKUP(shipments[[#This Row],[SPID]],CHOOSE({1,2},people[[#All],[SPID]],people[[#All],[Sales_person]]),2,0)</f>
        <v>Curtice Advani</v>
      </c>
      <c r="J2086">
        <f>YEAR(shipments[[#This Row],[Shipdate]])</f>
        <v>2023</v>
      </c>
      <c r="K2086" s="22"/>
      <c r="L2086" s="22">
        <f>VLOOKUP(shipments[[#This Row],[PID]],CHOOSE({1,2},products[PID],products[Cost_per_box]),2,0)</f>
        <v>3.85</v>
      </c>
      <c r="M2086" s="22">
        <f>shipments[[#This Row],[Boxes]]*shipments[[#This Row],[cost_per_box]]</f>
        <v>3553.55</v>
      </c>
      <c r="N2086" s="22">
        <f>shipments[[#This Row],[Amount]]-shipments[[#This Row],[total cost]]</f>
        <v>1061.1999999999998</v>
      </c>
    </row>
    <row r="2087" spans="1:14" x14ac:dyDescent="0.35">
      <c r="A2087" t="s">
        <v>2126</v>
      </c>
      <c r="B2087" t="s">
        <v>8042</v>
      </c>
      <c r="C2087" t="s">
        <v>8014</v>
      </c>
      <c r="D2087" t="s">
        <v>8037</v>
      </c>
      <c r="E2087" s="1">
        <v>44953</v>
      </c>
      <c r="F2087">
        <v>8349.75</v>
      </c>
      <c r="G2087">
        <v>928</v>
      </c>
      <c r="H2087" t="s">
        <v>7</v>
      </c>
      <c r="I2087" t="str">
        <f>VLOOKUP(shipments[[#This Row],[SPID]],CHOOSE({1,2},people[[#All],[SPID]],people[[#All],[Sales_person]]),2,0)</f>
        <v>Curtice Advani</v>
      </c>
      <c r="J2087">
        <f>YEAR(shipments[[#This Row],[Shipdate]])</f>
        <v>2023</v>
      </c>
      <c r="K2087" s="22"/>
      <c r="L2087" s="22">
        <f>VLOOKUP(shipments[[#This Row],[PID]],CHOOSE({1,2},products[PID],products[Cost_per_box]),2,0)</f>
        <v>3.85</v>
      </c>
      <c r="M2087" s="22">
        <f>shipments[[#This Row],[Boxes]]*shipments[[#This Row],[cost_per_box]]</f>
        <v>3572.8</v>
      </c>
      <c r="N2087" s="22">
        <f>shipments[[#This Row],[Amount]]-shipments[[#This Row],[total cost]]</f>
        <v>4776.95</v>
      </c>
    </row>
    <row r="2088" spans="1:14" x14ac:dyDescent="0.35">
      <c r="A2088" t="s">
        <v>2127</v>
      </c>
      <c r="B2088" t="s">
        <v>8042</v>
      </c>
      <c r="C2088" t="s">
        <v>8014</v>
      </c>
      <c r="D2088" t="s">
        <v>8033</v>
      </c>
      <c r="E2088" s="1">
        <v>45267</v>
      </c>
      <c r="F2088">
        <v>40.5</v>
      </c>
      <c r="G2088">
        <v>6</v>
      </c>
      <c r="H2088" t="s">
        <v>7</v>
      </c>
      <c r="I2088" t="str">
        <f>VLOOKUP(shipments[[#This Row],[SPID]],CHOOSE({1,2},people[[#All],[SPID]],people[[#All],[Sales_person]]),2,0)</f>
        <v>Curtice Advani</v>
      </c>
      <c r="J2088">
        <f>YEAR(shipments[[#This Row],[Shipdate]])</f>
        <v>2023</v>
      </c>
      <c r="K2088" s="22"/>
      <c r="L2088" s="22">
        <f>VLOOKUP(shipments[[#This Row],[PID]],CHOOSE({1,2},products[PID],products[Cost_per_box]),2,0)</f>
        <v>3.85</v>
      </c>
      <c r="M2088" s="22">
        <f>shipments[[#This Row],[Boxes]]*shipments[[#This Row],[cost_per_box]]</f>
        <v>23.1</v>
      </c>
      <c r="N2088" s="22">
        <f>shipments[[#This Row],[Amount]]-shipments[[#This Row],[total cost]]</f>
        <v>17.399999999999999</v>
      </c>
    </row>
    <row r="2089" spans="1:14" x14ac:dyDescent="0.35">
      <c r="A2089" t="s">
        <v>2128</v>
      </c>
      <c r="B2089" t="s">
        <v>8042</v>
      </c>
      <c r="C2089" t="s">
        <v>8014</v>
      </c>
      <c r="D2089" t="s">
        <v>8038</v>
      </c>
      <c r="E2089" s="1">
        <v>45126</v>
      </c>
      <c r="F2089">
        <v>10041.75</v>
      </c>
      <c r="G2089">
        <v>1116</v>
      </c>
      <c r="H2089" t="s">
        <v>40</v>
      </c>
      <c r="I2089" t="str">
        <f>VLOOKUP(shipments[[#This Row],[SPID]],CHOOSE({1,2},people[[#All],[SPID]],people[[#All],[Sales_person]]),2,0)</f>
        <v>Curtice Advani</v>
      </c>
      <c r="J2089">
        <f>YEAR(shipments[[#This Row],[Shipdate]])</f>
        <v>2023</v>
      </c>
      <c r="K2089" s="22"/>
      <c r="L2089" s="22">
        <f>VLOOKUP(shipments[[#This Row],[PID]],CHOOSE({1,2},products[PID],products[Cost_per_box]),2,0)</f>
        <v>3.85</v>
      </c>
      <c r="M2089" s="22">
        <f>shipments[[#This Row],[Boxes]]*shipments[[#This Row],[cost_per_box]]</f>
        <v>4296.6000000000004</v>
      </c>
      <c r="N2089" s="22">
        <f>shipments[[#This Row],[Amount]]-shipments[[#This Row],[total cost]]</f>
        <v>5745.15</v>
      </c>
    </row>
    <row r="2090" spans="1:14" x14ac:dyDescent="0.35">
      <c r="A2090" t="s">
        <v>2129</v>
      </c>
      <c r="B2090" t="s">
        <v>8042</v>
      </c>
      <c r="C2090" t="s">
        <v>8015</v>
      </c>
      <c r="D2090" t="s">
        <v>8033</v>
      </c>
      <c r="E2090" s="1">
        <v>45562</v>
      </c>
      <c r="F2090">
        <v>6804</v>
      </c>
      <c r="G2090">
        <v>851</v>
      </c>
      <c r="H2090" t="s">
        <v>26</v>
      </c>
      <c r="I2090" t="str">
        <f>VLOOKUP(shipments[[#This Row],[SPID]],CHOOSE({1,2},people[[#All],[SPID]],people[[#All],[Sales_person]]),2,0)</f>
        <v>Curtice Advani</v>
      </c>
      <c r="J2090">
        <f>YEAR(shipments[[#This Row],[Shipdate]])</f>
        <v>2024</v>
      </c>
      <c r="K2090" s="22"/>
      <c r="L2090" s="22">
        <f>VLOOKUP(shipments[[#This Row],[PID]],CHOOSE({1,2},products[PID],products[Cost_per_box]),2,0)</f>
        <v>5.72</v>
      </c>
      <c r="M2090" s="22">
        <f>shipments[[#This Row],[Boxes]]*shipments[[#This Row],[cost_per_box]]</f>
        <v>4867.7199999999993</v>
      </c>
      <c r="N2090" s="22">
        <f>shipments[[#This Row],[Amount]]-shipments[[#This Row],[total cost]]</f>
        <v>1936.2800000000007</v>
      </c>
    </row>
    <row r="2091" spans="1:14" x14ac:dyDescent="0.35">
      <c r="A2091" t="s">
        <v>2130</v>
      </c>
      <c r="B2091" t="s">
        <v>8042</v>
      </c>
      <c r="C2091" t="s">
        <v>8015</v>
      </c>
      <c r="D2091" t="s">
        <v>8038</v>
      </c>
      <c r="E2091" s="1">
        <v>45093</v>
      </c>
      <c r="F2091">
        <v>4320</v>
      </c>
      <c r="G2091">
        <v>720</v>
      </c>
      <c r="H2091" t="s">
        <v>7</v>
      </c>
      <c r="I2091" t="str">
        <f>VLOOKUP(shipments[[#This Row],[SPID]],CHOOSE({1,2},people[[#All],[SPID]],people[[#All],[Sales_person]]),2,0)</f>
        <v>Curtice Advani</v>
      </c>
      <c r="J2091">
        <f>YEAR(shipments[[#This Row],[Shipdate]])</f>
        <v>2023</v>
      </c>
      <c r="K2091" s="22"/>
      <c r="L2091" s="22">
        <f>VLOOKUP(shipments[[#This Row],[PID]],CHOOSE({1,2},products[PID],products[Cost_per_box]),2,0)</f>
        <v>5.72</v>
      </c>
      <c r="M2091" s="22">
        <f>shipments[[#This Row],[Boxes]]*shipments[[#This Row],[cost_per_box]]</f>
        <v>4118.3999999999996</v>
      </c>
      <c r="N2091" s="22">
        <f>shipments[[#This Row],[Amount]]-shipments[[#This Row],[total cost]]</f>
        <v>201.60000000000036</v>
      </c>
    </row>
    <row r="2092" spans="1:14" x14ac:dyDescent="0.35">
      <c r="A2092" t="s">
        <v>2131</v>
      </c>
      <c r="B2092" t="s">
        <v>8042</v>
      </c>
      <c r="C2092" t="s">
        <v>8015</v>
      </c>
      <c r="D2092" t="s">
        <v>8038</v>
      </c>
      <c r="E2092" s="1">
        <v>45209</v>
      </c>
      <c r="F2092">
        <v>472.5</v>
      </c>
      <c r="G2092">
        <v>79</v>
      </c>
      <c r="H2092" t="s">
        <v>7</v>
      </c>
      <c r="I2092" t="str">
        <f>VLOOKUP(shipments[[#This Row],[SPID]],CHOOSE({1,2},people[[#All],[SPID]],people[[#All],[Sales_person]]),2,0)</f>
        <v>Curtice Advani</v>
      </c>
      <c r="J2092">
        <f>YEAR(shipments[[#This Row],[Shipdate]])</f>
        <v>2023</v>
      </c>
      <c r="K2092" s="22"/>
      <c r="L2092" s="22">
        <f>VLOOKUP(shipments[[#This Row],[PID]],CHOOSE({1,2},products[PID],products[Cost_per_box]),2,0)</f>
        <v>5.72</v>
      </c>
      <c r="M2092" s="22">
        <f>shipments[[#This Row],[Boxes]]*shipments[[#This Row],[cost_per_box]]</f>
        <v>451.88</v>
      </c>
      <c r="N2092" s="22">
        <f>shipments[[#This Row],[Amount]]-shipments[[#This Row],[total cost]]</f>
        <v>20.620000000000005</v>
      </c>
    </row>
    <row r="2093" spans="1:14" x14ac:dyDescent="0.35">
      <c r="A2093" t="s">
        <v>2132</v>
      </c>
      <c r="B2093" t="s">
        <v>8042</v>
      </c>
      <c r="C2093" t="s">
        <v>8016</v>
      </c>
      <c r="D2093" t="s">
        <v>8033</v>
      </c>
      <c r="E2093" s="1">
        <v>45537</v>
      </c>
      <c r="F2093">
        <v>407.25</v>
      </c>
      <c r="G2093">
        <v>16</v>
      </c>
      <c r="H2093" t="s">
        <v>26</v>
      </c>
      <c r="I2093" t="str">
        <f>VLOOKUP(shipments[[#This Row],[SPID]],CHOOSE({1,2},people[[#All],[SPID]],people[[#All],[Sales_person]]),2,0)</f>
        <v>Curtice Advani</v>
      </c>
      <c r="J2093">
        <f>YEAR(shipments[[#This Row],[Shipdate]])</f>
        <v>2024</v>
      </c>
      <c r="K2093" s="22"/>
      <c r="L2093" s="22">
        <f>VLOOKUP(shipments[[#This Row],[PID]],CHOOSE({1,2},products[PID],products[Cost_per_box]),2,0)</f>
        <v>6.31</v>
      </c>
      <c r="M2093" s="22">
        <f>shipments[[#This Row],[Boxes]]*shipments[[#This Row],[cost_per_box]]</f>
        <v>100.96</v>
      </c>
      <c r="N2093" s="22">
        <f>shipments[[#This Row],[Amount]]-shipments[[#This Row],[total cost]]</f>
        <v>306.29000000000002</v>
      </c>
    </row>
    <row r="2094" spans="1:14" x14ac:dyDescent="0.35">
      <c r="A2094" t="s">
        <v>2133</v>
      </c>
      <c r="B2094" t="s">
        <v>8042</v>
      </c>
      <c r="C2094" t="s">
        <v>8016</v>
      </c>
      <c r="D2094" t="s">
        <v>8038</v>
      </c>
      <c r="E2094" s="1">
        <v>45237</v>
      </c>
      <c r="F2094">
        <v>3186</v>
      </c>
      <c r="G2094">
        <v>118</v>
      </c>
      <c r="H2094" t="s">
        <v>7</v>
      </c>
      <c r="I2094" t="str">
        <f>VLOOKUP(shipments[[#This Row],[SPID]],CHOOSE({1,2},people[[#All],[SPID]],people[[#All],[Sales_person]]),2,0)</f>
        <v>Curtice Advani</v>
      </c>
      <c r="J2094">
        <f>YEAR(shipments[[#This Row],[Shipdate]])</f>
        <v>2023</v>
      </c>
      <c r="K2094" s="22"/>
      <c r="L2094" s="22">
        <f>VLOOKUP(shipments[[#This Row],[PID]],CHOOSE({1,2},products[PID],products[Cost_per_box]),2,0)</f>
        <v>6.31</v>
      </c>
      <c r="M2094" s="22">
        <f>shipments[[#This Row],[Boxes]]*shipments[[#This Row],[cost_per_box]]</f>
        <v>744.57999999999993</v>
      </c>
      <c r="N2094" s="22">
        <f>shipments[[#This Row],[Amount]]-shipments[[#This Row],[total cost]]</f>
        <v>2441.42</v>
      </c>
    </row>
    <row r="2095" spans="1:14" x14ac:dyDescent="0.35">
      <c r="A2095" t="s">
        <v>2134</v>
      </c>
      <c r="B2095" t="s">
        <v>8042</v>
      </c>
      <c r="C2095" t="s">
        <v>8016</v>
      </c>
      <c r="D2095" t="s">
        <v>8034</v>
      </c>
      <c r="E2095" s="1">
        <v>45288</v>
      </c>
      <c r="F2095">
        <v>150.75</v>
      </c>
      <c r="G2095">
        <v>7</v>
      </c>
      <c r="H2095" t="s">
        <v>7</v>
      </c>
      <c r="I2095" t="str">
        <f>VLOOKUP(shipments[[#This Row],[SPID]],CHOOSE({1,2},people[[#All],[SPID]],people[[#All],[Sales_person]]),2,0)</f>
        <v>Curtice Advani</v>
      </c>
      <c r="J2095">
        <f>YEAR(shipments[[#This Row],[Shipdate]])</f>
        <v>2023</v>
      </c>
      <c r="K2095" s="22"/>
      <c r="L2095" s="22">
        <f>VLOOKUP(shipments[[#This Row],[PID]],CHOOSE({1,2},products[PID],products[Cost_per_box]),2,0)</f>
        <v>6.31</v>
      </c>
      <c r="M2095" s="22">
        <f>shipments[[#This Row],[Boxes]]*shipments[[#This Row],[cost_per_box]]</f>
        <v>44.169999999999995</v>
      </c>
      <c r="N2095" s="22">
        <f>shipments[[#This Row],[Amount]]-shipments[[#This Row],[total cost]]</f>
        <v>106.58000000000001</v>
      </c>
    </row>
    <row r="2096" spans="1:14" x14ac:dyDescent="0.35">
      <c r="A2096" t="s">
        <v>2135</v>
      </c>
      <c r="B2096" t="s">
        <v>8042</v>
      </c>
      <c r="C2096" t="s">
        <v>8016</v>
      </c>
      <c r="D2096" t="s">
        <v>8037</v>
      </c>
      <c r="E2096" s="1">
        <v>45040</v>
      </c>
      <c r="F2096">
        <v>279</v>
      </c>
      <c r="G2096">
        <v>10</v>
      </c>
      <c r="H2096" t="s">
        <v>7</v>
      </c>
      <c r="I2096" t="str">
        <f>VLOOKUP(shipments[[#This Row],[SPID]],CHOOSE({1,2},people[[#All],[SPID]],people[[#All],[Sales_person]]),2,0)</f>
        <v>Curtice Advani</v>
      </c>
      <c r="J2096">
        <f>YEAR(shipments[[#This Row],[Shipdate]])</f>
        <v>2023</v>
      </c>
      <c r="K2096" s="22"/>
      <c r="L2096" s="22">
        <f>VLOOKUP(shipments[[#This Row],[PID]],CHOOSE({1,2},products[PID],products[Cost_per_box]),2,0)</f>
        <v>6.31</v>
      </c>
      <c r="M2096" s="22">
        <f>shipments[[#This Row],[Boxes]]*shipments[[#This Row],[cost_per_box]]</f>
        <v>63.099999999999994</v>
      </c>
      <c r="N2096" s="22">
        <f>shipments[[#This Row],[Amount]]-shipments[[#This Row],[total cost]]</f>
        <v>215.9</v>
      </c>
    </row>
    <row r="2097" spans="1:14" x14ac:dyDescent="0.35">
      <c r="A2097" t="s">
        <v>2136</v>
      </c>
      <c r="B2097" t="s">
        <v>8042</v>
      </c>
      <c r="C2097" t="s">
        <v>8016</v>
      </c>
      <c r="D2097" t="s">
        <v>8037</v>
      </c>
      <c r="E2097" s="1">
        <v>45201</v>
      </c>
      <c r="F2097">
        <v>3332.25</v>
      </c>
      <c r="G2097">
        <v>129</v>
      </c>
      <c r="H2097" t="s">
        <v>7</v>
      </c>
      <c r="I2097" t="str">
        <f>VLOOKUP(shipments[[#This Row],[SPID]],CHOOSE({1,2},people[[#All],[SPID]],people[[#All],[Sales_person]]),2,0)</f>
        <v>Curtice Advani</v>
      </c>
      <c r="J2097">
        <f>YEAR(shipments[[#This Row],[Shipdate]])</f>
        <v>2023</v>
      </c>
      <c r="K2097" s="22"/>
      <c r="L2097" s="22">
        <f>VLOOKUP(shipments[[#This Row],[PID]],CHOOSE({1,2},products[PID],products[Cost_per_box]),2,0)</f>
        <v>6.31</v>
      </c>
      <c r="M2097" s="22">
        <f>shipments[[#This Row],[Boxes]]*shipments[[#This Row],[cost_per_box]]</f>
        <v>813.9899999999999</v>
      </c>
      <c r="N2097" s="22">
        <f>shipments[[#This Row],[Amount]]-shipments[[#This Row],[total cost]]</f>
        <v>2518.2600000000002</v>
      </c>
    </row>
    <row r="2098" spans="1:14" x14ac:dyDescent="0.35">
      <c r="A2098" t="s">
        <v>2137</v>
      </c>
      <c r="B2098" t="s">
        <v>8042</v>
      </c>
      <c r="C2098" t="s">
        <v>8016</v>
      </c>
      <c r="D2098" t="s">
        <v>8038</v>
      </c>
      <c r="E2098" s="1">
        <v>45055</v>
      </c>
      <c r="F2098">
        <v>1062</v>
      </c>
      <c r="G2098">
        <v>38</v>
      </c>
      <c r="H2098" t="s">
        <v>40</v>
      </c>
      <c r="I2098" t="str">
        <f>VLOOKUP(shipments[[#This Row],[SPID]],CHOOSE({1,2},people[[#All],[SPID]],people[[#All],[Sales_person]]),2,0)</f>
        <v>Curtice Advani</v>
      </c>
      <c r="J2098">
        <f>YEAR(shipments[[#This Row],[Shipdate]])</f>
        <v>2023</v>
      </c>
      <c r="K2098" s="22"/>
      <c r="L2098" s="22">
        <f>VLOOKUP(shipments[[#This Row],[PID]],CHOOSE({1,2},products[PID],products[Cost_per_box]),2,0)</f>
        <v>6.31</v>
      </c>
      <c r="M2098" s="22">
        <f>shipments[[#This Row],[Boxes]]*shipments[[#This Row],[cost_per_box]]</f>
        <v>239.77999999999997</v>
      </c>
      <c r="N2098" s="22">
        <f>shipments[[#This Row],[Amount]]-shipments[[#This Row],[total cost]]</f>
        <v>822.22</v>
      </c>
    </row>
    <row r="2099" spans="1:14" x14ac:dyDescent="0.35">
      <c r="A2099" t="s">
        <v>2138</v>
      </c>
      <c r="B2099" t="s">
        <v>8042</v>
      </c>
      <c r="C2099" t="s">
        <v>8017</v>
      </c>
      <c r="D2099" t="s">
        <v>8035</v>
      </c>
      <c r="E2099" s="1">
        <v>45286</v>
      </c>
      <c r="F2099">
        <v>5377.5</v>
      </c>
      <c r="G2099">
        <v>207</v>
      </c>
      <c r="H2099" t="s">
        <v>7</v>
      </c>
      <c r="I2099" t="str">
        <f>VLOOKUP(shipments[[#This Row],[SPID]],CHOOSE({1,2},people[[#All],[SPID]],people[[#All],[Sales_person]]),2,0)</f>
        <v>Curtice Advani</v>
      </c>
      <c r="J2099">
        <f>YEAR(shipments[[#This Row],[Shipdate]])</f>
        <v>2023</v>
      </c>
      <c r="K2099" s="22"/>
      <c r="L2099" s="22">
        <f>VLOOKUP(shipments[[#This Row],[PID]],CHOOSE({1,2},products[PID],products[Cost_per_box]),2,0)</f>
        <v>9.94</v>
      </c>
      <c r="M2099" s="22">
        <f>shipments[[#This Row],[Boxes]]*shipments[[#This Row],[cost_per_box]]</f>
        <v>2057.58</v>
      </c>
      <c r="N2099" s="22">
        <f>shipments[[#This Row],[Amount]]-shipments[[#This Row],[total cost]]</f>
        <v>3319.92</v>
      </c>
    </row>
    <row r="2100" spans="1:14" x14ac:dyDescent="0.35">
      <c r="A2100" t="s">
        <v>2139</v>
      </c>
      <c r="B2100" t="s">
        <v>8042</v>
      </c>
      <c r="C2100" t="s">
        <v>8017</v>
      </c>
      <c r="D2100" t="s">
        <v>8037</v>
      </c>
      <c r="E2100" s="1">
        <v>45512</v>
      </c>
      <c r="F2100">
        <v>5060.25</v>
      </c>
      <c r="G2100">
        <v>181</v>
      </c>
      <c r="H2100" t="s">
        <v>18</v>
      </c>
      <c r="I2100" t="str">
        <f>VLOOKUP(shipments[[#This Row],[SPID]],CHOOSE({1,2},people[[#All],[SPID]],people[[#All],[Sales_person]]),2,0)</f>
        <v>Curtice Advani</v>
      </c>
      <c r="J2100">
        <f>YEAR(shipments[[#This Row],[Shipdate]])</f>
        <v>2024</v>
      </c>
      <c r="K2100" s="22"/>
      <c r="L2100" s="22">
        <f>VLOOKUP(shipments[[#This Row],[PID]],CHOOSE({1,2},products[PID],products[Cost_per_box]),2,0)</f>
        <v>9.94</v>
      </c>
      <c r="M2100" s="22">
        <f>shipments[[#This Row],[Boxes]]*shipments[[#This Row],[cost_per_box]]</f>
        <v>1799.1399999999999</v>
      </c>
      <c r="N2100" s="22">
        <f>shipments[[#This Row],[Amount]]-shipments[[#This Row],[total cost]]</f>
        <v>3261.11</v>
      </c>
    </row>
    <row r="2101" spans="1:14" x14ac:dyDescent="0.35">
      <c r="A2101" t="s">
        <v>2140</v>
      </c>
      <c r="B2101" t="s">
        <v>8042</v>
      </c>
      <c r="C2101" t="s">
        <v>8017</v>
      </c>
      <c r="D2101" t="s">
        <v>8038</v>
      </c>
      <c r="E2101" s="1">
        <v>45292</v>
      </c>
      <c r="F2101">
        <v>5609.25</v>
      </c>
      <c r="G2101">
        <v>234</v>
      </c>
      <c r="H2101" t="s">
        <v>7</v>
      </c>
      <c r="I2101" t="str">
        <f>VLOOKUP(shipments[[#This Row],[SPID]],CHOOSE({1,2},people[[#All],[SPID]],people[[#All],[Sales_person]]),2,0)</f>
        <v>Curtice Advani</v>
      </c>
      <c r="J2101">
        <f>YEAR(shipments[[#This Row],[Shipdate]])</f>
        <v>2024</v>
      </c>
      <c r="K2101" s="22"/>
      <c r="L2101" s="22">
        <f>VLOOKUP(shipments[[#This Row],[PID]],CHOOSE({1,2},products[PID],products[Cost_per_box]),2,0)</f>
        <v>9.94</v>
      </c>
      <c r="M2101" s="22">
        <f>shipments[[#This Row],[Boxes]]*shipments[[#This Row],[cost_per_box]]</f>
        <v>2325.96</v>
      </c>
      <c r="N2101" s="22">
        <f>shipments[[#This Row],[Amount]]-shipments[[#This Row],[total cost]]</f>
        <v>3283.29</v>
      </c>
    </row>
    <row r="2102" spans="1:14" x14ac:dyDescent="0.35">
      <c r="A2102" t="s">
        <v>2141</v>
      </c>
      <c r="B2102" t="s">
        <v>8042</v>
      </c>
      <c r="C2102" t="s">
        <v>8017</v>
      </c>
      <c r="D2102" t="s">
        <v>8035</v>
      </c>
      <c r="E2102" s="1">
        <v>45435</v>
      </c>
      <c r="F2102">
        <v>5591.25</v>
      </c>
      <c r="G2102">
        <v>216</v>
      </c>
      <c r="H2102" t="s">
        <v>7</v>
      </c>
      <c r="I2102" t="str">
        <f>VLOOKUP(shipments[[#This Row],[SPID]],CHOOSE({1,2},people[[#All],[SPID]],people[[#All],[Sales_person]]),2,0)</f>
        <v>Curtice Advani</v>
      </c>
      <c r="J2102">
        <f>YEAR(shipments[[#This Row],[Shipdate]])</f>
        <v>2024</v>
      </c>
      <c r="K2102" s="22"/>
      <c r="L2102" s="22">
        <f>VLOOKUP(shipments[[#This Row],[PID]],CHOOSE({1,2},products[PID],products[Cost_per_box]),2,0)</f>
        <v>9.94</v>
      </c>
      <c r="M2102" s="22">
        <f>shipments[[#This Row],[Boxes]]*shipments[[#This Row],[cost_per_box]]</f>
        <v>2147.04</v>
      </c>
      <c r="N2102" s="22">
        <f>shipments[[#This Row],[Amount]]-shipments[[#This Row],[total cost]]</f>
        <v>3444.21</v>
      </c>
    </row>
    <row r="2103" spans="1:14" x14ac:dyDescent="0.35">
      <c r="A2103" t="s">
        <v>2142</v>
      </c>
      <c r="B2103" t="s">
        <v>8042</v>
      </c>
      <c r="C2103" t="s">
        <v>8017</v>
      </c>
      <c r="D2103" t="s">
        <v>8036</v>
      </c>
      <c r="E2103" s="1">
        <v>45027</v>
      </c>
      <c r="F2103">
        <v>5094</v>
      </c>
      <c r="G2103">
        <v>213</v>
      </c>
      <c r="H2103" t="s">
        <v>7</v>
      </c>
      <c r="I2103" t="str">
        <f>VLOOKUP(shipments[[#This Row],[SPID]],CHOOSE({1,2},people[[#All],[SPID]],people[[#All],[Sales_person]]),2,0)</f>
        <v>Curtice Advani</v>
      </c>
      <c r="J2103">
        <f>YEAR(shipments[[#This Row],[Shipdate]])</f>
        <v>2023</v>
      </c>
      <c r="K2103" s="22"/>
      <c r="L2103" s="22">
        <f>VLOOKUP(shipments[[#This Row],[PID]],CHOOSE({1,2},products[PID],products[Cost_per_box]),2,0)</f>
        <v>9.94</v>
      </c>
      <c r="M2103" s="22">
        <f>shipments[[#This Row],[Boxes]]*shipments[[#This Row],[cost_per_box]]</f>
        <v>2117.2199999999998</v>
      </c>
      <c r="N2103" s="22">
        <f>shipments[[#This Row],[Amount]]-shipments[[#This Row],[total cost]]</f>
        <v>2976.78</v>
      </c>
    </row>
    <row r="2104" spans="1:14" x14ac:dyDescent="0.35">
      <c r="A2104" t="s">
        <v>2143</v>
      </c>
      <c r="B2104" t="s">
        <v>8042</v>
      </c>
      <c r="C2104" t="s">
        <v>8017</v>
      </c>
      <c r="D2104" t="s">
        <v>8038</v>
      </c>
      <c r="E2104" s="1">
        <v>45054</v>
      </c>
      <c r="F2104">
        <v>5350.5</v>
      </c>
      <c r="G2104">
        <v>223</v>
      </c>
      <c r="H2104" t="s">
        <v>7</v>
      </c>
      <c r="I2104" t="str">
        <f>VLOOKUP(shipments[[#This Row],[SPID]],CHOOSE({1,2},people[[#All],[SPID]],people[[#All],[Sales_person]]),2,0)</f>
        <v>Curtice Advani</v>
      </c>
      <c r="J2104">
        <f>YEAR(shipments[[#This Row],[Shipdate]])</f>
        <v>2023</v>
      </c>
      <c r="K2104" s="22"/>
      <c r="L2104" s="22">
        <f>VLOOKUP(shipments[[#This Row],[PID]],CHOOSE({1,2},products[PID],products[Cost_per_box]),2,0)</f>
        <v>9.94</v>
      </c>
      <c r="M2104" s="22">
        <f>shipments[[#This Row],[Boxes]]*shipments[[#This Row],[cost_per_box]]</f>
        <v>2216.62</v>
      </c>
      <c r="N2104" s="22">
        <f>shipments[[#This Row],[Amount]]-shipments[[#This Row],[total cost]]</f>
        <v>3133.88</v>
      </c>
    </row>
    <row r="2105" spans="1:14" x14ac:dyDescent="0.35">
      <c r="A2105" t="s">
        <v>2144</v>
      </c>
      <c r="B2105" t="s">
        <v>8042</v>
      </c>
      <c r="C2105" t="s">
        <v>8018</v>
      </c>
      <c r="D2105" t="s">
        <v>8037</v>
      </c>
      <c r="E2105" s="1">
        <v>45273</v>
      </c>
      <c r="F2105">
        <v>7258.5</v>
      </c>
      <c r="G2105">
        <v>404</v>
      </c>
      <c r="H2105" t="s">
        <v>7</v>
      </c>
      <c r="I2105" t="str">
        <f>VLOOKUP(shipments[[#This Row],[SPID]],CHOOSE({1,2},people[[#All],[SPID]],people[[#All],[Sales_person]]),2,0)</f>
        <v>Curtice Advani</v>
      </c>
      <c r="J2105">
        <f>YEAR(shipments[[#This Row],[Shipdate]])</f>
        <v>2023</v>
      </c>
      <c r="K2105" s="22"/>
      <c r="L2105" s="22">
        <f>VLOOKUP(shipments[[#This Row],[PID]],CHOOSE({1,2},products[PID],products[Cost_per_box]),2,0)</f>
        <v>7.73</v>
      </c>
      <c r="M2105" s="22">
        <f>shipments[[#This Row],[Boxes]]*shipments[[#This Row],[cost_per_box]]</f>
        <v>3122.92</v>
      </c>
      <c r="N2105" s="22">
        <f>shipments[[#This Row],[Amount]]-shipments[[#This Row],[total cost]]</f>
        <v>4135.58</v>
      </c>
    </row>
    <row r="2106" spans="1:14" x14ac:dyDescent="0.35">
      <c r="A2106" t="s">
        <v>2145</v>
      </c>
      <c r="B2106" t="s">
        <v>8042</v>
      </c>
      <c r="C2106" t="s">
        <v>8018</v>
      </c>
      <c r="D2106" t="s">
        <v>8033</v>
      </c>
      <c r="E2106" s="1">
        <v>45548</v>
      </c>
      <c r="F2106">
        <v>6023.25</v>
      </c>
      <c r="G2106">
        <v>335</v>
      </c>
      <c r="H2106" t="s">
        <v>26</v>
      </c>
      <c r="I2106" t="str">
        <f>VLOOKUP(shipments[[#This Row],[SPID]],CHOOSE({1,2},people[[#All],[SPID]],people[[#All],[Sales_person]]),2,0)</f>
        <v>Curtice Advani</v>
      </c>
      <c r="J2106">
        <f>YEAR(shipments[[#This Row],[Shipdate]])</f>
        <v>2024</v>
      </c>
      <c r="K2106" s="22"/>
      <c r="L2106" s="22">
        <f>VLOOKUP(shipments[[#This Row],[PID]],CHOOSE({1,2},products[PID],products[Cost_per_box]),2,0)</f>
        <v>7.73</v>
      </c>
      <c r="M2106" s="22">
        <f>shipments[[#This Row],[Boxes]]*shipments[[#This Row],[cost_per_box]]</f>
        <v>2589.5500000000002</v>
      </c>
      <c r="N2106" s="22">
        <f>shipments[[#This Row],[Amount]]-shipments[[#This Row],[total cost]]</f>
        <v>3433.7</v>
      </c>
    </row>
    <row r="2107" spans="1:14" x14ac:dyDescent="0.35">
      <c r="A2107" t="s">
        <v>2146</v>
      </c>
      <c r="B2107" t="s">
        <v>8042</v>
      </c>
      <c r="C2107" t="s">
        <v>8018</v>
      </c>
      <c r="D2107" t="s">
        <v>8033</v>
      </c>
      <c r="E2107" s="1">
        <v>45387</v>
      </c>
      <c r="F2107">
        <v>2805.75</v>
      </c>
      <c r="G2107">
        <v>156</v>
      </c>
      <c r="H2107" t="s">
        <v>7</v>
      </c>
      <c r="I2107" t="str">
        <f>VLOOKUP(shipments[[#This Row],[SPID]],CHOOSE({1,2},people[[#All],[SPID]],people[[#All],[Sales_person]]),2,0)</f>
        <v>Curtice Advani</v>
      </c>
      <c r="J2107">
        <f>YEAR(shipments[[#This Row],[Shipdate]])</f>
        <v>2024</v>
      </c>
      <c r="K2107" s="22"/>
      <c r="L2107" s="22">
        <f>VLOOKUP(shipments[[#This Row],[PID]],CHOOSE({1,2},products[PID],products[Cost_per_box]),2,0)</f>
        <v>7.73</v>
      </c>
      <c r="M2107" s="22">
        <f>shipments[[#This Row],[Boxes]]*shipments[[#This Row],[cost_per_box]]</f>
        <v>1205.8800000000001</v>
      </c>
      <c r="N2107" s="22">
        <f>shipments[[#This Row],[Amount]]-shipments[[#This Row],[total cost]]</f>
        <v>1599.87</v>
      </c>
    </row>
    <row r="2108" spans="1:14" x14ac:dyDescent="0.35">
      <c r="A2108" t="s">
        <v>2147</v>
      </c>
      <c r="B2108" t="s">
        <v>8042</v>
      </c>
      <c r="C2108" t="s">
        <v>8018</v>
      </c>
      <c r="D2108" t="s">
        <v>8038</v>
      </c>
      <c r="E2108" s="1">
        <v>45152</v>
      </c>
      <c r="F2108">
        <v>6903</v>
      </c>
      <c r="G2108">
        <v>329</v>
      </c>
      <c r="H2108" t="s">
        <v>7</v>
      </c>
      <c r="I2108" t="str">
        <f>VLOOKUP(shipments[[#This Row],[SPID]],CHOOSE({1,2},people[[#All],[SPID]],people[[#All],[Sales_person]]),2,0)</f>
        <v>Curtice Advani</v>
      </c>
      <c r="J2108">
        <f>YEAR(shipments[[#This Row],[Shipdate]])</f>
        <v>2023</v>
      </c>
      <c r="K2108" s="22"/>
      <c r="L2108" s="22">
        <f>VLOOKUP(shipments[[#This Row],[PID]],CHOOSE({1,2},products[PID],products[Cost_per_box]),2,0)</f>
        <v>7.73</v>
      </c>
      <c r="M2108" s="22">
        <f>shipments[[#This Row],[Boxes]]*shipments[[#This Row],[cost_per_box]]</f>
        <v>2543.17</v>
      </c>
      <c r="N2108" s="22">
        <f>shipments[[#This Row],[Amount]]-shipments[[#This Row],[total cost]]</f>
        <v>4359.83</v>
      </c>
    </row>
    <row r="2109" spans="1:14" x14ac:dyDescent="0.35">
      <c r="A2109" t="s">
        <v>2148</v>
      </c>
      <c r="B2109" t="s">
        <v>8042</v>
      </c>
      <c r="C2109" t="s">
        <v>8018</v>
      </c>
      <c r="D2109" t="s">
        <v>8036</v>
      </c>
      <c r="E2109" s="1">
        <v>45260</v>
      </c>
      <c r="F2109">
        <v>9776.25</v>
      </c>
      <c r="G2109">
        <v>466</v>
      </c>
      <c r="H2109" t="s">
        <v>7</v>
      </c>
      <c r="I2109" t="str">
        <f>VLOOKUP(shipments[[#This Row],[SPID]],CHOOSE({1,2},people[[#All],[SPID]],people[[#All],[Sales_person]]),2,0)</f>
        <v>Curtice Advani</v>
      </c>
      <c r="J2109">
        <f>YEAR(shipments[[#This Row],[Shipdate]])</f>
        <v>2023</v>
      </c>
      <c r="K2109" s="22"/>
      <c r="L2109" s="22">
        <f>VLOOKUP(shipments[[#This Row],[PID]],CHOOSE({1,2},products[PID],products[Cost_per_box]),2,0)</f>
        <v>7.73</v>
      </c>
      <c r="M2109" s="22">
        <f>shipments[[#This Row],[Boxes]]*shipments[[#This Row],[cost_per_box]]</f>
        <v>3602.1800000000003</v>
      </c>
      <c r="N2109" s="22">
        <f>shipments[[#This Row],[Amount]]-shipments[[#This Row],[total cost]]</f>
        <v>6174.07</v>
      </c>
    </row>
    <row r="2110" spans="1:14" x14ac:dyDescent="0.35">
      <c r="A2110" t="s">
        <v>2149</v>
      </c>
      <c r="B2110" t="s">
        <v>8042</v>
      </c>
      <c r="C2110" t="s">
        <v>8019</v>
      </c>
      <c r="D2110" t="s">
        <v>8033</v>
      </c>
      <c r="E2110" s="1">
        <v>45351</v>
      </c>
      <c r="F2110">
        <v>3935.25</v>
      </c>
      <c r="G2110">
        <v>179</v>
      </c>
      <c r="H2110" t="s">
        <v>7</v>
      </c>
      <c r="I2110" t="str">
        <f>VLOOKUP(shipments[[#This Row],[SPID]],CHOOSE({1,2},people[[#All],[SPID]],people[[#All],[Sales_person]]),2,0)</f>
        <v>Curtice Advani</v>
      </c>
      <c r="J2110">
        <f>YEAR(shipments[[#This Row],[Shipdate]])</f>
        <v>2024</v>
      </c>
      <c r="K2110" s="22"/>
      <c r="L2110" s="22">
        <f>VLOOKUP(shipments[[#This Row],[PID]],CHOOSE({1,2},products[PID],products[Cost_per_box]),2,0)</f>
        <v>3.68</v>
      </c>
      <c r="M2110" s="22">
        <f>shipments[[#This Row],[Boxes]]*shipments[[#This Row],[cost_per_box]]</f>
        <v>658.72</v>
      </c>
      <c r="N2110" s="22">
        <f>shipments[[#This Row],[Amount]]-shipments[[#This Row],[total cost]]</f>
        <v>3276.5299999999997</v>
      </c>
    </row>
    <row r="2111" spans="1:14" x14ac:dyDescent="0.35">
      <c r="A2111" t="s">
        <v>2150</v>
      </c>
      <c r="B2111" t="s">
        <v>8042</v>
      </c>
      <c r="C2111" t="s">
        <v>8020</v>
      </c>
      <c r="D2111" t="s">
        <v>8037</v>
      </c>
      <c r="E2111" s="1">
        <v>45334</v>
      </c>
      <c r="F2111">
        <v>5010.75</v>
      </c>
      <c r="G2111">
        <v>386</v>
      </c>
      <c r="H2111" t="s">
        <v>7</v>
      </c>
      <c r="I2111" t="str">
        <f>VLOOKUP(shipments[[#This Row],[SPID]],CHOOSE({1,2},people[[#All],[SPID]],people[[#All],[Sales_person]]),2,0)</f>
        <v>Curtice Advani</v>
      </c>
      <c r="J2111">
        <f>YEAR(shipments[[#This Row],[Shipdate]])</f>
        <v>2024</v>
      </c>
      <c r="K2111" s="22"/>
      <c r="L2111" s="22">
        <f>VLOOKUP(shipments[[#This Row],[PID]],CHOOSE({1,2},products[PID],products[Cost_per_box]),2,0)</f>
        <v>8.2200000000000006</v>
      </c>
      <c r="M2111" s="22">
        <f>shipments[[#This Row],[Boxes]]*shipments[[#This Row],[cost_per_box]]</f>
        <v>3172.92</v>
      </c>
      <c r="N2111" s="22">
        <f>shipments[[#This Row],[Amount]]-shipments[[#This Row],[total cost]]</f>
        <v>1837.83</v>
      </c>
    </row>
    <row r="2112" spans="1:14" x14ac:dyDescent="0.35">
      <c r="A2112" t="s">
        <v>2151</v>
      </c>
      <c r="B2112" t="s">
        <v>8042</v>
      </c>
      <c r="C2112" t="s">
        <v>8020</v>
      </c>
      <c r="D2112" t="s">
        <v>8033</v>
      </c>
      <c r="E2112" s="1">
        <v>45334</v>
      </c>
      <c r="F2112">
        <v>3375</v>
      </c>
      <c r="G2112">
        <v>260</v>
      </c>
      <c r="H2112" t="s">
        <v>7</v>
      </c>
      <c r="I2112" t="str">
        <f>VLOOKUP(shipments[[#This Row],[SPID]],CHOOSE({1,2},people[[#All],[SPID]],people[[#All],[Sales_person]]),2,0)</f>
        <v>Curtice Advani</v>
      </c>
      <c r="J2112">
        <f>YEAR(shipments[[#This Row],[Shipdate]])</f>
        <v>2024</v>
      </c>
      <c r="K2112" s="22"/>
      <c r="L2112" s="22">
        <f>VLOOKUP(shipments[[#This Row],[PID]],CHOOSE({1,2},products[PID],products[Cost_per_box]),2,0)</f>
        <v>8.2200000000000006</v>
      </c>
      <c r="M2112" s="22">
        <f>shipments[[#This Row],[Boxes]]*shipments[[#This Row],[cost_per_box]]</f>
        <v>2137.2000000000003</v>
      </c>
      <c r="N2112" s="22">
        <f>shipments[[#This Row],[Amount]]-shipments[[#This Row],[total cost]]</f>
        <v>1237.7999999999997</v>
      </c>
    </row>
    <row r="2113" spans="1:14" x14ac:dyDescent="0.35">
      <c r="A2113" t="s">
        <v>2152</v>
      </c>
      <c r="B2113" t="s">
        <v>8042</v>
      </c>
      <c r="C2113" t="s">
        <v>8020</v>
      </c>
      <c r="D2113" t="s">
        <v>8038</v>
      </c>
      <c r="E2113" s="1">
        <v>45401</v>
      </c>
      <c r="F2113">
        <v>4299.75</v>
      </c>
      <c r="G2113">
        <v>331</v>
      </c>
      <c r="H2113" t="s">
        <v>7</v>
      </c>
      <c r="I2113" t="str">
        <f>VLOOKUP(shipments[[#This Row],[SPID]],CHOOSE({1,2},people[[#All],[SPID]],people[[#All],[Sales_person]]),2,0)</f>
        <v>Curtice Advani</v>
      </c>
      <c r="J2113">
        <f>YEAR(shipments[[#This Row],[Shipdate]])</f>
        <v>2024</v>
      </c>
      <c r="K2113" s="22"/>
      <c r="L2113" s="22">
        <f>VLOOKUP(shipments[[#This Row],[PID]],CHOOSE({1,2},products[PID],products[Cost_per_box]),2,0)</f>
        <v>8.2200000000000006</v>
      </c>
      <c r="M2113" s="22">
        <f>shipments[[#This Row],[Boxes]]*shipments[[#This Row],[cost_per_box]]</f>
        <v>2720.82</v>
      </c>
      <c r="N2113" s="22">
        <f>shipments[[#This Row],[Amount]]-shipments[[#This Row],[total cost]]</f>
        <v>1578.9299999999998</v>
      </c>
    </row>
    <row r="2114" spans="1:14" x14ac:dyDescent="0.35">
      <c r="A2114" t="s">
        <v>2153</v>
      </c>
      <c r="B2114" t="s">
        <v>8042</v>
      </c>
      <c r="C2114" t="s">
        <v>8020</v>
      </c>
      <c r="D2114" t="s">
        <v>8033</v>
      </c>
      <c r="E2114" s="1">
        <v>45456</v>
      </c>
      <c r="F2114">
        <v>3521.25</v>
      </c>
      <c r="G2114">
        <v>252</v>
      </c>
      <c r="H2114" t="s">
        <v>7</v>
      </c>
      <c r="I2114" t="str">
        <f>VLOOKUP(shipments[[#This Row],[SPID]],CHOOSE({1,2},people[[#All],[SPID]],people[[#All],[Sales_person]]),2,0)</f>
        <v>Curtice Advani</v>
      </c>
      <c r="J2114">
        <f>YEAR(shipments[[#This Row],[Shipdate]])</f>
        <v>2024</v>
      </c>
      <c r="K2114" s="22"/>
      <c r="L2114" s="22">
        <f>VLOOKUP(shipments[[#This Row],[PID]],CHOOSE({1,2},products[PID],products[Cost_per_box]),2,0)</f>
        <v>8.2200000000000006</v>
      </c>
      <c r="M2114" s="22">
        <f>shipments[[#This Row],[Boxes]]*shipments[[#This Row],[cost_per_box]]</f>
        <v>2071.44</v>
      </c>
      <c r="N2114" s="22">
        <f>shipments[[#This Row],[Amount]]-shipments[[#This Row],[total cost]]</f>
        <v>1449.81</v>
      </c>
    </row>
    <row r="2115" spans="1:14" x14ac:dyDescent="0.35">
      <c r="A2115" t="s">
        <v>2154</v>
      </c>
      <c r="B2115" t="s">
        <v>8042</v>
      </c>
      <c r="C2115" t="s">
        <v>8020</v>
      </c>
      <c r="D2115" t="s">
        <v>8033</v>
      </c>
      <c r="E2115" s="1">
        <v>45085</v>
      </c>
      <c r="F2115">
        <v>6340.5</v>
      </c>
      <c r="G2115">
        <v>453</v>
      </c>
      <c r="H2115" t="s">
        <v>7</v>
      </c>
      <c r="I2115" t="str">
        <f>VLOOKUP(shipments[[#This Row],[SPID]],CHOOSE({1,2},people[[#All],[SPID]],people[[#All],[Sales_person]]),2,0)</f>
        <v>Curtice Advani</v>
      </c>
      <c r="J2115">
        <f>YEAR(shipments[[#This Row],[Shipdate]])</f>
        <v>2023</v>
      </c>
      <c r="K2115" s="22"/>
      <c r="L2115" s="22">
        <f>VLOOKUP(shipments[[#This Row],[PID]],CHOOSE({1,2},products[PID],products[Cost_per_box]),2,0)</f>
        <v>8.2200000000000006</v>
      </c>
      <c r="M2115" s="22">
        <f>shipments[[#This Row],[Boxes]]*shipments[[#This Row],[cost_per_box]]</f>
        <v>3723.6600000000003</v>
      </c>
      <c r="N2115" s="22">
        <f>shipments[[#This Row],[Amount]]-shipments[[#This Row],[total cost]]</f>
        <v>2616.8399999999997</v>
      </c>
    </row>
    <row r="2116" spans="1:14" x14ac:dyDescent="0.35">
      <c r="A2116" t="s">
        <v>2155</v>
      </c>
      <c r="B2116" t="s">
        <v>8042</v>
      </c>
      <c r="C2116" t="s">
        <v>8021</v>
      </c>
      <c r="D2116" t="s">
        <v>8034</v>
      </c>
      <c r="E2116" s="1">
        <v>45401</v>
      </c>
      <c r="F2116">
        <v>7132.5</v>
      </c>
      <c r="G2116">
        <v>340</v>
      </c>
      <c r="H2116" t="s">
        <v>40</v>
      </c>
      <c r="I2116" t="str">
        <f>VLOOKUP(shipments[[#This Row],[SPID]],CHOOSE({1,2},people[[#All],[SPID]],people[[#All],[Sales_person]]),2,0)</f>
        <v>Curtice Advani</v>
      </c>
      <c r="J2116">
        <f>YEAR(shipments[[#This Row],[Shipdate]])</f>
        <v>2024</v>
      </c>
      <c r="K2116" s="22"/>
      <c r="L2116" s="22">
        <f>VLOOKUP(shipments[[#This Row],[PID]],CHOOSE({1,2},products[PID],products[Cost_per_box]),2,0)</f>
        <v>10.23</v>
      </c>
      <c r="M2116" s="22">
        <f>shipments[[#This Row],[Boxes]]*shipments[[#This Row],[cost_per_box]]</f>
        <v>3478.2000000000003</v>
      </c>
      <c r="N2116" s="22">
        <f>shipments[[#This Row],[Amount]]-shipments[[#This Row],[total cost]]</f>
        <v>3654.2999999999997</v>
      </c>
    </row>
    <row r="2117" spans="1:14" x14ac:dyDescent="0.35">
      <c r="A2117" t="s">
        <v>2156</v>
      </c>
      <c r="B2117" t="s">
        <v>8042</v>
      </c>
      <c r="C2117" t="s">
        <v>8021</v>
      </c>
      <c r="D2117" t="s">
        <v>8035</v>
      </c>
      <c r="E2117" s="1">
        <v>45456</v>
      </c>
      <c r="F2117">
        <v>2625.75</v>
      </c>
      <c r="G2117">
        <v>155</v>
      </c>
      <c r="H2117" t="s">
        <v>7</v>
      </c>
      <c r="I2117" t="str">
        <f>VLOOKUP(shipments[[#This Row],[SPID]],CHOOSE({1,2},people[[#All],[SPID]],people[[#All],[Sales_person]]),2,0)</f>
        <v>Curtice Advani</v>
      </c>
      <c r="J2117">
        <f>YEAR(shipments[[#This Row],[Shipdate]])</f>
        <v>2024</v>
      </c>
      <c r="K2117" s="22"/>
      <c r="L2117" s="22">
        <f>VLOOKUP(shipments[[#This Row],[PID]],CHOOSE({1,2},products[PID],products[Cost_per_box]),2,0)</f>
        <v>10.23</v>
      </c>
      <c r="M2117" s="22">
        <f>shipments[[#This Row],[Boxes]]*shipments[[#This Row],[cost_per_box]]</f>
        <v>1585.65</v>
      </c>
      <c r="N2117" s="22">
        <f>shipments[[#This Row],[Amount]]-shipments[[#This Row],[total cost]]</f>
        <v>1040.0999999999999</v>
      </c>
    </row>
    <row r="2118" spans="1:14" x14ac:dyDescent="0.35">
      <c r="A2118" t="s">
        <v>2157</v>
      </c>
      <c r="B2118" t="s">
        <v>8042</v>
      </c>
      <c r="C2118" t="s">
        <v>8021</v>
      </c>
      <c r="D2118" t="s">
        <v>8037</v>
      </c>
      <c r="E2118" s="1">
        <v>44939</v>
      </c>
      <c r="F2118">
        <v>8001</v>
      </c>
      <c r="G2118">
        <v>471</v>
      </c>
      <c r="H2118" t="s">
        <v>7</v>
      </c>
      <c r="I2118" t="str">
        <f>VLOOKUP(shipments[[#This Row],[SPID]],CHOOSE({1,2},people[[#All],[SPID]],people[[#All],[Sales_person]]),2,0)</f>
        <v>Curtice Advani</v>
      </c>
      <c r="J2118">
        <f>YEAR(shipments[[#This Row],[Shipdate]])</f>
        <v>2023</v>
      </c>
      <c r="K2118" s="22"/>
      <c r="L2118" s="22">
        <f>VLOOKUP(shipments[[#This Row],[PID]],CHOOSE({1,2},products[PID],products[Cost_per_box]),2,0)</f>
        <v>10.23</v>
      </c>
      <c r="M2118" s="22">
        <f>shipments[[#This Row],[Boxes]]*shipments[[#This Row],[cost_per_box]]</f>
        <v>4818.33</v>
      </c>
      <c r="N2118" s="22">
        <f>shipments[[#This Row],[Amount]]-shipments[[#This Row],[total cost]]</f>
        <v>3182.67</v>
      </c>
    </row>
    <row r="2119" spans="1:14" x14ac:dyDescent="0.35">
      <c r="A2119" t="s">
        <v>2158</v>
      </c>
      <c r="B2119" t="s">
        <v>8042</v>
      </c>
      <c r="C2119" t="s">
        <v>8021</v>
      </c>
      <c r="D2119" t="s">
        <v>8038</v>
      </c>
      <c r="E2119" s="1">
        <v>45541</v>
      </c>
      <c r="F2119">
        <v>10984.5</v>
      </c>
      <c r="G2119">
        <v>579</v>
      </c>
      <c r="H2119" t="s">
        <v>26</v>
      </c>
      <c r="I2119" t="str">
        <f>VLOOKUP(shipments[[#This Row],[SPID]],CHOOSE({1,2},people[[#All],[SPID]],people[[#All],[Sales_person]]),2,0)</f>
        <v>Curtice Advani</v>
      </c>
      <c r="J2119">
        <f>YEAR(shipments[[#This Row],[Shipdate]])</f>
        <v>2024</v>
      </c>
      <c r="K2119" s="22"/>
      <c r="L2119" s="22">
        <f>VLOOKUP(shipments[[#This Row],[PID]],CHOOSE({1,2},products[PID],products[Cost_per_box]),2,0)</f>
        <v>10.23</v>
      </c>
      <c r="M2119" s="22">
        <f>shipments[[#This Row],[Boxes]]*shipments[[#This Row],[cost_per_box]]</f>
        <v>5923.17</v>
      </c>
      <c r="N2119" s="22">
        <f>shipments[[#This Row],[Amount]]-shipments[[#This Row],[total cost]]</f>
        <v>5061.33</v>
      </c>
    </row>
    <row r="2120" spans="1:14" x14ac:dyDescent="0.35">
      <c r="A2120" t="s">
        <v>2159</v>
      </c>
      <c r="B2120" t="s">
        <v>8042</v>
      </c>
      <c r="C2120" t="s">
        <v>8022</v>
      </c>
      <c r="D2120" t="s">
        <v>8037</v>
      </c>
      <c r="E2120" s="1">
        <v>45084</v>
      </c>
      <c r="F2120">
        <v>5193</v>
      </c>
      <c r="G2120">
        <v>400</v>
      </c>
      <c r="H2120" t="s">
        <v>7</v>
      </c>
      <c r="I2120" t="str">
        <f>VLOOKUP(shipments[[#This Row],[SPID]],CHOOSE({1,2},people[[#All],[SPID]],people[[#All],[Sales_person]]),2,0)</f>
        <v>Curtice Advani</v>
      </c>
      <c r="J2120">
        <f>YEAR(shipments[[#This Row],[Shipdate]])</f>
        <v>2023</v>
      </c>
      <c r="K2120" s="22"/>
      <c r="L2120" s="22">
        <f>VLOOKUP(shipments[[#This Row],[PID]],CHOOSE({1,2},products[PID],products[Cost_per_box]),2,0)</f>
        <v>4.74</v>
      </c>
      <c r="M2120" s="22">
        <f>shipments[[#This Row],[Boxes]]*shipments[[#This Row],[cost_per_box]]</f>
        <v>1896</v>
      </c>
      <c r="N2120" s="22">
        <f>shipments[[#This Row],[Amount]]-shipments[[#This Row],[total cost]]</f>
        <v>3297</v>
      </c>
    </row>
    <row r="2121" spans="1:14" x14ac:dyDescent="0.35">
      <c r="A2121" t="s">
        <v>2160</v>
      </c>
      <c r="B2121" t="s">
        <v>8042</v>
      </c>
      <c r="C2121" t="s">
        <v>8023</v>
      </c>
      <c r="D2121" t="s">
        <v>8037</v>
      </c>
      <c r="E2121" s="1">
        <v>45446</v>
      </c>
      <c r="F2121">
        <v>495</v>
      </c>
      <c r="G2121">
        <v>71</v>
      </c>
      <c r="H2121" t="s">
        <v>7</v>
      </c>
      <c r="I2121" t="str">
        <f>VLOOKUP(shipments[[#This Row],[SPID]],CHOOSE({1,2},people[[#All],[SPID]],people[[#All],[Sales_person]]),2,0)</f>
        <v>Curtice Advani</v>
      </c>
      <c r="J2121">
        <f>YEAR(shipments[[#This Row],[Shipdate]])</f>
        <v>2024</v>
      </c>
      <c r="K2121" s="22"/>
      <c r="L2121" s="22">
        <f>VLOOKUP(shipments[[#This Row],[PID]],CHOOSE({1,2},products[PID],products[Cost_per_box]),2,0)</f>
        <v>10.51</v>
      </c>
      <c r="M2121" s="22">
        <f>shipments[[#This Row],[Boxes]]*shipments[[#This Row],[cost_per_box]]</f>
        <v>746.21</v>
      </c>
      <c r="N2121" s="22">
        <f>shipments[[#This Row],[Amount]]-shipments[[#This Row],[total cost]]</f>
        <v>-251.21000000000004</v>
      </c>
    </row>
    <row r="2122" spans="1:14" x14ac:dyDescent="0.35">
      <c r="A2122" t="s">
        <v>2161</v>
      </c>
      <c r="B2122" t="s">
        <v>8042</v>
      </c>
      <c r="C2122" t="s">
        <v>8023</v>
      </c>
      <c r="D2122" t="s">
        <v>8033</v>
      </c>
      <c r="E2122" s="1">
        <v>45184</v>
      </c>
      <c r="F2122">
        <v>4032</v>
      </c>
      <c r="G2122">
        <v>672</v>
      </c>
      <c r="H2122" t="s">
        <v>7</v>
      </c>
      <c r="I2122" t="str">
        <f>VLOOKUP(shipments[[#This Row],[SPID]],CHOOSE({1,2},people[[#All],[SPID]],people[[#All],[Sales_person]]),2,0)</f>
        <v>Curtice Advani</v>
      </c>
      <c r="J2122">
        <f>YEAR(shipments[[#This Row],[Shipdate]])</f>
        <v>2023</v>
      </c>
      <c r="K2122" s="22"/>
      <c r="L2122" s="22">
        <f>VLOOKUP(shipments[[#This Row],[PID]],CHOOSE({1,2},products[PID],products[Cost_per_box]),2,0)</f>
        <v>10.51</v>
      </c>
      <c r="M2122" s="22">
        <f>shipments[[#This Row],[Boxes]]*shipments[[#This Row],[cost_per_box]]</f>
        <v>7062.72</v>
      </c>
      <c r="N2122" s="22">
        <f>shipments[[#This Row],[Amount]]-shipments[[#This Row],[total cost]]</f>
        <v>-3030.7200000000003</v>
      </c>
    </row>
    <row r="2123" spans="1:14" x14ac:dyDescent="0.35">
      <c r="A2123" t="s">
        <v>2162</v>
      </c>
      <c r="B2123" t="s">
        <v>8042</v>
      </c>
      <c r="C2123" t="s">
        <v>8023</v>
      </c>
      <c r="D2123" t="s">
        <v>8038</v>
      </c>
      <c r="E2123" s="1">
        <v>45365</v>
      </c>
      <c r="F2123">
        <v>992.25</v>
      </c>
      <c r="G2123">
        <v>125</v>
      </c>
      <c r="H2123" t="s">
        <v>7</v>
      </c>
      <c r="I2123" t="str">
        <f>VLOOKUP(shipments[[#This Row],[SPID]],CHOOSE({1,2},people[[#All],[SPID]],people[[#All],[Sales_person]]),2,0)</f>
        <v>Curtice Advani</v>
      </c>
      <c r="J2123">
        <f>YEAR(shipments[[#This Row],[Shipdate]])</f>
        <v>2024</v>
      </c>
      <c r="K2123" s="22"/>
      <c r="L2123" s="22">
        <f>VLOOKUP(shipments[[#This Row],[PID]],CHOOSE({1,2},products[PID],products[Cost_per_box]),2,0)</f>
        <v>10.51</v>
      </c>
      <c r="M2123" s="22">
        <f>shipments[[#This Row],[Boxes]]*shipments[[#This Row],[cost_per_box]]</f>
        <v>1313.75</v>
      </c>
      <c r="N2123" s="22">
        <f>shipments[[#This Row],[Amount]]-shipments[[#This Row],[total cost]]</f>
        <v>-321.5</v>
      </c>
    </row>
    <row r="2124" spans="1:14" x14ac:dyDescent="0.35">
      <c r="A2124" t="s">
        <v>2163</v>
      </c>
      <c r="B2124" t="s">
        <v>8042</v>
      </c>
      <c r="C2124" t="s">
        <v>8023</v>
      </c>
      <c r="D2124" t="s">
        <v>8038</v>
      </c>
      <c r="E2124" s="1">
        <v>45471</v>
      </c>
      <c r="F2124">
        <v>5987.25</v>
      </c>
      <c r="G2124">
        <v>998</v>
      </c>
      <c r="H2124" t="s">
        <v>40</v>
      </c>
      <c r="I2124" t="str">
        <f>VLOOKUP(shipments[[#This Row],[SPID]],CHOOSE({1,2},people[[#All],[SPID]],people[[#All],[Sales_person]]),2,0)</f>
        <v>Curtice Advani</v>
      </c>
      <c r="J2124">
        <f>YEAR(shipments[[#This Row],[Shipdate]])</f>
        <v>2024</v>
      </c>
      <c r="K2124" s="22"/>
      <c r="L2124" s="22">
        <f>VLOOKUP(shipments[[#This Row],[PID]],CHOOSE({1,2},products[PID],products[Cost_per_box]),2,0)</f>
        <v>10.51</v>
      </c>
      <c r="M2124" s="22">
        <f>shipments[[#This Row],[Boxes]]*shipments[[#This Row],[cost_per_box]]</f>
        <v>10488.98</v>
      </c>
      <c r="N2124" s="22">
        <f>shipments[[#This Row],[Amount]]-shipments[[#This Row],[total cost]]</f>
        <v>-4501.7299999999996</v>
      </c>
    </row>
    <row r="2125" spans="1:14" x14ac:dyDescent="0.35">
      <c r="A2125" t="s">
        <v>2164</v>
      </c>
      <c r="B2125" t="s">
        <v>8042</v>
      </c>
      <c r="C2125" t="s">
        <v>8024</v>
      </c>
      <c r="D2125" t="s">
        <v>8033</v>
      </c>
      <c r="E2125" s="1">
        <v>45287</v>
      </c>
      <c r="F2125">
        <v>4014</v>
      </c>
      <c r="G2125">
        <v>237</v>
      </c>
      <c r="H2125" t="s">
        <v>40</v>
      </c>
      <c r="I2125" t="str">
        <f>VLOOKUP(shipments[[#This Row],[SPID]],CHOOSE({1,2},people[[#All],[SPID]],people[[#All],[Sales_person]]),2,0)</f>
        <v>Curtice Advani</v>
      </c>
      <c r="J2125">
        <f>YEAR(shipments[[#This Row],[Shipdate]])</f>
        <v>2023</v>
      </c>
      <c r="K2125" s="22"/>
      <c r="L2125" s="22">
        <f>VLOOKUP(shipments[[#This Row],[PID]],CHOOSE({1,2},products[PID],products[Cost_per_box]),2,0)</f>
        <v>6.43</v>
      </c>
      <c r="M2125" s="22">
        <f>shipments[[#This Row],[Boxes]]*shipments[[#This Row],[cost_per_box]]</f>
        <v>1523.9099999999999</v>
      </c>
      <c r="N2125" s="22">
        <f>shipments[[#This Row],[Amount]]-shipments[[#This Row],[total cost]]</f>
        <v>2490.09</v>
      </c>
    </row>
    <row r="2126" spans="1:14" x14ac:dyDescent="0.35">
      <c r="A2126" t="s">
        <v>2165</v>
      </c>
      <c r="B2126" t="s">
        <v>8042</v>
      </c>
      <c r="C2126" t="s">
        <v>8024</v>
      </c>
      <c r="D2126" t="s">
        <v>8034</v>
      </c>
      <c r="E2126" s="1">
        <v>44932</v>
      </c>
      <c r="F2126">
        <v>7326</v>
      </c>
      <c r="G2126">
        <v>458</v>
      </c>
      <c r="H2126" t="s">
        <v>7</v>
      </c>
      <c r="I2126" t="str">
        <f>VLOOKUP(shipments[[#This Row],[SPID]],CHOOSE({1,2},people[[#All],[SPID]],people[[#All],[Sales_person]]),2,0)</f>
        <v>Curtice Advani</v>
      </c>
      <c r="J2126">
        <f>YEAR(shipments[[#This Row],[Shipdate]])</f>
        <v>2023</v>
      </c>
      <c r="K2126" s="22"/>
      <c r="L2126" s="22">
        <f>VLOOKUP(shipments[[#This Row],[PID]],CHOOSE({1,2},products[PID],products[Cost_per_box]),2,0)</f>
        <v>6.43</v>
      </c>
      <c r="M2126" s="22">
        <f>shipments[[#This Row],[Boxes]]*shipments[[#This Row],[cost_per_box]]</f>
        <v>2944.94</v>
      </c>
      <c r="N2126" s="22">
        <f>shipments[[#This Row],[Amount]]-shipments[[#This Row],[total cost]]</f>
        <v>4381.0599999999995</v>
      </c>
    </row>
    <row r="2127" spans="1:14" x14ac:dyDescent="0.35">
      <c r="A2127" t="s">
        <v>2166</v>
      </c>
      <c r="B2127" t="s">
        <v>8042</v>
      </c>
      <c r="C2127" t="s">
        <v>8024</v>
      </c>
      <c r="D2127" t="s">
        <v>8038</v>
      </c>
      <c r="E2127" s="1">
        <v>45562</v>
      </c>
      <c r="F2127">
        <v>5451.75</v>
      </c>
      <c r="G2127">
        <v>364</v>
      </c>
      <c r="H2127" t="s">
        <v>26</v>
      </c>
      <c r="I2127" t="str">
        <f>VLOOKUP(shipments[[#This Row],[SPID]],CHOOSE({1,2},people[[#All],[SPID]],people[[#All],[Sales_person]]),2,0)</f>
        <v>Curtice Advani</v>
      </c>
      <c r="J2127">
        <f>YEAR(shipments[[#This Row],[Shipdate]])</f>
        <v>2024</v>
      </c>
      <c r="K2127" s="22"/>
      <c r="L2127" s="22">
        <f>VLOOKUP(shipments[[#This Row],[PID]],CHOOSE({1,2},products[PID],products[Cost_per_box]),2,0)</f>
        <v>6.43</v>
      </c>
      <c r="M2127" s="22">
        <f>shipments[[#This Row],[Boxes]]*shipments[[#This Row],[cost_per_box]]</f>
        <v>2340.52</v>
      </c>
      <c r="N2127" s="22">
        <f>shipments[[#This Row],[Amount]]-shipments[[#This Row],[total cost]]</f>
        <v>3111.23</v>
      </c>
    </row>
    <row r="2128" spans="1:14" x14ac:dyDescent="0.35">
      <c r="A2128" t="s">
        <v>2167</v>
      </c>
      <c r="B2128" t="s">
        <v>8042</v>
      </c>
      <c r="C2128" t="s">
        <v>8025</v>
      </c>
      <c r="D2128" t="s">
        <v>8038</v>
      </c>
      <c r="E2128" s="1">
        <v>45132</v>
      </c>
      <c r="F2128">
        <v>4790.25</v>
      </c>
      <c r="G2128">
        <v>240</v>
      </c>
      <c r="H2128" t="s">
        <v>7</v>
      </c>
      <c r="I2128" t="str">
        <f>VLOOKUP(shipments[[#This Row],[SPID]],CHOOSE({1,2},people[[#All],[SPID]],people[[#All],[Sales_person]]),2,0)</f>
        <v>Curtice Advani</v>
      </c>
      <c r="J2128">
        <f>YEAR(shipments[[#This Row],[Shipdate]])</f>
        <v>2023</v>
      </c>
      <c r="K2128" s="22"/>
      <c r="L2128" s="22">
        <f>VLOOKUP(shipments[[#This Row],[PID]],CHOOSE({1,2},products[PID],products[Cost_per_box]),2,0)</f>
        <v>12.41</v>
      </c>
      <c r="M2128" s="22">
        <f>shipments[[#This Row],[Boxes]]*shipments[[#This Row],[cost_per_box]]</f>
        <v>2978.4</v>
      </c>
      <c r="N2128" s="22">
        <f>shipments[[#This Row],[Amount]]-shipments[[#This Row],[total cost]]</f>
        <v>1811.85</v>
      </c>
    </row>
    <row r="2129" spans="1:14" x14ac:dyDescent="0.35">
      <c r="A2129" t="s">
        <v>2168</v>
      </c>
      <c r="B2129" t="s">
        <v>8042</v>
      </c>
      <c r="C2129" t="s">
        <v>8026</v>
      </c>
      <c r="D2129" t="s">
        <v>8038</v>
      </c>
      <c r="E2129" s="1">
        <v>45349</v>
      </c>
      <c r="F2129">
        <v>10197</v>
      </c>
      <c r="G2129">
        <v>729</v>
      </c>
      <c r="H2129" t="s">
        <v>7</v>
      </c>
      <c r="I2129" t="str">
        <f>VLOOKUP(shipments[[#This Row],[SPID]],CHOOSE({1,2},people[[#All],[SPID]],people[[#All],[Sales_person]]),2,0)</f>
        <v>Curtice Advani</v>
      </c>
      <c r="J2129">
        <f>YEAR(shipments[[#This Row],[Shipdate]])</f>
        <v>2024</v>
      </c>
      <c r="K2129" s="22"/>
      <c r="L2129" s="22">
        <f>VLOOKUP(shipments[[#This Row],[PID]],CHOOSE({1,2},products[PID],products[Cost_per_box]),2,0)</f>
        <v>9.57</v>
      </c>
      <c r="M2129" s="22">
        <f>shipments[[#This Row],[Boxes]]*shipments[[#This Row],[cost_per_box]]</f>
        <v>6976.5300000000007</v>
      </c>
      <c r="N2129" s="22">
        <f>shipments[[#This Row],[Amount]]-shipments[[#This Row],[total cost]]</f>
        <v>3220.4699999999993</v>
      </c>
    </row>
    <row r="2130" spans="1:14" x14ac:dyDescent="0.35">
      <c r="A2130" t="s">
        <v>2169</v>
      </c>
      <c r="B2130" t="s">
        <v>8042</v>
      </c>
      <c r="C2130" t="s">
        <v>8028</v>
      </c>
      <c r="D2130" t="s">
        <v>8037</v>
      </c>
      <c r="E2130" s="1">
        <v>45491</v>
      </c>
      <c r="F2130">
        <v>1804.5</v>
      </c>
      <c r="G2130">
        <v>165</v>
      </c>
      <c r="H2130" t="s">
        <v>18</v>
      </c>
      <c r="I2130" t="str">
        <f>VLOOKUP(shipments[[#This Row],[SPID]],CHOOSE({1,2},people[[#All],[SPID]],people[[#All],[Sales_person]]),2,0)</f>
        <v>Curtice Advani</v>
      </c>
      <c r="J2130">
        <f>YEAR(shipments[[#This Row],[Shipdate]])</f>
        <v>2024</v>
      </c>
      <c r="K2130" s="22"/>
      <c r="L2130" s="22">
        <f>VLOOKUP(shipments[[#This Row],[PID]],CHOOSE({1,2},products[PID],products[Cost_per_box]),2,0)</f>
        <v>6.8</v>
      </c>
      <c r="M2130" s="22">
        <f>shipments[[#This Row],[Boxes]]*shipments[[#This Row],[cost_per_box]]</f>
        <v>1122</v>
      </c>
      <c r="N2130" s="22">
        <f>shipments[[#This Row],[Amount]]-shipments[[#This Row],[total cost]]</f>
        <v>682.5</v>
      </c>
    </row>
    <row r="2131" spans="1:14" x14ac:dyDescent="0.35">
      <c r="A2131" t="s">
        <v>2170</v>
      </c>
      <c r="B2131" t="s">
        <v>8042</v>
      </c>
      <c r="C2131" t="s">
        <v>8028</v>
      </c>
      <c r="D2131" t="s">
        <v>8038</v>
      </c>
      <c r="E2131" s="1">
        <v>45448</v>
      </c>
      <c r="F2131">
        <v>5933.25</v>
      </c>
      <c r="G2131">
        <v>660</v>
      </c>
      <c r="H2131" t="s">
        <v>7</v>
      </c>
      <c r="I2131" t="str">
        <f>VLOOKUP(shipments[[#This Row],[SPID]],CHOOSE({1,2},people[[#All],[SPID]],people[[#All],[Sales_person]]),2,0)</f>
        <v>Curtice Advani</v>
      </c>
      <c r="J2131">
        <f>YEAR(shipments[[#This Row],[Shipdate]])</f>
        <v>2024</v>
      </c>
      <c r="K2131" s="22"/>
      <c r="L2131" s="22">
        <f>VLOOKUP(shipments[[#This Row],[PID]],CHOOSE({1,2},products[PID],products[Cost_per_box]),2,0)</f>
        <v>6.8</v>
      </c>
      <c r="M2131" s="22">
        <f>shipments[[#This Row],[Boxes]]*shipments[[#This Row],[cost_per_box]]</f>
        <v>4488</v>
      </c>
      <c r="N2131" s="22">
        <f>shipments[[#This Row],[Amount]]-shipments[[#This Row],[total cost]]</f>
        <v>1445.25</v>
      </c>
    </row>
    <row r="2132" spans="1:14" x14ac:dyDescent="0.35">
      <c r="A2132" t="s">
        <v>2171</v>
      </c>
      <c r="B2132" t="s">
        <v>8042</v>
      </c>
      <c r="C2132" t="s">
        <v>8028</v>
      </c>
      <c r="D2132" t="s">
        <v>8034</v>
      </c>
      <c r="E2132" s="1">
        <v>44965</v>
      </c>
      <c r="F2132">
        <v>553.5</v>
      </c>
      <c r="G2132">
        <v>70</v>
      </c>
      <c r="H2132" t="s">
        <v>7</v>
      </c>
      <c r="I2132" t="str">
        <f>VLOOKUP(shipments[[#This Row],[SPID]],CHOOSE({1,2},people[[#All],[SPID]],people[[#All],[Sales_person]]),2,0)</f>
        <v>Curtice Advani</v>
      </c>
      <c r="J2132">
        <f>YEAR(shipments[[#This Row],[Shipdate]])</f>
        <v>2023</v>
      </c>
      <c r="K2132" s="22"/>
      <c r="L2132" s="22">
        <f>VLOOKUP(shipments[[#This Row],[PID]],CHOOSE({1,2},products[PID],products[Cost_per_box]),2,0)</f>
        <v>6.8</v>
      </c>
      <c r="M2132" s="22">
        <f>shipments[[#This Row],[Boxes]]*shipments[[#This Row],[cost_per_box]]</f>
        <v>476</v>
      </c>
      <c r="N2132" s="22">
        <f>shipments[[#This Row],[Amount]]-shipments[[#This Row],[total cost]]</f>
        <v>77.5</v>
      </c>
    </row>
    <row r="2133" spans="1:14" x14ac:dyDescent="0.35">
      <c r="A2133" t="s">
        <v>2172</v>
      </c>
      <c r="B2133" t="s">
        <v>8042</v>
      </c>
      <c r="C2133" t="s">
        <v>8028</v>
      </c>
      <c r="D2133" t="s">
        <v>8038</v>
      </c>
      <c r="E2133" s="1">
        <v>44946</v>
      </c>
      <c r="F2133">
        <v>7535.25</v>
      </c>
      <c r="G2133">
        <v>754</v>
      </c>
      <c r="H2133" t="s">
        <v>7</v>
      </c>
      <c r="I2133" t="str">
        <f>VLOOKUP(shipments[[#This Row],[SPID]],CHOOSE({1,2},people[[#All],[SPID]],people[[#All],[Sales_person]]),2,0)</f>
        <v>Curtice Advani</v>
      </c>
      <c r="J2133">
        <f>YEAR(shipments[[#This Row],[Shipdate]])</f>
        <v>2023</v>
      </c>
      <c r="K2133" s="22"/>
      <c r="L2133" s="22">
        <f>VLOOKUP(shipments[[#This Row],[PID]],CHOOSE({1,2},products[PID],products[Cost_per_box]),2,0)</f>
        <v>6.8</v>
      </c>
      <c r="M2133" s="22">
        <f>shipments[[#This Row],[Boxes]]*shipments[[#This Row],[cost_per_box]]</f>
        <v>5127.2</v>
      </c>
      <c r="N2133" s="22">
        <f>shipments[[#This Row],[Amount]]-shipments[[#This Row],[total cost]]</f>
        <v>2408.0500000000002</v>
      </c>
    </row>
    <row r="2134" spans="1:14" x14ac:dyDescent="0.35">
      <c r="A2134" t="s">
        <v>2173</v>
      </c>
      <c r="B2134" t="s">
        <v>8042</v>
      </c>
      <c r="C2134" t="s">
        <v>8029</v>
      </c>
      <c r="D2134" t="s">
        <v>8038</v>
      </c>
      <c r="E2134" s="1">
        <v>45351</v>
      </c>
      <c r="F2134">
        <v>3726</v>
      </c>
      <c r="G2134">
        <v>129</v>
      </c>
      <c r="H2134" t="s">
        <v>7</v>
      </c>
      <c r="I2134" t="str">
        <f>VLOOKUP(shipments[[#This Row],[SPID]],CHOOSE({1,2},people[[#All],[SPID]],people[[#All],[Sales_person]]),2,0)</f>
        <v>Curtice Advani</v>
      </c>
      <c r="J2134">
        <f>YEAR(shipments[[#This Row],[Shipdate]])</f>
        <v>2024</v>
      </c>
      <c r="K2134" s="22"/>
      <c r="L2134" s="22">
        <f>VLOOKUP(shipments[[#This Row],[PID]],CHOOSE({1,2},products[PID],products[Cost_per_box]),2,0)</f>
        <v>5.04</v>
      </c>
      <c r="M2134" s="22">
        <f>shipments[[#This Row],[Boxes]]*shipments[[#This Row],[cost_per_box]]</f>
        <v>650.16</v>
      </c>
      <c r="N2134" s="22">
        <f>shipments[[#This Row],[Amount]]-shipments[[#This Row],[total cost]]</f>
        <v>3075.84</v>
      </c>
    </row>
    <row r="2135" spans="1:14" x14ac:dyDescent="0.35">
      <c r="A2135" t="s">
        <v>2174</v>
      </c>
      <c r="B2135" t="s">
        <v>8042</v>
      </c>
      <c r="C2135" t="s">
        <v>8029</v>
      </c>
      <c r="D2135" t="s">
        <v>8038</v>
      </c>
      <c r="E2135" s="1">
        <v>44956</v>
      </c>
      <c r="F2135">
        <v>3107.25</v>
      </c>
      <c r="G2135">
        <v>125</v>
      </c>
      <c r="H2135" t="s">
        <v>7</v>
      </c>
      <c r="I2135" t="str">
        <f>VLOOKUP(shipments[[#This Row],[SPID]],CHOOSE({1,2},people[[#All],[SPID]],people[[#All],[Sales_person]]),2,0)</f>
        <v>Curtice Advani</v>
      </c>
      <c r="J2135">
        <f>YEAR(shipments[[#This Row],[Shipdate]])</f>
        <v>2023</v>
      </c>
      <c r="K2135" s="22"/>
      <c r="L2135" s="22">
        <f>VLOOKUP(shipments[[#This Row],[PID]],CHOOSE({1,2},products[PID],products[Cost_per_box]),2,0)</f>
        <v>5.04</v>
      </c>
      <c r="M2135" s="22">
        <f>shipments[[#This Row],[Boxes]]*shipments[[#This Row],[cost_per_box]]</f>
        <v>630</v>
      </c>
      <c r="N2135" s="22">
        <f>shipments[[#This Row],[Amount]]-shipments[[#This Row],[total cost]]</f>
        <v>2477.25</v>
      </c>
    </row>
    <row r="2136" spans="1:14" x14ac:dyDescent="0.35">
      <c r="A2136" t="s">
        <v>2175</v>
      </c>
      <c r="B2136" t="s">
        <v>8042</v>
      </c>
      <c r="C2136" t="s">
        <v>8030</v>
      </c>
      <c r="D2136" t="s">
        <v>8035</v>
      </c>
      <c r="E2136" s="1">
        <v>45509</v>
      </c>
      <c r="F2136">
        <v>2211.75</v>
      </c>
      <c r="G2136">
        <v>222</v>
      </c>
      <c r="H2136" t="s">
        <v>18</v>
      </c>
      <c r="I2136" t="str">
        <f>VLOOKUP(shipments[[#This Row],[SPID]],CHOOSE({1,2},people[[#All],[SPID]],people[[#All],[Sales_person]]),2,0)</f>
        <v>Curtice Advani</v>
      </c>
      <c r="J2136">
        <f>YEAR(shipments[[#This Row],[Shipdate]])</f>
        <v>2024</v>
      </c>
      <c r="K2136" s="22"/>
      <c r="L2136" s="22">
        <f>VLOOKUP(shipments[[#This Row],[PID]],CHOOSE({1,2},products[PID],products[Cost_per_box]),2,0)</f>
        <v>2.76</v>
      </c>
      <c r="M2136" s="22">
        <f>shipments[[#This Row],[Boxes]]*shipments[[#This Row],[cost_per_box]]</f>
        <v>612.71999999999991</v>
      </c>
      <c r="N2136" s="22">
        <f>shipments[[#This Row],[Amount]]-shipments[[#This Row],[total cost]]</f>
        <v>1599.0300000000002</v>
      </c>
    </row>
    <row r="2137" spans="1:14" x14ac:dyDescent="0.35">
      <c r="A2137" t="s">
        <v>2176</v>
      </c>
      <c r="B2137" t="s">
        <v>8042</v>
      </c>
      <c r="C2137" t="s">
        <v>8030</v>
      </c>
      <c r="D2137" t="s">
        <v>8034</v>
      </c>
      <c r="E2137" s="1">
        <v>45321</v>
      </c>
      <c r="F2137">
        <v>1559.25</v>
      </c>
      <c r="G2137">
        <v>156</v>
      </c>
      <c r="H2137" t="s">
        <v>7</v>
      </c>
      <c r="I2137" t="str">
        <f>VLOOKUP(shipments[[#This Row],[SPID]],CHOOSE({1,2},people[[#All],[SPID]],people[[#All],[Sales_person]]),2,0)</f>
        <v>Curtice Advani</v>
      </c>
      <c r="J2137">
        <f>YEAR(shipments[[#This Row],[Shipdate]])</f>
        <v>2024</v>
      </c>
      <c r="K2137" s="22"/>
      <c r="L2137" s="22">
        <f>VLOOKUP(shipments[[#This Row],[PID]],CHOOSE({1,2},products[PID],products[Cost_per_box]),2,0)</f>
        <v>2.76</v>
      </c>
      <c r="M2137" s="22">
        <f>shipments[[#This Row],[Boxes]]*shipments[[#This Row],[cost_per_box]]</f>
        <v>430.55999999999995</v>
      </c>
      <c r="N2137" s="22">
        <f>shipments[[#This Row],[Amount]]-shipments[[#This Row],[total cost]]</f>
        <v>1128.69</v>
      </c>
    </row>
    <row r="2138" spans="1:14" x14ac:dyDescent="0.35">
      <c r="A2138" t="s">
        <v>2177</v>
      </c>
      <c r="B2138" t="s">
        <v>8042</v>
      </c>
      <c r="C2138" t="s">
        <v>8031</v>
      </c>
      <c r="D2138" t="s">
        <v>8037</v>
      </c>
      <c r="E2138" s="1">
        <v>45093</v>
      </c>
      <c r="F2138">
        <v>1552.5</v>
      </c>
      <c r="G2138">
        <v>142</v>
      </c>
      <c r="H2138" t="s">
        <v>7</v>
      </c>
      <c r="I2138" t="str">
        <f>VLOOKUP(shipments[[#This Row],[SPID]],CHOOSE({1,2},people[[#All],[SPID]],people[[#All],[Sales_person]]),2,0)</f>
        <v>Curtice Advani</v>
      </c>
      <c r="J2138">
        <f>YEAR(shipments[[#This Row],[Shipdate]])</f>
        <v>2023</v>
      </c>
      <c r="K2138" s="22"/>
      <c r="L2138" s="22">
        <f>VLOOKUP(shipments[[#This Row],[PID]],CHOOSE({1,2},products[PID],products[Cost_per_box]),2,0)</f>
        <v>3.32</v>
      </c>
      <c r="M2138" s="22">
        <f>shipments[[#This Row],[Boxes]]*shipments[[#This Row],[cost_per_box]]</f>
        <v>471.44</v>
      </c>
      <c r="N2138" s="22">
        <f>shipments[[#This Row],[Amount]]-shipments[[#This Row],[total cost]]</f>
        <v>1081.06</v>
      </c>
    </row>
    <row r="2139" spans="1:14" x14ac:dyDescent="0.35">
      <c r="A2139" t="s">
        <v>2178</v>
      </c>
      <c r="B2139" t="s">
        <v>8042</v>
      </c>
      <c r="C2139" t="s">
        <v>8031</v>
      </c>
      <c r="D2139" t="s">
        <v>8033</v>
      </c>
      <c r="E2139" s="1">
        <v>44937</v>
      </c>
      <c r="F2139">
        <v>6768</v>
      </c>
      <c r="G2139">
        <v>846</v>
      </c>
      <c r="H2139" t="s">
        <v>7</v>
      </c>
      <c r="I2139" t="str">
        <f>VLOOKUP(shipments[[#This Row],[SPID]],CHOOSE({1,2},people[[#All],[SPID]],people[[#All],[Sales_person]]),2,0)</f>
        <v>Curtice Advani</v>
      </c>
      <c r="J2139">
        <f>YEAR(shipments[[#This Row],[Shipdate]])</f>
        <v>2023</v>
      </c>
      <c r="K2139" s="22"/>
      <c r="L2139" s="22">
        <f>VLOOKUP(shipments[[#This Row],[PID]],CHOOSE({1,2},products[PID],products[Cost_per_box]),2,0)</f>
        <v>3.32</v>
      </c>
      <c r="M2139" s="22">
        <f>shipments[[#This Row],[Boxes]]*shipments[[#This Row],[cost_per_box]]</f>
        <v>2808.72</v>
      </c>
      <c r="N2139" s="22">
        <f>shipments[[#This Row],[Amount]]-shipments[[#This Row],[total cost]]</f>
        <v>3959.28</v>
      </c>
    </row>
    <row r="2140" spans="1:14" x14ac:dyDescent="0.35">
      <c r="A2140" t="s">
        <v>2179</v>
      </c>
      <c r="B2140" t="s">
        <v>8042</v>
      </c>
      <c r="C2140" t="s">
        <v>8032</v>
      </c>
      <c r="D2140" t="s">
        <v>8038</v>
      </c>
      <c r="E2140" s="1">
        <v>45092</v>
      </c>
      <c r="F2140">
        <v>10410.75</v>
      </c>
      <c r="G2140">
        <v>521</v>
      </c>
      <c r="H2140" t="s">
        <v>7</v>
      </c>
      <c r="I2140" t="str">
        <f>VLOOKUP(shipments[[#This Row],[SPID]],CHOOSE({1,2},people[[#All],[SPID]],people[[#All],[Sales_person]]),2,0)</f>
        <v>Curtice Advani</v>
      </c>
      <c r="J2140">
        <f>YEAR(shipments[[#This Row],[Shipdate]])</f>
        <v>2023</v>
      </c>
      <c r="K2140" s="22"/>
      <c r="L2140" s="22">
        <f>VLOOKUP(shipments[[#This Row],[PID]],CHOOSE({1,2},products[PID],products[Cost_per_box]),2,0)</f>
        <v>2.65</v>
      </c>
      <c r="M2140" s="22">
        <f>shipments[[#This Row],[Boxes]]*shipments[[#This Row],[cost_per_box]]</f>
        <v>1380.6499999999999</v>
      </c>
      <c r="N2140" s="22">
        <f>shipments[[#This Row],[Amount]]-shipments[[#This Row],[total cost]]</f>
        <v>9030.1</v>
      </c>
    </row>
    <row r="2141" spans="1:14" x14ac:dyDescent="0.35">
      <c r="A2141" t="s">
        <v>2180</v>
      </c>
      <c r="B2141" t="s">
        <v>8042</v>
      </c>
      <c r="C2141" t="s">
        <v>8032</v>
      </c>
      <c r="D2141" t="s">
        <v>8038</v>
      </c>
      <c r="E2141" s="1">
        <v>45350</v>
      </c>
      <c r="F2141">
        <v>5339.25</v>
      </c>
      <c r="G2141">
        <v>267</v>
      </c>
      <c r="H2141" t="s">
        <v>7</v>
      </c>
      <c r="I2141" t="str">
        <f>VLOOKUP(shipments[[#This Row],[SPID]],CHOOSE({1,2},people[[#All],[SPID]],people[[#All],[Sales_person]]),2,0)</f>
        <v>Curtice Advani</v>
      </c>
      <c r="J2141">
        <f>YEAR(shipments[[#This Row],[Shipdate]])</f>
        <v>2024</v>
      </c>
      <c r="K2141" s="22"/>
      <c r="L2141" s="22">
        <f>VLOOKUP(shipments[[#This Row],[PID]],CHOOSE({1,2},products[PID],products[Cost_per_box]),2,0)</f>
        <v>2.65</v>
      </c>
      <c r="M2141" s="22">
        <f>shipments[[#This Row],[Boxes]]*shipments[[#This Row],[cost_per_box]]</f>
        <v>707.55</v>
      </c>
      <c r="N2141" s="22">
        <f>shipments[[#This Row],[Amount]]-shipments[[#This Row],[total cost]]</f>
        <v>4631.7</v>
      </c>
    </row>
    <row r="2142" spans="1:14" x14ac:dyDescent="0.35">
      <c r="A2142" t="s">
        <v>2181</v>
      </c>
      <c r="B2142" t="s">
        <v>8042</v>
      </c>
      <c r="C2142" t="s">
        <v>8011</v>
      </c>
      <c r="D2142" t="s">
        <v>8036</v>
      </c>
      <c r="E2142" s="1">
        <v>45100</v>
      </c>
      <c r="F2142">
        <v>976.5</v>
      </c>
      <c r="G2142">
        <v>76</v>
      </c>
      <c r="H2142" t="s">
        <v>7</v>
      </c>
      <c r="I2142" t="str">
        <f>VLOOKUP(shipments[[#This Row],[SPID]],CHOOSE({1,2},people[[#All],[SPID]],people[[#All],[Sales_person]]),2,0)</f>
        <v>Curtice Advani</v>
      </c>
      <c r="J2142">
        <f>YEAR(shipments[[#This Row],[Shipdate]])</f>
        <v>2023</v>
      </c>
      <c r="K2142" s="22"/>
      <c r="L2142" s="22">
        <f>VLOOKUP(shipments[[#This Row],[PID]],CHOOSE({1,2},products[PID],products[Cost_per_box]),2,0)</f>
        <v>5.26</v>
      </c>
      <c r="M2142" s="22">
        <f>shipments[[#This Row],[Boxes]]*shipments[[#This Row],[cost_per_box]]</f>
        <v>399.76</v>
      </c>
      <c r="N2142" s="22">
        <f>shipments[[#This Row],[Amount]]-shipments[[#This Row],[total cost]]</f>
        <v>576.74</v>
      </c>
    </row>
    <row r="2143" spans="1:14" x14ac:dyDescent="0.35">
      <c r="A2143" t="s">
        <v>2182</v>
      </c>
      <c r="B2143" t="s">
        <v>8042</v>
      </c>
      <c r="C2143" t="s">
        <v>8011</v>
      </c>
      <c r="D2143" t="s">
        <v>8036</v>
      </c>
      <c r="E2143" s="1">
        <v>45481</v>
      </c>
      <c r="F2143">
        <v>6882.75</v>
      </c>
      <c r="G2143">
        <v>530</v>
      </c>
      <c r="H2143" t="s">
        <v>18</v>
      </c>
      <c r="I2143" t="str">
        <f>VLOOKUP(shipments[[#This Row],[SPID]],CHOOSE({1,2},people[[#All],[SPID]],people[[#All],[Sales_person]]),2,0)</f>
        <v>Curtice Advani</v>
      </c>
      <c r="J2143">
        <f>YEAR(shipments[[#This Row],[Shipdate]])</f>
        <v>2024</v>
      </c>
      <c r="K2143" s="22"/>
      <c r="L2143" s="22">
        <f>VLOOKUP(shipments[[#This Row],[PID]],CHOOSE({1,2},products[PID],products[Cost_per_box]),2,0)</f>
        <v>5.26</v>
      </c>
      <c r="M2143" s="22">
        <f>shipments[[#This Row],[Boxes]]*shipments[[#This Row],[cost_per_box]]</f>
        <v>2787.7999999999997</v>
      </c>
      <c r="N2143" s="22">
        <f>shipments[[#This Row],[Amount]]-shipments[[#This Row],[total cost]]</f>
        <v>4094.9500000000003</v>
      </c>
    </row>
    <row r="2144" spans="1:14" x14ac:dyDescent="0.35">
      <c r="A2144" t="s">
        <v>2183</v>
      </c>
      <c r="B2144" t="s">
        <v>8042</v>
      </c>
      <c r="C2144" t="s">
        <v>8012</v>
      </c>
      <c r="D2144" t="s">
        <v>8037</v>
      </c>
      <c r="E2144" s="1">
        <v>45545</v>
      </c>
      <c r="F2144">
        <v>2493</v>
      </c>
      <c r="G2144">
        <v>156</v>
      </c>
      <c r="H2144" t="s">
        <v>26</v>
      </c>
      <c r="I2144" t="str">
        <f>VLOOKUP(shipments[[#This Row],[SPID]],CHOOSE({1,2},people[[#All],[SPID]],people[[#All],[Sales_person]]),2,0)</f>
        <v>Curtice Advani</v>
      </c>
      <c r="J2144">
        <f>YEAR(shipments[[#This Row],[Shipdate]])</f>
        <v>2024</v>
      </c>
      <c r="K2144" s="22"/>
      <c r="L2144" s="22">
        <f>VLOOKUP(shipments[[#This Row],[PID]],CHOOSE({1,2},products[PID],products[Cost_per_box]),2,0)</f>
        <v>7.48</v>
      </c>
      <c r="M2144" s="22">
        <f>shipments[[#This Row],[Boxes]]*shipments[[#This Row],[cost_per_box]]</f>
        <v>1166.8800000000001</v>
      </c>
      <c r="N2144" s="22">
        <f>shipments[[#This Row],[Amount]]-shipments[[#This Row],[total cost]]</f>
        <v>1326.12</v>
      </c>
    </row>
    <row r="2145" spans="1:14" x14ac:dyDescent="0.35">
      <c r="A2145" t="s">
        <v>2184</v>
      </c>
      <c r="B2145" t="s">
        <v>8042</v>
      </c>
      <c r="C2145" t="s">
        <v>8014</v>
      </c>
      <c r="D2145" t="s">
        <v>8037</v>
      </c>
      <c r="E2145" s="1">
        <v>45313</v>
      </c>
      <c r="F2145">
        <v>5476.5</v>
      </c>
      <c r="G2145">
        <v>609</v>
      </c>
      <c r="H2145" t="s">
        <v>7</v>
      </c>
      <c r="I2145" t="str">
        <f>VLOOKUP(shipments[[#This Row],[SPID]],CHOOSE({1,2},people[[#All],[SPID]],people[[#All],[Sales_person]]),2,0)</f>
        <v>Curtice Advani</v>
      </c>
      <c r="J2145">
        <f>YEAR(shipments[[#This Row],[Shipdate]])</f>
        <v>2024</v>
      </c>
      <c r="K2145" s="22"/>
      <c r="L2145" s="22">
        <f>VLOOKUP(shipments[[#This Row],[PID]],CHOOSE({1,2},products[PID],products[Cost_per_box]),2,0)</f>
        <v>3.85</v>
      </c>
      <c r="M2145" s="22">
        <f>shipments[[#This Row],[Boxes]]*shipments[[#This Row],[cost_per_box]]</f>
        <v>2344.65</v>
      </c>
      <c r="N2145" s="22">
        <f>shipments[[#This Row],[Amount]]-shipments[[#This Row],[total cost]]</f>
        <v>3131.85</v>
      </c>
    </row>
    <row r="2146" spans="1:14" x14ac:dyDescent="0.35">
      <c r="A2146" t="s">
        <v>2185</v>
      </c>
      <c r="B2146" t="s">
        <v>8042</v>
      </c>
      <c r="C2146" t="s">
        <v>8014</v>
      </c>
      <c r="D2146" t="s">
        <v>8035</v>
      </c>
      <c r="E2146" s="1">
        <v>44965</v>
      </c>
      <c r="F2146">
        <v>560.25</v>
      </c>
      <c r="G2146">
        <v>63</v>
      </c>
      <c r="H2146" t="s">
        <v>7</v>
      </c>
      <c r="I2146" t="str">
        <f>VLOOKUP(shipments[[#This Row],[SPID]],CHOOSE({1,2},people[[#All],[SPID]],people[[#All],[Sales_person]]),2,0)</f>
        <v>Curtice Advani</v>
      </c>
      <c r="J2146">
        <f>YEAR(shipments[[#This Row],[Shipdate]])</f>
        <v>2023</v>
      </c>
      <c r="K2146" s="22"/>
      <c r="L2146" s="22">
        <f>VLOOKUP(shipments[[#This Row],[PID]],CHOOSE({1,2},products[PID],products[Cost_per_box]),2,0)</f>
        <v>3.85</v>
      </c>
      <c r="M2146" s="22">
        <f>shipments[[#This Row],[Boxes]]*shipments[[#This Row],[cost_per_box]]</f>
        <v>242.55</v>
      </c>
      <c r="N2146" s="22">
        <f>shipments[[#This Row],[Amount]]-shipments[[#This Row],[total cost]]</f>
        <v>317.7</v>
      </c>
    </row>
    <row r="2147" spans="1:14" x14ac:dyDescent="0.35">
      <c r="A2147" t="s">
        <v>2186</v>
      </c>
      <c r="B2147" t="s">
        <v>8042</v>
      </c>
      <c r="C2147" t="s">
        <v>8014</v>
      </c>
      <c r="D2147" t="s">
        <v>8036</v>
      </c>
      <c r="E2147" s="1">
        <v>45562</v>
      </c>
      <c r="F2147">
        <v>6966</v>
      </c>
      <c r="G2147">
        <v>1394</v>
      </c>
      <c r="H2147" t="s">
        <v>26</v>
      </c>
      <c r="I2147" t="str">
        <f>VLOOKUP(shipments[[#This Row],[SPID]],CHOOSE({1,2},people[[#All],[SPID]],people[[#All],[Sales_person]]),2,0)</f>
        <v>Curtice Advani</v>
      </c>
      <c r="J2147">
        <f>YEAR(shipments[[#This Row],[Shipdate]])</f>
        <v>2024</v>
      </c>
      <c r="K2147" s="22"/>
      <c r="L2147" s="22">
        <f>VLOOKUP(shipments[[#This Row],[PID]],CHOOSE({1,2},products[PID],products[Cost_per_box]),2,0)</f>
        <v>3.85</v>
      </c>
      <c r="M2147" s="22">
        <f>shipments[[#This Row],[Boxes]]*shipments[[#This Row],[cost_per_box]]</f>
        <v>5366.9000000000005</v>
      </c>
      <c r="N2147" s="22">
        <f>shipments[[#This Row],[Amount]]-shipments[[#This Row],[total cost]]</f>
        <v>1599.0999999999995</v>
      </c>
    </row>
    <row r="2148" spans="1:14" x14ac:dyDescent="0.35">
      <c r="A2148" t="s">
        <v>2187</v>
      </c>
      <c r="B2148" t="s">
        <v>8042</v>
      </c>
      <c r="C2148" t="s">
        <v>8014</v>
      </c>
      <c r="D2148" t="s">
        <v>8035</v>
      </c>
      <c r="E2148" s="1">
        <v>45313</v>
      </c>
      <c r="F2148">
        <v>1478.25</v>
      </c>
      <c r="G2148">
        <v>247</v>
      </c>
      <c r="H2148" t="s">
        <v>7</v>
      </c>
      <c r="I2148" t="str">
        <f>VLOOKUP(shipments[[#This Row],[SPID]],CHOOSE({1,2},people[[#All],[SPID]],people[[#All],[Sales_person]]),2,0)</f>
        <v>Curtice Advani</v>
      </c>
      <c r="J2148">
        <f>YEAR(shipments[[#This Row],[Shipdate]])</f>
        <v>2024</v>
      </c>
      <c r="K2148" s="22"/>
      <c r="L2148" s="22">
        <f>VLOOKUP(shipments[[#This Row],[PID]],CHOOSE({1,2},products[PID],products[Cost_per_box]),2,0)</f>
        <v>3.85</v>
      </c>
      <c r="M2148" s="22">
        <f>shipments[[#This Row],[Boxes]]*shipments[[#This Row],[cost_per_box]]</f>
        <v>950.95</v>
      </c>
      <c r="N2148" s="22">
        <f>shipments[[#This Row],[Amount]]-shipments[[#This Row],[total cost]]</f>
        <v>527.29999999999995</v>
      </c>
    </row>
    <row r="2149" spans="1:14" x14ac:dyDescent="0.35">
      <c r="A2149" t="s">
        <v>2188</v>
      </c>
      <c r="B2149" t="s">
        <v>8042</v>
      </c>
      <c r="C2149" t="s">
        <v>8014</v>
      </c>
      <c r="D2149" t="s">
        <v>8037</v>
      </c>
      <c r="E2149" s="1">
        <v>45397</v>
      </c>
      <c r="F2149">
        <v>2823.75</v>
      </c>
      <c r="G2149">
        <v>471</v>
      </c>
      <c r="H2149" t="s">
        <v>7</v>
      </c>
      <c r="I2149" t="str">
        <f>VLOOKUP(shipments[[#This Row],[SPID]],CHOOSE({1,2},people[[#All],[SPID]],people[[#All],[Sales_person]]),2,0)</f>
        <v>Curtice Advani</v>
      </c>
      <c r="J2149">
        <f>YEAR(shipments[[#This Row],[Shipdate]])</f>
        <v>2024</v>
      </c>
      <c r="K2149" s="22"/>
      <c r="L2149" s="22">
        <f>VLOOKUP(shipments[[#This Row],[PID]],CHOOSE({1,2},products[PID],products[Cost_per_box]),2,0)</f>
        <v>3.85</v>
      </c>
      <c r="M2149" s="22">
        <f>shipments[[#This Row],[Boxes]]*shipments[[#This Row],[cost_per_box]]</f>
        <v>1813.3500000000001</v>
      </c>
      <c r="N2149" s="22">
        <f>shipments[[#This Row],[Amount]]-shipments[[#This Row],[total cost]]</f>
        <v>1010.3999999999999</v>
      </c>
    </row>
    <row r="2150" spans="1:14" x14ac:dyDescent="0.35">
      <c r="A2150" t="s">
        <v>2189</v>
      </c>
      <c r="B2150" t="s">
        <v>8042</v>
      </c>
      <c r="C2150" t="s">
        <v>8014</v>
      </c>
      <c r="D2150" t="s">
        <v>8037</v>
      </c>
      <c r="E2150" s="1">
        <v>45481</v>
      </c>
      <c r="F2150">
        <v>2196</v>
      </c>
      <c r="G2150">
        <v>314</v>
      </c>
      <c r="H2150" t="s">
        <v>18</v>
      </c>
      <c r="I2150" t="str">
        <f>VLOOKUP(shipments[[#This Row],[SPID]],CHOOSE({1,2},people[[#All],[SPID]],people[[#All],[Sales_person]]),2,0)</f>
        <v>Curtice Advani</v>
      </c>
      <c r="J2150">
        <f>YEAR(shipments[[#This Row],[Shipdate]])</f>
        <v>2024</v>
      </c>
      <c r="K2150" s="22"/>
      <c r="L2150" s="22">
        <f>VLOOKUP(shipments[[#This Row],[PID]],CHOOSE({1,2},products[PID],products[Cost_per_box]),2,0)</f>
        <v>3.85</v>
      </c>
      <c r="M2150" s="22">
        <f>shipments[[#This Row],[Boxes]]*shipments[[#This Row],[cost_per_box]]</f>
        <v>1208.9000000000001</v>
      </c>
      <c r="N2150" s="22">
        <f>shipments[[#This Row],[Amount]]-shipments[[#This Row],[total cost]]</f>
        <v>987.09999999999991</v>
      </c>
    </row>
    <row r="2151" spans="1:14" x14ac:dyDescent="0.35">
      <c r="A2151" t="s">
        <v>2190</v>
      </c>
      <c r="B2151" t="s">
        <v>8042</v>
      </c>
      <c r="C2151" t="s">
        <v>8014</v>
      </c>
      <c r="D2151" t="s">
        <v>8038</v>
      </c>
      <c r="E2151" s="1">
        <v>45478</v>
      </c>
      <c r="F2151">
        <v>2211.75</v>
      </c>
      <c r="G2151">
        <v>246</v>
      </c>
      <c r="H2151" t="s">
        <v>18</v>
      </c>
      <c r="I2151" t="str">
        <f>VLOOKUP(shipments[[#This Row],[SPID]],CHOOSE({1,2},people[[#All],[SPID]],people[[#All],[Sales_person]]),2,0)</f>
        <v>Curtice Advani</v>
      </c>
      <c r="J2151">
        <f>YEAR(shipments[[#This Row],[Shipdate]])</f>
        <v>2024</v>
      </c>
      <c r="K2151" s="22"/>
      <c r="L2151" s="22">
        <f>VLOOKUP(shipments[[#This Row],[PID]],CHOOSE({1,2},products[PID],products[Cost_per_box]),2,0)</f>
        <v>3.85</v>
      </c>
      <c r="M2151" s="22">
        <f>shipments[[#This Row],[Boxes]]*shipments[[#This Row],[cost_per_box]]</f>
        <v>947.1</v>
      </c>
      <c r="N2151" s="22">
        <f>shipments[[#This Row],[Amount]]-shipments[[#This Row],[total cost]]</f>
        <v>1264.6500000000001</v>
      </c>
    </row>
    <row r="2152" spans="1:14" x14ac:dyDescent="0.35">
      <c r="A2152" t="s">
        <v>2191</v>
      </c>
      <c r="B2152" t="s">
        <v>8042</v>
      </c>
      <c r="C2152" t="s">
        <v>8014</v>
      </c>
      <c r="D2152" t="s">
        <v>8037</v>
      </c>
      <c r="E2152" s="1">
        <v>45188</v>
      </c>
      <c r="F2152">
        <v>6444</v>
      </c>
      <c r="G2152">
        <v>921</v>
      </c>
      <c r="H2152" t="s">
        <v>7</v>
      </c>
      <c r="I2152" t="str">
        <f>VLOOKUP(shipments[[#This Row],[SPID]],CHOOSE({1,2},people[[#All],[SPID]],people[[#All],[Sales_person]]),2,0)</f>
        <v>Curtice Advani</v>
      </c>
      <c r="J2152">
        <f>YEAR(shipments[[#This Row],[Shipdate]])</f>
        <v>2023</v>
      </c>
      <c r="K2152" s="22"/>
      <c r="L2152" s="22">
        <f>VLOOKUP(shipments[[#This Row],[PID]],CHOOSE({1,2},products[PID],products[Cost_per_box]),2,0)</f>
        <v>3.85</v>
      </c>
      <c r="M2152" s="22">
        <f>shipments[[#This Row],[Boxes]]*shipments[[#This Row],[cost_per_box]]</f>
        <v>3545.85</v>
      </c>
      <c r="N2152" s="22">
        <f>shipments[[#This Row],[Amount]]-shipments[[#This Row],[total cost]]</f>
        <v>2898.15</v>
      </c>
    </row>
    <row r="2153" spans="1:14" x14ac:dyDescent="0.35">
      <c r="A2153" t="s">
        <v>2192</v>
      </c>
      <c r="B2153" t="s">
        <v>8042</v>
      </c>
      <c r="C2153" t="s">
        <v>8015</v>
      </c>
      <c r="D2153" t="s">
        <v>8037</v>
      </c>
      <c r="E2153" s="1">
        <v>45177</v>
      </c>
      <c r="F2153">
        <v>735.75</v>
      </c>
      <c r="G2153">
        <v>148</v>
      </c>
      <c r="H2153" t="s">
        <v>7</v>
      </c>
      <c r="I2153" t="str">
        <f>VLOOKUP(shipments[[#This Row],[SPID]],CHOOSE({1,2},people[[#All],[SPID]],people[[#All],[Sales_person]]),2,0)</f>
        <v>Curtice Advani</v>
      </c>
      <c r="J2153">
        <f>YEAR(shipments[[#This Row],[Shipdate]])</f>
        <v>2023</v>
      </c>
      <c r="K2153" s="22"/>
      <c r="L2153" s="22">
        <f>VLOOKUP(shipments[[#This Row],[PID]],CHOOSE({1,2},products[PID],products[Cost_per_box]),2,0)</f>
        <v>5.72</v>
      </c>
      <c r="M2153" s="22">
        <f>shipments[[#This Row],[Boxes]]*shipments[[#This Row],[cost_per_box]]</f>
        <v>846.56</v>
      </c>
      <c r="N2153" s="22">
        <f>shipments[[#This Row],[Amount]]-shipments[[#This Row],[total cost]]</f>
        <v>-110.80999999999995</v>
      </c>
    </row>
    <row r="2154" spans="1:14" x14ac:dyDescent="0.35">
      <c r="A2154" t="s">
        <v>2193</v>
      </c>
      <c r="B2154" t="s">
        <v>8042</v>
      </c>
      <c r="C2154" t="s">
        <v>8015</v>
      </c>
      <c r="D2154" t="s">
        <v>8037</v>
      </c>
      <c r="E2154" s="1">
        <v>45295</v>
      </c>
      <c r="F2154">
        <v>1856.25</v>
      </c>
      <c r="G2154">
        <v>266</v>
      </c>
      <c r="H2154" t="s">
        <v>7</v>
      </c>
      <c r="I2154" t="str">
        <f>VLOOKUP(shipments[[#This Row],[SPID]],CHOOSE({1,2},people[[#All],[SPID]],people[[#All],[Sales_person]]),2,0)</f>
        <v>Curtice Advani</v>
      </c>
      <c r="J2154">
        <f>YEAR(shipments[[#This Row],[Shipdate]])</f>
        <v>2024</v>
      </c>
      <c r="K2154" s="22"/>
      <c r="L2154" s="22">
        <f>VLOOKUP(shipments[[#This Row],[PID]],CHOOSE({1,2},products[PID],products[Cost_per_box]),2,0)</f>
        <v>5.72</v>
      </c>
      <c r="M2154" s="22">
        <f>shipments[[#This Row],[Boxes]]*shipments[[#This Row],[cost_per_box]]</f>
        <v>1521.52</v>
      </c>
      <c r="N2154" s="22">
        <f>shipments[[#This Row],[Amount]]-shipments[[#This Row],[total cost]]</f>
        <v>334.73</v>
      </c>
    </row>
    <row r="2155" spans="1:14" x14ac:dyDescent="0.35">
      <c r="A2155" t="s">
        <v>2194</v>
      </c>
      <c r="B2155" t="s">
        <v>8042</v>
      </c>
      <c r="C2155" t="s">
        <v>8015</v>
      </c>
      <c r="D2155" t="s">
        <v>8035</v>
      </c>
      <c r="E2155" s="1">
        <v>45246</v>
      </c>
      <c r="F2155">
        <v>11205</v>
      </c>
      <c r="G2155">
        <v>1601</v>
      </c>
      <c r="H2155" t="s">
        <v>7</v>
      </c>
      <c r="I2155" t="str">
        <f>VLOOKUP(shipments[[#This Row],[SPID]],CHOOSE({1,2},people[[#All],[SPID]],people[[#All],[Sales_person]]),2,0)</f>
        <v>Curtice Advani</v>
      </c>
      <c r="J2155">
        <f>YEAR(shipments[[#This Row],[Shipdate]])</f>
        <v>2023</v>
      </c>
      <c r="K2155" s="22"/>
      <c r="L2155" s="22">
        <f>VLOOKUP(shipments[[#This Row],[PID]],CHOOSE({1,2},products[PID],products[Cost_per_box]),2,0)</f>
        <v>5.72</v>
      </c>
      <c r="M2155" s="22">
        <f>shipments[[#This Row],[Boxes]]*shipments[[#This Row],[cost_per_box]]</f>
        <v>9157.7199999999993</v>
      </c>
      <c r="N2155" s="22">
        <f>shipments[[#This Row],[Amount]]-shipments[[#This Row],[total cost]]</f>
        <v>2047.2800000000007</v>
      </c>
    </row>
    <row r="2156" spans="1:14" x14ac:dyDescent="0.35">
      <c r="A2156" t="s">
        <v>2195</v>
      </c>
      <c r="B2156" t="s">
        <v>8042</v>
      </c>
      <c r="C2156" t="s">
        <v>8015</v>
      </c>
      <c r="D2156" t="s">
        <v>8036</v>
      </c>
      <c r="E2156" s="1">
        <v>45342</v>
      </c>
      <c r="F2156">
        <v>4317.75</v>
      </c>
      <c r="G2156">
        <v>720</v>
      </c>
      <c r="H2156" t="s">
        <v>7</v>
      </c>
      <c r="I2156" t="str">
        <f>VLOOKUP(shipments[[#This Row],[SPID]],CHOOSE({1,2},people[[#All],[SPID]],people[[#All],[Sales_person]]),2,0)</f>
        <v>Curtice Advani</v>
      </c>
      <c r="J2156">
        <f>YEAR(shipments[[#This Row],[Shipdate]])</f>
        <v>2024</v>
      </c>
      <c r="K2156" s="22"/>
      <c r="L2156" s="22">
        <f>VLOOKUP(shipments[[#This Row],[PID]],CHOOSE({1,2},products[PID],products[Cost_per_box]),2,0)</f>
        <v>5.72</v>
      </c>
      <c r="M2156" s="22">
        <f>shipments[[#This Row],[Boxes]]*shipments[[#This Row],[cost_per_box]]</f>
        <v>4118.3999999999996</v>
      </c>
      <c r="N2156" s="22">
        <f>shipments[[#This Row],[Amount]]-shipments[[#This Row],[total cost]]</f>
        <v>199.35000000000036</v>
      </c>
    </row>
    <row r="2157" spans="1:14" x14ac:dyDescent="0.35">
      <c r="A2157" t="s">
        <v>2196</v>
      </c>
      <c r="B2157" t="s">
        <v>8042</v>
      </c>
      <c r="C2157" t="s">
        <v>8015</v>
      </c>
      <c r="D2157" t="s">
        <v>8037</v>
      </c>
      <c r="E2157" s="1">
        <v>45348</v>
      </c>
      <c r="F2157">
        <v>2893.5</v>
      </c>
      <c r="G2157">
        <v>362</v>
      </c>
      <c r="H2157" t="s">
        <v>7</v>
      </c>
      <c r="I2157" t="str">
        <f>VLOOKUP(shipments[[#This Row],[SPID]],CHOOSE({1,2},people[[#All],[SPID]],people[[#All],[Sales_person]]),2,0)</f>
        <v>Curtice Advani</v>
      </c>
      <c r="J2157">
        <f>YEAR(shipments[[#This Row],[Shipdate]])</f>
        <v>2024</v>
      </c>
      <c r="K2157" s="22"/>
      <c r="L2157" s="22">
        <f>VLOOKUP(shipments[[#This Row],[PID]],CHOOSE({1,2},products[PID],products[Cost_per_box]),2,0)</f>
        <v>5.72</v>
      </c>
      <c r="M2157" s="22">
        <f>shipments[[#This Row],[Boxes]]*shipments[[#This Row],[cost_per_box]]</f>
        <v>2070.64</v>
      </c>
      <c r="N2157" s="22">
        <f>shipments[[#This Row],[Amount]]-shipments[[#This Row],[total cost]]</f>
        <v>822.86000000000013</v>
      </c>
    </row>
    <row r="2158" spans="1:14" x14ac:dyDescent="0.35">
      <c r="A2158" t="s">
        <v>2197</v>
      </c>
      <c r="B2158" t="s">
        <v>8042</v>
      </c>
      <c r="C2158" t="s">
        <v>8015</v>
      </c>
      <c r="D2158" t="s">
        <v>8038</v>
      </c>
      <c r="E2158" s="1">
        <v>45121</v>
      </c>
      <c r="F2158">
        <v>1804.5</v>
      </c>
      <c r="G2158">
        <v>226</v>
      </c>
      <c r="H2158" t="s">
        <v>7</v>
      </c>
      <c r="I2158" t="str">
        <f>VLOOKUP(shipments[[#This Row],[SPID]],CHOOSE({1,2},people[[#All],[SPID]],people[[#All],[Sales_person]]),2,0)</f>
        <v>Curtice Advani</v>
      </c>
      <c r="J2158">
        <f>YEAR(shipments[[#This Row],[Shipdate]])</f>
        <v>2023</v>
      </c>
      <c r="K2158" s="22"/>
      <c r="L2158" s="22">
        <f>VLOOKUP(shipments[[#This Row],[PID]],CHOOSE({1,2},products[PID],products[Cost_per_box]),2,0)</f>
        <v>5.72</v>
      </c>
      <c r="M2158" s="22">
        <f>shipments[[#This Row],[Boxes]]*shipments[[#This Row],[cost_per_box]]</f>
        <v>1292.72</v>
      </c>
      <c r="N2158" s="22">
        <f>shipments[[#This Row],[Amount]]-shipments[[#This Row],[total cost]]</f>
        <v>511.78</v>
      </c>
    </row>
    <row r="2159" spans="1:14" x14ac:dyDescent="0.35">
      <c r="A2159" t="s">
        <v>2198</v>
      </c>
      <c r="B2159" t="s">
        <v>8042</v>
      </c>
      <c r="C2159" t="s">
        <v>8015</v>
      </c>
      <c r="D2159" t="s">
        <v>8038</v>
      </c>
      <c r="E2159" s="1">
        <v>45476</v>
      </c>
      <c r="F2159">
        <v>6324.75</v>
      </c>
      <c r="G2159">
        <v>1265</v>
      </c>
      <c r="H2159" t="s">
        <v>18</v>
      </c>
      <c r="I2159" t="str">
        <f>VLOOKUP(shipments[[#This Row],[SPID]],CHOOSE({1,2},people[[#All],[SPID]],people[[#All],[Sales_person]]),2,0)</f>
        <v>Curtice Advani</v>
      </c>
      <c r="J2159">
        <f>YEAR(shipments[[#This Row],[Shipdate]])</f>
        <v>2024</v>
      </c>
      <c r="K2159" s="22"/>
      <c r="L2159" s="22">
        <f>VLOOKUP(shipments[[#This Row],[PID]],CHOOSE({1,2},products[PID],products[Cost_per_box]),2,0)</f>
        <v>5.72</v>
      </c>
      <c r="M2159" s="22">
        <f>shipments[[#This Row],[Boxes]]*shipments[[#This Row],[cost_per_box]]</f>
        <v>7235.7999999999993</v>
      </c>
      <c r="N2159" s="22">
        <f>shipments[[#This Row],[Amount]]-shipments[[#This Row],[total cost]]</f>
        <v>-911.04999999999927</v>
      </c>
    </row>
    <row r="2160" spans="1:14" x14ac:dyDescent="0.35">
      <c r="A2160" t="s">
        <v>2199</v>
      </c>
      <c r="B2160" t="s">
        <v>8042</v>
      </c>
      <c r="C2160" t="s">
        <v>8015</v>
      </c>
      <c r="D2160" t="s">
        <v>8036</v>
      </c>
      <c r="E2160" s="1">
        <v>44986</v>
      </c>
      <c r="F2160">
        <v>2850.75</v>
      </c>
      <c r="G2160">
        <v>571</v>
      </c>
      <c r="H2160" t="s">
        <v>7</v>
      </c>
      <c r="I2160" t="str">
        <f>VLOOKUP(shipments[[#This Row],[SPID]],CHOOSE({1,2},people[[#All],[SPID]],people[[#All],[Sales_person]]),2,0)</f>
        <v>Curtice Advani</v>
      </c>
      <c r="J2160">
        <f>YEAR(shipments[[#This Row],[Shipdate]])</f>
        <v>2023</v>
      </c>
      <c r="K2160" s="22"/>
      <c r="L2160" s="22">
        <f>VLOOKUP(shipments[[#This Row],[PID]],CHOOSE({1,2},products[PID],products[Cost_per_box]),2,0)</f>
        <v>5.72</v>
      </c>
      <c r="M2160" s="22">
        <f>shipments[[#This Row],[Boxes]]*shipments[[#This Row],[cost_per_box]]</f>
        <v>3266.12</v>
      </c>
      <c r="N2160" s="22">
        <f>shipments[[#This Row],[Amount]]-shipments[[#This Row],[total cost]]</f>
        <v>-415.36999999999989</v>
      </c>
    </row>
    <row r="2161" spans="1:14" x14ac:dyDescent="0.35">
      <c r="A2161" t="s">
        <v>2200</v>
      </c>
      <c r="B2161" t="s">
        <v>8042</v>
      </c>
      <c r="C2161" t="s">
        <v>8017</v>
      </c>
      <c r="D2161" t="s">
        <v>8033</v>
      </c>
      <c r="E2161" s="1">
        <v>45415</v>
      </c>
      <c r="F2161">
        <v>5451.75</v>
      </c>
      <c r="G2161">
        <v>219</v>
      </c>
      <c r="H2161" t="s">
        <v>7</v>
      </c>
      <c r="I2161" t="str">
        <f>VLOOKUP(shipments[[#This Row],[SPID]],CHOOSE({1,2},people[[#All],[SPID]],people[[#All],[Sales_person]]),2,0)</f>
        <v>Curtice Advani</v>
      </c>
      <c r="J2161">
        <f>YEAR(shipments[[#This Row],[Shipdate]])</f>
        <v>2024</v>
      </c>
      <c r="K2161" s="22"/>
      <c r="L2161" s="22">
        <f>VLOOKUP(shipments[[#This Row],[PID]],CHOOSE({1,2},products[PID],products[Cost_per_box]),2,0)</f>
        <v>9.94</v>
      </c>
      <c r="M2161" s="22">
        <f>shipments[[#This Row],[Boxes]]*shipments[[#This Row],[cost_per_box]]</f>
        <v>2176.8599999999997</v>
      </c>
      <c r="N2161" s="22">
        <f>shipments[[#This Row],[Amount]]-shipments[[#This Row],[total cost]]</f>
        <v>3274.8900000000003</v>
      </c>
    </row>
    <row r="2162" spans="1:14" x14ac:dyDescent="0.35">
      <c r="A2162" t="s">
        <v>2201</v>
      </c>
      <c r="B2162" t="s">
        <v>8042</v>
      </c>
      <c r="C2162" t="s">
        <v>8017</v>
      </c>
      <c r="D2162" t="s">
        <v>8034</v>
      </c>
      <c r="E2162" s="1">
        <v>44956</v>
      </c>
      <c r="F2162">
        <v>5717.25</v>
      </c>
      <c r="G2162">
        <v>205</v>
      </c>
      <c r="H2162" t="s">
        <v>40</v>
      </c>
      <c r="I2162" t="str">
        <f>VLOOKUP(shipments[[#This Row],[SPID]],CHOOSE({1,2},people[[#All],[SPID]],people[[#All],[Sales_person]]),2,0)</f>
        <v>Curtice Advani</v>
      </c>
      <c r="J2162">
        <f>YEAR(shipments[[#This Row],[Shipdate]])</f>
        <v>2023</v>
      </c>
      <c r="K2162" s="22"/>
      <c r="L2162" s="22">
        <f>VLOOKUP(shipments[[#This Row],[PID]],CHOOSE({1,2},products[PID],products[Cost_per_box]),2,0)</f>
        <v>9.94</v>
      </c>
      <c r="M2162" s="22">
        <f>shipments[[#This Row],[Boxes]]*shipments[[#This Row],[cost_per_box]]</f>
        <v>2037.6999999999998</v>
      </c>
      <c r="N2162" s="22">
        <f>shipments[[#This Row],[Amount]]-shipments[[#This Row],[total cost]]</f>
        <v>3679.55</v>
      </c>
    </row>
    <row r="2163" spans="1:14" x14ac:dyDescent="0.35">
      <c r="A2163" t="s">
        <v>2202</v>
      </c>
      <c r="B2163" t="s">
        <v>8042</v>
      </c>
      <c r="C2163" t="s">
        <v>8018</v>
      </c>
      <c r="D2163" t="s">
        <v>8033</v>
      </c>
      <c r="E2163" s="1">
        <v>45245</v>
      </c>
      <c r="F2163">
        <v>528.75</v>
      </c>
      <c r="G2163">
        <v>30</v>
      </c>
      <c r="H2163" t="s">
        <v>7</v>
      </c>
      <c r="I2163" t="str">
        <f>VLOOKUP(shipments[[#This Row],[SPID]],CHOOSE({1,2},people[[#All],[SPID]],people[[#All],[Sales_person]]),2,0)</f>
        <v>Curtice Advani</v>
      </c>
      <c r="J2163">
        <f>YEAR(shipments[[#This Row],[Shipdate]])</f>
        <v>2023</v>
      </c>
      <c r="K2163" s="22"/>
      <c r="L2163" s="22">
        <f>VLOOKUP(shipments[[#This Row],[PID]],CHOOSE({1,2},products[PID],products[Cost_per_box]),2,0)</f>
        <v>7.73</v>
      </c>
      <c r="M2163" s="22">
        <f>shipments[[#This Row],[Boxes]]*shipments[[#This Row],[cost_per_box]]</f>
        <v>231.9</v>
      </c>
      <c r="N2163" s="22">
        <f>shipments[[#This Row],[Amount]]-shipments[[#This Row],[total cost]]</f>
        <v>296.85000000000002</v>
      </c>
    </row>
    <row r="2164" spans="1:14" x14ac:dyDescent="0.35">
      <c r="A2164" t="s">
        <v>2203</v>
      </c>
      <c r="B2164" t="s">
        <v>8042</v>
      </c>
      <c r="C2164" t="s">
        <v>8018</v>
      </c>
      <c r="D2164" t="s">
        <v>8036</v>
      </c>
      <c r="E2164" s="1">
        <v>45474</v>
      </c>
      <c r="F2164">
        <v>8734.5</v>
      </c>
      <c r="G2164">
        <v>398</v>
      </c>
      <c r="H2164" t="s">
        <v>18</v>
      </c>
      <c r="I2164" t="str">
        <f>VLOOKUP(shipments[[#This Row],[SPID]],CHOOSE({1,2},people[[#All],[SPID]],people[[#All],[Sales_person]]),2,0)</f>
        <v>Curtice Advani</v>
      </c>
      <c r="J2164">
        <f>YEAR(shipments[[#This Row],[Shipdate]])</f>
        <v>2024</v>
      </c>
      <c r="K2164" s="22"/>
      <c r="L2164" s="22">
        <f>VLOOKUP(shipments[[#This Row],[PID]],CHOOSE({1,2},products[PID],products[Cost_per_box]),2,0)</f>
        <v>7.73</v>
      </c>
      <c r="M2164" s="22">
        <f>shipments[[#This Row],[Boxes]]*shipments[[#This Row],[cost_per_box]]</f>
        <v>3076.54</v>
      </c>
      <c r="N2164" s="22">
        <f>shipments[[#This Row],[Amount]]-shipments[[#This Row],[total cost]]</f>
        <v>5657.96</v>
      </c>
    </row>
    <row r="2165" spans="1:14" x14ac:dyDescent="0.35">
      <c r="A2165" t="s">
        <v>2204</v>
      </c>
      <c r="B2165" t="s">
        <v>8042</v>
      </c>
      <c r="C2165" t="s">
        <v>8018</v>
      </c>
      <c r="D2165" t="s">
        <v>8033</v>
      </c>
      <c r="E2165" s="1">
        <v>45350</v>
      </c>
      <c r="F2165">
        <v>4410</v>
      </c>
      <c r="G2165">
        <v>201</v>
      </c>
      <c r="H2165" t="s">
        <v>7</v>
      </c>
      <c r="I2165" t="str">
        <f>VLOOKUP(shipments[[#This Row],[SPID]],CHOOSE({1,2},people[[#All],[SPID]],people[[#All],[Sales_person]]),2,0)</f>
        <v>Curtice Advani</v>
      </c>
      <c r="J2165">
        <f>YEAR(shipments[[#This Row],[Shipdate]])</f>
        <v>2024</v>
      </c>
      <c r="K2165" s="22"/>
      <c r="L2165" s="22">
        <f>VLOOKUP(shipments[[#This Row],[PID]],CHOOSE({1,2},products[PID],products[Cost_per_box]),2,0)</f>
        <v>7.73</v>
      </c>
      <c r="M2165" s="22">
        <f>shipments[[#This Row],[Boxes]]*shipments[[#This Row],[cost_per_box]]</f>
        <v>1553.73</v>
      </c>
      <c r="N2165" s="22">
        <f>shipments[[#This Row],[Amount]]-shipments[[#This Row],[total cost]]</f>
        <v>2856.27</v>
      </c>
    </row>
    <row r="2166" spans="1:14" x14ac:dyDescent="0.35">
      <c r="A2166" t="s">
        <v>2205</v>
      </c>
      <c r="B2166" t="s">
        <v>8042</v>
      </c>
      <c r="C2166" t="s">
        <v>8018</v>
      </c>
      <c r="D2166" t="s">
        <v>8036</v>
      </c>
      <c r="E2166" s="1">
        <v>45208</v>
      </c>
      <c r="F2166">
        <v>12642.75</v>
      </c>
      <c r="G2166">
        <v>575</v>
      </c>
      <c r="H2166" t="s">
        <v>7</v>
      </c>
      <c r="I2166" t="str">
        <f>VLOOKUP(shipments[[#This Row],[SPID]],CHOOSE({1,2},people[[#All],[SPID]],people[[#All],[Sales_person]]),2,0)</f>
        <v>Curtice Advani</v>
      </c>
      <c r="J2166">
        <f>YEAR(shipments[[#This Row],[Shipdate]])</f>
        <v>2023</v>
      </c>
      <c r="K2166" s="22"/>
      <c r="L2166" s="22">
        <f>VLOOKUP(shipments[[#This Row],[PID]],CHOOSE({1,2},products[PID],products[Cost_per_box]),2,0)</f>
        <v>7.73</v>
      </c>
      <c r="M2166" s="22">
        <f>shipments[[#This Row],[Boxes]]*shipments[[#This Row],[cost_per_box]]</f>
        <v>4444.75</v>
      </c>
      <c r="N2166" s="22">
        <f>shipments[[#This Row],[Amount]]-shipments[[#This Row],[total cost]]</f>
        <v>8198</v>
      </c>
    </row>
    <row r="2167" spans="1:14" x14ac:dyDescent="0.35">
      <c r="A2167" t="s">
        <v>2206</v>
      </c>
      <c r="B2167" t="s">
        <v>8042</v>
      </c>
      <c r="C2167" t="s">
        <v>8018</v>
      </c>
      <c r="D2167" t="s">
        <v>8038</v>
      </c>
      <c r="E2167" s="1">
        <v>45128</v>
      </c>
      <c r="F2167">
        <v>1845</v>
      </c>
      <c r="G2167">
        <v>98</v>
      </c>
      <c r="H2167" t="s">
        <v>7</v>
      </c>
      <c r="I2167" t="str">
        <f>VLOOKUP(shipments[[#This Row],[SPID]],CHOOSE({1,2},people[[#All],[SPID]],people[[#All],[Sales_person]]),2,0)</f>
        <v>Curtice Advani</v>
      </c>
      <c r="J2167">
        <f>YEAR(shipments[[#This Row],[Shipdate]])</f>
        <v>2023</v>
      </c>
      <c r="K2167" s="22"/>
      <c r="L2167" s="22">
        <f>VLOOKUP(shipments[[#This Row],[PID]],CHOOSE({1,2},products[PID],products[Cost_per_box]),2,0)</f>
        <v>7.73</v>
      </c>
      <c r="M2167" s="22">
        <f>shipments[[#This Row],[Boxes]]*shipments[[#This Row],[cost_per_box]]</f>
        <v>757.54000000000008</v>
      </c>
      <c r="N2167" s="22">
        <f>shipments[[#This Row],[Amount]]-shipments[[#This Row],[total cost]]</f>
        <v>1087.46</v>
      </c>
    </row>
    <row r="2168" spans="1:14" x14ac:dyDescent="0.35">
      <c r="A2168" t="s">
        <v>2207</v>
      </c>
      <c r="B2168" t="s">
        <v>8042</v>
      </c>
      <c r="C2168" t="s">
        <v>8019</v>
      </c>
      <c r="D2168" t="s">
        <v>8036</v>
      </c>
      <c r="E2168" s="1">
        <v>45378</v>
      </c>
      <c r="F2168">
        <v>1374.75</v>
      </c>
      <c r="G2168">
        <v>63</v>
      </c>
      <c r="H2168" t="s">
        <v>40</v>
      </c>
      <c r="I2168" t="str">
        <f>VLOOKUP(shipments[[#This Row],[SPID]],CHOOSE({1,2},people[[#All],[SPID]],people[[#All],[Sales_person]]),2,0)</f>
        <v>Curtice Advani</v>
      </c>
      <c r="J2168">
        <f>YEAR(shipments[[#This Row],[Shipdate]])</f>
        <v>2024</v>
      </c>
      <c r="K2168" s="22"/>
      <c r="L2168" s="22">
        <f>VLOOKUP(shipments[[#This Row],[PID]],CHOOSE({1,2},products[PID],products[Cost_per_box]),2,0)</f>
        <v>3.68</v>
      </c>
      <c r="M2168" s="22">
        <f>shipments[[#This Row],[Boxes]]*shipments[[#This Row],[cost_per_box]]</f>
        <v>231.84</v>
      </c>
      <c r="N2168" s="22">
        <f>shipments[[#This Row],[Amount]]-shipments[[#This Row],[total cost]]</f>
        <v>1142.9100000000001</v>
      </c>
    </row>
    <row r="2169" spans="1:14" x14ac:dyDescent="0.35">
      <c r="A2169" t="s">
        <v>2208</v>
      </c>
      <c r="B2169" t="s">
        <v>8042</v>
      </c>
      <c r="C2169" t="s">
        <v>8020</v>
      </c>
      <c r="D2169" t="s">
        <v>8037</v>
      </c>
      <c r="E2169" s="1">
        <v>45293</v>
      </c>
      <c r="F2169">
        <v>6183</v>
      </c>
      <c r="G2169">
        <v>516</v>
      </c>
      <c r="H2169" t="s">
        <v>7</v>
      </c>
      <c r="I2169" t="str">
        <f>VLOOKUP(shipments[[#This Row],[SPID]],CHOOSE({1,2},people[[#All],[SPID]],people[[#All],[Sales_person]]),2,0)</f>
        <v>Curtice Advani</v>
      </c>
      <c r="J2169">
        <f>YEAR(shipments[[#This Row],[Shipdate]])</f>
        <v>2024</v>
      </c>
      <c r="K2169" s="22"/>
      <c r="L2169" s="22">
        <f>VLOOKUP(shipments[[#This Row],[PID]],CHOOSE({1,2},products[PID],products[Cost_per_box]),2,0)</f>
        <v>8.2200000000000006</v>
      </c>
      <c r="M2169" s="22">
        <f>shipments[[#This Row],[Boxes]]*shipments[[#This Row],[cost_per_box]]</f>
        <v>4241.5200000000004</v>
      </c>
      <c r="N2169" s="22">
        <f>shipments[[#This Row],[Amount]]-shipments[[#This Row],[total cost]]</f>
        <v>1941.4799999999996</v>
      </c>
    </row>
    <row r="2170" spans="1:14" x14ac:dyDescent="0.35">
      <c r="A2170" t="s">
        <v>2209</v>
      </c>
      <c r="B2170" t="s">
        <v>8042</v>
      </c>
      <c r="C2170" t="s">
        <v>8020</v>
      </c>
      <c r="D2170" t="s">
        <v>8035</v>
      </c>
      <c r="E2170" s="1">
        <v>45266</v>
      </c>
      <c r="F2170">
        <v>10748.25</v>
      </c>
      <c r="G2170">
        <v>827</v>
      </c>
      <c r="H2170" t="s">
        <v>7</v>
      </c>
      <c r="I2170" t="str">
        <f>VLOOKUP(shipments[[#This Row],[SPID]],CHOOSE({1,2},people[[#All],[SPID]],people[[#All],[Sales_person]]),2,0)</f>
        <v>Curtice Advani</v>
      </c>
      <c r="J2170">
        <f>YEAR(shipments[[#This Row],[Shipdate]])</f>
        <v>2023</v>
      </c>
      <c r="K2170" s="22"/>
      <c r="L2170" s="22">
        <f>VLOOKUP(shipments[[#This Row],[PID]],CHOOSE({1,2},products[PID],products[Cost_per_box]),2,0)</f>
        <v>8.2200000000000006</v>
      </c>
      <c r="M2170" s="22">
        <f>shipments[[#This Row],[Boxes]]*shipments[[#This Row],[cost_per_box]]</f>
        <v>6797.9400000000005</v>
      </c>
      <c r="N2170" s="22">
        <f>shipments[[#This Row],[Amount]]-shipments[[#This Row],[total cost]]</f>
        <v>3950.3099999999995</v>
      </c>
    </row>
    <row r="2171" spans="1:14" x14ac:dyDescent="0.35">
      <c r="A2171" t="s">
        <v>2210</v>
      </c>
      <c r="B2171" t="s">
        <v>8042</v>
      </c>
      <c r="C2171" t="s">
        <v>8020</v>
      </c>
      <c r="D2171" t="s">
        <v>8034</v>
      </c>
      <c r="E2171" s="1">
        <v>45278</v>
      </c>
      <c r="F2171">
        <v>7051.5</v>
      </c>
      <c r="G2171">
        <v>543</v>
      </c>
      <c r="H2171" t="s">
        <v>7</v>
      </c>
      <c r="I2171" t="str">
        <f>VLOOKUP(shipments[[#This Row],[SPID]],CHOOSE({1,2},people[[#All],[SPID]],people[[#All],[Sales_person]]),2,0)</f>
        <v>Curtice Advani</v>
      </c>
      <c r="J2171">
        <f>YEAR(shipments[[#This Row],[Shipdate]])</f>
        <v>2023</v>
      </c>
      <c r="K2171" s="22"/>
      <c r="L2171" s="22">
        <f>VLOOKUP(shipments[[#This Row],[PID]],CHOOSE({1,2},products[PID],products[Cost_per_box]),2,0)</f>
        <v>8.2200000000000006</v>
      </c>
      <c r="M2171" s="22">
        <f>shipments[[#This Row],[Boxes]]*shipments[[#This Row],[cost_per_box]]</f>
        <v>4463.46</v>
      </c>
      <c r="N2171" s="22">
        <f>shipments[[#This Row],[Amount]]-shipments[[#This Row],[total cost]]</f>
        <v>2588.04</v>
      </c>
    </row>
    <row r="2172" spans="1:14" x14ac:dyDescent="0.35">
      <c r="A2172" t="s">
        <v>2211</v>
      </c>
      <c r="B2172" t="s">
        <v>8042</v>
      </c>
      <c r="C2172" t="s">
        <v>8020</v>
      </c>
      <c r="D2172" t="s">
        <v>8034</v>
      </c>
      <c r="E2172" s="1">
        <v>45141</v>
      </c>
      <c r="F2172">
        <v>2832.75</v>
      </c>
      <c r="G2172">
        <v>189</v>
      </c>
      <c r="H2172" t="s">
        <v>7</v>
      </c>
      <c r="I2172" t="str">
        <f>VLOOKUP(shipments[[#This Row],[SPID]],CHOOSE({1,2},people[[#All],[SPID]],people[[#All],[Sales_person]]),2,0)</f>
        <v>Curtice Advani</v>
      </c>
      <c r="J2172">
        <f>YEAR(shipments[[#This Row],[Shipdate]])</f>
        <v>2023</v>
      </c>
      <c r="K2172" s="22"/>
      <c r="L2172" s="22">
        <f>VLOOKUP(shipments[[#This Row],[PID]],CHOOSE({1,2},products[PID],products[Cost_per_box]),2,0)</f>
        <v>8.2200000000000006</v>
      </c>
      <c r="M2172" s="22">
        <f>shipments[[#This Row],[Boxes]]*shipments[[#This Row],[cost_per_box]]</f>
        <v>1553.5800000000002</v>
      </c>
      <c r="N2172" s="22">
        <f>shipments[[#This Row],[Amount]]-shipments[[#This Row],[total cost]]</f>
        <v>1279.1699999999998</v>
      </c>
    </row>
    <row r="2173" spans="1:14" x14ac:dyDescent="0.35">
      <c r="A2173" t="s">
        <v>2212</v>
      </c>
      <c r="B2173" t="s">
        <v>8042</v>
      </c>
      <c r="C2173" t="s">
        <v>8021</v>
      </c>
      <c r="D2173" t="s">
        <v>8038</v>
      </c>
      <c r="E2173" s="1">
        <v>45336</v>
      </c>
      <c r="F2173">
        <v>7508.25</v>
      </c>
      <c r="G2173">
        <v>358</v>
      </c>
      <c r="H2173" t="s">
        <v>7</v>
      </c>
      <c r="I2173" t="str">
        <f>VLOOKUP(shipments[[#This Row],[SPID]],CHOOSE({1,2},people[[#All],[SPID]],people[[#All],[Sales_person]]),2,0)</f>
        <v>Curtice Advani</v>
      </c>
      <c r="J2173">
        <f>YEAR(shipments[[#This Row],[Shipdate]])</f>
        <v>2024</v>
      </c>
      <c r="K2173" s="22"/>
      <c r="L2173" s="22">
        <f>VLOOKUP(shipments[[#This Row],[PID]],CHOOSE({1,2},products[PID],products[Cost_per_box]),2,0)</f>
        <v>10.23</v>
      </c>
      <c r="M2173" s="22">
        <f>shipments[[#This Row],[Boxes]]*shipments[[#This Row],[cost_per_box]]</f>
        <v>3662.34</v>
      </c>
      <c r="N2173" s="22">
        <f>shipments[[#This Row],[Amount]]-shipments[[#This Row],[total cost]]</f>
        <v>3845.91</v>
      </c>
    </row>
    <row r="2174" spans="1:14" x14ac:dyDescent="0.35">
      <c r="A2174" t="s">
        <v>2213</v>
      </c>
      <c r="B2174" t="s">
        <v>8042</v>
      </c>
      <c r="C2174" t="s">
        <v>8022</v>
      </c>
      <c r="D2174" t="s">
        <v>8035</v>
      </c>
      <c r="E2174" s="1">
        <v>45097</v>
      </c>
      <c r="F2174">
        <v>8043.75</v>
      </c>
      <c r="G2174">
        <v>503</v>
      </c>
      <c r="H2174" t="s">
        <v>7</v>
      </c>
      <c r="I2174" t="str">
        <f>VLOOKUP(shipments[[#This Row],[SPID]],CHOOSE({1,2},people[[#All],[SPID]],people[[#All],[Sales_person]]),2,0)</f>
        <v>Curtice Advani</v>
      </c>
      <c r="J2174">
        <f>YEAR(shipments[[#This Row],[Shipdate]])</f>
        <v>2023</v>
      </c>
      <c r="K2174" s="22"/>
      <c r="L2174" s="22">
        <f>VLOOKUP(shipments[[#This Row],[PID]],CHOOSE({1,2},products[PID],products[Cost_per_box]),2,0)</f>
        <v>4.74</v>
      </c>
      <c r="M2174" s="22">
        <f>shipments[[#This Row],[Boxes]]*shipments[[#This Row],[cost_per_box]]</f>
        <v>2384.2200000000003</v>
      </c>
      <c r="N2174" s="22">
        <f>shipments[[#This Row],[Amount]]-shipments[[#This Row],[total cost]]</f>
        <v>5659.53</v>
      </c>
    </row>
    <row r="2175" spans="1:14" x14ac:dyDescent="0.35">
      <c r="A2175" t="s">
        <v>2214</v>
      </c>
      <c r="B2175" t="s">
        <v>8042</v>
      </c>
      <c r="C2175" t="s">
        <v>8022</v>
      </c>
      <c r="D2175" t="s">
        <v>8033</v>
      </c>
      <c r="E2175" s="1">
        <v>45009</v>
      </c>
      <c r="F2175">
        <v>4306.5</v>
      </c>
      <c r="G2175">
        <v>288</v>
      </c>
      <c r="H2175" t="s">
        <v>7</v>
      </c>
      <c r="I2175" t="str">
        <f>VLOOKUP(shipments[[#This Row],[SPID]],CHOOSE({1,2},people[[#All],[SPID]],people[[#All],[Sales_person]]),2,0)</f>
        <v>Curtice Advani</v>
      </c>
      <c r="J2175">
        <f>YEAR(shipments[[#This Row],[Shipdate]])</f>
        <v>2023</v>
      </c>
      <c r="K2175" s="22"/>
      <c r="L2175" s="22">
        <f>VLOOKUP(shipments[[#This Row],[PID]],CHOOSE({1,2},products[PID],products[Cost_per_box]),2,0)</f>
        <v>4.74</v>
      </c>
      <c r="M2175" s="22">
        <f>shipments[[#This Row],[Boxes]]*shipments[[#This Row],[cost_per_box]]</f>
        <v>1365.1200000000001</v>
      </c>
      <c r="N2175" s="22">
        <f>shipments[[#This Row],[Amount]]-shipments[[#This Row],[total cost]]</f>
        <v>2941.38</v>
      </c>
    </row>
    <row r="2176" spans="1:14" x14ac:dyDescent="0.35">
      <c r="A2176" t="s">
        <v>2215</v>
      </c>
      <c r="B2176" t="s">
        <v>8042</v>
      </c>
      <c r="C2176" t="s">
        <v>8022</v>
      </c>
      <c r="D2176" t="s">
        <v>8035</v>
      </c>
      <c r="E2176" s="1">
        <v>45273</v>
      </c>
      <c r="F2176">
        <v>6612.75</v>
      </c>
      <c r="G2176">
        <v>414</v>
      </c>
      <c r="H2176" t="s">
        <v>7</v>
      </c>
      <c r="I2176" t="str">
        <f>VLOOKUP(shipments[[#This Row],[SPID]],CHOOSE({1,2},people[[#All],[SPID]],people[[#All],[Sales_person]]),2,0)</f>
        <v>Curtice Advani</v>
      </c>
      <c r="J2176">
        <f>YEAR(shipments[[#This Row],[Shipdate]])</f>
        <v>2023</v>
      </c>
      <c r="K2176" s="22"/>
      <c r="L2176" s="22">
        <f>VLOOKUP(shipments[[#This Row],[PID]],CHOOSE({1,2},products[PID],products[Cost_per_box]),2,0)</f>
        <v>4.74</v>
      </c>
      <c r="M2176" s="22">
        <f>shipments[[#This Row],[Boxes]]*shipments[[#This Row],[cost_per_box]]</f>
        <v>1962.3600000000001</v>
      </c>
      <c r="N2176" s="22">
        <f>shipments[[#This Row],[Amount]]-shipments[[#This Row],[total cost]]</f>
        <v>4650.3899999999994</v>
      </c>
    </row>
    <row r="2177" spans="1:14" x14ac:dyDescent="0.35">
      <c r="A2177" t="s">
        <v>2216</v>
      </c>
      <c r="B2177" t="s">
        <v>8042</v>
      </c>
      <c r="C2177" t="s">
        <v>8022</v>
      </c>
      <c r="D2177" t="s">
        <v>8038</v>
      </c>
      <c r="E2177" s="1">
        <v>45047</v>
      </c>
      <c r="F2177">
        <v>4770</v>
      </c>
      <c r="G2177">
        <v>318</v>
      </c>
      <c r="H2177" t="s">
        <v>7</v>
      </c>
      <c r="I2177" t="str">
        <f>VLOOKUP(shipments[[#This Row],[SPID]],CHOOSE({1,2},people[[#All],[SPID]],people[[#All],[Sales_person]]),2,0)</f>
        <v>Curtice Advani</v>
      </c>
      <c r="J2177">
        <f>YEAR(shipments[[#This Row],[Shipdate]])</f>
        <v>2023</v>
      </c>
      <c r="K2177" s="22"/>
      <c r="L2177" s="22">
        <f>VLOOKUP(shipments[[#This Row],[PID]],CHOOSE({1,2},products[PID],products[Cost_per_box]),2,0)</f>
        <v>4.74</v>
      </c>
      <c r="M2177" s="22">
        <f>shipments[[#This Row],[Boxes]]*shipments[[#This Row],[cost_per_box]]</f>
        <v>1507.3200000000002</v>
      </c>
      <c r="N2177" s="22">
        <f>shipments[[#This Row],[Amount]]-shipments[[#This Row],[total cost]]</f>
        <v>3262.68</v>
      </c>
    </row>
    <row r="2178" spans="1:14" x14ac:dyDescent="0.35">
      <c r="A2178" t="s">
        <v>2217</v>
      </c>
      <c r="B2178" t="s">
        <v>8042</v>
      </c>
      <c r="C2178" t="s">
        <v>8023</v>
      </c>
      <c r="D2178" t="s">
        <v>8033</v>
      </c>
      <c r="E2178" s="1">
        <v>45414</v>
      </c>
      <c r="F2178">
        <v>1858.5</v>
      </c>
      <c r="G2178">
        <v>186</v>
      </c>
      <c r="H2178" t="s">
        <v>7</v>
      </c>
      <c r="I2178" t="str">
        <f>VLOOKUP(shipments[[#This Row],[SPID]],CHOOSE({1,2},people[[#All],[SPID]],people[[#All],[Sales_person]]),2,0)</f>
        <v>Curtice Advani</v>
      </c>
      <c r="J2178">
        <f>YEAR(shipments[[#This Row],[Shipdate]])</f>
        <v>2024</v>
      </c>
      <c r="K2178" s="22"/>
      <c r="L2178" s="22">
        <f>VLOOKUP(shipments[[#This Row],[PID]],CHOOSE({1,2},products[PID],products[Cost_per_box]),2,0)</f>
        <v>10.51</v>
      </c>
      <c r="M2178" s="22">
        <f>shipments[[#This Row],[Boxes]]*shipments[[#This Row],[cost_per_box]]</f>
        <v>1954.86</v>
      </c>
      <c r="N2178" s="22">
        <f>shipments[[#This Row],[Amount]]-shipments[[#This Row],[total cost]]</f>
        <v>-96.3599999999999</v>
      </c>
    </row>
    <row r="2179" spans="1:14" x14ac:dyDescent="0.35">
      <c r="A2179" t="s">
        <v>2218</v>
      </c>
      <c r="B2179" t="s">
        <v>8042</v>
      </c>
      <c r="C2179" t="s">
        <v>8023</v>
      </c>
      <c r="D2179" t="s">
        <v>8036</v>
      </c>
      <c r="E2179" s="1">
        <v>45460</v>
      </c>
      <c r="F2179">
        <v>9603</v>
      </c>
      <c r="G2179">
        <v>961</v>
      </c>
      <c r="H2179" t="s">
        <v>7</v>
      </c>
      <c r="I2179" t="str">
        <f>VLOOKUP(shipments[[#This Row],[SPID]],CHOOSE({1,2},people[[#All],[SPID]],people[[#All],[Sales_person]]),2,0)</f>
        <v>Curtice Advani</v>
      </c>
      <c r="J2179">
        <f>YEAR(shipments[[#This Row],[Shipdate]])</f>
        <v>2024</v>
      </c>
      <c r="K2179" s="22"/>
      <c r="L2179" s="22">
        <f>VLOOKUP(shipments[[#This Row],[PID]],CHOOSE({1,2},products[PID],products[Cost_per_box]),2,0)</f>
        <v>10.51</v>
      </c>
      <c r="M2179" s="22">
        <f>shipments[[#This Row],[Boxes]]*shipments[[#This Row],[cost_per_box]]</f>
        <v>10100.11</v>
      </c>
      <c r="N2179" s="22">
        <f>shipments[[#This Row],[Amount]]-shipments[[#This Row],[total cost]]</f>
        <v>-497.11000000000058</v>
      </c>
    </row>
    <row r="2180" spans="1:14" x14ac:dyDescent="0.35">
      <c r="A2180" t="s">
        <v>2219</v>
      </c>
      <c r="B2180" t="s">
        <v>8042</v>
      </c>
      <c r="C2180" t="s">
        <v>8023</v>
      </c>
      <c r="D2180" t="s">
        <v>8038</v>
      </c>
      <c r="E2180" s="1">
        <v>45552</v>
      </c>
      <c r="F2180">
        <v>10341</v>
      </c>
      <c r="G2180">
        <v>1293</v>
      </c>
      <c r="H2180" t="s">
        <v>26</v>
      </c>
      <c r="I2180" t="str">
        <f>VLOOKUP(shipments[[#This Row],[SPID]],CHOOSE({1,2},people[[#All],[SPID]],people[[#All],[Sales_person]]),2,0)</f>
        <v>Curtice Advani</v>
      </c>
      <c r="J2180">
        <f>YEAR(shipments[[#This Row],[Shipdate]])</f>
        <v>2024</v>
      </c>
      <c r="K2180" s="22"/>
      <c r="L2180" s="22">
        <f>VLOOKUP(shipments[[#This Row],[PID]],CHOOSE({1,2},products[PID],products[Cost_per_box]),2,0)</f>
        <v>10.51</v>
      </c>
      <c r="M2180" s="22">
        <f>shipments[[#This Row],[Boxes]]*shipments[[#This Row],[cost_per_box]]</f>
        <v>13589.43</v>
      </c>
      <c r="N2180" s="22">
        <f>shipments[[#This Row],[Amount]]-shipments[[#This Row],[total cost]]</f>
        <v>-3248.4300000000003</v>
      </c>
    </row>
    <row r="2181" spans="1:14" x14ac:dyDescent="0.35">
      <c r="A2181" t="s">
        <v>2220</v>
      </c>
      <c r="B2181" t="s">
        <v>8042</v>
      </c>
      <c r="C2181" t="s">
        <v>8023</v>
      </c>
      <c r="D2181" t="s">
        <v>8035</v>
      </c>
      <c r="E2181" s="1">
        <v>45232</v>
      </c>
      <c r="F2181">
        <v>4533.75</v>
      </c>
      <c r="G2181">
        <v>454</v>
      </c>
      <c r="H2181" t="s">
        <v>7</v>
      </c>
      <c r="I2181" t="str">
        <f>VLOOKUP(shipments[[#This Row],[SPID]],CHOOSE({1,2},people[[#All],[SPID]],people[[#All],[Sales_person]]),2,0)</f>
        <v>Curtice Advani</v>
      </c>
      <c r="J2181">
        <f>YEAR(shipments[[#This Row],[Shipdate]])</f>
        <v>2023</v>
      </c>
      <c r="K2181" s="22"/>
      <c r="L2181" s="22">
        <f>VLOOKUP(shipments[[#This Row],[PID]],CHOOSE({1,2},products[PID],products[Cost_per_box]),2,0)</f>
        <v>10.51</v>
      </c>
      <c r="M2181" s="22">
        <f>shipments[[#This Row],[Boxes]]*shipments[[#This Row],[cost_per_box]]</f>
        <v>4771.54</v>
      </c>
      <c r="N2181" s="22">
        <f>shipments[[#This Row],[Amount]]-shipments[[#This Row],[total cost]]</f>
        <v>-237.78999999999996</v>
      </c>
    </row>
    <row r="2182" spans="1:14" x14ac:dyDescent="0.35">
      <c r="A2182" t="s">
        <v>2221</v>
      </c>
      <c r="B2182" t="s">
        <v>8042</v>
      </c>
      <c r="C2182" t="s">
        <v>8023</v>
      </c>
      <c r="D2182" t="s">
        <v>8038</v>
      </c>
      <c r="E2182" s="1">
        <v>45068</v>
      </c>
      <c r="F2182">
        <v>8514</v>
      </c>
      <c r="G2182">
        <v>946</v>
      </c>
      <c r="H2182" t="s">
        <v>7</v>
      </c>
      <c r="I2182" t="str">
        <f>VLOOKUP(shipments[[#This Row],[SPID]],CHOOSE({1,2},people[[#All],[SPID]],people[[#All],[Sales_person]]),2,0)</f>
        <v>Curtice Advani</v>
      </c>
      <c r="J2182">
        <f>YEAR(shipments[[#This Row],[Shipdate]])</f>
        <v>2023</v>
      </c>
      <c r="K2182" s="22"/>
      <c r="L2182" s="22">
        <f>VLOOKUP(shipments[[#This Row],[PID]],CHOOSE({1,2},products[PID],products[Cost_per_box]),2,0)</f>
        <v>10.51</v>
      </c>
      <c r="M2182" s="22">
        <f>shipments[[#This Row],[Boxes]]*shipments[[#This Row],[cost_per_box]]</f>
        <v>9942.4599999999991</v>
      </c>
      <c r="N2182" s="22">
        <f>shipments[[#This Row],[Amount]]-shipments[[#This Row],[total cost]]</f>
        <v>-1428.4599999999991</v>
      </c>
    </row>
    <row r="2183" spans="1:14" x14ac:dyDescent="0.35">
      <c r="A2183" t="s">
        <v>2222</v>
      </c>
      <c r="B2183" t="s">
        <v>8042</v>
      </c>
      <c r="C2183" t="s">
        <v>8023</v>
      </c>
      <c r="D2183" t="s">
        <v>8038</v>
      </c>
      <c r="E2183" s="1">
        <v>45118</v>
      </c>
      <c r="F2183">
        <v>2418.75</v>
      </c>
      <c r="G2183">
        <v>242</v>
      </c>
      <c r="H2183" t="s">
        <v>7</v>
      </c>
      <c r="I2183" t="str">
        <f>VLOOKUP(shipments[[#This Row],[SPID]],CHOOSE({1,2},people[[#All],[SPID]],people[[#All],[Sales_person]]),2,0)</f>
        <v>Curtice Advani</v>
      </c>
      <c r="J2183">
        <f>YEAR(shipments[[#This Row],[Shipdate]])</f>
        <v>2023</v>
      </c>
      <c r="K2183" s="22"/>
      <c r="L2183" s="22">
        <f>VLOOKUP(shipments[[#This Row],[PID]],CHOOSE({1,2},products[PID],products[Cost_per_box]),2,0)</f>
        <v>10.51</v>
      </c>
      <c r="M2183" s="22">
        <f>shipments[[#This Row],[Boxes]]*shipments[[#This Row],[cost_per_box]]</f>
        <v>2543.42</v>
      </c>
      <c r="N2183" s="22">
        <f>shipments[[#This Row],[Amount]]-shipments[[#This Row],[total cost]]</f>
        <v>-124.67000000000007</v>
      </c>
    </row>
    <row r="2184" spans="1:14" x14ac:dyDescent="0.35">
      <c r="A2184" t="s">
        <v>2223</v>
      </c>
      <c r="B2184" t="s">
        <v>8042</v>
      </c>
      <c r="C2184" t="s">
        <v>8023</v>
      </c>
      <c r="D2184" t="s">
        <v>8038</v>
      </c>
      <c r="E2184" s="1">
        <v>45020</v>
      </c>
      <c r="F2184">
        <v>3294</v>
      </c>
      <c r="G2184">
        <v>366</v>
      </c>
      <c r="H2184" t="s">
        <v>7</v>
      </c>
      <c r="I2184" t="str">
        <f>VLOOKUP(shipments[[#This Row],[SPID]],CHOOSE({1,2},people[[#All],[SPID]],people[[#All],[Sales_person]]),2,0)</f>
        <v>Curtice Advani</v>
      </c>
      <c r="J2184">
        <f>YEAR(shipments[[#This Row],[Shipdate]])</f>
        <v>2023</v>
      </c>
      <c r="K2184" s="22"/>
      <c r="L2184" s="22">
        <f>VLOOKUP(shipments[[#This Row],[PID]],CHOOSE({1,2},products[PID],products[Cost_per_box]),2,0)</f>
        <v>10.51</v>
      </c>
      <c r="M2184" s="22">
        <f>shipments[[#This Row],[Boxes]]*shipments[[#This Row],[cost_per_box]]</f>
        <v>3846.66</v>
      </c>
      <c r="N2184" s="22">
        <f>shipments[[#This Row],[Amount]]-shipments[[#This Row],[total cost]]</f>
        <v>-552.65999999999985</v>
      </c>
    </row>
    <row r="2185" spans="1:14" x14ac:dyDescent="0.35">
      <c r="A2185" t="s">
        <v>2224</v>
      </c>
      <c r="B2185" t="s">
        <v>8042</v>
      </c>
      <c r="C2185" t="s">
        <v>8024</v>
      </c>
      <c r="D2185" t="s">
        <v>8033</v>
      </c>
      <c r="E2185" s="1">
        <v>45113</v>
      </c>
      <c r="F2185">
        <v>7386.75</v>
      </c>
      <c r="G2185">
        <v>411</v>
      </c>
      <c r="H2185" t="s">
        <v>7</v>
      </c>
      <c r="I2185" t="str">
        <f>VLOOKUP(shipments[[#This Row],[SPID]],CHOOSE({1,2},people[[#All],[SPID]],people[[#All],[Sales_person]]),2,0)</f>
        <v>Curtice Advani</v>
      </c>
      <c r="J2185">
        <f>YEAR(shipments[[#This Row],[Shipdate]])</f>
        <v>2023</v>
      </c>
      <c r="K2185" s="22"/>
      <c r="L2185" s="22">
        <f>VLOOKUP(shipments[[#This Row],[PID]],CHOOSE({1,2},products[PID],products[Cost_per_box]),2,0)</f>
        <v>6.43</v>
      </c>
      <c r="M2185" s="22">
        <f>shipments[[#This Row],[Boxes]]*shipments[[#This Row],[cost_per_box]]</f>
        <v>2642.73</v>
      </c>
      <c r="N2185" s="22">
        <f>shipments[[#This Row],[Amount]]-shipments[[#This Row],[total cost]]</f>
        <v>4744.0200000000004</v>
      </c>
    </row>
    <row r="2186" spans="1:14" x14ac:dyDescent="0.35">
      <c r="A2186" t="s">
        <v>2225</v>
      </c>
      <c r="B2186" t="s">
        <v>8042</v>
      </c>
      <c r="C2186" t="s">
        <v>8024</v>
      </c>
      <c r="D2186" t="s">
        <v>8033</v>
      </c>
      <c r="E2186" s="1">
        <v>45042</v>
      </c>
      <c r="F2186">
        <v>8257.5</v>
      </c>
      <c r="G2186">
        <v>590</v>
      </c>
      <c r="H2186" t="s">
        <v>7</v>
      </c>
      <c r="I2186" t="str">
        <f>VLOOKUP(shipments[[#This Row],[SPID]],CHOOSE({1,2},people[[#All],[SPID]],people[[#All],[Sales_person]]),2,0)</f>
        <v>Curtice Advani</v>
      </c>
      <c r="J2186">
        <f>YEAR(shipments[[#This Row],[Shipdate]])</f>
        <v>2023</v>
      </c>
      <c r="K2186" s="22"/>
      <c r="L2186" s="22">
        <f>VLOOKUP(shipments[[#This Row],[PID]],CHOOSE({1,2},products[PID],products[Cost_per_box]),2,0)</f>
        <v>6.43</v>
      </c>
      <c r="M2186" s="22">
        <f>shipments[[#This Row],[Boxes]]*shipments[[#This Row],[cost_per_box]]</f>
        <v>3793.7</v>
      </c>
      <c r="N2186" s="22">
        <f>shipments[[#This Row],[Amount]]-shipments[[#This Row],[total cost]]</f>
        <v>4463.8</v>
      </c>
    </row>
    <row r="2187" spans="1:14" x14ac:dyDescent="0.35">
      <c r="A2187" t="s">
        <v>2226</v>
      </c>
      <c r="B2187" t="s">
        <v>8042</v>
      </c>
      <c r="C2187" t="s">
        <v>8024</v>
      </c>
      <c r="D2187" t="s">
        <v>8034</v>
      </c>
      <c r="E2187" s="1">
        <v>45107</v>
      </c>
      <c r="F2187">
        <v>3638.25</v>
      </c>
      <c r="G2187">
        <v>260</v>
      </c>
      <c r="H2187" t="s">
        <v>7</v>
      </c>
      <c r="I2187" t="str">
        <f>VLOOKUP(shipments[[#This Row],[SPID]],CHOOSE({1,2},people[[#All],[SPID]],people[[#All],[Sales_person]]),2,0)</f>
        <v>Curtice Advani</v>
      </c>
      <c r="J2187">
        <f>YEAR(shipments[[#This Row],[Shipdate]])</f>
        <v>2023</v>
      </c>
      <c r="K2187" s="22"/>
      <c r="L2187" s="22">
        <f>VLOOKUP(shipments[[#This Row],[PID]],CHOOSE({1,2},products[PID],products[Cost_per_box]),2,0)</f>
        <v>6.43</v>
      </c>
      <c r="M2187" s="22">
        <f>shipments[[#This Row],[Boxes]]*shipments[[#This Row],[cost_per_box]]</f>
        <v>1671.8</v>
      </c>
      <c r="N2187" s="22">
        <f>shipments[[#This Row],[Amount]]-shipments[[#This Row],[total cost]]</f>
        <v>1966.45</v>
      </c>
    </row>
    <row r="2188" spans="1:14" x14ac:dyDescent="0.35">
      <c r="A2188" t="s">
        <v>2227</v>
      </c>
      <c r="B2188" t="s">
        <v>8042</v>
      </c>
      <c r="C2188" t="s">
        <v>8024</v>
      </c>
      <c r="D2188" t="s">
        <v>8033</v>
      </c>
      <c r="E2188" s="1">
        <v>45218</v>
      </c>
      <c r="F2188">
        <v>4614.75</v>
      </c>
      <c r="G2188">
        <v>257</v>
      </c>
      <c r="H2188" t="s">
        <v>7</v>
      </c>
      <c r="I2188" t="str">
        <f>VLOOKUP(shipments[[#This Row],[SPID]],CHOOSE({1,2},people[[#All],[SPID]],people[[#All],[Sales_person]]),2,0)</f>
        <v>Curtice Advani</v>
      </c>
      <c r="J2188">
        <f>YEAR(shipments[[#This Row],[Shipdate]])</f>
        <v>2023</v>
      </c>
      <c r="K2188" s="22"/>
      <c r="L2188" s="22">
        <f>VLOOKUP(shipments[[#This Row],[PID]],CHOOSE({1,2},products[PID],products[Cost_per_box]),2,0)</f>
        <v>6.43</v>
      </c>
      <c r="M2188" s="22">
        <f>shipments[[#This Row],[Boxes]]*shipments[[#This Row],[cost_per_box]]</f>
        <v>1652.51</v>
      </c>
      <c r="N2188" s="22">
        <f>shipments[[#This Row],[Amount]]-shipments[[#This Row],[total cost]]</f>
        <v>2962.24</v>
      </c>
    </row>
    <row r="2189" spans="1:14" x14ac:dyDescent="0.35">
      <c r="A2189" t="s">
        <v>2228</v>
      </c>
      <c r="B2189" t="s">
        <v>8042</v>
      </c>
      <c r="C2189" t="s">
        <v>8024</v>
      </c>
      <c r="D2189" t="s">
        <v>8034</v>
      </c>
      <c r="E2189" s="1">
        <v>45293</v>
      </c>
      <c r="F2189">
        <v>5868</v>
      </c>
      <c r="G2189">
        <v>367</v>
      </c>
      <c r="H2189" t="s">
        <v>7</v>
      </c>
      <c r="I2189" t="str">
        <f>VLOOKUP(shipments[[#This Row],[SPID]],CHOOSE({1,2},people[[#All],[SPID]],people[[#All],[Sales_person]]),2,0)</f>
        <v>Curtice Advani</v>
      </c>
      <c r="J2189">
        <f>YEAR(shipments[[#This Row],[Shipdate]])</f>
        <v>2024</v>
      </c>
      <c r="K2189" s="22"/>
      <c r="L2189" s="22">
        <f>VLOOKUP(shipments[[#This Row],[PID]],CHOOSE({1,2},products[PID],products[Cost_per_box]),2,0)</f>
        <v>6.43</v>
      </c>
      <c r="M2189" s="22">
        <f>shipments[[#This Row],[Boxes]]*shipments[[#This Row],[cost_per_box]]</f>
        <v>2359.81</v>
      </c>
      <c r="N2189" s="22">
        <f>shipments[[#This Row],[Amount]]-shipments[[#This Row],[total cost]]</f>
        <v>3508.19</v>
      </c>
    </row>
    <row r="2190" spans="1:14" x14ac:dyDescent="0.35">
      <c r="A2190" t="s">
        <v>2229</v>
      </c>
      <c r="B2190" t="s">
        <v>8042</v>
      </c>
      <c r="C2190" t="s">
        <v>8024</v>
      </c>
      <c r="D2190" t="s">
        <v>8034</v>
      </c>
      <c r="E2190" s="1">
        <v>44958</v>
      </c>
      <c r="F2190">
        <v>5816.25</v>
      </c>
      <c r="G2190">
        <v>416</v>
      </c>
      <c r="H2190" t="s">
        <v>7</v>
      </c>
      <c r="I2190" t="str">
        <f>VLOOKUP(shipments[[#This Row],[SPID]],CHOOSE({1,2},people[[#All],[SPID]],people[[#All],[Sales_person]]),2,0)</f>
        <v>Curtice Advani</v>
      </c>
      <c r="J2190">
        <f>YEAR(shipments[[#This Row],[Shipdate]])</f>
        <v>2023</v>
      </c>
      <c r="K2190" s="22"/>
      <c r="L2190" s="22">
        <f>VLOOKUP(shipments[[#This Row],[PID]],CHOOSE({1,2},products[PID],products[Cost_per_box]),2,0)</f>
        <v>6.43</v>
      </c>
      <c r="M2190" s="22">
        <f>shipments[[#This Row],[Boxes]]*shipments[[#This Row],[cost_per_box]]</f>
        <v>2674.88</v>
      </c>
      <c r="N2190" s="22">
        <f>shipments[[#This Row],[Amount]]-shipments[[#This Row],[total cost]]</f>
        <v>3141.37</v>
      </c>
    </row>
    <row r="2191" spans="1:14" x14ac:dyDescent="0.35">
      <c r="A2191" t="s">
        <v>2230</v>
      </c>
      <c r="B2191" t="s">
        <v>8042</v>
      </c>
      <c r="C2191" t="s">
        <v>8024</v>
      </c>
      <c r="D2191" t="s">
        <v>8038</v>
      </c>
      <c r="E2191" s="1">
        <v>45027</v>
      </c>
      <c r="F2191">
        <v>5049</v>
      </c>
      <c r="G2191">
        <v>361</v>
      </c>
      <c r="H2191" t="s">
        <v>7</v>
      </c>
      <c r="I2191" t="str">
        <f>VLOOKUP(shipments[[#This Row],[SPID]],CHOOSE({1,2},people[[#All],[SPID]],people[[#All],[Sales_person]]),2,0)</f>
        <v>Curtice Advani</v>
      </c>
      <c r="J2191">
        <f>YEAR(shipments[[#This Row],[Shipdate]])</f>
        <v>2023</v>
      </c>
      <c r="K2191" s="22"/>
      <c r="L2191" s="22">
        <f>VLOOKUP(shipments[[#This Row],[PID]],CHOOSE({1,2},products[PID],products[Cost_per_box]),2,0)</f>
        <v>6.43</v>
      </c>
      <c r="M2191" s="22">
        <f>shipments[[#This Row],[Boxes]]*shipments[[#This Row],[cost_per_box]]</f>
        <v>2321.23</v>
      </c>
      <c r="N2191" s="22">
        <f>shipments[[#This Row],[Amount]]-shipments[[#This Row],[total cost]]</f>
        <v>2727.77</v>
      </c>
    </row>
    <row r="2192" spans="1:14" x14ac:dyDescent="0.35">
      <c r="A2192" t="s">
        <v>2231</v>
      </c>
      <c r="B2192" t="s">
        <v>8042</v>
      </c>
      <c r="C2192" t="s">
        <v>8025</v>
      </c>
      <c r="D2192" t="s">
        <v>8034</v>
      </c>
      <c r="E2192" s="1">
        <v>45051</v>
      </c>
      <c r="F2192">
        <v>10008</v>
      </c>
      <c r="G2192">
        <v>589</v>
      </c>
      <c r="H2192" t="s">
        <v>7</v>
      </c>
      <c r="I2192" t="str">
        <f>VLOOKUP(shipments[[#This Row],[SPID]],CHOOSE({1,2},people[[#All],[SPID]],people[[#All],[Sales_person]]),2,0)</f>
        <v>Curtice Advani</v>
      </c>
      <c r="J2192">
        <f>YEAR(shipments[[#This Row],[Shipdate]])</f>
        <v>2023</v>
      </c>
      <c r="K2192" s="22"/>
      <c r="L2192" s="22">
        <f>VLOOKUP(shipments[[#This Row],[PID]],CHOOSE({1,2},products[PID],products[Cost_per_box]),2,0)</f>
        <v>12.41</v>
      </c>
      <c r="M2192" s="22">
        <f>shipments[[#This Row],[Boxes]]*shipments[[#This Row],[cost_per_box]]</f>
        <v>7309.49</v>
      </c>
      <c r="N2192" s="22">
        <f>shipments[[#This Row],[Amount]]-shipments[[#This Row],[total cost]]</f>
        <v>2698.51</v>
      </c>
    </row>
    <row r="2193" spans="1:14" x14ac:dyDescent="0.35">
      <c r="A2193" t="s">
        <v>2232</v>
      </c>
      <c r="B2193" t="s">
        <v>8042</v>
      </c>
      <c r="C2193" t="s">
        <v>8025</v>
      </c>
      <c r="D2193" t="s">
        <v>8038</v>
      </c>
      <c r="E2193" s="1">
        <v>45054</v>
      </c>
      <c r="F2193">
        <v>7605</v>
      </c>
      <c r="G2193">
        <v>448</v>
      </c>
      <c r="H2193" t="s">
        <v>7</v>
      </c>
      <c r="I2193" t="str">
        <f>VLOOKUP(shipments[[#This Row],[SPID]],CHOOSE({1,2},people[[#All],[SPID]],people[[#All],[Sales_person]]),2,0)</f>
        <v>Curtice Advani</v>
      </c>
      <c r="J2193">
        <f>YEAR(shipments[[#This Row],[Shipdate]])</f>
        <v>2023</v>
      </c>
      <c r="K2193" s="22"/>
      <c r="L2193" s="22">
        <f>VLOOKUP(shipments[[#This Row],[PID]],CHOOSE({1,2},products[PID],products[Cost_per_box]),2,0)</f>
        <v>12.41</v>
      </c>
      <c r="M2193" s="22">
        <f>shipments[[#This Row],[Boxes]]*shipments[[#This Row],[cost_per_box]]</f>
        <v>5559.68</v>
      </c>
      <c r="N2193" s="22">
        <f>shipments[[#This Row],[Amount]]-shipments[[#This Row],[total cost]]</f>
        <v>2045.3199999999997</v>
      </c>
    </row>
    <row r="2194" spans="1:14" x14ac:dyDescent="0.35">
      <c r="A2194" t="s">
        <v>2233</v>
      </c>
      <c r="B2194" t="s">
        <v>8042</v>
      </c>
      <c r="C2194" t="s">
        <v>8025</v>
      </c>
      <c r="D2194" t="s">
        <v>8033</v>
      </c>
      <c r="E2194" s="1">
        <v>45134</v>
      </c>
      <c r="F2194">
        <v>227.25</v>
      </c>
      <c r="G2194">
        <v>12</v>
      </c>
      <c r="H2194" t="s">
        <v>7</v>
      </c>
      <c r="I2194" t="str">
        <f>VLOOKUP(shipments[[#This Row],[SPID]],CHOOSE({1,2},people[[#All],[SPID]],people[[#All],[Sales_person]]),2,0)</f>
        <v>Curtice Advani</v>
      </c>
      <c r="J2194">
        <f>YEAR(shipments[[#This Row],[Shipdate]])</f>
        <v>2023</v>
      </c>
      <c r="K2194" s="22"/>
      <c r="L2194" s="22">
        <f>VLOOKUP(shipments[[#This Row],[PID]],CHOOSE({1,2},products[PID],products[Cost_per_box]),2,0)</f>
        <v>12.41</v>
      </c>
      <c r="M2194" s="22">
        <f>shipments[[#This Row],[Boxes]]*shipments[[#This Row],[cost_per_box]]</f>
        <v>148.92000000000002</v>
      </c>
      <c r="N2194" s="22">
        <f>shipments[[#This Row],[Amount]]-shipments[[#This Row],[total cost]]</f>
        <v>78.329999999999984</v>
      </c>
    </row>
    <row r="2195" spans="1:14" x14ac:dyDescent="0.35">
      <c r="A2195" t="s">
        <v>2234</v>
      </c>
      <c r="B2195" t="s">
        <v>8042</v>
      </c>
      <c r="C2195" t="s">
        <v>8025</v>
      </c>
      <c r="D2195" t="s">
        <v>8038</v>
      </c>
      <c r="E2195" s="1">
        <v>45138</v>
      </c>
      <c r="F2195">
        <v>4601.25</v>
      </c>
      <c r="G2195">
        <v>243</v>
      </c>
      <c r="H2195" t="s">
        <v>7</v>
      </c>
      <c r="I2195" t="str">
        <f>VLOOKUP(shipments[[#This Row],[SPID]],CHOOSE({1,2},people[[#All],[SPID]],people[[#All],[Sales_person]]),2,0)</f>
        <v>Curtice Advani</v>
      </c>
      <c r="J2195">
        <f>YEAR(shipments[[#This Row],[Shipdate]])</f>
        <v>2023</v>
      </c>
      <c r="K2195" s="22"/>
      <c r="L2195" s="22">
        <f>VLOOKUP(shipments[[#This Row],[PID]],CHOOSE({1,2},products[PID],products[Cost_per_box]),2,0)</f>
        <v>12.41</v>
      </c>
      <c r="M2195" s="22">
        <f>shipments[[#This Row],[Boxes]]*shipments[[#This Row],[cost_per_box]]</f>
        <v>3015.63</v>
      </c>
      <c r="N2195" s="22">
        <f>shipments[[#This Row],[Amount]]-shipments[[#This Row],[total cost]]</f>
        <v>1585.62</v>
      </c>
    </row>
    <row r="2196" spans="1:14" x14ac:dyDescent="0.35">
      <c r="A2196" t="s">
        <v>2235</v>
      </c>
      <c r="B2196" t="s">
        <v>8042</v>
      </c>
      <c r="C2196" t="s">
        <v>8026</v>
      </c>
      <c r="D2196" t="s">
        <v>8037</v>
      </c>
      <c r="E2196" s="1">
        <v>45016</v>
      </c>
      <c r="F2196">
        <v>699.75</v>
      </c>
      <c r="G2196">
        <v>50</v>
      </c>
      <c r="H2196" t="s">
        <v>7</v>
      </c>
      <c r="I2196" t="str">
        <f>VLOOKUP(shipments[[#This Row],[SPID]],CHOOSE({1,2},people[[#All],[SPID]],people[[#All],[Sales_person]]),2,0)</f>
        <v>Curtice Advani</v>
      </c>
      <c r="J2196">
        <f>YEAR(shipments[[#This Row],[Shipdate]])</f>
        <v>2023</v>
      </c>
      <c r="K2196" s="22"/>
      <c r="L2196" s="22">
        <f>VLOOKUP(shipments[[#This Row],[PID]],CHOOSE({1,2},products[PID],products[Cost_per_box]),2,0)</f>
        <v>9.57</v>
      </c>
      <c r="M2196" s="22">
        <f>shipments[[#This Row],[Boxes]]*shipments[[#This Row],[cost_per_box]]</f>
        <v>478.5</v>
      </c>
      <c r="N2196" s="22">
        <f>shipments[[#This Row],[Amount]]-shipments[[#This Row],[total cost]]</f>
        <v>221.25</v>
      </c>
    </row>
    <row r="2197" spans="1:14" x14ac:dyDescent="0.35">
      <c r="A2197" t="s">
        <v>2236</v>
      </c>
      <c r="B2197" t="s">
        <v>8042</v>
      </c>
      <c r="C2197" t="s">
        <v>8026</v>
      </c>
      <c r="D2197" t="s">
        <v>8038</v>
      </c>
      <c r="E2197" s="1">
        <v>45502</v>
      </c>
      <c r="F2197">
        <v>3872.25</v>
      </c>
      <c r="G2197">
        <v>216</v>
      </c>
      <c r="H2197" t="s">
        <v>18</v>
      </c>
      <c r="I2197" t="str">
        <f>VLOOKUP(shipments[[#This Row],[SPID]],CHOOSE({1,2},people[[#All],[SPID]],people[[#All],[Sales_person]]),2,0)</f>
        <v>Curtice Advani</v>
      </c>
      <c r="J2197">
        <f>YEAR(shipments[[#This Row],[Shipdate]])</f>
        <v>2024</v>
      </c>
      <c r="K2197" s="22"/>
      <c r="L2197" s="22">
        <f>VLOOKUP(shipments[[#This Row],[PID]],CHOOSE({1,2},products[PID],products[Cost_per_box]),2,0)</f>
        <v>9.57</v>
      </c>
      <c r="M2197" s="22">
        <f>shipments[[#This Row],[Boxes]]*shipments[[#This Row],[cost_per_box]]</f>
        <v>2067.12</v>
      </c>
      <c r="N2197" s="22">
        <f>shipments[[#This Row],[Amount]]-shipments[[#This Row],[total cost]]</f>
        <v>1805.13</v>
      </c>
    </row>
    <row r="2198" spans="1:14" x14ac:dyDescent="0.35">
      <c r="A2198" t="s">
        <v>2237</v>
      </c>
      <c r="B2198" t="s">
        <v>8042</v>
      </c>
      <c r="C2198" t="s">
        <v>8026</v>
      </c>
      <c r="D2198" t="s">
        <v>8037</v>
      </c>
      <c r="E2198" s="1">
        <v>45071</v>
      </c>
      <c r="F2198">
        <v>7857</v>
      </c>
      <c r="G2198">
        <v>562</v>
      </c>
      <c r="H2198" t="s">
        <v>40</v>
      </c>
      <c r="I2198" t="str">
        <f>VLOOKUP(shipments[[#This Row],[SPID]],CHOOSE({1,2},people[[#All],[SPID]],people[[#All],[Sales_person]]),2,0)</f>
        <v>Curtice Advani</v>
      </c>
      <c r="J2198">
        <f>YEAR(shipments[[#This Row],[Shipdate]])</f>
        <v>2023</v>
      </c>
      <c r="K2198" s="22"/>
      <c r="L2198" s="22">
        <f>VLOOKUP(shipments[[#This Row],[PID]],CHOOSE({1,2},products[PID],products[Cost_per_box]),2,0)</f>
        <v>9.57</v>
      </c>
      <c r="M2198" s="22">
        <f>shipments[[#This Row],[Boxes]]*shipments[[#This Row],[cost_per_box]]</f>
        <v>5378.34</v>
      </c>
      <c r="N2198" s="22">
        <f>shipments[[#This Row],[Amount]]-shipments[[#This Row],[total cost]]</f>
        <v>2478.66</v>
      </c>
    </row>
    <row r="2199" spans="1:14" x14ac:dyDescent="0.35">
      <c r="A2199" t="s">
        <v>2238</v>
      </c>
      <c r="B2199" t="s">
        <v>8042</v>
      </c>
      <c r="C2199" t="s">
        <v>8026</v>
      </c>
      <c r="D2199" t="s">
        <v>8038</v>
      </c>
      <c r="E2199" s="1">
        <v>45118</v>
      </c>
      <c r="F2199">
        <v>7778.25</v>
      </c>
      <c r="G2199">
        <v>433</v>
      </c>
      <c r="H2199" t="s">
        <v>7</v>
      </c>
      <c r="I2199" t="str">
        <f>VLOOKUP(shipments[[#This Row],[SPID]],CHOOSE({1,2},people[[#All],[SPID]],people[[#All],[Sales_person]]),2,0)</f>
        <v>Curtice Advani</v>
      </c>
      <c r="J2199">
        <f>YEAR(shipments[[#This Row],[Shipdate]])</f>
        <v>2023</v>
      </c>
      <c r="K2199" s="22"/>
      <c r="L2199" s="22">
        <f>VLOOKUP(shipments[[#This Row],[PID]],CHOOSE({1,2},products[PID],products[Cost_per_box]),2,0)</f>
        <v>9.57</v>
      </c>
      <c r="M2199" s="22">
        <f>shipments[[#This Row],[Boxes]]*shipments[[#This Row],[cost_per_box]]</f>
        <v>4143.8100000000004</v>
      </c>
      <c r="N2199" s="22">
        <f>shipments[[#This Row],[Amount]]-shipments[[#This Row],[total cost]]</f>
        <v>3634.4399999999996</v>
      </c>
    </row>
    <row r="2200" spans="1:14" x14ac:dyDescent="0.35">
      <c r="A2200" t="s">
        <v>2239</v>
      </c>
      <c r="B2200" t="s">
        <v>8042</v>
      </c>
      <c r="C2200" t="s">
        <v>8027</v>
      </c>
      <c r="D2200" t="s">
        <v>8037</v>
      </c>
      <c r="E2200" s="1">
        <v>45530</v>
      </c>
      <c r="F2200">
        <v>3395.25</v>
      </c>
      <c r="G2200">
        <v>486</v>
      </c>
      <c r="H2200" t="s">
        <v>18</v>
      </c>
      <c r="I2200" t="str">
        <f>VLOOKUP(shipments[[#This Row],[SPID]],CHOOSE({1,2},people[[#All],[SPID]],people[[#All],[Sales_person]]),2,0)</f>
        <v>Curtice Advani</v>
      </c>
      <c r="J2200">
        <f>YEAR(shipments[[#This Row],[Shipdate]])</f>
        <v>2024</v>
      </c>
      <c r="K2200" s="22"/>
      <c r="L2200" s="22">
        <f>VLOOKUP(shipments[[#This Row],[PID]],CHOOSE({1,2},products[PID],products[Cost_per_box]),2,0)</f>
        <v>8.43</v>
      </c>
      <c r="M2200" s="22">
        <f>shipments[[#This Row],[Boxes]]*shipments[[#This Row],[cost_per_box]]</f>
        <v>4096.9799999999996</v>
      </c>
      <c r="N2200" s="22">
        <f>shipments[[#This Row],[Amount]]-shipments[[#This Row],[total cost]]</f>
        <v>-701.72999999999956</v>
      </c>
    </row>
    <row r="2201" spans="1:14" x14ac:dyDescent="0.35">
      <c r="A2201" t="s">
        <v>2240</v>
      </c>
      <c r="B2201" t="s">
        <v>8042</v>
      </c>
      <c r="C2201" t="s">
        <v>8027</v>
      </c>
      <c r="D2201" t="s">
        <v>8038</v>
      </c>
      <c r="E2201" s="1">
        <v>45303</v>
      </c>
      <c r="F2201">
        <v>3258</v>
      </c>
      <c r="G2201">
        <v>408</v>
      </c>
      <c r="H2201" t="s">
        <v>7</v>
      </c>
      <c r="I2201" t="str">
        <f>VLOOKUP(shipments[[#This Row],[SPID]],CHOOSE({1,2},people[[#All],[SPID]],people[[#All],[Sales_person]]),2,0)</f>
        <v>Curtice Advani</v>
      </c>
      <c r="J2201">
        <f>YEAR(shipments[[#This Row],[Shipdate]])</f>
        <v>2024</v>
      </c>
      <c r="K2201" s="22"/>
      <c r="L2201" s="22">
        <f>VLOOKUP(shipments[[#This Row],[PID]],CHOOSE({1,2},products[PID],products[Cost_per_box]),2,0)</f>
        <v>8.43</v>
      </c>
      <c r="M2201" s="22">
        <f>shipments[[#This Row],[Boxes]]*shipments[[#This Row],[cost_per_box]]</f>
        <v>3439.44</v>
      </c>
      <c r="N2201" s="22">
        <f>shipments[[#This Row],[Amount]]-shipments[[#This Row],[total cost]]</f>
        <v>-181.44000000000005</v>
      </c>
    </row>
    <row r="2202" spans="1:14" x14ac:dyDescent="0.35">
      <c r="A2202" t="s">
        <v>2241</v>
      </c>
      <c r="B2202" t="s">
        <v>8042</v>
      </c>
      <c r="C2202" t="s">
        <v>8028</v>
      </c>
      <c r="D2202" t="s">
        <v>8037</v>
      </c>
      <c r="E2202" s="1">
        <v>45078</v>
      </c>
      <c r="F2202">
        <v>8248.5</v>
      </c>
      <c r="G2202">
        <v>1179</v>
      </c>
      <c r="H2202" t="s">
        <v>7</v>
      </c>
      <c r="I2202" t="str">
        <f>VLOOKUP(shipments[[#This Row],[SPID]],CHOOSE({1,2},people[[#All],[SPID]],people[[#All],[Sales_person]]),2,0)</f>
        <v>Curtice Advani</v>
      </c>
      <c r="J2202">
        <f>YEAR(shipments[[#This Row],[Shipdate]])</f>
        <v>2023</v>
      </c>
      <c r="K2202" s="22"/>
      <c r="L2202" s="22">
        <f>VLOOKUP(shipments[[#This Row],[PID]],CHOOSE({1,2},products[PID],products[Cost_per_box]),2,0)</f>
        <v>6.8</v>
      </c>
      <c r="M2202" s="22">
        <f>shipments[[#This Row],[Boxes]]*shipments[[#This Row],[cost_per_box]]</f>
        <v>8017.2</v>
      </c>
      <c r="N2202" s="22">
        <f>shipments[[#This Row],[Amount]]-shipments[[#This Row],[total cost]]</f>
        <v>231.30000000000018</v>
      </c>
    </row>
    <row r="2203" spans="1:14" x14ac:dyDescent="0.35">
      <c r="A2203" t="s">
        <v>2242</v>
      </c>
      <c r="B2203" t="s">
        <v>8042</v>
      </c>
      <c r="C2203" t="s">
        <v>8028</v>
      </c>
      <c r="D2203" t="s">
        <v>8033</v>
      </c>
      <c r="E2203" s="1">
        <v>45496</v>
      </c>
      <c r="F2203">
        <v>10233</v>
      </c>
      <c r="G2203">
        <v>931</v>
      </c>
      <c r="H2203" t="s">
        <v>40</v>
      </c>
      <c r="I2203" t="str">
        <f>VLOOKUP(shipments[[#This Row],[SPID]],CHOOSE({1,2},people[[#All],[SPID]],people[[#All],[Sales_person]]),2,0)</f>
        <v>Curtice Advani</v>
      </c>
      <c r="J2203">
        <f>YEAR(shipments[[#This Row],[Shipdate]])</f>
        <v>2024</v>
      </c>
      <c r="K2203" s="22"/>
      <c r="L2203" s="22">
        <f>VLOOKUP(shipments[[#This Row],[PID]],CHOOSE({1,2},products[PID],products[Cost_per_box]),2,0)</f>
        <v>6.8</v>
      </c>
      <c r="M2203" s="22">
        <f>shipments[[#This Row],[Boxes]]*shipments[[#This Row],[cost_per_box]]</f>
        <v>6330.8</v>
      </c>
      <c r="N2203" s="22">
        <f>shipments[[#This Row],[Amount]]-shipments[[#This Row],[total cost]]</f>
        <v>3902.2</v>
      </c>
    </row>
    <row r="2204" spans="1:14" x14ac:dyDescent="0.35">
      <c r="A2204" t="s">
        <v>2243</v>
      </c>
      <c r="B2204" t="s">
        <v>8042</v>
      </c>
      <c r="C2204" t="s">
        <v>8030</v>
      </c>
      <c r="D2204" t="s">
        <v>8033</v>
      </c>
      <c r="E2204" s="1">
        <v>45502</v>
      </c>
      <c r="F2204">
        <v>4468.5</v>
      </c>
      <c r="G2204">
        <v>373</v>
      </c>
      <c r="H2204" t="s">
        <v>40</v>
      </c>
      <c r="I2204" t="str">
        <f>VLOOKUP(shipments[[#This Row],[SPID]],CHOOSE({1,2},people[[#All],[SPID]],people[[#All],[Sales_person]]),2,0)</f>
        <v>Curtice Advani</v>
      </c>
      <c r="J2204">
        <f>YEAR(shipments[[#This Row],[Shipdate]])</f>
        <v>2024</v>
      </c>
      <c r="K2204" s="22"/>
      <c r="L2204" s="22">
        <f>VLOOKUP(shipments[[#This Row],[PID]],CHOOSE({1,2},products[PID],products[Cost_per_box]),2,0)</f>
        <v>2.76</v>
      </c>
      <c r="M2204" s="22">
        <f>shipments[[#This Row],[Boxes]]*shipments[[#This Row],[cost_per_box]]</f>
        <v>1029.48</v>
      </c>
      <c r="N2204" s="22">
        <f>shipments[[#This Row],[Amount]]-shipments[[#This Row],[total cost]]</f>
        <v>3439.02</v>
      </c>
    </row>
    <row r="2205" spans="1:14" x14ac:dyDescent="0.35">
      <c r="A2205" t="s">
        <v>2244</v>
      </c>
      <c r="B2205" t="s">
        <v>8042</v>
      </c>
      <c r="C2205" t="s">
        <v>8030</v>
      </c>
      <c r="D2205" t="s">
        <v>8033</v>
      </c>
      <c r="E2205" s="1">
        <v>45532</v>
      </c>
      <c r="F2205">
        <v>2846.25</v>
      </c>
      <c r="G2205">
        <v>317</v>
      </c>
      <c r="H2205" t="s">
        <v>18</v>
      </c>
      <c r="I2205" t="str">
        <f>VLOOKUP(shipments[[#This Row],[SPID]],CHOOSE({1,2},people[[#All],[SPID]],people[[#All],[Sales_person]]),2,0)</f>
        <v>Curtice Advani</v>
      </c>
      <c r="J2205">
        <f>YEAR(shipments[[#This Row],[Shipdate]])</f>
        <v>2024</v>
      </c>
      <c r="K2205" s="22"/>
      <c r="L2205" s="22">
        <f>VLOOKUP(shipments[[#This Row],[PID]],CHOOSE({1,2},products[PID],products[Cost_per_box]),2,0)</f>
        <v>2.76</v>
      </c>
      <c r="M2205" s="22">
        <f>shipments[[#This Row],[Boxes]]*shipments[[#This Row],[cost_per_box]]</f>
        <v>874.92</v>
      </c>
      <c r="N2205" s="22">
        <f>shipments[[#This Row],[Amount]]-shipments[[#This Row],[total cost]]</f>
        <v>1971.33</v>
      </c>
    </row>
    <row r="2206" spans="1:14" x14ac:dyDescent="0.35">
      <c r="A2206" t="s">
        <v>2245</v>
      </c>
      <c r="B2206" t="s">
        <v>8042</v>
      </c>
      <c r="C2206" t="s">
        <v>8030</v>
      </c>
      <c r="D2206" t="s">
        <v>8033</v>
      </c>
      <c r="E2206" s="1">
        <v>45261</v>
      </c>
      <c r="F2206">
        <v>1107</v>
      </c>
      <c r="G2206">
        <v>139</v>
      </c>
      <c r="H2206" t="s">
        <v>7</v>
      </c>
      <c r="I2206" t="str">
        <f>VLOOKUP(shipments[[#This Row],[SPID]],CHOOSE({1,2},people[[#All],[SPID]],people[[#All],[Sales_person]]),2,0)</f>
        <v>Curtice Advani</v>
      </c>
      <c r="J2206">
        <f>YEAR(shipments[[#This Row],[Shipdate]])</f>
        <v>2023</v>
      </c>
      <c r="K2206" s="22"/>
      <c r="L2206" s="22">
        <f>VLOOKUP(shipments[[#This Row],[PID]],CHOOSE({1,2},products[PID],products[Cost_per_box]),2,0)</f>
        <v>2.76</v>
      </c>
      <c r="M2206" s="22">
        <f>shipments[[#This Row],[Boxes]]*shipments[[#This Row],[cost_per_box]]</f>
        <v>383.64</v>
      </c>
      <c r="N2206" s="22">
        <f>shipments[[#This Row],[Amount]]-shipments[[#This Row],[total cost]]</f>
        <v>723.36</v>
      </c>
    </row>
    <row r="2207" spans="1:14" x14ac:dyDescent="0.35">
      <c r="A2207" t="s">
        <v>2246</v>
      </c>
      <c r="B2207" t="s">
        <v>8042</v>
      </c>
      <c r="C2207" t="s">
        <v>8030</v>
      </c>
      <c r="D2207" t="s">
        <v>8033</v>
      </c>
      <c r="E2207" s="1">
        <v>45275</v>
      </c>
      <c r="F2207">
        <v>4776.75</v>
      </c>
      <c r="G2207">
        <v>478</v>
      </c>
      <c r="H2207" t="s">
        <v>7</v>
      </c>
      <c r="I2207" t="str">
        <f>VLOOKUP(shipments[[#This Row],[SPID]],CHOOSE({1,2},people[[#All],[SPID]],people[[#All],[Sales_person]]),2,0)</f>
        <v>Curtice Advani</v>
      </c>
      <c r="J2207">
        <f>YEAR(shipments[[#This Row],[Shipdate]])</f>
        <v>2023</v>
      </c>
      <c r="K2207" s="22"/>
      <c r="L2207" s="22">
        <f>VLOOKUP(shipments[[#This Row],[PID]],CHOOSE({1,2},products[PID],products[Cost_per_box]),2,0)</f>
        <v>2.76</v>
      </c>
      <c r="M2207" s="22">
        <f>shipments[[#This Row],[Boxes]]*shipments[[#This Row],[cost_per_box]]</f>
        <v>1319.28</v>
      </c>
      <c r="N2207" s="22">
        <f>shipments[[#This Row],[Amount]]-shipments[[#This Row],[total cost]]</f>
        <v>3457.4700000000003</v>
      </c>
    </row>
    <row r="2208" spans="1:14" x14ac:dyDescent="0.35">
      <c r="A2208" t="s">
        <v>2247</v>
      </c>
      <c r="B2208" t="s">
        <v>8042</v>
      </c>
      <c r="C2208" t="s">
        <v>8031</v>
      </c>
      <c r="D2208" t="s">
        <v>8037</v>
      </c>
      <c r="E2208" s="1">
        <v>45127</v>
      </c>
      <c r="F2208">
        <v>5699.25</v>
      </c>
      <c r="G2208">
        <v>713</v>
      </c>
      <c r="H2208" t="s">
        <v>7</v>
      </c>
      <c r="I2208" t="str">
        <f>VLOOKUP(shipments[[#This Row],[SPID]],CHOOSE({1,2},people[[#All],[SPID]],people[[#All],[Sales_person]]),2,0)</f>
        <v>Curtice Advani</v>
      </c>
      <c r="J2208">
        <f>YEAR(shipments[[#This Row],[Shipdate]])</f>
        <v>2023</v>
      </c>
      <c r="K2208" s="22"/>
      <c r="L2208" s="22">
        <f>VLOOKUP(shipments[[#This Row],[PID]],CHOOSE({1,2},products[PID],products[Cost_per_box]),2,0)</f>
        <v>3.32</v>
      </c>
      <c r="M2208" s="22">
        <f>shipments[[#This Row],[Boxes]]*shipments[[#This Row],[cost_per_box]]</f>
        <v>2367.16</v>
      </c>
      <c r="N2208" s="22">
        <f>shipments[[#This Row],[Amount]]-shipments[[#This Row],[total cost]]</f>
        <v>3332.09</v>
      </c>
    </row>
    <row r="2209" spans="1:14" x14ac:dyDescent="0.35">
      <c r="A2209" t="s">
        <v>2248</v>
      </c>
      <c r="B2209" t="s">
        <v>8042</v>
      </c>
      <c r="C2209" t="s">
        <v>8031</v>
      </c>
      <c r="D2209" t="s">
        <v>8033</v>
      </c>
      <c r="E2209" s="1">
        <v>45079</v>
      </c>
      <c r="F2209">
        <v>6579</v>
      </c>
      <c r="G2209">
        <v>823</v>
      </c>
      <c r="H2209" t="s">
        <v>7</v>
      </c>
      <c r="I2209" t="str">
        <f>VLOOKUP(shipments[[#This Row],[SPID]],CHOOSE({1,2},people[[#All],[SPID]],people[[#All],[Sales_person]]),2,0)</f>
        <v>Curtice Advani</v>
      </c>
      <c r="J2209">
        <f>YEAR(shipments[[#This Row],[Shipdate]])</f>
        <v>2023</v>
      </c>
      <c r="K2209" s="22"/>
      <c r="L2209" s="22">
        <f>VLOOKUP(shipments[[#This Row],[PID]],CHOOSE({1,2},products[PID],products[Cost_per_box]),2,0)</f>
        <v>3.32</v>
      </c>
      <c r="M2209" s="22">
        <f>shipments[[#This Row],[Boxes]]*shipments[[#This Row],[cost_per_box]]</f>
        <v>2732.3599999999997</v>
      </c>
      <c r="N2209" s="22">
        <f>shipments[[#This Row],[Amount]]-shipments[[#This Row],[total cost]]</f>
        <v>3846.6400000000003</v>
      </c>
    </row>
    <row r="2210" spans="1:14" x14ac:dyDescent="0.35">
      <c r="A2210" t="s">
        <v>2249</v>
      </c>
      <c r="B2210" t="s">
        <v>8042</v>
      </c>
      <c r="C2210" t="s">
        <v>8031</v>
      </c>
      <c r="D2210" t="s">
        <v>8034</v>
      </c>
      <c r="E2210" s="1">
        <v>45558</v>
      </c>
      <c r="F2210">
        <v>1035</v>
      </c>
      <c r="G2210">
        <v>148</v>
      </c>
      <c r="H2210" t="s">
        <v>26</v>
      </c>
      <c r="I2210" t="str">
        <f>VLOOKUP(shipments[[#This Row],[SPID]],CHOOSE({1,2},people[[#All],[SPID]],people[[#All],[Sales_person]]),2,0)</f>
        <v>Curtice Advani</v>
      </c>
      <c r="J2210">
        <f>YEAR(shipments[[#This Row],[Shipdate]])</f>
        <v>2024</v>
      </c>
      <c r="K2210" s="22"/>
      <c r="L2210" s="22">
        <f>VLOOKUP(shipments[[#This Row],[PID]],CHOOSE({1,2},products[PID],products[Cost_per_box]),2,0)</f>
        <v>3.32</v>
      </c>
      <c r="M2210" s="22">
        <f>shipments[[#This Row],[Boxes]]*shipments[[#This Row],[cost_per_box]]</f>
        <v>491.35999999999996</v>
      </c>
      <c r="N2210" s="22">
        <f>shipments[[#This Row],[Amount]]-shipments[[#This Row],[total cost]]</f>
        <v>543.6400000000001</v>
      </c>
    </row>
    <row r="2211" spans="1:14" x14ac:dyDescent="0.35">
      <c r="A2211" t="s">
        <v>2250</v>
      </c>
      <c r="B2211" t="s">
        <v>8042</v>
      </c>
      <c r="C2211" t="s">
        <v>8031</v>
      </c>
      <c r="D2211" t="s">
        <v>8034</v>
      </c>
      <c r="E2211" s="1">
        <v>45532</v>
      </c>
      <c r="F2211">
        <v>2013.75</v>
      </c>
      <c r="G2211">
        <v>184</v>
      </c>
      <c r="H2211" t="s">
        <v>18</v>
      </c>
      <c r="I2211" t="str">
        <f>VLOOKUP(shipments[[#This Row],[SPID]],CHOOSE({1,2},people[[#All],[SPID]],people[[#All],[Sales_person]]),2,0)</f>
        <v>Curtice Advani</v>
      </c>
      <c r="J2211">
        <f>YEAR(shipments[[#This Row],[Shipdate]])</f>
        <v>2024</v>
      </c>
      <c r="K2211" s="22"/>
      <c r="L2211" s="22">
        <f>VLOOKUP(shipments[[#This Row],[PID]],CHOOSE({1,2},products[PID],products[Cost_per_box]),2,0)</f>
        <v>3.32</v>
      </c>
      <c r="M2211" s="22">
        <f>shipments[[#This Row],[Boxes]]*shipments[[#This Row],[cost_per_box]]</f>
        <v>610.88</v>
      </c>
      <c r="N2211" s="22">
        <f>shipments[[#This Row],[Amount]]-shipments[[#This Row],[total cost]]</f>
        <v>1402.87</v>
      </c>
    </row>
    <row r="2212" spans="1:14" x14ac:dyDescent="0.35">
      <c r="A2212" t="s">
        <v>2251</v>
      </c>
      <c r="B2212" t="s">
        <v>8042</v>
      </c>
      <c r="C2212" t="s">
        <v>8032</v>
      </c>
      <c r="D2212" t="s">
        <v>8033</v>
      </c>
      <c r="E2212" s="1">
        <v>45285</v>
      </c>
      <c r="F2212">
        <v>11027.25</v>
      </c>
      <c r="G2212">
        <v>552</v>
      </c>
      <c r="H2212" t="s">
        <v>7</v>
      </c>
      <c r="I2212" t="str">
        <f>VLOOKUP(shipments[[#This Row],[SPID]],CHOOSE({1,2},people[[#All],[SPID]],people[[#All],[Sales_person]]),2,0)</f>
        <v>Curtice Advani</v>
      </c>
      <c r="J2212">
        <f>YEAR(shipments[[#This Row],[Shipdate]])</f>
        <v>2023</v>
      </c>
      <c r="K2212" s="22"/>
      <c r="L2212" s="22">
        <f>VLOOKUP(shipments[[#This Row],[PID]],CHOOSE({1,2},products[PID],products[Cost_per_box]),2,0)</f>
        <v>2.65</v>
      </c>
      <c r="M2212" s="22">
        <f>shipments[[#This Row],[Boxes]]*shipments[[#This Row],[cost_per_box]]</f>
        <v>1462.8</v>
      </c>
      <c r="N2212" s="22">
        <f>shipments[[#This Row],[Amount]]-shipments[[#This Row],[total cost]]</f>
        <v>9564.4500000000007</v>
      </c>
    </row>
    <row r="2213" spans="1:14" x14ac:dyDescent="0.35">
      <c r="A2213" t="s">
        <v>2252</v>
      </c>
      <c r="B2213" t="s">
        <v>8042</v>
      </c>
      <c r="C2213" t="s">
        <v>8032</v>
      </c>
      <c r="D2213" t="s">
        <v>8033</v>
      </c>
      <c r="E2213" s="1">
        <v>45266</v>
      </c>
      <c r="F2213">
        <v>780.75</v>
      </c>
      <c r="G2213">
        <v>40</v>
      </c>
      <c r="H2213" t="s">
        <v>7</v>
      </c>
      <c r="I2213" t="str">
        <f>VLOOKUP(shipments[[#This Row],[SPID]],CHOOSE({1,2},people[[#All],[SPID]],people[[#All],[Sales_person]]),2,0)</f>
        <v>Curtice Advani</v>
      </c>
      <c r="J2213">
        <f>YEAR(shipments[[#This Row],[Shipdate]])</f>
        <v>2023</v>
      </c>
      <c r="K2213" s="22"/>
      <c r="L2213" s="22">
        <f>VLOOKUP(shipments[[#This Row],[PID]],CHOOSE({1,2},products[PID],products[Cost_per_box]),2,0)</f>
        <v>2.65</v>
      </c>
      <c r="M2213" s="22">
        <f>shipments[[#This Row],[Boxes]]*shipments[[#This Row],[cost_per_box]]</f>
        <v>106</v>
      </c>
      <c r="N2213" s="22">
        <f>shipments[[#This Row],[Amount]]-shipments[[#This Row],[total cost]]</f>
        <v>674.75</v>
      </c>
    </row>
    <row r="2214" spans="1:14" x14ac:dyDescent="0.35">
      <c r="A2214" t="s">
        <v>2253</v>
      </c>
      <c r="B2214" t="s">
        <v>8042</v>
      </c>
      <c r="C2214" t="s">
        <v>8032</v>
      </c>
      <c r="D2214" t="s">
        <v>8035</v>
      </c>
      <c r="E2214" s="1">
        <v>45265</v>
      </c>
      <c r="F2214">
        <v>3399.75</v>
      </c>
      <c r="G2214">
        <v>162</v>
      </c>
      <c r="H2214" t="s">
        <v>7</v>
      </c>
      <c r="I2214" t="str">
        <f>VLOOKUP(shipments[[#This Row],[SPID]],CHOOSE({1,2},people[[#All],[SPID]],people[[#All],[Sales_person]]),2,0)</f>
        <v>Curtice Advani</v>
      </c>
      <c r="J2214">
        <f>YEAR(shipments[[#This Row],[Shipdate]])</f>
        <v>2023</v>
      </c>
      <c r="K2214" s="22"/>
      <c r="L2214" s="22">
        <f>VLOOKUP(shipments[[#This Row],[PID]],CHOOSE({1,2},products[PID],products[Cost_per_box]),2,0)</f>
        <v>2.65</v>
      </c>
      <c r="M2214" s="22">
        <f>shipments[[#This Row],[Boxes]]*shipments[[#This Row],[cost_per_box]]</f>
        <v>429.3</v>
      </c>
      <c r="N2214" s="22">
        <f>shipments[[#This Row],[Amount]]-shipments[[#This Row],[total cost]]</f>
        <v>2970.45</v>
      </c>
    </row>
    <row r="2215" spans="1:14" x14ac:dyDescent="0.35">
      <c r="A2215" t="s">
        <v>2254</v>
      </c>
      <c r="B2215" t="s">
        <v>8042</v>
      </c>
      <c r="C2215" t="s">
        <v>8032</v>
      </c>
      <c r="D2215" t="s">
        <v>8036</v>
      </c>
      <c r="E2215" s="1">
        <v>44928</v>
      </c>
      <c r="F2215">
        <v>1923.75</v>
      </c>
      <c r="G2215">
        <v>92</v>
      </c>
      <c r="H2215" t="s">
        <v>7</v>
      </c>
      <c r="I2215" t="str">
        <f>VLOOKUP(shipments[[#This Row],[SPID]],CHOOSE({1,2},people[[#All],[SPID]],people[[#All],[Sales_person]]),2,0)</f>
        <v>Curtice Advani</v>
      </c>
      <c r="J2215">
        <f>YEAR(shipments[[#This Row],[Shipdate]])</f>
        <v>2023</v>
      </c>
      <c r="K2215" s="22"/>
      <c r="L2215" s="22">
        <f>VLOOKUP(shipments[[#This Row],[PID]],CHOOSE({1,2},products[PID],products[Cost_per_box]),2,0)</f>
        <v>2.65</v>
      </c>
      <c r="M2215" s="22">
        <f>shipments[[#This Row],[Boxes]]*shipments[[#This Row],[cost_per_box]]</f>
        <v>243.79999999999998</v>
      </c>
      <c r="N2215" s="22">
        <f>shipments[[#This Row],[Amount]]-shipments[[#This Row],[total cost]]</f>
        <v>1679.95</v>
      </c>
    </row>
    <row r="2216" spans="1:14" x14ac:dyDescent="0.35">
      <c r="A2216" t="s">
        <v>2255</v>
      </c>
      <c r="B2216" t="s">
        <v>8042</v>
      </c>
      <c r="C2216" t="s">
        <v>8011</v>
      </c>
      <c r="D2216" t="s">
        <v>8033</v>
      </c>
      <c r="E2216" s="1">
        <v>45104</v>
      </c>
      <c r="F2216">
        <v>2119.5</v>
      </c>
      <c r="G2216">
        <v>164</v>
      </c>
      <c r="H2216" t="s">
        <v>7</v>
      </c>
      <c r="I2216" t="str">
        <f>VLOOKUP(shipments[[#This Row],[SPID]],CHOOSE({1,2},people[[#All],[SPID]],people[[#All],[Sales_person]]),2,0)</f>
        <v>Curtice Advani</v>
      </c>
      <c r="J2216">
        <f>YEAR(shipments[[#This Row],[Shipdate]])</f>
        <v>2023</v>
      </c>
      <c r="K2216" s="22"/>
      <c r="L2216" s="22">
        <f>VLOOKUP(shipments[[#This Row],[PID]],CHOOSE({1,2},products[PID],products[Cost_per_box]),2,0)</f>
        <v>5.26</v>
      </c>
      <c r="M2216" s="22">
        <f>shipments[[#This Row],[Boxes]]*shipments[[#This Row],[cost_per_box]]</f>
        <v>862.64</v>
      </c>
      <c r="N2216" s="22">
        <f>shipments[[#This Row],[Amount]]-shipments[[#This Row],[total cost]]</f>
        <v>1256.8600000000001</v>
      </c>
    </row>
    <row r="2217" spans="1:14" x14ac:dyDescent="0.35">
      <c r="A2217" t="s">
        <v>2256</v>
      </c>
      <c r="B2217" t="s">
        <v>8042</v>
      </c>
      <c r="C2217" t="s">
        <v>8011</v>
      </c>
      <c r="D2217" t="s">
        <v>8038</v>
      </c>
      <c r="E2217" s="1">
        <v>45530</v>
      </c>
      <c r="F2217">
        <v>14654.25</v>
      </c>
      <c r="G2217">
        <v>1128</v>
      </c>
      <c r="H2217" t="s">
        <v>18</v>
      </c>
      <c r="I2217" t="str">
        <f>VLOOKUP(shipments[[#This Row],[SPID]],CHOOSE({1,2},people[[#All],[SPID]],people[[#All],[Sales_person]]),2,0)</f>
        <v>Curtice Advani</v>
      </c>
      <c r="J2217">
        <f>YEAR(shipments[[#This Row],[Shipdate]])</f>
        <v>2024</v>
      </c>
      <c r="K2217" s="22"/>
      <c r="L2217" s="22">
        <f>VLOOKUP(shipments[[#This Row],[PID]],CHOOSE({1,2},products[PID],products[Cost_per_box]),2,0)</f>
        <v>5.26</v>
      </c>
      <c r="M2217" s="22">
        <f>shipments[[#This Row],[Boxes]]*shipments[[#This Row],[cost_per_box]]</f>
        <v>5933.28</v>
      </c>
      <c r="N2217" s="22">
        <f>shipments[[#This Row],[Amount]]-shipments[[#This Row],[total cost]]</f>
        <v>8720.9700000000012</v>
      </c>
    </row>
    <row r="2218" spans="1:14" x14ac:dyDescent="0.35">
      <c r="A2218" t="s">
        <v>2257</v>
      </c>
      <c r="B2218" t="s">
        <v>8042</v>
      </c>
      <c r="C2218" t="s">
        <v>8014</v>
      </c>
      <c r="D2218" t="s">
        <v>8033</v>
      </c>
      <c r="E2218" s="1">
        <v>45517</v>
      </c>
      <c r="F2218">
        <v>9540</v>
      </c>
      <c r="G2218">
        <v>1060</v>
      </c>
      <c r="H2218" t="s">
        <v>18</v>
      </c>
      <c r="I2218" t="str">
        <f>VLOOKUP(shipments[[#This Row],[SPID]],CHOOSE({1,2},people[[#All],[SPID]],people[[#All],[Sales_person]]),2,0)</f>
        <v>Curtice Advani</v>
      </c>
      <c r="J2218">
        <f>YEAR(shipments[[#This Row],[Shipdate]])</f>
        <v>2024</v>
      </c>
      <c r="K2218" s="22"/>
      <c r="L2218" s="22">
        <f>VLOOKUP(shipments[[#This Row],[PID]],CHOOSE({1,2},products[PID],products[Cost_per_box]),2,0)</f>
        <v>3.85</v>
      </c>
      <c r="M2218" s="22">
        <f>shipments[[#This Row],[Boxes]]*shipments[[#This Row],[cost_per_box]]</f>
        <v>4081</v>
      </c>
      <c r="N2218" s="22">
        <f>shipments[[#This Row],[Amount]]-shipments[[#This Row],[total cost]]</f>
        <v>5459</v>
      </c>
    </row>
    <row r="2219" spans="1:14" x14ac:dyDescent="0.35">
      <c r="A2219" t="s">
        <v>2258</v>
      </c>
      <c r="B2219" t="s">
        <v>8042</v>
      </c>
      <c r="C2219" t="s">
        <v>8014</v>
      </c>
      <c r="D2219" t="s">
        <v>8034</v>
      </c>
      <c r="E2219" s="1">
        <v>45240</v>
      </c>
      <c r="F2219">
        <v>1489.5</v>
      </c>
      <c r="G2219">
        <v>213</v>
      </c>
      <c r="H2219" t="s">
        <v>7</v>
      </c>
      <c r="I2219" t="str">
        <f>VLOOKUP(shipments[[#This Row],[SPID]],CHOOSE({1,2},people[[#All],[SPID]],people[[#All],[Sales_person]]),2,0)</f>
        <v>Curtice Advani</v>
      </c>
      <c r="J2219">
        <f>YEAR(shipments[[#This Row],[Shipdate]])</f>
        <v>2023</v>
      </c>
      <c r="K2219" s="22"/>
      <c r="L2219" s="22">
        <f>VLOOKUP(shipments[[#This Row],[PID]],CHOOSE({1,2},products[PID],products[Cost_per_box]),2,0)</f>
        <v>3.85</v>
      </c>
      <c r="M2219" s="22">
        <f>shipments[[#This Row],[Boxes]]*shipments[[#This Row],[cost_per_box]]</f>
        <v>820.05000000000007</v>
      </c>
      <c r="N2219" s="22">
        <f>shipments[[#This Row],[Amount]]-shipments[[#This Row],[total cost]]</f>
        <v>669.44999999999993</v>
      </c>
    </row>
    <row r="2220" spans="1:14" x14ac:dyDescent="0.35">
      <c r="A2220" t="s">
        <v>2259</v>
      </c>
      <c r="B2220" t="s">
        <v>8042</v>
      </c>
      <c r="C2220" t="s">
        <v>8014</v>
      </c>
      <c r="D2220" t="s">
        <v>8034</v>
      </c>
      <c r="E2220" s="1">
        <v>45006</v>
      </c>
      <c r="F2220">
        <v>4729.5</v>
      </c>
      <c r="G2220">
        <v>789</v>
      </c>
      <c r="H2220" t="s">
        <v>7</v>
      </c>
      <c r="I2220" t="str">
        <f>VLOOKUP(shipments[[#This Row],[SPID]],CHOOSE({1,2},people[[#All],[SPID]],people[[#All],[Sales_person]]),2,0)</f>
        <v>Curtice Advani</v>
      </c>
      <c r="J2220">
        <f>YEAR(shipments[[#This Row],[Shipdate]])</f>
        <v>2023</v>
      </c>
      <c r="K2220" s="22"/>
      <c r="L2220" s="22">
        <f>VLOOKUP(shipments[[#This Row],[PID]],CHOOSE({1,2},products[PID],products[Cost_per_box]),2,0)</f>
        <v>3.85</v>
      </c>
      <c r="M2220" s="22">
        <f>shipments[[#This Row],[Boxes]]*shipments[[#This Row],[cost_per_box]]</f>
        <v>3037.65</v>
      </c>
      <c r="N2220" s="22">
        <f>shipments[[#This Row],[Amount]]-shipments[[#This Row],[total cost]]</f>
        <v>1691.85</v>
      </c>
    </row>
    <row r="2221" spans="1:14" x14ac:dyDescent="0.35">
      <c r="A2221" t="s">
        <v>2260</v>
      </c>
      <c r="B2221" t="s">
        <v>8042</v>
      </c>
      <c r="C2221" t="s">
        <v>8014</v>
      </c>
      <c r="D2221" t="s">
        <v>8033</v>
      </c>
      <c r="E2221" s="1">
        <v>45551</v>
      </c>
      <c r="F2221">
        <v>1350</v>
      </c>
      <c r="G2221">
        <v>150</v>
      </c>
      <c r="H2221" t="s">
        <v>26</v>
      </c>
      <c r="I2221" t="str">
        <f>VLOOKUP(shipments[[#This Row],[SPID]],CHOOSE({1,2},people[[#All],[SPID]],people[[#All],[Sales_person]]),2,0)</f>
        <v>Curtice Advani</v>
      </c>
      <c r="J2221">
        <f>YEAR(shipments[[#This Row],[Shipdate]])</f>
        <v>2024</v>
      </c>
      <c r="K2221" s="22"/>
      <c r="L2221" s="22">
        <f>VLOOKUP(shipments[[#This Row],[PID]],CHOOSE({1,2},products[PID],products[Cost_per_box]),2,0)</f>
        <v>3.85</v>
      </c>
      <c r="M2221" s="22">
        <f>shipments[[#This Row],[Boxes]]*shipments[[#This Row],[cost_per_box]]</f>
        <v>577.5</v>
      </c>
      <c r="N2221" s="22">
        <f>shipments[[#This Row],[Amount]]-shipments[[#This Row],[total cost]]</f>
        <v>772.5</v>
      </c>
    </row>
    <row r="2222" spans="1:14" x14ac:dyDescent="0.35">
      <c r="A2222" t="s">
        <v>2261</v>
      </c>
      <c r="B2222" t="s">
        <v>8042</v>
      </c>
      <c r="C2222" t="s">
        <v>8014</v>
      </c>
      <c r="D2222" t="s">
        <v>8036</v>
      </c>
      <c r="E2222" s="1">
        <v>45485</v>
      </c>
      <c r="F2222">
        <v>4304.25</v>
      </c>
      <c r="G2222">
        <v>615</v>
      </c>
      <c r="H2222" t="s">
        <v>18</v>
      </c>
      <c r="I2222" t="str">
        <f>VLOOKUP(shipments[[#This Row],[SPID]],CHOOSE({1,2},people[[#All],[SPID]],people[[#All],[Sales_person]]),2,0)</f>
        <v>Curtice Advani</v>
      </c>
      <c r="J2222">
        <f>YEAR(shipments[[#This Row],[Shipdate]])</f>
        <v>2024</v>
      </c>
      <c r="K2222" s="22"/>
      <c r="L2222" s="22">
        <f>VLOOKUP(shipments[[#This Row],[PID]],CHOOSE({1,2},products[PID],products[Cost_per_box]),2,0)</f>
        <v>3.85</v>
      </c>
      <c r="M2222" s="22">
        <f>shipments[[#This Row],[Boxes]]*shipments[[#This Row],[cost_per_box]]</f>
        <v>2367.75</v>
      </c>
      <c r="N2222" s="22">
        <f>shipments[[#This Row],[Amount]]-shipments[[#This Row],[total cost]]</f>
        <v>1936.5</v>
      </c>
    </row>
    <row r="2223" spans="1:14" x14ac:dyDescent="0.35">
      <c r="A2223" t="s">
        <v>2262</v>
      </c>
      <c r="B2223" t="s">
        <v>8042</v>
      </c>
      <c r="C2223" t="s">
        <v>8014</v>
      </c>
      <c r="D2223" t="s">
        <v>8038</v>
      </c>
      <c r="E2223" s="1">
        <v>45261</v>
      </c>
      <c r="F2223">
        <v>1581.75</v>
      </c>
      <c r="G2223">
        <v>317</v>
      </c>
      <c r="H2223" t="s">
        <v>7</v>
      </c>
      <c r="I2223" t="str">
        <f>VLOOKUP(shipments[[#This Row],[SPID]],CHOOSE({1,2},people[[#All],[SPID]],people[[#All],[Sales_person]]),2,0)</f>
        <v>Curtice Advani</v>
      </c>
      <c r="J2223">
        <f>YEAR(shipments[[#This Row],[Shipdate]])</f>
        <v>2023</v>
      </c>
      <c r="K2223" s="22"/>
      <c r="L2223" s="22">
        <f>VLOOKUP(shipments[[#This Row],[PID]],CHOOSE({1,2},products[PID],products[Cost_per_box]),2,0)</f>
        <v>3.85</v>
      </c>
      <c r="M2223" s="22">
        <f>shipments[[#This Row],[Boxes]]*shipments[[#This Row],[cost_per_box]]</f>
        <v>1220.45</v>
      </c>
      <c r="N2223" s="22">
        <f>shipments[[#This Row],[Amount]]-shipments[[#This Row],[total cost]]</f>
        <v>361.29999999999995</v>
      </c>
    </row>
    <row r="2224" spans="1:14" x14ac:dyDescent="0.35">
      <c r="A2224" t="s">
        <v>2263</v>
      </c>
      <c r="B2224" t="s">
        <v>8042</v>
      </c>
      <c r="C2224" t="s">
        <v>8014</v>
      </c>
      <c r="D2224" t="s">
        <v>8034</v>
      </c>
      <c r="E2224" s="1">
        <v>45537</v>
      </c>
      <c r="F2224">
        <v>18666</v>
      </c>
      <c r="G2224">
        <v>3734</v>
      </c>
      <c r="H2224" t="s">
        <v>26</v>
      </c>
      <c r="I2224" t="str">
        <f>VLOOKUP(shipments[[#This Row],[SPID]],CHOOSE({1,2},people[[#All],[SPID]],people[[#All],[Sales_person]]),2,0)</f>
        <v>Curtice Advani</v>
      </c>
      <c r="J2224">
        <f>YEAR(shipments[[#This Row],[Shipdate]])</f>
        <v>2024</v>
      </c>
      <c r="K2224" s="22"/>
      <c r="L2224" s="22">
        <f>VLOOKUP(shipments[[#This Row],[PID]],CHOOSE({1,2},products[PID],products[Cost_per_box]),2,0)</f>
        <v>3.85</v>
      </c>
      <c r="M2224" s="22">
        <f>shipments[[#This Row],[Boxes]]*shipments[[#This Row],[cost_per_box]]</f>
        <v>14375.9</v>
      </c>
      <c r="N2224" s="22">
        <f>shipments[[#This Row],[Amount]]-shipments[[#This Row],[total cost]]</f>
        <v>4290.1000000000004</v>
      </c>
    </row>
    <row r="2225" spans="1:14" x14ac:dyDescent="0.35">
      <c r="A2225" t="s">
        <v>2264</v>
      </c>
      <c r="B2225" t="s">
        <v>8042</v>
      </c>
      <c r="C2225" t="s">
        <v>8014</v>
      </c>
      <c r="D2225" t="s">
        <v>8037</v>
      </c>
      <c r="E2225" s="1">
        <v>45537</v>
      </c>
      <c r="F2225">
        <v>5067</v>
      </c>
      <c r="G2225">
        <v>1014</v>
      </c>
      <c r="H2225" t="s">
        <v>26</v>
      </c>
      <c r="I2225" t="str">
        <f>VLOOKUP(shipments[[#This Row],[SPID]],CHOOSE({1,2},people[[#All],[SPID]],people[[#All],[Sales_person]]),2,0)</f>
        <v>Curtice Advani</v>
      </c>
      <c r="J2225">
        <f>YEAR(shipments[[#This Row],[Shipdate]])</f>
        <v>2024</v>
      </c>
      <c r="K2225" s="22"/>
      <c r="L2225" s="22">
        <f>VLOOKUP(shipments[[#This Row],[PID]],CHOOSE({1,2},products[PID],products[Cost_per_box]),2,0)</f>
        <v>3.85</v>
      </c>
      <c r="M2225" s="22">
        <f>shipments[[#This Row],[Boxes]]*shipments[[#This Row],[cost_per_box]]</f>
        <v>3903.9</v>
      </c>
      <c r="N2225" s="22">
        <f>shipments[[#This Row],[Amount]]-shipments[[#This Row],[total cost]]</f>
        <v>1163.0999999999999</v>
      </c>
    </row>
    <row r="2226" spans="1:14" x14ac:dyDescent="0.35">
      <c r="A2226" t="s">
        <v>2265</v>
      </c>
      <c r="B2226" t="s">
        <v>8042</v>
      </c>
      <c r="C2226" t="s">
        <v>8015</v>
      </c>
      <c r="D2226" t="s">
        <v>8038</v>
      </c>
      <c r="E2226" s="1">
        <v>45180</v>
      </c>
      <c r="F2226">
        <v>4027.5</v>
      </c>
      <c r="G2226">
        <v>448</v>
      </c>
      <c r="H2226" t="s">
        <v>7</v>
      </c>
      <c r="I2226" t="str">
        <f>VLOOKUP(shipments[[#This Row],[SPID]],CHOOSE({1,2},people[[#All],[SPID]],people[[#All],[Sales_person]]),2,0)</f>
        <v>Curtice Advani</v>
      </c>
      <c r="J2226">
        <f>YEAR(shipments[[#This Row],[Shipdate]])</f>
        <v>2023</v>
      </c>
      <c r="K2226" s="22"/>
      <c r="L2226" s="22">
        <f>VLOOKUP(shipments[[#This Row],[PID]],CHOOSE({1,2},products[PID],products[Cost_per_box]),2,0)</f>
        <v>5.72</v>
      </c>
      <c r="M2226" s="22">
        <f>shipments[[#This Row],[Boxes]]*shipments[[#This Row],[cost_per_box]]</f>
        <v>2562.56</v>
      </c>
      <c r="N2226" s="22">
        <f>shipments[[#This Row],[Amount]]-shipments[[#This Row],[total cost]]</f>
        <v>1464.94</v>
      </c>
    </row>
    <row r="2227" spans="1:14" x14ac:dyDescent="0.35">
      <c r="A2227" t="s">
        <v>2266</v>
      </c>
      <c r="B2227" t="s">
        <v>8042</v>
      </c>
      <c r="C2227" t="s">
        <v>8015</v>
      </c>
      <c r="D2227" t="s">
        <v>8034</v>
      </c>
      <c r="E2227" s="1">
        <v>45463</v>
      </c>
      <c r="F2227">
        <v>380.25</v>
      </c>
      <c r="G2227">
        <v>48</v>
      </c>
      <c r="H2227" t="s">
        <v>7</v>
      </c>
      <c r="I2227" t="str">
        <f>VLOOKUP(shipments[[#This Row],[SPID]],CHOOSE({1,2},people[[#All],[SPID]],people[[#All],[Sales_person]]),2,0)</f>
        <v>Curtice Advani</v>
      </c>
      <c r="J2227">
        <f>YEAR(shipments[[#This Row],[Shipdate]])</f>
        <v>2024</v>
      </c>
      <c r="K2227" s="22"/>
      <c r="L2227" s="22">
        <f>VLOOKUP(shipments[[#This Row],[PID]],CHOOSE({1,2},products[PID],products[Cost_per_box]),2,0)</f>
        <v>5.72</v>
      </c>
      <c r="M2227" s="22">
        <f>shipments[[#This Row],[Boxes]]*shipments[[#This Row],[cost_per_box]]</f>
        <v>274.56</v>
      </c>
      <c r="N2227" s="22">
        <f>shipments[[#This Row],[Amount]]-shipments[[#This Row],[total cost]]</f>
        <v>105.69</v>
      </c>
    </row>
    <row r="2228" spans="1:14" x14ac:dyDescent="0.35">
      <c r="A2228" t="s">
        <v>2267</v>
      </c>
      <c r="B2228" t="s">
        <v>8042</v>
      </c>
      <c r="C2228" t="s">
        <v>8015</v>
      </c>
      <c r="D2228" t="s">
        <v>8036</v>
      </c>
      <c r="E2228" s="1">
        <v>45273</v>
      </c>
      <c r="F2228">
        <v>7755.75</v>
      </c>
      <c r="G2228">
        <v>862</v>
      </c>
      <c r="H2228" t="s">
        <v>7</v>
      </c>
      <c r="I2228" t="str">
        <f>VLOOKUP(shipments[[#This Row],[SPID]],CHOOSE({1,2},people[[#All],[SPID]],people[[#All],[Sales_person]]),2,0)</f>
        <v>Curtice Advani</v>
      </c>
      <c r="J2228">
        <f>YEAR(shipments[[#This Row],[Shipdate]])</f>
        <v>2023</v>
      </c>
      <c r="K2228" s="22"/>
      <c r="L2228" s="22">
        <f>VLOOKUP(shipments[[#This Row],[PID]],CHOOSE({1,2},products[PID],products[Cost_per_box]),2,0)</f>
        <v>5.72</v>
      </c>
      <c r="M2228" s="22">
        <f>shipments[[#This Row],[Boxes]]*shipments[[#This Row],[cost_per_box]]</f>
        <v>4930.6399999999994</v>
      </c>
      <c r="N2228" s="22">
        <f>shipments[[#This Row],[Amount]]-shipments[[#This Row],[total cost]]</f>
        <v>2825.1100000000006</v>
      </c>
    </row>
    <row r="2229" spans="1:14" x14ac:dyDescent="0.35">
      <c r="A2229" t="s">
        <v>2268</v>
      </c>
      <c r="B2229" t="s">
        <v>8042</v>
      </c>
      <c r="C2229" t="s">
        <v>8015</v>
      </c>
      <c r="D2229" t="s">
        <v>8037</v>
      </c>
      <c r="E2229" s="1">
        <v>45054</v>
      </c>
      <c r="F2229">
        <v>9029.25</v>
      </c>
      <c r="G2229">
        <v>1129</v>
      </c>
      <c r="H2229" t="s">
        <v>7</v>
      </c>
      <c r="I2229" t="str">
        <f>VLOOKUP(shipments[[#This Row],[SPID]],CHOOSE({1,2},people[[#All],[SPID]],people[[#All],[Sales_person]]),2,0)</f>
        <v>Curtice Advani</v>
      </c>
      <c r="J2229">
        <f>YEAR(shipments[[#This Row],[Shipdate]])</f>
        <v>2023</v>
      </c>
      <c r="K2229" s="22"/>
      <c r="L2229" s="22">
        <f>VLOOKUP(shipments[[#This Row],[PID]],CHOOSE({1,2},products[PID],products[Cost_per_box]),2,0)</f>
        <v>5.72</v>
      </c>
      <c r="M2229" s="22">
        <f>shipments[[#This Row],[Boxes]]*shipments[[#This Row],[cost_per_box]]</f>
        <v>6457.88</v>
      </c>
      <c r="N2229" s="22">
        <f>shipments[[#This Row],[Amount]]-shipments[[#This Row],[total cost]]</f>
        <v>2571.37</v>
      </c>
    </row>
    <row r="2230" spans="1:14" x14ac:dyDescent="0.35">
      <c r="A2230" t="s">
        <v>2269</v>
      </c>
      <c r="B2230" t="s">
        <v>8042</v>
      </c>
      <c r="C2230" t="s">
        <v>8015</v>
      </c>
      <c r="D2230" t="s">
        <v>8038</v>
      </c>
      <c r="E2230" s="1">
        <v>45427</v>
      </c>
      <c r="F2230">
        <v>3737.25</v>
      </c>
      <c r="G2230">
        <v>534</v>
      </c>
      <c r="H2230" t="s">
        <v>7</v>
      </c>
      <c r="I2230" t="str">
        <f>VLOOKUP(shipments[[#This Row],[SPID]],CHOOSE({1,2},people[[#All],[SPID]],people[[#All],[Sales_person]]),2,0)</f>
        <v>Curtice Advani</v>
      </c>
      <c r="J2230">
        <f>YEAR(shipments[[#This Row],[Shipdate]])</f>
        <v>2024</v>
      </c>
      <c r="K2230" s="22"/>
      <c r="L2230" s="22">
        <f>VLOOKUP(shipments[[#This Row],[PID]],CHOOSE({1,2},products[PID],products[Cost_per_box]),2,0)</f>
        <v>5.72</v>
      </c>
      <c r="M2230" s="22">
        <f>shipments[[#This Row],[Boxes]]*shipments[[#This Row],[cost_per_box]]</f>
        <v>3054.48</v>
      </c>
      <c r="N2230" s="22">
        <f>shipments[[#This Row],[Amount]]-shipments[[#This Row],[total cost]]</f>
        <v>682.77</v>
      </c>
    </row>
    <row r="2231" spans="1:14" x14ac:dyDescent="0.35">
      <c r="A2231" t="s">
        <v>2270</v>
      </c>
      <c r="B2231" t="s">
        <v>8042</v>
      </c>
      <c r="C2231" t="s">
        <v>8016</v>
      </c>
      <c r="D2231" t="s">
        <v>8036</v>
      </c>
      <c r="E2231" s="1">
        <v>45135</v>
      </c>
      <c r="F2231">
        <v>2256.75</v>
      </c>
      <c r="G2231">
        <v>91</v>
      </c>
      <c r="H2231" t="s">
        <v>7</v>
      </c>
      <c r="I2231" t="str">
        <f>VLOOKUP(shipments[[#This Row],[SPID]],CHOOSE({1,2},people[[#All],[SPID]],people[[#All],[Sales_person]]),2,0)</f>
        <v>Curtice Advani</v>
      </c>
      <c r="J2231">
        <f>YEAR(shipments[[#This Row],[Shipdate]])</f>
        <v>2023</v>
      </c>
      <c r="K2231" s="22"/>
      <c r="L2231" s="22">
        <f>VLOOKUP(shipments[[#This Row],[PID]],CHOOSE({1,2},products[PID],products[Cost_per_box]),2,0)</f>
        <v>6.31</v>
      </c>
      <c r="M2231" s="22">
        <f>shipments[[#This Row],[Boxes]]*shipments[[#This Row],[cost_per_box]]</f>
        <v>574.20999999999992</v>
      </c>
      <c r="N2231" s="22">
        <f>shipments[[#This Row],[Amount]]-shipments[[#This Row],[total cost]]</f>
        <v>1682.54</v>
      </c>
    </row>
    <row r="2232" spans="1:14" x14ac:dyDescent="0.35">
      <c r="A2232" t="s">
        <v>2271</v>
      </c>
      <c r="B2232" t="s">
        <v>8042</v>
      </c>
      <c r="C2232" t="s">
        <v>8016</v>
      </c>
      <c r="D2232" t="s">
        <v>8037</v>
      </c>
      <c r="E2232" s="1">
        <v>45350</v>
      </c>
      <c r="F2232">
        <v>922.5</v>
      </c>
      <c r="G2232">
        <v>35</v>
      </c>
      <c r="H2232" t="s">
        <v>7</v>
      </c>
      <c r="I2232" t="str">
        <f>VLOOKUP(shipments[[#This Row],[SPID]],CHOOSE({1,2},people[[#All],[SPID]],people[[#All],[Sales_person]]),2,0)</f>
        <v>Curtice Advani</v>
      </c>
      <c r="J2232">
        <f>YEAR(shipments[[#This Row],[Shipdate]])</f>
        <v>2024</v>
      </c>
      <c r="K2232" s="22"/>
      <c r="L2232" s="22">
        <f>VLOOKUP(shipments[[#This Row],[PID]],CHOOSE({1,2},products[PID],products[Cost_per_box]),2,0)</f>
        <v>6.31</v>
      </c>
      <c r="M2232" s="22">
        <f>shipments[[#This Row],[Boxes]]*shipments[[#This Row],[cost_per_box]]</f>
        <v>220.85</v>
      </c>
      <c r="N2232" s="22">
        <f>shipments[[#This Row],[Amount]]-shipments[[#This Row],[total cost]]</f>
        <v>701.65</v>
      </c>
    </row>
    <row r="2233" spans="1:14" x14ac:dyDescent="0.35">
      <c r="A2233" t="s">
        <v>2272</v>
      </c>
      <c r="B2233" t="s">
        <v>8042</v>
      </c>
      <c r="C2233" t="s">
        <v>8017</v>
      </c>
      <c r="D2233" t="s">
        <v>8033</v>
      </c>
      <c r="E2233" s="1">
        <v>45474</v>
      </c>
      <c r="F2233">
        <v>5537.25</v>
      </c>
      <c r="G2233">
        <v>213</v>
      </c>
      <c r="H2233" t="s">
        <v>18</v>
      </c>
      <c r="I2233" t="str">
        <f>VLOOKUP(shipments[[#This Row],[SPID]],CHOOSE({1,2},people[[#All],[SPID]],people[[#All],[Sales_person]]),2,0)</f>
        <v>Curtice Advani</v>
      </c>
      <c r="J2233">
        <f>YEAR(shipments[[#This Row],[Shipdate]])</f>
        <v>2024</v>
      </c>
      <c r="K2233" s="22"/>
      <c r="L2233" s="22">
        <f>VLOOKUP(shipments[[#This Row],[PID]],CHOOSE({1,2},products[PID],products[Cost_per_box]),2,0)</f>
        <v>9.94</v>
      </c>
      <c r="M2233" s="22">
        <f>shipments[[#This Row],[Boxes]]*shipments[[#This Row],[cost_per_box]]</f>
        <v>2117.2199999999998</v>
      </c>
      <c r="N2233" s="22">
        <f>shipments[[#This Row],[Amount]]-shipments[[#This Row],[total cost]]</f>
        <v>3420.03</v>
      </c>
    </row>
    <row r="2234" spans="1:14" x14ac:dyDescent="0.35">
      <c r="A2234" t="s">
        <v>2273</v>
      </c>
      <c r="B2234" t="s">
        <v>8042</v>
      </c>
      <c r="C2234" t="s">
        <v>8017</v>
      </c>
      <c r="D2234" t="s">
        <v>8038</v>
      </c>
      <c r="E2234" s="1">
        <v>45106</v>
      </c>
      <c r="F2234">
        <v>5888.25</v>
      </c>
      <c r="G2234">
        <v>219</v>
      </c>
      <c r="H2234" t="s">
        <v>7</v>
      </c>
      <c r="I2234" t="str">
        <f>VLOOKUP(shipments[[#This Row],[SPID]],CHOOSE({1,2},people[[#All],[SPID]],people[[#All],[Sales_person]]),2,0)</f>
        <v>Curtice Advani</v>
      </c>
      <c r="J2234">
        <f>YEAR(shipments[[#This Row],[Shipdate]])</f>
        <v>2023</v>
      </c>
      <c r="K2234" s="22"/>
      <c r="L2234" s="22">
        <f>VLOOKUP(shipments[[#This Row],[PID]],CHOOSE({1,2},products[PID],products[Cost_per_box]),2,0)</f>
        <v>9.94</v>
      </c>
      <c r="M2234" s="22">
        <f>shipments[[#This Row],[Boxes]]*shipments[[#This Row],[cost_per_box]]</f>
        <v>2176.8599999999997</v>
      </c>
      <c r="N2234" s="22">
        <f>shipments[[#This Row],[Amount]]-shipments[[#This Row],[total cost]]</f>
        <v>3711.3900000000003</v>
      </c>
    </row>
    <row r="2235" spans="1:14" x14ac:dyDescent="0.35">
      <c r="A2235" t="s">
        <v>2274</v>
      </c>
      <c r="B2235" t="s">
        <v>8042</v>
      </c>
      <c r="C2235" t="s">
        <v>8017</v>
      </c>
      <c r="D2235" t="s">
        <v>8033</v>
      </c>
      <c r="E2235" s="1">
        <v>45139</v>
      </c>
      <c r="F2235">
        <v>5492.25</v>
      </c>
      <c r="G2235">
        <v>220</v>
      </c>
      <c r="H2235" t="s">
        <v>7</v>
      </c>
      <c r="I2235" t="str">
        <f>VLOOKUP(shipments[[#This Row],[SPID]],CHOOSE({1,2},people[[#All],[SPID]],people[[#All],[Sales_person]]),2,0)</f>
        <v>Curtice Advani</v>
      </c>
      <c r="J2235">
        <f>YEAR(shipments[[#This Row],[Shipdate]])</f>
        <v>2023</v>
      </c>
      <c r="K2235" s="22"/>
      <c r="L2235" s="22">
        <f>VLOOKUP(shipments[[#This Row],[PID]],CHOOSE({1,2},products[PID],products[Cost_per_box]),2,0)</f>
        <v>9.94</v>
      </c>
      <c r="M2235" s="22">
        <f>shipments[[#This Row],[Boxes]]*shipments[[#This Row],[cost_per_box]]</f>
        <v>2186.7999999999997</v>
      </c>
      <c r="N2235" s="22">
        <f>shipments[[#This Row],[Amount]]-shipments[[#This Row],[total cost]]</f>
        <v>3305.4500000000003</v>
      </c>
    </row>
    <row r="2236" spans="1:14" x14ac:dyDescent="0.35">
      <c r="A2236" t="s">
        <v>2275</v>
      </c>
      <c r="B2236" t="s">
        <v>8042</v>
      </c>
      <c r="C2236" t="s">
        <v>8017</v>
      </c>
      <c r="D2236" t="s">
        <v>8034</v>
      </c>
      <c r="E2236" s="1">
        <v>45434</v>
      </c>
      <c r="F2236">
        <v>4839.75</v>
      </c>
      <c r="G2236">
        <v>187</v>
      </c>
      <c r="H2236" t="s">
        <v>7</v>
      </c>
      <c r="I2236" t="str">
        <f>VLOOKUP(shipments[[#This Row],[SPID]],CHOOSE({1,2},people[[#All],[SPID]],people[[#All],[Sales_person]]),2,0)</f>
        <v>Curtice Advani</v>
      </c>
      <c r="J2236">
        <f>YEAR(shipments[[#This Row],[Shipdate]])</f>
        <v>2024</v>
      </c>
      <c r="K2236" s="22"/>
      <c r="L2236" s="22">
        <f>VLOOKUP(shipments[[#This Row],[PID]],CHOOSE({1,2},products[PID],products[Cost_per_box]),2,0)</f>
        <v>9.94</v>
      </c>
      <c r="M2236" s="22">
        <f>shipments[[#This Row],[Boxes]]*shipments[[#This Row],[cost_per_box]]</f>
        <v>1858.78</v>
      </c>
      <c r="N2236" s="22">
        <f>shipments[[#This Row],[Amount]]-shipments[[#This Row],[total cost]]</f>
        <v>2980.9700000000003</v>
      </c>
    </row>
    <row r="2237" spans="1:14" x14ac:dyDescent="0.35">
      <c r="A2237" t="s">
        <v>2276</v>
      </c>
      <c r="B2237" t="s">
        <v>8042</v>
      </c>
      <c r="C2237" t="s">
        <v>8017</v>
      </c>
      <c r="D2237" t="s">
        <v>8038</v>
      </c>
      <c r="E2237" s="1">
        <v>45223</v>
      </c>
      <c r="F2237">
        <v>5393.25</v>
      </c>
      <c r="G2237">
        <v>193</v>
      </c>
      <c r="H2237" t="s">
        <v>7</v>
      </c>
      <c r="I2237" t="str">
        <f>VLOOKUP(shipments[[#This Row],[SPID]],CHOOSE({1,2},people[[#All],[SPID]],people[[#All],[Sales_person]]),2,0)</f>
        <v>Curtice Advani</v>
      </c>
      <c r="J2237">
        <f>YEAR(shipments[[#This Row],[Shipdate]])</f>
        <v>2023</v>
      </c>
      <c r="K2237" s="22"/>
      <c r="L2237" s="22">
        <f>VLOOKUP(shipments[[#This Row],[PID]],CHOOSE({1,2},products[PID],products[Cost_per_box]),2,0)</f>
        <v>9.94</v>
      </c>
      <c r="M2237" s="22">
        <f>shipments[[#This Row],[Boxes]]*shipments[[#This Row],[cost_per_box]]</f>
        <v>1918.4199999999998</v>
      </c>
      <c r="N2237" s="22">
        <f>shipments[[#This Row],[Amount]]-shipments[[#This Row],[total cost]]</f>
        <v>3474.83</v>
      </c>
    </row>
    <row r="2238" spans="1:14" x14ac:dyDescent="0.35">
      <c r="A2238" t="s">
        <v>2277</v>
      </c>
      <c r="B2238" t="s">
        <v>8042</v>
      </c>
      <c r="C2238" t="s">
        <v>8018</v>
      </c>
      <c r="D2238" t="s">
        <v>8034</v>
      </c>
      <c r="E2238" s="1">
        <v>45113</v>
      </c>
      <c r="F2238">
        <v>9033.75</v>
      </c>
      <c r="G2238">
        <v>502</v>
      </c>
      <c r="H2238" t="s">
        <v>7</v>
      </c>
      <c r="I2238" t="str">
        <f>VLOOKUP(shipments[[#This Row],[SPID]],CHOOSE({1,2},people[[#All],[SPID]],people[[#All],[Sales_person]]),2,0)</f>
        <v>Curtice Advani</v>
      </c>
      <c r="J2238">
        <f>YEAR(shipments[[#This Row],[Shipdate]])</f>
        <v>2023</v>
      </c>
      <c r="K2238" s="22"/>
      <c r="L2238" s="22">
        <f>VLOOKUP(shipments[[#This Row],[PID]],CHOOSE({1,2},products[PID],products[Cost_per_box]),2,0)</f>
        <v>7.73</v>
      </c>
      <c r="M2238" s="22">
        <f>shipments[[#This Row],[Boxes]]*shipments[[#This Row],[cost_per_box]]</f>
        <v>3880.46</v>
      </c>
      <c r="N2238" s="22">
        <f>shipments[[#This Row],[Amount]]-shipments[[#This Row],[total cost]]</f>
        <v>5153.29</v>
      </c>
    </row>
    <row r="2239" spans="1:14" x14ac:dyDescent="0.35">
      <c r="A2239" t="s">
        <v>2278</v>
      </c>
      <c r="B2239" t="s">
        <v>8042</v>
      </c>
      <c r="C2239" t="s">
        <v>8019</v>
      </c>
      <c r="D2239" t="s">
        <v>8036</v>
      </c>
      <c r="E2239" s="1">
        <v>45317</v>
      </c>
      <c r="F2239">
        <v>5868</v>
      </c>
      <c r="G2239">
        <v>256</v>
      </c>
      <c r="H2239" t="s">
        <v>7</v>
      </c>
      <c r="I2239" t="str">
        <f>VLOOKUP(shipments[[#This Row],[SPID]],CHOOSE({1,2},people[[#All],[SPID]],people[[#All],[Sales_person]]),2,0)</f>
        <v>Curtice Advani</v>
      </c>
      <c r="J2239">
        <f>YEAR(shipments[[#This Row],[Shipdate]])</f>
        <v>2024</v>
      </c>
      <c r="K2239" s="22"/>
      <c r="L2239" s="22">
        <f>VLOOKUP(shipments[[#This Row],[PID]],CHOOSE({1,2},products[PID],products[Cost_per_box]),2,0)</f>
        <v>3.68</v>
      </c>
      <c r="M2239" s="22">
        <f>shipments[[#This Row],[Boxes]]*shipments[[#This Row],[cost_per_box]]</f>
        <v>942.08</v>
      </c>
      <c r="N2239" s="22">
        <f>shipments[[#This Row],[Amount]]-shipments[[#This Row],[total cost]]</f>
        <v>4925.92</v>
      </c>
    </row>
    <row r="2240" spans="1:14" x14ac:dyDescent="0.35">
      <c r="A2240" t="s">
        <v>2279</v>
      </c>
      <c r="B2240" t="s">
        <v>8042</v>
      </c>
      <c r="C2240" t="s">
        <v>8020</v>
      </c>
      <c r="D2240" t="s">
        <v>8033</v>
      </c>
      <c r="E2240" s="1">
        <v>45140</v>
      </c>
      <c r="F2240">
        <v>7472.25</v>
      </c>
      <c r="G2240">
        <v>468</v>
      </c>
      <c r="H2240" t="s">
        <v>7</v>
      </c>
      <c r="I2240" t="str">
        <f>VLOOKUP(shipments[[#This Row],[SPID]],CHOOSE({1,2},people[[#All],[SPID]],people[[#All],[Sales_person]]),2,0)</f>
        <v>Curtice Advani</v>
      </c>
      <c r="J2240">
        <f>YEAR(shipments[[#This Row],[Shipdate]])</f>
        <v>2023</v>
      </c>
      <c r="K2240" s="22"/>
      <c r="L2240" s="22">
        <f>VLOOKUP(shipments[[#This Row],[PID]],CHOOSE({1,2},products[PID],products[Cost_per_box]),2,0)</f>
        <v>8.2200000000000006</v>
      </c>
      <c r="M2240" s="22">
        <f>shipments[[#This Row],[Boxes]]*shipments[[#This Row],[cost_per_box]]</f>
        <v>3846.9600000000005</v>
      </c>
      <c r="N2240" s="22">
        <f>shipments[[#This Row],[Amount]]-shipments[[#This Row],[total cost]]</f>
        <v>3625.2899999999995</v>
      </c>
    </row>
    <row r="2241" spans="1:14" x14ac:dyDescent="0.35">
      <c r="A2241" t="s">
        <v>2280</v>
      </c>
      <c r="B2241" t="s">
        <v>8042</v>
      </c>
      <c r="C2241" t="s">
        <v>8020</v>
      </c>
      <c r="D2241" t="s">
        <v>8033</v>
      </c>
      <c r="E2241" s="1">
        <v>45292</v>
      </c>
      <c r="F2241">
        <v>4241.25</v>
      </c>
      <c r="G2241">
        <v>283</v>
      </c>
      <c r="H2241" t="s">
        <v>7</v>
      </c>
      <c r="I2241" t="str">
        <f>VLOOKUP(shipments[[#This Row],[SPID]],CHOOSE({1,2},people[[#All],[SPID]],people[[#All],[Sales_person]]),2,0)</f>
        <v>Curtice Advani</v>
      </c>
      <c r="J2241">
        <f>YEAR(shipments[[#This Row],[Shipdate]])</f>
        <v>2024</v>
      </c>
      <c r="K2241" s="22"/>
      <c r="L2241" s="22">
        <f>VLOOKUP(shipments[[#This Row],[PID]],CHOOSE({1,2},products[PID],products[Cost_per_box]),2,0)</f>
        <v>8.2200000000000006</v>
      </c>
      <c r="M2241" s="22">
        <f>shipments[[#This Row],[Boxes]]*shipments[[#This Row],[cost_per_box]]</f>
        <v>2326.2600000000002</v>
      </c>
      <c r="N2241" s="22">
        <f>shipments[[#This Row],[Amount]]-shipments[[#This Row],[total cost]]</f>
        <v>1914.9899999999998</v>
      </c>
    </row>
    <row r="2242" spans="1:14" x14ac:dyDescent="0.35">
      <c r="A2242" t="s">
        <v>2281</v>
      </c>
      <c r="B2242" t="s">
        <v>8042</v>
      </c>
      <c r="C2242" t="s">
        <v>8020</v>
      </c>
      <c r="D2242" t="s">
        <v>8038</v>
      </c>
      <c r="E2242" s="1">
        <v>45223</v>
      </c>
      <c r="F2242">
        <v>2886.75</v>
      </c>
      <c r="G2242">
        <v>241</v>
      </c>
      <c r="H2242" t="s">
        <v>7</v>
      </c>
      <c r="I2242" t="str">
        <f>VLOOKUP(shipments[[#This Row],[SPID]],CHOOSE({1,2},people[[#All],[SPID]],people[[#All],[Sales_person]]),2,0)</f>
        <v>Curtice Advani</v>
      </c>
      <c r="J2242">
        <f>YEAR(shipments[[#This Row],[Shipdate]])</f>
        <v>2023</v>
      </c>
      <c r="K2242" s="22"/>
      <c r="L2242" s="22">
        <f>VLOOKUP(shipments[[#This Row],[PID]],CHOOSE({1,2},products[PID],products[Cost_per_box]),2,0)</f>
        <v>8.2200000000000006</v>
      </c>
      <c r="M2242" s="22">
        <f>shipments[[#This Row],[Boxes]]*shipments[[#This Row],[cost_per_box]]</f>
        <v>1981.0200000000002</v>
      </c>
      <c r="N2242" s="22">
        <f>shipments[[#This Row],[Amount]]-shipments[[#This Row],[total cost]]</f>
        <v>905.72999999999979</v>
      </c>
    </row>
    <row r="2243" spans="1:14" x14ac:dyDescent="0.35">
      <c r="A2243" t="s">
        <v>2282</v>
      </c>
      <c r="B2243" t="s">
        <v>8042</v>
      </c>
      <c r="C2243" t="s">
        <v>8020</v>
      </c>
      <c r="D2243" t="s">
        <v>8036</v>
      </c>
      <c r="E2243" s="1">
        <v>44981</v>
      </c>
      <c r="F2243">
        <v>4959</v>
      </c>
      <c r="G2243">
        <v>414</v>
      </c>
      <c r="H2243" t="s">
        <v>7</v>
      </c>
      <c r="I2243" t="str">
        <f>VLOOKUP(shipments[[#This Row],[SPID]],CHOOSE({1,2},people[[#All],[SPID]],people[[#All],[Sales_person]]),2,0)</f>
        <v>Curtice Advani</v>
      </c>
      <c r="J2243">
        <f>YEAR(shipments[[#This Row],[Shipdate]])</f>
        <v>2023</v>
      </c>
      <c r="K2243" s="22"/>
      <c r="L2243" s="22">
        <f>VLOOKUP(shipments[[#This Row],[PID]],CHOOSE({1,2},products[PID],products[Cost_per_box]),2,0)</f>
        <v>8.2200000000000006</v>
      </c>
      <c r="M2243" s="22">
        <f>shipments[[#This Row],[Boxes]]*shipments[[#This Row],[cost_per_box]]</f>
        <v>3403.0800000000004</v>
      </c>
      <c r="N2243" s="22">
        <f>shipments[[#This Row],[Amount]]-shipments[[#This Row],[total cost]]</f>
        <v>1555.9199999999996</v>
      </c>
    </row>
    <row r="2244" spans="1:14" x14ac:dyDescent="0.35">
      <c r="A2244" t="s">
        <v>2283</v>
      </c>
      <c r="B2244" t="s">
        <v>8042</v>
      </c>
      <c r="C2244" t="s">
        <v>8020</v>
      </c>
      <c r="D2244" t="s">
        <v>8037</v>
      </c>
      <c r="E2244" s="1">
        <v>45310</v>
      </c>
      <c r="F2244">
        <v>7958.25</v>
      </c>
      <c r="G2244">
        <v>498</v>
      </c>
      <c r="H2244" t="s">
        <v>7</v>
      </c>
      <c r="I2244" t="str">
        <f>VLOOKUP(shipments[[#This Row],[SPID]],CHOOSE({1,2},people[[#All],[SPID]],people[[#All],[Sales_person]]),2,0)</f>
        <v>Curtice Advani</v>
      </c>
      <c r="J2244">
        <f>YEAR(shipments[[#This Row],[Shipdate]])</f>
        <v>2024</v>
      </c>
      <c r="K2244" s="22"/>
      <c r="L2244" s="22">
        <f>VLOOKUP(shipments[[#This Row],[PID]],CHOOSE({1,2},products[PID],products[Cost_per_box]),2,0)</f>
        <v>8.2200000000000006</v>
      </c>
      <c r="M2244" s="22">
        <f>shipments[[#This Row],[Boxes]]*shipments[[#This Row],[cost_per_box]]</f>
        <v>4093.5600000000004</v>
      </c>
      <c r="N2244" s="22">
        <f>shipments[[#This Row],[Amount]]-shipments[[#This Row],[total cost]]</f>
        <v>3864.6899999999996</v>
      </c>
    </row>
    <row r="2245" spans="1:14" x14ac:dyDescent="0.35">
      <c r="A2245" t="s">
        <v>2284</v>
      </c>
      <c r="B2245" t="s">
        <v>8042</v>
      </c>
      <c r="C2245" t="s">
        <v>8021</v>
      </c>
      <c r="D2245" t="s">
        <v>8033</v>
      </c>
      <c r="E2245" s="1">
        <v>44929</v>
      </c>
      <c r="F2245">
        <v>8743.5</v>
      </c>
      <c r="G2245">
        <v>515</v>
      </c>
      <c r="H2245" t="s">
        <v>7</v>
      </c>
      <c r="I2245" t="str">
        <f>VLOOKUP(shipments[[#This Row],[SPID]],CHOOSE({1,2},people[[#All],[SPID]],people[[#All],[Sales_person]]),2,0)</f>
        <v>Curtice Advani</v>
      </c>
      <c r="J2245">
        <f>YEAR(shipments[[#This Row],[Shipdate]])</f>
        <v>2023</v>
      </c>
      <c r="K2245" s="22"/>
      <c r="L2245" s="22">
        <f>VLOOKUP(shipments[[#This Row],[PID]],CHOOSE({1,2},products[PID],products[Cost_per_box]),2,0)</f>
        <v>10.23</v>
      </c>
      <c r="M2245" s="22">
        <f>shipments[[#This Row],[Boxes]]*shipments[[#This Row],[cost_per_box]]</f>
        <v>5268.45</v>
      </c>
      <c r="N2245" s="22">
        <f>shipments[[#This Row],[Amount]]-shipments[[#This Row],[total cost]]</f>
        <v>3475.05</v>
      </c>
    </row>
    <row r="2246" spans="1:14" x14ac:dyDescent="0.35">
      <c r="A2246" t="s">
        <v>2285</v>
      </c>
      <c r="B2246" t="s">
        <v>8042</v>
      </c>
      <c r="C2246" t="s">
        <v>8021</v>
      </c>
      <c r="D2246" t="s">
        <v>8033</v>
      </c>
      <c r="E2246" s="1">
        <v>45002</v>
      </c>
      <c r="F2246">
        <v>12487.5</v>
      </c>
      <c r="G2246">
        <v>694</v>
      </c>
      <c r="H2246" t="s">
        <v>7</v>
      </c>
      <c r="I2246" t="str">
        <f>VLOOKUP(shipments[[#This Row],[SPID]],CHOOSE({1,2},people[[#All],[SPID]],people[[#All],[Sales_person]]),2,0)</f>
        <v>Curtice Advani</v>
      </c>
      <c r="J2246">
        <f>YEAR(shipments[[#This Row],[Shipdate]])</f>
        <v>2023</v>
      </c>
      <c r="K2246" s="22"/>
      <c r="L2246" s="22">
        <f>VLOOKUP(shipments[[#This Row],[PID]],CHOOSE({1,2},products[PID],products[Cost_per_box]),2,0)</f>
        <v>10.23</v>
      </c>
      <c r="M2246" s="22">
        <f>shipments[[#This Row],[Boxes]]*shipments[[#This Row],[cost_per_box]]</f>
        <v>7099.62</v>
      </c>
      <c r="N2246" s="22">
        <f>shipments[[#This Row],[Amount]]-shipments[[#This Row],[total cost]]</f>
        <v>5387.88</v>
      </c>
    </row>
    <row r="2247" spans="1:14" x14ac:dyDescent="0.35">
      <c r="A2247" t="s">
        <v>2286</v>
      </c>
      <c r="B2247" t="s">
        <v>8042</v>
      </c>
      <c r="C2247" t="s">
        <v>8021</v>
      </c>
      <c r="D2247" t="s">
        <v>8038</v>
      </c>
      <c r="E2247" s="1">
        <v>45408</v>
      </c>
      <c r="F2247">
        <v>4668.75</v>
      </c>
      <c r="G2247">
        <v>246</v>
      </c>
      <c r="H2247" t="s">
        <v>7</v>
      </c>
      <c r="I2247" t="str">
        <f>VLOOKUP(shipments[[#This Row],[SPID]],CHOOSE({1,2},people[[#All],[SPID]],people[[#All],[Sales_person]]),2,0)</f>
        <v>Curtice Advani</v>
      </c>
      <c r="J2247">
        <f>YEAR(shipments[[#This Row],[Shipdate]])</f>
        <v>2024</v>
      </c>
      <c r="K2247" s="22"/>
      <c r="L2247" s="22">
        <f>VLOOKUP(shipments[[#This Row],[PID]],CHOOSE({1,2},products[PID],products[Cost_per_box]),2,0)</f>
        <v>10.23</v>
      </c>
      <c r="M2247" s="22">
        <f>shipments[[#This Row],[Boxes]]*shipments[[#This Row],[cost_per_box]]</f>
        <v>2516.58</v>
      </c>
      <c r="N2247" s="22">
        <f>shipments[[#This Row],[Amount]]-shipments[[#This Row],[total cost]]</f>
        <v>2152.17</v>
      </c>
    </row>
    <row r="2248" spans="1:14" x14ac:dyDescent="0.35">
      <c r="A2248" t="s">
        <v>2287</v>
      </c>
      <c r="B2248" t="s">
        <v>8042</v>
      </c>
      <c r="C2248" t="s">
        <v>8022</v>
      </c>
      <c r="D2248" t="s">
        <v>8037</v>
      </c>
      <c r="E2248" s="1">
        <v>45236</v>
      </c>
      <c r="F2248">
        <v>10302.75</v>
      </c>
      <c r="G2248">
        <v>736</v>
      </c>
      <c r="H2248" t="s">
        <v>7</v>
      </c>
      <c r="I2248" t="str">
        <f>VLOOKUP(shipments[[#This Row],[SPID]],CHOOSE({1,2},people[[#All],[SPID]],people[[#All],[Sales_person]]),2,0)</f>
        <v>Curtice Advani</v>
      </c>
      <c r="J2248">
        <f>YEAR(shipments[[#This Row],[Shipdate]])</f>
        <v>2023</v>
      </c>
      <c r="K2248" s="22"/>
      <c r="L2248" s="22">
        <f>VLOOKUP(shipments[[#This Row],[PID]],CHOOSE({1,2},products[PID],products[Cost_per_box]),2,0)</f>
        <v>4.74</v>
      </c>
      <c r="M2248" s="22">
        <f>shipments[[#This Row],[Boxes]]*shipments[[#This Row],[cost_per_box]]</f>
        <v>3488.6400000000003</v>
      </c>
      <c r="N2248" s="22">
        <f>shipments[[#This Row],[Amount]]-shipments[[#This Row],[total cost]]</f>
        <v>6814.11</v>
      </c>
    </row>
    <row r="2249" spans="1:14" x14ac:dyDescent="0.35">
      <c r="A2249" t="s">
        <v>2288</v>
      </c>
      <c r="B2249" t="s">
        <v>8042</v>
      </c>
      <c r="C2249" t="s">
        <v>8022</v>
      </c>
      <c r="D2249" t="s">
        <v>8033</v>
      </c>
      <c r="E2249" s="1">
        <v>45478</v>
      </c>
      <c r="F2249">
        <v>9891</v>
      </c>
      <c r="G2249">
        <v>619</v>
      </c>
      <c r="H2249" t="s">
        <v>18</v>
      </c>
      <c r="I2249" t="str">
        <f>VLOOKUP(shipments[[#This Row],[SPID]],CHOOSE({1,2},people[[#All],[SPID]],people[[#All],[Sales_person]]),2,0)</f>
        <v>Curtice Advani</v>
      </c>
      <c r="J2249">
        <f>YEAR(shipments[[#This Row],[Shipdate]])</f>
        <v>2024</v>
      </c>
      <c r="K2249" s="22"/>
      <c r="L2249" s="22">
        <f>VLOOKUP(shipments[[#This Row],[PID]],CHOOSE({1,2},products[PID],products[Cost_per_box]),2,0)</f>
        <v>4.74</v>
      </c>
      <c r="M2249" s="22">
        <f>shipments[[#This Row],[Boxes]]*shipments[[#This Row],[cost_per_box]]</f>
        <v>2934.06</v>
      </c>
      <c r="N2249" s="22">
        <f>shipments[[#This Row],[Amount]]-shipments[[#This Row],[total cost]]</f>
        <v>6956.9400000000005</v>
      </c>
    </row>
    <row r="2250" spans="1:14" x14ac:dyDescent="0.35">
      <c r="A2250" t="s">
        <v>2289</v>
      </c>
      <c r="B2250" t="s">
        <v>8042</v>
      </c>
      <c r="C2250" t="s">
        <v>8022</v>
      </c>
      <c r="D2250" t="s">
        <v>8035</v>
      </c>
      <c r="E2250" s="1">
        <v>45544</v>
      </c>
      <c r="F2250">
        <v>7056</v>
      </c>
      <c r="G2250">
        <v>416</v>
      </c>
      <c r="H2250" t="s">
        <v>26</v>
      </c>
      <c r="I2250" t="str">
        <f>VLOOKUP(shipments[[#This Row],[SPID]],CHOOSE({1,2},people[[#All],[SPID]],people[[#All],[Sales_person]]),2,0)</f>
        <v>Curtice Advani</v>
      </c>
      <c r="J2250">
        <f>YEAR(shipments[[#This Row],[Shipdate]])</f>
        <v>2024</v>
      </c>
      <c r="K2250" s="22"/>
      <c r="L2250" s="22">
        <f>VLOOKUP(shipments[[#This Row],[PID]],CHOOSE({1,2},products[PID],products[Cost_per_box]),2,0)</f>
        <v>4.74</v>
      </c>
      <c r="M2250" s="22">
        <f>shipments[[#This Row],[Boxes]]*shipments[[#This Row],[cost_per_box]]</f>
        <v>1971.8400000000001</v>
      </c>
      <c r="N2250" s="22">
        <f>shipments[[#This Row],[Amount]]-shipments[[#This Row],[total cost]]</f>
        <v>5084.16</v>
      </c>
    </row>
    <row r="2251" spans="1:14" x14ac:dyDescent="0.35">
      <c r="A2251" t="s">
        <v>2290</v>
      </c>
      <c r="B2251" t="s">
        <v>8042</v>
      </c>
      <c r="C2251" t="s">
        <v>8023</v>
      </c>
      <c r="D2251" t="s">
        <v>8037</v>
      </c>
      <c r="E2251" s="1">
        <v>45246</v>
      </c>
      <c r="F2251">
        <v>2376</v>
      </c>
      <c r="G2251">
        <v>340</v>
      </c>
      <c r="H2251" t="s">
        <v>7</v>
      </c>
      <c r="I2251" t="str">
        <f>VLOOKUP(shipments[[#This Row],[SPID]],CHOOSE({1,2},people[[#All],[SPID]],people[[#All],[Sales_person]]),2,0)</f>
        <v>Curtice Advani</v>
      </c>
      <c r="J2251">
        <f>YEAR(shipments[[#This Row],[Shipdate]])</f>
        <v>2023</v>
      </c>
      <c r="K2251" s="22"/>
      <c r="L2251" s="22">
        <f>VLOOKUP(shipments[[#This Row],[PID]],CHOOSE({1,2},products[PID],products[Cost_per_box]),2,0)</f>
        <v>10.51</v>
      </c>
      <c r="M2251" s="22">
        <f>shipments[[#This Row],[Boxes]]*shipments[[#This Row],[cost_per_box]]</f>
        <v>3573.4</v>
      </c>
      <c r="N2251" s="22">
        <f>shipments[[#This Row],[Amount]]-shipments[[#This Row],[total cost]]</f>
        <v>-1197.4000000000001</v>
      </c>
    </row>
    <row r="2252" spans="1:14" x14ac:dyDescent="0.35">
      <c r="A2252" t="s">
        <v>2291</v>
      </c>
      <c r="B2252" t="s">
        <v>8042</v>
      </c>
      <c r="C2252" t="s">
        <v>8023</v>
      </c>
      <c r="D2252" t="s">
        <v>8038</v>
      </c>
      <c r="E2252" s="1">
        <v>45250</v>
      </c>
      <c r="F2252">
        <v>7368.75</v>
      </c>
      <c r="G2252">
        <v>1229</v>
      </c>
      <c r="H2252" t="s">
        <v>40</v>
      </c>
      <c r="I2252" t="str">
        <f>VLOOKUP(shipments[[#This Row],[SPID]],CHOOSE({1,2},people[[#All],[SPID]],people[[#All],[Sales_person]]),2,0)</f>
        <v>Curtice Advani</v>
      </c>
      <c r="J2252">
        <f>YEAR(shipments[[#This Row],[Shipdate]])</f>
        <v>2023</v>
      </c>
      <c r="K2252" s="22"/>
      <c r="L2252" s="22">
        <f>VLOOKUP(shipments[[#This Row],[PID]],CHOOSE({1,2},products[PID],products[Cost_per_box]),2,0)</f>
        <v>10.51</v>
      </c>
      <c r="M2252" s="22">
        <f>shipments[[#This Row],[Boxes]]*shipments[[#This Row],[cost_per_box]]</f>
        <v>12916.789999999999</v>
      </c>
      <c r="N2252" s="22">
        <f>shipments[[#This Row],[Amount]]-shipments[[#This Row],[total cost]]</f>
        <v>-5548.0399999999991</v>
      </c>
    </row>
    <row r="2253" spans="1:14" x14ac:dyDescent="0.35">
      <c r="A2253" t="s">
        <v>2292</v>
      </c>
      <c r="B2253" t="s">
        <v>8042</v>
      </c>
      <c r="C2253" t="s">
        <v>8023</v>
      </c>
      <c r="D2253" t="s">
        <v>8037</v>
      </c>
      <c r="E2253" s="1">
        <v>45219</v>
      </c>
      <c r="F2253">
        <v>218.25</v>
      </c>
      <c r="G2253">
        <v>25</v>
      </c>
      <c r="H2253" t="s">
        <v>7</v>
      </c>
      <c r="I2253" t="str">
        <f>VLOOKUP(shipments[[#This Row],[SPID]],CHOOSE({1,2},people[[#All],[SPID]],people[[#All],[Sales_person]]),2,0)</f>
        <v>Curtice Advani</v>
      </c>
      <c r="J2253">
        <f>YEAR(shipments[[#This Row],[Shipdate]])</f>
        <v>2023</v>
      </c>
      <c r="K2253" s="22"/>
      <c r="L2253" s="22">
        <f>VLOOKUP(shipments[[#This Row],[PID]],CHOOSE({1,2},products[PID],products[Cost_per_box]),2,0)</f>
        <v>10.51</v>
      </c>
      <c r="M2253" s="22">
        <f>shipments[[#This Row],[Boxes]]*shipments[[#This Row],[cost_per_box]]</f>
        <v>262.75</v>
      </c>
      <c r="N2253" s="22">
        <f>shipments[[#This Row],[Amount]]-shipments[[#This Row],[total cost]]</f>
        <v>-44.5</v>
      </c>
    </row>
    <row r="2254" spans="1:14" x14ac:dyDescent="0.35">
      <c r="A2254" t="s">
        <v>2293</v>
      </c>
      <c r="B2254" t="s">
        <v>8042</v>
      </c>
      <c r="C2254" t="s">
        <v>8023</v>
      </c>
      <c r="D2254" t="s">
        <v>8036</v>
      </c>
      <c r="E2254" s="1">
        <v>45252</v>
      </c>
      <c r="F2254">
        <v>10748.25</v>
      </c>
      <c r="G2254">
        <v>1195</v>
      </c>
      <c r="H2254" t="s">
        <v>7</v>
      </c>
      <c r="I2254" t="str">
        <f>VLOOKUP(shipments[[#This Row],[SPID]],CHOOSE({1,2},people[[#All],[SPID]],people[[#All],[Sales_person]]),2,0)</f>
        <v>Curtice Advani</v>
      </c>
      <c r="J2254">
        <f>YEAR(shipments[[#This Row],[Shipdate]])</f>
        <v>2023</v>
      </c>
      <c r="K2254" s="22"/>
      <c r="L2254" s="22">
        <f>VLOOKUP(shipments[[#This Row],[PID]],CHOOSE({1,2},products[PID],products[Cost_per_box]),2,0)</f>
        <v>10.51</v>
      </c>
      <c r="M2254" s="22">
        <f>shipments[[#This Row],[Boxes]]*shipments[[#This Row],[cost_per_box]]</f>
        <v>12559.449999999999</v>
      </c>
      <c r="N2254" s="22">
        <f>shipments[[#This Row],[Amount]]-shipments[[#This Row],[total cost]]</f>
        <v>-1811.1999999999989</v>
      </c>
    </row>
    <row r="2255" spans="1:14" x14ac:dyDescent="0.35">
      <c r="A2255" t="s">
        <v>2294</v>
      </c>
      <c r="B2255" t="s">
        <v>8042</v>
      </c>
      <c r="C2255" t="s">
        <v>8023</v>
      </c>
      <c r="D2255" t="s">
        <v>8035</v>
      </c>
      <c r="E2255" s="1">
        <v>44930</v>
      </c>
      <c r="F2255">
        <v>13191.75</v>
      </c>
      <c r="G2255">
        <v>1466</v>
      </c>
      <c r="H2255" t="s">
        <v>7</v>
      </c>
      <c r="I2255" t="str">
        <f>VLOOKUP(shipments[[#This Row],[SPID]],CHOOSE({1,2},people[[#All],[SPID]],people[[#All],[Sales_person]]),2,0)</f>
        <v>Curtice Advani</v>
      </c>
      <c r="J2255">
        <f>YEAR(shipments[[#This Row],[Shipdate]])</f>
        <v>2023</v>
      </c>
      <c r="K2255" s="22"/>
      <c r="L2255" s="22">
        <f>VLOOKUP(shipments[[#This Row],[PID]],CHOOSE({1,2},products[PID],products[Cost_per_box]),2,0)</f>
        <v>10.51</v>
      </c>
      <c r="M2255" s="22">
        <f>shipments[[#This Row],[Boxes]]*shipments[[#This Row],[cost_per_box]]</f>
        <v>15407.66</v>
      </c>
      <c r="N2255" s="22">
        <f>shipments[[#This Row],[Amount]]-shipments[[#This Row],[total cost]]</f>
        <v>-2215.91</v>
      </c>
    </row>
    <row r="2256" spans="1:14" x14ac:dyDescent="0.35">
      <c r="A2256" t="s">
        <v>2295</v>
      </c>
      <c r="B2256" t="s">
        <v>8042</v>
      </c>
      <c r="C2256" t="s">
        <v>8023</v>
      </c>
      <c r="D2256" t="s">
        <v>8033</v>
      </c>
      <c r="E2256" s="1">
        <v>45551</v>
      </c>
      <c r="F2256">
        <v>1552.5</v>
      </c>
      <c r="G2256">
        <v>173</v>
      </c>
      <c r="H2256" t="s">
        <v>26</v>
      </c>
      <c r="I2256" t="str">
        <f>VLOOKUP(shipments[[#This Row],[SPID]],CHOOSE({1,2},people[[#All],[SPID]],people[[#All],[Sales_person]]),2,0)</f>
        <v>Curtice Advani</v>
      </c>
      <c r="J2256">
        <f>YEAR(shipments[[#This Row],[Shipdate]])</f>
        <v>2024</v>
      </c>
      <c r="K2256" s="22"/>
      <c r="L2256" s="22">
        <f>VLOOKUP(shipments[[#This Row],[PID]],CHOOSE({1,2},products[PID],products[Cost_per_box]),2,0)</f>
        <v>10.51</v>
      </c>
      <c r="M2256" s="22">
        <f>shipments[[#This Row],[Boxes]]*shipments[[#This Row],[cost_per_box]]</f>
        <v>1818.23</v>
      </c>
      <c r="N2256" s="22">
        <f>shipments[[#This Row],[Amount]]-shipments[[#This Row],[total cost]]</f>
        <v>-265.73</v>
      </c>
    </row>
    <row r="2257" spans="1:14" x14ac:dyDescent="0.35">
      <c r="A2257" t="s">
        <v>2296</v>
      </c>
      <c r="B2257" t="s">
        <v>8042</v>
      </c>
      <c r="C2257" t="s">
        <v>8023</v>
      </c>
      <c r="D2257" t="s">
        <v>8038</v>
      </c>
      <c r="E2257" s="1">
        <v>45089</v>
      </c>
      <c r="F2257">
        <v>5458.5</v>
      </c>
      <c r="G2257">
        <v>546</v>
      </c>
      <c r="H2257" t="s">
        <v>7</v>
      </c>
      <c r="I2257" t="str">
        <f>VLOOKUP(shipments[[#This Row],[SPID]],CHOOSE({1,2},people[[#All],[SPID]],people[[#All],[Sales_person]]),2,0)</f>
        <v>Curtice Advani</v>
      </c>
      <c r="J2257">
        <f>YEAR(shipments[[#This Row],[Shipdate]])</f>
        <v>2023</v>
      </c>
      <c r="K2257" s="22"/>
      <c r="L2257" s="22">
        <f>VLOOKUP(shipments[[#This Row],[PID]],CHOOSE({1,2},products[PID],products[Cost_per_box]),2,0)</f>
        <v>10.51</v>
      </c>
      <c r="M2257" s="22">
        <f>shipments[[#This Row],[Boxes]]*shipments[[#This Row],[cost_per_box]]</f>
        <v>5738.46</v>
      </c>
      <c r="N2257" s="22">
        <f>shipments[[#This Row],[Amount]]-shipments[[#This Row],[total cost]]</f>
        <v>-279.96000000000004</v>
      </c>
    </row>
    <row r="2258" spans="1:14" x14ac:dyDescent="0.35">
      <c r="A2258" t="s">
        <v>2297</v>
      </c>
      <c r="B2258" t="s">
        <v>8042</v>
      </c>
      <c r="C2258" t="s">
        <v>8024</v>
      </c>
      <c r="D2258" t="s">
        <v>8036</v>
      </c>
      <c r="E2258" s="1">
        <v>45128</v>
      </c>
      <c r="F2258">
        <v>4396.5</v>
      </c>
      <c r="G2258">
        <v>259</v>
      </c>
      <c r="H2258" t="s">
        <v>7</v>
      </c>
      <c r="I2258" t="str">
        <f>VLOOKUP(shipments[[#This Row],[SPID]],CHOOSE({1,2},people[[#All],[SPID]],people[[#All],[Sales_person]]),2,0)</f>
        <v>Curtice Advani</v>
      </c>
      <c r="J2258">
        <f>YEAR(shipments[[#This Row],[Shipdate]])</f>
        <v>2023</v>
      </c>
      <c r="K2258" s="22"/>
      <c r="L2258" s="22">
        <f>VLOOKUP(shipments[[#This Row],[PID]],CHOOSE({1,2},products[PID],products[Cost_per_box]),2,0)</f>
        <v>6.43</v>
      </c>
      <c r="M2258" s="22">
        <f>shipments[[#This Row],[Boxes]]*shipments[[#This Row],[cost_per_box]]</f>
        <v>1665.37</v>
      </c>
      <c r="N2258" s="22">
        <f>shipments[[#This Row],[Amount]]-shipments[[#This Row],[total cost]]</f>
        <v>2731.13</v>
      </c>
    </row>
    <row r="2259" spans="1:14" x14ac:dyDescent="0.35">
      <c r="A2259" t="s">
        <v>2298</v>
      </c>
      <c r="B2259" t="s">
        <v>8042</v>
      </c>
      <c r="C2259" t="s">
        <v>8024</v>
      </c>
      <c r="D2259" t="s">
        <v>8037</v>
      </c>
      <c r="E2259" s="1">
        <v>45443</v>
      </c>
      <c r="F2259">
        <v>4457.25</v>
      </c>
      <c r="G2259">
        <v>319</v>
      </c>
      <c r="H2259" t="s">
        <v>7</v>
      </c>
      <c r="I2259" t="str">
        <f>VLOOKUP(shipments[[#This Row],[SPID]],CHOOSE({1,2},people[[#All],[SPID]],people[[#All],[Sales_person]]),2,0)</f>
        <v>Curtice Advani</v>
      </c>
      <c r="J2259">
        <f>YEAR(shipments[[#This Row],[Shipdate]])</f>
        <v>2024</v>
      </c>
      <c r="K2259" s="22"/>
      <c r="L2259" s="22">
        <f>VLOOKUP(shipments[[#This Row],[PID]],CHOOSE({1,2},products[PID],products[Cost_per_box]),2,0)</f>
        <v>6.43</v>
      </c>
      <c r="M2259" s="22">
        <f>shipments[[#This Row],[Boxes]]*shipments[[#This Row],[cost_per_box]]</f>
        <v>2051.17</v>
      </c>
      <c r="N2259" s="22">
        <f>shipments[[#This Row],[Amount]]-shipments[[#This Row],[total cost]]</f>
        <v>2406.08</v>
      </c>
    </row>
    <row r="2260" spans="1:14" x14ac:dyDescent="0.35">
      <c r="A2260" t="s">
        <v>2299</v>
      </c>
      <c r="B2260" t="s">
        <v>8042</v>
      </c>
      <c r="C2260" t="s">
        <v>8024</v>
      </c>
      <c r="D2260" t="s">
        <v>8034</v>
      </c>
      <c r="E2260" s="1">
        <v>44999</v>
      </c>
      <c r="F2260">
        <v>5049</v>
      </c>
      <c r="G2260">
        <v>316</v>
      </c>
      <c r="H2260" t="s">
        <v>7</v>
      </c>
      <c r="I2260" t="str">
        <f>VLOOKUP(shipments[[#This Row],[SPID]],CHOOSE({1,2},people[[#All],[SPID]],people[[#All],[Sales_person]]),2,0)</f>
        <v>Curtice Advani</v>
      </c>
      <c r="J2260">
        <f>YEAR(shipments[[#This Row],[Shipdate]])</f>
        <v>2023</v>
      </c>
      <c r="K2260" s="22"/>
      <c r="L2260" s="22">
        <f>VLOOKUP(shipments[[#This Row],[PID]],CHOOSE({1,2},products[PID],products[Cost_per_box]),2,0)</f>
        <v>6.43</v>
      </c>
      <c r="M2260" s="22">
        <f>shipments[[#This Row],[Boxes]]*shipments[[#This Row],[cost_per_box]]</f>
        <v>2031.8799999999999</v>
      </c>
      <c r="N2260" s="22">
        <f>shipments[[#This Row],[Amount]]-shipments[[#This Row],[total cost]]</f>
        <v>3017.12</v>
      </c>
    </row>
    <row r="2261" spans="1:14" x14ac:dyDescent="0.35">
      <c r="A2261" t="s">
        <v>2300</v>
      </c>
      <c r="B2261" t="s">
        <v>8042</v>
      </c>
      <c r="C2261" t="s">
        <v>8024</v>
      </c>
      <c r="D2261" t="s">
        <v>8035</v>
      </c>
      <c r="E2261" s="1">
        <v>45413</v>
      </c>
      <c r="F2261">
        <v>4239</v>
      </c>
      <c r="G2261">
        <v>303</v>
      </c>
      <c r="H2261" t="s">
        <v>7</v>
      </c>
      <c r="I2261" t="str">
        <f>VLOOKUP(shipments[[#This Row],[SPID]],CHOOSE({1,2},people[[#All],[SPID]],people[[#All],[Sales_person]]),2,0)</f>
        <v>Curtice Advani</v>
      </c>
      <c r="J2261">
        <f>YEAR(shipments[[#This Row],[Shipdate]])</f>
        <v>2024</v>
      </c>
      <c r="K2261" s="22"/>
      <c r="L2261" s="22">
        <f>VLOOKUP(shipments[[#This Row],[PID]],CHOOSE({1,2},products[PID],products[Cost_per_box]),2,0)</f>
        <v>6.43</v>
      </c>
      <c r="M2261" s="22">
        <f>shipments[[#This Row],[Boxes]]*shipments[[#This Row],[cost_per_box]]</f>
        <v>1948.29</v>
      </c>
      <c r="N2261" s="22">
        <f>shipments[[#This Row],[Amount]]-shipments[[#This Row],[total cost]]</f>
        <v>2290.71</v>
      </c>
    </row>
    <row r="2262" spans="1:14" x14ac:dyDescent="0.35">
      <c r="A2262" t="s">
        <v>2301</v>
      </c>
      <c r="B2262" t="s">
        <v>8042</v>
      </c>
      <c r="C2262" t="s">
        <v>8024</v>
      </c>
      <c r="D2262" t="s">
        <v>8037</v>
      </c>
      <c r="E2262" s="1">
        <v>45307</v>
      </c>
      <c r="F2262">
        <v>4416.75</v>
      </c>
      <c r="G2262">
        <v>277</v>
      </c>
      <c r="H2262" t="s">
        <v>7</v>
      </c>
      <c r="I2262" t="str">
        <f>VLOOKUP(shipments[[#This Row],[SPID]],CHOOSE({1,2},people[[#All],[SPID]],people[[#All],[Sales_person]]),2,0)</f>
        <v>Curtice Advani</v>
      </c>
      <c r="J2262">
        <f>YEAR(shipments[[#This Row],[Shipdate]])</f>
        <v>2024</v>
      </c>
      <c r="K2262" s="22"/>
      <c r="L2262" s="22">
        <f>VLOOKUP(shipments[[#This Row],[PID]],CHOOSE({1,2},products[PID],products[Cost_per_box]),2,0)</f>
        <v>6.43</v>
      </c>
      <c r="M2262" s="22">
        <f>shipments[[#This Row],[Boxes]]*shipments[[#This Row],[cost_per_box]]</f>
        <v>1781.11</v>
      </c>
      <c r="N2262" s="22">
        <f>shipments[[#This Row],[Amount]]-shipments[[#This Row],[total cost]]</f>
        <v>2635.6400000000003</v>
      </c>
    </row>
    <row r="2263" spans="1:14" x14ac:dyDescent="0.35">
      <c r="A2263" t="s">
        <v>2302</v>
      </c>
      <c r="B2263" t="s">
        <v>8042</v>
      </c>
      <c r="C2263" t="s">
        <v>8024</v>
      </c>
      <c r="D2263" t="s">
        <v>8038</v>
      </c>
      <c r="E2263" s="1">
        <v>45082</v>
      </c>
      <c r="F2263">
        <v>477</v>
      </c>
      <c r="G2263">
        <v>32</v>
      </c>
      <c r="H2263" t="s">
        <v>7</v>
      </c>
      <c r="I2263" t="str">
        <f>VLOOKUP(shipments[[#This Row],[SPID]],CHOOSE({1,2},people[[#All],[SPID]],people[[#All],[Sales_person]]),2,0)</f>
        <v>Curtice Advani</v>
      </c>
      <c r="J2263">
        <f>YEAR(shipments[[#This Row],[Shipdate]])</f>
        <v>2023</v>
      </c>
      <c r="K2263" s="22"/>
      <c r="L2263" s="22">
        <f>VLOOKUP(shipments[[#This Row],[PID]],CHOOSE({1,2},products[PID],products[Cost_per_box]),2,0)</f>
        <v>6.43</v>
      </c>
      <c r="M2263" s="22">
        <f>shipments[[#This Row],[Boxes]]*shipments[[#This Row],[cost_per_box]]</f>
        <v>205.76</v>
      </c>
      <c r="N2263" s="22">
        <f>shipments[[#This Row],[Amount]]-shipments[[#This Row],[total cost]]</f>
        <v>271.24</v>
      </c>
    </row>
    <row r="2264" spans="1:14" x14ac:dyDescent="0.35">
      <c r="A2264" t="s">
        <v>2303</v>
      </c>
      <c r="B2264" t="s">
        <v>8042</v>
      </c>
      <c r="C2264" t="s">
        <v>8026</v>
      </c>
      <c r="D2264" t="s">
        <v>8034</v>
      </c>
      <c r="E2264" s="1">
        <v>45371</v>
      </c>
      <c r="F2264">
        <v>1757.25</v>
      </c>
      <c r="G2264">
        <v>110</v>
      </c>
      <c r="H2264" t="s">
        <v>7</v>
      </c>
      <c r="I2264" t="str">
        <f>VLOOKUP(shipments[[#This Row],[SPID]],CHOOSE({1,2},people[[#All],[SPID]],people[[#All],[Sales_person]]),2,0)</f>
        <v>Curtice Advani</v>
      </c>
      <c r="J2264">
        <f>YEAR(shipments[[#This Row],[Shipdate]])</f>
        <v>2024</v>
      </c>
      <c r="K2264" s="22"/>
      <c r="L2264" s="22">
        <f>VLOOKUP(shipments[[#This Row],[PID]],CHOOSE({1,2},products[PID],products[Cost_per_box]),2,0)</f>
        <v>9.57</v>
      </c>
      <c r="M2264" s="22">
        <f>shipments[[#This Row],[Boxes]]*shipments[[#This Row],[cost_per_box]]</f>
        <v>1052.7</v>
      </c>
      <c r="N2264" s="22">
        <f>shipments[[#This Row],[Amount]]-shipments[[#This Row],[total cost]]</f>
        <v>704.55</v>
      </c>
    </row>
    <row r="2265" spans="1:14" x14ac:dyDescent="0.35">
      <c r="A2265" t="s">
        <v>2304</v>
      </c>
      <c r="B2265" t="s">
        <v>8042</v>
      </c>
      <c r="C2265" t="s">
        <v>8027</v>
      </c>
      <c r="D2265" t="s">
        <v>8033</v>
      </c>
      <c r="E2265" s="1">
        <v>45120</v>
      </c>
      <c r="F2265">
        <v>463.5</v>
      </c>
      <c r="G2265">
        <v>58</v>
      </c>
      <c r="H2265" t="s">
        <v>7</v>
      </c>
      <c r="I2265" t="str">
        <f>VLOOKUP(shipments[[#This Row],[SPID]],CHOOSE({1,2},people[[#All],[SPID]],people[[#All],[Sales_person]]),2,0)</f>
        <v>Curtice Advani</v>
      </c>
      <c r="J2265">
        <f>YEAR(shipments[[#This Row],[Shipdate]])</f>
        <v>2023</v>
      </c>
      <c r="K2265" s="22"/>
      <c r="L2265" s="22">
        <f>VLOOKUP(shipments[[#This Row],[PID]],CHOOSE({1,2},products[PID],products[Cost_per_box]),2,0)</f>
        <v>8.43</v>
      </c>
      <c r="M2265" s="22">
        <f>shipments[[#This Row],[Boxes]]*shipments[[#This Row],[cost_per_box]]</f>
        <v>488.94</v>
      </c>
      <c r="N2265" s="22">
        <f>shipments[[#This Row],[Amount]]-shipments[[#This Row],[total cost]]</f>
        <v>-25.439999999999998</v>
      </c>
    </row>
    <row r="2266" spans="1:14" x14ac:dyDescent="0.35">
      <c r="A2266" t="s">
        <v>2305</v>
      </c>
      <c r="B2266" t="s">
        <v>8042</v>
      </c>
      <c r="C2266" t="s">
        <v>8027</v>
      </c>
      <c r="D2266" t="s">
        <v>8034</v>
      </c>
      <c r="E2266" s="1">
        <v>45272</v>
      </c>
      <c r="F2266">
        <v>2783.25</v>
      </c>
      <c r="G2266">
        <v>279</v>
      </c>
      <c r="H2266" t="s">
        <v>7</v>
      </c>
      <c r="I2266" t="str">
        <f>VLOOKUP(shipments[[#This Row],[SPID]],CHOOSE({1,2},people[[#All],[SPID]],people[[#All],[Sales_person]]),2,0)</f>
        <v>Curtice Advani</v>
      </c>
      <c r="J2266">
        <f>YEAR(shipments[[#This Row],[Shipdate]])</f>
        <v>2023</v>
      </c>
      <c r="K2266" s="22"/>
      <c r="L2266" s="22">
        <f>VLOOKUP(shipments[[#This Row],[PID]],CHOOSE({1,2},products[PID],products[Cost_per_box]),2,0)</f>
        <v>8.43</v>
      </c>
      <c r="M2266" s="22">
        <f>shipments[[#This Row],[Boxes]]*shipments[[#This Row],[cost_per_box]]</f>
        <v>2351.9699999999998</v>
      </c>
      <c r="N2266" s="22">
        <f>shipments[[#This Row],[Amount]]-shipments[[#This Row],[total cost]]</f>
        <v>431.2800000000002</v>
      </c>
    </row>
    <row r="2267" spans="1:14" x14ac:dyDescent="0.35">
      <c r="A2267" t="s">
        <v>2306</v>
      </c>
      <c r="B2267" t="s">
        <v>8042</v>
      </c>
      <c r="C2267" t="s">
        <v>8027</v>
      </c>
      <c r="D2267" t="s">
        <v>8038</v>
      </c>
      <c r="E2267" s="1">
        <v>45218</v>
      </c>
      <c r="F2267">
        <v>10471.5</v>
      </c>
      <c r="G2267">
        <v>1048</v>
      </c>
      <c r="H2267" t="s">
        <v>7</v>
      </c>
      <c r="I2267" t="str">
        <f>VLOOKUP(shipments[[#This Row],[SPID]],CHOOSE({1,2},people[[#All],[SPID]],people[[#All],[Sales_person]]),2,0)</f>
        <v>Curtice Advani</v>
      </c>
      <c r="J2267">
        <f>YEAR(shipments[[#This Row],[Shipdate]])</f>
        <v>2023</v>
      </c>
      <c r="K2267" s="22"/>
      <c r="L2267" s="22">
        <f>VLOOKUP(shipments[[#This Row],[PID]],CHOOSE({1,2},products[PID],products[Cost_per_box]),2,0)</f>
        <v>8.43</v>
      </c>
      <c r="M2267" s="22">
        <f>shipments[[#This Row],[Boxes]]*shipments[[#This Row],[cost_per_box]]</f>
        <v>8834.64</v>
      </c>
      <c r="N2267" s="22">
        <f>shipments[[#This Row],[Amount]]-shipments[[#This Row],[total cost]]</f>
        <v>1636.8600000000006</v>
      </c>
    </row>
    <row r="2268" spans="1:14" x14ac:dyDescent="0.35">
      <c r="A2268" t="s">
        <v>2307</v>
      </c>
      <c r="B2268" t="s">
        <v>8042</v>
      </c>
      <c r="C2268" t="s">
        <v>8027</v>
      </c>
      <c r="D2268" t="s">
        <v>8038</v>
      </c>
      <c r="E2268" s="1">
        <v>45254</v>
      </c>
      <c r="F2268">
        <v>14388.75</v>
      </c>
      <c r="G2268">
        <v>1599</v>
      </c>
      <c r="H2268" t="s">
        <v>7</v>
      </c>
      <c r="I2268" t="str">
        <f>VLOOKUP(shipments[[#This Row],[SPID]],CHOOSE({1,2},people[[#All],[SPID]],people[[#All],[Sales_person]]),2,0)</f>
        <v>Curtice Advani</v>
      </c>
      <c r="J2268">
        <f>YEAR(shipments[[#This Row],[Shipdate]])</f>
        <v>2023</v>
      </c>
      <c r="K2268" s="22"/>
      <c r="L2268" s="22">
        <f>VLOOKUP(shipments[[#This Row],[PID]],CHOOSE({1,2},products[PID],products[Cost_per_box]),2,0)</f>
        <v>8.43</v>
      </c>
      <c r="M2268" s="22">
        <f>shipments[[#This Row],[Boxes]]*shipments[[#This Row],[cost_per_box]]</f>
        <v>13479.57</v>
      </c>
      <c r="N2268" s="22">
        <f>shipments[[#This Row],[Amount]]-shipments[[#This Row],[total cost]]</f>
        <v>909.18000000000029</v>
      </c>
    </row>
    <row r="2269" spans="1:14" x14ac:dyDescent="0.35">
      <c r="A2269" t="s">
        <v>2308</v>
      </c>
      <c r="B2269" t="s">
        <v>8042</v>
      </c>
      <c r="C2269" t="s">
        <v>8027</v>
      </c>
      <c r="D2269" t="s">
        <v>8038</v>
      </c>
      <c r="E2269" s="1">
        <v>45414</v>
      </c>
      <c r="F2269">
        <v>2045.25</v>
      </c>
      <c r="G2269">
        <v>186</v>
      </c>
      <c r="H2269" t="s">
        <v>7</v>
      </c>
      <c r="I2269" t="str">
        <f>VLOOKUP(shipments[[#This Row],[SPID]],CHOOSE({1,2},people[[#All],[SPID]],people[[#All],[Sales_person]]),2,0)</f>
        <v>Curtice Advani</v>
      </c>
      <c r="J2269">
        <f>YEAR(shipments[[#This Row],[Shipdate]])</f>
        <v>2024</v>
      </c>
      <c r="K2269" s="22"/>
      <c r="L2269" s="22">
        <f>VLOOKUP(shipments[[#This Row],[PID]],CHOOSE({1,2},products[PID],products[Cost_per_box]),2,0)</f>
        <v>8.43</v>
      </c>
      <c r="M2269" s="22">
        <f>shipments[[#This Row],[Boxes]]*shipments[[#This Row],[cost_per_box]]</f>
        <v>1567.98</v>
      </c>
      <c r="N2269" s="22">
        <f>shipments[[#This Row],[Amount]]-shipments[[#This Row],[total cost]]</f>
        <v>477.27</v>
      </c>
    </row>
    <row r="2270" spans="1:14" x14ac:dyDescent="0.35">
      <c r="A2270" t="s">
        <v>2309</v>
      </c>
      <c r="B2270" t="s">
        <v>8042</v>
      </c>
      <c r="C2270" t="s">
        <v>8028</v>
      </c>
      <c r="D2270" t="s">
        <v>8037</v>
      </c>
      <c r="E2270" s="1">
        <v>45537</v>
      </c>
      <c r="F2270">
        <v>3219.75</v>
      </c>
      <c r="G2270">
        <v>358</v>
      </c>
      <c r="H2270" t="s">
        <v>26</v>
      </c>
      <c r="I2270" t="str">
        <f>VLOOKUP(shipments[[#This Row],[SPID]],CHOOSE({1,2},people[[#All],[SPID]],people[[#All],[Sales_person]]),2,0)</f>
        <v>Curtice Advani</v>
      </c>
      <c r="J2270">
        <f>YEAR(shipments[[#This Row],[Shipdate]])</f>
        <v>2024</v>
      </c>
      <c r="K2270" s="22"/>
      <c r="L2270" s="22">
        <f>VLOOKUP(shipments[[#This Row],[PID]],CHOOSE({1,2},products[PID],products[Cost_per_box]),2,0)</f>
        <v>6.8</v>
      </c>
      <c r="M2270" s="22">
        <f>shipments[[#This Row],[Boxes]]*shipments[[#This Row],[cost_per_box]]</f>
        <v>2434.4</v>
      </c>
      <c r="N2270" s="22">
        <f>shipments[[#This Row],[Amount]]-shipments[[#This Row],[total cost]]</f>
        <v>785.34999999999991</v>
      </c>
    </row>
    <row r="2271" spans="1:14" x14ac:dyDescent="0.35">
      <c r="A2271" t="s">
        <v>2310</v>
      </c>
      <c r="B2271" t="s">
        <v>8042</v>
      </c>
      <c r="C2271" t="s">
        <v>8028</v>
      </c>
      <c r="D2271" t="s">
        <v>8037</v>
      </c>
      <c r="E2271" s="1">
        <v>44949</v>
      </c>
      <c r="F2271">
        <v>425.25</v>
      </c>
      <c r="G2271">
        <v>48</v>
      </c>
      <c r="H2271" t="s">
        <v>7</v>
      </c>
      <c r="I2271" t="str">
        <f>VLOOKUP(shipments[[#This Row],[SPID]],CHOOSE({1,2},people[[#All],[SPID]],people[[#All],[Sales_person]]),2,0)</f>
        <v>Curtice Advani</v>
      </c>
      <c r="J2271">
        <f>YEAR(shipments[[#This Row],[Shipdate]])</f>
        <v>2023</v>
      </c>
      <c r="K2271" s="22"/>
      <c r="L2271" s="22">
        <f>VLOOKUP(shipments[[#This Row],[PID]],CHOOSE({1,2},products[PID],products[Cost_per_box]),2,0)</f>
        <v>6.8</v>
      </c>
      <c r="M2271" s="22">
        <f>shipments[[#This Row],[Boxes]]*shipments[[#This Row],[cost_per_box]]</f>
        <v>326.39999999999998</v>
      </c>
      <c r="N2271" s="22">
        <f>shipments[[#This Row],[Amount]]-shipments[[#This Row],[total cost]]</f>
        <v>98.850000000000023</v>
      </c>
    </row>
    <row r="2272" spans="1:14" x14ac:dyDescent="0.35">
      <c r="A2272" t="s">
        <v>2311</v>
      </c>
      <c r="B2272" t="s">
        <v>8042</v>
      </c>
      <c r="C2272" t="s">
        <v>8028</v>
      </c>
      <c r="D2272" t="s">
        <v>8038</v>
      </c>
      <c r="E2272" s="1">
        <v>45225</v>
      </c>
      <c r="F2272">
        <v>7098.75</v>
      </c>
      <c r="G2272">
        <v>888</v>
      </c>
      <c r="H2272" t="s">
        <v>7</v>
      </c>
      <c r="I2272" t="str">
        <f>VLOOKUP(shipments[[#This Row],[SPID]],CHOOSE({1,2},people[[#All],[SPID]],people[[#All],[Sales_person]]),2,0)</f>
        <v>Curtice Advani</v>
      </c>
      <c r="J2272">
        <f>YEAR(shipments[[#This Row],[Shipdate]])</f>
        <v>2023</v>
      </c>
      <c r="K2272" s="22"/>
      <c r="L2272" s="22">
        <f>VLOOKUP(shipments[[#This Row],[PID]],CHOOSE({1,2},products[PID],products[Cost_per_box]),2,0)</f>
        <v>6.8</v>
      </c>
      <c r="M2272" s="22">
        <f>shipments[[#This Row],[Boxes]]*shipments[[#This Row],[cost_per_box]]</f>
        <v>6038.4</v>
      </c>
      <c r="N2272" s="22">
        <f>shipments[[#This Row],[Amount]]-shipments[[#This Row],[total cost]]</f>
        <v>1060.3500000000004</v>
      </c>
    </row>
    <row r="2273" spans="1:14" x14ac:dyDescent="0.35">
      <c r="A2273" t="s">
        <v>2312</v>
      </c>
      <c r="B2273" t="s">
        <v>8042</v>
      </c>
      <c r="C2273" t="s">
        <v>8028</v>
      </c>
      <c r="D2273" t="s">
        <v>8033</v>
      </c>
      <c r="E2273" s="1">
        <v>45058</v>
      </c>
      <c r="F2273">
        <v>6196.5</v>
      </c>
      <c r="G2273">
        <v>564</v>
      </c>
      <c r="H2273" t="s">
        <v>7</v>
      </c>
      <c r="I2273" t="str">
        <f>VLOOKUP(shipments[[#This Row],[SPID]],CHOOSE({1,2},people[[#All],[SPID]],people[[#All],[Sales_person]]),2,0)</f>
        <v>Curtice Advani</v>
      </c>
      <c r="J2273">
        <f>YEAR(shipments[[#This Row],[Shipdate]])</f>
        <v>2023</v>
      </c>
      <c r="K2273" s="22"/>
      <c r="L2273" s="22">
        <f>VLOOKUP(shipments[[#This Row],[PID]],CHOOSE({1,2},products[PID],products[Cost_per_box]),2,0)</f>
        <v>6.8</v>
      </c>
      <c r="M2273" s="22">
        <f>shipments[[#This Row],[Boxes]]*shipments[[#This Row],[cost_per_box]]</f>
        <v>3835.2</v>
      </c>
      <c r="N2273" s="22">
        <f>shipments[[#This Row],[Amount]]-shipments[[#This Row],[total cost]]</f>
        <v>2361.3000000000002</v>
      </c>
    </row>
    <row r="2274" spans="1:14" x14ac:dyDescent="0.35">
      <c r="A2274" t="s">
        <v>2313</v>
      </c>
      <c r="B2274" t="s">
        <v>8042</v>
      </c>
      <c r="C2274" t="s">
        <v>8029</v>
      </c>
      <c r="D2274" t="s">
        <v>8033</v>
      </c>
      <c r="E2274" s="1">
        <v>45488</v>
      </c>
      <c r="F2274">
        <v>4817.25</v>
      </c>
      <c r="G2274">
        <v>186</v>
      </c>
      <c r="H2274" t="s">
        <v>18</v>
      </c>
      <c r="I2274" t="str">
        <f>VLOOKUP(shipments[[#This Row],[SPID]],CHOOSE({1,2},people[[#All],[SPID]],people[[#All],[Sales_person]]),2,0)</f>
        <v>Curtice Advani</v>
      </c>
      <c r="J2274">
        <f>YEAR(shipments[[#This Row],[Shipdate]])</f>
        <v>2024</v>
      </c>
      <c r="K2274" s="22"/>
      <c r="L2274" s="22">
        <f>VLOOKUP(shipments[[#This Row],[PID]],CHOOSE({1,2},products[PID],products[Cost_per_box]),2,0)</f>
        <v>5.04</v>
      </c>
      <c r="M2274" s="22">
        <f>shipments[[#This Row],[Boxes]]*shipments[[#This Row],[cost_per_box]]</f>
        <v>937.44</v>
      </c>
      <c r="N2274" s="22">
        <f>shipments[[#This Row],[Amount]]-shipments[[#This Row],[total cost]]</f>
        <v>3879.81</v>
      </c>
    </row>
    <row r="2275" spans="1:14" x14ac:dyDescent="0.35">
      <c r="A2275" t="s">
        <v>2314</v>
      </c>
      <c r="B2275" t="s">
        <v>8042</v>
      </c>
      <c r="C2275" t="s">
        <v>8029</v>
      </c>
      <c r="D2275" t="s">
        <v>8034</v>
      </c>
      <c r="E2275" s="1">
        <v>45392</v>
      </c>
      <c r="F2275">
        <v>3946.5</v>
      </c>
      <c r="G2275">
        <v>147</v>
      </c>
      <c r="H2275" t="s">
        <v>7</v>
      </c>
      <c r="I2275" t="str">
        <f>VLOOKUP(shipments[[#This Row],[SPID]],CHOOSE({1,2},people[[#All],[SPID]],people[[#All],[Sales_person]]),2,0)</f>
        <v>Curtice Advani</v>
      </c>
      <c r="J2275">
        <f>YEAR(shipments[[#This Row],[Shipdate]])</f>
        <v>2024</v>
      </c>
      <c r="K2275" s="22"/>
      <c r="L2275" s="22">
        <f>VLOOKUP(shipments[[#This Row],[PID]],CHOOSE({1,2},products[PID],products[Cost_per_box]),2,0)</f>
        <v>5.04</v>
      </c>
      <c r="M2275" s="22">
        <f>shipments[[#This Row],[Boxes]]*shipments[[#This Row],[cost_per_box]]</f>
        <v>740.88</v>
      </c>
      <c r="N2275" s="22">
        <f>shipments[[#This Row],[Amount]]-shipments[[#This Row],[total cost]]</f>
        <v>3205.62</v>
      </c>
    </row>
    <row r="2276" spans="1:14" x14ac:dyDescent="0.35">
      <c r="A2276" t="s">
        <v>2315</v>
      </c>
      <c r="B2276" t="s">
        <v>8042</v>
      </c>
      <c r="C2276" t="s">
        <v>8029</v>
      </c>
      <c r="D2276" t="s">
        <v>8033</v>
      </c>
      <c r="E2276" s="1">
        <v>45532</v>
      </c>
      <c r="F2276">
        <v>1273.5</v>
      </c>
      <c r="G2276">
        <v>46</v>
      </c>
      <c r="H2276" t="s">
        <v>18</v>
      </c>
      <c r="I2276" t="str">
        <f>VLOOKUP(shipments[[#This Row],[SPID]],CHOOSE({1,2},people[[#All],[SPID]],people[[#All],[Sales_person]]),2,0)</f>
        <v>Curtice Advani</v>
      </c>
      <c r="J2276">
        <f>YEAR(shipments[[#This Row],[Shipdate]])</f>
        <v>2024</v>
      </c>
      <c r="K2276" s="22"/>
      <c r="L2276" s="22">
        <f>VLOOKUP(shipments[[#This Row],[PID]],CHOOSE({1,2},products[PID],products[Cost_per_box]),2,0)</f>
        <v>5.04</v>
      </c>
      <c r="M2276" s="22">
        <f>shipments[[#This Row],[Boxes]]*shipments[[#This Row],[cost_per_box]]</f>
        <v>231.84</v>
      </c>
      <c r="N2276" s="22">
        <f>shipments[[#This Row],[Amount]]-shipments[[#This Row],[total cost]]</f>
        <v>1041.6600000000001</v>
      </c>
    </row>
    <row r="2277" spans="1:14" x14ac:dyDescent="0.35">
      <c r="A2277" t="s">
        <v>2316</v>
      </c>
      <c r="B2277" t="s">
        <v>8042</v>
      </c>
      <c r="C2277" t="s">
        <v>8029</v>
      </c>
      <c r="D2277" t="s">
        <v>8034</v>
      </c>
      <c r="E2277" s="1">
        <v>44935</v>
      </c>
      <c r="F2277">
        <v>8725.5</v>
      </c>
      <c r="G2277">
        <v>336</v>
      </c>
      <c r="H2277" t="s">
        <v>7</v>
      </c>
      <c r="I2277" t="str">
        <f>VLOOKUP(shipments[[#This Row],[SPID]],CHOOSE({1,2},people[[#All],[SPID]],people[[#All],[Sales_person]]),2,0)</f>
        <v>Curtice Advani</v>
      </c>
      <c r="J2277">
        <f>YEAR(shipments[[#This Row],[Shipdate]])</f>
        <v>2023</v>
      </c>
      <c r="K2277" s="22"/>
      <c r="L2277" s="22">
        <f>VLOOKUP(shipments[[#This Row],[PID]],CHOOSE({1,2},products[PID],products[Cost_per_box]),2,0)</f>
        <v>5.04</v>
      </c>
      <c r="M2277" s="22">
        <f>shipments[[#This Row],[Boxes]]*shipments[[#This Row],[cost_per_box]]</f>
        <v>1693.44</v>
      </c>
      <c r="N2277" s="22">
        <f>shipments[[#This Row],[Amount]]-shipments[[#This Row],[total cost]]</f>
        <v>7032.0599999999995</v>
      </c>
    </row>
    <row r="2278" spans="1:14" x14ac:dyDescent="0.35">
      <c r="A2278" t="s">
        <v>2317</v>
      </c>
      <c r="B2278" t="s">
        <v>8042</v>
      </c>
      <c r="C2278" t="s">
        <v>8030</v>
      </c>
      <c r="D2278" t="s">
        <v>8034</v>
      </c>
      <c r="E2278" s="1">
        <v>45163</v>
      </c>
      <c r="F2278">
        <v>5631.75</v>
      </c>
      <c r="G2278">
        <v>626</v>
      </c>
      <c r="H2278" t="s">
        <v>7</v>
      </c>
      <c r="I2278" t="str">
        <f>VLOOKUP(shipments[[#This Row],[SPID]],CHOOSE({1,2},people[[#All],[SPID]],people[[#All],[Sales_person]]),2,0)</f>
        <v>Curtice Advani</v>
      </c>
      <c r="J2278">
        <f>YEAR(shipments[[#This Row],[Shipdate]])</f>
        <v>2023</v>
      </c>
      <c r="K2278" s="22"/>
      <c r="L2278" s="22">
        <f>VLOOKUP(shipments[[#This Row],[PID]],CHOOSE({1,2},products[PID],products[Cost_per_box]),2,0)</f>
        <v>2.76</v>
      </c>
      <c r="M2278" s="22">
        <f>shipments[[#This Row],[Boxes]]*shipments[[#This Row],[cost_per_box]]</f>
        <v>1727.7599999999998</v>
      </c>
      <c r="N2278" s="22">
        <f>shipments[[#This Row],[Amount]]-shipments[[#This Row],[total cost]]</f>
        <v>3903.9900000000002</v>
      </c>
    </row>
    <row r="2279" spans="1:14" x14ac:dyDescent="0.35">
      <c r="A2279" t="s">
        <v>2318</v>
      </c>
      <c r="B2279" t="s">
        <v>8042</v>
      </c>
      <c r="C2279" t="s">
        <v>8030</v>
      </c>
      <c r="D2279" t="s">
        <v>8038</v>
      </c>
      <c r="E2279" s="1">
        <v>45188</v>
      </c>
      <c r="F2279">
        <v>13234.5</v>
      </c>
      <c r="G2279">
        <v>1655</v>
      </c>
      <c r="H2279" t="s">
        <v>7</v>
      </c>
      <c r="I2279" t="str">
        <f>VLOOKUP(shipments[[#This Row],[SPID]],CHOOSE({1,2},people[[#All],[SPID]],people[[#All],[Sales_person]]),2,0)</f>
        <v>Curtice Advani</v>
      </c>
      <c r="J2279">
        <f>YEAR(shipments[[#This Row],[Shipdate]])</f>
        <v>2023</v>
      </c>
      <c r="K2279" s="22"/>
      <c r="L2279" s="22">
        <f>VLOOKUP(shipments[[#This Row],[PID]],CHOOSE({1,2},products[PID],products[Cost_per_box]),2,0)</f>
        <v>2.76</v>
      </c>
      <c r="M2279" s="22">
        <f>shipments[[#This Row],[Boxes]]*shipments[[#This Row],[cost_per_box]]</f>
        <v>4567.7999999999993</v>
      </c>
      <c r="N2279" s="22">
        <f>shipments[[#This Row],[Amount]]-shipments[[#This Row],[total cost]]</f>
        <v>8666.7000000000007</v>
      </c>
    </row>
    <row r="2280" spans="1:14" x14ac:dyDescent="0.35">
      <c r="A2280" t="s">
        <v>2319</v>
      </c>
      <c r="B2280" t="s">
        <v>8042</v>
      </c>
      <c r="C2280" t="s">
        <v>8030</v>
      </c>
      <c r="D2280" t="s">
        <v>8038</v>
      </c>
      <c r="E2280" s="1">
        <v>45483</v>
      </c>
      <c r="F2280">
        <v>4659.75</v>
      </c>
      <c r="G2280">
        <v>583</v>
      </c>
      <c r="H2280" t="s">
        <v>18</v>
      </c>
      <c r="I2280" t="str">
        <f>VLOOKUP(shipments[[#This Row],[SPID]],CHOOSE({1,2},people[[#All],[SPID]],people[[#All],[Sales_person]]),2,0)</f>
        <v>Curtice Advani</v>
      </c>
      <c r="J2280">
        <f>YEAR(shipments[[#This Row],[Shipdate]])</f>
        <v>2024</v>
      </c>
      <c r="K2280" s="22"/>
      <c r="L2280" s="22">
        <f>VLOOKUP(shipments[[#This Row],[PID]],CHOOSE({1,2},products[PID],products[Cost_per_box]),2,0)</f>
        <v>2.76</v>
      </c>
      <c r="M2280" s="22">
        <f>shipments[[#This Row],[Boxes]]*shipments[[#This Row],[cost_per_box]]</f>
        <v>1609.08</v>
      </c>
      <c r="N2280" s="22">
        <f>shipments[[#This Row],[Amount]]-shipments[[#This Row],[total cost]]</f>
        <v>3050.67</v>
      </c>
    </row>
    <row r="2281" spans="1:14" x14ac:dyDescent="0.35">
      <c r="A2281" t="s">
        <v>2320</v>
      </c>
      <c r="B2281" t="s">
        <v>8042</v>
      </c>
      <c r="C2281" t="s">
        <v>8032</v>
      </c>
      <c r="D2281" t="s">
        <v>8035</v>
      </c>
      <c r="E2281" s="1">
        <v>45212</v>
      </c>
      <c r="F2281">
        <v>5040</v>
      </c>
      <c r="G2281">
        <v>280</v>
      </c>
      <c r="H2281" t="s">
        <v>7</v>
      </c>
      <c r="I2281" t="str">
        <f>VLOOKUP(shipments[[#This Row],[SPID]],CHOOSE({1,2},people[[#All],[SPID]],people[[#All],[Sales_person]]),2,0)</f>
        <v>Curtice Advani</v>
      </c>
      <c r="J2281">
        <f>YEAR(shipments[[#This Row],[Shipdate]])</f>
        <v>2023</v>
      </c>
      <c r="K2281" s="22"/>
      <c r="L2281" s="22">
        <f>VLOOKUP(shipments[[#This Row],[PID]],CHOOSE({1,2},products[PID],products[Cost_per_box]),2,0)</f>
        <v>2.65</v>
      </c>
      <c r="M2281" s="22">
        <f>shipments[[#This Row],[Boxes]]*shipments[[#This Row],[cost_per_box]]</f>
        <v>742</v>
      </c>
      <c r="N2281" s="22">
        <f>shipments[[#This Row],[Amount]]-shipments[[#This Row],[total cost]]</f>
        <v>4298</v>
      </c>
    </row>
    <row r="2282" spans="1:14" x14ac:dyDescent="0.35">
      <c r="A2282" t="s">
        <v>2321</v>
      </c>
      <c r="B2282" t="s">
        <v>8043</v>
      </c>
      <c r="C2282" t="s">
        <v>8011</v>
      </c>
      <c r="D2282" t="s">
        <v>8036</v>
      </c>
      <c r="E2282" s="1">
        <v>45128</v>
      </c>
      <c r="F2282">
        <v>6653.25</v>
      </c>
      <c r="G2282">
        <v>416</v>
      </c>
      <c r="H2282" t="s">
        <v>7</v>
      </c>
      <c r="I2282" t="str">
        <f>VLOOKUP(shipments[[#This Row],[SPID]],CHOOSE({1,2},people[[#All],[SPID]],people[[#All],[Sales_person]]),2,0)</f>
        <v>Kaine Padly</v>
      </c>
      <c r="J2282">
        <f>YEAR(shipments[[#This Row],[Shipdate]])</f>
        <v>2023</v>
      </c>
      <c r="K2282" s="22"/>
      <c r="L2282" s="22">
        <f>VLOOKUP(shipments[[#This Row],[PID]],CHOOSE({1,2},products[PID],products[Cost_per_box]),2,0)</f>
        <v>5.26</v>
      </c>
      <c r="M2282" s="22">
        <f>shipments[[#This Row],[Boxes]]*shipments[[#This Row],[cost_per_box]]</f>
        <v>2188.16</v>
      </c>
      <c r="N2282" s="22">
        <f>shipments[[#This Row],[Amount]]-shipments[[#This Row],[total cost]]</f>
        <v>4465.09</v>
      </c>
    </row>
    <row r="2283" spans="1:14" x14ac:dyDescent="0.35">
      <c r="A2283" t="s">
        <v>2323</v>
      </c>
      <c r="B2283" t="s">
        <v>8043</v>
      </c>
      <c r="C2283" t="s">
        <v>8011</v>
      </c>
      <c r="D2283" t="s">
        <v>8038</v>
      </c>
      <c r="E2283" s="1">
        <v>45302</v>
      </c>
      <c r="F2283">
        <v>6950.25</v>
      </c>
      <c r="G2283">
        <v>497</v>
      </c>
      <c r="H2283" t="s">
        <v>7</v>
      </c>
      <c r="I2283" t="str">
        <f>VLOOKUP(shipments[[#This Row],[SPID]],CHOOSE({1,2},people[[#All],[SPID]],people[[#All],[Sales_person]]),2,0)</f>
        <v>Kaine Padly</v>
      </c>
      <c r="J2283">
        <f>YEAR(shipments[[#This Row],[Shipdate]])</f>
        <v>2024</v>
      </c>
      <c r="K2283" s="22"/>
      <c r="L2283" s="22">
        <f>VLOOKUP(shipments[[#This Row],[PID]],CHOOSE({1,2},products[PID],products[Cost_per_box]),2,0)</f>
        <v>5.26</v>
      </c>
      <c r="M2283" s="22">
        <f>shipments[[#This Row],[Boxes]]*shipments[[#This Row],[cost_per_box]]</f>
        <v>2614.2199999999998</v>
      </c>
      <c r="N2283" s="22">
        <f>shipments[[#This Row],[Amount]]-shipments[[#This Row],[total cost]]</f>
        <v>4336.0300000000007</v>
      </c>
    </row>
    <row r="2284" spans="1:14" x14ac:dyDescent="0.35">
      <c r="A2284" t="s">
        <v>2324</v>
      </c>
      <c r="B2284" t="s">
        <v>8043</v>
      </c>
      <c r="C2284" t="s">
        <v>8011</v>
      </c>
      <c r="D2284" t="s">
        <v>8034</v>
      </c>
      <c r="E2284" s="1">
        <v>45413</v>
      </c>
      <c r="F2284">
        <v>2425.5</v>
      </c>
      <c r="G2284">
        <v>174</v>
      </c>
      <c r="H2284" t="s">
        <v>7</v>
      </c>
      <c r="I2284" t="str">
        <f>VLOOKUP(shipments[[#This Row],[SPID]],CHOOSE({1,2},people[[#All],[SPID]],people[[#All],[Sales_person]]),2,0)</f>
        <v>Kaine Padly</v>
      </c>
      <c r="J2284">
        <f>YEAR(shipments[[#This Row],[Shipdate]])</f>
        <v>2024</v>
      </c>
      <c r="K2284" s="22"/>
      <c r="L2284" s="22">
        <f>VLOOKUP(shipments[[#This Row],[PID]],CHOOSE({1,2},products[PID],products[Cost_per_box]),2,0)</f>
        <v>5.26</v>
      </c>
      <c r="M2284" s="22">
        <f>shipments[[#This Row],[Boxes]]*shipments[[#This Row],[cost_per_box]]</f>
        <v>915.24</v>
      </c>
      <c r="N2284" s="22">
        <f>shipments[[#This Row],[Amount]]-shipments[[#This Row],[total cost]]</f>
        <v>1510.26</v>
      </c>
    </row>
    <row r="2285" spans="1:14" x14ac:dyDescent="0.35">
      <c r="A2285" t="s">
        <v>2325</v>
      </c>
      <c r="B2285" t="s">
        <v>8043</v>
      </c>
      <c r="C2285" t="s">
        <v>8013</v>
      </c>
      <c r="D2285" t="s">
        <v>8033</v>
      </c>
      <c r="E2285" s="1">
        <v>45099</v>
      </c>
      <c r="F2285">
        <v>7701.75</v>
      </c>
      <c r="G2285">
        <v>593</v>
      </c>
      <c r="H2285" t="s">
        <v>7</v>
      </c>
      <c r="I2285" t="str">
        <f>VLOOKUP(shipments[[#This Row],[SPID]],CHOOSE({1,2},people[[#All],[SPID]],people[[#All],[Sales_person]]),2,0)</f>
        <v>Kaine Padly</v>
      </c>
      <c r="J2285">
        <f>YEAR(shipments[[#This Row],[Shipdate]])</f>
        <v>2023</v>
      </c>
      <c r="K2285" s="22"/>
      <c r="L2285" s="22">
        <f>VLOOKUP(shipments[[#This Row],[PID]],CHOOSE({1,2},products[PID],products[Cost_per_box]),2,0)</f>
        <v>5.15</v>
      </c>
      <c r="M2285" s="22">
        <f>shipments[[#This Row],[Boxes]]*shipments[[#This Row],[cost_per_box]]</f>
        <v>3053.9500000000003</v>
      </c>
      <c r="N2285" s="22">
        <f>shipments[[#This Row],[Amount]]-shipments[[#This Row],[total cost]]</f>
        <v>4647.7999999999993</v>
      </c>
    </row>
    <row r="2286" spans="1:14" x14ac:dyDescent="0.35">
      <c r="A2286" t="s">
        <v>2326</v>
      </c>
      <c r="B2286" t="s">
        <v>8043</v>
      </c>
      <c r="C2286" t="s">
        <v>8013</v>
      </c>
      <c r="D2286" t="s">
        <v>8038</v>
      </c>
      <c r="E2286" s="1">
        <v>45267</v>
      </c>
      <c r="F2286">
        <v>5361.75</v>
      </c>
      <c r="G2286">
        <v>488</v>
      </c>
      <c r="H2286" t="s">
        <v>7</v>
      </c>
      <c r="I2286" t="str">
        <f>VLOOKUP(shipments[[#This Row],[SPID]],CHOOSE({1,2},people[[#All],[SPID]],people[[#All],[Sales_person]]),2,0)</f>
        <v>Kaine Padly</v>
      </c>
      <c r="J2286">
        <f>YEAR(shipments[[#This Row],[Shipdate]])</f>
        <v>2023</v>
      </c>
      <c r="K2286" s="22"/>
      <c r="L2286" s="22">
        <f>VLOOKUP(shipments[[#This Row],[PID]],CHOOSE({1,2},products[PID],products[Cost_per_box]),2,0)</f>
        <v>5.15</v>
      </c>
      <c r="M2286" s="22">
        <f>shipments[[#This Row],[Boxes]]*shipments[[#This Row],[cost_per_box]]</f>
        <v>2513.2000000000003</v>
      </c>
      <c r="N2286" s="22">
        <f>shipments[[#This Row],[Amount]]-shipments[[#This Row],[total cost]]</f>
        <v>2848.5499999999997</v>
      </c>
    </row>
    <row r="2287" spans="1:14" x14ac:dyDescent="0.35">
      <c r="A2287" t="s">
        <v>2327</v>
      </c>
      <c r="B2287" t="s">
        <v>8043</v>
      </c>
      <c r="C2287" t="s">
        <v>8014</v>
      </c>
      <c r="D2287" t="s">
        <v>8034</v>
      </c>
      <c r="E2287" s="1">
        <v>45267</v>
      </c>
      <c r="F2287">
        <v>9623.25</v>
      </c>
      <c r="G2287">
        <v>1203</v>
      </c>
      <c r="H2287" t="s">
        <v>7</v>
      </c>
      <c r="I2287" t="str">
        <f>VLOOKUP(shipments[[#This Row],[SPID]],CHOOSE({1,2},people[[#All],[SPID]],people[[#All],[Sales_person]]),2,0)</f>
        <v>Kaine Padly</v>
      </c>
      <c r="J2287">
        <f>YEAR(shipments[[#This Row],[Shipdate]])</f>
        <v>2023</v>
      </c>
      <c r="K2287" s="22"/>
      <c r="L2287" s="22">
        <f>VLOOKUP(shipments[[#This Row],[PID]],CHOOSE({1,2},products[PID],products[Cost_per_box]),2,0)</f>
        <v>3.85</v>
      </c>
      <c r="M2287" s="22">
        <f>shipments[[#This Row],[Boxes]]*shipments[[#This Row],[cost_per_box]]</f>
        <v>4631.55</v>
      </c>
      <c r="N2287" s="22">
        <f>shipments[[#This Row],[Amount]]-shipments[[#This Row],[total cost]]</f>
        <v>4991.7</v>
      </c>
    </row>
    <row r="2288" spans="1:14" x14ac:dyDescent="0.35">
      <c r="A2288" t="s">
        <v>2328</v>
      </c>
      <c r="B2288" t="s">
        <v>8043</v>
      </c>
      <c r="C2288" t="s">
        <v>8014</v>
      </c>
      <c r="D2288" t="s">
        <v>8038</v>
      </c>
      <c r="E2288" s="1">
        <v>45279</v>
      </c>
      <c r="F2288">
        <v>1323</v>
      </c>
      <c r="G2288">
        <v>147</v>
      </c>
      <c r="H2288" t="s">
        <v>7</v>
      </c>
      <c r="I2288" t="str">
        <f>VLOOKUP(shipments[[#This Row],[SPID]],CHOOSE({1,2},people[[#All],[SPID]],people[[#All],[Sales_person]]),2,0)</f>
        <v>Kaine Padly</v>
      </c>
      <c r="J2288">
        <f>YEAR(shipments[[#This Row],[Shipdate]])</f>
        <v>2023</v>
      </c>
      <c r="K2288" s="22"/>
      <c r="L2288" s="22">
        <f>VLOOKUP(shipments[[#This Row],[PID]],CHOOSE({1,2},products[PID],products[Cost_per_box]),2,0)</f>
        <v>3.85</v>
      </c>
      <c r="M2288" s="22">
        <f>shipments[[#This Row],[Boxes]]*shipments[[#This Row],[cost_per_box]]</f>
        <v>565.95000000000005</v>
      </c>
      <c r="N2288" s="22">
        <f>shipments[[#This Row],[Amount]]-shipments[[#This Row],[total cost]]</f>
        <v>757.05</v>
      </c>
    </row>
    <row r="2289" spans="1:14" x14ac:dyDescent="0.35">
      <c r="A2289" t="s">
        <v>2329</v>
      </c>
      <c r="B2289" t="s">
        <v>8043</v>
      </c>
      <c r="C2289" t="s">
        <v>8014</v>
      </c>
      <c r="D2289" t="s">
        <v>8033</v>
      </c>
      <c r="E2289" s="1">
        <v>45539</v>
      </c>
      <c r="F2289">
        <v>9150.75</v>
      </c>
      <c r="G2289">
        <v>1526</v>
      </c>
      <c r="H2289" t="s">
        <v>26</v>
      </c>
      <c r="I2289" t="str">
        <f>VLOOKUP(shipments[[#This Row],[SPID]],CHOOSE({1,2},people[[#All],[SPID]],people[[#All],[Sales_person]]),2,0)</f>
        <v>Kaine Padly</v>
      </c>
      <c r="J2289">
        <f>YEAR(shipments[[#This Row],[Shipdate]])</f>
        <v>2024</v>
      </c>
      <c r="K2289" s="22"/>
      <c r="L2289" s="22">
        <f>VLOOKUP(shipments[[#This Row],[PID]],CHOOSE({1,2},products[PID],products[Cost_per_box]),2,0)</f>
        <v>3.85</v>
      </c>
      <c r="M2289" s="22">
        <f>shipments[[#This Row],[Boxes]]*shipments[[#This Row],[cost_per_box]]</f>
        <v>5875.1</v>
      </c>
      <c r="N2289" s="22">
        <f>shipments[[#This Row],[Amount]]-shipments[[#This Row],[total cost]]</f>
        <v>3275.6499999999996</v>
      </c>
    </row>
    <row r="2290" spans="1:14" x14ac:dyDescent="0.35">
      <c r="A2290" t="s">
        <v>2330</v>
      </c>
      <c r="B2290" t="s">
        <v>8043</v>
      </c>
      <c r="C2290" t="s">
        <v>8014</v>
      </c>
      <c r="D2290" t="s">
        <v>8037</v>
      </c>
      <c r="E2290" s="1">
        <v>44967</v>
      </c>
      <c r="F2290">
        <v>3019.5</v>
      </c>
      <c r="G2290">
        <v>336</v>
      </c>
      <c r="H2290" t="s">
        <v>7</v>
      </c>
      <c r="I2290" t="str">
        <f>VLOOKUP(shipments[[#This Row],[SPID]],CHOOSE({1,2},people[[#All],[SPID]],people[[#All],[Sales_person]]),2,0)</f>
        <v>Kaine Padly</v>
      </c>
      <c r="J2290">
        <f>YEAR(shipments[[#This Row],[Shipdate]])</f>
        <v>2023</v>
      </c>
      <c r="K2290" s="22"/>
      <c r="L2290" s="22">
        <f>VLOOKUP(shipments[[#This Row],[PID]],CHOOSE({1,2},products[PID],products[Cost_per_box]),2,0)</f>
        <v>3.85</v>
      </c>
      <c r="M2290" s="22">
        <f>shipments[[#This Row],[Boxes]]*shipments[[#This Row],[cost_per_box]]</f>
        <v>1293.6000000000001</v>
      </c>
      <c r="N2290" s="22">
        <f>shipments[[#This Row],[Amount]]-shipments[[#This Row],[total cost]]</f>
        <v>1725.8999999999999</v>
      </c>
    </row>
    <row r="2291" spans="1:14" x14ac:dyDescent="0.35">
      <c r="A2291" t="s">
        <v>2331</v>
      </c>
      <c r="B2291" t="s">
        <v>8043</v>
      </c>
      <c r="C2291" t="s">
        <v>8014</v>
      </c>
      <c r="D2291" t="s">
        <v>8037</v>
      </c>
      <c r="E2291" s="1">
        <v>45273</v>
      </c>
      <c r="F2291">
        <v>2589.75</v>
      </c>
      <c r="G2291">
        <v>518</v>
      </c>
      <c r="H2291" t="s">
        <v>7</v>
      </c>
      <c r="I2291" t="str">
        <f>VLOOKUP(shipments[[#This Row],[SPID]],CHOOSE({1,2},people[[#All],[SPID]],people[[#All],[Sales_person]]),2,0)</f>
        <v>Kaine Padly</v>
      </c>
      <c r="J2291">
        <f>YEAR(shipments[[#This Row],[Shipdate]])</f>
        <v>2023</v>
      </c>
      <c r="K2291" s="22"/>
      <c r="L2291" s="22">
        <f>VLOOKUP(shipments[[#This Row],[PID]],CHOOSE({1,2},products[PID],products[Cost_per_box]),2,0)</f>
        <v>3.85</v>
      </c>
      <c r="M2291" s="22">
        <f>shipments[[#This Row],[Boxes]]*shipments[[#This Row],[cost_per_box]]</f>
        <v>1994.3</v>
      </c>
      <c r="N2291" s="22">
        <f>shipments[[#This Row],[Amount]]-shipments[[#This Row],[total cost]]</f>
        <v>595.45000000000005</v>
      </c>
    </row>
    <row r="2292" spans="1:14" x14ac:dyDescent="0.35">
      <c r="A2292" t="s">
        <v>2332</v>
      </c>
      <c r="B2292" t="s">
        <v>8043</v>
      </c>
      <c r="C2292" t="s">
        <v>8014</v>
      </c>
      <c r="D2292" t="s">
        <v>8033</v>
      </c>
      <c r="E2292" s="1">
        <v>45370</v>
      </c>
      <c r="F2292">
        <v>6410.25</v>
      </c>
      <c r="G2292">
        <v>1069</v>
      </c>
      <c r="H2292" t="s">
        <v>7</v>
      </c>
      <c r="I2292" t="str">
        <f>VLOOKUP(shipments[[#This Row],[SPID]],CHOOSE({1,2},people[[#All],[SPID]],people[[#All],[Sales_person]]),2,0)</f>
        <v>Kaine Padly</v>
      </c>
      <c r="J2292">
        <f>YEAR(shipments[[#This Row],[Shipdate]])</f>
        <v>2024</v>
      </c>
      <c r="K2292" s="22"/>
      <c r="L2292" s="22">
        <f>VLOOKUP(shipments[[#This Row],[PID]],CHOOSE({1,2},products[PID],products[Cost_per_box]),2,0)</f>
        <v>3.85</v>
      </c>
      <c r="M2292" s="22">
        <f>shipments[[#This Row],[Boxes]]*shipments[[#This Row],[cost_per_box]]</f>
        <v>4115.6500000000005</v>
      </c>
      <c r="N2292" s="22">
        <f>shipments[[#This Row],[Amount]]-shipments[[#This Row],[total cost]]</f>
        <v>2294.5999999999995</v>
      </c>
    </row>
    <row r="2293" spans="1:14" x14ac:dyDescent="0.35">
      <c r="A2293" t="s">
        <v>2333</v>
      </c>
      <c r="B2293" t="s">
        <v>8043</v>
      </c>
      <c r="C2293" t="s">
        <v>8014</v>
      </c>
      <c r="D2293" t="s">
        <v>8034</v>
      </c>
      <c r="E2293" s="1">
        <v>45489</v>
      </c>
      <c r="F2293">
        <v>7121.25</v>
      </c>
      <c r="G2293">
        <v>1425</v>
      </c>
      <c r="H2293" t="s">
        <v>18</v>
      </c>
      <c r="I2293" t="str">
        <f>VLOOKUP(shipments[[#This Row],[SPID]],CHOOSE({1,2},people[[#All],[SPID]],people[[#All],[Sales_person]]),2,0)</f>
        <v>Kaine Padly</v>
      </c>
      <c r="J2293">
        <f>YEAR(shipments[[#This Row],[Shipdate]])</f>
        <v>2024</v>
      </c>
      <c r="K2293" s="22"/>
      <c r="L2293" s="22">
        <f>VLOOKUP(shipments[[#This Row],[PID]],CHOOSE({1,2},products[PID],products[Cost_per_box]),2,0)</f>
        <v>3.85</v>
      </c>
      <c r="M2293" s="22">
        <f>shipments[[#This Row],[Boxes]]*shipments[[#This Row],[cost_per_box]]</f>
        <v>5486.25</v>
      </c>
      <c r="N2293" s="22">
        <f>shipments[[#This Row],[Amount]]-shipments[[#This Row],[total cost]]</f>
        <v>1635</v>
      </c>
    </row>
    <row r="2294" spans="1:14" x14ac:dyDescent="0.35">
      <c r="A2294" t="s">
        <v>2334</v>
      </c>
      <c r="B2294" t="s">
        <v>8043</v>
      </c>
      <c r="C2294" t="s">
        <v>8014</v>
      </c>
      <c r="D2294" t="s">
        <v>8037</v>
      </c>
      <c r="E2294" s="1">
        <v>45042</v>
      </c>
      <c r="F2294">
        <v>7911</v>
      </c>
      <c r="G2294">
        <v>1319</v>
      </c>
      <c r="H2294" t="s">
        <v>7</v>
      </c>
      <c r="I2294" t="str">
        <f>VLOOKUP(shipments[[#This Row],[SPID]],CHOOSE({1,2},people[[#All],[SPID]],people[[#All],[Sales_person]]),2,0)</f>
        <v>Kaine Padly</v>
      </c>
      <c r="J2294">
        <f>YEAR(shipments[[#This Row],[Shipdate]])</f>
        <v>2023</v>
      </c>
      <c r="K2294" s="22"/>
      <c r="L2294" s="22">
        <f>VLOOKUP(shipments[[#This Row],[PID]],CHOOSE({1,2},products[PID],products[Cost_per_box]),2,0)</f>
        <v>3.85</v>
      </c>
      <c r="M2294" s="22">
        <f>shipments[[#This Row],[Boxes]]*shipments[[#This Row],[cost_per_box]]</f>
        <v>5078.1500000000005</v>
      </c>
      <c r="N2294" s="22">
        <f>shipments[[#This Row],[Amount]]-shipments[[#This Row],[total cost]]</f>
        <v>2832.8499999999995</v>
      </c>
    </row>
    <row r="2295" spans="1:14" x14ac:dyDescent="0.35">
      <c r="A2295" t="s">
        <v>2335</v>
      </c>
      <c r="B2295" t="s">
        <v>8043</v>
      </c>
      <c r="C2295" t="s">
        <v>8015</v>
      </c>
      <c r="D2295" t="s">
        <v>8033</v>
      </c>
      <c r="E2295" s="1">
        <v>45302</v>
      </c>
      <c r="F2295">
        <v>463.5</v>
      </c>
      <c r="G2295">
        <v>52</v>
      </c>
      <c r="H2295" t="s">
        <v>7</v>
      </c>
      <c r="I2295" t="str">
        <f>VLOOKUP(shipments[[#This Row],[SPID]],CHOOSE({1,2},people[[#All],[SPID]],people[[#All],[Sales_person]]),2,0)</f>
        <v>Kaine Padly</v>
      </c>
      <c r="J2295">
        <f>YEAR(shipments[[#This Row],[Shipdate]])</f>
        <v>2024</v>
      </c>
      <c r="K2295" s="22"/>
      <c r="L2295" s="22">
        <f>VLOOKUP(shipments[[#This Row],[PID]],CHOOSE({1,2},products[PID],products[Cost_per_box]),2,0)</f>
        <v>5.72</v>
      </c>
      <c r="M2295" s="22">
        <f>shipments[[#This Row],[Boxes]]*shipments[[#This Row],[cost_per_box]]</f>
        <v>297.44</v>
      </c>
      <c r="N2295" s="22">
        <f>shipments[[#This Row],[Amount]]-shipments[[#This Row],[total cost]]</f>
        <v>166.06</v>
      </c>
    </row>
    <row r="2296" spans="1:14" x14ac:dyDescent="0.35">
      <c r="A2296" t="s">
        <v>2336</v>
      </c>
      <c r="B2296" t="s">
        <v>8043</v>
      </c>
      <c r="C2296" t="s">
        <v>8015</v>
      </c>
      <c r="D2296" t="s">
        <v>8034</v>
      </c>
      <c r="E2296" s="1">
        <v>45474</v>
      </c>
      <c r="F2296">
        <v>1984.5</v>
      </c>
      <c r="G2296">
        <v>397</v>
      </c>
      <c r="H2296" t="s">
        <v>18</v>
      </c>
      <c r="I2296" t="str">
        <f>VLOOKUP(shipments[[#This Row],[SPID]],CHOOSE({1,2},people[[#All],[SPID]],people[[#All],[Sales_person]]),2,0)</f>
        <v>Kaine Padly</v>
      </c>
      <c r="J2296">
        <f>YEAR(shipments[[#This Row],[Shipdate]])</f>
        <v>2024</v>
      </c>
      <c r="K2296" s="22"/>
      <c r="L2296" s="22">
        <f>VLOOKUP(shipments[[#This Row],[PID]],CHOOSE({1,2},products[PID],products[Cost_per_box]),2,0)</f>
        <v>5.72</v>
      </c>
      <c r="M2296" s="22">
        <f>shipments[[#This Row],[Boxes]]*shipments[[#This Row],[cost_per_box]]</f>
        <v>2270.8399999999997</v>
      </c>
      <c r="N2296" s="22">
        <f>shipments[[#This Row],[Amount]]-shipments[[#This Row],[total cost]]</f>
        <v>-286.33999999999969</v>
      </c>
    </row>
    <row r="2297" spans="1:14" x14ac:dyDescent="0.35">
      <c r="A2297" t="s">
        <v>2337</v>
      </c>
      <c r="B2297" t="s">
        <v>8043</v>
      </c>
      <c r="C2297" t="s">
        <v>8015</v>
      </c>
      <c r="D2297" t="s">
        <v>8033</v>
      </c>
      <c r="E2297" s="1">
        <v>45266</v>
      </c>
      <c r="F2297">
        <v>3579.75</v>
      </c>
      <c r="G2297">
        <v>597</v>
      </c>
      <c r="H2297" t="s">
        <v>7</v>
      </c>
      <c r="I2297" t="str">
        <f>VLOOKUP(shipments[[#This Row],[SPID]],CHOOSE({1,2},people[[#All],[SPID]],people[[#All],[Sales_person]]),2,0)</f>
        <v>Kaine Padly</v>
      </c>
      <c r="J2297">
        <f>YEAR(shipments[[#This Row],[Shipdate]])</f>
        <v>2023</v>
      </c>
      <c r="K2297" s="22"/>
      <c r="L2297" s="22">
        <f>VLOOKUP(shipments[[#This Row],[PID]],CHOOSE({1,2},products[PID],products[Cost_per_box]),2,0)</f>
        <v>5.72</v>
      </c>
      <c r="M2297" s="22">
        <f>shipments[[#This Row],[Boxes]]*shipments[[#This Row],[cost_per_box]]</f>
        <v>3414.8399999999997</v>
      </c>
      <c r="N2297" s="22">
        <f>shipments[[#This Row],[Amount]]-shipments[[#This Row],[total cost]]</f>
        <v>164.91000000000031</v>
      </c>
    </row>
    <row r="2298" spans="1:14" x14ac:dyDescent="0.35">
      <c r="A2298" t="s">
        <v>2338</v>
      </c>
      <c r="B2298" t="s">
        <v>8043</v>
      </c>
      <c r="C2298" t="s">
        <v>8015</v>
      </c>
      <c r="D2298" t="s">
        <v>8037</v>
      </c>
      <c r="E2298" s="1">
        <v>45293</v>
      </c>
      <c r="F2298">
        <v>2108.25</v>
      </c>
      <c r="G2298">
        <v>302</v>
      </c>
      <c r="H2298" t="s">
        <v>7</v>
      </c>
      <c r="I2298" t="str">
        <f>VLOOKUP(shipments[[#This Row],[SPID]],CHOOSE({1,2},people[[#All],[SPID]],people[[#All],[Sales_person]]),2,0)</f>
        <v>Kaine Padly</v>
      </c>
      <c r="J2298">
        <f>YEAR(shipments[[#This Row],[Shipdate]])</f>
        <v>2024</v>
      </c>
      <c r="K2298" s="22"/>
      <c r="L2298" s="22">
        <f>VLOOKUP(shipments[[#This Row],[PID]],CHOOSE({1,2},products[PID],products[Cost_per_box]),2,0)</f>
        <v>5.72</v>
      </c>
      <c r="M2298" s="22">
        <f>shipments[[#This Row],[Boxes]]*shipments[[#This Row],[cost_per_box]]</f>
        <v>1727.4399999999998</v>
      </c>
      <c r="N2298" s="22">
        <f>shipments[[#This Row],[Amount]]-shipments[[#This Row],[total cost]]</f>
        <v>380.81000000000017</v>
      </c>
    </row>
    <row r="2299" spans="1:14" x14ac:dyDescent="0.35">
      <c r="A2299" t="s">
        <v>2339</v>
      </c>
      <c r="B2299" t="s">
        <v>8043</v>
      </c>
      <c r="C2299" t="s">
        <v>8015</v>
      </c>
      <c r="D2299" t="s">
        <v>8034</v>
      </c>
      <c r="E2299" s="1">
        <v>45342</v>
      </c>
      <c r="F2299">
        <v>1325.25</v>
      </c>
      <c r="G2299">
        <v>221</v>
      </c>
      <c r="H2299" t="s">
        <v>7</v>
      </c>
      <c r="I2299" t="str">
        <f>VLOOKUP(shipments[[#This Row],[SPID]],CHOOSE({1,2},people[[#All],[SPID]],people[[#All],[Sales_person]]),2,0)</f>
        <v>Kaine Padly</v>
      </c>
      <c r="J2299">
        <f>YEAR(shipments[[#This Row],[Shipdate]])</f>
        <v>2024</v>
      </c>
      <c r="K2299" s="22"/>
      <c r="L2299" s="22">
        <f>VLOOKUP(shipments[[#This Row],[PID]],CHOOSE({1,2},products[PID],products[Cost_per_box]),2,0)</f>
        <v>5.72</v>
      </c>
      <c r="M2299" s="22">
        <f>shipments[[#This Row],[Boxes]]*shipments[[#This Row],[cost_per_box]]</f>
        <v>1264.1199999999999</v>
      </c>
      <c r="N2299" s="22">
        <f>shipments[[#This Row],[Amount]]-shipments[[#This Row],[total cost]]</f>
        <v>61.130000000000109</v>
      </c>
    </row>
    <row r="2300" spans="1:14" x14ac:dyDescent="0.35">
      <c r="A2300" t="s">
        <v>2340</v>
      </c>
      <c r="B2300" t="s">
        <v>8043</v>
      </c>
      <c r="C2300" t="s">
        <v>8016</v>
      </c>
      <c r="D2300" t="s">
        <v>8033</v>
      </c>
      <c r="E2300" s="1">
        <v>45243</v>
      </c>
      <c r="F2300">
        <v>8505</v>
      </c>
      <c r="G2300">
        <v>355</v>
      </c>
      <c r="H2300" t="s">
        <v>7</v>
      </c>
      <c r="I2300" t="str">
        <f>VLOOKUP(shipments[[#This Row],[SPID]],CHOOSE({1,2},people[[#All],[SPID]],people[[#All],[Sales_person]]),2,0)</f>
        <v>Kaine Padly</v>
      </c>
      <c r="J2300">
        <f>YEAR(shipments[[#This Row],[Shipdate]])</f>
        <v>2023</v>
      </c>
      <c r="K2300" s="22"/>
      <c r="L2300" s="22">
        <f>VLOOKUP(shipments[[#This Row],[PID]],CHOOSE({1,2},products[PID],products[Cost_per_box]),2,0)</f>
        <v>6.31</v>
      </c>
      <c r="M2300" s="22">
        <f>shipments[[#This Row],[Boxes]]*shipments[[#This Row],[cost_per_box]]</f>
        <v>2240.0499999999997</v>
      </c>
      <c r="N2300" s="22">
        <f>shipments[[#This Row],[Amount]]-shipments[[#This Row],[total cost]]</f>
        <v>6264.9500000000007</v>
      </c>
    </row>
    <row r="2301" spans="1:14" x14ac:dyDescent="0.35">
      <c r="A2301" t="s">
        <v>2341</v>
      </c>
      <c r="B2301" t="s">
        <v>8043</v>
      </c>
      <c r="C2301" t="s">
        <v>8017</v>
      </c>
      <c r="D2301" t="s">
        <v>8038</v>
      </c>
      <c r="E2301" s="1">
        <v>45218</v>
      </c>
      <c r="F2301">
        <v>5519.25</v>
      </c>
      <c r="G2301">
        <v>230</v>
      </c>
      <c r="H2301" t="s">
        <v>7</v>
      </c>
      <c r="I2301" t="str">
        <f>VLOOKUP(shipments[[#This Row],[SPID]],CHOOSE({1,2},people[[#All],[SPID]],people[[#All],[Sales_person]]),2,0)</f>
        <v>Kaine Padly</v>
      </c>
      <c r="J2301">
        <f>YEAR(shipments[[#This Row],[Shipdate]])</f>
        <v>2023</v>
      </c>
      <c r="K2301" s="22"/>
      <c r="L2301" s="22">
        <f>VLOOKUP(shipments[[#This Row],[PID]],CHOOSE({1,2},products[PID],products[Cost_per_box]),2,0)</f>
        <v>9.94</v>
      </c>
      <c r="M2301" s="22">
        <f>shipments[[#This Row],[Boxes]]*shipments[[#This Row],[cost_per_box]]</f>
        <v>2286.1999999999998</v>
      </c>
      <c r="N2301" s="22">
        <f>shipments[[#This Row],[Amount]]-shipments[[#This Row],[total cost]]</f>
        <v>3233.05</v>
      </c>
    </row>
    <row r="2302" spans="1:14" x14ac:dyDescent="0.35">
      <c r="A2302" t="s">
        <v>2342</v>
      </c>
      <c r="B2302" t="s">
        <v>8043</v>
      </c>
      <c r="C2302" t="s">
        <v>8017</v>
      </c>
      <c r="D2302" t="s">
        <v>8033</v>
      </c>
      <c r="E2302" s="1">
        <v>45502</v>
      </c>
      <c r="F2302">
        <v>4635</v>
      </c>
      <c r="G2302">
        <v>166</v>
      </c>
      <c r="H2302" t="s">
        <v>18</v>
      </c>
      <c r="I2302" t="str">
        <f>VLOOKUP(shipments[[#This Row],[SPID]],CHOOSE({1,2},people[[#All],[SPID]],people[[#All],[Sales_person]]),2,0)</f>
        <v>Kaine Padly</v>
      </c>
      <c r="J2302">
        <f>YEAR(shipments[[#This Row],[Shipdate]])</f>
        <v>2024</v>
      </c>
      <c r="K2302" s="22"/>
      <c r="L2302" s="22">
        <f>VLOOKUP(shipments[[#This Row],[PID]],CHOOSE({1,2},products[PID],products[Cost_per_box]),2,0)</f>
        <v>9.94</v>
      </c>
      <c r="M2302" s="22">
        <f>shipments[[#This Row],[Boxes]]*shipments[[#This Row],[cost_per_box]]</f>
        <v>1650.04</v>
      </c>
      <c r="N2302" s="22">
        <f>shipments[[#This Row],[Amount]]-shipments[[#This Row],[total cost]]</f>
        <v>2984.96</v>
      </c>
    </row>
    <row r="2303" spans="1:14" x14ac:dyDescent="0.35">
      <c r="A2303" t="s">
        <v>2343</v>
      </c>
      <c r="B2303" t="s">
        <v>8043</v>
      </c>
      <c r="C2303" t="s">
        <v>8017</v>
      </c>
      <c r="D2303" t="s">
        <v>8038</v>
      </c>
      <c r="E2303" s="1">
        <v>45519</v>
      </c>
      <c r="F2303">
        <v>5724</v>
      </c>
      <c r="G2303">
        <v>229</v>
      </c>
      <c r="H2303" t="s">
        <v>18</v>
      </c>
      <c r="I2303" t="str">
        <f>VLOOKUP(shipments[[#This Row],[SPID]],CHOOSE({1,2},people[[#All],[SPID]],people[[#All],[Sales_person]]),2,0)</f>
        <v>Kaine Padly</v>
      </c>
      <c r="J2303">
        <f>YEAR(shipments[[#This Row],[Shipdate]])</f>
        <v>2024</v>
      </c>
      <c r="K2303" s="22"/>
      <c r="L2303" s="22">
        <f>VLOOKUP(shipments[[#This Row],[PID]],CHOOSE({1,2},products[PID],products[Cost_per_box]),2,0)</f>
        <v>9.94</v>
      </c>
      <c r="M2303" s="22">
        <f>shipments[[#This Row],[Boxes]]*shipments[[#This Row],[cost_per_box]]</f>
        <v>2276.2599999999998</v>
      </c>
      <c r="N2303" s="22">
        <f>shipments[[#This Row],[Amount]]-shipments[[#This Row],[total cost]]</f>
        <v>3447.7400000000002</v>
      </c>
    </row>
    <row r="2304" spans="1:14" x14ac:dyDescent="0.35">
      <c r="A2304" t="s">
        <v>2344</v>
      </c>
      <c r="B2304" t="s">
        <v>8043</v>
      </c>
      <c r="C2304" t="s">
        <v>8018</v>
      </c>
      <c r="D2304" t="s">
        <v>8036</v>
      </c>
      <c r="E2304" s="1">
        <v>45169</v>
      </c>
      <c r="F2304">
        <v>2493</v>
      </c>
      <c r="G2304">
        <v>139</v>
      </c>
      <c r="H2304" t="s">
        <v>7</v>
      </c>
      <c r="I2304" t="str">
        <f>VLOOKUP(shipments[[#This Row],[SPID]],CHOOSE({1,2},people[[#All],[SPID]],people[[#All],[Sales_person]]),2,0)</f>
        <v>Kaine Padly</v>
      </c>
      <c r="J2304">
        <f>YEAR(shipments[[#This Row],[Shipdate]])</f>
        <v>2023</v>
      </c>
      <c r="K2304" s="22"/>
      <c r="L2304" s="22">
        <f>VLOOKUP(shipments[[#This Row],[PID]],CHOOSE({1,2},products[PID],products[Cost_per_box]),2,0)</f>
        <v>7.73</v>
      </c>
      <c r="M2304" s="22">
        <f>shipments[[#This Row],[Boxes]]*shipments[[#This Row],[cost_per_box]]</f>
        <v>1074.47</v>
      </c>
      <c r="N2304" s="22">
        <f>shipments[[#This Row],[Amount]]-shipments[[#This Row],[total cost]]</f>
        <v>1418.53</v>
      </c>
    </row>
    <row r="2305" spans="1:14" x14ac:dyDescent="0.35">
      <c r="A2305" t="s">
        <v>2345</v>
      </c>
      <c r="B2305" t="s">
        <v>8043</v>
      </c>
      <c r="C2305" t="s">
        <v>8018</v>
      </c>
      <c r="D2305" t="s">
        <v>8037</v>
      </c>
      <c r="E2305" s="1">
        <v>45203</v>
      </c>
      <c r="F2305">
        <v>12154.5</v>
      </c>
      <c r="G2305">
        <v>676</v>
      </c>
      <c r="H2305" t="s">
        <v>7</v>
      </c>
      <c r="I2305" t="str">
        <f>VLOOKUP(shipments[[#This Row],[SPID]],CHOOSE({1,2},people[[#All],[SPID]],people[[#All],[Sales_person]]),2,0)</f>
        <v>Kaine Padly</v>
      </c>
      <c r="J2305">
        <f>YEAR(shipments[[#This Row],[Shipdate]])</f>
        <v>2023</v>
      </c>
      <c r="K2305" s="22"/>
      <c r="L2305" s="22">
        <f>VLOOKUP(shipments[[#This Row],[PID]],CHOOSE({1,2},products[PID],products[Cost_per_box]),2,0)</f>
        <v>7.73</v>
      </c>
      <c r="M2305" s="22">
        <f>shipments[[#This Row],[Boxes]]*shipments[[#This Row],[cost_per_box]]</f>
        <v>5225.4800000000005</v>
      </c>
      <c r="N2305" s="22">
        <f>shipments[[#This Row],[Amount]]-shipments[[#This Row],[total cost]]</f>
        <v>6929.0199999999995</v>
      </c>
    </row>
    <row r="2306" spans="1:14" x14ac:dyDescent="0.35">
      <c r="A2306" t="s">
        <v>2346</v>
      </c>
      <c r="B2306" t="s">
        <v>8043</v>
      </c>
      <c r="C2306" t="s">
        <v>8018</v>
      </c>
      <c r="D2306" t="s">
        <v>8038</v>
      </c>
      <c r="E2306" s="1">
        <v>45376</v>
      </c>
      <c r="F2306">
        <v>3683.25</v>
      </c>
      <c r="G2306">
        <v>194</v>
      </c>
      <c r="H2306" t="s">
        <v>7</v>
      </c>
      <c r="I2306" t="str">
        <f>VLOOKUP(shipments[[#This Row],[SPID]],CHOOSE({1,2},people[[#All],[SPID]],people[[#All],[Sales_person]]),2,0)</f>
        <v>Kaine Padly</v>
      </c>
      <c r="J2306">
        <f>YEAR(shipments[[#This Row],[Shipdate]])</f>
        <v>2024</v>
      </c>
      <c r="K2306" s="22"/>
      <c r="L2306" s="22">
        <f>VLOOKUP(shipments[[#This Row],[PID]],CHOOSE({1,2},products[PID],products[Cost_per_box]),2,0)</f>
        <v>7.73</v>
      </c>
      <c r="M2306" s="22">
        <f>shipments[[#This Row],[Boxes]]*shipments[[#This Row],[cost_per_box]]</f>
        <v>1499.6200000000001</v>
      </c>
      <c r="N2306" s="22">
        <f>shipments[[#This Row],[Amount]]-shipments[[#This Row],[total cost]]</f>
        <v>2183.63</v>
      </c>
    </row>
    <row r="2307" spans="1:14" x14ac:dyDescent="0.35">
      <c r="A2307" t="s">
        <v>2347</v>
      </c>
      <c r="B2307" t="s">
        <v>8043</v>
      </c>
      <c r="C2307" t="s">
        <v>8019</v>
      </c>
      <c r="D2307" t="s">
        <v>8033</v>
      </c>
      <c r="E2307" s="1">
        <v>45079</v>
      </c>
      <c r="F2307">
        <v>6446.25</v>
      </c>
      <c r="G2307">
        <v>294</v>
      </c>
      <c r="H2307" t="s">
        <v>7</v>
      </c>
      <c r="I2307" t="str">
        <f>VLOOKUP(shipments[[#This Row],[SPID]],CHOOSE({1,2},people[[#All],[SPID]],people[[#All],[Sales_person]]),2,0)</f>
        <v>Kaine Padly</v>
      </c>
      <c r="J2307">
        <f>YEAR(shipments[[#This Row],[Shipdate]])</f>
        <v>2023</v>
      </c>
      <c r="K2307" s="22"/>
      <c r="L2307" s="22">
        <f>VLOOKUP(shipments[[#This Row],[PID]],CHOOSE({1,2},products[PID],products[Cost_per_box]),2,0)</f>
        <v>3.68</v>
      </c>
      <c r="M2307" s="22">
        <f>shipments[[#This Row],[Boxes]]*shipments[[#This Row],[cost_per_box]]</f>
        <v>1081.92</v>
      </c>
      <c r="N2307" s="22">
        <f>shipments[[#This Row],[Amount]]-shipments[[#This Row],[total cost]]</f>
        <v>5364.33</v>
      </c>
    </row>
    <row r="2308" spans="1:14" x14ac:dyDescent="0.35">
      <c r="A2308" t="s">
        <v>2348</v>
      </c>
      <c r="B2308" t="s">
        <v>8043</v>
      </c>
      <c r="C2308" t="s">
        <v>8019</v>
      </c>
      <c r="D2308" t="s">
        <v>8034</v>
      </c>
      <c r="E2308" s="1">
        <v>45414</v>
      </c>
      <c r="F2308">
        <v>7301.25</v>
      </c>
      <c r="G2308">
        <v>318</v>
      </c>
      <c r="H2308" t="s">
        <v>7</v>
      </c>
      <c r="I2308" t="str">
        <f>VLOOKUP(shipments[[#This Row],[SPID]],CHOOSE({1,2},people[[#All],[SPID]],people[[#All],[Sales_person]]),2,0)</f>
        <v>Kaine Padly</v>
      </c>
      <c r="J2308">
        <f>YEAR(shipments[[#This Row],[Shipdate]])</f>
        <v>2024</v>
      </c>
      <c r="K2308" s="22"/>
      <c r="L2308" s="22">
        <f>VLOOKUP(shipments[[#This Row],[PID]],CHOOSE({1,2},products[PID],products[Cost_per_box]),2,0)</f>
        <v>3.68</v>
      </c>
      <c r="M2308" s="22">
        <f>shipments[[#This Row],[Boxes]]*shipments[[#This Row],[cost_per_box]]</f>
        <v>1170.24</v>
      </c>
      <c r="N2308" s="22">
        <f>shipments[[#This Row],[Amount]]-shipments[[#This Row],[total cost]]</f>
        <v>6131.01</v>
      </c>
    </row>
    <row r="2309" spans="1:14" x14ac:dyDescent="0.35">
      <c r="A2309" t="s">
        <v>2349</v>
      </c>
      <c r="B2309" t="s">
        <v>8043</v>
      </c>
      <c r="C2309" t="s">
        <v>8019</v>
      </c>
      <c r="D2309" t="s">
        <v>8038</v>
      </c>
      <c r="E2309" s="1">
        <v>45253</v>
      </c>
      <c r="F2309">
        <v>3352.5</v>
      </c>
      <c r="G2309">
        <v>168</v>
      </c>
      <c r="H2309" t="s">
        <v>7</v>
      </c>
      <c r="I2309" t="str">
        <f>VLOOKUP(shipments[[#This Row],[SPID]],CHOOSE({1,2},people[[#All],[SPID]],people[[#All],[Sales_person]]),2,0)</f>
        <v>Kaine Padly</v>
      </c>
      <c r="J2309">
        <f>YEAR(shipments[[#This Row],[Shipdate]])</f>
        <v>2023</v>
      </c>
      <c r="K2309" s="22"/>
      <c r="L2309" s="22">
        <f>VLOOKUP(shipments[[#This Row],[PID]],CHOOSE({1,2},products[PID],products[Cost_per_box]),2,0)</f>
        <v>3.68</v>
      </c>
      <c r="M2309" s="22">
        <f>shipments[[#This Row],[Boxes]]*shipments[[#This Row],[cost_per_box]]</f>
        <v>618.24</v>
      </c>
      <c r="N2309" s="22">
        <f>shipments[[#This Row],[Amount]]-shipments[[#This Row],[total cost]]</f>
        <v>2734.26</v>
      </c>
    </row>
    <row r="2310" spans="1:14" x14ac:dyDescent="0.35">
      <c r="A2310" t="s">
        <v>2350</v>
      </c>
      <c r="B2310" t="s">
        <v>8043</v>
      </c>
      <c r="C2310" t="s">
        <v>8020</v>
      </c>
      <c r="D2310" t="s">
        <v>8035</v>
      </c>
      <c r="E2310" s="1">
        <v>45141</v>
      </c>
      <c r="F2310">
        <v>7758</v>
      </c>
      <c r="G2310">
        <v>647</v>
      </c>
      <c r="H2310" t="s">
        <v>7</v>
      </c>
      <c r="I2310" t="str">
        <f>VLOOKUP(shipments[[#This Row],[SPID]],CHOOSE({1,2},people[[#All],[SPID]],people[[#All],[Sales_person]]),2,0)</f>
        <v>Kaine Padly</v>
      </c>
      <c r="J2310">
        <f>YEAR(shipments[[#This Row],[Shipdate]])</f>
        <v>2023</v>
      </c>
      <c r="K2310" s="22"/>
      <c r="L2310" s="22">
        <f>VLOOKUP(shipments[[#This Row],[PID]],CHOOSE({1,2},products[PID],products[Cost_per_box]),2,0)</f>
        <v>8.2200000000000006</v>
      </c>
      <c r="M2310" s="22">
        <f>shipments[[#This Row],[Boxes]]*shipments[[#This Row],[cost_per_box]]</f>
        <v>5318.34</v>
      </c>
      <c r="N2310" s="22">
        <f>shipments[[#This Row],[Amount]]-shipments[[#This Row],[total cost]]</f>
        <v>2439.66</v>
      </c>
    </row>
    <row r="2311" spans="1:14" x14ac:dyDescent="0.35">
      <c r="A2311" t="s">
        <v>2351</v>
      </c>
      <c r="B2311" t="s">
        <v>8043</v>
      </c>
      <c r="C2311" t="s">
        <v>8020</v>
      </c>
      <c r="D2311" t="s">
        <v>8038</v>
      </c>
      <c r="E2311" s="1">
        <v>45110</v>
      </c>
      <c r="F2311">
        <v>9893.25</v>
      </c>
      <c r="G2311">
        <v>619</v>
      </c>
      <c r="H2311" t="s">
        <v>7</v>
      </c>
      <c r="I2311" t="str">
        <f>VLOOKUP(shipments[[#This Row],[SPID]],CHOOSE({1,2},people[[#All],[SPID]],people[[#All],[Sales_person]]),2,0)</f>
        <v>Kaine Padly</v>
      </c>
      <c r="J2311">
        <f>YEAR(shipments[[#This Row],[Shipdate]])</f>
        <v>2023</v>
      </c>
      <c r="K2311" s="22"/>
      <c r="L2311" s="22">
        <f>VLOOKUP(shipments[[#This Row],[PID]],CHOOSE({1,2},products[PID],products[Cost_per_box]),2,0)</f>
        <v>8.2200000000000006</v>
      </c>
      <c r="M2311" s="22">
        <f>shipments[[#This Row],[Boxes]]*shipments[[#This Row],[cost_per_box]]</f>
        <v>5088.18</v>
      </c>
      <c r="N2311" s="22">
        <f>shipments[[#This Row],[Amount]]-shipments[[#This Row],[total cost]]</f>
        <v>4805.07</v>
      </c>
    </row>
    <row r="2312" spans="1:14" x14ac:dyDescent="0.35">
      <c r="A2312" t="s">
        <v>2352</v>
      </c>
      <c r="B2312" t="s">
        <v>8043</v>
      </c>
      <c r="C2312" t="s">
        <v>8020</v>
      </c>
      <c r="D2312" t="s">
        <v>8033</v>
      </c>
      <c r="E2312" s="1">
        <v>44930</v>
      </c>
      <c r="F2312">
        <v>855</v>
      </c>
      <c r="G2312">
        <v>72</v>
      </c>
      <c r="H2312" t="s">
        <v>7</v>
      </c>
      <c r="I2312" t="str">
        <f>VLOOKUP(shipments[[#This Row],[SPID]],CHOOSE({1,2},people[[#All],[SPID]],people[[#All],[Sales_person]]),2,0)</f>
        <v>Kaine Padly</v>
      </c>
      <c r="J2312">
        <f>YEAR(shipments[[#This Row],[Shipdate]])</f>
        <v>2023</v>
      </c>
      <c r="K2312" s="22"/>
      <c r="L2312" s="22">
        <f>VLOOKUP(shipments[[#This Row],[PID]],CHOOSE({1,2},products[PID],products[Cost_per_box]),2,0)</f>
        <v>8.2200000000000006</v>
      </c>
      <c r="M2312" s="22">
        <f>shipments[[#This Row],[Boxes]]*shipments[[#This Row],[cost_per_box]]</f>
        <v>591.84</v>
      </c>
      <c r="N2312" s="22">
        <f>shipments[[#This Row],[Amount]]-shipments[[#This Row],[total cost]]</f>
        <v>263.15999999999997</v>
      </c>
    </row>
    <row r="2313" spans="1:14" x14ac:dyDescent="0.35">
      <c r="A2313" t="s">
        <v>2353</v>
      </c>
      <c r="B2313" t="s">
        <v>8043</v>
      </c>
      <c r="C2313" t="s">
        <v>8020</v>
      </c>
      <c r="D2313" t="s">
        <v>8037</v>
      </c>
      <c r="E2313" s="1">
        <v>45184</v>
      </c>
      <c r="F2313">
        <v>8003.25</v>
      </c>
      <c r="G2313">
        <v>667</v>
      </c>
      <c r="H2313" t="s">
        <v>7</v>
      </c>
      <c r="I2313" t="str">
        <f>VLOOKUP(shipments[[#This Row],[SPID]],CHOOSE({1,2},people[[#All],[SPID]],people[[#All],[Sales_person]]),2,0)</f>
        <v>Kaine Padly</v>
      </c>
      <c r="J2313">
        <f>YEAR(shipments[[#This Row],[Shipdate]])</f>
        <v>2023</v>
      </c>
      <c r="K2313" s="22"/>
      <c r="L2313" s="22">
        <f>VLOOKUP(shipments[[#This Row],[PID]],CHOOSE({1,2},products[PID],products[Cost_per_box]),2,0)</f>
        <v>8.2200000000000006</v>
      </c>
      <c r="M2313" s="22">
        <f>shipments[[#This Row],[Boxes]]*shipments[[#This Row],[cost_per_box]]</f>
        <v>5482.7400000000007</v>
      </c>
      <c r="N2313" s="22">
        <f>shipments[[#This Row],[Amount]]-shipments[[#This Row],[total cost]]</f>
        <v>2520.5099999999993</v>
      </c>
    </row>
    <row r="2314" spans="1:14" x14ac:dyDescent="0.35">
      <c r="A2314" t="s">
        <v>2354</v>
      </c>
      <c r="B2314" t="s">
        <v>8043</v>
      </c>
      <c r="C2314" t="s">
        <v>8020</v>
      </c>
      <c r="D2314" t="s">
        <v>8037</v>
      </c>
      <c r="E2314" s="1">
        <v>45173</v>
      </c>
      <c r="F2314">
        <v>10192.5</v>
      </c>
      <c r="G2314">
        <v>785</v>
      </c>
      <c r="H2314" t="s">
        <v>7</v>
      </c>
      <c r="I2314" t="str">
        <f>VLOOKUP(shipments[[#This Row],[SPID]],CHOOSE({1,2},people[[#All],[SPID]],people[[#All],[Sales_person]]),2,0)</f>
        <v>Kaine Padly</v>
      </c>
      <c r="J2314">
        <f>YEAR(shipments[[#This Row],[Shipdate]])</f>
        <v>2023</v>
      </c>
      <c r="K2314" s="22"/>
      <c r="L2314" s="22">
        <f>VLOOKUP(shipments[[#This Row],[PID]],CHOOSE({1,2},products[PID],products[Cost_per_box]),2,0)</f>
        <v>8.2200000000000006</v>
      </c>
      <c r="M2314" s="22">
        <f>shipments[[#This Row],[Boxes]]*shipments[[#This Row],[cost_per_box]]</f>
        <v>6452.7000000000007</v>
      </c>
      <c r="N2314" s="22">
        <f>shipments[[#This Row],[Amount]]-shipments[[#This Row],[total cost]]</f>
        <v>3739.7999999999993</v>
      </c>
    </row>
    <row r="2315" spans="1:14" x14ac:dyDescent="0.35">
      <c r="A2315" t="s">
        <v>2355</v>
      </c>
      <c r="B2315" t="s">
        <v>8043</v>
      </c>
      <c r="C2315" t="s">
        <v>8020</v>
      </c>
      <c r="D2315" t="s">
        <v>8038</v>
      </c>
      <c r="E2315" s="1">
        <v>45436</v>
      </c>
      <c r="F2315">
        <v>4619.25</v>
      </c>
      <c r="G2315">
        <v>356</v>
      </c>
      <c r="H2315" t="s">
        <v>7</v>
      </c>
      <c r="I2315" t="str">
        <f>VLOOKUP(shipments[[#This Row],[SPID]],CHOOSE({1,2},people[[#All],[SPID]],people[[#All],[Sales_person]]),2,0)</f>
        <v>Kaine Padly</v>
      </c>
      <c r="J2315">
        <f>YEAR(shipments[[#This Row],[Shipdate]])</f>
        <v>2024</v>
      </c>
      <c r="K2315" s="22"/>
      <c r="L2315" s="22">
        <f>VLOOKUP(shipments[[#This Row],[PID]],CHOOSE({1,2},products[PID],products[Cost_per_box]),2,0)</f>
        <v>8.2200000000000006</v>
      </c>
      <c r="M2315" s="22">
        <f>shipments[[#This Row],[Boxes]]*shipments[[#This Row],[cost_per_box]]</f>
        <v>2926.32</v>
      </c>
      <c r="N2315" s="22">
        <f>shipments[[#This Row],[Amount]]-shipments[[#This Row],[total cost]]</f>
        <v>1692.9299999999998</v>
      </c>
    </row>
    <row r="2316" spans="1:14" x14ac:dyDescent="0.35">
      <c r="A2316" t="s">
        <v>2356</v>
      </c>
      <c r="B2316" t="s">
        <v>8043</v>
      </c>
      <c r="C2316" t="s">
        <v>8021</v>
      </c>
      <c r="D2316" t="s">
        <v>8034</v>
      </c>
      <c r="E2316" s="1">
        <v>44957</v>
      </c>
      <c r="F2316">
        <v>10512</v>
      </c>
      <c r="G2316">
        <v>554</v>
      </c>
      <c r="H2316" t="s">
        <v>7</v>
      </c>
      <c r="I2316" t="str">
        <f>VLOOKUP(shipments[[#This Row],[SPID]],CHOOSE({1,2},people[[#All],[SPID]],people[[#All],[Sales_person]]),2,0)</f>
        <v>Kaine Padly</v>
      </c>
      <c r="J2316">
        <f>YEAR(shipments[[#This Row],[Shipdate]])</f>
        <v>2023</v>
      </c>
      <c r="K2316" s="22"/>
      <c r="L2316" s="22">
        <f>VLOOKUP(shipments[[#This Row],[PID]],CHOOSE({1,2},products[PID],products[Cost_per_box]),2,0)</f>
        <v>10.23</v>
      </c>
      <c r="M2316" s="22">
        <f>shipments[[#This Row],[Boxes]]*shipments[[#This Row],[cost_per_box]]</f>
        <v>5667.42</v>
      </c>
      <c r="N2316" s="22">
        <f>shipments[[#This Row],[Amount]]-shipments[[#This Row],[total cost]]</f>
        <v>4844.58</v>
      </c>
    </row>
    <row r="2317" spans="1:14" x14ac:dyDescent="0.35">
      <c r="A2317" t="s">
        <v>2357</v>
      </c>
      <c r="B2317" t="s">
        <v>8043</v>
      </c>
      <c r="C2317" t="s">
        <v>8021</v>
      </c>
      <c r="D2317" t="s">
        <v>8035</v>
      </c>
      <c r="E2317" s="1">
        <v>44958</v>
      </c>
      <c r="F2317">
        <v>8331.75</v>
      </c>
      <c r="G2317">
        <v>439</v>
      </c>
      <c r="H2317" t="s">
        <v>7</v>
      </c>
      <c r="I2317" t="str">
        <f>VLOOKUP(shipments[[#This Row],[SPID]],CHOOSE({1,2},people[[#All],[SPID]],people[[#All],[Sales_person]]),2,0)</f>
        <v>Kaine Padly</v>
      </c>
      <c r="J2317">
        <f>YEAR(shipments[[#This Row],[Shipdate]])</f>
        <v>2023</v>
      </c>
      <c r="K2317" s="22"/>
      <c r="L2317" s="22">
        <f>VLOOKUP(shipments[[#This Row],[PID]],CHOOSE({1,2},products[PID],products[Cost_per_box]),2,0)</f>
        <v>10.23</v>
      </c>
      <c r="M2317" s="22">
        <f>shipments[[#This Row],[Boxes]]*shipments[[#This Row],[cost_per_box]]</f>
        <v>4490.97</v>
      </c>
      <c r="N2317" s="22">
        <f>shipments[[#This Row],[Amount]]-shipments[[#This Row],[total cost]]</f>
        <v>3840.7799999999997</v>
      </c>
    </row>
    <row r="2318" spans="1:14" x14ac:dyDescent="0.35">
      <c r="A2318" t="s">
        <v>2358</v>
      </c>
      <c r="B2318" t="s">
        <v>8043</v>
      </c>
      <c r="C2318" t="s">
        <v>8022</v>
      </c>
      <c r="D2318" t="s">
        <v>8033</v>
      </c>
      <c r="E2318" s="1">
        <v>45363</v>
      </c>
      <c r="F2318">
        <v>5402.25</v>
      </c>
      <c r="G2318">
        <v>416</v>
      </c>
      <c r="H2318" t="s">
        <v>7</v>
      </c>
      <c r="I2318" t="str">
        <f>VLOOKUP(shipments[[#This Row],[SPID]],CHOOSE({1,2},people[[#All],[SPID]],people[[#All],[Sales_person]]),2,0)</f>
        <v>Kaine Padly</v>
      </c>
      <c r="J2318">
        <f>YEAR(shipments[[#This Row],[Shipdate]])</f>
        <v>2024</v>
      </c>
      <c r="K2318" s="22"/>
      <c r="L2318" s="22">
        <f>VLOOKUP(shipments[[#This Row],[PID]],CHOOSE({1,2},products[PID],products[Cost_per_box]),2,0)</f>
        <v>4.74</v>
      </c>
      <c r="M2318" s="22">
        <f>shipments[[#This Row],[Boxes]]*shipments[[#This Row],[cost_per_box]]</f>
        <v>1971.8400000000001</v>
      </c>
      <c r="N2318" s="22">
        <f>shipments[[#This Row],[Amount]]-shipments[[#This Row],[total cost]]</f>
        <v>3430.41</v>
      </c>
    </row>
    <row r="2319" spans="1:14" x14ac:dyDescent="0.35">
      <c r="A2319" t="s">
        <v>2359</v>
      </c>
      <c r="B2319" t="s">
        <v>8043</v>
      </c>
      <c r="C2319" t="s">
        <v>8023</v>
      </c>
      <c r="D2319" t="s">
        <v>8035</v>
      </c>
      <c r="E2319" s="1">
        <v>45257</v>
      </c>
      <c r="F2319">
        <v>7857</v>
      </c>
      <c r="G2319">
        <v>1310</v>
      </c>
      <c r="H2319" t="s">
        <v>7</v>
      </c>
      <c r="I2319" t="str">
        <f>VLOOKUP(shipments[[#This Row],[SPID]],CHOOSE({1,2},people[[#All],[SPID]],people[[#All],[Sales_person]]),2,0)</f>
        <v>Kaine Padly</v>
      </c>
      <c r="J2319">
        <f>YEAR(shipments[[#This Row],[Shipdate]])</f>
        <v>2023</v>
      </c>
      <c r="K2319" s="22"/>
      <c r="L2319" s="22">
        <f>VLOOKUP(shipments[[#This Row],[PID]],CHOOSE({1,2},products[PID],products[Cost_per_box]),2,0)</f>
        <v>10.51</v>
      </c>
      <c r="M2319" s="22">
        <f>shipments[[#This Row],[Boxes]]*shipments[[#This Row],[cost_per_box]]</f>
        <v>13768.1</v>
      </c>
      <c r="N2319" s="22">
        <f>shipments[[#This Row],[Amount]]-shipments[[#This Row],[total cost]]</f>
        <v>-5911.1</v>
      </c>
    </row>
    <row r="2320" spans="1:14" x14ac:dyDescent="0.35">
      <c r="A2320" t="s">
        <v>2360</v>
      </c>
      <c r="B2320" t="s">
        <v>8043</v>
      </c>
      <c r="C2320" t="s">
        <v>8023</v>
      </c>
      <c r="D2320" t="s">
        <v>8038</v>
      </c>
      <c r="E2320" s="1">
        <v>44972</v>
      </c>
      <c r="F2320">
        <v>13047.75</v>
      </c>
      <c r="G2320">
        <v>1305</v>
      </c>
      <c r="H2320" t="s">
        <v>7</v>
      </c>
      <c r="I2320" t="str">
        <f>VLOOKUP(shipments[[#This Row],[SPID]],CHOOSE({1,2},people[[#All],[SPID]],people[[#All],[Sales_person]]),2,0)</f>
        <v>Kaine Padly</v>
      </c>
      <c r="J2320">
        <f>YEAR(shipments[[#This Row],[Shipdate]])</f>
        <v>2023</v>
      </c>
      <c r="K2320" s="22"/>
      <c r="L2320" s="22">
        <f>VLOOKUP(shipments[[#This Row],[PID]],CHOOSE({1,2},products[PID],products[Cost_per_box]),2,0)</f>
        <v>10.51</v>
      </c>
      <c r="M2320" s="22">
        <f>shipments[[#This Row],[Boxes]]*shipments[[#This Row],[cost_per_box]]</f>
        <v>13715.55</v>
      </c>
      <c r="N2320" s="22">
        <f>shipments[[#This Row],[Amount]]-shipments[[#This Row],[total cost]]</f>
        <v>-667.79999999999927</v>
      </c>
    </row>
    <row r="2321" spans="1:14" x14ac:dyDescent="0.35">
      <c r="A2321" t="s">
        <v>2361</v>
      </c>
      <c r="B2321" t="s">
        <v>8043</v>
      </c>
      <c r="C2321" t="s">
        <v>8023</v>
      </c>
      <c r="D2321" t="s">
        <v>8033</v>
      </c>
      <c r="E2321" s="1">
        <v>45540</v>
      </c>
      <c r="F2321">
        <v>13461.75</v>
      </c>
      <c r="G2321">
        <v>1496</v>
      </c>
      <c r="H2321" t="s">
        <v>26</v>
      </c>
      <c r="I2321" t="str">
        <f>VLOOKUP(shipments[[#This Row],[SPID]],CHOOSE({1,2},people[[#All],[SPID]],people[[#All],[Sales_person]]),2,0)</f>
        <v>Kaine Padly</v>
      </c>
      <c r="J2321">
        <f>YEAR(shipments[[#This Row],[Shipdate]])</f>
        <v>2024</v>
      </c>
      <c r="K2321" s="22"/>
      <c r="L2321" s="22">
        <f>VLOOKUP(shipments[[#This Row],[PID]],CHOOSE({1,2},products[PID],products[Cost_per_box]),2,0)</f>
        <v>10.51</v>
      </c>
      <c r="M2321" s="22">
        <f>shipments[[#This Row],[Boxes]]*shipments[[#This Row],[cost_per_box]]</f>
        <v>15722.96</v>
      </c>
      <c r="N2321" s="22">
        <f>shipments[[#This Row],[Amount]]-shipments[[#This Row],[total cost]]</f>
        <v>-2261.2099999999991</v>
      </c>
    </row>
    <row r="2322" spans="1:14" x14ac:dyDescent="0.35">
      <c r="A2322" t="s">
        <v>2362</v>
      </c>
      <c r="B2322" t="s">
        <v>8043</v>
      </c>
      <c r="C2322" t="s">
        <v>8023</v>
      </c>
      <c r="D2322" t="s">
        <v>8033</v>
      </c>
      <c r="E2322" s="1">
        <v>45299</v>
      </c>
      <c r="F2322">
        <v>4452.75</v>
      </c>
      <c r="G2322">
        <v>637</v>
      </c>
      <c r="H2322" t="s">
        <v>7</v>
      </c>
      <c r="I2322" t="str">
        <f>VLOOKUP(shipments[[#This Row],[SPID]],CHOOSE({1,2},people[[#All],[SPID]],people[[#All],[Sales_person]]),2,0)</f>
        <v>Kaine Padly</v>
      </c>
      <c r="J2322">
        <f>YEAR(shipments[[#This Row],[Shipdate]])</f>
        <v>2024</v>
      </c>
      <c r="K2322" s="22"/>
      <c r="L2322" s="22">
        <f>VLOOKUP(shipments[[#This Row],[PID]],CHOOSE({1,2},products[PID],products[Cost_per_box]),2,0)</f>
        <v>10.51</v>
      </c>
      <c r="M2322" s="22">
        <f>shipments[[#This Row],[Boxes]]*shipments[[#This Row],[cost_per_box]]</f>
        <v>6694.87</v>
      </c>
      <c r="N2322" s="22">
        <f>shipments[[#This Row],[Amount]]-shipments[[#This Row],[total cost]]</f>
        <v>-2242.12</v>
      </c>
    </row>
    <row r="2323" spans="1:14" x14ac:dyDescent="0.35">
      <c r="A2323" t="s">
        <v>2363</v>
      </c>
      <c r="B2323" t="s">
        <v>8043</v>
      </c>
      <c r="C2323" t="s">
        <v>8023</v>
      </c>
      <c r="D2323" t="s">
        <v>8036</v>
      </c>
      <c r="E2323" s="1">
        <v>45083</v>
      </c>
      <c r="F2323">
        <v>3719.25</v>
      </c>
      <c r="G2323">
        <v>532</v>
      </c>
      <c r="H2323" t="s">
        <v>7</v>
      </c>
      <c r="I2323" t="str">
        <f>VLOOKUP(shipments[[#This Row],[SPID]],CHOOSE({1,2},people[[#All],[SPID]],people[[#All],[Sales_person]]),2,0)</f>
        <v>Kaine Padly</v>
      </c>
      <c r="J2323">
        <f>YEAR(shipments[[#This Row],[Shipdate]])</f>
        <v>2023</v>
      </c>
      <c r="K2323" s="22"/>
      <c r="L2323" s="22">
        <f>VLOOKUP(shipments[[#This Row],[PID]],CHOOSE({1,2},products[PID],products[Cost_per_box]),2,0)</f>
        <v>10.51</v>
      </c>
      <c r="M2323" s="22">
        <f>shipments[[#This Row],[Boxes]]*shipments[[#This Row],[cost_per_box]]</f>
        <v>5591.32</v>
      </c>
      <c r="N2323" s="22">
        <f>shipments[[#This Row],[Amount]]-shipments[[#This Row],[total cost]]</f>
        <v>-1872.0699999999997</v>
      </c>
    </row>
    <row r="2324" spans="1:14" x14ac:dyDescent="0.35">
      <c r="A2324" t="s">
        <v>2364</v>
      </c>
      <c r="B2324" t="s">
        <v>8043</v>
      </c>
      <c r="C2324" t="s">
        <v>8023</v>
      </c>
      <c r="D2324" t="s">
        <v>8034</v>
      </c>
      <c r="E2324" s="1">
        <v>45503</v>
      </c>
      <c r="F2324">
        <v>189</v>
      </c>
      <c r="G2324">
        <v>32</v>
      </c>
      <c r="H2324" t="s">
        <v>18</v>
      </c>
      <c r="I2324" t="str">
        <f>VLOOKUP(shipments[[#This Row],[SPID]],CHOOSE({1,2},people[[#All],[SPID]],people[[#All],[Sales_person]]),2,0)</f>
        <v>Kaine Padly</v>
      </c>
      <c r="J2324">
        <f>YEAR(shipments[[#This Row],[Shipdate]])</f>
        <v>2024</v>
      </c>
      <c r="K2324" s="22"/>
      <c r="L2324" s="22">
        <f>VLOOKUP(shipments[[#This Row],[PID]],CHOOSE({1,2},products[PID],products[Cost_per_box]),2,0)</f>
        <v>10.51</v>
      </c>
      <c r="M2324" s="22">
        <f>shipments[[#This Row],[Boxes]]*shipments[[#This Row],[cost_per_box]]</f>
        <v>336.32</v>
      </c>
      <c r="N2324" s="22">
        <f>shipments[[#This Row],[Amount]]-shipments[[#This Row],[total cost]]</f>
        <v>-147.32</v>
      </c>
    </row>
    <row r="2325" spans="1:14" x14ac:dyDescent="0.35">
      <c r="A2325" t="s">
        <v>2365</v>
      </c>
      <c r="B2325" t="s">
        <v>8043</v>
      </c>
      <c r="C2325" t="s">
        <v>8024</v>
      </c>
      <c r="D2325" t="s">
        <v>8037</v>
      </c>
      <c r="E2325" s="1">
        <v>44960</v>
      </c>
      <c r="F2325">
        <v>4164.75</v>
      </c>
      <c r="G2325">
        <v>232</v>
      </c>
      <c r="H2325" t="s">
        <v>7</v>
      </c>
      <c r="I2325" t="str">
        <f>VLOOKUP(shipments[[#This Row],[SPID]],CHOOSE({1,2},people[[#All],[SPID]],people[[#All],[Sales_person]]),2,0)</f>
        <v>Kaine Padly</v>
      </c>
      <c r="J2325">
        <f>YEAR(shipments[[#This Row],[Shipdate]])</f>
        <v>2023</v>
      </c>
      <c r="K2325" s="22"/>
      <c r="L2325" s="22">
        <f>VLOOKUP(shipments[[#This Row],[PID]],CHOOSE({1,2},products[PID],products[Cost_per_box]),2,0)</f>
        <v>6.43</v>
      </c>
      <c r="M2325" s="22">
        <f>shipments[[#This Row],[Boxes]]*shipments[[#This Row],[cost_per_box]]</f>
        <v>1491.76</v>
      </c>
      <c r="N2325" s="22">
        <f>shipments[[#This Row],[Amount]]-shipments[[#This Row],[total cost]]</f>
        <v>2672.99</v>
      </c>
    </row>
    <row r="2326" spans="1:14" x14ac:dyDescent="0.35">
      <c r="A2326" t="s">
        <v>2366</v>
      </c>
      <c r="B2326" t="s">
        <v>8043</v>
      </c>
      <c r="C2326" t="s">
        <v>8024</v>
      </c>
      <c r="D2326" t="s">
        <v>8033</v>
      </c>
      <c r="E2326" s="1">
        <v>45218</v>
      </c>
      <c r="F2326">
        <v>4918.5</v>
      </c>
      <c r="G2326">
        <v>352</v>
      </c>
      <c r="H2326" t="s">
        <v>7</v>
      </c>
      <c r="I2326" t="str">
        <f>VLOOKUP(shipments[[#This Row],[SPID]],CHOOSE({1,2},people[[#All],[SPID]],people[[#All],[Sales_person]]),2,0)</f>
        <v>Kaine Padly</v>
      </c>
      <c r="J2326">
        <f>YEAR(shipments[[#This Row],[Shipdate]])</f>
        <v>2023</v>
      </c>
      <c r="K2326" s="22"/>
      <c r="L2326" s="22">
        <f>VLOOKUP(shipments[[#This Row],[PID]],CHOOSE({1,2},products[PID],products[Cost_per_box]),2,0)</f>
        <v>6.43</v>
      </c>
      <c r="M2326" s="22">
        <f>shipments[[#This Row],[Boxes]]*shipments[[#This Row],[cost_per_box]]</f>
        <v>2263.3599999999997</v>
      </c>
      <c r="N2326" s="22">
        <f>shipments[[#This Row],[Amount]]-shipments[[#This Row],[total cost]]</f>
        <v>2655.1400000000003</v>
      </c>
    </row>
    <row r="2327" spans="1:14" x14ac:dyDescent="0.35">
      <c r="A2327" t="s">
        <v>2367</v>
      </c>
      <c r="B2327" t="s">
        <v>8043</v>
      </c>
      <c r="C2327" t="s">
        <v>8025</v>
      </c>
      <c r="D2327" t="s">
        <v>8038</v>
      </c>
      <c r="E2327" s="1">
        <v>44971</v>
      </c>
      <c r="F2327">
        <v>9596.25</v>
      </c>
      <c r="G2327">
        <v>534</v>
      </c>
      <c r="H2327" t="s">
        <v>7</v>
      </c>
      <c r="I2327" t="str">
        <f>VLOOKUP(shipments[[#This Row],[SPID]],CHOOSE({1,2},people[[#All],[SPID]],people[[#All],[Sales_person]]),2,0)</f>
        <v>Kaine Padly</v>
      </c>
      <c r="J2327">
        <f>YEAR(shipments[[#This Row],[Shipdate]])</f>
        <v>2023</v>
      </c>
      <c r="K2327" s="22"/>
      <c r="L2327" s="22">
        <f>VLOOKUP(shipments[[#This Row],[PID]],CHOOSE({1,2},products[PID],products[Cost_per_box]),2,0)</f>
        <v>12.41</v>
      </c>
      <c r="M2327" s="22">
        <f>shipments[[#This Row],[Boxes]]*shipments[[#This Row],[cost_per_box]]</f>
        <v>6626.9400000000005</v>
      </c>
      <c r="N2327" s="22">
        <f>shipments[[#This Row],[Amount]]-shipments[[#This Row],[total cost]]</f>
        <v>2969.3099999999995</v>
      </c>
    </row>
    <row r="2328" spans="1:14" x14ac:dyDescent="0.35">
      <c r="A2328" t="s">
        <v>2368</v>
      </c>
      <c r="B2328" t="s">
        <v>8043</v>
      </c>
      <c r="C2328" t="s">
        <v>8026</v>
      </c>
      <c r="D2328" t="s">
        <v>8033</v>
      </c>
      <c r="E2328" s="1">
        <v>45408</v>
      </c>
      <c r="F2328">
        <v>9047.25</v>
      </c>
      <c r="G2328">
        <v>604</v>
      </c>
      <c r="H2328" t="s">
        <v>7</v>
      </c>
      <c r="I2328" t="str">
        <f>VLOOKUP(shipments[[#This Row],[SPID]],CHOOSE({1,2},people[[#All],[SPID]],people[[#All],[Sales_person]]),2,0)</f>
        <v>Kaine Padly</v>
      </c>
      <c r="J2328">
        <f>YEAR(shipments[[#This Row],[Shipdate]])</f>
        <v>2024</v>
      </c>
      <c r="K2328" s="22"/>
      <c r="L2328" s="22">
        <f>VLOOKUP(shipments[[#This Row],[PID]],CHOOSE({1,2},products[PID],products[Cost_per_box]),2,0)</f>
        <v>9.57</v>
      </c>
      <c r="M2328" s="22">
        <f>shipments[[#This Row],[Boxes]]*shipments[[#This Row],[cost_per_box]]</f>
        <v>5780.28</v>
      </c>
      <c r="N2328" s="22">
        <f>shipments[[#This Row],[Amount]]-shipments[[#This Row],[total cost]]</f>
        <v>3266.9700000000003</v>
      </c>
    </row>
    <row r="2329" spans="1:14" x14ac:dyDescent="0.35">
      <c r="A2329" t="s">
        <v>2369</v>
      </c>
      <c r="B2329" t="s">
        <v>8043</v>
      </c>
      <c r="C2329" t="s">
        <v>8026</v>
      </c>
      <c r="D2329" t="s">
        <v>8033</v>
      </c>
      <c r="E2329" s="1">
        <v>45239</v>
      </c>
      <c r="F2329">
        <v>7434</v>
      </c>
      <c r="G2329">
        <v>413</v>
      </c>
      <c r="H2329" t="s">
        <v>7</v>
      </c>
      <c r="I2329" t="str">
        <f>VLOOKUP(shipments[[#This Row],[SPID]],CHOOSE({1,2},people[[#All],[SPID]],people[[#All],[Sales_person]]),2,0)</f>
        <v>Kaine Padly</v>
      </c>
      <c r="J2329">
        <f>YEAR(shipments[[#This Row],[Shipdate]])</f>
        <v>2023</v>
      </c>
      <c r="K2329" s="22"/>
      <c r="L2329" s="22">
        <f>VLOOKUP(shipments[[#This Row],[PID]],CHOOSE({1,2},products[PID],products[Cost_per_box]),2,0)</f>
        <v>9.57</v>
      </c>
      <c r="M2329" s="22">
        <f>shipments[[#This Row],[Boxes]]*shipments[[#This Row],[cost_per_box]]</f>
        <v>3952.4100000000003</v>
      </c>
      <c r="N2329" s="22">
        <f>shipments[[#This Row],[Amount]]-shipments[[#This Row],[total cost]]</f>
        <v>3481.5899999999997</v>
      </c>
    </row>
    <row r="2330" spans="1:14" x14ac:dyDescent="0.35">
      <c r="A2330" t="s">
        <v>2370</v>
      </c>
      <c r="B2330" t="s">
        <v>8043</v>
      </c>
      <c r="C2330" t="s">
        <v>8026</v>
      </c>
      <c r="D2330" t="s">
        <v>8038</v>
      </c>
      <c r="E2330" s="1">
        <v>45532</v>
      </c>
      <c r="F2330">
        <v>2668.5</v>
      </c>
      <c r="G2330">
        <v>178</v>
      </c>
      <c r="H2330" t="s">
        <v>18</v>
      </c>
      <c r="I2330" t="str">
        <f>VLOOKUP(shipments[[#This Row],[SPID]],CHOOSE({1,2},people[[#All],[SPID]],people[[#All],[Sales_person]]),2,0)</f>
        <v>Kaine Padly</v>
      </c>
      <c r="J2330">
        <f>YEAR(shipments[[#This Row],[Shipdate]])</f>
        <v>2024</v>
      </c>
      <c r="K2330" s="22"/>
      <c r="L2330" s="22">
        <f>VLOOKUP(shipments[[#This Row],[PID]],CHOOSE({1,2},products[PID],products[Cost_per_box]),2,0)</f>
        <v>9.57</v>
      </c>
      <c r="M2330" s="22">
        <f>shipments[[#This Row],[Boxes]]*shipments[[#This Row],[cost_per_box]]</f>
        <v>1703.46</v>
      </c>
      <c r="N2330" s="22">
        <f>shipments[[#This Row],[Amount]]-shipments[[#This Row],[total cost]]</f>
        <v>965.04</v>
      </c>
    </row>
    <row r="2331" spans="1:14" x14ac:dyDescent="0.35">
      <c r="A2331" t="s">
        <v>2371</v>
      </c>
      <c r="B2331" t="s">
        <v>8043</v>
      </c>
      <c r="C2331" t="s">
        <v>8026</v>
      </c>
      <c r="D2331" t="s">
        <v>8036</v>
      </c>
      <c r="E2331" s="1">
        <v>45030</v>
      </c>
      <c r="F2331">
        <v>2448</v>
      </c>
      <c r="G2331">
        <v>153</v>
      </c>
      <c r="H2331" t="s">
        <v>7</v>
      </c>
      <c r="I2331" t="str">
        <f>VLOOKUP(shipments[[#This Row],[SPID]],CHOOSE({1,2},people[[#All],[SPID]],people[[#All],[Sales_person]]),2,0)</f>
        <v>Kaine Padly</v>
      </c>
      <c r="J2331">
        <f>YEAR(shipments[[#This Row],[Shipdate]])</f>
        <v>2023</v>
      </c>
      <c r="K2331" s="22"/>
      <c r="L2331" s="22">
        <f>VLOOKUP(shipments[[#This Row],[PID]],CHOOSE({1,2},products[PID],products[Cost_per_box]),2,0)</f>
        <v>9.57</v>
      </c>
      <c r="M2331" s="22">
        <f>shipments[[#This Row],[Boxes]]*shipments[[#This Row],[cost_per_box]]</f>
        <v>1464.21</v>
      </c>
      <c r="N2331" s="22">
        <f>shipments[[#This Row],[Amount]]-shipments[[#This Row],[total cost]]</f>
        <v>983.79</v>
      </c>
    </row>
    <row r="2332" spans="1:14" x14ac:dyDescent="0.35">
      <c r="A2332" t="s">
        <v>2372</v>
      </c>
      <c r="B2332" t="s">
        <v>8043</v>
      </c>
      <c r="C2332" t="s">
        <v>8026</v>
      </c>
      <c r="D2332" t="s">
        <v>8038</v>
      </c>
      <c r="E2332" s="1">
        <v>45268</v>
      </c>
      <c r="F2332">
        <v>1473.75</v>
      </c>
      <c r="G2332">
        <v>106</v>
      </c>
      <c r="H2332" t="s">
        <v>7</v>
      </c>
      <c r="I2332" t="str">
        <f>VLOOKUP(shipments[[#This Row],[SPID]],CHOOSE({1,2},people[[#All],[SPID]],people[[#All],[Sales_person]]),2,0)</f>
        <v>Kaine Padly</v>
      </c>
      <c r="J2332">
        <f>YEAR(shipments[[#This Row],[Shipdate]])</f>
        <v>2023</v>
      </c>
      <c r="K2332" s="22"/>
      <c r="L2332" s="22">
        <f>VLOOKUP(shipments[[#This Row],[PID]],CHOOSE({1,2},products[PID],products[Cost_per_box]),2,0)</f>
        <v>9.57</v>
      </c>
      <c r="M2332" s="22">
        <f>shipments[[#This Row],[Boxes]]*shipments[[#This Row],[cost_per_box]]</f>
        <v>1014.4200000000001</v>
      </c>
      <c r="N2332" s="22">
        <f>shipments[[#This Row],[Amount]]-shipments[[#This Row],[total cost]]</f>
        <v>459.32999999999993</v>
      </c>
    </row>
    <row r="2333" spans="1:14" x14ac:dyDescent="0.35">
      <c r="A2333" t="s">
        <v>2373</v>
      </c>
      <c r="B2333" t="s">
        <v>8043</v>
      </c>
      <c r="C2333" t="s">
        <v>8026</v>
      </c>
      <c r="D2333" t="s">
        <v>8036</v>
      </c>
      <c r="E2333" s="1">
        <v>45104</v>
      </c>
      <c r="F2333">
        <v>11873.25</v>
      </c>
      <c r="G2333">
        <v>699</v>
      </c>
      <c r="H2333" t="s">
        <v>7</v>
      </c>
      <c r="I2333" t="str">
        <f>VLOOKUP(shipments[[#This Row],[SPID]],CHOOSE({1,2},people[[#All],[SPID]],people[[#All],[Sales_person]]),2,0)</f>
        <v>Kaine Padly</v>
      </c>
      <c r="J2333">
        <f>YEAR(shipments[[#This Row],[Shipdate]])</f>
        <v>2023</v>
      </c>
      <c r="K2333" s="22"/>
      <c r="L2333" s="22">
        <f>VLOOKUP(shipments[[#This Row],[PID]],CHOOSE({1,2},products[PID],products[Cost_per_box]),2,0)</f>
        <v>9.57</v>
      </c>
      <c r="M2333" s="22">
        <f>shipments[[#This Row],[Boxes]]*shipments[[#This Row],[cost_per_box]]</f>
        <v>6689.43</v>
      </c>
      <c r="N2333" s="22">
        <f>shipments[[#This Row],[Amount]]-shipments[[#This Row],[total cost]]</f>
        <v>5183.82</v>
      </c>
    </row>
    <row r="2334" spans="1:14" x14ac:dyDescent="0.35">
      <c r="A2334" t="s">
        <v>2374</v>
      </c>
      <c r="B2334" t="s">
        <v>8043</v>
      </c>
      <c r="C2334" t="s">
        <v>8026</v>
      </c>
      <c r="D2334" t="s">
        <v>8038</v>
      </c>
      <c r="E2334" s="1">
        <v>45482</v>
      </c>
      <c r="F2334">
        <v>13851</v>
      </c>
      <c r="G2334">
        <v>770</v>
      </c>
      <c r="H2334" t="s">
        <v>18</v>
      </c>
      <c r="I2334" t="str">
        <f>VLOOKUP(shipments[[#This Row],[SPID]],CHOOSE({1,2},people[[#All],[SPID]],people[[#All],[Sales_person]]),2,0)</f>
        <v>Kaine Padly</v>
      </c>
      <c r="J2334">
        <f>YEAR(shipments[[#This Row],[Shipdate]])</f>
        <v>2024</v>
      </c>
      <c r="K2334" s="22"/>
      <c r="L2334" s="22">
        <f>VLOOKUP(shipments[[#This Row],[PID]],CHOOSE({1,2},products[PID],products[Cost_per_box]),2,0)</f>
        <v>9.57</v>
      </c>
      <c r="M2334" s="22">
        <f>shipments[[#This Row],[Boxes]]*shipments[[#This Row],[cost_per_box]]</f>
        <v>7368.9000000000005</v>
      </c>
      <c r="N2334" s="22">
        <f>shipments[[#This Row],[Amount]]-shipments[[#This Row],[total cost]]</f>
        <v>6482.0999999999995</v>
      </c>
    </row>
    <row r="2335" spans="1:14" x14ac:dyDescent="0.35">
      <c r="A2335" t="s">
        <v>2375</v>
      </c>
      <c r="B2335" t="s">
        <v>8043</v>
      </c>
      <c r="C2335" t="s">
        <v>8027</v>
      </c>
      <c r="D2335" t="s">
        <v>8037</v>
      </c>
      <c r="E2335" s="1">
        <v>45432</v>
      </c>
      <c r="F2335">
        <v>3141</v>
      </c>
      <c r="G2335">
        <v>349</v>
      </c>
      <c r="H2335" t="s">
        <v>7</v>
      </c>
      <c r="I2335" t="str">
        <f>VLOOKUP(shipments[[#This Row],[SPID]],CHOOSE({1,2},people[[#All],[SPID]],people[[#All],[Sales_person]]),2,0)</f>
        <v>Kaine Padly</v>
      </c>
      <c r="J2335">
        <f>YEAR(shipments[[#This Row],[Shipdate]])</f>
        <v>2024</v>
      </c>
      <c r="K2335" s="22"/>
      <c r="L2335" s="22">
        <f>VLOOKUP(shipments[[#This Row],[PID]],CHOOSE({1,2},products[PID],products[Cost_per_box]),2,0)</f>
        <v>8.43</v>
      </c>
      <c r="M2335" s="22">
        <f>shipments[[#This Row],[Boxes]]*shipments[[#This Row],[cost_per_box]]</f>
        <v>2942.0699999999997</v>
      </c>
      <c r="N2335" s="22">
        <f>shipments[[#This Row],[Amount]]-shipments[[#This Row],[total cost]]</f>
        <v>198.93000000000029</v>
      </c>
    </row>
    <row r="2336" spans="1:14" x14ac:dyDescent="0.35">
      <c r="A2336" t="s">
        <v>2376</v>
      </c>
      <c r="B2336" t="s">
        <v>8043</v>
      </c>
      <c r="C2336" t="s">
        <v>8027</v>
      </c>
      <c r="D2336" t="s">
        <v>8033</v>
      </c>
      <c r="E2336" s="1">
        <v>45530</v>
      </c>
      <c r="F2336">
        <v>2175.75</v>
      </c>
      <c r="G2336">
        <v>198</v>
      </c>
      <c r="H2336" t="s">
        <v>18</v>
      </c>
      <c r="I2336" t="str">
        <f>VLOOKUP(shipments[[#This Row],[SPID]],CHOOSE({1,2},people[[#All],[SPID]],people[[#All],[Sales_person]]),2,0)</f>
        <v>Kaine Padly</v>
      </c>
      <c r="J2336">
        <f>YEAR(shipments[[#This Row],[Shipdate]])</f>
        <v>2024</v>
      </c>
      <c r="K2336" s="22"/>
      <c r="L2336" s="22">
        <f>VLOOKUP(shipments[[#This Row],[PID]],CHOOSE({1,2},products[PID],products[Cost_per_box]),2,0)</f>
        <v>8.43</v>
      </c>
      <c r="M2336" s="22">
        <f>shipments[[#This Row],[Boxes]]*shipments[[#This Row],[cost_per_box]]</f>
        <v>1669.1399999999999</v>
      </c>
      <c r="N2336" s="22">
        <f>shipments[[#This Row],[Amount]]-shipments[[#This Row],[total cost]]</f>
        <v>506.61000000000013</v>
      </c>
    </row>
    <row r="2337" spans="1:14" x14ac:dyDescent="0.35">
      <c r="A2337" t="s">
        <v>2377</v>
      </c>
      <c r="B2337" t="s">
        <v>8043</v>
      </c>
      <c r="C2337" t="s">
        <v>8027</v>
      </c>
      <c r="D2337" t="s">
        <v>8037</v>
      </c>
      <c r="E2337" s="1">
        <v>45450</v>
      </c>
      <c r="F2337">
        <v>326.25</v>
      </c>
      <c r="G2337">
        <v>37</v>
      </c>
      <c r="H2337" t="s">
        <v>7</v>
      </c>
      <c r="I2337" t="str">
        <f>VLOOKUP(shipments[[#This Row],[SPID]],CHOOSE({1,2},people[[#All],[SPID]],people[[#All],[Sales_person]]),2,0)</f>
        <v>Kaine Padly</v>
      </c>
      <c r="J2337">
        <f>YEAR(shipments[[#This Row],[Shipdate]])</f>
        <v>2024</v>
      </c>
      <c r="K2337" s="22"/>
      <c r="L2337" s="22">
        <f>VLOOKUP(shipments[[#This Row],[PID]],CHOOSE({1,2},products[PID],products[Cost_per_box]),2,0)</f>
        <v>8.43</v>
      </c>
      <c r="M2337" s="22">
        <f>shipments[[#This Row],[Boxes]]*shipments[[#This Row],[cost_per_box]]</f>
        <v>311.90999999999997</v>
      </c>
      <c r="N2337" s="22">
        <f>shipments[[#This Row],[Amount]]-shipments[[#This Row],[total cost]]</f>
        <v>14.340000000000032</v>
      </c>
    </row>
    <row r="2338" spans="1:14" x14ac:dyDescent="0.35">
      <c r="A2338" t="s">
        <v>2378</v>
      </c>
      <c r="B2338" t="s">
        <v>8043</v>
      </c>
      <c r="C2338" t="s">
        <v>8028</v>
      </c>
      <c r="D2338" t="s">
        <v>8037</v>
      </c>
      <c r="E2338" s="1">
        <v>45174</v>
      </c>
      <c r="F2338">
        <v>4986</v>
      </c>
      <c r="G2338">
        <v>713</v>
      </c>
      <c r="H2338" t="s">
        <v>7</v>
      </c>
      <c r="I2338" t="str">
        <f>VLOOKUP(shipments[[#This Row],[SPID]],CHOOSE({1,2},people[[#All],[SPID]],people[[#All],[Sales_person]]),2,0)</f>
        <v>Kaine Padly</v>
      </c>
      <c r="J2338">
        <f>YEAR(shipments[[#This Row],[Shipdate]])</f>
        <v>2023</v>
      </c>
      <c r="K2338" s="22"/>
      <c r="L2338" s="22">
        <f>VLOOKUP(shipments[[#This Row],[PID]],CHOOSE({1,2},products[PID],products[Cost_per_box]),2,0)</f>
        <v>6.8</v>
      </c>
      <c r="M2338" s="22">
        <f>shipments[[#This Row],[Boxes]]*shipments[[#This Row],[cost_per_box]]</f>
        <v>4848.3999999999996</v>
      </c>
      <c r="N2338" s="22">
        <f>shipments[[#This Row],[Amount]]-shipments[[#This Row],[total cost]]</f>
        <v>137.60000000000036</v>
      </c>
    </row>
    <row r="2339" spans="1:14" x14ac:dyDescent="0.35">
      <c r="A2339" t="s">
        <v>2379</v>
      </c>
      <c r="B2339" t="s">
        <v>8043</v>
      </c>
      <c r="C2339" t="s">
        <v>8028</v>
      </c>
      <c r="D2339" t="s">
        <v>8034</v>
      </c>
      <c r="E2339" s="1">
        <v>45093</v>
      </c>
      <c r="F2339">
        <v>5710.5</v>
      </c>
      <c r="G2339">
        <v>572</v>
      </c>
      <c r="H2339" t="s">
        <v>7</v>
      </c>
      <c r="I2339" t="str">
        <f>VLOOKUP(shipments[[#This Row],[SPID]],CHOOSE({1,2},people[[#All],[SPID]],people[[#All],[Sales_person]]),2,0)</f>
        <v>Kaine Padly</v>
      </c>
      <c r="J2339">
        <f>YEAR(shipments[[#This Row],[Shipdate]])</f>
        <v>2023</v>
      </c>
      <c r="K2339" s="22"/>
      <c r="L2339" s="22">
        <f>VLOOKUP(shipments[[#This Row],[PID]],CHOOSE({1,2},products[PID],products[Cost_per_box]),2,0)</f>
        <v>6.8</v>
      </c>
      <c r="M2339" s="22">
        <f>shipments[[#This Row],[Boxes]]*shipments[[#This Row],[cost_per_box]]</f>
        <v>3889.6</v>
      </c>
      <c r="N2339" s="22">
        <f>shipments[[#This Row],[Amount]]-shipments[[#This Row],[total cost]]</f>
        <v>1820.9</v>
      </c>
    </row>
    <row r="2340" spans="1:14" x14ac:dyDescent="0.35">
      <c r="A2340" t="s">
        <v>2380</v>
      </c>
      <c r="B2340" t="s">
        <v>8043</v>
      </c>
      <c r="C2340" t="s">
        <v>8028</v>
      </c>
      <c r="D2340" t="s">
        <v>8036</v>
      </c>
      <c r="E2340" s="1">
        <v>45532</v>
      </c>
      <c r="F2340">
        <v>9452.25</v>
      </c>
      <c r="G2340">
        <v>1182</v>
      </c>
      <c r="H2340" t="s">
        <v>18</v>
      </c>
      <c r="I2340" t="str">
        <f>VLOOKUP(shipments[[#This Row],[SPID]],CHOOSE({1,2},people[[#All],[SPID]],people[[#All],[Sales_person]]),2,0)</f>
        <v>Kaine Padly</v>
      </c>
      <c r="J2340">
        <f>YEAR(shipments[[#This Row],[Shipdate]])</f>
        <v>2024</v>
      </c>
      <c r="K2340" s="22"/>
      <c r="L2340" s="22">
        <f>VLOOKUP(shipments[[#This Row],[PID]],CHOOSE({1,2},products[PID],products[Cost_per_box]),2,0)</f>
        <v>6.8</v>
      </c>
      <c r="M2340" s="22">
        <f>shipments[[#This Row],[Boxes]]*shipments[[#This Row],[cost_per_box]]</f>
        <v>8037.5999999999995</v>
      </c>
      <c r="N2340" s="22">
        <f>shipments[[#This Row],[Amount]]-shipments[[#This Row],[total cost]]</f>
        <v>1414.6500000000005</v>
      </c>
    </row>
    <row r="2341" spans="1:14" x14ac:dyDescent="0.35">
      <c r="A2341" t="s">
        <v>2381</v>
      </c>
      <c r="B2341" t="s">
        <v>8043</v>
      </c>
      <c r="C2341" t="s">
        <v>8029</v>
      </c>
      <c r="D2341" t="s">
        <v>8037</v>
      </c>
      <c r="E2341" s="1">
        <v>45260</v>
      </c>
      <c r="F2341">
        <v>3825</v>
      </c>
      <c r="G2341">
        <v>132</v>
      </c>
      <c r="H2341" t="s">
        <v>40</v>
      </c>
      <c r="I2341" t="str">
        <f>VLOOKUP(shipments[[#This Row],[SPID]],CHOOSE({1,2},people[[#All],[SPID]],people[[#All],[Sales_person]]),2,0)</f>
        <v>Kaine Padly</v>
      </c>
      <c r="J2341">
        <f>YEAR(shipments[[#This Row],[Shipdate]])</f>
        <v>2023</v>
      </c>
      <c r="K2341" s="22"/>
      <c r="L2341" s="22">
        <f>VLOOKUP(shipments[[#This Row],[PID]],CHOOSE({1,2},products[PID],products[Cost_per_box]),2,0)</f>
        <v>5.04</v>
      </c>
      <c r="M2341" s="22">
        <f>shipments[[#This Row],[Boxes]]*shipments[[#This Row],[cost_per_box]]</f>
        <v>665.28</v>
      </c>
      <c r="N2341" s="22">
        <f>shipments[[#This Row],[Amount]]-shipments[[#This Row],[total cost]]</f>
        <v>3159.7200000000003</v>
      </c>
    </row>
    <row r="2342" spans="1:14" x14ac:dyDescent="0.35">
      <c r="A2342" t="s">
        <v>2382</v>
      </c>
      <c r="B2342" t="s">
        <v>8043</v>
      </c>
      <c r="C2342" t="s">
        <v>8029</v>
      </c>
      <c r="D2342" t="s">
        <v>8034</v>
      </c>
      <c r="E2342" s="1">
        <v>44971</v>
      </c>
      <c r="F2342">
        <v>1284.75</v>
      </c>
      <c r="G2342">
        <v>46</v>
      </c>
      <c r="H2342" t="s">
        <v>7</v>
      </c>
      <c r="I2342" t="str">
        <f>VLOOKUP(shipments[[#This Row],[SPID]],CHOOSE({1,2},people[[#All],[SPID]],people[[#All],[Sales_person]]),2,0)</f>
        <v>Kaine Padly</v>
      </c>
      <c r="J2342">
        <f>YEAR(shipments[[#This Row],[Shipdate]])</f>
        <v>2023</v>
      </c>
      <c r="K2342" s="22"/>
      <c r="L2342" s="22">
        <f>VLOOKUP(shipments[[#This Row],[PID]],CHOOSE({1,2},products[PID],products[Cost_per_box]),2,0)</f>
        <v>5.04</v>
      </c>
      <c r="M2342" s="22">
        <f>shipments[[#This Row],[Boxes]]*shipments[[#This Row],[cost_per_box]]</f>
        <v>231.84</v>
      </c>
      <c r="N2342" s="22">
        <f>shipments[[#This Row],[Amount]]-shipments[[#This Row],[total cost]]</f>
        <v>1052.9100000000001</v>
      </c>
    </row>
    <row r="2343" spans="1:14" x14ac:dyDescent="0.35">
      <c r="A2343" t="s">
        <v>2383</v>
      </c>
      <c r="B2343" t="s">
        <v>8043</v>
      </c>
      <c r="C2343" t="s">
        <v>8029</v>
      </c>
      <c r="D2343" t="s">
        <v>8035</v>
      </c>
      <c r="E2343" s="1">
        <v>45418</v>
      </c>
      <c r="F2343">
        <v>1775.25</v>
      </c>
      <c r="G2343">
        <v>72</v>
      </c>
      <c r="H2343" t="s">
        <v>7</v>
      </c>
      <c r="I2343" t="str">
        <f>VLOOKUP(shipments[[#This Row],[SPID]],CHOOSE({1,2},people[[#All],[SPID]],people[[#All],[Sales_person]]),2,0)</f>
        <v>Kaine Padly</v>
      </c>
      <c r="J2343">
        <f>YEAR(shipments[[#This Row],[Shipdate]])</f>
        <v>2024</v>
      </c>
      <c r="K2343" s="22"/>
      <c r="L2343" s="22">
        <f>VLOOKUP(shipments[[#This Row],[PID]],CHOOSE({1,2},products[PID],products[Cost_per_box]),2,0)</f>
        <v>5.04</v>
      </c>
      <c r="M2343" s="22">
        <f>shipments[[#This Row],[Boxes]]*shipments[[#This Row],[cost_per_box]]</f>
        <v>362.88</v>
      </c>
      <c r="N2343" s="22">
        <f>shipments[[#This Row],[Amount]]-shipments[[#This Row],[total cost]]</f>
        <v>1412.37</v>
      </c>
    </row>
    <row r="2344" spans="1:14" x14ac:dyDescent="0.35">
      <c r="A2344" t="s">
        <v>2384</v>
      </c>
      <c r="B2344" t="s">
        <v>8043</v>
      </c>
      <c r="C2344" t="s">
        <v>8031</v>
      </c>
      <c r="D2344" t="s">
        <v>8038</v>
      </c>
      <c r="E2344" s="1">
        <v>45499</v>
      </c>
      <c r="F2344">
        <v>9387</v>
      </c>
      <c r="G2344">
        <v>1341</v>
      </c>
      <c r="H2344" t="s">
        <v>18</v>
      </c>
      <c r="I2344" t="str">
        <f>VLOOKUP(shipments[[#This Row],[SPID]],CHOOSE({1,2},people[[#All],[SPID]],people[[#All],[Sales_person]]),2,0)</f>
        <v>Kaine Padly</v>
      </c>
      <c r="J2344">
        <f>YEAR(shipments[[#This Row],[Shipdate]])</f>
        <v>2024</v>
      </c>
      <c r="K2344" s="22"/>
      <c r="L2344" s="22">
        <f>VLOOKUP(shipments[[#This Row],[PID]],CHOOSE({1,2},products[PID],products[Cost_per_box]),2,0)</f>
        <v>3.32</v>
      </c>
      <c r="M2344" s="22">
        <f>shipments[[#This Row],[Boxes]]*shipments[[#This Row],[cost_per_box]]</f>
        <v>4452.12</v>
      </c>
      <c r="N2344" s="22">
        <f>shipments[[#This Row],[Amount]]-shipments[[#This Row],[total cost]]</f>
        <v>4934.88</v>
      </c>
    </row>
    <row r="2345" spans="1:14" x14ac:dyDescent="0.35">
      <c r="A2345" t="s">
        <v>2385</v>
      </c>
      <c r="B2345" t="s">
        <v>8043</v>
      </c>
      <c r="C2345" t="s">
        <v>8031</v>
      </c>
      <c r="D2345" t="s">
        <v>8038</v>
      </c>
      <c r="E2345" s="1">
        <v>45391</v>
      </c>
      <c r="F2345">
        <v>83.25</v>
      </c>
      <c r="G2345">
        <v>8</v>
      </c>
      <c r="H2345" t="s">
        <v>7</v>
      </c>
      <c r="I2345" t="str">
        <f>VLOOKUP(shipments[[#This Row],[SPID]],CHOOSE({1,2},people[[#All],[SPID]],people[[#All],[Sales_person]]),2,0)</f>
        <v>Kaine Padly</v>
      </c>
      <c r="J2345">
        <f>YEAR(shipments[[#This Row],[Shipdate]])</f>
        <v>2024</v>
      </c>
      <c r="K2345" s="22"/>
      <c r="L2345" s="22">
        <f>VLOOKUP(shipments[[#This Row],[PID]],CHOOSE({1,2},products[PID],products[Cost_per_box]),2,0)</f>
        <v>3.32</v>
      </c>
      <c r="M2345" s="22">
        <f>shipments[[#This Row],[Boxes]]*shipments[[#This Row],[cost_per_box]]</f>
        <v>26.56</v>
      </c>
      <c r="N2345" s="22">
        <f>shipments[[#This Row],[Amount]]-shipments[[#This Row],[total cost]]</f>
        <v>56.69</v>
      </c>
    </row>
    <row r="2346" spans="1:14" x14ac:dyDescent="0.35">
      <c r="A2346" t="s">
        <v>2386</v>
      </c>
      <c r="B2346" t="s">
        <v>8043</v>
      </c>
      <c r="C2346" t="s">
        <v>8031</v>
      </c>
      <c r="D2346" t="s">
        <v>8038</v>
      </c>
      <c r="E2346" s="1">
        <v>44943</v>
      </c>
      <c r="F2346">
        <v>1962</v>
      </c>
      <c r="G2346">
        <v>218</v>
      </c>
      <c r="H2346" t="s">
        <v>7</v>
      </c>
      <c r="I2346" t="str">
        <f>VLOOKUP(shipments[[#This Row],[SPID]],CHOOSE({1,2},people[[#All],[SPID]],people[[#All],[Sales_person]]),2,0)</f>
        <v>Kaine Padly</v>
      </c>
      <c r="J2346">
        <f>YEAR(shipments[[#This Row],[Shipdate]])</f>
        <v>2023</v>
      </c>
      <c r="K2346" s="22"/>
      <c r="L2346" s="22">
        <f>VLOOKUP(shipments[[#This Row],[PID]],CHOOSE({1,2},products[PID],products[Cost_per_box]),2,0)</f>
        <v>3.32</v>
      </c>
      <c r="M2346" s="22">
        <f>shipments[[#This Row],[Boxes]]*shipments[[#This Row],[cost_per_box]]</f>
        <v>723.76</v>
      </c>
      <c r="N2346" s="22">
        <f>shipments[[#This Row],[Amount]]-shipments[[#This Row],[total cost]]</f>
        <v>1238.24</v>
      </c>
    </row>
    <row r="2347" spans="1:14" x14ac:dyDescent="0.35">
      <c r="A2347" t="s">
        <v>2387</v>
      </c>
      <c r="B2347" t="s">
        <v>8043</v>
      </c>
      <c r="C2347" t="s">
        <v>8031</v>
      </c>
      <c r="D2347" t="s">
        <v>8038</v>
      </c>
      <c r="E2347" s="1">
        <v>44956</v>
      </c>
      <c r="F2347">
        <v>6113.25</v>
      </c>
      <c r="G2347">
        <v>612</v>
      </c>
      <c r="H2347" t="s">
        <v>7</v>
      </c>
      <c r="I2347" t="str">
        <f>VLOOKUP(shipments[[#This Row],[SPID]],CHOOSE({1,2},people[[#All],[SPID]],people[[#All],[Sales_person]]),2,0)</f>
        <v>Kaine Padly</v>
      </c>
      <c r="J2347">
        <f>YEAR(shipments[[#This Row],[Shipdate]])</f>
        <v>2023</v>
      </c>
      <c r="K2347" s="22"/>
      <c r="L2347" s="22">
        <f>VLOOKUP(shipments[[#This Row],[PID]],CHOOSE({1,2},products[PID],products[Cost_per_box]),2,0)</f>
        <v>3.32</v>
      </c>
      <c r="M2347" s="22">
        <f>shipments[[#This Row],[Boxes]]*shipments[[#This Row],[cost_per_box]]</f>
        <v>2031.84</v>
      </c>
      <c r="N2347" s="22">
        <f>shipments[[#This Row],[Amount]]-shipments[[#This Row],[total cost]]</f>
        <v>4081.41</v>
      </c>
    </row>
    <row r="2348" spans="1:14" x14ac:dyDescent="0.35">
      <c r="A2348" t="s">
        <v>2388</v>
      </c>
      <c r="B2348" t="s">
        <v>8043</v>
      </c>
      <c r="C2348" t="s">
        <v>8031</v>
      </c>
      <c r="D2348" t="s">
        <v>8033</v>
      </c>
      <c r="E2348" s="1">
        <v>45086</v>
      </c>
      <c r="F2348">
        <v>3955.5</v>
      </c>
      <c r="G2348">
        <v>440</v>
      </c>
      <c r="H2348" t="s">
        <v>7</v>
      </c>
      <c r="I2348" t="str">
        <f>VLOOKUP(shipments[[#This Row],[SPID]],CHOOSE({1,2},people[[#All],[SPID]],people[[#All],[Sales_person]]),2,0)</f>
        <v>Kaine Padly</v>
      </c>
      <c r="J2348">
        <f>YEAR(shipments[[#This Row],[Shipdate]])</f>
        <v>2023</v>
      </c>
      <c r="K2348" s="22"/>
      <c r="L2348" s="22">
        <f>VLOOKUP(shipments[[#This Row],[PID]],CHOOSE({1,2},products[PID],products[Cost_per_box]),2,0)</f>
        <v>3.32</v>
      </c>
      <c r="M2348" s="22">
        <f>shipments[[#This Row],[Boxes]]*shipments[[#This Row],[cost_per_box]]</f>
        <v>1460.8</v>
      </c>
      <c r="N2348" s="22">
        <f>shipments[[#This Row],[Amount]]-shipments[[#This Row],[total cost]]</f>
        <v>2494.6999999999998</v>
      </c>
    </row>
    <row r="2349" spans="1:14" x14ac:dyDescent="0.35">
      <c r="A2349" t="s">
        <v>2389</v>
      </c>
      <c r="B2349" t="s">
        <v>8043</v>
      </c>
      <c r="C2349" t="s">
        <v>8031</v>
      </c>
      <c r="D2349" t="s">
        <v>8038</v>
      </c>
      <c r="E2349" s="1">
        <v>45272</v>
      </c>
      <c r="F2349">
        <v>7476.75</v>
      </c>
      <c r="G2349">
        <v>831</v>
      </c>
      <c r="H2349" t="s">
        <v>7</v>
      </c>
      <c r="I2349" t="str">
        <f>VLOOKUP(shipments[[#This Row],[SPID]],CHOOSE({1,2},people[[#All],[SPID]],people[[#All],[Sales_person]]),2,0)</f>
        <v>Kaine Padly</v>
      </c>
      <c r="J2349">
        <f>YEAR(shipments[[#This Row],[Shipdate]])</f>
        <v>2023</v>
      </c>
      <c r="K2349" s="22"/>
      <c r="L2349" s="22">
        <f>VLOOKUP(shipments[[#This Row],[PID]],CHOOSE({1,2},products[PID],products[Cost_per_box]),2,0)</f>
        <v>3.32</v>
      </c>
      <c r="M2349" s="22">
        <f>shipments[[#This Row],[Boxes]]*shipments[[#This Row],[cost_per_box]]</f>
        <v>2758.92</v>
      </c>
      <c r="N2349" s="22">
        <f>shipments[[#This Row],[Amount]]-shipments[[#This Row],[total cost]]</f>
        <v>4717.83</v>
      </c>
    </row>
    <row r="2350" spans="1:14" x14ac:dyDescent="0.35">
      <c r="A2350" t="s">
        <v>2390</v>
      </c>
      <c r="B2350" t="s">
        <v>8043</v>
      </c>
      <c r="C2350" t="s">
        <v>8032</v>
      </c>
      <c r="D2350" t="s">
        <v>8033</v>
      </c>
      <c r="E2350" s="1">
        <v>45552</v>
      </c>
      <c r="F2350">
        <v>184.5</v>
      </c>
      <c r="G2350">
        <v>10</v>
      </c>
      <c r="H2350" t="s">
        <v>26</v>
      </c>
      <c r="I2350" t="str">
        <f>VLOOKUP(shipments[[#This Row],[SPID]],CHOOSE({1,2},people[[#All],[SPID]],people[[#All],[Sales_person]]),2,0)</f>
        <v>Kaine Padly</v>
      </c>
      <c r="J2350">
        <f>YEAR(shipments[[#This Row],[Shipdate]])</f>
        <v>2024</v>
      </c>
      <c r="K2350" s="22"/>
      <c r="L2350" s="22">
        <f>VLOOKUP(shipments[[#This Row],[PID]],CHOOSE({1,2},products[PID],products[Cost_per_box]),2,0)</f>
        <v>2.65</v>
      </c>
      <c r="M2350" s="22">
        <f>shipments[[#This Row],[Boxes]]*shipments[[#This Row],[cost_per_box]]</f>
        <v>26.5</v>
      </c>
      <c r="N2350" s="22">
        <f>shipments[[#This Row],[Amount]]-shipments[[#This Row],[total cost]]</f>
        <v>158</v>
      </c>
    </row>
    <row r="2351" spans="1:14" x14ac:dyDescent="0.35">
      <c r="A2351" t="s">
        <v>2391</v>
      </c>
      <c r="B2351" t="s">
        <v>8043</v>
      </c>
      <c r="C2351" t="s">
        <v>8032</v>
      </c>
      <c r="D2351" t="s">
        <v>8038</v>
      </c>
      <c r="E2351" s="1">
        <v>45531</v>
      </c>
      <c r="F2351">
        <v>9459</v>
      </c>
      <c r="G2351">
        <v>430</v>
      </c>
      <c r="H2351" t="s">
        <v>18</v>
      </c>
      <c r="I2351" t="str">
        <f>VLOOKUP(shipments[[#This Row],[SPID]],CHOOSE({1,2},people[[#All],[SPID]],people[[#All],[Sales_person]]),2,0)</f>
        <v>Kaine Padly</v>
      </c>
      <c r="J2351">
        <f>YEAR(shipments[[#This Row],[Shipdate]])</f>
        <v>2024</v>
      </c>
      <c r="K2351" s="22"/>
      <c r="L2351" s="22">
        <f>VLOOKUP(shipments[[#This Row],[PID]],CHOOSE({1,2},products[PID],products[Cost_per_box]),2,0)</f>
        <v>2.65</v>
      </c>
      <c r="M2351" s="22">
        <f>shipments[[#This Row],[Boxes]]*shipments[[#This Row],[cost_per_box]]</f>
        <v>1139.5</v>
      </c>
      <c r="N2351" s="22">
        <f>shipments[[#This Row],[Amount]]-shipments[[#This Row],[total cost]]</f>
        <v>8319.5</v>
      </c>
    </row>
    <row r="2352" spans="1:14" x14ac:dyDescent="0.35">
      <c r="A2352" t="s">
        <v>2392</v>
      </c>
      <c r="B2352" t="s">
        <v>8043</v>
      </c>
      <c r="C2352" t="s">
        <v>8032</v>
      </c>
      <c r="D2352" t="s">
        <v>8036</v>
      </c>
      <c r="E2352" s="1">
        <v>44932</v>
      </c>
      <c r="F2352">
        <v>4173.75</v>
      </c>
      <c r="G2352">
        <v>232</v>
      </c>
      <c r="H2352" t="s">
        <v>7</v>
      </c>
      <c r="I2352" t="str">
        <f>VLOOKUP(shipments[[#This Row],[SPID]],CHOOSE({1,2},people[[#All],[SPID]],people[[#All],[Sales_person]]),2,0)</f>
        <v>Kaine Padly</v>
      </c>
      <c r="J2352">
        <f>YEAR(shipments[[#This Row],[Shipdate]])</f>
        <v>2023</v>
      </c>
      <c r="K2352" s="22"/>
      <c r="L2352" s="22">
        <f>VLOOKUP(shipments[[#This Row],[PID]],CHOOSE({1,2},products[PID],products[Cost_per_box]),2,0)</f>
        <v>2.65</v>
      </c>
      <c r="M2352" s="22">
        <f>shipments[[#This Row],[Boxes]]*shipments[[#This Row],[cost_per_box]]</f>
        <v>614.79999999999995</v>
      </c>
      <c r="N2352" s="22">
        <f>shipments[[#This Row],[Amount]]-shipments[[#This Row],[total cost]]</f>
        <v>3558.95</v>
      </c>
    </row>
    <row r="2353" spans="1:14" x14ac:dyDescent="0.35">
      <c r="A2353" t="s">
        <v>2393</v>
      </c>
      <c r="B2353" t="s">
        <v>8043</v>
      </c>
      <c r="C2353" t="s">
        <v>8032</v>
      </c>
      <c r="D2353" t="s">
        <v>8037</v>
      </c>
      <c r="E2353" s="1">
        <v>45159</v>
      </c>
      <c r="F2353">
        <v>11054.25</v>
      </c>
      <c r="G2353">
        <v>503</v>
      </c>
      <c r="H2353" t="s">
        <v>7</v>
      </c>
      <c r="I2353" t="str">
        <f>VLOOKUP(shipments[[#This Row],[SPID]],CHOOSE({1,2},people[[#All],[SPID]],people[[#All],[Sales_person]]),2,0)</f>
        <v>Kaine Padly</v>
      </c>
      <c r="J2353">
        <f>YEAR(shipments[[#This Row],[Shipdate]])</f>
        <v>2023</v>
      </c>
      <c r="K2353" s="22"/>
      <c r="L2353" s="22">
        <f>VLOOKUP(shipments[[#This Row],[PID]],CHOOSE({1,2},products[PID],products[Cost_per_box]),2,0)</f>
        <v>2.65</v>
      </c>
      <c r="M2353" s="22">
        <f>shipments[[#This Row],[Boxes]]*shipments[[#This Row],[cost_per_box]]</f>
        <v>1332.95</v>
      </c>
      <c r="N2353" s="22">
        <f>shipments[[#This Row],[Amount]]-shipments[[#This Row],[total cost]]</f>
        <v>9721.2999999999993</v>
      </c>
    </row>
    <row r="2354" spans="1:14" x14ac:dyDescent="0.35">
      <c r="A2354" t="s">
        <v>2394</v>
      </c>
      <c r="B2354" t="s">
        <v>8043</v>
      </c>
      <c r="C2354" t="s">
        <v>8032</v>
      </c>
      <c r="D2354" t="s">
        <v>8037</v>
      </c>
      <c r="E2354" s="1">
        <v>45082</v>
      </c>
      <c r="F2354">
        <v>11144.25</v>
      </c>
      <c r="G2354">
        <v>507</v>
      </c>
      <c r="H2354" t="s">
        <v>7</v>
      </c>
      <c r="I2354" t="str">
        <f>VLOOKUP(shipments[[#This Row],[SPID]],CHOOSE({1,2},people[[#All],[SPID]],people[[#All],[Sales_person]]),2,0)</f>
        <v>Kaine Padly</v>
      </c>
      <c r="J2354">
        <f>YEAR(shipments[[#This Row],[Shipdate]])</f>
        <v>2023</v>
      </c>
      <c r="K2354" s="22"/>
      <c r="L2354" s="22">
        <f>VLOOKUP(shipments[[#This Row],[PID]],CHOOSE({1,2},products[PID],products[Cost_per_box]),2,0)</f>
        <v>2.65</v>
      </c>
      <c r="M2354" s="22">
        <f>shipments[[#This Row],[Boxes]]*shipments[[#This Row],[cost_per_box]]</f>
        <v>1343.55</v>
      </c>
      <c r="N2354" s="22">
        <f>shipments[[#This Row],[Amount]]-shipments[[#This Row],[total cost]]</f>
        <v>9800.7000000000007</v>
      </c>
    </row>
    <row r="2355" spans="1:14" x14ac:dyDescent="0.35">
      <c r="A2355" t="s">
        <v>2395</v>
      </c>
      <c r="B2355" t="s">
        <v>8043</v>
      </c>
      <c r="C2355" t="s">
        <v>8032</v>
      </c>
      <c r="D2355" t="s">
        <v>8033</v>
      </c>
      <c r="E2355" s="1">
        <v>45155</v>
      </c>
      <c r="F2355">
        <v>11817</v>
      </c>
      <c r="G2355">
        <v>538</v>
      </c>
      <c r="H2355" t="s">
        <v>7</v>
      </c>
      <c r="I2355" t="str">
        <f>VLOOKUP(shipments[[#This Row],[SPID]],CHOOSE({1,2},people[[#All],[SPID]],people[[#All],[Sales_person]]),2,0)</f>
        <v>Kaine Padly</v>
      </c>
      <c r="J2355">
        <f>YEAR(shipments[[#This Row],[Shipdate]])</f>
        <v>2023</v>
      </c>
      <c r="K2355" s="22"/>
      <c r="L2355" s="22">
        <f>VLOOKUP(shipments[[#This Row],[PID]],CHOOSE({1,2},products[PID],products[Cost_per_box]),2,0)</f>
        <v>2.65</v>
      </c>
      <c r="M2355" s="22">
        <f>shipments[[#This Row],[Boxes]]*shipments[[#This Row],[cost_per_box]]</f>
        <v>1425.7</v>
      </c>
      <c r="N2355" s="22">
        <f>shipments[[#This Row],[Amount]]-shipments[[#This Row],[total cost]]</f>
        <v>10391.299999999999</v>
      </c>
    </row>
    <row r="2356" spans="1:14" x14ac:dyDescent="0.35">
      <c r="A2356" t="s">
        <v>2396</v>
      </c>
      <c r="B2356" t="s">
        <v>8043</v>
      </c>
      <c r="C2356" t="s">
        <v>8032</v>
      </c>
      <c r="D2356" t="s">
        <v>8035</v>
      </c>
      <c r="E2356" s="1">
        <v>45496</v>
      </c>
      <c r="F2356">
        <v>7062.75</v>
      </c>
      <c r="G2356">
        <v>372</v>
      </c>
      <c r="H2356" t="s">
        <v>18</v>
      </c>
      <c r="I2356" t="str">
        <f>VLOOKUP(shipments[[#This Row],[SPID]],CHOOSE({1,2},people[[#All],[SPID]],people[[#All],[Sales_person]]),2,0)</f>
        <v>Kaine Padly</v>
      </c>
      <c r="J2356">
        <f>YEAR(shipments[[#This Row],[Shipdate]])</f>
        <v>2024</v>
      </c>
      <c r="K2356" s="22"/>
      <c r="L2356" s="22">
        <f>VLOOKUP(shipments[[#This Row],[PID]],CHOOSE({1,2},products[PID],products[Cost_per_box]),2,0)</f>
        <v>2.65</v>
      </c>
      <c r="M2356" s="22">
        <f>shipments[[#This Row],[Boxes]]*shipments[[#This Row],[cost_per_box]]</f>
        <v>985.8</v>
      </c>
      <c r="N2356" s="22">
        <f>shipments[[#This Row],[Amount]]-shipments[[#This Row],[total cost]]</f>
        <v>6076.95</v>
      </c>
    </row>
    <row r="2357" spans="1:14" x14ac:dyDescent="0.35">
      <c r="A2357" t="s">
        <v>2397</v>
      </c>
      <c r="B2357" t="s">
        <v>8043</v>
      </c>
      <c r="C2357" t="s">
        <v>8011</v>
      </c>
      <c r="D2357" t="s">
        <v>8036</v>
      </c>
      <c r="E2357" s="1">
        <v>45495</v>
      </c>
      <c r="F2357">
        <v>4932</v>
      </c>
      <c r="G2357">
        <v>411</v>
      </c>
      <c r="H2357" t="s">
        <v>18</v>
      </c>
      <c r="I2357" t="str">
        <f>VLOOKUP(shipments[[#This Row],[SPID]],CHOOSE({1,2},people[[#All],[SPID]],people[[#All],[Sales_person]]),2,0)</f>
        <v>Kaine Padly</v>
      </c>
      <c r="J2357">
        <f>YEAR(shipments[[#This Row],[Shipdate]])</f>
        <v>2024</v>
      </c>
      <c r="K2357" s="22"/>
      <c r="L2357" s="22">
        <f>VLOOKUP(shipments[[#This Row],[PID]],CHOOSE({1,2},products[PID],products[Cost_per_box]),2,0)</f>
        <v>5.26</v>
      </c>
      <c r="M2357" s="22">
        <f>shipments[[#This Row],[Boxes]]*shipments[[#This Row],[cost_per_box]]</f>
        <v>2161.86</v>
      </c>
      <c r="N2357" s="22">
        <f>shipments[[#This Row],[Amount]]-shipments[[#This Row],[total cost]]</f>
        <v>2770.14</v>
      </c>
    </row>
    <row r="2358" spans="1:14" x14ac:dyDescent="0.35">
      <c r="A2358" t="s">
        <v>2398</v>
      </c>
      <c r="B2358" t="s">
        <v>8043</v>
      </c>
      <c r="C2358" t="s">
        <v>8011</v>
      </c>
      <c r="D2358" t="s">
        <v>8036</v>
      </c>
      <c r="E2358" s="1">
        <v>44977</v>
      </c>
      <c r="F2358">
        <v>1892.25</v>
      </c>
      <c r="G2358">
        <v>119</v>
      </c>
      <c r="H2358" t="s">
        <v>7</v>
      </c>
      <c r="I2358" t="str">
        <f>VLOOKUP(shipments[[#This Row],[SPID]],CHOOSE({1,2},people[[#All],[SPID]],people[[#All],[Sales_person]]),2,0)</f>
        <v>Kaine Padly</v>
      </c>
      <c r="J2358">
        <f>YEAR(shipments[[#This Row],[Shipdate]])</f>
        <v>2023</v>
      </c>
      <c r="K2358" s="22"/>
      <c r="L2358" s="22">
        <f>VLOOKUP(shipments[[#This Row],[PID]],CHOOSE({1,2},products[PID],products[Cost_per_box]),2,0)</f>
        <v>5.26</v>
      </c>
      <c r="M2358" s="22">
        <f>shipments[[#This Row],[Boxes]]*shipments[[#This Row],[cost_per_box]]</f>
        <v>625.93999999999994</v>
      </c>
      <c r="N2358" s="22">
        <f>shipments[[#This Row],[Amount]]-shipments[[#This Row],[total cost]]</f>
        <v>1266.31</v>
      </c>
    </row>
    <row r="2359" spans="1:14" x14ac:dyDescent="0.35">
      <c r="A2359" t="s">
        <v>2399</v>
      </c>
      <c r="B2359" t="s">
        <v>8043</v>
      </c>
      <c r="C2359" t="s">
        <v>8011</v>
      </c>
      <c r="D2359" t="s">
        <v>8038</v>
      </c>
      <c r="E2359" s="1">
        <v>45198</v>
      </c>
      <c r="F2359">
        <v>6367.5</v>
      </c>
      <c r="G2359">
        <v>531</v>
      </c>
      <c r="H2359" t="s">
        <v>7</v>
      </c>
      <c r="I2359" t="str">
        <f>VLOOKUP(shipments[[#This Row],[SPID]],CHOOSE({1,2},people[[#All],[SPID]],people[[#All],[Sales_person]]),2,0)</f>
        <v>Kaine Padly</v>
      </c>
      <c r="J2359">
        <f>YEAR(shipments[[#This Row],[Shipdate]])</f>
        <v>2023</v>
      </c>
      <c r="K2359" s="22"/>
      <c r="L2359" s="22">
        <f>VLOOKUP(shipments[[#This Row],[PID]],CHOOSE({1,2},products[PID],products[Cost_per_box]),2,0)</f>
        <v>5.26</v>
      </c>
      <c r="M2359" s="22">
        <f>shipments[[#This Row],[Boxes]]*shipments[[#This Row],[cost_per_box]]</f>
        <v>2793.06</v>
      </c>
      <c r="N2359" s="22">
        <f>shipments[[#This Row],[Amount]]-shipments[[#This Row],[total cost]]</f>
        <v>3574.44</v>
      </c>
    </row>
    <row r="2360" spans="1:14" x14ac:dyDescent="0.35">
      <c r="A2360" t="s">
        <v>2400</v>
      </c>
      <c r="B2360" t="s">
        <v>8043</v>
      </c>
      <c r="C2360" t="s">
        <v>8013</v>
      </c>
      <c r="D2360" t="s">
        <v>8033</v>
      </c>
      <c r="E2360" s="1">
        <v>45565</v>
      </c>
      <c r="F2360">
        <v>10341</v>
      </c>
      <c r="G2360">
        <v>1035</v>
      </c>
      <c r="H2360" t="s">
        <v>26</v>
      </c>
      <c r="I2360" t="str">
        <f>VLOOKUP(shipments[[#This Row],[SPID]],CHOOSE({1,2},people[[#All],[SPID]],people[[#All],[Sales_person]]),2,0)</f>
        <v>Kaine Padly</v>
      </c>
      <c r="J2360">
        <f>YEAR(shipments[[#This Row],[Shipdate]])</f>
        <v>2024</v>
      </c>
      <c r="K2360" s="22"/>
      <c r="L2360" s="22">
        <f>VLOOKUP(shipments[[#This Row],[PID]],CHOOSE({1,2},products[PID],products[Cost_per_box]),2,0)</f>
        <v>5.15</v>
      </c>
      <c r="M2360" s="22">
        <f>shipments[[#This Row],[Boxes]]*shipments[[#This Row],[cost_per_box]]</f>
        <v>5330.25</v>
      </c>
      <c r="N2360" s="22">
        <f>shipments[[#This Row],[Amount]]-shipments[[#This Row],[total cost]]</f>
        <v>5010.75</v>
      </c>
    </row>
    <row r="2361" spans="1:14" x14ac:dyDescent="0.35">
      <c r="A2361" t="s">
        <v>2401</v>
      </c>
      <c r="B2361" t="s">
        <v>8043</v>
      </c>
      <c r="C2361" t="s">
        <v>8014</v>
      </c>
      <c r="D2361" t="s">
        <v>8034</v>
      </c>
      <c r="E2361" s="1">
        <v>45215</v>
      </c>
      <c r="F2361">
        <v>3303</v>
      </c>
      <c r="G2361">
        <v>551</v>
      </c>
      <c r="H2361" t="s">
        <v>7</v>
      </c>
      <c r="I2361" t="str">
        <f>VLOOKUP(shipments[[#This Row],[SPID]],CHOOSE({1,2},people[[#All],[SPID]],people[[#All],[Sales_person]]),2,0)</f>
        <v>Kaine Padly</v>
      </c>
      <c r="J2361">
        <f>YEAR(shipments[[#This Row],[Shipdate]])</f>
        <v>2023</v>
      </c>
      <c r="K2361" s="22"/>
      <c r="L2361" s="22">
        <f>VLOOKUP(shipments[[#This Row],[PID]],CHOOSE({1,2},products[PID],products[Cost_per_box]),2,0)</f>
        <v>3.85</v>
      </c>
      <c r="M2361" s="22">
        <f>shipments[[#This Row],[Boxes]]*shipments[[#This Row],[cost_per_box]]</f>
        <v>2121.35</v>
      </c>
      <c r="N2361" s="22">
        <f>shipments[[#This Row],[Amount]]-shipments[[#This Row],[total cost]]</f>
        <v>1181.6500000000001</v>
      </c>
    </row>
    <row r="2362" spans="1:14" x14ac:dyDescent="0.35">
      <c r="A2362" t="s">
        <v>2402</v>
      </c>
      <c r="B2362" t="s">
        <v>8043</v>
      </c>
      <c r="C2362" t="s">
        <v>8014</v>
      </c>
      <c r="D2362" t="s">
        <v>8038</v>
      </c>
      <c r="E2362" s="1">
        <v>45028</v>
      </c>
      <c r="F2362">
        <v>2175.75</v>
      </c>
      <c r="G2362">
        <v>436</v>
      </c>
      <c r="H2362" t="s">
        <v>7</v>
      </c>
      <c r="I2362" t="str">
        <f>VLOOKUP(shipments[[#This Row],[SPID]],CHOOSE({1,2},people[[#All],[SPID]],people[[#All],[Sales_person]]),2,0)</f>
        <v>Kaine Padly</v>
      </c>
      <c r="J2362">
        <f>YEAR(shipments[[#This Row],[Shipdate]])</f>
        <v>2023</v>
      </c>
      <c r="K2362" s="22"/>
      <c r="L2362" s="22">
        <f>VLOOKUP(shipments[[#This Row],[PID]],CHOOSE({1,2},products[PID],products[Cost_per_box]),2,0)</f>
        <v>3.85</v>
      </c>
      <c r="M2362" s="22">
        <f>shipments[[#This Row],[Boxes]]*shipments[[#This Row],[cost_per_box]]</f>
        <v>1678.6000000000001</v>
      </c>
      <c r="N2362" s="22">
        <f>shipments[[#This Row],[Amount]]-shipments[[#This Row],[total cost]]</f>
        <v>497.14999999999986</v>
      </c>
    </row>
    <row r="2363" spans="1:14" x14ac:dyDescent="0.35">
      <c r="A2363" t="s">
        <v>2403</v>
      </c>
      <c r="B2363" t="s">
        <v>8043</v>
      </c>
      <c r="C2363" t="s">
        <v>8014</v>
      </c>
      <c r="D2363" t="s">
        <v>8038</v>
      </c>
      <c r="E2363" s="1">
        <v>45127</v>
      </c>
      <c r="F2363">
        <v>776.25</v>
      </c>
      <c r="G2363">
        <v>87</v>
      </c>
      <c r="H2363" t="s">
        <v>7</v>
      </c>
      <c r="I2363" t="str">
        <f>VLOOKUP(shipments[[#This Row],[SPID]],CHOOSE({1,2},people[[#All],[SPID]],people[[#All],[Sales_person]]),2,0)</f>
        <v>Kaine Padly</v>
      </c>
      <c r="J2363">
        <f>YEAR(shipments[[#This Row],[Shipdate]])</f>
        <v>2023</v>
      </c>
      <c r="K2363" s="22"/>
      <c r="L2363" s="22">
        <f>VLOOKUP(shipments[[#This Row],[PID]],CHOOSE({1,2},products[PID],products[Cost_per_box]),2,0)</f>
        <v>3.85</v>
      </c>
      <c r="M2363" s="22">
        <f>shipments[[#This Row],[Boxes]]*shipments[[#This Row],[cost_per_box]]</f>
        <v>334.95</v>
      </c>
      <c r="N2363" s="22">
        <f>shipments[[#This Row],[Amount]]-shipments[[#This Row],[total cost]]</f>
        <v>441.3</v>
      </c>
    </row>
    <row r="2364" spans="1:14" x14ac:dyDescent="0.35">
      <c r="A2364" t="s">
        <v>2404</v>
      </c>
      <c r="B2364" t="s">
        <v>8043</v>
      </c>
      <c r="C2364" t="s">
        <v>8014</v>
      </c>
      <c r="D2364" t="s">
        <v>8034</v>
      </c>
      <c r="E2364" s="1">
        <v>44967</v>
      </c>
      <c r="F2364">
        <v>837</v>
      </c>
      <c r="G2364">
        <v>120</v>
      </c>
      <c r="H2364" t="s">
        <v>7</v>
      </c>
      <c r="I2364" t="str">
        <f>VLOOKUP(shipments[[#This Row],[SPID]],CHOOSE({1,2},people[[#All],[SPID]],people[[#All],[Sales_person]]),2,0)</f>
        <v>Kaine Padly</v>
      </c>
      <c r="J2364">
        <f>YEAR(shipments[[#This Row],[Shipdate]])</f>
        <v>2023</v>
      </c>
      <c r="K2364" s="22"/>
      <c r="L2364" s="22">
        <f>VLOOKUP(shipments[[#This Row],[PID]],CHOOSE({1,2},products[PID],products[Cost_per_box]),2,0)</f>
        <v>3.85</v>
      </c>
      <c r="M2364" s="22">
        <f>shipments[[#This Row],[Boxes]]*shipments[[#This Row],[cost_per_box]]</f>
        <v>462</v>
      </c>
      <c r="N2364" s="22">
        <f>shipments[[#This Row],[Amount]]-shipments[[#This Row],[total cost]]</f>
        <v>375</v>
      </c>
    </row>
    <row r="2365" spans="1:14" x14ac:dyDescent="0.35">
      <c r="A2365" t="s">
        <v>2405</v>
      </c>
      <c r="B2365" t="s">
        <v>8043</v>
      </c>
      <c r="C2365" t="s">
        <v>8014</v>
      </c>
      <c r="D2365" t="s">
        <v>8036</v>
      </c>
      <c r="E2365" s="1">
        <v>45544</v>
      </c>
      <c r="F2365">
        <v>6858</v>
      </c>
      <c r="G2365">
        <v>858</v>
      </c>
      <c r="H2365" t="s">
        <v>26</v>
      </c>
      <c r="I2365" t="str">
        <f>VLOOKUP(shipments[[#This Row],[SPID]],CHOOSE({1,2},people[[#All],[SPID]],people[[#All],[Sales_person]]),2,0)</f>
        <v>Kaine Padly</v>
      </c>
      <c r="J2365">
        <f>YEAR(shipments[[#This Row],[Shipdate]])</f>
        <v>2024</v>
      </c>
      <c r="K2365" s="22"/>
      <c r="L2365" s="22">
        <f>VLOOKUP(shipments[[#This Row],[PID]],CHOOSE({1,2},products[PID],products[Cost_per_box]),2,0)</f>
        <v>3.85</v>
      </c>
      <c r="M2365" s="22">
        <f>shipments[[#This Row],[Boxes]]*shipments[[#This Row],[cost_per_box]]</f>
        <v>3303.3</v>
      </c>
      <c r="N2365" s="22">
        <f>shipments[[#This Row],[Amount]]-shipments[[#This Row],[total cost]]</f>
        <v>3554.7</v>
      </c>
    </row>
    <row r="2366" spans="1:14" x14ac:dyDescent="0.35">
      <c r="A2366" t="s">
        <v>2406</v>
      </c>
      <c r="B2366" t="s">
        <v>8043</v>
      </c>
      <c r="C2366" t="s">
        <v>8014</v>
      </c>
      <c r="D2366" t="s">
        <v>8036</v>
      </c>
      <c r="E2366" s="1">
        <v>45517</v>
      </c>
      <c r="F2366">
        <v>7146</v>
      </c>
      <c r="G2366">
        <v>1021</v>
      </c>
      <c r="H2366" t="s">
        <v>18</v>
      </c>
      <c r="I2366" t="str">
        <f>VLOOKUP(shipments[[#This Row],[SPID]],CHOOSE({1,2},people[[#All],[SPID]],people[[#All],[Sales_person]]),2,0)</f>
        <v>Kaine Padly</v>
      </c>
      <c r="J2366">
        <f>YEAR(shipments[[#This Row],[Shipdate]])</f>
        <v>2024</v>
      </c>
      <c r="K2366" s="22"/>
      <c r="L2366" s="22">
        <f>VLOOKUP(shipments[[#This Row],[PID]],CHOOSE({1,2},products[PID],products[Cost_per_box]),2,0)</f>
        <v>3.85</v>
      </c>
      <c r="M2366" s="22">
        <f>shipments[[#This Row],[Boxes]]*shipments[[#This Row],[cost_per_box]]</f>
        <v>3930.85</v>
      </c>
      <c r="N2366" s="22">
        <f>shipments[[#This Row],[Amount]]-shipments[[#This Row],[total cost]]</f>
        <v>3215.15</v>
      </c>
    </row>
    <row r="2367" spans="1:14" x14ac:dyDescent="0.35">
      <c r="A2367" t="s">
        <v>2407</v>
      </c>
      <c r="B2367" t="s">
        <v>8043</v>
      </c>
      <c r="C2367" t="s">
        <v>8014</v>
      </c>
      <c r="D2367" t="s">
        <v>8038</v>
      </c>
      <c r="E2367" s="1">
        <v>45232</v>
      </c>
      <c r="F2367">
        <v>2164.5</v>
      </c>
      <c r="G2367">
        <v>271</v>
      </c>
      <c r="H2367" t="s">
        <v>7</v>
      </c>
      <c r="I2367" t="str">
        <f>VLOOKUP(shipments[[#This Row],[SPID]],CHOOSE({1,2},people[[#All],[SPID]],people[[#All],[Sales_person]]),2,0)</f>
        <v>Kaine Padly</v>
      </c>
      <c r="J2367">
        <f>YEAR(shipments[[#This Row],[Shipdate]])</f>
        <v>2023</v>
      </c>
      <c r="K2367" s="22"/>
      <c r="L2367" s="22">
        <f>VLOOKUP(shipments[[#This Row],[PID]],CHOOSE({1,2},products[PID],products[Cost_per_box]),2,0)</f>
        <v>3.85</v>
      </c>
      <c r="M2367" s="22">
        <f>shipments[[#This Row],[Boxes]]*shipments[[#This Row],[cost_per_box]]</f>
        <v>1043.3500000000001</v>
      </c>
      <c r="N2367" s="22">
        <f>shipments[[#This Row],[Amount]]-shipments[[#This Row],[total cost]]</f>
        <v>1121.1499999999999</v>
      </c>
    </row>
    <row r="2368" spans="1:14" x14ac:dyDescent="0.35">
      <c r="A2368" t="s">
        <v>2408</v>
      </c>
      <c r="B2368" t="s">
        <v>8043</v>
      </c>
      <c r="C2368" t="s">
        <v>8015</v>
      </c>
      <c r="D2368" t="s">
        <v>8034</v>
      </c>
      <c r="E2368" s="1">
        <v>45436</v>
      </c>
      <c r="F2368">
        <v>2936.25</v>
      </c>
      <c r="G2368">
        <v>420</v>
      </c>
      <c r="H2368" t="s">
        <v>7</v>
      </c>
      <c r="I2368" t="str">
        <f>VLOOKUP(shipments[[#This Row],[SPID]],CHOOSE({1,2},people[[#All],[SPID]],people[[#All],[Sales_person]]),2,0)</f>
        <v>Kaine Padly</v>
      </c>
      <c r="J2368">
        <f>YEAR(shipments[[#This Row],[Shipdate]])</f>
        <v>2024</v>
      </c>
      <c r="K2368" s="22"/>
      <c r="L2368" s="22">
        <f>VLOOKUP(shipments[[#This Row],[PID]],CHOOSE({1,2},products[PID],products[Cost_per_box]),2,0)</f>
        <v>5.72</v>
      </c>
      <c r="M2368" s="22">
        <f>shipments[[#This Row],[Boxes]]*shipments[[#This Row],[cost_per_box]]</f>
        <v>2402.4</v>
      </c>
      <c r="N2368" s="22">
        <f>shipments[[#This Row],[Amount]]-shipments[[#This Row],[total cost]]</f>
        <v>533.84999999999991</v>
      </c>
    </row>
    <row r="2369" spans="1:14" x14ac:dyDescent="0.35">
      <c r="A2369" t="s">
        <v>2409</v>
      </c>
      <c r="B2369" t="s">
        <v>8043</v>
      </c>
      <c r="C2369" t="s">
        <v>8015</v>
      </c>
      <c r="D2369" t="s">
        <v>8037</v>
      </c>
      <c r="E2369" s="1">
        <v>45273</v>
      </c>
      <c r="F2369">
        <v>8583.75</v>
      </c>
      <c r="G2369">
        <v>1717</v>
      </c>
      <c r="H2369" t="s">
        <v>7</v>
      </c>
      <c r="I2369" t="str">
        <f>VLOOKUP(shipments[[#This Row],[SPID]],CHOOSE({1,2},people[[#All],[SPID]],people[[#All],[Sales_person]]),2,0)</f>
        <v>Kaine Padly</v>
      </c>
      <c r="J2369">
        <f>YEAR(shipments[[#This Row],[Shipdate]])</f>
        <v>2023</v>
      </c>
      <c r="K2369" s="22"/>
      <c r="L2369" s="22">
        <f>VLOOKUP(shipments[[#This Row],[PID]],CHOOSE({1,2},products[PID],products[Cost_per_box]),2,0)</f>
        <v>5.72</v>
      </c>
      <c r="M2369" s="22">
        <f>shipments[[#This Row],[Boxes]]*shipments[[#This Row],[cost_per_box]]</f>
        <v>9821.24</v>
      </c>
      <c r="N2369" s="22">
        <f>shipments[[#This Row],[Amount]]-shipments[[#This Row],[total cost]]</f>
        <v>-1237.4899999999998</v>
      </c>
    </row>
    <row r="2370" spans="1:14" x14ac:dyDescent="0.35">
      <c r="A2370" t="s">
        <v>2410</v>
      </c>
      <c r="B2370" t="s">
        <v>8043</v>
      </c>
      <c r="C2370" t="s">
        <v>8015</v>
      </c>
      <c r="D2370" t="s">
        <v>8038</v>
      </c>
      <c r="E2370" s="1">
        <v>45321</v>
      </c>
      <c r="F2370">
        <v>6664.5</v>
      </c>
      <c r="G2370">
        <v>1111</v>
      </c>
      <c r="H2370" t="s">
        <v>7</v>
      </c>
      <c r="I2370" t="str">
        <f>VLOOKUP(shipments[[#This Row],[SPID]],CHOOSE({1,2},people[[#All],[SPID]],people[[#All],[Sales_person]]),2,0)</f>
        <v>Kaine Padly</v>
      </c>
      <c r="J2370">
        <f>YEAR(shipments[[#This Row],[Shipdate]])</f>
        <v>2024</v>
      </c>
      <c r="K2370" s="22"/>
      <c r="L2370" s="22">
        <f>VLOOKUP(shipments[[#This Row],[PID]],CHOOSE({1,2},products[PID],products[Cost_per_box]),2,0)</f>
        <v>5.72</v>
      </c>
      <c r="M2370" s="22">
        <f>shipments[[#This Row],[Boxes]]*shipments[[#This Row],[cost_per_box]]</f>
        <v>6354.92</v>
      </c>
      <c r="N2370" s="22">
        <f>shipments[[#This Row],[Amount]]-shipments[[#This Row],[total cost]]</f>
        <v>309.57999999999993</v>
      </c>
    </row>
    <row r="2371" spans="1:14" x14ac:dyDescent="0.35">
      <c r="A2371" t="s">
        <v>2411</v>
      </c>
      <c r="B2371" t="s">
        <v>8043</v>
      </c>
      <c r="C2371" t="s">
        <v>8015</v>
      </c>
      <c r="D2371" t="s">
        <v>8037</v>
      </c>
      <c r="E2371" s="1">
        <v>45244</v>
      </c>
      <c r="F2371">
        <v>4621.5</v>
      </c>
      <c r="G2371">
        <v>925</v>
      </c>
      <c r="H2371" t="s">
        <v>7</v>
      </c>
      <c r="I2371" t="str">
        <f>VLOOKUP(shipments[[#This Row],[SPID]],CHOOSE({1,2},people[[#All],[SPID]],people[[#All],[Sales_person]]),2,0)</f>
        <v>Kaine Padly</v>
      </c>
      <c r="J2371">
        <f>YEAR(shipments[[#This Row],[Shipdate]])</f>
        <v>2023</v>
      </c>
      <c r="K2371" s="22"/>
      <c r="L2371" s="22">
        <f>VLOOKUP(shipments[[#This Row],[PID]],CHOOSE({1,2},products[PID],products[Cost_per_box]),2,0)</f>
        <v>5.72</v>
      </c>
      <c r="M2371" s="22">
        <f>shipments[[#This Row],[Boxes]]*shipments[[#This Row],[cost_per_box]]</f>
        <v>5291</v>
      </c>
      <c r="N2371" s="22">
        <f>shipments[[#This Row],[Amount]]-shipments[[#This Row],[total cost]]</f>
        <v>-669.5</v>
      </c>
    </row>
    <row r="2372" spans="1:14" x14ac:dyDescent="0.35">
      <c r="A2372" t="s">
        <v>2412</v>
      </c>
      <c r="B2372" t="s">
        <v>8043</v>
      </c>
      <c r="C2372" t="s">
        <v>8015</v>
      </c>
      <c r="D2372" t="s">
        <v>8037</v>
      </c>
      <c r="E2372" s="1">
        <v>44960</v>
      </c>
      <c r="F2372">
        <v>5350.5</v>
      </c>
      <c r="G2372">
        <v>669</v>
      </c>
      <c r="H2372" t="s">
        <v>7</v>
      </c>
      <c r="I2372" t="str">
        <f>VLOOKUP(shipments[[#This Row],[SPID]],CHOOSE({1,2},people[[#All],[SPID]],people[[#All],[Sales_person]]),2,0)</f>
        <v>Kaine Padly</v>
      </c>
      <c r="J2372">
        <f>YEAR(shipments[[#This Row],[Shipdate]])</f>
        <v>2023</v>
      </c>
      <c r="K2372" s="22"/>
      <c r="L2372" s="22">
        <f>VLOOKUP(shipments[[#This Row],[PID]],CHOOSE({1,2},products[PID],products[Cost_per_box]),2,0)</f>
        <v>5.72</v>
      </c>
      <c r="M2372" s="22">
        <f>shipments[[#This Row],[Boxes]]*shipments[[#This Row],[cost_per_box]]</f>
        <v>3826.68</v>
      </c>
      <c r="N2372" s="22">
        <f>shipments[[#This Row],[Amount]]-shipments[[#This Row],[total cost]]</f>
        <v>1523.8200000000002</v>
      </c>
    </row>
    <row r="2373" spans="1:14" x14ac:dyDescent="0.35">
      <c r="A2373" t="s">
        <v>2413</v>
      </c>
      <c r="B2373" t="s">
        <v>8043</v>
      </c>
      <c r="C2373" t="s">
        <v>8016</v>
      </c>
      <c r="D2373" t="s">
        <v>8033</v>
      </c>
      <c r="E2373" s="1">
        <v>45233</v>
      </c>
      <c r="F2373">
        <v>7024.5</v>
      </c>
      <c r="G2373">
        <v>293</v>
      </c>
      <c r="H2373" t="s">
        <v>7</v>
      </c>
      <c r="I2373" t="str">
        <f>VLOOKUP(shipments[[#This Row],[SPID]],CHOOSE({1,2},people[[#All],[SPID]],people[[#All],[Sales_person]]),2,0)</f>
        <v>Kaine Padly</v>
      </c>
      <c r="J2373">
        <f>YEAR(shipments[[#This Row],[Shipdate]])</f>
        <v>2023</v>
      </c>
      <c r="K2373" s="22"/>
      <c r="L2373" s="22">
        <f>VLOOKUP(shipments[[#This Row],[PID]],CHOOSE({1,2},products[PID],products[Cost_per_box]),2,0)</f>
        <v>6.31</v>
      </c>
      <c r="M2373" s="22">
        <f>shipments[[#This Row],[Boxes]]*shipments[[#This Row],[cost_per_box]]</f>
        <v>1848.83</v>
      </c>
      <c r="N2373" s="22">
        <f>shipments[[#This Row],[Amount]]-shipments[[#This Row],[total cost]]</f>
        <v>5175.67</v>
      </c>
    </row>
    <row r="2374" spans="1:14" x14ac:dyDescent="0.35">
      <c r="A2374" t="s">
        <v>2414</v>
      </c>
      <c r="B2374" t="s">
        <v>8043</v>
      </c>
      <c r="C2374" t="s">
        <v>8016</v>
      </c>
      <c r="D2374" t="s">
        <v>8037</v>
      </c>
      <c r="E2374" s="1">
        <v>44979</v>
      </c>
      <c r="F2374">
        <v>2913.75</v>
      </c>
      <c r="G2374">
        <v>108</v>
      </c>
      <c r="H2374" t="s">
        <v>7</v>
      </c>
      <c r="I2374" t="str">
        <f>VLOOKUP(shipments[[#This Row],[SPID]],CHOOSE({1,2},people[[#All],[SPID]],people[[#All],[Sales_person]]),2,0)</f>
        <v>Kaine Padly</v>
      </c>
      <c r="J2374">
        <f>YEAR(shipments[[#This Row],[Shipdate]])</f>
        <v>2023</v>
      </c>
      <c r="K2374" s="22"/>
      <c r="L2374" s="22">
        <f>VLOOKUP(shipments[[#This Row],[PID]],CHOOSE({1,2},products[PID],products[Cost_per_box]),2,0)</f>
        <v>6.31</v>
      </c>
      <c r="M2374" s="22">
        <f>shipments[[#This Row],[Boxes]]*shipments[[#This Row],[cost_per_box]]</f>
        <v>681.4799999999999</v>
      </c>
      <c r="N2374" s="22">
        <f>shipments[[#This Row],[Amount]]-shipments[[#This Row],[total cost]]</f>
        <v>2232.27</v>
      </c>
    </row>
    <row r="2375" spans="1:14" x14ac:dyDescent="0.35">
      <c r="A2375" t="s">
        <v>2415</v>
      </c>
      <c r="B2375" t="s">
        <v>8043</v>
      </c>
      <c r="C2375" t="s">
        <v>8016</v>
      </c>
      <c r="D2375" t="s">
        <v>8038</v>
      </c>
      <c r="E2375" s="1">
        <v>45104</v>
      </c>
      <c r="F2375">
        <v>8655.75</v>
      </c>
      <c r="G2375">
        <v>347</v>
      </c>
      <c r="H2375" t="s">
        <v>40</v>
      </c>
      <c r="I2375" t="str">
        <f>VLOOKUP(shipments[[#This Row],[SPID]],CHOOSE({1,2},people[[#All],[SPID]],people[[#All],[Sales_person]]),2,0)</f>
        <v>Kaine Padly</v>
      </c>
      <c r="J2375">
        <f>YEAR(shipments[[#This Row],[Shipdate]])</f>
        <v>2023</v>
      </c>
      <c r="K2375" s="22"/>
      <c r="L2375" s="22">
        <f>VLOOKUP(shipments[[#This Row],[PID]],CHOOSE({1,2},products[PID],products[Cost_per_box]),2,0)</f>
        <v>6.31</v>
      </c>
      <c r="M2375" s="22">
        <f>shipments[[#This Row],[Boxes]]*shipments[[#This Row],[cost_per_box]]</f>
        <v>2189.5699999999997</v>
      </c>
      <c r="N2375" s="22">
        <f>shipments[[#This Row],[Amount]]-shipments[[#This Row],[total cost]]</f>
        <v>6466.18</v>
      </c>
    </row>
    <row r="2376" spans="1:14" x14ac:dyDescent="0.35">
      <c r="A2376" t="s">
        <v>2416</v>
      </c>
      <c r="B2376" t="s">
        <v>8043</v>
      </c>
      <c r="C2376" t="s">
        <v>8017</v>
      </c>
      <c r="D2376" t="s">
        <v>8038</v>
      </c>
      <c r="E2376" s="1">
        <v>45506</v>
      </c>
      <c r="F2376">
        <v>5523.75</v>
      </c>
      <c r="G2376">
        <v>205</v>
      </c>
      <c r="H2376" t="s">
        <v>18</v>
      </c>
      <c r="I2376" t="str">
        <f>VLOOKUP(shipments[[#This Row],[SPID]],CHOOSE({1,2},people[[#All],[SPID]],people[[#All],[Sales_person]]),2,0)</f>
        <v>Kaine Padly</v>
      </c>
      <c r="J2376">
        <f>YEAR(shipments[[#This Row],[Shipdate]])</f>
        <v>2024</v>
      </c>
      <c r="K2376" s="22"/>
      <c r="L2376" s="22">
        <f>VLOOKUP(shipments[[#This Row],[PID]],CHOOSE({1,2},products[PID],products[Cost_per_box]),2,0)</f>
        <v>9.94</v>
      </c>
      <c r="M2376" s="22">
        <f>shipments[[#This Row],[Boxes]]*shipments[[#This Row],[cost_per_box]]</f>
        <v>2037.6999999999998</v>
      </c>
      <c r="N2376" s="22">
        <f>shipments[[#This Row],[Amount]]-shipments[[#This Row],[total cost]]</f>
        <v>3486.05</v>
      </c>
    </row>
    <row r="2377" spans="1:14" x14ac:dyDescent="0.35">
      <c r="A2377" t="s">
        <v>2417</v>
      </c>
      <c r="B2377" t="s">
        <v>8043</v>
      </c>
      <c r="C2377" t="s">
        <v>8017</v>
      </c>
      <c r="D2377" t="s">
        <v>8036</v>
      </c>
      <c r="E2377" s="1">
        <v>45049</v>
      </c>
      <c r="F2377">
        <v>6106.5</v>
      </c>
      <c r="G2377">
        <v>227</v>
      </c>
      <c r="H2377" t="s">
        <v>7</v>
      </c>
      <c r="I2377" t="str">
        <f>VLOOKUP(shipments[[#This Row],[SPID]],CHOOSE({1,2},people[[#All],[SPID]],people[[#All],[Sales_person]]),2,0)</f>
        <v>Kaine Padly</v>
      </c>
      <c r="J2377">
        <f>YEAR(shipments[[#This Row],[Shipdate]])</f>
        <v>2023</v>
      </c>
      <c r="K2377" s="22"/>
      <c r="L2377" s="22">
        <f>VLOOKUP(shipments[[#This Row],[PID]],CHOOSE({1,2},products[PID],products[Cost_per_box]),2,0)</f>
        <v>9.94</v>
      </c>
      <c r="M2377" s="22">
        <f>shipments[[#This Row],[Boxes]]*shipments[[#This Row],[cost_per_box]]</f>
        <v>2256.38</v>
      </c>
      <c r="N2377" s="22">
        <f>shipments[[#This Row],[Amount]]-shipments[[#This Row],[total cost]]</f>
        <v>3850.12</v>
      </c>
    </row>
    <row r="2378" spans="1:14" x14ac:dyDescent="0.35">
      <c r="A2378" t="s">
        <v>2418</v>
      </c>
      <c r="B2378" t="s">
        <v>8043</v>
      </c>
      <c r="C2378" t="s">
        <v>8017</v>
      </c>
      <c r="D2378" t="s">
        <v>8034</v>
      </c>
      <c r="E2378" s="1">
        <v>45090</v>
      </c>
      <c r="F2378">
        <v>5060.25</v>
      </c>
      <c r="G2378">
        <v>188</v>
      </c>
      <c r="H2378" t="s">
        <v>7</v>
      </c>
      <c r="I2378" t="str">
        <f>VLOOKUP(shipments[[#This Row],[SPID]],CHOOSE({1,2},people[[#All],[SPID]],people[[#All],[Sales_person]]),2,0)</f>
        <v>Kaine Padly</v>
      </c>
      <c r="J2378">
        <f>YEAR(shipments[[#This Row],[Shipdate]])</f>
        <v>2023</v>
      </c>
      <c r="K2378" s="22"/>
      <c r="L2378" s="22">
        <f>VLOOKUP(shipments[[#This Row],[PID]],CHOOSE({1,2},products[PID],products[Cost_per_box]),2,0)</f>
        <v>9.94</v>
      </c>
      <c r="M2378" s="22">
        <f>shipments[[#This Row],[Boxes]]*shipments[[#This Row],[cost_per_box]]</f>
        <v>1868.7199999999998</v>
      </c>
      <c r="N2378" s="22">
        <f>shipments[[#This Row],[Amount]]-shipments[[#This Row],[total cost]]</f>
        <v>3191.53</v>
      </c>
    </row>
    <row r="2379" spans="1:14" x14ac:dyDescent="0.35">
      <c r="A2379" t="s">
        <v>2419</v>
      </c>
      <c r="B2379" t="s">
        <v>8043</v>
      </c>
      <c r="C2379" t="s">
        <v>8018</v>
      </c>
      <c r="D2379" t="s">
        <v>8036</v>
      </c>
      <c r="E2379" s="1">
        <v>44984</v>
      </c>
      <c r="F2379">
        <v>3289.5</v>
      </c>
      <c r="G2379">
        <v>165</v>
      </c>
      <c r="H2379" t="s">
        <v>7</v>
      </c>
      <c r="I2379" t="str">
        <f>VLOOKUP(shipments[[#This Row],[SPID]],CHOOSE({1,2},people[[#All],[SPID]],people[[#All],[Sales_person]]),2,0)</f>
        <v>Kaine Padly</v>
      </c>
      <c r="J2379">
        <f>YEAR(shipments[[#This Row],[Shipdate]])</f>
        <v>2023</v>
      </c>
      <c r="K2379" s="22"/>
      <c r="L2379" s="22">
        <f>VLOOKUP(shipments[[#This Row],[PID]],CHOOSE({1,2},products[PID],products[Cost_per_box]),2,0)</f>
        <v>7.73</v>
      </c>
      <c r="M2379" s="22">
        <f>shipments[[#This Row],[Boxes]]*shipments[[#This Row],[cost_per_box]]</f>
        <v>1275.45</v>
      </c>
      <c r="N2379" s="22">
        <f>shipments[[#This Row],[Amount]]-shipments[[#This Row],[total cost]]</f>
        <v>2014.05</v>
      </c>
    </row>
    <row r="2380" spans="1:14" x14ac:dyDescent="0.35">
      <c r="A2380" t="s">
        <v>2420</v>
      </c>
      <c r="B2380" t="s">
        <v>8043</v>
      </c>
      <c r="C2380" t="s">
        <v>8018</v>
      </c>
      <c r="D2380" t="s">
        <v>8037</v>
      </c>
      <c r="E2380" s="1">
        <v>45271</v>
      </c>
      <c r="F2380">
        <v>7443</v>
      </c>
      <c r="G2380">
        <v>339</v>
      </c>
      <c r="H2380" t="s">
        <v>7</v>
      </c>
      <c r="I2380" t="str">
        <f>VLOOKUP(shipments[[#This Row],[SPID]],CHOOSE({1,2},people[[#All],[SPID]],people[[#All],[Sales_person]]),2,0)</f>
        <v>Kaine Padly</v>
      </c>
      <c r="J2380">
        <f>YEAR(shipments[[#This Row],[Shipdate]])</f>
        <v>2023</v>
      </c>
      <c r="K2380" s="22"/>
      <c r="L2380" s="22">
        <f>VLOOKUP(shipments[[#This Row],[PID]],CHOOSE({1,2},products[PID],products[Cost_per_box]),2,0)</f>
        <v>7.73</v>
      </c>
      <c r="M2380" s="22">
        <f>shipments[[#This Row],[Boxes]]*shipments[[#This Row],[cost_per_box]]</f>
        <v>2620.4700000000003</v>
      </c>
      <c r="N2380" s="22">
        <f>shipments[[#This Row],[Amount]]-shipments[[#This Row],[total cost]]</f>
        <v>4822.53</v>
      </c>
    </row>
    <row r="2381" spans="1:14" x14ac:dyDescent="0.35">
      <c r="A2381" t="s">
        <v>2421</v>
      </c>
      <c r="B2381" t="s">
        <v>8043</v>
      </c>
      <c r="C2381" t="s">
        <v>8018</v>
      </c>
      <c r="D2381" t="s">
        <v>8038</v>
      </c>
      <c r="E2381" s="1">
        <v>45078</v>
      </c>
      <c r="F2381">
        <v>7555.5</v>
      </c>
      <c r="G2381">
        <v>360</v>
      </c>
      <c r="H2381" t="s">
        <v>7</v>
      </c>
      <c r="I2381" t="str">
        <f>VLOOKUP(shipments[[#This Row],[SPID]],CHOOSE({1,2},people[[#All],[SPID]],people[[#All],[Sales_person]]),2,0)</f>
        <v>Kaine Padly</v>
      </c>
      <c r="J2381">
        <f>YEAR(shipments[[#This Row],[Shipdate]])</f>
        <v>2023</v>
      </c>
      <c r="K2381" s="22"/>
      <c r="L2381" s="22">
        <f>VLOOKUP(shipments[[#This Row],[PID]],CHOOSE({1,2},products[PID],products[Cost_per_box]),2,0)</f>
        <v>7.73</v>
      </c>
      <c r="M2381" s="22">
        <f>shipments[[#This Row],[Boxes]]*shipments[[#This Row],[cost_per_box]]</f>
        <v>2782.8</v>
      </c>
      <c r="N2381" s="22">
        <f>shipments[[#This Row],[Amount]]-shipments[[#This Row],[total cost]]</f>
        <v>4772.7</v>
      </c>
    </row>
    <row r="2382" spans="1:14" x14ac:dyDescent="0.35">
      <c r="A2382" t="s">
        <v>2422</v>
      </c>
      <c r="B2382" t="s">
        <v>8043</v>
      </c>
      <c r="C2382" t="s">
        <v>8019</v>
      </c>
      <c r="D2382" t="s">
        <v>8033</v>
      </c>
      <c r="E2382" s="1">
        <v>45560</v>
      </c>
      <c r="F2382">
        <v>2256.75</v>
      </c>
      <c r="G2382">
        <v>119</v>
      </c>
      <c r="H2382" t="s">
        <v>26</v>
      </c>
      <c r="I2382" t="str">
        <f>VLOOKUP(shipments[[#This Row],[SPID]],CHOOSE({1,2},people[[#All],[SPID]],people[[#All],[Sales_person]]),2,0)</f>
        <v>Kaine Padly</v>
      </c>
      <c r="J2382">
        <f>YEAR(shipments[[#This Row],[Shipdate]])</f>
        <v>2024</v>
      </c>
      <c r="K2382" s="22"/>
      <c r="L2382" s="22">
        <f>VLOOKUP(shipments[[#This Row],[PID]],CHOOSE({1,2},products[PID],products[Cost_per_box]),2,0)</f>
        <v>3.68</v>
      </c>
      <c r="M2382" s="22">
        <f>shipments[[#This Row],[Boxes]]*shipments[[#This Row],[cost_per_box]]</f>
        <v>437.92</v>
      </c>
      <c r="N2382" s="22">
        <f>shipments[[#This Row],[Amount]]-shipments[[#This Row],[total cost]]</f>
        <v>1818.83</v>
      </c>
    </row>
    <row r="2383" spans="1:14" x14ac:dyDescent="0.35">
      <c r="A2383" t="s">
        <v>2423</v>
      </c>
      <c r="B2383" t="s">
        <v>8043</v>
      </c>
      <c r="C2383" t="s">
        <v>8019</v>
      </c>
      <c r="D2383" t="s">
        <v>8033</v>
      </c>
      <c r="E2383" s="1">
        <v>45040</v>
      </c>
      <c r="F2383">
        <v>13871.25</v>
      </c>
      <c r="G2383">
        <v>694</v>
      </c>
      <c r="H2383" t="s">
        <v>7</v>
      </c>
      <c r="I2383" t="str">
        <f>VLOOKUP(shipments[[#This Row],[SPID]],CHOOSE({1,2},people[[#All],[SPID]],people[[#All],[Sales_person]]),2,0)</f>
        <v>Kaine Padly</v>
      </c>
      <c r="J2383">
        <f>YEAR(shipments[[#This Row],[Shipdate]])</f>
        <v>2023</v>
      </c>
      <c r="K2383" s="22"/>
      <c r="L2383" s="22">
        <f>VLOOKUP(shipments[[#This Row],[PID]],CHOOSE({1,2},products[PID],products[Cost_per_box]),2,0)</f>
        <v>3.68</v>
      </c>
      <c r="M2383" s="22">
        <f>shipments[[#This Row],[Boxes]]*shipments[[#This Row],[cost_per_box]]</f>
        <v>2553.92</v>
      </c>
      <c r="N2383" s="22">
        <f>shipments[[#This Row],[Amount]]-shipments[[#This Row],[total cost]]</f>
        <v>11317.33</v>
      </c>
    </row>
    <row r="2384" spans="1:14" x14ac:dyDescent="0.35">
      <c r="A2384" t="s">
        <v>2424</v>
      </c>
      <c r="B2384" t="s">
        <v>8043</v>
      </c>
      <c r="C2384" t="s">
        <v>8019</v>
      </c>
      <c r="D2384" t="s">
        <v>8037</v>
      </c>
      <c r="E2384" s="1">
        <v>45506</v>
      </c>
      <c r="F2384">
        <v>12073.5</v>
      </c>
      <c r="G2384">
        <v>636</v>
      </c>
      <c r="H2384" t="s">
        <v>18</v>
      </c>
      <c r="I2384" t="str">
        <f>VLOOKUP(shipments[[#This Row],[SPID]],CHOOSE({1,2},people[[#All],[SPID]],people[[#All],[Sales_person]]),2,0)</f>
        <v>Kaine Padly</v>
      </c>
      <c r="J2384">
        <f>YEAR(shipments[[#This Row],[Shipdate]])</f>
        <v>2024</v>
      </c>
      <c r="K2384" s="22"/>
      <c r="L2384" s="22">
        <f>VLOOKUP(shipments[[#This Row],[PID]],CHOOSE({1,2},products[PID],products[Cost_per_box]),2,0)</f>
        <v>3.68</v>
      </c>
      <c r="M2384" s="22">
        <f>shipments[[#This Row],[Boxes]]*shipments[[#This Row],[cost_per_box]]</f>
        <v>2340.48</v>
      </c>
      <c r="N2384" s="22">
        <f>shipments[[#This Row],[Amount]]-shipments[[#This Row],[total cost]]</f>
        <v>9733.02</v>
      </c>
    </row>
    <row r="2385" spans="1:14" x14ac:dyDescent="0.35">
      <c r="A2385" t="s">
        <v>2425</v>
      </c>
      <c r="B2385" t="s">
        <v>8043</v>
      </c>
      <c r="C2385" t="s">
        <v>8020</v>
      </c>
      <c r="D2385" t="s">
        <v>8034</v>
      </c>
      <c r="E2385" s="1">
        <v>45051</v>
      </c>
      <c r="F2385">
        <v>1653.75</v>
      </c>
      <c r="G2385">
        <v>138</v>
      </c>
      <c r="H2385" t="s">
        <v>7</v>
      </c>
      <c r="I2385" t="str">
        <f>VLOOKUP(shipments[[#This Row],[SPID]],CHOOSE({1,2},people[[#All],[SPID]],people[[#All],[Sales_person]]),2,0)</f>
        <v>Kaine Padly</v>
      </c>
      <c r="J2385">
        <f>YEAR(shipments[[#This Row],[Shipdate]])</f>
        <v>2023</v>
      </c>
      <c r="K2385" s="22"/>
      <c r="L2385" s="22">
        <f>VLOOKUP(shipments[[#This Row],[PID]],CHOOSE({1,2},products[PID],products[Cost_per_box]),2,0)</f>
        <v>8.2200000000000006</v>
      </c>
      <c r="M2385" s="22">
        <f>shipments[[#This Row],[Boxes]]*shipments[[#This Row],[cost_per_box]]</f>
        <v>1134.3600000000001</v>
      </c>
      <c r="N2385" s="22">
        <f>shipments[[#This Row],[Amount]]-shipments[[#This Row],[total cost]]</f>
        <v>519.38999999999987</v>
      </c>
    </row>
    <row r="2386" spans="1:14" x14ac:dyDescent="0.35">
      <c r="A2386" t="s">
        <v>2426</v>
      </c>
      <c r="B2386" t="s">
        <v>8043</v>
      </c>
      <c r="C2386" t="s">
        <v>8020</v>
      </c>
      <c r="D2386" t="s">
        <v>8038</v>
      </c>
      <c r="E2386" s="1">
        <v>45350</v>
      </c>
      <c r="F2386">
        <v>1687.5</v>
      </c>
      <c r="G2386">
        <v>113</v>
      </c>
      <c r="H2386" t="s">
        <v>7</v>
      </c>
      <c r="I2386" t="str">
        <f>VLOOKUP(shipments[[#This Row],[SPID]],CHOOSE({1,2},people[[#All],[SPID]],people[[#All],[Sales_person]]),2,0)</f>
        <v>Kaine Padly</v>
      </c>
      <c r="J2386">
        <f>YEAR(shipments[[#This Row],[Shipdate]])</f>
        <v>2024</v>
      </c>
      <c r="K2386" s="22"/>
      <c r="L2386" s="22">
        <f>VLOOKUP(shipments[[#This Row],[PID]],CHOOSE({1,2},products[PID],products[Cost_per_box]),2,0)</f>
        <v>8.2200000000000006</v>
      </c>
      <c r="M2386" s="22">
        <f>shipments[[#This Row],[Boxes]]*shipments[[#This Row],[cost_per_box]]</f>
        <v>928.86000000000013</v>
      </c>
      <c r="N2386" s="22">
        <f>shipments[[#This Row],[Amount]]-shipments[[#This Row],[total cost]]</f>
        <v>758.63999999999987</v>
      </c>
    </row>
    <row r="2387" spans="1:14" x14ac:dyDescent="0.35">
      <c r="A2387" t="s">
        <v>2427</v>
      </c>
      <c r="B2387" t="s">
        <v>8043</v>
      </c>
      <c r="C2387" t="s">
        <v>8021</v>
      </c>
      <c r="D2387" t="s">
        <v>8033</v>
      </c>
      <c r="E2387" s="1">
        <v>45114</v>
      </c>
      <c r="F2387">
        <v>9177.75</v>
      </c>
      <c r="G2387">
        <v>438</v>
      </c>
      <c r="H2387" t="s">
        <v>7</v>
      </c>
      <c r="I2387" t="str">
        <f>VLOOKUP(shipments[[#This Row],[SPID]],CHOOSE({1,2},people[[#All],[SPID]],people[[#All],[Sales_person]]),2,0)</f>
        <v>Kaine Padly</v>
      </c>
      <c r="J2387">
        <f>YEAR(shipments[[#This Row],[Shipdate]])</f>
        <v>2023</v>
      </c>
      <c r="K2387" s="22"/>
      <c r="L2387" s="22">
        <f>VLOOKUP(shipments[[#This Row],[PID]],CHOOSE({1,2},products[PID],products[Cost_per_box]),2,0)</f>
        <v>10.23</v>
      </c>
      <c r="M2387" s="22">
        <f>shipments[[#This Row],[Boxes]]*shipments[[#This Row],[cost_per_box]]</f>
        <v>4480.74</v>
      </c>
      <c r="N2387" s="22">
        <f>shipments[[#This Row],[Amount]]-shipments[[#This Row],[total cost]]</f>
        <v>4697.01</v>
      </c>
    </row>
    <row r="2388" spans="1:14" x14ac:dyDescent="0.35">
      <c r="A2388" t="s">
        <v>2428</v>
      </c>
      <c r="B2388" t="s">
        <v>8043</v>
      </c>
      <c r="C2388" t="s">
        <v>8022</v>
      </c>
      <c r="D2388" t="s">
        <v>8033</v>
      </c>
      <c r="E2388" s="1">
        <v>45252</v>
      </c>
      <c r="F2388">
        <v>8192.25</v>
      </c>
      <c r="G2388">
        <v>631</v>
      </c>
      <c r="H2388" t="s">
        <v>40</v>
      </c>
      <c r="I2388" t="str">
        <f>VLOOKUP(shipments[[#This Row],[SPID]],CHOOSE({1,2},people[[#All],[SPID]],people[[#All],[Sales_person]]),2,0)</f>
        <v>Kaine Padly</v>
      </c>
      <c r="J2388">
        <f>YEAR(shipments[[#This Row],[Shipdate]])</f>
        <v>2023</v>
      </c>
      <c r="K2388" s="22"/>
      <c r="L2388" s="22">
        <f>VLOOKUP(shipments[[#This Row],[PID]],CHOOSE({1,2},products[PID],products[Cost_per_box]),2,0)</f>
        <v>4.74</v>
      </c>
      <c r="M2388" s="22">
        <f>shipments[[#This Row],[Boxes]]*shipments[[#This Row],[cost_per_box]]</f>
        <v>2990.94</v>
      </c>
      <c r="N2388" s="22">
        <f>shipments[[#This Row],[Amount]]-shipments[[#This Row],[total cost]]</f>
        <v>5201.3099999999995</v>
      </c>
    </row>
    <row r="2389" spans="1:14" x14ac:dyDescent="0.35">
      <c r="A2389" t="s">
        <v>2429</v>
      </c>
      <c r="B2389" t="s">
        <v>8043</v>
      </c>
      <c r="C2389" t="s">
        <v>8022</v>
      </c>
      <c r="D2389" t="s">
        <v>8038</v>
      </c>
      <c r="E2389" s="1">
        <v>45443</v>
      </c>
      <c r="F2389">
        <v>870.75</v>
      </c>
      <c r="G2389">
        <v>63</v>
      </c>
      <c r="H2389" t="s">
        <v>7</v>
      </c>
      <c r="I2389" t="str">
        <f>VLOOKUP(shipments[[#This Row],[SPID]],CHOOSE({1,2},people[[#All],[SPID]],people[[#All],[Sales_person]]),2,0)</f>
        <v>Kaine Padly</v>
      </c>
      <c r="J2389">
        <f>YEAR(shipments[[#This Row],[Shipdate]])</f>
        <v>2024</v>
      </c>
      <c r="K2389" s="22"/>
      <c r="L2389" s="22">
        <f>VLOOKUP(shipments[[#This Row],[PID]],CHOOSE({1,2},products[PID],products[Cost_per_box]),2,0)</f>
        <v>4.74</v>
      </c>
      <c r="M2389" s="22">
        <f>shipments[[#This Row],[Boxes]]*shipments[[#This Row],[cost_per_box]]</f>
        <v>298.62</v>
      </c>
      <c r="N2389" s="22">
        <f>shipments[[#This Row],[Amount]]-shipments[[#This Row],[total cost]]</f>
        <v>572.13</v>
      </c>
    </row>
    <row r="2390" spans="1:14" x14ac:dyDescent="0.35">
      <c r="A2390" t="s">
        <v>2430</v>
      </c>
      <c r="B2390" t="s">
        <v>8043</v>
      </c>
      <c r="C2390" t="s">
        <v>8023</v>
      </c>
      <c r="D2390" t="s">
        <v>8035</v>
      </c>
      <c r="E2390" s="1">
        <v>45154</v>
      </c>
      <c r="F2390">
        <v>7011</v>
      </c>
      <c r="G2390">
        <v>779</v>
      </c>
      <c r="H2390" t="s">
        <v>7</v>
      </c>
      <c r="I2390" t="str">
        <f>VLOOKUP(shipments[[#This Row],[SPID]],CHOOSE({1,2},people[[#All],[SPID]],people[[#All],[Sales_person]]),2,0)</f>
        <v>Kaine Padly</v>
      </c>
      <c r="J2390">
        <f>YEAR(shipments[[#This Row],[Shipdate]])</f>
        <v>2023</v>
      </c>
      <c r="K2390" s="22"/>
      <c r="L2390" s="22">
        <f>VLOOKUP(shipments[[#This Row],[PID]],CHOOSE({1,2},products[PID],products[Cost_per_box]),2,0)</f>
        <v>10.51</v>
      </c>
      <c r="M2390" s="22">
        <f>shipments[[#This Row],[Boxes]]*shipments[[#This Row],[cost_per_box]]</f>
        <v>8187.29</v>
      </c>
      <c r="N2390" s="22">
        <f>shipments[[#This Row],[Amount]]-shipments[[#This Row],[total cost]]</f>
        <v>-1176.29</v>
      </c>
    </row>
    <row r="2391" spans="1:14" x14ac:dyDescent="0.35">
      <c r="A2391" t="s">
        <v>2431</v>
      </c>
      <c r="B2391" t="s">
        <v>8043</v>
      </c>
      <c r="C2391" t="s">
        <v>8023</v>
      </c>
      <c r="D2391" t="s">
        <v>8033</v>
      </c>
      <c r="E2391" s="1">
        <v>45429</v>
      </c>
      <c r="F2391">
        <v>6131.25</v>
      </c>
      <c r="G2391">
        <v>682</v>
      </c>
      <c r="H2391" t="s">
        <v>7</v>
      </c>
      <c r="I2391" t="str">
        <f>VLOOKUP(shipments[[#This Row],[SPID]],CHOOSE({1,2},people[[#All],[SPID]],people[[#All],[Sales_person]]),2,0)</f>
        <v>Kaine Padly</v>
      </c>
      <c r="J2391">
        <f>YEAR(shipments[[#This Row],[Shipdate]])</f>
        <v>2024</v>
      </c>
      <c r="K2391" s="22"/>
      <c r="L2391" s="22">
        <f>VLOOKUP(shipments[[#This Row],[PID]],CHOOSE({1,2},products[PID],products[Cost_per_box]),2,0)</f>
        <v>10.51</v>
      </c>
      <c r="M2391" s="22">
        <f>shipments[[#This Row],[Boxes]]*shipments[[#This Row],[cost_per_box]]</f>
        <v>7167.82</v>
      </c>
      <c r="N2391" s="22">
        <f>shipments[[#This Row],[Amount]]-shipments[[#This Row],[total cost]]</f>
        <v>-1036.5699999999997</v>
      </c>
    </row>
    <row r="2392" spans="1:14" x14ac:dyDescent="0.35">
      <c r="A2392" t="s">
        <v>2432</v>
      </c>
      <c r="B2392" t="s">
        <v>8043</v>
      </c>
      <c r="C2392" t="s">
        <v>8023</v>
      </c>
      <c r="D2392" t="s">
        <v>8034</v>
      </c>
      <c r="E2392" s="1">
        <v>45092</v>
      </c>
      <c r="F2392">
        <v>5204.25</v>
      </c>
      <c r="G2392">
        <v>651</v>
      </c>
      <c r="H2392" t="s">
        <v>7</v>
      </c>
      <c r="I2392" t="str">
        <f>VLOOKUP(shipments[[#This Row],[SPID]],CHOOSE({1,2},people[[#All],[SPID]],people[[#All],[Sales_person]]),2,0)</f>
        <v>Kaine Padly</v>
      </c>
      <c r="J2392">
        <f>YEAR(shipments[[#This Row],[Shipdate]])</f>
        <v>2023</v>
      </c>
      <c r="K2392" s="22"/>
      <c r="L2392" s="22">
        <f>VLOOKUP(shipments[[#This Row],[PID]],CHOOSE({1,2},products[PID],products[Cost_per_box]),2,0)</f>
        <v>10.51</v>
      </c>
      <c r="M2392" s="22">
        <f>shipments[[#This Row],[Boxes]]*shipments[[#This Row],[cost_per_box]]</f>
        <v>6842.01</v>
      </c>
      <c r="N2392" s="22">
        <f>shipments[[#This Row],[Amount]]-shipments[[#This Row],[total cost]]</f>
        <v>-1637.7600000000002</v>
      </c>
    </row>
    <row r="2393" spans="1:14" x14ac:dyDescent="0.35">
      <c r="A2393" t="s">
        <v>2433</v>
      </c>
      <c r="B2393" t="s">
        <v>8043</v>
      </c>
      <c r="C2393" t="s">
        <v>8023</v>
      </c>
      <c r="D2393" t="s">
        <v>8034</v>
      </c>
      <c r="E2393" s="1">
        <v>45064</v>
      </c>
      <c r="F2393">
        <v>3555</v>
      </c>
      <c r="G2393">
        <v>356</v>
      </c>
      <c r="H2393" t="s">
        <v>7</v>
      </c>
      <c r="I2393" t="str">
        <f>VLOOKUP(shipments[[#This Row],[SPID]],CHOOSE({1,2},people[[#All],[SPID]],people[[#All],[Sales_person]]),2,0)</f>
        <v>Kaine Padly</v>
      </c>
      <c r="J2393">
        <f>YEAR(shipments[[#This Row],[Shipdate]])</f>
        <v>2023</v>
      </c>
      <c r="K2393" s="22"/>
      <c r="L2393" s="22">
        <f>VLOOKUP(shipments[[#This Row],[PID]],CHOOSE({1,2},products[PID],products[Cost_per_box]),2,0)</f>
        <v>10.51</v>
      </c>
      <c r="M2393" s="22">
        <f>shipments[[#This Row],[Boxes]]*shipments[[#This Row],[cost_per_box]]</f>
        <v>3741.56</v>
      </c>
      <c r="N2393" s="22">
        <f>shipments[[#This Row],[Amount]]-shipments[[#This Row],[total cost]]</f>
        <v>-186.55999999999995</v>
      </c>
    </row>
    <row r="2394" spans="1:14" x14ac:dyDescent="0.35">
      <c r="A2394" t="s">
        <v>2434</v>
      </c>
      <c r="B2394" t="s">
        <v>8043</v>
      </c>
      <c r="C2394" t="s">
        <v>8023</v>
      </c>
      <c r="D2394" t="s">
        <v>8034</v>
      </c>
      <c r="E2394" s="1">
        <v>45092</v>
      </c>
      <c r="F2394">
        <v>1723.5</v>
      </c>
      <c r="G2394">
        <v>216</v>
      </c>
      <c r="H2394" t="s">
        <v>7</v>
      </c>
      <c r="I2394" t="str">
        <f>VLOOKUP(shipments[[#This Row],[SPID]],CHOOSE({1,2},people[[#All],[SPID]],people[[#All],[Sales_person]]),2,0)</f>
        <v>Kaine Padly</v>
      </c>
      <c r="J2394">
        <f>YEAR(shipments[[#This Row],[Shipdate]])</f>
        <v>2023</v>
      </c>
      <c r="K2394" s="22"/>
      <c r="L2394" s="22">
        <f>VLOOKUP(shipments[[#This Row],[PID]],CHOOSE({1,2},products[PID],products[Cost_per_box]),2,0)</f>
        <v>10.51</v>
      </c>
      <c r="M2394" s="22">
        <f>shipments[[#This Row],[Boxes]]*shipments[[#This Row],[cost_per_box]]</f>
        <v>2270.16</v>
      </c>
      <c r="N2394" s="22">
        <f>shipments[[#This Row],[Amount]]-shipments[[#This Row],[total cost]]</f>
        <v>-546.65999999999985</v>
      </c>
    </row>
    <row r="2395" spans="1:14" x14ac:dyDescent="0.35">
      <c r="A2395" t="s">
        <v>2435</v>
      </c>
      <c r="B2395" t="s">
        <v>8043</v>
      </c>
      <c r="C2395" t="s">
        <v>8024</v>
      </c>
      <c r="D2395" t="s">
        <v>8034</v>
      </c>
      <c r="E2395" s="1">
        <v>45044</v>
      </c>
      <c r="F2395">
        <v>6194.25</v>
      </c>
      <c r="G2395">
        <v>413</v>
      </c>
      <c r="H2395" t="s">
        <v>7</v>
      </c>
      <c r="I2395" t="str">
        <f>VLOOKUP(shipments[[#This Row],[SPID]],CHOOSE({1,2},people[[#All],[SPID]],people[[#All],[Sales_person]]),2,0)</f>
        <v>Kaine Padly</v>
      </c>
      <c r="J2395">
        <f>YEAR(shipments[[#This Row],[Shipdate]])</f>
        <v>2023</v>
      </c>
      <c r="K2395" s="22"/>
      <c r="L2395" s="22">
        <f>VLOOKUP(shipments[[#This Row],[PID]],CHOOSE({1,2},products[PID],products[Cost_per_box]),2,0)</f>
        <v>6.43</v>
      </c>
      <c r="M2395" s="22">
        <f>shipments[[#This Row],[Boxes]]*shipments[[#This Row],[cost_per_box]]</f>
        <v>2655.5899999999997</v>
      </c>
      <c r="N2395" s="22">
        <f>shipments[[#This Row],[Amount]]-shipments[[#This Row],[total cost]]</f>
        <v>3538.6600000000003</v>
      </c>
    </row>
    <row r="2396" spans="1:14" x14ac:dyDescent="0.35">
      <c r="A2396" t="s">
        <v>2436</v>
      </c>
      <c r="B2396" t="s">
        <v>8043</v>
      </c>
      <c r="C2396" t="s">
        <v>8026</v>
      </c>
      <c r="D2396" t="s">
        <v>8034</v>
      </c>
      <c r="E2396" s="1">
        <v>45132</v>
      </c>
      <c r="F2396">
        <v>830.25</v>
      </c>
      <c r="G2396">
        <v>56</v>
      </c>
      <c r="H2396" t="s">
        <v>7</v>
      </c>
      <c r="I2396" t="str">
        <f>VLOOKUP(shipments[[#This Row],[SPID]],CHOOSE({1,2},people[[#All],[SPID]],people[[#All],[Sales_person]]),2,0)</f>
        <v>Kaine Padly</v>
      </c>
      <c r="J2396">
        <f>YEAR(shipments[[#This Row],[Shipdate]])</f>
        <v>2023</v>
      </c>
      <c r="K2396" s="22"/>
      <c r="L2396" s="22">
        <f>VLOOKUP(shipments[[#This Row],[PID]],CHOOSE({1,2},products[PID],products[Cost_per_box]),2,0)</f>
        <v>9.57</v>
      </c>
      <c r="M2396" s="22">
        <f>shipments[[#This Row],[Boxes]]*shipments[[#This Row],[cost_per_box]]</f>
        <v>535.92000000000007</v>
      </c>
      <c r="N2396" s="22">
        <f>shipments[[#This Row],[Amount]]-shipments[[#This Row],[total cost]]</f>
        <v>294.32999999999993</v>
      </c>
    </row>
    <row r="2397" spans="1:14" x14ac:dyDescent="0.35">
      <c r="A2397" t="s">
        <v>2437</v>
      </c>
      <c r="B2397" t="s">
        <v>8043</v>
      </c>
      <c r="C2397" t="s">
        <v>8026</v>
      </c>
      <c r="D2397" t="s">
        <v>8038</v>
      </c>
      <c r="E2397" s="1">
        <v>45232</v>
      </c>
      <c r="F2397">
        <v>22.5</v>
      </c>
      <c r="G2397">
        <v>2</v>
      </c>
      <c r="H2397" t="s">
        <v>7</v>
      </c>
      <c r="I2397" t="str">
        <f>VLOOKUP(shipments[[#This Row],[SPID]],CHOOSE({1,2},people[[#All],[SPID]],people[[#All],[Sales_person]]),2,0)</f>
        <v>Kaine Padly</v>
      </c>
      <c r="J2397">
        <f>YEAR(shipments[[#This Row],[Shipdate]])</f>
        <v>2023</v>
      </c>
      <c r="K2397" s="22"/>
      <c r="L2397" s="22">
        <f>VLOOKUP(shipments[[#This Row],[PID]],CHOOSE({1,2},products[PID],products[Cost_per_box]),2,0)</f>
        <v>9.57</v>
      </c>
      <c r="M2397" s="22">
        <f>shipments[[#This Row],[Boxes]]*shipments[[#This Row],[cost_per_box]]</f>
        <v>19.14</v>
      </c>
      <c r="N2397" s="22">
        <f>shipments[[#This Row],[Amount]]-shipments[[#This Row],[total cost]]</f>
        <v>3.3599999999999994</v>
      </c>
    </row>
    <row r="2398" spans="1:14" x14ac:dyDescent="0.35">
      <c r="A2398" t="s">
        <v>2438</v>
      </c>
      <c r="B2398" t="s">
        <v>8043</v>
      </c>
      <c r="C2398" t="s">
        <v>8026</v>
      </c>
      <c r="D2398" t="s">
        <v>8033</v>
      </c>
      <c r="E2398" s="1">
        <v>45391</v>
      </c>
      <c r="F2398">
        <v>17624.25</v>
      </c>
      <c r="G2398">
        <v>1102</v>
      </c>
      <c r="H2398" t="s">
        <v>7</v>
      </c>
      <c r="I2398" t="str">
        <f>VLOOKUP(shipments[[#This Row],[SPID]],CHOOSE({1,2},people[[#All],[SPID]],people[[#All],[Sales_person]]),2,0)</f>
        <v>Kaine Padly</v>
      </c>
      <c r="J2398">
        <f>YEAR(shipments[[#This Row],[Shipdate]])</f>
        <v>2024</v>
      </c>
      <c r="K2398" s="22"/>
      <c r="L2398" s="22">
        <f>VLOOKUP(shipments[[#This Row],[PID]],CHOOSE({1,2},products[PID],products[Cost_per_box]),2,0)</f>
        <v>9.57</v>
      </c>
      <c r="M2398" s="22">
        <f>shipments[[#This Row],[Boxes]]*shipments[[#This Row],[cost_per_box]]</f>
        <v>10546.14</v>
      </c>
      <c r="N2398" s="22">
        <f>shipments[[#This Row],[Amount]]-shipments[[#This Row],[total cost]]</f>
        <v>7078.1100000000006</v>
      </c>
    </row>
    <row r="2399" spans="1:14" x14ac:dyDescent="0.35">
      <c r="A2399" t="s">
        <v>2439</v>
      </c>
      <c r="B2399" t="s">
        <v>8043</v>
      </c>
      <c r="C2399" t="s">
        <v>8026</v>
      </c>
      <c r="D2399" t="s">
        <v>8034</v>
      </c>
      <c r="E2399" s="1">
        <v>45267</v>
      </c>
      <c r="F2399">
        <v>8766</v>
      </c>
      <c r="G2399">
        <v>585</v>
      </c>
      <c r="H2399" t="s">
        <v>7</v>
      </c>
      <c r="I2399" t="str">
        <f>VLOOKUP(shipments[[#This Row],[SPID]],CHOOSE({1,2},people[[#All],[SPID]],people[[#All],[Sales_person]]),2,0)</f>
        <v>Kaine Padly</v>
      </c>
      <c r="J2399">
        <f>YEAR(shipments[[#This Row],[Shipdate]])</f>
        <v>2023</v>
      </c>
      <c r="K2399" s="22"/>
      <c r="L2399" s="22">
        <f>VLOOKUP(shipments[[#This Row],[PID]],CHOOSE({1,2},products[PID],products[Cost_per_box]),2,0)</f>
        <v>9.57</v>
      </c>
      <c r="M2399" s="22">
        <f>shipments[[#This Row],[Boxes]]*shipments[[#This Row],[cost_per_box]]</f>
        <v>5598.45</v>
      </c>
      <c r="N2399" s="22">
        <f>shipments[[#This Row],[Amount]]-shipments[[#This Row],[total cost]]</f>
        <v>3167.55</v>
      </c>
    </row>
    <row r="2400" spans="1:14" x14ac:dyDescent="0.35">
      <c r="A2400" t="s">
        <v>2440</v>
      </c>
      <c r="B2400" t="s">
        <v>8043</v>
      </c>
      <c r="C2400" t="s">
        <v>8026</v>
      </c>
      <c r="D2400" t="s">
        <v>8037</v>
      </c>
      <c r="E2400" s="1">
        <v>45250</v>
      </c>
      <c r="F2400">
        <v>6702.75</v>
      </c>
      <c r="G2400">
        <v>479</v>
      </c>
      <c r="H2400" t="s">
        <v>7</v>
      </c>
      <c r="I2400" t="str">
        <f>VLOOKUP(shipments[[#This Row],[SPID]],CHOOSE({1,2},people[[#All],[SPID]],people[[#All],[Sales_person]]),2,0)</f>
        <v>Kaine Padly</v>
      </c>
      <c r="J2400">
        <f>YEAR(shipments[[#This Row],[Shipdate]])</f>
        <v>2023</v>
      </c>
      <c r="K2400" s="22"/>
      <c r="L2400" s="22">
        <f>VLOOKUP(shipments[[#This Row],[PID]],CHOOSE({1,2},products[PID],products[Cost_per_box]),2,0)</f>
        <v>9.57</v>
      </c>
      <c r="M2400" s="22">
        <f>shipments[[#This Row],[Boxes]]*shipments[[#This Row],[cost_per_box]]</f>
        <v>4584.03</v>
      </c>
      <c r="N2400" s="22">
        <f>shipments[[#This Row],[Amount]]-shipments[[#This Row],[total cost]]</f>
        <v>2118.7200000000003</v>
      </c>
    </row>
    <row r="2401" spans="1:14" x14ac:dyDescent="0.35">
      <c r="A2401" t="s">
        <v>2441</v>
      </c>
      <c r="B2401" t="s">
        <v>8043</v>
      </c>
      <c r="C2401" t="s">
        <v>8026</v>
      </c>
      <c r="D2401" t="s">
        <v>8037</v>
      </c>
      <c r="E2401" s="1">
        <v>45307</v>
      </c>
      <c r="F2401">
        <v>11578.5</v>
      </c>
      <c r="G2401">
        <v>644</v>
      </c>
      <c r="H2401" t="s">
        <v>7</v>
      </c>
      <c r="I2401" t="str">
        <f>VLOOKUP(shipments[[#This Row],[SPID]],CHOOSE({1,2},people[[#All],[SPID]],people[[#All],[Sales_person]]),2,0)</f>
        <v>Kaine Padly</v>
      </c>
      <c r="J2401">
        <f>YEAR(shipments[[#This Row],[Shipdate]])</f>
        <v>2024</v>
      </c>
      <c r="K2401" s="22"/>
      <c r="L2401" s="22">
        <f>VLOOKUP(shipments[[#This Row],[PID]],CHOOSE({1,2},products[PID],products[Cost_per_box]),2,0)</f>
        <v>9.57</v>
      </c>
      <c r="M2401" s="22">
        <f>shipments[[#This Row],[Boxes]]*shipments[[#This Row],[cost_per_box]]</f>
        <v>6163.08</v>
      </c>
      <c r="N2401" s="22">
        <f>shipments[[#This Row],[Amount]]-shipments[[#This Row],[total cost]]</f>
        <v>5415.42</v>
      </c>
    </row>
    <row r="2402" spans="1:14" x14ac:dyDescent="0.35">
      <c r="A2402" t="s">
        <v>2442</v>
      </c>
      <c r="B2402" t="s">
        <v>8043</v>
      </c>
      <c r="C2402" t="s">
        <v>8027</v>
      </c>
      <c r="D2402" t="s">
        <v>8034</v>
      </c>
      <c r="E2402" s="1">
        <v>45188</v>
      </c>
      <c r="F2402">
        <v>488.25</v>
      </c>
      <c r="G2402">
        <v>49</v>
      </c>
      <c r="H2402" t="s">
        <v>7</v>
      </c>
      <c r="I2402" t="str">
        <f>VLOOKUP(shipments[[#This Row],[SPID]],CHOOSE({1,2},people[[#All],[SPID]],people[[#All],[Sales_person]]),2,0)</f>
        <v>Kaine Padly</v>
      </c>
      <c r="J2402">
        <f>YEAR(shipments[[#This Row],[Shipdate]])</f>
        <v>2023</v>
      </c>
      <c r="K2402" s="22"/>
      <c r="L2402" s="22">
        <f>VLOOKUP(shipments[[#This Row],[PID]],CHOOSE({1,2},products[PID],products[Cost_per_box]),2,0)</f>
        <v>8.43</v>
      </c>
      <c r="M2402" s="22">
        <f>shipments[[#This Row],[Boxes]]*shipments[[#This Row],[cost_per_box]]</f>
        <v>413.07</v>
      </c>
      <c r="N2402" s="22">
        <f>shipments[[#This Row],[Amount]]-shipments[[#This Row],[total cost]]</f>
        <v>75.180000000000007</v>
      </c>
    </row>
    <row r="2403" spans="1:14" x14ac:dyDescent="0.35">
      <c r="A2403" t="s">
        <v>2443</v>
      </c>
      <c r="B2403" t="s">
        <v>8043</v>
      </c>
      <c r="C2403" t="s">
        <v>8027</v>
      </c>
      <c r="D2403" t="s">
        <v>8038</v>
      </c>
      <c r="E2403" s="1">
        <v>45076</v>
      </c>
      <c r="F2403">
        <v>7276.5</v>
      </c>
      <c r="G2403">
        <v>728</v>
      </c>
      <c r="H2403" t="s">
        <v>7</v>
      </c>
      <c r="I2403" t="str">
        <f>VLOOKUP(shipments[[#This Row],[SPID]],CHOOSE({1,2},people[[#All],[SPID]],people[[#All],[Sales_person]]),2,0)</f>
        <v>Kaine Padly</v>
      </c>
      <c r="J2403">
        <f>YEAR(shipments[[#This Row],[Shipdate]])</f>
        <v>2023</v>
      </c>
      <c r="K2403" s="22"/>
      <c r="L2403" s="22">
        <f>VLOOKUP(shipments[[#This Row],[PID]],CHOOSE({1,2},products[PID],products[Cost_per_box]),2,0)</f>
        <v>8.43</v>
      </c>
      <c r="M2403" s="22">
        <f>shipments[[#This Row],[Boxes]]*shipments[[#This Row],[cost_per_box]]</f>
        <v>6137.04</v>
      </c>
      <c r="N2403" s="22">
        <f>shipments[[#This Row],[Amount]]-shipments[[#This Row],[total cost]]</f>
        <v>1139.46</v>
      </c>
    </row>
    <row r="2404" spans="1:14" x14ac:dyDescent="0.35">
      <c r="A2404" t="s">
        <v>2444</v>
      </c>
      <c r="B2404" t="s">
        <v>8043</v>
      </c>
      <c r="C2404" t="s">
        <v>8027</v>
      </c>
      <c r="D2404" t="s">
        <v>8034</v>
      </c>
      <c r="E2404" s="1">
        <v>45140</v>
      </c>
      <c r="F2404">
        <v>3712.5</v>
      </c>
      <c r="G2404">
        <v>465</v>
      </c>
      <c r="H2404" t="s">
        <v>7</v>
      </c>
      <c r="I2404" t="str">
        <f>VLOOKUP(shipments[[#This Row],[SPID]],CHOOSE({1,2},people[[#All],[SPID]],people[[#All],[Sales_person]]),2,0)</f>
        <v>Kaine Padly</v>
      </c>
      <c r="J2404">
        <f>YEAR(shipments[[#This Row],[Shipdate]])</f>
        <v>2023</v>
      </c>
      <c r="K2404" s="22"/>
      <c r="L2404" s="22">
        <f>VLOOKUP(shipments[[#This Row],[PID]],CHOOSE({1,2},products[PID],products[Cost_per_box]),2,0)</f>
        <v>8.43</v>
      </c>
      <c r="M2404" s="22">
        <f>shipments[[#This Row],[Boxes]]*shipments[[#This Row],[cost_per_box]]</f>
        <v>3919.95</v>
      </c>
      <c r="N2404" s="22">
        <f>shipments[[#This Row],[Amount]]-shipments[[#This Row],[total cost]]</f>
        <v>-207.44999999999982</v>
      </c>
    </row>
    <row r="2405" spans="1:14" x14ac:dyDescent="0.35">
      <c r="A2405" t="s">
        <v>2445</v>
      </c>
      <c r="B2405" t="s">
        <v>8043</v>
      </c>
      <c r="C2405" t="s">
        <v>8027</v>
      </c>
      <c r="D2405" t="s">
        <v>8038</v>
      </c>
      <c r="E2405" s="1">
        <v>45491</v>
      </c>
      <c r="F2405">
        <v>7985.25</v>
      </c>
      <c r="G2405">
        <v>799</v>
      </c>
      <c r="H2405" t="s">
        <v>18</v>
      </c>
      <c r="I2405" t="str">
        <f>VLOOKUP(shipments[[#This Row],[SPID]],CHOOSE({1,2},people[[#All],[SPID]],people[[#All],[Sales_person]]),2,0)</f>
        <v>Kaine Padly</v>
      </c>
      <c r="J2405">
        <f>YEAR(shipments[[#This Row],[Shipdate]])</f>
        <v>2024</v>
      </c>
      <c r="K2405" s="22"/>
      <c r="L2405" s="22">
        <f>VLOOKUP(shipments[[#This Row],[PID]],CHOOSE({1,2},products[PID],products[Cost_per_box]),2,0)</f>
        <v>8.43</v>
      </c>
      <c r="M2405" s="22">
        <f>shipments[[#This Row],[Boxes]]*shipments[[#This Row],[cost_per_box]]</f>
        <v>6735.57</v>
      </c>
      <c r="N2405" s="22">
        <f>shipments[[#This Row],[Amount]]-shipments[[#This Row],[total cost]]</f>
        <v>1249.6800000000003</v>
      </c>
    </row>
    <row r="2406" spans="1:14" x14ac:dyDescent="0.35">
      <c r="A2406" t="s">
        <v>2446</v>
      </c>
      <c r="B2406" t="s">
        <v>8043</v>
      </c>
      <c r="C2406" t="s">
        <v>8027</v>
      </c>
      <c r="D2406" t="s">
        <v>8033</v>
      </c>
      <c r="E2406" s="1">
        <v>44965</v>
      </c>
      <c r="F2406">
        <v>726.75</v>
      </c>
      <c r="G2406">
        <v>104</v>
      </c>
      <c r="H2406" t="s">
        <v>7</v>
      </c>
      <c r="I2406" t="str">
        <f>VLOOKUP(shipments[[#This Row],[SPID]],CHOOSE({1,2},people[[#All],[SPID]],people[[#All],[Sales_person]]),2,0)</f>
        <v>Kaine Padly</v>
      </c>
      <c r="J2406">
        <f>YEAR(shipments[[#This Row],[Shipdate]])</f>
        <v>2023</v>
      </c>
      <c r="K2406" s="22"/>
      <c r="L2406" s="22">
        <f>VLOOKUP(shipments[[#This Row],[PID]],CHOOSE({1,2},products[PID],products[Cost_per_box]),2,0)</f>
        <v>8.43</v>
      </c>
      <c r="M2406" s="22">
        <f>shipments[[#This Row],[Boxes]]*shipments[[#This Row],[cost_per_box]]</f>
        <v>876.72</v>
      </c>
      <c r="N2406" s="22">
        <f>shipments[[#This Row],[Amount]]-shipments[[#This Row],[total cost]]</f>
        <v>-149.97000000000003</v>
      </c>
    </row>
    <row r="2407" spans="1:14" x14ac:dyDescent="0.35">
      <c r="A2407" t="s">
        <v>2447</v>
      </c>
      <c r="B2407" t="s">
        <v>8043</v>
      </c>
      <c r="C2407" t="s">
        <v>8027</v>
      </c>
      <c r="D2407" t="s">
        <v>8037</v>
      </c>
      <c r="E2407" s="1">
        <v>45104</v>
      </c>
      <c r="F2407">
        <v>7346.25</v>
      </c>
      <c r="G2407">
        <v>1050</v>
      </c>
      <c r="H2407" t="s">
        <v>7</v>
      </c>
      <c r="I2407" t="str">
        <f>VLOOKUP(shipments[[#This Row],[SPID]],CHOOSE({1,2},people[[#All],[SPID]],people[[#All],[Sales_person]]),2,0)</f>
        <v>Kaine Padly</v>
      </c>
      <c r="J2407">
        <f>YEAR(shipments[[#This Row],[Shipdate]])</f>
        <v>2023</v>
      </c>
      <c r="K2407" s="22"/>
      <c r="L2407" s="22">
        <f>VLOOKUP(shipments[[#This Row],[PID]],CHOOSE({1,2},products[PID],products[Cost_per_box]),2,0)</f>
        <v>8.43</v>
      </c>
      <c r="M2407" s="22">
        <f>shipments[[#This Row],[Boxes]]*shipments[[#This Row],[cost_per_box]]</f>
        <v>8851.5</v>
      </c>
      <c r="N2407" s="22">
        <f>shipments[[#This Row],[Amount]]-shipments[[#This Row],[total cost]]</f>
        <v>-1505.25</v>
      </c>
    </row>
    <row r="2408" spans="1:14" x14ac:dyDescent="0.35">
      <c r="A2408" t="s">
        <v>2448</v>
      </c>
      <c r="B2408" t="s">
        <v>8043</v>
      </c>
      <c r="C2408" t="s">
        <v>8028</v>
      </c>
      <c r="D2408" t="s">
        <v>8038</v>
      </c>
      <c r="E2408" s="1">
        <v>45226</v>
      </c>
      <c r="F2408">
        <v>3246.75</v>
      </c>
      <c r="G2408">
        <v>296</v>
      </c>
      <c r="H2408" t="s">
        <v>7</v>
      </c>
      <c r="I2408" t="str">
        <f>VLOOKUP(shipments[[#This Row],[SPID]],CHOOSE({1,2},people[[#All],[SPID]],people[[#All],[Sales_person]]),2,0)</f>
        <v>Kaine Padly</v>
      </c>
      <c r="J2408">
        <f>YEAR(shipments[[#This Row],[Shipdate]])</f>
        <v>2023</v>
      </c>
      <c r="K2408" s="22"/>
      <c r="L2408" s="22">
        <f>VLOOKUP(shipments[[#This Row],[PID]],CHOOSE({1,2},products[PID],products[Cost_per_box]),2,0)</f>
        <v>6.8</v>
      </c>
      <c r="M2408" s="22">
        <f>shipments[[#This Row],[Boxes]]*shipments[[#This Row],[cost_per_box]]</f>
        <v>2012.8</v>
      </c>
      <c r="N2408" s="22">
        <f>shipments[[#This Row],[Amount]]-shipments[[#This Row],[total cost]]</f>
        <v>1233.95</v>
      </c>
    </row>
    <row r="2409" spans="1:14" x14ac:dyDescent="0.35">
      <c r="A2409" t="s">
        <v>2449</v>
      </c>
      <c r="B2409" t="s">
        <v>8043</v>
      </c>
      <c r="C2409" t="s">
        <v>8028</v>
      </c>
      <c r="D2409" t="s">
        <v>8033</v>
      </c>
      <c r="E2409" s="1">
        <v>45021</v>
      </c>
      <c r="F2409">
        <v>281.25</v>
      </c>
      <c r="G2409">
        <v>32</v>
      </c>
      <c r="H2409" t="s">
        <v>7</v>
      </c>
      <c r="I2409" t="str">
        <f>VLOOKUP(shipments[[#This Row],[SPID]],CHOOSE({1,2},people[[#All],[SPID]],people[[#All],[Sales_person]]),2,0)</f>
        <v>Kaine Padly</v>
      </c>
      <c r="J2409">
        <f>YEAR(shipments[[#This Row],[Shipdate]])</f>
        <v>2023</v>
      </c>
      <c r="K2409" s="22"/>
      <c r="L2409" s="22">
        <f>VLOOKUP(shipments[[#This Row],[PID]],CHOOSE({1,2},products[PID],products[Cost_per_box]),2,0)</f>
        <v>6.8</v>
      </c>
      <c r="M2409" s="22">
        <f>shipments[[#This Row],[Boxes]]*shipments[[#This Row],[cost_per_box]]</f>
        <v>217.6</v>
      </c>
      <c r="N2409" s="22">
        <f>shipments[[#This Row],[Amount]]-shipments[[#This Row],[total cost]]</f>
        <v>63.650000000000006</v>
      </c>
    </row>
    <row r="2410" spans="1:14" x14ac:dyDescent="0.35">
      <c r="A2410" t="s">
        <v>2450</v>
      </c>
      <c r="B2410" t="s">
        <v>8043</v>
      </c>
      <c r="C2410" t="s">
        <v>8029</v>
      </c>
      <c r="D2410" t="s">
        <v>8036</v>
      </c>
      <c r="E2410" s="1">
        <v>45363</v>
      </c>
      <c r="F2410">
        <v>569.25</v>
      </c>
      <c r="G2410">
        <v>21</v>
      </c>
      <c r="H2410" t="s">
        <v>7</v>
      </c>
      <c r="I2410" t="str">
        <f>VLOOKUP(shipments[[#This Row],[SPID]],CHOOSE({1,2},people[[#All],[SPID]],people[[#All],[Sales_person]]),2,0)</f>
        <v>Kaine Padly</v>
      </c>
      <c r="J2410">
        <f>YEAR(shipments[[#This Row],[Shipdate]])</f>
        <v>2024</v>
      </c>
      <c r="K2410" s="22"/>
      <c r="L2410" s="22">
        <f>VLOOKUP(shipments[[#This Row],[PID]],CHOOSE({1,2},products[PID],products[Cost_per_box]),2,0)</f>
        <v>5.04</v>
      </c>
      <c r="M2410" s="22">
        <f>shipments[[#This Row],[Boxes]]*shipments[[#This Row],[cost_per_box]]</f>
        <v>105.84</v>
      </c>
      <c r="N2410" s="22">
        <f>shipments[[#This Row],[Amount]]-shipments[[#This Row],[total cost]]</f>
        <v>463.40999999999997</v>
      </c>
    </row>
    <row r="2411" spans="1:14" x14ac:dyDescent="0.35">
      <c r="A2411" t="s">
        <v>2451</v>
      </c>
      <c r="B2411" t="s">
        <v>8043</v>
      </c>
      <c r="C2411" t="s">
        <v>8030</v>
      </c>
      <c r="D2411" t="s">
        <v>8033</v>
      </c>
      <c r="E2411" s="1">
        <v>45232</v>
      </c>
      <c r="F2411">
        <v>87.75</v>
      </c>
      <c r="G2411">
        <v>8</v>
      </c>
      <c r="H2411" t="s">
        <v>7</v>
      </c>
      <c r="I2411" t="str">
        <f>VLOOKUP(shipments[[#This Row],[SPID]],CHOOSE({1,2},people[[#All],[SPID]],people[[#All],[Sales_person]]),2,0)</f>
        <v>Kaine Padly</v>
      </c>
      <c r="J2411">
        <f>YEAR(shipments[[#This Row],[Shipdate]])</f>
        <v>2023</v>
      </c>
      <c r="K2411" s="22"/>
      <c r="L2411" s="22">
        <f>VLOOKUP(shipments[[#This Row],[PID]],CHOOSE({1,2},products[PID],products[Cost_per_box]),2,0)</f>
        <v>2.76</v>
      </c>
      <c r="M2411" s="22">
        <f>shipments[[#This Row],[Boxes]]*shipments[[#This Row],[cost_per_box]]</f>
        <v>22.08</v>
      </c>
      <c r="N2411" s="22">
        <f>shipments[[#This Row],[Amount]]-shipments[[#This Row],[total cost]]</f>
        <v>65.67</v>
      </c>
    </row>
    <row r="2412" spans="1:14" x14ac:dyDescent="0.35">
      <c r="A2412" t="s">
        <v>2452</v>
      </c>
      <c r="B2412" t="s">
        <v>8043</v>
      </c>
      <c r="C2412" t="s">
        <v>8030</v>
      </c>
      <c r="D2412" t="s">
        <v>8037</v>
      </c>
      <c r="E2412" s="1">
        <v>45021</v>
      </c>
      <c r="F2412">
        <v>4464</v>
      </c>
      <c r="G2412">
        <v>558</v>
      </c>
      <c r="H2412" t="s">
        <v>7</v>
      </c>
      <c r="I2412" t="str">
        <f>VLOOKUP(shipments[[#This Row],[SPID]],CHOOSE({1,2},people[[#All],[SPID]],people[[#All],[Sales_person]]),2,0)</f>
        <v>Kaine Padly</v>
      </c>
      <c r="J2412">
        <f>YEAR(shipments[[#This Row],[Shipdate]])</f>
        <v>2023</v>
      </c>
      <c r="K2412" s="22"/>
      <c r="L2412" s="22">
        <f>VLOOKUP(shipments[[#This Row],[PID]],CHOOSE({1,2},products[PID],products[Cost_per_box]),2,0)</f>
        <v>2.76</v>
      </c>
      <c r="M2412" s="22">
        <f>shipments[[#This Row],[Boxes]]*shipments[[#This Row],[cost_per_box]]</f>
        <v>1540.08</v>
      </c>
      <c r="N2412" s="22">
        <f>shipments[[#This Row],[Amount]]-shipments[[#This Row],[total cost]]</f>
        <v>2923.92</v>
      </c>
    </row>
    <row r="2413" spans="1:14" x14ac:dyDescent="0.35">
      <c r="A2413" t="s">
        <v>2453</v>
      </c>
      <c r="B2413" t="s">
        <v>8043</v>
      </c>
      <c r="C2413" t="s">
        <v>8030</v>
      </c>
      <c r="D2413" t="s">
        <v>8033</v>
      </c>
      <c r="E2413" s="1">
        <v>45125</v>
      </c>
      <c r="F2413">
        <v>8399.25</v>
      </c>
      <c r="G2413">
        <v>840</v>
      </c>
      <c r="H2413" t="s">
        <v>7</v>
      </c>
      <c r="I2413" t="str">
        <f>VLOOKUP(shipments[[#This Row],[SPID]],CHOOSE({1,2},people[[#All],[SPID]],people[[#All],[Sales_person]]),2,0)</f>
        <v>Kaine Padly</v>
      </c>
      <c r="J2413">
        <f>YEAR(shipments[[#This Row],[Shipdate]])</f>
        <v>2023</v>
      </c>
      <c r="K2413" s="22"/>
      <c r="L2413" s="22">
        <f>VLOOKUP(shipments[[#This Row],[PID]],CHOOSE({1,2},products[PID],products[Cost_per_box]),2,0)</f>
        <v>2.76</v>
      </c>
      <c r="M2413" s="22">
        <f>shipments[[#This Row],[Boxes]]*shipments[[#This Row],[cost_per_box]]</f>
        <v>2318.3999999999996</v>
      </c>
      <c r="N2413" s="22">
        <f>shipments[[#This Row],[Amount]]-shipments[[#This Row],[total cost]]</f>
        <v>6080.85</v>
      </c>
    </row>
    <row r="2414" spans="1:14" x14ac:dyDescent="0.35">
      <c r="A2414" t="s">
        <v>2454</v>
      </c>
      <c r="B2414" t="s">
        <v>8043</v>
      </c>
      <c r="C2414" t="s">
        <v>8031</v>
      </c>
      <c r="D2414" t="s">
        <v>8033</v>
      </c>
      <c r="E2414" s="1">
        <v>45462</v>
      </c>
      <c r="F2414">
        <v>2277</v>
      </c>
      <c r="G2414">
        <v>253</v>
      </c>
      <c r="H2414" t="s">
        <v>7</v>
      </c>
      <c r="I2414" t="str">
        <f>VLOOKUP(shipments[[#This Row],[SPID]],CHOOSE({1,2},people[[#All],[SPID]],people[[#All],[Sales_person]]),2,0)</f>
        <v>Kaine Padly</v>
      </c>
      <c r="J2414">
        <f>YEAR(shipments[[#This Row],[Shipdate]])</f>
        <v>2024</v>
      </c>
      <c r="K2414" s="22"/>
      <c r="L2414" s="22">
        <f>VLOOKUP(shipments[[#This Row],[PID]],CHOOSE({1,2},products[PID],products[Cost_per_box]),2,0)</f>
        <v>3.32</v>
      </c>
      <c r="M2414" s="22">
        <f>shipments[[#This Row],[Boxes]]*shipments[[#This Row],[cost_per_box]]</f>
        <v>839.95999999999992</v>
      </c>
      <c r="N2414" s="22">
        <f>shipments[[#This Row],[Amount]]-shipments[[#This Row],[total cost]]</f>
        <v>1437.04</v>
      </c>
    </row>
    <row r="2415" spans="1:14" x14ac:dyDescent="0.35">
      <c r="A2415" t="s">
        <v>2455</v>
      </c>
      <c r="B2415" t="s">
        <v>8043</v>
      </c>
      <c r="C2415" t="s">
        <v>8031</v>
      </c>
      <c r="D2415" t="s">
        <v>8033</v>
      </c>
      <c r="E2415" s="1">
        <v>45294</v>
      </c>
      <c r="F2415">
        <v>5656.5</v>
      </c>
      <c r="G2415">
        <v>566</v>
      </c>
      <c r="H2415" t="s">
        <v>7</v>
      </c>
      <c r="I2415" t="str">
        <f>VLOOKUP(shipments[[#This Row],[SPID]],CHOOSE({1,2},people[[#All],[SPID]],people[[#All],[Sales_person]]),2,0)</f>
        <v>Kaine Padly</v>
      </c>
      <c r="J2415">
        <f>YEAR(shipments[[#This Row],[Shipdate]])</f>
        <v>2024</v>
      </c>
      <c r="K2415" s="22"/>
      <c r="L2415" s="22">
        <f>VLOOKUP(shipments[[#This Row],[PID]],CHOOSE({1,2},products[PID],products[Cost_per_box]),2,0)</f>
        <v>3.32</v>
      </c>
      <c r="M2415" s="22">
        <f>shipments[[#This Row],[Boxes]]*shipments[[#This Row],[cost_per_box]]</f>
        <v>1879.12</v>
      </c>
      <c r="N2415" s="22">
        <f>shipments[[#This Row],[Amount]]-shipments[[#This Row],[total cost]]</f>
        <v>3777.38</v>
      </c>
    </row>
    <row r="2416" spans="1:14" x14ac:dyDescent="0.35">
      <c r="A2416" t="s">
        <v>2456</v>
      </c>
      <c r="B2416" t="s">
        <v>8043</v>
      </c>
      <c r="C2416" t="s">
        <v>8032</v>
      </c>
      <c r="D2416" t="s">
        <v>8033</v>
      </c>
      <c r="E2416" s="1">
        <v>45211</v>
      </c>
      <c r="F2416">
        <v>8725.5</v>
      </c>
      <c r="G2416">
        <v>460</v>
      </c>
      <c r="H2416" t="s">
        <v>7</v>
      </c>
      <c r="I2416" t="str">
        <f>VLOOKUP(shipments[[#This Row],[SPID]],CHOOSE({1,2},people[[#All],[SPID]],people[[#All],[Sales_person]]),2,0)</f>
        <v>Kaine Padly</v>
      </c>
      <c r="J2416">
        <f>YEAR(shipments[[#This Row],[Shipdate]])</f>
        <v>2023</v>
      </c>
      <c r="K2416" s="22"/>
      <c r="L2416" s="22">
        <f>VLOOKUP(shipments[[#This Row],[PID]],CHOOSE({1,2},products[PID],products[Cost_per_box]),2,0)</f>
        <v>2.65</v>
      </c>
      <c r="M2416" s="22">
        <f>shipments[[#This Row],[Boxes]]*shipments[[#This Row],[cost_per_box]]</f>
        <v>1219</v>
      </c>
      <c r="N2416" s="22">
        <f>shipments[[#This Row],[Amount]]-shipments[[#This Row],[total cost]]</f>
        <v>7506.5</v>
      </c>
    </row>
    <row r="2417" spans="1:14" x14ac:dyDescent="0.35">
      <c r="A2417" t="s">
        <v>2457</v>
      </c>
      <c r="B2417" t="s">
        <v>8043</v>
      </c>
      <c r="C2417" t="s">
        <v>8032</v>
      </c>
      <c r="D2417" t="s">
        <v>8038</v>
      </c>
      <c r="E2417" s="1">
        <v>45273</v>
      </c>
      <c r="F2417">
        <v>6666.75</v>
      </c>
      <c r="G2417">
        <v>371</v>
      </c>
      <c r="H2417" t="s">
        <v>7</v>
      </c>
      <c r="I2417" t="str">
        <f>VLOOKUP(shipments[[#This Row],[SPID]],CHOOSE({1,2},people[[#All],[SPID]],people[[#All],[Sales_person]]),2,0)</f>
        <v>Kaine Padly</v>
      </c>
      <c r="J2417">
        <f>YEAR(shipments[[#This Row],[Shipdate]])</f>
        <v>2023</v>
      </c>
      <c r="K2417" s="22"/>
      <c r="L2417" s="22">
        <f>VLOOKUP(shipments[[#This Row],[PID]],CHOOSE({1,2},products[PID],products[Cost_per_box]),2,0)</f>
        <v>2.65</v>
      </c>
      <c r="M2417" s="22">
        <f>shipments[[#This Row],[Boxes]]*shipments[[#This Row],[cost_per_box]]</f>
        <v>983.15</v>
      </c>
      <c r="N2417" s="22">
        <f>shipments[[#This Row],[Amount]]-shipments[[#This Row],[total cost]]</f>
        <v>5683.6</v>
      </c>
    </row>
    <row r="2418" spans="1:14" x14ac:dyDescent="0.35">
      <c r="A2418" t="s">
        <v>2458</v>
      </c>
      <c r="B2418" t="s">
        <v>8043</v>
      </c>
      <c r="C2418" t="s">
        <v>8032</v>
      </c>
      <c r="D2418" t="s">
        <v>8034</v>
      </c>
      <c r="E2418" s="1">
        <v>45232</v>
      </c>
      <c r="F2418">
        <v>4538.25</v>
      </c>
      <c r="G2418">
        <v>253</v>
      </c>
      <c r="H2418" t="s">
        <v>7</v>
      </c>
      <c r="I2418" t="str">
        <f>VLOOKUP(shipments[[#This Row],[SPID]],CHOOSE({1,2},people[[#All],[SPID]],people[[#All],[Sales_person]]),2,0)</f>
        <v>Kaine Padly</v>
      </c>
      <c r="J2418">
        <f>YEAR(shipments[[#This Row],[Shipdate]])</f>
        <v>2023</v>
      </c>
      <c r="K2418" s="22"/>
      <c r="L2418" s="22">
        <f>VLOOKUP(shipments[[#This Row],[PID]],CHOOSE({1,2},products[PID],products[Cost_per_box]),2,0)</f>
        <v>2.65</v>
      </c>
      <c r="M2418" s="22">
        <f>shipments[[#This Row],[Boxes]]*shipments[[#This Row],[cost_per_box]]</f>
        <v>670.44999999999993</v>
      </c>
      <c r="N2418" s="22">
        <f>shipments[[#This Row],[Amount]]-shipments[[#This Row],[total cost]]</f>
        <v>3867.8</v>
      </c>
    </row>
    <row r="2419" spans="1:14" x14ac:dyDescent="0.35">
      <c r="A2419" t="s">
        <v>2459</v>
      </c>
      <c r="B2419" t="s">
        <v>8043</v>
      </c>
      <c r="C2419" t="s">
        <v>8032</v>
      </c>
      <c r="D2419" t="s">
        <v>8037</v>
      </c>
      <c r="E2419" s="1">
        <v>45461</v>
      </c>
      <c r="F2419">
        <v>6828.75</v>
      </c>
      <c r="G2419">
        <v>360</v>
      </c>
      <c r="H2419" t="s">
        <v>7</v>
      </c>
      <c r="I2419" t="str">
        <f>VLOOKUP(shipments[[#This Row],[SPID]],CHOOSE({1,2},people[[#All],[SPID]],people[[#All],[Sales_person]]),2,0)</f>
        <v>Kaine Padly</v>
      </c>
      <c r="J2419">
        <f>YEAR(shipments[[#This Row],[Shipdate]])</f>
        <v>2024</v>
      </c>
      <c r="K2419" s="22"/>
      <c r="L2419" s="22">
        <f>VLOOKUP(shipments[[#This Row],[PID]],CHOOSE({1,2},products[PID],products[Cost_per_box]),2,0)</f>
        <v>2.65</v>
      </c>
      <c r="M2419" s="22">
        <f>shipments[[#This Row],[Boxes]]*shipments[[#This Row],[cost_per_box]]</f>
        <v>954</v>
      </c>
      <c r="N2419" s="22">
        <f>shipments[[#This Row],[Amount]]-shipments[[#This Row],[total cost]]</f>
        <v>5874.75</v>
      </c>
    </row>
    <row r="2420" spans="1:14" x14ac:dyDescent="0.35">
      <c r="A2420" t="s">
        <v>2460</v>
      </c>
      <c r="B2420" t="s">
        <v>8043</v>
      </c>
      <c r="C2420" t="s">
        <v>8032</v>
      </c>
      <c r="D2420" t="s">
        <v>8038</v>
      </c>
      <c r="E2420" s="1">
        <v>45233</v>
      </c>
      <c r="F2420">
        <v>7647.75</v>
      </c>
      <c r="G2420">
        <v>383</v>
      </c>
      <c r="H2420" t="s">
        <v>7</v>
      </c>
      <c r="I2420" t="str">
        <f>VLOOKUP(shipments[[#This Row],[SPID]],CHOOSE({1,2},people[[#All],[SPID]],people[[#All],[Sales_person]]),2,0)</f>
        <v>Kaine Padly</v>
      </c>
      <c r="J2420">
        <f>YEAR(shipments[[#This Row],[Shipdate]])</f>
        <v>2023</v>
      </c>
      <c r="K2420" s="22"/>
      <c r="L2420" s="22">
        <f>VLOOKUP(shipments[[#This Row],[PID]],CHOOSE({1,2},products[PID],products[Cost_per_box]),2,0)</f>
        <v>2.65</v>
      </c>
      <c r="M2420" s="22">
        <f>shipments[[#This Row],[Boxes]]*shipments[[#This Row],[cost_per_box]]</f>
        <v>1014.9499999999999</v>
      </c>
      <c r="N2420" s="22">
        <f>shipments[[#This Row],[Amount]]-shipments[[#This Row],[total cost]]</f>
        <v>6632.8</v>
      </c>
    </row>
    <row r="2421" spans="1:14" x14ac:dyDescent="0.35">
      <c r="A2421" t="s">
        <v>2461</v>
      </c>
      <c r="B2421" t="s">
        <v>8043</v>
      </c>
      <c r="C2421" t="s">
        <v>8032</v>
      </c>
      <c r="D2421" t="s">
        <v>8033</v>
      </c>
      <c r="E2421" s="1">
        <v>45216</v>
      </c>
      <c r="F2421">
        <v>1383.75</v>
      </c>
      <c r="G2421">
        <v>63</v>
      </c>
      <c r="H2421" t="s">
        <v>7</v>
      </c>
      <c r="I2421" t="str">
        <f>VLOOKUP(shipments[[#This Row],[SPID]],CHOOSE({1,2},people[[#All],[SPID]],people[[#All],[Sales_person]]),2,0)</f>
        <v>Kaine Padly</v>
      </c>
      <c r="J2421">
        <f>YEAR(shipments[[#This Row],[Shipdate]])</f>
        <v>2023</v>
      </c>
      <c r="K2421" s="22"/>
      <c r="L2421" s="22">
        <f>VLOOKUP(shipments[[#This Row],[PID]],CHOOSE({1,2},products[PID],products[Cost_per_box]),2,0)</f>
        <v>2.65</v>
      </c>
      <c r="M2421" s="22">
        <f>shipments[[#This Row],[Boxes]]*shipments[[#This Row],[cost_per_box]]</f>
        <v>166.95</v>
      </c>
      <c r="N2421" s="22">
        <f>shipments[[#This Row],[Amount]]-shipments[[#This Row],[total cost]]</f>
        <v>1216.8</v>
      </c>
    </row>
    <row r="2422" spans="1:14" x14ac:dyDescent="0.35">
      <c r="A2422" t="s">
        <v>2462</v>
      </c>
      <c r="B2422" t="s">
        <v>8043</v>
      </c>
      <c r="C2422" t="s">
        <v>8032</v>
      </c>
      <c r="D2422" t="s">
        <v>8036</v>
      </c>
      <c r="E2422" s="1">
        <v>45110</v>
      </c>
      <c r="F2422">
        <v>12208.5</v>
      </c>
      <c r="G2422">
        <v>582</v>
      </c>
      <c r="H2422" t="s">
        <v>7</v>
      </c>
      <c r="I2422" t="str">
        <f>VLOOKUP(shipments[[#This Row],[SPID]],CHOOSE({1,2},people[[#All],[SPID]],people[[#All],[Sales_person]]),2,0)</f>
        <v>Kaine Padly</v>
      </c>
      <c r="J2422">
        <f>YEAR(shipments[[#This Row],[Shipdate]])</f>
        <v>2023</v>
      </c>
      <c r="K2422" s="22"/>
      <c r="L2422" s="22">
        <f>VLOOKUP(shipments[[#This Row],[PID]],CHOOSE({1,2},products[PID],products[Cost_per_box]),2,0)</f>
        <v>2.65</v>
      </c>
      <c r="M2422" s="22">
        <f>shipments[[#This Row],[Boxes]]*shipments[[#This Row],[cost_per_box]]</f>
        <v>1542.3</v>
      </c>
      <c r="N2422" s="22">
        <f>shipments[[#This Row],[Amount]]-shipments[[#This Row],[total cost]]</f>
        <v>10666.2</v>
      </c>
    </row>
    <row r="2423" spans="1:14" x14ac:dyDescent="0.35">
      <c r="A2423" t="s">
        <v>2463</v>
      </c>
      <c r="B2423" t="s">
        <v>8043</v>
      </c>
      <c r="C2423" t="s">
        <v>8032</v>
      </c>
      <c r="D2423" t="s">
        <v>8037</v>
      </c>
      <c r="E2423" s="1">
        <v>44930</v>
      </c>
      <c r="F2423">
        <v>5413.5</v>
      </c>
      <c r="G2423">
        <v>285</v>
      </c>
      <c r="H2423" t="s">
        <v>7</v>
      </c>
      <c r="I2423" t="str">
        <f>VLOOKUP(shipments[[#This Row],[SPID]],CHOOSE({1,2},people[[#All],[SPID]],people[[#All],[Sales_person]]),2,0)</f>
        <v>Kaine Padly</v>
      </c>
      <c r="J2423">
        <f>YEAR(shipments[[#This Row],[Shipdate]])</f>
        <v>2023</v>
      </c>
      <c r="K2423" s="22"/>
      <c r="L2423" s="22">
        <f>VLOOKUP(shipments[[#This Row],[PID]],CHOOSE({1,2},products[PID],products[Cost_per_box]),2,0)</f>
        <v>2.65</v>
      </c>
      <c r="M2423" s="22">
        <f>shipments[[#This Row],[Boxes]]*shipments[[#This Row],[cost_per_box]]</f>
        <v>755.25</v>
      </c>
      <c r="N2423" s="22">
        <f>shipments[[#This Row],[Amount]]-shipments[[#This Row],[total cost]]</f>
        <v>4658.25</v>
      </c>
    </row>
    <row r="2424" spans="1:14" x14ac:dyDescent="0.35">
      <c r="A2424" t="s">
        <v>2464</v>
      </c>
      <c r="B2424" t="s">
        <v>8043</v>
      </c>
      <c r="C2424" t="s">
        <v>8011</v>
      </c>
      <c r="D2424" t="s">
        <v>8038</v>
      </c>
      <c r="E2424" s="1">
        <v>44958</v>
      </c>
      <c r="F2424">
        <v>3523.5</v>
      </c>
      <c r="G2424">
        <v>221</v>
      </c>
      <c r="H2424" t="s">
        <v>7</v>
      </c>
      <c r="I2424" t="str">
        <f>VLOOKUP(shipments[[#This Row],[SPID]],CHOOSE({1,2},people[[#All],[SPID]],people[[#All],[Sales_person]]),2,0)</f>
        <v>Kaine Padly</v>
      </c>
      <c r="J2424">
        <f>YEAR(shipments[[#This Row],[Shipdate]])</f>
        <v>2023</v>
      </c>
      <c r="K2424" s="22"/>
      <c r="L2424" s="22">
        <f>VLOOKUP(shipments[[#This Row],[PID]],CHOOSE({1,2},products[PID],products[Cost_per_box]),2,0)</f>
        <v>5.26</v>
      </c>
      <c r="M2424" s="22">
        <f>shipments[[#This Row],[Boxes]]*shipments[[#This Row],[cost_per_box]]</f>
        <v>1162.46</v>
      </c>
      <c r="N2424" s="22">
        <f>shipments[[#This Row],[Amount]]-shipments[[#This Row],[total cost]]</f>
        <v>2361.04</v>
      </c>
    </row>
    <row r="2425" spans="1:14" x14ac:dyDescent="0.35">
      <c r="A2425" t="s">
        <v>2465</v>
      </c>
      <c r="B2425" t="s">
        <v>8043</v>
      </c>
      <c r="C2425" t="s">
        <v>8011</v>
      </c>
      <c r="D2425" t="s">
        <v>8034</v>
      </c>
      <c r="E2425" s="1">
        <v>45355</v>
      </c>
      <c r="F2425">
        <v>6864.75</v>
      </c>
      <c r="G2425">
        <v>458</v>
      </c>
      <c r="H2425" t="s">
        <v>40</v>
      </c>
      <c r="I2425" t="str">
        <f>VLOOKUP(shipments[[#This Row],[SPID]],CHOOSE({1,2},people[[#All],[SPID]],people[[#All],[Sales_person]]),2,0)</f>
        <v>Kaine Padly</v>
      </c>
      <c r="J2425">
        <f>YEAR(shipments[[#This Row],[Shipdate]])</f>
        <v>2024</v>
      </c>
      <c r="K2425" s="22"/>
      <c r="L2425" s="22">
        <f>VLOOKUP(shipments[[#This Row],[PID]],CHOOSE({1,2},products[PID],products[Cost_per_box]),2,0)</f>
        <v>5.26</v>
      </c>
      <c r="M2425" s="22">
        <f>shipments[[#This Row],[Boxes]]*shipments[[#This Row],[cost_per_box]]</f>
        <v>2409.08</v>
      </c>
      <c r="N2425" s="22">
        <f>shipments[[#This Row],[Amount]]-shipments[[#This Row],[total cost]]</f>
        <v>4455.67</v>
      </c>
    </row>
    <row r="2426" spans="1:14" x14ac:dyDescent="0.35">
      <c r="A2426" t="s">
        <v>2466</v>
      </c>
      <c r="B2426" t="s">
        <v>8043</v>
      </c>
      <c r="C2426" t="s">
        <v>8011</v>
      </c>
      <c r="D2426" t="s">
        <v>8037</v>
      </c>
      <c r="E2426" s="1">
        <v>45243</v>
      </c>
      <c r="F2426">
        <v>5487.75</v>
      </c>
      <c r="G2426">
        <v>423</v>
      </c>
      <c r="H2426" t="s">
        <v>40</v>
      </c>
      <c r="I2426" t="str">
        <f>VLOOKUP(shipments[[#This Row],[SPID]],CHOOSE({1,2},people[[#All],[SPID]],people[[#All],[Sales_person]]),2,0)</f>
        <v>Kaine Padly</v>
      </c>
      <c r="J2426">
        <f>YEAR(shipments[[#This Row],[Shipdate]])</f>
        <v>2023</v>
      </c>
      <c r="K2426" s="22"/>
      <c r="L2426" s="22">
        <f>VLOOKUP(shipments[[#This Row],[PID]],CHOOSE({1,2},products[PID],products[Cost_per_box]),2,0)</f>
        <v>5.26</v>
      </c>
      <c r="M2426" s="22">
        <f>shipments[[#This Row],[Boxes]]*shipments[[#This Row],[cost_per_box]]</f>
        <v>2224.98</v>
      </c>
      <c r="N2426" s="22">
        <f>shipments[[#This Row],[Amount]]-shipments[[#This Row],[total cost]]</f>
        <v>3262.77</v>
      </c>
    </row>
    <row r="2427" spans="1:14" x14ac:dyDescent="0.35">
      <c r="A2427" t="s">
        <v>2467</v>
      </c>
      <c r="B2427" t="s">
        <v>8043</v>
      </c>
      <c r="C2427" t="s">
        <v>8011</v>
      </c>
      <c r="D2427" t="s">
        <v>8037</v>
      </c>
      <c r="E2427" s="1">
        <v>45180</v>
      </c>
      <c r="F2427">
        <v>3690</v>
      </c>
      <c r="G2427">
        <v>284</v>
      </c>
      <c r="H2427" t="s">
        <v>7</v>
      </c>
      <c r="I2427" t="str">
        <f>VLOOKUP(shipments[[#This Row],[SPID]],CHOOSE({1,2},people[[#All],[SPID]],people[[#All],[Sales_person]]),2,0)</f>
        <v>Kaine Padly</v>
      </c>
      <c r="J2427">
        <f>YEAR(shipments[[#This Row],[Shipdate]])</f>
        <v>2023</v>
      </c>
      <c r="K2427" s="22"/>
      <c r="L2427" s="22">
        <f>VLOOKUP(shipments[[#This Row],[PID]],CHOOSE({1,2},products[PID],products[Cost_per_box]),2,0)</f>
        <v>5.26</v>
      </c>
      <c r="M2427" s="22">
        <f>shipments[[#This Row],[Boxes]]*shipments[[#This Row],[cost_per_box]]</f>
        <v>1493.84</v>
      </c>
      <c r="N2427" s="22">
        <f>shipments[[#This Row],[Amount]]-shipments[[#This Row],[total cost]]</f>
        <v>2196.16</v>
      </c>
    </row>
    <row r="2428" spans="1:14" x14ac:dyDescent="0.35">
      <c r="A2428" t="s">
        <v>2468</v>
      </c>
      <c r="B2428" t="s">
        <v>8043</v>
      </c>
      <c r="C2428" t="s">
        <v>8013</v>
      </c>
      <c r="D2428" t="s">
        <v>8034</v>
      </c>
      <c r="E2428" s="1">
        <v>45561</v>
      </c>
      <c r="F2428">
        <v>13263.75</v>
      </c>
      <c r="G2428">
        <v>1021</v>
      </c>
      <c r="H2428" t="s">
        <v>26</v>
      </c>
      <c r="I2428" t="str">
        <f>VLOOKUP(shipments[[#This Row],[SPID]],CHOOSE({1,2},people[[#All],[SPID]],people[[#All],[Sales_person]]),2,0)</f>
        <v>Kaine Padly</v>
      </c>
      <c r="J2428">
        <f>YEAR(shipments[[#This Row],[Shipdate]])</f>
        <v>2024</v>
      </c>
      <c r="K2428" s="22"/>
      <c r="L2428" s="22">
        <f>VLOOKUP(shipments[[#This Row],[PID]],CHOOSE({1,2},products[PID],products[Cost_per_box]),2,0)</f>
        <v>5.15</v>
      </c>
      <c r="M2428" s="22">
        <f>shipments[[#This Row],[Boxes]]*shipments[[#This Row],[cost_per_box]]</f>
        <v>5258.1500000000005</v>
      </c>
      <c r="N2428" s="22">
        <f>shipments[[#This Row],[Amount]]-shipments[[#This Row],[total cost]]</f>
        <v>8005.5999999999995</v>
      </c>
    </row>
    <row r="2429" spans="1:14" x14ac:dyDescent="0.35">
      <c r="A2429" t="s">
        <v>2469</v>
      </c>
      <c r="B2429" t="s">
        <v>8043</v>
      </c>
      <c r="C2429" t="s">
        <v>8013</v>
      </c>
      <c r="D2429" t="s">
        <v>8034</v>
      </c>
      <c r="E2429" s="1">
        <v>45208</v>
      </c>
      <c r="F2429">
        <v>567</v>
      </c>
      <c r="G2429">
        <v>52</v>
      </c>
      <c r="H2429" t="s">
        <v>7</v>
      </c>
      <c r="I2429" t="str">
        <f>VLOOKUP(shipments[[#This Row],[SPID]],CHOOSE({1,2},people[[#All],[SPID]],people[[#All],[Sales_person]]),2,0)</f>
        <v>Kaine Padly</v>
      </c>
      <c r="J2429">
        <f>YEAR(shipments[[#This Row],[Shipdate]])</f>
        <v>2023</v>
      </c>
      <c r="K2429" s="22"/>
      <c r="L2429" s="22">
        <f>VLOOKUP(shipments[[#This Row],[PID]],CHOOSE({1,2},products[PID],products[Cost_per_box]),2,0)</f>
        <v>5.15</v>
      </c>
      <c r="M2429" s="22">
        <f>shipments[[#This Row],[Boxes]]*shipments[[#This Row],[cost_per_box]]</f>
        <v>267.8</v>
      </c>
      <c r="N2429" s="22">
        <f>shipments[[#This Row],[Amount]]-shipments[[#This Row],[total cost]]</f>
        <v>299.2</v>
      </c>
    </row>
    <row r="2430" spans="1:14" x14ac:dyDescent="0.35">
      <c r="A2430" t="s">
        <v>2470</v>
      </c>
      <c r="B2430" t="s">
        <v>8043</v>
      </c>
      <c r="C2430" t="s">
        <v>8014</v>
      </c>
      <c r="D2430" t="s">
        <v>8033</v>
      </c>
      <c r="E2430" s="1">
        <v>45005</v>
      </c>
      <c r="F2430">
        <v>5222.25</v>
      </c>
      <c r="G2430">
        <v>747</v>
      </c>
      <c r="H2430" t="s">
        <v>7</v>
      </c>
      <c r="I2430" t="str">
        <f>VLOOKUP(shipments[[#This Row],[SPID]],CHOOSE({1,2},people[[#All],[SPID]],people[[#All],[Sales_person]]),2,0)</f>
        <v>Kaine Padly</v>
      </c>
      <c r="J2430">
        <f>YEAR(shipments[[#This Row],[Shipdate]])</f>
        <v>2023</v>
      </c>
      <c r="K2430" s="22"/>
      <c r="L2430" s="22">
        <f>VLOOKUP(shipments[[#This Row],[PID]],CHOOSE({1,2},products[PID],products[Cost_per_box]),2,0)</f>
        <v>3.85</v>
      </c>
      <c r="M2430" s="22">
        <f>shipments[[#This Row],[Boxes]]*shipments[[#This Row],[cost_per_box]]</f>
        <v>2875.9500000000003</v>
      </c>
      <c r="N2430" s="22">
        <f>shipments[[#This Row],[Amount]]-shipments[[#This Row],[total cost]]</f>
        <v>2346.2999999999997</v>
      </c>
    </row>
    <row r="2431" spans="1:14" x14ac:dyDescent="0.35">
      <c r="A2431" t="s">
        <v>2471</v>
      </c>
      <c r="B2431" t="s">
        <v>8043</v>
      </c>
      <c r="C2431" t="s">
        <v>8014</v>
      </c>
      <c r="D2431" t="s">
        <v>8038</v>
      </c>
      <c r="E2431" s="1">
        <v>45037</v>
      </c>
      <c r="F2431">
        <v>1509.75</v>
      </c>
      <c r="G2431">
        <v>189</v>
      </c>
      <c r="H2431" t="s">
        <v>7</v>
      </c>
      <c r="I2431" t="str">
        <f>VLOOKUP(shipments[[#This Row],[SPID]],CHOOSE({1,2},people[[#All],[SPID]],people[[#All],[Sales_person]]),2,0)</f>
        <v>Kaine Padly</v>
      </c>
      <c r="J2431">
        <f>YEAR(shipments[[#This Row],[Shipdate]])</f>
        <v>2023</v>
      </c>
      <c r="K2431" s="22"/>
      <c r="L2431" s="22">
        <f>VLOOKUP(shipments[[#This Row],[PID]],CHOOSE({1,2},products[PID],products[Cost_per_box]),2,0)</f>
        <v>3.85</v>
      </c>
      <c r="M2431" s="22">
        <f>shipments[[#This Row],[Boxes]]*shipments[[#This Row],[cost_per_box]]</f>
        <v>727.65</v>
      </c>
      <c r="N2431" s="22">
        <f>shipments[[#This Row],[Amount]]-shipments[[#This Row],[total cost]]</f>
        <v>782.1</v>
      </c>
    </row>
    <row r="2432" spans="1:14" x14ac:dyDescent="0.35">
      <c r="A2432" t="s">
        <v>2472</v>
      </c>
      <c r="B2432" t="s">
        <v>8043</v>
      </c>
      <c r="C2432" t="s">
        <v>8014</v>
      </c>
      <c r="D2432" t="s">
        <v>8034</v>
      </c>
      <c r="E2432" s="1">
        <v>45265</v>
      </c>
      <c r="F2432">
        <v>2823.75</v>
      </c>
      <c r="G2432">
        <v>404</v>
      </c>
      <c r="H2432" t="s">
        <v>7</v>
      </c>
      <c r="I2432" t="str">
        <f>VLOOKUP(shipments[[#This Row],[SPID]],CHOOSE({1,2},people[[#All],[SPID]],people[[#All],[Sales_person]]),2,0)</f>
        <v>Kaine Padly</v>
      </c>
      <c r="J2432">
        <f>YEAR(shipments[[#This Row],[Shipdate]])</f>
        <v>2023</v>
      </c>
      <c r="K2432" s="22"/>
      <c r="L2432" s="22">
        <f>VLOOKUP(shipments[[#This Row],[PID]],CHOOSE({1,2},products[PID],products[Cost_per_box]),2,0)</f>
        <v>3.85</v>
      </c>
      <c r="M2432" s="22">
        <f>shipments[[#This Row],[Boxes]]*shipments[[#This Row],[cost_per_box]]</f>
        <v>1555.4</v>
      </c>
      <c r="N2432" s="22">
        <f>shipments[[#This Row],[Amount]]-shipments[[#This Row],[total cost]]</f>
        <v>1268.3499999999999</v>
      </c>
    </row>
    <row r="2433" spans="1:14" x14ac:dyDescent="0.35">
      <c r="A2433" t="s">
        <v>2473</v>
      </c>
      <c r="B2433" t="s">
        <v>8043</v>
      </c>
      <c r="C2433" t="s">
        <v>8014</v>
      </c>
      <c r="D2433" t="s">
        <v>8034</v>
      </c>
      <c r="E2433" s="1">
        <v>45561</v>
      </c>
      <c r="F2433">
        <v>18202.5</v>
      </c>
      <c r="G2433">
        <v>2601</v>
      </c>
      <c r="H2433" t="s">
        <v>26</v>
      </c>
      <c r="I2433" t="str">
        <f>VLOOKUP(shipments[[#This Row],[SPID]],CHOOSE({1,2},people[[#All],[SPID]],people[[#All],[Sales_person]]),2,0)</f>
        <v>Kaine Padly</v>
      </c>
      <c r="J2433">
        <f>YEAR(shipments[[#This Row],[Shipdate]])</f>
        <v>2024</v>
      </c>
      <c r="K2433" s="22"/>
      <c r="L2433" s="22">
        <f>VLOOKUP(shipments[[#This Row],[PID]],CHOOSE({1,2},products[PID],products[Cost_per_box]),2,0)</f>
        <v>3.85</v>
      </c>
      <c r="M2433" s="22">
        <f>shipments[[#This Row],[Boxes]]*shipments[[#This Row],[cost_per_box]]</f>
        <v>10013.85</v>
      </c>
      <c r="N2433" s="22">
        <f>shipments[[#This Row],[Amount]]-shipments[[#This Row],[total cost]]</f>
        <v>8188.65</v>
      </c>
    </row>
    <row r="2434" spans="1:14" x14ac:dyDescent="0.35">
      <c r="A2434" t="s">
        <v>2474</v>
      </c>
      <c r="B2434" t="s">
        <v>8043</v>
      </c>
      <c r="C2434" t="s">
        <v>8014</v>
      </c>
      <c r="D2434" t="s">
        <v>8036</v>
      </c>
      <c r="E2434" s="1">
        <v>44937</v>
      </c>
      <c r="F2434">
        <v>85.5</v>
      </c>
      <c r="G2434">
        <v>11</v>
      </c>
      <c r="H2434" t="s">
        <v>7</v>
      </c>
      <c r="I2434" t="str">
        <f>VLOOKUP(shipments[[#This Row],[SPID]],CHOOSE({1,2},people[[#All],[SPID]],people[[#All],[Sales_person]]),2,0)</f>
        <v>Kaine Padly</v>
      </c>
      <c r="J2434">
        <f>YEAR(shipments[[#This Row],[Shipdate]])</f>
        <v>2023</v>
      </c>
      <c r="K2434" s="22"/>
      <c r="L2434" s="22">
        <f>VLOOKUP(shipments[[#This Row],[PID]],CHOOSE({1,2},products[PID],products[Cost_per_box]),2,0)</f>
        <v>3.85</v>
      </c>
      <c r="M2434" s="22">
        <f>shipments[[#This Row],[Boxes]]*shipments[[#This Row],[cost_per_box]]</f>
        <v>42.35</v>
      </c>
      <c r="N2434" s="22">
        <f>shipments[[#This Row],[Amount]]-shipments[[#This Row],[total cost]]</f>
        <v>43.15</v>
      </c>
    </row>
    <row r="2435" spans="1:14" x14ac:dyDescent="0.35">
      <c r="A2435" t="s">
        <v>2475</v>
      </c>
      <c r="B2435" t="s">
        <v>8043</v>
      </c>
      <c r="C2435" t="s">
        <v>8014</v>
      </c>
      <c r="D2435" t="s">
        <v>8036</v>
      </c>
      <c r="E2435" s="1">
        <v>44998</v>
      </c>
      <c r="F2435">
        <v>6072.75</v>
      </c>
      <c r="G2435">
        <v>1215</v>
      </c>
      <c r="H2435" t="s">
        <v>7</v>
      </c>
      <c r="I2435" t="str">
        <f>VLOOKUP(shipments[[#This Row],[SPID]],CHOOSE({1,2},people[[#All],[SPID]],people[[#All],[Sales_person]]),2,0)</f>
        <v>Kaine Padly</v>
      </c>
      <c r="J2435">
        <f>YEAR(shipments[[#This Row],[Shipdate]])</f>
        <v>2023</v>
      </c>
      <c r="K2435" s="22"/>
      <c r="L2435" s="22">
        <f>VLOOKUP(shipments[[#This Row],[PID]],CHOOSE({1,2},products[PID],products[Cost_per_box]),2,0)</f>
        <v>3.85</v>
      </c>
      <c r="M2435" s="22">
        <f>shipments[[#This Row],[Boxes]]*shipments[[#This Row],[cost_per_box]]</f>
        <v>4677.75</v>
      </c>
      <c r="N2435" s="22">
        <f>shipments[[#This Row],[Amount]]-shipments[[#This Row],[total cost]]</f>
        <v>1395</v>
      </c>
    </row>
    <row r="2436" spans="1:14" x14ac:dyDescent="0.35">
      <c r="A2436" t="s">
        <v>2476</v>
      </c>
      <c r="B2436" t="s">
        <v>8043</v>
      </c>
      <c r="C2436" t="s">
        <v>8015</v>
      </c>
      <c r="D2436" t="s">
        <v>8037</v>
      </c>
      <c r="E2436" s="1">
        <v>45331</v>
      </c>
      <c r="F2436">
        <v>7715.25</v>
      </c>
      <c r="G2436">
        <v>1544</v>
      </c>
      <c r="H2436" t="s">
        <v>7</v>
      </c>
      <c r="I2436" t="str">
        <f>VLOOKUP(shipments[[#This Row],[SPID]],CHOOSE({1,2},people[[#All],[SPID]],people[[#All],[Sales_person]]),2,0)</f>
        <v>Kaine Padly</v>
      </c>
      <c r="J2436">
        <f>YEAR(shipments[[#This Row],[Shipdate]])</f>
        <v>2024</v>
      </c>
      <c r="K2436" s="22"/>
      <c r="L2436" s="22">
        <f>VLOOKUP(shipments[[#This Row],[PID]],CHOOSE({1,2},products[PID],products[Cost_per_box]),2,0)</f>
        <v>5.72</v>
      </c>
      <c r="M2436" s="22">
        <f>shipments[[#This Row],[Boxes]]*shipments[[#This Row],[cost_per_box]]</f>
        <v>8831.68</v>
      </c>
      <c r="N2436" s="22">
        <f>shipments[[#This Row],[Amount]]-shipments[[#This Row],[total cost]]</f>
        <v>-1116.4300000000003</v>
      </c>
    </row>
    <row r="2437" spans="1:14" x14ac:dyDescent="0.35">
      <c r="A2437" t="s">
        <v>2477</v>
      </c>
      <c r="B2437" t="s">
        <v>8043</v>
      </c>
      <c r="C2437" t="s">
        <v>8015</v>
      </c>
      <c r="D2437" t="s">
        <v>8037</v>
      </c>
      <c r="E2437" s="1">
        <v>44966</v>
      </c>
      <c r="F2437">
        <v>3462.75</v>
      </c>
      <c r="G2437">
        <v>433</v>
      </c>
      <c r="H2437" t="s">
        <v>7</v>
      </c>
      <c r="I2437" t="str">
        <f>VLOOKUP(shipments[[#This Row],[SPID]],CHOOSE({1,2},people[[#All],[SPID]],people[[#All],[Sales_person]]),2,0)</f>
        <v>Kaine Padly</v>
      </c>
      <c r="J2437">
        <f>YEAR(shipments[[#This Row],[Shipdate]])</f>
        <v>2023</v>
      </c>
      <c r="K2437" s="22"/>
      <c r="L2437" s="22">
        <f>VLOOKUP(shipments[[#This Row],[PID]],CHOOSE({1,2},products[PID],products[Cost_per_box]),2,0)</f>
        <v>5.72</v>
      </c>
      <c r="M2437" s="22">
        <f>shipments[[#This Row],[Boxes]]*shipments[[#This Row],[cost_per_box]]</f>
        <v>2476.7599999999998</v>
      </c>
      <c r="N2437" s="22">
        <f>shipments[[#This Row],[Amount]]-shipments[[#This Row],[total cost]]</f>
        <v>985.99000000000024</v>
      </c>
    </row>
    <row r="2438" spans="1:14" x14ac:dyDescent="0.35">
      <c r="A2438" t="s">
        <v>2478</v>
      </c>
      <c r="B2438" t="s">
        <v>8043</v>
      </c>
      <c r="C2438" t="s">
        <v>8015</v>
      </c>
      <c r="D2438" t="s">
        <v>8038</v>
      </c>
      <c r="E2438" s="1">
        <v>44951</v>
      </c>
      <c r="F2438">
        <v>13866.75</v>
      </c>
      <c r="G2438">
        <v>2774</v>
      </c>
      <c r="H2438" t="s">
        <v>7</v>
      </c>
      <c r="I2438" t="str">
        <f>VLOOKUP(shipments[[#This Row],[SPID]],CHOOSE({1,2},people[[#All],[SPID]],people[[#All],[Sales_person]]),2,0)</f>
        <v>Kaine Padly</v>
      </c>
      <c r="J2438">
        <f>YEAR(shipments[[#This Row],[Shipdate]])</f>
        <v>2023</v>
      </c>
      <c r="K2438" s="22"/>
      <c r="L2438" s="22">
        <f>VLOOKUP(shipments[[#This Row],[PID]],CHOOSE({1,2},products[PID],products[Cost_per_box]),2,0)</f>
        <v>5.72</v>
      </c>
      <c r="M2438" s="22">
        <f>shipments[[#This Row],[Boxes]]*shipments[[#This Row],[cost_per_box]]</f>
        <v>15867.279999999999</v>
      </c>
      <c r="N2438" s="22">
        <f>shipments[[#This Row],[Amount]]-shipments[[#This Row],[total cost]]</f>
        <v>-2000.5299999999988</v>
      </c>
    </row>
    <row r="2439" spans="1:14" x14ac:dyDescent="0.35">
      <c r="A2439" t="s">
        <v>2479</v>
      </c>
      <c r="B2439" t="s">
        <v>8043</v>
      </c>
      <c r="C2439" t="s">
        <v>8015</v>
      </c>
      <c r="D2439" t="s">
        <v>8037</v>
      </c>
      <c r="E2439" s="1">
        <v>44974</v>
      </c>
      <c r="F2439">
        <v>4864.5</v>
      </c>
      <c r="G2439">
        <v>811</v>
      </c>
      <c r="H2439" t="s">
        <v>7</v>
      </c>
      <c r="I2439" t="str">
        <f>VLOOKUP(shipments[[#This Row],[SPID]],CHOOSE({1,2},people[[#All],[SPID]],people[[#All],[Sales_person]]),2,0)</f>
        <v>Kaine Padly</v>
      </c>
      <c r="J2439">
        <f>YEAR(shipments[[#This Row],[Shipdate]])</f>
        <v>2023</v>
      </c>
      <c r="K2439" s="22"/>
      <c r="L2439" s="22">
        <f>VLOOKUP(shipments[[#This Row],[PID]],CHOOSE({1,2},products[PID],products[Cost_per_box]),2,0)</f>
        <v>5.72</v>
      </c>
      <c r="M2439" s="22">
        <f>shipments[[#This Row],[Boxes]]*shipments[[#This Row],[cost_per_box]]</f>
        <v>4638.92</v>
      </c>
      <c r="N2439" s="22">
        <f>shipments[[#This Row],[Amount]]-shipments[[#This Row],[total cost]]</f>
        <v>225.57999999999993</v>
      </c>
    </row>
    <row r="2440" spans="1:14" x14ac:dyDescent="0.35">
      <c r="A2440" t="s">
        <v>2480</v>
      </c>
      <c r="B2440" t="s">
        <v>8043</v>
      </c>
      <c r="C2440" t="s">
        <v>8015</v>
      </c>
      <c r="D2440" t="s">
        <v>8037</v>
      </c>
      <c r="E2440" s="1">
        <v>45547</v>
      </c>
      <c r="F2440">
        <v>924.75</v>
      </c>
      <c r="G2440">
        <v>133</v>
      </c>
      <c r="H2440" t="s">
        <v>26</v>
      </c>
      <c r="I2440" t="str">
        <f>VLOOKUP(shipments[[#This Row],[SPID]],CHOOSE({1,2},people[[#All],[SPID]],people[[#All],[Sales_person]]),2,0)</f>
        <v>Kaine Padly</v>
      </c>
      <c r="J2440">
        <f>YEAR(shipments[[#This Row],[Shipdate]])</f>
        <v>2024</v>
      </c>
      <c r="K2440" s="22"/>
      <c r="L2440" s="22">
        <f>VLOOKUP(shipments[[#This Row],[PID]],CHOOSE({1,2},products[PID],products[Cost_per_box]),2,0)</f>
        <v>5.72</v>
      </c>
      <c r="M2440" s="22">
        <f>shipments[[#This Row],[Boxes]]*shipments[[#This Row],[cost_per_box]]</f>
        <v>760.76</v>
      </c>
      <c r="N2440" s="22">
        <f>shipments[[#This Row],[Amount]]-shipments[[#This Row],[total cost]]</f>
        <v>163.99</v>
      </c>
    </row>
    <row r="2441" spans="1:14" x14ac:dyDescent="0.35">
      <c r="A2441" t="s">
        <v>2481</v>
      </c>
      <c r="B2441" t="s">
        <v>8043</v>
      </c>
      <c r="C2441" t="s">
        <v>8016</v>
      </c>
      <c r="D2441" t="s">
        <v>8034</v>
      </c>
      <c r="E2441" s="1">
        <v>45140</v>
      </c>
      <c r="F2441">
        <v>5454</v>
      </c>
      <c r="G2441">
        <v>210</v>
      </c>
      <c r="H2441" t="s">
        <v>7</v>
      </c>
      <c r="I2441" t="str">
        <f>VLOOKUP(shipments[[#This Row],[SPID]],CHOOSE({1,2},people[[#All],[SPID]],people[[#All],[Sales_person]]),2,0)</f>
        <v>Kaine Padly</v>
      </c>
      <c r="J2441">
        <f>YEAR(shipments[[#This Row],[Shipdate]])</f>
        <v>2023</v>
      </c>
      <c r="K2441" s="22"/>
      <c r="L2441" s="22">
        <f>VLOOKUP(shipments[[#This Row],[PID]],CHOOSE({1,2},products[PID],products[Cost_per_box]),2,0)</f>
        <v>6.31</v>
      </c>
      <c r="M2441" s="22">
        <f>shipments[[#This Row],[Boxes]]*shipments[[#This Row],[cost_per_box]]</f>
        <v>1325.1</v>
      </c>
      <c r="N2441" s="22">
        <f>shipments[[#This Row],[Amount]]-shipments[[#This Row],[total cost]]</f>
        <v>4128.8999999999996</v>
      </c>
    </row>
    <row r="2442" spans="1:14" x14ac:dyDescent="0.35">
      <c r="A2442" t="s">
        <v>2482</v>
      </c>
      <c r="B2442" t="s">
        <v>8043</v>
      </c>
      <c r="C2442" t="s">
        <v>8017</v>
      </c>
      <c r="D2442" t="s">
        <v>8036</v>
      </c>
      <c r="E2442" s="1">
        <v>45292</v>
      </c>
      <c r="F2442">
        <v>3771</v>
      </c>
      <c r="G2442">
        <v>135</v>
      </c>
      <c r="H2442" t="s">
        <v>7</v>
      </c>
      <c r="I2442" t="str">
        <f>VLOOKUP(shipments[[#This Row],[SPID]],CHOOSE({1,2},people[[#All],[SPID]],people[[#All],[Sales_person]]),2,0)</f>
        <v>Kaine Padly</v>
      </c>
      <c r="J2442">
        <f>YEAR(shipments[[#This Row],[Shipdate]])</f>
        <v>2024</v>
      </c>
      <c r="K2442" s="22"/>
      <c r="L2442" s="22">
        <f>VLOOKUP(shipments[[#This Row],[PID]],CHOOSE({1,2},products[PID],products[Cost_per_box]),2,0)</f>
        <v>9.94</v>
      </c>
      <c r="M2442" s="22">
        <f>shipments[[#This Row],[Boxes]]*shipments[[#This Row],[cost_per_box]]</f>
        <v>1341.8999999999999</v>
      </c>
      <c r="N2442" s="22">
        <f>shipments[[#This Row],[Amount]]-shipments[[#This Row],[total cost]]</f>
        <v>2429.1000000000004</v>
      </c>
    </row>
    <row r="2443" spans="1:14" x14ac:dyDescent="0.35">
      <c r="A2443" t="s">
        <v>2483</v>
      </c>
      <c r="B2443" t="s">
        <v>8043</v>
      </c>
      <c r="C2443" t="s">
        <v>8017</v>
      </c>
      <c r="D2443" t="s">
        <v>8033</v>
      </c>
      <c r="E2443" s="1">
        <v>45323</v>
      </c>
      <c r="F2443">
        <v>5323.5</v>
      </c>
      <c r="G2443">
        <v>191</v>
      </c>
      <c r="H2443" t="s">
        <v>7</v>
      </c>
      <c r="I2443" t="str">
        <f>VLOOKUP(shipments[[#This Row],[SPID]],CHOOSE({1,2},people[[#All],[SPID]],people[[#All],[Sales_person]]),2,0)</f>
        <v>Kaine Padly</v>
      </c>
      <c r="J2443">
        <f>YEAR(shipments[[#This Row],[Shipdate]])</f>
        <v>2024</v>
      </c>
      <c r="K2443" s="22"/>
      <c r="L2443" s="22">
        <f>VLOOKUP(shipments[[#This Row],[PID]],CHOOSE({1,2},products[PID],products[Cost_per_box]),2,0)</f>
        <v>9.94</v>
      </c>
      <c r="M2443" s="22">
        <f>shipments[[#This Row],[Boxes]]*shipments[[#This Row],[cost_per_box]]</f>
        <v>1898.54</v>
      </c>
      <c r="N2443" s="22">
        <f>shipments[[#This Row],[Amount]]-shipments[[#This Row],[total cost]]</f>
        <v>3424.96</v>
      </c>
    </row>
    <row r="2444" spans="1:14" x14ac:dyDescent="0.35">
      <c r="A2444" t="s">
        <v>2484</v>
      </c>
      <c r="B2444" t="s">
        <v>8043</v>
      </c>
      <c r="C2444" t="s">
        <v>8017</v>
      </c>
      <c r="D2444" t="s">
        <v>8037</v>
      </c>
      <c r="E2444" s="1">
        <v>45495</v>
      </c>
      <c r="F2444">
        <v>6342.75</v>
      </c>
      <c r="G2444">
        <v>235</v>
      </c>
      <c r="H2444" t="s">
        <v>18</v>
      </c>
      <c r="I2444" t="str">
        <f>VLOOKUP(shipments[[#This Row],[SPID]],CHOOSE({1,2},people[[#All],[SPID]],people[[#All],[Sales_person]]),2,0)</f>
        <v>Kaine Padly</v>
      </c>
      <c r="J2444">
        <f>YEAR(shipments[[#This Row],[Shipdate]])</f>
        <v>2024</v>
      </c>
      <c r="K2444" s="22"/>
      <c r="L2444" s="22">
        <f>VLOOKUP(shipments[[#This Row],[PID]],CHOOSE({1,2},products[PID],products[Cost_per_box]),2,0)</f>
        <v>9.94</v>
      </c>
      <c r="M2444" s="22">
        <f>shipments[[#This Row],[Boxes]]*shipments[[#This Row],[cost_per_box]]</f>
        <v>2335.9</v>
      </c>
      <c r="N2444" s="22">
        <f>shipments[[#This Row],[Amount]]-shipments[[#This Row],[total cost]]</f>
        <v>4006.85</v>
      </c>
    </row>
    <row r="2445" spans="1:14" x14ac:dyDescent="0.35">
      <c r="A2445" t="s">
        <v>2485</v>
      </c>
      <c r="B2445" t="s">
        <v>8043</v>
      </c>
      <c r="C2445" t="s">
        <v>8017</v>
      </c>
      <c r="D2445" t="s">
        <v>8034</v>
      </c>
      <c r="E2445" s="1">
        <v>45323</v>
      </c>
      <c r="F2445">
        <v>4961.25</v>
      </c>
      <c r="G2445">
        <v>178</v>
      </c>
      <c r="H2445" t="s">
        <v>7</v>
      </c>
      <c r="I2445" t="str">
        <f>VLOOKUP(shipments[[#This Row],[SPID]],CHOOSE({1,2},people[[#All],[SPID]],people[[#All],[Sales_person]]),2,0)</f>
        <v>Kaine Padly</v>
      </c>
      <c r="J2445">
        <f>YEAR(shipments[[#This Row],[Shipdate]])</f>
        <v>2024</v>
      </c>
      <c r="K2445" s="22"/>
      <c r="L2445" s="22">
        <f>VLOOKUP(shipments[[#This Row],[PID]],CHOOSE({1,2},products[PID],products[Cost_per_box]),2,0)</f>
        <v>9.94</v>
      </c>
      <c r="M2445" s="22">
        <f>shipments[[#This Row],[Boxes]]*shipments[[#This Row],[cost_per_box]]</f>
        <v>1769.32</v>
      </c>
      <c r="N2445" s="22">
        <f>shipments[[#This Row],[Amount]]-shipments[[#This Row],[total cost]]</f>
        <v>3191.9300000000003</v>
      </c>
    </row>
    <row r="2446" spans="1:14" x14ac:dyDescent="0.35">
      <c r="A2446" t="s">
        <v>2486</v>
      </c>
      <c r="B2446" t="s">
        <v>8043</v>
      </c>
      <c r="C2446" t="s">
        <v>8018</v>
      </c>
      <c r="D2446" t="s">
        <v>8038</v>
      </c>
      <c r="E2446" s="1">
        <v>45114</v>
      </c>
      <c r="F2446">
        <v>4200.75</v>
      </c>
      <c r="G2446">
        <v>234</v>
      </c>
      <c r="H2446" t="s">
        <v>7</v>
      </c>
      <c r="I2446" t="str">
        <f>VLOOKUP(shipments[[#This Row],[SPID]],CHOOSE({1,2},people[[#All],[SPID]],people[[#All],[Sales_person]]),2,0)</f>
        <v>Kaine Padly</v>
      </c>
      <c r="J2446">
        <f>YEAR(shipments[[#This Row],[Shipdate]])</f>
        <v>2023</v>
      </c>
      <c r="K2446" s="22"/>
      <c r="L2446" s="22">
        <f>VLOOKUP(shipments[[#This Row],[PID]],CHOOSE({1,2},products[PID],products[Cost_per_box]),2,0)</f>
        <v>7.73</v>
      </c>
      <c r="M2446" s="22">
        <f>shipments[[#This Row],[Boxes]]*shipments[[#This Row],[cost_per_box]]</f>
        <v>1808.8200000000002</v>
      </c>
      <c r="N2446" s="22">
        <f>shipments[[#This Row],[Amount]]-shipments[[#This Row],[total cost]]</f>
        <v>2391.9299999999998</v>
      </c>
    </row>
    <row r="2447" spans="1:14" x14ac:dyDescent="0.35">
      <c r="A2447" t="s">
        <v>2487</v>
      </c>
      <c r="B2447" t="s">
        <v>8043</v>
      </c>
      <c r="C2447" t="s">
        <v>8018</v>
      </c>
      <c r="D2447" t="s">
        <v>8033</v>
      </c>
      <c r="E2447" s="1">
        <v>45329</v>
      </c>
      <c r="F2447">
        <v>650.25</v>
      </c>
      <c r="G2447">
        <v>30</v>
      </c>
      <c r="H2447" t="s">
        <v>7</v>
      </c>
      <c r="I2447" t="str">
        <f>VLOOKUP(shipments[[#This Row],[SPID]],CHOOSE({1,2},people[[#All],[SPID]],people[[#All],[Sales_person]]),2,0)</f>
        <v>Kaine Padly</v>
      </c>
      <c r="J2447">
        <f>YEAR(shipments[[#This Row],[Shipdate]])</f>
        <v>2024</v>
      </c>
      <c r="K2447" s="22"/>
      <c r="L2447" s="22">
        <f>VLOOKUP(shipments[[#This Row],[PID]],CHOOSE({1,2},products[PID],products[Cost_per_box]),2,0)</f>
        <v>7.73</v>
      </c>
      <c r="M2447" s="22">
        <f>shipments[[#This Row],[Boxes]]*shipments[[#This Row],[cost_per_box]]</f>
        <v>231.9</v>
      </c>
      <c r="N2447" s="22">
        <f>shipments[[#This Row],[Amount]]-shipments[[#This Row],[total cost]]</f>
        <v>418.35</v>
      </c>
    </row>
    <row r="2448" spans="1:14" x14ac:dyDescent="0.35">
      <c r="A2448" t="s">
        <v>2488</v>
      </c>
      <c r="B2448" t="s">
        <v>8043</v>
      </c>
      <c r="C2448" t="s">
        <v>8018</v>
      </c>
      <c r="D2448" t="s">
        <v>8034</v>
      </c>
      <c r="E2448" s="1">
        <v>45552</v>
      </c>
      <c r="F2448">
        <v>1237.5</v>
      </c>
      <c r="G2448">
        <v>59</v>
      </c>
      <c r="H2448" t="s">
        <v>26</v>
      </c>
      <c r="I2448" t="str">
        <f>VLOOKUP(shipments[[#This Row],[SPID]],CHOOSE({1,2},people[[#All],[SPID]],people[[#All],[Sales_person]]),2,0)</f>
        <v>Kaine Padly</v>
      </c>
      <c r="J2448">
        <f>YEAR(shipments[[#This Row],[Shipdate]])</f>
        <v>2024</v>
      </c>
      <c r="K2448" s="22"/>
      <c r="L2448" s="22">
        <f>VLOOKUP(shipments[[#This Row],[PID]],CHOOSE({1,2},products[PID],products[Cost_per_box]),2,0)</f>
        <v>7.73</v>
      </c>
      <c r="M2448" s="22">
        <f>shipments[[#This Row],[Boxes]]*shipments[[#This Row],[cost_per_box]]</f>
        <v>456.07000000000005</v>
      </c>
      <c r="N2448" s="22">
        <f>shipments[[#This Row],[Amount]]-shipments[[#This Row],[total cost]]</f>
        <v>781.43</v>
      </c>
    </row>
    <row r="2449" spans="1:14" x14ac:dyDescent="0.35">
      <c r="A2449" t="s">
        <v>2489</v>
      </c>
      <c r="B2449" t="s">
        <v>8043</v>
      </c>
      <c r="C2449" t="s">
        <v>8018</v>
      </c>
      <c r="D2449" t="s">
        <v>8034</v>
      </c>
      <c r="E2449" s="1">
        <v>45350</v>
      </c>
      <c r="F2449">
        <v>11193.75</v>
      </c>
      <c r="G2449">
        <v>509</v>
      </c>
      <c r="H2449" t="s">
        <v>40</v>
      </c>
      <c r="I2449" t="str">
        <f>VLOOKUP(shipments[[#This Row],[SPID]],CHOOSE({1,2},people[[#All],[SPID]],people[[#All],[Sales_person]]),2,0)</f>
        <v>Kaine Padly</v>
      </c>
      <c r="J2449">
        <f>YEAR(shipments[[#This Row],[Shipdate]])</f>
        <v>2024</v>
      </c>
      <c r="K2449" s="22"/>
      <c r="L2449" s="22">
        <f>VLOOKUP(shipments[[#This Row],[PID]],CHOOSE({1,2},products[PID],products[Cost_per_box]),2,0)</f>
        <v>7.73</v>
      </c>
      <c r="M2449" s="22">
        <f>shipments[[#This Row],[Boxes]]*shipments[[#This Row],[cost_per_box]]</f>
        <v>3934.57</v>
      </c>
      <c r="N2449" s="22">
        <f>shipments[[#This Row],[Amount]]-shipments[[#This Row],[total cost]]</f>
        <v>7259.18</v>
      </c>
    </row>
    <row r="2450" spans="1:14" x14ac:dyDescent="0.35">
      <c r="A2450" t="s">
        <v>2490</v>
      </c>
      <c r="B2450" t="s">
        <v>8043</v>
      </c>
      <c r="C2450" t="s">
        <v>8020</v>
      </c>
      <c r="D2450" t="s">
        <v>8033</v>
      </c>
      <c r="E2450" s="1">
        <v>45328</v>
      </c>
      <c r="F2450">
        <v>3595.5</v>
      </c>
      <c r="G2450">
        <v>240</v>
      </c>
      <c r="H2450" t="s">
        <v>7</v>
      </c>
      <c r="I2450" t="str">
        <f>VLOOKUP(shipments[[#This Row],[SPID]],CHOOSE({1,2},people[[#All],[SPID]],people[[#All],[Sales_person]]),2,0)</f>
        <v>Kaine Padly</v>
      </c>
      <c r="J2450">
        <f>YEAR(shipments[[#This Row],[Shipdate]])</f>
        <v>2024</v>
      </c>
      <c r="K2450" s="22"/>
      <c r="L2450" s="22">
        <f>VLOOKUP(shipments[[#This Row],[PID]],CHOOSE({1,2},products[PID],products[Cost_per_box]),2,0)</f>
        <v>8.2200000000000006</v>
      </c>
      <c r="M2450" s="22">
        <f>shipments[[#This Row],[Boxes]]*shipments[[#This Row],[cost_per_box]]</f>
        <v>1972.8000000000002</v>
      </c>
      <c r="N2450" s="22">
        <f>shipments[[#This Row],[Amount]]-shipments[[#This Row],[total cost]]</f>
        <v>1622.6999999999998</v>
      </c>
    </row>
    <row r="2451" spans="1:14" x14ac:dyDescent="0.35">
      <c r="A2451" t="s">
        <v>2491</v>
      </c>
      <c r="B2451" t="s">
        <v>8043</v>
      </c>
      <c r="C2451" t="s">
        <v>8020</v>
      </c>
      <c r="D2451" t="s">
        <v>8033</v>
      </c>
      <c r="E2451" s="1">
        <v>45285</v>
      </c>
      <c r="F2451">
        <v>8446.5</v>
      </c>
      <c r="G2451">
        <v>564</v>
      </c>
      <c r="H2451" t="s">
        <v>7</v>
      </c>
      <c r="I2451" t="str">
        <f>VLOOKUP(shipments[[#This Row],[SPID]],CHOOSE({1,2},people[[#All],[SPID]],people[[#All],[Sales_person]]),2,0)</f>
        <v>Kaine Padly</v>
      </c>
      <c r="J2451">
        <f>YEAR(shipments[[#This Row],[Shipdate]])</f>
        <v>2023</v>
      </c>
      <c r="K2451" s="22"/>
      <c r="L2451" s="22">
        <f>VLOOKUP(shipments[[#This Row],[PID]],CHOOSE({1,2},products[PID],products[Cost_per_box]),2,0)</f>
        <v>8.2200000000000006</v>
      </c>
      <c r="M2451" s="22">
        <f>shipments[[#This Row],[Boxes]]*shipments[[#This Row],[cost_per_box]]</f>
        <v>4636.08</v>
      </c>
      <c r="N2451" s="22">
        <f>shipments[[#This Row],[Amount]]-shipments[[#This Row],[total cost]]</f>
        <v>3810.42</v>
      </c>
    </row>
    <row r="2452" spans="1:14" x14ac:dyDescent="0.35">
      <c r="A2452" t="s">
        <v>2492</v>
      </c>
      <c r="B2452" t="s">
        <v>8043</v>
      </c>
      <c r="C2452" t="s">
        <v>8020</v>
      </c>
      <c r="D2452" t="s">
        <v>8033</v>
      </c>
      <c r="E2452" s="1">
        <v>45145</v>
      </c>
      <c r="F2452">
        <v>3948.75</v>
      </c>
      <c r="G2452">
        <v>304</v>
      </c>
      <c r="H2452" t="s">
        <v>7</v>
      </c>
      <c r="I2452" t="str">
        <f>VLOOKUP(shipments[[#This Row],[SPID]],CHOOSE({1,2},people[[#All],[SPID]],people[[#All],[Sales_person]]),2,0)</f>
        <v>Kaine Padly</v>
      </c>
      <c r="J2452">
        <f>YEAR(shipments[[#This Row],[Shipdate]])</f>
        <v>2023</v>
      </c>
      <c r="K2452" s="22"/>
      <c r="L2452" s="22">
        <f>VLOOKUP(shipments[[#This Row],[PID]],CHOOSE({1,2},products[PID],products[Cost_per_box]),2,0)</f>
        <v>8.2200000000000006</v>
      </c>
      <c r="M2452" s="22">
        <f>shipments[[#This Row],[Boxes]]*shipments[[#This Row],[cost_per_box]]</f>
        <v>2498.88</v>
      </c>
      <c r="N2452" s="22">
        <f>shipments[[#This Row],[Amount]]-shipments[[#This Row],[total cost]]</f>
        <v>1449.87</v>
      </c>
    </row>
    <row r="2453" spans="1:14" x14ac:dyDescent="0.35">
      <c r="A2453" t="s">
        <v>2493</v>
      </c>
      <c r="B2453" t="s">
        <v>8043</v>
      </c>
      <c r="C2453" t="s">
        <v>8020</v>
      </c>
      <c r="D2453" t="s">
        <v>8033</v>
      </c>
      <c r="E2453" s="1">
        <v>45454</v>
      </c>
      <c r="F2453">
        <v>4416.75</v>
      </c>
      <c r="G2453">
        <v>340</v>
      </c>
      <c r="H2453" t="s">
        <v>40</v>
      </c>
      <c r="I2453" t="str">
        <f>VLOOKUP(shipments[[#This Row],[SPID]],CHOOSE({1,2},people[[#All],[SPID]],people[[#All],[Sales_person]]),2,0)</f>
        <v>Kaine Padly</v>
      </c>
      <c r="J2453">
        <f>YEAR(shipments[[#This Row],[Shipdate]])</f>
        <v>2024</v>
      </c>
      <c r="K2453" s="22"/>
      <c r="L2453" s="22">
        <f>VLOOKUP(shipments[[#This Row],[PID]],CHOOSE({1,2},products[PID],products[Cost_per_box]),2,0)</f>
        <v>8.2200000000000006</v>
      </c>
      <c r="M2453" s="22">
        <f>shipments[[#This Row],[Boxes]]*shipments[[#This Row],[cost_per_box]]</f>
        <v>2794.8</v>
      </c>
      <c r="N2453" s="22">
        <f>shipments[[#This Row],[Amount]]-shipments[[#This Row],[total cost]]</f>
        <v>1621.9499999999998</v>
      </c>
    </row>
    <row r="2454" spans="1:14" x14ac:dyDescent="0.35">
      <c r="A2454" t="s">
        <v>2494</v>
      </c>
      <c r="B2454" t="s">
        <v>8043</v>
      </c>
      <c r="C2454" t="s">
        <v>8022</v>
      </c>
      <c r="D2454" t="s">
        <v>8037</v>
      </c>
      <c r="E2454" s="1">
        <v>45272</v>
      </c>
      <c r="F2454">
        <v>7654.5</v>
      </c>
      <c r="G2454">
        <v>547</v>
      </c>
      <c r="H2454" t="s">
        <v>7</v>
      </c>
      <c r="I2454" t="str">
        <f>VLOOKUP(shipments[[#This Row],[SPID]],CHOOSE({1,2},people[[#All],[SPID]],people[[#All],[Sales_person]]),2,0)</f>
        <v>Kaine Padly</v>
      </c>
      <c r="J2454">
        <f>YEAR(shipments[[#This Row],[Shipdate]])</f>
        <v>2023</v>
      </c>
      <c r="K2454" s="22"/>
      <c r="L2454" s="22">
        <f>VLOOKUP(shipments[[#This Row],[PID]],CHOOSE({1,2},products[PID],products[Cost_per_box]),2,0)</f>
        <v>4.74</v>
      </c>
      <c r="M2454" s="22">
        <f>shipments[[#This Row],[Boxes]]*shipments[[#This Row],[cost_per_box]]</f>
        <v>2592.7800000000002</v>
      </c>
      <c r="N2454" s="22">
        <f>shipments[[#This Row],[Amount]]-shipments[[#This Row],[total cost]]</f>
        <v>5061.7199999999993</v>
      </c>
    </row>
    <row r="2455" spans="1:14" x14ac:dyDescent="0.35">
      <c r="A2455" t="s">
        <v>2495</v>
      </c>
      <c r="B2455" t="s">
        <v>8043</v>
      </c>
      <c r="C2455" t="s">
        <v>8022</v>
      </c>
      <c r="D2455" t="s">
        <v>8038</v>
      </c>
      <c r="E2455" s="1">
        <v>45380</v>
      </c>
      <c r="F2455">
        <v>11848.5</v>
      </c>
      <c r="G2455">
        <v>741</v>
      </c>
      <c r="H2455" t="s">
        <v>7</v>
      </c>
      <c r="I2455" t="str">
        <f>VLOOKUP(shipments[[#This Row],[SPID]],CHOOSE({1,2},people[[#All],[SPID]],people[[#All],[Sales_person]]),2,0)</f>
        <v>Kaine Padly</v>
      </c>
      <c r="J2455">
        <f>YEAR(shipments[[#This Row],[Shipdate]])</f>
        <v>2024</v>
      </c>
      <c r="K2455" s="22"/>
      <c r="L2455" s="22">
        <f>VLOOKUP(shipments[[#This Row],[PID]],CHOOSE({1,2},products[PID],products[Cost_per_box]),2,0)</f>
        <v>4.74</v>
      </c>
      <c r="M2455" s="22">
        <f>shipments[[#This Row],[Boxes]]*shipments[[#This Row],[cost_per_box]]</f>
        <v>3512.34</v>
      </c>
      <c r="N2455" s="22">
        <f>shipments[[#This Row],[Amount]]-shipments[[#This Row],[total cost]]</f>
        <v>8336.16</v>
      </c>
    </row>
    <row r="2456" spans="1:14" x14ac:dyDescent="0.35">
      <c r="A2456" t="s">
        <v>2496</v>
      </c>
      <c r="B2456" t="s">
        <v>8043</v>
      </c>
      <c r="C2456" t="s">
        <v>8022</v>
      </c>
      <c r="D2456" t="s">
        <v>8034</v>
      </c>
      <c r="E2456" s="1">
        <v>45449</v>
      </c>
      <c r="F2456">
        <v>5872.5</v>
      </c>
      <c r="G2456">
        <v>346</v>
      </c>
      <c r="H2456" t="s">
        <v>7</v>
      </c>
      <c r="I2456" t="str">
        <f>VLOOKUP(shipments[[#This Row],[SPID]],CHOOSE({1,2},people[[#All],[SPID]],people[[#All],[Sales_person]]),2,0)</f>
        <v>Kaine Padly</v>
      </c>
      <c r="J2456">
        <f>YEAR(shipments[[#This Row],[Shipdate]])</f>
        <v>2024</v>
      </c>
      <c r="K2456" s="22"/>
      <c r="L2456" s="22">
        <f>VLOOKUP(shipments[[#This Row],[PID]],CHOOSE({1,2},products[PID],products[Cost_per_box]),2,0)</f>
        <v>4.74</v>
      </c>
      <c r="M2456" s="22">
        <f>shipments[[#This Row],[Boxes]]*shipments[[#This Row],[cost_per_box]]</f>
        <v>1640.04</v>
      </c>
      <c r="N2456" s="22">
        <f>shipments[[#This Row],[Amount]]-shipments[[#This Row],[total cost]]</f>
        <v>4232.46</v>
      </c>
    </row>
    <row r="2457" spans="1:14" x14ac:dyDescent="0.35">
      <c r="A2457" t="s">
        <v>2497</v>
      </c>
      <c r="B2457" t="s">
        <v>8043</v>
      </c>
      <c r="C2457" t="s">
        <v>8022</v>
      </c>
      <c r="D2457" t="s">
        <v>8036</v>
      </c>
      <c r="E2457" s="1">
        <v>45246</v>
      </c>
      <c r="F2457">
        <v>7789.5</v>
      </c>
      <c r="G2457">
        <v>557</v>
      </c>
      <c r="H2457" t="s">
        <v>7</v>
      </c>
      <c r="I2457" t="str">
        <f>VLOOKUP(shipments[[#This Row],[SPID]],CHOOSE({1,2},people[[#All],[SPID]],people[[#All],[Sales_person]]),2,0)</f>
        <v>Kaine Padly</v>
      </c>
      <c r="J2457">
        <f>YEAR(shipments[[#This Row],[Shipdate]])</f>
        <v>2023</v>
      </c>
      <c r="K2457" s="22"/>
      <c r="L2457" s="22">
        <f>VLOOKUP(shipments[[#This Row],[PID]],CHOOSE({1,2},products[PID],products[Cost_per_box]),2,0)</f>
        <v>4.74</v>
      </c>
      <c r="M2457" s="22">
        <f>shipments[[#This Row],[Boxes]]*shipments[[#This Row],[cost_per_box]]</f>
        <v>2640.1800000000003</v>
      </c>
      <c r="N2457" s="22">
        <f>shipments[[#This Row],[Amount]]-shipments[[#This Row],[total cost]]</f>
        <v>5149.32</v>
      </c>
    </row>
    <row r="2458" spans="1:14" x14ac:dyDescent="0.35">
      <c r="A2458" t="s">
        <v>2498</v>
      </c>
      <c r="B2458" t="s">
        <v>8043</v>
      </c>
      <c r="C2458" t="s">
        <v>8022</v>
      </c>
      <c r="D2458" t="s">
        <v>8037</v>
      </c>
      <c r="E2458" s="1">
        <v>45152</v>
      </c>
      <c r="F2458">
        <v>10815.75</v>
      </c>
      <c r="G2458">
        <v>722</v>
      </c>
      <c r="H2458" t="s">
        <v>7</v>
      </c>
      <c r="I2458" t="str">
        <f>VLOOKUP(shipments[[#This Row],[SPID]],CHOOSE({1,2},people[[#All],[SPID]],people[[#All],[Sales_person]]),2,0)</f>
        <v>Kaine Padly</v>
      </c>
      <c r="J2458">
        <f>YEAR(shipments[[#This Row],[Shipdate]])</f>
        <v>2023</v>
      </c>
      <c r="K2458" s="22"/>
      <c r="L2458" s="22">
        <f>VLOOKUP(shipments[[#This Row],[PID]],CHOOSE({1,2},products[PID],products[Cost_per_box]),2,0)</f>
        <v>4.74</v>
      </c>
      <c r="M2458" s="22">
        <f>shipments[[#This Row],[Boxes]]*shipments[[#This Row],[cost_per_box]]</f>
        <v>3422.28</v>
      </c>
      <c r="N2458" s="22">
        <f>shipments[[#This Row],[Amount]]-shipments[[#This Row],[total cost]]</f>
        <v>7393.4699999999993</v>
      </c>
    </row>
    <row r="2459" spans="1:14" x14ac:dyDescent="0.35">
      <c r="A2459" t="s">
        <v>2499</v>
      </c>
      <c r="B2459" t="s">
        <v>8043</v>
      </c>
      <c r="C2459" t="s">
        <v>8022</v>
      </c>
      <c r="D2459" t="s">
        <v>8038</v>
      </c>
      <c r="E2459" s="1">
        <v>45205</v>
      </c>
      <c r="F2459">
        <v>5526</v>
      </c>
      <c r="G2459">
        <v>326</v>
      </c>
      <c r="H2459" t="s">
        <v>7</v>
      </c>
      <c r="I2459" t="str">
        <f>VLOOKUP(shipments[[#This Row],[SPID]],CHOOSE({1,2},people[[#All],[SPID]],people[[#All],[Sales_person]]),2,0)</f>
        <v>Kaine Padly</v>
      </c>
      <c r="J2459">
        <f>YEAR(shipments[[#This Row],[Shipdate]])</f>
        <v>2023</v>
      </c>
      <c r="K2459" s="22"/>
      <c r="L2459" s="22">
        <f>VLOOKUP(shipments[[#This Row],[PID]],CHOOSE({1,2},products[PID],products[Cost_per_box]),2,0)</f>
        <v>4.74</v>
      </c>
      <c r="M2459" s="22">
        <f>shipments[[#This Row],[Boxes]]*shipments[[#This Row],[cost_per_box]]</f>
        <v>1545.24</v>
      </c>
      <c r="N2459" s="22">
        <f>shipments[[#This Row],[Amount]]-shipments[[#This Row],[total cost]]</f>
        <v>3980.76</v>
      </c>
    </row>
    <row r="2460" spans="1:14" x14ac:dyDescent="0.35">
      <c r="A2460" t="s">
        <v>2500</v>
      </c>
      <c r="B2460" t="s">
        <v>8043</v>
      </c>
      <c r="C2460" t="s">
        <v>8023</v>
      </c>
      <c r="D2460" t="s">
        <v>8037</v>
      </c>
      <c r="E2460" s="1">
        <v>45455</v>
      </c>
      <c r="F2460">
        <v>6088.5</v>
      </c>
      <c r="G2460">
        <v>870</v>
      </c>
      <c r="H2460" t="s">
        <v>7</v>
      </c>
      <c r="I2460" t="str">
        <f>VLOOKUP(shipments[[#This Row],[SPID]],CHOOSE({1,2},people[[#All],[SPID]],people[[#All],[Sales_person]]),2,0)</f>
        <v>Kaine Padly</v>
      </c>
      <c r="J2460">
        <f>YEAR(shipments[[#This Row],[Shipdate]])</f>
        <v>2024</v>
      </c>
      <c r="K2460" s="22"/>
      <c r="L2460" s="22">
        <f>VLOOKUP(shipments[[#This Row],[PID]],CHOOSE({1,2},products[PID],products[Cost_per_box]),2,0)</f>
        <v>10.51</v>
      </c>
      <c r="M2460" s="22">
        <f>shipments[[#This Row],[Boxes]]*shipments[[#This Row],[cost_per_box]]</f>
        <v>9143.6999999999989</v>
      </c>
      <c r="N2460" s="22">
        <f>shipments[[#This Row],[Amount]]-shipments[[#This Row],[total cost]]</f>
        <v>-3055.1999999999989</v>
      </c>
    </row>
    <row r="2461" spans="1:14" x14ac:dyDescent="0.35">
      <c r="A2461" t="s">
        <v>2501</v>
      </c>
      <c r="B2461" t="s">
        <v>8043</v>
      </c>
      <c r="C2461" t="s">
        <v>8023</v>
      </c>
      <c r="D2461" t="s">
        <v>8034</v>
      </c>
      <c r="E2461" s="1">
        <v>45266</v>
      </c>
      <c r="F2461">
        <v>3480.75</v>
      </c>
      <c r="G2461">
        <v>387</v>
      </c>
      <c r="H2461" t="s">
        <v>7</v>
      </c>
      <c r="I2461" t="str">
        <f>VLOOKUP(shipments[[#This Row],[SPID]],CHOOSE({1,2},people[[#All],[SPID]],people[[#All],[Sales_person]]),2,0)</f>
        <v>Kaine Padly</v>
      </c>
      <c r="J2461">
        <f>YEAR(shipments[[#This Row],[Shipdate]])</f>
        <v>2023</v>
      </c>
      <c r="K2461" s="22"/>
      <c r="L2461" s="22">
        <f>VLOOKUP(shipments[[#This Row],[PID]],CHOOSE({1,2},products[PID],products[Cost_per_box]),2,0)</f>
        <v>10.51</v>
      </c>
      <c r="M2461" s="22">
        <f>shipments[[#This Row],[Boxes]]*shipments[[#This Row],[cost_per_box]]</f>
        <v>4067.37</v>
      </c>
      <c r="N2461" s="22">
        <f>shipments[[#This Row],[Amount]]-shipments[[#This Row],[total cost]]</f>
        <v>-586.61999999999989</v>
      </c>
    </row>
    <row r="2462" spans="1:14" x14ac:dyDescent="0.35">
      <c r="A2462" t="s">
        <v>2502</v>
      </c>
      <c r="B2462" t="s">
        <v>8043</v>
      </c>
      <c r="C2462" t="s">
        <v>8023</v>
      </c>
      <c r="D2462" t="s">
        <v>8034</v>
      </c>
      <c r="E2462" s="1">
        <v>45238</v>
      </c>
      <c r="F2462">
        <v>8568</v>
      </c>
      <c r="G2462">
        <v>1428</v>
      </c>
      <c r="H2462" t="s">
        <v>7</v>
      </c>
      <c r="I2462" t="str">
        <f>VLOOKUP(shipments[[#This Row],[SPID]],CHOOSE({1,2},people[[#All],[SPID]],people[[#All],[Sales_person]]),2,0)</f>
        <v>Kaine Padly</v>
      </c>
      <c r="J2462">
        <f>YEAR(shipments[[#This Row],[Shipdate]])</f>
        <v>2023</v>
      </c>
      <c r="K2462" s="22"/>
      <c r="L2462" s="22">
        <f>VLOOKUP(shipments[[#This Row],[PID]],CHOOSE({1,2},products[PID],products[Cost_per_box]),2,0)</f>
        <v>10.51</v>
      </c>
      <c r="M2462" s="22">
        <f>shipments[[#This Row],[Boxes]]*shipments[[#This Row],[cost_per_box]]</f>
        <v>15008.279999999999</v>
      </c>
      <c r="N2462" s="22">
        <f>shipments[[#This Row],[Amount]]-shipments[[#This Row],[total cost]]</f>
        <v>-6440.2799999999988</v>
      </c>
    </row>
    <row r="2463" spans="1:14" x14ac:dyDescent="0.35">
      <c r="A2463" t="s">
        <v>2503</v>
      </c>
      <c r="B2463" t="s">
        <v>8043</v>
      </c>
      <c r="C2463" t="s">
        <v>8023</v>
      </c>
      <c r="D2463" t="s">
        <v>8038</v>
      </c>
      <c r="E2463" s="1">
        <v>45278</v>
      </c>
      <c r="F2463">
        <v>6176.25</v>
      </c>
      <c r="G2463">
        <v>618</v>
      </c>
      <c r="H2463" t="s">
        <v>7</v>
      </c>
      <c r="I2463" t="str">
        <f>VLOOKUP(shipments[[#This Row],[SPID]],CHOOSE({1,2},people[[#All],[SPID]],people[[#All],[Sales_person]]),2,0)</f>
        <v>Kaine Padly</v>
      </c>
      <c r="J2463">
        <f>YEAR(shipments[[#This Row],[Shipdate]])</f>
        <v>2023</v>
      </c>
      <c r="K2463" s="22"/>
      <c r="L2463" s="22">
        <f>VLOOKUP(shipments[[#This Row],[PID]],CHOOSE({1,2},products[PID],products[Cost_per_box]),2,0)</f>
        <v>10.51</v>
      </c>
      <c r="M2463" s="22">
        <f>shipments[[#This Row],[Boxes]]*shipments[[#This Row],[cost_per_box]]</f>
        <v>6495.18</v>
      </c>
      <c r="N2463" s="22">
        <f>shipments[[#This Row],[Amount]]-shipments[[#This Row],[total cost]]</f>
        <v>-318.93000000000029</v>
      </c>
    </row>
    <row r="2464" spans="1:14" x14ac:dyDescent="0.35">
      <c r="A2464" t="s">
        <v>2504</v>
      </c>
      <c r="B2464" t="s">
        <v>8043</v>
      </c>
      <c r="C2464" t="s">
        <v>8023</v>
      </c>
      <c r="D2464" t="s">
        <v>8037</v>
      </c>
      <c r="E2464" s="1">
        <v>45274</v>
      </c>
      <c r="F2464">
        <v>3604.5</v>
      </c>
      <c r="G2464">
        <v>601</v>
      </c>
      <c r="H2464" t="s">
        <v>7</v>
      </c>
      <c r="I2464" t="str">
        <f>VLOOKUP(shipments[[#This Row],[SPID]],CHOOSE({1,2},people[[#All],[SPID]],people[[#All],[Sales_person]]),2,0)</f>
        <v>Kaine Padly</v>
      </c>
      <c r="J2464">
        <f>YEAR(shipments[[#This Row],[Shipdate]])</f>
        <v>2023</v>
      </c>
      <c r="K2464" s="22"/>
      <c r="L2464" s="22">
        <f>VLOOKUP(shipments[[#This Row],[PID]],CHOOSE({1,2},products[PID],products[Cost_per_box]),2,0)</f>
        <v>10.51</v>
      </c>
      <c r="M2464" s="22">
        <f>shipments[[#This Row],[Boxes]]*shipments[[#This Row],[cost_per_box]]</f>
        <v>6316.51</v>
      </c>
      <c r="N2464" s="22">
        <f>shipments[[#This Row],[Amount]]-shipments[[#This Row],[total cost]]</f>
        <v>-2712.01</v>
      </c>
    </row>
    <row r="2465" spans="1:14" x14ac:dyDescent="0.35">
      <c r="A2465" t="s">
        <v>2505</v>
      </c>
      <c r="B2465" t="s">
        <v>8043</v>
      </c>
      <c r="C2465" t="s">
        <v>8024</v>
      </c>
      <c r="D2465" t="s">
        <v>8033</v>
      </c>
      <c r="E2465" s="1">
        <v>45455</v>
      </c>
      <c r="F2465">
        <v>6990.75</v>
      </c>
      <c r="G2465">
        <v>500</v>
      </c>
      <c r="H2465" t="s">
        <v>7</v>
      </c>
      <c r="I2465" t="str">
        <f>VLOOKUP(shipments[[#This Row],[SPID]],CHOOSE({1,2},people[[#All],[SPID]],people[[#All],[Sales_person]]),2,0)</f>
        <v>Kaine Padly</v>
      </c>
      <c r="J2465">
        <f>YEAR(shipments[[#This Row],[Shipdate]])</f>
        <v>2024</v>
      </c>
      <c r="K2465" s="22"/>
      <c r="L2465" s="22">
        <f>VLOOKUP(shipments[[#This Row],[PID]],CHOOSE({1,2},products[PID],products[Cost_per_box]),2,0)</f>
        <v>6.43</v>
      </c>
      <c r="M2465" s="22">
        <f>shipments[[#This Row],[Boxes]]*shipments[[#This Row],[cost_per_box]]</f>
        <v>3215</v>
      </c>
      <c r="N2465" s="22">
        <f>shipments[[#This Row],[Amount]]-shipments[[#This Row],[total cost]]</f>
        <v>3775.75</v>
      </c>
    </row>
    <row r="2466" spans="1:14" x14ac:dyDescent="0.35">
      <c r="A2466" t="s">
        <v>2506</v>
      </c>
      <c r="B2466" t="s">
        <v>8043</v>
      </c>
      <c r="C2466" t="s">
        <v>8024</v>
      </c>
      <c r="D2466" t="s">
        <v>8036</v>
      </c>
      <c r="E2466" s="1">
        <v>45517</v>
      </c>
      <c r="F2466">
        <v>3723.75</v>
      </c>
      <c r="G2466">
        <v>220</v>
      </c>
      <c r="H2466" t="s">
        <v>18</v>
      </c>
      <c r="I2466" t="str">
        <f>VLOOKUP(shipments[[#This Row],[SPID]],CHOOSE({1,2},people[[#All],[SPID]],people[[#All],[Sales_person]]),2,0)</f>
        <v>Kaine Padly</v>
      </c>
      <c r="J2466">
        <f>YEAR(shipments[[#This Row],[Shipdate]])</f>
        <v>2024</v>
      </c>
      <c r="K2466" s="22"/>
      <c r="L2466" s="22">
        <f>VLOOKUP(shipments[[#This Row],[PID]],CHOOSE({1,2},products[PID],products[Cost_per_box]),2,0)</f>
        <v>6.43</v>
      </c>
      <c r="M2466" s="22">
        <f>shipments[[#This Row],[Boxes]]*shipments[[#This Row],[cost_per_box]]</f>
        <v>1414.6</v>
      </c>
      <c r="N2466" s="22">
        <f>shipments[[#This Row],[Amount]]-shipments[[#This Row],[total cost]]</f>
        <v>2309.15</v>
      </c>
    </row>
    <row r="2467" spans="1:14" x14ac:dyDescent="0.35">
      <c r="A2467" t="s">
        <v>2507</v>
      </c>
      <c r="B2467" t="s">
        <v>8043</v>
      </c>
      <c r="C2467" t="s">
        <v>8025</v>
      </c>
      <c r="D2467" t="s">
        <v>8036</v>
      </c>
      <c r="E2467" s="1">
        <v>45100</v>
      </c>
      <c r="F2467">
        <v>6756.75</v>
      </c>
      <c r="G2467">
        <v>376</v>
      </c>
      <c r="H2467" t="s">
        <v>7</v>
      </c>
      <c r="I2467" t="str">
        <f>VLOOKUP(shipments[[#This Row],[SPID]],CHOOSE({1,2},people[[#All],[SPID]],people[[#All],[Sales_person]]),2,0)</f>
        <v>Kaine Padly</v>
      </c>
      <c r="J2467">
        <f>YEAR(shipments[[#This Row],[Shipdate]])</f>
        <v>2023</v>
      </c>
      <c r="K2467" s="22"/>
      <c r="L2467" s="22">
        <f>VLOOKUP(shipments[[#This Row],[PID]],CHOOSE({1,2},products[PID],products[Cost_per_box]),2,0)</f>
        <v>12.41</v>
      </c>
      <c r="M2467" s="22">
        <f>shipments[[#This Row],[Boxes]]*shipments[[#This Row],[cost_per_box]]</f>
        <v>4666.16</v>
      </c>
      <c r="N2467" s="22">
        <f>shipments[[#This Row],[Amount]]-shipments[[#This Row],[total cost]]</f>
        <v>2090.59</v>
      </c>
    </row>
    <row r="2468" spans="1:14" x14ac:dyDescent="0.35">
      <c r="A2468" t="s">
        <v>2508</v>
      </c>
      <c r="B2468" t="s">
        <v>8043</v>
      </c>
      <c r="C2468" t="s">
        <v>8025</v>
      </c>
      <c r="D2468" t="s">
        <v>8038</v>
      </c>
      <c r="E2468" s="1">
        <v>45237</v>
      </c>
      <c r="F2468">
        <v>11360.25</v>
      </c>
      <c r="G2468">
        <v>669</v>
      </c>
      <c r="H2468" t="s">
        <v>7</v>
      </c>
      <c r="I2468" t="str">
        <f>VLOOKUP(shipments[[#This Row],[SPID]],CHOOSE({1,2},people[[#All],[SPID]],people[[#All],[Sales_person]]),2,0)</f>
        <v>Kaine Padly</v>
      </c>
      <c r="J2468">
        <f>YEAR(shipments[[#This Row],[Shipdate]])</f>
        <v>2023</v>
      </c>
      <c r="K2468" s="22"/>
      <c r="L2468" s="22">
        <f>VLOOKUP(shipments[[#This Row],[PID]],CHOOSE({1,2},products[PID],products[Cost_per_box]),2,0)</f>
        <v>12.41</v>
      </c>
      <c r="M2468" s="22">
        <f>shipments[[#This Row],[Boxes]]*shipments[[#This Row],[cost_per_box]]</f>
        <v>8302.2900000000009</v>
      </c>
      <c r="N2468" s="22">
        <f>shipments[[#This Row],[Amount]]-shipments[[#This Row],[total cost]]</f>
        <v>3057.9599999999991</v>
      </c>
    </row>
    <row r="2469" spans="1:14" x14ac:dyDescent="0.35">
      <c r="A2469" t="s">
        <v>2509</v>
      </c>
      <c r="B2469" t="s">
        <v>8043</v>
      </c>
      <c r="C2469" t="s">
        <v>8025</v>
      </c>
      <c r="D2469" t="s">
        <v>8034</v>
      </c>
      <c r="E2469" s="1">
        <v>45166</v>
      </c>
      <c r="F2469">
        <v>10343.25</v>
      </c>
      <c r="G2469">
        <v>609</v>
      </c>
      <c r="H2469" t="s">
        <v>7</v>
      </c>
      <c r="I2469" t="str">
        <f>VLOOKUP(shipments[[#This Row],[SPID]],CHOOSE({1,2},people[[#All],[SPID]],people[[#All],[Sales_person]]),2,0)</f>
        <v>Kaine Padly</v>
      </c>
      <c r="J2469">
        <f>YEAR(shipments[[#This Row],[Shipdate]])</f>
        <v>2023</v>
      </c>
      <c r="K2469" s="22"/>
      <c r="L2469" s="22">
        <f>VLOOKUP(shipments[[#This Row],[PID]],CHOOSE({1,2},products[PID],products[Cost_per_box]),2,0)</f>
        <v>12.41</v>
      </c>
      <c r="M2469" s="22">
        <f>shipments[[#This Row],[Boxes]]*shipments[[#This Row],[cost_per_box]]</f>
        <v>7557.6900000000005</v>
      </c>
      <c r="N2469" s="22">
        <f>shipments[[#This Row],[Amount]]-shipments[[#This Row],[total cost]]</f>
        <v>2785.5599999999995</v>
      </c>
    </row>
    <row r="2470" spans="1:14" x14ac:dyDescent="0.35">
      <c r="A2470" t="s">
        <v>2510</v>
      </c>
      <c r="B2470" t="s">
        <v>8043</v>
      </c>
      <c r="C2470" t="s">
        <v>8026</v>
      </c>
      <c r="D2470" t="s">
        <v>8038</v>
      </c>
      <c r="E2470" s="1">
        <v>45484</v>
      </c>
      <c r="F2470">
        <v>4572</v>
      </c>
      <c r="G2470">
        <v>254</v>
      </c>
      <c r="H2470" t="s">
        <v>18</v>
      </c>
      <c r="I2470" t="str">
        <f>VLOOKUP(shipments[[#This Row],[SPID]],CHOOSE({1,2},people[[#All],[SPID]],people[[#All],[Sales_person]]),2,0)</f>
        <v>Kaine Padly</v>
      </c>
      <c r="J2470">
        <f>YEAR(shipments[[#This Row],[Shipdate]])</f>
        <v>2024</v>
      </c>
      <c r="K2470" s="22"/>
      <c r="L2470" s="22">
        <f>VLOOKUP(shipments[[#This Row],[PID]],CHOOSE({1,2},products[PID],products[Cost_per_box]),2,0)</f>
        <v>9.57</v>
      </c>
      <c r="M2470" s="22">
        <f>shipments[[#This Row],[Boxes]]*shipments[[#This Row],[cost_per_box]]</f>
        <v>2430.7800000000002</v>
      </c>
      <c r="N2470" s="22">
        <f>shipments[[#This Row],[Amount]]-shipments[[#This Row],[total cost]]</f>
        <v>2141.2199999999998</v>
      </c>
    </row>
    <row r="2471" spans="1:14" x14ac:dyDescent="0.35">
      <c r="A2471" t="s">
        <v>2511</v>
      </c>
      <c r="B2471" t="s">
        <v>8043</v>
      </c>
      <c r="C2471" t="s">
        <v>8027</v>
      </c>
      <c r="D2471" t="s">
        <v>8036</v>
      </c>
      <c r="E2471" s="1">
        <v>45251</v>
      </c>
      <c r="F2471">
        <v>902.25</v>
      </c>
      <c r="G2471">
        <v>101</v>
      </c>
      <c r="H2471" t="s">
        <v>7</v>
      </c>
      <c r="I2471" t="str">
        <f>VLOOKUP(shipments[[#This Row],[SPID]],CHOOSE({1,2},people[[#All],[SPID]],people[[#All],[Sales_person]]),2,0)</f>
        <v>Kaine Padly</v>
      </c>
      <c r="J2471">
        <f>YEAR(shipments[[#This Row],[Shipdate]])</f>
        <v>2023</v>
      </c>
      <c r="K2471" s="22"/>
      <c r="L2471" s="22">
        <f>VLOOKUP(shipments[[#This Row],[PID]],CHOOSE({1,2},products[PID],products[Cost_per_box]),2,0)</f>
        <v>8.43</v>
      </c>
      <c r="M2471" s="22">
        <f>shipments[[#This Row],[Boxes]]*shipments[[#This Row],[cost_per_box]]</f>
        <v>851.43</v>
      </c>
      <c r="N2471" s="22">
        <f>shipments[[#This Row],[Amount]]-shipments[[#This Row],[total cost]]</f>
        <v>50.82000000000005</v>
      </c>
    </row>
    <row r="2472" spans="1:14" x14ac:dyDescent="0.35">
      <c r="A2472" t="s">
        <v>2512</v>
      </c>
      <c r="B2472" t="s">
        <v>8043</v>
      </c>
      <c r="C2472" t="s">
        <v>8027</v>
      </c>
      <c r="D2472" t="s">
        <v>8033</v>
      </c>
      <c r="E2472" s="1">
        <v>45343</v>
      </c>
      <c r="F2472">
        <v>4828.5</v>
      </c>
      <c r="G2472">
        <v>537</v>
      </c>
      <c r="H2472" t="s">
        <v>7</v>
      </c>
      <c r="I2472" t="str">
        <f>VLOOKUP(shipments[[#This Row],[SPID]],CHOOSE({1,2},people[[#All],[SPID]],people[[#All],[Sales_person]]),2,0)</f>
        <v>Kaine Padly</v>
      </c>
      <c r="J2472">
        <f>YEAR(shipments[[#This Row],[Shipdate]])</f>
        <v>2024</v>
      </c>
      <c r="K2472" s="22"/>
      <c r="L2472" s="22">
        <f>VLOOKUP(shipments[[#This Row],[PID]],CHOOSE({1,2},products[PID],products[Cost_per_box]),2,0)</f>
        <v>8.43</v>
      </c>
      <c r="M2472" s="22">
        <f>shipments[[#This Row],[Boxes]]*shipments[[#This Row],[cost_per_box]]</f>
        <v>4526.91</v>
      </c>
      <c r="N2472" s="22">
        <f>shipments[[#This Row],[Amount]]-shipments[[#This Row],[total cost]]</f>
        <v>301.59000000000015</v>
      </c>
    </row>
    <row r="2473" spans="1:14" x14ac:dyDescent="0.35">
      <c r="A2473" t="s">
        <v>2513</v>
      </c>
      <c r="B2473" t="s">
        <v>8043</v>
      </c>
      <c r="C2473" t="s">
        <v>8027</v>
      </c>
      <c r="D2473" t="s">
        <v>8033</v>
      </c>
      <c r="E2473" s="1">
        <v>45475</v>
      </c>
      <c r="F2473">
        <v>7992</v>
      </c>
      <c r="G2473">
        <v>727</v>
      </c>
      <c r="H2473" t="s">
        <v>18</v>
      </c>
      <c r="I2473" t="str">
        <f>VLOOKUP(shipments[[#This Row],[SPID]],CHOOSE({1,2},people[[#All],[SPID]],people[[#All],[Sales_person]]),2,0)</f>
        <v>Kaine Padly</v>
      </c>
      <c r="J2473">
        <f>YEAR(shipments[[#This Row],[Shipdate]])</f>
        <v>2024</v>
      </c>
      <c r="K2473" s="22"/>
      <c r="L2473" s="22">
        <f>VLOOKUP(shipments[[#This Row],[PID]],CHOOSE({1,2},products[PID],products[Cost_per_box]),2,0)</f>
        <v>8.43</v>
      </c>
      <c r="M2473" s="22">
        <f>shipments[[#This Row],[Boxes]]*shipments[[#This Row],[cost_per_box]]</f>
        <v>6128.61</v>
      </c>
      <c r="N2473" s="22">
        <f>shipments[[#This Row],[Amount]]-shipments[[#This Row],[total cost]]</f>
        <v>1863.3900000000003</v>
      </c>
    </row>
    <row r="2474" spans="1:14" x14ac:dyDescent="0.35">
      <c r="A2474" t="s">
        <v>2514</v>
      </c>
      <c r="B2474" t="s">
        <v>8043</v>
      </c>
      <c r="C2474" t="s">
        <v>8027</v>
      </c>
      <c r="D2474" t="s">
        <v>8037</v>
      </c>
      <c r="E2474" s="1">
        <v>45148</v>
      </c>
      <c r="F2474">
        <v>8804.25</v>
      </c>
      <c r="G2474">
        <v>1258</v>
      </c>
      <c r="H2474" t="s">
        <v>7</v>
      </c>
      <c r="I2474" t="str">
        <f>VLOOKUP(shipments[[#This Row],[SPID]],CHOOSE({1,2},people[[#All],[SPID]],people[[#All],[Sales_person]]),2,0)</f>
        <v>Kaine Padly</v>
      </c>
      <c r="J2474">
        <f>YEAR(shipments[[#This Row],[Shipdate]])</f>
        <v>2023</v>
      </c>
      <c r="K2474" s="22"/>
      <c r="L2474" s="22">
        <f>VLOOKUP(shipments[[#This Row],[PID]],CHOOSE({1,2},products[PID],products[Cost_per_box]),2,0)</f>
        <v>8.43</v>
      </c>
      <c r="M2474" s="22">
        <f>shipments[[#This Row],[Boxes]]*shipments[[#This Row],[cost_per_box]]</f>
        <v>10604.94</v>
      </c>
      <c r="N2474" s="22">
        <f>shipments[[#This Row],[Amount]]-shipments[[#This Row],[total cost]]</f>
        <v>-1800.6900000000005</v>
      </c>
    </row>
    <row r="2475" spans="1:14" x14ac:dyDescent="0.35">
      <c r="A2475" t="s">
        <v>2515</v>
      </c>
      <c r="B2475" t="s">
        <v>8043</v>
      </c>
      <c r="C2475" t="s">
        <v>8027</v>
      </c>
      <c r="D2475" t="s">
        <v>8033</v>
      </c>
      <c r="E2475" s="1">
        <v>45314</v>
      </c>
      <c r="F2475">
        <v>5242.5</v>
      </c>
      <c r="G2475">
        <v>583</v>
      </c>
      <c r="H2475" t="s">
        <v>7</v>
      </c>
      <c r="I2475" t="str">
        <f>VLOOKUP(shipments[[#This Row],[SPID]],CHOOSE({1,2},people[[#All],[SPID]],people[[#All],[Sales_person]]),2,0)</f>
        <v>Kaine Padly</v>
      </c>
      <c r="J2475">
        <f>YEAR(shipments[[#This Row],[Shipdate]])</f>
        <v>2024</v>
      </c>
      <c r="K2475" s="22"/>
      <c r="L2475" s="22">
        <f>VLOOKUP(shipments[[#This Row],[PID]],CHOOSE({1,2},products[PID],products[Cost_per_box]),2,0)</f>
        <v>8.43</v>
      </c>
      <c r="M2475" s="22">
        <f>shipments[[#This Row],[Boxes]]*shipments[[#This Row],[cost_per_box]]</f>
        <v>4914.6899999999996</v>
      </c>
      <c r="N2475" s="22">
        <f>shipments[[#This Row],[Amount]]-shipments[[#This Row],[total cost]]</f>
        <v>327.8100000000004</v>
      </c>
    </row>
    <row r="2476" spans="1:14" x14ac:dyDescent="0.35">
      <c r="A2476" t="s">
        <v>2516</v>
      </c>
      <c r="B2476" t="s">
        <v>8043</v>
      </c>
      <c r="C2476" t="s">
        <v>8027</v>
      </c>
      <c r="D2476" t="s">
        <v>8038</v>
      </c>
      <c r="E2476" s="1">
        <v>45274</v>
      </c>
      <c r="F2476">
        <v>2238.75</v>
      </c>
      <c r="G2476">
        <v>320</v>
      </c>
      <c r="H2476" t="s">
        <v>7</v>
      </c>
      <c r="I2476" t="str">
        <f>VLOOKUP(shipments[[#This Row],[SPID]],CHOOSE({1,2},people[[#All],[SPID]],people[[#All],[Sales_person]]),2,0)</f>
        <v>Kaine Padly</v>
      </c>
      <c r="J2476">
        <f>YEAR(shipments[[#This Row],[Shipdate]])</f>
        <v>2023</v>
      </c>
      <c r="K2476" s="22"/>
      <c r="L2476" s="22">
        <f>VLOOKUP(shipments[[#This Row],[PID]],CHOOSE({1,2},products[PID],products[Cost_per_box]),2,0)</f>
        <v>8.43</v>
      </c>
      <c r="M2476" s="22">
        <f>shipments[[#This Row],[Boxes]]*shipments[[#This Row],[cost_per_box]]</f>
        <v>2697.6</v>
      </c>
      <c r="N2476" s="22">
        <f>shipments[[#This Row],[Amount]]-shipments[[#This Row],[total cost]]</f>
        <v>-458.84999999999991</v>
      </c>
    </row>
    <row r="2477" spans="1:14" x14ac:dyDescent="0.35">
      <c r="A2477" t="s">
        <v>2517</v>
      </c>
      <c r="B2477" t="s">
        <v>8043</v>
      </c>
      <c r="C2477" t="s">
        <v>8027</v>
      </c>
      <c r="D2477" t="s">
        <v>8038</v>
      </c>
      <c r="E2477" s="1">
        <v>45330</v>
      </c>
      <c r="F2477">
        <v>14859</v>
      </c>
      <c r="G2477">
        <v>1486</v>
      </c>
      <c r="H2477" t="s">
        <v>7</v>
      </c>
      <c r="I2477" t="str">
        <f>VLOOKUP(shipments[[#This Row],[SPID]],CHOOSE({1,2},people[[#All],[SPID]],people[[#All],[Sales_person]]),2,0)</f>
        <v>Kaine Padly</v>
      </c>
      <c r="J2477">
        <f>YEAR(shipments[[#This Row],[Shipdate]])</f>
        <v>2024</v>
      </c>
      <c r="K2477" s="22"/>
      <c r="L2477" s="22">
        <f>VLOOKUP(shipments[[#This Row],[PID]],CHOOSE({1,2},products[PID],products[Cost_per_box]),2,0)</f>
        <v>8.43</v>
      </c>
      <c r="M2477" s="22">
        <f>shipments[[#This Row],[Boxes]]*shipments[[#This Row],[cost_per_box]]</f>
        <v>12526.98</v>
      </c>
      <c r="N2477" s="22">
        <f>shipments[[#This Row],[Amount]]-shipments[[#This Row],[total cost]]</f>
        <v>2332.0200000000004</v>
      </c>
    </row>
    <row r="2478" spans="1:14" x14ac:dyDescent="0.35">
      <c r="A2478" t="s">
        <v>2518</v>
      </c>
      <c r="B2478" t="s">
        <v>8043</v>
      </c>
      <c r="C2478" t="s">
        <v>8028</v>
      </c>
      <c r="D2478" t="s">
        <v>8033</v>
      </c>
      <c r="E2478" s="1">
        <v>45513</v>
      </c>
      <c r="F2478">
        <v>1748.25</v>
      </c>
      <c r="G2478">
        <v>195</v>
      </c>
      <c r="H2478" t="s">
        <v>18</v>
      </c>
      <c r="I2478" t="str">
        <f>VLOOKUP(shipments[[#This Row],[SPID]],CHOOSE({1,2},people[[#All],[SPID]],people[[#All],[Sales_person]]),2,0)</f>
        <v>Kaine Padly</v>
      </c>
      <c r="J2478">
        <f>YEAR(shipments[[#This Row],[Shipdate]])</f>
        <v>2024</v>
      </c>
      <c r="K2478" s="22"/>
      <c r="L2478" s="22">
        <f>VLOOKUP(shipments[[#This Row],[PID]],CHOOSE({1,2},products[PID],products[Cost_per_box]),2,0)</f>
        <v>6.8</v>
      </c>
      <c r="M2478" s="22">
        <f>shipments[[#This Row],[Boxes]]*shipments[[#This Row],[cost_per_box]]</f>
        <v>1326</v>
      </c>
      <c r="N2478" s="22">
        <f>shipments[[#This Row],[Amount]]-shipments[[#This Row],[total cost]]</f>
        <v>422.25</v>
      </c>
    </row>
    <row r="2479" spans="1:14" x14ac:dyDescent="0.35">
      <c r="A2479" t="s">
        <v>2519</v>
      </c>
      <c r="B2479" t="s">
        <v>8043</v>
      </c>
      <c r="C2479" t="s">
        <v>8028</v>
      </c>
      <c r="D2479" t="s">
        <v>8033</v>
      </c>
      <c r="E2479" s="1">
        <v>44939</v>
      </c>
      <c r="F2479">
        <v>2790</v>
      </c>
      <c r="G2479">
        <v>349</v>
      </c>
      <c r="H2479" t="s">
        <v>7</v>
      </c>
      <c r="I2479" t="str">
        <f>VLOOKUP(shipments[[#This Row],[SPID]],CHOOSE({1,2},people[[#All],[SPID]],people[[#All],[Sales_person]]),2,0)</f>
        <v>Kaine Padly</v>
      </c>
      <c r="J2479">
        <f>YEAR(shipments[[#This Row],[Shipdate]])</f>
        <v>2023</v>
      </c>
      <c r="K2479" s="22"/>
      <c r="L2479" s="22">
        <f>VLOOKUP(shipments[[#This Row],[PID]],CHOOSE({1,2},products[PID],products[Cost_per_box]),2,0)</f>
        <v>6.8</v>
      </c>
      <c r="M2479" s="22">
        <f>shipments[[#This Row],[Boxes]]*shipments[[#This Row],[cost_per_box]]</f>
        <v>2373.1999999999998</v>
      </c>
      <c r="N2479" s="22">
        <f>shipments[[#This Row],[Amount]]-shipments[[#This Row],[total cost]]</f>
        <v>416.80000000000018</v>
      </c>
    </row>
    <row r="2480" spans="1:14" x14ac:dyDescent="0.35">
      <c r="A2480" t="s">
        <v>2520</v>
      </c>
      <c r="B2480" t="s">
        <v>8043</v>
      </c>
      <c r="C2480" t="s">
        <v>8029</v>
      </c>
      <c r="D2480" t="s">
        <v>8037</v>
      </c>
      <c r="E2480" s="1">
        <v>45019</v>
      </c>
      <c r="F2480">
        <v>4182.75</v>
      </c>
      <c r="G2480">
        <v>150</v>
      </c>
      <c r="H2480" t="s">
        <v>7</v>
      </c>
      <c r="I2480" t="str">
        <f>VLOOKUP(shipments[[#This Row],[SPID]],CHOOSE({1,2},people[[#All],[SPID]],people[[#All],[Sales_person]]),2,0)</f>
        <v>Kaine Padly</v>
      </c>
      <c r="J2480">
        <f>YEAR(shipments[[#This Row],[Shipdate]])</f>
        <v>2023</v>
      </c>
      <c r="K2480" s="22"/>
      <c r="L2480" s="22">
        <f>VLOOKUP(shipments[[#This Row],[PID]],CHOOSE({1,2},products[PID],products[Cost_per_box]),2,0)</f>
        <v>5.04</v>
      </c>
      <c r="M2480" s="22">
        <f>shipments[[#This Row],[Boxes]]*shipments[[#This Row],[cost_per_box]]</f>
        <v>756</v>
      </c>
      <c r="N2480" s="22">
        <f>shipments[[#This Row],[Amount]]-shipments[[#This Row],[total cost]]</f>
        <v>3426.75</v>
      </c>
    </row>
    <row r="2481" spans="1:14" x14ac:dyDescent="0.35">
      <c r="A2481" t="s">
        <v>2521</v>
      </c>
      <c r="B2481" t="s">
        <v>8043</v>
      </c>
      <c r="C2481" t="s">
        <v>8031</v>
      </c>
      <c r="D2481" t="s">
        <v>8033</v>
      </c>
      <c r="E2481" s="1">
        <v>45443</v>
      </c>
      <c r="F2481">
        <v>5195.25</v>
      </c>
      <c r="G2481">
        <v>520</v>
      </c>
      <c r="H2481" t="s">
        <v>7</v>
      </c>
      <c r="I2481" t="str">
        <f>VLOOKUP(shipments[[#This Row],[SPID]],CHOOSE({1,2},people[[#All],[SPID]],people[[#All],[Sales_person]]),2,0)</f>
        <v>Kaine Padly</v>
      </c>
      <c r="J2481">
        <f>YEAR(shipments[[#This Row],[Shipdate]])</f>
        <v>2024</v>
      </c>
      <c r="K2481" s="22"/>
      <c r="L2481" s="22">
        <f>VLOOKUP(shipments[[#This Row],[PID]],CHOOSE({1,2},products[PID],products[Cost_per_box]),2,0)</f>
        <v>3.32</v>
      </c>
      <c r="M2481" s="22">
        <f>shipments[[#This Row],[Boxes]]*shipments[[#This Row],[cost_per_box]]</f>
        <v>1726.3999999999999</v>
      </c>
      <c r="N2481" s="22">
        <f>shipments[[#This Row],[Amount]]-shipments[[#This Row],[total cost]]</f>
        <v>3468.8500000000004</v>
      </c>
    </row>
    <row r="2482" spans="1:14" x14ac:dyDescent="0.35">
      <c r="A2482" t="s">
        <v>2522</v>
      </c>
      <c r="B2482" t="s">
        <v>8043</v>
      </c>
      <c r="C2482" t="s">
        <v>8032</v>
      </c>
      <c r="D2482" t="s">
        <v>8038</v>
      </c>
      <c r="E2482" s="1">
        <v>44949</v>
      </c>
      <c r="F2482">
        <v>3555</v>
      </c>
      <c r="G2482">
        <v>178</v>
      </c>
      <c r="H2482" t="s">
        <v>7</v>
      </c>
      <c r="I2482" t="str">
        <f>VLOOKUP(shipments[[#This Row],[SPID]],CHOOSE({1,2},people[[#All],[SPID]],people[[#All],[Sales_person]]),2,0)</f>
        <v>Kaine Padly</v>
      </c>
      <c r="J2482">
        <f>YEAR(shipments[[#This Row],[Shipdate]])</f>
        <v>2023</v>
      </c>
      <c r="K2482" s="22"/>
      <c r="L2482" s="22">
        <f>VLOOKUP(shipments[[#This Row],[PID]],CHOOSE({1,2},products[PID],products[Cost_per_box]),2,0)</f>
        <v>2.65</v>
      </c>
      <c r="M2482" s="22">
        <f>shipments[[#This Row],[Boxes]]*shipments[[#This Row],[cost_per_box]]</f>
        <v>471.7</v>
      </c>
      <c r="N2482" s="22">
        <f>shipments[[#This Row],[Amount]]-shipments[[#This Row],[total cost]]</f>
        <v>3083.3</v>
      </c>
    </row>
    <row r="2483" spans="1:14" x14ac:dyDescent="0.35">
      <c r="A2483" t="s">
        <v>2523</v>
      </c>
      <c r="B2483" t="s">
        <v>8043</v>
      </c>
      <c r="C2483" t="s">
        <v>8032</v>
      </c>
      <c r="D2483" t="s">
        <v>8033</v>
      </c>
      <c r="E2483" s="1">
        <v>45268</v>
      </c>
      <c r="F2483">
        <v>4313.25</v>
      </c>
      <c r="G2483">
        <v>228</v>
      </c>
      <c r="H2483" t="s">
        <v>7</v>
      </c>
      <c r="I2483" t="str">
        <f>VLOOKUP(shipments[[#This Row],[SPID]],CHOOSE({1,2},people[[#All],[SPID]],people[[#All],[Sales_person]]),2,0)</f>
        <v>Kaine Padly</v>
      </c>
      <c r="J2483">
        <f>YEAR(shipments[[#This Row],[Shipdate]])</f>
        <v>2023</v>
      </c>
      <c r="K2483" s="22"/>
      <c r="L2483" s="22">
        <f>VLOOKUP(shipments[[#This Row],[PID]],CHOOSE({1,2},products[PID],products[Cost_per_box]),2,0)</f>
        <v>2.65</v>
      </c>
      <c r="M2483" s="22">
        <f>shipments[[#This Row],[Boxes]]*shipments[[#This Row],[cost_per_box]]</f>
        <v>604.19999999999993</v>
      </c>
      <c r="N2483" s="22">
        <f>shipments[[#This Row],[Amount]]-shipments[[#This Row],[total cost]]</f>
        <v>3709.05</v>
      </c>
    </row>
    <row r="2484" spans="1:14" x14ac:dyDescent="0.35">
      <c r="A2484" t="s">
        <v>2524</v>
      </c>
      <c r="B2484" t="s">
        <v>8043</v>
      </c>
      <c r="C2484" t="s">
        <v>8032</v>
      </c>
      <c r="D2484" t="s">
        <v>8037</v>
      </c>
      <c r="E2484" s="1">
        <v>45299</v>
      </c>
      <c r="F2484">
        <v>8721</v>
      </c>
      <c r="G2484">
        <v>437</v>
      </c>
      <c r="H2484" t="s">
        <v>7</v>
      </c>
      <c r="I2484" t="str">
        <f>VLOOKUP(shipments[[#This Row],[SPID]],CHOOSE({1,2},people[[#All],[SPID]],people[[#All],[Sales_person]]),2,0)</f>
        <v>Kaine Padly</v>
      </c>
      <c r="J2484">
        <f>YEAR(shipments[[#This Row],[Shipdate]])</f>
        <v>2024</v>
      </c>
      <c r="K2484" s="22"/>
      <c r="L2484" s="22">
        <f>VLOOKUP(shipments[[#This Row],[PID]],CHOOSE({1,2},products[PID],products[Cost_per_box]),2,0)</f>
        <v>2.65</v>
      </c>
      <c r="M2484" s="22">
        <f>shipments[[#This Row],[Boxes]]*shipments[[#This Row],[cost_per_box]]</f>
        <v>1158.05</v>
      </c>
      <c r="N2484" s="22">
        <f>shipments[[#This Row],[Amount]]-shipments[[#This Row],[total cost]]</f>
        <v>7562.95</v>
      </c>
    </row>
    <row r="2485" spans="1:14" x14ac:dyDescent="0.35">
      <c r="A2485" t="s">
        <v>2525</v>
      </c>
      <c r="B2485" t="s">
        <v>8043</v>
      </c>
      <c r="C2485" t="s">
        <v>8032</v>
      </c>
      <c r="D2485" t="s">
        <v>8038</v>
      </c>
      <c r="E2485" s="1">
        <v>45261</v>
      </c>
      <c r="F2485">
        <v>1410.75</v>
      </c>
      <c r="G2485">
        <v>65</v>
      </c>
      <c r="H2485" t="s">
        <v>7</v>
      </c>
      <c r="I2485" t="str">
        <f>VLOOKUP(shipments[[#This Row],[SPID]],CHOOSE({1,2},people[[#All],[SPID]],people[[#All],[Sales_person]]),2,0)</f>
        <v>Kaine Padly</v>
      </c>
      <c r="J2485">
        <f>YEAR(shipments[[#This Row],[Shipdate]])</f>
        <v>2023</v>
      </c>
      <c r="K2485" s="22"/>
      <c r="L2485" s="22">
        <f>VLOOKUP(shipments[[#This Row],[PID]],CHOOSE({1,2},products[PID],products[Cost_per_box]),2,0)</f>
        <v>2.65</v>
      </c>
      <c r="M2485" s="22">
        <f>shipments[[#This Row],[Boxes]]*shipments[[#This Row],[cost_per_box]]</f>
        <v>172.25</v>
      </c>
      <c r="N2485" s="22">
        <f>shipments[[#This Row],[Amount]]-shipments[[#This Row],[total cost]]</f>
        <v>1238.5</v>
      </c>
    </row>
    <row r="2486" spans="1:14" x14ac:dyDescent="0.35">
      <c r="A2486" t="s">
        <v>2526</v>
      </c>
      <c r="B2486" t="s">
        <v>8044</v>
      </c>
      <c r="C2486" t="s">
        <v>8011</v>
      </c>
      <c r="D2486" t="s">
        <v>8037</v>
      </c>
      <c r="E2486" s="1">
        <v>45238</v>
      </c>
      <c r="F2486">
        <v>11218.5</v>
      </c>
      <c r="G2486">
        <v>802</v>
      </c>
      <c r="H2486" t="s">
        <v>7</v>
      </c>
      <c r="I2486" t="str">
        <f>VLOOKUP(shipments[[#This Row],[SPID]],CHOOSE({1,2},people[[#All],[SPID]],people[[#All],[Sales_person]]),2,0)</f>
        <v>Ches Bonnell</v>
      </c>
      <c r="J2486">
        <f>YEAR(shipments[[#This Row],[Shipdate]])</f>
        <v>2023</v>
      </c>
      <c r="K2486" s="22"/>
      <c r="L2486" s="22">
        <f>VLOOKUP(shipments[[#This Row],[PID]],CHOOSE({1,2},products[PID],products[Cost_per_box]),2,0)</f>
        <v>5.26</v>
      </c>
      <c r="M2486" s="22">
        <f>shipments[[#This Row],[Boxes]]*shipments[[#This Row],[cost_per_box]]</f>
        <v>4218.5199999999995</v>
      </c>
      <c r="N2486" s="22">
        <f>shipments[[#This Row],[Amount]]-shipments[[#This Row],[total cost]]</f>
        <v>6999.9800000000005</v>
      </c>
    </row>
    <row r="2487" spans="1:14" x14ac:dyDescent="0.35">
      <c r="A2487" t="s">
        <v>2528</v>
      </c>
      <c r="B2487" t="s">
        <v>8044</v>
      </c>
      <c r="C2487" t="s">
        <v>8014</v>
      </c>
      <c r="D2487" t="s">
        <v>8035</v>
      </c>
      <c r="E2487" s="1">
        <v>45517</v>
      </c>
      <c r="F2487">
        <v>7332.75</v>
      </c>
      <c r="G2487">
        <v>917</v>
      </c>
      <c r="H2487" t="s">
        <v>18</v>
      </c>
      <c r="I2487" t="str">
        <f>VLOOKUP(shipments[[#This Row],[SPID]],CHOOSE({1,2},people[[#All],[SPID]],people[[#All],[Sales_person]]),2,0)</f>
        <v>Ches Bonnell</v>
      </c>
      <c r="J2487">
        <f>YEAR(shipments[[#This Row],[Shipdate]])</f>
        <v>2024</v>
      </c>
      <c r="K2487" s="22"/>
      <c r="L2487" s="22">
        <f>VLOOKUP(shipments[[#This Row],[PID]],CHOOSE({1,2},products[PID],products[Cost_per_box]),2,0)</f>
        <v>3.85</v>
      </c>
      <c r="M2487" s="22">
        <f>shipments[[#This Row],[Boxes]]*shipments[[#This Row],[cost_per_box]]</f>
        <v>3530.4500000000003</v>
      </c>
      <c r="N2487" s="22">
        <f>shipments[[#This Row],[Amount]]-shipments[[#This Row],[total cost]]</f>
        <v>3802.2999999999997</v>
      </c>
    </row>
    <row r="2488" spans="1:14" x14ac:dyDescent="0.35">
      <c r="A2488" t="s">
        <v>2529</v>
      </c>
      <c r="B2488" t="s">
        <v>8044</v>
      </c>
      <c r="C2488" t="s">
        <v>8014</v>
      </c>
      <c r="D2488" t="s">
        <v>8036</v>
      </c>
      <c r="E2488" s="1">
        <v>45447</v>
      </c>
      <c r="F2488">
        <v>227.25</v>
      </c>
      <c r="G2488">
        <v>46</v>
      </c>
      <c r="H2488" t="s">
        <v>7</v>
      </c>
      <c r="I2488" t="str">
        <f>VLOOKUP(shipments[[#This Row],[SPID]],CHOOSE({1,2},people[[#All],[SPID]],people[[#All],[Sales_person]]),2,0)</f>
        <v>Ches Bonnell</v>
      </c>
      <c r="J2488">
        <f>YEAR(shipments[[#This Row],[Shipdate]])</f>
        <v>2024</v>
      </c>
      <c r="K2488" s="22"/>
      <c r="L2488" s="22">
        <f>VLOOKUP(shipments[[#This Row],[PID]],CHOOSE({1,2},products[PID],products[Cost_per_box]),2,0)</f>
        <v>3.85</v>
      </c>
      <c r="M2488" s="22">
        <f>shipments[[#This Row],[Boxes]]*shipments[[#This Row],[cost_per_box]]</f>
        <v>177.1</v>
      </c>
      <c r="N2488" s="22">
        <f>shipments[[#This Row],[Amount]]-shipments[[#This Row],[total cost]]</f>
        <v>50.150000000000006</v>
      </c>
    </row>
    <row r="2489" spans="1:14" x14ac:dyDescent="0.35">
      <c r="A2489" t="s">
        <v>2530</v>
      </c>
      <c r="B2489" t="s">
        <v>8044</v>
      </c>
      <c r="C2489" t="s">
        <v>8014</v>
      </c>
      <c r="D2489" t="s">
        <v>8034</v>
      </c>
      <c r="E2489" s="1">
        <v>45223</v>
      </c>
      <c r="F2489">
        <v>2830.5</v>
      </c>
      <c r="G2489">
        <v>405</v>
      </c>
      <c r="H2489" t="s">
        <v>7</v>
      </c>
      <c r="I2489" t="str">
        <f>VLOOKUP(shipments[[#This Row],[SPID]],CHOOSE({1,2},people[[#All],[SPID]],people[[#All],[Sales_person]]),2,0)</f>
        <v>Ches Bonnell</v>
      </c>
      <c r="J2489">
        <f>YEAR(shipments[[#This Row],[Shipdate]])</f>
        <v>2023</v>
      </c>
      <c r="K2489" s="22"/>
      <c r="L2489" s="22">
        <f>VLOOKUP(shipments[[#This Row],[PID]],CHOOSE({1,2},products[PID],products[Cost_per_box]),2,0)</f>
        <v>3.85</v>
      </c>
      <c r="M2489" s="22">
        <f>shipments[[#This Row],[Boxes]]*shipments[[#This Row],[cost_per_box]]</f>
        <v>1559.25</v>
      </c>
      <c r="N2489" s="22">
        <f>shipments[[#This Row],[Amount]]-shipments[[#This Row],[total cost]]</f>
        <v>1271.25</v>
      </c>
    </row>
    <row r="2490" spans="1:14" x14ac:dyDescent="0.35">
      <c r="A2490" t="s">
        <v>2531</v>
      </c>
      <c r="B2490" t="s">
        <v>8044</v>
      </c>
      <c r="C2490" t="s">
        <v>8014</v>
      </c>
      <c r="D2490" t="s">
        <v>8038</v>
      </c>
      <c r="E2490" s="1">
        <v>45548</v>
      </c>
      <c r="F2490">
        <v>15554.25</v>
      </c>
      <c r="G2490">
        <v>2593</v>
      </c>
      <c r="H2490" t="s">
        <v>26</v>
      </c>
      <c r="I2490" t="str">
        <f>VLOOKUP(shipments[[#This Row],[SPID]],CHOOSE({1,2},people[[#All],[SPID]],people[[#All],[Sales_person]]),2,0)</f>
        <v>Ches Bonnell</v>
      </c>
      <c r="J2490">
        <f>YEAR(shipments[[#This Row],[Shipdate]])</f>
        <v>2024</v>
      </c>
      <c r="K2490" s="22"/>
      <c r="L2490" s="22">
        <f>VLOOKUP(shipments[[#This Row],[PID]],CHOOSE({1,2},products[PID],products[Cost_per_box]),2,0)</f>
        <v>3.85</v>
      </c>
      <c r="M2490" s="22">
        <f>shipments[[#This Row],[Boxes]]*shipments[[#This Row],[cost_per_box]]</f>
        <v>9983.0500000000011</v>
      </c>
      <c r="N2490" s="22">
        <f>shipments[[#This Row],[Amount]]-shipments[[#This Row],[total cost]]</f>
        <v>5571.1999999999989</v>
      </c>
    </row>
    <row r="2491" spans="1:14" x14ac:dyDescent="0.35">
      <c r="A2491" t="s">
        <v>2532</v>
      </c>
      <c r="B2491" t="s">
        <v>8044</v>
      </c>
      <c r="C2491" t="s">
        <v>8014</v>
      </c>
      <c r="D2491" t="s">
        <v>8037</v>
      </c>
      <c r="E2491" s="1">
        <v>45365</v>
      </c>
      <c r="F2491">
        <v>8331.75</v>
      </c>
      <c r="G2491">
        <v>1667</v>
      </c>
      <c r="H2491" t="s">
        <v>7</v>
      </c>
      <c r="I2491" t="str">
        <f>VLOOKUP(shipments[[#This Row],[SPID]],CHOOSE({1,2},people[[#All],[SPID]],people[[#All],[Sales_person]]),2,0)</f>
        <v>Ches Bonnell</v>
      </c>
      <c r="J2491">
        <f>YEAR(shipments[[#This Row],[Shipdate]])</f>
        <v>2024</v>
      </c>
      <c r="K2491" s="22"/>
      <c r="L2491" s="22">
        <f>VLOOKUP(shipments[[#This Row],[PID]],CHOOSE({1,2},products[PID],products[Cost_per_box]),2,0)</f>
        <v>3.85</v>
      </c>
      <c r="M2491" s="22">
        <f>shipments[[#This Row],[Boxes]]*shipments[[#This Row],[cost_per_box]]</f>
        <v>6417.95</v>
      </c>
      <c r="N2491" s="22">
        <f>shipments[[#This Row],[Amount]]-shipments[[#This Row],[total cost]]</f>
        <v>1913.8000000000002</v>
      </c>
    </row>
    <row r="2492" spans="1:14" x14ac:dyDescent="0.35">
      <c r="A2492" t="s">
        <v>2533</v>
      </c>
      <c r="B2492" t="s">
        <v>8044</v>
      </c>
      <c r="C2492" t="s">
        <v>8015</v>
      </c>
      <c r="D2492" t="s">
        <v>8038</v>
      </c>
      <c r="E2492" s="1">
        <v>45502</v>
      </c>
      <c r="F2492">
        <v>1390.5</v>
      </c>
      <c r="G2492">
        <v>279</v>
      </c>
      <c r="H2492" t="s">
        <v>18</v>
      </c>
      <c r="I2492" t="str">
        <f>VLOOKUP(shipments[[#This Row],[SPID]],CHOOSE({1,2},people[[#All],[SPID]],people[[#All],[Sales_person]]),2,0)</f>
        <v>Ches Bonnell</v>
      </c>
      <c r="J2492">
        <f>YEAR(shipments[[#This Row],[Shipdate]])</f>
        <v>2024</v>
      </c>
      <c r="K2492" s="22"/>
      <c r="L2492" s="22">
        <f>VLOOKUP(shipments[[#This Row],[PID]],CHOOSE({1,2},products[PID],products[Cost_per_box]),2,0)</f>
        <v>5.72</v>
      </c>
      <c r="M2492" s="22">
        <f>shipments[[#This Row],[Boxes]]*shipments[[#This Row],[cost_per_box]]</f>
        <v>1595.8799999999999</v>
      </c>
      <c r="N2492" s="22">
        <f>shipments[[#This Row],[Amount]]-shipments[[#This Row],[total cost]]</f>
        <v>-205.37999999999988</v>
      </c>
    </row>
    <row r="2493" spans="1:14" x14ac:dyDescent="0.35">
      <c r="A2493" t="s">
        <v>2534</v>
      </c>
      <c r="B2493" t="s">
        <v>8044</v>
      </c>
      <c r="C2493" t="s">
        <v>8015</v>
      </c>
      <c r="D2493" t="s">
        <v>8033</v>
      </c>
      <c r="E2493" s="1">
        <v>45302</v>
      </c>
      <c r="F2493">
        <v>2110.5</v>
      </c>
      <c r="G2493">
        <v>235</v>
      </c>
      <c r="H2493" t="s">
        <v>7</v>
      </c>
      <c r="I2493" t="str">
        <f>VLOOKUP(shipments[[#This Row],[SPID]],CHOOSE({1,2},people[[#All],[SPID]],people[[#All],[Sales_person]]),2,0)</f>
        <v>Ches Bonnell</v>
      </c>
      <c r="J2493">
        <f>YEAR(shipments[[#This Row],[Shipdate]])</f>
        <v>2024</v>
      </c>
      <c r="K2493" s="22"/>
      <c r="L2493" s="22">
        <f>VLOOKUP(shipments[[#This Row],[PID]],CHOOSE({1,2},products[PID],products[Cost_per_box]),2,0)</f>
        <v>5.72</v>
      </c>
      <c r="M2493" s="22">
        <f>shipments[[#This Row],[Boxes]]*shipments[[#This Row],[cost_per_box]]</f>
        <v>1344.2</v>
      </c>
      <c r="N2493" s="22">
        <f>shipments[[#This Row],[Amount]]-shipments[[#This Row],[total cost]]</f>
        <v>766.3</v>
      </c>
    </row>
    <row r="2494" spans="1:14" x14ac:dyDescent="0.35">
      <c r="A2494" t="s">
        <v>2535</v>
      </c>
      <c r="B2494" t="s">
        <v>8044</v>
      </c>
      <c r="C2494" t="s">
        <v>8015</v>
      </c>
      <c r="D2494" t="s">
        <v>8034</v>
      </c>
      <c r="E2494" s="1">
        <v>45062</v>
      </c>
      <c r="F2494">
        <v>468</v>
      </c>
      <c r="G2494">
        <v>94</v>
      </c>
      <c r="H2494" t="s">
        <v>7</v>
      </c>
      <c r="I2494" t="str">
        <f>VLOOKUP(shipments[[#This Row],[SPID]],CHOOSE({1,2},people[[#All],[SPID]],people[[#All],[Sales_person]]),2,0)</f>
        <v>Ches Bonnell</v>
      </c>
      <c r="J2494">
        <f>YEAR(shipments[[#This Row],[Shipdate]])</f>
        <v>2023</v>
      </c>
      <c r="K2494" s="22"/>
      <c r="L2494" s="22">
        <f>VLOOKUP(shipments[[#This Row],[PID]],CHOOSE({1,2},products[PID],products[Cost_per_box]),2,0)</f>
        <v>5.72</v>
      </c>
      <c r="M2494" s="22">
        <f>shipments[[#This Row],[Boxes]]*shipments[[#This Row],[cost_per_box]]</f>
        <v>537.67999999999995</v>
      </c>
      <c r="N2494" s="22">
        <f>shipments[[#This Row],[Amount]]-shipments[[#This Row],[total cost]]</f>
        <v>-69.67999999999995</v>
      </c>
    </row>
    <row r="2495" spans="1:14" x14ac:dyDescent="0.35">
      <c r="A2495" t="s">
        <v>2536</v>
      </c>
      <c r="B2495" t="s">
        <v>8044</v>
      </c>
      <c r="C2495" t="s">
        <v>8015</v>
      </c>
      <c r="D2495" t="s">
        <v>8037</v>
      </c>
      <c r="E2495" s="1">
        <v>45139</v>
      </c>
      <c r="F2495">
        <v>3109.5</v>
      </c>
      <c r="G2495">
        <v>445</v>
      </c>
      <c r="H2495" t="s">
        <v>7</v>
      </c>
      <c r="I2495" t="str">
        <f>VLOOKUP(shipments[[#This Row],[SPID]],CHOOSE({1,2},people[[#All],[SPID]],people[[#All],[Sales_person]]),2,0)</f>
        <v>Ches Bonnell</v>
      </c>
      <c r="J2495">
        <f>YEAR(shipments[[#This Row],[Shipdate]])</f>
        <v>2023</v>
      </c>
      <c r="K2495" s="22"/>
      <c r="L2495" s="22">
        <f>VLOOKUP(shipments[[#This Row],[PID]],CHOOSE({1,2},products[PID],products[Cost_per_box]),2,0)</f>
        <v>5.72</v>
      </c>
      <c r="M2495" s="22">
        <f>shipments[[#This Row],[Boxes]]*shipments[[#This Row],[cost_per_box]]</f>
        <v>2545.4</v>
      </c>
      <c r="N2495" s="22">
        <f>shipments[[#This Row],[Amount]]-shipments[[#This Row],[total cost]]</f>
        <v>564.09999999999991</v>
      </c>
    </row>
    <row r="2496" spans="1:14" x14ac:dyDescent="0.35">
      <c r="A2496" t="s">
        <v>2537</v>
      </c>
      <c r="B2496" t="s">
        <v>8044</v>
      </c>
      <c r="C2496" t="s">
        <v>8015</v>
      </c>
      <c r="D2496" t="s">
        <v>8034</v>
      </c>
      <c r="E2496" s="1">
        <v>45559</v>
      </c>
      <c r="F2496">
        <v>6840</v>
      </c>
      <c r="G2496">
        <v>978</v>
      </c>
      <c r="H2496" t="s">
        <v>26</v>
      </c>
      <c r="I2496" t="str">
        <f>VLOOKUP(shipments[[#This Row],[SPID]],CHOOSE({1,2},people[[#All],[SPID]],people[[#All],[Sales_person]]),2,0)</f>
        <v>Ches Bonnell</v>
      </c>
      <c r="J2496">
        <f>YEAR(shipments[[#This Row],[Shipdate]])</f>
        <v>2024</v>
      </c>
      <c r="K2496" s="22"/>
      <c r="L2496" s="22">
        <f>VLOOKUP(shipments[[#This Row],[PID]],CHOOSE({1,2},products[PID],products[Cost_per_box]),2,0)</f>
        <v>5.72</v>
      </c>
      <c r="M2496" s="22">
        <f>shipments[[#This Row],[Boxes]]*shipments[[#This Row],[cost_per_box]]</f>
        <v>5594.16</v>
      </c>
      <c r="N2496" s="22">
        <f>shipments[[#This Row],[Amount]]-shipments[[#This Row],[total cost]]</f>
        <v>1245.8400000000001</v>
      </c>
    </row>
    <row r="2497" spans="1:14" x14ac:dyDescent="0.35">
      <c r="A2497" t="s">
        <v>2538</v>
      </c>
      <c r="B2497" t="s">
        <v>8044</v>
      </c>
      <c r="C2497" t="s">
        <v>8015</v>
      </c>
      <c r="D2497" t="s">
        <v>8033</v>
      </c>
      <c r="E2497" s="1">
        <v>44943</v>
      </c>
      <c r="F2497">
        <v>5548.5</v>
      </c>
      <c r="G2497">
        <v>793</v>
      </c>
      <c r="H2497" t="s">
        <v>7</v>
      </c>
      <c r="I2497" t="str">
        <f>VLOOKUP(shipments[[#This Row],[SPID]],CHOOSE({1,2},people[[#All],[SPID]],people[[#All],[Sales_person]]),2,0)</f>
        <v>Ches Bonnell</v>
      </c>
      <c r="J2497">
        <f>YEAR(shipments[[#This Row],[Shipdate]])</f>
        <v>2023</v>
      </c>
      <c r="K2497" s="22"/>
      <c r="L2497" s="22">
        <f>VLOOKUP(shipments[[#This Row],[PID]],CHOOSE({1,2},products[PID],products[Cost_per_box]),2,0)</f>
        <v>5.72</v>
      </c>
      <c r="M2497" s="22">
        <f>shipments[[#This Row],[Boxes]]*shipments[[#This Row],[cost_per_box]]</f>
        <v>4535.96</v>
      </c>
      <c r="N2497" s="22">
        <f>shipments[[#This Row],[Amount]]-shipments[[#This Row],[total cost]]</f>
        <v>1012.54</v>
      </c>
    </row>
    <row r="2498" spans="1:14" x14ac:dyDescent="0.35">
      <c r="A2498" t="s">
        <v>2539</v>
      </c>
      <c r="B2498" t="s">
        <v>8044</v>
      </c>
      <c r="C2498" t="s">
        <v>8015</v>
      </c>
      <c r="D2498" t="s">
        <v>8037</v>
      </c>
      <c r="E2498" s="1">
        <v>45328</v>
      </c>
      <c r="F2498">
        <v>5103</v>
      </c>
      <c r="G2498">
        <v>638</v>
      </c>
      <c r="H2498" t="s">
        <v>7</v>
      </c>
      <c r="I2498" t="str">
        <f>VLOOKUP(shipments[[#This Row],[SPID]],CHOOSE({1,2},people[[#All],[SPID]],people[[#All],[Sales_person]]),2,0)</f>
        <v>Ches Bonnell</v>
      </c>
      <c r="J2498">
        <f>YEAR(shipments[[#This Row],[Shipdate]])</f>
        <v>2024</v>
      </c>
      <c r="K2498" s="22"/>
      <c r="L2498" s="22">
        <f>VLOOKUP(shipments[[#This Row],[PID]],CHOOSE({1,2},products[PID],products[Cost_per_box]),2,0)</f>
        <v>5.72</v>
      </c>
      <c r="M2498" s="22">
        <f>shipments[[#This Row],[Boxes]]*shipments[[#This Row],[cost_per_box]]</f>
        <v>3649.3599999999997</v>
      </c>
      <c r="N2498" s="22">
        <f>shipments[[#This Row],[Amount]]-shipments[[#This Row],[total cost]]</f>
        <v>1453.6400000000003</v>
      </c>
    </row>
    <row r="2499" spans="1:14" x14ac:dyDescent="0.35">
      <c r="A2499" t="s">
        <v>2540</v>
      </c>
      <c r="B2499" t="s">
        <v>8044</v>
      </c>
      <c r="C2499" t="s">
        <v>8016</v>
      </c>
      <c r="D2499" t="s">
        <v>8036</v>
      </c>
      <c r="E2499" s="1">
        <v>45273</v>
      </c>
      <c r="F2499">
        <v>6.75</v>
      </c>
      <c r="G2499">
        <v>1</v>
      </c>
      <c r="H2499" t="s">
        <v>7</v>
      </c>
      <c r="I2499" t="str">
        <f>VLOOKUP(shipments[[#This Row],[SPID]],CHOOSE({1,2},people[[#All],[SPID]],people[[#All],[Sales_person]]),2,0)</f>
        <v>Ches Bonnell</v>
      </c>
      <c r="J2499">
        <f>YEAR(shipments[[#This Row],[Shipdate]])</f>
        <v>2023</v>
      </c>
      <c r="K2499" s="22"/>
      <c r="L2499" s="22">
        <f>VLOOKUP(shipments[[#This Row],[PID]],CHOOSE({1,2},products[PID],products[Cost_per_box]),2,0)</f>
        <v>6.31</v>
      </c>
      <c r="M2499" s="22">
        <f>shipments[[#This Row],[Boxes]]*shipments[[#This Row],[cost_per_box]]</f>
        <v>6.31</v>
      </c>
      <c r="N2499" s="22">
        <f>shipments[[#This Row],[Amount]]-shipments[[#This Row],[total cost]]</f>
        <v>0.44000000000000039</v>
      </c>
    </row>
    <row r="2500" spans="1:14" x14ac:dyDescent="0.35">
      <c r="A2500" t="s">
        <v>2541</v>
      </c>
      <c r="B2500" t="s">
        <v>8044</v>
      </c>
      <c r="C2500" t="s">
        <v>8016</v>
      </c>
      <c r="D2500" t="s">
        <v>8038</v>
      </c>
      <c r="E2500" s="1">
        <v>45222</v>
      </c>
      <c r="F2500">
        <v>1719</v>
      </c>
      <c r="G2500">
        <v>72</v>
      </c>
      <c r="H2500" t="s">
        <v>7</v>
      </c>
      <c r="I2500" t="str">
        <f>VLOOKUP(shipments[[#This Row],[SPID]],CHOOSE({1,2},people[[#All],[SPID]],people[[#All],[Sales_person]]),2,0)</f>
        <v>Ches Bonnell</v>
      </c>
      <c r="J2500">
        <f>YEAR(shipments[[#This Row],[Shipdate]])</f>
        <v>2023</v>
      </c>
      <c r="K2500" s="22"/>
      <c r="L2500" s="22">
        <f>VLOOKUP(shipments[[#This Row],[PID]],CHOOSE({1,2},products[PID],products[Cost_per_box]),2,0)</f>
        <v>6.31</v>
      </c>
      <c r="M2500" s="22">
        <f>shipments[[#This Row],[Boxes]]*shipments[[#This Row],[cost_per_box]]</f>
        <v>454.32</v>
      </c>
      <c r="N2500" s="22">
        <f>shipments[[#This Row],[Amount]]-shipments[[#This Row],[total cost]]</f>
        <v>1264.68</v>
      </c>
    </row>
    <row r="2501" spans="1:14" x14ac:dyDescent="0.35">
      <c r="A2501" t="s">
        <v>2542</v>
      </c>
      <c r="B2501" t="s">
        <v>8044</v>
      </c>
      <c r="C2501" t="s">
        <v>8018</v>
      </c>
      <c r="D2501" t="s">
        <v>8033</v>
      </c>
      <c r="E2501" s="1">
        <v>45432</v>
      </c>
      <c r="F2501">
        <v>9024.75</v>
      </c>
      <c r="G2501">
        <v>452</v>
      </c>
      <c r="H2501" t="s">
        <v>7</v>
      </c>
      <c r="I2501" t="str">
        <f>VLOOKUP(shipments[[#This Row],[SPID]],CHOOSE({1,2},people[[#All],[SPID]],people[[#All],[Sales_person]]),2,0)</f>
        <v>Ches Bonnell</v>
      </c>
      <c r="J2501">
        <f>YEAR(shipments[[#This Row],[Shipdate]])</f>
        <v>2024</v>
      </c>
      <c r="K2501" s="22"/>
      <c r="L2501" s="22">
        <f>VLOOKUP(shipments[[#This Row],[PID]],CHOOSE({1,2},products[PID],products[Cost_per_box]),2,0)</f>
        <v>7.73</v>
      </c>
      <c r="M2501" s="22">
        <f>shipments[[#This Row],[Boxes]]*shipments[[#This Row],[cost_per_box]]</f>
        <v>3493.96</v>
      </c>
      <c r="N2501" s="22">
        <f>shipments[[#This Row],[Amount]]-shipments[[#This Row],[total cost]]</f>
        <v>5530.79</v>
      </c>
    </row>
    <row r="2502" spans="1:14" x14ac:dyDescent="0.35">
      <c r="A2502" t="s">
        <v>2543</v>
      </c>
      <c r="B2502" t="s">
        <v>8044</v>
      </c>
      <c r="C2502" t="s">
        <v>8019</v>
      </c>
      <c r="D2502" t="s">
        <v>8035</v>
      </c>
      <c r="E2502" s="1">
        <v>45233</v>
      </c>
      <c r="F2502">
        <v>5289.75</v>
      </c>
      <c r="G2502">
        <v>265</v>
      </c>
      <c r="H2502" t="s">
        <v>7</v>
      </c>
      <c r="I2502" t="str">
        <f>VLOOKUP(shipments[[#This Row],[SPID]],CHOOSE({1,2},people[[#All],[SPID]],people[[#All],[Sales_person]]),2,0)</f>
        <v>Ches Bonnell</v>
      </c>
      <c r="J2502">
        <f>YEAR(shipments[[#This Row],[Shipdate]])</f>
        <v>2023</v>
      </c>
      <c r="K2502" s="22"/>
      <c r="L2502" s="22">
        <f>VLOOKUP(shipments[[#This Row],[PID]],CHOOSE({1,2},products[PID],products[Cost_per_box]),2,0)</f>
        <v>3.68</v>
      </c>
      <c r="M2502" s="22">
        <f>shipments[[#This Row],[Boxes]]*shipments[[#This Row],[cost_per_box]]</f>
        <v>975.2</v>
      </c>
      <c r="N2502" s="22">
        <f>shipments[[#This Row],[Amount]]-shipments[[#This Row],[total cost]]</f>
        <v>4314.55</v>
      </c>
    </row>
    <row r="2503" spans="1:14" x14ac:dyDescent="0.35">
      <c r="A2503" t="s">
        <v>2544</v>
      </c>
      <c r="B2503" t="s">
        <v>8044</v>
      </c>
      <c r="C2503" t="s">
        <v>8019</v>
      </c>
      <c r="D2503" t="s">
        <v>8038</v>
      </c>
      <c r="E2503" s="1">
        <v>45152</v>
      </c>
      <c r="F2503">
        <v>2164.5</v>
      </c>
      <c r="G2503">
        <v>109</v>
      </c>
      <c r="H2503" t="s">
        <v>40</v>
      </c>
      <c r="I2503" t="str">
        <f>VLOOKUP(shipments[[#This Row],[SPID]],CHOOSE({1,2},people[[#All],[SPID]],people[[#All],[Sales_person]]),2,0)</f>
        <v>Ches Bonnell</v>
      </c>
      <c r="J2503">
        <f>YEAR(shipments[[#This Row],[Shipdate]])</f>
        <v>2023</v>
      </c>
      <c r="K2503" s="22"/>
      <c r="L2503" s="22">
        <f>VLOOKUP(shipments[[#This Row],[PID]],CHOOSE({1,2},products[PID],products[Cost_per_box]),2,0)</f>
        <v>3.68</v>
      </c>
      <c r="M2503" s="22">
        <f>shipments[[#This Row],[Boxes]]*shipments[[#This Row],[cost_per_box]]</f>
        <v>401.12</v>
      </c>
      <c r="N2503" s="22">
        <f>shipments[[#This Row],[Amount]]-shipments[[#This Row],[total cost]]</f>
        <v>1763.38</v>
      </c>
    </row>
    <row r="2504" spans="1:14" x14ac:dyDescent="0.35">
      <c r="A2504" t="s">
        <v>2545</v>
      </c>
      <c r="B2504" t="s">
        <v>8044</v>
      </c>
      <c r="C2504" t="s">
        <v>8020</v>
      </c>
      <c r="D2504" t="s">
        <v>8033</v>
      </c>
      <c r="E2504" s="1">
        <v>45196</v>
      </c>
      <c r="F2504">
        <v>996.75</v>
      </c>
      <c r="G2504">
        <v>77</v>
      </c>
      <c r="H2504" t="s">
        <v>7</v>
      </c>
      <c r="I2504" t="str">
        <f>VLOOKUP(shipments[[#This Row],[SPID]],CHOOSE({1,2},people[[#All],[SPID]],people[[#All],[Sales_person]]),2,0)</f>
        <v>Ches Bonnell</v>
      </c>
      <c r="J2504">
        <f>YEAR(shipments[[#This Row],[Shipdate]])</f>
        <v>2023</v>
      </c>
      <c r="K2504" s="22"/>
      <c r="L2504" s="22">
        <f>VLOOKUP(shipments[[#This Row],[PID]],CHOOSE({1,2},products[PID],products[Cost_per_box]),2,0)</f>
        <v>8.2200000000000006</v>
      </c>
      <c r="M2504" s="22">
        <f>shipments[[#This Row],[Boxes]]*shipments[[#This Row],[cost_per_box]]</f>
        <v>632.94000000000005</v>
      </c>
      <c r="N2504" s="22">
        <f>shipments[[#This Row],[Amount]]-shipments[[#This Row],[total cost]]</f>
        <v>363.80999999999995</v>
      </c>
    </row>
    <row r="2505" spans="1:14" x14ac:dyDescent="0.35">
      <c r="A2505" t="s">
        <v>2546</v>
      </c>
      <c r="B2505" t="s">
        <v>8044</v>
      </c>
      <c r="C2505" t="s">
        <v>8020</v>
      </c>
      <c r="D2505" t="s">
        <v>8033</v>
      </c>
      <c r="E2505" s="1">
        <v>45495</v>
      </c>
      <c r="F2505">
        <v>4808.25</v>
      </c>
      <c r="G2505">
        <v>370</v>
      </c>
      <c r="H2505" t="s">
        <v>18</v>
      </c>
      <c r="I2505" t="str">
        <f>VLOOKUP(shipments[[#This Row],[SPID]],CHOOSE({1,2},people[[#All],[SPID]],people[[#All],[Sales_person]]),2,0)</f>
        <v>Ches Bonnell</v>
      </c>
      <c r="J2505">
        <f>YEAR(shipments[[#This Row],[Shipdate]])</f>
        <v>2024</v>
      </c>
      <c r="K2505" s="22"/>
      <c r="L2505" s="22">
        <f>VLOOKUP(shipments[[#This Row],[PID]],CHOOSE({1,2},products[PID],products[Cost_per_box]),2,0)</f>
        <v>8.2200000000000006</v>
      </c>
      <c r="M2505" s="22">
        <f>shipments[[#This Row],[Boxes]]*shipments[[#This Row],[cost_per_box]]</f>
        <v>3041.4</v>
      </c>
      <c r="N2505" s="22">
        <f>shipments[[#This Row],[Amount]]-shipments[[#This Row],[total cost]]</f>
        <v>1766.85</v>
      </c>
    </row>
    <row r="2506" spans="1:14" x14ac:dyDescent="0.35">
      <c r="A2506" t="s">
        <v>2547</v>
      </c>
      <c r="B2506" t="s">
        <v>8044</v>
      </c>
      <c r="C2506" t="s">
        <v>8020</v>
      </c>
      <c r="D2506" t="s">
        <v>8038</v>
      </c>
      <c r="E2506" s="1">
        <v>45012</v>
      </c>
      <c r="F2506">
        <v>828</v>
      </c>
      <c r="G2506">
        <v>69</v>
      </c>
      <c r="H2506" t="s">
        <v>7</v>
      </c>
      <c r="I2506" t="str">
        <f>VLOOKUP(shipments[[#This Row],[SPID]],CHOOSE({1,2},people[[#All],[SPID]],people[[#All],[Sales_person]]),2,0)</f>
        <v>Ches Bonnell</v>
      </c>
      <c r="J2506">
        <f>YEAR(shipments[[#This Row],[Shipdate]])</f>
        <v>2023</v>
      </c>
      <c r="K2506" s="22"/>
      <c r="L2506" s="22">
        <f>VLOOKUP(shipments[[#This Row],[PID]],CHOOSE({1,2},products[PID],products[Cost_per_box]),2,0)</f>
        <v>8.2200000000000006</v>
      </c>
      <c r="M2506" s="22">
        <f>shipments[[#This Row],[Boxes]]*shipments[[#This Row],[cost_per_box]]</f>
        <v>567.18000000000006</v>
      </c>
      <c r="N2506" s="22">
        <f>shipments[[#This Row],[Amount]]-shipments[[#This Row],[total cost]]</f>
        <v>260.81999999999994</v>
      </c>
    </row>
    <row r="2507" spans="1:14" x14ac:dyDescent="0.35">
      <c r="A2507" t="s">
        <v>2548</v>
      </c>
      <c r="B2507" t="s">
        <v>8044</v>
      </c>
      <c r="C2507" t="s">
        <v>8020</v>
      </c>
      <c r="D2507" t="s">
        <v>8034</v>
      </c>
      <c r="E2507" s="1">
        <v>45537</v>
      </c>
      <c r="F2507">
        <v>9398.25</v>
      </c>
      <c r="G2507">
        <v>672</v>
      </c>
      <c r="H2507" t="s">
        <v>26</v>
      </c>
      <c r="I2507" t="str">
        <f>VLOOKUP(shipments[[#This Row],[SPID]],CHOOSE({1,2},people[[#All],[SPID]],people[[#All],[Sales_person]]),2,0)</f>
        <v>Ches Bonnell</v>
      </c>
      <c r="J2507">
        <f>YEAR(shipments[[#This Row],[Shipdate]])</f>
        <v>2024</v>
      </c>
      <c r="K2507" s="22"/>
      <c r="L2507" s="22">
        <f>VLOOKUP(shipments[[#This Row],[PID]],CHOOSE({1,2},products[PID],products[Cost_per_box]),2,0)</f>
        <v>8.2200000000000006</v>
      </c>
      <c r="M2507" s="22">
        <f>shipments[[#This Row],[Boxes]]*shipments[[#This Row],[cost_per_box]]</f>
        <v>5523.84</v>
      </c>
      <c r="N2507" s="22">
        <f>shipments[[#This Row],[Amount]]-shipments[[#This Row],[total cost]]</f>
        <v>3874.41</v>
      </c>
    </row>
    <row r="2508" spans="1:14" x14ac:dyDescent="0.35">
      <c r="A2508" t="s">
        <v>2549</v>
      </c>
      <c r="B2508" t="s">
        <v>8044</v>
      </c>
      <c r="C2508" t="s">
        <v>8021</v>
      </c>
      <c r="D2508" t="s">
        <v>8033</v>
      </c>
      <c r="E2508" s="1">
        <v>45300</v>
      </c>
      <c r="F2508">
        <v>10899</v>
      </c>
      <c r="G2508">
        <v>519</v>
      </c>
      <c r="H2508" t="s">
        <v>7</v>
      </c>
      <c r="I2508" t="str">
        <f>VLOOKUP(shipments[[#This Row],[SPID]],CHOOSE({1,2},people[[#All],[SPID]],people[[#All],[Sales_person]]),2,0)</f>
        <v>Ches Bonnell</v>
      </c>
      <c r="J2508">
        <f>YEAR(shipments[[#This Row],[Shipdate]])</f>
        <v>2024</v>
      </c>
      <c r="K2508" s="22"/>
      <c r="L2508" s="22">
        <f>VLOOKUP(shipments[[#This Row],[PID]],CHOOSE({1,2},products[PID],products[Cost_per_box]),2,0)</f>
        <v>10.23</v>
      </c>
      <c r="M2508" s="22">
        <f>shipments[[#This Row],[Boxes]]*shipments[[#This Row],[cost_per_box]]</f>
        <v>5309.37</v>
      </c>
      <c r="N2508" s="22">
        <f>shipments[[#This Row],[Amount]]-shipments[[#This Row],[total cost]]</f>
        <v>5589.63</v>
      </c>
    </row>
    <row r="2509" spans="1:14" x14ac:dyDescent="0.35">
      <c r="A2509" t="s">
        <v>2550</v>
      </c>
      <c r="B2509" t="s">
        <v>8044</v>
      </c>
      <c r="C2509" t="s">
        <v>8021</v>
      </c>
      <c r="D2509" t="s">
        <v>8033</v>
      </c>
      <c r="E2509" s="1">
        <v>45344</v>
      </c>
      <c r="F2509">
        <v>3028.5</v>
      </c>
      <c r="G2509">
        <v>179</v>
      </c>
      <c r="H2509" t="s">
        <v>7</v>
      </c>
      <c r="I2509" t="str">
        <f>VLOOKUP(shipments[[#This Row],[SPID]],CHOOSE({1,2},people[[#All],[SPID]],people[[#All],[Sales_person]]),2,0)</f>
        <v>Ches Bonnell</v>
      </c>
      <c r="J2509">
        <f>YEAR(shipments[[#This Row],[Shipdate]])</f>
        <v>2024</v>
      </c>
      <c r="K2509" s="22"/>
      <c r="L2509" s="22">
        <f>VLOOKUP(shipments[[#This Row],[PID]],CHOOSE({1,2},products[PID],products[Cost_per_box]),2,0)</f>
        <v>10.23</v>
      </c>
      <c r="M2509" s="22">
        <f>shipments[[#This Row],[Boxes]]*shipments[[#This Row],[cost_per_box]]</f>
        <v>1831.17</v>
      </c>
      <c r="N2509" s="22">
        <f>shipments[[#This Row],[Amount]]-shipments[[#This Row],[total cost]]</f>
        <v>1197.33</v>
      </c>
    </row>
    <row r="2510" spans="1:14" x14ac:dyDescent="0.35">
      <c r="A2510" t="s">
        <v>2551</v>
      </c>
      <c r="B2510" t="s">
        <v>8044</v>
      </c>
      <c r="C2510" t="s">
        <v>8021</v>
      </c>
      <c r="D2510" t="s">
        <v>8033</v>
      </c>
      <c r="E2510" s="1">
        <v>45099</v>
      </c>
      <c r="F2510">
        <v>6075</v>
      </c>
      <c r="G2510">
        <v>304</v>
      </c>
      <c r="H2510" t="s">
        <v>7</v>
      </c>
      <c r="I2510" t="str">
        <f>VLOOKUP(shipments[[#This Row],[SPID]],CHOOSE({1,2},people[[#All],[SPID]],people[[#All],[Sales_person]]),2,0)</f>
        <v>Ches Bonnell</v>
      </c>
      <c r="J2510">
        <f>YEAR(shipments[[#This Row],[Shipdate]])</f>
        <v>2023</v>
      </c>
      <c r="K2510" s="22"/>
      <c r="L2510" s="22">
        <f>VLOOKUP(shipments[[#This Row],[PID]],CHOOSE({1,2},products[PID],products[Cost_per_box]),2,0)</f>
        <v>10.23</v>
      </c>
      <c r="M2510" s="22">
        <f>shipments[[#This Row],[Boxes]]*shipments[[#This Row],[cost_per_box]]</f>
        <v>3109.92</v>
      </c>
      <c r="N2510" s="22">
        <f>shipments[[#This Row],[Amount]]-shipments[[#This Row],[total cost]]</f>
        <v>2965.08</v>
      </c>
    </row>
    <row r="2511" spans="1:14" x14ac:dyDescent="0.35">
      <c r="A2511" t="s">
        <v>2552</v>
      </c>
      <c r="B2511" t="s">
        <v>8044</v>
      </c>
      <c r="C2511" t="s">
        <v>8021</v>
      </c>
      <c r="D2511" t="s">
        <v>8038</v>
      </c>
      <c r="E2511" s="1">
        <v>45380</v>
      </c>
      <c r="F2511">
        <v>7742.25</v>
      </c>
      <c r="G2511">
        <v>408</v>
      </c>
      <c r="H2511" t="s">
        <v>7</v>
      </c>
      <c r="I2511" t="str">
        <f>VLOOKUP(shipments[[#This Row],[SPID]],CHOOSE({1,2},people[[#All],[SPID]],people[[#All],[Sales_person]]),2,0)</f>
        <v>Ches Bonnell</v>
      </c>
      <c r="J2511">
        <f>YEAR(shipments[[#This Row],[Shipdate]])</f>
        <v>2024</v>
      </c>
      <c r="K2511" s="22"/>
      <c r="L2511" s="22">
        <f>VLOOKUP(shipments[[#This Row],[PID]],CHOOSE({1,2},products[PID],products[Cost_per_box]),2,0)</f>
        <v>10.23</v>
      </c>
      <c r="M2511" s="22">
        <f>shipments[[#This Row],[Boxes]]*shipments[[#This Row],[cost_per_box]]</f>
        <v>4173.84</v>
      </c>
      <c r="N2511" s="22">
        <f>shipments[[#This Row],[Amount]]-shipments[[#This Row],[total cost]]</f>
        <v>3568.41</v>
      </c>
    </row>
    <row r="2512" spans="1:14" x14ac:dyDescent="0.35">
      <c r="A2512" t="s">
        <v>2553</v>
      </c>
      <c r="B2512" t="s">
        <v>8044</v>
      </c>
      <c r="C2512" t="s">
        <v>8022</v>
      </c>
      <c r="D2512" t="s">
        <v>8037</v>
      </c>
      <c r="E2512" s="1">
        <v>44966</v>
      </c>
      <c r="F2512">
        <v>6752.25</v>
      </c>
      <c r="G2512">
        <v>483</v>
      </c>
      <c r="H2512" t="s">
        <v>7</v>
      </c>
      <c r="I2512" t="str">
        <f>VLOOKUP(shipments[[#This Row],[SPID]],CHOOSE({1,2},people[[#All],[SPID]],people[[#All],[Sales_person]]),2,0)</f>
        <v>Ches Bonnell</v>
      </c>
      <c r="J2512">
        <f>YEAR(shipments[[#This Row],[Shipdate]])</f>
        <v>2023</v>
      </c>
      <c r="K2512" s="22"/>
      <c r="L2512" s="22">
        <f>VLOOKUP(shipments[[#This Row],[PID]],CHOOSE({1,2},products[PID],products[Cost_per_box]),2,0)</f>
        <v>4.74</v>
      </c>
      <c r="M2512" s="22">
        <f>shipments[[#This Row],[Boxes]]*shipments[[#This Row],[cost_per_box]]</f>
        <v>2289.42</v>
      </c>
      <c r="N2512" s="22">
        <f>shipments[[#This Row],[Amount]]-shipments[[#This Row],[total cost]]</f>
        <v>4462.83</v>
      </c>
    </row>
    <row r="2513" spans="1:14" x14ac:dyDescent="0.35">
      <c r="A2513" t="s">
        <v>2554</v>
      </c>
      <c r="B2513" t="s">
        <v>8044</v>
      </c>
      <c r="C2513" t="s">
        <v>8022</v>
      </c>
      <c r="D2513" t="s">
        <v>8037</v>
      </c>
      <c r="E2513" s="1">
        <v>45128</v>
      </c>
      <c r="F2513">
        <v>7976.25</v>
      </c>
      <c r="G2513">
        <v>614</v>
      </c>
      <c r="H2513" t="s">
        <v>7</v>
      </c>
      <c r="I2513" t="str">
        <f>VLOOKUP(shipments[[#This Row],[SPID]],CHOOSE({1,2},people[[#All],[SPID]],people[[#All],[Sales_person]]),2,0)</f>
        <v>Ches Bonnell</v>
      </c>
      <c r="J2513">
        <f>YEAR(shipments[[#This Row],[Shipdate]])</f>
        <v>2023</v>
      </c>
      <c r="K2513" s="22"/>
      <c r="L2513" s="22">
        <f>VLOOKUP(shipments[[#This Row],[PID]],CHOOSE({1,2},products[PID],products[Cost_per_box]),2,0)</f>
        <v>4.74</v>
      </c>
      <c r="M2513" s="22">
        <f>shipments[[#This Row],[Boxes]]*shipments[[#This Row],[cost_per_box]]</f>
        <v>2910.36</v>
      </c>
      <c r="N2513" s="22">
        <f>shipments[[#This Row],[Amount]]-shipments[[#This Row],[total cost]]</f>
        <v>5065.8899999999994</v>
      </c>
    </row>
    <row r="2514" spans="1:14" x14ac:dyDescent="0.35">
      <c r="A2514" t="s">
        <v>2555</v>
      </c>
      <c r="B2514" t="s">
        <v>8044</v>
      </c>
      <c r="C2514" t="s">
        <v>8022</v>
      </c>
      <c r="D2514" t="s">
        <v>8033</v>
      </c>
      <c r="E2514" s="1">
        <v>45482</v>
      </c>
      <c r="F2514">
        <v>373.5</v>
      </c>
      <c r="G2514">
        <v>27</v>
      </c>
      <c r="H2514" t="s">
        <v>18</v>
      </c>
      <c r="I2514" t="str">
        <f>VLOOKUP(shipments[[#This Row],[SPID]],CHOOSE({1,2},people[[#All],[SPID]],people[[#All],[Sales_person]]),2,0)</f>
        <v>Ches Bonnell</v>
      </c>
      <c r="J2514">
        <f>YEAR(shipments[[#This Row],[Shipdate]])</f>
        <v>2024</v>
      </c>
      <c r="K2514" s="22"/>
      <c r="L2514" s="22">
        <f>VLOOKUP(shipments[[#This Row],[PID]],CHOOSE({1,2},products[PID],products[Cost_per_box]),2,0)</f>
        <v>4.74</v>
      </c>
      <c r="M2514" s="22">
        <f>shipments[[#This Row],[Boxes]]*shipments[[#This Row],[cost_per_box]]</f>
        <v>127.98</v>
      </c>
      <c r="N2514" s="22">
        <f>shipments[[#This Row],[Amount]]-shipments[[#This Row],[total cost]]</f>
        <v>245.51999999999998</v>
      </c>
    </row>
    <row r="2515" spans="1:14" x14ac:dyDescent="0.35">
      <c r="A2515" t="s">
        <v>2556</v>
      </c>
      <c r="B2515" t="s">
        <v>8044</v>
      </c>
      <c r="C2515" t="s">
        <v>8022</v>
      </c>
      <c r="D2515" t="s">
        <v>8036</v>
      </c>
      <c r="E2515" s="1">
        <v>45293</v>
      </c>
      <c r="F2515">
        <v>6903</v>
      </c>
      <c r="G2515">
        <v>531</v>
      </c>
      <c r="H2515" t="s">
        <v>7</v>
      </c>
      <c r="I2515" t="str">
        <f>VLOOKUP(shipments[[#This Row],[SPID]],CHOOSE({1,2},people[[#All],[SPID]],people[[#All],[Sales_person]]),2,0)</f>
        <v>Ches Bonnell</v>
      </c>
      <c r="J2515">
        <f>YEAR(shipments[[#This Row],[Shipdate]])</f>
        <v>2024</v>
      </c>
      <c r="K2515" s="22"/>
      <c r="L2515" s="22">
        <f>VLOOKUP(shipments[[#This Row],[PID]],CHOOSE({1,2},products[PID],products[Cost_per_box]),2,0)</f>
        <v>4.74</v>
      </c>
      <c r="M2515" s="22">
        <f>shipments[[#This Row],[Boxes]]*shipments[[#This Row],[cost_per_box]]</f>
        <v>2516.94</v>
      </c>
      <c r="N2515" s="22">
        <f>shipments[[#This Row],[Amount]]-shipments[[#This Row],[total cost]]</f>
        <v>4386.0599999999995</v>
      </c>
    </row>
    <row r="2516" spans="1:14" x14ac:dyDescent="0.35">
      <c r="A2516" t="s">
        <v>2557</v>
      </c>
      <c r="B2516" t="s">
        <v>8044</v>
      </c>
      <c r="C2516" t="s">
        <v>8022</v>
      </c>
      <c r="D2516" t="s">
        <v>8038</v>
      </c>
      <c r="E2516" s="1">
        <v>45124</v>
      </c>
      <c r="F2516">
        <v>4506.75</v>
      </c>
      <c r="G2516">
        <v>282</v>
      </c>
      <c r="H2516" t="s">
        <v>7</v>
      </c>
      <c r="I2516" t="str">
        <f>VLOOKUP(shipments[[#This Row],[SPID]],CHOOSE({1,2},people[[#All],[SPID]],people[[#All],[Sales_person]]),2,0)</f>
        <v>Ches Bonnell</v>
      </c>
      <c r="J2516">
        <f>YEAR(shipments[[#This Row],[Shipdate]])</f>
        <v>2023</v>
      </c>
      <c r="K2516" s="22"/>
      <c r="L2516" s="22">
        <f>VLOOKUP(shipments[[#This Row],[PID]],CHOOSE({1,2},products[PID],products[Cost_per_box]),2,0)</f>
        <v>4.74</v>
      </c>
      <c r="M2516" s="22">
        <f>shipments[[#This Row],[Boxes]]*shipments[[#This Row],[cost_per_box]]</f>
        <v>1336.68</v>
      </c>
      <c r="N2516" s="22">
        <f>shipments[[#This Row],[Amount]]-shipments[[#This Row],[total cost]]</f>
        <v>3170.0699999999997</v>
      </c>
    </row>
    <row r="2517" spans="1:14" x14ac:dyDescent="0.35">
      <c r="A2517" t="s">
        <v>2558</v>
      </c>
      <c r="B2517" t="s">
        <v>8044</v>
      </c>
      <c r="C2517" t="s">
        <v>8022</v>
      </c>
      <c r="D2517" t="s">
        <v>8034</v>
      </c>
      <c r="E2517" s="1">
        <v>45244</v>
      </c>
      <c r="F2517">
        <v>5764.5</v>
      </c>
      <c r="G2517">
        <v>385</v>
      </c>
      <c r="H2517" t="s">
        <v>7</v>
      </c>
      <c r="I2517" t="str">
        <f>VLOOKUP(shipments[[#This Row],[SPID]],CHOOSE({1,2},people[[#All],[SPID]],people[[#All],[Sales_person]]),2,0)</f>
        <v>Ches Bonnell</v>
      </c>
      <c r="J2517">
        <f>YEAR(shipments[[#This Row],[Shipdate]])</f>
        <v>2023</v>
      </c>
      <c r="K2517" s="22"/>
      <c r="L2517" s="22">
        <f>VLOOKUP(shipments[[#This Row],[PID]],CHOOSE({1,2},products[PID],products[Cost_per_box]),2,0)</f>
        <v>4.74</v>
      </c>
      <c r="M2517" s="22">
        <f>shipments[[#This Row],[Boxes]]*shipments[[#This Row],[cost_per_box]]</f>
        <v>1824.9</v>
      </c>
      <c r="N2517" s="22">
        <f>shipments[[#This Row],[Amount]]-shipments[[#This Row],[total cost]]</f>
        <v>3939.6</v>
      </c>
    </row>
    <row r="2518" spans="1:14" x14ac:dyDescent="0.35">
      <c r="A2518" t="s">
        <v>2559</v>
      </c>
      <c r="B2518" t="s">
        <v>8044</v>
      </c>
      <c r="C2518" t="s">
        <v>8022</v>
      </c>
      <c r="D2518" t="s">
        <v>8035</v>
      </c>
      <c r="E2518" s="1">
        <v>45127</v>
      </c>
      <c r="F2518">
        <v>2682</v>
      </c>
      <c r="G2518">
        <v>168</v>
      </c>
      <c r="H2518" t="s">
        <v>7</v>
      </c>
      <c r="I2518" t="str">
        <f>VLOOKUP(shipments[[#This Row],[SPID]],CHOOSE({1,2},people[[#All],[SPID]],people[[#All],[Sales_person]]),2,0)</f>
        <v>Ches Bonnell</v>
      </c>
      <c r="J2518">
        <f>YEAR(shipments[[#This Row],[Shipdate]])</f>
        <v>2023</v>
      </c>
      <c r="K2518" s="22"/>
      <c r="L2518" s="22">
        <f>VLOOKUP(shipments[[#This Row],[PID]],CHOOSE({1,2},products[PID],products[Cost_per_box]),2,0)</f>
        <v>4.74</v>
      </c>
      <c r="M2518" s="22">
        <f>shipments[[#This Row],[Boxes]]*shipments[[#This Row],[cost_per_box]]</f>
        <v>796.32</v>
      </c>
      <c r="N2518" s="22">
        <f>shipments[[#This Row],[Amount]]-shipments[[#This Row],[total cost]]</f>
        <v>1885.6799999999998</v>
      </c>
    </row>
    <row r="2519" spans="1:14" x14ac:dyDescent="0.35">
      <c r="A2519" t="s">
        <v>2560</v>
      </c>
      <c r="B2519" t="s">
        <v>8044</v>
      </c>
      <c r="C2519" t="s">
        <v>8023</v>
      </c>
      <c r="D2519" t="s">
        <v>8037</v>
      </c>
      <c r="E2519" s="1">
        <v>44949</v>
      </c>
      <c r="F2519">
        <v>6918.75</v>
      </c>
      <c r="G2519">
        <v>865</v>
      </c>
      <c r="H2519" t="s">
        <v>7</v>
      </c>
      <c r="I2519" t="str">
        <f>VLOOKUP(shipments[[#This Row],[SPID]],CHOOSE({1,2},people[[#All],[SPID]],people[[#All],[Sales_person]]),2,0)</f>
        <v>Ches Bonnell</v>
      </c>
      <c r="J2519">
        <f>YEAR(shipments[[#This Row],[Shipdate]])</f>
        <v>2023</v>
      </c>
      <c r="K2519" s="22"/>
      <c r="L2519" s="22">
        <f>VLOOKUP(shipments[[#This Row],[PID]],CHOOSE({1,2},products[PID],products[Cost_per_box]),2,0)</f>
        <v>10.51</v>
      </c>
      <c r="M2519" s="22">
        <f>shipments[[#This Row],[Boxes]]*shipments[[#This Row],[cost_per_box]]</f>
        <v>9091.15</v>
      </c>
      <c r="N2519" s="22">
        <f>shipments[[#This Row],[Amount]]-shipments[[#This Row],[total cost]]</f>
        <v>-2172.3999999999996</v>
      </c>
    </row>
    <row r="2520" spans="1:14" x14ac:dyDescent="0.35">
      <c r="A2520" t="s">
        <v>2561</v>
      </c>
      <c r="B2520" t="s">
        <v>8044</v>
      </c>
      <c r="C2520" t="s">
        <v>8023</v>
      </c>
      <c r="D2520" t="s">
        <v>8037</v>
      </c>
      <c r="E2520" s="1">
        <v>45327</v>
      </c>
      <c r="F2520">
        <v>4106.25</v>
      </c>
      <c r="G2520">
        <v>685</v>
      </c>
      <c r="H2520" t="s">
        <v>7</v>
      </c>
      <c r="I2520" t="str">
        <f>VLOOKUP(shipments[[#This Row],[SPID]],CHOOSE({1,2},people[[#All],[SPID]],people[[#All],[Sales_person]]),2,0)</f>
        <v>Ches Bonnell</v>
      </c>
      <c r="J2520">
        <f>YEAR(shipments[[#This Row],[Shipdate]])</f>
        <v>2024</v>
      </c>
      <c r="K2520" s="22"/>
      <c r="L2520" s="22">
        <f>VLOOKUP(shipments[[#This Row],[PID]],CHOOSE({1,2},products[PID],products[Cost_per_box]),2,0)</f>
        <v>10.51</v>
      </c>
      <c r="M2520" s="22">
        <f>shipments[[#This Row],[Boxes]]*shipments[[#This Row],[cost_per_box]]</f>
        <v>7199.3499999999995</v>
      </c>
      <c r="N2520" s="22">
        <f>shipments[[#This Row],[Amount]]-shipments[[#This Row],[total cost]]</f>
        <v>-3093.0999999999995</v>
      </c>
    </row>
    <row r="2521" spans="1:14" x14ac:dyDescent="0.35">
      <c r="A2521" t="s">
        <v>2562</v>
      </c>
      <c r="B2521" t="s">
        <v>8044</v>
      </c>
      <c r="C2521" t="s">
        <v>8024</v>
      </c>
      <c r="D2521" t="s">
        <v>8033</v>
      </c>
      <c r="E2521" s="1">
        <v>45047</v>
      </c>
      <c r="F2521">
        <v>4648.5</v>
      </c>
      <c r="G2521">
        <v>291</v>
      </c>
      <c r="H2521" t="s">
        <v>40</v>
      </c>
      <c r="I2521" t="str">
        <f>VLOOKUP(shipments[[#This Row],[SPID]],CHOOSE({1,2},people[[#All],[SPID]],people[[#All],[Sales_person]]),2,0)</f>
        <v>Ches Bonnell</v>
      </c>
      <c r="J2521">
        <f>YEAR(shipments[[#This Row],[Shipdate]])</f>
        <v>2023</v>
      </c>
      <c r="K2521" s="22"/>
      <c r="L2521" s="22">
        <f>VLOOKUP(shipments[[#This Row],[PID]],CHOOSE({1,2},products[PID],products[Cost_per_box]),2,0)</f>
        <v>6.43</v>
      </c>
      <c r="M2521" s="22">
        <f>shipments[[#This Row],[Boxes]]*shipments[[#This Row],[cost_per_box]]</f>
        <v>1871.1299999999999</v>
      </c>
      <c r="N2521" s="22">
        <f>shipments[[#This Row],[Amount]]-shipments[[#This Row],[total cost]]</f>
        <v>2777.37</v>
      </c>
    </row>
    <row r="2522" spans="1:14" x14ac:dyDescent="0.35">
      <c r="A2522" t="s">
        <v>2563</v>
      </c>
      <c r="B2522" t="s">
        <v>8044</v>
      </c>
      <c r="C2522" t="s">
        <v>8025</v>
      </c>
      <c r="D2522" t="s">
        <v>8035</v>
      </c>
      <c r="E2522" s="1">
        <v>45293</v>
      </c>
      <c r="F2522">
        <v>2326.5</v>
      </c>
      <c r="G2522">
        <v>117</v>
      </c>
      <c r="H2522" t="s">
        <v>7</v>
      </c>
      <c r="I2522" t="str">
        <f>VLOOKUP(shipments[[#This Row],[SPID]],CHOOSE({1,2},people[[#All],[SPID]],people[[#All],[Sales_person]]),2,0)</f>
        <v>Ches Bonnell</v>
      </c>
      <c r="J2522">
        <f>YEAR(shipments[[#This Row],[Shipdate]])</f>
        <v>2024</v>
      </c>
      <c r="K2522" s="22"/>
      <c r="L2522" s="22">
        <f>VLOOKUP(shipments[[#This Row],[PID]],CHOOSE({1,2},products[PID],products[Cost_per_box]),2,0)</f>
        <v>12.41</v>
      </c>
      <c r="M2522" s="22">
        <f>shipments[[#This Row],[Boxes]]*shipments[[#This Row],[cost_per_box]]</f>
        <v>1451.97</v>
      </c>
      <c r="N2522" s="22">
        <f>shipments[[#This Row],[Amount]]-shipments[[#This Row],[total cost]]</f>
        <v>874.53</v>
      </c>
    </row>
    <row r="2523" spans="1:14" x14ac:dyDescent="0.35">
      <c r="A2523" t="s">
        <v>2564</v>
      </c>
      <c r="B2523" t="s">
        <v>8044</v>
      </c>
      <c r="C2523" t="s">
        <v>8026</v>
      </c>
      <c r="D2523" t="s">
        <v>8034</v>
      </c>
      <c r="E2523" s="1">
        <v>45296</v>
      </c>
      <c r="F2523">
        <v>2976.75</v>
      </c>
      <c r="G2523">
        <v>176</v>
      </c>
      <c r="H2523" t="s">
        <v>7</v>
      </c>
      <c r="I2523" t="str">
        <f>VLOOKUP(shipments[[#This Row],[SPID]],CHOOSE({1,2},people[[#All],[SPID]],people[[#All],[Sales_person]]),2,0)</f>
        <v>Ches Bonnell</v>
      </c>
      <c r="J2523">
        <f>YEAR(shipments[[#This Row],[Shipdate]])</f>
        <v>2024</v>
      </c>
      <c r="K2523" s="22"/>
      <c r="L2523" s="22">
        <f>VLOOKUP(shipments[[#This Row],[PID]],CHOOSE({1,2},products[PID],products[Cost_per_box]),2,0)</f>
        <v>9.57</v>
      </c>
      <c r="M2523" s="22">
        <f>shipments[[#This Row],[Boxes]]*shipments[[#This Row],[cost_per_box]]</f>
        <v>1684.3200000000002</v>
      </c>
      <c r="N2523" s="22">
        <f>shipments[[#This Row],[Amount]]-shipments[[#This Row],[total cost]]</f>
        <v>1292.4299999999998</v>
      </c>
    </row>
    <row r="2524" spans="1:14" x14ac:dyDescent="0.35">
      <c r="A2524" t="s">
        <v>2565</v>
      </c>
      <c r="B2524" t="s">
        <v>8044</v>
      </c>
      <c r="C2524" t="s">
        <v>8026</v>
      </c>
      <c r="D2524" t="s">
        <v>8035</v>
      </c>
      <c r="E2524" s="1">
        <v>45533</v>
      </c>
      <c r="F2524">
        <v>4893.75</v>
      </c>
      <c r="G2524">
        <v>350</v>
      </c>
      <c r="H2524" t="s">
        <v>18</v>
      </c>
      <c r="I2524" t="str">
        <f>VLOOKUP(shipments[[#This Row],[SPID]],CHOOSE({1,2},people[[#All],[SPID]],people[[#All],[Sales_person]]),2,0)</f>
        <v>Ches Bonnell</v>
      </c>
      <c r="J2524">
        <f>YEAR(shipments[[#This Row],[Shipdate]])</f>
        <v>2024</v>
      </c>
      <c r="K2524" s="22"/>
      <c r="L2524" s="22">
        <f>VLOOKUP(shipments[[#This Row],[PID]],CHOOSE({1,2},products[PID],products[Cost_per_box]),2,0)</f>
        <v>9.57</v>
      </c>
      <c r="M2524" s="22">
        <f>shipments[[#This Row],[Boxes]]*shipments[[#This Row],[cost_per_box]]</f>
        <v>3349.5</v>
      </c>
      <c r="N2524" s="22">
        <f>shipments[[#This Row],[Amount]]-shipments[[#This Row],[total cost]]</f>
        <v>1544.25</v>
      </c>
    </row>
    <row r="2525" spans="1:14" x14ac:dyDescent="0.35">
      <c r="A2525" t="s">
        <v>2566</v>
      </c>
      <c r="B2525" t="s">
        <v>8044</v>
      </c>
      <c r="C2525" t="s">
        <v>8026</v>
      </c>
      <c r="D2525" t="s">
        <v>8038</v>
      </c>
      <c r="E2525" s="1">
        <v>45238</v>
      </c>
      <c r="F2525">
        <v>5460.75</v>
      </c>
      <c r="G2525">
        <v>342</v>
      </c>
      <c r="H2525" t="s">
        <v>7</v>
      </c>
      <c r="I2525" t="str">
        <f>VLOOKUP(shipments[[#This Row],[SPID]],CHOOSE({1,2},people[[#All],[SPID]],people[[#All],[Sales_person]]),2,0)</f>
        <v>Ches Bonnell</v>
      </c>
      <c r="J2525">
        <f>YEAR(shipments[[#This Row],[Shipdate]])</f>
        <v>2023</v>
      </c>
      <c r="K2525" s="22"/>
      <c r="L2525" s="22">
        <f>VLOOKUP(shipments[[#This Row],[PID]],CHOOSE({1,2},products[PID],products[Cost_per_box]),2,0)</f>
        <v>9.57</v>
      </c>
      <c r="M2525" s="22">
        <f>shipments[[#This Row],[Boxes]]*shipments[[#This Row],[cost_per_box]]</f>
        <v>3272.94</v>
      </c>
      <c r="N2525" s="22">
        <f>shipments[[#This Row],[Amount]]-shipments[[#This Row],[total cost]]</f>
        <v>2187.81</v>
      </c>
    </row>
    <row r="2526" spans="1:14" x14ac:dyDescent="0.35">
      <c r="A2526" t="s">
        <v>2567</v>
      </c>
      <c r="B2526" t="s">
        <v>8044</v>
      </c>
      <c r="C2526" t="s">
        <v>8027</v>
      </c>
      <c r="D2526" t="s">
        <v>8036</v>
      </c>
      <c r="E2526" s="1">
        <v>45496</v>
      </c>
      <c r="F2526">
        <v>3422.25</v>
      </c>
      <c r="G2526">
        <v>343</v>
      </c>
      <c r="H2526" t="s">
        <v>18</v>
      </c>
      <c r="I2526" t="str">
        <f>VLOOKUP(shipments[[#This Row],[SPID]],CHOOSE({1,2},people[[#All],[SPID]],people[[#All],[Sales_person]]),2,0)</f>
        <v>Ches Bonnell</v>
      </c>
      <c r="J2526">
        <f>YEAR(shipments[[#This Row],[Shipdate]])</f>
        <v>2024</v>
      </c>
      <c r="K2526" s="22"/>
      <c r="L2526" s="22">
        <f>VLOOKUP(shipments[[#This Row],[PID]],CHOOSE({1,2},products[PID],products[Cost_per_box]),2,0)</f>
        <v>8.43</v>
      </c>
      <c r="M2526" s="22">
        <f>shipments[[#This Row],[Boxes]]*shipments[[#This Row],[cost_per_box]]</f>
        <v>2891.49</v>
      </c>
      <c r="N2526" s="22">
        <f>shipments[[#This Row],[Amount]]-shipments[[#This Row],[total cost]]</f>
        <v>530.76000000000022</v>
      </c>
    </row>
    <row r="2527" spans="1:14" x14ac:dyDescent="0.35">
      <c r="A2527" t="s">
        <v>2568</v>
      </c>
      <c r="B2527" t="s">
        <v>8044</v>
      </c>
      <c r="C2527" t="s">
        <v>8027</v>
      </c>
      <c r="D2527" t="s">
        <v>8037</v>
      </c>
      <c r="E2527" s="1">
        <v>45366</v>
      </c>
      <c r="F2527">
        <v>6599.25</v>
      </c>
      <c r="G2527">
        <v>943</v>
      </c>
      <c r="H2527" t="s">
        <v>7</v>
      </c>
      <c r="I2527" t="str">
        <f>VLOOKUP(shipments[[#This Row],[SPID]],CHOOSE({1,2},people[[#All],[SPID]],people[[#All],[Sales_person]]),2,0)</f>
        <v>Ches Bonnell</v>
      </c>
      <c r="J2527">
        <f>YEAR(shipments[[#This Row],[Shipdate]])</f>
        <v>2024</v>
      </c>
      <c r="K2527" s="22"/>
      <c r="L2527" s="22">
        <f>VLOOKUP(shipments[[#This Row],[PID]],CHOOSE({1,2},products[PID],products[Cost_per_box]),2,0)</f>
        <v>8.43</v>
      </c>
      <c r="M2527" s="22">
        <f>shipments[[#This Row],[Boxes]]*shipments[[#This Row],[cost_per_box]]</f>
        <v>7949.49</v>
      </c>
      <c r="N2527" s="22">
        <f>shipments[[#This Row],[Amount]]-shipments[[#This Row],[total cost]]</f>
        <v>-1350.2399999999998</v>
      </c>
    </row>
    <row r="2528" spans="1:14" x14ac:dyDescent="0.35">
      <c r="A2528" t="s">
        <v>2569</v>
      </c>
      <c r="B2528" t="s">
        <v>8044</v>
      </c>
      <c r="C2528" t="s">
        <v>8028</v>
      </c>
      <c r="D2528" t="s">
        <v>8038</v>
      </c>
      <c r="E2528" s="1">
        <v>45295</v>
      </c>
      <c r="F2528">
        <v>1359</v>
      </c>
      <c r="G2528">
        <v>195</v>
      </c>
      <c r="H2528" t="s">
        <v>7</v>
      </c>
      <c r="I2528" t="str">
        <f>VLOOKUP(shipments[[#This Row],[SPID]],CHOOSE({1,2},people[[#All],[SPID]],people[[#All],[Sales_person]]),2,0)</f>
        <v>Ches Bonnell</v>
      </c>
      <c r="J2528">
        <f>YEAR(shipments[[#This Row],[Shipdate]])</f>
        <v>2024</v>
      </c>
      <c r="K2528" s="22"/>
      <c r="L2528" s="22">
        <f>VLOOKUP(shipments[[#This Row],[PID]],CHOOSE({1,2},products[PID],products[Cost_per_box]),2,0)</f>
        <v>6.8</v>
      </c>
      <c r="M2528" s="22">
        <f>shipments[[#This Row],[Boxes]]*shipments[[#This Row],[cost_per_box]]</f>
        <v>1326</v>
      </c>
      <c r="N2528" s="22">
        <f>shipments[[#This Row],[Amount]]-shipments[[#This Row],[total cost]]</f>
        <v>33</v>
      </c>
    </row>
    <row r="2529" spans="1:14" x14ac:dyDescent="0.35">
      <c r="A2529" t="s">
        <v>2570</v>
      </c>
      <c r="B2529" t="s">
        <v>8044</v>
      </c>
      <c r="C2529" t="s">
        <v>8028</v>
      </c>
      <c r="D2529" t="s">
        <v>8033</v>
      </c>
      <c r="E2529" s="1">
        <v>45483</v>
      </c>
      <c r="F2529">
        <v>4893.75</v>
      </c>
      <c r="G2529">
        <v>612</v>
      </c>
      <c r="H2529" t="s">
        <v>18</v>
      </c>
      <c r="I2529" t="str">
        <f>VLOOKUP(shipments[[#This Row],[SPID]],CHOOSE({1,2},people[[#All],[SPID]],people[[#All],[Sales_person]]),2,0)</f>
        <v>Ches Bonnell</v>
      </c>
      <c r="J2529">
        <f>YEAR(shipments[[#This Row],[Shipdate]])</f>
        <v>2024</v>
      </c>
      <c r="K2529" s="22"/>
      <c r="L2529" s="22">
        <f>VLOOKUP(shipments[[#This Row],[PID]],CHOOSE({1,2},products[PID],products[Cost_per_box]),2,0)</f>
        <v>6.8</v>
      </c>
      <c r="M2529" s="22">
        <f>shipments[[#This Row],[Boxes]]*shipments[[#This Row],[cost_per_box]]</f>
        <v>4161.5999999999995</v>
      </c>
      <c r="N2529" s="22">
        <f>shipments[[#This Row],[Amount]]-shipments[[#This Row],[total cost]]</f>
        <v>732.15000000000055</v>
      </c>
    </row>
    <row r="2530" spans="1:14" x14ac:dyDescent="0.35">
      <c r="A2530" t="s">
        <v>2571</v>
      </c>
      <c r="B2530" t="s">
        <v>8044</v>
      </c>
      <c r="C2530" t="s">
        <v>8029</v>
      </c>
      <c r="D2530" t="s">
        <v>8033</v>
      </c>
      <c r="E2530" s="1">
        <v>45504</v>
      </c>
      <c r="F2530">
        <v>8082</v>
      </c>
      <c r="G2530">
        <v>289</v>
      </c>
      <c r="H2530" t="s">
        <v>18</v>
      </c>
      <c r="I2530" t="str">
        <f>VLOOKUP(shipments[[#This Row],[SPID]],CHOOSE({1,2},people[[#All],[SPID]],people[[#All],[Sales_person]]),2,0)</f>
        <v>Ches Bonnell</v>
      </c>
      <c r="J2530">
        <f>YEAR(shipments[[#This Row],[Shipdate]])</f>
        <v>2024</v>
      </c>
      <c r="K2530" s="22"/>
      <c r="L2530" s="22">
        <f>VLOOKUP(shipments[[#This Row],[PID]],CHOOSE({1,2},products[PID],products[Cost_per_box]),2,0)</f>
        <v>5.04</v>
      </c>
      <c r="M2530" s="22">
        <f>shipments[[#This Row],[Boxes]]*shipments[[#This Row],[cost_per_box]]</f>
        <v>1456.56</v>
      </c>
      <c r="N2530" s="22">
        <f>shipments[[#This Row],[Amount]]-shipments[[#This Row],[total cost]]</f>
        <v>6625.4400000000005</v>
      </c>
    </row>
    <row r="2531" spans="1:14" x14ac:dyDescent="0.35">
      <c r="A2531" t="s">
        <v>2572</v>
      </c>
      <c r="B2531" t="s">
        <v>8044</v>
      </c>
      <c r="C2531" t="s">
        <v>8029</v>
      </c>
      <c r="D2531" t="s">
        <v>8038</v>
      </c>
      <c r="E2531" s="1">
        <v>45266</v>
      </c>
      <c r="F2531">
        <v>8561.25</v>
      </c>
      <c r="G2531">
        <v>343</v>
      </c>
      <c r="H2531" t="s">
        <v>7</v>
      </c>
      <c r="I2531" t="str">
        <f>VLOOKUP(shipments[[#This Row],[SPID]],CHOOSE({1,2},people[[#All],[SPID]],people[[#All],[Sales_person]]),2,0)</f>
        <v>Ches Bonnell</v>
      </c>
      <c r="J2531">
        <f>YEAR(shipments[[#This Row],[Shipdate]])</f>
        <v>2023</v>
      </c>
      <c r="K2531" s="22"/>
      <c r="L2531" s="22">
        <f>VLOOKUP(shipments[[#This Row],[PID]],CHOOSE({1,2},products[PID],products[Cost_per_box]),2,0)</f>
        <v>5.04</v>
      </c>
      <c r="M2531" s="22">
        <f>shipments[[#This Row],[Boxes]]*shipments[[#This Row],[cost_per_box]]</f>
        <v>1728.72</v>
      </c>
      <c r="N2531" s="22">
        <f>shipments[[#This Row],[Amount]]-shipments[[#This Row],[total cost]]</f>
        <v>6832.53</v>
      </c>
    </row>
    <row r="2532" spans="1:14" x14ac:dyDescent="0.35">
      <c r="A2532" t="s">
        <v>2573</v>
      </c>
      <c r="B2532" t="s">
        <v>8044</v>
      </c>
      <c r="C2532" t="s">
        <v>8029</v>
      </c>
      <c r="D2532" t="s">
        <v>8033</v>
      </c>
      <c r="E2532" s="1">
        <v>45040</v>
      </c>
      <c r="F2532">
        <v>1395</v>
      </c>
      <c r="G2532">
        <v>52</v>
      </c>
      <c r="H2532" t="s">
        <v>7</v>
      </c>
      <c r="I2532" t="str">
        <f>VLOOKUP(shipments[[#This Row],[SPID]],CHOOSE({1,2},people[[#All],[SPID]],people[[#All],[Sales_person]]),2,0)</f>
        <v>Ches Bonnell</v>
      </c>
      <c r="J2532">
        <f>YEAR(shipments[[#This Row],[Shipdate]])</f>
        <v>2023</v>
      </c>
      <c r="K2532" s="22"/>
      <c r="L2532" s="22">
        <f>VLOOKUP(shipments[[#This Row],[PID]],CHOOSE({1,2},products[PID],products[Cost_per_box]),2,0)</f>
        <v>5.04</v>
      </c>
      <c r="M2532" s="22">
        <f>shipments[[#This Row],[Boxes]]*shipments[[#This Row],[cost_per_box]]</f>
        <v>262.08</v>
      </c>
      <c r="N2532" s="22">
        <f>shipments[[#This Row],[Amount]]-shipments[[#This Row],[total cost]]</f>
        <v>1132.92</v>
      </c>
    </row>
    <row r="2533" spans="1:14" x14ac:dyDescent="0.35">
      <c r="A2533" t="s">
        <v>2574</v>
      </c>
      <c r="B2533" t="s">
        <v>8044</v>
      </c>
      <c r="C2533" t="s">
        <v>8030</v>
      </c>
      <c r="D2533" t="s">
        <v>8037</v>
      </c>
      <c r="E2533" s="1">
        <v>45433</v>
      </c>
      <c r="F2533">
        <v>11947.5</v>
      </c>
      <c r="G2533">
        <v>1087</v>
      </c>
      <c r="H2533" t="s">
        <v>7</v>
      </c>
      <c r="I2533" t="str">
        <f>VLOOKUP(shipments[[#This Row],[SPID]],CHOOSE({1,2},people[[#All],[SPID]],people[[#All],[Sales_person]]),2,0)</f>
        <v>Ches Bonnell</v>
      </c>
      <c r="J2533">
        <f>YEAR(shipments[[#This Row],[Shipdate]])</f>
        <v>2024</v>
      </c>
      <c r="K2533" s="22"/>
      <c r="L2533" s="22">
        <f>VLOOKUP(shipments[[#This Row],[PID]],CHOOSE({1,2},products[PID],products[Cost_per_box]),2,0)</f>
        <v>2.76</v>
      </c>
      <c r="M2533" s="22">
        <f>shipments[[#This Row],[Boxes]]*shipments[[#This Row],[cost_per_box]]</f>
        <v>3000.12</v>
      </c>
      <c r="N2533" s="22">
        <f>shipments[[#This Row],[Amount]]-shipments[[#This Row],[total cost]]</f>
        <v>8947.380000000001</v>
      </c>
    </row>
    <row r="2534" spans="1:14" x14ac:dyDescent="0.35">
      <c r="A2534" t="s">
        <v>2575</v>
      </c>
      <c r="B2534" t="s">
        <v>8044</v>
      </c>
      <c r="C2534" t="s">
        <v>8030</v>
      </c>
      <c r="D2534" t="s">
        <v>8038</v>
      </c>
      <c r="E2534" s="1">
        <v>44946</v>
      </c>
      <c r="F2534">
        <v>13221</v>
      </c>
      <c r="G2534">
        <v>1202</v>
      </c>
      <c r="H2534" t="s">
        <v>7</v>
      </c>
      <c r="I2534" t="str">
        <f>VLOOKUP(shipments[[#This Row],[SPID]],CHOOSE({1,2},people[[#All],[SPID]],people[[#All],[Sales_person]]),2,0)</f>
        <v>Ches Bonnell</v>
      </c>
      <c r="J2534">
        <f>YEAR(shipments[[#This Row],[Shipdate]])</f>
        <v>2023</v>
      </c>
      <c r="K2534" s="22"/>
      <c r="L2534" s="22">
        <f>VLOOKUP(shipments[[#This Row],[PID]],CHOOSE({1,2},products[PID],products[Cost_per_box]),2,0)</f>
        <v>2.76</v>
      </c>
      <c r="M2534" s="22">
        <f>shipments[[#This Row],[Boxes]]*shipments[[#This Row],[cost_per_box]]</f>
        <v>3317.5199999999995</v>
      </c>
      <c r="N2534" s="22">
        <f>shipments[[#This Row],[Amount]]-shipments[[#This Row],[total cost]]</f>
        <v>9903.48</v>
      </c>
    </row>
    <row r="2535" spans="1:14" x14ac:dyDescent="0.35">
      <c r="A2535" t="s">
        <v>2576</v>
      </c>
      <c r="B2535" t="s">
        <v>8044</v>
      </c>
      <c r="C2535" t="s">
        <v>8030</v>
      </c>
      <c r="D2535" t="s">
        <v>8037</v>
      </c>
      <c r="E2535" s="1">
        <v>45208</v>
      </c>
      <c r="F2535">
        <v>3883.5</v>
      </c>
      <c r="G2535">
        <v>354</v>
      </c>
      <c r="H2535" t="s">
        <v>7</v>
      </c>
      <c r="I2535" t="str">
        <f>VLOOKUP(shipments[[#This Row],[SPID]],CHOOSE({1,2},people[[#All],[SPID]],people[[#All],[Sales_person]]),2,0)</f>
        <v>Ches Bonnell</v>
      </c>
      <c r="J2535">
        <f>YEAR(shipments[[#This Row],[Shipdate]])</f>
        <v>2023</v>
      </c>
      <c r="K2535" s="22"/>
      <c r="L2535" s="22">
        <f>VLOOKUP(shipments[[#This Row],[PID]],CHOOSE({1,2},products[PID],products[Cost_per_box]),2,0)</f>
        <v>2.76</v>
      </c>
      <c r="M2535" s="22">
        <f>shipments[[#This Row],[Boxes]]*shipments[[#This Row],[cost_per_box]]</f>
        <v>977.04</v>
      </c>
      <c r="N2535" s="22">
        <f>shipments[[#This Row],[Amount]]-shipments[[#This Row],[total cost]]</f>
        <v>2906.46</v>
      </c>
    </row>
    <row r="2536" spans="1:14" x14ac:dyDescent="0.35">
      <c r="A2536" t="s">
        <v>2577</v>
      </c>
      <c r="B2536" t="s">
        <v>8044</v>
      </c>
      <c r="C2536" t="s">
        <v>8031</v>
      </c>
      <c r="D2536" t="s">
        <v>8038</v>
      </c>
      <c r="E2536" s="1">
        <v>44929</v>
      </c>
      <c r="F2536">
        <v>3935.25</v>
      </c>
      <c r="G2536">
        <v>438</v>
      </c>
      <c r="H2536" t="s">
        <v>7</v>
      </c>
      <c r="I2536" t="str">
        <f>VLOOKUP(shipments[[#This Row],[SPID]],CHOOSE({1,2},people[[#All],[SPID]],people[[#All],[Sales_person]]),2,0)</f>
        <v>Ches Bonnell</v>
      </c>
      <c r="J2536">
        <f>YEAR(shipments[[#This Row],[Shipdate]])</f>
        <v>2023</v>
      </c>
      <c r="K2536" s="22"/>
      <c r="L2536" s="22">
        <f>VLOOKUP(shipments[[#This Row],[PID]],CHOOSE({1,2},products[PID],products[Cost_per_box]),2,0)</f>
        <v>3.32</v>
      </c>
      <c r="M2536" s="22">
        <f>shipments[[#This Row],[Boxes]]*shipments[[#This Row],[cost_per_box]]</f>
        <v>1454.1599999999999</v>
      </c>
      <c r="N2536" s="22">
        <f>shipments[[#This Row],[Amount]]-shipments[[#This Row],[total cost]]</f>
        <v>2481.09</v>
      </c>
    </row>
    <row r="2537" spans="1:14" x14ac:dyDescent="0.35">
      <c r="A2537" t="s">
        <v>2578</v>
      </c>
      <c r="B2537" t="s">
        <v>8044</v>
      </c>
      <c r="C2537" t="s">
        <v>8031</v>
      </c>
      <c r="D2537" t="s">
        <v>8038</v>
      </c>
      <c r="E2537" s="1">
        <v>45355</v>
      </c>
      <c r="F2537">
        <v>4965.75</v>
      </c>
      <c r="G2537">
        <v>710</v>
      </c>
      <c r="H2537" t="s">
        <v>7</v>
      </c>
      <c r="I2537" t="str">
        <f>VLOOKUP(shipments[[#This Row],[SPID]],CHOOSE({1,2},people[[#All],[SPID]],people[[#All],[Sales_person]]),2,0)</f>
        <v>Ches Bonnell</v>
      </c>
      <c r="J2537">
        <f>YEAR(shipments[[#This Row],[Shipdate]])</f>
        <v>2024</v>
      </c>
      <c r="K2537" s="22"/>
      <c r="L2537" s="22">
        <f>VLOOKUP(shipments[[#This Row],[PID]],CHOOSE({1,2},products[PID],products[Cost_per_box]),2,0)</f>
        <v>3.32</v>
      </c>
      <c r="M2537" s="22">
        <f>shipments[[#This Row],[Boxes]]*shipments[[#This Row],[cost_per_box]]</f>
        <v>2357.1999999999998</v>
      </c>
      <c r="N2537" s="22">
        <f>shipments[[#This Row],[Amount]]-shipments[[#This Row],[total cost]]</f>
        <v>2608.5500000000002</v>
      </c>
    </row>
    <row r="2538" spans="1:14" x14ac:dyDescent="0.35">
      <c r="A2538" t="s">
        <v>2579</v>
      </c>
      <c r="B2538" t="s">
        <v>8044</v>
      </c>
      <c r="C2538" t="s">
        <v>8031</v>
      </c>
      <c r="D2538" t="s">
        <v>8038</v>
      </c>
      <c r="E2538" s="1">
        <v>44958</v>
      </c>
      <c r="F2538">
        <v>679.5</v>
      </c>
      <c r="G2538">
        <v>85</v>
      </c>
      <c r="H2538" t="s">
        <v>7</v>
      </c>
      <c r="I2538" t="str">
        <f>VLOOKUP(shipments[[#This Row],[SPID]],CHOOSE({1,2},people[[#All],[SPID]],people[[#All],[Sales_person]]),2,0)</f>
        <v>Ches Bonnell</v>
      </c>
      <c r="J2538">
        <f>YEAR(shipments[[#This Row],[Shipdate]])</f>
        <v>2023</v>
      </c>
      <c r="K2538" s="22"/>
      <c r="L2538" s="22">
        <f>VLOOKUP(shipments[[#This Row],[PID]],CHOOSE({1,2},products[PID],products[Cost_per_box]),2,0)</f>
        <v>3.32</v>
      </c>
      <c r="M2538" s="22">
        <f>shipments[[#This Row],[Boxes]]*shipments[[#This Row],[cost_per_box]]</f>
        <v>282.2</v>
      </c>
      <c r="N2538" s="22">
        <f>shipments[[#This Row],[Amount]]-shipments[[#This Row],[total cost]]</f>
        <v>397.3</v>
      </c>
    </row>
    <row r="2539" spans="1:14" x14ac:dyDescent="0.35">
      <c r="A2539" t="s">
        <v>2580</v>
      </c>
      <c r="B2539" t="s">
        <v>8044</v>
      </c>
      <c r="C2539" t="s">
        <v>8031</v>
      </c>
      <c r="D2539" t="s">
        <v>8034</v>
      </c>
      <c r="E2539" s="1">
        <v>45274</v>
      </c>
      <c r="F2539">
        <v>2403</v>
      </c>
      <c r="G2539">
        <v>219</v>
      </c>
      <c r="H2539" t="s">
        <v>7</v>
      </c>
      <c r="I2539" t="str">
        <f>VLOOKUP(shipments[[#This Row],[SPID]],CHOOSE({1,2},people[[#All],[SPID]],people[[#All],[Sales_person]]),2,0)</f>
        <v>Ches Bonnell</v>
      </c>
      <c r="J2539">
        <f>YEAR(shipments[[#This Row],[Shipdate]])</f>
        <v>2023</v>
      </c>
      <c r="K2539" s="22"/>
      <c r="L2539" s="22">
        <f>VLOOKUP(shipments[[#This Row],[PID]],CHOOSE({1,2},products[PID],products[Cost_per_box]),2,0)</f>
        <v>3.32</v>
      </c>
      <c r="M2539" s="22">
        <f>shipments[[#This Row],[Boxes]]*shipments[[#This Row],[cost_per_box]]</f>
        <v>727.07999999999993</v>
      </c>
      <c r="N2539" s="22">
        <f>shipments[[#This Row],[Amount]]-shipments[[#This Row],[total cost]]</f>
        <v>1675.92</v>
      </c>
    </row>
    <row r="2540" spans="1:14" x14ac:dyDescent="0.35">
      <c r="A2540" t="s">
        <v>2581</v>
      </c>
      <c r="B2540" t="s">
        <v>8044</v>
      </c>
      <c r="C2540" t="s">
        <v>8031</v>
      </c>
      <c r="D2540" t="s">
        <v>8038</v>
      </c>
      <c r="E2540" s="1">
        <v>45471</v>
      </c>
      <c r="F2540">
        <v>1100.25</v>
      </c>
      <c r="G2540">
        <v>111</v>
      </c>
      <c r="H2540" t="s">
        <v>7</v>
      </c>
      <c r="I2540" t="str">
        <f>VLOOKUP(shipments[[#This Row],[SPID]],CHOOSE({1,2},people[[#All],[SPID]],people[[#All],[Sales_person]]),2,0)</f>
        <v>Ches Bonnell</v>
      </c>
      <c r="J2540">
        <f>YEAR(shipments[[#This Row],[Shipdate]])</f>
        <v>2024</v>
      </c>
      <c r="K2540" s="22"/>
      <c r="L2540" s="22">
        <f>VLOOKUP(shipments[[#This Row],[PID]],CHOOSE({1,2},products[PID],products[Cost_per_box]),2,0)</f>
        <v>3.32</v>
      </c>
      <c r="M2540" s="22">
        <f>shipments[[#This Row],[Boxes]]*shipments[[#This Row],[cost_per_box]]</f>
        <v>368.52</v>
      </c>
      <c r="N2540" s="22">
        <f>shipments[[#This Row],[Amount]]-shipments[[#This Row],[total cost]]</f>
        <v>731.73</v>
      </c>
    </row>
    <row r="2541" spans="1:14" x14ac:dyDescent="0.35">
      <c r="A2541" t="s">
        <v>2582</v>
      </c>
      <c r="B2541" t="s">
        <v>8044</v>
      </c>
      <c r="C2541" t="s">
        <v>8032</v>
      </c>
      <c r="D2541" t="s">
        <v>8034</v>
      </c>
      <c r="E2541" s="1">
        <v>45246</v>
      </c>
      <c r="F2541">
        <v>1262.25</v>
      </c>
      <c r="G2541">
        <v>58</v>
      </c>
      <c r="H2541" t="s">
        <v>7</v>
      </c>
      <c r="I2541" t="str">
        <f>VLOOKUP(shipments[[#This Row],[SPID]],CHOOSE({1,2},people[[#All],[SPID]],people[[#All],[Sales_person]]),2,0)</f>
        <v>Ches Bonnell</v>
      </c>
      <c r="J2541">
        <f>YEAR(shipments[[#This Row],[Shipdate]])</f>
        <v>2023</v>
      </c>
      <c r="K2541" s="22"/>
      <c r="L2541" s="22">
        <f>VLOOKUP(shipments[[#This Row],[PID]],CHOOSE({1,2},products[PID],products[Cost_per_box]),2,0)</f>
        <v>2.65</v>
      </c>
      <c r="M2541" s="22">
        <f>shipments[[#This Row],[Boxes]]*shipments[[#This Row],[cost_per_box]]</f>
        <v>153.69999999999999</v>
      </c>
      <c r="N2541" s="22">
        <f>shipments[[#This Row],[Amount]]-shipments[[#This Row],[total cost]]</f>
        <v>1108.55</v>
      </c>
    </row>
    <row r="2542" spans="1:14" x14ac:dyDescent="0.35">
      <c r="A2542" t="s">
        <v>2583</v>
      </c>
      <c r="B2542" t="s">
        <v>8044</v>
      </c>
      <c r="C2542" t="s">
        <v>8032</v>
      </c>
      <c r="D2542" t="s">
        <v>8037</v>
      </c>
      <c r="E2542" s="1">
        <v>45323</v>
      </c>
      <c r="F2542">
        <v>10680.75</v>
      </c>
      <c r="G2542">
        <v>535</v>
      </c>
      <c r="H2542" t="s">
        <v>7</v>
      </c>
      <c r="I2542" t="str">
        <f>VLOOKUP(shipments[[#This Row],[SPID]],CHOOSE({1,2},people[[#All],[SPID]],people[[#All],[Sales_person]]),2,0)</f>
        <v>Ches Bonnell</v>
      </c>
      <c r="J2542">
        <f>YEAR(shipments[[#This Row],[Shipdate]])</f>
        <v>2024</v>
      </c>
      <c r="K2542" s="22"/>
      <c r="L2542" s="22">
        <f>VLOOKUP(shipments[[#This Row],[PID]],CHOOSE({1,2},products[PID],products[Cost_per_box]),2,0)</f>
        <v>2.65</v>
      </c>
      <c r="M2542" s="22">
        <f>shipments[[#This Row],[Boxes]]*shipments[[#This Row],[cost_per_box]]</f>
        <v>1417.75</v>
      </c>
      <c r="N2542" s="22">
        <f>shipments[[#This Row],[Amount]]-shipments[[#This Row],[total cost]]</f>
        <v>9263</v>
      </c>
    </row>
    <row r="2543" spans="1:14" x14ac:dyDescent="0.35">
      <c r="A2543" t="s">
        <v>2584</v>
      </c>
      <c r="B2543" t="s">
        <v>8044</v>
      </c>
      <c r="C2543" t="s">
        <v>8032</v>
      </c>
      <c r="D2543" t="s">
        <v>8037</v>
      </c>
      <c r="E2543" s="1">
        <v>45107</v>
      </c>
      <c r="F2543">
        <v>7650</v>
      </c>
      <c r="G2543">
        <v>348</v>
      </c>
      <c r="H2543" t="s">
        <v>40</v>
      </c>
      <c r="I2543" t="str">
        <f>VLOOKUP(shipments[[#This Row],[SPID]],CHOOSE({1,2},people[[#All],[SPID]],people[[#All],[Sales_person]]),2,0)</f>
        <v>Ches Bonnell</v>
      </c>
      <c r="J2543">
        <f>YEAR(shipments[[#This Row],[Shipdate]])</f>
        <v>2023</v>
      </c>
      <c r="K2543" s="22"/>
      <c r="L2543" s="22">
        <f>VLOOKUP(shipments[[#This Row],[PID]],CHOOSE({1,2},products[PID],products[Cost_per_box]),2,0)</f>
        <v>2.65</v>
      </c>
      <c r="M2543" s="22">
        <f>shipments[[#This Row],[Boxes]]*shipments[[#This Row],[cost_per_box]]</f>
        <v>922.19999999999993</v>
      </c>
      <c r="N2543" s="22">
        <f>shipments[[#This Row],[Amount]]-shipments[[#This Row],[total cost]]</f>
        <v>6727.8</v>
      </c>
    </row>
    <row r="2544" spans="1:14" x14ac:dyDescent="0.35">
      <c r="A2544" t="s">
        <v>2585</v>
      </c>
      <c r="B2544" t="s">
        <v>8044</v>
      </c>
      <c r="C2544" t="s">
        <v>8032</v>
      </c>
      <c r="D2544" t="s">
        <v>8033</v>
      </c>
      <c r="E2544" s="1">
        <v>45323</v>
      </c>
      <c r="F2544">
        <v>7195.5</v>
      </c>
      <c r="G2544">
        <v>360</v>
      </c>
      <c r="H2544" t="s">
        <v>7</v>
      </c>
      <c r="I2544" t="str">
        <f>VLOOKUP(shipments[[#This Row],[SPID]],CHOOSE({1,2},people[[#All],[SPID]],people[[#All],[Sales_person]]),2,0)</f>
        <v>Ches Bonnell</v>
      </c>
      <c r="J2544">
        <f>YEAR(shipments[[#This Row],[Shipdate]])</f>
        <v>2024</v>
      </c>
      <c r="K2544" s="22"/>
      <c r="L2544" s="22">
        <f>VLOOKUP(shipments[[#This Row],[PID]],CHOOSE({1,2},products[PID],products[Cost_per_box]),2,0)</f>
        <v>2.65</v>
      </c>
      <c r="M2544" s="22">
        <f>shipments[[#This Row],[Boxes]]*shipments[[#This Row],[cost_per_box]]</f>
        <v>954</v>
      </c>
      <c r="N2544" s="22">
        <f>shipments[[#This Row],[Amount]]-shipments[[#This Row],[total cost]]</f>
        <v>6241.5</v>
      </c>
    </row>
    <row r="2545" spans="1:14" x14ac:dyDescent="0.35">
      <c r="A2545" t="s">
        <v>2586</v>
      </c>
      <c r="B2545" t="s">
        <v>8044</v>
      </c>
      <c r="C2545" t="s">
        <v>8032</v>
      </c>
      <c r="D2545" t="s">
        <v>8035</v>
      </c>
      <c r="E2545" s="1">
        <v>44930</v>
      </c>
      <c r="F2545">
        <v>8120.25</v>
      </c>
      <c r="G2545">
        <v>452</v>
      </c>
      <c r="H2545" t="s">
        <v>7</v>
      </c>
      <c r="I2545" t="str">
        <f>VLOOKUP(shipments[[#This Row],[SPID]],CHOOSE({1,2},people[[#All],[SPID]],people[[#All],[Sales_person]]),2,0)</f>
        <v>Ches Bonnell</v>
      </c>
      <c r="J2545">
        <f>YEAR(shipments[[#This Row],[Shipdate]])</f>
        <v>2023</v>
      </c>
      <c r="K2545" s="22"/>
      <c r="L2545" s="22">
        <f>VLOOKUP(shipments[[#This Row],[PID]],CHOOSE({1,2},products[PID],products[Cost_per_box]),2,0)</f>
        <v>2.65</v>
      </c>
      <c r="M2545" s="22">
        <f>shipments[[#This Row],[Boxes]]*shipments[[#This Row],[cost_per_box]]</f>
        <v>1197.8</v>
      </c>
      <c r="N2545" s="22">
        <f>shipments[[#This Row],[Amount]]-shipments[[#This Row],[total cost]]</f>
        <v>6922.45</v>
      </c>
    </row>
    <row r="2546" spans="1:14" x14ac:dyDescent="0.35">
      <c r="A2546" t="s">
        <v>2587</v>
      </c>
      <c r="B2546" t="s">
        <v>8044</v>
      </c>
      <c r="C2546" t="s">
        <v>8032</v>
      </c>
      <c r="D2546" t="s">
        <v>8037</v>
      </c>
      <c r="E2546" s="1">
        <v>45544</v>
      </c>
      <c r="F2546">
        <v>3807</v>
      </c>
      <c r="G2546">
        <v>201</v>
      </c>
      <c r="H2546" t="s">
        <v>26</v>
      </c>
      <c r="I2546" t="str">
        <f>VLOOKUP(shipments[[#This Row],[SPID]],CHOOSE({1,2},people[[#All],[SPID]],people[[#All],[Sales_person]]),2,0)</f>
        <v>Ches Bonnell</v>
      </c>
      <c r="J2546">
        <f>YEAR(shipments[[#This Row],[Shipdate]])</f>
        <v>2024</v>
      </c>
      <c r="K2546" s="22"/>
      <c r="L2546" s="22">
        <f>VLOOKUP(shipments[[#This Row],[PID]],CHOOSE({1,2},products[PID],products[Cost_per_box]),2,0)</f>
        <v>2.65</v>
      </c>
      <c r="M2546" s="22">
        <f>shipments[[#This Row],[Boxes]]*shipments[[#This Row],[cost_per_box]]</f>
        <v>532.65</v>
      </c>
      <c r="N2546" s="22">
        <f>shipments[[#This Row],[Amount]]-shipments[[#This Row],[total cost]]</f>
        <v>3274.35</v>
      </c>
    </row>
    <row r="2547" spans="1:14" x14ac:dyDescent="0.35">
      <c r="A2547" t="s">
        <v>2588</v>
      </c>
      <c r="B2547" t="s">
        <v>8044</v>
      </c>
      <c r="C2547" t="s">
        <v>8011</v>
      </c>
      <c r="D2547" t="s">
        <v>8038</v>
      </c>
      <c r="E2547" s="1">
        <v>45250</v>
      </c>
      <c r="F2547">
        <v>7852.5</v>
      </c>
      <c r="G2547">
        <v>524</v>
      </c>
      <c r="H2547" t="s">
        <v>7</v>
      </c>
      <c r="I2547" t="str">
        <f>VLOOKUP(shipments[[#This Row],[SPID]],CHOOSE({1,2},people[[#All],[SPID]],people[[#All],[Sales_person]]),2,0)</f>
        <v>Ches Bonnell</v>
      </c>
      <c r="J2547">
        <f>YEAR(shipments[[#This Row],[Shipdate]])</f>
        <v>2023</v>
      </c>
      <c r="K2547" s="22"/>
      <c r="L2547" s="22">
        <f>VLOOKUP(shipments[[#This Row],[PID]],CHOOSE({1,2},products[PID],products[Cost_per_box]),2,0)</f>
        <v>5.26</v>
      </c>
      <c r="M2547" s="22">
        <f>shipments[[#This Row],[Boxes]]*shipments[[#This Row],[cost_per_box]]</f>
        <v>2756.24</v>
      </c>
      <c r="N2547" s="22">
        <f>shipments[[#This Row],[Amount]]-shipments[[#This Row],[total cost]]</f>
        <v>5096.26</v>
      </c>
    </row>
    <row r="2548" spans="1:14" x14ac:dyDescent="0.35">
      <c r="A2548" t="s">
        <v>2589</v>
      </c>
      <c r="B2548" t="s">
        <v>8044</v>
      </c>
      <c r="C2548" t="s">
        <v>8012</v>
      </c>
      <c r="D2548" t="s">
        <v>8034</v>
      </c>
      <c r="E2548" s="1">
        <v>45316</v>
      </c>
      <c r="F2548">
        <v>5395.5</v>
      </c>
      <c r="G2548">
        <v>360</v>
      </c>
      <c r="H2548" t="s">
        <v>7</v>
      </c>
      <c r="I2548" t="str">
        <f>VLOOKUP(shipments[[#This Row],[SPID]],CHOOSE({1,2},people[[#All],[SPID]],people[[#All],[Sales_person]]),2,0)</f>
        <v>Ches Bonnell</v>
      </c>
      <c r="J2548">
        <f>YEAR(shipments[[#This Row],[Shipdate]])</f>
        <v>2024</v>
      </c>
      <c r="K2548" s="22"/>
      <c r="L2548" s="22">
        <f>VLOOKUP(shipments[[#This Row],[PID]],CHOOSE({1,2},products[PID],products[Cost_per_box]),2,0)</f>
        <v>7.48</v>
      </c>
      <c r="M2548" s="22">
        <f>shipments[[#This Row],[Boxes]]*shipments[[#This Row],[cost_per_box]]</f>
        <v>2692.8</v>
      </c>
      <c r="N2548" s="22">
        <f>shipments[[#This Row],[Amount]]-shipments[[#This Row],[total cost]]</f>
        <v>2702.7</v>
      </c>
    </row>
    <row r="2549" spans="1:14" x14ac:dyDescent="0.35">
      <c r="A2549" t="s">
        <v>2590</v>
      </c>
      <c r="B2549" t="s">
        <v>8044</v>
      </c>
      <c r="C2549" t="s">
        <v>8014</v>
      </c>
      <c r="D2549" t="s">
        <v>8034</v>
      </c>
      <c r="E2549" s="1">
        <v>45215</v>
      </c>
      <c r="F2549">
        <v>17613</v>
      </c>
      <c r="G2549">
        <v>2936</v>
      </c>
      <c r="H2549" t="s">
        <v>7</v>
      </c>
      <c r="I2549" t="str">
        <f>VLOOKUP(shipments[[#This Row],[SPID]],CHOOSE({1,2},people[[#All],[SPID]],people[[#All],[Sales_person]]),2,0)</f>
        <v>Ches Bonnell</v>
      </c>
      <c r="J2549">
        <f>YEAR(shipments[[#This Row],[Shipdate]])</f>
        <v>2023</v>
      </c>
      <c r="K2549" s="22"/>
      <c r="L2549" s="22">
        <f>VLOOKUP(shipments[[#This Row],[PID]],CHOOSE({1,2},products[PID],products[Cost_per_box]),2,0)</f>
        <v>3.85</v>
      </c>
      <c r="M2549" s="22">
        <f>shipments[[#This Row],[Boxes]]*shipments[[#This Row],[cost_per_box]]</f>
        <v>11303.6</v>
      </c>
      <c r="N2549" s="22">
        <f>shipments[[#This Row],[Amount]]-shipments[[#This Row],[total cost]]</f>
        <v>6309.4</v>
      </c>
    </row>
    <row r="2550" spans="1:14" x14ac:dyDescent="0.35">
      <c r="A2550" t="s">
        <v>2591</v>
      </c>
      <c r="B2550" t="s">
        <v>8044</v>
      </c>
      <c r="C2550" t="s">
        <v>8014</v>
      </c>
      <c r="D2550" t="s">
        <v>8036</v>
      </c>
      <c r="E2550" s="1">
        <v>45058</v>
      </c>
      <c r="F2550">
        <v>2011.5</v>
      </c>
      <c r="G2550">
        <v>403</v>
      </c>
      <c r="H2550" t="s">
        <v>7</v>
      </c>
      <c r="I2550" t="str">
        <f>VLOOKUP(shipments[[#This Row],[SPID]],CHOOSE({1,2},people[[#All],[SPID]],people[[#All],[Sales_person]]),2,0)</f>
        <v>Ches Bonnell</v>
      </c>
      <c r="J2550">
        <f>YEAR(shipments[[#This Row],[Shipdate]])</f>
        <v>2023</v>
      </c>
      <c r="K2550" s="22"/>
      <c r="L2550" s="22">
        <f>VLOOKUP(shipments[[#This Row],[PID]],CHOOSE({1,2},products[PID],products[Cost_per_box]),2,0)</f>
        <v>3.85</v>
      </c>
      <c r="M2550" s="22">
        <f>shipments[[#This Row],[Boxes]]*shipments[[#This Row],[cost_per_box]]</f>
        <v>1551.55</v>
      </c>
      <c r="N2550" s="22">
        <f>shipments[[#This Row],[Amount]]-shipments[[#This Row],[total cost]]</f>
        <v>459.95000000000005</v>
      </c>
    </row>
    <row r="2551" spans="1:14" x14ac:dyDescent="0.35">
      <c r="A2551" t="s">
        <v>2592</v>
      </c>
      <c r="B2551" t="s">
        <v>8044</v>
      </c>
      <c r="C2551" t="s">
        <v>8014</v>
      </c>
      <c r="D2551" t="s">
        <v>8034</v>
      </c>
      <c r="E2551" s="1">
        <v>45294</v>
      </c>
      <c r="F2551">
        <v>11207.25</v>
      </c>
      <c r="G2551">
        <v>1246</v>
      </c>
      <c r="H2551" t="s">
        <v>7</v>
      </c>
      <c r="I2551" t="str">
        <f>VLOOKUP(shipments[[#This Row],[SPID]],CHOOSE({1,2},people[[#All],[SPID]],people[[#All],[Sales_person]]),2,0)</f>
        <v>Ches Bonnell</v>
      </c>
      <c r="J2551">
        <f>YEAR(shipments[[#This Row],[Shipdate]])</f>
        <v>2024</v>
      </c>
      <c r="K2551" s="22"/>
      <c r="L2551" s="22">
        <f>VLOOKUP(shipments[[#This Row],[PID]],CHOOSE({1,2},products[PID],products[Cost_per_box]),2,0)</f>
        <v>3.85</v>
      </c>
      <c r="M2551" s="22">
        <f>shipments[[#This Row],[Boxes]]*shipments[[#This Row],[cost_per_box]]</f>
        <v>4797.1000000000004</v>
      </c>
      <c r="N2551" s="22">
        <f>shipments[[#This Row],[Amount]]-shipments[[#This Row],[total cost]]</f>
        <v>6410.15</v>
      </c>
    </row>
    <row r="2552" spans="1:14" x14ac:dyDescent="0.35">
      <c r="A2552" t="s">
        <v>2593</v>
      </c>
      <c r="B2552" t="s">
        <v>8044</v>
      </c>
      <c r="C2552" t="s">
        <v>8014</v>
      </c>
      <c r="D2552" t="s">
        <v>8033</v>
      </c>
      <c r="E2552" s="1">
        <v>45141</v>
      </c>
      <c r="F2552">
        <v>1271.25</v>
      </c>
      <c r="G2552">
        <v>159</v>
      </c>
      <c r="H2552" t="s">
        <v>40</v>
      </c>
      <c r="I2552" t="str">
        <f>VLOOKUP(shipments[[#This Row],[SPID]],CHOOSE({1,2},people[[#All],[SPID]],people[[#All],[Sales_person]]),2,0)</f>
        <v>Ches Bonnell</v>
      </c>
      <c r="J2552">
        <f>YEAR(shipments[[#This Row],[Shipdate]])</f>
        <v>2023</v>
      </c>
      <c r="K2552" s="22"/>
      <c r="L2552" s="22">
        <f>VLOOKUP(shipments[[#This Row],[PID]],CHOOSE({1,2},products[PID],products[Cost_per_box]),2,0)</f>
        <v>3.85</v>
      </c>
      <c r="M2552" s="22">
        <f>shipments[[#This Row],[Boxes]]*shipments[[#This Row],[cost_per_box]]</f>
        <v>612.15</v>
      </c>
      <c r="N2552" s="22">
        <f>shipments[[#This Row],[Amount]]-shipments[[#This Row],[total cost]]</f>
        <v>659.1</v>
      </c>
    </row>
    <row r="2553" spans="1:14" x14ac:dyDescent="0.35">
      <c r="A2553" t="s">
        <v>2594</v>
      </c>
      <c r="B2553" t="s">
        <v>8044</v>
      </c>
      <c r="C2553" t="s">
        <v>8015</v>
      </c>
      <c r="D2553" t="s">
        <v>8036</v>
      </c>
      <c r="E2553" s="1">
        <v>45006</v>
      </c>
      <c r="F2553">
        <v>8428.5</v>
      </c>
      <c r="G2553">
        <v>1205</v>
      </c>
      <c r="H2553" t="s">
        <v>7</v>
      </c>
      <c r="I2553" t="str">
        <f>VLOOKUP(shipments[[#This Row],[SPID]],CHOOSE({1,2},people[[#All],[SPID]],people[[#All],[Sales_person]]),2,0)</f>
        <v>Ches Bonnell</v>
      </c>
      <c r="J2553">
        <f>YEAR(shipments[[#This Row],[Shipdate]])</f>
        <v>2023</v>
      </c>
      <c r="K2553" s="22"/>
      <c r="L2553" s="22">
        <f>VLOOKUP(shipments[[#This Row],[PID]],CHOOSE({1,2},products[PID],products[Cost_per_box]),2,0)</f>
        <v>5.72</v>
      </c>
      <c r="M2553" s="22">
        <f>shipments[[#This Row],[Boxes]]*shipments[[#This Row],[cost_per_box]]</f>
        <v>6892.5999999999995</v>
      </c>
      <c r="N2553" s="22">
        <f>shipments[[#This Row],[Amount]]-shipments[[#This Row],[total cost]]</f>
        <v>1535.9000000000005</v>
      </c>
    </row>
    <row r="2554" spans="1:14" x14ac:dyDescent="0.35">
      <c r="A2554" t="s">
        <v>2595</v>
      </c>
      <c r="B2554" t="s">
        <v>8044</v>
      </c>
      <c r="C2554" t="s">
        <v>8015</v>
      </c>
      <c r="D2554" t="s">
        <v>8037</v>
      </c>
      <c r="E2554" s="1">
        <v>45357</v>
      </c>
      <c r="F2554">
        <v>1224</v>
      </c>
      <c r="G2554">
        <v>204</v>
      </c>
      <c r="H2554" t="s">
        <v>7</v>
      </c>
      <c r="I2554" t="str">
        <f>VLOOKUP(shipments[[#This Row],[SPID]],CHOOSE({1,2},people[[#All],[SPID]],people[[#All],[Sales_person]]),2,0)</f>
        <v>Ches Bonnell</v>
      </c>
      <c r="J2554">
        <f>YEAR(shipments[[#This Row],[Shipdate]])</f>
        <v>2024</v>
      </c>
      <c r="K2554" s="22"/>
      <c r="L2554" s="22">
        <f>VLOOKUP(shipments[[#This Row],[PID]],CHOOSE({1,2},products[PID],products[Cost_per_box]),2,0)</f>
        <v>5.72</v>
      </c>
      <c r="M2554" s="22">
        <f>shipments[[#This Row],[Boxes]]*shipments[[#This Row],[cost_per_box]]</f>
        <v>1166.8799999999999</v>
      </c>
      <c r="N2554" s="22">
        <f>shipments[[#This Row],[Amount]]-shipments[[#This Row],[total cost]]</f>
        <v>57.120000000000118</v>
      </c>
    </row>
    <row r="2555" spans="1:14" x14ac:dyDescent="0.35">
      <c r="A2555" t="s">
        <v>2596</v>
      </c>
      <c r="B2555" t="s">
        <v>8044</v>
      </c>
      <c r="C2555" t="s">
        <v>8015</v>
      </c>
      <c r="D2555" t="s">
        <v>8037</v>
      </c>
      <c r="E2555" s="1">
        <v>45257</v>
      </c>
      <c r="F2555">
        <v>2517.75</v>
      </c>
      <c r="G2555">
        <v>504</v>
      </c>
      <c r="H2555" t="s">
        <v>7</v>
      </c>
      <c r="I2555" t="str">
        <f>VLOOKUP(shipments[[#This Row],[SPID]],CHOOSE({1,2},people[[#All],[SPID]],people[[#All],[Sales_person]]),2,0)</f>
        <v>Ches Bonnell</v>
      </c>
      <c r="J2555">
        <f>YEAR(shipments[[#This Row],[Shipdate]])</f>
        <v>2023</v>
      </c>
      <c r="K2555" s="22"/>
      <c r="L2555" s="22">
        <f>VLOOKUP(shipments[[#This Row],[PID]],CHOOSE({1,2},products[PID],products[Cost_per_box]),2,0)</f>
        <v>5.72</v>
      </c>
      <c r="M2555" s="22">
        <f>shipments[[#This Row],[Boxes]]*shipments[[#This Row],[cost_per_box]]</f>
        <v>2882.8799999999997</v>
      </c>
      <c r="N2555" s="22">
        <f>shipments[[#This Row],[Amount]]-shipments[[#This Row],[total cost]]</f>
        <v>-365.12999999999965</v>
      </c>
    </row>
    <row r="2556" spans="1:14" x14ac:dyDescent="0.35">
      <c r="A2556" t="s">
        <v>2597</v>
      </c>
      <c r="B2556" t="s">
        <v>8044</v>
      </c>
      <c r="C2556" t="s">
        <v>8015</v>
      </c>
      <c r="D2556" t="s">
        <v>8033</v>
      </c>
      <c r="E2556" s="1">
        <v>45498</v>
      </c>
      <c r="F2556">
        <v>713.25</v>
      </c>
      <c r="G2556">
        <v>90</v>
      </c>
      <c r="H2556" t="s">
        <v>18</v>
      </c>
      <c r="I2556" t="str">
        <f>VLOOKUP(shipments[[#This Row],[SPID]],CHOOSE({1,2},people[[#All],[SPID]],people[[#All],[Sales_person]]),2,0)</f>
        <v>Ches Bonnell</v>
      </c>
      <c r="J2556">
        <f>YEAR(shipments[[#This Row],[Shipdate]])</f>
        <v>2024</v>
      </c>
      <c r="K2556" s="22"/>
      <c r="L2556" s="22">
        <f>VLOOKUP(shipments[[#This Row],[PID]],CHOOSE({1,2},products[PID],products[Cost_per_box]),2,0)</f>
        <v>5.72</v>
      </c>
      <c r="M2556" s="22">
        <f>shipments[[#This Row],[Boxes]]*shipments[[#This Row],[cost_per_box]]</f>
        <v>514.79999999999995</v>
      </c>
      <c r="N2556" s="22">
        <f>shipments[[#This Row],[Amount]]-shipments[[#This Row],[total cost]]</f>
        <v>198.45000000000005</v>
      </c>
    </row>
    <row r="2557" spans="1:14" x14ac:dyDescent="0.35">
      <c r="A2557" t="s">
        <v>2598</v>
      </c>
      <c r="B2557" t="s">
        <v>8044</v>
      </c>
      <c r="C2557" t="s">
        <v>8015</v>
      </c>
      <c r="D2557" t="s">
        <v>8033</v>
      </c>
      <c r="E2557" s="1">
        <v>45188</v>
      </c>
      <c r="F2557">
        <v>6871.5</v>
      </c>
      <c r="G2557">
        <v>1375</v>
      </c>
      <c r="H2557" t="s">
        <v>7</v>
      </c>
      <c r="I2557" t="str">
        <f>VLOOKUP(shipments[[#This Row],[SPID]],CHOOSE({1,2},people[[#All],[SPID]],people[[#All],[Sales_person]]),2,0)</f>
        <v>Ches Bonnell</v>
      </c>
      <c r="J2557">
        <f>YEAR(shipments[[#This Row],[Shipdate]])</f>
        <v>2023</v>
      </c>
      <c r="K2557" s="22"/>
      <c r="L2557" s="22">
        <f>VLOOKUP(shipments[[#This Row],[PID]],CHOOSE({1,2},products[PID],products[Cost_per_box]),2,0)</f>
        <v>5.72</v>
      </c>
      <c r="M2557" s="22">
        <f>shipments[[#This Row],[Boxes]]*shipments[[#This Row],[cost_per_box]]</f>
        <v>7865</v>
      </c>
      <c r="N2557" s="22">
        <f>shipments[[#This Row],[Amount]]-shipments[[#This Row],[total cost]]</f>
        <v>-993.5</v>
      </c>
    </row>
    <row r="2558" spans="1:14" x14ac:dyDescent="0.35">
      <c r="A2558" t="s">
        <v>2599</v>
      </c>
      <c r="B2558" t="s">
        <v>8044</v>
      </c>
      <c r="C2558" t="s">
        <v>8015</v>
      </c>
      <c r="D2558" t="s">
        <v>8034</v>
      </c>
      <c r="E2558" s="1">
        <v>45551</v>
      </c>
      <c r="F2558">
        <v>10527.75</v>
      </c>
      <c r="G2558">
        <v>1170</v>
      </c>
      <c r="H2558" t="s">
        <v>26</v>
      </c>
      <c r="I2558" t="str">
        <f>VLOOKUP(shipments[[#This Row],[SPID]],CHOOSE({1,2},people[[#All],[SPID]],people[[#All],[Sales_person]]),2,0)</f>
        <v>Ches Bonnell</v>
      </c>
      <c r="J2558">
        <f>YEAR(shipments[[#This Row],[Shipdate]])</f>
        <v>2024</v>
      </c>
      <c r="K2558" s="22"/>
      <c r="L2558" s="22">
        <f>VLOOKUP(shipments[[#This Row],[PID]],CHOOSE({1,2},products[PID],products[Cost_per_box]),2,0)</f>
        <v>5.72</v>
      </c>
      <c r="M2558" s="22">
        <f>shipments[[#This Row],[Boxes]]*shipments[[#This Row],[cost_per_box]]</f>
        <v>6692.4</v>
      </c>
      <c r="N2558" s="22">
        <f>shipments[[#This Row],[Amount]]-shipments[[#This Row],[total cost]]</f>
        <v>3835.3500000000004</v>
      </c>
    </row>
    <row r="2559" spans="1:14" x14ac:dyDescent="0.35">
      <c r="A2559" t="s">
        <v>2600</v>
      </c>
      <c r="B2559" t="s">
        <v>8044</v>
      </c>
      <c r="C2559" t="s">
        <v>8015</v>
      </c>
      <c r="D2559" t="s">
        <v>8033</v>
      </c>
      <c r="E2559" s="1">
        <v>45184</v>
      </c>
      <c r="F2559">
        <v>3768.75</v>
      </c>
      <c r="G2559">
        <v>754</v>
      </c>
      <c r="H2559" t="s">
        <v>7</v>
      </c>
      <c r="I2559" t="str">
        <f>VLOOKUP(shipments[[#This Row],[SPID]],CHOOSE({1,2},people[[#All],[SPID]],people[[#All],[Sales_person]]),2,0)</f>
        <v>Ches Bonnell</v>
      </c>
      <c r="J2559">
        <f>YEAR(shipments[[#This Row],[Shipdate]])</f>
        <v>2023</v>
      </c>
      <c r="K2559" s="22"/>
      <c r="L2559" s="22">
        <f>VLOOKUP(shipments[[#This Row],[PID]],CHOOSE({1,2},products[PID],products[Cost_per_box]),2,0)</f>
        <v>5.72</v>
      </c>
      <c r="M2559" s="22">
        <f>shipments[[#This Row],[Boxes]]*shipments[[#This Row],[cost_per_box]]</f>
        <v>4312.88</v>
      </c>
      <c r="N2559" s="22">
        <f>shipments[[#This Row],[Amount]]-shipments[[#This Row],[total cost]]</f>
        <v>-544.13000000000011</v>
      </c>
    </row>
    <row r="2560" spans="1:14" x14ac:dyDescent="0.35">
      <c r="A2560" t="s">
        <v>2601</v>
      </c>
      <c r="B2560" t="s">
        <v>8044</v>
      </c>
      <c r="C2560" t="s">
        <v>8016</v>
      </c>
      <c r="D2560" t="s">
        <v>8036</v>
      </c>
      <c r="E2560" s="1">
        <v>45118</v>
      </c>
      <c r="F2560">
        <v>1377</v>
      </c>
      <c r="G2560">
        <v>51</v>
      </c>
      <c r="H2560" t="s">
        <v>7</v>
      </c>
      <c r="I2560" t="str">
        <f>VLOOKUP(shipments[[#This Row],[SPID]],CHOOSE({1,2},people[[#All],[SPID]],people[[#All],[Sales_person]]),2,0)</f>
        <v>Ches Bonnell</v>
      </c>
      <c r="J2560">
        <f>YEAR(shipments[[#This Row],[Shipdate]])</f>
        <v>2023</v>
      </c>
      <c r="K2560" s="22"/>
      <c r="L2560" s="22">
        <f>VLOOKUP(shipments[[#This Row],[PID]],CHOOSE({1,2},products[PID],products[Cost_per_box]),2,0)</f>
        <v>6.31</v>
      </c>
      <c r="M2560" s="22">
        <f>shipments[[#This Row],[Boxes]]*shipments[[#This Row],[cost_per_box]]</f>
        <v>321.81</v>
      </c>
      <c r="N2560" s="22">
        <f>shipments[[#This Row],[Amount]]-shipments[[#This Row],[total cost]]</f>
        <v>1055.19</v>
      </c>
    </row>
    <row r="2561" spans="1:14" x14ac:dyDescent="0.35">
      <c r="A2561" t="s">
        <v>2602</v>
      </c>
      <c r="B2561" t="s">
        <v>8044</v>
      </c>
      <c r="C2561" t="s">
        <v>8016</v>
      </c>
      <c r="D2561" t="s">
        <v>8033</v>
      </c>
      <c r="E2561" s="1">
        <v>45448</v>
      </c>
      <c r="F2561">
        <v>9585</v>
      </c>
      <c r="G2561">
        <v>343</v>
      </c>
      <c r="H2561" t="s">
        <v>7</v>
      </c>
      <c r="I2561" t="str">
        <f>VLOOKUP(shipments[[#This Row],[SPID]],CHOOSE({1,2},people[[#All],[SPID]],people[[#All],[Sales_person]]),2,0)</f>
        <v>Ches Bonnell</v>
      </c>
      <c r="J2561">
        <f>YEAR(shipments[[#This Row],[Shipdate]])</f>
        <v>2024</v>
      </c>
      <c r="K2561" s="22"/>
      <c r="L2561" s="22">
        <f>VLOOKUP(shipments[[#This Row],[PID]],CHOOSE({1,2},products[PID],products[Cost_per_box]),2,0)</f>
        <v>6.31</v>
      </c>
      <c r="M2561" s="22">
        <f>shipments[[#This Row],[Boxes]]*shipments[[#This Row],[cost_per_box]]</f>
        <v>2164.33</v>
      </c>
      <c r="N2561" s="22">
        <f>shipments[[#This Row],[Amount]]-shipments[[#This Row],[total cost]]</f>
        <v>7420.67</v>
      </c>
    </row>
    <row r="2562" spans="1:14" x14ac:dyDescent="0.35">
      <c r="A2562" t="s">
        <v>2603</v>
      </c>
      <c r="B2562" t="s">
        <v>8044</v>
      </c>
      <c r="C2562" t="s">
        <v>8017</v>
      </c>
      <c r="D2562" t="s">
        <v>8033</v>
      </c>
      <c r="E2562" s="1">
        <v>45463</v>
      </c>
      <c r="F2562">
        <v>6358.5</v>
      </c>
      <c r="G2562">
        <v>265</v>
      </c>
      <c r="H2562" t="s">
        <v>7</v>
      </c>
      <c r="I2562" t="str">
        <f>VLOOKUP(shipments[[#This Row],[SPID]],CHOOSE({1,2},people[[#All],[SPID]],people[[#All],[Sales_person]]),2,0)</f>
        <v>Ches Bonnell</v>
      </c>
      <c r="J2562">
        <f>YEAR(shipments[[#This Row],[Shipdate]])</f>
        <v>2024</v>
      </c>
      <c r="K2562" s="22"/>
      <c r="L2562" s="22">
        <f>VLOOKUP(shipments[[#This Row],[PID]],CHOOSE({1,2},products[PID],products[Cost_per_box]),2,0)</f>
        <v>9.94</v>
      </c>
      <c r="M2562" s="22">
        <f>shipments[[#This Row],[Boxes]]*shipments[[#This Row],[cost_per_box]]</f>
        <v>2634.1</v>
      </c>
      <c r="N2562" s="22">
        <f>shipments[[#This Row],[Amount]]-shipments[[#This Row],[total cost]]</f>
        <v>3724.4</v>
      </c>
    </row>
    <row r="2563" spans="1:14" x14ac:dyDescent="0.35">
      <c r="A2563" t="s">
        <v>2604</v>
      </c>
      <c r="B2563" t="s">
        <v>8044</v>
      </c>
      <c r="C2563" t="s">
        <v>8017</v>
      </c>
      <c r="D2563" t="s">
        <v>8034</v>
      </c>
      <c r="E2563" s="1">
        <v>45096</v>
      </c>
      <c r="F2563">
        <v>5490</v>
      </c>
      <c r="G2563">
        <v>220</v>
      </c>
      <c r="H2563" t="s">
        <v>7</v>
      </c>
      <c r="I2563" t="str">
        <f>VLOOKUP(shipments[[#This Row],[SPID]],CHOOSE({1,2},people[[#All],[SPID]],people[[#All],[Sales_person]]),2,0)</f>
        <v>Ches Bonnell</v>
      </c>
      <c r="J2563">
        <f>YEAR(shipments[[#This Row],[Shipdate]])</f>
        <v>2023</v>
      </c>
      <c r="K2563" s="22"/>
      <c r="L2563" s="22">
        <f>VLOOKUP(shipments[[#This Row],[PID]],CHOOSE({1,2},products[PID],products[Cost_per_box]),2,0)</f>
        <v>9.94</v>
      </c>
      <c r="M2563" s="22">
        <f>shipments[[#This Row],[Boxes]]*shipments[[#This Row],[cost_per_box]]</f>
        <v>2186.7999999999997</v>
      </c>
      <c r="N2563" s="22">
        <f>shipments[[#This Row],[Amount]]-shipments[[#This Row],[total cost]]</f>
        <v>3303.2000000000003</v>
      </c>
    </row>
    <row r="2564" spans="1:14" x14ac:dyDescent="0.35">
      <c r="A2564" t="s">
        <v>2605</v>
      </c>
      <c r="B2564" t="s">
        <v>8044</v>
      </c>
      <c r="C2564" t="s">
        <v>8017</v>
      </c>
      <c r="D2564" t="s">
        <v>8033</v>
      </c>
      <c r="E2564" s="1">
        <v>45341</v>
      </c>
      <c r="F2564">
        <v>5402.25</v>
      </c>
      <c r="G2564">
        <v>201</v>
      </c>
      <c r="H2564" t="s">
        <v>7</v>
      </c>
      <c r="I2564" t="str">
        <f>VLOOKUP(shipments[[#This Row],[SPID]],CHOOSE({1,2},people[[#All],[SPID]],people[[#All],[Sales_person]]),2,0)</f>
        <v>Ches Bonnell</v>
      </c>
      <c r="J2564">
        <f>YEAR(shipments[[#This Row],[Shipdate]])</f>
        <v>2024</v>
      </c>
      <c r="K2564" s="22"/>
      <c r="L2564" s="22">
        <f>VLOOKUP(shipments[[#This Row],[PID]],CHOOSE({1,2},products[PID],products[Cost_per_box]),2,0)</f>
        <v>9.94</v>
      </c>
      <c r="M2564" s="22">
        <f>shipments[[#This Row],[Boxes]]*shipments[[#This Row],[cost_per_box]]</f>
        <v>1997.9399999999998</v>
      </c>
      <c r="N2564" s="22">
        <f>shipments[[#This Row],[Amount]]-shipments[[#This Row],[total cost]]</f>
        <v>3404.3100000000004</v>
      </c>
    </row>
    <row r="2565" spans="1:14" x14ac:dyDescent="0.35">
      <c r="A2565" t="s">
        <v>2606</v>
      </c>
      <c r="B2565" t="s">
        <v>8044</v>
      </c>
      <c r="C2565" t="s">
        <v>8017</v>
      </c>
      <c r="D2565" t="s">
        <v>8038</v>
      </c>
      <c r="E2565" s="1">
        <v>45189</v>
      </c>
      <c r="F2565">
        <v>4961.25</v>
      </c>
      <c r="G2565">
        <v>207</v>
      </c>
      <c r="H2565" t="s">
        <v>7</v>
      </c>
      <c r="I2565" t="str">
        <f>VLOOKUP(shipments[[#This Row],[SPID]],CHOOSE({1,2},people[[#All],[SPID]],people[[#All],[Sales_person]]),2,0)</f>
        <v>Ches Bonnell</v>
      </c>
      <c r="J2565">
        <f>YEAR(shipments[[#This Row],[Shipdate]])</f>
        <v>2023</v>
      </c>
      <c r="K2565" s="22"/>
      <c r="L2565" s="22">
        <f>VLOOKUP(shipments[[#This Row],[PID]],CHOOSE({1,2},products[PID],products[Cost_per_box]),2,0)</f>
        <v>9.94</v>
      </c>
      <c r="M2565" s="22">
        <f>shipments[[#This Row],[Boxes]]*shipments[[#This Row],[cost_per_box]]</f>
        <v>2057.58</v>
      </c>
      <c r="N2565" s="22">
        <f>shipments[[#This Row],[Amount]]-shipments[[#This Row],[total cost]]</f>
        <v>2903.67</v>
      </c>
    </row>
    <row r="2566" spans="1:14" x14ac:dyDescent="0.35">
      <c r="A2566" t="s">
        <v>2607</v>
      </c>
      <c r="B2566" t="s">
        <v>8044</v>
      </c>
      <c r="C2566" t="s">
        <v>8017</v>
      </c>
      <c r="D2566" t="s">
        <v>8033</v>
      </c>
      <c r="E2566" s="1">
        <v>45240</v>
      </c>
      <c r="F2566">
        <v>3946.5</v>
      </c>
      <c r="G2566">
        <v>158</v>
      </c>
      <c r="H2566" t="s">
        <v>7</v>
      </c>
      <c r="I2566" t="str">
        <f>VLOOKUP(shipments[[#This Row],[SPID]],CHOOSE({1,2},people[[#All],[SPID]],people[[#All],[Sales_person]]),2,0)</f>
        <v>Ches Bonnell</v>
      </c>
      <c r="J2566">
        <f>YEAR(shipments[[#This Row],[Shipdate]])</f>
        <v>2023</v>
      </c>
      <c r="K2566" s="22"/>
      <c r="L2566" s="22">
        <f>VLOOKUP(shipments[[#This Row],[PID]],CHOOSE({1,2},products[PID],products[Cost_per_box]),2,0)</f>
        <v>9.94</v>
      </c>
      <c r="M2566" s="22">
        <f>shipments[[#This Row],[Boxes]]*shipments[[#This Row],[cost_per_box]]</f>
        <v>1570.52</v>
      </c>
      <c r="N2566" s="22">
        <f>shipments[[#This Row],[Amount]]-shipments[[#This Row],[total cost]]</f>
        <v>2375.98</v>
      </c>
    </row>
    <row r="2567" spans="1:14" x14ac:dyDescent="0.35">
      <c r="A2567" t="s">
        <v>2608</v>
      </c>
      <c r="B2567" t="s">
        <v>8044</v>
      </c>
      <c r="C2567" t="s">
        <v>8017</v>
      </c>
      <c r="D2567" t="s">
        <v>8036</v>
      </c>
      <c r="E2567" s="1">
        <v>44979</v>
      </c>
      <c r="F2567">
        <v>6608.25</v>
      </c>
      <c r="G2567">
        <v>265</v>
      </c>
      <c r="H2567" t="s">
        <v>7</v>
      </c>
      <c r="I2567" t="str">
        <f>VLOOKUP(shipments[[#This Row],[SPID]],CHOOSE({1,2},people[[#All],[SPID]],people[[#All],[Sales_person]]),2,0)</f>
        <v>Ches Bonnell</v>
      </c>
      <c r="J2567">
        <f>YEAR(shipments[[#This Row],[Shipdate]])</f>
        <v>2023</v>
      </c>
      <c r="K2567" s="22"/>
      <c r="L2567" s="22">
        <f>VLOOKUP(shipments[[#This Row],[PID]],CHOOSE({1,2},products[PID],products[Cost_per_box]),2,0)</f>
        <v>9.94</v>
      </c>
      <c r="M2567" s="22">
        <f>shipments[[#This Row],[Boxes]]*shipments[[#This Row],[cost_per_box]]</f>
        <v>2634.1</v>
      </c>
      <c r="N2567" s="22">
        <f>shipments[[#This Row],[Amount]]-shipments[[#This Row],[total cost]]</f>
        <v>3974.15</v>
      </c>
    </row>
    <row r="2568" spans="1:14" x14ac:dyDescent="0.35">
      <c r="A2568" t="s">
        <v>2609</v>
      </c>
      <c r="B2568" t="s">
        <v>8044</v>
      </c>
      <c r="C2568" t="s">
        <v>8017</v>
      </c>
      <c r="D2568" t="s">
        <v>8038</v>
      </c>
      <c r="E2568" s="1">
        <v>45195</v>
      </c>
      <c r="F2568">
        <v>5451.75</v>
      </c>
      <c r="G2568">
        <v>195</v>
      </c>
      <c r="H2568" t="s">
        <v>7</v>
      </c>
      <c r="I2568" t="str">
        <f>VLOOKUP(shipments[[#This Row],[SPID]],CHOOSE({1,2},people[[#All],[SPID]],people[[#All],[Sales_person]]),2,0)</f>
        <v>Ches Bonnell</v>
      </c>
      <c r="J2568">
        <f>YEAR(shipments[[#This Row],[Shipdate]])</f>
        <v>2023</v>
      </c>
      <c r="K2568" s="22"/>
      <c r="L2568" s="22">
        <f>VLOOKUP(shipments[[#This Row],[PID]],CHOOSE({1,2},products[PID],products[Cost_per_box]),2,0)</f>
        <v>9.94</v>
      </c>
      <c r="M2568" s="22">
        <f>shipments[[#This Row],[Boxes]]*shipments[[#This Row],[cost_per_box]]</f>
        <v>1938.3</v>
      </c>
      <c r="N2568" s="22">
        <f>shipments[[#This Row],[Amount]]-shipments[[#This Row],[total cost]]</f>
        <v>3513.45</v>
      </c>
    </row>
    <row r="2569" spans="1:14" x14ac:dyDescent="0.35">
      <c r="A2569" t="s">
        <v>2610</v>
      </c>
      <c r="B2569" t="s">
        <v>8044</v>
      </c>
      <c r="C2569" t="s">
        <v>8018</v>
      </c>
      <c r="D2569" t="s">
        <v>8033</v>
      </c>
      <c r="E2569" s="1">
        <v>45555</v>
      </c>
      <c r="F2569">
        <v>3294</v>
      </c>
      <c r="G2569">
        <v>150</v>
      </c>
      <c r="H2569" t="s">
        <v>26</v>
      </c>
      <c r="I2569" t="str">
        <f>VLOOKUP(shipments[[#This Row],[SPID]],CHOOSE({1,2},people[[#All],[SPID]],people[[#All],[Sales_person]]),2,0)</f>
        <v>Ches Bonnell</v>
      </c>
      <c r="J2569">
        <f>YEAR(shipments[[#This Row],[Shipdate]])</f>
        <v>2024</v>
      </c>
      <c r="K2569" s="22"/>
      <c r="L2569" s="22">
        <f>VLOOKUP(shipments[[#This Row],[PID]],CHOOSE({1,2},products[PID],products[Cost_per_box]),2,0)</f>
        <v>7.73</v>
      </c>
      <c r="M2569" s="22">
        <f>shipments[[#This Row],[Boxes]]*shipments[[#This Row],[cost_per_box]]</f>
        <v>1159.5</v>
      </c>
      <c r="N2569" s="22">
        <f>shipments[[#This Row],[Amount]]-shipments[[#This Row],[total cost]]</f>
        <v>2134.5</v>
      </c>
    </row>
    <row r="2570" spans="1:14" x14ac:dyDescent="0.35">
      <c r="A2570" t="s">
        <v>2611</v>
      </c>
      <c r="B2570" t="s">
        <v>8044</v>
      </c>
      <c r="C2570" t="s">
        <v>8018</v>
      </c>
      <c r="D2570" t="s">
        <v>8037</v>
      </c>
      <c r="E2570" s="1">
        <v>45266</v>
      </c>
      <c r="F2570">
        <v>6212.25</v>
      </c>
      <c r="G2570">
        <v>311</v>
      </c>
      <c r="H2570" t="s">
        <v>7</v>
      </c>
      <c r="I2570" t="str">
        <f>VLOOKUP(shipments[[#This Row],[SPID]],CHOOSE({1,2},people[[#All],[SPID]],people[[#All],[Sales_person]]),2,0)</f>
        <v>Ches Bonnell</v>
      </c>
      <c r="J2570">
        <f>YEAR(shipments[[#This Row],[Shipdate]])</f>
        <v>2023</v>
      </c>
      <c r="K2570" s="22"/>
      <c r="L2570" s="22">
        <f>VLOOKUP(shipments[[#This Row],[PID]],CHOOSE({1,2},products[PID],products[Cost_per_box]),2,0)</f>
        <v>7.73</v>
      </c>
      <c r="M2570" s="22">
        <f>shipments[[#This Row],[Boxes]]*shipments[[#This Row],[cost_per_box]]</f>
        <v>2404.0300000000002</v>
      </c>
      <c r="N2570" s="22">
        <f>shipments[[#This Row],[Amount]]-shipments[[#This Row],[total cost]]</f>
        <v>3808.22</v>
      </c>
    </row>
    <row r="2571" spans="1:14" x14ac:dyDescent="0.35">
      <c r="A2571" t="s">
        <v>2612</v>
      </c>
      <c r="B2571" t="s">
        <v>8044</v>
      </c>
      <c r="C2571" t="s">
        <v>8018</v>
      </c>
      <c r="D2571" t="s">
        <v>8038</v>
      </c>
      <c r="E2571" s="1">
        <v>45469</v>
      </c>
      <c r="F2571">
        <v>4702.5</v>
      </c>
      <c r="G2571">
        <v>248</v>
      </c>
      <c r="H2571" t="s">
        <v>7</v>
      </c>
      <c r="I2571" t="str">
        <f>VLOOKUP(shipments[[#This Row],[SPID]],CHOOSE({1,2},people[[#All],[SPID]],people[[#All],[Sales_person]]),2,0)</f>
        <v>Ches Bonnell</v>
      </c>
      <c r="J2571">
        <f>YEAR(shipments[[#This Row],[Shipdate]])</f>
        <v>2024</v>
      </c>
      <c r="K2571" s="22"/>
      <c r="L2571" s="22">
        <f>VLOOKUP(shipments[[#This Row],[PID]],CHOOSE({1,2},products[PID],products[Cost_per_box]),2,0)</f>
        <v>7.73</v>
      </c>
      <c r="M2571" s="22">
        <f>shipments[[#This Row],[Boxes]]*shipments[[#This Row],[cost_per_box]]</f>
        <v>1917.0400000000002</v>
      </c>
      <c r="N2571" s="22">
        <f>shipments[[#This Row],[Amount]]-shipments[[#This Row],[total cost]]</f>
        <v>2785.46</v>
      </c>
    </row>
    <row r="2572" spans="1:14" x14ac:dyDescent="0.35">
      <c r="A2572" t="s">
        <v>2613</v>
      </c>
      <c r="B2572" t="s">
        <v>8044</v>
      </c>
      <c r="C2572" t="s">
        <v>8020</v>
      </c>
      <c r="D2572" t="s">
        <v>8034</v>
      </c>
      <c r="E2572" s="1">
        <v>45111</v>
      </c>
      <c r="F2572">
        <v>3721.5</v>
      </c>
      <c r="G2572">
        <v>266</v>
      </c>
      <c r="H2572" t="s">
        <v>7</v>
      </c>
      <c r="I2572" t="str">
        <f>VLOOKUP(shipments[[#This Row],[SPID]],CHOOSE({1,2},people[[#All],[SPID]],people[[#All],[Sales_person]]),2,0)</f>
        <v>Ches Bonnell</v>
      </c>
      <c r="J2572">
        <f>YEAR(shipments[[#This Row],[Shipdate]])</f>
        <v>2023</v>
      </c>
      <c r="K2572" s="22"/>
      <c r="L2572" s="22">
        <f>VLOOKUP(shipments[[#This Row],[PID]],CHOOSE({1,2},products[PID],products[Cost_per_box]),2,0)</f>
        <v>8.2200000000000006</v>
      </c>
      <c r="M2572" s="22">
        <f>shipments[[#This Row],[Boxes]]*shipments[[#This Row],[cost_per_box]]</f>
        <v>2186.52</v>
      </c>
      <c r="N2572" s="22">
        <f>shipments[[#This Row],[Amount]]-shipments[[#This Row],[total cost]]</f>
        <v>1534.98</v>
      </c>
    </row>
    <row r="2573" spans="1:14" x14ac:dyDescent="0.35">
      <c r="A2573" t="s">
        <v>2614</v>
      </c>
      <c r="B2573" t="s">
        <v>8044</v>
      </c>
      <c r="C2573" t="s">
        <v>8020</v>
      </c>
      <c r="D2573" t="s">
        <v>8036</v>
      </c>
      <c r="E2573" s="1">
        <v>45244</v>
      </c>
      <c r="F2573">
        <v>1586.25</v>
      </c>
      <c r="G2573">
        <v>123</v>
      </c>
      <c r="H2573" t="s">
        <v>7</v>
      </c>
      <c r="I2573" t="str">
        <f>VLOOKUP(shipments[[#This Row],[SPID]],CHOOSE({1,2},people[[#All],[SPID]],people[[#All],[Sales_person]]),2,0)</f>
        <v>Ches Bonnell</v>
      </c>
      <c r="J2573">
        <f>YEAR(shipments[[#This Row],[Shipdate]])</f>
        <v>2023</v>
      </c>
      <c r="K2573" s="22"/>
      <c r="L2573" s="22">
        <f>VLOOKUP(shipments[[#This Row],[PID]],CHOOSE({1,2},products[PID],products[Cost_per_box]),2,0)</f>
        <v>8.2200000000000006</v>
      </c>
      <c r="M2573" s="22">
        <f>shipments[[#This Row],[Boxes]]*shipments[[#This Row],[cost_per_box]]</f>
        <v>1011.0600000000001</v>
      </c>
      <c r="N2573" s="22">
        <f>shipments[[#This Row],[Amount]]-shipments[[#This Row],[total cost]]</f>
        <v>575.18999999999994</v>
      </c>
    </row>
    <row r="2574" spans="1:14" x14ac:dyDescent="0.35">
      <c r="A2574" t="s">
        <v>2615</v>
      </c>
      <c r="B2574" t="s">
        <v>8044</v>
      </c>
      <c r="C2574" t="s">
        <v>8020</v>
      </c>
      <c r="D2574" t="s">
        <v>8035</v>
      </c>
      <c r="E2574" s="1">
        <v>45540</v>
      </c>
      <c r="F2574">
        <v>12170.25</v>
      </c>
      <c r="G2574">
        <v>761</v>
      </c>
      <c r="H2574" t="s">
        <v>26</v>
      </c>
      <c r="I2574" t="str">
        <f>VLOOKUP(shipments[[#This Row],[SPID]],CHOOSE({1,2},people[[#All],[SPID]],people[[#All],[Sales_person]]),2,0)</f>
        <v>Ches Bonnell</v>
      </c>
      <c r="J2574">
        <f>YEAR(shipments[[#This Row],[Shipdate]])</f>
        <v>2024</v>
      </c>
      <c r="K2574" s="22"/>
      <c r="L2574" s="22">
        <f>VLOOKUP(shipments[[#This Row],[PID]],CHOOSE({1,2},products[PID],products[Cost_per_box]),2,0)</f>
        <v>8.2200000000000006</v>
      </c>
      <c r="M2574" s="22">
        <f>shipments[[#This Row],[Boxes]]*shipments[[#This Row],[cost_per_box]]</f>
        <v>6255.42</v>
      </c>
      <c r="N2574" s="22">
        <f>shipments[[#This Row],[Amount]]-shipments[[#This Row],[total cost]]</f>
        <v>5914.83</v>
      </c>
    </row>
    <row r="2575" spans="1:14" x14ac:dyDescent="0.35">
      <c r="A2575" t="s">
        <v>2616</v>
      </c>
      <c r="B2575" t="s">
        <v>8044</v>
      </c>
      <c r="C2575" t="s">
        <v>8020</v>
      </c>
      <c r="D2575" t="s">
        <v>8033</v>
      </c>
      <c r="E2575" s="1">
        <v>45093</v>
      </c>
      <c r="F2575">
        <v>10003.5</v>
      </c>
      <c r="G2575">
        <v>626</v>
      </c>
      <c r="H2575" t="s">
        <v>7</v>
      </c>
      <c r="I2575" t="str">
        <f>VLOOKUP(shipments[[#This Row],[SPID]],CHOOSE({1,2},people[[#All],[SPID]],people[[#All],[Sales_person]]),2,0)</f>
        <v>Ches Bonnell</v>
      </c>
      <c r="J2575">
        <f>YEAR(shipments[[#This Row],[Shipdate]])</f>
        <v>2023</v>
      </c>
      <c r="K2575" s="22"/>
      <c r="L2575" s="22">
        <f>VLOOKUP(shipments[[#This Row],[PID]],CHOOSE({1,2},products[PID],products[Cost_per_box]),2,0)</f>
        <v>8.2200000000000006</v>
      </c>
      <c r="M2575" s="22">
        <f>shipments[[#This Row],[Boxes]]*shipments[[#This Row],[cost_per_box]]</f>
        <v>5145.72</v>
      </c>
      <c r="N2575" s="22">
        <f>shipments[[#This Row],[Amount]]-shipments[[#This Row],[total cost]]</f>
        <v>4857.78</v>
      </c>
    </row>
    <row r="2576" spans="1:14" x14ac:dyDescent="0.35">
      <c r="A2576" t="s">
        <v>2617</v>
      </c>
      <c r="B2576" t="s">
        <v>8044</v>
      </c>
      <c r="C2576" t="s">
        <v>8020</v>
      </c>
      <c r="D2576" t="s">
        <v>8037</v>
      </c>
      <c r="E2576" s="1">
        <v>45135</v>
      </c>
      <c r="F2576">
        <v>4394.25</v>
      </c>
      <c r="G2576">
        <v>339</v>
      </c>
      <c r="H2576" t="s">
        <v>7</v>
      </c>
      <c r="I2576" t="str">
        <f>VLOOKUP(shipments[[#This Row],[SPID]],CHOOSE({1,2},people[[#All],[SPID]],people[[#All],[Sales_person]]),2,0)</f>
        <v>Ches Bonnell</v>
      </c>
      <c r="J2576">
        <f>YEAR(shipments[[#This Row],[Shipdate]])</f>
        <v>2023</v>
      </c>
      <c r="K2576" s="22"/>
      <c r="L2576" s="22">
        <f>VLOOKUP(shipments[[#This Row],[PID]],CHOOSE({1,2},products[PID],products[Cost_per_box]),2,0)</f>
        <v>8.2200000000000006</v>
      </c>
      <c r="M2576" s="22">
        <f>shipments[[#This Row],[Boxes]]*shipments[[#This Row],[cost_per_box]]</f>
        <v>2786.5800000000004</v>
      </c>
      <c r="N2576" s="22">
        <f>shipments[[#This Row],[Amount]]-shipments[[#This Row],[total cost]]</f>
        <v>1607.6699999999996</v>
      </c>
    </row>
    <row r="2577" spans="1:14" x14ac:dyDescent="0.35">
      <c r="A2577" t="s">
        <v>2618</v>
      </c>
      <c r="B2577" t="s">
        <v>8044</v>
      </c>
      <c r="C2577" t="s">
        <v>8020</v>
      </c>
      <c r="D2577" t="s">
        <v>8036</v>
      </c>
      <c r="E2577" s="1">
        <v>45377</v>
      </c>
      <c r="F2577">
        <v>1638</v>
      </c>
      <c r="G2577">
        <v>126</v>
      </c>
      <c r="H2577" t="s">
        <v>7</v>
      </c>
      <c r="I2577" t="str">
        <f>VLOOKUP(shipments[[#This Row],[SPID]],CHOOSE({1,2},people[[#All],[SPID]],people[[#All],[Sales_person]]),2,0)</f>
        <v>Ches Bonnell</v>
      </c>
      <c r="J2577">
        <f>YEAR(shipments[[#This Row],[Shipdate]])</f>
        <v>2024</v>
      </c>
      <c r="K2577" s="22"/>
      <c r="L2577" s="22">
        <f>VLOOKUP(shipments[[#This Row],[PID]],CHOOSE({1,2},products[PID],products[Cost_per_box]),2,0)</f>
        <v>8.2200000000000006</v>
      </c>
      <c r="M2577" s="22">
        <f>shipments[[#This Row],[Boxes]]*shipments[[#This Row],[cost_per_box]]</f>
        <v>1035.72</v>
      </c>
      <c r="N2577" s="22">
        <f>shipments[[#This Row],[Amount]]-shipments[[#This Row],[total cost]]</f>
        <v>602.28</v>
      </c>
    </row>
    <row r="2578" spans="1:14" x14ac:dyDescent="0.35">
      <c r="A2578" t="s">
        <v>2619</v>
      </c>
      <c r="B2578" t="s">
        <v>8044</v>
      </c>
      <c r="C2578" t="s">
        <v>8023</v>
      </c>
      <c r="D2578" t="s">
        <v>8033</v>
      </c>
      <c r="E2578" s="1">
        <v>45029</v>
      </c>
      <c r="F2578">
        <v>1845</v>
      </c>
      <c r="G2578">
        <v>264</v>
      </c>
      <c r="H2578" t="s">
        <v>7</v>
      </c>
      <c r="I2578" t="str">
        <f>VLOOKUP(shipments[[#This Row],[SPID]],CHOOSE({1,2},people[[#All],[SPID]],people[[#All],[Sales_person]]),2,0)</f>
        <v>Ches Bonnell</v>
      </c>
      <c r="J2578">
        <f>YEAR(shipments[[#This Row],[Shipdate]])</f>
        <v>2023</v>
      </c>
      <c r="K2578" s="22"/>
      <c r="L2578" s="22">
        <f>VLOOKUP(shipments[[#This Row],[PID]],CHOOSE({1,2},products[PID],products[Cost_per_box]),2,0)</f>
        <v>10.51</v>
      </c>
      <c r="M2578" s="22">
        <f>shipments[[#This Row],[Boxes]]*shipments[[#This Row],[cost_per_box]]</f>
        <v>2774.64</v>
      </c>
      <c r="N2578" s="22">
        <f>shipments[[#This Row],[Amount]]-shipments[[#This Row],[total cost]]</f>
        <v>-929.63999999999987</v>
      </c>
    </row>
    <row r="2579" spans="1:14" x14ac:dyDescent="0.35">
      <c r="A2579" t="s">
        <v>2620</v>
      </c>
      <c r="B2579" t="s">
        <v>8044</v>
      </c>
      <c r="C2579" t="s">
        <v>8023</v>
      </c>
      <c r="D2579" t="s">
        <v>8035</v>
      </c>
      <c r="E2579" s="1">
        <v>45566</v>
      </c>
      <c r="F2579">
        <v>3921.75</v>
      </c>
      <c r="G2579">
        <v>436</v>
      </c>
      <c r="H2579" t="s">
        <v>26</v>
      </c>
      <c r="I2579" t="str">
        <f>VLOOKUP(shipments[[#This Row],[SPID]],CHOOSE({1,2},people[[#All],[SPID]],people[[#All],[Sales_person]]),2,0)</f>
        <v>Ches Bonnell</v>
      </c>
      <c r="J2579">
        <f>YEAR(shipments[[#This Row],[Shipdate]])</f>
        <v>2024</v>
      </c>
      <c r="K2579" s="22"/>
      <c r="L2579" s="22">
        <f>VLOOKUP(shipments[[#This Row],[PID]],CHOOSE({1,2},products[PID],products[Cost_per_box]),2,0)</f>
        <v>10.51</v>
      </c>
      <c r="M2579" s="22">
        <f>shipments[[#This Row],[Boxes]]*shipments[[#This Row],[cost_per_box]]</f>
        <v>4582.3599999999997</v>
      </c>
      <c r="N2579" s="22">
        <f>shipments[[#This Row],[Amount]]-shipments[[#This Row],[total cost]]</f>
        <v>-660.60999999999967</v>
      </c>
    </row>
    <row r="2580" spans="1:14" x14ac:dyDescent="0.35">
      <c r="A2580" t="s">
        <v>2621</v>
      </c>
      <c r="B2580" t="s">
        <v>8044</v>
      </c>
      <c r="C2580" t="s">
        <v>8023</v>
      </c>
      <c r="D2580" t="s">
        <v>8033</v>
      </c>
      <c r="E2580" s="1">
        <v>45104</v>
      </c>
      <c r="F2580">
        <v>8777.25</v>
      </c>
      <c r="G2580">
        <v>1254</v>
      </c>
      <c r="H2580" t="s">
        <v>7</v>
      </c>
      <c r="I2580" t="str">
        <f>VLOOKUP(shipments[[#This Row],[SPID]],CHOOSE({1,2},people[[#All],[SPID]],people[[#All],[Sales_person]]),2,0)</f>
        <v>Ches Bonnell</v>
      </c>
      <c r="J2580">
        <f>YEAR(shipments[[#This Row],[Shipdate]])</f>
        <v>2023</v>
      </c>
      <c r="K2580" s="22"/>
      <c r="L2580" s="22">
        <f>VLOOKUP(shipments[[#This Row],[PID]],CHOOSE({1,2},products[PID],products[Cost_per_box]),2,0)</f>
        <v>10.51</v>
      </c>
      <c r="M2580" s="22">
        <f>shipments[[#This Row],[Boxes]]*shipments[[#This Row],[cost_per_box]]</f>
        <v>13179.539999999999</v>
      </c>
      <c r="N2580" s="22">
        <f>shipments[[#This Row],[Amount]]-shipments[[#This Row],[total cost]]</f>
        <v>-4402.2899999999991</v>
      </c>
    </row>
    <row r="2581" spans="1:14" x14ac:dyDescent="0.35">
      <c r="A2581" t="s">
        <v>2622</v>
      </c>
      <c r="B2581" t="s">
        <v>8044</v>
      </c>
      <c r="C2581" t="s">
        <v>8023</v>
      </c>
      <c r="D2581" t="s">
        <v>8037</v>
      </c>
      <c r="E2581" s="1">
        <v>45502</v>
      </c>
      <c r="F2581">
        <v>8664.75</v>
      </c>
      <c r="G2581">
        <v>1445</v>
      </c>
      <c r="H2581" t="s">
        <v>18</v>
      </c>
      <c r="I2581" t="str">
        <f>VLOOKUP(shipments[[#This Row],[SPID]],CHOOSE({1,2},people[[#All],[SPID]],people[[#All],[Sales_person]]),2,0)</f>
        <v>Ches Bonnell</v>
      </c>
      <c r="J2581">
        <f>YEAR(shipments[[#This Row],[Shipdate]])</f>
        <v>2024</v>
      </c>
      <c r="K2581" s="22"/>
      <c r="L2581" s="22">
        <f>VLOOKUP(shipments[[#This Row],[PID]],CHOOSE({1,2},products[PID],products[Cost_per_box]),2,0)</f>
        <v>10.51</v>
      </c>
      <c r="M2581" s="22">
        <f>shipments[[#This Row],[Boxes]]*shipments[[#This Row],[cost_per_box]]</f>
        <v>15186.949999999999</v>
      </c>
      <c r="N2581" s="22">
        <f>shipments[[#This Row],[Amount]]-shipments[[#This Row],[total cost]]</f>
        <v>-6522.1999999999989</v>
      </c>
    </row>
    <row r="2582" spans="1:14" x14ac:dyDescent="0.35">
      <c r="A2582" t="s">
        <v>2623</v>
      </c>
      <c r="B2582" t="s">
        <v>8044</v>
      </c>
      <c r="C2582" t="s">
        <v>8023</v>
      </c>
      <c r="D2582" t="s">
        <v>8034</v>
      </c>
      <c r="E2582" s="1">
        <v>45414</v>
      </c>
      <c r="F2582">
        <v>6340.5</v>
      </c>
      <c r="G2582">
        <v>1057</v>
      </c>
      <c r="H2582" t="s">
        <v>7</v>
      </c>
      <c r="I2582" t="str">
        <f>VLOOKUP(shipments[[#This Row],[SPID]],CHOOSE({1,2},people[[#All],[SPID]],people[[#All],[Sales_person]]),2,0)</f>
        <v>Ches Bonnell</v>
      </c>
      <c r="J2582">
        <f>YEAR(shipments[[#This Row],[Shipdate]])</f>
        <v>2024</v>
      </c>
      <c r="K2582" s="22"/>
      <c r="L2582" s="22">
        <f>VLOOKUP(shipments[[#This Row],[PID]],CHOOSE({1,2},products[PID],products[Cost_per_box]),2,0)</f>
        <v>10.51</v>
      </c>
      <c r="M2582" s="22">
        <f>shipments[[#This Row],[Boxes]]*shipments[[#This Row],[cost_per_box]]</f>
        <v>11109.07</v>
      </c>
      <c r="N2582" s="22">
        <f>shipments[[#This Row],[Amount]]-shipments[[#This Row],[total cost]]</f>
        <v>-4768.57</v>
      </c>
    </row>
    <row r="2583" spans="1:14" x14ac:dyDescent="0.35">
      <c r="A2583" t="s">
        <v>2624</v>
      </c>
      <c r="B2583" t="s">
        <v>8044</v>
      </c>
      <c r="C2583" t="s">
        <v>8023</v>
      </c>
      <c r="D2583" t="s">
        <v>8035</v>
      </c>
      <c r="E2583" s="1">
        <v>45240</v>
      </c>
      <c r="F2583">
        <v>6252.75</v>
      </c>
      <c r="G2583">
        <v>695</v>
      </c>
      <c r="H2583" t="s">
        <v>7</v>
      </c>
      <c r="I2583" t="str">
        <f>VLOOKUP(shipments[[#This Row],[SPID]],CHOOSE({1,2},people[[#All],[SPID]],people[[#All],[Sales_person]]),2,0)</f>
        <v>Ches Bonnell</v>
      </c>
      <c r="J2583">
        <f>YEAR(shipments[[#This Row],[Shipdate]])</f>
        <v>2023</v>
      </c>
      <c r="K2583" s="22"/>
      <c r="L2583" s="22">
        <f>VLOOKUP(shipments[[#This Row],[PID]],CHOOSE({1,2},products[PID],products[Cost_per_box]),2,0)</f>
        <v>10.51</v>
      </c>
      <c r="M2583" s="22">
        <f>shipments[[#This Row],[Boxes]]*shipments[[#This Row],[cost_per_box]]</f>
        <v>7304.45</v>
      </c>
      <c r="N2583" s="22">
        <f>shipments[[#This Row],[Amount]]-shipments[[#This Row],[total cost]]</f>
        <v>-1051.6999999999998</v>
      </c>
    </row>
    <row r="2584" spans="1:14" x14ac:dyDescent="0.35">
      <c r="A2584" t="s">
        <v>2625</v>
      </c>
      <c r="B2584" t="s">
        <v>8044</v>
      </c>
      <c r="C2584" t="s">
        <v>8024</v>
      </c>
      <c r="D2584" t="s">
        <v>8038</v>
      </c>
      <c r="E2584" s="1">
        <v>45180</v>
      </c>
      <c r="F2584">
        <v>1329.75</v>
      </c>
      <c r="G2584">
        <v>89</v>
      </c>
      <c r="H2584" t="s">
        <v>7</v>
      </c>
      <c r="I2584" t="str">
        <f>VLOOKUP(shipments[[#This Row],[SPID]],CHOOSE({1,2},people[[#All],[SPID]],people[[#All],[Sales_person]]),2,0)</f>
        <v>Ches Bonnell</v>
      </c>
      <c r="J2584">
        <f>YEAR(shipments[[#This Row],[Shipdate]])</f>
        <v>2023</v>
      </c>
      <c r="K2584" s="22"/>
      <c r="L2584" s="22">
        <f>VLOOKUP(shipments[[#This Row],[PID]],CHOOSE({1,2},products[PID],products[Cost_per_box]),2,0)</f>
        <v>6.43</v>
      </c>
      <c r="M2584" s="22">
        <f>shipments[[#This Row],[Boxes]]*shipments[[#This Row],[cost_per_box]]</f>
        <v>572.27</v>
      </c>
      <c r="N2584" s="22">
        <f>shipments[[#This Row],[Amount]]-shipments[[#This Row],[total cost]]</f>
        <v>757.48</v>
      </c>
    </row>
    <row r="2585" spans="1:14" x14ac:dyDescent="0.35">
      <c r="A2585" t="s">
        <v>2626</v>
      </c>
      <c r="B2585" t="s">
        <v>8044</v>
      </c>
      <c r="C2585" t="s">
        <v>8025</v>
      </c>
      <c r="D2585" t="s">
        <v>8037</v>
      </c>
      <c r="E2585" s="1">
        <v>45233</v>
      </c>
      <c r="F2585">
        <v>3215.25</v>
      </c>
      <c r="G2585">
        <v>179</v>
      </c>
      <c r="H2585" t="s">
        <v>7</v>
      </c>
      <c r="I2585" t="str">
        <f>VLOOKUP(shipments[[#This Row],[SPID]],CHOOSE({1,2},people[[#All],[SPID]],people[[#All],[Sales_person]]),2,0)</f>
        <v>Ches Bonnell</v>
      </c>
      <c r="J2585">
        <f>YEAR(shipments[[#This Row],[Shipdate]])</f>
        <v>2023</v>
      </c>
      <c r="K2585" s="22"/>
      <c r="L2585" s="22">
        <f>VLOOKUP(shipments[[#This Row],[PID]],CHOOSE({1,2},products[PID],products[Cost_per_box]),2,0)</f>
        <v>12.41</v>
      </c>
      <c r="M2585" s="22">
        <f>shipments[[#This Row],[Boxes]]*shipments[[#This Row],[cost_per_box]]</f>
        <v>2221.39</v>
      </c>
      <c r="N2585" s="22">
        <f>shipments[[#This Row],[Amount]]-shipments[[#This Row],[total cost]]</f>
        <v>993.86000000000013</v>
      </c>
    </row>
    <row r="2586" spans="1:14" x14ac:dyDescent="0.35">
      <c r="A2586" t="s">
        <v>2627</v>
      </c>
      <c r="B2586" t="s">
        <v>8044</v>
      </c>
      <c r="C2586" t="s">
        <v>8025</v>
      </c>
      <c r="D2586" t="s">
        <v>8033</v>
      </c>
      <c r="E2586" s="1">
        <v>45208</v>
      </c>
      <c r="F2586">
        <v>4657.5</v>
      </c>
      <c r="G2586">
        <v>222</v>
      </c>
      <c r="H2586" t="s">
        <v>7</v>
      </c>
      <c r="I2586" t="str">
        <f>VLOOKUP(shipments[[#This Row],[SPID]],CHOOSE({1,2},people[[#All],[SPID]],people[[#All],[Sales_person]]),2,0)</f>
        <v>Ches Bonnell</v>
      </c>
      <c r="J2586">
        <f>YEAR(shipments[[#This Row],[Shipdate]])</f>
        <v>2023</v>
      </c>
      <c r="K2586" s="22"/>
      <c r="L2586" s="22">
        <f>VLOOKUP(shipments[[#This Row],[PID]],CHOOSE({1,2},products[PID],products[Cost_per_box]),2,0)</f>
        <v>12.41</v>
      </c>
      <c r="M2586" s="22">
        <f>shipments[[#This Row],[Boxes]]*shipments[[#This Row],[cost_per_box]]</f>
        <v>2755.02</v>
      </c>
      <c r="N2586" s="22">
        <f>shipments[[#This Row],[Amount]]-shipments[[#This Row],[total cost]]</f>
        <v>1902.48</v>
      </c>
    </row>
    <row r="2587" spans="1:14" x14ac:dyDescent="0.35">
      <c r="A2587" t="s">
        <v>2628</v>
      </c>
      <c r="B2587" t="s">
        <v>8044</v>
      </c>
      <c r="C2587" t="s">
        <v>8025</v>
      </c>
      <c r="D2587" t="s">
        <v>8037</v>
      </c>
      <c r="E2587" s="1">
        <v>45461</v>
      </c>
      <c r="F2587">
        <v>5125.5</v>
      </c>
      <c r="G2587">
        <v>302</v>
      </c>
      <c r="H2587" t="s">
        <v>7</v>
      </c>
      <c r="I2587" t="str">
        <f>VLOOKUP(shipments[[#This Row],[SPID]],CHOOSE({1,2},people[[#All],[SPID]],people[[#All],[Sales_person]]),2,0)</f>
        <v>Ches Bonnell</v>
      </c>
      <c r="J2587">
        <f>YEAR(shipments[[#This Row],[Shipdate]])</f>
        <v>2024</v>
      </c>
      <c r="K2587" s="22"/>
      <c r="L2587" s="22">
        <f>VLOOKUP(shipments[[#This Row],[PID]],CHOOSE({1,2},products[PID],products[Cost_per_box]),2,0)</f>
        <v>12.41</v>
      </c>
      <c r="M2587" s="22">
        <f>shipments[[#This Row],[Boxes]]*shipments[[#This Row],[cost_per_box]]</f>
        <v>3747.82</v>
      </c>
      <c r="N2587" s="22">
        <f>shipments[[#This Row],[Amount]]-shipments[[#This Row],[total cost]]</f>
        <v>1377.6799999999998</v>
      </c>
    </row>
    <row r="2588" spans="1:14" x14ac:dyDescent="0.35">
      <c r="A2588" t="s">
        <v>2629</v>
      </c>
      <c r="B2588" t="s">
        <v>8044</v>
      </c>
      <c r="C2588" t="s">
        <v>8025</v>
      </c>
      <c r="D2588" t="s">
        <v>8038</v>
      </c>
      <c r="E2588" s="1">
        <v>45021</v>
      </c>
      <c r="F2588">
        <v>8349.75</v>
      </c>
      <c r="G2588">
        <v>464</v>
      </c>
      <c r="H2588" t="s">
        <v>7</v>
      </c>
      <c r="I2588" t="str">
        <f>VLOOKUP(shipments[[#This Row],[SPID]],CHOOSE({1,2},people[[#All],[SPID]],people[[#All],[Sales_person]]),2,0)</f>
        <v>Ches Bonnell</v>
      </c>
      <c r="J2588">
        <f>YEAR(shipments[[#This Row],[Shipdate]])</f>
        <v>2023</v>
      </c>
      <c r="K2588" s="22"/>
      <c r="L2588" s="22">
        <f>VLOOKUP(shipments[[#This Row],[PID]],CHOOSE({1,2},products[PID],products[Cost_per_box]),2,0)</f>
        <v>12.41</v>
      </c>
      <c r="M2588" s="22">
        <f>shipments[[#This Row],[Boxes]]*shipments[[#This Row],[cost_per_box]]</f>
        <v>5758.24</v>
      </c>
      <c r="N2588" s="22">
        <f>shipments[[#This Row],[Amount]]-shipments[[#This Row],[total cost]]</f>
        <v>2591.5100000000002</v>
      </c>
    </row>
    <row r="2589" spans="1:14" x14ac:dyDescent="0.35">
      <c r="A2589" t="s">
        <v>2630</v>
      </c>
      <c r="B2589" t="s">
        <v>8044</v>
      </c>
      <c r="C2589" t="s">
        <v>8026</v>
      </c>
      <c r="D2589" t="s">
        <v>8033</v>
      </c>
      <c r="E2589" s="1">
        <v>45202</v>
      </c>
      <c r="F2589">
        <v>14436</v>
      </c>
      <c r="G2589">
        <v>903</v>
      </c>
      <c r="H2589" t="s">
        <v>7</v>
      </c>
      <c r="I2589" t="str">
        <f>VLOOKUP(shipments[[#This Row],[SPID]],CHOOSE({1,2},people[[#All],[SPID]],people[[#All],[Sales_person]]),2,0)</f>
        <v>Ches Bonnell</v>
      </c>
      <c r="J2589">
        <f>YEAR(shipments[[#This Row],[Shipdate]])</f>
        <v>2023</v>
      </c>
      <c r="K2589" s="22"/>
      <c r="L2589" s="22">
        <f>VLOOKUP(shipments[[#This Row],[PID]],CHOOSE({1,2},products[PID],products[Cost_per_box]),2,0)</f>
        <v>9.57</v>
      </c>
      <c r="M2589" s="22">
        <f>shipments[[#This Row],[Boxes]]*shipments[[#This Row],[cost_per_box]]</f>
        <v>8641.7100000000009</v>
      </c>
      <c r="N2589" s="22">
        <f>shipments[[#This Row],[Amount]]-shipments[[#This Row],[total cost]]</f>
        <v>5794.2899999999991</v>
      </c>
    </row>
    <row r="2590" spans="1:14" x14ac:dyDescent="0.35">
      <c r="A2590" t="s">
        <v>2631</v>
      </c>
      <c r="B2590" t="s">
        <v>8044</v>
      </c>
      <c r="C2590" t="s">
        <v>8026</v>
      </c>
      <c r="D2590" t="s">
        <v>8033</v>
      </c>
      <c r="E2590" s="1">
        <v>45132</v>
      </c>
      <c r="F2590">
        <v>13212</v>
      </c>
      <c r="G2590">
        <v>778</v>
      </c>
      <c r="H2590" t="s">
        <v>7</v>
      </c>
      <c r="I2590" t="str">
        <f>VLOOKUP(shipments[[#This Row],[SPID]],CHOOSE({1,2},people[[#All],[SPID]],people[[#All],[Sales_person]]),2,0)</f>
        <v>Ches Bonnell</v>
      </c>
      <c r="J2590">
        <f>YEAR(shipments[[#This Row],[Shipdate]])</f>
        <v>2023</v>
      </c>
      <c r="K2590" s="22"/>
      <c r="L2590" s="22">
        <f>VLOOKUP(shipments[[#This Row],[PID]],CHOOSE({1,2},products[PID],products[Cost_per_box]),2,0)</f>
        <v>9.57</v>
      </c>
      <c r="M2590" s="22">
        <f>shipments[[#This Row],[Boxes]]*shipments[[#This Row],[cost_per_box]]</f>
        <v>7445.46</v>
      </c>
      <c r="N2590" s="22">
        <f>shipments[[#This Row],[Amount]]-shipments[[#This Row],[total cost]]</f>
        <v>5766.54</v>
      </c>
    </row>
    <row r="2591" spans="1:14" x14ac:dyDescent="0.35">
      <c r="A2591" t="s">
        <v>2632</v>
      </c>
      <c r="B2591" t="s">
        <v>8044</v>
      </c>
      <c r="C2591" t="s">
        <v>8026</v>
      </c>
      <c r="D2591" t="s">
        <v>8037</v>
      </c>
      <c r="E2591" s="1">
        <v>45436</v>
      </c>
      <c r="F2591">
        <v>6185.25</v>
      </c>
      <c r="G2591">
        <v>387</v>
      </c>
      <c r="H2591" t="s">
        <v>7</v>
      </c>
      <c r="I2591" t="str">
        <f>VLOOKUP(shipments[[#This Row],[SPID]],CHOOSE({1,2},people[[#All],[SPID]],people[[#All],[Sales_person]]),2,0)</f>
        <v>Ches Bonnell</v>
      </c>
      <c r="J2591">
        <f>YEAR(shipments[[#This Row],[Shipdate]])</f>
        <v>2024</v>
      </c>
      <c r="K2591" s="22"/>
      <c r="L2591" s="22">
        <f>VLOOKUP(shipments[[#This Row],[PID]],CHOOSE({1,2},products[PID],products[Cost_per_box]),2,0)</f>
        <v>9.57</v>
      </c>
      <c r="M2591" s="22">
        <f>shipments[[#This Row],[Boxes]]*shipments[[#This Row],[cost_per_box]]</f>
        <v>3703.59</v>
      </c>
      <c r="N2591" s="22">
        <f>shipments[[#This Row],[Amount]]-shipments[[#This Row],[total cost]]</f>
        <v>2481.66</v>
      </c>
    </row>
    <row r="2592" spans="1:14" x14ac:dyDescent="0.35">
      <c r="A2592" t="s">
        <v>2633</v>
      </c>
      <c r="B2592" t="s">
        <v>8044</v>
      </c>
      <c r="C2592" t="s">
        <v>8027</v>
      </c>
      <c r="D2592" t="s">
        <v>8033</v>
      </c>
      <c r="E2592" s="1">
        <v>44995</v>
      </c>
      <c r="F2592">
        <v>6738.75</v>
      </c>
      <c r="G2592">
        <v>843</v>
      </c>
      <c r="H2592" t="s">
        <v>7</v>
      </c>
      <c r="I2592" t="str">
        <f>VLOOKUP(shipments[[#This Row],[SPID]],CHOOSE({1,2},people[[#All],[SPID]],people[[#All],[Sales_person]]),2,0)</f>
        <v>Ches Bonnell</v>
      </c>
      <c r="J2592">
        <f>YEAR(shipments[[#This Row],[Shipdate]])</f>
        <v>2023</v>
      </c>
      <c r="K2592" s="22"/>
      <c r="L2592" s="22">
        <f>VLOOKUP(shipments[[#This Row],[PID]],CHOOSE({1,2},products[PID],products[Cost_per_box]),2,0)</f>
        <v>8.43</v>
      </c>
      <c r="M2592" s="22">
        <f>shipments[[#This Row],[Boxes]]*shipments[[#This Row],[cost_per_box]]</f>
        <v>7106.49</v>
      </c>
      <c r="N2592" s="22">
        <f>shipments[[#This Row],[Amount]]-shipments[[#This Row],[total cost]]</f>
        <v>-367.73999999999978</v>
      </c>
    </row>
    <row r="2593" spans="1:14" x14ac:dyDescent="0.35">
      <c r="A2593" t="s">
        <v>2634</v>
      </c>
      <c r="B2593" t="s">
        <v>8044</v>
      </c>
      <c r="C2593" t="s">
        <v>8027</v>
      </c>
      <c r="D2593" t="s">
        <v>8038</v>
      </c>
      <c r="E2593" s="1">
        <v>45499</v>
      </c>
      <c r="F2593">
        <v>10075.5</v>
      </c>
      <c r="G2593">
        <v>1008</v>
      </c>
      <c r="H2593" t="s">
        <v>18</v>
      </c>
      <c r="I2593" t="str">
        <f>VLOOKUP(shipments[[#This Row],[SPID]],CHOOSE({1,2},people[[#All],[SPID]],people[[#All],[Sales_person]]),2,0)</f>
        <v>Ches Bonnell</v>
      </c>
      <c r="J2593">
        <f>YEAR(shipments[[#This Row],[Shipdate]])</f>
        <v>2024</v>
      </c>
      <c r="K2593" s="22"/>
      <c r="L2593" s="22">
        <f>VLOOKUP(shipments[[#This Row],[PID]],CHOOSE({1,2},products[PID],products[Cost_per_box]),2,0)</f>
        <v>8.43</v>
      </c>
      <c r="M2593" s="22">
        <f>shipments[[#This Row],[Boxes]]*shipments[[#This Row],[cost_per_box]]</f>
        <v>8497.44</v>
      </c>
      <c r="N2593" s="22">
        <f>shipments[[#This Row],[Amount]]-shipments[[#This Row],[total cost]]</f>
        <v>1578.0599999999995</v>
      </c>
    </row>
    <row r="2594" spans="1:14" x14ac:dyDescent="0.35">
      <c r="A2594" t="s">
        <v>2635</v>
      </c>
      <c r="B2594" t="s">
        <v>8044</v>
      </c>
      <c r="C2594" t="s">
        <v>8027</v>
      </c>
      <c r="D2594" t="s">
        <v>8036</v>
      </c>
      <c r="E2594" s="1">
        <v>45281</v>
      </c>
      <c r="F2594">
        <v>600.75</v>
      </c>
      <c r="G2594">
        <v>86</v>
      </c>
      <c r="H2594" t="s">
        <v>7</v>
      </c>
      <c r="I2594" t="str">
        <f>VLOOKUP(shipments[[#This Row],[SPID]],CHOOSE({1,2},people[[#All],[SPID]],people[[#All],[Sales_person]]),2,0)</f>
        <v>Ches Bonnell</v>
      </c>
      <c r="J2594">
        <f>YEAR(shipments[[#This Row],[Shipdate]])</f>
        <v>2023</v>
      </c>
      <c r="K2594" s="22"/>
      <c r="L2594" s="22">
        <f>VLOOKUP(shipments[[#This Row],[PID]],CHOOSE({1,2},products[PID],products[Cost_per_box]),2,0)</f>
        <v>8.43</v>
      </c>
      <c r="M2594" s="22">
        <f>shipments[[#This Row],[Boxes]]*shipments[[#This Row],[cost_per_box]]</f>
        <v>724.98</v>
      </c>
      <c r="N2594" s="22">
        <f>shipments[[#This Row],[Amount]]-shipments[[#This Row],[total cost]]</f>
        <v>-124.23000000000002</v>
      </c>
    </row>
    <row r="2595" spans="1:14" x14ac:dyDescent="0.35">
      <c r="A2595" t="s">
        <v>2636</v>
      </c>
      <c r="B2595" t="s">
        <v>8044</v>
      </c>
      <c r="C2595" t="s">
        <v>8028</v>
      </c>
      <c r="D2595" t="s">
        <v>8034</v>
      </c>
      <c r="E2595" s="1">
        <v>45310</v>
      </c>
      <c r="F2595">
        <v>11106</v>
      </c>
      <c r="G2595">
        <v>1010</v>
      </c>
      <c r="H2595" t="s">
        <v>7</v>
      </c>
      <c r="I2595" t="str">
        <f>VLOOKUP(shipments[[#This Row],[SPID]],CHOOSE({1,2},people[[#All],[SPID]],people[[#All],[Sales_person]]),2,0)</f>
        <v>Ches Bonnell</v>
      </c>
      <c r="J2595">
        <f>YEAR(shipments[[#This Row],[Shipdate]])</f>
        <v>2024</v>
      </c>
      <c r="K2595" s="22"/>
      <c r="L2595" s="22">
        <f>VLOOKUP(shipments[[#This Row],[PID]],CHOOSE({1,2},products[PID],products[Cost_per_box]),2,0)</f>
        <v>6.8</v>
      </c>
      <c r="M2595" s="22">
        <f>shipments[[#This Row],[Boxes]]*shipments[[#This Row],[cost_per_box]]</f>
        <v>6868</v>
      </c>
      <c r="N2595" s="22">
        <f>shipments[[#This Row],[Amount]]-shipments[[#This Row],[total cost]]</f>
        <v>4238</v>
      </c>
    </row>
    <row r="2596" spans="1:14" x14ac:dyDescent="0.35">
      <c r="A2596" t="s">
        <v>2637</v>
      </c>
      <c r="B2596" t="s">
        <v>8044</v>
      </c>
      <c r="C2596" t="s">
        <v>8028</v>
      </c>
      <c r="D2596" t="s">
        <v>8033</v>
      </c>
      <c r="E2596" s="1">
        <v>45159</v>
      </c>
      <c r="F2596">
        <v>14805</v>
      </c>
      <c r="G2596">
        <v>1645</v>
      </c>
      <c r="H2596" t="s">
        <v>7</v>
      </c>
      <c r="I2596" t="str">
        <f>VLOOKUP(shipments[[#This Row],[SPID]],CHOOSE({1,2},people[[#All],[SPID]],people[[#All],[Sales_person]]),2,0)</f>
        <v>Ches Bonnell</v>
      </c>
      <c r="J2596">
        <f>YEAR(shipments[[#This Row],[Shipdate]])</f>
        <v>2023</v>
      </c>
      <c r="K2596" s="22"/>
      <c r="L2596" s="22">
        <f>VLOOKUP(shipments[[#This Row],[PID]],CHOOSE({1,2},products[PID],products[Cost_per_box]),2,0)</f>
        <v>6.8</v>
      </c>
      <c r="M2596" s="22">
        <f>shipments[[#This Row],[Boxes]]*shipments[[#This Row],[cost_per_box]]</f>
        <v>11186</v>
      </c>
      <c r="N2596" s="22">
        <f>shipments[[#This Row],[Amount]]-shipments[[#This Row],[total cost]]</f>
        <v>3619</v>
      </c>
    </row>
    <row r="2597" spans="1:14" x14ac:dyDescent="0.35">
      <c r="A2597" t="s">
        <v>2638</v>
      </c>
      <c r="B2597" t="s">
        <v>8044</v>
      </c>
      <c r="C2597" t="s">
        <v>8028</v>
      </c>
      <c r="D2597" t="s">
        <v>8038</v>
      </c>
      <c r="E2597" s="1">
        <v>45034</v>
      </c>
      <c r="F2597">
        <v>12611.25</v>
      </c>
      <c r="G2597">
        <v>1802</v>
      </c>
      <c r="H2597" t="s">
        <v>7</v>
      </c>
      <c r="I2597" t="str">
        <f>VLOOKUP(shipments[[#This Row],[SPID]],CHOOSE({1,2},people[[#All],[SPID]],people[[#All],[Sales_person]]),2,0)</f>
        <v>Ches Bonnell</v>
      </c>
      <c r="J2597">
        <f>YEAR(shipments[[#This Row],[Shipdate]])</f>
        <v>2023</v>
      </c>
      <c r="K2597" s="22"/>
      <c r="L2597" s="22">
        <f>VLOOKUP(shipments[[#This Row],[PID]],CHOOSE({1,2},products[PID],products[Cost_per_box]),2,0)</f>
        <v>6.8</v>
      </c>
      <c r="M2597" s="22">
        <f>shipments[[#This Row],[Boxes]]*shipments[[#This Row],[cost_per_box]]</f>
        <v>12253.6</v>
      </c>
      <c r="N2597" s="22">
        <f>shipments[[#This Row],[Amount]]-shipments[[#This Row],[total cost]]</f>
        <v>357.64999999999964</v>
      </c>
    </row>
    <row r="2598" spans="1:14" x14ac:dyDescent="0.35">
      <c r="A2598" t="s">
        <v>2639</v>
      </c>
      <c r="B2598" t="s">
        <v>8044</v>
      </c>
      <c r="C2598" t="s">
        <v>8028</v>
      </c>
      <c r="D2598" t="s">
        <v>8038</v>
      </c>
      <c r="E2598" s="1">
        <v>45012</v>
      </c>
      <c r="F2598">
        <v>9812.25</v>
      </c>
      <c r="G2598">
        <v>1227</v>
      </c>
      <c r="H2598" t="s">
        <v>7</v>
      </c>
      <c r="I2598" t="str">
        <f>VLOOKUP(shipments[[#This Row],[SPID]],CHOOSE({1,2},people[[#All],[SPID]],people[[#All],[Sales_person]]),2,0)</f>
        <v>Ches Bonnell</v>
      </c>
      <c r="J2598">
        <f>YEAR(shipments[[#This Row],[Shipdate]])</f>
        <v>2023</v>
      </c>
      <c r="K2598" s="22"/>
      <c r="L2598" s="22">
        <f>VLOOKUP(shipments[[#This Row],[PID]],CHOOSE({1,2},products[PID],products[Cost_per_box]),2,0)</f>
        <v>6.8</v>
      </c>
      <c r="M2598" s="22">
        <f>shipments[[#This Row],[Boxes]]*shipments[[#This Row],[cost_per_box]]</f>
        <v>8343.6</v>
      </c>
      <c r="N2598" s="22">
        <f>shipments[[#This Row],[Amount]]-shipments[[#This Row],[total cost]]</f>
        <v>1468.6499999999996</v>
      </c>
    </row>
    <row r="2599" spans="1:14" x14ac:dyDescent="0.35">
      <c r="A2599" t="s">
        <v>2640</v>
      </c>
      <c r="B2599" t="s">
        <v>8044</v>
      </c>
      <c r="C2599" t="s">
        <v>8028</v>
      </c>
      <c r="D2599" t="s">
        <v>8034</v>
      </c>
      <c r="E2599" s="1">
        <v>45196</v>
      </c>
      <c r="F2599">
        <v>4509</v>
      </c>
      <c r="G2599">
        <v>564</v>
      </c>
      <c r="H2599" t="s">
        <v>7</v>
      </c>
      <c r="I2599" t="str">
        <f>VLOOKUP(shipments[[#This Row],[SPID]],CHOOSE({1,2},people[[#All],[SPID]],people[[#All],[Sales_person]]),2,0)</f>
        <v>Ches Bonnell</v>
      </c>
      <c r="J2599">
        <f>YEAR(shipments[[#This Row],[Shipdate]])</f>
        <v>2023</v>
      </c>
      <c r="K2599" s="22"/>
      <c r="L2599" s="22">
        <f>VLOOKUP(shipments[[#This Row],[PID]],CHOOSE({1,2},products[PID],products[Cost_per_box]),2,0)</f>
        <v>6.8</v>
      </c>
      <c r="M2599" s="22">
        <f>shipments[[#This Row],[Boxes]]*shipments[[#This Row],[cost_per_box]]</f>
        <v>3835.2</v>
      </c>
      <c r="N2599" s="22">
        <f>shipments[[#This Row],[Amount]]-shipments[[#This Row],[total cost]]</f>
        <v>673.80000000000018</v>
      </c>
    </row>
    <row r="2600" spans="1:14" x14ac:dyDescent="0.35">
      <c r="A2600" t="s">
        <v>2641</v>
      </c>
      <c r="B2600" t="s">
        <v>8044</v>
      </c>
      <c r="C2600" t="s">
        <v>8029</v>
      </c>
      <c r="D2600" t="s">
        <v>8038</v>
      </c>
      <c r="E2600" s="1">
        <v>45112</v>
      </c>
      <c r="F2600">
        <v>4529.25</v>
      </c>
      <c r="G2600">
        <v>168</v>
      </c>
      <c r="H2600" t="s">
        <v>7</v>
      </c>
      <c r="I2600" t="str">
        <f>VLOOKUP(shipments[[#This Row],[SPID]],CHOOSE({1,2},people[[#All],[SPID]],people[[#All],[Sales_person]]),2,0)</f>
        <v>Ches Bonnell</v>
      </c>
      <c r="J2600">
        <f>YEAR(shipments[[#This Row],[Shipdate]])</f>
        <v>2023</v>
      </c>
      <c r="K2600" s="22"/>
      <c r="L2600" s="22">
        <f>VLOOKUP(shipments[[#This Row],[PID]],CHOOSE({1,2},products[PID],products[Cost_per_box]),2,0)</f>
        <v>5.04</v>
      </c>
      <c r="M2600" s="22">
        <f>shipments[[#This Row],[Boxes]]*shipments[[#This Row],[cost_per_box]]</f>
        <v>846.72</v>
      </c>
      <c r="N2600" s="22">
        <f>shipments[[#This Row],[Amount]]-shipments[[#This Row],[total cost]]</f>
        <v>3682.5299999999997</v>
      </c>
    </row>
    <row r="2601" spans="1:14" x14ac:dyDescent="0.35">
      <c r="A2601" t="s">
        <v>2642</v>
      </c>
      <c r="B2601" t="s">
        <v>8044</v>
      </c>
      <c r="C2601" t="s">
        <v>8029</v>
      </c>
      <c r="D2601" t="s">
        <v>8036</v>
      </c>
      <c r="E2601" s="1">
        <v>45503</v>
      </c>
      <c r="F2601">
        <v>9094.5</v>
      </c>
      <c r="G2601">
        <v>350</v>
      </c>
      <c r="H2601" t="s">
        <v>18</v>
      </c>
      <c r="I2601" t="str">
        <f>VLOOKUP(shipments[[#This Row],[SPID]],CHOOSE({1,2},people[[#All],[SPID]],people[[#All],[Sales_person]]),2,0)</f>
        <v>Ches Bonnell</v>
      </c>
      <c r="J2601">
        <f>YEAR(shipments[[#This Row],[Shipdate]])</f>
        <v>2024</v>
      </c>
      <c r="K2601" s="22"/>
      <c r="L2601" s="22">
        <f>VLOOKUP(shipments[[#This Row],[PID]],CHOOSE({1,2},products[PID],products[Cost_per_box]),2,0)</f>
        <v>5.04</v>
      </c>
      <c r="M2601" s="22">
        <f>shipments[[#This Row],[Boxes]]*shipments[[#This Row],[cost_per_box]]</f>
        <v>1764</v>
      </c>
      <c r="N2601" s="22">
        <f>shipments[[#This Row],[Amount]]-shipments[[#This Row],[total cost]]</f>
        <v>7330.5</v>
      </c>
    </row>
    <row r="2602" spans="1:14" x14ac:dyDescent="0.35">
      <c r="A2602" t="s">
        <v>2643</v>
      </c>
      <c r="B2602" t="s">
        <v>8044</v>
      </c>
      <c r="C2602" t="s">
        <v>8029</v>
      </c>
      <c r="D2602" t="s">
        <v>8037</v>
      </c>
      <c r="E2602" s="1">
        <v>45281</v>
      </c>
      <c r="F2602">
        <v>6801.75</v>
      </c>
      <c r="G2602">
        <v>273</v>
      </c>
      <c r="H2602" t="s">
        <v>7</v>
      </c>
      <c r="I2602" t="str">
        <f>VLOOKUP(shipments[[#This Row],[SPID]],CHOOSE({1,2},people[[#All],[SPID]],people[[#All],[Sales_person]]),2,0)</f>
        <v>Ches Bonnell</v>
      </c>
      <c r="J2602">
        <f>YEAR(shipments[[#This Row],[Shipdate]])</f>
        <v>2023</v>
      </c>
      <c r="K2602" s="22"/>
      <c r="L2602" s="22">
        <f>VLOOKUP(shipments[[#This Row],[PID]],CHOOSE({1,2},products[PID],products[Cost_per_box]),2,0)</f>
        <v>5.04</v>
      </c>
      <c r="M2602" s="22">
        <f>shipments[[#This Row],[Boxes]]*shipments[[#This Row],[cost_per_box]]</f>
        <v>1375.92</v>
      </c>
      <c r="N2602" s="22">
        <f>shipments[[#This Row],[Amount]]-shipments[[#This Row],[total cost]]</f>
        <v>5425.83</v>
      </c>
    </row>
    <row r="2603" spans="1:14" x14ac:dyDescent="0.35">
      <c r="A2603" t="s">
        <v>2644</v>
      </c>
      <c r="B2603" t="s">
        <v>8044</v>
      </c>
      <c r="C2603" t="s">
        <v>8029</v>
      </c>
      <c r="D2603" t="s">
        <v>8036</v>
      </c>
      <c r="E2603" s="1">
        <v>45131</v>
      </c>
      <c r="F2603">
        <v>2085.75</v>
      </c>
      <c r="G2603">
        <v>84</v>
      </c>
      <c r="H2603" t="s">
        <v>7</v>
      </c>
      <c r="I2603" t="str">
        <f>VLOOKUP(shipments[[#This Row],[SPID]],CHOOSE({1,2},people[[#All],[SPID]],people[[#All],[Sales_person]]),2,0)</f>
        <v>Ches Bonnell</v>
      </c>
      <c r="J2603">
        <f>YEAR(shipments[[#This Row],[Shipdate]])</f>
        <v>2023</v>
      </c>
      <c r="K2603" s="22"/>
      <c r="L2603" s="22">
        <f>VLOOKUP(shipments[[#This Row],[PID]],CHOOSE({1,2},products[PID],products[Cost_per_box]),2,0)</f>
        <v>5.04</v>
      </c>
      <c r="M2603" s="22">
        <f>shipments[[#This Row],[Boxes]]*shipments[[#This Row],[cost_per_box]]</f>
        <v>423.36</v>
      </c>
      <c r="N2603" s="22">
        <f>shipments[[#This Row],[Amount]]-shipments[[#This Row],[total cost]]</f>
        <v>1662.3899999999999</v>
      </c>
    </row>
    <row r="2604" spans="1:14" x14ac:dyDescent="0.35">
      <c r="A2604" t="s">
        <v>2645</v>
      </c>
      <c r="B2604" t="s">
        <v>8044</v>
      </c>
      <c r="C2604" t="s">
        <v>8030</v>
      </c>
      <c r="D2604" t="s">
        <v>8037</v>
      </c>
      <c r="E2604" s="1">
        <v>45135</v>
      </c>
      <c r="F2604">
        <v>12514.5</v>
      </c>
      <c r="G2604">
        <v>1043</v>
      </c>
      <c r="H2604" t="s">
        <v>7</v>
      </c>
      <c r="I2604" t="str">
        <f>VLOOKUP(shipments[[#This Row],[SPID]],CHOOSE({1,2},people[[#All],[SPID]],people[[#All],[Sales_person]]),2,0)</f>
        <v>Ches Bonnell</v>
      </c>
      <c r="J2604">
        <f>YEAR(shipments[[#This Row],[Shipdate]])</f>
        <v>2023</v>
      </c>
      <c r="K2604" s="22"/>
      <c r="L2604" s="22">
        <f>VLOOKUP(shipments[[#This Row],[PID]],CHOOSE({1,2},products[PID],products[Cost_per_box]),2,0)</f>
        <v>2.76</v>
      </c>
      <c r="M2604" s="22">
        <f>shipments[[#This Row],[Boxes]]*shipments[[#This Row],[cost_per_box]]</f>
        <v>2878.68</v>
      </c>
      <c r="N2604" s="22">
        <f>shipments[[#This Row],[Amount]]-shipments[[#This Row],[total cost]]</f>
        <v>9635.82</v>
      </c>
    </row>
    <row r="2605" spans="1:14" x14ac:dyDescent="0.35">
      <c r="A2605" t="s">
        <v>2646</v>
      </c>
      <c r="B2605" t="s">
        <v>8044</v>
      </c>
      <c r="C2605" t="s">
        <v>8030</v>
      </c>
      <c r="D2605" t="s">
        <v>8038</v>
      </c>
      <c r="E2605" s="1">
        <v>45495</v>
      </c>
      <c r="F2605">
        <v>13054.5</v>
      </c>
      <c r="G2605">
        <v>1632</v>
      </c>
      <c r="H2605" t="s">
        <v>18</v>
      </c>
      <c r="I2605" t="str">
        <f>VLOOKUP(shipments[[#This Row],[SPID]],CHOOSE({1,2},people[[#All],[SPID]],people[[#All],[Sales_person]]),2,0)</f>
        <v>Ches Bonnell</v>
      </c>
      <c r="J2605">
        <f>YEAR(shipments[[#This Row],[Shipdate]])</f>
        <v>2024</v>
      </c>
      <c r="K2605" s="22"/>
      <c r="L2605" s="22">
        <f>VLOOKUP(shipments[[#This Row],[PID]],CHOOSE({1,2},products[PID],products[Cost_per_box]),2,0)</f>
        <v>2.76</v>
      </c>
      <c r="M2605" s="22">
        <f>shipments[[#This Row],[Boxes]]*shipments[[#This Row],[cost_per_box]]</f>
        <v>4504.32</v>
      </c>
      <c r="N2605" s="22">
        <f>shipments[[#This Row],[Amount]]-shipments[[#This Row],[total cost]]</f>
        <v>8550.18</v>
      </c>
    </row>
    <row r="2606" spans="1:14" x14ac:dyDescent="0.35">
      <c r="A2606" t="s">
        <v>2647</v>
      </c>
      <c r="B2606" t="s">
        <v>8044</v>
      </c>
      <c r="C2606" t="s">
        <v>8030</v>
      </c>
      <c r="D2606" t="s">
        <v>8033</v>
      </c>
      <c r="E2606" s="1">
        <v>45237</v>
      </c>
      <c r="F2606">
        <v>12156.75</v>
      </c>
      <c r="G2606">
        <v>1106</v>
      </c>
      <c r="H2606" t="s">
        <v>7</v>
      </c>
      <c r="I2606" t="str">
        <f>VLOOKUP(shipments[[#This Row],[SPID]],CHOOSE({1,2},people[[#All],[SPID]],people[[#All],[Sales_person]]),2,0)</f>
        <v>Ches Bonnell</v>
      </c>
      <c r="J2606">
        <f>YEAR(shipments[[#This Row],[Shipdate]])</f>
        <v>2023</v>
      </c>
      <c r="K2606" s="22"/>
      <c r="L2606" s="22">
        <f>VLOOKUP(shipments[[#This Row],[PID]],CHOOSE({1,2},products[PID],products[Cost_per_box]),2,0)</f>
        <v>2.76</v>
      </c>
      <c r="M2606" s="22">
        <f>shipments[[#This Row],[Boxes]]*shipments[[#This Row],[cost_per_box]]</f>
        <v>3052.56</v>
      </c>
      <c r="N2606" s="22">
        <f>shipments[[#This Row],[Amount]]-shipments[[#This Row],[total cost]]</f>
        <v>9104.19</v>
      </c>
    </row>
    <row r="2607" spans="1:14" x14ac:dyDescent="0.35">
      <c r="A2607" t="s">
        <v>2648</v>
      </c>
      <c r="B2607" t="s">
        <v>8044</v>
      </c>
      <c r="C2607" t="s">
        <v>8030</v>
      </c>
      <c r="D2607" t="s">
        <v>8036</v>
      </c>
      <c r="E2607" s="1">
        <v>45092</v>
      </c>
      <c r="F2607">
        <v>12345.75</v>
      </c>
      <c r="G2607">
        <v>1235</v>
      </c>
      <c r="H2607" t="s">
        <v>7</v>
      </c>
      <c r="I2607" t="str">
        <f>VLOOKUP(shipments[[#This Row],[SPID]],CHOOSE({1,2},people[[#All],[SPID]],people[[#All],[Sales_person]]),2,0)</f>
        <v>Ches Bonnell</v>
      </c>
      <c r="J2607">
        <f>YEAR(shipments[[#This Row],[Shipdate]])</f>
        <v>2023</v>
      </c>
      <c r="K2607" s="22"/>
      <c r="L2607" s="22">
        <f>VLOOKUP(shipments[[#This Row],[PID]],CHOOSE({1,2},products[PID],products[Cost_per_box]),2,0)</f>
        <v>2.76</v>
      </c>
      <c r="M2607" s="22">
        <f>shipments[[#This Row],[Boxes]]*shipments[[#This Row],[cost_per_box]]</f>
        <v>3408.6</v>
      </c>
      <c r="N2607" s="22">
        <f>shipments[[#This Row],[Amount]]-shipments[[#This Row],[total cost]]</f>
        <v>8937.15</v>
      </c>
    </row>
    <row r="2608" spans="1:14" x14ac:dyDescent="0.35">
      <c r="A2608" t="s">
        <v>2649</v>
      </c>
      <c r="B2608" t="s">
        <v>8044</v>
      </c>
      <c r="C2608" t="s">
        <v>8031</v>
      </c>
      <c r="D2608" t="s">
        <v>8034</v>
      </c>
      <c r="E2608" s="1">
        <v>45320</v>
      </c>
      <c r="F2608">
        <v>13941</v>
      </c>
      <c r="G2608">
        <v>1268</v>
      </c>
      <c r="H2608" t="s">
        <v>7</v>
      </c>
      <c r="I2608" t="str">
        <f>VLOOKUP(shipments[[#This Row],[SPID]],CHOOSE({1,2},people[[#All],[SPID]],people[[#All],[Sales_person]]),2,0)</f>
        <v>Ches Bonnell</v>
      </c>
      <c r="J2608">
        <f>YEAR(shipments[[#This Row],[Shipdate]])</f>
        <v>2024</v>
      </c>
      <c r="K2608" s="22"/>
      <c r="L2608" s="22">
        <f>VLOOKUP(shipments[[#This Row],[PID]],CHOOSE({1,2},products[PID],products[Cost_per_box]),2,0)</f>
        <v>3.32</v>
      </c>
      <c r="M2608" s="22">
        <f>shipments[[#This Row],[Boxes]]*shipments[[#This Row],[cost_per_box]]</f>
        <v>4209.76</v>
      </c>
      <c r="N2608" s="22">
        <f>shipments[[#This Row],[Amount]]-shipments[[#This Row],[total cost]]</f>
        <v>9731.24</v>
      </c>
    </row>
    <row r="2609" spans="1:14" x14ac:dyDescent="0.35">
      <c r="A2609" t="s">
        <v>2650</v>
      </c>
      <c r="B2609" t="s">
        <v>8044</v>
      </c>
      <c r="C2609" t="s">
        <v>8031</v>
      </c>
      <c r="D2609" t="s">
        <v>8033</v>
      </c>
      <c r="E2609" s="1">
        <v>45349</v>
      </c>
      <c r="F2609">
        <v>567</v>
      </c>
      <c r="G2609">
        <v>63</v>
      </c>
      <c r="H2609" t="s">
        <v>7</v>
      </c>
      <c r="I2609" t="str">
        <f>VLOOKUP(shipments[[#This Row],[SPID]],CHOOSE({1,2},people[[#All],[SPID]],people[[#All],[Sales_person]]),2,0)</f>
        <v>Ches Bonnell</v>
      </c>
      <c r="J2609">
        <f>YEAR(shipments[[#This Row],[Shipdate]])</f>
        <v>2024</v>
      </c>
      <c r="K2609" s="22"/>
      <c r="L2609" s="22">
        <f>VLOOKUP(shipments[[#This Row],[PID]],CHOOSE({1,2},products[PID],products[Cost_per_box]),2,0)</f>
        <v>3.32</v>
      </c>
      <c r="M2609" s="22">
        <f>shipments[[#This Row],[Boxes]]*shipments[[#This Row],[cost_per_box]]</f>
        <v>209.16</v>
      </c>
      <c r="N2609" s="22">
        <f>shipments[[#This Row],[Amount]]-shipments[[#This Row],[total cost]]</f>
        <v>357.84000000000003</v>
      </c>
    </row>
    <row r="2610" spans="1:14" x14ac:dyDescent="0.35">
      <c r="A2610" t="s">
        <v>2651</v>
      </c>
      <c r="B2610" t="s">
        <v>8044</v>
      </c>
      <c r="C2610" t="s">
        <v>8032</v>
      </c>
      <c r="D2610" t="s">
        <v>8033</v>
      </c>
      <c r="E2610" s="1">
        <v>45131</v>
      </c>
      <c r="F2610">
        <v>3894.75</v>
      </c>
      <c r="G2610">
        <v>178</v>
      </c>
      <c r="H2610" t="s">
        <v>7</v>
      </c>
      <c r="I2610" t="str">
        <f>VLOOKUP(shipments[[#This Row],[SPID]],CHOOSE({1,2},people[[#All],[SPID]],people[[#All],[Sales_person]]),2,0)</f>
        <v>Ches Bonnell</v>
      </c>
      <c r="J2610">
        <f>YEAR(shipments[[#This Row],[Shipdate]])</f>
        <v>2023</v>
      </c>
      <c r="K2610" s="22"/>
      <c r="L2610" s="22">
        <f>VLOOKUP(shipments[[#This Row],[PID]],CHOOSE({1,2},products[PID],products[Cost_per_box]),2,0)</f>
        <v>2.65</v>
      </c>
      <c r="M2610" s="22">
        <f>shipments[[#This Row],[Boxes]]*shipments[[#This Row],[cost_per_box]]</f>
        <v>471.7</v>
      </c>
      <c r="N2610" s="22">
        <f>shipments[[#This Row],[Amount]]-shipments[[#This Row],[total cost]]</f>
        <v>3423.05</v>
      </c>
    </row>
    <row r="2611" spans="1:14" x14ac:dyDescent="0.35">
      <c r="A2611" t="s">
        <v>2652</v>
      </c>
      <c r="B2611" t="s">
        <v>8044</v>
      </c>
      <c r="C2611" t="s">
        <v>8032</v>
      </c>
      <c r="D2611" t="s">
        <v>8035</v>
      </c>
      <c r="E2611" s="1">
        <v>45481</v>
      </c>
      <c r="F2611">
        <v>7141.5</v>
      </c>
      <c r="G2611">
        <v>325</v>
      </c>
      <c r="H2611" t="s">
        <v>18</v>
      </c>
      <c r="I2611" t="str">
        <f>VLOOKUP(shipments[[#This Row],[SPID]],CHOOSE({1,2},people[[#All],[SPID]],people[[#All],[Sales_person]]),2,0)</f>
        <v>Ches Bonnell</v>
      </c>
      <c r="J2611">
        <f>YEAR(shipments[[#This Row],[Shipdate]])</f>
        <v>2024</v>
      </c>
      <c r="K2611" s="22"/>
      <c r="L2611" s="22">
        <f>VLOOKUP(shipments[[#This Row],[PID]],CHOOSE({1,2},products[PID],products[Cost_per_box]),2,0)</f>
        <v>2.65</v>
      </c>
      <c r="M2611" s="22">
        <f>shipments[[#This Row],[Boxes]]*shipments[[#This Row],[cost_per_box]]</f>
        <v>861.25</v>
      </c>
      <c r="N2611" s="22">
        <f>shipments[[#This Row],[Amount]]-shipments[[#This Row],[total cost]]</f>
        <v>6280.25</v>
      </c>
    </row>
    <row r="2612" spans="1:14" x14ac:dyDescent="0.35">
      <c r="A2612" t="s">
        <v>2653</v>
      </c>
      <c r="B2612" t="s">
        <v>8044</v>
      </c>
      <c r="C2612" t="s">
        <v>8032</v>
      </c>
      <c r="D2612" t="s">
        <v>8034</v>
      </c>
      <c r="E2612" s="1">
        <v>44952</v>
      </c>
      <c r="F2612">
        <v>9569.25</v>
      </c>
      <c r="G2612">
        <v>504</v>
      </c>
      <c r="H2612" t="s">
        <v>7</v>
      </c>
      <c r="I2612" t="str">
        <f>VLOOKUP(shipments[[#This Row],[SPID]],CHOOSE({1,2},people[[#All],[SPID]],people[[#All],[Sales_person]]),2,0)</f>
        <v>Ches Bonnell</v>
      </c>
      <c r="J2612">
        <f>YEAR(shipments[[#This Row],[Shipdate]])</f>
        <v>2023</v>
      </c>
      <c r="K2612" s="22"/>
      <c r="L2612" s="22">
        <f>VLOOKUP(shipments[[#This Row],[PID]],CHOOSE({1,2},products[PID],products[Cost_per_box]),2,0)</f>
        <v>2.65</v>
      </c>
      <c r="M2612" s="22">
        <f>shipments[[#This Row],[Boxes]]*shipments[[#This Row],[cost_per_box]]</f>
        <v>1335.6</v>
      </c>
      <c r="N2612" s="22">
        <f>shipments[[#This Row],[Amount]]-shipments[[#This Row],[total cost]]</f>
        <v>8233.65</v>
      </c>
    </row>
    <row r="2613" spans="1:14" x14ac:dyDescent="0.35">
      <c r="A2613" t="s">
        <v>2654</v>
      </c>
      <c r="B2613" t="s">
        <v>8044</v>
      </c>
      <c r="C2613" t="s">
        <v>8032</v>
      </c>
      <c r="D2613" t="s">
        <v>8035</v>
      </c>
      <c r="E2613" s="1">
        <v>45285</v>
      </c>
      <c r="F2613">
        <v>2445.75</v>
      </c>
      <c r="G2613">
        <v>129</v>
      </c>
      <c r="H2613" t="s">
        <v>7</v>
      </c>
      <c r="I2613" t="str">
        <f>VLOOKUP(shipments[[#This Row],[SPID]],CHOOSE({1,2},people[[#All],[SPID]],people[[#All],[Sales_person]]),2,0)</f>
        <v>Ches Bonnell</v>
      </c>
      <c r="J2613">
        <f>YEAR(shipments[[#This Row],[Shipdate]])</f>
        <v>2023</v>
      </c>
      <c r="K2613" s="22"/>
      <c r="L2613" s="22">
        <f>VLOOKUP(shipments[[#This Row],[PID]],CHOOSE({1,2},products[PID],products[Cost_per_box]),2,0)</f>
        <v>2.65</v>
      </c>
      <c r="M2613" s="22">
        <f>shipments[[#This Row],[Boxes]]*shipments[[#This Row],[cost_per_box]]</f>
        <v>341.84999999999997</v>
      </c>
      <c r="N2613" s="22">
        <f>shipments[[#This Row],[Amount]]-shipments[[#This Row],[total cost]]</f>
        <v>2103.9</v>
      </c>
    </row>
    <row r="2614" spans="1:14" x14ac:dyDescent="0.35">
      <c r="A2614" t="s">
        <v>2655</v>
      </c>
      <c r="B2614" t="s">
        <v>8044</v>
      </c>
      <c r="C2614" t="s">
        <v>8011</v>
      </c>
      <c r="D2614" t="s">
        <v>8033</v>
      </c>
      <c r="E2614" s="1">
        <v>45098</v>
      </c>
      <c r="F2614">
        <v>3732.75</v>
      </c>
      <c r="G2614">
        <v>267</v>
      </c>
      <c r="H2614" t="s">
        <v>7</v>
      </c>
      <c r="I2614" t="str">
        <f>VLOOKUP(shipments[[#This Row],[SPID]],CHOOSE({1,2},people[[#All],[SPID]],people[[#All],[Sales_person]]),2,0)</f>
        <v>Ches Bonnell</v>
      </c>
      <c r="J2614">
        <f>YEAR(shipments[[#This Row],[Shipdate]])</f>
        <v>2023</v>
      </c>
      <c r="K2614" s="22"/>
      <c r="L2614" s="22">
        <f>VLOOKUP(shipments[[#This Row],[PID]],CHOOSE({1,2},products[PID],products[Cost_per_box]),2,0)</f>
        <v>5.26</v>
      </c>
      <c r="M2614" s="22">
        <f>shipments[[#This Row],[Boxes]]*shipments[[#This Row],[cost_per_box]]</f>
        <v>1404.4199999999998</v>
      </c>
      <c r="N2614" s="22">
        <f>shipments[[#This Row],[Amount]]-shipments[[#This Row],[total cost]]</f>
        <v>2328.33</v>
      </c>
    </row>
    <row r="2615" spans="1:14" x14ac:dyDescent="0.35">
      <c r="A2615" t="s">
        <v>2656</v>
      </c>
      <c r="B2615" t="s">
        <v>8044</v>
      </c>
      <c r="C2615" t="s">
        <v>8011</v>
      </c>
      <c r="D2615" t="s">
        <v>8034</v>
      </c>
      <c r="E2615" s="1">
        <v>45078</v>
      </c>
      <c r="F2615">
        <v>5321.25</v>
      </c>
      <c r="G2615">
        <v>410</v>
      </c>
      <c r="H2615" t="s">
        <v>7</v>
      </c>
      <c r="I2615" t="str">
        <f>VLOOKUP(shipments[[#This Row],[SPID]],CHOOSE({1,2},people[[#All],[SPID]],people[[#All],[Sales_person]]),2,0)</f>
        <v>Ches Bonnell</v>
      </c>
      <c r="J2615">
        <f>YEAR(shipments[[#This Row],[Shipdate]])</f>
        <v>2023</v>
      </c>
      <c r="K2615" s="22"/>
      <c r="L2615" s="22">
        <f>VLOOKUP(shipments[[#This Row],[PID]],CHOOSE({1,2},products[PID],products[Cost_per_box]),2,0)</f>
        <v>5.26</v>
      </c>
      <c r="M2615" s="22">
        <f>shipments[[#This Row],[Boxes]]*shipments[[#This Row],[cost_per_box]]</f>
        <v>2156.6</v>
      </c>
      <c r="N2615" s="22">
        <f>shipments[[#This Row],[Amount]]-shipments[[#This Row],[total cost]]</f>
        <v>3164.65</v>
      </c>
    </row>
    <row r="2616" spans="1:14" x14ac:dyDescent="0.35">
      <c r="A2616" t="s">
        <v>2657</v>
      </c>
      <c r="B2616" t="s">
        <v>8044</v>
      </c>
      <c r="C2616" t="s">
        <v>8011</v>
      </c>
      <c r="D2616" t="s">
        <v>8035</v>
      </c>
      <c r="E2616" s="1">
        <v>45244</v>
      </c>
      <c r="F2616">
        <v>5773.5</v>
      </c>
      <c r="G2616">
        <v>361</v>
      </c>
      <c r="H2616" t="s">
        <v>7</v>
      </c>
      <c r="I2616" t="str">
        <f>VLOOKUP(shipments[[#This Row],[SPID]],CHOOSE({1,2},people[[#All],[SPID]],people[[#All],[Sales_person]]),2,0)</f>
        <v>Ches Bonnell</v>
      </c>
      <c r="J2616">
        <f>YEAR(shipments[[#This Row],[Shipdate]])</f>
        <v>2023</v>
      </c>
      <c r="K2616" s="22"/>
      <c r="L2616" s="22">
        <f>VLOOKUP(shipments[[#This Row],[PID]],CHOOSE({1,2},products[PID],products[Cost_per_box]),2,0)</f>
        <v>5.26</v>
      </c>
      <c r="M2616" s="22">
        <f>shipments[[#This Row],[Boxes]]*shipments[[#This Row],[cost_per_box]]</f>
        <v>1898.86</v>
      </c>
      <c r="N2616" s="22">
        <f>shipments[[#This Row],[Amount]]-shipments[[#This Row],[total cost]]</f>
        <v>3874.6400000000003</v>
      </c>
    </row>
    <row r="2617" spans="1:14" x14ac:dyDescent="0.35">
      <c r="A2617" t="s">
        <v>2658</v>
      </c>
      <c r="B2617" t="s">
        <v>8044</v>
      </c>
      <c r="C2617" t="s">
        <v>8011</v>
      </c>
      <c r="D2617" t="s">
        <v>8038</v>
      </c>
      <c r="E2617" s="1">
        <v>45286</v>
      </c>
      <c r="F2617">
        <v>1732.5</v>
      </c>
      <c r="G2617">
        <v>109</v>
      </c>
      <c r="H2617" t="s">
        <v>7</v>
      </c>
      <c r="I2617" t="str">
        <f>VLOOKUP(shipments[[#This Row],[SPID]],CHOOSE({1,2},people[[#All],[SPID]],people[[#All],[Sales_person]]),2,0)</f>
        <v>Ches Bonnell</v>
      </c>
      <c r="J2617">
        <f>YEAR(shipments[[#This Row],[Shipdate]])</f>
        <v>2023</v>
      </c>
      <c r="K2617" s="22"/>
      <c r="L2617" s="22">
        <f>VLOOKUP(shipments[[#This Row],[PID]],CHOOSE({1,2},products[PID],products[Cost_per_box]),2,0)</f>
        <v>5.26</v>
      </c>
      <c r="M2617" s="22">
        <f>shipments[[#This Row],[Boxes]]*shipments[[#This Row],[cost_per_box]]</f>
        <v>573.34</v>
      </c>
      <c r="N2617" s="22">
        <f>shipments[[#This Row],[Amount]]-shipments[[#This Row],[total cost]]</f>
        <v>1159.1599999999999</v>
      </c>
    </row>
    <row r="2618" spans="1:14" x14ac:dyDescent="0.35">
      <c r="A2618" t="s">
        <v>2659</v>
      </c>
      <c r="B2618" t="s">
        <v>8044</v>
      </c>
      <c r="C2618" t="s">
        <v>8012</v>
      </c>
      <c r="D2618" t="s">
        <v>8033</v>
      </c>
      <c r="E2618" s="1">
        <v>44964</v>
      </c>
      <c r="F2618">
        <v>3728.25</v>
      </c>
      <c r="G2618">
        <v>249</v>
      </c>
      <c r="H2618" t="s">
        <v>7</v>
      </c>
      <c r="I2618" t="str">
        <f>VLOOKUP(shipments[[#This Row],[SPID]],CHOOSE({1,2},people[[#All],[SPID]],people[[#All],[Sales_person]]),2,0)</f>
        <v>Ches Bonnell</v>
      </c>
      <c r="J2618">
        <f>YEAR(shipments[[#This Row],[Shipdate]])</f>
        <v>2023</v>
      </c>
      <c r="K2618" s="22"/>
      <c r="L2618" s="22">
        <f>VLOOKUP(shipments[[#This Row],[PID]],CHOOSE({1,2},products[PID],products[Cost_per_box]),2,0)</f>
        <v>7.48</v>
      </c>
      <c r="M2618" s="22">
        <f>shipments[[#This Row],[Boxes]]*shipments[[#This Row],[cost_per_box]]</f>
        <v>1862.5200000000002</v>
      </c>
      <c r="N2618" s="22">
        <f>shipments[[#This Row],[Amount]]-shipments[[#This Row],[total cost]]</f>
        <v>1865.7299999999998</v>
      </c>
    </row>
    <row r="2619" spans="1:14" x14ac:dyDescent="0.35">
      <c r="A2619" t="s">
        <v>2660</v>
      </c>
      <c r="B2619" t="s">
        <v>8044</v>
      </c>
      <c r="C2619" t="s">
        <v>8013</v>
      </c>
      <c r="D2619" t="s">
        <v>8037</v>
      </c>
      <c r="E2619" s="1">
        <v>45110</v>
      </c>
      <c r="F2619">
        <v>3735</v>
      </c>
      <c r="G2619">
        <v>374</v>
      </c>
      <c r="H2619" t="s">
        <v>7</v>
      </c>
      <c r="I2619" t="str">
        <f>VLOOKUP(shipments[[#This Row],[SPID]],CHOOSE({1,2},people[[#All],[SPID]],people[[#All],[Sales_person]]),2,0)</f>
        <v>Ches Bonnell</v>
      </c>
      <c r="J2619">
        <f>YEAR(shipments[[#This Row],[Shipdate]])</f>
        <v>2023</v>
      </c>
      <c r="K2619" s="22"/>
      <c r="L2619" s="22">
        <f>VLOOKUP(shipments[[#This Row],[PID]],CHOOSE({1,2},products[PID],products[Cost_per_box]),2,0)</f>
        <v>5.15</v>
      </c>
      <c r="M2619" s="22">
        <f>shipments[[#This Row],[Boxes]]*shipments[[#This Row],[cost_per_box]]</f>
        <v>1926.1000000000001</v>
      </c>
      <c r="N2619" s="22">
        <f>shipments[[#This Row],[Amount]]-shipments[[#This Row],[total cost]]</f>
        <v>1808.8999999999999</v>
      </c>
    </row>
    <row r="2620" spans="1:14" x14ac:dyDescent="0.35">
      <c r="A2620" t="s">
        <v>2661</v>
      </c>
      <c r="B2620" t="s">
        <v>8044</v>
      </c>
      <c r="C2620" t="s">
        <v>8014</v>
      </c>
      <c r="D2620" t="s">
        <v>8033</v>
      </c>
      <c r="E2620" s="1">
        <v>45302</v>
      </c>
      <c r="F2620">
        <v>1386</v>
      </c>
      <c r="G2620">
        <v>154</v>
      </c>
      <c r="H2620" t="s">
        <v>7</v>
      </c>
      <c r="I2620" t="str">
        <f>VLOOKUP(shipments[[#This Row],[SPID]],CHOOSE({1,2},people[[#All],[SPID]],people[[#All],[Sales_person]]),2,0)</f>
        <v>Ches Bonnell</v>
      </c>
      <c r="J2620">
        <f>YEAR(shipments[[#This Row],[Shipdate]])</f>
        <v>2024</v>
      </c>
      <c r="K2620" s="22"/>
      <c r="L2620" s="22">
        <f>VLOOKUP(shipments[[#This Row],[PID]],CHOOSE({1,2},products[PID],products[Cost_per_box]),2,0)</f>
        <v>3.85</v>
      </c>
      <c r="M2620" s="22">
        <f>shipments[[#This Row],[Boxes]]*shipments[[#This Row],[cost_per_box]]</f>
        <v>592.9</v>
      </c>
      <c r="N2620" s="22">
        <f>shipments[[#This Row],[Amount]]-shipments[[#This Row],[total cost]]</f>
        <v>793.1</v>
      </c>
    </row>
    <row r="2621" spans="1:14" x14ac:dyDescent="0.35">
      <c r="A2621" t="s">
        <v>2662</v>
      </c>
      <c r="B2621" t="s">
        <v>8044</v>
      </c>
      <c r="C2621" t="s">
        <v>8014</v>
      </c>
      <c r="D2621" t="s">
        <v>8036</v>
      </c>
      <c r="E2621" s="1">
        <v>45233</v>
      </c>
      <c r="F2621">
        <v>5373</v>
      </c>
      <c r="G2621">
        <v>597</v>
      </c>
      <c r="H2621" t="s">
        <v>7</v>
      </c>
      <c r="I2621" t="str">
        <f>VLOOKUP(shipments[[#This Row],[SPID]],CHOOSE({1,2},people[[#All],[SPID]],people[[#All],[Sales_person]]),2,0)</f>
        <v>Ches Bonnell</v>
      </c>
      <c r="J2621">
        <f>YEAR(shipments[[#This Row],[Shipdate]])</f>
        <v>2023</v>
      </c>
      <c r="K2621" s="22"/>
      <c r="L2621" s="22">
        <f>VLOOKUP(shipments[[#This Row],[PID]],CHOOSE({1,2},products[PID],products[Cost_per_box]),2,0)</f>
        <v>3.85</v>
      </c>
      <c r="M2621" s="22">
        <f>shipments[[#This Row],[Boxes]]*shipments[[#This Row],[cost_per_box]]</f>
        <v>2298.4500000000003</v>
      </c>
      <c r="N2621" s="22">
        <f>shipments[[#This Row],[Amount]]-shipments[[#This Row],[total cost]]</f>
        <v>3074.5499999999997</v>
      </c>
    </row>
    <row r="2622" spans="1:14" x14ac:dyDescent="0.35">
      <c r="A2622" t="s">
        <v>2663</v>
      </c>
      <c r="B2622" t="s">
        <v>8044</v>
      </c>
      <c r="C2622" t="s">
        <v>8014</v>
      </c>
      <c r="D2622" t="s">
        <v>8037</v>
      </c>
      <c r="E2622" s="1">
        <v>45092</v>
      </c>
      <c r="F2622">
        <v>6995.25</v>
      </c>
      <c r="G2622">
        <v>1000</v>
      </c>
      <c r="H2622" t="s">
        <v>7</v>
      </c>
      <c r="I2622" t="str">
        <f>VLOOKUP(shipments[[#This Row],[SPID]],CHOOSE({1,2},people[[#All],[SPID]],people[[#All],[Sales_person]]),2,0)</f>
        <v>Ches Bonnell</v>
      </c>
      <c r="J2622">
        <f>YEAR(shipments[[#This Row],[Shipdate]])</f>
        <v>2023</v>
      </c>
      <c r="K2622" s="22"/>
      <c r="L2622" s="22">
        <f>VLOOKUP(shipments[[#This Row],[PID]],CHOOSE({1,2},products[PID],products[Cost_per_box]),2,0)</f>
        <v>3.85</v>
      </c>
      <c r="M2622" s="22">
        <f>shipments[[#This Row],[Boxes]]*shipments[[#This Row],[cost_per_box]]</f>
        <v>3850</v>
      </c>
      <c r="N2622" s="22">
        <f>shipments[[#This Row],[Amount]]-shipments[[#This Row],[total cost]]</f>
        <v>3145.25</v>
      </c>
    </row>
    <row r="2623" spans="1:14" x14ac:dyDescent="0.35">
      <c r="A2623" t="s">
        <v>2664</v>
      </c>
      <c r="B2623" t="s">
        <v>8044</v>
      </c>
      <c r="C2623" t="s">
        <v>8014</v>
      </c>
      <c r="D2623" t="s">
        <v>8038</v>
      </c>
      <c r="E2623" s="1">
        <v>45502</v>
      </c>
      <c r="F2623">
        <v>7105.5</v>
      </c>
      <c r="G2623">
        <v>1185</v>
      </c>
      <c r="H2623" t="s">
        <v>18</v>
      </c>
      <c r="I2623" t="str">
        <f>VLOOKUP(shipments[[#This Row],[SPID]],CHOOSE({1,2},people[[#All],[SPID]],people[[#All],[Sales_person]]),2,0)</f>
        <v>Ches Bonnell</v>
      </c>
      <c r="J2623">
        <f>YEAR(shipments[[#This Row],[Shipdate]])</f>
        <v>2024</v>
      </c>
      <c r="K2623" s="22"/>
      <c r="L2623" s="22">
        <f>VLOOKUP(shipments[[#This Row],[PID]],CHOOSE({1,2},products[PID],products[Cost_per_box]),2,0)</f>
        <v>3.85</v>
      </c>
      <c r="M2623" s="22">
        <f>shipments[[#This Row],[Boxes]]*shipments[[#This Row],[cost_per_box]]</f>
        <v>4562.25</v>
      </c>
      <c r="N2623" s="22">
        <f>shipments[[#This Row],[Amount]]-shipments[[#This Row],[total cost]]</f>
        <v>2543.25</v>
      </c>
    </row>
    <row r="2624" spans="1:14" x14ac:dyDescent="0.35">
      <c r="A2624" t="s">
        <v>2665</v>
      </c>
      <c r="B2624" t="s">
        <v>8044</v>
      </c>
      <c r="C2624" t="s">
        <v>8015</v>
      </c>
      <c r="D2624" t="s">
        <v>8034</v>
      </c>
      <c r="E2624" s="1">
        <v>45288</v>
      </c>
      <c r="F2624">
        <v>4263.75</v>
      </c>
      <c r="G2624">
        <v>853</v>
      </c>
      <c r="H2624" t="s">
        <v>7</v>
      </c>
      <c r="I2624" t="str">
        <f>VLOOKUP(shipments[[#This Row],[SPID]],CHOOSE({1,2},people[[#All],[SPID]],people[[#All],[Sales_person]]),2,0)</f>
        <v>Ches Bonnell</v>
      </c>
      <c r="J2624">
        <f>YEAR(shipments[[#This Row],[Shipdate]])</f>
        <v>2023</v>
      </c>
      <c r="K2624" s="22"/>
      <c r="L2624" s="22">
        <f>VLOOKUP(shipments[[#This Row],[PID]],CHOOSE({1,2},products[PID],products[Cost_per_box]),2,0)</f>
        <v>5.72</v>
      </c>
      <c r="M2624" s="22">
        <f>shipments[[#This Row],[Boxes]]*shipments[[#This Row],[cost_per_box]]</f>
        <v>4879.16</v>
      </c>
      <c r="N2624" s="22">
        <f>shipments[[#This Row],[Amount]]-shipments[[#This Row],[total cost]]</f>
        <v>-615.40999999999985</v>
      </c>
    </row>
    <row r="2625" spans="1:14" x14ac:dyDescent="0.35">
      <c r="A2625" t="s">
        <v>2666</v>
      </c>
      <c r="B2625" t="s">
        <v>8044</v>
      </c>
      <c r="C2625" t="s">
        <v>8015</v>
      </c>
      <c r="D2625" t="s">
        <v>8033</v>
      </c>
      <c r="E2625" s="1">
        <v>45187</v>
      </c>
      <c r="F2625">
        <v>285.75</v>
      </c>
      <c r="G2625">
        <v>41</v>
      </c>
      <c r="H2625" t="s">
        <v>40</v>
      </c>
      <c r="I2625" t="str">
        <f>VLOOKUP(shipments[[#This Row],[SPID]],CHOOSE({1,2},people[[#All],[SPID]],people[[#All],[Sales_person]]),2,0)</f>
        <v>Ches Bonnell</v>
      </c>
      <c r="J2625">
        <f>YEAR(shipments[[#This Row],[Shipdate]])</f>
        <v>2023</v>
      </c>
      <c r="K2625" s="22"/>
      <c r="L2625" s="22">
        <f>VLOOKUP(shipments[[#This Row],[PID]],CHOOSE({1,2},products[PID],products[Cost_per_box]),2,0)</f>
        <v>5.72</v>
      </c>
      <c r="M2625" s="22">
        <f>shipments[[#This Row],[Boxes]]*shipments[[#This Row],[cost_per_box]]</f>
        <v>234.51999999999998</v>
      </c>
      <c r="N2625" s="22">
        <f>shipments[[#This Row],[Amount]]-shipments[[#This Row],[total cost]]</f>
        <v>51.230000000000018</v>
      </c>
    </row>
    <row r="2626" spans="1:14" x14ac:dyDescent="0.35">
      <c r="A2626" t="s">
        <v>2667</v>
      </c>
      <c r="B2626" t="s">
        <v>8044</v>
      </c>
      <c r="C2626" t="s">
        <v>8015</v>
      </c>
      <c r="D2626" t="s">
        <v>8033</v>
      </c>
      <c r="E2626" s="1">
        <v>45098</v>
      </c>
      <c r="F2626">
        <v>5280.75</v>
      </c>
      <c r="G2626">
        <v>881</v>
      </c>
      <c r="H2626" t="s">
        <v>40</v>
      </c>
      <c r="I2626" t="str">
        <f>VLOOKUP(shipments[[#This Row],[SPID]],CHOOSE({1,2},people[[#All],[SPID]],people[[#All],[Sales_person]]),2,0)</f>
        <v>Ches Bonnell</v>
      </c>
      <c r="J2626">
        <f>YEAR(shipments[[#This Row],[Shipdate]])</f>
        <v>2023</v>
      </c>
      <c r="K2626" s="22"/>
      <c r="L2626" s="22">
        <f>VLOOKUP(shipments[[#This Row],[PID]],CHOOSE({1,2},products[PID],products[Cost_per_box]),2,0)</f>
        <v>5.72</v>
      </c>
      <c r="M2626" s="22">
        <f>shipments[[#This Row],[Boxes]]*shipments[[#This Row],[cost_per_box]]</f>
        <v>5039.32</v>
      </c>
      <c r="N2626" s="22">
        <f>shipments[[#This Row],[Amount]]-shipments[[#This Row],[total cost]]</f>
        <v>241.43000000000029</v>
      </c>
    </row>
    <row r="2627" spans="1:14" x14ac:dyDescent="0.35">
      <c r="A2627" t="s">
        <v>2668</v>
      </c>
      <c r="B2627" t="s">
        <v>8044</v>
      </c>
      <c r="C2627" t="s">
        <v>8015</v>
      </c>
      <c r="D2627" t="s">
        <v>8037</v>
      </c>
      <c r="E2627" s="1">
        <v>45439</v>
      </c>
      <c r="F2627">
        <v>8561.25</v>
      </c>
      <c r="G2627">
        <v>952</v>
      </c>
      <c r="H2627" t="s">
        <v>7</v>
      </c>
      <c r="I2627" t="str">
        <f>VLOOKUP(shipments[[#This Row],[SPID]],CHOOSE({1,2},people[[#All],[SPID]],people[[#All],[Sales_person]]),2,0)</f>
        <v>Ches Bonnell</v>
      </c>
      <c r="J2627">
        <f>YEAR(shipments[[#This Row],[Shipdate]])</f>
        <v>2024</v>
      </c>
      <c r="K2627" s="22"/>
      <c r="L2627" s="22">
        <f>VLOOKUP(shipments[[#This Row],[PID]],CHOOSE({1,2},products[PID],products[Cost_per_box]),2,0)</f>
        <v>5.72</v>
      </c>
      <c r="M2627" s="22">
        <f>shipments[[#This Row],[Boxes]]*shipments[[#This Row],[cost_per_box]]</f>
        <v>5445.44</v>
      </c>
      <c r="N2627" s="22">
        <f>shipments[[#This Row],[Amount]]-shipments[[#This Row],[total cost]]</f>
        <v>3115.8100000000004</v>
      </c>
    </row>
    <row r="2628" spans="1:14" x14ac:dyDescent="0.35">
      <c r="A2628" t="s">
        <v>2669</v>
      </c>
      <c r="B2628" t="s">
        <v>8044</v>
      </c>
      <c r="C2628" t="s">
        <v>8015</v>
      </c>
      <c r="D2628" t="s">
        <v>8033</v>
      </c>
      <c r="E2628" s="1">
        <v>45330</v>
      </c>
      <c r="F2628">
        <v>6320.25</v>
      </c>
      <c r="G2628">
        <v>1054</v>
      </c>
      <c r="H2628" t="s">
        <v>7</v>
      </c>
      <c r="I2628" t="str">
        <f>VLOOKUP(shipments[[#This Row],[SPID]],CHOOSE({1,2},people[[#All],[SPID]],people[[#All],[Sales_person]]),2,0)</f>
        <v>Ches Bonnell</v>
      </c>
      <c r="J2628">
        <f>YEAR(shipments[[#This Row],[Shipdate]])</f>
        <v>2024</v>
      </c>
      <c r="K2628" s="22"/>
      <c r="L2628" s="22">
        <f>VLOOKUP(shipments[[#This Row],[PID]],CHOOSE({1,2},products[PID],products[Cost_per_box]),2,0)</f>
        <v>5.72</v>
      </c>
      <c r="M2628" s="22">
        <f>shipments[[#This Row],[Boxes]]*shipments[[#This Row],[cost_per_box]]</f>
        <v>6028.88</v>
      </c>
      <c r="N2628" s="22">
        <f>shipments[[#This Row],[Amount]]-shipments[[#This Row],[total cost]]</f>
        <v>291.36999999999989</v>
      </c>
    </row>
    <row r="2629" spans="1:14" x14ac:dyDescent="0.35">
      <c r="A2629" t="s">
        <v>2670</v>
      </c>
      <c r="B2629" t="s">
        <v>8044</v>
      </c>
      <c r="C2629" t="s">
        <v>8016</v>
      </c>
      <c r="D2629" t="s">
        <v>8036</v>
      </c>
      <c r="E2629" s="1">
        <v>44949</v>
      </c>
      <c r="F2629">
        <v>6662.25</v>
      </c>
      <c r="G2629">
        <v>257</v>
      </c>
      <c r="H2629" t="s">
        <v>7</v>
      </c>
      <c r="I2629" t="str">
        <f>VLOOKUP(shipments[[#This Row],[SPID]],CHOOSE({1,2},people[[#All],[SPID]],people[[#All],[Sales_person]]),2,0)</f>
        <v>Ches Bonnell</v>
      </c>
      <c r="J2629">
        <f>YEAR(shipments[[#This Row],[Shipdate]])</f>
        <v>2023</v>
      </c>
      <c r="K2629" s="22"/>
      <c r="L2629" s="22">
        <f>VLOOKUP(shipments[[#This Row],[PID]],CHOOSE({1,2},products[PID],products[Cost_per_box]),2,0)</f>
        <v>6.31</v>
      </c>
      <c r="M2629" s="22">
        <f>shipments[[#This Row],[Boxes]]*shipments[[#This Row],[cost_per_box]]</f>
        <v>1621.6699999999998</v>
      </c>
      <c r="N2629" s="22">
        <f>shipments[[#This Row],[Amount]]-shipments[[#This Row],[total cost]]</f>
        <v>5040.58</v>
      </c>
    </row>
    <row r="2630" spans="1:14" x14ac:dyDescent="0.35">
      <c r="A2630" t="s">
        <v>2671</v>
      </c>
      <c r="B2630" t="s">
        <v>8044</v>
      </c>
      <c r="C2630" t="s">
        <v>8016</v>
      </c>
      <c r="D2630" t="s">
        <v>8038</v>
      </c>
      <c r="E2630" s="1">
        <v>44932</v>
      </c>
      <c r="F2630">
        <v>3096</v>
      </c>
      <c r="G2630">
        <v>115</v>
      </c>
      <c r="H2630" t="s">
        <v>7</v>
      </c>
      <c r="I2630" t="str">
        <f>VLOOKUP(shipments[[#This Row],[SPID]],CHOOSE({1,2},people[[#All],[SPID]],people[[#All],[Sales_person]]),2,0)</f>
        <v>Ches Bonnell</v>
      </c>
      <c r="J2630">
        <f>YEAR(shipments[[#This Row],[Shipdate]])</f>
        <v>2023</v>
      </c>
      <c r="K2630" s="22"/>
      <c r="L2630" s="22">
        <f>VLOOKUP(shipments[[#This Row],[PID]],CHOOSE({1,2},products[PID],products[Cost_per_box]),2,0)</f>
        <v>6.31</v>
      </c>
      <c r="M2630" s="22">
        <f>shipments[[#This Row],[Boxes]]*shipments[[#This Row],[cost_per_box]]</f>
        <v>725.65</v>
      </c>
      <c r="N2630" s="22">
        <f>shipments[[#This Row],[Amount]]-shipments[[#This Row],[total cost]]</f>
        <v>2370.35</v>
      </c>
    </row>
    <row r="2631" spans="1:14" x14ac:dyDescent="0.35">
      <c r="A2631" t="s">
        <v>2672</v>
      </c>
      <c r="B2631" t="s">
        <v>8044</v>
      </c>
      <c r="C2631" t="s">
        <v>8017</v>
      </c>
      <c r="D2631" t="s">
        <v>8038</v>
      </c>
      <c r="E2631" s="1">
        <v>45345</v>
      </c>
      <c r="F2631">
        <v>5343.75</v>
      </c>
      <c r="G2631">
        <v>198</v>
      </c>
      <c r="H2631" t="s">
        <v>7</v>
      </c>
      <c r="I2631" t="str">
        <f>VLOOKUP(shipments[[#This Row],[SPID]],CHOOSE({1,2},people[[#All],[SPID]],people[[#All],[Sales_person]]),2,0)</f>
        <v>Ches Bonnell</v>
      </c>
      <c r="J2631">
        <f>YEAR(shipments[[#This Row],[Shipdate]])</f>
        <v>2024</v>
      </c>
      <c r="K2631" s="22"/>
      <c r="L2631" s="22">
        <f>VLOOKUP(shipments[[#This Row],[PID]],CHOOSE({1,2},products[PID],products[Cost_per_box]),2,0)</f>
        <v>9.94</v>
      </c>
      <c r="M2631" s="22">
        <f>shipments[[#This Row],[Boxes]]*shipments[[#This Row],[cost_per_box]]</f>
        <v>1968.12</v>
      </c>
      <c r="N2631" s="22">
        <f>shipments[[#This Row],[Amount]]-shipments[[#This Row],[total cost]]</f>
        <v>3375.63</v>
      </c>
    </row>
    <row r="2632" spans="1:14" x14ac:dyDescent="0.35">
      <c r="A2632" t="s">
        <v>2673</v>
      </c>
      <c r="B2632" t="s">
        <v>8044</v>
      </c>
      <c r="C2632" t="s">
        <v>8018</v>
      </c>
      <c r="D2632" t="s">
        <v>8034</v>
      </c>
      <c r="E2632" s="1">
        <v>45273</v>
      </c>
      <c r="F2632">
        <v>10275.75</v>
      </c>
      <c r="G2632">
        <v>541</v>
      </c>
      <c r="H2632" t="s">
        <v>7</v>
      </c>
      <c r="I2632" t="str">
        <f>VLOOKUP(shipments[[#This Row],[SPID]],CHOOSE({1,2},people[[#All],[SPID]],people[[#All],[Sales_person]]),2,0)</f>
        <v>Ches Bonnell</v>
      </c>
      <c r="J2632">
        <f>YEAR(shipments[[#This Row],[Shipdate]])</f>
        <v>2023</v>
      </c>
      <c r="K2632" s="22"/>
      <c r="L2632" s="22">
        <f>VLOOKUP(shipments[[#This Row],[PID]],CHOOSE({1,2},products[PID],products[Cost_per_box]),2,0)</f>
        <v>7.73</v>
      </c>
      <c r="M2632" s="22">
        <f>shipments[[#This Row],[Boxes]]*shipments[[#This Row],[cost_per_box]]</f>
        <v>4181.93</v>
      </c>
      <c r="N2632" s="22">
        <f>shipments[[#This Row],[Amount]]-shipments[[#This Row],[total cost]]</f>
        <v>6093.82</v>
      </c>
    </row>
    <row r="2633" spans="1:14" x14ac:dyDescent="0.35">
      <c r="A2633" t="s">
        <v>2674</v>
      </c>
      <c r="B2633" t="s">
        <v>8044</v>
      </c>
      <c r="C2633" t="s">
        <v>8018</v>
      </c>
      <c r="D2633" t="s">
        <v>8038</v>
      </c>
      <c r="E2633" s="1">
        <v>44967</v>
      </c>
      <c r="F2633">
        <v>3865.5</v>
      </c>
      <c r="G2633">
        <v>185</v>
      </c>
      <c r="H2633" t="s">
        <v>7</v>
      </c>
      <c r="I2633" t="str">
        <f>VLOOKUP(shipments[[#This Row],[SPID]],CHOOSE({1,2},people[[#All],[SPID]],people[[#All],[Sales_person]]),2,0)</f>
        <v>Ches Bonnell</v>
      </c>
      <c r="J2633">
        <f>YEAR(shipments[[#This Row],[Shipdate]])</f>
        <v>2023</v>
      </c>
      <c r="K2633" s="22"/>
      <c r="L2633" s="22">
        <f>VLOOKUP(shipments[[#This Row],[PID]],CHOOSE({1,2},products[PID],products[Cost_per_box]),2,0)</f>
        <v>7.73</v>
      </c>
      <c r="M2633" s="22">
        <f>shipments[[#This Row],[Boxes]]*shipments[[#This Row],[cost_per_box]]</f>
        <v>1430.0500000000002</v>
      </c>
      <c r="N2633" s="22">
        <f>shipments[[#This Row],[Amount]]-shipments[[#This Row],[total cost]]</f>
        <v>2435.4499999999998</v>
      </c>
    </row>
    <row r="2634" spans="1:14" x14ac:dyDescent="0.35">
      <c r="A2634" t="s">
        <v>2675</v>
      </c>
      <c r="B2634" t="s">
        <v>8044</v>
      </c>
      <c r="C2634" t="s">
        <v>8018</v>
      </c>
      <c r="D2634" t="s">
        <v>8033</v>
      </c>
      <c r="E2634" s="1">
        <v>45384</v>
      </c>
      <c r="F2634">
        <v>2400.75</v>
      </c>
      <c r="G2634">
        <v>115</v>
      </c>
      <c r="H2634" t="s">
        <v>7</v>
      </c>
      <c r="I2634" t="str">
        <f>VLOOKUP(shipments[[#This Row],[SPID]],CHOOSE({1,2},people[[#All],[SPID]],people[[#All],[Sales_person]]),2,0)</f>
        <v>Ches Bonnell</v>
      </c>
      <c r="J2634">
        <f>YEAR(shipments[[#This Row],[Shipdate]])</f>
        <v>2024</v>
      </c>
      <c r="K2634" s="22"/>
      <c r="L2634" s="22">
        <f>VLOOKUP(shipments[[#This Row],[PID]],CHOOSE({1,2},products[PID],products[Cost_per_box]),2,0)</f>
        <v>7.73</v>
      </c>
      <c r="M2634" s="22">
        <f>shipments[[#This Row],[Boxes]]*shipments[[#This Row],[cost_per_box]]</f>
        <v>888.95</v>
      </c>
      <c r="N2634" s="22">
        <f>shipments[[#This Row],[Amount]]-shipments[[#This Row],[total cost]]</f>
        <v>1511.8</v>
      </c>
    </row>
    <row r="2635" spans="1:14" x14ac:dyDescent="0.35">
      <c r="A2635" t="s">
        <v>2676</v>
      </c>
      <c r="B2635" t="s">
        <v>8044</v>
      </c>
      <c r="C2635" t="s">
        <v>8018</v>
      </c>
      <c r="D2635" t="s">
        <v>8035</v>
      </c>
      <c r="E2635" s="1">
        <v>45083</v>
      </c>
      <c r="F2635">
        <v>3890.25</v>
      </c>
      <c r="G2635">
        <v>195</v>
      </c>
      <c r="H2635" t="s">
        <v>7</v>
      </c>
      <c r="I2635" t="str">
        <f>VLOOKUP(shipments[[#This Row],[SPID]],CHOOSE({1,2},people[[#All],[SPID]],people[[#All],[Sales_person]]),2,0)</f>
        <v>Ches Bonnell</v>
      </c>
      <c r="J2635">
        <f>YEAR(shipments[[#This Row],[Shipdate]])</f>
        <v>2023</v>
      </c>
      <c r="K2635" s="22"/>
      <c r="L2635" s="22">
        <f>VLOOKUP(shipments[[#This Row],[PID]],CHOOSE({1,2},products[PID],products[Cost_per_box]),2,0)</f>
        <v>7.73</v>
      </c>
      <c r="M2635" s="22">
        <f>shipments[[#This Row],[Boxes]]*shipments[[#This Row],[cost_per_box]]</f>
        <v>1507.3500000000001</v>
      </c>
      <c r="N2635" s="22">
        <f>shipments[[#This Row],[Amount]]-shipments[[#This Row],[total cost]]</f>
        <v>2382.8999999999996</v>
      </c>
    </row>
    <row r="2636" spans="1:14" x14ac:dyDescent="0.35">
      <c r="A2636" t="s">
        <v>2677</v>
      </c>
      <c r="B2636" t="s">
        <v>8044</v>
      </c>
      <c r="C2636" t="s">
        <v>8018</v>
      </c>
      <c r="D2636" t="s">
        <v>8033</v>
      </c>
      <c r="E2636" s="1">
        <v>45321</v>
      </c>
      <c r="F2636">
        <v>14055.75</v>
      </c>
      <c r="G2636">
        <v>740</v>
      </c>
      <c r="H2636" t="s">
        <v>7</v>
      </c>
      <c r="I2636" t="str">
        <f>VLOOKUP(shipments[[#This Row],[SPID]],CHOOSE({1,2},people[[#All],[SPID]],people[[#All],[Sales_person]]),2,0)</f>
        <v>Ches Bonnell</v>
      </c>
      <c r="J2636">
        <f>YEAR(shipments[[#This Row],[Shipdate]])</f>
        <v>2024</v>
      </c>
      <c r="K2636" s="22"/>
      <c r="L2636" s="22">
        <f>VLOOKUP(shipments[[#This Row],[PID]],CHOOSE({1,2},products[PID],products[Cost_per_box]),2,0)</f>
        <v>7.73</v>
      </c>
      <c r="M2636" s="22">
        <f>shipments[[#This Row],[Boxes]]*shipments[[#This Row],[cost_per_box]]</f>
        <v>5720.2000000000007</v>
      </c>
      <c r="N2636" s="22">
        <f>shipments[[#This Row],[Amount]]-shipments[[#This Row],[total cost]]</f>
        <v>8335.5499999999993</v>
      </c>
    </row>
    <row r="2637" spans="1:14" x14ac:dyDescent="0.35">
      <c r="A2637" t="s">
        <v>2678</v>
      </c>
      <c r="B2637" t="s">
        <v>8044</v>
      </c>
      <c r="C2637" t="s">
        <v>8020</v>
      </c>
      <c r="D2637" t="s">
        <v>8037</v>
      </c>
      <c r="E2637" s="1">
        <v>44985</v>
      </c>
      <c r="F2637">
        <v>4189.5</v>
      </c>
      <c r="G2637">
        <v>300</v>
      </c>
      <c r="H2637" t="s">
        <v>7</v>
      </c>
      <c r="I2637" t="str">
        <f>VLOOKUP(shipments[[#This Row],[SPID]],CHOOSE({1,2},people[[#All],[SPID]],people[[#All],[Sales_person]]),2,0)</f>
        <v>Ches Bonnell</v>
      </c>
      <c r="J2637">
        <f>YEAR(shipments[[#This Row],[Shipdate]])</f>
        <v>2023</v>
      </c>
      <c r="K2637" s="22"/>
      <c r="L2637" s="22">
        <f>VLOOKUP(shipments[[#This Row],[PID]],CHOOSE({1,2},products[PID],products[Cost_per_box]),2,0)</f>
        <v>8.2200000000000006</v>
      </c>
      <c r="M2637" s="22">
        <f>shipments[[#This Row],[Boxes]]*shipments[[#This Row],[cost_per_box]]</f>
        <v>2466</v>
      </c>
      <c r="N2637" s="22">
        <f>shipments[[#This Row],[Amount]]-shipments[[#This Row],[total cost]]</f>
        <v>1723.5</v>
      </c>
    </row>
    <row r="2638" spans="1:14" x14ac:dyDescent="0.35">
      <c r="A2638" t="s">
        <v>2679</v>
      </c>
      <c r="B2638" t="s">
        <v>8044</v>
      </c>
      <c r="C2638" t="s">
        <v>8020</v>
      </c>
      <c r="D2638" t="s">
        <v>8038</v>
      </c>
      <c r="E2638" s="1">
        <v>44978</v>
      </c>
      <c r="F2638">
        <v>5870.25</v>
      </c>
      <c r="G2638">
        <v>367</v>
      </c>
      <c r="H2638" t="s">
        <v>7</v>
      </c>
      <c r="I2638" t="str">
        <f>VLOOKUP(shipments[[#This Row],[SPID]],CHOOSE({1,2},people[[#All],[SPID]],people[[#All],[Sales_person]]),2,0)</f>
        <v>Ches Bonnell</v>
      </c>
      <c r="J2638">
        <f>YEAR(shipments[[#This Row],[Shipdate]])</f>
        <v>2023</v>
      </c>
      <c r="K2638" s="22"/>
      <c r="L2638" s="22">
        <f>VLOOKUP(shipments[[#This Row],[PID]],CHOOSE({1,2},products[PID],products[Cost_per_box]),2,0)</f>
        <v>8.2200000000000006</v>
      </c>
      <c r="M2638" s="22">
        <f>shipments[[#This Row],[Boxes]]*shipments[[#This Row],[cost_per_box]]</f>
        <v>3016.7400000000002</v>
      </c>
      <c r="N2638" s="22">
        <f>shipments[[#This Row],[Amount]]-shipments[[#This Row],[total cost]]</f>
        <v>2853.5099999999998</v>
      </c>
    </row>
    <row r="2639" spans="1:14" x14ac:dyDescent="0.35">
      <c r="A2639" t="s">
        <v>2680</v>
      </c>
      <c r="B2639" t="s">
        <v>8044</v>
      </c>
      <c r="C2639" t="s">
        <v>8020</v>
      </c>
      <c r="D2639" t="s">
        <v>8033</v>
      </c>
      <c r="E2639" s="1">
        <v>45196</v>
      </c>
      <c r="F2639">
        <v>6041.25</v>
      </c>
      <c r="G2639">
        <v>504</v>
      </c>
      <c r="H2639" t="s">
        <v>7</v>
      </c>
      <c r="I2639" t="str">
        <f>VLOOKUP(shipments[[#This Row],[SPID]],CHOOSE({1,2},people[[#All],[SPID]],people[[#All],[Sales_person]]),2,0)</f>
        <v>Ches Bonnell</v>
      </c>
      <c r="J2639">
        <f>YEAR(shipments[[#This Row],[Shipdate]])</f>
        <v>2023</v>
      </c>
      <c r="K2639" s="22"/>
      <c r="L2639" s="22">
        <f>VLOOKUP(shipments[[#This Row],[PID]],CHOOSE({1,2},products[PID],products[Cost_per_box]),2,0)</f>
        <v>8.2200000000000006</v>
      </c>
      <c r="M2639" s="22">
        <f>shipments[[#This Row],[Boxes]]*shipments[[#This Row],[cost_per_box]]</f>
        <v>4142.88</v>
      </c>
      <c r="N2639" s="22">
        <f>shipments[[#This Row],[Amount]]-shipments[[#This Row],[total cost]]</f>
        <v>1898.37</v>
      </c>
    </row>
    <row r="2640" spans="1:14" x14ac:dyDescent="0.35">
      <c r="A2640" t="s">
        <v>2681</v>
      </c>
      <c r="B2640" t="s">
        <v>8044</v>
      </c>
      <c r="C2640" t="s">
        <v>8020</v>
      </c>
      <c r="D2640" t="s">
        <v>8038</v>
      </c>
      <c r="E2640" s="1">
        <v>45093</v>
      </c>
      <c r="F2640">
        <v>4146.75</v>
      </c>
      <c r="G2640">
        <v>260</v>
      </c>
      <c r="H2640" t="s">
        <v>7</v>
      </c>
      <c r="I2640" t="str">
        <f>VLOOKUP(shipments[[#This Row],[SPID]],CHOOSE({1,2},people[[#All],[SPID]],people[[#All],[Sales_person]]),2,0)</f>
        <v>Ches Bonnell</v>
      </c>
      <c r="J2640">
        <f>YEAR(shipments[[#This Row],[Shipdate]])</f>
        <v>2023</v>
      </c>
      <c r="K2640" s="22"/>
      <c r="L2640" s="22">
        <f>VLOOKUP(shipments[[#This Row],[PID]],CHOOSE({1,2},products[PID],products[Cost_per_box]),2,0)</f>
        <v>8.2200000000000006</v>
      </c>
      <c r="M2640" s="22">
        <f>shipments[[#This Row],[Boxes]]*shipments[[#This Row],[cost_per_box]]</f>
        <v>2137.2000000000003</v>
      </c>
      <c r="N2640" s="22">
        <f>shipments[[#This Row],[Amount]]-shipments[[#This Row],[total cost]]</f>
        <v>2009.5499999999997</v>
      </c>
    </row>
    <row r="2641" spans="1:14" x14ac:dyDescent="0.35">
      <c r="A2641" t="s">
        <v>2682</v>
      </c>
      <c r="B2641" t="s">
        <v>8044</v>
      </c>
      <c r="C2641" t="s">
        <v>8020</v>
      </c>
      <c r="D2641" t="s">
        <v>8035</v>
      </c>
      <c r="E2641" s="1">
        <v>45209</v>
      </c>
      <c r="F2641">
        <v>1725.75</v>
      </c>
      <c r="G2641">
        <v>124</v>
      </c>
      <c r="H2641" t="s">
        <v>7</v>
      </c>
      <c r="I2641" t="str">
        <f>VLOOKUP(shipments[[#This Row],[SPID]],CHOOSE({1,2},people[[#All],[SPID]],people[[#All],[Sales_person]]),2,0)</f>
        <v>Ches Bonnell</v>
      </c>
      <c r="J2641">
        <f>YEAR(shipments[[#This Row],[Shipdate]])</f>
        <v>2023</v>
      </c>
      <c r="K2641" s="22"/>
      <c r="L2641" s="22">
        <f>VLOOKUP(shipments[[#This Row],[PID]],CHOOSE({1,2},products[PID],products[Cost_per_box]),2,0)</f>
        <v>8.2200000000000006</v>
      </c>
      <c r="M2641" s="22">
        <f>shipments[[#This Row],[Boxes]]*shipments[[#This Row],[cost_per_box]]</f>
        <v>1019.2800000000001</v>
      </c>
      <c r="N2641" s="22">
        <f>shipments[[#This Row],[Amount]]-shipments[[#This Row],[total cost]]</f>
        <v>706.46999999999991</v>
      </c>
    </row>
    <row r="2642" spans="1:14" x14ac:dyDescent="0.35">
      <c r="A2642" t="s">
        <v>2683</v>
      </c>
      <c r="B2642" t="s">
        <v>8044</v>
      </c>
      <c r="C2642" t="s">
        <v>8020</v>
      </c>
      <c r="D2642" t="s">
        <v>8038</v>
      </c>
      <c r="E2642" s="1">
        <v>45105</v>
      </c>
      <c r="F2642">
        <v>1361.25</v>
      </c>
      <c r="G2642">
        <v>86</v>
      </c>
      <c r="H2642" t="s">
        <v>7</v>
      </c>
      <c r="I2642" t="str">
        <f>VLOOKUP(shipments[[#This Row],[SPID]],CHOOSE({1,2},people[[#All],[SPID]],people[[#All],[Sales_person]]),2,0)</f>
        <v>Ches Bonnell</v>
      </c>
      <c r="J2642">
        <f>YEAR(shipments[[#This Row],[Shipdate]])</f>
        <v>2023</v>
      </c>
      <c r="K2642" s="22"/>
      <c r="L2642" s="22">
        <f>VLOOKUP(shipments[[#This Row],[PID]],CHOOSE({1,2},products[PID],products[Cost_per_box]),2,0)</f>
        <v>8.2200000000000006</v>
      </c>
      <c r="M2642" s="22">
        <f>shipments[[#This Row],[Boxes]]*shipments[[#This Row],[cost_per_box]]</f>
        <v>706.92000000000007</v>
      </c>
      <c r="N2642" s="22">
        <f>shipments[[#This Row],[Amount]]-shipments[[#This Row],[total cost]]</f>
        <v>654.32999999999993</v>
      </c>
    </row>
    <row r="2643" spans="1:14" x14ac:dyDescent="0.35">
      <c r="A2643" t="s">
        <v>2684</v>
      </c>
      <c r="B2643" t="s">
        <v>8044</v>
      </c>
      <c r="C2643" t="s">
        <v>8021</v>
      </c>
      <c r="D2643" t="s">
        <v>8033</v>
      </c>
      <c r="E2643" s="1">
        <v>45161</v>
      </c>
      <c r="F2643">
        <v>4700.25</v>
      </c>
      <c r="G2643">
        <v>224</v>
      </c>
      <c r="H2643" t="s">
        <v>7</v>
      </c>
      <c r="I2643" t="str">
        <f>VLOOKUP(shipments[[#This Row],[SPID]],CHOOSE({1,2},people[[#All],[SPID]],people[[#All],[Sales_person]]),2,0)</f>
        <v>Ches Bonnell</v>
      </c>
      <c r="J2643">
        <f>YEAR(shipments[[#This Row],[Shipdate]])</f>
        <v>2023</v>
      </c>
      <c r="K2643" s="22"/>
      <c r="L2643" s="22">
        <f>VLOOKUP(shipments[[#This Row],[PID]],CHOOSE({1,2},products[PID],products[Cost_per_box]),2,0)</f>
        <v>10.23</v>
      </c>
      <c r="M2643" s="22">
        <f>shipments[[#This Row],[Boxes]]*shipments[[#This Row],[cost_per_box]]</f>
        <v>2291.52</v>
      </c>
      <c r="N2643" s="22">
        <f>shipments[[#This Row],[Amount]]-shipments[[#This Row],[total cost]]</f>
        <v>2408.73</v>
      </c>
    </row>
    <row r="2644" spans="1:14" x14ac:dyDescent="0.35">
      <c r="A2644" t="s">
        <v>2685</v>
      </c>
      <c r="B2644" t="s">
        <v>8044</v>
      </c>
      <c r="C2644" t="s">
        <v>8021</v>
      </c>
      <c r="D2644" t="s">
        <v>8033</v>
      </c>
      <c r="E2644" s="1">
        <v>44942</v>
      </c>
      <c r="F2644">
        <v>7290</v>
      </c>
      <c r="G2644">
        <v>384</v>
      </c>
      <c r="H2644" t="s">
        <v>7</v>
      </c>
      <c r="I2644" t="str">
        <f>VLOOKUP(shipments[[#This Row],[SPID]],CHOOSE({1,2},people[[#All],[SPID]],people[[#All],[Sales_person]]),2,0)</f>
        <v>Ches Bonnell</v>
      </c>
      <c r="J2644">
        <f>YEAR(shipments[[#This Row],[Shipdate]])</f>
        <v>2023</v>
      </c>
      <c r="K2644" s="22"/>
      <c r="L2644" s="22">
        <f>VLOOKUP(shipments[[#This Row],[PID]],CHOOSE({1,2},products[PID],products[Cost_per_box]),2,0)</f>
        <v>10.23</v>
      </c>
      <c r="M2644" s="22">
        <f>shipments[[#This Row],[Boxes]]*shipments[[#This Row],[cost_per_box]]</f>
        <v>3928.32</v>
      </c>
      <c r="N2644" s="22">
        <f>shipments[[#This Row],[Amount]]-shipments[[#This Row],[total cost]]</f>
        <v>3361.68</v>
      </c>
    </row>
    <row r="2645" spans="1:14" x14ac:dyDescent="0.35">
      <c r="A2645" t="s">
        <v>2686</v>
      </c>
      <c r="B2645" t="s">
        <v>8044</v>
      </c>
      <c r="C2645" t="s">
        <v>8022</v>
      </c>
      <c r="D2645" t="s">
        <v>8033</v>
      </c>
      <c r="E2645" s="1">
        <v>45229</v>
      </c>
      <c r="F2645">
        <v>9144</v>
      </c>
      <c r="G2645">
        <v>610</v>
      </c>
      <c r="H2645" t="s">
        <v>7</v>
      </c>
      <c r="I2645" t="str">
        <f>VLOOKUP(shipments[[#This Row],[SPID]],CHOOSE({1,2},people[[#All],[SPID]],people[[#All],[Sales_person]]),2,0)</f>
        <v>Ches Bonnell</v>
      </c>
      <c r="J2645">
        <f>YEAR(shipments[[#This Row],[Shipdate]])</f>
        <v>2023</v>
      </c>
      <c r="K2645" s="22"/>
      <c r="L2645" s="22">
        <f>VLOOKUP(shipments[[#This Row],[PID]],CHOOSE({1,2},products[PID],products[Cost_per_box]),2,0)</f>
        <v>4.74</v>
      </c>
      <c r="M2645" s="22">
        <f>shipments[[#This Row],[Boxes]]*shipments[[#This Row],[cost_per_box]]</f>
        <v>2891.4</v>
      </c>
      <c r="N2645" s="22">
        <f>shipments[[#This Row],[Amount]]-shipments[[#This Row],[total cost]]</f>
        <v>6252.6</v>
      </c>
    </row>
    <row r="2646" spans="1:14" x14ac:dyDescent="0.35">
      <c r="A2646" t="s">
        <v>2687</v>
      </c>
      <c r="B2646" t="s">
        <v>8044</v>
      </c>
      <c r="C2646" t="s">
        <v>8022</v>
      </c>
      <c r="D2646" t="s">
        <v>8037</v>
      </c>
      <c r="E2646" s="1">
        <v>45331</v>
      </c>
      <c r="F2646">
        <v>11862</v>
      </c>
      <c r="G2646">
        <v>698</v>
      </c>
      <c r="H2646" t="s">
        <v>7</v>
      </c>
      <c r="I2646" t="str">
        <f>VLOOKUP(shipments[[#This Row],[SPID]],CHOOSE({1,2},people[[#All],[SPID]],people[[#All],[Sales_person]]),2,0)</f>
        <v>Ches Bonnell</v>
      </c>
      <c r="J2646">
        <f>YEAR(shipments[[#This Row],[Shipdate]])</f>
        <v>2024</v>
      </c>
      <c r="K2646" s="22"/>
      <c r="L2646" s="22">
        <f>VLOOKUP(shipments[[#This Row],[PID]],CHOOSE({1,2},products[PID],products[Cost_per_box]),2,0)</f>
        <v>4.74</v>
      </c>
      <c r="M2646" s="22">
        <f>shipments[[#This Row],[Boxes]]*shipments[[#This Row],[cost_per_box]]</f>
        <v>3308.52</v>
      </c>
      <c r="N2646" s="22">
        <f>shipments[[#This Row],[Amount]]-shipments[[#This Row],[total cost]]</f>
        <v>8553.48</v>
      </c>
    </row>
    <row r="2647" spans="1:14" x14ac:dyDescent="0.35">
      <c r="A2647" t="s">
        <v>2688</v>
      </c>
      <c r="B2647" t="s">
        <v>8044</v>
      </c>
      <c r="C2647" t="s">
        <v>8023</v>
      </c>
      <c r="D2647" t="s">
        <v>8036</v>
      </c>
      <c r="E2647" s="1">
        <v>44981</v>
      </c>
      <c r="F2647">
        <v>3467.25</v>
      </c>
      <c r="G2647">
        <v>578</v>
      </c>
      <c r="H2647" t="s">
        <v>7</v>
      </c>
      <c r="I2647" t="str">
        <f>VLOOKUP(shipments[[#This Row],[SPID]],CHOOSE({1,2},people[[#All],[SPID]],people[[#All],[Sales_person]]),2,0)</f>
        <v>Ches Bonnell</v>
      </c>
      <c r="J2647">
        <f>YEAR(shipments[[#This Row],[Shipdate]])</f>
        <v>2023</v>
      </c>
      <c r="K2647" s="22"/>
      <c r="L2647" s="22">
        <f>VLOOKUP(shipments[[#This Row],[PID]],CHOOSE({1,2},products[PID],products[Cost_per_box]),2,0)</f>
        <v>10.51</v>
      </c>
      <c r="M2647" s="22">
        <f>shipments[[#This Row],[Boxes]]*shipments[[#This Row],[cost_per_box]]</f>
        <v>6074.78</v>
      </c>
      <c r="N2647" s="22">
        <f>shipments[[#This Row],[Amount]]-shipments[[#This Row],[total cost]]</f>
        <v>-2607.5299999999997</v>
      </c>
    </row>
    <row r="2648" spans="1:14" x14ac:dyDescent="0.35">
      <c r="A2648" t="s">
        <v>2689</v>
      </c>
      <c r="B2648" t="s">
        <v>8044</v>
      </c>
      <c r="C2648" t="s">
        <v>8023</v>
      </c>
      <c r="D2648" t="s">
        <v>8037</v>
      </c>
      <c r="E2648" s="1">
        <v>44974</v>
      </c>
      <c r="F2648">
        <v>1896.75</v>
      </c>
      <c r="G2648">
        <v>271</v>
      </c>
      <c r="H2648" t="s">
        <v>7</v>
      </c>
      <c r="I2648" t="str">
        <f>VLOOKUP(shipments[[#This Row],[SPID]],CHOOSE({1,2},people[[#All],[SPID]],people[[#All],[Sales_person]]),2,0)</f>
        <v>Ches Bonnell</v>
      </c>
      <c r="J2648">
        <f>YEAR(shipments[[#This Row],[Shipdate]])</f>
        <v>2023</v>
      </c>
      <c r="K2648" s="22"/>
      <c r="L2648" s="22">
        <f>VLOOKUP(shipments[[#This Row],[PID]],CHOOSE({1,2},products[PID],products[Cost_per_box]),2,0)</f>
        <v>10.51</v>
      </c>
      <c r="M2648" s="22">
        <f>shipments[[#This Row],[Boxes]]*shipments[[#This Row],[cost_per_box]]</f>
        <v>2848.21</v>
      </c>
      <c r="N2648" s="22">
        <f>shipments[[#This Row],[Amount]]-shipments[[#This Row],[total cost]]</f>
        <v>-951.46</v>
      </c>
    </row>
    <row r="2649" spans="1:14" x14ac:dyDescent="0.35">
      <c r="A2649" t="s">
        <v>2690</v>
      </c>
      <c r="B2649" t="s">
        <v>8044</v>
      </c>
      <c r="C2649" t="s">
        <v>8023</v>
      </c>
      <c r="D2649" t="s">
        <v>8033</v>
      </c>
      <c r="E2649" s="1">
        <v>45411</v>
      </c>
      <c r="F2649">
        <v>5919.75</v>
      </c>
      <c r="G2649">
        <v>846</v>
      </c>
      <c r="H2649" t="s">
        <v>7</v>
      </c>
      <c r="I2649" t="str">
        <f>VLOOKUP(shipments[[#This Row],[SPID]],CHOOSE({1,2},people[[#All],[SPID]],people[[#All],[Sales_person]]),2,0)</f>
        <v>Ches Bonnell</v>
      </c>
      <c r="J2649">
        <f>YEAR(shipments[[#This Row],[Shipdate]])</f>
        <v>2024</v>
      </c>
      <c r="K2649" s="22"/>
      <c r="L2649" s="22">
        <f>VLOOKUP(shipments[[#This Row],[PID]],CHOOSE({1,2},products[PID],products[Cost_per_box]),2,0)</f>
        <v>10.51</v>
      </c>
      <c r="M2649" s="22">
        <f>shipments[[#This Row],[Boxes]]*shipments[[#This Row],[cost_per_box]]</f>
        <v>8891.4599999999991</v>
      </c>
      <c r="N2649" s="22">
        <f>shipments[[#This Row],[Amount]]-shipments[[#This Row],[total cost]]</f>
        <v>-2971.7099999999991</v>
      </c>
    </row>
    <row r="2650" spans="1:14" x14ac:dyDescent="0.35">
      <c r="A2650" t="s">
        <v>2691</v>
      </c>
      <c r="B2650" t="s">
        <v>8044</v>
      </c>
      <c r="C2650" t="s">
        <v>8023</v>
      </c>
      <c r="D2650" t="s">
        <v>8038</v>
      </c>
      <c r="E2650" s="1">
        <v>45062</v>
      </c>
      <c r="F2650">
        <v>670.5</v>
      </c>
      <c r="G2650">
        <v>84</v>
      </c>
      <c r="H2650" t="s">
        <v>7</v>
      </c>
      <c r="I2650" t="str">
        <f>VLOOKUP(shipments[[#This Row],[SPID]],CHOOSE({1,2},people[[#All],[SPID]],people[[#All],[Sales_person]]),2,0)</f>
        <v>Ches Bonnell</v>
      </c>
      <c r="J2650">
        <f>YEAR(shipments[[#This Row],[Shipdate]])</f>
        <v>2023</v>
      </c>
      <c r="K2650" s="22"/>
      <c r="L2650" s="22">
        <f>VLOOKUP(shipments[[#This Row],[PID]],CHOOSE({1,2},products[PID],products[Cost_per_box]),2,0)</f>
        <v>10.51</v>
      </c>
      <c r="M2650" s="22">
        <f>shipments[[#This Row],[Boxes]]*shipments[[#This Row],[cost_per_box]]</f>
        <v>882.84</v>
      </c>
      <c r="N2650" s="22">
        <f>shipments[[#This Row],[Amount]]-shipments[[#This Row],[total cost]]</f>
        <v>-212.34000000000003</v>
      </c>
    </row>
    <row r="2651" spans="1:14" x14ac:dyDescent="0.35">
      <c r="A2651" t="s">
        <v>2692</v>
      </c>
      <c r="B2651" t="s">
        <v>8044</v>
      </c>
      <c r="C2651" t="s">
        <v>8023</v>
      </c>
      <c r="D2651" t="s">
        <v>8033</v>
      </c>
      <c r="E2651" s="1">
        <v>45100</v>
      </c>
      <c r="F2651">
        <v>13016.25</v>
      </c>
      <c r="G2651">
        <v>1628</v>
      </c>
      <c r="H2651" t="s">
        <v>7</v>
      </c>
      <c r="I2651" t="str">
        <f>VLOOKUP(shipments[[#This Row],[SPID]],CHOOSE({1,2},people[[#All],[SPID]],people[[#All],[Sales_person]]),2,0)</f>
        <v>Ches Bonnell</v>
      </c>
      <c r="J2651">
        <f>YEAR(shipments[[#This Row],[Shipdate]])</f>
        <v>2023</v>
      </c>
      <c r="K2651" s="22"/>
      <c r="L2651" s="22">
        <f>VLOOKUP(shipments[[#This Row],[PID]],CHOOSE({1,2},products[PID],products[Cost_per_box]),2,0)</f>
        <v>10.51</v>
      </c>
      <c r="M2651" s="22">
        <f>shipments[[#This Row],[Boxes]]*shipments[[#This Row],[cost_per_box]]</f>
        <v>17110.28</v>
      </c>
      <c r="N2651" s="22">
        <f>shipments[[#This Row],[Amount]]-shipments[[#This Row],[total cost]]</f>
        <v>-4094.0299999999988</v>
      </c>
    </row>
    <row r="2652" spans="1:14" x14ac:dyDescent="0.35">
      <c r="A2652" t="s">
        <v>2693</v>
      </c>
      <c r="B2652" t="s">
        <v>8044</v>
      </c>
      <c r="C2652" t="s">
        <v>8023</v>
      </c>
      <c r="D2652" t="s">
        <v>8037</v>
      </c>
      <c r="E2652" s="1">
        <v>45237</v>
      </c>
      <c r="F2652">
        <v>7557.75</v>
      </c>
      <c r="G2652">
        <v>945</v>
      </c>
      <c r="H2652" t="s">
        <v>7</v>
      </c>
      <c r="I2652" t="str">
        <f>VLOOKUP(shipments[[#This Row],[SPID]],CHOOSE({1,2},people[[#All],[SPID]],people[[#All],[Sales_person]]),2,0)</f>
        <v>Ches Bonnell</v>
      </c>
      <c r="J2652">
        <f>YEAR(shipments[[#This Row],[Shipdate]])</f>
        <v>2023</v>
      </c>
      <c r="K2652" s="22"/>
      <c r="L2652" s="22">
        <f>VLOOKUP(shipments[[#This Row],[PID]],CHOOSE({1,2},products[PID],products[Cost_per_box]),2,0)</f>
        <v>10.51</v>
      </c>
      <c r="M2652" s="22">
        <f>shipments[[#This Row],[Boxes]]*shipments[[#This Row],[cost_per_box]]</f>
        <v>9931.9499999999989</v>
      </c>
      <c r="N2652" s="22">
        <f>shipments[[#This Row],[Amount]]-shipments[[#This Row],[total cost]]</f>
        <v>-2374.1999999999989</v>
      </c>
    </row>
    <row r="2653" spans="1:14" x14ac:dyDescent="0.35">
      <c r="A2653" t="s">
        <v>2694</v>
      </c>
      <c r="B2653" t="s">
        <v>8044</v>
      </c>
      <c r="C2653" t="s">
        <v>8024</v>
      </c>
      <c r="D2653" t="s">
        <v>8038</v>
      </c>
      <c r="E2653" s="1">
        <v>45250</v>
      </c>
      <c r="F2653">
        <v>4414.5</v>
      </c>
      <c r="G2653">
        <v>260</v>
      </c>
      <c r="H2653" t="s">
        <v>7</v>
      </c>
      <c r="I2653" t="str">
        <f>VLOOKUP(shipments[[#This Row],[SPID]],CHOOSE({1,2},people[[#All],[SPID]],people[[#All],[Sales_person]]),2,0)</f>
        <v>Ches Bonnell</v>
      </c>
      <c r="J2653">
        <f>YEAR(shipments[[#This Row],[Shipdate]])</f>
        <v>2023</v>
      </c>
      <c r="K2653" s="22"/>
      <c r="L2653" s="22">
        <f>VLOOKUP(shipments[[#This Row],[PID]],CHOOSE({1,2},products[PID],products[Cost_per_box]),2,0)</f>
        <v>6.43</v>
      </c>
      <c r="M2653" s="22">
        <f>shipments[[#This Row],[Boxes]]*shipments[[#This Row],[cost_per_box]]</f>
        <v>1671.8</v>
      </c>
      <c r="N2653" s="22">
        <f>shipments[[#This Row],[Amount]]-shipments[[#This Row],[total cost]]</f>
        <v>2742.7</v>
      </c>
    </row>
    <row r="2654" spans="1:14" x14ac:dyDescent="0.35">
      <c r="A2654" t="s">
        <v>2695</v>
      </c>
      <c r="B2654" t="s">
        <v>8044</v>
      </c>
      <c r="C2654" t="s">
        <v>8024</v>
      </c>
      <c r="D2654" t="s">
        <v>8033</v>
      </c>
      <c r="E2654" s="1">
        <v>44974</v>
      </c>
      <c r="F2654">
        <v>6516</v>
      </c>
      <c r="G2654">
        <v>435</v>
      </c>
      <c r="H2654" t="s">
        <v>7</v>
      </c>
      <c r="I2654" t="str">
        <f>VLOOKUP(shipments[[#This Row],[SPID]],CHOOSE({1,2},people[[#All],[SPID]],people[[#All],[Sales_person]]),2,0)</f>
        <v>Ches Bonnell</v>
      </c>
      <c r="J2654">
        <f>YEAR(shipments[[#This Row],[Shipdate]])</f>
        <v>2023</v>
      </c>
      <c r="K2654" s="22"/>
      <c r="L2654" s="22">
        <f>VLOOKUP(shipments[[#This Row],[PID]],CHOOSE({1,2},products[PID],products[Cost_per_box]),2,0)</f>
        <v>6.43</v>
      </c>
      <c r="M2654" s="22">
        <f>shipments[[#This Row],[Boxes]]*shipments[[#This Row],[cost_per_box]]</f>
        <v>2797.0499999999997</v>
      </c>
      <c r="N2654" s="22">
        <f>shipments[[#This Row],[Amount]]-shipments[[#This Row],[total cost]]</f>
        <v>3718.9500000000003</v>
      </c>
    </row>
    <row r="2655" spans="1:14" x14ac:dyDescent="0.35">
      <c r="A2655" t="s">
        <v>2696</v>
      </c>
      <c r="B2655" t="s">
        <v>8044</v>
      </c>
      <c r="C2655" t="s">
        <v>8024</v>
      </c>
      <c r="D2655" t="s">
        <v>8036</v>
      </c>
      <c r="E2655" s="1">
        <v>45499</v>
      </c>
      <c r="F2655">
        <v>5937.75</v>
      </c>
      <c r="G2655">
        <v>372</v>
      </c>
      <c r="H2655" t="s">
        <v>18</v>
      </c>
      <c r="I2655" t="str">
        <f>VLOOKUP(shipments[[#This Row],[SPID]],CHOOSE({1,2},people[[#All],[SPID]],people[[#All],[Sales_person]]),2,0)</f>
        <v>Ches Bonnell</v>
      </c>
      <c r="J2655">
        <f>YEAR(shipments[[#This Row],[Shipdate]])</f>
        <v>2024</v>
      </c>
      <c r="K2655" s="22"/>
      <c r="L2655" s="22">
        <f>VLOOKUP(shipments[[#This Row],[PID]],CHOOSE({1,2},products[PID],products[Cost_per_box]),2,0)</f>
        <v>6.43</v>
      </c>
      <c r="M2655" s="22">
        <f>shipments[[#This Row],[Boxes]]*shipments[[#This Row],[cost_per_box]]</f>
        <v>2391.96</v>
      </c>
      <c r="N2655" s="22">
        <f>shipments[[#This Row],[Amount]]-shipments[[#This Row],[total cost]]</f>
        <v>3545.79</v>
      </c>
    </row>
    <row r="2656" spans="1:14" x14ac:dyDescent="0.35">
      <c r="A2656" t="s">
        <v>2697</v>
      </c>
      <c r="B2656" t="s">
        <v>8044</v>
      </c>
      <c r="C2656" t="s">
        <v>8024</v>
      </c>
      <c r="D2656" t="s">
        <v>8038</v>
      </c>
      <c r="E2656" s="1">
        <v>45261</v>
      </c>
      <c r="F2656">
        <v>6954.75</v>
      </c>
      <c r="G2656">
        <v>387</v>
      </c>
      <c r="H2656" t="s">
        <v>7</v>
      </c>
      <c r="I2656" t="str">
        <f>VLOOKUP(shipments[[#This Row],[SPID]],CHOOSE({1,2},people[[#All],[SPID]],people[[#All],[Sales_person]]),2,0)</f>
        <v>Ches Bonnell</v>
      </c>
      <c r="J2656">
        <f>YEAR(shipments[[#This Row],[Shipdate]])</f>
        <v>2023</v>
      </c>
      <c r="K2656" s="22"/>
      <c r="L2656" s="22">
        <f>VLOOKUP(shipments[[#This Row],[PID]],CHOOSE({1,2},products[PID],products[Cost_per_box]),2,0)</f>
        <v>6.43</v>
      </c>
      <c r="M2656" s="22">
        <f>shipments[[#This Row],[Boxes]]*shipments[[#This Row],[cost_per_box]]</f>
        <v>2488.41</v>
      </c>
      <c r="N2656" s="22">
        <f>shipments[[#This Row],[Amount]]-shipments[[#This Row],[total cost]]</f>
        <v>4466.34</v>
      </c>
    </row>
    <row r="2657" spans="1:14" x14ac:dyDescent="0.35">
      <c r="A2657" t="s">
        <v>2698</v>
      </c>
      <c r="B2657" t="s">
        <v>8044</v>
      </c>
      <c r="C2657" t="s">
        <v>8024</v>
      </c>
      <c r="D2657" t="s">
        <v>8033</v>
      </c>
      <c r="E2657" s="1">
        <v>45168</v>
      </c>
      <c r="F2657">
        <v>7589.25</v>
      </c>
      <c r="G2657">
        <v>506</v>
      </c>
      <c r="H2657" t="s">
        <v>7</v>
      </c>
      <c r="I2657" t="str">
        <f>VLOOKUP(shipments[[#This Row],[SPID]],CHOOSE({1,2},people[[#All],[SPID]],people[[#All],[Sales_person]]),2,0)</f>
        <v>Ches Bonnell</v>
      </c>
      <c r="J2657">
        <f>YEAR(shipments[[#This Row],[Shipdate]])</f>
        <v>2023</v>
      </c>
      <c r="K2657" s="22"/>
      <c r="L2657" s="22">
        <f>VLOOKUP(shipments[[#This Row],[PID]],CHOOSE({1,2},products[PID],products[Cost_per_box]),2,0)</f>
        <v>6.43</v>
      </c>
      <c r="M2657" s="22">
        <f>shipments[[#This Row],[Boxes]]*shipments[[#This Row],[cost_per_box]]</f>
        <v>3253.58</v>
      </c>
      <c r="N2657" s="22">
        <f>shipments[[#This Row],[Amount]]-shipments[[#This Row],[total cost]]</f>
        <v>4335.67</v>
      </c>
    </row>
    <row r="2658" spans="1:14" x14ac:dyDescent="0.35">
      <c r="A2658" t="s">
        <v>2699</v>
      </c>
      <c r="B2658" t="s">
        <v>8044</v>
      </c>
      <c r="C2658" t="s">
        <v>8024</v>
      </c>
      <c r="D2658" t="s">
        <v>8037</v>
      </c>
      <c r="E2658" s="1">
        <v>45517</v>
      </c>
      <c r="F2658">
        <v>5422.5</v>
      </c>
      <c r="G2658">
        <v>388</v>
      </c>
      <c r="H2658" t="s">
        <v>18</v>
      </c>
      <c r="I2658" t="str">
        <f>VLOOKUP(shipments[[#This Row],[SPID]],CHOOSE({1,2},people[[#All],[SPID]],people[[#All],[Sales_person]]),2,0)</f>
        <v>Ches Bonnell</v>
      </c>
      <c r="J2658">
        <f>YEAR(shipments[[#This Row],[Shipdate]])</f>
        <v>2024</v>
      </c>
      <c r="K2658" s="22"/>
      <c r="L2658" s="22">
        <f>VLOOKUP(shipments[[#This Row],[PID]],CHOOSE({1,2},products[PID],products[Cost_per_box]),2,0)</f>
        <v>6.43</v>
      </c>
      <c r="M2658" s="22">
        <f>shipments[[#This Row],[Boxes]]*shipments[[#This Row],[cost_per_box]]</f>
        <v>2494.8399999999997</v>
      </c>
      <c r="N2658" s="22">
        <f>shipments[[#This Row],[Amount]]-shipments[[#This Row],[total cost]]</f>
        <v>2927.6600000000003</v>
      </c>
    </row>
    <row r="2659" spans="1:14" x14ac:dyDescent="0.35">
      <c r="A2659" t="s">
        <v>2700</v>
      </c>
      <c r="B2659" t="s">
        <v>8044</v>
      </c>
      <c r="C2659" t="s">
        <v>8024</v>
      </c>
      <c r="D2659" t="s">
        <v>8038</v>
      </c>
      <c r="E2659" s="1">
        <v>45120</v>
      </c>
      <c r="F2659">
        <v>5782.5</v>
      </c>
      <c r="G2659">
        <v>362</v>
      </c>
      <c r="H2659" t="s">
        <v>7</v>
      </c>
      <c r="I2659" t="str">
        <f>VLOOKUP(shipments[[#This Row],[SPID]],CHOOSE({1,2},people[[#All],[SPID]],people[[#All],[Sales_person]]),2,0)</f>
        <v>Ches Bonnell</v>
      </c>
      <c r="J2659">
        <f>YEAR(shipments[[#This Row],[Shipdate]])</f>
        <v>2023</v>
      </c>
      <c r="K2659" s="22"/>
      <c r="L2659" s="22">
        <f>VLOOKUP(shipments[[#This Row],[PID]],CHOOSE({1,2},products[PID],products[Cost_per_box]),2,0)</f>
        <v>6.43</v>
      </c>
      <c r="M2659" s="22">
        <f>shipments[[#This Row],[Boxes]]*shipments[[#This Row],[cost_per_box]]</f>
        <v>2327.66</v>
      </c>
      <c r="N2659" s="22">
        <f>shipments[[#This Row],[Amount]]-shipments[[#This Row],[total cost]]</f>
        <v>3454.84</v>
      </c>
    </row>
    <row r="2660" spans="1:14" x14ac:dyDescent="0.35">
      <c r="A2660" t="s">
        <v>2701</v>
      </c>
      <c r="B2660" t="s">
        <v>8044</v>
      </c>
      <c r="C2660" t="s">
        <v>8025</v>
      </c>
      <c r="D2660" t="s">
        <v>8033</v>
      </c>
      <c r="E2660" s="1">
        <v>45419</v>
      </c>
      <c r="F2660">
        <v>7679.25</v>
      </c>
      <c r="G2660">
        <v>366</v>
      </c>
      <c r="H2660" t="s">
        <v>7</v>
      </c>
      <c r="I2660" t="str">
        <f>VLOOKUP(shipments[[#This Row],[SPID]],CHOOSE({1,2},people[[#All],[SPID]],people[[#All],[Sales_person]]),2,0)</f>
        <v>Ches Bonnell</v>
      </c>
      <c r="J2660">
        <f>YEAR(shipments[[#This Row],[Shipdate]])</f>
        <v>2024</v>
      </c>
      <c r="K2660" s="22"/>
      <c r="L2660" s="22">
        <f>VLOOKUP(shipments[[#This Row],[PID]],CHOOSE({1,2},products[PID],products[Cost_per_box]),2,0)</f>
        <v>12.41</v>
      </c>
      <c r="M2660" s="22">
        <f>shipments[[#This Row],[Boxes]]*shipments[[#This Row],[cost_per_box]]</f>
        <v>4542.0600000000004</v>
      </c>
      <c r="N2660" s="22">
        <f>shipments[[#This Row],[Amount]]-shipments[[#This Row],[total cost]]</f>
        <v>3137.1899999999996</v>
      </c>
    </row>
    <row r="2661" spans="1:14" x14ac:dyDescent="0.35">
      <c r="A2661" t="s">
        <v>2702</v>
      </c>
      <c r="B2661" t="s">
        <v>8044</v>
      </c>
      <c r="C2661" t="s">
        <v>8025</v>
      </c>
      <c r="D2661" t="s">
        <v>8033</v>
      </c>
      <c r="E2661" s="1">
        <v>45544</v>
      </c>
      <c r="F2661">
        <v>8637.75</v>
      </c>
      <c r="G2661">
        <v>480</v>
      </c>
      <c r="H2661" t="s">
        <v>26</v>
      </c>
      <c r="I2661" t="str">
        <f>VLOOKUP(shipments[[#This Row],[SPID]],CHOOSE({1,2},people[[#All],[SPID]],people[[#All],[Sales_person]]),2,0)</f>
        <v>Ches Bonnell</v>
      </c>
      <c r="J2661">
        <f>YEAR(shipments[[#This Row],[Shipdate]])</f>
        <v>2024</v>
      </c>
      <c r="K2661" s="22"/>
      <c r="L2661" s="22">
        <f>VLOOKUP(shipments[[#This Row],[PID]],CHOOSE({1,2},products[PID],products[Cost_per_box]),2,0)</f>
        <v>12.41</v>
      </c>
      <c r="M2661" s="22">
        <f>shipments[[#This Row],[Boxes]]*shipments[[#This Row],[cost_per_box]]</f>
        <v>5956.8</v>
      </c>
      <c r="N2661" s="22">
        <f>shipments[[#This Row],[Amount]]-shipments[[#This Row],[total cost]]</f>
        <v>2680.95</v>
      </c>
    </row>
    <row r="2662" spans="1:14" x14ac:dyDescent="0.35">
      <c r="A2662" t="s">
        <v>2703</v>
      </c>
      <c r="B2662" t="s">
        <v>8044</v>
      </c>
      <c r="C2662" t="s">
        <v>8026</v>
      </c>
      <c r="D2662" t="s">
        <v>8033</v>
      </c>
      <c r="E2662" s="1">
        <v>45541</v>
      </c>
      <c r="F2662">
        <v>276.75</v>
      </c>
      <c r="G2662">
        <v>19</v>
      </c>
      <c r="H2662" t="s">
        <v>26</v>
      </c>
      <c r="I2662" t="str">
        <f>VLOOKUP(shipments[[#This Row],[SPID]],CHOOSE({1,2},people[[#All],[SPID]],people[[#All],[Sales_person]]),2,0)</f>
        <v>Ches Bonnell</v>
      </c>
      <c r="J2662">
        <f>YEAR(shipments[[#This Row],[Shipdate]])</f>
        <v>2024</v>
      </c>
      <c r="K2662" s="22"/>
      <c r="L2662" s="22">
        <f>VLOOKUP(shipments[[#This Row],[PID]],CHOOSE({1,2},products[PID],products[Cost_per_box]),2,0)</f>
        <v>9.57</v>
      </c>
      <c r="M2662" s="22">
        <f>shipments[[#This Row],[Boxes]]*shipments[[#This Row],[cost_per_box]]</f>
        <v>181.83</v>
      </c>
      <c r="N2662" s="22">
        <f>shipments[[#This Row],[Amount]]-shipments[[#This Row],[total cost]]</f>
        <v>94.919999999999987</v>
      </c>
    </row>
    <row r="2663" spans="1:14" x14ac:dyDescent="0.35">
      <c r="A2663" t="s">
        <v>2704</v>
      </c>
      <c r="B2663" t="s">
        <v>8044</v>
      </c>
      <c r="C2663" t="s">
        <v>8026</v>
      </c>
      <c r="D2663" t="s">
        <v>8033</v>
      </c>
      <c r="E2663" s="1">
        <v>45240</v>
      </c>
      <c r="F2663">
        <v>10181.25</v>
      </c>
      <c r="G2663">
        <v>679</v>
      </c>
      <c r="H2663" t="s">
        <v>7</v>
      </c>
      <c r="I2663" t="str">
        <f>VLOOKUP(shipments[[#This Row],[SPID]],CHOOSE({1,2},people[[#All],[SPID]],people[[#All],[Sales_person]]),2,0)</f>
        <v>Ches Bonnell</v>
      </c>
      <c r="J2663">
        <f>YEAR(shipments[[#This Row],[Shipdate]])</f>
        <v>2023</v>
      </c>
      <c r="K2663" s="22"/>
      <c r="L2663" s="22">
        <f>VLOOKUP(shipments[[#This Row],[PID]],CHOOSE({1,2},products[PID],products[Cost_per_box]),2,0)</f>
        <v>9.57</v>
      </c>
      <c r="M2663" s="22">
        <f>shipments[[#This Row],[Boxes]]*shipments[[#This Row],[cost_per_box]]</f>
        <v>6498.03</v>
      </c>
      <c r="N2663" s="22">
        <f>shipments[[#This Row],[Amount]]-shipments[[#This Row],[total cost]]</f>
        <v>3683.2200000000003</v>
      </c>
    </row>
    <row r="2664" spans="1:14" x14ac:dyDescent="0.35">
      <c r="A2664" t="s">
        <v>2705</v>
      </c>
      <c r="B2664" t="s">
        <v>8044</v>
      </c>
      <c r="C2664" t="s">
        <v>8026</v>
      </c>
      <c r="D2664" t="s">
        <v>8037</v>
      </c>
      <c r="E2664" s="1">
        <v>45553</v>
      </c>
      <c r="F2664">
        <v>9333</v>
      </c>
      <c r="G2664">
        <v>623</v>
      </c>
      <c r="H2664" t="s">
        <v>26</v>
      </c>
      <c r="I2664" t="str">
        <f>VLOOKUP(shipments[[#This Row],[SPID]],CHOOSE({1,2},people[[#All],[SPID]],people[[#All],[Sales_person]]),2,0)</f>
        <v>Ches Bonnell</v>
      </c>
      <c r="J2664">
        <f>YEAR(shipments[[#This Row],[Shipdate]])</f>
        <v>2024</v>
      </c>
      <c r="K2664" s="22"/>
      <c r="L2664" s="22">
        <f>VLOOKUP(shipments[[#This Row],[PID]],CHOOSE({1,2},products[PID],products[Cost_per_box]),2,0)</f>
        <v>9.57</v>
      </c>
      <c r="M2664" s="22">
        <f>shipments[[#This Row],[Boxes]]*shipments[[#This Row],[cost_per_box]]</f>
        <v>5962.1100000000006</v>
      </c>
      <c r="N2664" s="22">
        <f>shipments[[#This Row],[Amount]]-shipments[[#This Row],[total cost]]</f>
        <v>3370.8899999999994</v>
      </c>
    </row>
    <row r="2665" spans="1:14" x14ac:dyDescent="0.35">
      <c r="A2665" t="s">
        <v>2706</v>
      </c>
      <c r="B2665" t="s">
        <v>8044</v>
      </c>
      <c r="C2665" t="s">
        <v>8026</v>
      </c>
      <c r="D2665" t="s">
        <v>8033</v>
      </c>
      <c r="E2665" s="1">
        <v>44966</v>
      </c>
      <c r="F2665">
        <v>1296</v>
      </c>
      <c r="G2665">
        <v>93</v>
      </c>
      <c r="H2665" t="s">
        <v>7</v>
      </c>
      <c r="I2665" t="str">
        <f>VLOOKUP(shipments[[#This Row],[SPID]],CHOOSE({1,2},people[[#All],[SPID]],people[[#All],[Sales_person]]),2,0)</f>
        <v>Ches Bonnell</v>
      </c>
      <c r="J2665">
        <f>YEAR(shipments[[#This Row],[Shipdate]])</f>
        <v>2023</v>
      </c>
      <c r="K2665" s="22"/>
      <c r="L2665" s="22">
        <f>VLOOKUP(shipments[[#This Row],[PID]],CHOOSE({1,2},products[PID],products[Cost_per_box]),2,0)</f>
        <v>9.57</v>
      </c>
      <c r="M2665" s="22">
        <f>shipments[[#This Row],[Boxes]]*shipments[[#This Row],[cost_per_box]]</f>
        <v>890.01</v>
      </c>
      <c r="N2665" s="22">
        <f>shipments[[#This Row],[Amount]]-shipments[[#This Row],[total cost]]</f>
        <v>405.99</v>
      </c>
    </row>
    <row r="2666" spans="1:14" x14ac:dyDescent="0.35">
      <c r="A2666" t="s">
        <v>2707</v>
      </c>
      <c r="B2666" t="s">
        <v>8044</v>
      </c>
      <c r="C2666" t="s">
        <v>8026</v>
      </c>
      <c r="D2666" t="s">
        <v>8037</v>
      </c>
      <c r="E2666" s="1">
        <v>45271</v>
      </c>
      <c r="F2666">
        <v>12903.75</v>
      </c>
      <c r="G2666">
        <v>922</v>
      </c>
      <c r="H2666" t="s">
        <v>7</v>
      </c>
      <c r="I2666" t="str">
        <f>VLOOKUP(shipments[[#This Row],[SPID]],CHOOSE({1,2},people[[#All],[SPID]],people[[#All],[Sales_person]]),2,0)</f>
        <v>Ches Bonnell</v>
      </c>
      <c r="J2666">
        <f>YEAR(shipments[[#This Row],[Shipdate]])</f>
        <v>2023</v>
      </c>
      <c r="K2666" s="22"/>
      <c r="L2666" s="22">
        <f>VLOOKUP(shipments[[#This Row],[PID]],CHOOSE({1,2},products[PID],products[Cost_per_box]),2,0)</f>
        <v>9.57</v>
      </c>
      <c r="M2666" s="22">
        <f>shipments[[#This Row],[Boxes]]*shipments[[#This Row],[cost_per_box]]</f>
        <v>8823.5400000000009</v>
      </c>
      <c r="N2666" s="22">
        <f>shipments[[#This Row],[Amount]]-shipments[[#This Row],[total cost]]</f>
        <v>4080.2099999999991</v>
      </c>
    </row>
    <row r="2667" spans="1:14" x14ac:dyDescent="0.35">
      <c r="A2667" t="s">
        <v>2708</v>
      </c>
      <c r="B2667" t="s">
        <v>8044</v>
      </c>
      <c r="C2667" t="s">
        <v>8026</v>
      </c>
      <c r="D2667" t="s">
        <v>8033</v>
      </c>
      <c r="E2667" s="1">
        <v>45380</v>
      </c>
      <c r="F2667">
        <v>5141.25</v>
      </c>
      <c r="G2667">
        <v>286</v>
      </c>
      <c r="H2667" t="s">
        <v>7</v>
      </c>
      <c r="I2667" t="str">
        <f>VLOOKUP(shipments[[#This Row],[SPID]],CHOOSE({1,2},people[[#All],[SPID]],people[[#All],[Sales_person]]),2,0)</f>
        <v>Ches Bonnell</v>
      </c>
      <c r="J2667">
        <f>YEAR(shipments[[#This Row],[Shipdate]])</f>
        <v>2024</v>
      </c>
      <c r="K2667" s="22"/>
      <c r="L2667" s="22">
        <f>VLOOKUP(shipments[[#This Row],[PID]],CHOOSE({1,2},products[PID],products[Cost_per_box]),2,0)</f>
        <v>9.57</v>
      </c>
      <c r="M2667" s="22">
        <f>shipments[[#This Row],[Boxes]]*shipments[[#This Row],[cost_per_box]]</f>
        <v>2737.02</v>
      </c>
      <c r="N2667" s="22">
        <f>shipments[[#This Row],[Amount]]-shipments[[#This Row],[total cost]]</f>
        <v>2404.23</v>
      </c>
    </row>
    <row r="2668" spans="1:14" x14ac:dyDescent="0.35">
      <c r="A2668" t="s">
        <v>2709</v>
      </c>
      <c r="B2668" t="s">
        <v>8044</v>
      </c>
      <c r="C2668" t="s">
        <v>8026</v>
      </c>
      <c r="D2668" t="s">
        <v>8038</v>
      </c>
      <c r="E2668" s="1">
        <v>45274</v>
      </c>
      <c r="F2668">
        <v>6743.25</v>
      </c>
      <c r="G2668">
        <v>482</v>
      </c>
      <c r="H2668" t="s">
        <v>7</v>
      </c>
      <c r="I2668" t="str">
        <f>VLOOKUP(shipments[[#This Row],[SPID]],CHOOSE({1,2},people[[#All],[SPID]],people[[#All],[Sales_person]]),2,0)</f>
        <v>Ches Bonnell</v>
      </c>
      <c r="J2668">
        <f>YEAR(shipments[[#This Row],[Shipdate]])</f>
        <v>2023</v>
      </c>
      <c r="K2668" s="22"/>
      <c r="L2668" s="22">
        <f>VLOOKUP(shipments[[#This Row],[PID]],CHOOSE({1,2},products[PID],products[Cost_per_box]),2,0)</f>
        <v>9.57</v>
      </c>
      <c r="M2668" s="22">
        <f>shipments[[#This Row],[Boxes]]*shipments[[#This Row],[cost_per_box]]</f>
        <v>4612.74</v>
      </c>
      <c r="N2668" s="22">
        <f>shipments[[#This Row],[Amount]]-shipments[[#This Row],[total cost]]</f>
        <v>2130.5100000000002</v>
      </c>
    </row>
    <row r="2669" spans="1:14" x14ac:dyDescent="0.35">
      <c r="A2669" t="s">
        <v>2710</v>
      </c>
      <c r="B2669" t="s">
        <v>8044</v>
      </c>
      <c r="C2669" t="s">
        <v>8027</v>
      </c>
      <c r="D2669" t="s">
        <v>8033</v>
      </c>
      <c r="E2669" s="1">
        <v>45236</v>
      </c>
      <c r="F2669">
        <v>807.75</v>
      </c>
      <c r="G2669">
        <v>116</v>
      </c>
      <c r="H2669" t="s">
        <v>7</v>
      </c>
      <c r="I2669" t="str">
        <f>VLOOKUP(shipments[[#This Row],[SPID]],CHOOSE({1,2},people[[#All],[SPID]],people[[#All],[Sales_person]]),2,0)</f>
        <v>Ches Bonnell</v>
      </c>
      <c r="J2669">
        <f>YEAR(shipments[[#This Row],[Shipdate]])</f>
        <v>2023</v>
      </c>
      <c r="K2669" s="22"/>
      <c r="L2669" s="22">
        <f>VLOOKUP(shipments[[#This Row],[PID]],CHOOSE({1,2},products[PID],products[Cost_per_box]),2,0)</f>
        <v>8.43</v>
      </c>
      <c r="M2669" s="22">
        <f>shipments[[#This Row],[Boxes]]*shipments[[#This Row],[cost_per_box]]</f>
        <v>977.88</v>
      </c>
      <c r="N2669" s="22">
        <f>shipments[[#This Row],[Amount]]-shipments[[#This Row],[total cost]]</f>
        <v>-170.13</v>
      </c>
    </row>
    <row r="2670" spans="1:14" x14ac:dyDescent="0.35">
      <c r="A2670" t="s">
        <v>2711</v>
      </c>
      <c r="B2670" t="s">
        <v>8044</v>
      </c>
      <c r="C2670" t="s">
        <v>8027</v>
      </c>
      <c r="D2670" t="s">
        <v>8036</v>
      </c>
      <c r="E2670" s="1">
        <v>45539</v>
      </c>
      <c r="F2670">
        <v>112.5</v>
      </c>
      <c r="G2670">
        <v>11</v>
      </c>
      <c r="H2670" t="s">
        <v>26</v>
      </c>
      <c r="I2670" t="str">
        <f>VLOOKUP(shipments[[#This Row],[SPID]],CHOOSE({1,2},people[[#All],[SPID]],people[[#All],[Sales_person]]),2,0)</f>
        <v>Ches Bonnell</v>
      </c>
      <c r="J2670">
        <f>YEAR(shipments[[#This Row],[Shipdate]])</f>
        <v>2024</v>
      </c>
      <c r="K2670" s="22"/>
      <c r="L2670" s="22">
        <f>VLOOKUP(shipments[[#This Row],[PID]],CHOOSE({1,2},products[PID],products[Cost_per_box]),2,0)</f>
        <v>8.43</v>
      </c>
      <c r="M2670" s="22">
        <f>shipments[[#This Row],[Boxes]]*shipments[[#This Row],[cost_per_box]]</f>
        <v>92.72999999999999</v>
      </c>
      <c r="N2670" s="22">
        <f>shipments[[#This Row],[Amount]]-shipments[[#This Row],[total cost]]</f>
        <v>19.77000000000001</v>
      </c>
    </row>
    <row r="2671" spans="1:14" x14ac:dyDescent="0.35">
      <c r="A2671" t="s">
        <v>2712</v>
      </c>
      <c r="B2671" t="s">
        <v>8044</v>
      </c>
      <c r="C2671" t="s">
        <v>8027</v>
      </c>
      <c r="D2671" t="s">
        <v>8037</v>
      </c>
      <c r="E2671" s="1">
        <v>45097</v>
      </c>
      <c r="F2671">
        <v>5334.75</v>
      </c>
      <c r="G2671">
        <v>593</v>
      </c>
      <c r="H2671" t="s">
        <v>40</v>
      </c>
      <c r="I2671" t="str">
        <f>VLOOKUP(shipments[[#This Row],[SPID]],CHOOSE({1,2},people[[#All],[SPID]],people[[#All],[Sales_person]]),2,0)</f>
        <v>Ches Bonnell</v>
      </c>
      <c r="J2671">
        <f>YEAR(shipments[[#This Row],[Shipdate]])</f>
        <v>2023</v>
      </c>
      <c r="K2671" s="22"/>
      <c r="L2671" s="22">
        <f>VLOOKUP(shipments[[#This Row],[PID]],CHOOSE({1,2},products[PID],products[Cost_per_box]),2,0)</f>
        <v>8.43</v>
      </c>
      <c r="M2671" s="22">
        <f>shipments[[#This Row],[Boxes]]*shipments[[#This Row],[cost_per_box]]</f>
        <v>4998.99</v>
      </c>
      <c r="N2671" s="22">
        <f>shipments[[#This Row],[Amount]]-shipments[[#This Row],[total cost]]</f>
        <v>335.76000000000022</v>
      </c>
    </row>
    <row r="2672" spans="1:14" x14ac:dyDescent="0.35">
      <c r="A2672" t="s">
        <v>2713</v>
      </c>
      <c r="B2672" t="s">
        <v>8044</v>
      </c>
      <c r="C2672" t="s">
        <v>8027</v>
      </c>
      <c r="D2672" t="s">
        <v>8033</v>
      </c>
      <c r="E2672" s="1">
        <v>45246</v>
      </c>
      <c r="F2672">
        <v>7375.5</v>
      </c>
      <c r="G2672">
        <v>1054</v>
      </c>
      <c r="H2672" t="s">
        <v>7</v>
      </c>
      <c r="I2672" t="str">
        <f>VLOOKUP(shipments[[#This Row],[SPID]],CHOOSE({1,2},people[[#All],[SPID]],people[[#All],[Sales_person]]),2,0)</f>
        <v>Ches Bonnell</v>
      </c>
      <c r="J2672">
        <f>YEAR(shipments[[#This Row],[Shipdate]])</f>
        <v>2023</v>
      </c>
      <c r="K2672" s="22"/>
      <c r="L2672" s="22">
        <f>VLOOKUP(shipments[[#This Row],[PID]],CHOOSE({1,2},products[PID],products[Cost_per_box]),2,0)</f>
        <v>8.43</v>
      </c>
      <c r="M2672" s="22">
        <f>shipments[[#This Row],[Boxes]]*shipments[[#This Row],[cost_per_box]]</f>
        <v>8885.2199999999993</v>
      </c>
      <c r="N2672" s="22">
        <f>shipments[[#This Row],[Amount]]-shipments[[#This Row],[total cost]]</f>
        <v>-1509.7199999999993</v>
      </c>
    </row>
    <row r="2673" spans="1:14" x14ac:dyDescent="0.35">
      <c r="A2673" t="s">
        <v>2714</v>
      </c>
      <c r="B2673" t="s">
        <v>8044</v>
      </c>
      <c r="C2673" t="s">
        <v>8028</v>
      </c>
      <c r="D2673" t="s">
        <v>8036</v>
      </c>
      <c r="E2673" s="1">
        <v>45138</v>
      </c>
      <c r="F2673">
        <v>4837.5</v>
      </c>
      <c r="G2673">
        <v>440</v>
      </c>
      <c r="H2673" t="s">
        <v>7</v>
      </c>
      <c r="I2673" t="str">
        <f>VLOOKUP(shipments[[#This Row],[SPID]],CHOOSE({1,2},people[[#All],[SPID]],people[[#All],[Sales_person]]),2,0)</f>
        <v>Ches Bonnell</v>
      </c>
      <c r="J2673">
        <f>YEAR(shipments[[#This Row],[Shipdate]])</f>
        <v>2023</v>
      </c>
      <c r="K2673" s="22"/>
      <c r="L2673" s="22">
        <f>VLOOKUP(shipments[[#This Row],[PID]],CHOOSE({1,2},products[PID],products[Cost_per_box]),2,0)</f>
        <v>6.8</v>
      </c>
      <c r="M2673" s="22">
        <f>shipments[[#This Row],[Boxes]]*shipments[[#This Row],[cost_per_box]]</f>
        <v>2992</v>
      </c>
      <c r="N2673" s="22">
        <f>shipments[[#This Row],[Amount]]-shipments[[#This Row],[total cost]]</f>
        <v>1845.5</v>
      </c>
    </row>
    <row r="2674" spans="1:14" x14ac:dyDescent="0.35">
      <c r="A2674" t="s">
        <v>2715</v>
      </c>
      <c r="B2674" t="s">
        <v>8044</v>
      </c>
      <c r="C2674" t="s">
        <v>8028</v>
      </c>
      <c r="D2674" t="s">
        <v>8036</v>
      </c>
      <c r="E2674" s="1">
        <v>44971</v>
      </c>
      <c r="F2674">
        <v>3863.25</v>
      </c>
      <c r="G2674">
        <v>552</v>
      </c>
      <c r="H2674" t="s">
        <v>40</v>
      </c>
      <c r="I2674" t="str">
        <f>VLOOKUP(shipments[[#This Row],[SPID]],CHOOSE({1,2},people[[#All],[SPID]],people[[#All],[Sales_person]]),2,0)</f>
        <v>Ches Bonnell</v>
      </c>
      <c r="J2674">
        <f>YEAR(shipments[[#This Row],[Shipdate]])</f>
        <v>2023</v>
      </c>
      <c r="K2674" s="22"/>
      <c r="L2674" s="22">
        <f>VLOOKUP(shipments[[#This Row],[PID]],CHOOSE({1,2},products[PID],products[Cost_per_box]),2,0)</f>
        <v>6.8</v>
      </c>
      <c r="M2674" s="22">
        <f>shipments[[#This Row],[Boxes]]*shipments[[#This Row],[cost_per_box]]</f>
        <v>3753.6</v>
      </c>
      <c r="N2674" s="22">
        <f>shipments[[#This Row],[Amount]]-shipments[[#This Row],[total cost]]</f>
        <v>109.65000000000009</v>
      </c>
    </row>
    <row r="2675" spans="1:14" x14ac:dyDescent="0.35">
      <c r="A2675" t="s">
        <v>2716</v>
      </c>
      <c r="B2675" t="s">
        <v>8044</v>
      </c>
      <c r="C2675" t="s">
        <v>8028</v>
      </c>
      <c r="D2675" t="s">
        <v>8036</v>
      </c>
      <c r="E2675" s="1">
        <v>45280</v>
      </c>
      <c r="F2675">
        <v>3314.25</v>
      </c>
      <c r="G2675">
        <v>332</v>
      </c>
      <c r="H2675" t="s">
        <v>40</v>
      </c>
      <c r="I2675" t="str">
        <f>VLOOKUP(shipments[[#This Row],[SPID]],CHOOSE({1,2},people[[#All],[SPID]],people[[#All],[Sales_person]]),2,0)</f>
        <v>Ches Bonnell</v>
      </c>
      <c r="J2675">
        <f>YEAR(shipments[[#This Row],[Shipdate]])</f>
        <v>2023</v>
      </c>
      <c r="K2675" s="22"/>
      <c r="L2675" s="22">
        <f>VLOOKUP(shipments[[#This Row],[PID]],CHOOSE({1,2},products[PID],products[Cost_per_box]),2,0)</f>
        <v>6.8</v>
      </c>
      <c r="M2675" s="22">
        <f>shipments[[#This Row],[Boxes]]*shipments[[#This Row],[cost_per_box]]</f>
        <v>2257.6</v>
      </c>
      <c r="N2675" s="22">
        <f>shipments[[#This Row],[Amount]]-shipments[[#This Row],[total cost]]</f>
        <v>1056.6500000000001</v>
      </c>
    </row>
    <row r="2676" spans="1:14" x14ac:dyDescent="0.35">
      <c r="A2676" t="s">
        <v>2717</v>
      </c>
      <c r="B2676" t="s">
        <v>8044</v>
      </c>
      <c r="C2676" t="s">
        <v>8028</v>
      </c>
      <c r="D2676" t="s">
        <v>8033</v>
      </c>
      <c r="E2676" s="1">
        <v>45478</v>
      </c>
      <c r="F2676">
        <v>14208.75</v>
      </c>
      <c r="G2676">
        <v>1579</v>
      </c>
      <c r="H2676" t="s">
        <v>18</v>
      </c>
      <c r="I2676" t="str">
        <f>VLOOKUP(shipments[[#This Row],[SPID]],CHOOSE({1,2},people[[#All],[SPID]],people[[#All],[Sales_person]]),2,0)</f>
        <v>Ches Bonnell</v>
      </c>
      <c r="J2676">
        <f>YEAR(shipments[[#This Row],[Shipdate]])</f>
        <v>2024</v>
      </c>
      <c r="K2676" s="22"/>
      <c r="L2676" s="22">
        <f>VLOOKUP(shipments[[#This Row],[PID]],CHOOSE({1,2},products[PID],products[Cost_per_box]),2,0)</f>
        <v>6.8</v>
      </c>
      <c r="M2676" s="22">
        <f>shipments[[#This Row],[Boxes]]*shipments[[#This Row],[cost_per_box]]</f>
        <v>10737.199999999999</v>
      </c>
      <c r="N2676" s="22">
        <f>shipments[[#This Row],[Amount]]-shipments[[#This Row],[total cost]]</f>
        <v>3471.5500000000011</v>
      </c>
    </row>
    <row r="2677" spans="1:14" x14ac:dyDescent="0.35">
      <c r="A2677" t="s">
        <v>2718</v>
      </c>
      <c r="B2677" t="s">
        <v>8044</v>
      </c>
      <c r="C2677" t="s">
        <v>8028</v>
      </c>
      <c r="D2677" t="s">
        <v>8034</v>
      </c>
      <c r="E2677" s="1">
        <v>44981</v>
      </c>
      <c r="F2677">
        <v>2391.75</v>
      </c>
      <c r="G2677">
        <v>240</v>
      </c>
      <c r="H2677" t="s">
        <v>7</v>
      </c>
      <c r="I2677" t="str">
        <f>VLOOKUP(shipments[[#This Row],[SPID]],CHOOSE({1,2},people[[#All],[SPID]],people[[#All],[Sales_person]]),2,0)</f>
        <v>Ches Bonnell</v>
      </c>
      <c r="J2677">
        <f>YEAR(shipments[[#This Row],[Shipdate]])</f>
        <v>2023</v>
      </c>
      <c r="K2677" s="22"/>
      <c r="L2677" s="22">
        <f>VLOOKUP(shipments[[#This Row],[PID]],CHOOSE({1,2},products[PID],products[Cost_per_box]),2,0)</f>
        <v>6.8</v>
      </c>
      <c r="M2677" s="22">
        <f>shipments[[#This Row],[Boxes]]*shipments[[#This Row],[cost_per_box]]</f>
        <v>1632</v>
      </c>
      <c r="N2677" s="22">
        <f>shipments[[#This Row],[Amount]]-shipments[[#This Row],[total cost]]</f>
        <v>759.75</v>
      </c>
    </row>
    <row r="2678" spans="1:14" x14ac:dyDescent="0.35">
      <c r="A2678" t="s">
        <v>2719</v>
      </c>
      <c r="B2678" t="s">
        <v>8044</v>
      </c>
      <c r="C2678" t="s">
        <v>8029</v>
      </c>
      <c r="D2678" t="s">
        <v>8033</v>
      </c>
      <c r="E2678" s="1">
        <v>44957</v>
      </c>
      <c r="F2678">
        <v>2076.75</v>
      </c>
      <c r="G2678">
        <v>77</v>
      </c>
      <c r="H2678" t="s">
        <v>7</v>
      </c>
      <c r="I2678" t="str">
        <f>VLOOKUP(shipments[[#This Row],[SPID]],CHOOSE({1,2},people[[#All],[SPID]],people[[#All],[Sales_person]]),2,0)</f>
        <v>Ches Bonnell</v>
      </c>
      <c r="J2678">
        <f>YEAR(shipments[[#This Row],[Shipdate]])</f>
        <v>2023</v>
      </c>
      <c r="K2678" s="22"/>
      <c r="L2678" s="22">
        <f>VLOOKUP(shipments[[#This Row],[PID]],CHOOSE({1,2},products[PID],products[Cost_per_box]),2,0)</f>
        <v>5.04</v>
      </c>
      <c r="M2678" s="22">
        <f>shipments[[#This Row],[Boxes]]*shipments[[#This Row],[cost_per_box]]</f>
        <v>388.08</v>
      </c>
      <c r="N2678" s="22">
        <f>shipments[[#This Row],[Amount]]-shipments[[#This Row],[total cost]]</f>
        <v>1688.67</v>
      </c>
    </row>
    <row r="2679" spans="1:14" x14ac:dyDescent="0.35">
      <c r="A2679" t="s">
        <v>2720</v>
      </c>
      <c r="B2679" t="s">
        <v>8044</v>
      </c>
      <c r="C2679" t="s">
        <v>8030</v>
      </c>
      <c r="D2679" t="s">
        <v>8034</v>
      </c>
      <c r="E2679" s="1">
        <v>45280</v>
      </c>
      <c r="F2679">
        <v>1086.75</v>
      </c>
      <c r="G2679">
        <v>99</v>
      </c>
      <c r="H2679" t="s">
        <v>7</v>
      </c>
      <c r="I2679" t="str">
        <f>VLOOKUP(shipments[[#This Row],[SPID]],CHOOSE({1,2},people[[#All],[SPID]],people[[#All],[Sales_person]]),2,0)</f>
        <v>Ches Bonnell</v>
      </c>
      <c r="J2679">
        <f>YEAR(shipments[[#This Row],[Shipdate]])</f>
        <v>2023</v>
      </c>
      <c r="K2679" s="22"/>
      <c r="L2679" s="22">
        <f>VLOOKUP(shipments[[#This Row],[PID]],CHOOSE({1,2},products[PID],products[Cost_per_box]),2,0)</f>
        <v>2.76</v>
      </c>
      <c r="M2679" s="22">
        <f>shipments[[#This Row],[Boxes]]*shipments[[#This Row],[cost_per_box]]</f>
        <v>273.23999999999995</v>
      </c>
      <c r="N2679" s="22">
        <f>shipments[[#This Row],[Amount]]-shipments[[#This Row],[total cost]]</f>
        <v>813.51</v>
      </c>
    </row>
    <row r="2680" spans="1:14" x14ac:dyDescent="0.35">
      <c r="A2680" t="s">
        <v>2721</v>
      </c>
      <c r="B2680" t="s">
        <v>8044</v>
      </c>
      <c r="C2680" t="s">
        <v>8030</v>
      </c>
      <c r="D2680" t="s">
        <v>8037</v>
      </c>
      <c r="E2680" s="1">
        <v>45455</v>
      </c>
      <c r="F2680">
        <v>17599.5</v>
      </c>
      <c r="G2680">
        <v>1467</v>
      </c>
      <c r="H2680" t="s">
        <v>7</v>
      </c>
      <c r="I2680" t="str">
        <f>VLOOKUP(shipments[[#This Row],[SPID]],CHOOSE({1,2},people[[#All],[SPID]],people[[#All],[Sales_person]]),2,0)</f>
        <v>Ches Bonnell</v>
      </c>
      <c r="J2680">
        <f>YEAR(shipments[[#This Row],[Shipdate]])</f>
        <v>2024</v>
      </c>
      <c r="K2680" s="22"/>
      <c r="L2680" s="22">
        <f>VLOOKUP(shipments[[#This Row],[PID]],CHOOSE({1,2},products[PID],products[Cost_per_box]),2,0)</f>
        <v>2.76</v>
      </c>
      <c r="M2680" s="22">
        <f>shipments[[#This Row],[Boxes]]*shipments[[#This Row],[cost_per_box]]</f>
        <v>4048.9199999999996</v>
      </c>
      <c r="N2680" s="22">
        <f>shipments[[#This Row],[Amount]]-shipments[[#This Row],[total cost]]</f>
        <v>13550.58</v>
      </c>
    </row>
    <row r="2681" spans="1:14" x14ac:dyDescent="0.35">
      <c r="A2681" t="s">
        <v>2722</v>
      </c>
      <c r="B2681" t="s">
        <v>8044</v>
      </c>
      <c r="C2681" t="s">
        <v>8030</v>
      </c>
      <c r="D2681" t="s">
        <v>8037</v>
      </c>
      <c r="E2681" s="1">
        <v>45072</v>
      </c>
      <c r="F2681">
        <v>12519</v>
      </c>
      <c r="G2681">
        <v>1044</v>
      </c>
      <c r="H2681" t="s">
        <v>7</v>
      </c>
      <c r="I2681" t="str">
        <f>VLOOKUP(shipments[[#This Row],[SPID]],CHOOSE({1,2},people[[#All],[SPID]],people[[#All],[Sales_person]]),2,0)</f>
        <v>Ches Bonnell</v>
      </c>
      <c r="J2681">
        <f>YEAR(shipments[[#This Row],[Shipdate]])</f>
        <v>2023</v>
      </c>
      <c r="K2681" s="22"/>
      <c r="L2681" s="22">
        <f>VLOOKUP(shipments[[#This Row],[PID]],CHOOSE({1,2},products[PID],products[Cost_per_box]),2,0)</f>
        <v>2.76</v>
      </c>
      <c r="M2681" s="22">
        <f>shipments[[#This Row],[Boxes]]*shipments[[#This Row],[cost_per_box]]</f>
        <v>2881.4399999999996</v>
      </c>
      <c r="N2681" s="22">
        <f>shipments[[#This Row],[Amount]]-shipments[[#This Row],[total cost]]</f>
        <v>9637.5600000000013</v>
      </c>
    </row>
    <row r="2682" spans="1:14" x14ac:dyDescent="0.35">
      <c r="A2682" t="s">
        <v>2723</v>
      </c>
      <c r="B2682" t="s">
        <v>8044</v>
      </c>
      <c r="C2682" t="s">
        <v>8030</v>
      </c>
      <c r="D2682" t="s">
        <v>8038</v>
      </c>
      <c r="E2682" s="1">
        <v>45539</v>
      </c>
      <c r="F2682">
        <v>2576.25</v>
      </c>
      <c r="G2682">
        <v>258</v>
      </c>
      <c r="H2682" t="s">
        <v>26</v>
      </c>
      <c r="I2682" t="str">
        <f>VLOOKUP(shipments[[#This Row],[SPID]],CHOOSE({1,2},people[[#All],[SPID]],people[[#All],[Sales_person]]),2,0)</f>
        <v>Ches Bonnell</v>
      </c>
      <c r="J2682">
        <f>YEAR(shipments[[#This Row],[Shipdate]])</f>
        <v>2024</v>
      </c>
      <c r="K2682" s="22"/>
      <c r="L2682" s="22">
        <f>VLOOKUP(shipments[[#This Row],[PID]],CHOOSE({1,2},products[PID],products[Cost_per_box]),2,0)</f>
        <v>2.76</v>
      </c>
      <c r="M2682" s="22">
        <f>shipments[[#This Row],[Boxes]]*shipments[[#This Row],[cost_per_box]]</f>
        <v>712.07999999999993</v>
      </c>
      <c r="N2682" s="22">
        <f>shipments[[#This Row],[Amount]]-shipments[[#This Row],[total cost]]</f>
        <v>1864.17</v>
      </c>
    </row>
    <row r="2683" spans="1:14" x14ac:dyDescent="0.35">
      <c r="A2683" t="s">
        <v>2724</v>
      </c>
      <c r="B2683" t="s">
        <v>8044</v>
      </c>
      <c r="C2683" t="s">
        <v>8031</v>
      </c>
      <c r="D2683" t="s">
        <v>8033</v>
      </c>
      <c r="E2683" s="1">
        <v>45250</v>
      </c>
      <c r="F2683">
        <v>285.75</v>
      </c>
      <c r="G2683">
        <v>29</v>
      </c>
      <c r="H2683" t="s">
        <v>7</v>
      </c>
      <c r="I2683" t="str">
        <f>VLOOKUP(shipments[[#This Row],[SPID]],CHOOSE({1,2},people[[#All],[SPID]],people[[#All],[Sales_person]]),2,0)</f>
        <v>Ches Bonnell</v>
      </c>
      <c r="J2683">
        <f>YEAR(shipments[[#This Row],[Shipdate]])</f>
        <v>2023</v>
      </c>
      <c r="K2683" s="22"/>
      <c r="L2683" s="22">
        <f>VLOOKUP(shipments[[#This Row],[PID]],CHOOSE({1,2},products[PID],products[Cost_per_box]),2,0)</f>
        <v>3.32</v>
      </c>
      <c r="M2683" s="22">
        <f>shipments[[#This Row],[Boxes]]*shipments[[#This Row],[cost_per_box]]</f>
        <v>96.28</v>
      </c>
      <c r="N2683" s="22">
        <f>shipments[[#This Row],[Amount]]-shipments[[#This Row],[total cost]]</f>
        <v>189.47</v>
      </c>
    </row>
    <row r="2684" spans="1:14" x14ac:dyDescent="0.35">
      <c r="A2684" t="s">
        <v>2725</v>
      </c>
      <c r="B2684" t="s">
        <v>8044</v>
      </c>
      <c r="C2684" t="s">
        <v>8031</v>
      </c>
      <c r="D2684" t="s">
        <v>8033</v>
      </c>
      <c r="E2684" s="1">
        <v>45194</v>
      </c>
      <c r="F2684">
        <v>3512.25</v>
      </c>
      <c r="G2684">
        <v>391</v>
      </c>
      <c r="H2684" t="s">
        <v>7</v>
      </c>
      <c r="I2684" t="str">
        <f>VLOOKUP(shipments[[#This Row],[SPID]],CHOOSE({1,2},people[[#All],[SPID]],people[[#All],[Sales_person]]),2,0)</f>
        <v>Ches Bonnell</v>
      </c>
      <c r="J2684">
        <f>YEAR(shipments[[#This Row],[Shipdate]])</f>
        <v>2023</v>
      </c>
      <c r="K2684" s="22"/>
      <c r="L2684" s="22">
        <f>VLOOKUP(shipments[[#This Row],[PID]],CHOOSE({1,2},products[PID],products[Cost_per_box]),2,0)</f>
        <v>3.32</v>
      </c>
      <c r="M2684" s="22">
        <f>shipments[[#This Row],[Boxes]]*shipments[[#This Row],[cost_per_box]]</f>
        <v>1298.1199999999999</v>
      </c>
      <c r="N2684" s="22">
        <f>shipments[[#This Row],[Amount]]-shipments[[#This Row],[total cost]]</f>
        <v>2214.13</v>
      </c>
    </row>
    <row r="2685" spans="1:14" x14ac:dyDescent="0.35">
      <c r="A2685" t="s">
        <v>2726</v>
      </c>
      <c r="B2685" t="s">
        <v>8044</v>
      </c>
      <c r="C2685" t="s">
        <v>8031</v>
      </c>
      <c r="D2685" t="s">
        <v>8034</v>
      </c>
      <c r="E2685" s="1">
        <v>45287</v>
      </c>
      <c r="F2685">
        <v>2929.5</v>
      </c>
      <c r="G2685">
        <v>293</v>
      </c>
      <c r="H2685" t="s">
        <v>7</v>
      </c>
      <c r="I2685" t="str">
        <f>VLOOKUP(shipments[[#This Row],[SPID]],CHOOSE({1,2},people[[#All],[SPID]],people[[#All],[Sales_person]]),2,0)</f>
        <v>Ches Bonnell</v>
      </c>
      <c r="J2685">
        <f>YEAR(shipments[[#This Row],[Shipdate]])</f>
        <v>2023</v>
      </c>
      <c r="K2685" s="22"/>
      <c r="L2685" s="22">
        <f>VLOOKUP(shipments[[#This Row],[PID]],CHOOSE({1,2},products[PID],products[Cost_per_box]),2,0)</f>
        <v>3.32</v>
      </c>
      <c r="M2685" s="22">
        <f>shipments[[#This Row],[Boxes]]*shipments[[#This Row],[cost_per_box]]</f>
        <v>972.76</v>
      </c>
      <c r="N2685" s="22">
        <f>shipments[[#This Row],[Amount]]-shipments[[#This Row],[total cost]]</f>
        <v>1956.74</v>
      </c>
    </row>
    <row r="2686" spans="1:14" x14ac:dyDescent="0.35">
      <c r="A2686" t="s">
        <v>2727</v>
      </c>
      <c r="B2686" t="s">
        <v>8044</v>
      </c>
      <c r="C2686" t="s">
        <v>8031</v>
      </c>
      <c r="D2686" t="s">
        <v>8037</v>
      </c>
      <c r="E2686" s="1">
        <v>45132</v>
      </c>
      <c r="F2686">
        <v>6999.75</v>
      </c>
      <c r="G2686">
        <v>875</v>
      </c>
      <c r="H2686" t="s">
        <v>7</v>
      </c>
      <c r="I2686" t="str">
        <f>VLOOKUP(shipments[[#This Row],[SPID]],CHOOSE({1,2},people[[#All],[SPID]],people[[#All],[Sales_person]]),2,0)</f>
        <v>Ches Bonnell</v>
      </c>
      <c r="J2686">
        <f>YEAR(shipments[[#This Row],[Shipdate]])</f>
        <v>2023</v>
      </c>
      <c r="K2686" s="22"/>
      <c r="L2686" s="22">
        <f>VLOOKUP(shipments[[#This Row],[PID]],CHOOSE({1,2},products[PID],products[Cost_per_box]),2,0)</f>
        <v>3.32</v>
      </c>
      <c r="M2686" s="22">
        <f>shipments[[#This Row],[Boxes]]*shipments[[#This Row],[cost_per_box]]</f>
        <v>2905</v>
      </c>
      <c r="N2686" s="22">
        <f>shipments[[#This Row],[Amount]]-shipments[[#This Row],[total cost]]</f>
        <v>4094.75</v>
      </c>
    </row>
    <row r="2687" spans="1:14" x14ac:dyDescent="0.35">
      <c r="A2687" t="s">
        <v>2728</v>
      </c>
      <c r="B2687" t="s">
        <v>8044</v>
      </c>
      <c r="C2687" t="s">
        <v>8031</v>
      </c>
      <c r="D2687" t="s">
        <v>8035</v>
      </c>
      <c r="E2687" s="1">
        <v>45163</v>
      </c>
      <c r="F2687">
        <v>2261.25</v>
      </c>
      <c r="G2687">
        <v>283</v>
      </c>
      <c r="H2687" t="s">
        <v>7</v>
      </c>
      <c r="I2687" t="str">
        <f>VLOOKUP(shipments[[#This Row],[SPID]],CHOOSE({1,2},people[[#All],[SPID]],people[[#All],[Sales_person]]),2,0)</f>
        <v>Ches Bonnell</v>
      </c>
      <c r="J2687">
        <f>YEAR(shipments[[#This Row],[Shipdate]])</f>
        <v>2023</v>
      </c>
      <c r="K2687" s="22"/>
      <c r="L2687" s="22">
        <f>VLOOKUP(shipments[[#This Row],[PID]],CHOOSE({1,2},products[PID],products[Cost_per_box]),2,0)</f>
        <v>3.32</v>
      </c>
      <c r="M2687" s="22">
        <f>shipments[[#This Row],[Boxes]]*shipments[[#This Row],[cost_per_box]]</f>
        <v>939.56</v>
      </c>
      <c r="N2687" s="22">
        <f>shipments[[#This Row],[Amount]]-shipments[[#This Row],[total cost]]</f>
        <v>1321.69</v>
      </c>
    </row>
    <row r="2688" spans="1:14" x14ac:dyDescent="0.35">
      <c r="A2688" t="s">
        <v>2729</v>
      </c>
      <c r="B2688" t="s">
        <v>8044</v>
      </c>
      <c r="C2688" t="s">
        <v>8031</v>
      </c>
      <c r="D2688" t="s">
        <v>8034</v>
      </c>
      <c r="E2688" s="1">
        <v>45393</v>
      </c>
      <c r="F2688">
        <v>2819.25</v>
      </c>
      <c r="G2688">
        <v>403</v>
      </c>
      <c r="H2688" t="s">
        <v>7</v>
      </c>
      <c r="I2688" t="str">
        <f>VLOOKUP(shipments[[#This Row],[SPID]],CHOOSE({1,2},people[[#All],[SPID]],people[[#All],[Sales_person]]),2,0)</f>
        <v>Ches Bonnell</v>
      </c>
      <c r="J2688">
        <f>YEAR(shipments[[#This Row],[Shipdate]])</f>
        <v>2024</v>
      </c>
      <c r="K2688" s="22"/>
      <c r="L2688" s="22">
        <f>VLOOKUP(shipments[[#This Row],[PID]],CHOOSE({1,2},products[PID],products[Cost_per_box]),2,0)</f>
        <v>3.32</v>
      </c>
      <c r="M2688" s="22">
        <f>shipments[[#This Row],[Boxes]]*shipments[[#This Row],[cost_per_box]]</f>
        <v>1337.96</v>
      </c>
      <c r="N2688" s="22">
        <f>shipments[[#This Row],[Amount]]-shipments[[#This Row],[total cost]]</f>
        <v>1481.29</v>
      </c>
    </row>
    <row r="2689" spans="1:14" x14ac:dyDescent="0.35">
      <c r="A2689" t="s">
        <v>2730</v>
      </c>
      <c r="B2689" t="s">
        <v>8044</v>
      </c>
      <c r="C2689" t="s">
        <v>8032</v>
      </c>
      <c r="D2689" t="s">
        <v>8037</v>
      </c>
      <c r="E2689" s="1">
        <v>45128</v>
      </c>
      <c r="F2689">
        <v>11283.75</v>
      </c>
      <c r="G2689">
        <v>594</v>
      </c>
      <c r="H2689" t="s">
        <v>7</v>
      </c>
      <c r="I2689" t="str">
        <f>VLOOKUP(shipments[[#This Row],[SPID]],CHOOSE({1,2},people[[#All],[SPID]],people[[#All],[Sales_person]]),2,0)</f>
        <v>Ches Bonnell</v>
      </c>
      <c r="J2689">
        <f>YEAR(shipments[[#This Row],[Shipdate]])</f>
        <v>2023</v>
      </c>
      <c r="K2689" s="22"/>
      <c r="L2689" s="22">
        <f>VLOOKUP(shipments[[#This Row],[PID]],CHOOSE({1,2},products[PID],products[Cost_per_box]),2,0)</f>
        <v>2.65</v>
      </c>
      <c r="M2689" s="22">
        <f>shipments[[#This Row],[Boxes]]*shipments[[#This Row],[cost_per_box]]</f>
        <v>1574.1</v>
      </c>
      <c r="N2689" s="22">
        <f>shipments[[#This Row],[Amount]]-shipments[[#This Row],[total cost]]</f>
        <v>9709.65</v>
      </c>
    </row>
    <row r="2690" spans="1:14" x14ac:dyDescent="0.35">
      <c r="A2690" t="s">
        <v>2731</v>
      </c>
      <c r="B2690" t="s">
        <v>8044</v>
      </c>
      <c r="C2690" t="s">
        <v>8032</v>
      </c>
      <c r="D2690" t="s">
        <v>8036</v>
      </c>
      <c r="E2690" s="1">
        <v>44929</v>
      </c>
      <c r="F2690">
        <v>8354.25</v>
      </c>
      <c r="G2690">
        <v>380</v>
      </c>
      <c r="H2690" t="s">
        <v>7</v>
      </c>
      <c r="I2690" t="str">
        <f>VLOOKUP(shipments[[#This Row],[SPID]],CHOOSE({1,2},people[[#All],[SPID]],people[[#All],[Sales_person]]),2,0)</f>
        <v>Ches Bonnell</v>
      </c>
      <c r="J2690">
        <f>YEAR(shipments[[#This Row],[Shipdate]])</f>
        <v>2023</v>
      </c>
      <c r="K2690" s="22"/>
      <c r="L2690" s="22">
        <f>VLOOKUP(shipments[[#This Row],[PID]],CHOOSE({1,2},products[PID],products[Cost_per_box]),2,0)</f>
        <v>2.65</v>
      </c>
      <c r="M2690" s="22">
        <f>shipments[[#This Row],[Boxes]]*shipments[[#This Row],[cost_per_box]]</f>
        <v>1007</v>
      </c>
      <c r="N2690" s="22">
        <f>shipments[[#This Row],[Amount]]-shipments[[#This Row],[total cost]]</f>
        <v>7347.25</v>
      </c>
    </row>
    <row r="2691" spans="1:14" x14ac:dyDescent="0.35">
      <c r="A2691" t="s">
        <v>2732</v>
      </c>
      <c r="B2691" t="s">
        <v>8044</v>
      </c>
      <c r="C2691" t="s">
        <v>8032</v>
      </c>
      <c r="D2691" t="s">
        <v>8038</v>
      </c>
      <c r="E2691" s="1">
        <v>44972</v>
      </c>
      <c r="F2691">
        <v>4133.25</v>
      </c>
      <c r="G2691">
        <v>197</v>
      </c>
      <c r="H2691" t="s">
        <v>7</v>
      </c>
      <c r="I2691" t="str">
        <f>VLOOKUP(shipments[[#This Row],[SPID]],CHOOSE({1,2},people[[#All],[SPID]],people[[#All],[Sales_person]]),2,0)</f>
        <v>Ches Bonnell</v>
      </c>
      <c r="J2691">
        <f>YEAR(shipments[[#This Row],[Shipdate]])</f>
        <v>2023</v>
      </c>
      <c r="K2691" s="22"/>
      <c r="L2691" s="22">
        <f>VLOOKUP(shipments[[#This Row],[PID]],CHOOSE({1,2},products[PID],products[Cost_per_box]),2,0)</f>
        <v>2.65</v>
      </c>
      <c r="M2691" s="22">
        <f>shipments[[#This Row],[Boxes]]*shipments[[#This Row],[cost_per_box]]</f>
        <v>522.04999999999995</v>
      </c>
      <c r="N2691" s="22">
        <f>shipments[[#This Row],[Amount]]-shipments[[#This Row],[total cost]]</f>
        <v>3611.2</v>
      </c>
    </row>
    <row r="2692" spans="1:14" x14ac:dyDescent="0.35">
      <c r="A2692" t="s">
        <v>2733</v>
      </c>
      <c r="B2692" t="s">
        <v>8044</v>
      </c>
      <c r="C2692" t="s">
        <v>8032</v>
      </c>
      <c r="D2692" t="s">
        <v>8037</v>
      </c>
      <c r="E2692" s="1">
        <v>45349</v>
      </c>
      <c r="F2692">
        <v>10593</v>
      </c>
      <c r="G2692">
        <v>505</v>
      </c>
      <c r="H2692" t="s">
        <v>7</v>
      </c>
      <c r="I2692" t="str">
        <f>VLOOKUP(shipments[[#This Row],[SPID]],CHOOSE({1,2},people[[#All],[SPID]],people[[#All],[Sales_person]]),2,0)</f>
        <v>Ches Bonnell</v>
      </c>
      <c r="J2692">
        <f>YEAR(shipments[[#This Row],[Shipdate]])</f>
        <v>2024</v>
      </c>
      <c r="K2692" s="22"/>
      <c r="L2692" s="22">
        <f>VLOOKUP(shipments[[#This Row],[PID]],CHOOSE({1,2},products[PID],products[Cost_per_box]),2,0)</f>
        <v>2.65</v>
      </c>
      <c r="M2692" s="22">
        <f>shipments[[#This Row],[Boxes]]*shipments[[#This Row],[cost_per_box]]</f>
        <v>1338.25</v>
      </c>
      <c r="N2692" s="22">
        <f>shipments[[#This Row],[Amount]]-shipments[[#This Row],[total cost]]</f>
        <v>9254.75</v>
      </c>
    </row>
    <row r="2693" spans="1:14" x14ac:dyDescent="0.35">
      <c r="A2693" t="s">
        <v>2734</v>
      </c>
      <c r="B2693" t="s">
        <v>8044</v>
      </c>
      <c r="C2693" t="s">
        <v>8011</v>
      </c>
      <c r="D2693" t="s">
        <v>8038</v>
      </c>
      <c r="E2693" s="1">
        <v>45238</v>
      </c>
      <c r="F2693">
        <v>6867</v>
      </c>
      <c r="G2693">
        <v>430</v>
      </c>
      <c r="H2693" t="s">
        <v>7</v>
      </c>
      <c r="I2693" t="str">
        <f>VLOOKUP(shipments[[#This Row],[SPID]],CHOOSE({1,2},people[[#All],[SPID]],people[[#All],[Sales_person]]),2,0)</f>
        <v>Ches Bonnell</v>
      </c>
      <c r="J2693">
        <f>YEAR(shipments[[#This Row],[Shipdate]])</f>
        <v>2023</v>
      </c>
      <c r="K2693" s="22"/>
      <c r="L2693" s="22">
        <f>VLOOKUP(shipments[[#This Row],[PID]],CHOOSE({1,2},products[PID],products[Cost_per_box]),2,0)</f>
        <v>5.26</v>
      </c>
      <c r="M2693" s="22">
        <f>shipments[[#This Row],[Boxes]]*shipments[[#This Row],[cost_per_box]]</f>
        <v>2261.7999999999997</v>
      </c>
      <c r="N2693" s="22">
        <f>shipments[[#This Row],[Amount]]-shipments[[#This Row],[total cost]]</f>
        <v>4605.2000000000007</v>
      </c>
    </row>
    <row r="2694" spans="1:14" x14ac:dyDescent="0.35">
      <c r="A2694" t="s">
        <v>2735</v>
      </c>
      <c r="B2694" t="s">
        <v>8044</v>
      </c>
      <c r="C2694" t="s">
        <v>8011</v>
      </c>
      <c r="D2694" t="s">
        <v>8037</v>
      </c>
      <c r="E2694" s="1">
        <v>45541</v>
      </c>
      <c r="F2694">
        <v>2414.25</v>
      </c>
      <c r="G2694">
        <v>186</v>
      </c>
      <c r="H2694" t="s">
        <v>26</v>
      </c>
      <c r="I2694" t="str">
        <f>VLOOKUP(shipments[[#This Row],[SPID]],CHOOSE({1,2},people[[#All],[SPID]],people[[#All],[Sales_person]]),2,0)</f>
        <v>Ches Bonnell</v>
      </c>
      <c r="J2694">
        <f>YEAR(shipments[[#This Row],[Shipdate]])</f>
        <v>2024</v>
      </c>
      <c r="K2694" s="22"/>
      <c r="L2694" s="22">
        <f>VLOOKUP(shipments[[#This Row],[PID]],CHOOSE({1,2},products[PID],products[Cost_per_box]),2,0)</f>
        <v>5.26</v>
      </c>
      <c r="M2694" s="22">
        <f>shipments[[#This Row],[Boxes]]*shipments[[#This Row],[cost_per_box]]</f>
        <v>978.36</v>
      </c>
      <c r="N2694" s="22">
        <f>shipments[[#This Row],[Amount]]-shipments[[#This Row],[total cost]]</f>
        <v>1435.8899999999999</v>
      </c>
    </row>
    <row r="2695" spans="1:14" x14ac:dyDescent="0.35">
      <c r="A2695" t="s">
        <v>2736</v>
      </c>
      <c r="B2695" t="s">
        <v>8044</v>
      </c>
      <c r="C2695" t="s">
        <v>8011</v>
      </c>
      <c r="D2695" t="s">
        <v>8033</v>
      </c>
      <c r="E2695" s="1">
        <v>45512</v>
      </c>
      <c r="F2695">
        <v>5181.75</v>
      </c>
      <c r="G2695">
        <v>324</v>
      </c>
      <c r="H2695" t="s">
        <v>18</v>
      </c>
      <c r="I2695" t="str">
        <f>VLOOKUP(shipments[[#This Row],[SPID]],CHOOSE({1,2},people[[#All],[SPID]],people[[#All],[Sales_person]]),2,0)</f>
        <v>Ches Bonnell</v>
      </c>
      <c r="J2695">
        <f>YEAR(shipments[[#This Row],[Shipdate]])</f>
        <v>2024</v>
      </c>
      <c r="K2695" s="22"/>
      <c r="L2695" s="22">
        <f>VLOOKUP(shipments[[#This Row],[PID]],CHOOSE({1,2},products[PID],products[Cost_per_box]),2,0)</f>
        <v>5.26</v>
      </c>
      <c r="M2695" s="22">
        <f>shipments[[#This Row],[Boxes]]*shipments[[#This Row],[cost_per_box]]</f>
        <v>1704.24</v>
      </c>
      <c r="N2695" s="22">
        <f>shipments[[#This Row],[Amount]]-shipments[[#This Row],[total cost]]</f>
        <v>3477.51</v>
      </c>
    </row>
    <row r="2696" spans="1:14" x14ac:dyDescent="0.35">
      <c r="A2696" t="s">
        <v>2737</v>
      </c>
      <c r="B2696" t="s">
        <v>8044</v>
      </c>
      <c r="C2696" t="s">
        <v>8011</v>
      </c>
      <c r="D2696" t="s">
        <v>8038</v>
      </c>
      <c r="E2696" s="1">
        <v>45009</v>
      </c>
      <c r="F2696">
        <v>1998</v>
      </c>
      <c r="G2696">
        <v>143</v>
      </c>
      <c r="H2696" t="s">
        <v>7</v>
      </c>
      <c r="I2696" t="str">
        <f>VLOOKUP(shipments[[#This Row],[SPID]],CHOOSE({1,2},people[[#All],[SPID]],people[[#All],[Sales_person]]),2,0)</f>
        <v>Ches Bonnell</v>
      </c>
      <c r="J2696">
        <f>YEAR(shipments[[#This Row],[Shipdate]])</f>
        <v>2023</v>
      </c>
      <c r="K2696" s="22"/>
      <c r="L2696" s="22">
        <f>VLOOKUP(shipments[[#This Row],[PID]],CHOOSE({1,2},products[PID],products[Cost_per_box]),2,0)</f>
        <v>5.26</v>
      </c>
      <c r="M2696" s="22">
        <f>shipments[[#This Row],[Boxes]]*shipments[[#This Row],[cost_per_box]]</f>
        <v>752.18</v>
      </c>
      <c r="N2696" s="22">
        <f>shipments[[#This Row],[Amount]]-shipments[[#This Row],[total cost]]</f>
        <v>1245.8200000000002</v>
      </c>
    </row>
    <row r="2697" spans="1:14" x14ac:dyDescent="0.35">
      <c r="A2697" t="s">
        <v>2738</v>
      </c>
      <c r="B2697" t="s">
        <v>8044</v>
      </c>
      <c r="C2697" t="s">
        <v>8012</v>
      </c>
      <c r="D2697" t="s">
        <v>8036</v>
      </c>
      <c r="E2697" s="1">
        <v>45463</v>
      </c>
      <c r="F2697">
        <v>6115.5</v>
      </c>
      <c r="G2697">
        <v>383</v>
      </c>
      <c r="H2697" t="s">
        <v>7</v>
      </c>
      <c r="I2697" t="str">
        <f>VLOOKUP(shipments[[#This Row],[SPID]],CHOOSE({1,2},people[[#All],[SPID]],people[[#All],[Sales_person]]),2,0)</f>
        <v>Ches Bonnell</v>
      </c>
      <c r="J2697">
        <f>YEAR(shipments[[#This Row],[Shipdate]])</f>
        <v>2024</v>
      </c>
      <c r="K2697" s="22"/>
      <c r="L2697" s="22">
        <f>VLOOKUP(shipments[[#This Row],[PID]],CHOOSE({1,2},products[PID],products[Cost_per_box]),2,0)</f>
        <v>7.48</v>
      </c>
      <c r="M2697" s="22">
        <f>shipments[[#This Row],[Boxes]]*shipments[[#This Row],[cost_per_box]]</f>
        <v>2864.84</v>
      </c>
      <c r="N2697" s="22">
        <f>shipments[[#This Row],[Amount]]-shipments[[#This Row],[total cost]]</f>
        <v>3250.66</v>
      </c>
    </row>
    <row r="2698" spans="1:14" x14ac:dyDescent="0.35">
      <c r="A2698" t="s">
        <v>2739</v>
      </c>
      <c r="B2698" t="s">
        <v>8044</v>
      </c>
      <c r="C2698" t="s">
        <v>8014</v>
      </c>
      <c r="D2698" t="s">
        <v>8036</v>
      </c>
      <c r="E2698" s="1">
        <v>45448</v>
      </c>
      <c r="F2698">
        <v>2326.5</v>
      </c>
      <c r="G2698">
        <v>333</v>
      </c>
      <c r="H2698" t="s">
        <v>40</v>
      </c>
      <c r="I2698" t="str">
        <f>VLOOKUP(shipments[[#This Row],[SPID]],CHOOSE({1,2},people[[#All],[SPID]],people[[#All],[Sales_person]]),2,0)</f>
        <v>Ches Bonnell</v>
      </c>
      <c r="J2698">
        <f>YEAR(shipments[[#This Row],[Shipdate]])</f>
        <v>2024</v>
      </c>
      <c r="K2698" s="22"/>
      <c r="L2698" s="22">
        <f>VLOOKUP(shipments[[#This Row],[PID]],CHOOSE({1,2},products[PID],products[Cost_per_box]),2,0)</f>
        <v>3.85</v>
      </c>
      <c r="M2698" s="22">
        <f>shipments[[#This Row],[Boxes]]*shipments[[#This Row],[cost_per_box]]</f>
        <v>1282.05</v>
      </c>
      <c r="N2698" s="22">
        <f>shipments[[#This Row],[Amount]]-shipments[[#This Row],[total cost]]</f>
        <v>1044.45</v>
      </c>
    </row>
    <row r="2699" spans="1:14" x14ac:dyDescent="0.35">
      <c r="A2699" t="s">
        <v>2740</v>
      </c>
      <c r="B2699" t="s">
        <v>8044</v>
      </c>
      <c r="C2699" t="s">
        <v>8014</v>
      </c>
      <c r="D2699" t="s">
        <v>8038</v>
      </c>
      <c r="E2699" s="1">
        <v>45128</v>
      </c>
      <c r="F2699">
        <v>4169.25</v>
      </c>
      <c r="G2699">
        <v>834</v>
      </c>
      <c r="H2699" t="s">
        <v>7</v>
      </c>
      <c r="I2699" t="str">
        <f>VLOOKUP(shipments[[#This Row],[SPID]],CHOOSE({1,2},people[[#All],[SPID]],people[[#All],[Sales_person]]),2,0)</f>
        <v>Ches Bonnell</v>
      </c>
      <c r="J2699">
        <f>YEAR(shipments[[#This Row],[Shipdate]])</f>
        <v>2023</v>
      </c>
      <c r="K2699" s="22"/>
      <c r="L2699" s="22">
        <f>VLOOKUP(shipments[[#This Row],[PID]],CHOOSE({1,2},products[PID],products[Cost_per_box]),2,0)</f>
        <v>3.85</v>
      </c>
      <c r="M2699" s="22">
        <f>shipments[[#This Row],[Boxes]]*shipments[[#This Row],[cost_per_box]]</f>
        <v>3210.9</v>
      </c>
      <c r="N2699" s="22">
        <f>shipments[[#This Row],[Amount]]-shipments[[#This Row],[total cost]]</f>
        <v>958.34999999999991</v>
      </c>
    </row>
    <row r="2700" spans="1:14" x14ac:dyDescent="0.35">
      <c r="A2700" t="s">
        <v>2741</v>
      </c>
      <c r="B2700" t="s">
        <v>8044</v>
      </c>
      <c r="C2700" t="s">
        <v>8014</v>
      </c>
      <c r="D2700" t="s">
        <v>8033</v>
      </c>
      <c r="E2700" s="1">
        <v>45286</v>
      </c>
      <c r="F2700">
        <v>2949.75</v>
      </c>
      <c r="G2700">
        <v>492</v>
      </c>
      <c r="H2700" t="s">
        <v>7</v>
      </c>
      <c r="I2700" t="str">
        <f>VLOOKUP(shipments[[#This Row],[SPID]],CHOOSE({1,2},people[[#All],[SPID]],people[[#All],[Sales_person]]),2,0)</f>
        <v>Ches Bonnell</v>
      </c>
      <c r="J2700">
        <f>YEAR(shipments[[#This Row],[Shipdate]])</f>
        <v>2023</v>
      </c>
      <c r="K2700" s="22"/>
      <c r="L2700" s="22">
        <f>VLOOKUP(shipments[[#This Row],[PID]],CHOOSE({1,2},products[PID],products[Cost_per_box]),2,0)</f>
        <v>3.85</v>
      </c>
      <c r="M2700" s="22">
        <f>shipments[[#This Row],[Boxes]]*shipments[[#This Row],[cost_per_box]]</f>
        <v>1894.2</v>
      </c>
      <c r="N2700" s="22">
        <f>shipments[[#This Row],[Amount]]-shipments[[#This Row],[total cost]]</f>
        <v>1055.55</v>
      </c>
    </row>
    <row r="2701" spans="1:14" x14ac:dyDescent="0.35">
      <c r="A2701" t="s">
        <v>2742</v>
      </c>
      <c r="B2701" t="s">
        <v>8044</v>
      </c>
      <c r="C2701" t="s">
        <v>8014</v>
      </c>
      <c r="D2701" t="s">
        <v>8035</v>
      </c>
      <c r="E2701" s="1">
        <v>45265</v>
      </c>
      <c r="F2701">
        <v>10401.75</v>
      </c>
      <c r="G2701">
        <v>1156</v>
      </c>
      <c r="H2701" t="s">
        <v>7</v>
      </c>
      <c r="I2701" t="str">
        <f>VLOOKUP(shipments[[#This Row],[SPID]],CHOOSE({1,2},people[[#All],[SPID]],people[[#All],[Sales_person]]),2,0)</f>
        <v>Ches Bonnell</v>
      </c>
      <c r="J2701">
        <f>YEAR(shipments[[#This Row],[Shipdate]])</f>
        <v>2023</v>
      </c>
      <c r="K2701" s="22"/>
      <c r="L2701" s="22">
        <f>VLOOKUP(shipments[[#This Row],[PID]],CHOOSE({1,2},products[PID],products[Cost_per_box]),2,0)</f>
        <v>3.85</v>
      </c>
      <c r="M2701" s="22">
        <f>shipments[[#This Row],[Boxes]]*shipments[[#This Row],[cost_per_box]]</f>
        <v>4450.6000000000004</v>
      </c>
      <c r="N2701" s="22">
        <f>shipments[[#This Row],[Amount]]-shipments[[#This Row],[total cost]]</f>
        <v>5951.15</v>
      </c>
    </row>
    <row r="2702" spans="1:14" x14ac:dyDescent="0.35">
      <c r="A2702" t="s">
        <v>2743</v>
      </c>
      <c r="B2702" t="s">
        <v>8044</v>
      </c>
      <c r="C2702" t="s">
        <v>8014</v>
      </c>
      <c r="D2702" t="s">
        <v>8036</v>
      </c>
      <c r="E2702" s="1">
        <v>45555</v>
      </c>
      <c r="F2702">
        <v>7753.5</v>
      </c>
      <c r="G2702">
        <v>970</v>
      </c>
      <c r="H2702" t="s">
        <v>26</v>
      </c>
      <c r="I2702" t="str">
        <f>VLOOKUP(shipments[[#This Row],[SPID]],CHOOSE({1,2},people[[#All],[SPID]],people[[#All],[Sales_person]]),2,0)</f>
        <v>Ches Bonnell</v>
      </c>
      <c r="J2702">
        <f>YEAR(shipments[[#This Row],[Shipdate]])</f>
        <v>2024</v>
      </c>
      <c r="K2702" s="22"/>
      <c r="L2702" s="22">
        <f>VLOOKUP(shipments[[#This Row],[PID]],CHOOSE({1,2},products[PID],products[Cost_per_box]),2,0)</f>
        <v>3.85</v>
      </c>
      <c r="M2702" s="22">
        <f>shipments[[#This Row],[Boxes]]*shipments[[#This Row],[cost_per_box]]</f>
        <v>3734.5</v>
      </c>
      <c r="N2702" s="22">
        <f>shipments[[#This Row],[Amount]]-shipments[[#This Row],[total cost]]</f>
        <v>4019</v>
      </c>
    </row>
    <row r="2703" spans="1:14" x14ac:dyDescent="0.35">
      <c r="A2703" t="s">
        <v>2744</v>
      </c>
      <c r="B2703" t="s">
        <v>8044</v>
      </c>
      <c r="C2703" t="s">
        <v>8014</v>
      </c>
      <c r="D2703" t="s">
        <v>8037</v>
      </c>
      <c r="E2703" s="1">
        <v>45036</v>
      </c>
      <c r="F2703">
        <v>3651.75</v>
      </c>
      <c r="G2703">
        <v>522</v>
      </c>
      <c r="H2703" t="s">
        <v>7</v>
      </c>
      <c r="I2703" t="str">
        <f>VLOOKUP(shipments[[#This Row],[SPID]],CHOOSE({1,2},people[[#All],[SPID]],people[[#All],[Sales_person]]),2,0)</f>
        <v>Ches Bonnell</v>
      </c>
      <c r="J2703">
        <f>YEAR(shipments[[#This Row],[Shipdate]])</f>
        <v>2023</v>
      </c>
      <c r="K2703" s="22"/>
      <c r="L2703" s="22">
        <f>VLOOKUP(shipments[[#This Row],[PID]],CHOOSE({1,2},products[PID],products[Cost_per_box]),2,0)</f>
        <v>3.85</v>
      </c>
      <c r="M2703" s="22">
        <f>shipments[[#This Row],[Boxes]]*shipments[[#This Row],[cost_per_box]]</f>
        <v>2009.7</v>
      </c>
      <c r="N2703" s="22">
        <f>shipments[[#This Row],[Amount]]-shipments[[#This Row],[total cost]]</f>
        <v>1642.05</v>
      </c>
    </row>
    <row r="2704" spans="1:14" x14ac:dyDescent="0.35">
      <c r="A2704" t="s">
        <v>2745</v>
      </c>
      <c r="B2704" t="s">
        <v>8044</v>
      </c>
      <c r="C2704" t="s">
        <v>8014</v>
      </c>
      <c r="D2704" t="s">
        <v>8034</v>
      </c>
      <c r="E2704" s="1">
        <v>45278</v>
      </c>
      <c r="F2704">
        <v>5897.25</v>
      </c>
      <c r="G2704">
        <v>656</v>
      </c>
      <c r="H2704" t="s">
        <v>7</v>
      </c>
      <c r="I2704" t="str">
        <f>VLOOKUP(shipments[[#This Row],[SPID]],CHOOSE({1,2},people[[#All],[SPID]],people[[#All],[Sales_person]]),2,0)</f>
        <v>Ches Bonnell</v>
      </c>
      <c r="J2704">
        <f>YEAR(shipments[[#This Row],[Shipdate]])</f>
        <v>2023</v>
      </c>
      <c r="K2704" s="22"/>
      <c r="L2704" s="22">
        <f>VLOOKUP(shipments[[#This Row],[PID]],CHOOSE({1,2},products[PID],products[Cost_per_box]),2,0)</f>
        <v>3.85</v>
      </c>
      <c r="M2704" s="22">
        <f>shipments[[#This Row],[Boxes]]*shipments[[#This Row],[cost_per_box]]</f>
        <v>2525.6</v>
      </c>
      <c r="N2704" s="22">
        <f>shipments[[#This Row],[Amount]]-shipments[[#This Row],[total cost]]</f>
        <v>3371.65</v>
      </c>
    </row>
    <row r="2705" spans="1:14" x14ac:dyDescent="0.35">
      <c r="A2705" t="s">
        <v>2746</v>
      </c>
      <c r="B2705" t="s">
        <v>8044</v>
      </c>
      <c r="C2705" t="s">
        <v>8014</v>
      </c>
      <c r="D2705" t="s">
        <v>8037</v>
      </c>
      <c r="E2705" s="1">
        <v>45126</v>
      </c>
      <c r="F2705">
        <v>9402.75</v>
      </c>
      <c r="G2705">
        <v>1045</v>
      </c>
      <c r="H2705" t="s">
        <v>7</v>
      </c>
      <c r="I2705" t="str">
        <f>VLOOKUP(shipments[[#This Row],[SPID]],CHOOSE({1,2},people[[#All],[SPID]],people[[#All],[Sales_person]]),2,0)</f>
        <v>Ches Bonnell</v>
      </c>
      <c r="J2705">
        <f>YEAR(shipments[[#This Row],[Shipdate]])</f>
        <v>2023</v>
      </c>
      <c r="K2705" s="22"/>
      <c r="L2705" s="22">
        <f>VLOOKUP(shipments[[#This Row],[PID]],CHOOSE({1,2},products[PID],products[Cost_per_box]),2,0)</f>
        <v>3.85</v>
      </c>
      <c r="M2705" s="22">
        <f>shipments[[#This Row],[Boxes]]*shipments[[#This Row],[cost_per_box]]</f>
        <v>4023.25</v>
      </c>
      <c r="N2705" s="22">
        <f>shipments[[#This Row],[Amount]]-shipments[[#This Row],[total cost]]</f>
        <v>5379.5</v>
      </c>
    </row>
    <row r="2706" spans="1:14" x14ac:dyDescent="0.35">
      <c r="A2706" t="s">
        <v>2747</v>
      </c>
      <c r="B2706" t="s">
        <v>8044</v>
      </c>
      <c r="C2706" t="s">
        <v>8015</v>
      </c>
      <c r="D2706" t="s">
        <v>8034</v>
      </c>
      <c r="E2706" s="1">
        <v>45204</v>
      </c>
      <c r="F2706">
        <v>3678.75</v>
      </c>
      <c r="G2706">
        <v>614</v>
      </c>
      <c r="H2706" t="s">
        <v>7</v>
      </c>
      <c r="I2706" t="str">
        <f>VLOOKUP(shipments[[#This Row],[SPID]],CHOOSE({1,2},people[[#All],[SPID]],people[[#All],[Sales_person]]),2,0)</f>
        <v>Ches Bonnell</v>
      </c>
      <c r="J2706">
        <f>YEAR(shipments[[#This Row],[Shipdate]])</f>
        <v>2023</v>
      </c>
      <c r="K2706" s="22"/>
      <c r="L2706" s="22">
        <f>VLOOKUP(shipments[[#This Row],[PID]],CHOOSE({1,2},products[PID],products[Cost_per_box]),2,0)</f>
        <v>5.72</v>
      </c>
      <c r="M2706" s="22">
        <f>shipments[[#This Row],[Boxes]]*shipments[[#This Row],[cost_per_box]]</f>
        <v>3512.08</v>
      </c>
      <c r="N2706" s="22">
        <f>shipments[[#This Row],[Amount]]-shipments[[#This Row],[total cost]]</f>
        <v>166.67000000000007</v>
      </c>
    </row>
    <row r="2707" spans="1:14" x14ac:dyDescent="0.35">
      <c r="A2707" t="s">
        <v>2748</v>
      </c>
      <c r="B2707" t="s">
        <v>8044</v>
      </c>
      <c r="C2707" t="s">
        <v>8015</v>
      </c>
      <c r="D2707" t="s">
        <v>8038</v>
      </c>
      <c r="E2707" s="1">
        <v>45323</v>
      </c>
      <c r="F2707">
        <v>1163.25</v>
      </c>
      <c r="G2707">
        <v>146</v>
      </c>
      <c r="H2707" t="s">
        <v>7</v>
      </c>
      <c r="I2707" t="str">
        <f>VLOOKUP(shipments[[#This Row],[SPID]],CHOOSE({1,2},people[[#All],[SPID]],people[[#All],[Sales_person]]),2,0)</f>
        <v>Ches Bonnell</v>
      </c>
      <c r="J2707">
        <f>YEAR(shipments[[#This Row],[Shipdate]])</f>
        <v>2024</v>
      </c>
      <c r="K2707" s="22"/>
      <c r="L2707" s="22">
        <f>VLOOKUP(shipments[[#This Row],[PID]],CHOOSE({1,2},products[PID],products[Cost_per_box]),2,0)</f>
        <v>5.72</v>
      </c>
      <c r="M2707" s="22">
        <f>shipments[[#This Row],[Boxes]]*shipments[[#This Row],[cost_per_box]]</f>
        <v>835.12</v>
      </c>
      <c r="N2707" s="22">
        <f>shipments[[#This Row],[Amount]]-shipments[[#This Row],[total cost]]</f>
        <v>328.13</v>
      </c>
    </row>
    <row r="2708" spans="1:14" x14ac:dyDescent="0.35">
      <c r="A2708" t="s">
        <v>2749</v>
      </c>
      <c r="B2708" t="s">
        <v>8044</v>
      </c>
      <c r="C2708" t="s">
        <v>8016</v>
      </c>
      <c r="D2708" t="s">
        <v>8033</v>
      </c>
      <c r="E2708" s="1">
        <v>45224</v>
      </c>
      <c r="F2708">
        <v>3537</v>
      </c>
      <c r="G2708">
        <v>137</v>
      </c>
      <c r="H2708" t="s">
        <v>7</v>
      </c>
      <c r="I2708" t="str">
        <f>VLOOKUP(shipments[[#This Row],[SPID]],CHOOSE({1,2},people[[#All],[SPID]],people[[#All],[Sales_person]]),2,0)</f>
        <v>Ches Bonnell</v>
      </c>
      <c r="J2708">
        <f>YEAR(shipments[[#This Row],[Shipdate]])</f>
        <v>2023</v>
      </c>
      <c r="K2708" s="22"/>
      <c r="L2708" s="22">
        <f>VLOOKUP(shipments[[#This Row],[PID]],CHOOSE({1,2},products[PID],products[Cost_per_box]),2,0)</f>
        <v>6.31</v>
      </c>
      <c r="M2708" s="22">
        <f>shipments[[#This Row],[Boxes]]*shipments[[#This Row],[cost_per_box]]</f>
        <v>864.46999999999991</v>
      </c>
      <c r="N2708" s="22">
        <f>shipments[[#This Row],[Amount]]-shipments[[#This Row],[total cost]]</f>
        <v>2672.53</v>
      </c>
    </row>
    <row r="2709" spans="1:14" x14ac:dyDescent="0.35">
      <c r="A2709" t="s">
        <v>2750</v>
      </c>
      <c r="B2709" t="s">
        <v>8044</v>
      </c>
      <c r="C2709" t="s">
        <v>8016</v>
      </c>
      <c r="D2709" t="s">
        <v>8034</v>
      </c>
      <c r="E2709" s="1">
        <v>45099</v>
      </c>
      <c r="F2709">
        <v>1703.25</v>
      </c>
      <c r="G2709">
        <v>71</v>
      </c>
      <c r="H2709" t="s">
        <v>7</v>
      </c>
      <c r="I2709" t="str">
        <f>VLOOKUP(shipments[[#This Row],[SPID]],CHOOSE({1,2},people[[#All],[SPID]],people[[#All],[Sales_person]]),2,0)</f>
        <v>Ches Bonnell</v>
      </c>
      <c r="J2709">
        <f>YEAR(shipments[[#This Row],[Shipdate]])</f>
        <v>2023</v>
      </c>
      <c r="K2709" s="22"/>
      <c r="L2709" s="22">
        <f>VLOOKUP(shipments[[#This Row],[PID]],CHOOSE({1,2},products[PID],products[Cost_per_box]),2,0)</f>
        <v>6.31</v>
      </c>
      <c r="M2709" s="22">
        <f>shipments[[#This Row],[Boxes]]*shipments[[#This Row],[cost_per_box]]</f>
        <v>448.01</v>
      </c>
      <c r="N2709" s="22">
        <f>shipments[[#This Row],[Amount]]-shipments[[#This Row],[total cost]]</f>
        <v>1255.24</v>
      </c>
    </row>
    <row r="2710" spans="1:14" x14ac:dyDescent="0.35">
      <c r="A2710" t="s">
        <v>2751</v>
      </c>
      <c r="B2710" t="s">
        <v>8044</v>
      </c>
      <c r="C2710" t="s">
        <v>8016</v>
      </c>
      <c r="D2710" t="s">
        <v>8035</v>
      </c>
      <c r="E2710" s="1">
        <v>45313</v>
      </c>
      <c r="F2710">
        <v>1307.25</v>
      </c>
      <c r="G2710">
        <v>55</v>
      </c>
      <c r="H2710" t="s">
        <v>7</v>
      </c>
      <c r="I2710" t="str">
        <f>VLOOKUP(shipments[[#This Row],[SPID]],CHOOSE({1,2},people[[#All],[SPID]],people[[#All],[Sales_person]]),2,0)</f>
        <v>Ches Bonnell</v>
      </c>
      <c r="J2710">
        <f>YEAR(shipments[[#This Row],[Shipdate]])</f>
        <v>2024</v>
      </c>
      <c r="K2710" s="22"/>
      <c r="L2710" s="22">
        <f>VLOOKUP(shipments[[#This Row],[PID]],CHOOSE({1,2},products[PID],products[Cost_per_box]),2,0)</f>
        <v>6.31</v>
      </c>
      <c r="M2710" s="22">
        <f>shipments[[#This Row],[Boxes]]*shipments[[#This Row],[cost_per_box]]</f>
        <v>347.04999999999995</v>
      </c>
      <c r="N2710" s="22">
        <f>shipments[[#This Row],[Amount]]-shipments[[#This Row],[total cost]]</f>
        <v>960.2</v>
      </c>
    </row>
    <row r="2711" spans="1:14" x14ac:dyDescent="0.35">
      <c r="A2711" t="s">
        <v>2752</v>
      </c>
      <c r="B2711" t="s">
        <v>8044</v>
      </c>
      <c r="C2711" t="s">
        <v>8016</v>
      </c>
      <c r="D2711" t="s">
        <v>8037</v>
      </c>
      <c r="E2711" s="1">
        <v>44960</v>
      </c>
      <c r="F2711">
        <v>3510</v>
      </c>
      <c r="G2711">
        <v>135</v>
      </c>
      <c r="H2711" t="s">
        <v>7</v>
      </c>
      <c r="I2711" t="str">
        <f>VLOOKUP(shipments[[#This Row],[SPID]],CHOOSE({1,2},people[[#All],[SPID]],people[[#All],[Sales_person]]),2,0)</f>
        <v>Ches Bonnell</v>
      </c>
      <c r="J2711">
        <f>YEAR(shipments[[#This Row],[Shipdate]])</f>
        <v>2023</v>
      </c>
      <c r="K2711" s="22"/>
      <c r="L2711" s="22">
        <f>VLOOKUP(shipments[[#This Row],[PID]],CHOOSE({1,2},products[PID],products[Cost_per_box]),2,0)</f>
        <v>6.31</v>
      </c>
      <c r="M2711" s="22">
        <f>shipments[[#This Row],[Boxes]]*shipments[[#This Row],[cost_per_box]]</f>
        <v>851.84999999999991</v>
      </c>
      <c r="N2711" s="22">
        <f>shipments[[#This Row],[Amount]]-shipments[[#This Row],[total cost]]</f>
        <v>2658.15</v>
      </c>
    </row>
    <row r="2712" spans="1:14" x14ac:dyDescent="0.35">
      <c r="A2712" t="s">
        <v>2753</v>
      </c>
      <c r="B2712" t="s">
        <v>8044</v>
      </c>
      <c r="C2712" t="s">
        <v>8016</v>
      </c>
      <c r="D2712" t="s">
        <v>8037</v>
      </c>
      <c r="E2712" s="1">
        <v>45121</v>
      </c>
      <c r="F2712">
        <v>5238</v>
      </c>
      <c r="G2712">
        <v>194</v>
      </c>
      <c r="H2712" t="s">
        <v>7</v>
      </c>
      <c r="I2712" t="str">
        <f>VLOOKUP(shipments[[#This Row],[SPID]],CHOOSE({1,2},people[[#All],[SPID]],people[[#All],[Sales_person]]),2,0)</f>
        <v>Ches Bonnell</v>
      </c>
      <c r="J2712">
        <f>YEAR(shipments[[#This Row],[Shipdate]])</f>
        <v>2023</v>
      </c>
      <c r="K2712" s="22"/>
      <c r="L2712" s="22">
        <f>VLOOKUP(shipments[[#This Row],[PID]],CHOOSE({1,2},products[PID],products[Cost_per_box]),2,0)</f>
        <v>6.31</v>
      </c>
      <c r="M2712" s="22">
        <f>shipments[[#This Row],[Boxes]]*shipments[[#This Row],[cost_per_box]]</f>
        <v>1224.1399999999999</v>
      </c>
      <c r="N2712" s="22">
        <f>shipments[[#This Row],[Amount]]-shipments[[#This Row],[total cost]]</f>
        <v>4013.86</v>
      </c>
    </row>
    <row r="2713" spans="1:14" x14ac:dyDescent="0.35">
      <c r="A2713" t="s">
        <v>2754</v>
      </c>
      <c r="B2713" t="s">
        <v>8044</v>
      </c>
      <c r="C2713" t="s">
        <v>8016</v>
      </c>
      <c r="D2713" t="s">
        <v>8037</v>
      </c>
      <c r="E2713" s="1">
        <v>45405</v>
      </c>
      <c r="F2713">
        <v>324</v>
      </c>
      <c r="G2713">
        <v>13</v>
      </c>
      <c r="H2713" t="s">
        <v>7</v>
      </c>
      <c r="I2713" t="str">
        <f>VLOOKUP(shipments[[#This Row],[SPID]],CHOOSE({1,2},people[[#All],[SPID]],people[[#All],[Sales_person]]),2,0)</f>
        <v>Ches Bonnell</v>
      </c>
      <c r="J2713">
        <f>YEAR(shipments[[#This Row],[Shipdate]])</f>
        <v>2024</v>
      </c>
      <c r="K2713" s="22"/>
      <c r="L2713" s="22">
        <f>VLOOKUP(shipments[[#This Row],[PID]],CHOOSE({1,2},products[PID],products[Cost_per_box]),2,0)</f>
        <v>6.31</v>
      </c>
      <c r="M2713" s="22">
        <f>shipments[[#This Row],[Boxes]]*shipments[[#This Row],[cost_per_box]]</f>
        <v>82.03</v>
      </c>
      <c r="N2713" s="22">
        <f>shipments[[#This Row],[Amount]]-shipments[[#This Row],[total cost]]</f>
        <v>241.97</v>
      </c>
    </row>
    <row r="2714" spans="1:14" x14ac:dyDescent="0.35">
      <c r="A2714" t="s">
        <v>2755</v>
      </c>
      <c r="B2714" t="s">
        <v>8044</v>
      </c>
      <c r="C2714" t="s">
        <v>8017</v>
      </c>
      <c r="D2714" t="s">
        <v>8034</v>
      </c>
      <c r="E2714" s="1">
        <v>45099</v>
      </c>
      <c r="F2714">
        <v>5710.5</v>
      </c>
      <c r="G2714">
        <v>220</v>
      </c>
      <c r="H2714" t="s">
        <v>7</v>
      </c>
      <c r="I2714" t="str">
        <f>VLOOKUP(shipments[[#This Row],[SPID]],CHOOSE({1,2},people[[#All],[SPID]],people[[#All],[Sales_person]]),2,0)</f>
        <v>Ches Bonnell</v>
      </c>
      <c r="J2714">
        <f>YEAR(shipments[[#This Row],[Shipdate]])</f>
        <v>2023</v>
      </c>
      <c r="K2714" s="22"/>
      <c r="L2714" s="22">
        <f>VLOOKUP(shipments[[#This Row],[PID]],CHOOSE({1,2},products[PID],products[Cost_per_box]),2,0)</f>
        <v>9.94</v>
      </c>
      <c r="M2714" s="22">
        <f>shipments[[#This Row],[Boxes]]*shipments[[#This Row],[cost_per_box]]</f>
        <v>2186.7999999999997</v>
      </c>
      <c r="N2714" s="22">
        <f>shipments[[#This Row],[Amount]]-shipments[[#This Row],[total cost]]</f>
        <v>3523.7000000000003</v>
      </c>
    </row>
    <row r="2715" spans="1:14" x14ac:dyDescent="0.35">
      <c r="A2715" t="s">
        <v>2756</v>
      </c>
      <c r="B2715" t="s">
        <v>8044</v>
      </c>
      <c r="C2715" t="s">
        <v>8017</v>
      </c>
      <c r="D2715" t="s">
        <v>8034</v>
      </c>
      <c r="E2715" s="1">
        <v>45449</v>
      </c>
      <c r="F2715">
        <v>6653.25</v>
      </c>
      <c r="G2715">
        <v>238</v>
      </c>
      <c r="H2715" t="s">
        <v>7</v>
      </c>
      <c r="I2715" t="str">
        <f>VLOOKUP(shipments[[#This Row],[SPID]],CHOOSE({1,2},people[[#All],[SPID]],people[[#All],[Sales_person]]),2,0)</f>
        <v>Ches Bonnell</v>
      </c>
      <c r="J2715">
        <f>YEAR(shipments[[#This Row],[Shipdate]])</f>
        <v>2024</v>
      </c>
      <c r="K2715" s="22"/>
      <c r="L2715" s="22">
        <f>VLOOKUP(shipments[[#This Row],[PID]],CHOOSE({1,2},products[PID],products[Cost_per_box]),2,0)</f>
        <v>9.94</v>
      </c>
      <c r="M2715" s="22">
        <f>shipments[[#This Row],[Boxes]]*shipments[[#This Row],[cost_per_box]]</f>
        <v>2365.7199999999998</v>
      </c>
      <c r="N2715" s="22">
        <f>shipments[[#This Row],[Amount]]-shipments[[#This Row],[total cost]]</f>
        <v>4287.5300000000007</v>
      </c>
    </row>
    <row r="2716" spans="1:14" x14ac:dyDescent="0.35">
      <c r="A2716" t="s">
        <v>2757</v>
      </c>
      <c r="B2716" t="s">
        <v>8044</v>
      </c>
      <c r="C2716" t="s">
        <v>8017</v>
      </c>
      <c r="D2716" t="s">
        <v>8033</v>
      </c>
      <c r="E2716" s="1">
        <v>45356</v>
      </c>
      <c r="F2716">
        <v>5694.75</v>
      </c>
      <c r="G2716">
        <v>220</v>
      </c>
      <c r="H2716" t="s">
        <v>7</v>
      </c>
      <c r="I2716" t="str">
        <f>VLOOKUP(shipments[[#This Row],[SPID]],CHOOSE({1,2},people[[#All],[SPID]],people[[#All],[Sales_person]]),2,0)</f>
        <v>Ches Bonnell</v>
      </c>
      <c r="J2716">
        <f>YEAR(shipments[[#This Row],[Shipdate]])</f>
        <v>2024</v>
      </c>
      <c r="K2716" s="22"/>
      <c r="L2716" s="22">
        <f>VLOOKUP(shipments[[#This Row],[PID]],CHOOSE({1,2},products[PID],products[Cost_per_box]),2,0)</f>
        <v>9.94</v>
      </c>
      <c r="M2716" s="22">
        <f>shipments[[#This Row],[Boxes]]*shipments[[#This Row],[cost_per_box]]</f>
        <v>2186.7999999999997</v>
      </c>
      <c r="N2716" s="22">
        <f>shipments[[#This Row],[Amount]]-shipments[[#This Row],[total cost]]</f>
        <v>3507.9500000000003</v>
      </c>
    </row>
    <row r="2717" spans="1:14" x14ac:dyDescent="0.35">
      <c r="A2717" t="s">
        <v>2758</v>
      </c>
      <c r="B2717" t="s">
        <v>8044</v>
      </c>
      <c r="C2717" t="s">
        <v>8017</v>
      </c>
      <c r="D2717" t="s">
        <v>8037</v>
      </c>
      <c r="E2717" s="1">
        <v>45125</v>
      </c>
      <c r="F2717">
        <v>4806</v>
      </c>
      <c r="G2717">
        <v>201</v>
      </c>
      <c r="H2717" t="s">
        <v>7</v>
      </c>
      <c r="I2717" t="str">
        <f>VLOOKUP(shipments[[#This Row],[SPID]],CHOOSE({1,2},people[[#All],[SPID]],people[[#All],[Sales_person]]),2,0)</f>
        <v>Ches Bonnell</v>
      </c>
      <c r="J2717">
        <f>YEAR(shipments[[#This Row],[Shipdate]])</f>
        <v>2023</v>
      </c>
      <c r="K2717" s="22"/>
      <c r="L2717" s="22">
        <f>VLOOKUP(shipments[[#This Row],[PID]],CHOOSE({1,2},products[PID],products[Cost_per_box]),2,0)</f>
        <v>9.94</v>
      </c>
      <c r="M2717" s="22">
        <f>shipments[[#This Row],[Boxes]]*shipments[[#This Row],[cost_per_box]]</f>
        <v>1997.9399999999998</v>
      </c>
      <c r="N2717" s="22">
        <f>shipments[[#This Row],[Amount]]-shipments[[#This Row],[total cost]]</f>
        <v>2808.0600000000004</v>
      </c>
    </row>
    <row r="2718" spans="1:14" x14ac:dyDescent="0.35">
      <c r="A2718" t="s">
        <v>2759</v>
      </c>
      <c r="B2718" t="s">
        <v>8044</v>
      </c>
      <c r="C2718" t="s">
        <v>8017</v>
      </c>
      <c r="D2718" t="s">
        <v>8038</v>
      </c>
      <c r="E2718" s="1">
        <v>45049</v>
      </c>
      <c r="F2718">
        <v>5593.5</v>
      </c>
      <c r="G2718">
        <v>200</v>
      </c>
      <c r="H2718" t="s">
        <v>7</v>
      </c>
      <c r="I2718" t="str">
        <f>VLOOKUP(shipments[[#This Row],[SPID]],CHOOSE({1,2},people[[#All],[SPID]],people[[#All],[Sales_person]]),2,0)</f>
        <v>Ches Bonnell</v>
      </c>
      <c r="J2718">
        <f>YEAR(shipments[[#This Row],[Shipdate]])</f>
        <v>2023</v>
      </c>
      <c r="K2718" s="22"/>
      <c r="L2718" s="22">
        <f>VLOOKUP(shipments[[#This Row],[PID]],CHOOSE({1,2},products[PID],products[Cost_per_box]),2,0)</f>
        <v>9.94</v>
      </c>
      <c r="M2718" s="22">
        <f>shipments[[#This Row],[Boxes]]*shipments[[#This Row],[cost_per_box]]</f>
        <v>1988</v>
      </c>
      <c r="N2718" s="22">
        <f>shipments[[#This Row],[Amount]]-shipments[[#This Row],[total cost]]</f>
        <v>3605.5</v>
      </c>
    </row>
    <row r="2719" spans="1:14" x14ac:dyDescent="0.35">
      <c r="A2719" t="s">
        <v>2760</v>
      </c>
      <c r="B2719" t="s">
        <v>8044</v>
      </c>
      <c r="C2719" t="s">
        <v>8018</v>
      </c>
      <c r="D2719" t="s">
        <v>8033</v>
      </c>
      <c r="E2719" s="1">
        <v>45446</v>
      </c>
      <c r="F2719">
        <v>3885.75</v>
      </c>
      <c r="G2719">
        <v>186</v>
      </c>
      <c r="H2719" t="s">
        <v>7</v>
      </c>
      <c r="I2719" t="str">
        <f>VLOOKUP(shipments[[#This Row],[SPID]],CHOOSE({1,2},people[[#All],[SPID]],people[[#All],[Sales_person]]),2,0)</f>
        <v>Ches Bonnell</v>
      </c>
      <c r="J2719">
        <f>YEAR(shipments[[#This Row],[Shipdate]])</f>
        <v>2024</v>
      </c>
      <c r="K2719" s="22"/>
      <c r="L2719" s="22">
        <f>VLOOKUP(shipments[[#This Row],[PID]],CHOOSE({1,2},products[PID],products[Cost_per_box]),2,0)</f>
        <v>7.73</v>
      </c>
      <c r="M2719" s="22">
        <f>shipments[[#This Row],[Boxes]]*shipments[[#This Row],[cost_per_box]]</f>
        <v>1437.78</v>
      </c>
      <c r="N2719" s="22">
        <f>shipments[[#This Row],[Amount]]-shipments[[#This Row],[total cost]]</f>
        <v>2447.9700000000003</v>
      </c>
    </row>
    <row r="2720" spans="1:14" x14ac:dyDescent="0.35">
      <c r="A2720" t="s">
        <v>2761</v>
      </c>
      <c r="B2720" t="s">
        <v>8044</v>
      </c>
      <c r="C2720" t="s">
        <v>8018</v>
      </c>
      <c r="D2720" t="s">
        <v>8037</v>
      </c>
      <c r="E2720" s="1">
        <v>45523</v>
      </c>
      <c r="F2720">
        <v>10210.5</v>
      </c>
      <c r="G2720">
        <v>487</v>
      </c>
      <c r="H2720" t="s">
        <v>18</v>
      </c>
      <c r="I2720" t="str">
        <f>VLOOKUP(shipments[[#This Row],[SPID]],CHOOSE({1,2},people[[#All],[SPID]],people[[#All],[Sales_person]]),2,0)</f>
        <v>Ches Bonnell</v>
      </c>
      <c r="J2720">
        <f>YEAR(shipments[[#This Row],[Shipdate]])</f>
        <v>2024</v>
      </c>
      <c r="K2720" s="22"/>
      <c r="L2720" s="22">
        <f>VLOOKUP(shipments[[#This Row],[PID]],CHOOSE({1,2},products[PID],products[Cost_per_box]),2,0)</f>
        <v>7.73</v>
      </c>
      <c r="M2720" s="22">
        <f>shipments[[#This Row],[Boxes]]*shipments[[#This Row],[cost_per_box]]</f>
        <v>3764.51</v>
      </c>
      <c r="N2720" s="22">
        <f>shipments[[#This Row],[Amount]]-shipments[[#This Row],[total cost]]</f>
        <v>6445.99</v>
      </c>
    </row>
    <row r="2721" spans="1:14" x14ac:dyDescent="0.35">
      <c r="A2721" t="s">
        <v>2762</v>
      </c>
      <c r="B2721" t="s">
        <v>8044</v>
      </c>
      <c r="C2721" t="s">
        <v>8018</v>
      </c>
      <c r="D2721" t="s">
        <v>8037</v>
      </c>
      <c r="E2721" s="1">
        <v>45341</v>
      </c>
      <c r="F2721">
        <v>319.5</v>
      </c>
      <c r="G2721">
        <v>15</v>
      </c>
      <c r="H2721" t="s">
        <v>7</v>
      </c>
      <c r="I2721" t="str">
        <f>VLOOKUP(shipments[[#This Row],[SPID]],CHOOSE({1,2},people[[#All],[SPID]],people[[#All],[Sales_person]]),2,0)</f>
        <v>Ches Bonnell</v>
      </c>
      <c r="J2721">
        <f>YEAR(shipments[[#This Row],[Shipdate]])</f>
        <v>2024</v>
      </c>
      <c r="K2721" s="22"/>
      <c r="L2721" s="22">
        <f>VLOOKUP(shipments[[#This Row],[PID]],CHOOSE({1,2},products[PID],products[Cost_per_box]),2,0)</f>
        <v>7.73</v>
      </c>
      <c r="M2721" s="22">
        <f>shipments[[#This Row],[Boxes]]*shipments[[#This Row],[cost_per_box]]</f>
        <v>115.95</v>
      </c>
      <c r="N2721" s="22">
        <f>shipments[[#This Row],[Amount]]-shipments[[#This Row],[total cost]]</f>
        <v>203.55</v>
      </c>
    </row>
    <row r="2722" spans="1:14" x14ac:dyDescent="0.35">
      <c r="A2722" t="s">
        <v>2763</v>
      </c>
      <c r="B2722" t="s">
        <v>8044</v>
      </c>
      <c r="C2722" t="s">
        <v>8018</v>
      </c>
      <c r="D2722" t="s">
        <v>8034</v>
      </c>
      <c r="E2722" s="1">
        <v>45537</v>
      </c>
      <c r="F2722">
        <v>2004.75</v>
      </c>
      <c r="G2722">
        <v>96</v>
      </c>
      <c r="H2722" t="s">
        <v>26</v>
      </c>
      <c r="I2722" t="str">
        <f>VLOOKUP(shipments[[#This Row],[SPID]],CHOOSE({1,2},people[[#All],[SPID]],people[[#All],[Sales_person]]),2,0)</f>
        <v>Ches Bonnell</v>
      </c>
      <c r="J2722">
        <f>YEAR(shipments[[#This Row],[Shipdate]])</f>
        <v>2024</v>
      </c>
      <c r="K2722" s="22"/>
      <c r="L2722" s="22">
        <f>VLOOKUP(shipments[[#This Row],[PID]],CHOOSE({1,2},products[PID],products[Cost_per_box]),2,0)</f>
        <v>7.73</v>
      </c>
      <c r="M2722" s="22">
        <f>shipments[[#This Row],[Boxes]]*shipments[[#This Row],[cost_per_box]]</f>
        <v>742.08</v>
      </c>
      <c r="N2722" s="22">
        <f>shipments[[#This Row],[Amount]]-shipments[[#This Row],[total cost]]</f>
        <v>1262.67</v>
      </c>
    </row>
    <row r="2723" spans="1:14" x14ac:dyDescent="0.35">
      <c r="A2723" t="s">
        <v>2764</v>
      </c>
      <c r="B2723" t="s">
        <v>8044</v>
      </c>
      <c r="C2723" t="s">
        <v>8018</v>
      </c>
      <c r="D2723" t="s">
        <v>8036</v>
      </c>
      <c r="E2723" s="1">
        <v>45462</v>
      </c>
      <c r="F2723">
        <v>7857</v>
      </c>
      <c r="G2723">
        <v>358</v>
      </c>
      <c r="H2723" t="s">
        <v>7</v>
      </c>
      <c r="I2723" t="str">
        <f>VLOOKUP(shipments[[#This Row],[SPID]],CHOOSE({1,2},people[[#All],[SPID]],people[[#All],[Sales_person]]),2,0)</f>
        <v>Ches Bonnell</v>
      </c>
      <c r="J2723">
        <f>YEAR(shipments[[#This Row],[Shipdate]])</f>
        <v>2024</v>
      </c>
      <c r="K2723" s="22"/>
      <c r="L2723" s="22">
        <f>VLOOKUP(shipments[[#This Row],[PID]],CHOOSE({1,2},products[PID],products[Cost_per_box]),2,0)</f>
        <v>7.73</v>
      </c>
      <c r="M2723" s="22">
        <f>shipments[[#This Row],[Boxes]]*shipments[[#This Row],[cost_per_box]]</f>
        <v>2767.34</v>
      </c>
      <c r="N2723" s="22">
        <f>shipments[[#This Row],[Amount]]-shipments[[#This Row],[total cost]]</f>
        <v>5089.66</v>
      </c>
    </row>
    <row r="2724" spans="1:14" x14ac:dyDescent="0.35">
      <c r="A2724" t="s">
        <v>2765</v>
      </c>
      <c r="B2724" t="s">
        <v>8044</v>
      </c>
      <c r="C2724" t="s">
        <v>8018</v>
      </c>
      <c r="D2724" t="s">
        <v>8035</v>
      </c>
      <c r="E2724" s="1">
        <v>45223</v>
      </c>
      <c r="F2724">
        <v>2880</v>
      </c>
      <c r="G2724">
        <v>138</v>
      </c>
      <c r="H2724" t="s">
        <v>7</v>
      </c>
      <c r="I2724" t="str">
        <f>VLOOKUP(shipments[[#This Row],[SPID]],CHOOSE({1,2},people[[#All],[SPID]],people[[#All],[Sales_person]]),2,0)</f>
        <v>Ches Bonnell</v>
      </c>
      <c r="J2724">
        <f>YEAR(shipments[[#This Row],[Shipdate]])</f>
        <v>2023</v>
      </c>
      <c r="K2724" s="22"/>
      <c r="L2724" s="22">
        <f>VLOOKUP(shipments[[#This Row],[PID]],CHOOSE({1,2},products[PID],products[Cost_per_box]),2,0)</f>
        <v>7.73</v>
      </c>
      <c r="M2724" s="22">
        <f>shipments[[#This Row],[Boxes]]*shipments[[#This Row],[cost_per_box]]</f>
        <v>1066.74</v>
      </c>
      <c r="N2724" s="22">
        <f>shipments[[#This Row],[Amount]]-shipments[[#This Row],[total cost]]</f>
        <v>1813.26</v>
      </c>
    </row>
    <row r="2725" spans="1:14" x14ac:dyDescent="0.35">
      <c r="A2725" t="s">
        <v>2766</v>
      </c>
      <c r="B2725" t="s">
        <v>8044</v>
      </c>
      <c r="C2725" t="s">
        <v>8018</v>
      </c>
      <c r="D2725" t="s">
        <v>8036</v>
      </c>
      <c r="E2725" s="1">
        <v>44979</v>
      </c>
      <c r="F2725">
        <v>675</v>
      </c>
      <c r="G2725">
        <v>31</v>
      </c>
      <c r="H2725" t="s">
        <v>7</v>
      </c>
      <c r="I2725" t="str">
        <f>VLOOKUP(shipments[[#This Row],[SPID]],CHOOSE({1,2},people[[#All],[SPID]],people[[#All],[Sales_person]]),2,0)</f>
        <v>Ches Bonnell</v>
      </c>
      <c r="J2725">
        <f>YEAR(shipments[[#This Row],[Shipdate]])</f>
        <v>2023</v>
      </c>
      <c r="K2725" s="22"/>
      <c r="L2725" s="22">
        <f>VLOOKUP(shipments[[#This Row],[PID]],CHOOSE({1,2},products[PID],products[Cost_per_box]),2,0)</f>
        <v>7.73</v>
      </c>
      <c r="M2725" s="22">
        <f>shipments[[#This Row],[Boxes]]*shipments[[#This Row],[cost_per_box]]</f>
        <v>239.63000000000002</v>
      </c>
      <c r="N2725" s="22">
        <f>shipments[[#This Row],[Amount]]-shipments[[#This Row],[total cost]]</f>
        <v>435.37</v>
      </c>
    </row>
    <row r="2726" spans="1:14" x14ac:dyDescent="0.35">
      <c r="A2726" t="s">
        <v>2767</v>
      </c>
      <c r="B2726" t="s">
        <v>8044</v>
      </c>
      <c r="C2726" t="s">
        <v>8018</v>
      </c>
      <c r="D2726" t="s">
        <v>8038</v>
      </c>
      <c r="E2726" s="1">
        <v>45285</v>
      </c>
      <c r="F2726">
        <v>5595.75</v>
      </c>
      <c r="G2726">
        <v>280</v>
      </c>
      <c r="H2726" t="s">
        <v>7</v>
      </c>
      <c r="I2726" t="str">
        <f>VLOOKUP(shipments[[#This Row],[SPID]],CHOOSE({1,2},people[[#All],[SPID]],people[[#All],[Sales_person]]),2,0)</f>
        <v>Ches Bonnell</v>
      </c>
      <c r="J2726">
        <f>YEAR(shipments[[#This Row],[Shipdate]])</f>
        <v>2023</v>
      </c>
      <c r="K2726" s="22"/>
      <c r="L2726" s="22">
        <f>VLOOKUP(shipments[[#This Row],[PID]],CHOOSE({1,2},products[PID],products[Cost_per_box]),2,0)</f>
        <v>7.73</v>
      </c>
      <c r="M2726" s="22">
        <f>shipments[[#This Row],[Boxes]]*shipments[[#This Row],[cost_per_box]]</f>
        <v>2164.4</v>
      </c>
      <c r="N2726" s="22">
        <f>shipments[[#This Row],[Amount]]-shipments[[#This Row],[total cost]]</f>
        <v>3431.35</v>
      </c>
    </row>
    <row r="2727" spans="1:14" x14ac:dyDescent="0.35">
      <c r="A2727" t="s">
        <v>2768</v>
      </c>
      <c r="B2727" t="s">
        <v>8044</v>
      </c>
      <c r="C2727" t="s">
        <v>8020</v>
      </c>
      <c r="D2727" t="s">
        <v>8038</v>
      </c>
      <c r="E2727" s="1">
        <v>44930</v>
      </c>
      <c r="F2727">
        <v>4104</v>
      </c>
      <c r="G2727">
        <v>257</v>
      </c>
      <c r="H2727" t="s">
        <v>7</v>
      </c>
      <c r="I2727" t="str">
        <f>VLOOKUP(shipments[[#This Row],[SPID]],CHOOSE({1,2},people[[#All],[SPID]],people[[#All],[Sales_person]]),2,0)</f>
        <v>Ches Bonnell</v>
      </c>
      <c r="J2727">
        <f>YEAR(shipments[[#This Row],[Shipdate]])</f>
        <v>2023</v>
      </c>
      <c r="K2727" s="22"/>
      <c r="L2727" s="22">
        <f>VLOOKUP(shipments[[#This Row],[PID]],CHOOSE({1,2},products[PID],products[Cost_per_box]),2,0)</f>
        <v>8.2200000000000006</v>
      </c>
      <c r="M2727" s="22">
        <f>shipments[[#This Row],[Boxes]]*shipments[[#This Row],[cost_per_box]]</f>
        <v>2112.54</v>
      </c>
      <c r="N2727" s="22">
        <f>shipments[[#This Row],[Amount]]-shipments[[#This Row],[total cost]]</f>
        <v>1991.46</v>
      </c>
    </row>
    <row r="2728" spans="1:14" x14ac:dyDescent="0.35">
      <c r="A2728" t="s">
        <v>2769</v>
      </c>
      <c r="B2728" t="s">
        <v>8044</v>
      </c>
      <c r="C2728" t="s">
        <v>8020</v>
      </c>
      <c r="D2728" t="s">
        <v>8034</v>
      </c>
      <c r="E2728" s="1">
        <v>45498</v>
      </c>
      <c r="F2728">
        <v>297</v>
      </c>
      <c r="G2728">
        <v>20</v>
      </c>
      <c r="H2728" t="s">
        <v>18</v>
      </c>
      <c r="I2728" t="str">
        <f>VLOOKUP(shipments[[#This Row],[SPID]],CHOOSE({1,2},people[[#All],[SPID]],people[[#All],[Sales_person]]),2,0)</f>
        <v>Ches Bonnell</v>
      </c>
      <c r="J2728">
        <f>YEAR(shipments[[#This Row],[Shipdate]])</f>
        <v>2024</v>
      </c>
      <c r="K2728" s="22"/>
      <c r="L2728" s="22">
        <f>VLOOKUP(shipments[[#This Row],[PID]],CHOOSE({1,2},products[PID],products[Cost_per_box]),2,0)</f>
        <v>8.2200000000000006</v>
      </c>
      <c r="M2728" s="22">
        <f>shipments[[#This Row],[Boxes]]*shipments[[#This Row],[cost_per_box]]</f>
        <v>164.4</v>
      </c>
      <c r="N2728" s="22">
        <f>shipments[[#This Row],[Amount]]-shipments[[#This Row],[total cost]]</f>
        <v>132.6</v>
      </c>
    </row>
    <row r="2729" spans="1:14" x14ac:dyDescent="0.35">
      <c r="A2729" t="s">
        <v>2770</v>
      </c>
      <c r="B2729" t="s">
        <v>8044</v>
      </c>
      <c r="C2729" t="s">
        <v>8020</v>
      </c>
      <c r="D2729" t="s">
        <v>8037</v>
      </c>
      <c r="E2729" s="1">
        <v>45147</v>
      </c>
      <c r="F2729">
        <v>10653.75</v>
      </c>
      <c r="G2729">
        <v>820</v>
      </c>
      <c r="H2729" t="s">
        <v>7</v>
      </c>
      <c r="I2729" t="str">
        <f>VLOOKUP(shipments[[#This Row],[SPID]],CHOOSE({1,2},people[[#All],[SPID]],people[[#All],[Sales_person]]),2,0)</f>
        <v>Ches Bonnell</v>
      </c>
      <c r="J2729">
        <f>YEAR(shipments[[#This Row],[Shipdate]])</f>
        <v>2023</v>
      </c>
      <c r="K2729" s="22"/>
      <c r="L2729" s="22">
        <f>VLOOKUP(shipments[[#This Row],[PID]],CHOOSE({1,2},products[PID],products[Cost_per_box]),2,0)</f>
        <v>8.2200000000000006</v>
      </c>
      <c r="M2729" s="22">
        <f>shipments[[#This Row],[Boxes]]*shipments[[#This Row],[cost_per_box]]</f>
        <v>6740.4000000000005</v>
      </c>
      <c r="N2729" s="22">
        <f>shipments[[#This Row],[Amount]]-shipments[[#This Row],[total cost]]</f>
        <v>3913.3499999999995</v>
      </c>
    </row>
    <row r="2730" spans="1:14" x14ac:dyDescent="0.35">
      <c r="A2730" t="s">
        <v>2771</v>
      </c>
      <c r="B2730" t="s">
        <v>8044</v>
      </c>
      <c r="C2730" t="s">
        <v>8020</v>
      </c>
      <c r="D2730" t="s">
        <v>8036</v>
      </c>
      <c r="E2730" s="1">
        <v>44991</v>
      </c>
      <c r="F2730">
        <v>9315</v>
      </c>
      <c r="G2730">
        <v>666</v>
      </c>
      <c r="H2730" t="s">
        <v>7</v>
      </c>
      <c r="I2730" t="str">
        <f>VLOOKUP(shipments[[#This Row],[SPID]],CHOOSE({1,2},people[[#All],[SPID]],people[[#All],[Sales_person]]),2,0)</f>
        <v>Ches Bonnell</v>
      </c>
      <c r="J2730">
        <f>YEAR(shipments[[#This Row],[Shipdate]])</f>
        <v>2023</v>
      </c>
      <c r="K2730" s="22"/>
      <c r="L2730" s="22">
        <f>VLOOKUP(shipments[[#This Row],[PID]],CHOOSE({1,2},products[PID],products[Cost_per_box]),2,0)</f>
        <v>8.2200000000000006</v>
      </c>
      <c r="M2730" s="22">
        <f>shipments[[#This Row],[Boxes]]*shipments[[#This Row],[cost_per_box]]</f>
        <v>5474.52</v>
      </c>
      <c r="N2730" s="22">
        <f>shipments[[#This Row],[Amount]]-shipments[[#This Row],[total cost]]</f>
        <v>3840.4799999999996</v>
      </c>
    </row>
    <row r="2731" spans="1:14" x14ac:dyDescent="0.35">
      <c r="A2731" t="s">
        <v>2772</v>
      </c>
      <c r="B2731" t="s">
        <v>8044</v>
      </c>
      <c r="C2731" t="s">
        <v>8020</v>
      </c>
      <c r="D2731" t="s">
        <v>8037</v>
      </c>
      <c r="E2731" s="1">
        <v>45163</v>
      </c>
      <c r="F2731">
        <v>15419.25</v>
      </c>
      <c r="G2731">
        <v>1102</v>
      </c>
      <c r="H2731" t="s">
        <v>40</v>
      </c>
      <c r="I2731" t="str">
        <f>VLOOKUP(shipments[[#This Row],[SPID]],CHOOSE({1,2},people[[#All],[SPID]],people[[#All],[Sales_person]]),2,0)</f>
        <v>Ches Bonnell</v>
      </c>
      <c r="J2731">
        <f>YEAR(shipments[[#This Row],[Shipdate]])</f>
        <v>2023</v>
      </c>
      <c r="K2731" s="22"/>
      <c r="L2731" s="22">
        <f>VLOOKUP(shipments[[#This Row],[PID]],CHOOSE({1,2},products[PID],products[Cost_per_box]),2,0)</f>
        <v>8.2200000000000006</v>
      </c>
      <c r="M2731" s="22">
        <f>shipments[[#This Row],[Boxes]]*shipments[[#This Row],[cost_per_box]]</f>
        <v>9058.44</v>
      </c>
      <c r="N2731" s="22">
        <f>shipments[[#This Row],[Amount]]-shipments[[#This Row],[total cost]]</f>
        <v>6360.8099999999995</v>
      </c>
    </row>
    <row r="2732" spans="1:14" x14ac:dyDescent="0.35">
      <c r="A2732" t="s">
        <v>2773</v>
      </c>
      <c r="B2732" t="s">
        <v>8044</v>
      </c>
      <c r="C2732" t="s">
        <v>8020</v>
      </c>
      <c r="D2732" t="s">
        <v>8033</v>
      </c>
      <c r="E2732" s="1">
        <v>45560</v>
      </c>
      <c r="F2732">
        <v>2830.5</v>
      </c>
      <c r="G2732">
        <v>218</v>
      </c>
      <c r="H2732" t="s">
        <v>26</v>
      </c>
      <c r="I2732" t="str">
        <f>VLOOKUP(shipments[[#This Row],[SPID]],CHOOSE({1,2},people[[#All],[SPID]],people[[#All],[Sales_person]]),2,0)</f>
        <v>Ches Bonnell</v>
      </c>
      <c r="J2732">
        <f>YEAR(shipments[[#This Row],[Shipdate]])</f>
        <v>2024</v>
      </c>
      <c r="K2732" s="22"/>
      <c r="L2732" s="22">
        <f>VLOOKUP(shipments[[#This Row],[PID]],CHOOSE({1,2},products[PID],products[Cost_per_box]),2,0)</f>
        <v>8.2200000000000006</v>
      </c>
      <c r="M2732" s="22">
        <f>shipments[[#This Row],[Boxes]]*shipments[[#This Row],[cost_per_box]]</f>
        <v>1791.96</v>
      </c>
      <c r="N2732" s="22">
        <f>shipments[[#This Row],[Amount]]-shipments[[#This Row],[total cost]]</f>
        <v>1038.54</v>
      </c>
    </row>
    <row r="2733" spans="1:14" x14ac:dyDescent="0.35">
      <c r="A2733" t="s">
        <v>2774</v>
      </c>
      <c r="B2733" t="s">
        <v>8044</v>
      </c>
      <c r="C2733" t="s">
        <v>8021</v>
      </c>
      <c r="D2733" t="s">
        <v>8033</v>
      </c>
      <c r="E2733" s="1">
        <v>45105</v>
      </c>
      <c r="F2733">
        <v>4018.5</v>
      </c>
      <c r="G2733">
        <v>212</v>
      </c>
      <c r="H2733" t="s">
        <v>7</v>
      </c>
      <c r="I2733" t="str">
        <f>VLOOKUP(shipments[[#This Row],[SPID]],CHOOSE({1,2},people[[#All],[SPID]],people[[#All],[Sales_person]]),2,0)</f>
        <v>Ches Bonnell</v>
      </c>
      <c r="J2733">
        <f>YEAR(shipments[[#This Row],[Shipdate]])</f>
        <v>2023</v>
      </c>
      <c r="K2733" s="22"/>
      <c r="L2733" s="22">
        <f>VLOOKUP(shipments[[#This Row],[PID]],CHOOSE({1,2},products[PID],products[Cost_per_box]),2,0)</f>
        <v>10.23</v>
      </c>
      <c r="M2733" s="22">
        <f>shipments[[#This Row],[Boxes]]*shipments[[#This Row],[cost_per_box]]</f>
        <v>2168.7600000000002</v>
      </c>
      <c r="N2733" s="22">
        <f>shipments[[#This Row],[Amount]]-shipments[[#This Row],[total cost]]</f>
        <v>1849.7399999999998</v>
      </c>
    </row>
    <row r="2734" spans="1:14" x14ac:dyDescent="0.35">
      <c r="A2734" t="s">
        <v>2775</v>
      </c>
      <c r="B2734" t="s">
        <v>8044</v>
      </c>
      <c r="C2734" t="s">
        <v>8022</v>
      </c>
      <c r="D2734" t="s">
        <v>8034</v>
      </c>
      <c r="E2734" s="1">
        <v>45475</v>
      </c>
      <c r="F2734">
        <v>5757.75</v>
      </c>
      <c r="G2734">
        <v>384</v>
      </c>
      <c r="H2734" t="s">
        <v>18</v>
      </c>
      <c r="I2734" t="str">
        <f>VLOOKUP(shipments[[#This Row],[SPID]],CHOOSE({1,2},people[[#All],[SPID]],people[[#All],[Sales_person]]),2,0)</f>
        <v>Ches Bonnell</v>
      </c>
      <c r="J2734">
        <f>YEAR(shipments[[#This Row],[Shipdate]])</f>
        <v>2024</v>
      </c>
      <c r="K2734" s="22"/>
      <c r="L2734" s="22">
        <f>VLOOKUP(shipments[[#This Row],[PID]],CHOOSE({1,2},products[PID],products[Cost_per_box]),2,0)</f>
        <v>4.74</v>
      </c>
      <c r="M2734" s="22">
        <f>shipments[[#This Row],[Boxes]]*shipments[[#This Row],[cost_per_box]]</f>
        <v>1820.16</v>
      </c>
      <c r="N2734" s="22">
        <f>shipments[[#This Row],[Amount]]-shipments[[#This Row],[total cost]]</f>
        <v>3937.59</v>
      </c>
    </row>
    <row r="2735" spans="1:14" x14ac:dyDescent="0.35">
      <c r="A2735" t="s">
        <v>2776</v>
      </c>
      <c r="B2735" t="s">
        <v>8044</v>
      </c>
      <c r="C2735" t="s">
        <v>8022</v>
      </c>
      <c r="D2735" t="s">
        <v>8037</v>
      </c>
      <c r="E2735" s="1">
        <v>44974</v>
      </c>
      <c r="F2735">
        <v>7242.75</v>
      </c>
      <c r="G2735">
        <v>518</v>
      </c>
      <c r="H2735" t="s">
        <v>7</v>
      </c>
      <c r="I2735" t="str">
        <f>VLOOKUP(shipments[[#This Row],[SPID]],CHOOSE({1,2},people[[#All],[SPID]],people[[#All],[Sales_person]]),2,0)</f>
        <v>Ches Bonnell</v>
      </c>
      <c r="J2735">
        <f>YEAR(shipments[[#This Row],[Shipdate]])</f>
        <v>2023</v>
      </c>
      <c r="K2735" s="22"/>
      <c r="L2735" s="22">
        <f>VLOOKUP(shipments[[#This Row],[PID]],CHOOSE({1,2},products[PID],products[Cost_per_box]),2,0)</f>
        <v>4.74</v>
      </c>
      <c r="M2735" s="22">
        <f>shipments[[#This Row],[Boxes]]*shipments[[#This Row],[cost_per_box]]</f>
        <v>2455.3200000000002</v>
      </c>
      <c r="N2735" s="22">
        <f>shipments[[#This Row],[Amount]]-shipments[[#This Row],[total cost]]</f>
        <v>4787.43</v>
      </c>
    </row>
    <row r="2736" spans="1:14" x14ac:dyDescent="0.35">
      <c r="A2736" t="s">
        <v>2777</v>
      </c>
      <c r="B2736" t="s">
        <v>8044</v>
      </c>
      <c r="C2736" t="s">
        <v>8022</v>
      </c>
      <c r="D2736" t="s">
        <v>8036</v>
      </c>
      <c r="E2736" s="1">
        <v>45254</v>
      </c>
      <c r="F2736">
        <v>420.75</v>
      </c>
      <c r="G2736">
        <v>25</v>
      </c>
      <c r="H2736" t="s">
        <v>7</v>
      </c>
      <c r="I2736" t="str">
        <f>VLOOKUP(shipments[[#This Row],[SPID]],CHOOSE({1,2},people[[#All],[SPID]],people[[#All],[Sales_person]]),2,0)</f>
        <v>Ches Bonnell</v>
      </c>
      <c r="J2736">
        <f>YEAR(shipments[[#This Row],[Shipdate]])</f>
        <v>2023</v>
      </c>
      <c r="K2736" s="22"/>
      <c r="L2736" s="22">
        <f>VLOOKUP(shipments[[#This Row],[PID]],CHOOSE({1,2},products[PID],products[Cost_per_box]),2,0)</f>
        <v>4.74</v>
      </c>
      <c r="M2736" s="22">
        <f>shipments[[#This Row],[Boxes]]*shipments[[#This Row],[cost_per_box]]</f>
        <v>118.5</v>
      </c>
      <c r="N2736" s="22">
        <f>shipments[[#This Row],[Amount]]-shipments[[#This Row],[total cost]]</f>
        <v>302.25</v>
      </c>
    </row>
    <row r="2737" spans="1:14" x14ac:dyDescent="0.35">
      <c r="A2737" t="s">
        <v>2778</v>
      </c>
      <c r="B2737" t="s">
        <v>8044</v>
      </c>
      <c r="C2737" t="s">
        <v>8023</v>
      </c>
      <c r="D2737" t="s">
        <v>8033</v>
      </c>
      <c r="E2737" s="1">
        <v>44946</v>
      </c>
      <c r="F2737">
        <v>2097</v>
      </c>
      <c r="G2737">
        <v>300</v>
      </c>
      <c r="H2737" t="s">
        <v>7</v>
      </c>
      <c r="I2737" t="str">
        <f>VLOOKUP(shipments[[#This Row],[SPID]],CHOOSE({1,2},people[[#All],[SPID]],people[[#All],[Sales_person]]),2,0)</f>
        <v>Ches Bonnell</v>
      </c>
      <c r="J2737">
        <f>YEAR(shipments[[#This Row],[Shipdate]])</f>
        <v>2023</v>
      </c>
      <c r="K2737" s="22"/>
      <c r="L2737" s="22">
        <f>VLOOKUP(shipments[[#This Row],[PID]],CHOOSE({1,2},products[PID],products[Cost_per_box]),2,0)</f>
        <v>10.51</v>
      </c>
      <c r="M2737" s="22">
        <f>shipments[[#This Row],[Boxes]]*shipments[[#This Row],[cost_per_box]]</f>
        <v>3153</v>
      </c>
      <c r="N2737" s="22">
        <f>shipments[[#This Row],[Amount]]-shipments[[#This Row],[total cost]]</f>
        <v>-1056</v>
      </c>
    </row>
    <row r="2738" spans="1:14" x14ac:dyDescent="0.35">
      <c r="A2738" t="s">
        <v>2779</v>
      </c>
      <c r="B2738" t="s">
        <v>8044</v>
      </c>
      <c r="C2738" t="s">
        <v>8023</v>
      </c>
      <c r="D2738" t="s">
        <v>8038</v>
      </c>
      <c r="E2738" s="1">
        <v>45288</v>
      </c>
      <c r="F2738">
        <v>12107.25</v>
      </c>
      <c r="G2738">
        <v>1730</v>
      </c>
      <c r="H2738" t="s">
        <v>7</v>
      </c>
      <c r="I2738" t="str">
        <f>VLOOKUP(shipments[[#This Row],[SPID]],CHOOSE({1,2},people[[#All],[SPID]],people[[#All],[Sales_person]]),2,0)</f>
        <v>Ches Bonnell</v>
      </c>
      <c r="J2738">
        <f>YEAR(shipments[[#This Row],[Shipdate]])</f>
        <v>2023</v>
      </c>
      <c r="K2738" s="22"/>
      <c r="L2738" s="22">
        <f>VLOOKUP(shipments[[#This Row],[PID]],CHOOSE({1,2},products[PID],products[Cost_per_box]),2,0)</f>
        <v>10.51</v>
      </c>
      <c r="M2738" s="22">
        <f>shipments[[#This Row],[Boxes]]*shipments[[#This Row],[cost_per_box]]</f>
        <v>18182.3</v>
      </c>
      <c r="N2738" s="22">
        <f>shipments[[#This Row],[Amount]]-shipments[[#This Row],[total cost]]</f>
        <v>-6075.0499999999993</v>
      </c>
    </row>
    <row r="2739" spans="1:14" x14ac:dyDescent="0.35">
      <c r="A2739" t="s">
        <v>2780</v>
      </c>
      <c r="B2739" t="s">
        <v>8044</v>
      </c>
      <c r="C2739" t="s">
        <v>8024</v>
      </c>
      <c r="D2739" t="s">
        <v>8033</v>
      </c>
      <c r="E2739" s="1">
        <v>45182</v>
      </c>
      <c r="F2739">
        <v>5656.5</v>
      </c>
      <c r="G2739">
        <v>405</v>
      </c>
      <c r="H2739" t="s">
        <v>7</v>
      </c>
      <c r="I2739" t="str">
        <f>VLOOKUP(shipments[[#This Row],[SPID]],CHOOSE({1,2},people[[#All],[SPID]],people[[#All],[Sales_person]]),2,0)</f>
        <v>Ches Bonnell</v>
      </c>
      <c r="J2739">
        <f>YEAR(shipments[[#This Row],[Shipdate]])</f>
        <v>2023</v>
      </c>
      <c r="K2739" s="22"/>
      <c r="L2739" s="22">
        <f>VLOOKUP(shipments[[#This Row],[PID]],CHOOSE({1,2},products[PID],products[Cost_per_box]),2,0)</f>
        <v>6.43</v>
      </c>
      <c r="M2739" s="22">
        <f>shipments[[#This Row],[Boxes]]*shipments[[#This Row],[cost_per_box]]</f>
        <v>2604.15</v>
      </c>
      <c r="N2739" s="22">
        <f>shipments[[#This Row],[Amount]]-shipments[[#This Row],[total cost]]</f>
        <v>3052.35</v>
      </c>
    </row>
    <row r="2740" spans="1:14" x14ac:dyDescent="0.35">
      <c r="A2740" t="s">
        <v>2781</v>
      </c>
      <c r="B2740" t="s">
        <v>8044</v>
      </c>
      <c r="C2740" t="s">
        <v>8024</v>
      </c>
      <c r="D2740" t="s">
        <v>8033</v>
      </c>
      <c r="E2740" s="1">
        <v>45036</v>
      </c>
      <c r="F2740">
        <v>7114.5</v>
      </c>
      <c r="G2740">
        <v>419</v>
      </c>
      <c r="H2740" t="s">
        <v>40</v>
      </c>
      <c r="I2740" t="str">
        <f>VLOOKUP(shipments[[#This Row],[SPID]],CHOOSE({1,2},people[[#All],[SPID]],people[[#All],[Sales_person]]),2,0)</f>
        <v>Ches Bonnell</v>
      </c>
      <c r="J2740">
        <f>YEAR(shipments[[#This Row],[Shipdate]])</f>
        <v>2023</v>
      </c>
      <c r="K2740" s="22"/>
      <c r="L2740" s="22">
        <f>VLOOKUP(shipments[[#This Row],[PID]],CHOOSE({1,2},products[PID],products[Cost_per_box]),2,0)</f>
        <v>6.43</v>
      </c>
      <c r="M2740" s="22">
        <f>shipments[[#This Row],[Boxes]]*shipments[[#This Row],[cost_per_box]]</f>
        <v>2694.17</v>
      </c>
      <c r="N2740" s="22">
        <f>shipments[[#This Row],[Amount]]-shipments[[#This Row],[total cost]]</f>
        <v>4420.33</v>
      </c>
    </row>
    <row r="2741" spans="1:14" x14ac:dyDescent="0.35">
      <c r="A2741" t="s">
        <v>2782</v>
      </c>
      <c r="B2741" t="s">
        <v>8044</v>
      </c>
      <c r="C2741" t="s">
        <v>8024</v>
      </c>
      <c r="D2741" t="s">
        <v>8033</v>
      </c>
      <c r="E2741" s="1">
        <v>45288</v>
      </c>
      <c r="F2741">
        <v>6786</v>
      </c>
      <c r="G2741">
        <v>425</v>
      </c>
      <c r="H2741" t="s">
        <v>7</v>
      </c>
      <c r="I2741" t="str">
        <f>VLOOKUP(shipments[[#This Row],[SPID]],CHOOSE({1,2},people[[#All],[SPID]],people[[#All],[Sales_person]]),2,0)</f>
        <v>Ches Bonnell</v>
      </c>
      <c r="J2741">
        <f>YEAR(shipments[[#This Row],[Shipdate]])</f>
        <v>2023</v>
      </c>
      <c r="K2741" s="22"/>
      <c r="L2741" s="22">
        <f>VLOOKUP(shipments[[#This Row],[PID]],CHOOSE({1,2},products[PID],products[Cost_per_box]),2,0)</f>
        <v>6.43</v>
      </c>
      <c r="M2741" s="22">
        <f>shipments[[#This Row],[Boxes]]*shipments[[#This Row],[cost_per_box]]</f>
        <v>2732.75</v>
      </c>
      <c r="N2741" s="22">
        <f>shipments[[#This Row],[Amount]]-shipments[[#This Row],[total cost]]</f>
        <v>4053.25</v>
      </c>
    </row>
    <row r="2742" spans="1:14" x14ac:dyDescent="0.35">
      <c r="A2742" t="s">
        <v>2783</v>
      </c>
      <c r="B2742" t="s">
        <v>8044</v>
      </c>
      <c r="C2742" t="s">
        <v>8024</v>
      </c>
      <c r="D2742" t="s">
        <v>8036</v>
      </c>
      <c r="E2742" s="1">
        <v>45523</v>
      </c>
      <c r="F2742">
        <v>4099.5</v>
      </c>
      <c r="G2742">
        <v>228</v>
      </c>
      <c r="H2742" t="s">
        <v>18</v>
      </c>
      <c r="I2742" t="str">
        <f>VLOOKUP(shipments[[#This Row],[SPID]],CHOOSE({1,2},people[[#All],[SPID]],people[[#All],[Sales_person]]),2,0)</f>
        <v>Ches Bonnell</v>
      </c>
      <c r="J2742">
        <f>YEAR(shipments[[#This Row],[Shipdate]])</f>
        <v>2024</v>
      </c>
      <c r="K2742" s="22"/>
      <c r="L2742" s="22">
        <f>VLOOKUP(shipments[[#This Row],[PID]],CHOOSE({1,2},products[PID],products[Cost_per_box]),2,0)</f>
        <v>6.43</v>
      </c>
      <c r="M2742" s="22">
        <f>shipments[[#This Row],[Boxes]]*shipments[[#This Row],[cost_per_box]]</f>
        <v>1466.04</v>
      </c>
      <c r="N2742" s="22">
        <f>shipments[[#This Row],[Amount]]-shipments[[#This Row],[total cost]]</f>
        <v>2633.46</v>
      </c>
    </row>
    <row r="2743" spans="1:14" x14ac:dyDescent="0.35">
      <c r="A2743" t="s">
        <v>2784</v>
      </c>
      <c r="B2743" t="s">
        <v>8044</v>
      </c>
      <c r="C2743" t="s">
        <v>8025</v>
      </c>
      <c r="D2743" t="s">
        <v>8033</v>
      </c>
      <c r="E2743" s="1">
        <v>45288</v>
      </c>
      <c r="F2743">
        <v>2261.25</v>
      </c>
      <c r="G2743">
        <v>134</v>
      </c>
      <c r="H2743" t="s">
        <v>7</v>
      </c>
      <c r="I2743" t="str">
        <f>VLOOKUP(shipments[[#This Row],[SPID]],CHOOSE({1,2},people[[#All],[SPID]],people[[#All],[Sales_person]]),2,0)</f>
        <v>Ches Bonnell</v>
      </c>
      <c r="J2743">
        <f>YEAR(shipments[[#This Row],[Shipdate]])</f>
        <v>2023</v>
      </c>
      <c r="K2743" s="22"/>
      <c r="L2743" s="22">
        <f>VLOOKUP(shipments[[#This Row],[PID]],CHOOSE({1,2},products[PID],products[Cost_per_box]),2,0)</f>
        <v>12.41</v>
      </c>
      <c r="M2743" s="22">
        <f>shipments[[#This Row],[Boxes]]*shipments[[#This Row],[cost_per_box]]</f>
        <v>1662.94</v>
      </c>
      <c r="N2743" s="22">
        <f>shipments[[#This Row],[Amount]]-shipments[[#This Row],[total cost]]</f>
        <v>598.30999999999995</v>
      </c>
    </row>
    <row r="2744" spans="1:14" x14ac:dyDescent="0.35">
      <c r="A2744" t="s">
        <v>2785</v>
      </c>
      <c r="B2744" t="s">
        <v>8044</v>
      </c>
      <c r="C2744" t="s">
        <v>8025</v>
      </c>
      <c r="D2744" t="s">
        <v>8037</v>
      </c>
      <c r="E2744" s="1">
        <v>45219</v>
      </c>
      <c r="F2744">
        <v>5301</v>
      </c>
      <c r="G2744">
        <v>295</v>
      </c>
      <c r="H2744" t="s">
        <v>7</v>
      </c>
      <c r="I2744" t="str">
        <f>VLOOKUP(shipments[[#This Row],[SPID]],CHOOSE({1,2},people[[#All],[SPID]],people[[#All],[Sales_person]]),2,0)</f>
        <v>Ches Bonnell</v>
      </c>
      <c r="J2744">
        <f>YEAR(shipments[[#This Row],[Shipdate]])</f>
        <v>2023</v>
      </c>
      <c r="K2744" s="22"/>
      <c r="L2744" s="22">
        <f>VLOOKUP(shipments[[#This Row],[PID]],CHOOSE({1,2},products[PID],products[Cost_per_box]),2,0)</f>
        <v>12.41</v>
      </c>
      <c r="M2744" s="22">
        <f>shipments[[#This Row],[Boxes]]*shipments[[#This Row],[cost_per_box]]</f>
        <v>3660.95</v>
      </c>
      <c r="N2744" s="22">
        <f>shipments[[#This Row],[Amount]]-shipments[[#This Row],[total cost]]</f>
        <v>1640.0500000000002</v>
      </c>
    </row>
    <row r="2745" spans="1:14" x14ac:dyDescent="0.35">
      <c r="A2745" t="s">
        <v>2786</v>
      </c>
      <c r="B2745" t="s">
        <v>8044</v>
      </c>
      <c r="C2745" t="s">
        <v>8025</v>
      </c>
      <c r="D2745" t="s">
        <v>8034</v>
      </c>
      <c r="E2745" s="1">
        <v>45085</v>
      </c>
      <c r="F2745">
        <v>7544.25</v>
      </c>
      <c r="G2745">
        <v>420</v>
      </c>
      <c r="H2745" t="s">
        <v>7</v>
      </c>
      <c r="I2745" t="str">
        <f>VLOOKUP(shipments[[#This Row],[SPID]],CHOOSE({1,2},people[[#All],[SPID]],people[[#All],[Sales_person]]),2,0)</f>
        <v>Ches Bonnell</v>
      </c>
      <c r="J2745">
        <f>YEAR(shipments[[#This Row],[Shipdate]])</f>
        <v>2023</v>
      </c>
      <c r="K2745" s="22"/>
      <c r="L2745" s="22">
        <f>VLOOKUP(shipments[[#This Row],[PID]],CHOOSE({1,2},products[PID],products[Cost_per_box]),2,0)</f>
        <v>12.41</v>
      </c>
      <c r="M2745" s="22">
        <f>shipments[[#This Row],[Boxes]]*shipments[[#This Row],[cost_per_box]]</f>
        <v>5212.2</v>
      </c>
      <c r="N2745" s="22">
        <f>shipments[[#This Row],[Amount]]-shipments[[#This Row],[total cost]]</f>
        <v>2332.0500000000002</v>
      </c>
    </row>
    <row r="2746" spans="1:14" x14ac:dyDescent="0.35">
      <c r="A2746" t="s">
        <v>2787</v>
      </c>
      <c r="B2746" t="s">
        <v>8044</v>
      </c>
      <c r="C2746" t="s">
        <v>8025</v>
      </c>
      <c r="D2746" t="s">
        <v>8035</v>
      </c>
      <c r="E2746" s="1">
        <v>45254</v>
      </c>
      <c r="F2746">
        <v>4824</v>
      </c>
      <c r="G2746">
        <v>268</v>
      </c>
      <c r="H2746" t="s">
        <v>7</v>
      </c>
      <c r="I2746" t="str">
        <f>VLOOKUP(shipments[[#This Row],[SPID]],CHOOSE({1,2},people[[#All],[SPID]],people[[#All],[Sales_person]]),2,0)</f>
        <v>Ches Bonnell</v>
      </c>
      <c r="J2746">
        <f>YEAR(shipments[[#This Row],[Shipdate]])</f>
        <v>2023</v>
      </c>
      <c r="K2746" s="22"/>
      <c r="L2746" s="22">
        <f>VLOOKUP(shipments[[#This Row],[PID]],CHOOSE({1,2},products[PID],products[Cost_per_box]),2,0)</f>
        <v>12.41</v>
      </c>
      <c r="M2746" s="22">
        <f>shipments[[#This Row],[Boxes]]*shipments[[#This Row],[cost_per_box]]</f>
        <v>3325.88</v>
      </c>
      <c r="N2746" s="22">
        <f>shipments[[#This Row],[Amount]]-shipments[[#This Row],[total cost]]</f>
        <v>1498.12</v>
      </c>
    </row>
    <row r="2747" spans="1:14" x14ac:dyDescent="0.35">
      <c r="A2747" t="s">
        <v>2788</v>
      </c>
      <c r="B2747" t="s">
        <v>8044</v>
      </c>
      <c r="C2747" t="s">
        <v>8025</v>
      </c>
      <c r="D2747" t="s">
        <v>8038</v>
      </c>
      <c r="E2747" s="1">
        <v>45110</v>
      </c>
      <c r="F2747">
        <v>681.75</v>
      </c>
      <c r="G2747">
        <v>33</v>
      </c>
      <c r="H2747" t="s">
        <v>7</v>
      </c>
      <c r="I2747" t="str">
        <f>VLOOKUP(shipments[[#This Row],[SPID]],CHOOSE({1,2},people[[#All],[SPID]],people[[#All],[Sales_person]]),2,0)</f>
        <v>Ches Bonnell</v>
      </c>
      <c r="J2747">
        <f>YEAR(shipments[[#This Row],[Shipdate]])</f>
        <v>2023</v>
      </c>
      <c r="K2747" s="22"/>
      <c r="L2747" s="22">
        <f>VLOOKUP(shipments[[#This Row],[PID]],CHOOSE({1,2},products[PID],products[Cost_per_box]),2,0)</f>
        <v>12.41</v>
      </c>
      <c r="M2747" s="22">
        <f>shipments[[#This Row],[Boxes]]*shipments[[#This Row],[cost_per_box]]</f>
        <v>409.53000000000003</v>
      </c>
      <c r="N2747" s="22">
        <f>shipments[[#This Row],[Amount]]-shipments[[#This Row],[total cost]]</f>
        <v>272.21999999999997</v>
      </c>
    </row>
    <row r="2748" spans="1:14" x14ac:dyDescent="0.35">
      <c r="A2748" t="s">
        <v>2789</v>
      </c>
      <c r="B2748" t="s">
        <v>8044</v>
      </c>
      <c r="C2748" t="s">
        <v>8026</v>
      </c>
      <c r="D2748" t="s">
        <v>8034</v>
      </c>
      <c r="E2748" s="1">
        <v>44931</v>
      </c>
      <c r="F2748">
        <v>9976.5</v>
      </c>
      <c r="G2748">
        <v>587</v>
      </c>
      <c r="H2748" t="s">
        <v>7</v>
      </c>
      <c r="I2748" t="str">
        <f>VLOOKUP(shipments[[#This Row],[SPID]],CHOOSE({1,2},people[[#All],[SPID]],people[[#All],[Sales_person]]),2,0)</f>
        <v>Ches Bonnell</v>
      </c>
      <c r="J2748">
        <f>YEAR(shipments[[#This Row],[Shipdate]])</f>
        <v>2023</v>
      </c>
      <c r="K2748" s="22"/>
      <c r="L2748" s="22">
        <f>VLOOKUP(shipments[[#This Row],[PID]],CHOOSE({1,2},products[PID],products[Cost_per_box]),2,0)</f>
        <v>9.57</v>
      </c>
      <c r="M2748" s="22">
        <f>shipments[[#This Row],[Boxes]]*shipments[[#This Row],[cost_per_box]]</f>
        <v>5617.59</v>
      </c>
      <c r="N2748" s="22">
        <f>shipments[[#This Row],[Amount]]-shipments[[#This Row],[total cost]]</f>
        <v>4358.91</v>
      </c>
    </row>
    <row r="2749" spans="1:14" x14ac:dyDescent="0.35">
      <c r="A2749" t="s">
        <v>2790</v>
      </c>
      <c r="B2749" t="s">
        <v>8044</v>
      </c>
      <c r="C2749" t="s">
        <v>8027</v>
      </c>
      <c r="D2749" t="s">
        <v>8034</v>
      </c>
      <c r="E2749" s="1">
        <v>45208</v>
      </c>
      <c r="F2749">
        <v>8901</v>
      </c>
      <c r="G2749">
        <v>1272</v>
      </c>
      <c r="H2749" t="s">
        <v>7</v>
      </c>
      <c r="I2749" t="str">
        <f>VLOOKUP(shipments[[#This Row],[SPID]],CHOOSE({1,2},people[[#All],[SPID]],people[[#All],[Sales_person]]),2,0)</f>
        <v>Ches Bonnell</v>
      </c>
      <c r="J2749">
        <f>YEAR(shipments[[#This Row],[Shipdate]])</f>
        <v>2023</v>
      </c>
      <c r="K2749" s="22"/>
      <c r="L2749" s="22">
        <f>VLOOKUP(shipments[[#This Row],[PID]],CHOOSE({1,2},products[PID],products[Cost_per_box]),2,0)</f>
        <v>8.43</v>
      </c>
      <c r="M2749" s="22">
        <f>shipments[[#This Row],[Boxes]]*shipments[[#This Row],[cost_per_box]]</f>
        <v>10722.96</v>
      </c>
      <c r="N2749" s="22">
        <f>shipments[[#This Row],[Amount]]-shipments[[#This Row],[total cost]]</f>
        <v>-1821.9599999999991</v>
      </c>
    </row>
    <row r="2750" spans="1:14" x14ac:dyDescent="0.35">
      <c r="A2750" t="s">
        <v>2791</v>
      </c>
      <c r="B2750" t="s">
        <v>8044</v>
      </c>
      <c r="C2750" t="s">
        <v>8027</v>
      </c>
      <c r="D2750" t="s">
        <v>8036</v>
      </c>
      <c r="E2750" s="1">
        <v>45274</v>
      </c>
      <c r="F2750">
        <v>2389.5</v>
      </c>
      <c r="G2750">
        <v>342</v>
      </c>
      <c r="H2750" t="s">
        <v>7</v>
      </c>
      <c r="I2750" t="str">
        <f>VLOOKUP(shipments[[#This Row],[SPID]],CHOOSE({1,2},people[[#All],[SPID]],people[[#All],[Sales_person]]),2,0)</f>
        <v>Ches Bonnell</v>
      </c>
      <c r="J2750">
        <f>YEAR(shipments[[#This Row],[Shipdate]])</f>
        <v>2023</v>
      </c>
      <c r="K2750" s="22"/>
      <c r="L2750" s="22">
        <f>VLOOKUP(shipments[[#This Row],[PID]],CHOOSE({1,2},products[PID],products[Cost_per_box]),2,0)</f>
        <v>8.43</v>
      </c>
      <c r="M2750" s="22">
        <f>shipments[[#This Row],[Boxes]]*shipments[[#This Row],[cost_per_box]]</f>
        <v>2883.06</v>
      </c>
      <c r="N2750" s="22">
        <f>shipments[[#This Row],[Amount]]-shipments[[#This Row],[total cost]]</f>
        <v>-493.55999999999995</v>
      </c>
    </row>
    <row r="2751" spans="1:14" x14ac:dyDescent="0.35">
      <c r="A2751" t="s">
        <v>2792</v>
      </c>
      <c r="B2751" t="s">
        <v>8044</v>
      </c>
      <c r="C2751" t="s">
        <v>8028</v>
      </c>
      <c r="D2751" t="s">
        <v>8038</v>
      </c>
      <c r="E2751" s="1">
        <v>45134</v>
      </c>
      <c r="F2751">
        <v>650.25</v>
      </c>
      <c r="G2751">
        <v>93</v>
      </c>
      <c r="H2751" t="s">
        <v>7</v>
      </c>
      <c r="I2751" t="str">
        <f>VLOOKUP(shipments[[#This Row],[SPID]],CHOOSE({1,2},people[[#All],[SPID]],people[[#All],[Sales_person]]),2,0)</f>
        <v>Ches Bonnell</v>
      </c>
      <c r="J2751">
        <f>YEAR(shipments[[#This Row],[Shipdate]])</f>
        <v>2023</v>
      </c>
      <c r="K2751" s="22"/>
      <c r="L2751" s="22">
        <f>VLOOKUP(shipments[[#This Row],[PID]],CHOOSE({1,2},products[PID],products[Cost_per_box]),2,0)</f>
        <v>6.8</v>
      </c>
      <c r="M2751" s="22">
        <f>shipments[[#This Row],[Boxes]]*shipments[[#This Row],[cost_per_box]]</f>
        <v>632.4</v>
      </c>
      <c r="N2751" s="22">
        <f>shipments[[#This Row],[Amount]]-shipments[[#This Row],[total cost]]</f>
        <v>17.850000000000023</v>
      </c>
    </row>
    <row r="2752" spans="1:14" x14ac:dyDescent="0.35">
      <c r="A2752" t="s">
        <v>2793</v>
      </c>
      <c r="B2752" t="s">
        <v>8044</v>
      </c>
      <c r="C2752" t="s">
        <v>8028</v>
      </c>
      <c r="D2752" t="s">
        <v>8036</v>
      </c>
      <c r="E2752" s="1">
        <v>45266</v>
      </c>
      <c r="F2752">
        <v>7470</v>
      </c>
      <c r="G2752">
        <v>680</v>
      </c>
      <c r="H2752" t="s">
        <v>7</v>
      </c>
      <c r="I2752" t="str">
        <f>VLOOKUP(shipments[[#This Row],[SPID]],CHOOSE({1,2},people[[#All],[SPID]],people[[#All],[Sales_person]]),2,0)</f>
        <v>Ches Bonnell</v>
      </c>
      <c r="J2752">
        <f>YEAR(shipments[[#This Row],[Shipdate]])</f>
        <v>2023</v>
      </c>
      <c r="K2752" s="22"/>
      <c r="L2752" s="22">
        <f>VLOOKUP(shipments[[#This Row],[PID]],CHOOSE({1,2},products[PID],products[Cost_per_box]),2,0)</f>
        <v>6.8</v>
      </c>
      <c r="M2752" s="22">
        <f>shipments[[#This Row],[Boxes]]*shipments[[#This Row],[cost_per_box]]</f>
        <v>4624</v>
      </c>
      <c r="N2752" s="22">
        <f>shipments[[#This Row],[Amount]]-shipments[[#This Row],[total cost]]</f>
        <v>2846</v>
      </c>
    </row>
    <row r="2753" spans="1:14" x14ac:dyDescent="0.35">
      <c r="A2753" t="s">
        <v>2794</v>
      </c>
      <c r="B2753" t="s">
        <v>8044</v>
      </c>
      <c r="C2753" t="s">
        <v>8028</v>
      </c>
      <c r="D2753" t="s">
        <v>8036</v>
      </c>
      <c r="E2753" s="1">
        <v>45202</v>
      </c>
      <c r="F2753">
        <v>2621.25</v>
      </c>
      <c r="G2753">
        <v>292</v>
      </c>
      <c r="H2753" t="s">
        <v>7</v>
      </c>
      <c r="I2753" t="str">
        <f>VLOOKUP(shipments[[#This Row],[SPID]],CHOOSE({1,2},people[[#All],[SPID]],people[[#All],[Sales_person]]),2,0)</f>
        <v>Ches Bonnell</v>
      </c>
      <c r="J2753">
        <f>YEAR(shipments[[#This Row],[Shipdate]])</f>
        <v>2023</v>
      </c>
      <c r="K2753" s="22"/>
      <c r="L2753" s="22">
        <f>VLOOKUP(shipments[[#This Row],[PID]],CHOOSE({1,2},products[PID],products[Cost_per_box]),2,0)</f>
        <v>6.8</v>
      </c>
      <c r="M2753" s="22">
        <f>shipments[[#This Row],[Boxes]]*shipments[[#This Row],[cost_per_box]]</f>
        <v>1985.6</v>
      </c>
      <c r="N2753" s="22">
        <f>shipments[[#This Row],[Amount]]-shipments[[#This Row],[total cost]]</f>
        <v>635.65000000000009</v>
      </c>
    </row>
    <row r="2754" spans="1:14" x14ac:dyDescent="0.35">
      <c r="A2754" t="s">
        <v>2795</v>
      </c>
      <c r="B2754" t="s">
        <v>8044</v>
      </c>
      <c r="C2754" t="s">
        <v>8028</v>
      </c>
      <c r="D2754" t="s">
        <v>8036</v>
      </c>
      <c r="E2754" s="1">
        <v>45555</v>
      </c>
      <c r="F2754">
        <v>4171.5</v>
      </c>
      <c r="G2754">
        <v>522</v>
      </c>
      <c r="H2754" t="s">
        <v>26</v>
      </c>
      <c r="I2754" t="str">
        <f>VLOOKUP(shipments[[#This Row],[SPID]],CHOOSE({1,2},people[[#All],[SPID]],people[[#All],[Sales_person]]),2,0)</f>
        <v>Ches Bonnell</v>
      </c>
      <c r="J2754">
        <f>YEAR(shipments[[#This Row],[Shipdate]])</f>
        <v>2024</v>
      </c>
      <c r="K2754" s="22"/>
      <c r="L2754" s="22">
        <f>VLOOKUP(shipments[[#This Row],[PID]],CHOOSE({1,2},products[PID],products[Cost_per_box]),2,0)</f>
        <v>6.8</v>
      </c>
      <c r="M2754" s="22">
        <f>shipments[[#This Row],[Boxes]]*shipments[[#This Row],[cost_per_box]]</f>
        <v>3549.6</v>
      </c>
      <c r="N2754" s="22">
        <f>shipments[[#This Row],[Amount]]-shipments[[#This Row],[total cost]]</f>
        <v>621.90000000000009</v>
      </c>
    </row>
    <row r="2755" spans="1:14" x14ac:dyDescent="0.35">
      <c r="A2755" t="s">
        <v>2796</v>
      </c>
      <c r="B2755" t="s">
        <v>8044</v>
      </c>
      <c r="C2755" t="s">
        <v>8029</v>
      </c>
      <c r="D2755" t="s">
        <v>8037</v>
      </c>
      <c r="E2755" s="1">
        <v>45342</v>
      </c>
      <c r="F2755">
        <v>1379.25</v>
      </c>
      <c r="G2755">
        <v>54</v>
      </c>
      <c r="H2755" t="s">
        <v>7</v>
      </c>
      <c r="I2755" t="str">
        <f>VLOOKUP(shipments[[#This Row],[SPID]],CHOOSE({1,2},people[[#All],[SPID]],people[[#All],[Sales_person]]),2,0)</f>
        <v>Ches Bonnell</v>
      </c>
      <c r="J2755">
        <f>YEAR(shipments[[#This Row],[Shipdate]])</f>
        <v>2024</v>
      </c>
      <c r="K2755" s="22"/>
      <c r="L2755" s="22">
        <f>VLOOKUP(shipments[[#This Row],[PID]],CHOOSE({1,2},products[PID],products[Cost_per_box]),2,0)</f>
        <v>5.04</v>
      </c>
      <c r="M2755" s="22">
        <f>shipments[[#This Row],[Boxes]]*shipments[[#This Row],[cost_per_box]]</f>
        <v>272.16000000000003</v>
      </c>
      <c r="N2755" s="22">
        <f>shipments[[#This Row],[Amount]]-shipments[[#This Row],[total cost]]</f>
        <v>1107.0899999999999</v>
      </c>
    </row>
    <row r="2756" spans="1:14" x14ac:dyDescent="0.35">
      <c r="A2756" t="s">
        <v>2797</v>
      </c>
      <c r="B2756" t="s">
        <v>8044</v>
      </c>
      <c r="C2756" t="s">
        <v>8029</v>
      </c>
      <c r="D2756" t="s">
        <v>8037</v>
      </c>
      <c r="E2756" s="1">
        <v>45245</v>
      </c>
      <c r="F2756">
        <v>9076.5</v>
      </c>
      <c r="G2756">
        <v>350</v>
      </c>
      <c r="H2756" t="s">
        <v>7</v>
      </c>
      <c r="I2756" t="str">
        <f>VLOOKUP(shipments[[#This Row],[SPID]],CHOOSE({1,2},people[[#All],[SPID]],people[[#All],[Sales_person]]),2,0)</f>
        <v>Ches Bonnell</v>
      </c>
      <c r="J2756">
        <f>YEAR(shipments[[#This Row],[Shipdate]])</f>
        <v>2023</v>
      </c>
      <c r="K2756" s="22"/>
      <c r="L2756" s="22">
        <f>VLOOKUP(shipments[[#This Row],[PID]],CHOOSE({1,2},products[PID],products[Cost_per_box]),2,0)</f>
        <v>5.04</v>
      </c>
      <c r="M2756" s="22">
        <f>shipments[[#This Row],[Boxes]]*shipments[[#This Row],[cost_per_box]]</f>
        <v>1764</v>
      </c>
      <c r="N2756" s="22">
        <f>shipments[[#This Row],[Amount]]-shipments[[#This Row],[total cost]]</f>
        <v>7312.5</v>
      </c>
    </row>
    <row r="2757" spans="1:14" x14ac:dyDescent="0.35">
      <c r="A2757" t="s">
        <v>2798</v>
      </c>
      <c r="B2757" t="s">
        <v>8044</v>
      </c>
      <c r="C2757" t="s">
        <v>8030</v>
      </c>
      <c r="D2757" t="s">
        <v>8034</v>
      </c>
      <c r="E2757" s="1">
        <v>45219</v>
      </c>
      <c r="F2757">
        <v>2758.5</v>
      </c>
      <c r="G2757">
        <v>276</v>
      </c>
      <c r="H2757" t="s">
        <v>7</v>
      </c>
      <c r="I2757" t="str">
        <f>VLOOKUP(shipments[[#This Row],[SPID]],CHOOSE({1,2},people[[#All],[SPID]],people[[#All],[Sales_person]]),2,0)</f>
        <v>Ches Bonnell</v>
      </c>
      <c r="J2757">
        <f>YEAR(shipments[[#This Row],[Shipdate]])</f>
        <v>2023</v>
      </c>
      <c r="K2757" s="22"/>
      <c r="L2757" s="22">
        <f>VLOOKUP(shipments[[#This Row],[PID]],CHOOSE({1,2},products[PID],products[Cost_per_box]),2,0)</f>
        <v>2.76</v>
      </c>
      <c r="M2757" s="22">
        <f>shipments[[#This Row],[Boxes]]*shipments[[#This Row],[cost_per_box]]</f>
        <v>761.76</v>
      </c>
      <c r="N2757" s="22">
        <f>shipments[[#This Row],[Amount]]-shipments[[#This Row],[total cost]]</f>
        <v>1996.74</v>
      </c>
    </row>
    <row r="2758" spans="1:14" x14ac:dyDescent="0.35">
      <c r="A2758" t="s">
        <v>2799</v>
      </c>
      <c r="B2758" t="s">
        <v>8044</v>
      </c>
      <c r="C2758" t="s">
        <v>8030</v>
      </c>
      <c r="D2758" t="s">
        <v>8037</v>
      </c>
      <c r="E2758" s="1">
        <v>45317</v>
      </c>
      <c r="F2758">
        <v>9031.5</v>
      </c>
      <c r="G2758">
        <v>1129</v>
      </c>
      <c r="H2758" t="s">
        <v>7</v>
      </c>
      <c r="I2758" t="str">
        <f>VLOOKUP(shipments[[#This Row],[SPID]],CHOOSE({1,2},people[[#All],[SPID]],people[[#All],[Sales_person]]),2,0)</f>
        <v>Ches Bonnell</v>
      </c>
      <c r="J2758">
        <f>YEAR(shipments[[#This Row],[Shipdate]])</f>
        <v>2024</v>
      </c>
      <c r="K2758" s="22"/>
      <c r="L2758" s="22">
        <f>VLOOKUP(shipments[[#This Row],[PID]],CHOOSE({1,2},products[PID],products[Cost_per_box]),2,0)</f>
        <v>2.76</v>
      </c>
      <c r="M2758" s="22">
        <f>shipments[[#This Row],[Boxes]]*shipments[[#This Row],[cost_per_box]]</f>
        <v>3116.04</v>
      </c>
      <c r="N2758" s="22">
        <f>shipments[[#This Row],[Amount]]-shipments[[#This Row],[total cost]]</f>
        <v>5915.46</v>
      </c>
    </row>
    <row r="2759" spans="1:14" x14ac:dyDescent="0.35">
      <c r="A2759" t="s">
        <v>2800</v>
      </c>
      <c r="B2759" t="s">
        <v>8044</v>
      </c>
      <c r="C2759" t="s">
        <v>8030</v>
      </c>
      <c r="D2759" t="s">
        <v>8036</v>
      </c>
      <c r="E2759" s="1">
        <v>45104</v>
      </c>
      <c r="F2759">
        <v>504</v>
      </c>
      <c r="G2759">
        <v>42</v>
      </c>
      <c r="H2759" t="s">
        <v>7</v>
      </c>
      <c r="I2759" t="str">
        <f>VLOOKUP(shipments[[#This Row],[SPID]],CHOOSE({1,2},people[[#All],[SPID]],people[[#All],[Sales_person]]),2,0)</f>
        <v>Ches Bonnell</v>
      </c>
      <c r="J2759">
        <f>YEAR(shipments[[#This Row],[Shipdate]])</f>
        <v>2023</v>
      </c>
      <c r="K2759" s="22"/>
      <c r="L2759" s="22">
        <f>VLOOKUP(shipments[[#This Row],[PID]],CHOOSE({1,2},products[PID],products[Cost_per_box]),2,0)</f>
        <v>2.76</v>
      </c>
      <c r="M2759" s="22">
        <f>shipments[[#This Row],[Boxes]]*shipments[[#This Row],[cost_per_box]]</f>
        <v>115.91999999999999</v>
      </c>
      <c r="N2759" s="22">
        <f>shipments[[#This Row],[Amount]]-shipments[[#This Row],[total cost]]</f>
        <v>388.08000000000004</v>
      </c>
    </row>
    <row r="2760" spans="1:14" x14ac:dyDescent="0.35">
      <c r="A2760" t="s">
        <v>2801</v>
      </c>
      <c r="B2760" t="s">
        <v>8044</v>
      </c>
      <c r="C2760" t="s">
        <v>8030</v>
      </c>
      <c r="D2760" t="s">
        <v>8038</v>
      </c>
      <c r="E2760" s="1">
        <v>45551</v>
      </c>
      <c r="F2760">
        <v>5094</v>
      </c>
      <c r="G2760">
        <v>566</v>
      </c>
      <c r="H2760" t="s">
        <v>26</v>
      </c>
      <c r="I2760" t="str">
        <f>VLOOKUP(shipments[[#This Row],[SPID]],CHOOSE({1,2},people[[#All],[SPID]],people[[#All],[Sales_person]]),2,0)</f>
        <v>Ches Bonnell</v>
      </c>
      <c r="J2760">
        <f>YEAR(shipments[[#This Row],[Shipdate]])</f>
        <v>2024</v>
      </c>
      <c r="K2760" s="22"/>
      <c r="L2760" s="22">
        <f>VLOOKUP(shipments[[#This Row],[PID]],CHOOSE({1,2},products[PID],products[Cost_per_box]),2,0)</f>
        <v>2.76</v>
      </c>
      <c r="M2760" s="22">
        <f>shipments[[#This Row],[Boxes]]*shipments[[#This Row],[cost_per_box]]</f>
        <v>1562.1599999999999</v>
      </c>
      <c r="N2760" s="22">
        <f>shipments[[#This Row],[Amount]]-shipments[[#This Row],[total cost]]</f>
        <v>3531.84</v>
      </c>
    </row>
    <row r="2761" spans="1:14" x14ac:dyDescent="0.35">
      <c r="A2761" t="s">
        <v>2802</v>
      </c>
      <c r="B2761" t="s">
        <v>8044</v>
      </c>
      <c r="C2761" t="s">
        <v>8031</v>
      </c>
      <c r="D2761" t="s">
        <v>8033</v>
      </c>
      <c r="E2761" s="1">
        <v>44957</v>
      </c>
      <c r="F2761">
        <v>9508.5</v>
      </c>
      <c r="G2761">
        <v>1359</v>
      </c>
      <c r="H2761" t="s">
        <v>7</v>
      </c>
      <c r="I2761" t="str">
        <f>VLOOKUP(shipments[[#This Row],[SPID]],CHOOSE({1,2},people[[#All],[SPID]],people[[#All],[Sales_person]]),2,0)</f>
        <v>Ches Bonnell</v>
      </c>
      <c r="J2761">
        <f>YEAR(shipments[[#This Row],[Shipdate]])</f>
        <v>2023</v>
      </c>
      <c r="K2761" s="22"/>
      <c r="L2761" s="22">
        <f>VLOOKUP(shipments[[#This Row],[PID]],CHOOSE({1,2},products[PID],products[Cost_per_box]),2,0)</f>
        <v>3.32</v>
      </c>
      <c r="M2761" s="22">
        <f>shipments[[#This Row],[Boxes]]*shipments[[#This Row],[cost_per_box]]</f>
        <v>4511.88</v>
      </c>
      <c r="N2761" s="22">
        <f>shipments[[#This Row],[Amount]]-shipments[[#This Row],[total cost]]</f>
        <v>4996.62</v>
      </c>
    </row>
    <row r="2762" spans="1:14" x14ac:dyDescent="0.35">
      <c r="A2762" t="s">
        <v>2803</v>
      </c>
      <c r="B2762" t="s">
        <v>8044</v>
      </c>
      <c r="C2762" t="s">
        <v>8031</v>
      </c>
      <c r="D2762" t="s">
        <v>8034</v>
      </c>
      <c r="E2762" s="1">
        <v>45041</v>
      </c>
      <c r="F2762">
        <v>1059.75</v>
      </c>
      <c r="G2762">
        <v>106</v>
      </c>
      <c r="H2762" t="s">
        <v>7</v>
      </c>
      <c r="I2762" t="str">
        <f>VLOOKUP(shipments[[#This Row],[SPID]],CHOOSE({1,2},people[[#All],[SPID]],people[[#All],[Sales_person]]),2,0)</f>
        <v>Ches Bonnell</v>
      </c>
      <c r="J2762">
        <f>YEAR(shipments[[#This Row],[Shipdate]])</f>
        <v>2023</v>
      </c>
      <c r="K2762" s="22"/>
      <c r="L2762" s="22">
        <f>VLOOKUP(shipments[[#This Row],[PID]],CHOOSE({1,2},products[PID],products[Cost_per_box]),2,0)</f>
        <v>3.32</v>
      </c>
      <c r="M2762" s="22">
        <f>shipments[[#This Row],[Boxes]]*shipments[[#This Row],[cost_per_box]]</f>
        <v>351.91999999999996</v>
      </c>
      <c r="N2762" s="22">
        <f>shipments[[#This Row],[Amount]]-shipments[[#This Row],[total cost]]</f>
        <v>707.83</v>
      </c>
    </row>
    <row r="2763" spans="1:14" x14ac:dyDescent="0.35">
      <c r="A2763" t="s">
        <v>2804</v>
      </c>
      <c r="B2763" t="s">
        <v>8044</v>
      </c>
      <c r="C2763" t="s">
        <v>8032</v>
      </c>
      <c r="D2763" t="s">
        <v>8033</v>
      </c>
      <c r="E2763" s="1">
        <v>44957</v>
      </c>
      <c r="F2763">
        <v>5028.75</v>
      </c>
      <c r="G2763">
        <v>229</v>
      </c>
      <c r="H2763" t="s">
        <v>7</v>
      </c>
      <c r="I2763" t="str">
        <f>VLOOKUP(shipments[[#This Row],[SPID]],CHOOSE({1,2},people[[#All],[SPID]],people[[#All],[Sales_person]]),2,0)</f>
        <v>Ches Bonnell</v>
      </c>
      <c r="J2763">
        <f>YEAR(shipments[[#This Row],[Shipdate]])</f>
        <v>2023</v>
      </c>
      <c r="K2763" s="22"/>
      <c r="L2763" s="22">
        <f>VLOOKUP(shipments[[#This Row],[PID]],CHOOSE({1,2},products[PID],products[Cost_per_box]),2,0)</f>
        <v>2.65</v>
      </c>
      <c r="M2763" s="22">
        <f>shipments[[#This Row],[Boxes]]*shipments[[#This Row],[cost_per_box]]</f>
        <v>606.85</v>
      </c>
      <c r="N2763" s="22">
        <f>shipments[[#This Row],[Amount]]-shipments[[#This Row],[total cost]]</f>
        <v>4421.8999999999996</v>
      </c>
    </row>
    <row r="2764" spans="1:14" x14ac:dyDescent="0.35">
      <c r="A2764" t="s">
        <v>2805</v>
      </c>
      <c r="B2764" t="s">
        <v>8044</v>
      </c>
      <c r="C2764" t="s">
        <v>8032</v>
      </c>
      <c r="D2764" t="s">
        <v>8035</v>
      </c>
      <c r="E2764" s="1">
        <v>45471</v>
      </c>
      <c r="F2764">
        <v>10674</v>
      </c>
      <c r="G2764">
        <v>486</v>
      </c>
      <c r="H2764" t="s">
        <v>7</v>
      </c>
      <c r="I2764" t="str">
        <f>VLOOKUP(shipments[[#This Row],[SPID]],CHOOSE({1,2},people[[#All],[SPID]],people[[#All],[Sales_person]]),2,0)</f>
        <v>Ches Bonnell</v>
      </c>
      <c r="J2764">
        <f>YEAR(shipments[[#This Row],[Shipdate]])</f>
        <v>2024</v>
      </c>
      <c r="K2764" s="22"/>
      <c r="L2764" s="22">
        <f>VLOOKUP(shipments[[#This Row],[PID]],CHOOSE({1,2},products[PID],products[Cost_per_box]),2,0)</f>
        <v>2.65</v>
      </c>
      <c r="M2764" s="22">
        <f>shipments[[#This Row],[Boxes]]*shipments[[#This Row],[cost_per_box]]</f>
        <v>1287.8999999999999</v>
      </c>
      <c r="N2764" s="22">
        <f>shipments[[#This Row],[Amount]]-shipments[[#This Row],[total cost]]</f>
        <v>9386.1</v>
      </c>
    </row>
    <row r="2765" spans="1:14" x14ac:dyDescent="0.35">
      <c r="A2765" t="s">
        <v>2806</v>
      </c>
      <c r="B2765" t="s">
        <v>8044</v>
      </c>
      <c r="C2765" t="s">
        <v>8032</v>
      </c>
      <c r="D2765" t="s">
        <v>8033</v>
      </c>
      <c r="E2765" s="1">
        <v>45233</v>
      </c>
      <c r="F2765">
        <v>3282.75</v>
      </c>
      <c r="G2765">
        <v>173</v>
      </c>
      <c r="H2765" t="s">
        <v>7</v>
      </c>
      <c r="I2765" t="str">
        <f>VLOOKUP(shipments[[#This Row],[SPID]],CHOOSE({1,2},people[[#All],[SPID]],people[[#All],[Sales_person]]),2,0)</f>
        <v>Ches Bonnell</v>
      </c>
      <c r="J2765">
        <f>YEAR(shipments[[#This Row],[Shipdate]])</f>
        <v>2023</v>
      </c>
      <c r="K2765" s="22"/>
      <c r="L2765" s="22">
        <f>VLOOKUP(shipments[[#This Row],[PID]],CHOOSE({1,2},products[PID],products[Cost_per_box]),2,0)</f>
        <v>2.65</v>
      </c>
      <c r="M2765" s="22">
        <f>shipments[[#This Row],[Boxes]]*shipments[[#This Row],[cost_per_box]]</f>
        <v>458.45</v>
      </c>
      <c r="N2765" s="22">
        <f>shipments[[#This Row],[Amount]]-shipments[[#This Row],[total cost]]</f>
        <v>2824.3</v>
      </c>
    </row>
    <row r="2766" spans="1:14" x14ac:dyDescent="0.35">
      <c r="A2766" t="s">
        <v>2807</v>
      </c>
      <c r="B2766" t="s">
        <v>8044</v>
      </c>
      <c r="C2766" t="s">
        <v>8032</v>
      </c>
      <c r="D2766" t="s">
        <v>8037</v>
      </c>
      <c r="E2766" s="1">
        <v>44967</v>
      </c>
      <c r="F2766">
        <v>9531</v>
      </c>
      <c r="G2766">
        <v>477</v>
      </c>
      <c r="H2766" t="s">
        <v>7</v>
      </c>
      <c r="I2766" t="str">
        <f>VLOOKUP(shipments[[#This Row],[SPID]],CHOOSE({1,2},people[[#All],[SPID]],people[[#All],[Sales_person]]),2,0)</f>
        <v>Ches Bonnell</v>
      </c>
      <c r="J2766">
        <f>YEAR(shipments[[#This Row],[Shipdate]])</f>
        <v>2023</v>
      </c>
      <c r="K2766" s="22"/>
      <c r="L2766" s="22">
        <f>VLOOKUP(shipments[[#This Row],[PID]],CHOOSE({1,2},products[PID],products[Cost_per_box]),2,0)</f>
        <v>2.65</v>
      </c>
      <c r="M2766" s="22">
        <f>shipments[[#This Row],[Boxes]]*shipments[[#This Row],[cost_per_box]]</f>
        <v>1264.05</v>
      </c>
      <c r="N2766" s="22">
        <f>shipments[[#This Row],[Amount]]-shipments[[#This Row],[total cost]]</f>
        <v>8266.9500000000007</v>
      </c>
    </row>
    <row r="2767" spans="1:14" x14ac:dyDescent="0.35">
      <c r="A2767" t="s">
        <v>2808</v>
      </c>
      <c r="B2767" t="s">
        <v>8044</v>
      </c>
      <c r="C2767" t="s">
        <v>8011</v>
      </c>
      <c r="D2767" t="s">
        <v>8034</v>
      </c>
      <c r="E2767" s="1">
        <v>45233</v>
      </c>
      <c r="F2767">
        <v>220.5</v>
      </c>
      <c r="G2767">
        <v>15</v>
      </c>
      <c r="H2767" t="s">
        <v>7</v>
      </c>
      <c r="I2767" t="str">
        <f>VLOOKUP(shipments[[#This Row],[SPID]],CHOOSE({1,2},people[[#All],[SPID]],people[[#All],[Sales_person]]),2,0)</f>
        <v>Ches Bonnell</v>
      </c>
      <c r="J2767">
        <f>YEAR(shipments[[#This Row],[Shipdate]])</f>
        <v>2023</v>
      </c>
      <c r="K2767" s="22"/>
      <c r="L2767" s="22">
        <f>VLOOKUP(shipments[[#This Row],[PID]],CHOOSE({1,2},products[PID],products[Cost_per_box]),2,0)</f>
        <v>5.26</v>
      </c>
      <c r="M2767" s="22">
        <f>shipments[[#This Row],[Boxes]]*shipments[[#This Row],[cost_per_box]]</f>
        <v>78.899999999999991</v>
      </c>
      <c r="N2767" s="22">
        <f>shipments[[#This Row],[Amount]]-shipments[[#This Row],[total cost]]</f>
        <v>141.60000000000002</v>
      </c>
    </row>
    <row r="2768" spans="1:14" x14ac:dyDescent="0.35">
      <c r="A2768" t="s">
        <v>2809</v>
      </c>
      <c r="B2768" t="s">
        <v>8044</v>
      </c>
      <c r="C2768" t="s">
        <v>8011</v>
      </c>
      <c r="D2768" t="s">
        <v>8033</v>
      </c>
      <c r="E2768" s="1">
        <v>45114</v>
      </c>
      <c r="F2768">
        <v>17604</v>
      </c>
      <c r="G2768">
        <v>1258</v>
      </c>
      <c r="H2768" t="s">
        <v>7</v>
      </c>
      <c r="I2768" t="str">
        <f>VLOOKUP(shipments[[#This Row],[SPID]],CHOOSE({1,2},people[[#All],[SPID]],people[[#All],[Sales_person]]),2,0)</f>
        <v>Ches Bonnell</v>
      </c>
      <c r="J2768">
        <f>YEAR(shipments[[#This Row],[Shipdate]])</f>
        <v>2023</v>
      </c>
      <c r="K2768" s="22"/>
      <c r="L2768" s="22">
        <f>VLOOKUP(shipments[[#This Row],[PID]],CHOOSE({1,2},products[PID],products[Cost_per_box]),2,0)</f>
        <v>5.26</v>
      </c>
      <c r="M2768" s="22">
        <f>shipments[[#This Row],[Boxes]]*shipments[[#This Row],[cost_per_box]]</f>
        <v>6617.08</v>
      </c>
      <c r="N2768" s="22">
        <f>shipments[[#This Row],[Amount]]-shipments[[#This Row],[total cost]]</f>
        <v>10986.92</v>
      </c>
    </row>
    <row r="2769" spans="1:14" x14ac:dyDescent="0.35">
      <c r="A2769" t="s">
        <v>2810</v>
      </c>
      <c r="B2769" t="s">
        <v>8044</v>
      </c>
      <c r="C2769" t="s">
        <v>8011</v>
      </c>
      <c r="D2769" t="s">
        <v>8038</v>
      </c>
      <c r="E2769" s="1">
        <v>45282</v>
      </c>
      <c r="F2769">
        <v>382.5</v>
      </c>
      <c r="G2769">
        <v>28</v>
      </c>
      <c r="H2769" t="s">
        <v>7</v>
      </c>
      <c r="I2769" t="str">
        <f>VLOOKUP(shipments[[#This Row],[SPID]],CHOOSE({1,2},people[[#All],[SPID]],people[[#All],[Sales_person]]),2,0)</f>
        <v>Ches Bonnell</v>
      </c>
      <c r="J2769">
        <f>YEAR(shipments[[#This Row],[Shipdate]])</f>
        <v>2023</v>
      </c>
      <c r="K2769" s="22"/>
      <c r="L2769" s="22">
        <f>VLOOKUP(shipments[[#This Row],[PID]],CHOOSE({1,2},products[PID],products[Cost_per_box]),2,0)</f>
        <v>5.26</v>
      </c>
      <c r="M2769" s="22">
        <f>shipments[[#This Row],[Boxes]]*shipments[[#This Row],[cost_per_box]]</f>
        <v>147.28</v>
      </c>
      <c r="N2769" s="22">
        <f>shipments[[#This Row],[Amount]]-shipments[[#This Row],[total cost]]</f>
        <v>235.22</v>
      </c>
    </row>
    <row r="2770" spans="1:14" x14ac:dyDescent="0.35">
      <c r="A2770" t="s">
        <v>2811</v>
      </c>
      <c r="B2770" t="s">
        <v>8044</v>
      </c>
      <c r="C2770" t="s">
        <v>8011</v>
      </c>
      <c r="D2770" t="s">
        <v>8033</v>
      </c>
      <c r="E2770" s="1">
        <v>45127</v>
      </c>
      <c r="F2770">
        <v>1986.75</v>
      </c>
      <c r="G2770">
        <v>125</v>
      </c>
      <c r="H2770" t="s">
        <v>7</v>
      </c>
      <c r="I2770" t="str">
        <f>VLOOKUP(shipments[[#This Row],[SPID]],CHOOSE({1,2},people[[#All],[SPID]],people[[#All],[Sales_person]]),2,0)</f>
        <v>Ches Bonnell</v>
      </c>
      <c r="J2770">
        <f>YEAR(shipments[[#This Row],[Shipdate]])</f>
        <v>2023</v>
      </c>
      <c r="K2770" s="22"/>
      <c r="L2770" s="22">
        <f>VLOOKUP(shipments[[#This Row],[PID]],CHOOSE({1,2},products[PID],products[Cost_per_box]),2,0)</f>
        <v>5.26</v>
      </c>
      <c r="M2770" s="22">
        <f>shipments[[#This Row],[Boxes]]*shipments[[#This Row],[cost_per_box]]</f>
        <v>657.5</v>
      </c>
      <c r="N2770" s="22">
        <f>shipments[[#This Row],[Amount]]-shipments[[#This Row],[total cost]]</f>
        <v>1329.25</v>
      </c>
    </row>
    <row r="2771" spans="1:14" x14ac:dyDescent="0.35">
      <c r="A2771" t="s">
        <v>2812</v>
      </c>
      <c r="B2771" t="s">
        <v>8044</v>
      </c>
      <c r="C2771" t="s">
        <v>8014</v>
      </c>
      <c r="D2771" t="s">
        <v>8037</v>
      </c>
      <c r="E2771" s="1">
        <v>45278</v>
      </c>
      <c r="F2771">
        <v>3217.5</v>
      </c>
      <c r="G2771">
        <v>537</v>
      </c>
      <c r="H2771" t="s">
        <v>7</v>
      </c>
      <c r="I2771" t="str">
        <f>VLOOKUP(shipments[[#This Row],[SPID]],CHOOSE({1,2},people[[#All],[SPID]],people[[#All],[Sales_person]]),2,0)</f>
        <v>Ches Bonnell</v>
      </c>
      <c r="J2771">
        <f>YEAR(shipments[[#This Row],[Shipdate]])</f>
        <v>2023</v>
      </c>
      <c r="K2771" s="22"/>
      <c r="L2771" s="22">
        <f>VLOOKUP(shipments[[#This Row],[PID]],CHOOSE({1,2},products[PID],products[Cost_per_box]),2,0)</f>
        <v>3.85</v>
      </c>
      <c r="M2771" s="22">
        <f>shipments[[#This Row],[Boxes]]*shipments[[#This Row],[cost_per_box]]</f>
        <v>2067.4500000000003</v>
      </c>
      <c r="N2771" s="22">
        <f>shipments[[#This Row],[Amount]]-shipments[[#This Row],[total cost]]</f>
        <v>1150.0499999999997</v>
      </c>
    </row>
    <row r="2772" spans="1:14" x14ac:dyDescent="0.35">
      <c r="A2772" t="s">
        <v>2813</v>
      </c>
      <c r="B2772" t="s">
        <v>8044</v>
      </c>
      <c r="C2772" t="s">
        <v>8014</v>
      </c>
      <c r="D2772" t="s">
        <v>8035</v>
      </c>
      <c r="E2772" s="1">
        <v>45211</v>
      </c>
      <c r="F2772">
        <v>5143.5</v>
      </c>
      <c r="G2772">
        <v>1029</v>
      </c>
      <c r="H2772" t="s">
        <v>7</v>
      </c>
      <c r="I2772" t="str">
        <f>VLOOKUP(shipments[[#This Row],[SPID]],CHOOSE({1,2},people[[#All],[SPID]],people[[#All],[Sales_person]]),2,0)</f>
        <v>Ches Bonnell</v>
      </c>
      <c r="J2772">
        <f>YEAR(shipments[[#This Row],[Shipdate]])</f>
        <v>2023</v>
      </c>
      <c r="K2772" s="22"/>
      <c r="L2772" s="22">
        <f>VLOOKUP(shipments[[#This Row],[PID]],CHOOSE({1,2},products[PID],products[Cost_per_box]),2,0)</f>
        <v>3.85</v>
      </c>
      <c r="M2772" s="22">
        <f>shipments[[#This Row],[Boxes]]*shipments[[#This Row],[cost_per_box]]</f>
        <v>3961.65</v>
      </c>
      <c r="N2772" s="22">
        <f>shipments[[#This Row],[Amount]]-shipments[[#This Row],[total cost]]</f>
        <v>1181.8499999999999</v>
      </c>
    </row>
    <row r="2773" spans="1:14" x14ac:dyDescent="0.35">
      <c r="A2773" t="s">
        <v>2814</v>
      </c>
      <c r="B2773" t="s">
        <v>8044</v>
      </c>
      <c r="C2773" t="s">
        <v>8014</v>
      </c>
      <c r="D2773" t="s">
        <v>8037</v>
      </c>
      <c r="E2773" s="1">
        <v>45323</v>
      </c>
      <c r="F2773">
        <v>14735.25</v>
      </c>
      <c r="G2773">
        <v>2106</v>
      </c>
      <c r="H2773" t="s">
        <v>7</v>
      </c>
      <c r="I2773" t="str">
        <f>VLOOKUP(shipments[[#This Row],[SPID]],CHOOSE({1,2},people[[#All],[SPID]],people[[#All],[Sales_person]]),2,0)</f>
        <v>Ches Bonnell</v>
      </c>
      <c r="J2773">
        <f>YEAR(shipments[[#This Row],[Shipdate]])</f>
        <v>2024</v>
      </c>
      <c r="K2773" s="22"/>
      <c r="L2773" s="22">
        <f>VLOOKUP(shipments[[#This Row],[PID]],CHOOSE({1,2},products[PID],products[Cost_per_box]),2,0)</f>
        <v>3.85</v>
      </c>
      <c r="M2773" s="22">
        <f>shipments[[#This Row],[Boxes]]*shipments[[#This Row],[cost_per_box]]</f>
        <v>8108.1</v>
      </c>
      <c r="N2773" s="22">
        <f>shipments[[#This Row],[Amount]]-shipments[[#This Row],[total cost]]</f>
        <v>6627.15</v>
      </c>
    </row>
    <row r="2774" spans="1:14" x14ac:dyDescent="0.35">
      <c r="A2774" t="s">
        <v>2815</v>
      </c>
      <c r="B2774" t="s">
        <v>8044</v>
      </c>
      <c r="C2774" t="s">
        <v>8014</v>
      </c>
      <c r="D2774" t="s">
        <v>8033</v>
      </c>
      <c r="E2774" s="1">
        <v>45196</v>
      </c>
      <c r="F2774">
        <v>8604</v>
      </c>
      <c r="G2774">
        <v>1721</v>
      </c>
      <c r="H2774" t="s">
        <v>40</v>
      </c>
      <c r="I2774" t="str">
        <f>VLOOKUP(shipments[[#This Row],[SPID]],CHOOSE({1,2},people[[#All],[SPID]],people[[#All],[Sales_person]]),2,0)</f>
        <v>Ches Bonnell</v>
      </c>
      <c r="J2774">
        <f>YEAR(shipments[[#This Row],[Shipdate]])</f>
        <v>2023</v>
      </c>
      <c r="K2774" s="22"/>
      <c r="L2774" s="22">
        <f>VLOOKUP(shipments[[#This Row],[PID]],CHOOSE({1,2},products[PID],products[Cost_per_box]),2,0)</f>
        <v>3.85</v>
      </c>
      <c r="M2774" s="22">
        <f>shipments[[#This Row],[Boxes]]*shipments[[#This Row],[cost_per_box]]</f>
        <v>6625.85</v>
      </c>
      <c r="N2774" s="22">
        <f>shipments[[#This Row],[Amount]]-shipments[[#This Row],[total cost]]</f>
        <v>1978.1499999999996</v>
      </c>
    </row>
    <row r="2775" spans="1:14" x14ac:dyDescent="0.35">
      <c r="A2775" t="s">
        <v>2816</v>
      </c>
      <c r="B2775" t="s">
        <v>8044</v>
      </c>
      <c r="C2775" t="s">
        <v>8014</v>
      </c>
      <c r="D2775" t="s">
        <v>8036</v>
      </c>
      <c r="E2775" s="1">
        <v>45113</v>
      </c>
      <c r="F2775">
        <v>4227.75</v>
      </c>
      <c r="G2775">
        <v>470</v>
      </c>
      <c r="H2775" t="s">
        <v>7</v>
      </c>
      <c r="I2775" t="str">
        <f>VLOOKUP(shipments[[#This Row],[SPID]],CHOOSE({1,2},people[[#All],[SPID]],people[[#All],[Sales_person]]),2,0)</f>
        <v>Ches Bonnell</v>
      </c>
      <c r="J2775">
        <f>YEAR(shipments[[#This Row],[Shipdate]])</f>
        <v>2023</v>
      </c>
      <c r="K2775" s="22"/>
      <c r="L2775" s="22">
        <f>VLOOKUP(shipments[[#This Row],[PID]],CHOOSE({1,2},products[PID],products[Cost_per_box]),2,0)</f>
        <v>3.85</v>
      </c>
      <c r="M2775" s="22">
        <f>shipments[[#This Row],[Boxes]]*shipments[[#This Row],[cost_per_box]]</f>
        <v>1809.5</v>
      </c>
      <c r="N2775" s="22">
        <f>shipments[[#This Row],[Amount]]-shipments[[#This Row],[total cost]]</f>
        <v>2418.25</v>
      </c>
    </row>
    <row r="2776" spans="1:14" x14ac:dyDescent="0.35">
      <c r="A2776" t="s">
        <v>2817</v>
      </c>
      <c r="B2776" t="s">
        <v>8044</v>
      </c>
      <c r="C2776" t="s">
        <v>8014</v>
      </c>
      <c r="D2776" t="s">
        <v>8038</v>
      </c>
      <c r="E2776" s="1">
        <v>45054</v>
      </c>
      <c r="F2776">
        <v>6885</v>
      </c>
      <c r="G2776">
        <v>1148</v>
      </c>
      <c r="H2776" t="s">
        <v>7</v>
      </c>
      <c r="I2776" t="str">
        <f>VLOOKUP(shipments[[#This Row],[SPID]],CHOOSE({1,2},people[[#All],[SPID]],people[[#All],[Sales_person]]),2,0)</f>
        <v>Ches Bonnell</v>
      </c>
      <c r="J2776">
        <f>YEAR(shipments[[#This Row],[Shipdate]])</f>
        <v>2023</v>
      </c>
      <c r="K2776" s="22"/>
      <c r="L2776" s="22">
        <f>VLOOKUP(shipments[[#This Row],[PID]],CHOOSE({1,2},products[PID],products[Cost_per_box]),2,0)</f>
        <v>3.85</v>
      </c>
      <c r="M2776" s="22">
        <f>shipments[[#This Row],[Boxes]]*shipments[[#This Row],[cost_per_box]]</f>
        <v>4419.8</v>
      </c>
      <c r="N2776" s="22">
        <f>shipments[[#This Row],[Amount]]-shipments[[#This Row],[total cost]]</f>
        <v>2465.1999999999998</v>
      </c>
    </row>
    <row r="2777" spans="1:14" x14ac:dyDescent="0.35">
      <c r="A2777" t="s">
        <v>2818</v>
      </c>
      <c r="B2777" t="s">
        <v>8044</v>
      </c>
      <c r="C2777" t="s">
        <v>8015</v>
      </c>
      <c r="D2777" t="s">
        <v>8034</v>
      </c>
      <c r="E2777" s="1">
        <v>45117</v>
      </c>
      <c r="F2777">
        <v>2081.25</v>
      </c>
      <c r="G2777">
        <v>417</v>
      </c>
      <c r="H2777" t="s">
        <v>7</v>
      </c>
      <c r="I2777" t="str">
        <f>VLOOKUP(shipments[[#This Row],[SPID]],CHOOSE({1,2},people[[#All],[SPID]],people[[#All],[Sales_person]]),2,0)</f>
        <v>Ches Bonnell</v>
      </c>
      <c r="J2777">
        <f>YEAR(shipments[[#This Row],[Shipdate]])</f>
        <v>2023</v>
      </c>
      <c r="K2777" s="22"/>
      <c r="L2777" s="22">
        <f>VLOOKUP(shipments[[#This Row],[PID]],CHOOSE({1,2},products[PID],products[Cost_per_box]),2,0)</f>
        <v>5.72</v>
      </c>
      <c r="M2777" s="22">
        <f>shipments[[#This Row],[Boxes]]*shipments[[#This Row],[cost_per_box]]</f>
        <v>2385.2399999999998</v>
      </c>
      <c r="N2777" s="22">
        <f>shipments[[#This Row],[Amount]]-shipments[[#This Row],[total cost]]</f>
        <v>-303.98999999999978</v>
      </c>
    </row>
    <row r="2778" spans="1:14" x14ac:dyDescent="0.35">
      <c r="A2778" t="s">
        <v>2819</v>
      </c>
      <c r="B2778" t="s">
        <v>8044</v>
      </c>
      <c r="C2778" t="s">
        <v>8015</v>
      </c>
      <c r="D2778" t="s">
        <v>8037</v>
      </c>
      <c r="E2778" s="1">
        <v>45121</v>
      </c>
      <c r="F2778">
        <v>4439.25</v>
      </c>
      <c r="G2778">
        <v>555</v>
      </c>
      <c r="H2778" t="s">
        <v>7</v>
      </c>
      <c r="I2778" t="str">
        <f>VLOOKUP(shipments[[#This Row],[SPID]],CHOOSE({1,2},people[[#All],[SPID]],people[[#All],[Sales_person]]),2,0)</f>
        <v>Ches Bonnell</v>
      </c>
      <c r="J2778">
        <f>YEAR(shipments[[#This Row],[Shipdate]])</f>
        <v>2023</v>
      </c>
      <c r="K2778" s="22"/>
      <c r="L2778" s="22">
        <f>VLOOKUP(shipments[[#This Row],[PID]],CHOOSE({1,2},products[PID],products[Cost_per_box]),2,0)</f>
        <v>5.72</v>
      </c>
      <c r="M2778" s="22">
        <f>shipments[[#This Row],[Boxes]]*shipments[[#This Row],[cost_per_box]]</f>
        <v>3174.6</v>
      </c>
      <c r="N2778" s="22">
        <f>shipments[[#This Row],[Amount]]-shipments[[#This Row],[total cost]]</f>
        <v>1264.6500000000001</v>
      </c>
    </row>
    <row r="2779" spans="1:14" x14ac:dyDescent="0.35">
      <c r="A2779" t="s">
        <v>2820</v>
      </c>
      <c r="B2779" t="s">
        <v>8044</v>
      </c>
      <c r="C2779" t="s">
        <v>8015</v>
      </c>
      <c r="D2779" t="s">
        <v>8033</v>
      </c>
      <c r="E2779" s="1">
        <v>45223</v>
      </c>
      <c r="F2779">
        <v>519.75</v>
      </c>
      <c r="G2779">
        <v>58</v>
      </c>
      <c r="H2779" t="s">
        <v>7</v>
      </c>
      <c r="I2779" t="str">
        <f>VLOOKUP(shipments[[#This Row],[SPID]],CHOOSE({1,2},people[[#All],[SPID]],people[[#All],[Sales_person]]),2,0)</f>
        <v>Ches Bonnell</v>
      </c>
      <c r="J2779">
        <f>YEAR(shipments[[#This Row],[Shipdate]])</f>
        <v>2023</v>
      </c>
      <c r="K2779" s="22"/>
      <c r="L2779" s="22">
        <f>VLOOKUP(shipments[[#This Row],[PID]],CHOOSE({1,2},products[PID],products[Cost_per_box]),2,0)</f>
        <v>5.72</v>
      </c>
      <c r="M2779" s="22">
        <f>shipments[[#This Row],[Boxes]]*shipments[[#This Row],[cost_per_box]]</f>
        <v>331.76</v>
      </c>
      <c r="N2779" s="22">
        <f>shipments[[#This Row],[Amount]]-shipments[[#This Row],[total cost]]</f>
        <v>187.99</v>
      </c>
    </row>
    <row r="2780" spans="1:14" x14ac:dyDescent="0.35">
      <c r="A2780" t="s">
        <v>2821</v>
      </c>
      <c r="B2780" t="s">
        <v>8044</v>
      </c>
      <c r="C2780" t="s">
        <v>8015</v>
      </c>
      <c r="D2780" t="s">
        <v>8037</v>
      </c>
      <c r="E2780" s="1">
        <v>45266</v>
      </c>
      <c r="F2780">
        <v>1154.25</v>
      </c>
      <c r="G2780">
        <v>231</v>
      </c>
      <c r="H2780" t="s">
        <v>7</v>
      </c>
      <c r="I2780" t="str">
        <f>VLOOKUP(shipments[[#This Row],[SPID]],CHOOSE({1,2},people[[#All],[SPID]],people[[#All],[Sales_person]]),2,0)</f>
        <v>Ches Bonnell</v>
      </c>
      <c r="J2780">
        <f>YEAR(shipments[[#This Row],[Shipdate]])</f>
        <v>2023</v>
      </c>
      <c r="K2780" s="22"/>
      <c r="L2780" s="22">
        <f>VLOOKUP(shipments[[#This Row],[PID]],CHOOSE({1,2},products[PID],products[Cost_per_box]),2,0)</f>
        <v>5.72</v>
      </c>
      <c r="M2780" s="22">
        <f>shipments[[#This Row],[Boxes]]*shipments[[#This Row],[cost_per_box]]</f>
        <v>1321.32</v>
      </c>
      <c r="N2780" s="22">
        <f>shipments[[#This Row],[Amount]]-shipments[[#This Row],[total cost]]</f>
        <v>-167.06999999999994</v>
      </c>
    </row>
    <row r="2781" spans="1:14" x14ac:dyDescent="0.35">
      <c r="A2781" t="s">
        <v>2822</v>
      </c>
      <c r="B2781" t="s">
        <v>8044</v>
      </c>
      <c r="C2781" t="s">
        <v>8015</v>
      </c>
      <c r="D2781" t="s">
        <v>8033</v>
      </c>
      <c r="E2781" s="1">
        <v>45009</v>
      </c>
      <c r="F2781">
        <v>1228.5</v>
      </c>
      <c r="G2781">
        <v>176</v>
      </c>
      <c r="H2781" t="s">
        <v>7</v>
      </c>
      <c r="I2781" t="str">
        <f>VLOOKUP(shipments[[#This Row],[SPID]],CHOOSE({1,2},people[[#All],[SPID]],people[[#All],[Sales_person]]),2,0)</f>
        <v>Ches Bonnell</v>
      </c>
      <c r="J2781">
        <f>YEAR(shipments[[#This Row],[Shipdate]])</f>
        <v>2023</v>
      </c>
      <c r="K2781" s="22"/>
      <c r="L2781" s="22">
        <f>VLOOKUP(shipments[[#This Row],[PID]],CHOOSE({1,2},products[PID],products[Cost_per_box]),2,0)</f>
        <v>5.72</v>
      </c>
      <c r="M2781" s="22">
        <f>shipments[[#This Row],[Boxes]]*shipments[[#This Row],[cost_per_box]]</f>
        <v>1006.7199999999999</v>
      </c>
      <c r="N2781" s="22">
        <f>shipments[[#This Row],[Amount]]-shipments[[#This Row],[total cost]]</f>
        <v>221.78000000000009</v>
      </c>
    </row>
    <row r="2782" spans="1:14" x14ac:dyDescent="0.35">
      <c r="A2782" t="s">
        <v>2823</v>
      </c>
      <c r="B2782" t="s">
        <v>8044</v>
      </c>
      <c r="C2782" t="s">
        <v>8015</v>
      </c>
      <c r="D2782" t="s">
        <v>8038</v>
      </c>
      <c r="E2782" s="1">
        <v>45308</v>
      </c>
      <c r="F2782">
        <v>3669.75</v>
      </c>
      <c r="G2782">
        <v>612</v>
      </c>
      <c r="H2782" t="s">
        <v>7</v>
      </c>
      <c r="I2782" t="str">
        <f>VLOOKUP(shipments[[#This Row],[SPID]],CHOOSE({1,2},people[[#All],[SPID]],people[[#All],[Sales_person]]),2,0)</f>
        <v>Ches Bonnell</v>
      </c>
      <c r="J2782">
        <f>YEAR(shipments[[#This Row],[Shipdate]])</f>
        <v>2024</v>
      </c>
      <c r="K2782" s="22"/>
      <c r="L2782" s="22">
        <f>VLOOKUP(shipments[[#This Row],[PID]],CHOOSE({1,2},products[PID],products[Cost_per_box]),2,0)</f>
        <v>5.72</v>
      </c>
      <c r="M2782" s="22">
        <f>shipments[[#This Row],[Boxes]]*shipments[[#This Row],[cost_per_box]]</f>
        <v>3500.64</v>
      </c>
      <c r="N2782" s="22">
        <f>shipments[[#This Row],[Amount]]-shipments[[#This Row],[total cost]]</f>
        <v>169.11000000000013</v>
      </c>
    </row>
    <row r="2783" spans="1:14" x14ac:dyDescent="0.35">
      <c r="A2783" t="s">
        <v>2824</v>
      </c>
      <c r="B2783" t="s">
        <v>8044</v>
      </c>
      <c r="C2783" t="s">
        <v>8016</v>
      </c>
      <c r="D2783" t="s">
        <v>8036</v>
      </c>
      <c r="E2783" s="1">
        <v>45266</v>
      </c>
      <c r="F2783">
        <v>5343.75</v>
      </c>
      <c r="G2783">
        <v>191</v>
      </c>
      <c r="H2783" t="s">
        <v>7</v>
      </c>
      <c r="I2783" t="str">
        <f>VLOOKUP(shipments[[#This Row],[SPID]],CHOOSE({1,2},people[[#All],[SPID]],people[[#All],[Sales_person]]),2,0)</f>
        <v>Ches Bonnell</v>
      </c>
      <c r="J2783">
        <f>YEAR(shipments[[#This Row],[Shipdate]])</f>
        <v>2023</v>
      </c>
      <c r="K2783" s="22"/>
      <c r="L2783" s="22">
        <f>VLOOKUP(shipments[[#This Row],[PID]],CHOOSE({1,2},products[PID],products[Cost_per_box]),2,0)</f>
        <v>6.31</v>
      </c>
      <c r="M2783" s="22">
        <f>shipments[[#This Row],[Boxes]]*shipments[[#This Row],[cost_per_box]]</f>
        <v>1205.21</v>
      </c>
      <c r="N2783" s="22">
        <f>shipments[[#This Row],[Amount]]-shipments[[#This Row],[total cost]]</f>
        <v>4138.54</v>
      </c>
    </row>
    <row r="2784" spans="1:14" x14ac:dyDescent="0.35">
      <c r="A2784" t="s">
        <v>2825</v>
      </c>
      <c r="B2784" t="s">
        <v>8044</v>
      </c>
      <c r="C2784" t="s">
        <v>8017</v>
      </c>
      <c r="D2784" t="s">
        <v>8038</v>
      </c>
      <c r="E2784" s="1">
        <v>45188</v>
      </c>
      <c r="F2784">
        <v>5841</v>
      </c>
      <c r="G2784">
        <v>244</v>
      </c>
      <c r="H2784" t="s">
        <v>7</v>
      </c>
      <c r="I2784" t="str">
        <f>VLOOKUP(shipments[[#This Row],[SPID]],CHOOSE({1,2},people[[#All],[SPID]],people[[#All],[Sales_person]]),2,0)</f>
        <v>Ches Bonnell</v>
      </c>
      <c r="J2784">
        <f>YEAR(shipments[[#This Row],[Shipdate]])</f>
        <v>2023</v>
      </c>
      <c r="K2784" s="22"/>
      <c r="L2784" s="22">
        <f>VLOOKUP(shipments[[#This Row],[PID]],CHOOSE({1,2},products[PID],products[Cost_per_box]),2,0)</f>
        <v>9.94</v>
      </c>
      <c r="M2784" s="22">
        <f>shipments[[#This Row],[Boxes]]*shipments[[#This Row],[cost_per_box]]</f>
        <v>2425.3599999999997</v>
      </c>
      <c r="N2784" s="22">
        <f>shipments[[#This Row],[Amount]]-shipments[[#This Row],[total cost]]</f>
        <v>3415.6400000000003</v>
      </c>
    </row>
    <row r="2785" spans="1:14" x14ac:dyDescent="0.35">
      <c r="A2785" t="s">
        <v>2826</v>
      </c>
      <c r="B2785" t="s">
        <v>8044</v>
      </c>
      <c r="C2785" t="s">
        <v>8017</v>
      </c>
      <c r="D2785" t="s">
        <v>8038</v>
      </c>
      <c r="E2785" s="1">
        <v>45327</v>
      </c>
      <c r="F2785">
        <v>5829.75</v>
      </c>
      <c r="G2785">
        <v>225</v>
      </c>
      <c r="H2785" t="s">
        <v>7</v>
      </c>
      <c r="I2785" t="str">
        <f>VLOOKUP(shipments[[#This Row],[SPID]],CHOOSE({1,2},people[[#All],[SPID]],people[[#All],[Sales_person]]),2,0)</f>
        <v>Ches Bonnell</v>
      </c>
      <c r="J2785">
        <f>YEAR(shipments[[#This Row],[Shipdate]])</f>
        <v>2024</v>
      </c>
      <c r="K2785" s="22"/>
      <c r="L2785" s="22">
        <f>VLOOKUP(shipments[[#This Row],[PID]],CHOOSE({1,2},products[PID],products[Cost_per_box]),2,0)</f>
        <v>9.94</v>
      </c>
      <c r="M2785" s="22">
        <f>shipments[[#This Row],[Boxes]]*shipments[[#This Row],[cost_per_box]]</f>
        <v>2236.5</v>
      </c>
      <c r="N2785" s="22">
        <f>shipments[[#This Row],[Amount]]-shipments[[#This Row],[total cost]]</f>
        <v>3593.25</v>
      </c>
    </row>
    <row r="2786" spans="1:14" x14ac:dyDescent="0.35">
      <c r="A2786" t="s">
        <v>2827</v>
      </c>
      <c r="B2786" t="s">
        <v>8044</v>
      </c>
      <c r="C2786" t="s">
        <v>8017</v>
      </c>
      <c r="D2786" t="s">
        <v>8035</v>
      </c>
      <c r="E2786" s="1">
        <v>45335</v>
      </c>
      <c r="F2786">
        <v>5559.75</v>
      </c>
      <c r="G2786">
        <v>206</v>
      </c>
      <c r="H2786" t="s">
        <v>7</v>
      </c>
      <c r="I2786" t="str">
        <f>VLOOKUP(shipments[[#This Row],[SPID]],CHOOSE({1,2},people[[#All],[SPID]],people[[#All],[Sales_person]]),2,0)</f>
        <v>Ches Bonnell</v>
      </c>
      <c r="J2786">
        <f>YEAR(shipments[[#This Row],[Shipdate]])</f>
        <v>2024</v>
      </c>
      <c r="K2786" s="22"/>
      <c r="L2786" s="22">
        <f>VLOOKUP(shipments[[#This Row],[PID]],CHOOSE({1,2},products[PID],products[Cost_per_box]),2,0)</f>
        <v>9.94</v>
      </c>
      <c r="M2786" s="22">
        <f>shipments[[#This Row],[Boxes]]*shipments[[#This Row],[cost_per_box]]</f>
        <v>2047.6399999999999</v>
      </c>
      <c r="N2786" s="22">
        <f>shipments[[#This Row],[Amount]]-shipments[[#This Row],[total cost]]</f>
        <v>3512.11</v>
      </c>
    </row>
    <row r="2787" spans="1:14" x14ac:dyDescent="0.35">
      <c r="A2787" t="s">
        <v>2828</v>
      </c>
      <c r="B2787" t="s">
        <v>8044</v>
      </c>
      <c r="C2787" t="s">
        <v>8018</v>
      </c>
      <c r="D2787" t="s">
        <v>8034</v>
      </c>
      <c r="E2787" s="1">
        <v>45301</v>
      </c>
      <c r="F2787">
        <v>8016.75</v>
      </c>
      <c r="G2787">
        <v>365</v>
      </c>
      <c r="H2787" t="s">
        <v>7</v>
      </c>
      <c r="I2787" t="str">
        <f>VLOOKUP(shipments[[#This Row],[SPID]],CHOOSE({1,2},people[[#All],[SPID]],people[[#All],[Sales_person]]),2,0)</f>
        <v>Ches Bonnell</v>
      </c>
      <c r="J2787">
        <f>YEAR(shipments[[#This Row],[Shipdate]])</f>
        <v>2024</v>
      </c>
      <c r="K2787" s="22"/>
      <c r="L2787" s="22">
        <f>VLOOKUP(shipments[[#This Row],[PID]],CHOOSE({1,2},products[PID],products[Cost_per_box]),2,0)</f>
        <v>7.73</v>
      </c>
      <c r="M2787" s="22">
        <f>shipments[[#This Row],[Boxes]]*shipments[[#This Row],[cost_per_box]]</f>
        <v>2821.4500000000003</v>
      </c>
      <c r="N2787" s="22">
        <f>shipments[[#This Row],[Amount]]-shipments[[#This Row],[total cost]]</f>
        <v>5195.2999999999993</v>
      </c>
    </row>
    <row r="2788" spans="1:14" x14ac:dyDescent="0.35">
      <c r="A2788" t="s">
        <v>2829</v>
      </c>
      <c r="B2788" t="s">
        <v>8044</v>
      </c>
      <c r="C2788" t="s">
        <v>8018</v>
      </c>
      <c r="D2788" t="s">
        <v>8036</v>
      </c>
      <c r="E2788" s="1">
        <v>45148</v>
      </c>
      <c r="F2788">
        <v>11139.75</v>
      </c>
      <c r="G2788">
        <v>507</v>
      </c>
      <c r="H2788" t="s">
        <v>7</v>
      </c>
      <c r="I2788" t="str">
        <f>VLOOKUP(shipments[[#This Row],[SPID]],CHOOSE({1,2},people[[#All],[SPID]],people[[#All],[Sales_person]]),2,0)</f>
        <v>Ches Bonnell</v>
      </c>
      <c r="J2788">
        <f>YEAR(shipments[[#This Row],[Shipdate]])</f>
        <v>2023</v>
      </c>
      <c r="K2788" s="22"/>
      <c r="L2788" s="22">
        <f>VLOOKUP(shipments[[#This Row],[PID]],CHOOSE({1,2},products[PID],products[Cost_per_box]),2,0)</f>
        <v>7.73</v>
      </c>
      <c r="M2788" s="22">
        <f>shipments[[#This Row],[Boxes]]*shipments[[#This Row],[cost_per_box]]</f>
        <v>3919.11</v>
      </c>
      <c r="N2788" s="22">
        <f>shipments[[#This Row],[Amount]]-shipments[[#This Row],[total cost]]</f>
        <v>7220.6399999999994</v>
      </c>
    </row>
    <row r="2789" spans="1:14" x14ac:dyDescent="0.35">
      <c r="A2789" t="s">
        <v>2830</v>
      </c>
      <c r="B2789" t="s">
        <v>8044</v>
      </c>
      <c r="C2789" t="s">
        <v>8018</v>
      </c>
      <c r="D2789" t="s">
        <v>8034</v>
      </c>
      <c r="E2789" s="1">
        <v>45502</v>
      </c>
      <c r="F2789">
        <v>5564.25</v>
      </c>
      <c r="G2789">
        <v>310</v>
      </c>
      <c r="H2789" t="s">
        <v>18</v>
      </c>
      <c r="I2789" t="str">
        <f>VLOOKUP(shipments[[#This Row],[SPID]],CHOOSE({1,2},people[[#All],[SPID]],people[[#All],[Sales_person]]),2,0)</f>
        <v>Ches Bonnell</v>
      </c>
      <c r="J2789">
        <f>YEAR(shipments[[#This Row],[Shipdate]])</f>
        <v>2024</v>
      </c>
      <c r="K2789" s="22"/>
      <c r="L2789" s="22">
        <f>VLOOKUP(shipments[[#This Row],[PID]],CHOOSE({1,2},products[PID],products[Cost_per_box]),2,0)</f>
        <v>7.73</v>
      </c>
      <c r="M2789" s="22">
        <f>shipments[[#This Row],[Boxes]]*shipments[[#This Row],[cost_per_box]]</f>
        <v>2396.3000000000002</v>
      </c>
      <c r="N2789" s="22">
        <f>shipments[[#This Row],[Amount]]-shipments[[#This Row],[total cost]]</f>
        <v>3167.95</v>
      </c>
    </row>
    <row r="2790" spans="1:14" x14ac:dyDescent="0.35">
      <c r="A2790" t="s">
        <v>2831</v>
      </c>
      <c r="B2790" t="s">
        <v>8044</v>
      </c>
      <c r="C2790" t="s">
        <v>8020</v>
      </c>
      <c r="D2790" t="s">
        <v>8037</v>
      </c>
      <c r="E2790" s="1">
        <v>45268</v>
      </c>
      <c r="F2790">
        <v>3260.25</v>
      </c>
      <c r="G2790">
        <v>251</v>
      </c>
      <c r="H2790" t="s">
        <v>7</v>
      </c>
      <c r="I2790" t="str">
        <f>VLOOKUP(shipments[[#This Row],[SPID]],CHOOSE({1,2},people[[#All],[SPID]],people[[#All],[Sales_person]]),2,0)</f>
        <v>Ches Bonnell</v>
      </c>
      <c r="J2790">
        <f>YEAR(shipments[[#This Row],[Shipdate]])</f>
        <v>2023</v>
      </c>
      <c r="K2790" s="22"/>
      <c r="L2790" s="22">
        <f>VLOOKUP(shipments[[#This Row],[PID]],CHOOSE({1,2},products[PID],products[Cost_per_box]),2,0)</f>
        <v>8.2200000000000006</v>
      </c>
      <c r="M2790" s="22">
        <f>shipments[[#This Row],[Boxes]]*shipments[[#This Row],[cost_per_box]]</f>
        <v>2063.2200000000003</v>
      </c>
      <c r="N2790" s="22">
        <f>shipments[[#This Row],[Amount]]-shipments[[#This Row],[total cost]]</f>
        <v>1197.0299999999997</v>
      </c>
    </row>
    <row r="2791" spans="1:14" x14ac:dyDescent="0.35">
      <c r="A2791" t="s">
        <v>2832</v>
      </c>
      <c r="B2791" t="s">
        <v>8044</v>
      </c>
      <c r="C2791" t="s">
        <v>8020</v>
      </c>
      <c r="D2791" t="s">
        <v>8033</v>
      </c>
      <c r="E2791" s="1">
        <v>45503</v>
      </c>
      <c r="F2791">
        <v>17615.25</v>
      </c>
      <c r="G2791">
        <v>1468</v>
      </c>
      <c r="H2791" t="s">
        <v>18</v>
      </c>
      <c r="I2791" t="str">
        <f>VLOOKUP(shipments[[#This Row],[SPID]],CHOOSE({1,2},people[[#All],[SPID]],people[[#All],[Sales_person]]),2,0)</f>
        <v>Ches Bonnell</v>
      </c>
      <c r="J2791">
        <f>YEAR(shipments[[#This Row],[Shipdate]])</f>
        <v>2024</v>
      </c>
      <c r="K2791" s="22"/>
      <c r="L2791" s="22">
        <f>VLOOKUP(shipments[[#This Row],[PID]],CHOOSE({1,2},products[PID],products[Cost_per_box]),2,0)</f>
        <v>8.2200000000000006</v>
      </c>
      <c r="M2791" s="22">
        <f>shipments[[#This Row],[Boxes]]*shipments[[#This Row],[cost_per_box]]</f>
        <v>12066.960000000001</v>
      </c>
      <c r="N2791" s="22">
        <f>shipments[[#This Row],[Amount]]-shipments[[#This Row],[total cost]]</f>
        <v>5548.2899999999991</v>
      </c>
    </row>
    <row r="2792" spans="1:14" x14ac:dyDescent="0.35">
      <c r="A2792" t="s">
        <v>2833</v>
      </c>
      <c r="B2792" t="s">
        <v>8044</v>
      </c>
      <c r="C2792" t="s">
        <v>8020</v>
      </c>
      <c r="D2792" t="s">
        <v>8038</v>
      </c>
      <c r="E2792" s="1">
        <v>45296</v>
      </c>
      <c r="F2792">
        <v>13038.75</v>
      </c>
      <c r="G2792">
        <v>932</v>
      </c>
      <c r="H2792" t="s">
        <v>7</v>
      </c>
      <c r="I2792" t="str">
        <f>VLOOKUP(shipments[[#This Row],[SPID]],CHOOSE({1,2},people[[#All],[SPID]],people[[#All],[Sales_person]]),2,0)</f>
        <v>Ches Bonnell</v>
      </c>
      <c r="J2792">
        <f>YEAR(shipments[[#This Row],[Shipdate]])</f>
        <v>2024</v>
      </c>
      <c r="K2792" s="22"/>
      <c r="L2792" s="22">
        <f>VLOOKUP(shipments[[#This Row],[PID]],CHOOSE({1,2},products[PID],products[Cost_per_box]),2,0)</f>
        <v>8.2200000000000006</v>
      </c>
      <c r="M2792" s="22">
        <f>shipments[[#This Row],[Boxes]]*shipments[[#This Row],[cost_per_box]]</f>
        <v>7661.0400000000009</v>
      </c>
      <c r="N2792" s="22">
        <f>shipments[[#This Row],[Amount]]-shipments[[#This Row],[total cost]]</f>
        <v>5377.7099999999991</v>
      </c>
    </row>
    <row r="2793" spans="1:14" x14ac:dyDescent="0.35">
      <c r="A2793" t="s">
        <v>2834</v>
      </c>
      <c r="B2793" t="s">
        <v>8044</v>
      </c>
      <c r="C2793" t="s">
        <v>8021</v>
      </c>
      <c r="D2793" t="s">
        <v>8036</v>
      </c>
      <c r="E2793" s="1">
        <v>44984</v>
      </c>
      <c r="F2793">
        <v>3532.5</v>
      </c>
      <c r="G2793">
        <v>169</v>
      </c>
      <c r="H2793" t="s">
        <v>7</v>
      </c>
      <c r="I2793" t="str">
        <f>VLOOKUP(shipments[[#This Row],[SPID]],CHOOSE({1,2},people[[#All],[SPID]],people[[#All],[Sales_person]]),2,0)</f>
        <v>Ches Bonnell</v>
      </c>
      <c r="J2793">
        <f>YEAR(shipments[[#This Row],[Shipdate]])</f>
        <v>2023</v>
      </c>
      <c r="K2793" s="22"/>
      <c r="L2793" s="22">
        <f>VLOOKUP(shipments[[#This Row],[PID]],CHOOSE({1,2},products[PID],products[Cost_per_box]),2,0)</f>
        <v>10.23</v>
      </c>
      <c r="M2793" s="22">
        <f>shipments[[#This Row],[Boxes]]*shipments[[#This Row],[cost_per_box]]</f>
        <v>1728.8700000000001</v>
      </c>
      <c r="N2793" s="22">
        <f>shipments[[#This Row],[Amount]]-shipments[[#This Row],[total cost]]</f>
        <v>1803.6299999999999</v>
      </c>
    </row>
    <row r="2794" spans="1:14" x14ac:dyDescent="0.35">
      <c r="A2794" t="s">
        <v>2835</v>
      </c>
      <c r="B2794" t="s">
        <v>8044</v>
      </c>
      <c r="C2794" t="s">
        <v>8022</v>
      </c>
      <c r="D2794" t="s">
        <v>8036</v>
      </c>
      <c r="E2794" s="1">
        <v>45455</v>
      </c>
      <c r="F2794">
        <v>12739.5</v>
      </c>
      <c r="G2794">
        <v>850</v>
      </c>
      <c r="H2794" t="s">
        <v>7</v>
      </c>
      <c r="I2794" t="str">
        <f>VLOOKUP(shipments[[#This Row],[SPID]],CHOOSE({1,2},people[[#All],[SPID]],people[[#All],[Sales_person]]),2,0)</f>
        <v>Ches Bonnell</v>
      </c>
      <c r="J2794">
        <f>YEAR(shipments[[#This Row],[Shipdate]])</f>
        <v>2024</v>
      </c>
      <c r="K2794" s="22"/>
      <c r="L2794" s="22">
        <f>VLOOKUP(shipments[[#This Row],[PID]],CHOOSE({1,2},products[PID],products[Cost_per_box]),2,0)</f>
        <v>4.74</v>
      </c>
      <c r="M2794" s="22">
        <f>shipments[[#This Row],[Boxes]]*shipments[[#This Row],[cost_per_box]]</f>
        <v>4029</v>
      </c>
      <c r="N2794" s="22">
        <f>shipments[[#This Row],[Amount]]-shipments[[#This Row],[total cost]]</f>
        <v>8710.5</v>
      </c>
    </row>
    <row r="2795" spans="1:14" x14ac:dyDescent="0.35">
      <c r="A2795" t="s">
        <v>2836</v>
      </c>
      <c r="B2795" t="s">
        <v>8044</v>
      </c>
      <c r="C2795" t="s">
        <v>8022</v>
      </c>
      <c r="D2795" t="s">
        <v>8038</v>
      </c>
      <c r="E2795" s="1">
        <v>45463</v>
      </c>
      <c r="F2795">
        <v>4482</v>
      </c>
      <c r="G2795">
        <v>281</v>
      </c>
      <c r="H2795" t="s">
        <v>7</v>
      </c>
      <c r="I2795" t="str">
        <f>VLOOKUP(shipments[[#This Row],[SPID]],CHOOSE({1,2},people[[#All],[SPID]],people[[#All],[Sales_person]]),2,0)</f>
        <v>Ches Bonnell</v>
      </c>
      <c r="J2795">
        <f>YEAR(shipments[[#This Row],[Shipdate]])</f>
        <v>2024</v>
      </c>
      <c r="K2795" s="22"/>
      <c r="L2795" s="22">
        <f>VLOOKUP(shipments[[#This Row],[PID]],CHOOSE({1,2},products[PID],products[Cost_per_box]),2,0)</f>
        <v>4.74</v>
      </c>
      <c r="M2795" s="22">
        <f>shipments[[#This Row],[Boxes]]*shipments[[#This Row],[cost_per_box]]</f>
        <v>1331.94</v>
      </c>
      <c r="N2795" s="22">
        <f>shipments[[#This Row],[Amount]]-shipments[[#This Row],[total cost]]</f>
        <v>3150.06</v>
      </c>
    </row>
    <row r="2796" spans="1:14" x14ac:dyDescent="0.35">
      <c r="A2796" t="s">
        <v>2837</v>
      </c>
      <c r="B2796" t="s">
        <v>8044</v>
      </c>
      <c r="C2796" t="s">
        <v>8022</v>
      </c>
      <c r="D2796" t="s">
        <v>8033</v>
      </c>
      <c r="E2796" s="1">
        <v>45244</v>
      </c>
      <c r="F2796">
        <v>10561.5</v>
      </c>
      <c r="G2796">
        <v>755</v>
      </c>
      <c r="H2796" t="s">
        <v>7</v>
      </c>
      <c r="I2796" t="str">
        <f>VLOOKUP(shipments[[#This Row],[SPID]],CHOOSE({1,2},people[[#All],[SPID]],people[[#All],[Sales_person]]),2,0)</f>
        <v>Ches Bonnell</v>
      </c>
      <c r="J2796">
        <f>YEAR(shipments[[#This Row],[Shipdate]])</f>
        <v>2023</v>
      </c>
      <c r="K2796" s="22"/>
      <c r="L2796" s="22">
        <f>VLOOKUP(shipments[[#This Row],[PID]],CHOOSE({1,2},products[PID],products[Cost_per_box]),2,0)</f>
        <v>4.74</v>
      </c>
      <c r="M2796" s="22">
        <f>shipments[[#This Row],[Boxes]]*shipments[[#This Row],[cost_per_box]]</f>
        <v>3578.7000000000003</v>
      </c>
      <c r="N2796" s="22">
        <f>shipments[[#This Row],[Amount]]-shipments[[#This Row],[total cost]]</f>
        <v>6982.7999999999993</v>
      </c>
    </row>
    <row r="2797" spans="1:14" x14ac:dyDescent="0.35">
      <c r="A2797" t="s">
        <v>2838</v>
      </c>
      <c r="B2797" t="s">
        <v>8044</v>
      </c>
      <c r="C2797" t="s">
        <v>8022</v>
      </c>
      <c r="D2797" t="s">
        <v>8037</v>
      </c>
      <c r="E2797" s="1">
        <v>45315</v>
      </c>
      <c r="F2797">
        <v>4342.5</v>
      </c>
      <c r="G2797">
        <v>290</v>
      </c>
      <c r="H2797" t="s">
        <v>7</v>
      </c>
      <c r="I2797" t="str">
        <f>VLOOKUP(shipments[[#This Row],[SPID]],CHOOSE({1,2},people[[#All],[SPID]],people[[#All],[Sales_person]]),2,0)</f>
        <v>Ches Bonnell</v>
      </c>
      <c r="J2797">
        <f>YEAR(shipments[[#This Row],[Shipdate]])</f>
        <v>2024</v>
      </c>
      <c r="K2797" s="22"/>
      <c r="L2797" s="22">
        <f>VLOOKUP(shipments[[#This Row],[PID]],CHOOSE({1,2},products[PID],products[Cost_per_box]),2,0)</f>
        <v>4.74</v>
      </c>
      <c r="M2797" s="22">
        <f>shipments[[#This Row],[Boxes]]*shipments[[#This Row],[cost_per_box]]</f>
        <v>1374.6000000000001</v>
      </c>
      <c r="N2797" s="22">
        <f>shipments[[#This Row],[Amount]]-shipments[[#This Row],[total cost]]</f>
        <v>2967.8999999999996</v>
      </c>
    </row>
    <row r="2798" spans="1:14" x14ac:dyDescent="0.35">
      <c r="A2798" t="s">
        <v>2839</v>
      </c>
      <c r="B2798" t="s">
        <v>8044</v>
      </c>
      <c r="C2798" t="s">
        <v>8022</v>
      </c>
      <c r="D2798" t="s">
        <v>8038</v>
      </c>
      <c r="E2798" s="1">
        <v>44987</v>
      </c>
      <c r="F2798">
        <v>4927.5</v>
      </c>
      <c r="G2798">
        <v>308</v>
      </c>
      <c r="H2798" t="s">
        <v>7</v>
      </c>
      <c r="I2798" t="str">
        <f>VLOOKUP(shipments[[#This Row],[SPID]],CHOOSE({1,2},people[[#All],[SPID]],people[[#All],[Sales_person]]),2,0)</f>
        <v>Ches Bonnell</v>
      </c>
      <c r="J2798">
        <f>YEAR(shipments[[#This Row],[Shipdate]])</f>
        <v>2023</v>
      </c>
      <c r="K2798" s="22"/>
      <c r="L2798" s="22">
        <f>VLOOKUP(shipments[[#This Row],[PID]],CHOOSE({1,2},products[PID],products[Cost_per_box]),2,0)</f>
        <v>4.74</v>
      </c>
      <c r="M2798" s="22">
        <f>shipments[[#This Row],[Boxes]]*shipments[[#This Row],[cost_per_box]]</f>
        <v>1459.92</v>
      </c>
      <c r="N2798" s="22">
        <f>shipments[[#This Row],[Amount]]-shipments[[#This Row],[total cost]]</f>
        <v>3467.58</v>
      </c>
    </row>
    <row r="2799" spans="1:14" x14ac:dyDescent="0.35">
      <c r="A2799" t="s">
        <v>2840</v>
      </c>
      <c r="B2799" t="s">
        <v>8044</v>
      </c>
      <c r="C2799" t="s">
        <v>8023</v>
      </c>
      <c r="D2799" t="s">
        <v>8033</v>
      </c>
      <c r="E2799" s="1">
        <v>45313</v>
      </c>
      <c r="F2799">
        <v>9373.5</v>
      </c>
      <c r="G2799">
        <v>1340</v>
      </c>
      <c r="H2799" t="s">
        <v>7</v>
      </c>
      <c r="I2799" t="str">
        <f>VLOOKUP(shipments[[#This Row],[SPID]],CHOOSE({1,2},people[[#All],[SPID]],people[[#All],[Sales_person]]),2,0)</f>
        <v>Ches Bonnell</v>
      </c>
      <c r="J2799">
        <f>YEAR(shipments[[#This Row],[Shipdate]])</f>
        <v>2024</v>
      </c>
      <c r="K2799" s="22"/>
      <c r="L2799" s="22">
        <f>VLOOKUP(shipments[[#This Row],[PID]],CHOOSE({1,2},products[PID],products[Cost_per_box]),2,0)</f>
        <v>10.51</v>
      </c>
      <c r="M2799" s="22">
        <f>shipments[[#This Row],[Boxes]]*shipments[[#This Row],[cost_per_box]]</f>
        <v>14083.4</v>
      </c>
      <c r="N2799" s="22">
        <f>shipments[[#This Row],[Amount]]-shipments[[#This Row],[total cost]]</f>
        <v>-4709.8999999999996</v>
      </c>
    </row>
    <row r="2800" spans="1:14" x14ac:dyDescent="0.35">
      <c r="A2800" t="s">
        <v>2841</v>
      </c>
      <c r="B2800" t="s">
        <v>8044</v>
      </c>
      <c r="C2800" t="s">
        <v>8023</v>
      </c>
      <c r="D2800" t="s">
        <v>8033</v>
      </c>
      <c r="E2800" s="1">
        <v>45189</v>
      </c>
      <c r="F2800">
        <v>2875.5</v>
      </c>
      <c r="G2800">
        <v>360</v>
      </c>
      <c r="H2800" t="s">
        <v>7</v>
      </c>
      <c r="I2800" t="str">
        <f>VLOOKUP(shipments[[#This Row],[SPID]],CHOOSE({1,2},people[[#All],[SPID]],people[[#All],[Sales_person]]),2,0)</f>
        <v>Ches Bonnell</v>
      </c>
      <c r="J2800">
        <f>YEAR(shipments[[#This Row],[Shipdate]])</f>
        <v>2023</v>
      </c>
      <c r="K2800" s="22"/>
      <c r="L2800" s="22">
        <f>VLOOKUP(shipments[[#This Row],[PID]],CHOOSE({1,2},products[PID],products[Cost_per_box]),2,0)</f>
        <v>10.51</v>
      </c>
      <c r="M2800" s="22">
        <f>shipments[[#This Row],[Boxes]]*shipments[[#This Row],[cost_per_box]]</f>
        <v>3783.6</v>
      </c>
      <c r="N2800" s="22">
        <f>shipments[[#This Row],[Amount]]-shipments[[#This Row],[total cost]]</f>
        <v>-908.09999999999991</v>
      </c>
    </row>
    <row r="2801" spans="1:14" x14ac:dyDescent="0.35">
      <c r="A2801" t="s">
        <v>2842</v>
      </c>
      <c r="B2801" t="s">
        <v>8044</v>
      </c>
      <c r="C2801" t="s">
        <v>8023</v>
      </c>
      <c r="D2801" t="s">
        <v>8034</v>
      </c>
      <c r="E2801" s="1">
        <v>45226</v>
      </c>
      <c r="F2801">
        <v>1152</v>
      </c>
      <c r="G2801">
        <v>192</v>
      </c>
      <c r="H2801" t="s">
        <v>7</v>
      </c>
      <c r="I2801" t="str">
        <f>VLOOKUP(shipments[[#This Row],[SPID]],CHOOSE({1,2},people[[#All],[SPID]],people[[#All],[Sales_person]]),2,0)</f>
        <v>Ches Bonnell</v>
      </c>
      <c r="J2801">
        <f>YEAR(shipments[[#This Row],[Shipdate]])</f>
        <v>2023</v>
      </c>
      <c r="K2801" s="22"/>
      <c r="L2801" s="22">
        <f>VLOOKUP(shipments[[#This Row],[PID]],CHOOSE({1,2},products[PID],products[Cost_per_box]),2,0)</f>
        <v>10.51</v>
      </c>
      <c r="M2801" s="22">
        <f>shipments[[#This Row],[Boxes]]*shipments[[#This Row],[cost_per_box]]</f>
        <v>2017.92</v>
      </c>
      <c r="N2801" s="22">
        <f>shipments[[#This Row],[Amount]]-shipments[[#This Row],[total cost]]</f>
        <v>-865.92000000000007</v>
      </c>
    </row>
    <row r="2802" spans="1:14" x14ac:dyDescent="0.35">
      <c r="A2802" t="s">
        <v>2843</v>
      </c>
      <c r="B2802" t="s">
        <v>8044</v>
      </c>
      <c r="C2802" t="s">
        <v>8023</v>
      </c>
      <c r="D2802" t="s">
        <v>8035</v>
      </c>
      <c r="E2802" s="1">
        <v>45085</v>
      </c>
      <c r="F2802">
        <v>2468.25</v>
      </c>
      <c r="G2802">
        <v>275</v>
      </c>
      <c r="H2802" t="s">
        <v>7</v>
      </c>
      <c r="I2802" t="str">
        <f>VLOOKUP(shipments[[#This Row],[SPID]],CHOOSE({1,2},people[[#All],[SPID]],people[[#All],[Sales_person]]),2,0)</f>
        <v>Ches Bonnell</v>
      </c>
      <c r="J2802">
        <f>YEAR(shipments[[#This Row],[Shipdate]])</f>
        <v>2023</v>
      </c>
      <c r="K2802" s="22"/>
      <c r="L2802" s="22">
        <f>VLOOKUP(shipments[[#This Row],[PID]],CHOOSE({1,2},products[PID],products[Cost_per_box]),2,0)</f>
        <v>10.51</v>
      </c>
      <c r="M2802" s="22">
        <f>shipments[[#This Row],[Boxes]]*shipments[[#This Row],[cost_per_box]]</f>
        <v>2890.25</v>
      </c>
      <c r="N2802" s="22">
        <f>shipments[[#This Row],[Amount]]-shipments[[#This Row],[total cost]]</f>
        <v>-422</v>
      </c>
    </row>
    <row r="2803" spans="1:14" x14ac:dyDescent="0.35">
      <c r="A2803" t="s">
        <v>2844</v>
      </c>
      <c r="B2803" t="s">
        <v>8044</v>
      </c>
      <c r="C2803" t="s">
        <v>8023</v>
      </c>
      <c r="D2803" t="s">
        <v>8037</v>
      </c>
      <c r="E2803" s="1">
        <v>44963</v>
      </c>
      <c r="F2803">
        <v>555.75</v>
      </c>
      <c r="G2803">
        <v>80</v>
      </c>
      <c r="H2803" t="s">
        <v>7</v>
      </c>
      <c r="I2803" t="str">
        <f>VLOOKUP(shipments[[#This Row],[SPID]],CHOOSE({1,2},people[[#All],[SPID]],people[[#All],[Sales_person]]),2,0)</f>
        <v>Ches Bonnell</v>
      </c>
      <c r="J2803">
        <f>YEAR(shipments[[#This Row],[Shipdate]])</f>
        <v>2023</v>
      </c>
      <c r="K2803" s="22"/>
      <c r="L2803" s="22">
        <f>VLOOKUP(shipments[[#This Row],[PID]],CHOOSE({1,2},products[PID],products[Cost_per_box]),2,0)</f>
        <v>10.51</v>
      </c>
      <c r="M2803" s="22">
        <f>shipments[[#This Row],[Boxes]]*shipments[[#This Row],[cost_per_box]]</f>
        <v>840.8</v>
      </c>
      <c r="N2803" s="22">
        <f>shipments[[#This Row],[Amount]]-shipments[[#This Row],[total cost]]</f>
        <v>-285.04999999999995</v>
      </c>
    </row>
    <row r="2804" spans="1:14" x14ac:dyDescent="0.35">
      <c r="A2804" t="s">
        <v>2845</v>
      </c>
      <c r="B2804" t="s">
        <v>8044</v>
      </c>
      <c r="C2804" t="s">
        <v>8024</v>
      </c>
      <c r="D2804" t="s">
        <v>8038</v>
      </c>
      <c r="E2804" s="1">
        <v>45460</v>
      </c>
      <c r="F2804">
        <v>5013</v>
      </c>
      <c r="G2804">
        <v>314</v>
      </c>
      <c r="H2804" t="s">
        <v>7</v>
      </c>
      <c r="I2804" t="str">
        <f>VLOOKUP(shipments[[#This Row],[SPID]],CHOOSE({1,2},people[[#All],[SPID]],people[[#All],[Sales_person]]),2,0)</f>
        <v>Ches Bonnell</v>
      </c>
      <c r="J2804">
        <f>YEAR(shipments[[#This Row],[Shipdate]])</f>
        <v>2024</v>
      </c>
      <c r="K2804" s="22"/>
      <c r="L2804" s="22">
        <f>VLOOKUP(shipments[[#This Row],[PID]],CHOOSE({1,2},products[PID],products[Cost_per_box]),2,0)</f>
        <v>6.43</v>
      </c>
      <c r="M2804" s="22">
        <f>shipments[[#This Row],[Boxes]]*shipments[[#This Row],[cost_per_box]]</f>
        <v>2019.02</v>
      </c>
      <c r="N2804" s="22">
        <f>shipments[[#This Row],[Amount]]-shipments[[#This Row],[total cost]]</f>
        <v>2993.98</v>
      </c>
    </row>
    <row r="2805" spans="1:14" x14ac:dyDescent="0.35">
      <c r="A2805" t="s">
        <v>2846</v>
      </c>
      <c r="B2805" t="s">
        <v>8044</v>
      </c>
      <c r="C2805" t="s">
        <v>8024</v>
      </c>
      <c r="D2805" t="s">
        <v>8034</v>
      </c>
      <c r="E2805" s="1">
        <v>45476</v>
      </c>
      <c r="F2805">
        <v>9888.75</v>
      </c>
      <c r="G2805">
        <v>619</v>
      </c>
      <c r="H2805" t="s">
        <v>18</v>
      </c>
      <c r="I2805" t="str">
        <f>VLOOKUP(shipments[[#This Row],[SPID]],CHOOSE({1,2},people[[#All],[SPID]],people[[#All],[Sales_person]]),2,0)</f>
        <v>Ches Bonnell</v>
      </c>
      <c r="J2805">
        <f>YEAR(shipments[[#This Row],[Shipdate]])</f>
        <v>2024</v>
      </c>
      <c r="K2805" s="22"/>
      <c r="L2805" s="22">
        <f>VLOOKUP(shipments[[#This Row],[PID]],CHOOSE({1,2},products[PID],products[Cost_per_box]),2,0)</f>
        <v>6.43</v>
      </c>
      <c r="M2805" s="22">
        <f>shipments[[#This Row],[Boxes]]*shipments[[#This Row],[cost_per_box]]</f>
        <v>3980.1699999999996</v>
      </c>
      <c r="N2805" s="22">
        <f>shipments[[#This Row],[Amount]]-shipments[[#This Row],[total cost]]</f>
        <v>5908.58</v>
      </c>
    </row>
    <row r="2806" spans="1:14" x14ac:dyDescent="0.35">
      <c r="A2806" t="s">
        <v>2847</v>
      </c>
      <c r="B2806" t="s">
        <v>8044</v>
      </c>
      <c r="C2806" t="s">
        <v>8026</v>
      </c>
      <c r="D2806" t="s">
        <v>8034</v>
      </c>
      <c r="E2806" s="1">
        <v>45497</v>
      </c>
      <c r="F2806">
        <v>5931</v>
      </c>
      <c r="G2806">
        <v>424</v>
      </c>
      <c r="H2806" t="s">
        <v>18</v>
      </c>
      <c r="I2806" t="str">
        <f>VLOOKUP(shipments[[#This Row],[SPID]],CHOOSE({1,2},people[[#All],[SPID]],people[[#All],[Sales_person]]),2,0)</f>
        <v>Ches Bonnell</v>
      </c>
      <c r="J2806">
        <f>YEAR(shipments[[#This Row],[Shipdate]])</f>
        <v>2024</v>
      </c>
      <c r="K2806" s="22"/>
      <c r="L2806" s="22">
        <f>VLOOKUP(shipments[[#This Row],[PID]],CHOOSE({1,2},products[PID],products[Cost_per_box]),2,0)</f>
        <v>9.57</v>
      </c>
      <c r="M2806" s="22">
        <f>shipments[[#This Row],[Boxes]]*shipments[[#This Row],[cost_per_box]]</f>
        <v>4057.6800000000003</v>
      </c>
      <c r="N2806" s="22">
        <f>shipments[[#This Row],[Amount]]-shipments[[#This Row],[total cost]]</f>
        <v>1873.3199999999997</v>
      </c>
    </row>
    <row r="2807" spans="1:14" x14ac:dyDescent="0.35">
      <c r="A2807" t="s">
        <v>2848</v>
      </c>
      <c r="B2807" t="s">
        <v>8044</v>
      </c>
      <c r="C2807" t="s">
        <v>8026</v>
      </c>
      <c r="D2807" t="s">
        <v>8033</v>
      </c>
      <c r="E2807" s="1">
        <v>45468</v>
      </c>
      <c r="F2807">
        <v>14132.25</v>
      </c>
      <c r="G2807">
        <v>1010</v>
      </c>
      <c r="H2807" t="s">
        <v>7</v>
      </c>
      <c r="I2807" t="str">
        <f>VLOOKUP(shipments[[#This Row],[SPID]],CHOOSE({1,2},people[[#All],[SPID]],people[[#All],[Sales_person]]),2,0)</f>
        <v>Ches Bonnell</v>
      </c>
      <c r="J2807">
        <f>YEAR(shipments[[#This Row],[Shipdate]])</f>
        <v>2024</v>
      </c>
      <c r="K2807" s="22"/>
      <c r="L2807" s="22">
        <f>VLOOKUP(shipments[[#This Row],[PID]],CHOOSE({1,2},products[PID],products[Cost_per_box]),2,0)</f>
        <v>9.57</v>
      </c>
      <c r="M2807" s="22">
        <f>shipments[[#This Row],[Boxes]]*shipments[[#This Row],[cost_per_box]]</f>
        <v>9665.7000000000007</v>
      </c>
      <c r="N2807" s="22">
        <f>shipments[[#This Row],[Amount]]-shipments[[#This Row],[total cost]]</f>
        <v>4466.5499999999993</v>
      </c>
    </row>
    <row r="2808" spans="1:14" x14ac:dyDescent="0.35">
      <c r="A2808" t="s">
        <v>2849</v>
      </c>
      <c r="B2808" t="s">
        <v>8044</v>
      </c>
      <c r="C2808" t="s">
        <v>8026</v>
      </c>
      <c r="D2808" t="s">
        <v>8038</v>
      </c>
      <c r="E2808" s="1">
        <v>45502</v>
      </c>
      <c r="F2808">
        <v>12953.25</v>
      </c>
      <c r="G2808">
        <v>810</v>
      </c>
      <c r="H2808" t="s">
        <v>18</v>
      </c>
      <c r="I2808" t="str">
        <f>VLOOKUP(shipments[[#This Row],[SPID]],CHOOSE({1,2},people[[#All],[SPID]],people[[#All],[Sales_person]]),2,0)</f>
        <v>Ches Bonnell</v>
      </c>
      <c r="J2808">
        <f>YEAR(shipments[[#This Row],[Shipdate]])</f>
        <v>2024</v>
      </c>
      <c r="K2808" s="22"/>
      <c r="L2808" s="22">
        <f>VLOOKUP(shipments[[#This Row],[PID]],CHOOSE({1,2},products[PID],products[Cost_per_box]),2,0)</f>
        <v>9.57</v>
      </c>
      <c r="M2808" s="22">
        <f>shipments[[#This Row],[Boxes]]*shipments[[#This Row],[cost_per_box]]</f>
        <v>7751.7</v>
      </c>
      <c r="N2808" s="22">
        <f>shipments[[#This Row],[Amount]]-shipments[[#This Row],[total cost]]</f>
        <v>5201.55</v>
      </c>
    </row>
    <row r="2809" spans="1:14" x14ac:dyDescent="0.35">
      <c r="A2809" t="s">
        <v>2850</v>
      </c>
      <c r="B2809" t="s">
        <v>8044</v>
      </c>
      <c r="C2809" t="s">
        <v>8027</v>
      </c>
      <c r="D2809" t="s">
        <v>8033</v>
      </c>
      <c r="E2809" s="1">
        <v>45288</v>
      </c>
      <c r="F2809">
        <v>4578.75</v>
      </c>
      <c r="G2809">
        <v>655</v>
      </c>
      <c r="H2809" t="s">
        <v>7</v>
      </c>
      <c r="I2809" t="str">
        <f>VLOOKUP(shipments[[#This Row],[SPID]],CHOOSE({1,2},people[[#All],[SPID]],people[[#All],[Sales_person]]),2,0)</f>
        <v>Ches Bonnell</v>
      </c>
      <c r="J2809">
        <f>YEAR(shipments[[#This Row],[Shipdate]])</f>
        <v>2023</v>
      </c>
      <c r="K2809" s="22"/>
      <c r="L2809" s="22">
        <f>VLOOKUP(shipments[[#This Row],[PID]],CHOOSE({1,2},products[PID],products[Cost_per_box]),2,0)</f>
        <v>8.43</v>
      </c>
      <c r="M2809" s="22">
        <f>shipments[[#This Row],[Boxes]]*shipments[[#This Row],[cost_per_box]]</f>
        <v>5521.65</v>
      </c>
      <c r="N2809" s="22">
        <f>shipments[[#This Row],[Amount]]-shipments[[#This Row],[total cost]]</f>
        <v>-942.89999999999964</v>
      </c>
    </row>
    <row r="2810" spans="1:14" x14ac:dyDescent="0.35">
      <c r="A2810" t="s">
        <v>2851</v>
      </c>
      <c r="B2810" t="s">
        <v>8044</v>
      </c>
      <c r="C2810" t="s">
        <v>8028</v>
      </c>
      <c r="D2810" t="s">
        <v>8033</v>
      </c>
      <c r="E2810" s="1">
        <v>45349</v>
      </c>
      <c r="F2810">
        <v>15711.75</v>
      </c>
      <c r="G2810">
        <v>1429</v>
      </c>
      <c r="H2810" t="s">
        <v>7</v>
      </c>
      <c r="I2810" t="str">
        <f>VLOOKUP(shipments[[#This Row],[SPID]],CHOOSE({1,2},people[[#All],[SPID]],people[[#All],[Sales_person]]),2,0)</f>
        <v>Ches Bonnell</v>
      </c>
      <c r="J2810">
        <f>YEAR(shipments[[#This Row],[Shipdate]])</f>
        <v>2024</v>
      </c>
      <c r="K2810" s="22"/>
      <c r="L2810" s="22">
        <f>VLOOKUP(shipments[[#This Row],[PID]],CHOOSE({1,2},products[PID],products[Cost_per_box]),2,0)</f>
        <v>6.8</v>
      </c>
      <c r="M2810" s="22">
        <f>shipments[[#This Row],[Boxes]]*shipments[[#This Row],[cost_per_box]]</f>
        <v>9717.1999999999989</v>
      </c>
      <c r="N2810" s="22">
        <f>shipments[[#This Row],[Amount]]-shipments[[#This Row],[total cost]]</f>
        <v>5994.5500000000011</v>
      </c>
    </row>
    <row r="2811" spans="1:14" x14ac:dyDescent="0.35">
      <c r="A2811" t="s">
        <v>2852</v>
      </c>
      <c r="B2811" t="s">
        <v>8044</v>
      </c>
      <c r="C2811" t="s">
        <v>8028</v>
      </c>
      <c r="D2811" t="s">
        <v>8033</v>
      </c>
      <c r="E2811" s="1">
        <v>45422</v>
      </c>
      <c r="F2811">
        <v>7762.5</v>
      </c>
      <c r="G2811">
        <v>971</v>
      </c>
      <c r="H2811" t="s">
        <v>7</v>
      </c>
      <c r="I2811" t="str">
        <f>VLOOKUP(shipments[[#This Row],[SPID]],CHOOSE({1,2},people[[#All],[SPID]],people[[#All],[Sales_person]]),2,0)</f>
        <v>Ches Bonnell</v>
      </c>
      <c r="J2811">
        <f>YEAR(shipments[[#This Row],[Shipdate]])</f>
        <v>2024</v>
      </c>
      <c r="K2811" s="22"/>
      <c r="L2811" s="22">
        <f>VLOOKUP(shipments[[#This Row],[PID]],CHOOSE({1,2},products[PID],products[Cost_per_box]),2,0)</f>
        <v>6.8</v>
      </c>
      <c r="M2811" s="22">
        <f>shipments[[#This Row],[Boxes]]*shipments[[#This Row],[cost_per_box]]</f>
        <v>6602.8</v>
      </c>
      <c r="N2811" s="22">
        <f>shipments[[#This Row],[Amount]]-shipments[[#This Row],[total cost]]</f>
        <v>1159.6999999999998</v>
      </c>
    </row>
    <row r="2812" spans="1:14" x14ac:dyDescent="0.35">
      <c r="A2812" t="s">
        <v>2853</v>
      </c>
      <c r="B2812" t="s">
        <v>8044</v>
      </c>
      <c r="C2812" t="s">
        <v>8028</v>
      </c>
      <c r="D2812" t="s">
        <v>8034</v>
      </c>
      <c r="E2812" s="1">
        <v>44949</v>
      </c>
      <c r="F2812">
        <v>10145.25</v>
      </c>
      <c r="G2812">
        <v>1015</v>
      </c>
      <c r="H2812" t="s">
        <v>7</v>
      </c>
      <c r="I2812" t="str">
        <f>VLOOKUP(shipments[[#This Row],[SPID]],CHOOSE({1,2},people[[#All],[SPID]],people[[#All],[Sales_person]]),2,0)</f>
        <v>Ches Bonnell</v>
      </c>
      <c r="J2812">
        <f>YEAR(shipments[[#This Row],[Shipdate]])</f>
        <v>2023</v>
      </c>
      <c r="K2812" s="22"/>
      <c r="L2812" s="22">
        <f>VLOOKUP(shipments[[#This Row],[PID]],CHOOSE({1,2},products[PID],products[Cost_per_box]),2,0)</f>
        <v>6.8</v>
      </c>
      <c r="M2812" s="22">
        <f>shipments[[#This Row],[Boxes]]*shipments[[#This Row],[cost_per_box]]</f>
        <v>6902</v>
      </c>
      <c r="N2812" s="22">
        <f>shipments[[#This Row],[Amount]]-shipments[[#This Row],[total cost]]</f>
        <v>3243.25</v>
      </c>
    </row>
    <row r="2813" spans="1:14" x14ac:dyDescent="0.35">
      <c r="A2813" t="s">
        <v>2854</v>
      </c>
      <c r="B2813" t="s">
        <v>8044</v>
      </c>
      <c r="C2813" t="s">
        <v>8028</v>
      </c>
      <c r="D2813" t="s">
        <v>8037</v>
      </c>
      <c r="E2813" s="1">
        <v>45203</v>
      </c>
      <c r="F2813">
        <v>7632</v>
      </c>
      <c r="G2813">
        <v>954</v>
      </c>
      <c r="H2813" t="s">
        <v>7</v>
      </c>
      <c r="I2813" t="str">
        <f>VLOOKUP(shipments[[#This Row],[SPID]],CHOOSE({1,2},people[[#All],[SPID]],people[[#All],[Sales_person]]),2,0)</f>
        <v>Ches Bonnell</v>
      </c>
      <c r="J2813">
        <f>YEAR(shipments[[#This Row],[Shipdate]])</f>
        <v>2023</v>
      </c>
      <c r="K2813" s="22"/>
      <c r="L2813" s="22">
        <f>VLOOKUP(shipments[[#This Row],[PID]],CHOOSE({1,2},products[PID],products[Cost_per_box]),2,0)</f>
        <v>6.8</v>
      </c>
      <c r="M2813" s="22">
        <f>shipments[[#This Row],[Boxes]]*shipments[[#This Row],[cost_per_box]]</f>
        <v>6487.2</v>
      </c>
      <c r="N2813" s="22">
        <f>shipments[[#This Row],[Amount]]-shipments[[#This Row],[total cost]]</f>
        <v>1144.8000000000002</v>
      </c>
    </row>
    <row r="2814" spans="1:14" x14ac:dyDescent="0.35">
      <c r="A2814" t="s">
        <v>2855</v>
      </c>
      <c r="B2814" t="s">
        <v>8044</v>
      </c>
      <c r="C2814" t="s">
        <v>8028</v>
      </c>
      <c r="D2814" t="s">
        <v>8034</v>
      </c>
      <c r="E2814" s="1">
        <v>45369</v>
      </c>
      <c r="F2814">
        <v>1712.25</v>
      </c>
      <c r="G2814">
        <v>172</v>
      </c>
      <c r="H2814" t="s">
        <v>7</v>
      </c>
      <c r="I2814" t="str">
        <f>VLOOKUP(shipments[[#This Row],[SPID]],CHOOSE({1,2},people[[#All],[SPID]],people[[#All],[Sales_person]]),2,0)</f>
        <v>Ches Bonnell</v>
      </c>
      <c r="J2814">
        <f>YEAR(shipments[[#This Row],[Shipdate]])</f>
        <v>2024</v>
      </c>
      <c r="K2814" s="22"/>
      <c r="L2814" s="22">
        <f>VLOOKUP(shipments[[#This Row],[PID]],CHOOSE({1,2},products[PID],products[Cost_per_box]),2,0)</f>
        <v>6.8</v>
      </c>
      <c r="M2814" s="22">
        <f>shipments[[#This Row],[Boxes]]*shipments[[#This Row],[cost_per_box]]</f>
        <v>1169.5999999999999</v>
      </c>
      <c r="N2814" s="22">
        <f>shipments[[#This Row],[Amount]]-shipments[[#This Row],[total cost]]</f>
        <v>542.65000000000009</v>
      </c>
    </row>
    <row r="2815" spans="1:14" x14ac:dyDescent="0.35">
      <c r="A2815" t="s">
        <v>2856</v>
      </c>
      <c r="B2815" t="s">
        <v>8044</v>
      </c>
      <c r="C2815" t="s">
        <v>8028</v>
      </c>
      <c r="D2815" t="s">
        <v>8035</v>
      </c>
      <c r="E2815" s="1">
        <v>45350</v>
      </c>
      <c r="F2815">
        <v>9006.75</v>
      </c>
      <c r="G2815">
        <v>1287</v>
      </c>
      <c r="H2815" t="s">
        <v>7</v>
      </c>
      <c r="I2815" t="str">
        <f>VLOOKUP(shipments[[#This Row],[SPID]],CHOOSE({1,2},people[[#All],[SPID]],people[[#All],[Sales_person]]),2,0)</f>
        <v>Ches Bonnell</v>
      </c>
      <c r="J2815">
        <f>YEAR(shipments[[#This Row],[Shipdate]])</f>
        <v>2024</v>
      </c>
      <c r="K2815" s="22"/>
      <c r="L2815" s="22">
        <f>VLOOKUP(shipments[[#This Row],[PID]],CHOOSE({1,2},products[PID],products[Cost_per_box]),2,0)</f>
        <v>6.8</v>
      </c>
      <c r="M2815" s="22">
        <f>shipments[[#This Row],[Boxes]]*shipments[[#This Row],[cost_per_box]]</f>
        <v>8751.6</v>
      </c>
      <c r="N2815" s="22">
        <f>shipments[[#This Row],[Amount]]-shipments[[#This Row],[total cost]]</f>
        <v>255.14999999999964</v>
      </c>
    </row>
    <row r="2816" spans="1:14" x14ac:dyDescent="0.35">
      <c r="A2816" t="s">
        <v>2857</v>
      </c>
      <c r="B2816" t="s">
        <v>8044</v>
      </c>
      <c r="C2816" t="s">
        <v>8028</v>
      </c>
      <c r="D2816" t="s">
        <v>8036</v>
      </c>
      <c r="E2816" s="1">
        <v>45216</v>
      </c>
      <c r="F2816">
        <v>1561.5</v>
      </c>
      <c r="G2816">
        <v>196</v>
      </c>
      <c r="H2816" t="s">
        <v>7</v>
      </c>
      <c r="I2816" t="str">
        <f>VLOOKUP(shipments[[#This Row],[SPID]],CHOOSE({1,2},people[[#All],[SPID]],people[[#All],[Sales_person]]),2,0)</f>
        <v>Ches Bonnell</v>
      </c>
      <c r="J2816">
        <f>YEAR(shipments[[#This Row],[Shipdate]])</f>
        <v>2023</v>
      </c>
      <c r="K2816" s="22"/>
      <c r="L2816" s="22">
        <f>VLOOKUP(shipments[[#This Row],[PID]],CHOOSE({1,2},products[PID],products[Cost_per_box]),2,0)</f>
        <v>6.8</v>
      </c>
      <c r="M2816" s="22">
        <f>shipments[[#This Row],[Boxes]]*shipments[[#This Row],[cost_per_box]]</f>
        <v>1332.8</v>
      </c>
      <c r="N2816" s="22">
        <f>shipments[[#This Row],[Amount]]-shipments[[#This Row],[total cost]]</f>
        <v>228.70000000000005</v>
      </c>
    </row>
    <row r="2817" spans="1:14" x14ac:dyDescent="0.35">
      <c r="A2817" t="s">
        <v>2858</v>
      </c>
      <c r="B2817" t="s">
        <v>8044</v>
      </c>
      <c r="C2817" t="s">
        <v>8030</v>
      </c>
      <c r="D2817" t="s">
        <v>8034</v>
      </c>
      <c r="E2817" s="1">
        <v>45259</v>
      </c>
      <c r="F2817">
        <v>9288</v>
      </c>
      <c r="G2817">
        <v>1032</v>
      </c>
      <c r="H2817" t="s">
        <v>7</v>
      </c>
      <c r="I2817" t="str">
        <f>VLOOKUP(shipments[[#This Row],[SPID]],CHOOSE({1,2},people[[#All],[SPID]],people[[#All],[Sales_person]]),2,0)</f>
        <v>Ches Bonnell</v>
      </c>
      <c r="J2817">
        <f>YEAR(shipments[[#This Row],[Shipdate]])</f>
        <v>2023</v>
      </c>
      <c r="K2817" s="22"/>
      <c r="L2817" s="22">
        <f>VLOOKUP(shipments[[#This Row],[PID]],CHOOSE({1,2},products[PID],products[Cost_per_box]),2,0)</f>
        <v>2.76</v>
      </c>
      <c r="M2817" s="22">
        <f>shipments[[#This Row],[Boxes]]*shipments[[#This Row],[cost_per_box]]</f>
        <v>2848.3199999999997</v>
      </c>
      <c r="N2817" s="22">
        <f>shipments[[#This Row],[Amount]]-shipments[[#This Row],[total cost]]</f>
        <v>6439.68</v>
      </c>
    </row>
    <row r="2818" spans="1:14" x14ac:dyDescent="0.35">
      <c r="A2818" t="s">
        <v>2859</v>
      </c>
      <c r="B2818" t="s">
        <v>8044</v>
      </c>
      <c r="C2818" t="s">
        <v>8030</v>
      </c>
      <c r="D2818" t="s">
        <v>8036</v>
      </c>
      <c r="E2818" s="1">
        <v>45555</v>
      </c>
      <c r="F2818">
        <v>10147.5</v>
      </c>
      <c r="G2818">
        <v>1269</v>
      </c>
      <c r="H2818" t="s">
        <v>26</v>
      </c>
      <c r="I2818" t="str">
        <f>VLOOKUP(shipments[[#This Row],[SPID]],CHOOSE({1,2},people[[#All],[SPID]],people[[#All],[Sales_person]]),2,0)</f>
        <v>Ches Bonnell</v>
      </c>
      <c r="J2818">
        <f>YEAR(shipments[[#This Row],[Shipdate]])</f>
        <v>2024</v>
      </c>
      <c r="K2818" s="22"/>
      <c r="L2818" s="22">
        <f>VLOOKUP(shipments[[#This Row],[PID]],CHOOSE({1,2},products[PID],products[Cost_per_box]),2,0)</f>
        <v>2.76</v>
      </c>
      <c r="M2818" s="22">
        <f>shipments[[#This Row],[Boxes]]*shipments[[#This Row],[cost_per_box]]</f>
        <v>3502.4399999999996</v>
      </c>
      <c r="N2818" s="22">
        <f>shipments[[#This Row],[Amount]]-shipments[[#This Row],[total cost]]</f>
        <v>6645.06</v>
      </c>
    </row>
    <row r="2819" spans="1:14" x14ac:dyDescent="0.35">
      <c r="A2819" t="s">
        <v>2860</v>
      </c>
      <c r="B2819" t="s">
        <v>8044</v>
      </c>
      <c r="C2819" t="s">
        <v>8031</v>
      </c>
      <c r="D2819" t="s">
        <v>8036</v>
      </c>
      <c r="E2819" s="1">
        <v>45559</v>
      </c>
      <c r="F2819">
        <v>2315.25</v>
      </c>
      <c r="G2819">
        <v>290</v>
      </c>
      <c r="H2819" t="s">
        <v>26</v>
      </c>
      <c r="I2819" t="str">
        <f>VLOOKUP(shipments[[#This Row],[SPID]],CHOOSE({1,2},people[[#All],[SPID]],people[[#All],[Sales_person]]),2,0)</f>
        <v>Ches Bonnell</v>
      </c>
      <c r="J2819">
        <f>YEAR(shipments[[#This Row],[Shipdate]])</f>
        <v>2024</v>
      </c>
      <c r="K2819" s="22"/>
      <c r="L2819" s="22">
        <f>VLOOKUP(shipments[[#This Row],[PID]],CHOOSE({1,2},products[PID],products[Cost_per_box]),2,0)</f>
        <v>3.32</v>
      </c>
      <c r="M2819" s="22">
        <f>shipments[[#This Row],[Boxes]]*shipments[[#This Row],[cost_per_box]]</f>
        <v>962.8</v>
      </c>
      <c r="N2819" s="22">
        <f>shipments[[#This Row],[Amount]]-shipments[[#This Row],[total cost]]</f>
        <v>1352.45</v>
      </c>
    </row>
    <row r="2820" spans="1:14" x14ac:dyDescent="0.35">
      <c r="A2820" t="s">
        <v>2861</v>
      </c>
      <c r="B2820" t="s">
        <v>8044</v>
      </c>
      <c r="C2820" t="s">
        <v>8031</v>
      </c>
      <c r="D2820" t="s">
        <v>8034</v>
      </c>
      <c r="E2820" s="1">
        <v>45273</v>
      </c>
      <c r="F2820">
        <v>4826.25</v>
      </c>
      <c r="G2820">
        <v>690</v>
      </c>
      <c r="H2820" t="s">
        <v>7</v>
      </c>
      <c r="I2820" t="str">
        <f>VLOOKUP(shipments[[#This Row],[SPID]],CHOOSE({1,2},people[[#All],[SPID]],people[[#All],[Sales_person]]),2,0)</f>
        <v>Ches Bonnell</v>
      </c>
      <c r="J2820">
        <f>YEAR(shipments[[#This Row],[Shipdate]])</f>
        <v>2023</v>
      </c>
      <c r="K2820" s="22"/>
      <c r="L2820" s="22">
        <f>VLOOKUP(shipments[[#This Row],[PID]],CHOOSE({1,2},products[PID],products[Cost_per_box]),2,0)</f>
        <v>3.32</v>
      </c>
      <c r="M2820" s="22">
        <f>shipments[[#This Row],[Boxes]]*shipments[[#This Row],[cost_per_box]]</f>
        <v>2290.7999999999997</v>
      </c>
      <c r="N2820" s="22">
        <f>shipments[[#This Row],[Amount]]-shipments[[#This Row],[total cost]]</f>
        <v>2535.4500000000003</v>
      </c>
    </row>
    <row r="2821" spans="1:14" x14ac:dyDescent="0.35">
      <c r="A2821" t="s">
        <v>2862</v>
      </c>
      <c r="B2821" t="s">
        <v>8044</v>
      </c>
      <c r="C2821" t="s">
        <v>8031</v>
      </c>
      <c r="D2821" t="s">
        <v>8038</v>
      </c>
      <c r="E2821" s="1">
        <v>44973</v>
      </c>
      <c r="F2821">
        <v>7002</v>
      </c>
      <c r="G2821">
        <v>637</v>
      </c>
      <c r="H2821" t="s">
        <v>7</v>
      </c>
      <c r="I2821" t="str">
        <f>VLOOKUP(shipments[[#This Row],[SPID]],CHOOSE({1,2},people[[#All],[SPID]],people[[#All],[Sales_person]]),2,0)</f>
        <v>Ches Bonnell</v>
      </c>
      <c r="J2821">
        <f>YEAR(shipments[[#This Row],[Shipdate]])</f>
        <v>2023</v>
      </c>
      <c r="K2821" s="22"/>
      <c r="L2821" s="22">
        <f>VLOOKUP(shipments[[#This Row],[PID]],CHOOSE({1,2},products[PID],products[Cost_per_box]),2,0)</f>
        <v>3.32</v>
      </c>
      <c r="M2821" s="22">
        <f>shipments[[#This Row],[Boxes]]*shipments[[#This Row],[cost_per_box]]</f>
        <v>2114.8399999999997</v>
      </c>
      <c r="N2821" s="22">
        <f>shipments[[#This Row],[Amount]]-shipments[[#This Row],[total cost]]</f>
        <v>4887.16</v>
      </c>
    </row>
    <row r="2822" spans="1:14" x14ac:dyDescent="0.35">
      <c r="A2822" t="s">
        <v>2863</v>
      </c>
      <c r="B2822" t="s">
        <v>8044</v>
      </c>
      <c r="C2822" t="s">
        <v>8031</v>
      </c>
      <c r="D2822" t="s">
        <v>8034</v>
      </c>
      <c r="E2822" s="1">
        <v>45539</v>
      </c>
      <c r="F2822">
        <v>69.75</v>
      </c>
      <c r="G2822">
        <v>9</v>
      </c>
      <c r="H2822" t="s">
        <v>26</v>
      </c>
      <c r="I2822" t="str">
        <f>VLOOKUP(shipments[[#This Row],[SPID]],CHOOSE({1,2},people[[#All],[SPID]],people[[#All],[Sales_person]]),2,0)</f>
        <v>Ches Bonnell</v>
      </c>
      <c r="J2822">
        <f>YEAR(shipments[[#This Row],[Shipdate]])</f>
        <v>2024</v>
      </c>
      <c r="K2822" s="22"/>
      <c r="L2822" s="22">
        <f>VLOOKUP(shipments[[#This Row],[PID]],CHOOSE({1,2},products[PID],products[Cost_per_box]),2,0)</f>
        <v>3.32</v>
      </c>
      <c r="M2822" s="22">
        <f>shipments[[#This Row],[Boxes]]*shipments[[#This Row],[cost_per_box]]</f>
        <v>29.88</v>
      </c>
      <c r="N2822" s="22">
        <f>shipments[[#This Row],[Amount]]-shipments[[#This Row],[total cost]]</f>
        <v>39.870000000000005</v>
      </c>
    </row>
    <row r="2823" spans="1:14" x14ac:dyDescent="0.35">
      <c r="A2823" t="s">
        <v>2864</v>
      </c>
      <c r="B2823" t="s">
        <v>8044</v>
      </c>
      <c r="C2823" t="s">
        <v>8032</v>
      </c>
      <c r="D2823" t="s">
        <v>8034</v>
      </c>
      <c r="E2823" s="1">
        <v>44960</v>
      </c>
      <c r="F2823">
        <v>6826.5</v>
      </c>
      <c r="G2823">
        <v>360</v>
      </c>
      <c r="H2823" t="s">
        <v>7</v>
      </c>
      <c r="I2823" t="str">
        <f>VLOOKUP(shipments[[#This Row],[SPID]],CHOOSE({1,2},people[[#All],[SPID]],people[[#All],[Sales_person]]),2,0)</f>
        <v>Ches Bonnell</v>
      </c>
      <c r="J2823">
        <f>YEAR(shipments[[#This Row],[Shipdate]])</f>
        <v>2023</v>
      </c>
      <c r="K2823" s="22"/>
      <c r="L2823" s="22">
        <f>VLOOKUP(shipments[[#This Row],[PID]],CHOOSE({1,2},products[PID],products[Cost_per_box]),2,0)</f>
        <v>2.65</v>
      </c>
      <c r="M2823" s="22">
        <f>shipments[[#This Row],[Boxes]]*shipments[[#This Row],[cost_per_box]]</f>
        <v>954</v>
      </c>
      <c r="N2823" s="22">
        <f>shipments[[#This Row],[Amount]]-shipments[[#This Row],[total cost]]</f>
        <v>5872.5</v>
      </c>
    </row>
    <row r="2824" spans="1:14" x14ac:dyDescent="0.35">
      <c r="A2824" t="s">
        <v>2865</v>
      </c>
      <c r="B2824" t="s">
        <v>8044</v>
      </c>
      <c r="C2824" t="s">
        <v>8032</v>
      </c>
      <c r="D2824" t="s">
        <v>8037</v>
      </c>
      <c r="E2824" s="1">
        <v>45195</v>
      </c>
      <c r="F2824">
        <v>8997.75</v>
      </c>
      <c r="G2824">
        <v>474</v>
      </c>
      <c r="H2824" t="s">
        <v>7</v>
      </c>
      <c r="I2824" t="str">
        <f>VLOOKUP(shipments[[#This Row],[SPID]],CHOOSE({1,2},people[[#All],[SPID]],people[[#All],[Sales_person]]),2,0)</f>
        <v>Ches Bonnell</v>
      </c>
      <c r="J2824">
        <f>YEAR(shipments[[#This Row],[Shipdate]])</f>
        <v>2023</v>
      </c>
      <c r="K2824" s="22"/>
      <c r="L2824" s="22">
        <f>VLOOKUP(shipments[[#This Row],[PID]],CHOOSE({1,2},products[PID],products[Cost_per_box]),2,0)</f>
        <v>2.65</v>
      </c>
      <c r="M2824" s="22">
        <f>shipments[[#This Row],[Boxes]]*shipments[[#This Row],[cost_per_box]]</f>
        <v>1256.0999999999999</v>
      </c>
      <c r="N2824" s="22">
        <f>shipments[[#This Row],[Amount]]-shipments[[#This Row],[total cost]]</f>
        <v>7741.65</v>
      </c>
    </row>
    <row r="2825" spans="1:14" x14ac:dyDescent="0.35">
      <c r="A2825" t="s">
        <v>2866</v>
      </c>
      <c r="B2825" t="s">
        <v>8044</v>
      </c>
      <c r="C2825" t="s">
        <v>8032</v>
      </c>
      <c r="D2825" t="s">
        <v>8034</v>
      </c>
      <c r="E2825" s="1">
        <v>45506</v>
      </c>
      <c r="F2825">
        <v>3847.5</v>
      </c>
      <c r="G2825">
        <v>193</v>
      </c>
      <c r="H2825" t="s">
        <v>18</v>
      </c>
      <c r="I2825" t="str">
        <f>VLOOKUP(shipments[[#This Row],[SPID]],CHOOSE({1,2},people[[#All],[SPID]],people[[#All],[Sales_person]]),2,0)</f>
        <v>Ches Bonnell</v>
      </c>
      <c r="J2825">
        <f>YEAR(shipments[[#This Row],[Shipdate]])</f>
        <v>2024</v>
      </c>
      <c r="K2825" s="22"/>
      <c r="L2825" s="22">
        <f>VLOOKUP(shipments[[#This Row],[PID]],CHOOSE({1,2},products[PID],products[Cost_per_box]),2,0)</f>
        <v>2.65</v>
      </c>
      <c r="M2825" s="22">
        <f>shipments[[#This Row],[Boxes]]*shipments[[#This Row],[cost_per_box]]</f>
        <v>511.45</v>
      </c>
      <c r="N2825" s="22">
        <f>shipments[[#This Row],[Amount]]-shipments[[#This Row],[total cost]]</f>
        <v>3336.05</v>
      </c>
    </row>
    <row r="2826" spans="1:14" x14ac:dyDescent="0.35">
      <c r="A2826" t="s">
        <v>2867</v>
      </c>
      <c r="B2826" t="s">
        <v>8044</v>
      </c>
      <c r="C2826" t="s">
        <v>8032</v>
      </c>
      <c r="D2826" t="s">
        <v>8034</v>
      </c>
      <c r="E2826" s="1">
        <v>45348</v>
      </c>
      <c r="F2826">
        <v>9945</v>
      </c>
      <c r="G2826">
        <v>498</v>
      </c>
      <c r="H2826" t="s">
        <v>7</v>
      </c>
      <c r="I2826" t="str">
        <f>VLOOKUP(shipments[[#This Row],[SPID]],CHOOSE({1,2},people[[#All],[SPID]],people[[#All],[Sales_person]]),2,0)</f>
        <v>Ches Bonnell</v>
      </c>
      <c r="J2826">
        <f>YEAR(shipments[[#This Row],[Shipdate]])</f>
        <v>2024</v>
      </c>
      <c r="K2826" s="22"/>
      <c r="L2826" s="22">
        <f>VLOOKUP(shipments[[#This Row],[PID]],CHOOSE({1,2},products[PID],products[Cost_per_box]),2,0)</f>
        <v>2.65</v>
      </c>
      <c r="M2826" s="22">
        <f>shipments[[#This Row],[Boxes]]*shipments[[#This Row],[cost_per_box]]</f>
        <v>1319.7</v>
      </c>
      <c r="N2826" s="22">
        <f>shipments[[#This Row],[Amount]]-shipments[[#This Row],[total cost]]</f>
        <v>8625.2999999999993</v>
      </c>
    </row>
    <row r="2827" spans="1:14" x14ac:dyDescent="0.35">
      <c r="A2827" t="s">
        <v>2868</v>
      </c>
      <c r="B2827" t="s">
        <v>8044</v>
      </c>
      <c r="C2827" t="s">
        <v>8032</v>
      </c>
      <c r="D2827" t="s">
        <v>8034</v>
      </c>
      <c r="E2827" s="1">
        <v>45077</v>
      </c>
      <c r="F2827">
        <v>10566</v>
      </c>
      <c r="G2827">
        <v>504</v>
      </c>
      <c r="H2827" t="s">
        <v>7</v>
      </c>
      <c r="I2827" t="str">
        <f>VLOOKUP(shipments[[#This Row],[SPID]],CHOOSE({1,2},people[[#All],[SPID]],people[[#All],[Sales_person]]),2,0)</f>
        <v>Ches Bonnell</v>
      </c>
      <c r="J2827">
        <f>YEAR(shipments[[#This Row],[Shipdate]])</f>
        <v>2023</v>
      </c>
      <c r="K2827" s="22"/>
      <c r="L2827" s="22">
        <f>VLOOKUP(shipments[[#This Row],[PID]],CHOOSE({1,2},products[PID],products[Cost_per_box]),2,0)</f>
        <v>2.65</v>
      </c>
      <c r="M2827" s="22">
        <f>shipments[[#This Row],[Boxes]]*shipments[[#This Row],[cost_per_box]]</f>
        <v>1335.6</v>
      </c>
      <c r="N2827" s="22">
        <f>shipments[[#This Row],[Amount]]-shipments[[#This Row],[total cost]]</f>
        <v>9230.4</v>
      </c>
    </row>
    <row r="2828" spans="1:14" x14ac:dyDescent="0.35">
      <c r="A2828" t="s">
        <v>2869</v>
      </c>
      <c r="B2828" t="s">
        <v>8044</v>
      </c>
      <c r="C2828" t="s">
        <v>8032</v>
      </c>
      <c r="D2828" t="s">
        <v>8034</v>
      </c>
      <c r="E2828" s="1">
        <v>45077</v>
      </c>
      <c r="F2828">
        <v>11965.5</v>
      </c>
      <c r="G2828">
        <v>630</v>
      </c>
      <c r="H2828" t="s">
        <v>7</v>
      </c>
      <c r="I2828" t="str">
        <f>VLOOKUP(shipments[[#This Row],[SPID]],CHOOSE({1,2},people[[#All],[SPID]],people[[#All],[Sales_person]]),2,0)</f>
        <v>Ches Bonnell</v>
      </c>
      <c r="J2828">
        <f>YEAR(shipments[[#This Row],[Shipdate]])</f>
        <v>2023</v>
      </c>
      <c r="K2828" s="22"/>
      <c r="L2828" s="22">
        <f>VLOOKUP(shipments[[#This Row],[PID]],CHOOSE({1,2},products[PID],products[Cost_per_box]),2,0)</f>
        <v>2.65</v>
      </c>
      <c r="M2828" s="22">
        <f>shipments[[#This Row],[Boxes]]*shipments[[#This Row],[cost_per_box]]</f>
        <v>1669.5</v>
      </c>
      <c r="N2828" s="22">
        <f>shipments[[#This Row],[Amount]]-shipments[[#This Row],[total cost]]</f>
        <v>10296</v>
      </c>
    </row>
    <row r="2829" spans="1:14" x14ac:dyDescent="0.35">
      <c r="A2829" t="s">
        <v>2870</v>
      </c>
      <c r="B2829" t="s">
        <v>8044</v>
      </c>
      <c r="C2829" t="s">
        <v>8032</v>
      </c>
      <c r="D2829" t="s">
        <v>8036</v>
      </c>
      <c r="E2829" s="1">
        <v>45078</v>
      </c>
      <c r="F2829">
        <v>5931</v>
      </c>
      <c r="G2829">
        <v>283</v>
      </c>
      <c r="H2829" t="s">
        <v>7</v>
      </c>
      <c r="I2829" t="str">
        <f>VLOOKUP(shipments[[#This Row],[SPID]],CHOOSE({1,2},people[[#All],[SPID]],people[[#All],[Sales_person]]),2,0)</f>
        <v>Ches Bonnell</v>
      </c>
      <c r="J2829">
        <f>YEAR(shipments[[#This Row],[Shipdate]])</f>
        <v>2023</v>
      </c>
      <c r="K2829" s="22"/>
      <c r="L2829" s="22">
        <f>VLOOKUP(shipments[[#This Row],[PID]],CHOOSE({1,2},products[PID],products[Cost_per_box]),2,0)</f>
        <v>2.65</v>
      </c>
      <c r="M2829" s="22">
        <f>shipments[[#This Row],[Boxes]]*shipments[[#This Row],[cost_per_box]]</f>
        <v>749.94999999999993</v>
      </c>
      <c r="N2829" s="22">
        <f>shipments[[#This Row],[Amount]]-shipments[[#This Row],[total cost]]</f>
        <v>5181.05</v>
      </c>
    </row>
    <row r="2830" spans="1:14" x14ac:dyDescent="0.35">
      <c r="A2830" t="s">
        <v>2871</v>
      </c>
      <c r="B2830" t="s">
        <v>8044</v>
      </c>
      <c r="C2830" t="s">
        <v>8011</v>
      </c>
      <c r="D2830" t="s">
        <v>8033</v>
      </c>
      <c r="E2830" s="1">
        <v>45513</v>
      </c>
      <c r="F2830">
        <v>12143.25</v>
      </c>
      <c r="G2830">
        <v>810</v>
      </c>
      <c r="H2830" t="s">
        <v>18</v>
      </c>
      <c r="I2830" t="str">
        <f>VLOOKUP(shipments[[#This Row],[SPID]],CHOOSE({1,2},people[[#All],[SPID]],people[[#All],[Sales_person]]),2,0)</f>
        <v>Ches Bonnell</v>
      </c>
      <c r="J2830">
        <f>YEAR(shipments[[#This Row],[Shipdate]])</f>
        <v>2024</v>
      </c>
      <c r="K2830" s="22"/>
      <c r="L2830" s="22">
        <f>VLOOKUP(shipments[[#This Row],[PID]],CHOOSE({1,2},products[PID],products[Cost_per_box]),2,0)</f>
        <v>5.26</v>
      </c>
      <c r="M2830" s="22">
        <f>shipments[[#This Row],[Boxes]]*shipments[[#This Row],[cost_per_box]]</f>
        <v>4260.5999999999995</v>
      </c>
      <c r="N2830" s="22">
        <f>shipments[[#This Row],[Amount]]-shipments[[#This Row],[total cost]]</f>
        <v>7882.6500000000005</v>
      </c>
    </row>
    <row r="2831" spans="1:14" x14ac:dyDescent="0.35">
      <c r="A2831" t="s">
        <v>2872</v>
      </c>
      <c r="B2831" t="s">
        <v>8044</v>
      </c>
      <c r="C2831" t="s">
        <v>8011</v>
      </c>
      <c r="D2831" t="s">
        <v>8037</v>
      </c>
      <c r="E2831" s="1">
        <v>45519</v>
      </c>
      <c r="F2831">
        <v>5827.5</v>
      </c>
      <c r="G2831">
        <v>449</v>
      </c>
      <c r="H2831" t="s">
        <v>18</v>
      </c>
      <c r="I2831" t="str">
        <f>VLOOKUP(shipments[[#This Row],[SPID]],CHOOSE({1,2},people[[#All],[SPID]],people[[#All],[Sales_person]]),2,0)</f>
        <v>Ches Bonnell</v>
      </c>
      <c r="J2831">
        <f>YEAR(shipments[[#This Row],[Shipdate]])</f>
        <v>2024</v>
      </c>
      <c r="K2831" s="22"/>
      <c r="L2831" s="22">
        <f>VLOOKUP(shipments[[#This Row],[PID]],CHOOSE({1,2},products[PID],products[Cost_per_box]),2,0)</f>
        <v>5.26</v>
      </c>
      <c r="M2831" s="22">
        <f>shipments[[#This Row],[Boxes]]*shipments[[#This Row],[cost_per_box]]</f>
        <v>2361.7399999999998</v>
      </c>
      <c r="N2831" s="22">
        <f>shipments[[#This Row],[Amount]]-shipments[[#This Row],[total cost]]</f>
        <v>3465.76</v>
      </c>
    </row>
    <row r="2832" spans="1:14" x14ac:dyDescent="0.35">
      <c r="A2832" t="s">
        <v>2873</v>
      </c>
      <c r="B2832" t="s">
        <v>8044</v>
      </c>
      <c r="C2832" t="s">
        <v>8011</v>
      </c>
      <c r="D2832" t="s">
        <v>8033</v>
      </c>
      <c r="E2832" s="1">
        <v>45030</v>
      </c>
      <c r="F2832">
        <v>555.75</v>
      </c>
      <c r="G2832">
        <v>40</v>
      </c>
      <c r="H2832" t="s">
        <v>7</v>
      </c>
      <c r="I2832" t="str">
        <f>VLOOKUP(shipments[[#This Row],[SPID]],CHOOSE({1,2},people[[#All],[SPID]],people[[#All],[Sales_person]]),2,0)</f>
        <v>Ches Bonnell</v>
      </c>
      <c r="J2832">
        <f>YEAR(shipments[[#This Row],[Shipdate]])</f>
        <v>2023</v>
      </c>
      <c r="K2832" s="22"/>
      <c r="L2832" s="22">
        <f>VLOOKUP(shipments[[#This Row],[PID]],CHOOSE({1,2},products[PID],products[Cost_per_box]),2,0)</f>
        <v>5.26</v>
      </c>
      <c r="M2832" s="22">
        <f>shipments[[#This Row],[Boxes]]*shipments[[#This Row],[cost_per_box]]</f>
        <v>210.39999999999998</v>
      </c>
      <c r="N2832" s="22">
        <f>shipments[[#This Row],[Amount]]-shipments[[#This Row],[total cost]]</f>
        <v>345.35</v>
      </c>
    </row>
    <row r="2833" spans="1:14" x14ac:dyDescent="0.35">
      <c r="A2833" t="s">
        <v>2874</v>
      </c>
      <c r="B2833" t="s">
        <v>8044</v>
      </c>
      <c r="C2833" t="s">
        <v>8014</v>
      </c>
      <c r="D2833" t="s">
        <v>8034</v>
      </c>
      <c r="E2833" s="1">
        <v>45295</v>
      </c>
      <c r="F2833">
        <v>14256</v>
      </c>
      <c r="G2833">
        <v>2376</v>
      </c>
      <c r="H2833" t="s">
        <v>7</v>
      </c>
      <c r="I2833" t="str">
        <f>VLOOKUP(shipments[[#This Row],[SPID]],CHOOSE({1,2},people[[#All],[SPID]],people[[#All],[Sales_person]]),2,0)</f>
        <v>Ches Bonnell</v>
      </c>
      <c r="J2833">
        <f>YEAR(shipments[[#This Row],[Shipdate]])</f>
        <v>2024</v>
      </c>
      <c r="K2833" s="22"/>
      <c r="L2833" s="22">
        <f>VLOOKUP(shipments[[#This Row],[PID]],CHOOSE({1,2},products[PID],products[Cost_per_box]),2,0)</f>
        <v>3.85</v>
      </c>
      <c r="M2833" s="22">
        <f>shipments[[#This Row],[Boxes]]*shipments[[#This Row],[cost_per_box]]</f>
        <v>9147.6</v>
      </c>
      <c r="N2833" s="22">
        <f>shipments[[#This Row],[Amount]]-shipments[[#This Row],[total cost]]</f>
        <v>5108.3999999999996</v>
      </c>
    </row>
    <row r="2834" spans="1:14" x14ac:dyDescent="0.35">
      <c r="A2834" t="s">
        <v>2875</v>
      </c>
      <c r="B2834" t="s">
        <v>8044</v>
      </c>
      <c r="C2834" t="s">
        <v>8014</v>
      </c>
      <c r="D2834" t="s">
        <v>8033</v>
      </c>
      <c r="E2834" s="1">
        <v>45212</v>
      </c>
      <c r="F2834">
        <v>2702.25</v>
      </c>
      <c r="G2834">
        <v>451</v>
      </c>
      <c r="H2834" t="s">
        <v>7</v>
      </c>
      <c r="I2834" t="str">
        <f>VLOOKUP(shipments[[#This Row],[SPID]],CHOOSE({1,2},people[[#All],[SPID]],people[[#All],[Sales_person]]),2,0)</f>
        <v>Ches Bonnell</v>
      </c>
      <c r="J2834">
        <f>YEAR(shipments[[#This Row],[Shipdate]])</f>
        <v>2023</v>
      </c>
      <c r="K2834" s="22"/>
      <c r="L2834" s="22">
        <f>VLOOKUP(shipments[[#This Row],[PID]],CHOOSE({1,2},products[PID],products[Cost_per_box]),2,0)</f>
        <v>3.85</v>
      </c>
      <c r="M2834" s="22">
        <f>shipments[[#This Row],[Boxes]]*shipments[[#This Row],[cost_per_box]]</f>
        <v>1736.3500000000001</v>
      </c>
      <c r="N2834" s="22">
        <f>shipments[[#This Row],[Amount]]-shipments[[#This Row],[total cost]]</f>
        <v>965.89999999999986</v>
      </c>
    </row>
    <row r="2835" spans="1:14" x14ac:dyDescent="0.35">
      <c r="A2835" t="s">
        <v>2876</v>
      </c>
      <c r="B2835" t="s">
        <v>8044</v>
      </c>
      <c r="C2835" t="s">
        <v>8014</v>
      </c>
      <c r="D2835" t="s">
        <v>8038</v>
      </c>
      <c r="E2835" s="1">
        <v>45254</v>
      </c>
      <c r="F2835">
        <v>4169.25</v>
      </c>
      <c r="G2835">
        <v>695</v>
      </c>
      <c r="H2835" t="s">
        <v>7</v>
      </c>
      <c r="I2835" t="str">
        <f>VLOOKUP(shipments[[#This Row],[SPID]],CHOOSE({1,2},people[[#All],[SPID]],people[[#All],[Sales_person]]),2,0)</f>
        <v>Ches Bonnell</v>
      </c>
      <c r="J2835">
        <f>YEAR(shipments[[#This Row],[Shipdate]])</f>
        <v>2023</v>
      </c>
      <c r="K2835" s="22"/>
      <c r="L2835" s="22">
        <f>VLOOKUP(shipments[[#This Row],[PID]],CHOOSE({1,2},products[PID],products[Cost_per_box]),2,0)</f>
        <v>3.85</v>
      </c>
      <c r="M2835" s="22">
        <f>shipments[[#This Row],[Boxes]]*shipments[[#This Row],[cost_per_box]]</f>
        <v>2675.75</v>
      </c>
      <c r="N2835" s="22">
        <f>shipments[[#This Row],[Amount]]-shipments[[#This Row],[total cost]]</f>
        <v>1493.5</v>
      </c>
    </row>
    <row r="2836" spans="1:14" x14ac:dyDescent="0.35">
      <c r="A2836" t="s">
        <v>2877</v>
      </c>
      <c r="B2836" t="s">
        <v>8044</v>
      </c>
      <c r="C2836" t="s">
        <v>8015</v>
      </c>
      <c r="D2836" t="s">
        <v>8037</v>
      </c>
      <c r="E2836" s="1">
        <v>45253</v>
      </c>
      <c r="F2836">
        <v>2115</v>
      </c>
      <c r="G2836">
        <v>265</v>
      </c>
      <c r="H2836" t="s">
        <v>7</v>
      </c>
      <c r="I2836" t="str">
        <f>VLOOKUP(shipments[[#This Row],[SPID]],CHOOSE({1,2},people[[#All],[SPID]],people[[#All],[Sales_person]]),2,0)</f>
        <v>Ches Bonnell</v>
      </c>
      <c r="J2836">
        <f>YEAR(shipments[[#This Row],[Shipdate]])</f>
        <v>2023</v>
      </c>
      <c r="K2836" s="22"/>
      <c r="L2836" s="22">
        <f>VLOOKUP(shipments[[#This Row],[PID]],CHOOSE({1,2},products[PID],products[Cost_per_box]),2,0)</f>
        <v>5.72</v>
      </c>
      <c r="M2836" s="22">
        <f>shipments[[#This Row],[Boxes]]*shipments[[#This Row],[cost_per_box]]</f>
        <v>1515.8</v>
      </c>
      <c r="N2836" s="22">
        <f>shipments[[#This Row],[Amount]]-shipments[[#This Row],[total cost]]</f>
        <v>599.20000000000005</v>
      </c>
    </row>
    <row r="2837" spans="1:14" x14ac:dyDescent="0.35">
      <c r="A2837" t="s">
        <v>2878</v>
      </c>
      <c r="B2837" t="s">
        <v>8044</v>
      </c>
      <c r="C2837" t="s">
        <v>8015</v>
      </c>
      <c r="D2837" t="s">
        <v>8038</v>
      </c>
      <c r="E2837" s="1">
        <v>45376</v>
      </c>
      <c r="F2837">
        <v>524.25</v>
      </c>
      <c r="G2837">
        <v>59</v>
      </c>
      <c r="H2837" t="s">
        <v>7</v>
      </c>
      <c r="I2837" t="str">
        <f>VLOOKUP(shipments[[#This Row],[SPID]],CHOOSE({1,2},people[[#All],[SPID]],people[[#All],[Sales_person]]),2,0)</f>
        <v>Ches Bonnell</v>
      </c>
      <c r="J2837">
        <f>YEAR(shipments[[#This Row],[Shipdate]])</f>
        <v>2024</v>
      </c>
      <c r="K2837" s="22"/>
      <c r="L2837" s="22">
        <f>VLOOKUP(shipments[[#This Row],[PID]],CHOOSE({1,2},products[PID],products[Cost_per_box]),2,0)</f>
        <v>5.72</v>
      </c>
      <c r="M2837" s="22">
        <f>shipments[[#This Row],[Boxes]]*shipments[[#This Row],[cost_per_box]]</f>
        <v>337.47999999999996</v>
      </c>
      <c r="N2837" s="22">
        <f>shipments[[#This Row],[Amount]]-shipments[[#This Row],[total cost]]</f>
        <v>186.77000000000004</v>
      </c>
    </row>
    <row r="2838" spans="1:14" x14ac:dyDescent="0.35">
      <c r="A2838" t="s">
        <v>2879</v>
      </c>
      <c r="B2838" t="s">
        <v>8044</v>
      </c>
      <c r="C2838" t="s">
        <v>8015</v>
      </c>
      <c r="D2838" t="s">
        <v>8036</v>
      </c>
      <c r="E2838" s="1">
        <v>45147</v>
      </c>
      <c r="F2838">
        <v>7913.25</v>
      </c>
      <c r="G2838">
        <v>1583</v>
      </c>
      <c r="H2838" t="s">
        <v>7</v>
      </c>
      <c r="I2838" t="str">
        <f>VLOOKUP(shipments[[#This Row],[SPID]],CHOOSE({1,2},people[[#All],[SPID]],people[[#All],[Sales_person]]),2,0)</f>
        <v>Ches Bonnell</v>
      </c>
      <c r="J2838">
        <f>YEAR(shipments[[#This Row],[Shipdate]])</f>
        <v>2023</v>
      </c>
      <c r="K2838" s="22"/>
      <c r="L2838" s="22">
        <f>VLOOKUP(shipments[[#This Row],[PID]],CHOOSE({1,2},products[PID],products[Cost_per_box]),2,0)</f>
        <v>5.72</v>
      </c>
      <c r="M2838" s="22">
        <f>shipments[[#This Row],[Boxes]]*shipments[[#This Row],[cost_per_box]]</f>
        <v>9054.76</v>
      </c>
      <c r="N2838" s="22">
        <f>shipments[[#This Row],[Amount]]-shipments[[#This Row],[total cost]]</f>
        <v>-1141.5100000000002</v>
      </c>
    </row>
    <row r="2839" spans="1:14" x14ac:dyDescent="0.35">
      <c r="A2839" t="s">
        <v>2880</v>
      </c>
      <c r="B2839" t="s">
        <v>8044</v>
      </c>
      <c r="C2839" t="s">
        <v>8015</v>
      </c>
      <c r="D2839" t="s">
        <v>8038</v>
      </c>
      <c r="E2839" s="1">
        <v>45118</v>
      </c>
      <c r="F2839">
        <v>3798</v>
      </c>
      <c r="G2839">
        <v>422</v>
      </c>
      <c r="H2839" t="s">
        <v>7</v>
      </c>
      <c r="I2839" t="str">
        <f>VLOOKUP(shipments[[#This Row],[SPID]],CHOOSE({1,2},people[[#All],[SPID]],people[[#All],[Sales_person]]),2,0)</f>
        <v>Ches Bonnell</v>
      </c>
      <c r="J2839">
        <f>YEAR(shipments[[#This Row],[Shipdate]])</f>
        <v>2023</v>
      </c>
      <c r="K2839" s="22"/>
      <c r="L2839" s="22">
        <f>VLOOKUP(shipments[[#This Row],[PID]],CHOOSE({1,2},products[PID],products[Cost_per_box]),2,0)</f>
        <v>5.72</v>
      </c>
      <c r="M2839" s="22">
        <f>shipments[[#This Row],[Boxes]]*shipments[[#This Row],[cost_per_box]]</f>
        <v>2413.8399999999997</v>
      </c>
      <c r="N2839" s="22">
        <f>shipments[[#This Row],[Amount]]-shipments[[#This Row],[total cost]]</f>
        <v>1384.1600000000003</v>
      </c>
    </row>
    <row r="2840" spans="1:14" x14ac:dyDescent="0.35">
      <c r="A2840" t="s">
        <v>2881</v>
      </c>
      <c r="B2840" t="s">
        <v>8044</v>
      </c>
      <c r="C2840" t="s">
        <v>8016</v>
      </c>
      <c r="D2840" t="s">
        <v>8033</v>
      </c>
      <c r="E2840" s="1">
        <v>45258</v>
      </c>
      <c r="F2840">
        <v>371.25</v>
      </c>
      <c r="G2840">
        <v>16</v>
      </c>
      <c r="H2840" t="s">
        <v>7</v>
      </c>
      <c r="I2840" t="str">
        <f>VLOOKUP(shipments[[#This Row],[SPID]],CHOOSE({1,2},people[[#All],[SPID]],people[[#All],[Sales_person]]),2,0)</f>
        <v>Ches Bonnell</v>
      </c>
      <c r="J2840">
        <f>YEAR(shipments[[#This Row],[Shipdate]])</f>
        <v>2023</v>
      </c>
      <c r="K2840" s="22"/>
      <c r="L2840" s="22">
        <f>VLOOKUP(shipments[[#This Row],[PID]],CHOOSE({1,2},products[PID],products[Cost_per_box]),2,0)</f>
        <v>6.31</v>
      </c>
      <c r="M2840" s="22">
        <f>shipments[[#This Row],[Boxes]]*shipments[[#This Row],[cost_per_box]]</f>
        <v>100.96</v>
      </c>
      <c r="N2840" s="22">
        <f>shipments[[#This Row],[Amount]]-shipments[[#This Row],[total cost]]</f>
        <v>270.29000000000002</v>
      </c>
    </row>
    <row r="2841" spans="1:14" x14ac:dyDescent="0.35">
      <c r="A2841" t="s">
        <v>2882</v>
      </c>
      <c r="B2841" t="s">
        <v>8044</v>
      </c>
      <c r="C2841" t="s">
        <v>8017</v>
      </c>
      <c r="D2841" t="s">
        <v>8036</v>
      </c>
      <c r="E2841" s="1">
        <v>44938</v>
      </c>
      <c r="F2841">
        <v>6016.5</v>
      </c>
      <c r="G2841">
        <v>232</v>
      </c>
      <c r="H2841" t="s">
        <v>7</v>
      </c>
      <c r="I2841" t="str">
        <f>VLOOKUP(shipments[[#This Row],[SPID]],CHOOSE({1,2},people[[#All],[SPID]],people[[#All],[Sales_person]]),2,0)</f>
        <v>Ches Bonnell</v>
      </c>
      <c r="J2841">
        <f>YEAR(shipments[[#This Row],[Shipdate]])</f>
        <v>2023</v>
      </c>
      <c r="K2841" s="22"/>
      <c r="L2841" s="22">
        <f>VLOOKUP(shipments[[#This Row],[PID]],CHOOSE({1,2},products[PID],products[Cost_per_box]),2,0)</f>
        <v>9.94</v>
      </c>
      <c r="M2841" s="22">
        <f>shipments[[#This Row],[Boxes]]*shipments[[#This Row],[cost_per_box]]</f>
        <v>2306.08</v>
      </c>
      <c r="N2841" s="22">
        <f>shipments[[#This Row],[Amount]]-shipments[[#This Row],[total cost]]</f>
        <v>3710.42</v>
      </c>
    </row>
    <row r="2842" spans="1:14" x14ac:dyDescent="0.35">
      <c r="A2842" t="s">
        <v>2883</v>
      </c>
      <c r="B2842" t="s">
        <v>8044</v>
      </c>
      <c r="C2842" t="s">
        <v>8017</v>
      </c>
      <c r="D2842" t="s">
        <v>8033</v>
      </c>
      <c r="E2842" s="1">
        <v>45552</v>
      </c>
      <c r="F2842">
        <v>5069.25</v>
      </c>
      <c r="G2842">
        <v>188</v>
      </c>
      <c r="H2842" t="s">
        <v>26</v>
      </c>
      <c r="I2842" t="str">
        <f>VLOOKUP(shipments[[#This Row],[SPID]],CHOOSE({1,2},people[[#All],[SPID]],people[[#All],[Sales_person]]),2,0)</f>
        <v>Ches Bonnell</v>
      </c>
      <c r="J2842">
        <f>YEAR(shipments[[#This Row],[Shipdate]])</f>
        <v>2024</v>
      </c>
      <c r="K2842" s="22"/>
      <c r="L2842" s="22">
        <f>VLOOKUP(shipments[[#This Row],[PID]],CHOOSE({1,2},products[PID],products[Cost_per_box]),2,0)</f>
        <v>9.94</v>
      </c>
      <c r="M2842" s="22">
        <f>shipments[[#This Row],[Boxes]]*shipments[[#This Row],[cost_per_box]]</f>
        <v>1868.7199999999998</v>
      </c>
      <c r="N2842" s="22">
        <f>shipments[[#This Row],[Amount]]-shipments[[#This Row],[total cost]]</f>
        <v>3200.53</v>
      </c>
    </row>
    <row r="2843" spans="1:14" x14ac:dyDescent="0.35">
      <c r="A2843" t="s">
        <v>2884</v>
      </c>
      <c r="B2843" t="s">
        <v>8044</v>
      </c>
      <c r="C2843" t="s">
        <v>8018</v>
      </c>
      <c r="D2843" t="s">
        <v>8037</v>
      </c>
      <c r="E2843" s="1">
        <v>45161</v>
      </c>
      <c r="F2843">
        <v>3420</v>
      </c>
      <c r="G2843">
        <v>190</v>
      </c>
      <c r="H2843" t="s">
        <v>7</v>
      </c>
      <c r="I2843" t="str">
        <f>VLOOKUP(shipments[[#This Row],[SPID]],CHOOSE({1,2},people[[#All],[SPID]],people[[#All],[Sales_person]]),2,0)</f>
        <v>Ches Bonnell</v>
      </c>
      <c r="J2843">
        <f>YEAR(shipments[[#This Row],[Shipdate]])</f>
        <v>2023</v>
      </c>
      <c r="K2843" s="22"/>
      <c r="L2843" s="22">
        <f>VLOOKUP(shipments[[#This Row],[PID]],CHOOSE({1,2},products[PID],products[Cost_per_box]),2,0)</f>
        <v>7.73</v>
      </c>
      <c r="M2843" s="22">
        <f>shipments[[#This Row],[Boxes]]*shipments[[#This Row],[cost_per_box]]</f>
        <v>1468.7</v>
      </c>
      <c r="N2843" s="22">
        <f>shipments[[#This Row],[Amount]]-shipments[[#This Row],[total cost]]</f>
        <v>1951.3</v>
      </c>
    </row>
    <row r="2844" spans="1:14" x14ac:dyDescent="0.35">
      <c r="A2844" t="s">
        <v>2885</v>
      </c>
      <c r="B2844" t="s">
        <v>8044</v>
      </c>
      <c r="C2844" t="s">
        <v>8018</v>
      </c>
      <c r="D2844" t="s">
        <v>8037</v>
      </c>
      <c r="E2844" s="1">
        <v>45106</v>
      </c>
      <c r="F2844">
        <v>3960</v>
      </c>
      <c r="G2844">
        <v>180</v>
      </c>
      <c r="H2844" t="s">
        <v>7</v>
      </c>
      <c r="I2844" t="str">
        <f>VLOOKUP(shipments[[#This Row],[SPID]],CHOOSE({1,2},people[[#All],[SPID]],people[[#All],[Sales_person]]),2,0)</f>
        <v>Ches Bonnell</v>
      </c>
      <c r="J2844">
        <f>YEAR(shipments[[#This Row],[Shipdate]])</f>
        <v>2023</v>
      </c>
      <c r="K2844" s="22"/>
      <c r="L2844" s="22">
        <f>VLOOKUP(shipments[[#This Row],[PID]],CHOOSE({1,2},products[PID],products[Cost_per_box]),2,0)</f>
        <v>7.73</v>
      </c>
      <c r="M2844" s="22">
        <f>shipments[[#This Row],[Boxes]]*shipments[[#This Row],[cost_per_box]]</f>
        <v>1391.4</v>
      </c>
      <c r="N2844" s="22">
        <f>shipments[[#This Row],[Amount]]-shipments[[#This Row],[total cost]]</f>
        <v>2568.6</v>
      </c>
    </row>
    <row r="2845" spans="1:14" x14ac:dyDescent="0.35">
      <c r="A2845" t="s">
        <v>2886</v>
      </c>
      <c r="B2845" t="s">
        <v>8044</v>
      </c>
      <c r="C2845" t="s">
        <v>8019</v>
      </c>
      <c r="D2845" t="s">
        <v>8035</v>
      </c>
      <c r="E2845" s="1">
        <v>45240</v>
      </c>
      <c r="F2845">
        <v>1131.75</v>
      </c>
      <c r="G2845">
        <v>52</v>
      </c>
      <c r="H2845" t="s">
        <v>7</v>
      </c>
      <c r="I2845" t="str">
        <f>VLOOKUP(shipments[[#This Row],[SPID]],CHOOSE({1,2},people[[#All],[SPID]],people[[#All],[Sales_person]]),2,0)</f>
        <v>Ches Bonnell</v>
      </c>
      <c r="J2845">
        <f>YEAR(shipments[[#This Row],[Shipdate]])</f>
        <v>2023</v>
      </c>
      <c r="K2845" s="22"/>
      <c r="L2845" s="22">
        <f>VLOOKUP(shipments[[#This Row],[PID]],CHOOSE({1,2},products[PID],products[Cost_per_box]),2,0)</f>
        <v>3.68</v>
      </c>
      <c r="M2845" s="22">
        <f>shipments[[#This Row],[Boxes]]*shipments[[#This Row],[cost_per_box]]</f>
        <v>191.36</v>
      </c>
      <c r="N2845" s="22">
        <f>shipments[[#This Row],[Amount]]-shipments[[#This Row],[total cost]]</f>
        <v>940.39</v>
      </c>
    </row>
    <row r="2846" spans="1:14" x14ac:dyDescent="0.35">
      <c r="A2846" t="s">
        <v>2887</v>
      </c>
      <c r="B2846" t="s">
        <v>8044</v>
      </c>
      <c r="C2846" t="s">
        <v>8019</v>
      </c>
      <c r="D2846" t="s">
        <v>8038</v>
      </c>
      <c r="E2846" s="1">
        <v>45085</v>
      </c>
      <c r="F2846">
        <v>8509.5</v>
      </c>
      <c r="G2846">
        <v>448</v>
      </c>
      <c r="H2846" t="s">
        <v>7</v>
      </c>
      <c r="I2846" t="str">
        <f>VLOOKUP(shipments[[#This Row],[SPID]],CHOOSE({1,2},people[[#All],[SPID]],people[[#All],[Sales_person]]),2,0)</f>
        <v>Ches Bonnell</v>
      </c>
      <c r="J2846">
        <f>YEAR(shipments[[#This Row],[Shipdate]])</f>
        <v>2023</v>
      </c>
      <c r="K2846" s="22"/>
      <c r="L2846" s="22">
        <f>VLOOKUP(shipments[[#This Row],[PID]],CHOOSE({1,2},products[PID],products[Cost_per_box]),2,0)</f>
        <v>3.68</v>
      </c>
      <c r="M2846" s="22">
        <f>shipments[[#This Row],[Boxes]]*shipments[[#This Row],[cost_per_box]]</f>
        <v>1648.64</v>
      </c>
      <c r="N2846" s="22">
        <f>shipments[[#This Row],[Amount]]-shipments[[#This Row],[total cost]]</f>
        <v>6860.86</v>
      </c>
    </row>
    <row r="2847" spans="1:14" x14ac:dyDescent="0.35">
      <c r="A2847" t="s">
        <v>2888</v>
      </c>
      <c r="B2847" t="s">
        <v>8044</v>
      </c>
      <c r="C2847" t="s">
        <v>8020</v>
      </c>
      <c r="D2847" t="s">
        <v>8033</v>
      </c>
      <c r="E2847" s="1">
        <v>45540</v>
      </c>
      <c r="F2847">
        <v>3208.5</v>
      </c>
      <c r="G2847">
        <v>230</v>
      </c>
      <c r="H2847" t="s">
        <v>26</v>
      </c>
      <c r="I2847" t="str">
        <f>VLOOKUP(shipments[[#This Row],[SPID]],CHOOSE({1,2},people[[#All],[SPID]],people[[#All],[Sales_person]]),2,0)</f>
        <v>Ches Bonnell</v>
      </c>
      <c r="J2847">
        <f>YEAR(shipments[[#This Row],[Shipdate]])</f>
        <v>2024</v>
      </c>
      <c r="K2847" s="22"/>
      <c r="L2847" s="22">
        <f>VLOOKUP(shipments[[#This Row],[PID]],CHOOSE({1,2},products[PID],products[Cost_per_box]),2,0)</f>
        <v>8.2200000000000006</v>
      </c>
      <c r="M2847" s="22">
        <f>shipments[[#This Row],[Boxes]]*shipments[[#This Row],[cost_per_box]]</f>
        <v>1890.6000000000001</v>
      </c>
      <c r="N2847" s="22">
        <f>shipments[[#This Row],[Amount]]-shipments[[#This Row],[total cost]]</f>
        <v>1317.8999999999999</v>
      </c>
    </row>
    <row r="2848" spans="1:14" x14ac:dyDescent="0.35">
      <c r="A2848" t="s">
        <v>2889</v>
      </c>
      <c r="B2848" t="s">
        <v>8044</v>
      </c>
      <c r="C2848" t="s">
        <v>8020</v>
      </c>
      <c r="D2848" t="s">
        <v>8034</v>
      </c>
      <c r="E2848" s="1">
        <v>45149</v>
      </c>
      <c r="F2848">
        <v>1419.75</v>
      </c>
      <c r="G2848">
        <v>89</v>
      </c>
      <c r="H2848" t="s">
        <v>7</v>
      </c>
      <c r="I2848" t="str">
        <f>VLOOKUP(shipments[[#This Row],[SPID]],CHOOSE({1,2},people[[#All],[SPID]],people[[#All],[Sales_person]]),2,0)</f>
        <v>Ches Bonnell</v>
      </c>
      <c r="J2848">
        <f>YEAR(shipments[[#This Row],[Shipdate]])</f>
        <v>2023</v>
      </c>
      <c r="K2848" s="22"/>
      <c r="L2848" s="22">
        <f>VLOOKUP(shipments[[#This Row],[PID]],CHOOSE({1,2},products[PID],products[Cost_per_box]),2,0)</f>
        <v>8.2200000000000006</v>
      </c>
      <c r="M2848" s="22">
        <f>shipments[[#This Row],[Boxes]]*shipments[[#This Row],[cost_per_box]]</f>
        <v>731.58</v>
      </c>
      <c r="N2848" s="22">
        <f>shipments[[#This Row],[Amount]]-shipments[[#This Row],[total cost]]</f>
        <v>688.17</v>
      </c>
    </row>
    <row r="2849" spans="1:14" x14ac:dyDescent="0.35">
      <c r="A2849" t="s">
        <v>2890</v>
      </c>
      <c r="B2849" t="s">
        <v>8044</v>
      </c>
      <c r="C2849" t="s">
        <v>8020</v>
      </c>
      <c r="D2849" t="s">
        <v>8037</v>
      </c>
      <c r="E2849" s="1">
        <v>45078</v>
      </c>
      <c r="F2849">
        <v>10138.5</v>
      </c>
      <c r="G2849">
        <v>845</v>
      </c>
      <c r="H2849" t="s">
        <v>7</v>
      </c>
      <c r="I2849" t="str">
        <f>VLOOKUP(shipments[[#This Row],[SPID]],CHOOSE({1,2},people[[#All],[SPID]],people[[#All],[Sales_person]]),2,0)</f>
        <v>Ches Bonnell</v>
      </c>
      <c r="J2849">
        <f>YEAR(shipments[[#This Row],[Shipdate]])</f>
        <v>2023</v>
      </c>
      <c r="K2849" s="22"/>
      <c r="L2849" s="22">
        <f>VLOOKUP(shipments[[#This Row],[PID]],CHOOSE({1,2},products[PID],products[Cost_per_box]),2,0)</f>
        <v>8.2200000000000006</v>
      </c>
      <c r="M2849" s="22">
        <f>shipments[[#This Row],[Boxes]]*shipments[[#This Row],[cost_per_box]]</f>
        <v>6945.9000000000005</v>
      </c>
      <c r="N2849" s="22">
        <f>shipments[[#This Row],[Amount]]-shipments[[#This Row],[total cost]]</f>
        <v>3192.5999999999995</v>
      </c>
    </row>
    <row r="2850" spans="1:14" x14ac:dyDescent="0.35">
      <c r="A2850" t="s">
        <v>2891</v>
      </c>
      <c r="B2850" t="s">
        <v>8044</v>
      </c>
      <c r="C2850" t="s">
        <v>8020</v>
      </c>
      <c r="D2850" t="s">
        <v>8034</v>
      </c>
      <c r="E2850" s="1">
        <v>45447</v>
      </c>
      <c r="F2850">
        <v>2279.25</v>
      </c>
      <c r="G2850">
        <v>176</v>
      </c>
      <c r="H2850" t="s">
        <v>7</v>
      </c>
      <c r="I2850" t="str">
        <f>VLOOKUP(shipments[[#This Row],[SPID]],CHOOSE({1,2},people[[#All],[SPID]],people[[#All],[Sales_person]]),2,0)</f>
        <v>Ches Bonnell</v>
      </c>
      <c r="J2850">
        <f>YEAR(shipments[[#This Row],[Shipdate]])</f>
        <v>2024</v>
      </c>
      <c r="K2850" s="22"/>
      <c r="L2850" s="22">
        <f>VLOOKUP(shipments[[#This Row],[PID]],CHOOSE({1,2},products[PID],products[Cost_per_box]),2,0)</f>
        <v>8.2200000000000006</v>
      </c>
      <c r="M2850" s="22">
        <f>shipments[[#This Row],[Boxes]]*shipments[[#This Row],[cost_per_box]]</f>
        <v>1446.72</v>
      </c>
      <c r="N2850" s="22">
        <f>shipments[[#This Row],[Amount]]-shipments[[#This Row],[total cost]]</f>
        <v>832.53</v>
      </c>
    </row>
    <row r="2851" spans="1:14" x14ac:dyDescent="0.35">
      <c r="A2851" t="s">
        <v>2892</v>
      </c>
      <c r="B2851" t="s">
        <v>8044</v>
      </c>
      <c r="C2851" t="s">
        <v>8020</v>
      </c>
      <c r="D2851" t="s">
        <v>8035</v>
      </c>
      <c r="E2851" s="1">
        <v>45218</v>
      </c>
      <c r="F2851">
        <v>11632.5</v>
      </c>
      <c r="G2851">
        <v>895</v>
      </c>
      <c r="H2851" t="s">
        <v>7</v>
      </c>
      <c r="I2851" t="str">
        <f>VLOOKUP(shipments[[#This Row],[SPID]],CHOOSE({1,2},people[[#All],[SPID]],people[[#All],[Sales_person]]),2,0)</f>
        <v>Ches Bonnell</v>
      </c>
      <c r="J2851">
        <f>YEAR(shipments[[#This Row],[Shipdate]])</f>
        <v>2023</v>
      </c>
      <c r="K2851" s="22"/>
      <c r="L2851" s="22">
        <f>VLOOKUP(shipments[[#This Row],[PID]],CHOOSE({1,2},products[PID],products[Cost_per_box]),2,0)</f>
        <v>8.2200000000000006</v>
      </c>
      <c r="M2851" s="22">
        <f>shipments[[#This Row],[Boxes]]*shipments[[#This Row],[cost_per_box]]</f>
        <v>7356.9000000000005</v>
      </c>
      <c r="N2851" s="22">
        <f>shipments[[#This Row],[Amount]]-shipments[[#This Row],[total cost]]</f>
        <v>4275.5999999999995</v>
      </c>
    </row>
    <row r="2852" spans="1:14" x14ac:dyDescent="0.35">
      <c r="A2852" t="s">
        <v>2893</v>
      </c>
      <c r="B2852" t="s">
        <v>8044</v>
      </c>
      <c r="C2852" t="s">
        <v>8020</v>
      </c>
      <c r="D2852" t="s">
        <v>8034</v>
      </c>
      <c r="E2852" s="1">
        <v>45112</v>
      </c>
      <c r="F2852">
        <v>2139.75</v>
      </c>
      <c r="G2852">
        <v>153</v>
      </c>
      <c r="H2852" t="s">
        <v>7</v>
      </c>
      <c r="I2852" t="str">
        <f>VLOOKUP(shipments[[#This Row],[SPID]],CHOOSE({1,2},people[[#All],[SPID]],people[[#All],[Sales_person]]),2,0)</f>
        <v>Ches Bonnell</v>
      </c>
      <c r="J2852">
        <f>YEAR(shipments[[#This Row],[Shipdate]])</f>
        <v>2023</v>
      </c>
      <c r="K2852" s="22"/>
      <c r="L2852" s="22">
        <f>VLOOKUP(shipments[[#This Row],[PID]],CHOOSE({1,2},products[PID],products[Cost_per_box]),2,0)</f>
        <v>8.2200000000000006</v>
      </c>
      <c r="M2852" s="22">
        <f>shipments[[#This Row],[Boxes]]*shipments[[#This Row],[cost_per_box]]</f>
        <v>1257.6600000000001</v>
      </c>
      <c r="N2852" s="22">
        <f>shipments[[#This Row],[Amount]]-shipments[[#This Row],[total cost]]</f>
        <v>882.08999999999992</v>
      </c>
    </row>
    <row r="2853" spans="1:14" x14ac:dyDescent="0.35">
      <c r="A2853" t="s">
        <v>2894</v>
      </c>
      <c r="B2853" t="s">
        <v>8044</v>
      </c>
      <c r="C2853" t="s">
        <v>8020</v>
      </c>
      <c r="D2853" t="s">
        <v>8037</v>
      </c>
      <c r="E2853" s="1">
        <v>45002</v>
      </c>
      <c r="F2853">
        <v>13387.5</v>
      </c>
      <c r="G2853">
        <v>837</v>
      </c>
      <c r="H2853" t="s">
        <v>7</v>
      </c>
      <c r="I2853" t="str">
        <f>VLOOKUP(shipments[[#This Row],[SPID]],CHOOSE({1,2},people[[#All],[SPID]],people[[#All],[Sales_person]]),2,0)</f>
        <v>Ches Bonnell</v>
      </c>
      <c r="J2853">
        <f>YEAR(shipments[[#This Row],[Shipdate]])</f>
        <v>2023</v>
      </c>
      <c r="K2853" s="22"/>
      <c r="L2853" s="22">
        <f>VLOOKUP(shipments[[#This Row],[PID]],CHOOSE({1,2},products[PID],products[Cost_per_box]),2,0)</f>
        <v>8.2200000000000006</v>
      </c>
      <c r="M2853" s="22">
        <f>shipments[[#This Row],[Boxes]]*shipments[[#This Row],[cost_per_box]]</f>
        <v>6880.14</v>
      </c>
      <c r="N2853" s="22">
        <f>shipments[[#This Row],[Amount]]-shipments[[#This Row],[total cost]]</f>
        <v>6507.36</v>
      </c>
    </row>
    <row r="2854" spans="1:14" x14ac:dyDescent="0.35">
      <c r="A2854" t="s">
        <v>2895</v>
      </c>
      <c r="B2854" t="s">
        <v>8044</v>
      </c>
      <c r="C2854" t="s">
        <v>8021</v>
      </c>
      <c r="D2854" t="s">
        <v>8036</v>
      </c>
      <c r="E2854" s="1">
        <v>45272</v>
      </c>
      <c r="F2854">
        <v>2920.5</v>
      </c>
      <c r="G2854">
        <v>147</v>
      </c>
      <c r="H2854" t="s">
        <v>7</v>
      </c>
      <c r="I2854" t="str">
        <f>VLOOKUP(shipments[[#This Row],[SPID]],CHOOSE({1,2},people[[#All],[SPID]],people[[#All],[Sales_person]]),2,0)</f>
        <v>Ches Bonnell</v>
      </c>
      <c r="J2854">
        <f>YEAR(shipments[[#This Row],[Shipdate]])</f>
        <v>2023</v>
      </c>
      <c r="K2854" s="22"/>
      <c r="L2854" s="22">
        <f>VLOOKUP(shipments[[#This Row],[PID]],CHOOSE({1,2},products[PID],products[Cost_per_box]),2,0)</f>
        <v>10.23</v>
      </c>
      <c r="M2854" s="22">
        <f>shipments[[#This Row],[Boxes]]*shipments[[#This Row],[cost_per_box]]</f>
        <v>1503.8100000000002</v>
      </c>
      <c r="N2854" s="22">
        <f>shipments[[#This Row],[Amount]]-shipments[[#This Row],[total cost]]</f>
        <v>1416.6899999999998</v>
      </c>
    </row>
    <row r="2855" spans="1:14" x14ac:dyDescent="0.35">
      <c r="A2855" t="s">
        <v>2896</v>
      </c>
      <c r="B2855" t="s">
        <v>8044</v>
      </c>
      <c r="C2855" t="s">
        <v>8021</v>
      </c>
      <c r="D2855" t="s">
        <v>8037</v>
      </c>
      <c r="E2855" s="1">
        <v>45495</v>
      </c>
      <c r="F2855">
        <v>5690.25</v>
      </c>
      <c r="G2855">
        <v>285</v>
      </c>
      <c r="H2855" t="s">
        <v>18</v>
      </c>
      <c r="I2855" t="str">
        <f>VLOOKUP(shipments[[#This Row],[SPID]],CHOOSE({1,2},people[[#All],[SPID]],people[[#All],[Sales_person]]),2,0)</f>
        <v>Ches Bonnell</v>
      </c>
      <c r="J2855">
        <f>YEAR(shipments[[#This Row],[Shipdate]])</f>
        <v>2024</v>
      </c>
      <c r="K2855" s="22"/>
      <c r="L2855" s="22">
        <f>VLOOKUP(shipments[[#This Row],[PID]],CHOOSE({1,2},products[PID],products[Cost_per_box]),2,0)</f>
        <v>10.23</v>
      </c>
      <c r="M2855" s="22">
        <f>shipments[[#This Row],[Boxes]]*shipments[[#This Row],[cost_per_box]]</f>
        <v>2915.55</v>
      </c>
      <c r="N2855" s="22">
        <f>shipments[[#This Row],[Amount]]-shipments[[#This Row],[total cost]]</f>
        <v>2774.7</v>
      </c>
    </row>
    <row r="2856" spans="1:14" x14ac:dyDescent="0.35">
      <c r="A2856" t="s">
        <v>2897</v>
      </c>
      <c r="B2856" t="s">
        <v>8044</v>
      </c>
      <c r="C2856" t="s">
        <v>8022</v>
      </c>
      <c r="D2856" t="s">
        <v>8035</v>
      </c>
      <c r="E2856" s="1">
        <v>44960</v>
      </c>
      <c r="F2856">
        <v>9843.75</v>
      </c>
      <c r="G2856">
        <v>704</v>
      </c>
      <c r="H2856" t="s">
        <v>7</v>
      </c>
      <c r="I2856" t="str">
        <f>VLOOKUP(shipments[[#This Row],[SPID]],CHOOSE({1,2},people[[#All],[SPID]],people[[#All],[Sales_person]]),2,0)</f>
        <v>Ches Bonnell</v>
      </c>
      <c r="J2856">
        <f>YEAR(shipments[[#This Row],[Shipdate]])</f>
        <v>2023</v>
      </c>
      <c r="K2856" s="22"/>
      <c r="L2856" s="22">
        <f>VLOOKUP(shipments[[#This Row],[PID]],CHOOSE({1,2},products[PID],products[Cost_per_box]),2,0)</f>
        <v>4.74</v>
      </c>
      <c r="M2856" s="22">
        <f>shipments[[#This Row],[Boxes]]*shipments[[#This Row],[cost_per_box]]</f>
        <v>3336.96</v>
      </c>
      <c r="N2856" s="22">
        <f>shipments[[#This Row],[Amount]]-shipments[[#This Row],[total cost]]</f>
        <v>6506.79</v>
      </c>
    </row>
    <row r="2857" spans="1:14" x14ac:dyDescent="0.35">
      <c r="A2857" t="s">
        <v>2898</v>
      </c>
      <c r="B2857" t="s">
        <v>8044</v>
      </c>
      <c r="C2857" t="s">
        <v>8022</v>
      </c>
      <c r="D2857" t="s">
        <v>8033</v>
      </c>
      <c r="E2857" s="1">
        <v>45447</v>
      </c>
      <c r="F2857">
        <v>1237.5</v>
      </c>
      <c r="G2857">
        <v>83</v>
      </c>
      <c r="H2857" t="s">
        <v>7</v>
      </c>
      <c r="I2857" t="str">
        <f>VLOOKUP(shipments[[#This Row],[SPID]],CHOOSE({1,2},people[[#All],[SPID]],people[[#All],[Sales_person]]),2,0)</f>
        <v>Ches Bonnell</v>
      </c>
      <c r="J2857">
        <f>YEAR(shipments[[#This Row],[Shipdate]])</f>
        <v>2024</v>
      </c>
      <c r="K2857" s="22"/>
      <c r="L2857" s="22">
        <f>VLOOKUP(shipments[[#This Row],[PID]],CHOOSE({1,2},products[PID],products[Cost_per_box]),2,0)</f>
        <v>4.74</v>
      </c>
      <c r="M2857" s="22">
        <f>shipments[[#This Row],[Boxes]]*shipments[[#This Row],[cost_per_box]]</f>
        <v>393.42</v>
      </c>
      <c r="N2857" s="22">
        <f>shipments[[#This Row],[Amount]]-shipments[[#This Row],[total cost]]</f>
        <v>844.07999999999993</v>
      </c>
    </row>
    <row r="2858" spans="1:14" x14ac:dyDescent="0.35">
      <c r="A2858" t="s">
        <v>2899</v>
      </c>
      <c r="B2858" t="s">
        <v>8044</v>
      </c>
      <c r="C2858" t="s">
        <v>8022</v>
      </c>
      <c r="D2858" t="s">
        <v>8037</v>
      </c>
      <c r="E2858" s="1">
        <v>45278</v>
      </c>
      <c r="F2858">
        <v>9688.5</v>
      </c>
      <c r="G2858">
        <v>646</v>
      </c>
      <c r="H2858" t="s">
        <v>7</v>
      </c>
      <c r="I2858" t="str">
        <f>VLOOKUP(shipments[[#This Row],[SPID]],CHOOSE({1,2},people[[#All],[SPID]],people[[#All],[Sales_person]]),2,0)</f>
        <v>Ches Bonnell</v>
      </c>
      <c r="J2858">
        <f>YEAR(shipments[[#This Row],[Shipdate]])</f>
        <v>2023</v>
      </c>
      <c r="K2858" s="22"/>
      <c r="L2858" s="22">
        <f>VLOOKUP(shipments[[#This Row],[PID]],CHOOSE({1,2},products[PID],products[Cost_per_box]),2,0)</f>
        <v>4.74</v>
      </c>
      <c r="M2858" s="22">
        <f>shipments[[#This Row],[Boxes]]*shipments[[#This Row],[cost_per_box]]</f>
        <v>3062.04</v>
      </c>
      <c r="N2858" s="22">
        <f>shipments[[#This Row],[Amount]]-shipments[[#This Row],[total cost]]</f>
        <v>6626.46</v>
      </c>
    </row>
    <row r="2859" spans="1:14" x14ac:dyDescent="0.35">
      <c r="A2859" t="s">
        <v>2900</v>
      </c>
      <c r="B2859" t="s">
        <v>8044</v>
      </c>
      <c r="C2859" t="s">
        <v>8022</v>
      </c>
      <c r="D2859" t="s">
        <v>8038</v>
      </c>
      <c r="E2859" s="1">
        <v>45519</v>
      </c>
      <c r="F2859">
        <v>9661.5</v>
      </c>
      <c r="G2859">
        <v>744</v>
      </c>
      <c r="H2859" t="s">
        <v>18</v>
      </c>
      <c r="I2859" t="str">
        <f>VLOOKUP(shipments[[#This Row],[SPID]],CHOOSE({1,2},people[[#All],[SPID]],people[[#All],[Sales_person]]),2,0)</f>
        <v>Ches Bonnell</v>
      </c>
      <c r="J2859">
        <f>YEAR(shipments[[#This Row],[Shipdate]])</f>
        <v>2024</v>
      </c>
      <c r="K2859" s="22"/>
      <c r="L2859" s="22">
        <f>VLOOKUP(shipments[[#This Row],[PID]],CHOOSE({1,2},products[PID],products[Cost_per_box]),2,0)</f>
        <v>4.74</v>
      </c>
      <c r="M2859" s="22">
        <f>shipments[[#This Row],[Boxes]]*shipments[[#This Row],[cost_per_box]]</f>
        <v>3526.56</v>
      </c>
      <c r="N2859" s="22">
        <f>shipments[[#This Row],[Amount]]-shipments[[#This Row],[total cost]]</f>
        <v>6134.9400000000005</v>
      </c>
    </row>
    <row r="2860" spans="1:14" x14ac:dyDescent="0.35">
      <c r="A2860" t="s">
        <v>2901</v>
      </c>
      <c r="B2860" t="s">
        <v>8044</v>
      </c>
      <c r="C2860" t="s">
        <v>8023</v>
      </c>
      <c r="D2860" t="s">
        <v>8034</v>
      </c>
      <c r="E2860" s="1">
        <v>45169</v>
      </c>
      <c r="F2860">
        <v>5364</v>
      </c>
      <c r="G2860">
        <v>767</v>
      </c>
      <c r="H2860" t="s">
        <v>7</v>
      </c>
      <c r="I2860" t="str">
        <f>VLOOKUP(shipments[[#This Row],[SPID]],CHOOSE({1,2},people[[#All],[SPID]],people[[#All],[Sales_person]]),2,0)</f>
        <v>Ches Bonnell</v>
      </c>
      <c r="J2860">
        <f>YEAR(shipments[[#This Row],[Shipdate]])</f>
        <v>2023</v>
      </c>
      <c r="K2860" s="22"/>
      <c r="L2860" s="22">
        <f>VLOOKUP(shipments[[#This Row],[PID]],CHOOSE({1,2},products[PID],products[Cost_per_box]),2,0)</f>
        <v>10.51</v>
      </c>
      <c r="M2860" s="22">
        <f>shipments[[#This Row],[Boxes]]*shipments[[#This Row],[cost_per_box]]</f>
        <v>8061.17</v>
      </c>
      <c r="N2860" s="22">
        <f>shipments[[#This Row],[Amount]]-shipments[[#This Row],[total cost]]</f>
        <v>-2697.17</v>
      </c>
    </row>
    <row r="2861" spans="1:14" x14ac:dyDescent="0.35">
      <c r="A2861" t="s">
        <v>2902</v>
      </c>
      <c r="B2861" t="s">
        <v>8044</v>
      </c>
      <c r="C2861" t="s">
        <v>8023</v>
      </c>
      <c r="D2861" t="s">
        <v>8034</v>
      </c>
      <c r="E2861" s="1">
        <v>45517</v>
      </c>
      <c r="F2861">
        <v>2362.5</v>
      </c>
      <c r="G2861">
        <v>263</v>
      </c>
      <c r="H2861" t="s">
        <v>18</v>
      </c>
      <c r="I2861" t="str">
        <f>VLOOKUP(shipments[[#This Row],[SPID]],CHOOSE({1,2},people[[#All],[SPID]],people[[#All],[Sales_person]]),2,0)</f>
        <v>Ches Bonnell</v>
      </c>
      <c r="J2861">
        <f>YEAR(shipments[[#This Row],[Shipdate]])</f>
        <v>2024</v>
      </c>
      <c r="K2861" s="22"/>
      <c r="L2861" s="22">
        <f>VLOOKUP(shipments[[#This Row],[PID]],CHOOSE({1,2},products[PID],products[Cost_per_box]),2,0)</f>
        <v>10.51</v>
      </c>
      <c r="M2861" s="22">
        <f>shipments[[#This Row],[Boxes]]*shipments[[#This Row],[cost_per_box]]</f>
        <v>2764.13</v>
      </c>
      <c r="N2861" s="22">
        <f>shipments[[#This Row],[Amount]]-shipments[[#This Row],[total cost]]</f>
        <v>-401.63000000000011</v>
      </c>
    </row>
    <row r="2862" spans="1:14" x14ac:dyDescent="0.35">
      <c r="A2862" t="s">
        <v>2903</v>
      </c>
      <c r="B2862" t="s">
        <v>8044</v>
      </c>
      <c r="C2862" t="s">
        <v>8023</v>
      </c>
      <c r="D2862" t="s">
        <v>8037</v>
      </c>
      <c r="E2862" s="1">
        <v>45295</v>
      </c>
      <c r="F2862">
        <v>7956</v>
      </c>
      <c r="G2862">
        <v>1326</v>
      </c>
      <c r="H2862" t="s">
        <v>7</v>
      </c>
      <c r="I2862" t="str">
        <f>VLOOKUP(shipments[[#This Row],[SPID]],CHOOSE({1,2},people[[#All],[SPID]],people[[#All],[Sales_person]]),2,0)</f>
        <v>Ches Bonnell</v>
      </c>
      <c r="J2862">
        <f>YEAR(shipments[[#This Row],[Shipdate]])</f>
        <v>2024</v>
      </c>
      <c r="K2862" s="22"/>
      <c r="L2862" s="22">
        <f>VLOOKUP(shipments[[#This Row],[PID]],CHOOSE({1,2},products[PID],products[Cost_per_box]),2,0)</f>
        <v>10.51</v>
      </c>
      <c r="M2862" s="22">
        <f>shipments[[#This Row],[Boxes]]*shipments[[#This Row],[cost_per_box]]</f>
        <v>13936.26</v>
      </c>
      <c r="N2862" s="22">
        <f>shipments[[#This Row],[Amount]]-shipments[[#This Row],[total cost]]</f>
        <v>-5980.26</v>
      </c>
    </row>
    <row r="2863" spans="1:14" x14ac:dyDescent="0.35">
      <c r="A2863" t="s">
        <v>2904</v>
      </c>
      <c r="B2863" t="s">
        <v>8044</v>
      </c>
      <c r="C2863" t="s">
        <v>8023</v>
      </c>
      <c r="D2863" t="s">
        <v>8034</v>
      </c>
      <c r="E2863" s="1">
        <v>45208</v>
      </c>
      <c r="F2863">
        <v>8538.75</v>
      </c>
      <c r="G2863">
        <v>949</v>
      </c>
      <c r="H2863" t="s">
        <v>7</v>
      </c>
      <c r="I2863" t="str">
        <f>VLOOKUP(shipments[[#This Row],[SPID]],CHOOSE({1,2},people[[#All],[SPID]],people[[#All],[Sales_person]]),2,0)</f>
        <v>Ches Bonnell</v>
      </c>
      <c r="J2863">
        <f>YEAR(shipments[[#This Row],[Shipdate]])</f>
        <v>2023</v>
      </c>
      <c r="K2863" s="22"/>
      <c r="L2863" s="22">
        <f>VLOOKUP(shipments[[#This Row],[PID]],CHOOSE({1,2},products[PID],products[Cost_per_box]),2,0)</f>
        <v>10.51</v>
      </c>
      <c r="M2863" s="22">
        <f>shipments[[#This Row],[Boxes]]*shipments[[#This Row],[cost_per_box]]</f>
        <v>9973.99</v>
      </c>
      <c r="N2863" s="22">
        <f>shipments[[#This Row],[Amount]]-shipments[[#This Row],[total cost]]</f>
        <v>-1435.2399999999998</v>
      </c>
    </row>
    <row r="2864" spans="1:14" x14ac:dyDescent="0.35">
      <c r="A2864" t="s">
        <v>2905</v>
      </c>
      <c r="B2864" t="s">
        <v>8044</v>
      </c>
      <c r="C2864" t="s">
        <v>8024</v>
      </c>
      <c r="D2864" t="s">
        <v>8033</v>
      </c>
      <c r="E2864" s="1">
        <v>44965</v>
      </c>
      <c r="F2864">
        <v>6561</v>
      </c>
      <c r="G2864">
        <v>469</v>
      </c>
      <c r="H2864" t="s">
        <v>7</v>
      </c>
      <c r="I2864" t="str">
        <f>VLOOKUP(shipments[[#This Row],[SPID]],CHOOSE({1,2},people[[#All],[SPID]],people[[#All],[Sales_person]]),2,0)</f>
        <v>Ches Bonnell</v>
      </c>
      <c r="J2864">
        <f>YEAR(shipments[[#This Row],[Shipdate]])</f>
        <v>2023</v>
      </c>
      <c r="K2864" s="22"/>
      <c r="L2864" s="22">
        <f>VLOOKUP(shipments[[#This Row],[PID]],CHOOSE({1,2},products[PID],products[Cost_per_box]),2,0)</f>
        <v>6.43</v>
      </c>
      <c r="M2864" s="22">
        <f>shipments[[#This Row],[Boxes]]*shipments[[#This Row],[cost_per_box]]</f>
        <v>3015.67</v>
      </c>
      <c r="N2864" s="22">
        <f>shipments[[#This Row],[Amount]]-shipments[[#This Row],[total cost]]</f>
        <v>3545.33</v>
      </c>
    </row>
    <row r="2865" spans="1:14" x14ac:dyDescent="0.35">
      <c r="A2865" t="s">
        <v>2906</v>
      </c>
      <c r="B2865" t="s">
        <v>8044</v>
      </c>
      <c r="C2865" t="s">
        <v>8024</v>
      </c>
      <c r="D2865" t="s">
        <v>8034</v>
      </c>
      <c r="E2865" s="1">
        <v>45310</v>
      </c>
      <c r="F2865">
        <v>3012.75</v>
      </c>
      <c r="G2865">
        <v>201</v>
      </c>
      <c r="H2865" t="s">
        <v>7</v>
      </c>
      <c r="I2865" t="str">
        <f>VLOOKUP(shipments[[#This Row],[SPID]],CHOOSE({1,2},people[[#All],[SPID]],people[[#All],[Sales_person]]),2,0)</f>
        <v>Ches Bonnell</v>
      </c>
      <c r="J2865">
        <f>YEAR(shipments[[#This Row],[Shipdate]])</f>
        <v>2024</v>
      </c>
      <c r="K2865" s="22"/>
      <c r="L2865" s="22">
        <f>VLOOKUP(shipments[[#This Row],[PID]],CHOOSE({1,2},products[PID],products[Cost_per_box]),2,0)</f>
        <v>6.43</v>
      </c>
      <c r="M2865" s="22">
        <f>shipments[[#This Row],[Boxes]]*shipments[[#This Row],[cost_per_box]]</f>
        <v>1292.4299999999998</v>
      </c>
      <c r="N2865" s="22">
        <f>shipments[[#This Row],[Amount]]-shipments[[#This Row],[total cost]]</f>
        <v>1720.3200000000002</v>
      </c>
    </row>
    <row r="2866" spans="1:14" x14ac:dyDescent="0.35">
      <c r="A2866" t="s">
        <v>2907</v>
      </c>
      <c r="B2866" t="s">
        <v>8044</v>
      </c>
      <c r="C2866" t="s">
        <v>8025</v>
      </c>
      <c r="D2866" t="s">
        <v>8033</v>
      </c>
      <c r="E2866" s="1">
        <v>45490</v>
      </c>
      <c r="F2866">
        <v>3163.5</v>
      </c>
      <c r="G2866">
        <v>167</v>
      </c>
      <c r="H2866" t="s">
        <v>18</v>
      </c>
      <c r="I2866" t="str">
        <f>VLOOKUP(shipments[[#This Row],[SPID]],CHOOSE({1,2},people[[#All],[SPID]],people[[#All],[Sales_person]]),2,0)</f>
        <v>Ches Bonnell</v>
      </c>
      <c r="J2866">
        <f>YEAR(shipments[[#This Row],[Shipdate]])</f>
        <v>2024</v>
      </c>
      <c r="K2866" s="22"/>
      <c r="L2866" s="22">
        <f>VLOOKUP(shipments[[#This Row],[PID]],CHOOSE({1,2},products[PID],products[Cost_per_box]),2,0)</f>
        <v>12.41</v>
      </c>
      <c r="M2866" s="22">
        <f>shipments[[#This Row],[Boxes]]*shipments[[#This Row],[cost_per_box]]</f>
        <v>2072.4699999999998</v>
      </c>
      <c r="N2866" s="22">
        <f>shipments[[#This Row],[Amount]]-shipments[[#This Row],[total cost]]</f>
        <v>1091.0300000000002</v>
      </c>
    </row>
    <row r="2867" spans="1:14" x14ac:dyDescent="0.35">
      <c r="A2867" t="s">
        <v>2908</v>
      </c>
      <c r="B2867" t="s">
        <v>8044</v>
      </c>
      <c r="C2867" t="s">
        <v>8025</v>
      </c>
      <c r="D2867" t="s">
        <v>8038</v>
      </c>
      <c r="E2867" s="1">
        <v>45217</v>
      </c>
      <c r="F2867">
        <v>8696.25</v>
      </c>
      <c r="G2867">
        <v>484</v>
      </c>
      <c r="H2867" t="s">
        <v>7</v>
      </c>
      <c r="I2867" t="str">
        <f>VLOOKUP(shipments[[#This Row],[SPID]],CHOOSE({1,2},people[[#All],[SPID]],people[[#All],[Sales_person]]),2,0)</f>
        <v>Ches Bonnell</v>
      </c>
      <c r="J2867">
        <f>YEAR(shipments[[#This Row],[Shipdate]])</f>
        <v>2023</v>
      </c>
      <c r="K2867" s="22"/>
      <c r="L2867" s="22">
        <f>VLOOKUP(shipments[[#This Row],[PID]],CHOOSE({1,2},products[PID],products[Cost_per_box]),2,0)</f>
        <v>12.41</v>
      </c>
      <c r="M2867" s="22">
        <f>shipments[[#This Row],[Boxes]]*shipments[[#This Row],[cost_per_box]]</f>
        <v>6006.4400000000005</v>
      </c>
      <c r="N2867" s="22">
        <f>shipments[[#This Row],[Amount]]-shipments[[#This Row],[total cost]]</f>
        <v>2689.8099999999995</v>
      </c>
    </row>
    <row r="2868" spans="1:14" x14ac:dyDescent="0.35">
      <c r="A2868" t="s">
        <v>2909</v>
      </c>
      <c r="B2868" t="s">
        <v>8044</v>
      </c>
      <c r="C2868" t="s">
        <v>8026</v>
      </c>
      <c r="D2868" t="s">
        <v>8035</v>
      </c>
      <c r="E2868" s="1">
        <v>45281</v>
      </c>
      <c r="F2868">
        <v>4014</v>
      </c>
      <c r="G2868">
        <v>237</v>
      </c>
      <c r="H2868" t="s">
        <v>7</v>
      </c>
      <c r="I2868" t="str">
        <f>VLOOKUP(shipments[[#This Row],[SPID]],CHOOSE({1,2},people[[#All],[SPID]],people[[#All],[Sales_person]]),2,0)</f>
        <v>Ches Bonnell</v>
      </c>
      <c r="J2868">
        <f>YEAR(shipments[[#This Row],[Shipdate]])</f>
        <v>2023</v>
      </c>
      <c r="K2868" s="22"/>
      <c r="L2868" s="22">
        <f>VLOOKUP(shipments[[#This Row],[PID]],CHOOSE({1,2},products[PID],products[Cost_per_box]),2,0)</f>
        <v>9.57</v>
      </c>
      <c r="M2868" s="22">
        <f>shipments[[#This Row],[Boxes]]*shipments[[#This Row],[cost_per_box]]</f>
        <v>2268.09</v>
      </c>
      <c r="N2868" s="22">
        <f>shipments[[#This Row],[Amount]]-shipments[[#This Row],[total cost]]</f>
        <v>1745.9099999999999</v>
      </c>
    </row>
    <row r="2869" spans="1:14" x14ac:dyDescent="0.35">
      <c r="A2869" t="s">
        <v>2910</v>
      </c>
      <c r="B2869" t="s">
        <v>8044</v>
      </c>
      <c r="C2869" t="s">
        <v>8026</v>
      </c>
      <c r="D2869" t="s">
        <v>8038</v>
      </c>
      <c r="E2869" s="1">
        <v>45149</v>
      </c>
      <c r="F2869">
        <v>8928</v>
      </c>
      <c r="G2869">
        <v>558</v>
      </c>
      <c r="H2869" t="s">
        <v>7</v>
      </c>
      <c r="I2869" t="str">
        <f>VLOOKUP(shipments[[#This Row],[SPID]],CHOOSE({1,2},people[[#All],[SPID]],people[[#All],[Sales_person]]),2,0)</f>
        <v>Ches Bonnell</v>
      </c>
      <c r="J2869">
        <f>YEAR(shipments[[#This Row],[Shipdate]])</f>
        <v>2023</v>
      </c>
      <c r="K2869" s="22"/>
      <c r="L2869" s="22">
        <f>VLOOKUP(shipments[[#This Row],[PID]],CHOOSE({1,2},products[PID],products[Cost_per_box]),2,0)</f>
        <v>9.57</v>
      </c>
      <c r="M2869" s="22">
        <f>shipments[[#This Row],[Boxes]]*shipments[[#This Row],[cost_per_box]]</f>
        <v>5340.06</v>
      </c>
      <c r="N2869" s="22">
        <f>shipments[[#This Row],[Amount]]-shipments[[#This Row],[total cost]]</f>
        <v>3587.9399999999996</v>
      </c>
    </row>
    <row r="2870" spans="1:14" x14ac:dyDescent="0.35">
      <c r="A2870" t="s">
        <v>2911</v>
      </c>
      <c r="B2870" t="s">
        <v>8044</v>
      </c>
      <c r="C2870" t="s">
        <v>8026</v>
      </c>
      <c r="D2870" t="s">
        <v>8033</v>
      </c>
      <c r="E2870" s="1">
        <v>44937</v>
      </c>
      <c r="F2870">
        <v>7143.75</v>
      </c>
      <c r="G2870">
        <v>511</v>
      </c>
      <c r="H2870" t="s">
        <v>7</v>
      </c>
      <c r="I2870" t="str">
        <f>VLOOKUP(shipments[[#This Row],[SPID]],CHOOSE({1,2},people[[#All],[SPID]],people[[#All],[Sales_person]]),2,0)</f>
        <v>Ches Bonnell</v>
      </c>
      <c r="J2870">
        <f>YEAR(shipments[[#This Row],[Shipdate]])</f>
        <v>2023</v>
      </c>
      <c r="K2870" s="22"/>
      <c r="L2870" s="22">
        <f>VLOOKUP(shipments[[#This Row],[PID]],CHOOSE({1,2},products[PID],products[Cost_per_box]),2,0)</f>
        <v>9.57</v>
      </c>
      <c r="M2870" s="22">
        <f>shipments[[#This Row],[Boxes]]*shipments[[#This Row],[cost_per_box]]</f>
        <v>4890.2700000000004</v>
      </c>
      <c r="N2870" s="22">
        <f>shipments[[#This Row],[Amount]]-shipments[[#This Row],[total cost]]</f>
        <v>2253.4799999999996</v>
      </c>
    </row>
    <row r="2871" spans="1:14" x14ac:dyDescent="0.35">
      <c r="A2871" t="s">
        <v>2912</v>
      </c>
      <c r="B2871" t="s">
        <v>8044</v>
      </c>
      <c r="C2871" t="s">
        <v>8026</v>
      </c>
      <c r="D2871" t="s">
        <v>8034</v>
      </c>
      <c r="E2871" s="1">
        <v>44977</v>
      </c>
      <c r="F2871">
        <v>10480.5</v>
      </c>
      <c r="G2871">
        <v>656</v>
      </c>
      <c r="H2871" t="s">
        <v>7</v>
      </c>
      <c r="I2871" t="str">
        <f>VLOOKUP(shipments[[#This Row],[SPID]],CHOOSE({1,2},people[[#All],[SPID]],people[[#All],[Sales_person]]),2,0)</f>
        <v>Ches Bonnell</v>
      </c>
      <c r="J2871">
        <f>YEAR(shipments[[#This Row],[Shipdate]])</f>
        <v>2023</v>
      </c>
      <c r="K2871" s="22"/>
      <c r="L2871" s="22">
        <f>VLOOKUP(shipments[[#This Row],[PID]],CHOOSE({1,2},products[PID],products[Cost_per_box]),2,0)</f>
        <v>9.57</v>
      </c>
      <c r="M2871" s="22">
        <f>shipments[[#This Row],[Boxes]]*shipments[[#This Row],[cost_per_box]]</f>
        <v>6277.92</v>
      </c>
      <c r="N2871" s="22">
        <f>shipments[[#This Row],[Amount]]-shipments[[#This Row],[total cost]]</f>
        <v>4202.58</v>
      </c>
    </row>
    <row r="2872" spans="1:14" x14ac:dyDescent="0.35">
      <c r="A2872" t="s">
        <v>2913</v>
      </c>
      <c r="B2872" t="s">
        <v>8044</v>
      </c>
      <c r="C2872" t="s">
        <v>8026</v>
      </c>
      <c r="D2872" t="s">
        <v>8035</v>
      </c>
      <c r="E2872" s="1">
        <v>45548</v>
      </c>
      <c r="F2872">
        <v>4131</v>
      </c>
      <c r="G2872">
        <v>259</v>
      </c>
      <c r="H2872" t="s">
        <v>26</v>
      </c>
      <c r="I2872" t="str">
        <f>VLOOKUP(shipments[[#This Row],[SPID]],CHOOSE({1,2},people[[#All],[SPID]],people[[#All],[Sales_person]]),2,0)</f>
        <v>Ches Bonnell</v>
      </c>
      <c r="J2872">
        <f>YEAR(shipments[[#This Row],[Shipdate]])</f>
        <v>2024</v>
      </c>
      <c r="K2872" s="22"/>
      <c r="L2872" s="22">
        <f>VLOOKUP(shipments[[#This Row],[PID]],CHOOSE({1,2},products[PID],products[Cost_per_box]),2,0)</f>
        <v>9.57</v>
      </c>
      <c r="M2872" s="22">
        <f>shipments[[#This Row],[Boxes]]*shipments[[#This Row],[cost_per_box]]</f>
        <v>2478.63</v>
      </c>
      <c r="N2872" s="22">
        <f>shipments[[#This Row],[Amount]]-shipments[[#This Row],[total cost]]</f>
        <v>1652.37</v>
      </c>
    </row>
    <row r="2873" spans="1:14" x14ac:dyDescent="0.35">
      <c r="A2873" t="s">
        <v>2914</v>
      </c>
      <c r="B2873" t="s">
        <v>8044</v>
      </c>
      <c r="C2873" t="s">
        <v>8026</v>
      </c>
      <c r="D2873" t="s">
        <v>8033</v>
      </c>
      <c r="E2873" s="1">
        <v>45083</v>
      </c>
      <c r="F2873">
        <v>8471.25</v>
      </c>
      <c r="G2873">
        <v>530</v>
      </c>
      <c r="H2873" t="s">
        <v>7</v>
      </c>
      <c r="I2873" t="str">
        <f>VLOOKUP(shipments[[#This Row],[SPID]],CHOOSE({1,2},people[[#All],[SPID]],people[[#All],[Sales_person]]),2,0)</f>
        <v>Ches Bonnell</v>
      </c>
      <c r="J2873">
        <f>YEAR(shipments[[#This Row],[Shipdate]])</f>
        <v>2023</v>
      </c>
      <c r="K2873" s="22"/>
      <c r="L2873" s="22">
        <f>VLOOKUP(shipments[[#This Row],[PID]],CHOOSE({1,2},products[PID],products[Cost_per_box]),2,0)</f>
        <v>9.57</v>
      </c>
      <c r="M2873" s="22">
        <f>shipments[[#This Row],[Boxes]]*shipments[[#This Row],[cost_per_box]]</f>
        <v>5072.1000000000004</v>
      </c>
      <c r="N2873" s="22">
        <f>shipments[[#This Row],[Amount]]-shipments[[#This Row],[total cost]]</f>
        <v>3399.1499999999996</v>
      </c>
    </row>
    <row r="2874" spans="1:14" x14ac:dyDescent="0.35">
      <c r="A2874" t="s">
        <v>2915</v>
      </c>
      <c r="B2874" t="s">
        <v>8044</v>
      </c>
      <c r="C2874" t="s">
        <v>8026</v>
      </c>
      <c r="D2874" t="s">
        <v>8038</v>
      </c>
      <c r="E2874" s="1">
        <v>45250</v>
      </c>
      <c r="F2874">
        <v>5258.25</v>
      </c>
      <c r="G2874">
        <v>310</v>
      </c>
      <c r="H2874" t="s">
        <v>7</v>
      </c>
      <c r="I2874" t="str">
        <f>VLOOKUP(shipments[[#This Row],[SPID]],CHOOSE({1,2},people[[#All],[SPID]],people[[#All],[Sales_person]]),2,0)</f>
        <v>Ches Bonnell</v>
      </c>
      <c r="J2874">
        <f>YEAR(shipments[[#This Row],[Shipdate]])</f>
        <v>2023</v>
      </c>
      <c r="K2874" s="22"/>
      <c r="L2874" s="22">
        <f>VLOOKUP(shipments[[#This Row],[PID]],CHOOSE({1,2},products[PID],products[Cost_per_box]),2,0)</f>
        <v>9.57</v>
      </c>
      <c r="M2874" s="22">
        <f>shipments[[#This Row],[Boxes]]*shipments[[#This Row],[cost_per_box]]</f>
        <v>2966.7000000000003</v>
      </c>
      <c r="N2874" s="22">
        <f>shipments[[#This Row],[Amount]]-shipments[[#This Row],[total cost]]</f>
        <v>2291.5499999999997</v>
      </c>
    </row>
    <row r="2875" spans="1:14" x14ac:dyDescent="0.35">
      <c r="A2875" t="s">
        <v>2916</v>
      </c>
      <c r="B2875" t="s">
        <v>8044</v>
      </c>
      <c r="C2875" t="s">
        <v>8027</v>
      </c>
      <c r="D2875" t="s">
        <v>8036</v>
      </c>
      <c r="E2875" s="1">
        <v>45168</v>
      </c>
      <c r="F2875">
        <v>7947</v>
      </c>
      <c r="G2875">
        <v>795</v>
      </c>
      <c r="H2875" t="s">
        <v>7</v>
      </c>
      <c r="I2875" t="str">
        <f>VLOOKUP(shipments[[#This Row],[SPID]],CHOOSE({1,2},people[[#All],[SPID]],people[[#All],[Sales_person]]),2,0)</f>
        <v>Ches Bonnell</v>
      </c>
      <c r="J2875">
        <f>YEAR(shipments[[#This Row],[Shipdate]])</f>
        <v>2023</v>
      </c>
      <c r="K2875" s="22"/>
      <c r="L2875" s="22">
        <f>VLOOKUP(shipments[[#This Row],[PID]],CHOOSE({1,2},products[PID],products[Cost_per_box]),2,0)</f>
        <v>8.43</v>
      </c>
      <c r="M2875" s="22">
        <f>shipments[[#This Row],[Boxes]]*shipments[[#This Row],[cost_per_box]]</f>
        <v>6701.8499999999995</v>
      </c>
      <c r="N2875" s="22">
        <f>shipments[[#This Row],[Amount]]-shipments[[#This Row],[total cost]]</f>
        <v>1245.1500000000005</v>
      </c>
    </row>
    <row r="2876" spans="1:14" x14ac:dyDescent="0.35">
      <c r="A2876" t="s">
        <v>2917</v>
      </c>
      <c r="B2876" t="s">
        <v>8044</v>
      </c>
      <c r="C2876" t="s">
        <v>8028</v>
      </c>
      <c r="D2876" t="s">
        <v>8034</v>
      </c>
      <c r="E2876" s="1">
        <v>45541</v>
      </c>
      <c r="F2876">
        <v>8664.75</v>
      </c>
      <c r="G2876">
        <v>788</v>
      </c>
      <c r="H2876" t="s">
        <v>26</v>
      </c>
      <c r="I2876" t="str">
        <f>VLOOKUP(shipments[[#This Row],[SPID]],CHOOSE({1,2},people[[#All],[SPID]],people[[#All],[Sales_person]]),2,0)</f>
        <v>Ches Bonnell</v>
      </c>
      <c r="J2876">
        <f>YEAR(shipments[[#This Row],[Shipdate]])</f>
        <v>2024</v>
      </c>
      <c r="K2876" s="22"/>
      <c r="L2876" s="22">
        <f>VLOOKUP(shipments[[#This Row],[PID]],CHOOSE({1,2},products[PID],products[Cost_per_box]),2,0)</f>
        <v>6.8</v>
      </c>
      <c r="M2876" s="22">
        <f>shipments[[#This Row],[Boxes]]*shipments[[#This Row],[cost_per_box]]</f>
        <v>5358.4</v>
      </c>
      <c r="N2876" s="22">
        <f>shipments[[#This Row],[Amount]]-shipments[[#This Row],[total cost]]</f>
        <v>3306.3500000000004</v>
      </c>
    </row>
    <row r="2877" spans="1:14" x14ac:dyDescent="0.35">
      <c r="A2877" t="s">
        <v>2918</v>
      </c>
      <c r="B2877" t="s">
        <v>8044</v>
      </c>
      <c r="C2877" t="s">
        <v>8028</v>
      </c>
      <c r="D2877" t="s">
        <v>8036</v>
      </c>
      <c r="E2877" s="1">
        <v>45002</v>
      </c>
      <c r="F2877">
        <v>12132</v>
      </c>
      <c r="G2877">
        <v>1214</v>
      </c>
      <c r="H2877" t="s">
        <v>7</v>
      </c>
      <c r="I2877" t="str">
        <f>VLOOKUP(shipments[[#This Row],[SPID]],CHOOSE({1,2},people[[#All],[SPID]],people[[#All],[Sales_person]]),2,0)</f>
        <v>Ches Bonnell</v>
      </c>
      <c r="J2877">
        <f>YEAR(shipments[[#This Row],[Shipdate]])</f>
        <v>2023</v>
      </c>
      <c r="K2877" s="22"/>
      <c r="L2877" s="22">
        <f>VLOOKUP(shipments[[#This Row],[PID]],CHOOSE({1,2},products[PID],products[Cost_per_box]),2,0)</f>
        <v>6.8</v>
      </c>
      <c r="M2877" s="22">
        <f>shipments[[#This Row],[Boxes]]*shipments[[#This Row],[cost_per_box]]</f>
        <v>8255.1999999999989</v>
      </c>
      <c r="N2877" s="22">
        <f>shipments[[#This Row],[Amount]]-shipments[[#This Row],[total cost]]</f>
        <v>3876.8000000000011</v>
      </c>
    </row>
    <row r="2878" spans="1:14" x14ac:dyDescent="0.35">
      <c r="A2878" t="s">
        <v>2919</v>
      </c>
      <c r="B2878" t="s">
        <v>8044</v>
      </c>
      <c r="C2878" t="s">
        <v>8028</v>
      </c>
      <c r="D2878" t="s">
        <v>8037</v>
      </c>
      <c r="E2878" s="1">
        <v>45314</v>
      </c>
      <c r="F2878">
        <v>2088</v>
      </c>
      <c r="G2878">
        <v>232</v>
      </c>
      <c r="H2878" t="s">
        <v>7</v>
      </c>
      <c r="I2878" t="str">
        <f>VLOOKUP(shipments[[#This Row],[SPID]],CHOOSE({1,2},people[[#All],[SPID]],people[[#All],[Sales_person]]),2,0)</f>
        <v>Ches Bonnell</v>
      </c>
      <c r="J2878">
        <f>YEAR(shipments[[#This Row],[Shipdate]])</f>
        <v>2024</v>
      </c>
      <c r="K2878" s="22"/>
      <c r="L2878" s="22">
        <f>VLOOKUP(shipments[[#This Row],[PID]],CHOOSE({1,2},products[PID],products[Cost_per_box]),2,0)</f>
        <v>6.8</v>
      </c>
      <c r="M2878" s="22">
        <f>shipments[[#This Row],[Boxes]]*shipments[[#This Row],[cost_per_box]]</f>
        <v>1577.6</v>
      </c>
      <c r="N2878" s="22">
        <f>shipments[[#This Row],[Amount]]-shipments[[#This Row],[total cost]]</f>
        <v>510.40000000000009</v>
      </c>
    </row>
    <row r="2879" spans="1:14" x14ac:dyDescent="0.35">
      <c r="A2879" t="s">
        <v>2920</v>
      </c>
      <c r="B2879" t="s">
        <v>8044</v>
      </c>
      <c r="C2879" t="s">
        <v>8028</v>
      </c>
      <c r="D2879" t="s">
        <v>8034</v>
      </c>
      <c r="E2879" s="1">
        <v>45504</v>
      </c>
      <c r="F2879">
        <v>1174.5</v>
      </c>
      <c r="G2879">
        <v>131</v>
      </c>
      <c r="H2879" t="s">
        <v>18</v>
      </c>
      <c r="I2879" t="str">
        <f>VLOOKUP(shipments[[#This Row],[SPID]],CHOOSE({1,2},people[[#All],[SPID]],people[[#All],[Sales_person]]),2,0)</f>
        <v>Ches Bonnell</v>
      </c>
      <c r="J2879">
        <f>YEAR(shipments[[#This Row],[Shipdate]])</f>
        <v>2024</v>
      </c>
      <c r="K2879" s="22"/>
      <c r="L2879" s="22">
        <f>VLOOKUP(shipments[[#This Row],[PID]],CHOOSE({1,2},products[PID],products[Cost_per_box]),2,0)</f>
        <v>6.8</v>
      </c>
      <c r="M2879" s="22">
        <f>shipments[[#This Row],[Boxes]]*shipments[[#This Row],[cost_per_box]]</f>
        <v>890.8</v>
      </c>
      <c r="N2879" s="22">
        <f>shipments[[#This Row],[Amount]]-shipments[[#This Row],[total cost]]</f>
        <v>283.70000000000005</v>
      </c>
    </row>
    <row r="2880" spans="1:14" x14ac:dyDescent="0.35">
      <c r="A2880" t="s">
        <v>2921</v>
      </c>
      <c r="B2880" t="s">
        <v>8044</v>
      </c>
      <c r="C2880" t="s">
        <v>8028</v>
      </c>
      <c r="D2880" t="s">
        <v>8035</v>
      </c>
      <c r="E2880" s="1">
        <v>45114</v>
      </c>
      <c r="F2880">
        <v>3575.25</v>
      </c>
      <c r="G2880">
        <v>447</v>
      </c>
      <c r="H2880" t="s">
        <v>7</v>
      </c>
      <c r="I2880" t="str">
        <f>VLOOKUP(shipments[[#This Row],[SPID]],CHOOSE({1,2},people[[#All],[SPID]],people[[#All],[Sales_person]]),2,0)</f>
        <v>Ches Bonnell</v>
      </c>
      <c r="J2880">
        <f>YEAR(shipments[[#This Row],[Shipdate]])</f>
        <v>2023</v>
      </c>
      <c r="K2880" s="22"/>
      <c r="L2880" s="22">
        <f>VLOOKUP(shipments[[#This Row],[PID]],CHOOSE({1,2},products[PID],products[Cost_per_box]),2,0)</f>
        <v>6.8</v>
      </c>
      <c r="M2880" s="22">
        <f>shipments[[#This Row],[Boxes]]*shipments[[#This Row],[cost_per_box]]</f>
        <v>3039.6</v>
      </c>
      <c r="N2880" s="22">
        <f>shipments[[#This Row],[Amount]]-shipments[[#This Row],[total cost]]</f>
        <v>535.65000000000009</v>
      </c>
    </row>
    <row r="2881" spans="1:14" x14ac:dyDescent="0.35">
      <c r="A2881" t="s">
        <v>2922</v>
      </c>
      <c r="B2881" t="s">
        <v>8044</v>
      </c>
      <c r="C2881" t="s">
        <v>8029</v>
      </c>
      <c r="D2881" t="s">
        <v>8038</v>
      </c>
      <c r="E2881" s="1">
        <v>44949</v>
      </c>
      <c r="F2881">
        <v>3822.75</v>
      </c>
      <c r="G2881">
        <v>137</v>
      </c>
      <c r="H2881" t="s">
        <v>7</v>
      </c>
      <c r="I2881" t="str">
        <f>VLOOKUP(shipments[[#This Row],[SPID]],CHOOSE({1,2},people[[#All],[SPID]],people[[#All],[Sales_person]]),2,0)</f>
        <v>Ches Bonnell</v>
      </c>
      <c r="J2881">
        <f>YEAR(shipments[[#This Row],[Shipdate]])</f>
        <v>2023</v>
      </c>
      <c r="K2881" s="22"/>
      <c r="L2881" s="22">
        <f>VLOOKUP(shipments[[#This Row],[PID]],CHOOSE({1,2},products[PID],products[Cost_per_box]),2,0)</f>
        <v>5.04</v>
      </c>
      <c r="M2881" s="22">
        <f>shipments[[#This Row],[Boxes]]*shipments[[#This Row],[cost_per_box]]</f>
        <v>690.48</v>
      </c>
      <c r="N2881" s="22">
        <f>shipments[[#This Row],[Amount]]-shipments[[#This Row],[total cost]]</f>
        <v>3132.27</v>
      </c>
    </row>
    <row r="2882" spans="1:14" x14ac:dyDescent="0.35">
      <c r="A2882" t="s">
        <v>2923</v>
      </c>
      <c r="B2882" t="s">
        <v>8044</v>
      </c>
      <c r="C2882" t="s">
        <v>8030</v>
      </c>
      <c r="D2882" t="s">
        <v>8033</v>
      </c>
      <c r="E2882" s="1">
        <v>45560</v>
      </c>
      <c r="F2882">
        <v>10154.25</v>
      </c>
      <c r="G2882">
        <v>1016</v>
      </c>
      <c r="H2882" t="s">
        <v>26</v>
      </c>
      <c r="I2882" t="str">
        <f>VLOOKUP(shipments[[#This Row],[SPID]],CHOOSE({1,2},people[[#All],[SPID]],people[[#All],[Sales_person]]),2,0)</f>
        <v>Ches Bonnell</v>
      </c>
      <c r="J2882">
        <f>YEAR(shipments[[#This Row],[Shipdate]])</f>
        <v>2024</v>
      </c>
      <c r="K2882" s="22"/>
      <c r="L2882" s="22">
        <f>VLOOKUP(shipments[[#This Row],[PID]],CHOOSE({1,2},products[PID],products[Cost_per_box]),2,0)</f>
        <v>2.76</v>
      </c>
      <c r="M2882" s="22">
        <f>shipments[[#This Row],[Boxes]]*shipments[[#This Row],[cost_per_box]]</f>
        <v>2804.16</v>
      </c>
      <c r="N2882" s="22">
        <f>shipments[[#This Row],[Amount]]-shipments[[#This Row],[total cost]]</f>
        <v>7350.09</v>
      </c>
    </row>
    <row r="2883" spans="1:14" x14ac:dyDescent="0.35">
      <c r="A2883" t="s">
        <v>2924</v>
      </c>
      <c r="B2883" t="s">
        <v>8044</v>
      </c>
      <c r="C2883" t="s">
        <v>8030</v>
      </c>
      <c r="D2883" t="s">
        <v>8037</v>
      </c>
      <c r="E2883" s="1">
        <v>45540</v>
      </c>
      <c r="F2883">
        <v>11441.25</v>
      </c>
      <c r="G2883">
        <v>1041</v>
      </c>
      <c r="H2883" t="s">
        <v>26</v>
      </c>
      <c r="I2883" t="str">
        <f>VLOOKUP(shipments[[#This Row],[SPID]],CHOOSE({1,2},people[[#All],[SPID]],people[[#All],[Sales_person]]),2,0)</f>
        <v>Ches Bonnell</v>
      </c>
      <c r="J2883">
        <f>YEAR(shipments[[#This Row],[Shipdate]])</f>
        <v>2024</v>
      </c>
      <c r="K2883" s="22"/>
      <c r="L2883" s="22">
        <f>VLOOKUP(shipments[[#This Row],[PID]],CHOOSE({1,2},products[PID],products[Cost_per_box]),2,0)</f>
        <v>2.76</v>
      </c>
      <c r="M2883" s="22">
        <f>shipments[[#This Row],[Boxes]]*shipments[[#This Row],[cost_per_box]]</f>
        <v>2873.16</v>
      </c>
      <c r="N2883" s="22">
        <f>shipments[[#This Row],[Amount]]-shipments[[#This Row],[total cost]]</f>
        <v>8568.09</v>
      </c>
    </row>
    <row r="2884" spans="1:14" x14ac:dyDescent="0.35">
      <c r="A2884" t="s">
        <v>2925</v>
      </c>
      <c r="B2884" t="s">
        <v>8044</v>
      </c>
      <c r="C2884" t="s">
        <v>8031</v>
      </c>
      <c r="D2884" t="s">
        <v>8034</v>
      </c>
      <c r="E2884" s="1">
        <v>45281</v>
      </c>
      <c r="F2884">
        <v>10037.25</v>
      </c>
      <c r="G2884">
        <v>1004</v>
      </c>
      <c r="H2884" t="s">
        <v>7</v>
      </c>
      <c r="I2884" t="str">
        <f>VLOOKUP(shipments[[#This Row],[SPID]],CHOOSE({1,2},people[[#All],[SPID]],people[[#All],[Sales_person]]),2,0)</f>
        <v>Ches Bonnell</v>
      </c>
      <c r="J2884">
        <f>YEAR(shipments[[#This Row],[Shipdate]])</f>
        <v>2023</v>
      </c>
      <c r="K2884" s="22"/>
      <c r="L2884" s="22">
        <f>VLOOKUP(shipments[[#This Row],[PID]],CHOOSE({1,2},products[PID],products[Cost_per_box]),2,0)</f>
        <v>3.32</v>
      </c>
      <c r="M2884" s="22">
        <f>shipments[[#This Row],[Boxes]]*shipments[[#This Row],[cost_per_box]]</f>
        <v>3333.2799999999997</v>
      </c>
      <c r="N2884" s="22">
        <f>shipments[[#This Row],[Amount]]-shipments[[#This Row],[total cost]]</f>
        <v>6703.97</v>
      </c>
    </row>
    <row r="2885" spans="1:14" x14ac:dyDescent="0.35">
      <c r="A2885" t="s">
        <v>2926</v>
      </c>
      <c r="B2885" t="s">
        <v>8044</v>
      </c>
      <c r="C2885" t="s">
        <v>8031</v>
      </c>
      <c r="D2885" t="s">
        <v>8037</v>
      </c>
      <c r="E2885" s="1">
        <v>45526</v>
      </c>
      <c r="F2885">
        <v>6363</v>
      </c>
      <c r="G2885">
        <v>637</v>
      </c>
      <c r="H2885" t="s">
        <v>40</v>
      </c>
      <c r="I2885" t="str">
        <f>VLOOKUP(shipments[[#This Row],[SPID]],CHOOSE({1,2},people[[#All],[SPID]],people[[#All],[Sales_person]]),2,0)</f>
        <v>Ches Bonnell</v>
      </c>
      <c r="J2885">
        <f>YEAR(shipments[[#This Row],[Shipdate]])</f>
        <v>2024</v>
      </c>
      <c r="K2885" s="22"/>
      <c r="L2885" s="22">
        <f>VLOOKUP(shipments[[#This Row],[PID]],CHOOSE({1,2},products[PID],products[Cost_per_box]),2,0)</f>
        <v>3.32</v>
      </c>
      <c r="M2885" s="22">
        <f>shipments[[#This Row],[Boxes]]*shipments[[#This Row],[cost_per_box]]</f>
        <v>2114.8399999999997</v>
      </c>
      <c r="N2885" s="22">
        <f>shipments[[#This Row],[Amount]]-shipments[[#This Row],[total cost]]</f>
        <v>4248.16</v>
      </c>
    </row>
    <row r="2886" spans="1:14" x14ac:dyDescent="0.35">
      <c r="A2886" t="s">
        <v>2927</v>
      </c>
      <c r="B2886" t="s">
        <v>8044</v>
      </c>
      <c r="C2886" t="s">
        <v>8031</v>
      </c>
      <c r="D2886" t="s">
        <v>8038</v>
      </c>
      <c r="E2886" s="1">
        <v>45436</v>
      </c>
      <c r="F2886">
        <v>607.5</v>
      </c>
      <c r="G2886">
        <v>68</v>
      </c>
      <c r="H2886" t="s">
        <v>7</v>
      </c>
      <c r="I2886" t="str">
        <f>VLOOKUP(shipments[[#This Row],[SPID]],CHOOSE({1,2},people[[#All],[SPID]],people[[#All],[Sales_person]]),2,0)</f>
        <v>Ches Bonnell</v>
      </c>
      <c r="J2886">
        <f>YEAR(shipments[[#This Row],[Shipdate]])</f>
        <v>2024</v>
      </c>
      <c r="K2886" s="22"/>
      <c r="L2886" s="22">
        <f>VLOOKUP(shipments[[#This Row],[PID]],CHOOSE({1,2},products[PID],products[Cost_per_box]),2,0)</f>
        <v>3.32</v>
      </c>
      <c r="M2886" s="22">
        <f>shipments[[#This Row],[Boxes]]*shipments[[#This Row],[cost_per_box]]</f>
        <v>225.76</v>
      </c>
      <c r="N2886" s="22">
        <f>shipments[[#This Row],[Amount]]-shipments[[#This Row],[total cost]]</f>
        <v>381.74</v>
      </c>
    </row>
    <row r="2887" spans="1:14" x14ac:dyDescent="0.35">
      <c r="A2887" t="s">
        <v>2928</v>
      </c>
      <c r="B2887" t="s">
        <v>8044</v>
      </c>
      <c r="C2887" t="s">
        <v>8032</v>
      </c>
      <c r="D2887" t="s">
        <v>8034</v>
      </c>
      <c r="E2887" s="1">
        <v>45288</v>
      </c>
      <c r="F2887">
        <v>10575</v>
      </c>
      <c r="G2887">
        <v>504</v>
      </c>
      <c r="H2887" t="s">
        <v>7</v>
      </c>
      <c r="I2887" t="str">
        <f>VLOOKUP(shipments[[#This Row],[SPID]],CHOOSE({1,2},people[[#All],[SPID]],people[[#All],[Sales_person]]),2,0)</f>
        <v>Ches Bonnell</v>
      </c>
      <c r="J2887">
        <f>YEAR(shipments[[#This Row],[Shipdate]])</f>
        <v>2023</v>
      </c>
      <c r="K2887" s="22"/>
      <c r="L2887" s="22">
        <f>VLOOKUP(shipments[[#This Row],[PID]],CHOOSE({1,2},products[PID],products[Cost_per_box]),2,0)</f>
        <v>2.65</v>
      </c>
      <c r="M2887" s="22">
        <f>shipments[[#This Row],[Boxes]]*shipments[[#This Row],[cost_per_box]]</f>
        <v>1335.6</v>
      </c>
      <c r="N2887" s="22">
        <f>shipments[[#This Row],[Amount]]-shipments[[#This Row],[total cost]]</f>
        <v>9239.4</v>
      </c>
    </row>
    <row r="2888" spans="1:14" x14ac:dyDescent="0.35">
      <c r="A2888" t="s">
        <v>2929</v>
      </c>
      <c r="B2888" t="s">
        <v>8044</v>
      </c>
      <c r="C2888" t="s">
        <v>8032</v>
      </c>
      <c r="D2888" t="s">
        <v>8036</v>
      </c>
      <c r="E2888" s="1">
        <v>45258</v>
      </c>
      <c r="F2888">
        <v>5575.5</v>
      </c>
      <c r="G2888">
        <v>294</v>
      </c>
      <c r="H2888" t="s">
        <v>7</v>
      </c>
      <c r="I2888" t="str">
        <f>VLOOKUP(shipments[[#This Row],[SPID]],CHOOSE({1,2},people[[#All],[SPID]],people[[#All],[Sales_person]]),2,0)</f>
        <v>Ches Bonnell</v>
      </c>
      <c r="J2888">
        <f>YEAR(shipments[[#This Row],[Shipdate]])</f>
        <v>2023</v>
      </c>
      <c r="K2888" s="22"/>
      <c r="L2888" s="22">
        <f>VLOOKUP(shipments[[#This Row],[PID]],CHOOSE({1,2},products[PID],products[Cost_per_box]),2,0)</f>
        <v>2.65</v>
      </c>
      <c r="M2888" s="22">
        <f>shipments[[#This Row],[Boxes]]*shipments[[#This Row],[cost_per_box]]</f>
        <v>779.1</v>
      </c>
      <c r="N2888" s="22">
        <f>shipments[[#This Row],[Amount]]-shipments[[#This Row],[total cost]]</f>
        <v>4796.3999999999996</v>
      </c>
    </row>
    <row r="2889" spans="1:14" x14ac:dyDescent="0.35">
      <c r="A2889" t="s">
        <v>2930</v>
      </c>
      <c r="B2889" t="s">
        <v>8044</v>
      </c>
      <c r="C2889" t="s">
        <v>8032</v>
      </c>
      <c r="D2889" t="s">
        <v>8033</v>
      </c>
      <c r="E2889" s="1">
        <v>45078</v>
      </c>
      <c r="F2889">
        <v>5100.75</v>
      </c>
      <c r="G2889">
        <v>256</v>
      </c>
      <c r="H2889" t="s">
        <v>7</v>
      </c>
      <c r="I2889" t="str">
        <f>VLOOKUP(shipments[[#This Row],[SPID]],CHOOSE({1,2},people[[#All],[SPID]],people[[#All],[Sales_person]]),2,0)</f>
        <v>Ches Bonnell</v>
      </c>
      <c r="J2889">
        <f>YEAR(shipments[[#This Row],[Shipdate]])</f>
        <v>2023</v>
      </c>
      <c r="K2889" s="22"/>
      <c r="L2889" s="22">
        <f>VLOOKUP(shipments[[#This Row],[PID]],CHOOSE({1,2},products[PID],products[Cost_per_box]),2,0)</f>
        <v>2.65</v>
      </c>
      <c r="M2889" s="22">
        <f>shipments[[#This Row],[Boxes]]*shipments[[#This Row],[cost_per_box]]</f>
        <v>678.4</v>
      </c>
      <c r="N2889" s="22">
        <f>shipments[[#This Row],[Amount]]-shipments[[#This Row],[total cost]]</f>
        <v>4422.3500000000004</v>
      </c>
    </row>
    <row r="2890" spans="1:14" x14ac:dyDescent="0.35">
      <c r="A2890" t="s">
        <v>2931</v>
      </c>
      <c r="B2890" t="s">
        <v>8044</v>
      </c>
      <c r="C2890" t="s">
        <v>8032</v>
      </c>
      <c r="D2890" t="s">
        <v>8034</v>
      </c>
      <c r="E2890" s="1">
        <v>45379</v>
      </c>
      <c r="F2890">
        <v>1453.5</v>
      </c>
      <c r="G2890">
        <v>77</v>
      </c>
      <c r="H2890" t="s">
        <v>7</v>
      </c>
      <c r="I2890" t="str">
        <f>VLOOKUP(shipments[[#This Row],[SPID]],CHOOSE({1,2},people[[#All],[SPID]],people[[#All],[Sales_person]]),2,0)</f>
        <v>Ches Bonnell</v>
      </c>
      <c r="J2890">
        <f>YEAR(shipments[[#This Row],[Shipdate]])</f>
        <v>2024</v>
      </c>
      <c r="K2890" s="22"/>
      <c r="L2890" s="22">
        <f>VLOOKUP(shipments[[#This Row],[PID]],CHOOSE({1,2},products[PID],products[Cost_per_box]),2,0)</f>
        <v>2.65</v>
      </c>
      <c r="M2890" s="22">
        <f>shipments[[#This Row],[Boxes]]*shipments[[#This Row],[cost_per_box]]</f>
        <v>204.04999999999998</v>
      </c>
      <c r="N2890" s="22">
        <f>shipments[[#This Row],[Amount]]-shipments[[#This Row],[total cost]]</f>
        <v>1249.45</v>
      </c>
    </row>
    <row r="2891" spans="1:14" x14ac:dyDescent="0.35">
      <c r="A2891" t="s">
        <v>2932</v>
      </c>
      <c r="B2891" t="s">
        <v>8044</v>
      </c>
      <c r="C2891" t="s">
        <v>8011</v>
      </c>
      <c r="D2891" t="s">
        <v>8038</v>
      </c>
      <c r="E2891" s="1">
        <v>44943</v>
      </c>
      <c r="F2891">
        <v>832.5</v>
      </c>
      <c r="G2891">
        <v>60</v>
      </c>
      <c r="H2891" t="s">
        <v>7</v>
      </c>
      <c r="I2891" t="str">
        <f>VLOOKUP(shipments[[#This Row],[SPID]],CHOOSE({1,2},people[[#All],[SPID]],people[[#All],[Sales_person]]),2,0)</f>
        <v>Ches Bonnell</v>
      </c>
      <c r="J2891">
        <f>YEAR(shipments[[#This Row],[Shipdate]])</f>
        <v>2023</v>
      </c>
      <c r="K2891" s="22"/>
      <c r="L2891" s="22">
        <f>VLOOKUP(shipments[[#This Row],[PID]],CHOOSE({1,2},products[PID],products[Cost_per_box]),2,0)</f>
        <v>5.26</v>
      </c>
      <c r="M2891" s="22">
        <f>shipments[[#This Row],[Boxes]]*shipments[[#This Row],[cost_per_box]]</f>
        <v>315.59999999999997</v>
      </c>
      <c r="N2891" s="22">
        <f>shipments[[#This Row],[Amount]]-shipments[[#This Row],[total cost]]</f>
        <v>516.90000000000009</v>
      </c>
    </row>
    <row r="2892" spans="1:14" x14ac:dyDescent="0.35">
      <c r="A2892" t="s">
        <v>2933</v>
      </c>
      <c r="B2892" t="s">
        <v>8044</v>
      </c>
      <c r="C2892" t="s">
        <v>8011</v>
      </c>
      <c r="D2892" t="s">
        <v>8035</v>
      </c>
      <c r="E2892" s="1">
        <v>45287</v>
      </c>
      <c r="F2892">
        <v>10356.75</v>
      </c>
      <c r="G2892">
        <v>740</v>
      </c>
      <c r="H2892" t="s">
        <v>7</v>
      </c>
      <c r="I2892" t="str">
        <f>VLOOKUP(shipments[[#This Row],[SPID]],CHOOSE({1,2},people[[#All],[SPID]],people[[#All],[Sales_person]]),2,0)</f>
        <v>Ches Bonnell</v>
      </c>
      <c r="J2892">
        <f>YEAR(shipments[[#This Row],[Shipdate]])</f>
        <v>2023</v>
      </c>
      <c r="K2892" s="22"/>
      <c r="L2892" s="22">
        <f>VLOOKUP(shipments[[#This Row],[PID]],CHOOSE({1,2},products[PID],products[Cost_per_box]),2,0)</f>
        <v>5.26</v>
      </c>
      <c r="M2892" s="22">
        <f>shipments[[#This Row],[Boxes]]*shipments[[#This Row],[cost_per_box]]</f>
        <v>3892.3999999999996</v>
      </c>
      <c r="N2892" s="22">
        <f>shipments[[#This Row],[Amount]]-shipments[[#This Row],[total cost]]</f>
        <v>6464.35</v>
      </c>
    </row>
    <row r="2893" spans="1:14" x14ac:dyDescent="0.35">
      <c r="A2893" t="s">
        <v>2934</v>
      </c>
      <c r="B2893" t="s">
        <v>8044</v>
      </c>
      <c r="C2893" t="s">
        <v>8011</v>
      </c>
      <c r="D2893" t="s">
        <v>8038</v>
      </c>
      <c r="E2893" s="1">
        <v>45293</v>
      </c>
      <c r="F2893">
        <v>2623.5</v>
      </c>
      <c r="G2893">
        <v>164</v>
      </c>
      <c r="H2893" t="s">
        <v>7</v>
      </c>
      <c r="I2893" t="str">
        <f>VLOOKUP(shipments[[#This Row],[SPID]],CHOOSE({1,2},people[[#All],[SPID]],people[[#All],[Sales_person]]),2,0)</f>
        <v>Ches Bonnell</v>
      </c>
      <c r="J2893">
        <f>YEAR(shipments[[#This Row],[Shipdate]])</f>
        <v>2024</v>
      </c>
      <c r="K2893" s="22"/>
      <c r="L2893" s="22">
        <f>VLOOKUP(shipments[[#This Row],[PID]],CHOOSE({1,2},products[PID],products[Cost_per_box]),2,0)</f>
        <v>5.26</v>
      </c>
      <c r="M2893" s="22">
        <f>shipments[[#This Row],[Boxes]]*shipments[[#This Row],[cost_per_box]]</f>
        <v>862.64</v>
      </c>
      <c r="N2893" s="22">
        <f>shipments[[#This Row],[Amount]]-shipments[[#This Row],[total cost]]</f>
        <v>1760.8600000000001</v>
      </c>
    </row>
    <row r="2894" spans="1:14" x14ac:dyDescent="0.35">
      <c r="A2894" t="s">
        <v>2935</v>
      </c>
      <c r="B2894" t="s">
        <v>8044</v>
      </c>
      <c r="C2894" t="s">
        <v>8011</v>
      </c>
      <c r="D2894" t="s">
        <v>8033</v>
      </c>
      <c r="E2894" s="1">
        <v>44951</v>
      </c>
      <c r="F2894">
        <v>2097</v>
      </c>
      <c r="G2894">
        <v>175</v>
      </c>
      <c r="H2894" t="s">
        <v>7</v>
      </c>
      <c r="I2894" t="str">
        <f>VLOOKUP(shipments[[#This Row],[SPID]],CHOOSE({1,2},people[[#All],[SPID]],people[[#All],[Sales_person]]),2,0)</f>
        <v>Ches Bonnell</v>
      </c>
      <c r="J2894">
        <f>YEAR(shipments[[#This Row],[Shipdate]])</f>
        <v>2023</v>
      </c>
      <c r="K2894" s="22"/>
      <c r="L2894" s="22">
        <f>VLOOKUP(shipments[[#This Row],[PID]],CHOOSE({1,2},products[PID],products[Cost_per_box]),2,0)</f>
        <v>5.26</v>
      </c>
      <c r="M2894" s="22">
        <f>shipments[[#This Row],[Boxes]]*shipments[[#This Row],[cost_per_box]]</f>
        <v>920.5</v>
      </c>
      <c r="N2894" s="22">
        <f>shipments[[#This Row],[Amount]]-shipments[[#This Row],[total cost]]</f>
        <v>1176.5</v>
      </c>
    </row>
    <row r="2895" spans="1:14" x14ac:dyDescent="0.35">
      <c r="A2895" t="s">
        <v>2936</v>
      </c>
      <c r="B2895" t="s">
        <v>8044</v>
      </c>
      <c r="C2895" t="s">
        <v>8011</v>
      </c>
      <c r="D2895" t="s">
        <v>8034</v>
      </c>
      <c r="E2895" s="1">
        <v>45477</v>
      </c>
      <c r="F2895">
        <v>4045.5</v>
      </c>
      <c r="G2895">
        <v>253</v>
      </c>
      <c r="H2895" t="s">
        <v>18</v>
      </c>
      <c r="I2895" t="str">
        <f>VLOOKUP(shipments[[#This Row],[SPID]],CHOOSE({1,2},people[[#All],[SPID]],people[[#All],[Sales_person]]),2,0)</f>
        <v>Ches Bonnell</v>
      </c>
      <c r="J2895">
        <f>YEAR(shipments[[#This Row],[Shipdate]])</f>
        <v>2024</v>
      </c>
      <c r="K2895" s="22"/>
      <c r="L2895" s="22">
        <f>VLOOKUP(shipments[[#This Row],[PID]],CHOOSE({1,2},products[PID],products[Cost_per_box]),2,0)</f>
        <v>5.26</v>
      </c>
      <c r="M2895" s="22">
        <f>shipments[[#This Row],[Boxes]]*shipments[[#This Row],[cost_per_box]]</f>
        <v>1330.78</v>
      </c>
      <c r="N2895" s="22">
        <f>shipments[[#This Row],[Amount]]-shipments[[#This Row],[total cost]]</f>
        <v>2714.7200000000003</v>
      </c>
    </row>
    <row r="2896" spans="1:14" x14ac:dyDescent="0.35">
      <c r="A2896" t="s">
        <v>2937</v>
      </c>
      <c r="B2896" t="s">
        <v>8044</v>
      </c>
      <c r="C2896" t="s">
        <v>8011</v>
      </c>
      <c r="D2896" t="s">
        <v>8037</v>
      </c>
      <c r="E2896" s="1">
        <v>45280</v>
      </c>
      <c r="F2896">
        <v>74.25</v>
      </c>
      <c r="G2896">
        <v>6</v>
      </c>
      <c r="H2896" t="s">
        <v>7</v>
      </c>
      <c r="I2896" t="str">
        <f>VLOOKUP(shipments[[#This Row],[SPID]],CHOOSE({1,2},people[[#All],[SPID]],people[[#All],[Sales_person]]),2,0)</f>
        <v>Ches Bonnell</v>
      </c>
      <c r="J2896">
        <f>YEAR(shipments[[#This Row],[Shipdate]])</f>
        <v>2023</v>
      </c>
      <c r="K2896" s="22"/>
      <c r="L2896" s="22">
        <f>VLOOKUP(shipments[[#This Row],[PID]],CHOOSE({1,2},products[PID],products[Cost_per_box]),2,0)</f>
        <v>5.26</v>
      </c>
      <c r="M2896" s="22">
        <f>shipments[[#This Row],[Boxes]]*shipments[[#This Row],[cost_per_box]]</f>
        <v>31.56</v>
      </c>
      <c r="N2896" s="22">
        <f>shipments[[#This Row],[Amount]]-shipments[[#This Row],[total cost]]</f>
        <v>42.69</v>
      </c>
    </row>
    <row r="2897" spans="1:14" x14ac:dyDescent="0.35">
      <c r="A2897" t="s">
        <v>2938</v>
      </c>
      <c r="B2897" t="s">
        <v>8044</v>
      </c>
      <c r="C2897" t="s">
        <v>8014</v>
      </c>
      <c r="D2897" t="s">
        <v>8036</v>
      </c>
      <c r="E2897" s="1">
        <v>45149</v>
      </c>
      <c r="F2897">
        <v>879.75</v>
      </c>
      <c r="G2897">
        <v>110</v>
      </c>
      <c r="H2897" t="s">
        <v>7</v>
      </c>
      <c r="I2897" t="str">
        <f>VLOOKUP(shipments[[#This Row],[SPID]],CHOOSE({1,2},people[[#All],[SPID]],people[[#All],[Sales_person]]),2,0)</f>
        <v>Ches Bonnell</v>
      </c>
      <c r="J2897">
        <f>YEAR(shipments[[#This Row],[Shipdate]])</f>
        <v>2023</v>
      </c>
      <c r="K2897" s="22"/>
      <c r="L2897" s="22">
        <f>VLOOKUP(shipments[[#This Row],[PID]],CHOOSE({1,2},products[PID],products[Cost_per_box]),2,0)</f>
        <v>3.85</v>
      </c>
      <c r="M2897" s="22">
        <f>shipments[[#This Row],[Boxes]]*shipments[[#This Row],[cost_per_box]]</f>
        <v>423.5</v>
      </c>
      <c r="N2897" s="22">
        <f>shipments[[#This Row],[Amount]]-shipments[[#This Row],[total cost]]</f>
        <v>456.25</v>
      </c>
    </row>
    <row r="2898" spans="1:14" x14ac:dyDescent="0.35">
      <c r="A2898" t="s">
        <v>2939</v>
      </c>
      <c r="B2898" t="s">
        <v>8044</v>
      </c>
      <c r="C2898" t="s">
        <v>8014</v>
      </c>
      <c r="D2898" t="s">
        <v>8034</v>
      </c>
      <c r="E2898" s="1">
        <v>45471</v>
      </c>
      <c r="F2898">
        <v>2700</v>
      </c>
      <c r="G2898">
        <v>386</v>
      </c>
      <c r="H2898" t="s">
        <v>7</v>
      </c>
      <c r="I2898" t="str">
        <f>VLOOKUP(shipments[[#This Row],[SPID]],CHOOSE({1,2},people[[#All],[SPID]],people[[#All],[Sales_person]]),2,0)</f>
        <v>Ches Bonnell</v>
      </c>
      <c r="J2898">
        <f>YEAR(shipments[[#This Row],[Shipdate]])</f>
        <v>2024</v>
      </c>
      <c r="K2898" s="22"/>
      <c r="L2898" s="22">
        <f>VLOOKUP(shipments[[#This Row],[PID]],CHOOSE({1,2},products[PID],products[Cost_per_box]),2,0)</f>
        <v>3.85</v>
      </c>
      <c r="M2898" s="22">
        <f>shipments[[#This Row],[Boxes]]*shipments[[#This Row],[cost_per_box]]</f>
        <v>1486.1000000000001</v>
      </c>
      <c r="N2898" s="22">
        <f>shipments[[#This Row],[Amount]]-shipments[[#This Row],[total cost]]</f>
        <v>1213.8999999999999</v>
      </c>
    </row>
    <row r="2899" spans="1:14" x14ac:dyDescent="0.35">
      <c r="A2899" t="s">
        <v>2940</v>
      </c>
      <c r="B2899" t="s">
        <v>8044</v>
      </c>
      <c r="C2899" t="s">
        <v>8014</v>
      </c>
      <c r="D2899" t="s">
        <v>8037</v>
      </c>
      <c r="E2899" s="1">
        <v>45415</v>
      </c>
      <c r="F2899">
        <v>5046.75</v>
      </c>
      <c r="G2899">
        <v>721</v>
      </c>
      <c r="H2899" t="s">
        <v>7</v>
      </c>
      <c r="I2899" t="str">
        <f>VLOOKUP(shipments[[#This Row],[SPID]],CHOOSE({1,2},people[[#All],[SPID]],people[[#All],[Sales_person]]),2,0)</f>
        <v>Ches Bonnell</v>
      </c>
      <c r="J2899">
        <f>YEAR(shipments[[#This Row],[Shipdate]])</f>
        <v>2024</v>
      </c>
      <c r="K2899" s="22"/>
      <c r="L2899" s="22">
        <f>VLOOKUP(shipments[[#This Row],[PID]],CHOOSE({1,2},products[PID],products[Cost_per_box]),2,0)</f>
        <v>3.85</v>
      </c>
      <c r="M2899" s="22">
        <f>shipments[[#This Row],[Boxes]]*shipments[[#This Row],[cost_per_box]]</f>
        <v>2775.85</v>
      </c>
      <c r="N2899" s="22">
        <f>shipments[[#This Row],[Amount]]-shipments[[#This Row],[total cost]]</f>
        <v>2270.9</v>
      </c>
    </row>
    <row r="2900" spans="1:14" x14ac:dyDescent="0.35">
      <c r="A2900" t="s">
        <v>2941</v>
      </c>
      <c r="B2900" t="s">
        <v>8044</v>
      </c>
      <c r="C2900" t="s">
        <v>8014</v>
      </c>
      <c r="D2900" t="s">
        <v>8038</v>
      </c>
      <c r="E2900" s="1">
        <v>45467</v>
      </c>
      <c r="F2900">
        <v>4014</v>
      </c>
      <c r="G2900">
        <v>446</v>
      </c>
      <c r="H2900" t="s">
        <v>7</v>
      </c>
      <c r="I2900" t="str">
        <f>VLOOKUP(shipments[[#This Row],[SPID]],CHOOSE({1,2},people[[#All],[SPID]],people[[#All],[Sales_person]]),2,0)</f>
        <v>Ches Bonnell</v>
      </c>
      <c r="J2900">
        <f>YEAR(shipments[[#This Row],[Shipdate]])</f>
        <v>2024</v>
      </c>
      <c r="K2900" s="22"/>
      <c r="L2900" s="22">
        <f>VLOOKUP(shipments[[#This Row],[PID]],CHOOSE({1,2},products[PID],products[Cost_per_box]),2,0)</f>
        <v>3.85</v>
      </c>
      <c r="M2900" s="22">
        <f>shipments[[#This Row],[Boxes]]*shipments[[#This Row],[cost_per_box]]</f>
        <v>1717.1000000000001</v>
      </c>
      <c r="N2900" s="22">
        <f>shipments[[#This Row],[Amount]]-shipments[[#This Row],[total cost]]</f>
        <v>2296.8999999999996</v>
      </c>
    </row>
    <row r="2901" spans="1:14" x14ac:dyDescent="0.35">
      <c r="A2901" t="s">
        <v>2942</v>
      </c>
      <c r="B2901" t="s">
        <v>8044</v>
      </c>
      <c r="C2901" t="s">
        <v>8015</v>
      </c>
      <c r="D2901" t="s">
        <v>8033</v>
      </c>
      <c r="E2901" s="1">
        <v>45415</v>
      </c>
      <c r="F2901">
        <v>263.25</v>
      </c>
      <c r="G2901">
        <v>33</v>
      </c>
      <c r="H2901" t="s">
        <v>7</v>
      </c>
      <c r="I2901" t="str">
        <f>VLOOKUP(shipments[[#This Row],[SPID]],CHOOSE({1,2},people[[#All],[SPID]],people[[#All],[Sales_person]]),2,0)</f>
        <v>Ches Bonnell</v>
      </c>
      <c r="J2901">
        <f>YEAR(shipments[[#This Row],[Shipdate]])</f>
        <v>2024</v>
      </c>
      <c r="K2901" s="22"/>
      <c r="L2901" s="22">
        <f>VLOOKUP(shipments[[#This Row],[PID]],CHOOSE({1,2},products[PID],products[Cost_per_box]),2,0)</f>
        <v>5.72</v>
      </c>
      <c r="M2901" s="22">
        <f>shipments[[#This Row],[Boxes]]*shipments[[#This Row],[cost_per_box]]</f>
        <v>188.76</v>
      </c>
      <c r="N2901" s="22">
        <f>shipments[[#This Row],[Amount]]-shipments[[#This Row],[total cost]]</f>
        <v>74.490000000000009</v>
      </c>
    </row>
    <row r="2902" spans="1:14" x14ac:dyDescent="0.35">
      <c r="A2902" t="s">
        <v>2943</v>
      </c>
      <c r="B2902" t="s">
        <v>8044</v>
      </c>
      <c r="C2902" t="s">
        <v>8015</v>
      </c>
      <c r="D2902" t="s">
        <v>8033</v>
      </c>
      <c r="E2902" s="1">
        <v>45546</v>
      </c>
      <c r="F2902">
        <v>2583</v>
      </c>
      <c r="G2902">
        <v>517</v>
      </c>
      <c r="H2902" t="s">
        <v>26</v>
      </c>
      <c r="I2902" t="str">
        <f>VLOOKUP(shipments[[#This Row],[SPID]],CHOOSE({1,2},people[[#All],[SPID]],people[[#All],[Sales_person]]),2,0)</f>
        <v>Ches Bonnell</v>
      </c>
      <c r="J2902">
        <f>YEAR(shipments[[#This Row],[Shipdate]])</f>
        <v>2024</v>
      </c>
      <c r="K2902" s="22"/>
      <c r="L2902" s="22">
        <f>VLOOKUP(shipments[[#This Row],[PID]],CHOOSE({1,2},products[PID],products[Cost_per_box]),2,0)</f>
        <v>5.72</v>
      </c>
      <c r="M2902" s="22">
        <f>shipments[[#This Row],[Boxes]]*shipments[[#This Row],[cost_per_box]]</f>
        <v>2957.24</v>
      </c>
      <c r="N2902" s="22">
        <f>shipments[[#This Row],[Amount]]-shipments[[#This Row],[total cost]]</f>
        <v>-374.23999999999978</v>
      </c>
    </row>
    <row r="2903" spans="1:14" x14ac:dyDescent="0.35">
      <c r="A2903" t="s">
        <v>2944</v>
      </c>
      <c r="B2903" t="s">
        <v>8044</v>
      </c>
      <c r="C2903" t="s">
        <v>8015</v>
      </c>
      <c r="D2903" t="s">
        <v>8038</v>
      </c>
      <c r="E2903" s="1">
        <v>45272</v>
      </c>
      <c r="F2903">
        <v>6511.5</v>
      </c>
      <c r="G2903">
        <v>931</v>
      </c>
      <c r="H2903" t="s">
        <v>7</v>
      </c>
      <c r="I2903" t="str">
        <f>VLOOKUP(shipments[[#This Row],[SPID]],CHOOSE({1,2},people[[#All],[SPID]],people[[#All],[Sales_person]]),2,0)</f>
        <v>Ches Bonnell</v>
      </c>
      <c r="J2903">
        <f>YEAR(shipments[[#This Row],[Shipdate]])</f>
        <v>2023</v>
      </c>
      <c r="K2903" s="22"/>
      <c r="L2903" s="22">
        <f>VLOOKUP(shipments[[#This Row],[PID]],CHOOSE({1,2},products[PID],products[Cost_per_box]),2,0)</f>
        <v>5.72</v>
      </c>
      <c r="M2903" s="22">
        <f>shipments[[#This Row],[Boxes]]*shipments[[#This Row],[cost_per_box]]</f>
        <v>5325.32</v>
      </c>
      <c r="N2903" s="22">
        <f>shipments[[#This Row],[Amount]]-shipments[[#This Row],[total cost]]</f>
        <v>1186.1800000000003</v>
      </c>
    </row>
    <row r="2904" spans="1:14" x14ac:dyDescent="0.35">
      <c r="A2904" t="s">
        <v>2945</v>
      </c>
      <c r="B2904" t="s">
        <v>8044</v>
      </c>
      <c r="C2904" t="s">
        <v>8015</v>
      </c>
      <c r="D2904" t="s">
        <v>8033</v>
      </c>
      <c r="E2904" s="1">
        <v>45303</v>
      </c>
      <c r="F2904">
        <v>1120.5</v>
      </c>
      <c r="G2904">
        <v>161</v>
      </c>
      <c r="H2904" t="s">
        <v>40</v>
      </c>
      <c r="I2904" t="str">
        <f>VLOOKUP(shipments[[#This Row],[SPID]],CHOOSE({1,2},people[[#All],[SPID]],people[[#All],[Sales_person]]),2,0)</f>
        <v>Ches Bonnell</v>
      </c>
      <c r="J2904">
        <f>YEAR(shipments[[#This Row],[Shipdate]])</f>
        <v>2024</v>
      </c>
      <c r="K2904" s="22"/>
      <c r="L2904" s="22">
        <f>VLOOKUP(shipments[[#This Row],[PID]],CHOOSE({1,2},products[PID],products[Cost_per_box]),2,0)</f>
        <v>5.72</v>
      </c>
      <c r="M2904" s="22">
        <f>shipments[[#This Row],[Boxes]]*shipments[[#This Row],[cost_per_box]]</f>
        <v>920.92</v>
      </c>
      <c r="N2904" s="22">
        <f>shipments[[#This Row],[Amount]]-shipments[[#This Row],[total cost]]</f>
        <v>199.58000000000004</v>
      </c>
    </row>
    <row r="2905" spans="1:14" x14ac:dyDescent="0.35">
      <c r="A2905" t="s">
        <v>2946</v>
      </c>
      <c r="B2905" t="s">
        <v>8044</v>
      </c>
      <c r="C2905" t="s">
        <v>8016</v>
      </c>
      <c r="D2905" t="s">
        <v>8034</v>
      </c>
      <c r="E2905" s="1">
        <v>45264</v>
      </c>
      <c r="F2905">
        <v>1759.5</v>
      </c>
      <c r="G2905">
        <v>68</v>
      </c>
      <c r="H2905" t="s">
        <v>7</v>
      </c>
      <c r="I2905" t="str">
        <f>VLOOKUP(shipments[[#This Row],[SPID]],CHOOSE({1,2},people[[#All],[SPID]],people[[#All],[Sales_person]]),2,0)</f>
        <v>Ches Bonnell</v>
      </c>
      <c r="J2905">
        <f>YEAR(shipments[[#This Row],[Shipdate]])</f>
        <v>2023</v>
      </c>
      <c r="K2905" s="22"/>
      <c r="L2905" s="22">
        <f>VLOOKUP(shipments[[#This Row],[PID]],CHOOSE({1,2},products[PID],products[Cost_per_box]),2,0)</f>
        <v>6.31</v>
      </c>
      <c r="M2905" s="22">
        <f>shipments[[#This Row],[Boxes]]*shipments[[#This Row],[cost_per_box]]</f>
        <v>429.08</v>
      </c>
      <c r="N2905" s="22">
        <f>shipments[[#This Row],[Amount]]-shipments[[#This Row],[total cost]]</f>
        <v>1330.42</v>
      </c>
    </row>
    <row r="2906" spans="1:14" x14ac:dyDescent="0.35">
      <c r="A2906" t="s">
        <v>2947</v>
      </c>
      <c r="B2906" t="s">
        <v>8044</v>
      </c>
      <c r="C2906" t="s">
        <v>8016</v>
      </c>
      <c r="D2906" t="s">
        <v>8036</v>
      </c>
      <c r="E2906" s="1">
        <v>45562</v>
      </c>
      <c r="F2906">
        <v>6655.5</v>
      </c>
      <c r="G2906">
        <v>278</v>
      </c>
      <c r="H2906" t="s">
        <v>26</v>
      </c>
      <c r="I2906" t="str">
        <f>VLOOKUP(shipments[[#This Row],[SPID]],CHOOSE({1,2},people[[#All],[SPID]],people[[#All],[Sales_person]]),2,0)</f>
        <v>Ches Bonnell</v>
      </c>
      <c r="J2906">
        <f>YEAR(shipments[[#This Row],[Shipdate]])</f>
        <v>2024</v>
      </c>
      <c r="K2906" s="22"/>
      <c r="L2906" s="22">
        <f>VLOOKUP(shipments[[#This Row],[PID]],CHOOSE({1,2},products[PID],products[Cost_per_box]),2,0)</f>
        <v>6.31</v>
      </c>
      <c r="M2906" s="22">
        <f>shipments[[#This Row],[Boxes]]*shipments[[#This Row],[cost_per_box]]</f>
        <v>1754.1799999999998</v>
      </c>
      <c r="N2906" s="22">
        <f>shipments[[#This Row],[Amount]]-shipments[[#This Row],[total cost]]</f>
        <v>4901.32</v>
      </c>
    </row>
    <row r="2907" spans="1:14" x14ac:dyDescent="0.35">
      <c r="A2907" t="s">
        <v>2948</v>
      </c>
      <c r="B2907" t="s">
        <v>8044</v>
      </c>
      <c r="C2907" t="s">
        <v>8017</v>
      </c>
      <c r="D2907" t="s">
        <v>8033</v>
      </c>
      <c r="E2907" s="1">
        <v>45244</v>
      </c>
      <c r="F2907">
        <v>5580</v>
      </c>
      <c r="G2907">
        <v>215</v>
      </c>
      <c r="H2907" t="s">
        <v>7</v>
      </c>
      <c r="I2907" t="str">
        <f>VLOOKUP(shipments[[#This Row],[SPID]],CHOOSE({1,2},people[[#All],[SPID]],people[[#All],[Sales_person]]),2,0)</f>
        <v>Ches Bonnell</v>
      </c>
      <c r="J2907">
        <f>YEAR(shipments[[#This Row],[Shipdate]])</f>
        <v>2023</v>
      </c>
      <c r="K2907" s="22"/>
      <c r="L2907" s="22">
        <f>VLOOKUP(shipments[[#This Row],[PID]],CHOOSE({1,2},products[PID],products[Cost_per_box]),2,0)</f>
        <v>9.94</v>
      </c>
      <c r="M2907" s="22">
        <f>shipments[[#This Row],[Boxes]]*shipments[[#This Row],[cost_per_box]]</f>
        <v>2137.1</v>
      </c>
      <c r="N2907" s="22">
        <f>shipments[[#This Row],[Amount]]-shipments[[#This Row],[total cost]]</f>
        <v>3442.9</v>
      </c>
    </row>
    <row r="2908" spans="1:14" x14ac:dyDescent="0.35">
      <c r="A2908" t="s">
        <v>2949</v>
      </c>
      <c r="B2908" t="s">
        <v>8044</v>
      </c>
      <c r="C2908" t="s">
        <v>8017</v>
      </c>
      <c r="D2908" t="s">
        <v>8037</v>
      </c>
      <c r="E2908" s="1">
        <v>45224</v>
      </c>
      <c r="F2908">
        <v>5667.75</v>
      </c>
      <c r="G2908">
        <v>218</v>
      </c>
      <c r="H2908" t="s">
        <v>7</v>
      </c>
      <c r="I2908" t="str">
        <f>VLOOKUP(shipments[[#This Row],[SPID]],CHOOSE({1,2},people[[#All],[SPID]],people[[#All],[Sales_person]]),2,0)</f>
        <v>Ches Bonnell</v>
      </c>
      <c r="J2908">
        <f>YEAR(shipments[[#This Row],[Shipdate]])</f>
        <v>2023</v>
      </c>
      <c r="K2908" s="22"/>
      <c r="L2908" s="22">
        <f>VLOOKUP(shipments[[#This Row],[PID]],CHOOSE({1,2},products[PID],products[Cost_per_box]),2,0)</f>
        <v>9.94</v>
      </c>
      <c r="M2908" s="22">
        <f>shipments[[#This Row],[Boxes]]*shipments[[#This Row],[cost_per_box]]</f>
        <v>2166.92</v>
      </c>
      <c r="N2908" s="22">
        <f>shipments[[#This Row],[Amount]]-shipments[[#This Row],[total cost]]</f>
        <v>3500.83</v>
      </c>
    </row>
    <row r="2909" spans="1:14" x14ac:dyDescent="0.35">
      <c r="A2909" t="s">
        <v>2950</v>
      </c>
      <c r="B2909" t="s">
        <v>8044</v>
      </c>
      <c r="C2909" t="s">
        <v>8017</v>
      </c>
      <c r="D2909" t="s">
        <v>8034</v>
      </c>
      <c r="E2909" s="1">
        <v>45482</v>
      </c>
      <c r="F2909">
        <v>5208.75</v>
      </c>
      <c r="G2909">
        <v>209</v>
      </c>
      <c r="H2909" t="s">
        <v>18</v>
      </c>
      <c r="I2909" t="str">
        <f>VLOOKUP(shipments[[#This Row],[SPID]],CHOOSE({1,2},people[[#All],[SPID]],people[[#All],[Sales_person]]),2,0)</f>
        <v>Ches Bonnell</v>
      </c>
      <c r="J2909">
        <f>YEAR(shipments[[#This Row],[Shipdate]])</f>
        <v>2024</v>
      </c>
      <c r="K2909" s="22"/>
      <c r="L2909" s="22">
        <f>VLOOKUP(shipments[[#This Row],[PID]],CHOOSE({1,2},products[PID],products[Cost_per_box]),2,0)</f>
        <v>9.94</v>
      </c>
      <c r="M2909" s="22">
        <f>shipments[[#This Row],[Boxes]]*shipments[[#This Row],[cost_per_box]]</f>
        <v>2077.46</v>
      </c>
      <c r="N2909" s="22">
        <f>shipments[[#This Row],[Amount]]-shipments[[#This Row],[total cost]]</f>
        <v>3131.29</v>
      </c>
    </row>
    <row r="2910" spans="1:14" x14ac:dyDescent="0.35">
      <c r="A2910" t="s">
        <v>2951</v>
      </c>
      <c r="B2910" t="s">
        <v>8044</v>
      </c>
      <c r="C2910" t="s">
        <v>8017</v>
      </c>
      <c r="D2910" t="s">
        <v>8038</v>
      </c>
      <c r="E2910" s="1">
        <v>45288</v>
      </c>
      <c r="F2910">
        <v>4927.5</v>
      </c>
      <c r="G2910">
        <v>190</v>
      </c>
      <c r="H2910" t="s">
        <v>7</v>
      </c>
      <c r="I2910" t="str">
        <f>VLOOKUP(shipments[[#This Row],[SPID]],CHOOSE({1,2},people[[#All],[SPID]],people[[#All],[Sales_person]]),2,0)</f>
        <v>Ches Bonnell</v>
      </c>
      <c r="J2910">
        <f>YEAR(shipments[[#This Row],[Shipdate]])</f>
        <v>2023</v>
      </c>
      <c r="K2910" s="22"/>
      <c r="L2910" s="22">
        <f>VLOOKUP(shipments[[#This Row],[PID]],CHOOSE({1,2},products[PID],products[Cost_per_box]),2,0)</f>
        <v>9.94</v>
      </c>
      <c r="M2910" s="22">
        <f>shipments[[#This Row],[Boxes]]*shipments[[#This Row],[cost_per_box]]</f>
        <v>1888.6</v>
      </c>
      <c r="N2910" s="22">
        <f>shipments[[#This Row],[Amount]]-shipments[[#This Row],[total cost]]</f>
        <v>3038.9</v>
      </c>
    </row>
    <row r="2911" spans="1:14" x14ac:dyDescent="0.35">
      <c r="A2911" t="s">
        <v>2952</v>
      </c>
      <c r="B2911" t="s">
        <v>8044</v>
      </c>
      <c r="C2911" t="s">
        <v>8017</v>
      </c>
      <c r="D2911" t="s">
        <v>8038</v>
      </c>
      <c r="E2911" s="1">
        <v>45062</v>
      </c>
      <c r="F2911">
        <v>4659.75</v>
      </c>
      <c r="G2911">
        <v>173</v>
      </c>
      <c r="H2911" t="s">
        <v>7</v>
      </c>
      <c r="I2911" t="str">
        <f>VLOOKUP(shipments[[#This Row],[SPID]],CHOOSE({1,2},people[[#All],[SPID]],people[[#All],[Sales_person]]),2,0)</f>
        <v>Ches Bonnell</v>
      </c>
      <c r="J2911">
        <f>YEAR(shipments[[#This Row],[Shipdate]])</f>
        <v>2023</v>
      </c>
      <c r="K2911" s="22"/>
      <c r="L2911" s="22">
        <f>VLOOKUP(shipments[[#This Row],[PID]],CHOOSE({1,2},products[PID],products[Cost_per_box]),2,0)</f>
        <v>9.94</v>
      </c>
      <c r="M2911" s="22">
        <f>shipments[[#This Row],[Boxes]]*shipments[[#This Row],[cost_per_box]]</f>
        <v>1719.62</v>
      </c>
      <c r="N2911" s="22">
        <f>shipments[[#This Row],[Amount]]-shipments[[#This Row],[total cost]]</f>
        <v>2940.13</v>
      </c>
    </row>
    <row r="2912" spans="1:14" x14ac:dyDescent="0.35">
      <c r="A2912" t="s">
        <v>2953</v>
      </c>
      <c r="B2912" t="s">
        <v>8044</v>
      </c>
      <c r="C2912" t="s">
        <v>8017</v>
      </c>
      <c r="D2912" t="s">
        <v>8033</v>
      </c>
      <c r="E2912" s="1">
        <v>45063</v>
      </c>
      <c r="F2912">
        <v>5469.75</v>
      </c>
      <c r="G2912">
        <v>219</v>
      </c>
      <c r="H2912" t="s">
        <v>7</v>
      </c>
      <c r="I2912" t="str">
        <f>VLOOKUP(shipments[[#This Row],[SPID]],CHOOSE({1,2},people[[#All],[SPID]],people[[#All],[Sales_person]]),2,0)</f>
        <v>Ches Bonnell</v>
      </c>
      <c r="J2912">
        <f>YEAR(shipments[[#This Row],[Shipdate]])</f>
        <v>2023</v>
      </c>
      <c r="K2912" s="22"/>
      <c r="L2912" s="22">
        <f>VLOOKUP(shipments[[#This Row],[PID]],CHOOSE({1,2},products[PID],products[Cost_per_box]),2,0)</f>
        <v>9.94</v>
      </c>
      <c r="M2912" s="22">
        <f>shipments[[#This Row],[Boxes]]*shipments[[#This Row],[cost_per_box]]</f>
        <v>2176.8599999999997</v>
      </c>
      <c r="N2912" s="22">
        <f>shipments[[#This Row],[Amount]]-shipments[[#This Row],[total cost]]</f>
        <v>3292.8900000000003</v>
      </c>
    </row>
    <row r="2913" spans="1:14" x14ac:dyDescent="0.35">
      <c r="A2913" t="s">
        <v>2954</v>
      </c>
      <c r="B2913" t="s">
        <v>8044</v>
      </c>
      <c r="C2913" t="s">
        <v>8017</v>
      </c>
      <c r="D2913" t="s">
        <v>8038</v>
      </c>
      <c r="E2913" s="1">
        <v>45264</v>
      </c>
      <c r="F2913">
        <v>5613.75</v>
      </c>
      <c r="G2913">
        <v>208</v>
      </c>
      <c r="H2913" t="s">
        <v>7</v>
      </c>
      <c r="I2913" t="str">
        <f>VLOOKUP(shipments[[#This Row],[SPID]],CHOOSE({1,2},people[[#All],[SPID]],people[[#All],[Sales_person]]),2,0)</f>
        <v>Ches Bonnell</v>
      </c>
      <c r="J2913">
        <f>YEAR(shipments[[#This Row],[Shipdate]])</f>
        <v>2023</v>
      </c>
      <c r="K2913" s="22"/>
      <c r="L2913" s="22">
        <f>VLOOKUP(shipments[[#This Row],[PID]],CHOOSE({1,2},products[PID],products[Cost_per_box]),2,0)</f>
        <v>9.94</v>
      </c>
      <c r="M2913" s="22">
        <f>shipments[[#This Row],[Boxes]]*shipments[[#This Row],[cost_per_box]]</f>
        <v>2067.52</v>
      </c>
      <c r="N2913" s="22">
        <f>shipments[[#This Row],[Amount]]-shipments[[#This Row],[total cost]]</f>
        <v>3546.23</v>
      </c>
    </row>
    <row r="2914" spans="1:14" x14ac:dyDescent="0.35">
      <c r="A2914" t="s">
        <v>2955</v>
      </c>
      <c r="B2914" t="s">
        <v>8044</v>
      </c>
      <c r="C2914" t="s">
        <v>8017</v>
      </c>
      <c r="D2914" t="s">
        <v>8034</v>
      </c>
      <c r="E2914" s="1">
        <v>45440</v>
      </c>
      <c r="F2914">
        <v>5863.5</v>
      </c>
      <c r="G2914">
        <v>210</v>
      </c>
      <c r="H2914" t="s">
        <v>7</v>
      </c>
      <c r="I2914" t="str">
        <f>VLOOKUP(shipments[[#This Row],[SPID]],CHOOSE({1,2},people[[#All],[SPID]],people[[#All],[Sales_person]]),2,0)</f>
        <v>Ches Bonnell</v>
      </c>
      <c r="J2914">
        <f>YEAR(shipments[[#This Row],[Shipdate]])</f>
        <v>2024</v>
      </c>
      <c r="K2914" s="22"/>
      <c r="L2914" s="22">
        <f>VLOOKUP(shipments[[#This Row],[PID]],CHOOSE({1,2},products[PID],products[Cost_per_box]),2,0)</f>
        <v>9.94</v>
      </c>
      <c r="M2914" s="22">
        <f>shipments[[#This Row],[Boxes]]*shipments[[#This Row],[cost_per_box]]</f>
        <v>2087.4</v>
      </c>
      <c r="N2914" s="22">
        <f>shipments[[#This Row],[Amount]]-shipments[[#This Row],[total cost]]</f>
        <v>3776.1</v>
      </c>
    </row>
    <row r="2915" spans="1:14" x14ac:dyDescent="0.35">
      <c r="A2915" t="s">
        <v>2956</v>
      </c>
      <c r="B2915" t="s">
        <v>8044</v>
      </c>
      <c r="C2915" t="s">
        <v>8017</v>
      </c>
      <c r="D2915" t="s">
        <v>8034</v>
      </c>
      <c r="E2915" s="1">
        <v>44966</v>
      </c>
      <c r="F2915">
        <v>6772.5</v>
      </c>
      <c r="G2915">
        <v>271</v>
      </c>
      <c r="H2915" t="s">
        <v>7</v>
      </c>
      <c r="I2915" t="str">
        <f>VLOOKUP(shipments[[#This Row],[SPID]],CHOOSE({1,2},people[[#All],[SPID]],people[[#All],[Sales_person]]),2,0)</f>
        <v>Ches Bonnell</v>
      </c>
      <c r="J2915">
        <f>YEAR(shipments[[#This Row],[Shipdate]])</f>
        <v>2023</v>
      </c>
      <c r="K2915" s="22"/>
      <c r="L2915" s="22">
        <f>VLOOKUP(shipments[[#This Row],[PID]],CHOOSE({1,2},products[PID],products[Cost_per_box]),2,0)</f>
        <v>9.94</v>
      </c>
      <c r="M2915" s="22">
        <f>shipments[[#This Row],[Boxes]]*shipments[[#This Row],[cost_per_box]]</f>
        <v>2693.74</v>
      </c>
      <c r="N2915" s="22">
        <f>shipments[[#This Row],[Amount]]-shipments[[#This Row],[total cost]]</f>
        <v>4078.76</v>
      </c>
    </row>
    <row r="2916" spans="1:14" x14ac:dyDescent="0.35">
      <c r="A2916" t="s">
        <v>2957</v>
      </c>
      <c r="B2916" t="s">
        <v>8044</v>
      </c>
      <c r="C2916" t="s">
        <v>8018</v>
      </c>
      <c r="D2916" t="s">
        <v>8036</v>
      </c>
      <c r="E2916" s="1">
        <v>45113</v>
      </c>
      <c r="F2916">
        <v>9094.5</v>
      </c>
      <c r="G2916">
        <v>455</v>
      </c>
      <c r="H2916" t="s">
        <v>7</v>
      </c>
      <c r="I2916" t="str">
        <f>VLOOKUP(shipments[[#This Row],[SPID]],CHOOSE({1,2},people[[#All],[SPID]],people[[#All],[Sales_person]]),2,0)</f>
        <v>Ches Bonnell</v>
      </c>
      <c r="J2916">
        <f>YEAR(shipments[[#This Row],[Shipdate]])</f>
        <v>2023</v>
      </c>
      <c r="K2916" s="22"/>
      <c r="L2916" s="22">
        <f>VLOOKUP(shipments[[#This Row],[PID]],CHOOSE({1,2},products[PID],products[Cost_per_box]),2,0)</f>
        <v>7.73</v>
      </c>
      <c r="M2916" s="22">
        <f>shipments[[#This Row],[Boxes]]*shipments[[#This Row],[cost_per_box]]</f>
        <v>3517.15</v>
      </c>
      <c r="N2916" s="22">
        <f>shipments[[#This Row],[Amount]]-shipments[[#This Row],[total cost]]</f>
        <v>5577.35</v>
      </c>
    </row>
    <row r="2917" spans="1:14" x14ac:dyDescent="0.35">
      <c r="A2917" t="s">
        <v>2958</v>
      </c>
      <c r="B2917" t="s">
        <v>8044</v>
      </c>
      <c r="C2917" t="s">
        <v>8018</v>
      </c>
      <c r="D2917" t="s">
        <v>8034</v>
      </c>
      <c r="E2917" s="1">
        <v>45519</v>
      </c>
      <c r="F2917">
        <v>4074.75</v>
      </c>
      <c r="G2917">
        <v>215</v>
      </c>
      <c r="H2917" t="s">
        <v>18</v>
      </c>
      <c r="I2917" t="str">
        <f>VLOOKUP(shipments[[#This Row],[SPID]],CHOOSE({1,2},people[[#All],[SPID]],people[[#All],[Sales_person]]),2,0)</f>
        <v>Ches Bonnell</v>
      </c>
      <c r="J2917">
        <f>YEAR(shipments[[#This Row],[Shipdate]])</f>
        <v>2024</v>
      </c>
      <c r="K2917" s="22"/>
      <c r="L2917" s="22">
        <f>VLOOKUP(shipments[[#This Row],[PID]],CHOOSE({1,2},products[PID],products[Cost_per_box]),2,0)</f>
        <v>7.73</v>
      </c>
      <c r="M2917" s="22">
        <f>shipments[[#This Row],[Boxes]]*shipments[[#This Row],[cost_per_box]]</f>
        <v>1661.95</v>
      </c>
      <c r="N2917" s="22">
        <f>shipments[[#This Row],[Amount]]-shipments[[#This Row],[total cost]]</f>
        <v>2412.8000000000002</v>
      </c>
    </row>
    <row r="2918" spans="1:14" x14ac:dyDescent="0.35">
      <c r="A2918" t="s">
        <v>2959</v>
      </c>
      <c r="B2918" t="s">
        <v>8044</v>
      </c>
      <c r="C2918" t="s">
        <v>8018</v>
      </c>
      <c r="D2918" t="s">
        <v>8033</v>
      </c>
      <c r="E2918" s="1">
        <v>44977</v>
      </c>
      <c r="F2918">
        <v>5211</v>
      </c>
      <c r="G2918">
        <v>275</v>
      </c>
      <c r="H2918" t="s">
        <v>7</v>
      </c>
      <c r="I2918" t="str">
        <f>VLOOKUP(shipments[[#This Row],[SPID]],CHOOSE({1,2},people[[#All],[SPID]],people[[#All],[Sales_person]]),2,0)</f>
        <v>Ches Bonnell</v>
      </c>
      <c r="J2918">
        <f>YEAR(shipments[[#This Row],[Shipdate]])</f>
        <v>2023</v>
      </c>
      <c r="K2918" s="22"/>
      <c r="L2918" s="22">
        <f>VLOOKUP(shipments[[#This Row],[PID]],CHOOSE({1,2},products[PID],products[Cost_per_box]),2,0)</f>
        <v>7.73</v>
      </c>
      <c r="M2918" s="22">
        <f>shipments[[#This Row],[Boxes]]*shipments[[#This Row],[cost_per_box]]</f>
        <v>2125.75</v>
      </c>
      <c r="N2918" s="22">
        <f>shipments[[#This Row],[Amount]]-shipments[[#This Row],[total cost]]</f>
        <v>3085.25</v>
      </c>
    </row>
    <row r="2919" spans="1:14" x14ac:dyDescent="0.35">
      <c r="A2919" t="s">
        <v>2960</v>
      </c>
      <c r="B2919" t="s">
        <v>8044</v>
      </c>
      <c r="C2919" t="s">
        <v>8019</v>
      </c>
      <c r="D2919" t="s">
        <v>8034</v>
      </c>
      <c r="E2919" s="1">
        <v>45453</v>
      </c>
      <c r="F2919">
        <v>4551.75</v>
      </c>
      <c r="G2919">
        <v>217</v>
      </c>
      <c r="H2919" t="s">
        <v>40</v>
      </c>
      <c r="I2919" t="str">
        <f>VLOOKUP(shipments[[#This Row],[SPID]],CHOOSE({1,2},people[[#All],[SPID]],people[[#All],[Sales_person]]),2,0)</f>
        <v>Ches Bonnell</v>
      </c>
      <c r="J2919">
        <f>YEAR(shipments[[#This Row],[Shipdate]])</f>
        <v>2024</v>
      </c>
      <c r="K2919" s="22"/>
      <c r="L2919" s="22">
        <f>VLOOKUP(shipments[[#This Row],[PID]],CHOOSE({1,2},products[PID],products[Cost_per_box]),2,0)</f>
        <v>3.68</v>
      </c>
      <c r="M2919" s="22">
        <f>shipments[[#This Row],[Boxes]]*shipments[[#This Row],[cost_per_box]]</f>
        <v>798.56000000000006</v>
      </c>
      <c r="N2919" s="22">
        <f>shipments[[#This Row],[Amount]]-shipments[[#This Row],[total cost]]</f>
        <v>3753.19</v>
      </c>
    </row>
    <row r="2920" spans="1:14" x14ac:dyDescent="0.35">
      <c r="A2920" t="s">
        <v>2961</v>
      </c>
      <c r="B2920" t="s">
        <v>8044</v>
      </c>
      <c r="C2920" t="s">
        <v>8019</v>
      </c>
      <c r="D2920" t="s">
        <v>8038</v>
      </c>
      <c r="E2920" s="1">
        <v>45433</v>
      </c>
      <c r="F2920">
        <v>13659.75</v>
      </c>
      <c r="G2920">
        <v>594</v>
      </c>
      <c r="H2920" t="s">
        <v>7</v>
      </c>
      <c r="I2920" t="str">
        <f>VLOOKUP(shipments[[#This Row],[SPID]],CHOOSE({1,2},people[[#All],[SPID]],people[[#All],[Sales_person]]),2,0)</f>
        <v>Ches Bonnell</v>
      </c>
      <c r="J2920">
        <f>YEAR(shipments[[#This Row],[Shipdate]])</f>
        <v>2024</v>
      </c>
      <c r="K2920" s="22"/>
      <c r="L2920" s="22">
        <f>VLOOKUP(shipments[[#This Row],[PID]],CHOOSE({1,2},products[PID],products[Cost_per_box]),2,0)</f>
        <v>3.68</v>
      </c>
      <c r="M2920" s="22">
        <f>shipments[[#This Row],[Boxes]]*shipments[[#This Row],[cost_per_box]]</f>
        <v>2185.92</v>
      </c>
      <c r="N2920" s="22">
        <f>shipments[[#This Row],[Amount]]-shipments[[#This Row],[total cost]]</f>
        <v>11473.83</v>
      </c>
    </row>
    <row r="2921" spans="1:14" x14ac:dyDescent="0.35">
      <c r="A2921" t="s">
        <v>2962</v>
      </c>
      <c r="B2921" t="s">
        <v>8044</v>
      </c>
      <c r="C2921" t="s">
        <v>8020</v>
      </c>
      <c r="D2921" t="s">
        <v>8034</v>
      </c>
      <c r="E2921" s="1">
        <v>45147</v>
      </c>
      <c r="F2921">
        <v>652.5</v>
      </c>
      <c r="G2921">
        <v>44</v>
      </c>
      <c r="H2921" t="s">
        <v>7</v>
      </c>
      <c r="I2921" t="str">
        <f>VLOOKUP(shipments[[#This Row],[SPID]],CHOOSE({1,2},people[[#All],[SPID]],people[[#All],[Sales_person]]),2,0)</f>
        <v>Ches Bonnell</v>
      </c>
      <c r="J2921">
        <f>YEAR(shipments[[#This Row],[Shipdate]])</f>
        <v>2023</v>
      </c>
      <c r="K2921" s="22"/>
      <c r="L2921" s="22">
        <f>VLOOKUP(shipments[[#This Row],[PID]],CHOOSE({1,2},products[PID],products[Cost_per_box]),2,0)</f>
        <v>8.2200000000000006</v>
      </c>
      <c r="M2921" s="22">
        <f>shipments[[#This Row],[Boxes]]*shipments[[#This Row],[cost_per_box]]</f>
        <v>361.68</v>
      </c>
      <c r="N2921" s="22">
        <f>shipments[[#This Row],[Amount]]-shipments[[#This Row],[total cost]]</f>
        <v>290.82</v>
      </c>
    </row>
    <row r="2922" spans="1:14" x14ac:dyDescent="0.35">
      <c r="A2922" t="s">
        <v>2963</v>
      </c>
      <c r="B2922" t="s">
        <v>8044</v>
      </c>
      <c r="C2922" t="s">
        <v>8020</v>
      </c>
      <c r="D2922" t="s">
        <v>8038</v>
      </c>
      <c r="E2922" s="1">
        <v>45140</v>
      </c>
      <c r="F2922">
        <v>2832.75</v>
      </c>
      <c r="G2922">
        <v>189</v>
      </c>
      <c r="H2922" t="s">
        <v>7</v>
      </c>
      <c r="I2922" t="str">
        <f>VLOOKUP(shipments[[#This Row],[SPID]],CHOOSE({1,2},people[[#All],[SPID]],people[[#All],[Sales_person]]),2,0)</f>
        <v>Ches Bonnell</v>
      </c>
      <c r="J2922">
        <f>YEAR(shipments[[#This Row],[Shipdate]])</f>
        <v>2023</v>
      </c>
      <c r="K2922" s="22"/>
      <c r="L2922" s="22">
        <f>VLOOKUP(shipments[[#This Row],[PID]],CHOOSE({1,2},products[PID],products[Cost_per_box]),2,0)</f>
        <v>8.2200000000000006</v>
      </c>
      <c r="M2922" s="22">
        <f>shipments[[#This Row],[Boxes]]*shipments[[#This Row],[cost_per_box]]</f>
        <v>1553.5800000000002</v>
      </c>
      <c r="N2922" s="22">
        <f>shipments[[#This Row],[Amount]]-shipments[[#This Row],[total cost]]</f>
        <v>1279.1699999999998</v>
      </c>
    </row>
    <row r="2923" spans="1:14" x14ac:dyDescent="0.35">
      <c r="A2923" t="s">
        <v>2964</v>
      </c>
      <c r="B2923" t="s">
        <v>8044</v>
      </c>
      <c r="C2923" t="s">
        <v>8020</v>
      </c>
      <c r="D2923" t="s">
        <v>8034</v>
      </c>
      <c r="E2923" s="1">
        <v>45061</v>
      </c>
      <c r="F2923">
        <v>11432.25</v>
      </c>
      <c r="G2923">
        <v>715</v>
      </c>
      <c r="H2923" t="s">
        <v>7</v>
      </c>
      <c r="I2923" t="str">
        <f>VLOOKUP(shipments[[#This Row],[SPID]],CHOOSE({1,2},people[[#All],[SPID]],people[[#All],[Sales_person]]),2,0)</f>
        <v>Ches Bonnell</v>
      </c>
      <c r="J2923">
        <f>YEAR(shipments[[#This Row],[Shipdate]])</f>
        <v>2023</v>
      </c>
      <c r="K2923" s="22"/>
      <c r="L2923" s="22">
        <f>VLOOKUP(shipments[[#This Row],[PID]],CHOOSE({1,2},products[PID],products[Cost_per_box]),2,0)</f>
        <v>8.2200000000000006</v>
      </c>
      <c r="M2923" s="22">
        <f>shipments[[#This Row],[Boxes]]*shipments[[#This Row],[cost_per_box]]</f>
        <v>5877.3</v>
      </c>
      <c r="N2923" s="22">
        <f>shipments[[#This Row],[Amount]]-shipments[[#This Row],[total cost]]</f>
        <v>5554.95</v>
      </c>
    </row>
    <row r="2924" spans="1:14" x14ac:dyDescent="0.35">
      <c r="A2924" t="s">
        <v>2965</v>
      </c>
      <c r="B2924" t="s">
        <v>8044</v>
      </c>
      <c r="C2924" t="s">
        <v>8020</v>
      </c>
      <c r="D2924" t="s">
        <v>8037</v>
      </c>
      <c r="E2924" s="1">
        <v>45310</v>
      </c>
      <c r="F2924">
        <v>438.75</v>
      </c>
      <c r="G2924">
        <v>34</v>
      </c>
      <c r="H2924" t="s">
        <v>7</v>
      </c>
      <c r="I2924" t="str">
        <f>VLOOKUP(shipments[[#This Row],[SPID]],CHOOSE({1,2},people[[#All],[SPID]],people[[#All],[Sales_person]]),2,0)</f>
        <v>Ches Bonnell</v>
      </c>
      <c r="J2924">
        <f>YEAR(shipments[[#This Row],[Shipdate]])</f>
        <v>2024</v>
      </c>
      <c r="K2924" s="22"/>
      <c r="L2924" s="22">
        <f>VLOOKUP(shipments[[#This Row],[PID]],CHOOSE({1,2},products[PID],products[Cost_per_box]),2,0)</f>
        <v>8.2200000000000006</v>
      </c>
      <c r="M2924" s="22">
        <f>shipments[[#This Row],[Boxes]]*shipments[[#This Row],[cost_per_box]]</f>
        <v>279.48</v>
      </c>
      <c r="N2924" s="22">
        <f>shipments[[#This Row],[Amount]]-shipments[[#This Row],[total cost]]</f>
        <v>159.26999999999998</v>
      </c>
    </row>
    <row r="2925" spans="1:14" x14ac:dyDescent="0.35">
      <c r="A2925" t="s">
        <v>2966</v>
      </c>
      <c r="B2925" t="s">
        <v>8044</v>
      </c>
      <c r="C2925" t="s">
        <v>8020</v>
      </c>
      <c r="D2925" t="s">
        <v>8038</v>
      </c>
      <c r="E2925" s="1">
        <v>45062</v>
      </c>
      <c r="F2925">
        <v>10903.5</v>
      </c>
      <c r="G2925">
        <v>779</v>
      </c>
      <c r="H2925" t="s">
        <v>7</v>
      </c>
      <c r="I2925" t="str">
        <f>VLOOKUP(shipments[[#This Row],[SPID]],CHOOSE({1,2},people[[#All],[SPID]],people[[#All],[Sales_person]]),2,0)</f>
        <v>Ches Bonnell</v>
      </c>
      <c r="J2925">
        <f>YEAR(shipments[[#This Row],[Shipdate]])</f>
        <v>2023</v>
      </c>
      <c r="K2925" s="22"/>
      <c r="L2925" s="22">
        <f>VLOOKUP(shipments[[#This Row],[PID]],CHOOSE({1,2},products[PID],products[Cost_per_box]),2,0)</f>
        <v>8.2200000000000006</v>
      </c>
      <c r="M2925" s="22">
        <f>shipments[[#This Row],[Boxes]]*shipments[[#This Row],[cost_per_box]]</f>
        <v>6403.38</v>
      </c>
      <c r="N2925" s="22">
        <f>shipments[[#This Row],[Amount]]-shipments[[#This Row],[total cost]]</f>
        <v>4500.12</v>
      </c>
    </row>
    <row r="2926" spans="1:14" x14ac:dyDescent="0.35">
      <c r="A2926" t="s">
        <v>2967</v>
      </c>
      <c r="B2926" t="s">
        <v>8044</v>
      </c>
      <c r="C2926" t="s">
        <v>8021</v>
      </c>
      <c r="D2926" t="s">
        <v>8038</v>
      </c>
      <c r="E2926" s="1">
        <v>45132</v>
      </c>
      <c r="F2926">
        <v>6032.25</v>
      </c>
      <c r="G2926">
        <v>288</v>
      </c>
      <c r="H2926" t="s">
        <v>7</v>
      </c>
      <c r="I2926" t="str">
        <f>VLOOKUP(shipments[[#This Row],[SPID]],CHOOSE({1,2},people[[#All],[SPID]],people[[#All],[Sales_person]]),2,0)</f>
        <v>Ches Bonnell</v>
      </c>
      <c r="J2926">
        <f>YEAR(shipments[[#This Row],[Shipdate]])</f>
        <v>2023</v>
      </c>
      <c r="K2926" s="22"/>
      <c r="L2926" s="22">
        <f>VLOOKUP(shipments[[#This Row],[PID]],CHOOSE({1,2},products[PID],products[Cost_per_box]),2,0)</f>
        <v>10.23</v>
      </c>
      <c r="M2926" s="22">
        <f>shipments[[#This Row],[Boxes]]*shipments[[#This Row],[cost_per_box]]</f>
        <v>2946.2400000000002</v>
      </c>
      <c r="N2926" s="22">
        <f>shipments[[#This Row],[Amount]]-shipments[[#This Row],[total cost]]</f>
        <v>3086.0099999999998</v>
      </c>
    </row>
    <row r="2927" spans="1:14" x14ac:dyDescent="0.35">
      <c r="A2927" t="s">
        <v>2968</v>
      </c>
      <c r="B2927" t="s">
        <v>8044</v>
      </c>
      <c r="C2927" t="s">
        <v>8023</v>
      </c>
      <c r="D2927" t="s">
        <v>8036</v>
      </c>
      <c r="E2927" s="1">
        <v>44971</v>
      </c>
      <c r="F2927">
        <v>2247.75</v>
      </c>
      <c r="G2927">
        <v>250</v>
      </c>
      <c r="H2927" t="s">
        <v>7</v>
      </c>
      <c r="I2927" t="str">
        <f>VLOOKUP(shipments[[#This Row],[SPID]],CHOOSE({1,2},people[[#All],[SPID]],people[[#All],[Sales_person]]),2,0)</f>
        <v>Ches Bonnell</v>
      </c>
      <c r="J2927">
        <f>YEAR(shipments[[#This Row],[Shipdate]])</f>
        <v>2023</v>
      </c>
      <c r="K2927" s="22"/>
      <c r="L2927" s="22">
        <f>VLOOKUP(shipments[[#This Row],[PID]],CHOOSE({1,2},products[PID],products[Cost_per_box]),2,0)</f>
        <v>10.51</v>
      </c>
      <c r="M2927" s="22">
        <f>shipments[[#This Row],[Boxes]]*shipments[[#This Row],[cost_per_box]]</f>
        <v>2627.5</v>
      </c>
      <c r="N2927" s="22">
        <f>shipments[[#This Row],[Amount]]-shipments[[#This Row],[total cost]]</f>
        <v>-379.75</v>
      </c>
    </row>
    <row r="2928" spans="1:14" x14ac:dyDescent="0.35">
      <c r="A2928" t="s">
        <v>2969</v>
      </c>
      <c r="B2928" t="s">
        <v>8044</v>
      </c>
      <c r="C2928" t="s">
        <v>8023</v>
      </c>
      <c r="D2928" t="s">
        <v>8033</v>
      </c>
      <c r="E2928" s="1">
        <v>45215</v>
      </c>
      <c r="F2928">
        <v>479.25</v>
      </c>
      <c r="G2928">
        <v>48</v>
      </c>
      <c r="H2928" t="s">
        <v>7</v>
      </c>
      <c r="I2928" t="str">
        <f>VLOOKUP(shipments[[#This Row],[SPID]],CHOOSE({1,2},people[[#All],[SPID]],people[[#All],[Sales_person]]),2,0)</f>
        <v>Ches Bonnell</v>
      </c>
      <c r="J2928">
        <f>YEAR(shipments[[#This Row],[Shipdate]])</f>
        <v>2023</v>
      </c>
      <c r="K2928" s="22"/>
      <c r="L2928" s="22">
        <f>VLOOKUP(shipments[[#This Row],[PID]],CHOOSE({1,2},products[PID],products[Cost_per_box]),2,0)</f>
        <v>10.51</v>
      </c>
      <c r="M2928" s="22">
        <f>shipments[[#This Row],[Boxes]]*shipments[[#This Row],[cost_per_box]]</f>
        <v>504.48</v>
      </c>
      <c r="N2928" s="22">
        <f>shipments[[#This Row],[Amount]]-shipments[[#This Row],[total cost]]</f>
        <v>-25.230000000000018</v>
      </c>
    </row>
    <row r="2929" spans="1:14" x14ac:dyDescent="0.35">
      <c r="A2929" t="s">
        <v>2970</v>
      </c>
      <c r="B2929" t="s">
        <v>8044</v>
      </c>
      <c r="C2929" t="s">
        <v>8023</v>
      </c>
      <c r="D2929" t="s">
        <v>8033</v>
      </c>
      <c r="E2929" s="1">
        <v>45161</v>
      </c>
      <c r="F2929">
        <v>3804.75</v>
      </c>
      <c r="G2929">
        <v>423</v>
      </c>
      <c r="H2929" t="s">
        <v>7</v>
      </c>
      <c r="I2929" t="str">
        <f>VLOOKUP(shipments[[#This Row],[SPID]],CHOOSE({1,2},people[[#All],[SPID]],people[[#All],[Sales_person]]),2,0)</f>
        <v>Ches Bonnell</v>
      </c>
      <c r="J2929">
        <f>YEAR(shipments[[#This Row],[Shipdate]])</f>
        <v>2023</v>
      </c>
      <c r="K2929" s="22"/>
      <c r="L2929" s="22">
        <f>VLOOKUP(shipments[[#This Row],[PID]],CHOOSE({1,2},products[PID],products[Cost_per_box]),2,0)</f>
        <v>10.51</v>
      </c>
      <c r="M2929" s="22">
        <f>shipments[[#This Row],[Boxes]]*shipments[[#This Row],[cost_per_box]]</f>
        <v>4445.7299999999996</v>
      </c>
      <c r="N2929" s="22">
        <f>shipments[[#This Row],[Amount]]-shipments[[#This Row],[total cost]]</f>
        <v>-640.97999999999956</v>
      </c>
    </row>
    <row r="2930" spans="1:14" x14ac:dyDescent="0.35">
      <c r="A2930" t="s">
        <v>2971</v>
      </c>
      <c r="B2930" t="s">
        <v>8044</v>
      </c>
      <c r="C2930" t="s">
        <v>8023</v>
      </c>
      <c r="D2930" t="s">
        <v>8033</v>
      </c>
      <c r="E2930" s="1">
        <v>45517</v>
      </c>
      <c r="F2930">
        <v>2229.75</v>
      </c>
      <c r="G2930">
        <v>372</v>
      </c>
      <c r="H2930" t="s">
        <v>18</v>
      </c>
      <c r="I2930" t="str">
        <f>VLOOKUP(shipments[[#This Row],[SPID]],CHOOSE({1,2},people[[#All],[SPID]],people[[#All],[Sales_person]]),2,0)</f>
        <v>Ches Bonnell</v>
      </c>
      <c r="J2930">
        <f>YEAR(shipments[[#This Row],[Shipdate]])</f>
        <v>2024</v>
      </c>
      <c r="K2930" s="22"/>
      <c r="L2930" s="22">
        <f>VLOOKUP(shipments[[#This Row],[PID]],CHOOSE({1,2},products[PID],products[Cost_per_box]),2,0)</f>
        <v>10.51</v>
      </c>
      <c r="M2930" s="22">
        <f>shipments[[#This Row],[Boxes]]*shipments[[#This Row],[cost_per_box]]</f>
        <v>3909.72</v>
      </c>
      <c r="N2930" s="22">
        <f>shipments[[#This Row],[Amount]]-shipments[[#This Row],[total cost]]</f>
        <v>-1679.9699999999998</v>
      </c>
    </row>
    <row r="2931" spans="1:14" x14ac:dyDescent="0.35">
      <c r="A2931" t="s">
        <v>2972</v>
      </c>
      <c r="B2931" t="s">
        <v>8044</v>
      </c>
      <c r="C2931" t="s">
        <v>8023</v>
      </c>
      <c r="D2931" t="s">
        <v>8037</v>
      </c>
      <c r="E2931" s="1">
        <v>45531</v>
      </c>
      <c r="F2931">
        <v>11992.5</v>
      </c>
      <c r="G2931">
        <v>1200</v>
      </c>
      <c r="H2931" t="s">
        <v>18</v>
      </c>
      <c r="I2931" t="str">
        <f>VLOOKUP(shipments[[#This Row],[SPID]],CHOOSE({1,2},people[[#All],[SPID]],people[[#All],[Sales_person]]),2,0)</f>
        <v>Ches Bonnell</v>
      </c>
      <c r="J2931">
        <f>YEAR(shipments[[#This Row],[Shipdate]])</f>
        <v>2024</v>
      </c>
      <c r="K2931" s="22"/>
      <c r="L2931" s="22">
        <f>VLOOKUP(shipments[[#This Row],[PID]],CHOOSE({1,2},products[PID],products[Cost_per_box]),2,0)</f>
        <v>10.51</v>
      </c>
      <c r="M2931" s="22">
        <f>shipments[[#This Row],[Boxes]]*shipments[[#This Row],[cost_per_box]]</f>
        <v>12612</v>
      </c>
      <c r="N2931" s="22">
        <f>shipments[[#This Row],[Amount]]-shipments[[#This Row],[total cost]]</f>
        <v>-619.5</v>
      </c>
    </row>
    <row r="2932" spans="1:14" x14ac:dyDescent="0.35">
      <c r="A2932" t="s">
        <v>2973</v>
      </c>
      <c r="B2932" t="s">
        <v>8044</v>
      </c>
      <c r="C2932" t="s">
        <v>8025</v>
      </c>
      <c r="D2932" t="s">
        <v>8036</v>
      </c>
      <c r="E2932" s="1">
        <v>45324</v>
      </c>
      <c r="F2932">
        <v>6480</v>
      </c>
      <c r="G2932">
        <v>324</v>
      </c>
      <c r="H2932" t="s">
        <v>7</v>
      </c>
      <c r="I2932" t="str">
        <f>VLOOKUP(shipments[[#This Row],[SPID]],CHOOSE({1,2},people[[#All],[SPID]],people[[#All],[Sales_person]]),2,0)</f>
        <v>Ches Bonnell</v>
      </c>
      <c r="J2932">
        <f>YEAR(shipments[[#This Row],[Shipdate]])</f>
        <v>2024</v>
      </c>
      <c r="K2932" s="22"/>
      <c r="L2932" s="22">
        <f>VLOOKUP(shipments[[#This Row],[PID]],CHOOSE({1,2},products[PID],products[Cost_per_box]),2,0)</f>
        <v>12.41</v>
      </c>
      <c r="M2932" s="22">
        <f>shipments[[#This Row],[Boxes]]*shipments[[#This Row],[cost_per_box]]</f>
        <v>4020.84</v>
      </c>
      <c r="N2932" s="22">
        <f>shipments[[#This Row],[Amount]]-shipments[[#This Row],[total cost]]</f>
        <v>2459.16</v>
      </c>
    </row>
    <row r="2933" spans="1:14" x14ac:dyDescent="0.35">
      <c r="A2933" t="s">
        <v>2974</v>
      </c>
      <c r="B2933" t="s">
        <v>8044</v>
      </c>
      <c r="C2933" t="s">
        <v>8026</v>
      </c>
      <c r="D2933" t="s">
        <v>8037</v>
      </c>
      <c r="E2933" s="1">
        <v>45082</v>
      </c>
      <c r="F2933">
        <v>12010.5</v>
      </c>
      <c r="G2933">
        <v>858</v>
      </c>
      <c r="H2933" t="s">
        <v>7</v>
      </c>
      <c r="I2933" t="str">
        <f>VLOOKUP(shipments[[#This Row],[SPID]],CHOOSE({1,2},people[[#All],[SPID]],people[[#All],[Sales_person]]),2,0)</f>
        <v>Ches Bonnell</v>
      </c>
      <c r="J2933">
        <f>YEAR(shipments[[#This Row],[Shipdate]])</f>
        <v>2023</v>
      </c>
      <c r="K2933" s="22"/>
      <c r="L2933" s="22">
        <f>VLOOKUP(shipments[[#This Row],[PID]],CHOOSE({1,2},products[PID],products[Cost_per_box]),2,0)</f>
        <v>9.57</v>
      </c>
      <c r="M2933" s="22">
        <f>shipments[[#This Row],[Boxes]]*shipments[[#This Row],[cost_per_box]]</f>
        <v>8211.06</v>
      </c>
      <c r="N2933" s="22">
        <f>shipments[[#This Row],[Amount]]-shipments[[#This Row],[total cost]]</f>
        <v>3799.4400000000005</v>
      </c>
    </row>
    <row r="2934" spans="1:14" x14ac:dyDescent="0.35">
      <c r="A2934" t="s">
        <v>2975</v>
      </c>
      <c r="B2934" t="s">
        <v>8044</v>
      </c>
      <c r="C2934" t="s">
        <v>8026</v>
      </c>
      <c r="D2934" t="s">
        <v>8035</v>
      </c>
      <c r="E2934" s="1">
        <v>45449</v>
      </c>
      <c r="F2934">
        <v>6423.75</v>
      </c>
      <c r="G2934">
        <v>429</v>
      </c>
      <c r="H2934" t="s">
        <v>7</v>
      </c>
      <c r="I2934" t="str">
        <f>VLOOKUP(shipments[[#This Row],[SPID]],CHOOSE({1,2},people[[#All],[SPID]],people[[#All],[Sales_person]]),2,0)</f>
        <v>Ches Bonnell</v>
      </c>
      <c r="J2934">
        <f>YEAR(shipments[[#This Row],[Shipdate]])</f>
        <v>2024</v>
      </c>
      <c r="K2934" s="22"/>
      <c r="L2934" s="22">
        <f>VLOOKUP(shipments[[#This Row],[PID]],CHOOSE({1,2},products[PID],products[Cost_per_box]),2,0)</f>
        <v>9.57</v>
      </c>
      <c r="M2934" s="22">
        <f>shipments[[#This Row],[Boxes]]*shipments[[#This Row],[cost_per_box]]</f>
        <v>4105.53</v>
      </c>
      <c r="N2934" s="22">
        <f>shipments[[#This Row],[Amount]]-shipments[[#This Row],[total cost]]</f>
        <v>2318.2200000000003</v>
      </c>
    </row>
    <row r="2935" spans="1:14" x14ac:dyDescent="0.35">
      <c r="A2935" t="s">
        <v>2976</v>
      </c>
      <c r="B2935" t="s">
        <v>8044</v>
      </c>
      <c r="C2935" t="s">
        <v>8026</v>
      </c>
      <c r="D2935" t="s">
        <v>8033</v>
      </c>
      <c r="E2935" s="1">
        <v>44932</v>
      </c>
      <c r="F2935">
        <v>6468.75</v>
      </c>
      <c r="G2935">
        <v>432</v>
      </c>
      <c r="H2935" t="s">
        <v>7</v>
      </c>
      <c r="I2935" t="str">
        <f>VLOOKUP(shipments[[#This Row],[SPID]],CHOOSE({1,2},people[[#All],[SPID]],people[[#All],[Sales_person]]),2,0)</f>
        <v>Ches Bonnell</v>
      </c>
      <c r="J2935">
        <f>YEAR(shipments[[#This Row],[Shipdate]])</f>
        <v>2023</v>
      </c>
      <c r="K2935" s="22"/>
      <c r="L2935" s="22">
        <f>VLOOKUP(shipments[[#This Row],[PID]],CHOOSE({1,2},products[PID],products[Cost_per_box]),2,0)</f>
        <v>9.57</v>
      </c>
      <c r="M2935" s="22">
        <f>shipments[[#This Row],[Boxes]]*shipments[[#This Row],[cost_per_box]]</f>
        <v>4134.24</v>
      </c>
      <c r="N2935" s="22">
        <f>shipments[[#This Row],[Amount]]-shipments[[#This Row],[total cost]]</f>
        <v>2334.5100000000002</v>
      </c>
    </row>
    <row r="2936" spans="1:14" x14ac:dyDescent="0.35">
      <c r="A2936" t="s">
        <v>2977</v>
      </c>
      <c r="B2936" t="s">
        <v>8044</v>
      </c>
      <c r="C2936" t="s">
        <v>8026</v>
      </c>
      <c r="D2936" t="s">
        <v>8036</v>
      </c>
      <c r="E2936" s="1">
        <v>45391</v>
      </c>
      <c r="F2936">
        <v>15423.75</v>
      </c>
      <c r="G2936">
        <v>1029</v>
      </c>
      <c r="H2936" t="s">
        <v>7</v>
      </c>
      <c r="I2936" t="str">
        <f>VLOOKUP(shipments[[#This Row],[SPID]],CHOOSE({1,2},people[[#All],[SPID]],people[[#All],[Sales_person]]),2,0)</f>
        <v>Ches Bonnell</v>
      </c>
      <c r="J2936">
        <f>YEAR(shipments[[#This Row],[Shipdate]])</f>
        <v>2024</v>
      </c>
      <c r="K2936" s="22"/>
      <c r="L2936" s="22">
        <f>VLOOKUP(shipments[[#This Row],[PID]],CHOOSE({1,2},products[PID],products[Cost_per_box]),2,0)</f>
        <v>9.57</v>
      </c>
      <c r="M2936" s="22">
        <f>shipments[[#This Row],[Boxes]]*shipments[[#This Row],[cost_per_box]]</f>
        <v>9847.5300000000007</v>
      </c>
      <c r="N2936" s="22">
        <f>shipments[[#This Row],[Amount]]-shipments[[#This Row],[total cost]]</f>
        <v>5576.2199999999993</v>
      </c>
    </row>
    <row r="2937" spans="1:14" x14ac:dyDescent="0.35">
      <c r="A2937" t="s">
        <v>2978</v>
      </c>
      <c r="B2937" t="s">
        <v>8044</v>
      </c>
      <c r="C2937" t="s">
        <v>8027</v>
      </c>
      <c r="D2937" t="s">
        <v>8036</v>
      </c>
      <c r="E2937" s="1">
        <v>45159</v>
      </c>
      <c r="F2937">
        <v>1721.25</v>
      </c>
      <c r="G2937">
        <v>157</v>
      </c>
      <c r="H2937" t="s">
        <v>7</v>
      </c>
      <c r="I2937" t="str">
        <f>VLOOKUP(shipments[[#This Row],[SPID]],CHOOSE({1,2},people[[#All],[SPID]],people[[#All],[Sales_person]]),2,0)</f>
        <v>Ches Bonnell</v>
      </c>
      <c r="J2937">
        <f>YEAR(shipments[[#This Row],[Shipdate]])</f>
        <v>2023</v>
      </c>
      <c r="K2937" s="22"/>
      <c r="L2937" s="22">
        <f>VLOOKUP(shipments[[#This Row],[PID]],CHOOSE({1,2},products[PID],products[Cost_per_box]),2,0)</f>
        <v>8.43</v>
      </c>
      <c r="M2937" s="22">
        <f>shipments[[#This Row],[Boxes]]*shipments[[#This Row],[cost_per_box]]</f>
        <v>1323.51</v>
      </c>
      <c r="N2937" s="22">
        <f>shipments[[#This Row],[Amount]]-shipments[[#This Row],[total cost]]</f>
        <v>397.74</v>
      </c>
    </row>
    <row r="2938" spans="1:14" x14ac:dyDescent="0.35">
      <c r="A2938" t="s">
        <v>2979</v>
      </c>
      <c r="B2938" t="s">
        <v>8044</v>
      </c>
      <c r="C2938" t="s">
        <v>8027</v>
      </c>
      <c r="D2938" t="s">
        <v>8036</v>
      </c>
      <c r="E2938" s="1">
        <v>45061</v>
      </c>
      <c r="F2938">
        <v>2477.25</v>
      </c>
      <c r="G2938">
        <v>248</v>
      </c>
      <c r="H2938" t="s">
        <v>7</v>
      </c>
      <c r="I2938" t="str">
        <f>VLOOKUP(shipments[[#This Row],[SPID]],CHOOSE({1,2},people[[#All],[SPID]],people[[#All],[Sales_person]]),2,0)</f>
        <v>Ches Bonnell</v>
      </c>
      <c r="J2938">
        <f>YEAR(shipments[[#This Row],[Shipdate]])</f>
        <v>2023</v>
      </c>
      <c r="K2938" s="22"/>
      <c r="L2938" s="22">
        <f>VLOOKUP(shipments[[#This Row],[PID]],CHOOSE({1,2},products[PID],products[Cost_per_box]),2,0)</f>
        <v>8.43</v>
      </c>
      <c r="M2938" s="22">
        <f>shipments[[#This Row],[Boxes]]*shipments[[#This Row],[cost_per_box]]</f>
        <v>2090.64</v>
      </c>
      <c r="N2938" s="22">
        <f>shipments[[#This Row],[Amount]]-shipments[[#This Row],[total cost]]</f>
        <v>386.61000000000013</v>
      </c>
    </row>
    <row r="2939" spans="1:14" x14ac:dyDescent="0.35">
      <c r="A2939" t="s">
        <v>2980</v>
      </c>
      <c r="B2939" t="s">
        <v>8044</v>
      </c>
      <c r="C2939" t="s">
        <v>8027</v>
      </c>
      <c r="D2939" t="s">
        <v>8038</v>
      </c>
      <c r="E2939" s="1">
        <v>45222</v>
      </c>
      <c r="F2939">
        <v>13518</v>
      </c>
      <c r="G2939">
        <v>1932</v>
      </c>
      <c r="H2939" t="s">
        <v>7</v>
      </c>
      <c r="I2939" t="str">
        <f>VLOOKUP(shipments[[#This Row],[SPID]],CHOOSE({1,2},people[[#All],[SPID]],people[[#All],[Sales_person]]),2,0)</f>
        <v>Ches Bonnell</v>
      </c>
      <c r="J2939">
        <f>YEAR(shipments[[#This Row],[Shipdate]])</f>
        <v>2023</v>
      </c>
      <c r="K2939" s="22"/>
      <c r="L2939" s="22">
        <f>VLOOKUP(shipments[[#This Row],[PID]],CHOOSE({1,2},products[PID],products[Cost_per_box]),2,0)</f>
        <v>8.43</v>
      </c>
      <c r="M2939" s="22">
        <f>shipments[[#This Row],[Boxes]]*shipments[[#This Row],[cost_per_box]]</f>
        <v>16286.76</v>
      </c>
      <c r="N2939" s="22">
        <f>shipments[[#This Row],[Amount]]-shipments[[#This Row],[total cost]]</f>
        <v>-2768.76</v>
      </c>
    </row>
    <row r="2940" spans="1:14" x14ac:dyDescent="0.35">
      <c r="A2940" t="s">
        <v>2981</v>
      </c>
      <c r="B2940" t="s">
        <v>8044</v>
      </c>
      <c r="C2940" t="s">
        <v>8027</v>
      </c>
      <c r="D2940" t="s">
        <v>8034</v>
      </c>
      <c r="E2940" s="1">
        <v>45119</v>
      </c>
      <c r="F2940">
        <v>2722.5</v>
      </c>
      <c r="G2940">
        <v>389</v>
      </c>
      <c r="H2940" t="s">
        <v>7</v>
      </c>
      <c r="I2940" t="str">
        <f>VLOOKUP(shipments[[#This Row],[SPID]],CHOOSE({1,2},people[[#All],[SPID]],people[[#All],[Sales_person]]),2,0)</f>
        <v>Ches Bonnell</v>
      </c>
      <c r="J2940">
        <f>YEAR(shipments[[#This Row],[Shipdate]])</f>
        <v>2023</v>
      </c>
      <c r="K2940" s="22"/>
      <c r="L2940" s="22">
        <f>VLOOKUP(shipments[[#This Row],[PID]],CHOOSE({1,2},products[PID],products[Cost_per_box]),2,0)</f>
        <v>8.43</v>
      </c>
      <c r="M2940" s="22">
        <f>shipments[[#This Row],[Boxes]]*shipments[[#This Row],[cost_per_box]]</f>
        <v>3279.27</v>
      </c>
      <c r="N2940" s="22">
        <f>shipments[[#This Row],[Amount]]-shipments[[#This Row],[total cost]]</f>
        <v>-556.77</v>
      </c>
    </row>
    <row r="2941" spans="1:14" x14ac:dyDescent="0.35">
      <c r="A2941" t="s">
        <v>2982</v>
      </c>
      <c r="B2941" t="s">
        <v>8044</v>
      </c>
      <c r="C2941" t="s">
        <v>8027</v>
      </c>
      <c r="D2941" t="s">
        <v>8037</v>
      </c>
      <c r="E2941" s="1">
        <v>45279</v>
      </c>
      <c r="F2941">
        <v>5789.25</v>
      </c>
      <c r="G2941">
        <v>828</v>
      </c>
      <c r="H2941" t="s">
        <v>7</v>
      </c>
      <c r="I2941" t="str">
        <f>VLOOKUP(shipments[[#This Row],[SPID]],CHOOSE({1,2},people[[#All],[SPID]],people[[#All],[Sales_person]]),2,0)</f>
        <v>Ches Bonnell</v>
      </c>
      <c r="J2941">
        <f>YEAR(shipments[[#This Row],[Shipdate]])</f>
        <v>2023</v>
      </c>
      <c r="K2941" s="22"/>
      <c r="L2941" s="22">
        <f>VLOOKUP(shipments[[#This Row],[PID]],CHOOSE({1,2},products[PID],products[Cost_per_box]),2,0)</f>
        <v>8.43</v>
      </c>
      <c r="M2941" s="22">
        <f>shipments[[#This Row],[Boxes]]*shipments[[#This Row],[cost_per_box]]</f>
        <v>6980.04</v>
      </c>
      <c r="N2941" s="22">
        <f>shipments[[#This Row],[Amount]]-shipments[[#This Row],[total cost]]</f>
        <v>-1190.79</v>
      </c>
    </row>
    <row r="2942" spans="1:14" x14ac:dyDescent="0.35">
      <c r="A2942" t="s">
        <v>2983</v>
      </c>
      <c r="B2942" t="s">
        <v>8044</v>
      </c>
      <c r="C2942" t="s">
        <v>8028</v>
      </c>
      <c r="D2942" t="s">
        <v>8033</v>
      </c>
      <c r="E2942" s="1">
        <v>45133</v>
      </c>
      <c r="F2942">
        <v>10921.5</v>
      </c>
      <c r="G2942">
        <v>1214</v>
      </c>
      <c r="H2942" t="s">
        <v>7</v>
      </c>
      <c r="I2942" t="str">
        <f>VLOOKUP(shipments[[#This Row],[SPID]],CHOOSE({1,2},people[[#All],[SPID]],people[[#All],[Sales_person]]),2,0)</f>
        <v>Ches Bonnell</v>
      </c>
      <c r="J2942">
        <f>YEAR(shipments[[#This Row],[Shipdate]])</f>
        <v>2023</v>
      </c>
      <c r="K2942" s="22"/>
      <c r="L2942" s="22">
        <f>VLOOKUP(shipments[[#This Row],[PID]],CHOOSE({1,2},products[PID],products[Cost_per_box]),2,0)</f>
        <v>6.8</v>
      </c>
      <c r="M2942" s="22">
        <f>shipments[[#This Row],[Boxes]]*shipments[[#This Row],[cost_per_box]]</f>
        <v>8255.1999999999989</v>
      </c>
      <c r="N2942" s="22">
        <f>shipments[[#This Row],[Amount]]-shipments[[#This Row],[total cost]]</f>
        <v>2666.3000000000011</v>
      </c>
    </row>
    <row r="2943" spans="1:14" x14ac:dyDescent="0.35">
      <c r="A2943" t="s">
        <v>2984</v>
      </c>
      <c r="B2943" t="s">
        <v>8044</v>
      </c>
      <c r="C2943" t="s">
        <v>8028</v>
      </c>
      <c r="D2943" t="s">
        <v>8038</v>
      </c>
      <c r="E2943" s="1">
        <v>45540</v>
      </c>
      <c r="F2943">
        <v>1593</v>
      </c>
      <c r="G2943">
        <v>228</v>
      </c>
      <c r="H2943" t="s">
        <v>26</v>
      </c>
      <c r="I2943" t="str">
        <f>VLOOKUP(shipments[[#This Row],[SPID]],CHOOSE({1,2},people[[#All],[SPID]],people[[#All],[Sales_person]]),2,0)</f>
        <v>Ches Bonnell</v>
      </c>
      <c r="J2943">
        <f>YEAR(shipments[[#This Row],[Shipdate]])</f>
        <v>2024</v>
      </c>
      <c r="K2943" s="22"/>
      <c r="L2943" s="22">
        <f>VLOOKUP(shipments[[#This Row],[PID]],CHOOSE({1,2},products[PID],products[Cost_per_box]),2,0)</f>
        <v>6.8</v>
      </c>
      <c r="M2943" s="22">
        <f>shipments[[#This Row],[Boxes]]*shipments[[#This Row],[cost_per_box]]</f>
        <v>1550.3999999999999</v>
      </c>
      <c r="N2943" s="22">
        <f>shipments[[#This Row],[Amount]]-shipments[[#This Row],[total cost]]</f>
        <v>42.600000000000136</v>
      </c>
    </row>
    <row r="2944" spans="1:14" x14ac:dyDescent="0.35">
      <c r="A2944" t="s">
        <v>2985</v>
      </c>
      <c r="B2944" t="s">
        <v>8044</v>
      </c>
      <c r="C2944" t="s">
        <v>8028</v>
      </c>
      <c r="D2944" t="s">
        <v>8035</v>
      </c>
      <c r="E2944" s="1">
        <v>45103</v>
      </c>
      <c r="F2944">
        <v>18288</v>
      </c>
      <c r="G2944">
        <v>1663</v>
      </c>
      <c r="H2944" t="s">
        <v>7</v>
      </c>
      <c r="I2944" t="str">
        <f>VLOOKUP(shipments[[#This Row],[SPID]],CHOOSE({1,2},people[[#All],[SPID]],people[[#All],[Sales_person]]),2,0)</f>
        <v>Ches Bonnell</v>
      </c>
      <c r="J2944">
        <f>YEAR(shipments[[#This Row],[Shipdate]])</f>
        <v>2023</v>
      </c>
      <c r="K2944" s="22"/>
      <c r="L2944" s="22">
        <f>VLOOKUP(shipments[[#This Row],[PID]],CHOOSE({1,2},products[PID],products[Cost_per_box]),2,0)</f>
        <v>6.8</v>
      </c>
      <c r="M2944" s="22">
        <f>shipments[[#This Row],[Boxes]]*shipments[[#This Row],[cost_per_box]]</f>
        <v>11308.4</v>
      </c>
      <c r="N2944" s="22">
        <f>shipments[[#This Row],[Amount]]-shipments[[#This Row],[total cost]]</f>
        <v>6979.6</v>
      </c>
    </row>
    <row r="2945" spans="1:14" x14ac:dyDescent="0.35">
      <c r="A2945" t="s">
        <v>2986</v>
      </c>
      <c r="B2945" t="s">
        <v>8044</v>
      </c>
      <c r="C2945" t="s">
        <v>8028</v>
      </c>
      <c r="D2945" t="s">
        <v>8037</v>
      </c>
      <c r="E2945" s="1">
        <v>45077</v>
      </c>
      <c r="F2945">
        <v>9333</v>
      </c>
      <c r="G2945">
        <v>1037</v>
      </c>
      <c r="H2945" t="s">
        <v>7</v>
      </c>
      <c r="I2945" t="str">
        <f>VLOOKUP(shipments[[#This Row],[SPID]],CHOOSE({1,2},people[[#All],[SPID]],people[[#All],[Sales_person]]),2,0)</f>
        <v>Ches Bonnell</v>
      </c>
      <c r="J2945">
        <f>YEAR(shipments[[#This Row],[Shipdate]])</f>
        <v>2023</v>
      </c>
      <c r="K2945" s="22"/>
      <c r="L2945" s="22">
        <f>VLOOKUP(shipments[[#This Row],[PID]],CHOOSE({1,2},products[PID],products[Cost_per_box]),2,0)</f>
        <v>6.8</v>
      </c>
      <c r="M2945" s="22">
        <f>shipments[[#This Row],[Boxes]]*shipments[[#This Row],[cost_per_box]]</f>
        <v>7051.5999999999995</v>
      </c>
      <c r="N2945" s="22">
        <f>shipments[[#This Row],[Amount]]-shipments[[#This Row],[total cost]]</f>
        <v>2281.4000000000005</v>
      </c>
    </row>
    <row r="2946" spans="1:14" x14ac:dyDescent="0.35">
      <c r="A2946" t="s">
        <v>2987</v>
      </c>
      <c r="B2946" t="s">
        <v>8044</v>
      </c>
      <c r="C2946" t="s">
        <v>8029</v>
      </c>
      <c r="D2946" t="s">
        <v>8036</v>
      </c>
      <c r="E2946" s="1">
        <v>45268</v>
      </c>
      <c r="F2946">
        <v>3642.75</v>
      </c>
      <c r="G2946">
        <v>131</v>
      </c>
      <c r="H2946" t="s">
        <v>7</v>
      </c>
      <c r="I2946" t="str">
        <f>VLOOKUP(shipments[[#This Row],[SPID]],CHOOSE({1,2},people[[#All],[SPID]],people[[#All],[Sales_person]]),2,0)</f>
        <v>Ches Bonnell</v>
      </c>
      <c r="J2946">
        <f>YEAR(shipments[[#This Row],[Shipdate]])</f>
        <v>2023</v>
      </c>
      <c r="K2946" s="22"/>
      <c r="L2946" s="22">
        <f>VLOOKUP(shipments[[#This Row],[PID]],CHOOSE({1,2},products[PID],products[Cost_per_box]),2,0)</f>
        <v>5.04</v>
      </c>
      <c r="M2946" s="22">
        <f>shipments[[#This Row],[Boxes]]*shipments[[#This Row],[cost_per_box]]</f>
        <v>660.24</v>
      </c>
      <c r="N2946" s="22">
        <f>shipments[[#This Row],[Amount]]-shipments[[#This Row],[total cost]]</f>
        <v>2982.51</v>
      </c>
    </row>
    <row r="2947" spans="1:14" x14ac:dyDescent="0.35">
      <c r="A2947" t="s">
        <v>2988</v>
      </c>
      <c r="B2947" t="s">
        <v>8044</v>
      </c>
      <c r="C2947" t="s">
        <v>8030</v>
      </c>
      <c r="D2947" t="s">
        <v>8037</v>
      </c>
      <c r="E2947" s="1">
        <v>45183</v>
      </c>
      <c r="F2947">
        <v>13007.25</v>
      </c>
      <c r="G2947">
        <v>1446</v>
      </c>
      <c r="H2947" t="s">
        <v>7</v>
      </c>
      <c r="I2947" t="str">
        <f>VLOOKUP(shipments[[#This Row],[SPID]],CHOOSE({1,2},people[[#All],[SPID]],people[[#All],[Sales_person]]),2,0)</f>
        <v>Ches Bonnell</v>
      </c>
      <c r="J2947">
        <f>YEAR(shipments[[#This Row],[Shipdate]])</f>
        <v>2023</v>
      </c>
      <c r="K2947" s="22"/>
      <c r="L2947" s="22">
        <f>VLOOKUP(shipments[[#This Row],[PID]],CHOOSE({1,2},products[PID],products[Cost_per_box]),2,0)</f>
        <v>2.76</v>
      </c>
      <c r="M2947" s="22">
        <f>shipments[[#This Row],[Boxes]]*shipments[[#This Row],[cost_per_box]]</f>
        <v>3990.9599999999996</v>
      </c>
      <c r="N2947" s="22">
        <f>shipments[[#This Row],[Amount]]-shipments[[#This Row],[total cost]]</f>
        <v>9016.2900000000009</v>
      </c>
    </row>
    <row r="2948" spans="1:14" x14ac:dyDescent="0.35">
      <c r="A2948" t="s">
        <v>2989</v>
      </c>
      <c r="B2948" t="s">
        <v>8044</v>
      </c>
      <c r="C2948" t="s">
        <v>8030</v>
      </c>
      <c r="D2948" t="s">
        <v>8037</v>
      </c>
      <c r="E2948" s="1">
        <v>45159</v>
      </c>
      <c r="F2948">
        <v>10221.75</v>
      </c>
      <c r="G2948">
        <v>1023</v>
      </c>
      <c r="H2948" t="s">
        <v>7</v>
      </c>
      <c r="I2948" t="str">
        <f>VLOOKUP(shipments[[#This Row],[SPID]],CHOOSE({1,2},people[[#All],[SPID]],people[[#All],[Sales_person]]),2,0)</f>
        <v>Ches Bonnell</v>
      </c>
      <c r="J2948">
        <f>YEAR(shipments[[#This Row],[Shipdate]])</f>
        <v>2023</v>
      </c>
      <c r="K2948" s="22"/>
      <c r="L2948" s="22">
        <f>VLOOKUP(shipments[[#This Row],[PID]],CHOOSE({1,2},products[PID],products[Cost_per_box]),2,0)</f>
        <v>2.76</v>
      </c>
      <c r="M2948" s="22">
        <f>shipments[[#This Row],[Boxes]]*shipments[[#This Row],[cost_per_box]]</f>
        <v>2823.4799999999996</v>
      </c>
      <c r="N2948" s="22">
        <f>shipments[[#This Row],[Amount]]-shipments[[#This Row],[total cost]]</f>
        <v>7398.27</v>
      </c>
    </row>
    <row r="2949" spans="1:14" x14ac:dyDescent="0.35">
      <c r="A2949" t="s">
        <v>2990</v>
      </c>
      <c r="B2949" t="s">
        <v>8044</v>
      </c>
      <c r="C2949" t="s">
        <v>8031</v>
      </c>
      <c r="D2949" t="s">
        <v>8033</v>
      </c>
      <c r="E2949" s="1">
        <v>45075</v>
      </c>
      <c r="F2949">
        <v>634.5</v>
      </c>
      <c r="G2949">
        <v>80</v>
      </c>
      <c r="H2949" t="s">
        <v>7</v>
      </c>
      <c r="I2949" t="str">
        <f>VLOOKUP(shipments[[#This Row],[SPID]],CHOOSE({1,2},people[[#All],[SPID]],people[[#All],[Sales_person]]),2,0)</f>
        <v>Ches Bonnell</v>
      </c>
      <c r="J2949">
        <f>YEAR(shipments[[#This Row],[Shipdate]])</f>
        <v>2023</v>
      </c>
      <c r="K2949" s="22"/>
      <c r="L2949" s="22">
        <f>VLOOKUP(shipments[[#This Row],[PID]],CHOOSE({1,2},products[PID],products[Cost_per_box]),2,0)</f>
        <v>3.32</v>
      </c>
      <c r="M2949" s="22">
        <f>shipments[[#This Row],[Boxes]]*shipments[[#This Row],[cost_per_box]]</f>
        <v>265.59999999999997</v>
      </c>
      <c r="N2949" s="22">
        <f>shipments[[#This Row],[Amount]]-shipments[[#This Row],[total cost]]</f>
        <v>368.90000000000003</v>
      </c>
    </row>
    <row r="2950" spans="1:14" x14ac:dyDescent="0.35">
      <c r="A2950" t="s">
        <v>2991</v>
      </c>
      <c r="B2950" t="s">
        <v>8044</v>
      </c>
      <c r="C2950" t="s">
        <v>8031</v>
      </c>
      <c r="D2950" t="s">
        <v>8034</v>
      </c>
      <c r="E2950" s="1">
        <v>45030</v>
      </c>
      <c r="F2950">
        <v>4682.25</v>
      </c>
      <c r="G2950">
        <v>469</v>
      </c>
      <c r="H2950" t="s">
        <v>7</v>
      </c>
      <c r="I2950" t="str">
        <f>VLOOKUP(shipments[[#This Row],[SPID]],CHOOSE({1,2},people[[#All],[SPID]],people[[#All],[Sales_person]]),2,0)</f>
        <v>Ches Bonnell</v>
      </c>
      <c r="J2950">
        <f>YEAR(shipments[[#This Row],[Shipdate]])</f>
        <v>2023</v>
      </c>
      <c r="K2950" s="22"/>
      <c r="L2950" s="22">
        <f>VLOOKUP(shipments[[#This Row],[PID]],CHOOSE({1,2},products[PID],products[Cost_per_box]),2,0)</f>
        <v>3.32</v>
      </c>
      <c r="M2950" s="22">
        <f>shipments[[#This Row],[Boxes]]*shipments[[#This Row],[cost_per_box]]</f>
        <v>1557.08</v>
      </c>
      <c r="N2950" s="22">
        <f>shipments[[#This Row],[Amount]]-shipments[[#This Row],[total cost]]</f>
        <v>3125.17</v>
      </c>
    </row>
    <row r="2951" spans="1:14" x14ac:dyDescent="0.35">
      <c r="A2951" t="s">
        <v>2992</v>
      </c>
      <c r="B2951" t="s">
        <v>8044</v>
      </c>
      <c r="C2951" t="s">
        <v>8031</v>
      </c>
      <c r="D2951" t="s">
        <v>8038</v>
      </c>
      <c r="E2951" s="1">
        <v>45504</v>
      </c>
      <c r="F2951">
        <v>4317.75</v>
      </c>
      <c r="G2951">
        <v>617</v>
      </c>
      <c r="H2951" t="s">
        <v>18</v>
      </c>
      <c r="I2951" t="str">
        <f>VLOOKUP(shipments[[#This Row],[SPID]],CHOOSE({1,2},people[[#All],[SPID]],people[[#All],[Sales_person]]),2,0)</f>
        <v>Ches Bonnell</v>
      </c>
      <c r="J2951">
        <f>YEAR(shipments[[#This Row],[Shipdate]])</f>
        <v>2024</v>
      </c>
      <c r="K2951" s="22"/>
      <c r="L2951" s="22">
        <f>VLOOKUP(shipments[[#This Row],[PID]],CHOOSE({1,2},products[PID],products[Cost_per_box]),2,0)</f>
        <v>3.32</v>
      </c>
      <c r="M2951" s="22">
        <f>shipments[[#This Row],[Boxes]]*shipments[[#This Row],[cost_per_box]]</f>
        <v>2048.44</v>
      </c>
      <c r="N2951" s="22">
        <f>shipments[[#This Row],[Amount]]-shipments[[#This Row],[total cost]]</f>
        <v>2269.31</v>
      </c>
    </row>
    <row r="2952" spans="1:14" x14ac:dyDescent="0.35">
      <c r="A2952" t="s">
        <v>2993</v>
      </c>
      <c r="B2952" t="s">
        <v>8044</v>
      </c>
      <c r="C2952" t="s">
        <v>8031</v>
      </c>
      <c r="D2952" t="s">
        <v>8033</v>
      </c>
      <c r="E2952" s="1">
        <v>44973</v>
      </c>
      <c r="F2952">
        <v>11715.75</v>
      </c>
      <c r="G2952">
        <v>1172</v>
      </c>
      <c r="H2952" t="s">
        <v>7</v>
      </c>
      <c r="I2952" t="str">
        <f>VLOOKUP(shipments[[#This Row],[SPID]],CHOOSE({1,2},people[[#All],[SPID]],people[[#All],[Sales_person]]),2,0)</f>
        <v>Ches Bonnell</v>
      </c>
      <c r="J2952">
        <f>YEAR(shipments[[#This Row],[Shipdate]])</f>
        <v>2023</v>
      </c>
      <c r="K2952" s="22"/>
      <c r="L2952" s="22">
        <f>VLOOKUP(shipments[[#This Row],[PID]],CHOOSE({1,2},products[PID],products[Cost_per_box]),2,0)</f>
        <v>3.32</v>
      </c>
      <c r="M2952" s="22">
        <f>shipments[[#This Row],[Boxes]]*shipments[[#This Row],[cost_per_box]]</f>
        <v>3891.04</v>
      </c>
      <c r="N2952" s="22">
        <f>shipments[[#This Row],[Amount]]-shipments[[#This Row],[total cost]]</f>
        <v>7824.71</v>
      </c>
    </row>
    <row r="2953" spans="1:14" x14ac:dyDescent="0.35">
      <c r="A2953" t="s">
        <v>2994</v>
      </c>
      <c r="B2953" t="s">
        <v>8044</v>
      </c>
      <c r="C2953" t="s">
        <v>8032</v>
      </c>
      <c r="D2953" t="s">
        <v>8034</v>
      </c>
      <c r="E2953" s="1">
        <v>45280</v>
      </c>
      <c r="F2953">
        <v>10255.5</v>
      </c>
      <c r="G2953">
        <v>513</v>
      </c>
      <c r="H2953" t="s">
        <v>7</v>
      </c>
      <c r="I2953" t="str">
        <f>VLOOKUP(shipments[[#This Row],[SPID]],CHOOSE({1,2},people[[#All],[SPID]],people[[#All],[Sales_person]]),2,0)</f>
        <v>Ches Bonnell</v>
      </c>
      <c r="J2953">
        <f>YEAR(shipments[[#This Row],[Shipdate]])</f>
        <v>2023</v>
      </c>
      <c r="K2953" s="22"/>
      <c r="L2953" s="22">
        <f>VLOOKUP(shipments[[#This Row],[PID]],CHOOSE({1,2},products[PID],products[Cost_per_box]),2,0)</f>
        <v>2.65</v>
      </c>
      <c r="M2953" s="22">
        <f>shipments[[#This Row],[Boxes]]*shipments[[#This Row],[cost_per_box]]</f>
        <v>1359.45</v>
      </c>
      <c r="N2953" s="22">
        <f>shipments[[#This Row],[Amount]]-shipments[[#This Row],[total cost]]</f>
        <v>8896.0499999999993</v>
      </c>
    </row>
    <row r="2954" spans="1:14" x14ac:dyDescent="0.35">
      <c r="A2954" t="s">
        <v>2995</v>
      </c>
      <c r="B2954" t="s">
        <v>8044</v>
      </c>
      <c r="C2954" t="s">
        <v>8032</v>
      </c>
      <c r="D2954" t="s">
        <v>8037</v>
      </c>
      <c r="E2954" s="1">
        <v>45294</v>
      </c>
      <c r="F2954">
        <v>12141</v>
      </c>
      <c r="G2954">
        <v>639</v>
      </c>
      <c r="H2954" t="s">
        <v>7</v>
      </c>
      <c r="I2954" t="str">
        <f>VLOOKUP(shipments[[#This Row],[SPID]],CHOOSE({1,2},people[[#All],[SPID]],people[[#All],[Sales_person]]),2,0)</f>
        <v>Ches Bonnell</v>
      </c>
      <c r="J2954">
        <f>YEAR(shipments[[#This Row],[Shipdate]])</f>
        <v>2024</v>
      </c>
      <c r="K2954" s="22"/>
      <c r="L2954" s="22">
        <f>VLOOKUP(shipments[[#This Row],[PID]],CHOOSE({1,2},products[PID],products[Cost_per_box]),2,0)</f>
        <v>2.65</v>
      </c>
      <c r="M2954" s="22">
        <f>shipments[[#This Row],[Boxes]]*shipments[[#This Row],[cost_per_box]]</f>
        <v>1693.35</v>
      </c>
      <c r="N2954" s="22">
        <f>shipments[[#This Row],[Amount]]-shipments[[#This Row],[total cost]]</f>
        <v>10447.65</v>
      </c>
    </row>
    <row r="2955" spans="1:14" x14ac:dyDescent="0.35">
      <c r="A2955" t="s">
        <v>2996</v>
      </c>
      <c r="B2955" t="s">
        <v>8044</v>
      </c>
      <c r="C2955" t="s">
        <v>8032</v>
      </c>
      <c r="D2955" t="s">
        <v>8034</v>
      </c>
      <c r="E2955" s="1">
        <v>44970</v>
      </c>
      <c r="F2955">
        <v>4614.75</v>
      </c>
      <c r="G2955">
        <v>243</v>
      </c>
      <c r="H2955" t="s">
        <v>7</v>
      </c>
      <c r="I2955" t="str">
        <f>VLOOKUP(shipments[[#This Row],[SPID]],CHOOSE({1,2},people[[#All],[SPID]],people[[#All],[Sales_person]]),2,0)</f>
        <v>Ches Bonnell</v>
      </c>
      <c r="J2955">
        <f>YEAR(shipments[[#This Row],[Shipdate]])</f>
        <v>2023</v>
      </c>
      <c r="K2955" s="22"/>
      <c r="L2955" s="22">
        <f>VLOOKUP(shipments[[#This Row],[PID]],CHOOSE({1,2},products[PID],products[Cost_per_box]),2,0)</f>
        <v>2.65</v>
      </c>
      <c r="M2955" s="22">
        <f>shipments[[#This Row],[Boxes]]*shipments[[#This Row],[cost_per_box]]</f>
        <v>643.94999999999993</v>
      </c>
      <c r="N2955" s="22">
        <f>shipments[[#This Row],[Amount]]-shipments[[#This Row],[total cost]]</f>
        <v>3970.8</v>
      </c>
    </row>
    <row r="2956" spans="1:14" x14ac:dyDescent="0.35">
      <c r="A2956" t="s">
        <v>2997</v>
      </c>
      <c r="B2956" t="s">
        <v>8044</v>
      </c>
      <c r="C2956" t="s">
        <v>8032</v>
      </c>
      <c r="D2956" t="s">
        <v>8036</v>
      </c>
      <c r="E2956" s="1">
        <v>45201</v>
      </c>
      <c r="F2956">
        <v>9909</v>
      </c>
      <c r="G2956">
        <v>496</v>
      </c>
      <c r="H2956" t="s">
        <v>7</v>
      </c>
      <c r="I2956" t="str">
        <f>VLOOKUP(shipments[[#This Row],[SPID]],CHOOSE({1,2},people[[#All],[SPID]],people[[#All],[Sales_person]]),2,0)</f>
        <v>Ches Bonnell</v>
      </c>
      <c r="J2956">
        <f>YEAR(shipments[[#This Row],[Shipdate]])</f>
        <v>2023</v>
      </c>
      <c r="K2956" s="22"/>
      <c r="L2956" s="22">
        <f>VLOOKUP(shipments[[#This Row],[PID]],CHOOSE({1,2},products[PID],products[Cost_per_box]),2,0)</f>
        <v>2.65</v>
      </c>
      <c r="M2956" s="22">
        <f>shipments[[#This Row],[Boxes]]*shipments[[#This Row],[cost_per_box]]</f>
        <v>1314.3999999999999</v>
      </c>
      <c r="N2956" s="22">
        <f>shipments[[#This Row],[Amount]]-shipments[[#This Row],[total cost]]</f>
        <v>8594.6</v>
      </c>
    </row>
    <row r="2957" spans="1:14" x14ac:dyDescent="0.35">
      <c r="A2957" t="s">
        <v>2998</v>
      </c>
      <c r="B2957" t="s">
        <v>8044</v>
      </c>
      <c r="C2957" t="s">
        <v>8032</v>
      </c>
      <c r="D2957" t="s">
        <v>8035</v>
      </c>
      <c r="E2957" s="1">
        <v>45184</v>
      </c>
      <c r="F2957">
        <v>7278.75</v>
      </c>
      <c r="G2957">
        <v>405</v>
      </c>
      <c r="H2957" t="s">
        <v>7</v>
      </c>
      <c r="I2957" t="str">
        <f>VLOOKUP(shipments[[#This Row],[SPID]],CHOOSE({1,2},people[[#All],[SPID]],people[[#All],[Sales_person]]),2,0)</f>
        <v>Ches Bonnell</v>
      </c>
      <c r="J2957">
        <f>YEAR(shipments[[#This Row],[Shipdate]])</f>
        <v>2023</v>
      </c>
      <c r="K2957" s="22"/>
      <c r="L2957" s="22">
        <f>VLOOKUP(shipments[[#This Row],[PID]],CHOOSE({1,2},products[PID],products[Cost_per_box]),2,0)</f>
        <v>2.65</v>
      </c>
      <c r="M2957" s="22">
        <f>shipments[[#This Row],[Boxes]]*shipments[[#This Row],[cost_per_box]]</f>
        <v>1073.25</v>
      </c>
      <c r="N2957" s="22">
        <f>shipments[[#This Row],[Amount]]-shipments[[#This Row],[total cost]]</f>
        <v>6205.5</v>
      </c>
    </row>
    <row r="2958" spans="1:14" x14ac:dyDescent="0.35">
      <c r="A2958" t="s">
        <v>2999</v>
      </c>
      <c r="B2958" t="s">
        <v>8044</v>
      </c>
      <c r="C2958" t="s">
        <v>8032</v>
      </c>
      <c r="D2958" t="s">
        <v>8037</v>
      </c>
      <c r="E2958" s="1">
        <v>45156</v>
      </c>
      <c r="F2958">
        <v>9544.5</v>
      </c>
      <c r="G2958">
        <v>455</v>
      </c>
      <c r="H2958" t="s">
        <v>7</v>
      </c>
      <c r="I2958" t="str">
        <f>VLOOKUP(shipments[[#This Row],[SPID]],CHOOSE({1,2},people[[#All],[SPID]],people[[#All],[Sales_person]]),2,0)</f>
        <v>Ches Bonnell</v>
      </c>
      <c r="J2958">
        <f>YEAR(shipments[[#This Row],[Shipdate]])</f>
        <v>2023</v>
      </c>
      <c r="K2958" s="22"/>
      <c r="L2958" s="22">
        <f>VLOOKUP(shipments[[#This Row],[PID]],CHOOSE({1,2},products[PID],products[Cost_per_box]),2,0)</f>
        <v>2.65</v>
      </c>
      <c r="M2958" s="22">
        <f>shipments[[#This Row],[Boxes]]*shipments[[#This Row],[cost_per_box]]</f>
        <v>1205.75</v>
      </c>
      <c r="N2958" s="22">
        <f>shipments[[#This Row],[Amount]]-shipments[[#This Row],[total cost]]</f>
        <v>8338.75</v>
      </c>
    </row>
    <row r="2959" spans="1:14" x14ac:dyDescent="0.35">
      <c r="A2959" t="s">
        <v>3000</v>
      </c>
      <c r="B2959" t="s">
        <v>8044</v>
      </c>
      <c r="C2959" t="s">
        <v>8011</v>
      </c>
      <c r="D2959" t="s">
        <v>8033</v>
      </c>
      <c r="E2959" s="1">
        <v>45027</v>
      </c>
      <c r="F2959">
        <v>8545.5</v>
      </c>
      <c r="G2959">
        <v>570</v>
      </c>
      <c r="H2959" t="s">
        <v>7</v>
      </c>
      <c r="I2959" t="str">
        <f>VLOOKUP(shipments[[#This Row],[SPID]],CHOOSE({1,2},people[[#All],[SPID]],people[[#All],[Sales_person]]),2,0)</f>
        <v>Ches Bonnell</v>
      </c>
      <c r="J2959">
        <f>YEAR(shipments[[#This Row],[Shipdate]])</f>
        <v>2023</v>
      </c>
      <c r="K2959" s="22"/>
      <c r="L2959" s="22">
        <f>VLOOKUP(shipments[[#This Row],[PID]],CHOOSE({1,2},products[PID],products[Cost_per_box]),2,0)</f>
        <v>5.26</v>
      </c>
      <c r="M2959" s="22">
        <f>shipments[[#This Row],[Boxes]]*shipments[[#This Row],[cost_per_box]]</f>
        <v>2998.2</v>
      </c>
      <c r="N2959" s="22">
        <f>shipments[[#This Row],[Amount]]-shipments[[#This Row],[total cost]]</f>
        <v>5547.3</v>
      </c>
    </row>
    <row r="2960" spans="1:14" x14ac:dyDescent="0.35">
      <c r="A2960" t="s">
        <v>3001</v>
      </c>
      <c r="B2960" t="s">
        <v>8044</v>
      </c>
      <c r="C2960" t="s">
        <v>8011</v>
      </c>
      <c r="D2960" t="s">
        <v>8038</v>
      </c>
      <c r="E2960" s="1">
        <v>45203</v>
      </c>
      <c r="F2960">
        <v>4245.75</v>
      </c>
      <c r="G2960">
        <v>354</v>
      </c>
      <c r="H2960" t="s">
        <v>7</v>
      </c>
      <c r="I2960" t="str">
        <f>VLOOKUP(shipments[[#This Row],[SPID]],CHOOSE({1,2},people[[#All],[SPID]],people[[#All],[Sales_person]]),2,0)</f>
        <v>Ches Bonnell</v>
      </c>
      <c r="J2960">
        <f>YEAR(shipments[[#This Row],[Shipdate]])</f>
        <v>2023</v>
      </c>
      <c r="K2960" s="22"/>
      <c r="L2960" s="22">
        <f>VLOOKUP(shipments[[#This Row],[PID]],CHOOSE({1,2},products[PID],products[Cost_per_box]),2,0)</f>
        <v>5.26</v>
      </c>
      <c r="M2960" s="22">
        <f>shipments[[#This Row],[Boxes]]*shipments[[#This Row],[cost_per_box]]</f>
        <v>1862.04</v>
      </c>
      <c r="N2960" s="22">
        <f>shipments[[#This Row],[Amount]]-shipments[[#This Row],[total cost]]</f>
        <v>2383.71</v>
      </c>
    </row>
    <row r="2961" spans="1:14" x14ac:dyDescent="0.35">
      <c r="A2961" t="s">
        <v>3002</v>
      </c>
      <c r="B2961" t="s">
        <v>8044</v>
      </c>
      <c r="C2961" t="s">
        <v>8011</v>
      </c>
      <c r="D2961" t="s">
        <v>8034</v>
      </c>
      <c r="E2961" s="1">
        <v>45120</v>
      </c>
      <c r="F2961">
        <v>7119</v>
      </c>
      <c r="G2961">
        <v>594</v>
      </c>
      <c r="H2961" t="s">
        <v>7</v>
      </c>
      <c r="I2961" t="str">
        <f>VLOOKUP(shipments[[#This Row],[SPID]],CHOOSE({1,2},people[[#All],[SPID]],people[[#All],[Sales_person]]),2,0)</f>
        <v>Ches Bonnell</v>
      </c>
      <c r="J2961">
        <f>YEAR(shipments[[#This Row],[Shipdate]])</f>
        <v>2023</v>
      </c>
      <c r="K2961" s="22"/>
      <c r="L2961" s="22">
        <f>VLOOKUP(shipments[[#This Row],[PID]],CHOOSE({1,2},products[PID],products[Cost_per_box]),2,0)</f>
        <v>5.26</v>
      </c>
      <c r="M2961" s="22">
        <f>shipments[[#This Row],[Boxes]]*shipments[[#This Row],[cost_per_box]]</f>
        <v>3124.44</v>
      </c>
      <c r="N2961" s="22">
        <f>shipments[[#This Row],[Amount]]-shipments[[#This Row],[total cost]]</f>
        <v>3994.56</v>
      </c>
    </row>
    <row r="2962" spans="1:14" x14ac:dyDescent="0.35">
      <c r="A2962" t="s">
        <v>3003</v>
      </c>
      <c r="B2962" t="s">
        <v>8044</v>
      </c>
      <c r="C2962" t="s">
        <v>8011</v>
      </c>
      <c r="D2962" t="s">
        <v>8037</v>
      </c>
      <c r="E2962" s="1">
        <v>45232</v>
      </c>
      <c r="F2962">
        <v>1176.75</v>
      </c>
      <c r="G2962">
        <v>79</v>
      </c>
      <c r="H2962" t="s">
        <v>7</v>
      </c>
      <c r="I2962" t="str">
        <f>VLOOKUP(shipments[[#This Row],[SPID]],CHOOSE({1,2},people[[#All],[SPID]],people[[#All],[Sales_person]]),2,0)</f>
        <v>Ches Bonnell</v>
      </c>
      <c r="J2962">
        <f>YEAR(shipments[[#This Row],[Shipdate]])</f>
        <v>2023</v>
      </c>
      <c r="K2962" s="22"/>
      <c r="L2962" s="22">
        <f>VLOOKUP(shipments[[#This Row],[PID]],CHOOSE({1,2},products[PID],products[Cost_per_box]),2,0)</f>
        <v>5.26</v>
      </c>
      <c r="M2962" s="22">
        <f>shipments[[#This Row],[Boxes]]*shipments[[#This Row],[cost_per_box]]</f>
        <v>415.53999999999996</v>
      </c>
      <c r="N2962" s="22">
        <f>shipments[[#This Row],[Amount]]-shipments[[#This Row],[total cost]]</f>
        <v>761.21</v>
      </c>
    </row>
    <row r="2963" spans="1:14" x14ac:dyDescent="0.35">
      <c r="A2963" t="s">
        <v>3004</v>
      </c>
      <c r="B2963" t="s">
        <v>8044</v>
      </c>
      <c r="C2963" t="s">
        <v>8013</v>
      </c>
      <c r="D2963" t="s">
        <v>8038</v>
      </c>
      <c r="E2963" s="1">
        <v>45432</v>
      </c>
      <c r="F2963">
        <v>4612.5</v>
      </c>
      <c r="G2963">
        <v>513</v>
      </c>
      <c r="H2963" t="s">
        <v>7</v>
      </c>
      <c r="I2963" t="str">
        <f>VLOOKUP(shipments[[#This Row],[SPID]],CHOOSE({1,2},people[[#All],[SPID]],people[[#All],[Sales_person]]),2,0)</f>
        <v>Ches Bonnell</v>
      </c>
      <c r="J2963">
        <f>YEAR(shipments[[#This Row],[Shipdate]])</f>
        <v>2024</v>
      </c>
      <c r="K2963" s="22"/>
      <c r="L2963" s="22">
        <f>VLOOKUP(shipments[[#This Row],[PID]],CHOOSE({1,2},products[PID],products[Cost_per_box]),2,0)</f>
        <v>5.15</v>
      </c>
      <c r="M2963" s="22">
        <f>shipments[[#This Row],[Boxes]]*shipments[[#This Row],[cost_per_box]]</f>
        <v>2641.9500000000003</v>
      </c>
      <c r="N2963" s="22">
        <f>shipments[[#This Row],[Amount]]-shipments[[#This Row],[total cost]]</f>
        <v>1970.5499999999997</v>
      </c>
    </row>
    <row r="2964" spans="1:14" x14ac:dyDescent="0.35">
      <c r="A2964" t="s">
        <v>3005</v>
      </c>
      <c r="B2964" t="s">
        <v>8044</v>
      </c>
      <c r="C2964" t="s">
        <v>8014</v>
      </c>
      <c r="D2964" t="s">
        <v>8036</v>
      </c>
      <c r="E2964" s="1">
        <v>45238</v>
      </c>
      <c r="F2964">
        <v>1766.25</v>
      </c>
      <c r="G2964">
        <v>197</v>
      </c>
      <c r="H2964" t="s">
        <v>7</v>
      </c>
      <c r="I2964" t="str">
        <f>VLOOKUP(shipments[[#This Row],[SPID]],CHOOSE({1,2},people[[#All],[SPID]],people[[#All],[Sales_person]]),2,0)</f>
        <v>Ches Bonnell</v>
      </c>
      <c r="J2964">
        <f>YEAR(shipments[[#This Row],[Shipdate]])</f>
        <v>2023</v>
      </c>
      <c r="K2964" s="22"/>
      <c r="L2964" s="22">
        <f>VLOOKUP(shipments[[#This Row],[PID]],CHOOSE({1,2},products[PID],products[Cost_per_box]),2,0)</f>
        <v>3.85</v>
      </c>
      <c r="M2964" s="22">
        <f>shipments[[#This Row],[Boxes]]*shipments[[#This Row],[cost_per_box]]</f>
        <v>758.45</v>
      </c>
      <c r="N2964" s="22">
        <f>shipments[[#This Row],[Amount]]-shipments[[#This Row],[total cost]]</f>
        <v>1007.8</v>
      </c>
    </row>
    <row r="2965" spans="1:14" x14ac:dyDescent="0.35">
      <c r="A2965" t="s">
        <v>3006</v>
      </c>
      <c r="B2965" t="s">
        <v>8044</v>
      </c>
      <c r="C2965" t="s">
        <v>8014</v>
      </c>
      <c r="D2965" t="s">
        <v>8037</v>
      </c>
      <c r="E2965" s="1">
        <v>45322</v>
      </c>
      <c r="F2965">
        <v>713.25</v>
      </c>
      <c r="G2965">
        <v>80</v>
      </c>
      <c r="H2965" t="s">
        <v>7</v>
      </c>
      <c r="I2965" t="str">
        <f>VLOOKUP(shipments[[#This Row],[SPID]],CHOOSE({1,2},people[[#All],[SPID]],people[[#All],[Sales_person]]),2,0)</f>
        <v>Ches Bonnell</v>
      </c>
      <c r="J2965">
        <f>YEAR(shipments[[#This Row],[Shipdate]])</f>
        <v>2024</v>
      </c>
      <c r="K2965" s="22"/>
      <c r="L2965" s="22">
        <f>VLOOKUP(shipments[[#This Row],[PID]],CHOOSE({1,2},products[PID],products[Cost_per_box]),2,0)</f>
        <v>3.85</v>
      </c>
      <c r="M2965" s="22">
        <f>shipments[[#This Row],[Boxes]]*shipments[[#This Row],[cost_per_box]]</f>
        <v>308</v>
      </c>
      <c r="N2965" s="22">
        <f>shipments[[#This Row],[Amount]]-shipments[[#This Row],[total cost]]</f>
        <v>405.25</v>
      </c>
    </row>
    <row r="2966" spans="1:14" x14ac:dyDescent="0.35">
      <c r="A2966" t="s">
        <v>3007</v>
      </c>
      <c r="B2966" t="s">
        <v>8044</v>
      </c>
      <c r="C2966" t="s">
        <v>8014</v>
      </c>
      <c r="D2966" t="s">
        <v>8038</v>
      </c>
      <c r="E2966" s="1">
        <v>45286</v>
      </c>
      <c r="F2966">
        <v>9400.5</v>
      </c>
      <c r="G2966">
        <v>1176</v>
      </c>
      <c r="H2966" t="s">
        <v>7</v>
      </c>
      <c r="I2966" t="str">
        <f>VLOOKUP(shipments[[#This Row],[SPID]],CHOOSE({1,2},people[[#All],[SPID]],people[[#All],[Sales_person]]),2,0)</f>
        <v>Ches Bonnell</v>
      </c>
      <c r="J2966">
        <f>YEAR(shipments[[#This Row],[Shipdate]])</f>
        <v>2023</v>
      </c>
      <c r="K2966" s="22"/>
      <c r="L2966" s="22">
        <f>VLOOKUP(shipments[[#This Row],[PID]],CHOOSE({1,2},products[PID],products[Cost_per_box]),2,0)</f>
        <v>3.85</v>
      </c>
      <c r="M2966" s="22">
        <f>shipments[[#This Row],[Boxes]]*shipments[[#This Row],[cost_per_box]]</f>
        <v>4527.6000000000004</v>
      </c>
      <c r="N2966" s="22">
        <f>shipments[[#This Row],[Amount]]-shipments[[#This Row],[total cost]]</f>
        <v>4872.8999999999996</v>
      </c>
    </row>
    <row r="2967" spans="1:14" x14ac:dyDescent="0.35">
      <c r="A2967" t="s">
        <v>3008</v>
      </c>
      <c r="B2967" t="s">
        <v>8044</v>
      </c>
      <c r="C2967" t="s">
        <v>8014</v>
      </c>
      <c r="D2967" t="s">
        <v>8033</v>
      </c>
      <c r="E2967" s="1">
        <v>45009</v>
      </c>
      <c r="F2967">
        <v>2526.75</v>
      </c>
      <c r="G2967">
        <v>422</v>
      </c>
      <c r="H2967" t="s">
        <v>7</v>
      </c>
      <c r="I2967" t="str">
        <f>VLOOKUP(shipments[[#This Row],[SPID]],CHOOSE({1,2},people[[#All],[SPID]],people[[#All],[Sales_person]]),2,0)</f>
        <v>Ches Bonnell</v>
      </c>
      <c r="J2967">
        <f>YEAR(shipments[[#This Row],[Shipdate]])</f>
        <v>2023</v>
      </c>
      <c r="K2967" s="22"/>
      <c r="L2967" s="22">
        <f>VLOOKUP(shipments[[#This Row],[PID]],CHOOSE({1,2},products[PID],products[Cost_per_box]),2,0)</f>
        <v>3.85</v>
      </c>
      <c r="M2967" s="22">
        <f>shipments[[#This Row],[Boxes]]*shipments[[#This Row],[cost_per_box]]</f>
        <v>1624.7</v>
      </c>
      <c r="N2967" s="22">
        <f>shipments[[#This Row],[Amount]]-shipments[[#This Row],[total cost]]</f>
        <v>902.05</v>
      </c>
    </row>
    <row r="2968" spans="1:14" x14ac:dyDescent="0.35">
      <c r="A2968" t="s">
        <v>3009</v>
      </c>
      <c r="B2968" t="s">
        <v>8044</v>
      </c>
      <c r="C2968" t="s">
        <v>8014</v>
      </c>
      <c r="D2968" t="s">
        <v>8037</v>
      </c>
      <c r="E2968" s="1">
        <v>44992</v>
      </c>
      <c r="F2968">
        <v>5989.5</v>
      </c>
      <c r="G2968">
        <v>999</v>
      </c>
      <c r="H2968" t="s">
        <v>7</v>
      </c>
      <c r="I2968" t="str">
        <f>VLOOKUP(shipments[[#This Row],[SPID]],CHOOSE({1,2},people[[#All],[SPID]],people[[#All],[Sales_person]]),2,0)</f>
        <v>Ches Bonnell</v>
      </c>
      <c r="J2968">
        <f>YEAR(shipments[[#This Row],[Shipdate]])</f>
        <v>2023</v>
      </c>
      <c r="K2968" s="22"/>
      <c r="L2968" s="22">
        <f>VLOOKUP(shipments[[#This Row],[PID]],CHOOSE({1,2},products[PID],products[Cost_per_box]),2,0)</f>
        <v>3.85</v>
      </c>
      <c r="M2968" s="22">
        <f>shipments[[#This Row],[Boxes]]*shipments[[#This Row],[cost_per_box]]</f>
        <v>3846.15</v>
      </c>
      <c r="N2968" s="22">
        <f>shipments[[#This Row],[Amount]]-shipments[[#This Row],[total cost]]</f>
        <v>2143.35</v>
      </c>
    </row>
    <row r="2969" spans="1:14" x14ac:dyDescent="0.35">
      <c r="A2969" t="s">
        <v>3010</v>
      </c>
      <c r="B2969" t="s">
        <v>8044</v>
      </c>
      <c r="C2969" t="s">
        <v>8014</v>
      </c>
      <c r="D2969" t="s">
        <v>8038</v>
      </c>
      <c r="E2969" s="1">
        <v>45453</v>
      </c>
      <c r="F2969">
        <v>5816.25</v>
      </c>
      <c r="G2969">
        <v>1164</v>
      </c>
      <c r="H2969" t="s">
        <v>7</v>
      </c>
      <c r="I2969" t="str">
        <f>VLOOKUP(shipments[[#This Row],[SPID]],CHOOSE({1,2},people[[#All],[SPID]],people[[#All],[Sales_person]]),2,0)</f>
        <v>Ches Bonnell</v>
      </c>
      <c r="J2969">
        <f>YEAR(shipments[[#This Row],[Shipdate]])</f>
        <v>2024</v>
      </c>
      <c r="K2969" s="22"/>
      <c r="L2969" s="22">
        <f>VLOOKUP(shipments[[#This Row],[PID]],CHOOSE({1,2},products[PID],products[Cost_per_box]),2,0)</f>
        <v>3.85</v>
      </c>
      <c r="M2969" s="22">
        <f>shipments[[#This Row],[Boxes]]*shipments[[#This Row],[cost_per_box]]</f>
        <v>4481.4000000000005</v>
      </c>
      <c r="N2969" s="22">
        <f>shipments[[#This Row],[Amount]]-shipments[[#This Row],[total cost]]</f>
        <v>1334.8499999999995</v>
      </c>
    </row>
    <row r="2970" spans="1:14" x14ac:dyDescent="0.35">
      <c r="A2970" t="s">
        <v>3011</v>
      </c>
      <c r="B2970" t="s">
        <v>8044</v>
      </c>
      <c r="C2970" t="s">
        <v>8015</v>
      </c>
      <c r="D2970" t="s">
        <v>8034</v>
      </c>
      <c r="E2970" s="1">
        <v>45211</v>
      </c>
      <c r="F2970">
        <v>3091.5</v>
      </c>
      <c r="G2970">
        <v>344</v>
      </c>
      <c r="H2970" t="s">
        <v>7</v>
      </c>
      <c r="I2970" t="str">
        <f>VLOOKUP(shipments[[#This Row],[SPID]],CHOOSE({1,2},people[[#All],[SPID]],people[[#All],[Sales_person]]),2,0)</f>
        <v>Ches Bonnell</v>
      </c>
      <c r="J2970">
        <f>YEAR(shipments[[#This Row],[Shipdate]])</f>
        <v>2023</v>
      </c>
      <c r="K2970" s="22"/>
      <c r="L2970" s="22">
        <f>VLOOKUP(shipments[[#This Row],[PID]],CHOOSE({1,2},products[PID],products[Cost_per_box]),2,0)</f>
        <v>5.72</v>
      </c>
      <c r="M2970" s="22">
        <f>shipments[[#This Row],[Boxes]]*shipments[[#This Row],[cost_per_box]]</f>
        <v>1967.6799999999998</v>
      </c>
      <c r="N2970" s="22">
        <f>shipments[[#This Row],[Amount]]-shipments[[#This Row],[total cost]]</f>
        <v>1123.8200000000002</v>
      </c>
    </row>
    <row r="2971" spans="1:14" x14ac:dyDescent="0.35">
      <c r="A2971" t="s">
        <v>3012</v>
      </c>
      <c r="B2971" t="s">
        <v>8044</v>
      </c>
      <c r="C2971" t="s">
        <v>8015</v>
      </c>
      <c r="D2971" t="s">
        <v>8034</v>
      </c>
      <c r="E2971" s="1">
        <v>45439</v>
      </c>
      <c r="F2971">
        <v>839.25</v>
      </c>
      <c r="G2971">
        <v>105</v>
      </c>
      <c r="H2971" t="s">
        <v>7</v>
      </c>
      <c r="I2971" t="str">
        <f>VLOOKUP(shipments[[#This Row],[SPID]],CHOOSE({1,2},people[[#All],[SPID]],people[[#All],[Sales_person]]),2,0)</f>
        <v>Ches Bonnell</v>
      </c>
      <c r="J2971">
        <f>YEAR(shipments[[#This Row],[Shipdate]])</f>
        <v>2024</v>
      </c>
      <c r="K2971" s="22"/>
      <c r="L2971" s="22">
        <f>VLOOKUP(shipments[[#This Row],[PID]],CHOOSE({1,2},products[PID],products[Cost_per_box]),2,0)</f>
        <v>5.72</v>
      </c>
      <c r="M2971" s="22">
        <f>shipments[[#This Row],[Boxes]]*shipments[[#This Row],[cost_per_box]]</f>
        <v>600.6</v>
      </c>
      <c r="N2971" s="22">
        <f>shipments[[#This Row],[Amount]]-shipments[[#This Row],[total cost]]</f>
        <v>238.64999999999998</v>
      </c>
    </row>
    <row r="2972" spans="1:14" x14ac:dyDescent="0.35">
      <c r="A2972" t="s">
        <v>3013</v>
      </c>
      <c r="B2972" t="s">
        <v>8044</v>
      </c>
      <c r="C2972" t="s">
        <v>8015</v>
      </c>
      <c r="D2972" t="s">
        <v>8033</v>
      </c>
      <c r="E2972" s="1">
        <v>45517</v>
      </c>
      <c r="F2972">
        <v>85.5</v>
      </c>
      <c r="G2972">
        <v>11</v>
      </c>
      <c r="H2972" t="s">
        <v>18</v>
      </c>
      <c r="I2972" t="str">
        <f>VLOOKUP(shipments[[#This Row],[SPID]],CHOOSE({1,2},people[[#All],[SPID]],people[[#All],[Sales_person]]),2,0)</f>
        <v>Ches Bonnell</v>
      </c>
      <c r="J2972">
        <f>YEAR(shipments[[#This Row],[Shipdate]])</f>
        <v>2024</v>
      </c>
      <c r="K2972" s="22"/>
      <c r="L2972" s="22">
        <f>VLOOKUP(shipments[[#This Row],[PID]],CHOOSE({1,2},products[PID],products[Cost_per_box]),2,0)</f>
        <v>5.72</v>
      </c>
      <c r="M2972" s="22">
        <f>shipments[[#This Row],[Boxes]]*shipments[[#This Row],[cost_per_box]]</f>
        <v>62.919999999999995</v>
      </c>
      <c r="N2972" s="22">
        <f>shipments[[#This Row],[Amount]]-shipments[[#This Row],[total cost]]</f>
        <v>22.580000000000005</v>
      </c>
    </row>
    <row r="2973" spans="1:14" x14ac:dyDescent="0.35">
      <c r="A2973" t="s">
        <v>3014</v>
      </c>
      <c r="B2973" t="s">
        <v>8044</v>
      </c>
      <c r="C2973" t="s">
        <v>8015</v>
      </c>
      <c r="D2973" t="s">
        <v>8037</v>
      </c>
      <c r="E2973" s="1">
        <v>45071</v>
      </c>
      <c r="F2973">
        <v>10230.75</v>
      </c>
      <c r="G2973">
        <v>1137</v>
      </c>
      <c r="H2973" t="s">
        <v>7</v>
      </c>
      <c r="I2973" t="str">
        <f>VLOOKUP(shipments[[#This Row],[SPID]],CHOOSE({1,2},people[[#All],[SPID]],people[[#All],[Sales_person]]),2,0)</f>
        <v>Ches Bonnell</v>
      </c>
      <c r="J2973">
        <f>YEAR(shipments[[#This Row],[Shipdate]])</f>
        <v>2023</v>
      </c>
      <c r="K2973" s="22"/>
      <c r="L2973" s="22">
        <f>VLOOKUP(shipments[[#This Row],[PID]],CHOOSE({1,2},products[PID],products[Cost_per_box]),2,0)</f>
        <v>5.72</v>
      </c>
      <c r="M2973" s="22">
        <f>shipments[[#This Row],[Boxes]]*shipments[[#This Row],[cost_per_box]]</f>
        <v>6503.6399999999994</v>
      </c>
      <c r="N2973" s="22">
        <f>shipments[[#This Row],[Amount]]-shipments[[#This Row],[total cost]]</f>
        <v>3727.1100000000006</v>
      </c>
    </row>
    <row r="2974" spans="1:14" x14ac:dyDescent="0.35">
      <c r="A2974" t="s">
        <v>3015</v>
      </c>
      <c r="B2974" t="s">
        <v>8044</v>
      </c>
      <c r="C2974" t="s">
        <v>8016</v>
      </c>
      <c r="D2974" t="s">
        <v>8037</v>
      </c>
      <c r="E2974" s="1">
        <v>45488</v>
      </c>
      <c r="F2974">
        <v>4151.25</v>
      </c>
      <c r="G2974">
        <v>160</v>
      </c>
      <c r="H2974" t="s">
        <v>18</v>
      </c>
      <c r="I2974" t="str">
        <f>VLOOKUP(shipments[[#This Row],[SPID]],CHOOSE({1,2},people[[#All],[SPID]],people[[#All],[Sales_person]]),2,0)</f>
        <v>Ches Bonnell</v>
      </c>
      <c r="J2974">
        <f>YEAR(shipments[[#This Row],[Shipdate]])</f>
        <v>2024</v>
      </c>
      <c r="K2974" s="22"/>
      <c r="L2974" s="22">
        <f>VLOOKUP(shipments[[#This Row],[PID]],CHOOSE({1,2},products[PID],products[Cost_per_box]),2,0)</f>
        <v>6.31</v>
      </c>
      <c r="M2974" s="22">
        <f>shipments[[#This Row],[Boxes]]*shipments[[#This Row],[cost_per_box]]</f>
        <v>1009.5999999999999</v>
      </c>
      <c r="N2974" s="22">
        <f>shipments[[#This Row],[Amount]]-shipments[[#This Row],[total cost]]</f>
        <v>3141.65</v>
      </c>
    </row>
    <row r="2975" spans="1:14" x14ac:dyDescent="0.35">
      <c r="A2975" t="s">
        <v>3016</v>
      </c>
      <c r="B2975" t="s">
        <v>8044</v>
      </c>
      <c r="C2975" t="s">
        <v>8017</v>
      </c>
      <c r="D2975" t="s">
        <v>8038</v>
      </c>
      <c r="E2975" s="1">
        <v>44956</v>
      </c>
      <c r="F2975">
        <v>2641.5</v>
      </c>
      <c r="G2975">
        <v>95</v>
      </c>
      <c r="H2975" t="s">
        <v>7</v>
      </c>
      <c r="I2975" t="str">
        <f>VLOOKUP(shipments[[#This Row],[SPID]],CHOOSE({1,2},people[[#All],[SPID]],people[[#All],[Sales_person]]),2,0)</f>
        <v>Ches Bonnell</v>
      </c>
      <c r="J2975">
        <f>YEAR(shipments[[#This Row],[Shipdate]])</f>
        <v>2023</v>
      </c>
      <c r="K2975" s="22"/>
      <c r="L2975" s="22">
        <f>VLOOKUP(shipments[[#This Row],[PID]],CHOOSE({1,2},products[PID],products[Cost_per_box]),2,0)</f>
        <v>9.94</v>
      </c>
      <c r="M2975" s="22">
        <f>shipments[[#This Row],[Boxes]]*shipments[[#This Row],[cost_per_box]]</f>
        <v>944.3</v>
      </c>
      <c r="N2975" s="22">
        <f>shipments[[#This Row],[Amount]]-shipments[[#This Row],[total cost]]</f>
        <v>1697.2</v>
      </c>
    </row>
    <row r="2976" spans="1:14" x14ac:dyDescent="0.35">
      <c r="A2976" t="s">
        <v>3017</v>
      </c>
      <c r="B2976" t="s">
        <v>8044</v>
      </c>
      <c r="C2976" t="s">
        <v>8017</v>
      </c>
      <c r="D2976" t="s">
        <v>8036</v>
      </c>
      <c r="E2976" s="1">
        <v>45336</v>
      </c>
      <c r="F2976">
        <v>5463</v>
      </c>
      <c r="G2976">
        <v>219</v>
      </c>
      <c r="H2976" t="s">
        <v>7</v>
      </c>
      <c r="I2976" t="str">
        <f>VLOOKUP(shipments[[#This Row],[SPID]],CHOOSE({1,2},people[[#All],[SPID]],people[[#All],[Sales_person]]),2,0)</f>
        <v>Ches Bonnell</v>
      </c>
      <c r="J2976">
        <f>YEAR(shipments[[#This Row],[Shipdate]])</f>
        <v>2024</v>
      </c>
      <c r="K2976" s="22"/>
      <c r="L2976" s="22">
        <f>VLOOKUP(shipments[[#This Row],[PID]],CHOOSE({1,2},products[PID],products[Cost_per_box]),2,0)</f>
        <v>9.94</v>
      </c>
      <c r="M2976" s="22">
        <f>shipments[[#This Row],[Boxes]]*shipments[[#This Row],[cost_per_box]]</f>
        <v>2176.8599999999997</v>
      </c>
      <c r="N2976" s="22">
        <f>shipments[[#This Row],[Amount]]-shipments[[#This Row],[total cost]]</f>
        <v>3286.1400000000003</v>
      </c>
    </row>
    <row r="2977" spans="1:14" x14ac:dyDescent="0.35">
      <c r="A2977" t="s">
        <v>3018</v>
      </c>
      <c r="B2977" t="s">
        <v>8044</v>
      </c>
      <c r="C2977" t="s">
        <v>8017</v>
      </c>
      <c r="D2977" t="s">
        <v>8037</v>
      </c>
      <c r="E2977" s="1">
        <v>45083</v>
      </c>
      <c r="F2977">
        <v>5067</v>
      </c>
      <c r="G2977">
        <v>181</v>
      </c>
      <c r="H2977" t="s">
        <v>7</v>
      </c>
      <c r="I2977" t="str">
        <f>VLOOKUP(shipments[[#This Row],[SPID]],CHOOSE({1,2},people[[#All],[SPID]],people[[#All],[Sales_person]]),2,0)</f>
        <v>Ches Bonnell</v>
      </c>
      <c r="J2977">
        <f>YEAR(shipments[[#This Row],[Shipdate]])</f>
        <v>2023</v>
      </c>
      <c r="K2977" s="22"/>
      <c r="L2977" s="22">
        <f>VLOOKUP(shipments[[#This Row],[PID]],CHOOSE({1,2},products[PID],products[Cost_per_box]),2,0)</f>
        <v>9.94</v>
      </c>
      <c r="M2977" s="22">
        <f>shipments[[#This Row],[Boxes]]*shipments[[#This Row],[cost_per_box]]</f>
        <v>1799.1399999999999</v>
      </c>
      <c r="N2977" s="22">
        <f>shipments[[#This Row],[Amount]]-shipments[[#This Row],[total cost]]</f>
        <v>3267.86</v>
      </c>
    </row>
    <row r="2978" spans="1:14" x14ac:dyDescent="0.35">
      <c r="A2978" t="s">
        <v>3019</v>
      </c>
      <c r="B2978" t="s">
        <v>8044</v>
      </c>
      <c r="C2978" t="s">
        <v>8017</v>
      </c>
      <c r="D2978" t="s">
        <v>8038</v>
      </c>
      <c r="E2978" s="1">
        <v>45216</v>
      </c>
      <c r="F2978">
        <v>5728.5</v>
      </c>
      <c r="G2978">
        <v>221</v>
      </c>
      <c r="H2978" t="s">
        <v>7</v>
      </c>
      <c r="I2978" t="str">
        <f>VLOOKUP(shipments[[#This Row],[SPID]],CHOOSE({1,2},people[[#All],[SPID]],people[[#All],[Sales_person]]),2,0)</f>
        <v>Ches Bonnell</v>
      </c>
      <c r="J2978">
        <f>YEAR(shipments[[#This Row],[Shipdate]])</f>
        <v>2023</v>
      </c>
      <c r="K2978" s="22"/>
      <c r="L2978" s="22">
        <f>VLOOKUP(shipments[[#This Row],[PID]],CHOOSE({1,2},products[PID],products[Cost_per_box]),2,0)</f>
        <v>9.94</v>
      </c>
      <c r="M2978" s="22">
        <f>shipments[[#This Row],[Boxes]]*shipments[[#This Row],[cost_per_box]]</f>
        <v>2196.7399999999998</v>
      </c>
      <c r="N2978" s="22">
        <f>shipments[[#This Row],[Amount]]-shipments[[#This Row],[total cost]]</f>
        <v>3531.76</v>
      </c>
    </row>
    <row r="2979" spans="1:14" x14ac:dyDescent="0.35">
      <c r="A2979" t="s">
        <v>3020</v>
      </c>
      <c r="B2979" t="s">
        <v>8044</v>
      </c>
      <c r="C2979" t="s">
        <v>8018</v>
      </c>
      <c r="D2979" t="s">
        <v>8036</v>
      </c>
      <c r="E2979" s="1">
        <v>44949</v>
      </c>
      <c r="F2979">
        <v>8030.25</v>
      </c>
      <c r="G2979">
        <v>447</v>
      </c>
      <c r="H2979" t="s">
        <v>7</v>
      </c>
      <c r="I2979" t="str">
        <f>VLOOKUP(shipments[[#This Row],[SPID]],CHOOSE({1,2},people[[#All],[SPID]],people[[#All],[Sales_person]]),2,0)</f>
        <v>Ches Bonnell</v>
      </c>
      <c r="J2979">
        <f>YEAR(shipments[[#This Row],[Shipdate]])</f>
        <v>2023</v>
      </c>
      <c r="K2979" s="22"/>
      <c r="L2979" s="22">
        <f>VLOOKUP(shipments[[#This Row],[PID]],CHOOSE({1,2},products[PID],products[Cost_per_box]),2,0)</f>
        <v>7.73</v>
      </c>
      <c r="M2979" s="22">
        <f>shipments[[#This Row],[Boxes]]*shipments[[#This Row],[cost_per_box]]</f>
        <v>3455.3100000000004</v>
      </c>
      <c r="N2979" s="22">
        <f>shipments[[#This Row],[Amount]]-shipments[[#This Row],[total cost]]</f>
        <v>4574.9399999999996</v>
      </c>
    </row>
    <row r="2980" spans="1:14" x14ac:dyDescent="0.35">
      <c r="A2980" t="s">
        <v>3021</v>
      </c>
      <c r="B2980" t="s">
        <v>8044</v>
      </c>
      <c r="C2980" t="s">
        <v>8018</v>
      </c>
      <c r="D2980" t="s">
        <v>8033</v>
      </c>
      <c r="E2980" s="1">
        <v>44979</v>
      </c>
      <c r="F2980">
        <v>6869.25</v>
      </c>
      <c r="G2980">
        <v>362</v>
      </c>
      <c r="H2980" t="s">
        <v>7</v>
      </c>
      <c r="I2980" t="str">
        <f>VLOOKUP(shipments[[#This Row],[SPID]],CHOOSE({1,2},people[[#All],[SPID]],people[[#All],[Sales_person]]),2,0)</f>
        <v>Ches Bonnell</v>
      </c>
      <c r="J2980">
        <f>YEAR(shipments[[#This Row],[Shipdate]])</f>
        <v>2023</v>
      </c>
      <c r="K2980" s="22"/>
      <c r="L2980" s="22">
        <f>VLOOKUP(shipments[[#This Row],[PID]],CHOOSE({1,2},products[PID],products[Cost_per_box]),2,0)</f>
        <v>7.73</v>
      </c>
      <c r="M2980" s="22">
        <f>shipments[[#This Row],[Boxes]]*shipments[[#This Row],[cost_per_box]]</f>
        <v>2798.26</v>
      </c>
      <c r="N2980" s="22">
        <f>shipments[[#This Row],[Amount]]-shipments[[#This Row],[total cost]]</f>
        <v>4070.99</v>
      </c>
    </row>
    <row r="2981" spans="1:14" x14ac:dyDescent="0.35">
      <c r="A2981" t="s">
        <v>3022</v>
      </c>
      <c r="B2981" t="s">
        <v>8044</v>
      </c>
      <c r="C2981" t="s">
        <v>8018</v>
      </c>
      <c r="D2981" t="s">
        <v>8038</v>
      </c>
      <c r="E2981" s="1">
        <v>45250</v>
      </c>
      <c r="F2981">
        <v>9047.25</v>
      </c>
      <c r="G2981">
        <v>412</v>
      </c>
      <c r="H2981" t="s">
        <v>7</v>
      </c>
      <c r="I2981" t="str">
        <f>VLOOKUP(shipments[[#This Row],[SPID]],CHOOSE({1,2},people[[#All],[SPID]],people[[#All],[Sales_person]]),2,0)</f>
        <v>Ches Bonnell</v>
      </c>
      <c r="J2981">
        <f>YEAR(shipments[[#This Row],[Shipdate]])</f>
        <v>2023</v>
      </c>
      <c r="K2981" s="22"/>
      <c r="L2981" s="22">
        <f>VLOOKUP(shipments[[#This Row],[PID]],CHOOSE({1,2},products[PID],products[Cost_per_box]),2,0)</f>
        <v>7.73</v>
      </c>
      <c r="M2981" s="22">
        <f>shipments[[#This Row],[Boxes]]*shipments[[#This Row],[cost_per_box]]</f>
        <v>3184.76</v>
      </c>
      <c r="N2981" s="22">
        <f>shipments[[#This Row],[Amount]]-shipments[[#This Row],[total cost]]</f>
        <v>5862.49</v>
      </c>
    </row>
    <row r="2982" spans="1:14" x14ac:dyDescent="0.35">
      <c r="A2982" t="s">
        <v>3023</v>
      </c>
      <c r="B2982" t="s">
        <v>8044</v>
      </c>
      <c r="C2982" t="s">
        <v>8018</v>
      </c>
      <c r="D2982" t="s">
        <v>8037</v>
      </c>
      <c r="E2982" s="1">
        <v>45180</v>
      </c>
      <c r="F2982">
        <v>5199.75</v>
      </c>
      <c r="G2982">
        <v>289</v>
      </c>
      <c r="H2982" t="s">
        <v>7</v>
      </c>
      <c r="I2982" t="str">
        <f>VLOOKUP(shipments[[#This Row],[SPID]],CHOOSE({1,2},people[[#All],[SPID]],people[[#All],[Sales_person]]),2,0)</f>
        <v>Ches Bonnell</v>
      </c>
      <c r="J2982">
        <f>YEAR(shipments[[#This Row],[Shipdate]])</f>
        <v>2023</v>
      </c>
      <c r="K2982" s="22"/>
      <c r="L2982" s="22">
        <f>VLOOKUP(shipments[[#This Row],[PID]],CHOOSE({1,2},products[PID],products[Cost_per_box]),2,0)</f>
        <v>7.73</v>
      </c>
      <c r="M2982" s="22">
        <f>shipments[[#This Row],[Boxes]]*shipments[[#This Row],[cost_per_box]]</f>
        <v>2233.9700000000003</v>
      </c>
      <c r="N2982" s="22">
        <f>shipments[[#This Row],[Amount]]-shipments[[#This Row],[total cost]]</f>
        <v>2965.7799999999997</v>
      </c>
    </row>
    <row r="2983" spans="1:14" x14ac:dyDescent="0.35">
      <c r="A2983" t="s">
        <v>3024</v>
      </c>
      <c r="B2983" t="s">
        <v>8044</v>
      </c>
      <c r="C2983" t="s">
        <v>8018</v>
      </c>
      <c r="D2983" t="s">
        <v>8037</v>
      </c>
      <c r="E2983" s="1">
        <v>45323</v>
      </c>
      <c r="F2983">
        <v>12969</v>
      </c>
      <c r="G2983">
        <v>649</v>
      </c>
      <c r="H2983" t="s">
        <v>7</v>
      </c>
      <c r="I2983" t="str">
        <f>VLOOKUP(shipments[[#This Row],[SPID]],CHOOSE({1,2},people[[#All],[SPID]],people[[#All],[Sales_person]]),2,0)</f>
        <v>Ches Bonnell</v>
      </c>
      <c r="J2983">
        <f>YEAR(shipments[[#This Row],[Shipdate]])</f>
        <v>2024</v>
      </c>
      <c r="K2983" s="22"/>
      <c r="L2983" s="22">
        <f>VLOOKUP(shipments[[#This Row],[PID]],CHOOSE({1,2},products[PID],products[Cost_per_box]),2,0)</f>
        <v>7.73</v>
      </c>
      <c r="M2983" s="22">
        <f>shipments[[#This Row],[Boxes]]*shipments[[#This Row],[cost_per_box]]</f>
        <v>5016.7700000000004</v>
      </c>
      <c r="N2983" s="22">
        <f>shipments[[#This Row],[Amount]]-shipments[[#This Row],[total cost]]</f>
        <v>7952.23</v>
      </c>
    </row>
    <row r="2984" spans="1:14" x14ac:dyDescent="0.35">
      <c r="A2984" t="s">
        <v>3025</v>
      </c>
      <c r="B2984" t="s">
        <v>8044</v>
      </c>
      <c r="C2984" t="s">
        <v>8020</v>
      </c>
      <c r="D2984" t="s">
        <v>8033</v>
      </c>
      <c r="E2984" s="1">
        <v>45435</v>
      </c>
      <c r="F2984">
        <v>1131.75</v>
      </c>
      <c r="G2984">
        <v>88</v>
      </c>
      <c r="H2984" t="s">
        <v>7</v>
      </c>
      <c r="I2984" t="str">
        <f>VLOOKUP(shipments[[#This Row],[SPID]],CHOOSE({1,2},people[[#All],[SPID]],people[[#All],[Sales_person]]),2,0)</f>
        <v>Ches Bonnell</v>
      </c>
      <c r="J2984">
        <f>YEAR(shipments[[#This Row],[Shipdate]])</f>
        <v>2024</v>
      </c>
      <c r="K2984" s="22"/>
      <c r="L2984" s="22">
        <f>VLOOKUP(shipments[[#This Row],[PID]],CHOOSE({1,2},products[PID],products[Cost_per_box]),2,0)</f>
        <v>8.2200000000000006</v>
      </c>
      <c r="M2984" s="22">
        <f>shipments[[#This Row],[Boxes]]*shipments[[#This Row],[cost_per_box]]</f>
        <v>723.36</v>
      </c>
      <c r="N2984" s="22">
        <f>shipments[[#This Row],[Amount]]-shipments[[#This Row],[total cost]]</f>
        <v>408.39</v>
      </c>
    </row>
    <row r="2985" spans="1:14" x14ac:dyDescent="0.35">
      <c r="A2985" t="s">
        <v>3026</v>
      </c>
      <c r="B2985" t="s">
        <v>8044</v>
      </c>
      <c r="C2985" t="s">
        <v>8020</v>
      </c>
      <c r="D2985" t="s">
        <v>8038</v>
      </c>
      <c r="E2985" s="1">
        <v>44943</v>
      </c>
      <c r="F2985">
        <v>1712.25</v>
      </c>
      <c r="G2985">
        <v>132</v>
      </c>
      <c r="H2985" t="s">
        <v>7</v>
      </c>
      <c r="I2985" t="str">
        <f>VLOOKUP(shipments[[#This Row],[SPID]],CHOOSE({1,2},people[[#All],[SPID]],people[[#All],[Sales_person]]),2,0)</f>
        <v>Ches Bonnell</v>
      </c>
      <c r="J2985">
        <f>YEAR(shipments[[#This Row],[Shipdate]])</f>
        <v>2023</v>
      </c>
      <c r="K2985" s="22"/>
      <c r="L2985" s="22">
        <f>VLOOKUP(shipments[[#This Row],[PID]],CHOOSE({1,2},products[PID],products[Cost_per_box]),2,0)</f>
        <v>8.2200000000000006</v>
      </c>
      <c r="M2985" s="22">
        <f>shipments[[#This Row],[Boxes]]*shipments[[#This Row],[cost_per_box]]</f>
        <v>1085.0400000000002</v>
      </c>
      <c r="N2985" s="22">
        <f>shipments[[#This Row],[Amount]]-shipments[[#This Row],[total cost]]</f>
        <v>627.20999999999981</v>
      </c>
    </row>
    <row r="2986" spans="1:14" x14ac:dyDescent="0.35">
      <c r="A2986" t="s">
        <v>3027</v>
      </c>
      <c r="B2986" t="s">
        <v>8044</v>
      </c>
      <c r="C2986" t="s">
        <v>8020</v>
      </c>
      <c r="D2986" t="s">
        <v>8034</v>
      </c>
      <c r="E2986" s="1">
        <v>45440</v>
      </c>
      <c r="F2986">
        <v>10977.75</v>
      </c>
      <c r="G2986">
        <v>785</v>
      </c>
      <c r="H2986" t="s">
        <v>7</v>
      </c>
      <c r="I2986" t="str">
        <f>VLOOKUP(shipments[[#This Row],[SPID]],CHOOSE({1,2},people[[#All],[SPID]],people[[#All],[Sales_person]]),2,0)</f>
        <v>Ches Bonnell</v>
      </c>
      <c r="J2986">
        <f>YEAR(shipments[[#This Row],[Shipdate]])</f>
        <v>2024</v>
      </c>
      <c r="K2986" s="22"/>
      <c r="L2986" s="22">
        <f>VLOOKUP(shipments[[#This Row],[PID]],CHOOSE({1,2},products[PID],products[Cost_per_box]),2,0)</f>
        <v>8.2200000000000006</v>
      </c>
      <c r="M2986" s="22">
        <f>shipments[[#This Row],[Boxes]]*shipments[[#This Row],[cost_per_box]]</f>
        <v>6452.7000000000007</v>
      </c>
      <c r="N2986" s="22">
        <f>shipments[[#This Row],[Amount]]-shipments[[#This Row],[total cost]]</f>
        <v>4525.0499999999993</v>
      </c>
    </row>
    <row r="2987" spans="1:14" x14ac:dyDescent="0.35">
      <c r="A2987" t="s">
        <v>3028</v>
      </c>
      <c r="B2987" t="s">
        <v>8044</v>
      </c>
      <c r="C2987" t="s">
        <v>8020</v>
      </c>
      <c r="D2987" t="s">
        <v>8037</v>
      </c>
      <c r="E2987" s="1">
        <v>44986</v>
      </c>
      <c r="F2987">
        <v>4531.5</v>
      </c>
      <c r="G2987">
        <v>284</v>
      </c>
      <c r="H2987" t="s">
        <v>7</v>
      </c>
      <c r="I2987" t="str">
        <f>VLOOKUP(shipments[[#This Row],[SPID]],CHOOSE({1,2},people[[#All],[SPID]],people[[#All],[Sales_person]]),2,0)</f>
        <v>Ches Bonnell</v>
      </c>
      <c r="J2987">
        <f>YEAR(shipments[[#This Row],[Shipdate]])</f>
        <v>2023</v>
      </c>
      <c r="K2987" s="22"/>
      <c r="L2987" s="22">
        <f>VLOOKUP(shipments[[#This Row],[PID]],CHOOSE({1,2},products[PID],products[Cost_per_box]),2,0)</f>
        <v>8.2200000000000006</v>
      </c>
      <c r="M2987" s="22">
        <f>shipments[[#This Row],[Boxes]]*shipments[[#This Row],[cost_per_box]]</f>
        <v>2334.48</v>
      </c>
      <c r="N2987" s="22">
        <f>shipments[[#This Row],[Amount]]-shipments[[#This Row],[total cost]]</f>
        <v>2197.02</v>
      </c>
    </row>
    <row r="2988" spans="1:14" x14ac:dyDescent="0.35">
      <c r="A2988" t="s">
        <v>3029</v>
      </c>
      <c r="B2988" t="s">
        <v>8044</v>
      </c>
      <c r="C2988" t="s">
        <v>8020</v>
      </c>
      <c r="D2988" t="s">
        <v>8038</v>
      </c>
      <c r="E2988" s="1">
        <v>45371</v>
      </c>
      <c r="F2988">
        <v>1253.25</v>
      </c>
      <c r="G2988">
        <v>90</v>
      </c>
      <c r="H2988" t="s">
        <v>7</v>
      </c>
      <c r="I2988" t="str">
        <f>VLOOKUP(shipments[[#This Row],[SPID]],CHOOSE({1,2},people[[#All],[SPID]],people[[#All],[Sales_person]]),2,0)</f>
        <v>Ches Bonnell</v>
      </c>
      <c r="J2988">
        <f>YEAR(shipments[[#This Row],[Shipdate]])</f>
        <v>2024</v>
      </c>
      <c r="K2988" s="22"/>
      <c r="L2988" s="22">
        <f>VLOOKUP(shipments[[#This Row],[PID]],CHOOSE({1,2},products[PID],products[Cost_per_box]),2,0)</f>
        <v>8.2200000000000006</v>
      </c>
      <c r="M2988" s="22">
        <f>shipments[[#This Row],[Boxes]]*shipments[[#This Row],[cost_per_box]]</f>
        <v>739.80000000000007</v>
      </c>
      <c r="N2988" s="22">
        <f>shipments[[#This Row],[Amount]]-shipments[[#This Row],[total cost]]</f>
        <v>513.44999999999993</v>
      </c>
    </row>
    <row r="2989" spans="1:14" x14ac:dyDescent="0.35">
      <c r="A2989" t="s">
        <v>3030</v>
      </c>
      <c r="B2989" t="s">
        <v>8044</v>
      </c>
      <c r="C2989" t="s">
        <v>8020</v>
      </c>
      <c r="D2989" t="s">
        <v>8036</v>
      </c>
      <c r="E2989" s="1">
        <v>45495</v>
      </c>
      <c r="F2989">
        <v>1453.5</v>
      </c>
      <c r="G2989">
        <v>112</v>
      </c>
      <c r="H2989" t="s">
        <v>18</v>
      </c>
      <c r="I2989" t="str">
        <f>VLOOKUP(shipments[[#This Row],[SPID]],CHOOSE({1,2},people[[#All],[SPID]],people[[#All],[Sales_person]]),2,0)</f>
        <v>Ches Bonnell</v>
      </c>
      <c r="J2989">
        <f>YEAR(shipments[[#This Row],[Shipdate]])</f>
        <v>2024</v>
      </c>
      <c r="K2989" s="22"/>
      <c r="L2989" s="22">
        <f>VLOOKUP(shipments[[#This Row],[PID]],CHOOSE({1,2},products[PID],products[Cost_per_box]),2,0)</f>
        <v>8.2200000000000006</v>
      </c>
      <c r="M2989" s="22">
        <f>shipments[[#This Row],[Boxes]]*shipments[[#This Row],[cost_per_box]]</f>
        <v>920.6400000000001</v>
      </c>
      <c r="N2989" s="22">
        <f>shipments[[#This Row],[Amount]]-shipments[[#This Row],[total cost]]</f>
        <v>532.8599999999999</v>
      </c>
    </row>
    <row r="2990" spans="1:14" x14ac:dyDescent="0.35">
      <c r="A2990" t="s">
        <v>3031</v>
      </c>
      <c r="B2990" t="s">
        <v>8044</v>
      </c>
      <c r="C2990" t="s">
        <v>8020</v>
      </c>
      <c r="D2990" t="s">
        <v>8036</v>
      </c>
      <c r="E2990" s="1">
        <v>45288</v>
      </c>
      <c r="F2990">
        <v>6369.75</v>
      </c>
      <c r="G2990">
        <v>425</v>
      </c>
      <c r="H2990" t="s">
        <v>7</v>
      </c>
      <c r="I2990" t="str">
        <f>VLOOKUP(shipments[[#This Row],[SPID]],CHOOSE({1,2},people[[#All],[SPID]],people[[#All],[Sales_person]]),2,0)</f>
        <v>Ches Bonnell</v>
      </c>
      <c r="J2990">
        <f>YEAR(shipments[[#This Row],[Shipdate]])</f>
        <v>2023</v>
      </c>
      <c r="K2990" s="22"/>
      <c r="L2990" s="22">
        <f>VLOOKUP(shipments[[#This Row],[PID]],CHOOSE({1,2},products[PID],products[Cost_per_box]),2,0)</f>
        <v>8.2200000000000006</v>
      </c>
      <c r="M2990" s="22">
        <f>shipments[[#This Row],[Boxes]]*shipments[[#This Row],[cost_per_box]]</f>
        <v>3493.5000000000005</v>
      </c>
      <c r="N2990" s="22">
        <f>shipments[[#This Row],[Amount]]-shipments[[#This Row],[total cost]]</f>
        <v>2876.2499999999995</v>
      </c>
    </row>
    <row r="2991" spans="1:14" x14ac:dyDescent="0.35">
      <c r="A2991" t="s">
        <v>3032</v>
      </c>
      <c r="B2991" t="s">
        <v>8044</v>
      </c>
      <c r="C2991" t="s">
        <v>8020</v>
      </c>
      <c r="D2991" t="s">
        <v>8038</v>
      </c>
      <c r="E2991" s="1">
        <v>45289</v>
      </c>
      <c r="F2991">
        <v>3705.75</v>
      </c>
      <c r="G2991">
        <v>286</v>
      </c>
      <c r="H2991" t="s">
        <v>7</v>
      </c>
      <c r="I2991" t="str">
        <f>VLOOKUP(shipments[[#This Row],[SPID]],CHOOSE({1,2},people[[#All],[SPID]],people[[#All],[Sales_person]]),2,0)</f>
        <v>Ches Bonnell</v>
      </c>
      <c r="J2991">
        <f>YEAR(shipments[[#This Row],[Shipdate]])</f>
        <v>2023</v>
      </c>
      <c r="K2991" s="22"/>
      <c r="L2991" s="22">
        <f>VLOOKUP(shipments[[#This Row],[PID]],CHOOSE({1,2},products[PID],products[Cost_per_box]),2,0)</f>
        <v>8.2200000000000006</v>
      </c>
      <c r="M2991" s="22">
        <f>shipments[[#This Row],[Boxes]]*shipments[[#This Row],[cost_per_box]]</f>
        <v>2350.92</v>
      </c>
      <c r="N2991" s="22">
        <f>shipments[[#This Row],[Amount]]-shipments[[#This Row],[total cost]]</f>
        <v>1354.83</v>
      </c>
    </row>
    <row r="2992" spans="1:14" x14ac:dyDescent="0.35">
      <c r="A2992" t="s">
        <v>3033</v>
      </c>
      <c r="B2992" t="s">
        <v>8044</v>
      </c>
      <c r="C2992" t="s">
        <v>8020</v>
      </c>
      <c r="D2992" t="s">
        <v>8038</v>
      </c>
      <c r="E2992" s="1">
        <v>45369</v>
      </c>
      <c r="F2992">
        <v>1665</v>
      </c>
      <c r="G2992">
        <v>111</v>
      </c>
      <c r="H2992" t="s">
        <v>7</v>
      </c>
      <c r="I2992" t="str">
        <f>VLOOKUP(shipments[[#This Row],[SPID]],CHOOSE({1,2},people[[#All],[SPID]],people[[#All],[Sales_person]]),2,0)</f>
        <v>Ches Bonnell</v>
      </c>
      <c r="J2992">
        <f>YEAR(shipments[[#This Row],[Shipdate]])</f>
        <v>2024</v>
      </c>
      <c r="K2992" s="22"/>
      <c r="L2992" s="22">
        <f>VLOOKUP(shipments[[#This Row],[PID]],CHOOSE({1,2},products[PID],products[Cost_per_box]),2,0)</f>
        <v>8.2200000000000006</v>
      </c>
      <c r="M2992" s="22">
        <f>shipments[[#This Row],[Boxes]]*shipments[[#This Row],[cost_per_box]]</f>
        <v>912.42000000000007</v>
      </c>
      <c r="N2992" s="22">
        <f>shipments[[#This Row],[Amount]]-shipments[[#This Row],[total cost]]</f>
        <v>752.57999999999993</v>
      </c>
    </row>
    <row r="2993" spans="1:14" x14ac:dyDescent="0.35">
      <c r="A2993" t="s">
        <v>3034</v>
      </c>
      <c r="B2993" t="s">
        <v>8044</v>
      </c>
      <c r="C2993" t="s">
        <v>8020</v>
      </c>
      <c r="D2993" t="s">
        <v>8036</v>
      </c>
      <c r="E2993" s="1">
        <v>45261</v>
      </c>
      <c r="F2993">
        <v>9947.25</v>
      </c>
      <c r="G2993">
        <v>711</v>
      </c>
      <c r="H2993" t="s">
        <v>7</v>
      </c>
      <c r="I2993" t="str">
        <f>VLOOKUP(shipments[[#This Row],[SPID]],CHOOSE({1,2},people[[#All],[SPID]],people[[#All],[Sales_person]]),2,0)</f>
        <v>Ches Bonnell</v>
      </c>
      <c r="J2993">
        <f>YEAR(shipments[[#This Row],[Shipdate]])</f>
        <v>2023</v>
      </c>
      <c r="K2993" s="22"/>
      <c r="L2993" s="22">
        <f>VLOOKUP(shipments[[#This Row],[PID]],CHOOSE({1,2},products[PID],products[Cost_per_box]),2,0)</f>
        <v>8.2200000000000006</v>
      </c>
      <c r="M2993" s="22">
        <f>shipments[[#This Row],[Boxes]]*shipments[[#This Row],[cost_per_box]]</f>
        <v>5844.42</v>
      </c>
      <c r="N2993" s="22">
        <f>shipments[[#This Row],[Amount]]-shipments[[#This Row],[total cost]]</f>
        <v>4102.83</v>
      </c>
    </row>
    <row r="2994" spans="1:14" x14ac:dyDescent="0.35">
      <c r="A2994" t="s">
        <v>3035</v>
      </c>
      <c r="B2994" t="s">
        <v>8044</v>
      </c>
      <c r="C2994" t="s">
        <v>8021</v>
      </c>
      <c r="D2994" t="s">
        <v>8036</v>
      </c>
      <c r="E2994" s="1">
        <v>45040</v>
      </c>
      <c r="F2994">
        <v>6608.25</v>
      </c>
      <c r="G2994">
        <v>348</v>
      </c>
      <c r="H2994" t="s">
        <v>7</v>
      </c>
      <c r="I2994" t="str">
        <f>VLOOKUP(shipments[[#This Row],[SPID]],CHOOSE({1,2},people[[#All],[SPID]],people[[#All],[Sales_person]]),2,0)</f>
        <v>Ches Bonnell</v>
      </c>
      <c r="J2994">
        <f>YEAR(shipments[[#This Row],[Shipdate]])</f>
        <v>2023</v>
      </c>
      <c r="K2994" s="22"/>
      <c r="L2994" s="22">
        <f>VLOOKUP(shipments[[#This Row],[PID]],CHOOSE({1,2},products[PID],products[Cost_per_box]),2,0)</f>
        <v>10.23</v>
      </c>
      <c r="M2994" s="22">
        <f>shipments[[#This Row],[Boxes]]*shipments[[#This Row],[cost_per_box]]</f>
        <v>3560.04</v>
      </c>
      <c r="N2994" s="22">
        <f>shipments[[#This Row],[Amount]]-shipments[[#This Row],[total cost]]</f>
        <v>3048.21</v>
      </c>
    </row>
    <row r="2995" spans="1:14" x14ac:dyDescent="0.35">
      <c r="A2995" t="s">
        <v>3036</v>
      </c>
      <c r="B2995" t="s">
        <v>8044</v>
      </c>
      <c r="C2995" t="s">
        <v>8021</v>
      </c>
      <c r="D2995" t="s">
        <v>8034</v>
      </c>
      <c r="E2995" s="1">
        <v>45525</v>
      </c>
      <c r="F2995">
        <v>8232.75</v>
      </c>
      <c r="G2995">
        <v>458</v>
      </c>
      <c r="H2995" t="s">
        <v>18</v>
      </c>
      <c r="I2995" t="str">
        <f>VLOOKUP(shipments[[#This Row],[SPID]],CHOOSE({1,2},people[[#All],[SPID]],people[[#All],[Sales_person]]),2,0)</f>
        <v>Ches Bonnell</v>
      </c>
      <c r="J2995">
        <f>YEAR(shipments[[#This Row],[Shipdate]])</f>
        <v>2024</v>
      </c>
      <c r="K2995" s="22"/>
      <c r="L2995" s="22">
        <f>VLOOKUP(shipments[[#This Row],[PID]],CHOOSE({1,2},products[PID],products[Cost_per_box]),2,0)</f>
        <v>10.23</v>
      </c>
      <c r="M2995" s="22">
        <f>shipments[[#This Row],[Boxes]]*shipments[[#This Row],[cost_per_box]]</f>
        <v>4685.34</v>
      </c>
      <c r="N2995" s="22">
        <f>shipments[[#This Row],[Amount]]-shipments[[#This Row],[total cost]]</f>
        <v>3547.41</v>
      </c>
    </row>
    <row r="2996" spans="1:14" x14ac:dyDescent="0.35">
      <c r="A2996" t="s">
        <v>3037</v>
      </c>
      <c r="B2996" t="s">
        <v>8044</v>
      </c>
      <c r="C2996" t="s">
        <v>8021</v>
      </c>
      <c r="D2996" t="s">
        <v>8038</v>
      </c>
      <c r="E2996" s="1">
        <v>45253</v>
      </c>
      <c r="F2996">
        <v>1991.25</v>
      </c>
      <c r="G2996">
        <v>111</v>
      </c>
      <c r="H2996" t="s">
        <v>7</v>
      </c>
      <c r="I2996" t="str">
        <f>VLOOKUP(shipments[[#This Row],[SPID]],CHOOSE({1,2},people[[#All],[SPID]],people[[#All],[Sales_person]]),2,0)</f>
        <v>Ches Bonnell</v>
      </c>
      <c r="J2996">
        <f>YEAR(shipments[[#This Row],[Shipdate]])</f>
        <v>2023</v>
      </c>
      <c r="K2996" s="22"/>
      <c r="L2996" s="22">
        <f>VLOOKUP(shipments[[#This Row],[PID]],CHOOSE({1,2},products[PID],products[Cost_per_box]),2,0)</f>
        <v>10.23</v>
      </c>
      <c r="M2996" s="22">
        <f>shipments[[#This Row],[Boxes]]*shipments[[#This Row],[cost_per_box]]</f>
        <v>1135.53</v>
      </c>
      <c r="N2996" s="22">
        <f>shipments[[#This Row],[Amount]]-shipments[[#This Row],[total cost]]</f>
        <v>855.72</v>
      </c>
    </row>
    <row r="2997" spans="1:14" x14ac:dyDescent="0.35">
      <c r="A2997" t="s">
        <v>3038</v>
      </c>
      <c r="B2997" t="s">
        <v>8044</v>
      </c>
      <c r="C2997" t="s">
        <v>8022</v>
      </c>
      <c r="D2997" t="s">
        <v>8037</v>
      </c>
      <c r="E2997" s="1">
        <v>45225</v>
      </c>
      <c r="F2997">
        <v>14026.5</v>
      </c>
      <c r="G2997">
        <v>936</v>
      </c>
      <c r="H2997" t="s">
        <v>7</v>
      </c>
      <c r="I2997" t="str">
        <f>VLOOKUP(shipments[[#This Row],[SPID]],CHOOSE({1,2},people[[#All],[SPID]],people[[#All],[Sales_person]]),2,0)</f>
        <v>Ches Bonnell</v>
      </c>
      <c r="J2997">
        <f>YEAR(shipments[[#This Row],[Shipdate]])</f>
        <v>2023</v>
      </c>
      <c r="K2997" s="22"/>
      <c r="L2997" s="22">
        <f>VLOOKUP(shipments[[#This Row],[PID]],CHOOSE({1,2},products[PID],products[Cost_per_box]),2,0)</f>
        <v>4.74</v>
      </c>
      <c r="M2997" s="22">
        <f>shipments[[#This Row],[Boxes]]*shipments[[#This Row],[cost_per_box]]</f>
        <v>4436.6400000000003</v>
      </c>
      <c r="N2997" s="22">
        <f>shipments[[#This Row],[Amount]]-shipments[[#This Row],[total cost]]</f>
        <v>9589.86</v>
      </c>
    </row>
    <row r="2998" spans="1:14" x14ac:dyDescent="0.35">
      <c r="A2998" t="s">
        <v>3039</v>
      </c>
      <c r="B2998" t="s">
        <v>8044</v>
      </c>
      <c r="C2998" t="s">
        <v>8022</v>
      </c>
      <c r="D2998" t="s">
        <v>8038</v>
      </c>
      <c r="E2998" s="1">
        <v>44963</v>
      </c>
      <c r="F2998">
        <v>8289</v>
      </c>
      <c r="G2998">
        <v>488</v>
      </c>
      <c r="H2998" t="s">
        <v>7</v>
      </c>
      <c r="I2998" t="str">
        <f>VLOOKUP(shipments[[#This Row],[SPID]],CHOOSE({1,2},people[[#All],[SPID]],people[[#All],[Sales_person]]),2,0)</f>
        <v>Ches Bonnell</v>
      </c>
      <c r="J2998">
        <f>YEAR(shipments[[#This Row],[Shipdate]])</f>
        <v>2023</v>
      </c>
      <c r="K2998" s="22"/>
      <c r="L2998" s="22">
        <f>VLOOKUP(shipments[[#This Row],[PID]],CHOOSE({1,2},products[PID],products[Cost_per_box]),2,0)</f>
        <v>4.74</v>
      </c>
      <c r="M2998" s="22">
        <f>shipments[[#This Row],[Boxes]]*shipments[[#This Row],[cost_per_box]]</f>
        <v>2313.12</v>
      </c>
      <c r="N2998" s="22">
        <f>shipments[[#This Row],[Amount]]-shipments[[#This Row],[total cost]]</f>
        <v>5975.88</v>
      </c>
    </row>
    <row r="2999" spans="1:14" x14ac:dyDescent="0.35">
      <c r="A2999" t="s">
        <v>3040</v>
      </c>
      <c r="B2999" t="s">
        <v>8044</v>
      </c>
      <c r="C2999" t="s">
        <v>8022</v>
      </c>
      <c r="D2999" t="s">
        <v>8037</v>
      </c>
      <c r="E2999" s="1">
        <v>45495</v>
      </c>
      <c r="F2999">
        <v>6059.25</v>
      </c>
      <c r="G2999">
        <v>433</v>
      </c>
      <c r="H2999" t="s">
        <v>18</v>
      </c>
      <c r="I2999" t="str">
        <f>VLOOKUP(shipments[[#This Row],[SPID]],CHOOSE({1,2},people[[#All],[SPID]],people[[#All],[Sales_person]]),2,0)</f>
        <v>Ches Bonnell</v>
      </c>
      <c r="J2999">
        <f>YEAR(shipments[[#This Row],[Shipdate]])</f>
        <v>2024</v>
      </c>
      <c r="K2999" s="22"/>
      <c r="L2999" s="22">
        <f>VLOOKUP(shipments[[#This Row],[PID]],CHOOSE({1,2},products[PID],products[Cost_per_box]),2,0)</f>
        <v>4.74</v>
      </c>
      <c r="M2999" s="22">
        <f>shipments[[#This Row],[Boxes]]*shipments[[#This Row],[cost_per_box]]</f>
        <v>2052.42</v>
      </c>
      <c r="N2999" s="22">
        <f>shipments[[#This Row],[Amount]]-shipments[[#This Row],[total cost]]</f>
        <v>4006.83</v>
      </c>
    </row>
    <row r="3000" spans="1:14" x14ac:dyDescent="0.35">
      <c r="A3000" t="s">
        <v>3041</v>
      </c>
      <c r="B3000" t="s">
        <v>8044</v>
      </c>
      <c r="C3000" t="s">
        <v>8022</v>
      </c>
      <c r="D3000" t="s">
        <v>8038</v>
      </c>
      <c r="E3000" s="1">
        <v>45118</v>
      </c>
      <c r="F3000">
        <v>5316.75</v>
      </c>
      <c r="G3000">
        <v>409</v>
      </c>
      <c r="H3000" t="s">
        <v>7</v>
      </c>
      <c r="I3000" t="str">
        <f>VLOOKUP(shipments[[#This Row],[SPID]],CHOOSE({1,2},people[[#All],[SPID]],people[[#All],[Sales_person]]),2,0)</f>
        <v>Ches Bonnell</v>
      </c>
      <c r="J3000">
        <f>YEAR(shipments[[#This Row],[Shipdate]])</f>
        <v>2023</v>
      </c>
      <c r="K3000" s="22"/>
      <c r="L3000" s="22">
        <f>VLOOKUP(shipments[[#This Row],[PID]],CHOOSE({1,2},products[PID],products[Cost_per_box]),2,0)</f>
        <v>4.74</v>
      </c>
      <c r="M3000" s="22">
        <f>shipments[[#This Row],[Boxes]]*shipments[[#This Row],[cost_per_box]]</f>
        <v>1938.66</v>
      </c>
      <c r="N3000" s="22">
        <f>shipments[[#This Row],[Amount]]-shipments[[#This Row],[total cost]]</f>
        <v>3378.09</v>
      </c>
    </row>
    <row r="3001" spans="1:14" x14ac:dyDescent="0.35">
      <c r="A3001" t="s">
        <v>3042</v>
      </c>
      <c r="B3001" t="s">
        <v>8044</v>
      </c>
      <c r="C3001" t="s">
        <v>8023</v>
      </c>
      <c r="D3001" t="s">
        <v>8033</v>
      </c>
      <c r="E3001" s="1">
        <v>45275</v>
      </c>
      <c r="F3001">
        <v>1275.75</v>
      </c>
      <c r="G3001">
        <v>142</v>
      </c>
      <c r="H3001" t="s">
        <v>40</v>
      </c>
      <c r="I3001" t="str">
        <f>VLOOKUP(shipments[[#This Row],[SPID]],CHOOSE({1,2},people[[#All],[SPID]],people[[#All],[Sales_person]]),2,0)</f>
        <v>Ches Bonnell</v>
      </c>
      <c r="J3001">
        <f>YEAR(shipments[[#This Row],[Shipdate]])</f>
        <v>2023</v>
      </c>
      <c r="K3001" s="22"/>
      <c r="L3001" s="22">
        <f>VLOOKUP(shipments[[#This Row],[PID]],CHOOSE({1,2},products[PID],products[Cost_per_box]),2,0)</f>
        <v>10.51</v>
      </c>
      <c r="M3001" s="22">
        <f>shipments[[#This Row],[Boxes]]*shipments[[#This Row],[cost_per_box]]</f>
        <v>1492.42</v>
      </c>
      <c r="N3001" s="22">
        <f>shipments[[#This Row],[Amount]]-shipments[[#This Row],[total cost]]</f>
        <v>-216.67000000000007</v>
      </c>
    </row>
    <row r="3002" spans="1:14" x14ac:dyDescent="0.35">
      <c r="A3002" t="s">
        <v>3043</v>
      </c>
      <c r="B3002" t="s">
        <v>8044</v>
      </c>
      <c r="C3002" t="s">
        <v>8023</v>
      </c>
      <c r="D3002" t="s">
        <v>8034</v>
      </c>
      <c r="E3002" s="1">
        <v>45464</v>
      </c>
      <c r="F3002">
        <v>7353</v>
      </c>
      <c r="G3002">
        <v>817</v>
      </c>
      <c r="H3002" t="s">
        <v>7</v>
      </c>
      <c r="I3002" t="str">
        <f>VLOOKUP(shipments[[#This Row],[SPID]],CHOOSE({1,2},people[[#All],[SPID]],people[[#All],[Sales_person]]),2,0)</f>
        <v>Ches Bonnell</v>
      </c>
      <c r="J3002">
        <f>YEAR(shipments[[#This Row],[Shipdate]])</f>
        <v>2024</v>
      </c>
      <c r="K3002" s="22"/>
      <c r="L3002" s="22">
        <f>VLOOKUP(shipments[[#This Row],[PID]],CHOOSE({1,2},products[PID],products[Cost_per_box]),2,0)</f>
        <v>10.51</v>
      </c>
      <c r="M3002" s="22">
        <f>shipments[[#This Row],[Boxes]]*shipments[[#This Row],[cost_per_box]]</f>
        <v>8586.67</v>
      </c>
      <c r="N3002" s="22">
        <f>shipments[[#This Row],[Amount]]-shipments[[#This Row],[total cost]]</f>
        <v>-1233.67</v>
      </c>
    </row>
    <row r="3003" spans="1:14" x14ac:dyDescent="0.35">
      <c r="A3003" t="s">
        <v>3044</v>
      </c>
      <c r="B3003" t="s">
        <v>8044</v>
      </c>
      <c r="C3003" t="s">
        <v>8023</v>
      </c>
      <c r="D3003" t="s">
        <v>8033</v>
      </c>
      <c r="E3003" s="1">
        <v>45194</v>
      </c>
      <c r="F3003">
        <v>5388.75</v>
      </c>
      <c r="G3003">
        <v>674</v>
      </c>
      <c r="H3003" t="s">
        <v>7</v>
      </c>
      <c r="I3003" t="str">
        <f>VLOOKUP(shipments[[#This Row],[SPID]],CHOOSE({1,2},people[[#All],[SPID]],people[[#All],[Sales_person]]),2,0)</f>
        <v>Ches Bonnell</v>
      </c>
      <c r="J3003">
        <f>YEAR(shipments[[#This Row],[Shipdate]])</f>
        <v>2023</v>
      </c>
      <c r="K3003" s="22"/>
      <c r="L3003" s="22">
        <f>VLOOKUP(shipments[[#This Row],[PID]],CHOOSE({1,2},products[PID],products[Cost_per_box]),2,0)</f>
        <v>10.51</v>
      </c>
      <c r="M3003" s="22">
        <f>shipments[[#This Row],[Boxes]]*shipments[[#This Row],[cost_per_box]]</f>
        <v>7083.74</v>
      </c>
      <c r="N3003" s="22">
        <f>shipments[[#This Row],[Amount]]-shipments[[#This Row],[total cost]]</f>
        <v>-1694.9899999999998</v>
      </c>
    </row>
    <row r="3004" spans="1:14" x14ac:dyDescent="0.35">
      <c r="A3004" t="s">
        <v>3045</v>
      </c>
      <c r="B3004" t="s">
        <v>8044</v>
      </c>
      <c r="C3004" t="s">
        <v>8026</v>
      </c>
      <c r="D3004" t="s">
        <v>8033</v>
      </c>
      <c r="E3004" s="1">
        <v>45362</v>
      </c>
      <c r="F3004">
        <v>10111.5</v>
      </c>
      <c r="G3004">
        <v>675</v>
      </c>
      <c r="H3004" t="s">
        <v>7</v>
      </c>
      <c r="I3004" t="str">
        <f>VLOOKUP(shipments[[#This Row],[SPID]],CHOOSE({1,2},people[[#All],[SPID]],people[[#All],[Sales_person]]),2,0)</f>
        <v>Ches Bonnell</v>
      </c>
      <c r="J3004">
        <f>YEAR(shipments[[#This Row],[Shipdate]])</f>
        <v>2024</v>
      </c>
      <c r="K3004" s="22"/>
      <c r="L3004" s="22">
        <f>VLOOKUP(shipments[[#This Row],[PID]],CHOOSE({1,2},products[PID],products[Cost_per_box]),2,0)</f>
        <v>9.57</v>
      </c>
      <c r="M3004" s="22">
        <f>shipments[[#This Row],[Boxes]]*shipments[[#This Row],[cost_per_box]]</f>
        <v>6459.75</v>
      </c>
      <c r="N3004" s="22">
        <f>shipments[[#This Row],[Amount]]-shipments[[#This Row],[total cost]]</f>
        <v>3651.75</v>
      </c>
    </row>
    <row r="3005" spans="1:14" x14ac:dyDescent="0.35">
      <c r="A3005" t="s">
        <v>3046</v>
      </c>
      <c r="B3005" t="s">
        <v>8044</v>
      </c>
      <c r="C3005" t="s">
        <v>8026</v>
      </c>
      <c r="D3005" t="s">
        <v>8037</v>
      </c>
      <c r="E3005" s="1">
        <v>45490</v>
      </c>
      <c r="F3005">
        <v>393.75</v>
      </c>
      <c r="G3005">
        <v>27</v>
      </c>
      <c r="H3005" t="s">
        <v>18</v>
      </c>
      <c r="I3005" t="str">
        <f>VLOOKUP(shipments[[#This Row],[SPID]],CHOOSE({1,2},people[[#All],[SPID]],people[[#All],[Sales_person]]),2,0)</f>
        <v>Ches Bonnell</v>
      </c>
      <c r="J3005">
        <f>YEAR(shipments[[#This Row],[Shipdate]])</f>
        <v>2024</v>
      </c>
      <c r="K3005" s="22"/>
      <c r="L3005" s="22">
        <f>VLOOKUP(shipments[[#This Row],[PID]],CHOOSE({1,2},products[PID],products[Cost_per_box]),2,0)</f>
        <v>9.57</v>
      </c>
      <c r="M3005" s="22">
        <f>shipments[[#This Row],[Boxes]]*shipments[[#This Row],[cost_per_box]]</f>
        <v>258.39</v>
      </c>
      <c r="N3005" s="22">
        <f>shipments[[#This Row],[Amount]]-shipments[[#This Row],[total cost]]</f>
        <v>135.36000000000001</v>
      </c>
    </row>
    <row r="3006" spans="1:14" x14ac:dyDescent="0.35">
      <c r="A3006" t="s">
        <v>3047</v>
      </c>
      <c r="B3006" t="s">
        <v>8044</v>
      </c>
      <c r="C3006" t="s">
        <v>8026</v>
      </c>
      <c r="D3006" t="s">
        <v>8038</v>
      </c>
      <c r="E3006" s="1">
        <v>45258</v>
      </c>
      <c r="F3006">
        <v>8536.5</v>
      </c>
      <c r="G3006">
        <v>475</v>
      </c>
      <c r="H3006" t="s">
        <v>7</v>
      </c>
      <c r="I3006" t="str">
        <f>VLOOKUP(shipments[[#This Row],[SPID]],CHOOSE({1,2},people[[#All],[SPID]],people[[#All],[Sales_person]]),2,0)</f>
        <v>Ches Bonnell</v>
      </c>
      <c r="J3006">
        <f>YEAR(shipments[[#This Row],[Shipdate]])</f>
        <v>2023</v>
      </c>
      <c r="K3006" s="22"/>
      <c r="L3006" s="22">
        <f>VLOOKUP(shipments[[#This Row],[PID]],CHOOSE({1,2},products[PID],products[Cost_per_box]),2,0)</f>
        <v>9.57</v>
      </c>
      <c r="M3006" s="22">
        <f>shipments[[#This Row],[Boxes]]*shipments[[#This Row],[cost_per_box]]</f>
        <v>4545.75</v>
      </c>
      <c r="N3006" s="22">
        <f>shipments[[#This Row],[Amount]]-shipments[[#This Row],[total cost]]</f>
        <v>3990.75</v>
      </c>
    </row>
    <row r="3007" spans="1:14" x14ac:dyDescent="0.35">
      <c r="A3007" t="s">
        <v>3048</v>
      </c>
      <c r="B3007" t="s">
        <v>8044</v>
      </c>
      <c r="C3007" t="s">
        <v>8026</v>
      </c>
      <c r="D3007" t="s">
        <v>8038</v>
      </c>
      <c r="E3007" s="1">
        <v>45272</v>
      </c>
      <c r="F3007">
        <v>14881.5</v>
      </c>
      <c r="G3007">
        <v>876</v>
      </c>
      <c r="H3007" t="s">
        <v>7</v>
      </c>
      <c r="I3007" t="str">
        <f>VLOOKUP(shipments[[#This Row],[SPID]],CHOOSE({1,2},people[[#All],[SPID]],people[[#All],[Sales_person]]),2,0)</f>
        <v>Ches Bonnell</v>
      </c>
      <c r="J3007">
        <f>YEAR(shipments[[#This Row],[Shipdate]])</f>
        <v>2023</v>
      </c>
      <c r="K3007" s="22"/>
      <c r="L3007" s="22">
        <f>VLOOKUP(shipments[[#This Row],[PID]],CHOOSE({1,2},products[PID],products[Cost_per_box]),2,0)</f>
        <v>9.57</v>
      </c>
      <c r="M3007" s="22">
        <f>shipments[[#This Row],[Boxes]]*shipments[[#This Row],[cost_per_box]]</f>
        <v>8383.32</v>
      </c>
      <c r="N3007" s="22">
        <f>shipments[[#This Row],[Amount]]-shipments[[#This Row],[total cost]]</f>
        <v>6498.18</v>
      </c>
    </row>
    <row r="3008" spans="1:14" x14ac:dyDescent="0.35">
      <c r="A3008" t="s">
        <v>3049</v>
      </c>
      <c r="B3008" t="s">
        <v>8044</v>
      </c>
      <c r="C3008" t="s">
        <v>8027</v>
      </c>
      <c r="D3008" t="s">
        <v>8038</v>
      </c>
      <c r="E3008" s="1">
        <v>45092</v>
      </c>
      <c r="F3008">
        <v>2547</v>
      </c>
      <c r="G3008">
        <v>232</v>
      </c>
      <c r="H3008" t="s">
        <v>7</v>
      </c>
      <c r="I3008" t="str">
        <f>VLOOKUP(shipments[[#This Row],[SPID]],CHOOSE({1,2},people[[#All],[SPID]],people[[#All],[Sales_person]]),2,0)</f>
        <v>Ches Bonnell</v>
      </c>
      <c r="J3008">
        <f>YEAR(shipments[[#This Row],[Shipdate]])</f>
        <v>2023</v>
      </c>
      <c r="K3008" s="22"/>
      <c r="L3008" s="22">
        <f>VLOOKUP(shipments[[#This Row],[PID]],CHOOSE({1,2},products[PID],products[Cost_per_box]),2,0)</f>
        <v>8.43</v>
      </c>
      <c r="M3008" s="22">
        <f>shipments[[#This Row],[Boxes]]*shipments[[#This Row],[cost_per_box]]</f>
        <v>1955.76</v>
      </c>
      <c r="N3008" s="22">
        <f>shipments[[#This Row],[Amount]]-shipments[[#This Row],[total cost]]</f>
        <v>591.24</v>
      </c>
    </row>
    <row r="3009" spans="1:14" x14ac:dyDescent="0.35">
      <c r="A3009" t="s">
        <v>3050</v>
      </c>
      <c r="B3009" t="s">
        <v>8044</v>
      </c>
      <c r="C3009" t="s">
        <v>8027</v>
      </c>
      <c r="D3009" t="s">
        <v>8033</v>
      </c>
      <c r="E3009" s="1">
        <v>45274</v>
      </c>
      <c r="F3009">
        <v>1482.75</v>
      </c>
      <c r="G3009">
        <v>149</v>
      </c>
      <c r="H3009" t="s">
        <v>7</v>
      </c>
      <c r="I3009" t="str">
        <f>VLOOKUP(shipments[[#This Row],[SPID]],CHOOSE({1,2},people[[#All],[SPID]],people[[#All],[Sales_person]]),2,0)</f>
        <v>Ches Bonnell</v>
      </c>
      <c r="J3009">
        <f>YEAR(shipments[[#This Row],[Shipdate]])</f>
        <v>2023</v>
      </c>
      <c r="K3009" s="22"/>
      <c r="L3009" s="22">
        <f>VLOOKUP(shipments[[#This Row],[PID]],CHOOSE({1,2},products[PID],products[Cost_per_box]),2,0)</f>
        <v>8.43</v>
      </c>
      <c r="M3009" s="22">
        <f>shipments[[#This Row],[Boxes]]*shipments[[#This Row],[cost_per_box]]</f>
        <v>1256.07</v>
      </c>
      <c r="N3009" s="22">
        <f>shipments[[#This Row],[Amount]]-shipments[[#This Row],[total cost]]</f>
        <v>226.68000000000006</v>
      </c>
    </row>
    <row r="3010" spans="1:14" x14ac:dyDescent="0.35">
      <c r="A3010" t="s">
        <v>3051</v>
      </c>
      <c r="B3010" t="s">
        <v>8044</v>
      </c>
      <c r="C3010" t="s">
        <v>8027</v>
      </c>
      <c r="D3010" t="s">
        <v>8038</v>
      </c>
      <c r="E3010" s="1">
        <v>45455</v>
      </c>
      <c r="F3010">
        <v>10471.5</v>
      </c>
      <c r="G3010">
        <v>1496</v>
      </c>
      <c r="H3010" t="s">
        <v>7</v>
      </c>
      <c r="I3010" t="str">
        <f>VLOOKUP(shipments[[#This Row],[SPID]],CHOOSE({1,2},people[[#All],[SPID]],people[[#All],[Sales_person]]),2,0)</f>
        <v>Ches Bonnell</v>
      </c>
      <c r="J3010">
        <f>YEAR(shipments[[#This Row],[Shipdate]])</f>
        <v>2024</v>
      </c>
      <c r="K3010" s="22"/>
      <c r="L3010" s="22">
        <f>VLOOKUP(shipments[[#This Row],[PID]],CHOOSE({1,2},products[PID],products[Cost_per_box]),2,0)</f>
        <v>8.43</v>
      </c>
      <c r="M3010" s="22">
        <f>shipments[[#This Row],[Boxes]]*shipments[[#This Row],[cost_per_box]]</f>
        <v>12611.279999999999</v>
      </c>
      <c r="N3010" s="22">
        <f>shipments[[#This Row],[Amount]]-shipments[[#This Row],[total cost]]</f>
        <v>-2139.7799999999988</v>
      </c>
    </row>
    <row r="3011" spans="1:14" x14ac:dyDescent="0.35">
      <c r="A3011" t="s">
        <v>3052</v>
      </c>
      <c r="B3011" t="s">
        <v>8044</v>
      </c>
      <c r="C3011" t="s">
        <v>8027</v>
      </c>
      <c r="D3011" t="s">
        <v>8036</v>
      </c>
      <c r="E3011" s="1">
        <v>45545</v>
      </c>
      <c r="F3011">
        <v>16060.5</v>
      </c>
      <c r="G3011">
        <v>2295</v>
      </c>
      <c r="H3011" t="s">
        <v>26</v>
      </c>
      <c r="I3011" t="str">
        <f>VLOOKUP(shipments[[#This Row],[SPID]],CHOOSE({1,2},people[[#All],[SPID]],people[[#All],[Sales_person]]),2,0)</f>
        <v>Ches Bonnell</v>
      </c>
      <c r="J3011">
        <f>YEAR(shipments[[#This Row],[Shipdate]])</f>
        <v>2024</v>
      </c>
      <c r="K3011" s="22"/>
      <c r="L3011" s="22">
        <f>VLOOKUP(shipments[[#This Row],[PID]],CHOOSE({1,2},products[PID],products[Cost_per_box]),2,0)</f>
        <v>8.43</v>
      </c>
      <c r="M3011" s="22">
        <f>shipments[[#This Row],[Boxes]]*shipments[[#This Row],[cost_per_box]]</f>
        <v>19346.849999999999</v>
      </c>
      <c r="N3011" s="22">
        <f>shipments[[#This Row],[Amount]]-shipments[[#This Row],[total cost]]</f>
        <v>-3286.3499999999985</v>
      </c>
    </row>
    <row r="3012" spans="1:14" x14ac:dyDescent="0.35">
      <c r="A3012" t="s">
        <v>3053</v>
      </c>
      <c r="B3012" t="s">
        <v>8044</v>
      </c>
      <c r="C3012" t="s">
        <v>8028</v>
      </c>
      <c r="D3012" t="s">
        <v>8037</v>
      </c>
      <c r="E3012" s="1">
        <v>45141</v>
      </c>
      <c r="F3012">
        <v>13216.5</v>
      </c>
      <c r="G3012">
        <v>1889</v>
      </c>
      <c r="H3012" t="s">
        <v>7</v>
      </c>
      <c r="I3012" t="str">
        <f>VLOOKUP(shipments[[#This Row],[SPID]],CHOOSE({1,2},people[[#All],[SPID]],people[[#All],[Sales_person]]),2,0)</f>
        <v>Ches Bonnell</v>
      </c>
      <c r="J3012">
        <f>YEAR(shipments[[#This Row],[Shipdate]])</f>
        <v>2023</v>
      </c>
      <c r="K3012" s="22"/>
      <c r="L3012" s="22">
        <f>VLOOKUP(shipments[[#This Row],[PID]],CHOOSE({1,2},products[PID],products[Cost_per_box]),2,0)</f>
        <v>6.8</v>
      </c>
      <c r="M3012" s="22">
        <f>shipments[[#This Row],[Boxes]]*shipments[[#This Row],[cost_per_box]]</f>
        <v>12845.199999999999</v>
      </c>
      <c r="N3012" s="22">
        <f>shipments[[#This Row],[Amount]]-shipments[[#This Row],[total cost]]</f>
        <v>371.30000000000109</v>
      </c>
    </row>
    <row r="3013" spans="1:14" x14ac:dyDescent="0.35">
      <c r="A3013" t="s">
        <v>3054</v>
      </c>
      <c r="B3013" t="s">
        <v>8044</v>
      </c>
      <c r="C3013" t="s">
        <v>8028</v>
      </c>
      <c r="D3013" t="s">
        <v>8033</v>
      </c>
      <c r="E3013" s="1">
        <v>45140</v>
      </c>
      <c r="F3013">
        <v>135</v>
      </c>
      <c r="G3013">
        <v>14</v>
      </c>
      <c r="H3013" t="s">
        <v>7</v>
      </c>
      <c r="I3013" t="str">
        <f>VLOOKUP(shipments[[#This Row],[SPID]],CHOOSE({1,2},people[[#All],[SPID]],people[[#All],[Sales_person]]),2,0)</f>
        <v>Ches Bonnell</v>
      </c>
      <c r="J3013">
        <f>YEAR(shipments[[#This Row],[Shipdate]])</f>
        <v>2023</v>
      </c>
      <c r="K3013" s="22"/>
      <c r="L3013" s="22">
        <f>VLOOKUP(shipments[[#This Row],[PID]],CHOOSE({1,2},products[PID],products[Cost_per_box]),2,0)</f>
        <v>6.8</v>
      </c>
      <c r="M3013" s="22">
        <f>shipments[[#This Row],[Boxes]]*shipments[[#This Row],[cost_per_box]]</f>
        <v>95.2</v>
      </c>
      <c r="N3013" s="22">
        <f>shipments[[#This Row],[Amount]]-shipments[[#This Row],[total cost]]</f>
        <v>39.799999999999997</v>
      </c>
    </row>
    <row r="3014" spans="1:14" x14ac:dyDescent="0.35">
      <c r="A3014" t="s">
        <v>3055</v>
      </c>
      <c r="B3014" t="s">
        <v>8044</v>
      </c>
      <c r="C3014" t="s">
        <v>8028</v>
      </c>
      <c r="D3014" t="s">
        <v>8033</v>
      </c>
      <c r="E3014" s="1">
        <v>45337</v>
      </c>
      <c r="F3014">
        <v>303.75</v>
      </c>
      <c r="G3014">
        <v>38</v>
      </c>
      <c r="H3014" t="s">
        <v>7</v>
      </c>
      <c r="I3014" t="str">
        <f>VLOOKUP(shipments[[#This Row],[SPID]],CHOOSE({1,2},people[[#All],[SPID]],people[[#All],[Sales_person]]),2,0)</f>
        <v>Ches Bonnell</v>
      </c>
      <c r="J3014">
        <f>YEAR(shipments[[#This Row],[Shipdate]])</f>
        <v>2024</v>
      </c>
      <c r="K3014" s="22"/>
      <c r="L3014" s="22">
        <f>VLOOKUP(shipments[[#This Row],[PID]],CHOOSE({1,2},products[PID],products[Cost_per_box]),2,0)</f>
        <v>6.8</v>
      </c>
      <c r="M3014" s="22">
        <f>shipments[[#This Row],[Boxes]]*shipments[[#This Row],[cost_per_box]]</f>
        <v>258.39999999999998</v>
      </c>
      <c r="N3014" s="22">
        <f>shipments[[#This Row],[Amount]]-shipments[[#This Row],[total cost]]</f>
        <v>45.350000000000023</v>
      </c>
    </row>
    <row r="3015" spans="1:14" x14ac:dyDescent="0.35">
      <c r="A3015" t="s">
        <v>3056</v>
      </c>
      <c r="B3015" t="s">
        <v>8044</v>
      </c>
      <c r="C3015" t="s">
        <v>8028</v>
      </c>
      <c r="D3015" t="s">
        <v>8038</v>
      </c>
      <c r="E3015" s="1">
        <v>45289</v>
      </c>
      <c r="F3015">
        <v>8894.25</v>
      </c>
      <c r="G3015">
        <v>890</v>
      </c>
      <c r="H3015" t="s">
        <v>7</v>
      </c>
      <c r="I3015" t="str">
        <f>VLOOKUP(shipments[[#This Row],[SPID]],CHOOSE({1,2},people[[#All],[SPID]],people[[#All],[Sales_person]]),2,0)</f>
        <v>Ches Bonnell</v>
      </c>
      <c r="J3015">
        <f>YEAR(shipments[[#This Row],[Shipdate]])</f>
        <v>2023</v>
      </c>
      <c r="K3015" s="22"/>
      <c r="L3015" s="22">
        <f>VLOOKUP(shipments[[#This Row],[PID]],CHOOSE({1,2},products[PID],products[Cost_per_box]),2,0)</f>
        <v>6.8</v>
      </c>
      <c r="M3015" s="22">
        <f>shipments[[#This Row],[Boxes]]*shipments[[#This Row],[cost_per_box]]</f>
        <v>6052</v>
      </c>
      <c r="N3015" s="22">
        <f>shipments[[#This Row],[Amount]]-shipments[[#This Row],[total cost]]</f>
        <v>2842.25</v>
      </c>
    </row>
    <row r="3016" spans="1:14" x14ac:dyDescent="0.35">
      <c r="A3016" t="s">
        <v>3057</v>
      </c>
      <c r="B3016" t="s">
        <v>8044</v>
      </c>
      <c r="C3016" t="s">
        <v>8029</v>
      </c>
      <c r="D3016" t="s">
        <v>8037</v>
      </c>
      <c r="E3016" s="1">
        <v>45267</v>
      </c>
      <c r="F3016">
        <v>2130.75</v>
      </c>
      <c r="G3016">
        <v>74</v>
      </c>
      <c r="H3016" t="s">
        <v>40</v>
      </c>
      <c r="I3016" t="str">
        <f>VLOOKUP(shipments[[#This Row],[SPID]],CHOOSE({1,2},people[[#All],[SPID]],people[[#All],[Sales_person]]),2,0)</f>
        <v>Ches Bonnell</v>
      </c>
      <c r="J3016">
        <f>YEAR(shipments[[#This Row],[Shipdate]])</f>
        <v>2023</v>
      </c>
      <c r="K3016" s="22"/>
      <c r="L3016" s="22">
        <f>VLOOKUP(shipments[[#This Row],[PID]],CHOOSE({1,2},products[PID],products[Cost_per_box]),2,0)</f>
        <v>5.04</v>
      </c>
      <c r="M3016" s="22">
        <f>shipments[[#This Row],[Boxes]]*shipments[[#This Row],[cost_per_box]]</f>
        <v>372.96</v>
      </c>
      <c r="N3016" s="22">
        <f>shipments[[#This Row],[Amount]]-shipments[[#This Row],[total cost]]</f>
        <v>1757.79</v>
      </c>
    </row>
    <row r="3017" spans="1:14" x14ac:dyDescent="0.35">
      <c r="A3017" t="s">
        <v>3058</v>
      </c>
      <c r="B3017" t="s">
        <v>8044</v>
      </c>
      <c r="C3017" t="s">
        <v>8029</v>
      </c>
      <c r="D3017" t="s">
        <v>8033</v>
      </c>
      <c r="E3017" s="1">
        <v>45436</v>
      </c>
      <c r="F3017">
        <v>2472.75</v>
      </c>
      <c r="G3017">
        <v>89</v>
      </c>
      <c r="H3017" t="s">
        <v>7</v>
      </c>
      <c r="I3017" t="str">
        <f>VLOOKUP(shipments[[#This Row],[SPID]],CHOOSE({1,2},people[[#All],[SPID]],people[[#All],[Sales_person]]),2,0)</f>
        <v>Ches Bonnell</v>
      </c>
      <c r="J3017">
        <f>YEAR(shipments[[#This Row],[Shipdate]])</f>
        <v>2024</v>
      </c>
      <c r="K3017" s="22"/>
      <c r="L3017" s="22">
        <f>VLOOKUP(shipments[[#This Row],[PID]],CHOOSE({1,2},products[PID],products[Cost_per_box]),2,0)</f>
        <v>5.04</v>
      </c>
      <c r="M3017" s="22">
        <f>shipments[[#This Row],[Boxes]]*shipments[[#This Row],[cost_per_box]]</f>
        <v>448.56</v>
      </c>
      <c r="N3017" s="22">
        <f>shipments[[#This Row],[Amount]]-shipments[[#This Row],[total cost]]</f>
        <v>2024.19</v>
      </c>
    </row>
    <row r="3018" spans="1:14" x14ac:dyDescent="0.35">
      <c r="A3018" t="s">
        <v>3059</v>
      </c>
      <c r="B3018" t="s">
        <v>8044</v>
      </c>
      <c r="C3018" t="s">
        <v>8029</v>
      </c>
      <c r="D3018" t="s">
        <v>8034</v>
      </c>
      <c r="E3018" s="1">
        <v>44931</v>
      </c>
      <c r="F3018">
        <v>7580.25</v>
      </c>
      <c r="G3018">
        <v>304</v>
      </c>
      <c r="H3018" t="s">
        <v>7</v>
      </c>
      <c r="I3018" t="str">
        <f>VLOOKUP(shipments[[#This Row],[SPID]],CHOOSE({1,2},people[[#All],[SPID]],people[[#All],[Sales_person]]),2,0)</f>
        <v>Ches Bonnell</v>
      </c>
      <c r="J3018">
        <f>YEAR(shipments[[#This Row],[Shipdate]])</f>
        <v>2023</v>
      </c>
      <c r="K3018" s="22"/>
      <c r="L3018" s="22">
        <f>VLOOKUP(shipments[[#This Row],[PID]],CHOOSE({1,2},products[PID],products[Cost_per_box]),2,0)</f>
        <v>5.04</v>
      </c>
      <c r="M3018" s="22">
        <f>shipments[[#This Row],[Boxes]]*shipments[[#This Row],[cost_per_box]]</f>
        <v>1532.16</v>
      </c>
      <c r="N3018" s="22">
        <f>shipments[[#This Row],[Amount]]-shipments[[#This Row],[total cost]]</f>
        <v>6048.09</v>
      </c>
    </row>
    <row r="3019" spans="1:14" x14ac:dyDescent="0.35">
      <c r="A3019" t="s">
        <v>3060</v>
      </c>
      <c r="B3019" t="s">
        <v>8044</v>
      </c>
      <c r="C3019" t="s">
        <v>8030</v>
      </c>
      <c r="D3019" t="s">
        <v>8033</v>
      </c>
      <c r="E3019" s="1">
        <v>45082</v>
      </c>
      <c r="F3019">
        <v>177.75</v>
      </c>
      <c r="G3019">
        <v>15</v>
      </c>
      <c r="H3019" t="s">
        <v>7</v>
      </c>
      <c r="I3019" t="str">
        <f>VLOOKUP(shipments[[#This Row],[SPID]],CHOOSE({1,2},people[[#All],[SPID]],people[[#All],[Sales_person]]),2,0)</f>
        <v>Ches Bonnell</v>
      </c>
      <c r="J3019">
        <f>YEAR(shipments[[#This Row],[Shipdate]])</f>
        <v>2023</v>
      </c>
      <c r="K3019" s="22"/>
      <c r="L3019" s="22">
        <f>VLOOKUP(shipments[[#This Row],[PID]],CHOOSE({1,2},products[PID],products[Cost_per_box]),2,0)</f>
        <v>2.76</v>
      </c>
      <c r="M3019" s="22">
        <f>shipments[[#This Row],[Boxes]]*shipments[[#This Row],[cost_per_box]]</f>
        <v>41.4</v>
      </c>
      <c r="N3019" s="22">
        <f>shipments[[#This Row],[Amount]]-shipments[[#This Row],[total cost]]</f>
        <v>136.35</v>
      </c>
    </row>
    <row r="3020" spans="1:14" x14ac:dyDescent="0.35">
      <c r="A3020" t="s">
        <v>3061</v>
      </c>
      <c r="B3020" t="s">
        <v>8044</v>
      </c>
      <c r="C3020" t="s">
        <v>8030</v>
      </c>
      <c r="D3020" t="s">
        <v>8036</v>
      </c>
      <c r="E3020" s="1">
        <v>45476</v>
      </c>
      <c r="F3020">
        <v>2362.5</v>
      </c>
      <c r="G3020">
        <v>237</v>
      </c>
      <c r="H3020" t="s">
        <v>18</v>
      </c>
      <c r="I3020" t="str">
        <f>VLOOKUP(shipments[[#This Row],[SPID]],CHOOSE({1,2},people[[#All],[SPID]],people[[#All],[Sales_person]]),2,0)</f>
        <v>Ches Bonnell</v>
      </c>
      <c r="J3020">
        <f>YEAR(shipments[[#This Row],[Shipdate]])</f>
        <v>2024</v>
      </c>
      <c r="K3020" s="22"/>
      <c r="L3020" s="22">
        <f>VLOOKUP(shipments[[#This Row],[PID]],CHOOSE({1,2},products[PID],products[Cost_per_box]),2,0)</f>
        <v>2.76</v>
      </c>
      <c r="M3020" s="22">
        <f>shipments[[#This Row],[Boxes]]*shipments[[#This Row],[cost_per_box]]</f>
        <v>654.12</v>
      </c>
      <c r="N3020" s="22">
        <f>shipments[[#This Row],[Amount]]-shipments[[#This Row],[total cost]]</f>
        <v>1708.38</v>
      </c>
    </row>
    <row r="3021" spans="1:14" x14ac:dyDescent="0.35">
      <c r="A3021" t="s">
        <v>3062</v>
      </c>
      <c r="B3021" t="s">
        <v>8044</v>
      </c>
      <c r="C3021" t="s">
        <v>8030</v>
      </c>
      <c r="D3021" t="s">
        <v>8038</v>
      </c>
      <c r="E3021" s="1">
        <v>45453</v>
      </c>
      <c r="F3021">
        <v>2664</v>
      </c>
      <c r="G3021">
        <v>243</v>
      </c>
      <c r="H3021" t="s">
        <v>7</v>
      </c>
      <c r="I3021" t="str">
        <f>VLOOKUP(shipments[[#This Row],[SPID]],CHOOSE({1,2},people[[#All],[SPID]],people[[#All],[Sales_person]]),2,0)</f>
        <v>Ches Bonnell</v>
      </c>
      <c r="J3021">
        <f>YEAR(shipments[[#This Row],[Shipdate]])</f>
        <v>2024</v>
      </c>
      <c r="K3021" s="22"/>
      <c r="L3021" s="22">
        <f>VLOOKUP(shipments[[#This Row],[PID]],CHOOSE({1,2},products[PID],products[Cost_per_box]),2,0)</f>
        <v>2.76</v>
      </c>
      <c r="M3021" s="22">
        <f>shipments[[#This Row],[Boxes]]*shipments[[#This Row],[cost_per_box]]</f>
        <v>670.68</v>
      </c>
      <c r="N3021" s="22">
        <f>shipments[[#This Row],[Amount]]-shipments[[#This Row],[total cost]]</f>
        <v>1993.3200000000002</v>
      </c>
    </row>
    <row r="3022" spans="1:14" x14ac:dyDescent="0.35">
      <c r="A3022" t="s">
        <v>3063</v>
      </c>
      <c r="B3022" t="s">
        <v>8044</v>
      </c>
      <c r="C3022" t="s">
        <v>8030</v>
      </c>
      <c r="D3022" t="s">
        <v>8037</v>
      </c>
      <c r="E3022" s="1">
        <v>45349</v>
      </c>
      <c r="F3022">
        <v>12105</v>
      </c>
      <c r="G3022">
        <v>1345</v>
      </c>
      <c r="H3022" t="s">
        <v>7</v>
      </c>
      <c r="I3022" t="str">
        <f>VLOOKUP(shipments[[#This Row],[SPID]],CHOOSE({1,2},people[[#All],[SPID]],people[[#All],[Sales_person]]),2,0)</f>
        <v>Ches Bonnell</v>
      </c>
      <c r="J3022">
        <f>YEAR(shipments[[#This Row],[Shipdate]])</f>
        <v>2024</v>
      </c>
      <c r="K3022" s="22"/>
      <c r="L3022" s="22">
        <f>VLOOKUP(shipments[[#This Row],[PID]],CHOOSE({1,2},products[PID],products[Cost_per_box]),2,0)</f>
        <v>2.76</v>
      </c>
      <c r="M3022" s="22">
        <f>shipments[[#This Row],[Boxes]]*shipments[[#This Row],[cost_per_box]]</f>
        <v>3712.2</v>
      </c>
      <c r="N3022" s="22">
        <f>shipments[[#This Row],[Amount]]-shipments[[#This Row],[total cost]]</f>
        <v>8392.7999999999993</v>
      </c>
    </row>
    <row r="3023" spans="1:14" x14ac:dyDescent="0.35">
      <c r="A3023" t="s">
        <v>3064</v>
      </c>
      <c r="B3023" t="s">
        <v>8044</v>
      </c>
      <c r="C3023" t="s">
        <v>8031</v>
      </c>
      <c r="D3023" t="s">
        <v>8034</v>
      </c>
      <c r="E3023" s="1">
        <v>45175</v>
      </c>
      <c r="F3023">
        <v>4916.25</v>
      </c>
      <c r="G3023">
        <v>492</v>
      </c>
      <c r="H3023" t="s">
        <v>7</v>
      </c>
      <c r="I3023" t="str">
        <f>VLOOKUP(shipments[[#This Row],[SPID]],CHOOSE({1,2},people[[#All],[SPID]],people[[#All],[Sales_person]]),2,0)</f>
        <v>Ches Bonnell</v>
      </c>
      <c r="J3023">
        <f>YEAR(shipments[[#This Row],[Shipdate]])</f>
        <v>2023</v>
      </c>
      <c r="K3023" s="22"/>
      <c r="L3023" s="22">
        <f>VLOOKUP(shipments[[#This Row],[PID]],CHOOSE({1,2},products[PID],products[Cost_per_box]),2,0)</f>
        <v>3.32</v>
      </c>
      <c r="M3023" s="22">
        <f>shipments[[#This Row],[Boxes]]*shipments[[#This Row],[cost_per_box]]</f>
        <v>1633.4399999999998</v>
      </c>
      <c r="N3023" s="22">
        <f>shipments[[#This Row],[Amount]]-shipments[[#This Row],[total cost]]</f>
        <v>3282.8100000000004</v>
      </c>
    </row>
    <row r="3024" spans="1:14" x14ac:dyDescent="0.35">
      <c r="A3024" t="s">
        <v>3065</v>
      </c>
      <c r="B3024" t="s">
        <v>8044</v>
      </c>
      <c r="C3024" t="s">
        <v>8031</v>
      </c>
      <c r="D3024" t="s">
        <v>8037</v>
      </c>
      <c r="E3024" s="1">
        <v>45302</v>
      </c>
      <c r="F3024">
        <v>3719.25</v>
      </c>
      <c r="G3024">
        <v>339</v>
      </c>
      <c r="H3024" t="s">
        <v>7</v>
      </c>
      <c r="I3024" t="str">
        <f>VLOOKUP(shipments[[#This Row],[SPID]],CHOOSE({1,2},people[[#All],[SPID]],people[[#All],[Sales_person]]),2,0)</f>
        <v>Ches Bonnell</v>
      </c>
      <c r="J3024">
        <f>YEAR(shipments[[#This Row],[Shipdate]])</f>
        <v>2024</v>
      </c>
      <c r="K3024" s="22"/>
      <c r="L3024" s="22">
        <f>VLOOKUP(shipments[[#This Row],[PID]],CHOOSE({1,2},products[PID],products[Cost_per_box]),2,0)</f>
        <v>3.32</v>
      </c>
      <c r="M3024" s="22">
        <f>shipments[[#This Row],[Boxes]]*shipments[[#This Row],[cost_per_box]]</f>
        <v>1125.48</v>
      </c>
      <c r="N3024" s="22">
        <f>shipments[[#This Row],[Amount]]-shipments[[#This Row],[total cost]]</f>
        <v>2593.77</v>
      </c>
    </row>
    <row r="3025" spans="1:14" x14ac:dyDescent="0.35">
      <c r="A3025" t="s">
        <v>3066</v>
      </c>
      <c r="B3025" t="s">
        <v>8044</v>
      </c>
      <c r="C3025" t="s">
        <v>8031</v>
      </c>
      <c r="D3025" t="s">
        <v>8038</v>
      </c>
      <c r="E3025" s="1">
        <v>45460</v>
      </c>
      <c r="F3025">
        <v>1104.75</v>
      </c>
      <c r="G3025">
        <v>101</v>
      </c>
      <c r="H3025" t="s">
        <v>7</v>
      </c>
      <c r="I3025" t="str">
        <f>VLOOKUP(shipments[[#This Row],[SPID]],CHOOSE({1,2},people[[#All],[SPID]],people[[#All],[Sales_person]]),2,0)</f>
        <v>Ches Bonnell</v>
      </c>
      <c r="J3025">
        <f>YEAR(shipments[[#This Row],[Shipdate]])</f>
        <v>2024</v>
      </c>
      <c r="K3025" s="22"/>
      <c r="L3025" s="22">
        <f>VLOOKUP(shipments[[#This Row],[PID]],CHOOSE({1,2},products[PID],products[Cost_per_box]),2,0)</f>
        <v>3.32</v>
      </c>
      <c r="M3025" s="22">
        <f>shipments[[#This Row],[Boxes]]*shipments[[#This Row],[cost_per_box]]</f>
        <v>335.32</v>
      </c>
      <c r="N3025" s="22">
        <f>shipments[[#This Row],[Amount]]-shipments[[#This Row],[total cost]]</f>
        <v>769.43000000000006</v>
      </c>
    </row>
    <row r="3026" spans="1:14" x14ac:dyDescent="0.35">
      <c r="A3026" t="s">
        <v>3067</v>
      </c>
      <c r="B3026" t="s">
        <v>8044</v>
      </c>
      <c r="C3026" t="s">
        <v>8031</v>
      </c>
      <c r="D3026" t="s">
        <v>8033</v>
      </c>
      <c r="E3026" s="1">
        <v>45275</v>
      </c>
      <c r="F3026">
        <v>3107.25</v>
      </c>
      <c r="G3026">
        <v>283</v>
      </c>
      <c r="H3026" t="s">
        <v>7</v>
      </c>
      <c r="I3026" t="str">
        <f>VLOOKUP(shipments[[#This Row],[SPID]],CHOOSE({1,2},people[[#All],[SPID]],people[[#All],[Sales_person]]),2,0)</f>
        <v>Ches Bonnell</v>
      </c>
      <c r="J3026">
        <f>YEAR(shipments[[#This Row],[Shipdate]])</f>
        <v>2023</v>
      </c>
      <c r="K3026" s="22"/>
      <c r="L3026" s="22">
        <f>VLOOKUP(shipments[[#This Row],[PID]],CHOOSE({1,2},products[PID],products[Cost_per_box]),2,0)</f>
        <v>3.32</v>
      </c>
      <c r="M3026" s="22">
        <f>shipments[[#This Row],[Boxes]]*shipments[[#This Row],[cost_per_box]]</f>
        <v>939.56</v>
      </c>
      <c r="N3026" s="22">
        <f>shipments[[#This Row],[Amount]]-shipments[[#This Row],[total cost]]</f>
        <v>2167.69</v>
      </c>
    </row>
    <row r="3027" spans="1:14" x14ac:dyDescent="0.35">
      <c r="A3027" t="s">
        <v>3068</v>
      </c>
      <c r="B3027" t="s">
        <v>8044</v>
      </c>
      <c r="C3027" t="s">
        <v>8032</v>
      </c>
      <c r="D3027" t="s">
        <v>8035</v>
      </c>
      <c r="E3027" s="1">
        <v>45559</v>
      </c>
      <c r="F3027">
        <v>3217.5</v>
      </c>
      <c r="G3027">
        <v>170</v>
      </c>
      <c r="H3027" t="s">
        <v>26</v>
      </c>
      <c r="I3027" t="str">
        <f>VLOOKUP(shipments[[#This Row],[SPID]],CHOOSE({1,2},people[[#All],[SPID]],people[[#All],[Sales_person]]),2,0)</f>
        <v>Ches Bonnell</v>
      </c>
      <c r="J3027">
        <f>YEAR(shipments[[#This Row],[Shipdate]])</f>
        <v>2024</v>
      </c>
      <c r="K3027" s="22"/>
      <c r="L3027" s="22">
        <f>VLOOKUP(shipments[[#This Row],[PID]],CHOOSE({1,2},products[PID],products[Cost_per_box]),2,0)</f>
        <v>2.65</v>
      </c>
      <c r="M3027" s="22">
        <f>shipments[[#This Row],[Boxes]]*shipments[[#This Row],[cost_per_box]]</f>
        <v>450.5</v>
      </c>
      <c r="N3027" s="22">
        <f>shipments[[#This Row],[Amount]]-shipments[[#This Row],[total cost]]</f>
        <v>2767</v>
      </c>
    </row>
    <row r="3028" spans="1:14" x14ac:dyDescent="0.35">
      <c r="A3028" t="s">
        <v>3069</v>
      </c>
      <c r="B3028" t="s">
        <v>8044</v>
      </c>
      <c r="C3028" t="s">
        <v>8032</v>
      </c>
      <c r="D3028" t="s">
        <v>8034</v>
      </c>
      <c r="E3028" s="1">
        <v>45364</v>
      </c>
      <c r="F3028">
        <v>7038</v>
      </c>
      <c r="G3028">
        <v>371</v>
      </c>
      <c r="H3028" t="s">
        <v>7</v>
      </c>
      <c r="I3028" t="str">
        <f>VLOOKUP(shipments[[#This Row],[SPID]],CHOOSE({1,2},people[[#All],[SPID]],people[[#All],[Sales_person]]),2,0)</f>
        <v>Ches Bonnell</v>
      </c>
      <c r="J3028">
        <f>YEAR(shipments[[#This Row],[Shipdate]])</f>
        <v>2024</v>
      </c>
      <c r="K3028" s="22"/>
      <c r="L3028" s="22">
        <f>VLOOKUP(shipments[[#This Row],[PID]],CHOOSE({1,2},products[PID],products[Cost_per_box]),2,0)</f>
        <v>2.65</v>
      </c>
      <c r="M3028" s="22">
        <f>shipments[[#This Row],[Boxes]]*shipments[[#This Row],[cost_per_box]]</f>
        <v>983.15</v>
      </c>
      <c r="N3028" s="22">
        <f>shipments[[#This Row],[Amount]]-shipments[[#This Row],[total cost]]</f>
        <v>6054.85</v>
      </c>
    </row>
    <row r="3029" spans="1:14" x14ac:dyDescent="0.35">
      <c r="A3029" t="s">
        <v>3070</v>
      </c>
      <c r="B3029" t="s">
        <v>8044</v>
      </c>
      <c r="C3029" t="s">
        <v>8032</v>
      </c>
      <c r="D3029" t="s">
        <v>8038</v>
      </c>
      <c r="E3029" s="1">
        <v>45440</v>
      </c>
      <c r="F3029">
        <v>3935.25</v>
      </c>
      <c r="G3029">
        <v>208</v>
      </c>
      <c r="H3029" t="s">
        <v>7</v>
      </c>
      <c r="I3029" t="str">
        <f>VLOOKUP(shipments[[#This Row],[SPID]],CHOOSE({1,2},people[[#All],[SPID]],people[[#All],[Sales_person]]),2,0)</f>
        <v>Ches Bonnell</v>
      </c>
      <c r="J3029">
        <f>YEAR(shipments[[#This Row],[Shipdate]])</f>
        <v>2024</v>
      </c>
      <c r="K3029" s="22"/>
      <c r="L3029" s="22">
        <f>VLOOKUP(shipments[[#This Row],[PID]],CHOOSE({1,2},products[PID],products[Cost_per_box]),2,0)</f>
        <v>2.65</v>
      </c>
      <c r="M3029" s="22">
        <f>shipments[[#This Row],[Boxes]]*shipments[[#This Row],[cost_per_box]]</f>
        <v>551.19999999999993</v>
      </c>
      <c r="N3029" s="22">
        <f>shipments[[#This Row],[Amount]]-shipments[[#This Row],[total cost]]</f>
        <v>3384.05</v>
      </c>
    </row>
    <row r="3030" spans="1:14" x14ac:dyDescent="0.35">
      <c r="A3030" t="s">
        <v>3071</v>
      </c>
      <c r="B3030" t="s">
        <v>8044</v>
      </c>
      <c r="C3030" t="s">
        <v>8032</v>
      </c>
      <c r="D3030" t="s">
        <v>8036</v>
      </c>
      <c r="E3030" s="1">
        <v>45308</v>
      </c>
      <c r="F3030">
        <v>8574.75</v>
      </c>
      <c r="G3030">
        <v>477</v>
      </c>
      <c r="H3030" t="s">
        <v>7</v>
      </c>
      <c r="I3030" t="str">
        <f>VLOOKUP(shipments[[#This Row],[SPID]],CHOOSE({1,2},people[[#All],[SPID]],people[[#All],[Sales_person]]),2,0)</f>
        <v>Ches Bonnell</v>
      </c>
      <c r="J3030">
        <f>YEAR(shipments[[#This Row],[Shipdate]])</f>
        <v>2024</v>
      </c>
      <c r="K3030" s="22"/>
      <c r="L3030" s="22">
        <f>VLOOKUP(shipments[[#This Row],[PID]],CHOOSE({1,2},products[PID],products[Cost_per_box]),2,0)</f>
        <v>2.65</v>
      </c>
      <c r="M3030" s="22">
        <f>shipments[[#This Row],[Boxes]]*shipments[[#This Row],[cost_per_box]]</f>
        <v>1264.05</v>
      </c>
      <c r="N3030" s="22">
        <f>shipments[[#This Row],[Amount]]-shipments[[#This Row],[total cost]]</f>
        <v>7310.7</v>
      </c>
    </row>
    <row r="3031" spans="1:14" x14ac:dyDescent="0.35">
      <c r="A3031" t="s">
        <v>3072</v>
      </c>
      <c r="B3031" t="s">
        <v>8051</v>
      </c>
      <c r="C3031" t="s">
        <v>8011</v>
      </c>
      <c r="D3031" t="s">
        <v>8037</v>
      </c>
      <c r="E3031" s="1">
        <v>45189</v>
      </c>
      <c r="F3031">
        <v>4446</v>
      </c>
      <c r="G3031">
        <v>278</v>
      </c>
      <c r="H3031" t="s">
        <v>7</v>
      </c>
      <c r="I3031" t="str">
        <f>VLOOKUP(shipments[[#This Row],[SPID]],CHOOSE({1,2},people[[#All],[SPID]],people[[#All],[Sales_person]]),2,0)</f>
        <v>Andria Kimpton</v>
      </c>
      <c r="J3031">
        <f>YEAR(shipments[[#This Row],[Shipdate]])</f>
        <v>2023</v>
      </c>
      <c r="K3031" s="22"/>
      <c r="L3031" s="22">
        <f>VLOOKUP(shipments[[#This Row],[PID]],CHOOSE({1,2},products[PID],products[Cost_per_box]),2,0)</f>
        <v>5.26</v>
      </c>
      <c r="M3031" s="22">
        <f>shipments[[#This Row],[Boxes]]*shipments[[#This Row],[cost_per_box]]</f>
        <v>1462.28</v>
      </c>
      <c r="N3031" s="22">
        <f>shipments[[#This Row],[Amount]]-shipments[[#This Row],[total cost]]</f>
        <v>2983.7200000000003</v>
      </c>
    </row>
    <row r="3032" spans="1:14" x14ac:dyDescent="0.35">
      <c r="A3032" t="s">
        <v>3074</v>
      </c>
      <c r="B3032" t="s">
        <v>8051</v>
      </c>
      <c r="C3032" t="s">
        <v>8012</v>
      </c>
      <c r="D3032" t="s">
        <v>8037</v>
      </c>
      <c r="E3032" s="1">
        <v>45049</v>
      </c>
      <c r="F3032">
        <v>6781.5</v>
      </c>
      <c r="G3032">
        <v>424</v>
      </c>
      <c r="H3032" t="s">
        <v>7</v>
      </c>
      <c r="I3032" t="str">
        <f>VLOOKUP(shipments[[#This Row],[SPID]],CHOOSE({1,2},people[[#All],[SPID]],people[[#All],[Sales_person]]),2,0)</f>
        <v>Andria Kimpton</v>
      </c>
      <c r="J3032">
        <f>YEAR(shipments[[#This Row],[Shipdate]])</f>
        <v>2023</v>
      </c>
      <c r="K3032" s="22"/>
      <c r="L3032" s="22">
        <f>VLOOKUP(shipments[[#This Row],[PID]],CHOOSE({1,2},products[PID],products[Cost_per_box]),2,0)</f>
        <v>7.48</v>
      </c>
      <c r="M3032" s="22">
        <f>shipments[[#This Row],[Boxes]]*shipments[[#This Row],[cost_per_box]]</f>
        <v>3171.52</v>
      </c>
      <c r="N3032" s="22">
        <f>shipments[[#This Row],[Amount]]-shipments[[#This Row],[total cost]]</f>
        <v>3609.98</v>
      </c>
    </row>
    <row r="3033" spans="1:14" x14ac:dyDescent="0.35">
      <c r="A3033" t="s">
        <v>3075</v>
      </c>
      <c r="B3033" t="s">
        <v>8051</v>
      </c>
      <c r="C3033" t="s">
        <v>8012</v>
      </c>
      <c r="D3033" t="s">
        <v>8038</v>
      </c>
      <c r="E3033" s="1">
        <v>45342</v>
      </c>
      <c r="F3033">
        <v>1149.75</v>
      </c>
      <c r="G3033">
        <v>83</v>
      </c>
      <c r="H3033" t="s">
        <v>7</v>
      </c>
      <c r="I3033" t="str">
        <f>VLOOKUP(shipments[[#This Row],[SPID]],CHOOSE({1,2},people[[#All],[SPID]],people[[#All],[Sales_person]]),2,0)</f>
        <v>Andria Kimpton</v>
      </c>
      <c r="J3033">
        <f>YEAR(shipments[[#This Row],[Shipdate]])</f>
        <v>2024</v>
      </c>
      <c r="K3033" s="22"/>
      <c r="L3033" s="22">
        <f>VLOOKUP(shipments[[#This Row],[PID]],CHOOSE({1,2},products[PID],products[Cost_per_box]),2,0)</f>
        <v>7.48</v>
      </c>
      <c r="M3033" s="22">
        <f>shipments[[#This Row],[Boxes]]*shipments[[#This Row],[cost_per_box]]</f>
        <v>620.84</v>
      </c>
      <c r="N3033" s="22">
        <f>shipments[[#This Row],[Amount]]-shipments[[#This Row],[total cost]]</f>
        <v>528.91</v>
      </c>
    </row>
    <row r="3034" spans="1:14" x14ac:dyDescent="0.35">
      <c r="A3034" t="s">
        <v>3076</v>
      </c>
      <c r="B3034" t="s">
        <v>8051</v>
      </c>
      <c r="C3034" t="s">
        <v>8013</v>
      </c>
      <c r="D3034" t="s">
        <v>8033</v>
      </c>
      <c r="E3034" s="1">
        <v>45414</v>
      </c>
      <c r="F3034">
        <v>16962.75</v>
      </c>
      <c r="G3034">
        <v>1697</v>
      </c>
      <c r="H3034" t="s">
        <v>7</v>
      </c>
      <c r="I3034" t="str">
        <f>VLOOKUP(shipments[[#This Row],[SPID]],CHOOSE({1,2},people[[#All],[SPID]],people[[#All],[Sales_person]]),2,0)</f>
        <v>Andria Kimpton</v>
      </c>
      <c r="J3034">
        <f>YEAR(shipments[[#This Row],[Shipdate]])</f>
        <v>2024</v>
      </c>
      <c r="K3034" s="22"/>
      <c r="L3034" s="22">
        <f>VLOOKUP(shipments[[#This Row],[PID]],CHOOSE({1,2},products[PID],products[Cost_per_box]),2,0)</f>
        <v>5.15</v>
      </c>
      <c r="M3034" s="22">
        <f>shipments[[#This Row],[Boxes]]*shipments[[#This Row],[cost_per_box]]</f>
        <v>8739.5500000000011</v>
      </c>
      <c r="N3034" s="22">
        <f>shipments[[#This Row],[Amount]]-shipments[[#This Row],[total cost]]</f>
        <v>8223.1999999999989</v>
      </c>
    </row>
    <row r="3035" spans="1:14" x14ac:dyDescent="0.35">
      <c r="A3035" t="s">
        <v>3077</v>
      </c>
      <c r="B3035" t="s">
        <v>8051</v>
      </c>
      <c r="C3035" t="s">
        <v>8014</v>
      </c>
      <c r="D3035" t="s">
        <v>8033</v>
      </c>
      <c r="E3035" s="1">
        <v>45288</v>
      </c>
      <c r="F3035">
        <v>202.5</v>
      </c>
      <c r="G3035">
        <v>23</v>
      </c>
      <c r="H3035" t="s">
        <v>7</v>
      </c>
      <c r="I3035" t="str">
        <f>VLOOKUP(shipments[[#This Row],[SPID]],CHOOSE({1,2},people[[#All],[SPID]],people[[#All],[Sales_person]]),2,0)</f>
        <v>Andria Kimpton</v>
      </c>
      <c r="J3035">
        <f>YEAR(shipments[[#This Row],[Shipdate]])</f>
        <v>2023</v>
      </c>
      <c r="K3035" s="22"/>
      <c r="L3035" s="22">
        <f>VLOOKUP(shipments[[#This Row],[PID]],CHOOSE({1,2},products[PID],products[Cost_per_box]),2,0)</f>
        <v>3.85</v>
      </c>
      <c r="M3035" s="22">
        <f>shipments[[#This Row],[Boxes]]*shipments[[#This Row],[cost_per_box]]</f>
        <v>88.55</v>
      </c>
      <c r="N3035" s="22">
        <f>shipments[[#This Row],[Amount]]-shipments[[#This Row],[total cost]]</f>
        <v>113.95</v>
      </c>
    </row>
    <row r="3036" spans="1:14" x14ac:dyDescent="0.35">
      <c r="A3036" t="s">
        <v>3078</v>
      </c>
      <c r="B3036" t="s">
        <v>8051</v>
      </c>
      <c r="C3036" t="s">
        <v>8014</v>
      </c>
      <c r="D3036" t="s">
        <v>8034</v>
      </c>
      <c r="E3036" s="1">
        <v>45392</v>
      </c>
      <c r="F3036">
        <v>9317.25</v>
      </c>
      <c r="G3036">
        <v>1864</v>
      </c>
      <c r="H3036" t="s">
        <v>7</v>
      </c>
      <c r="I3036" t="str">
        <f>VLOOKUP(shipments[[#This Row],[SPID]],CHOOSE({1,2},people[[#All],[SPID]],people[[#All],[Sales_person]]),2,0)</f>
        <v>Andria Kimpton</v>
      </c>
      <c r="J3036">
        <f>YEAR(shipments[[#This Row],[Shipdate]])</f>
        <v>2024</v>
      </c>
      <c r="K3036" s="22"/>
      <c r="L3036" s="22">
        <f>VLOOKUP(shipments[[#This Row],[PID]],CHOOSE({1,2},products[PID],products[Cost_per_box]),2,0)</f>
        <v>3.85</v>
      </c>
      <c r="M3036" s="22">
        <f>shipments[[#This Row],[Boxes]]*shipments[[#This Row],[cost_per_box]]</f>
        <v>7176.4000000000005</v>
      </c>
      <c r="N3036" s="22">
        <f>shipments[[#This Row],[Amount]]-shipments[[#This Row],[total cost]]</f>
        <v>2140.8499999999995</v>
      </c>
    </row>
    <row r="3037" spans="1:14" x14ac:dyDescent="0.35">
      <c r="A3037" t="s">
        <v>3079</v>
      </c>
      <c r="B3037" t="s">
        <v>8051</v>
      </c>
      <c r="C3037" t="s">
        <v>8014</v>
      </c>
      <c r="D3037" t="s">
        <v>8037</v>
      </c>
      <c r="E3037" s="1">
        <v>45160</v>
      </c>
      <c r="F3037">
        <v>1561.5</v>
      </c>
      <c r="G3037">
        <v>261</v>
      </c>
      <c r="H3037" t="s">
        <v>7</v>
      </c>
      <c r="I3037" t="str">
        <f>VLOOKUP(shipments[[#This Row],[SPID]],CHOOSE({1,2},people[[#All],[SPID]],people[[#All],[Sales_person]]),2,0)</f>
        <v>Andria Kimpton</v>
      </c>
      <c r="J3037">
        <f>YEAR(shipments[[#This Row],[Shipdate]])</f>
        <v>2023</v>
      </c>
      <c r="K3037" s="22"/>
      <c r="L3037" s="22">
        <f>VLOOKUP(shipments[[#This Row],[PID]],CHOOSE({1,2},products[PID],products[Cost_per_box]),2,0)</f>
        <v>3.85</v>
      </c>
      <c r="M3037" s="22">
        <f>shipments[[#This Row],[Boxes]]*shipments[[#This Row],[cost_per_box]]</f>
        <v>1004.85</v>
      </c>
      <c r="N3037" s="22">
        <f>shipments[[#This Row],[Amount]]-shipments[[#This Row],[total cost]]</f>
        <v>556.65</v>
      </c>
    </row>
    <row r="3038" spans="1:14" x14ac:dyDescent="0.35">
      <c r="A3038" t="s">
        <v>3080</v>
      </c>
      <c r="B3038" t="s">
        <v>8051</v>
      </c>
      <c r="C3038" t="s">
        <v>8014</v>
      </c>
      <c r="D3038" t="s">
        <v>8038</v>
      </c>
      <c r="E3038" s="1">
        <v>45159</v>
      </c>
      <c r="F3038">
        <v>7413.75</v>
      </c>
      <c r="G3038">
        <v>1060</v>
      </c>
      <c r="H3038" t="s">
        <v>7</v>
      </c>
      <c r="I3038" t="str">
        <f>VLOOKUP(shipments[[#This Row],[SPID]],CHOOSE({1,2},people[[#All],[SPID]],people[[#All],[Sales_person]]),2,0)</f>
        <v>Andria Kimpton</v>
      </c>
      <c r="J3038">
        <f>YEAR(shipments[[#This Row],[Shipdate]])</f>
        <v>2023</v>
      </c>
      <c r="K3038" s="22"/>
      <c r="L3038" s="22">
        <f>VLOOKUP(shipments[[#This Row],[PID]],CHOOSE({1,2},products[PID],products[Cost_per_box]),2,0)</f>
        <v>3.85</v>
      </c>
      <c r="M3038" s="22">
        <f>shipments[[#This Row],[Boxes]]*shipments[[#This Row],[cost_per_box]]</f>
        <v>4081</v>
      </c>
      <c r="N3038" s="22">
        <f>shipments[[#This Row],[Amount]]-shipments[[#This Row],[total cost]]</f>
        <v>3332.75</v>
      </c>
    </row>
    <row r="3039" spans="1:14" x14ac:dyDescent="0.35">
      <c r="A3039" t="s">
        <v>3081</v>
      </c>
      <c r="B3039" t="s">
        <v>8051</v>
      </c>
      <c r="C3039" t="s">
        <v>8014</v>
      </c>
      <c r="D3039" t="s">
        <v>8037</v>
      </c>
      <c r="E3039" s="1">
        <v>45125</v>
      </c>
      <c r="F3039">
        <v>15682.5</v>
      </c>
      <c r="G3039">
        <v>1743</v>
      </c>
      <c r="H3039" t="s">
        <v>7</v>
      </c>
      <c r="I3039" t="str">
        <f>VLOOKUP(shipments[[#This Row],[SPID]],CHOOSE({1,2},people[[#All],[SPID]],people[[#All],[Sales_person]]),2,0)</f>
        <v>Andria Kimpton</v>
      </c>
      <c r="J3039">
        <f>YEAR(shipments[[#This Row],[Shipdate]])</f>
        <v>2023</v>
      </c>
      <c r="K3039" s="22"/>
      <c r="L3039" s="22">
        <f>VLOOKUP(shipments[[#This Row],[PID]],CHOOSE({1,2},products[PID],products[Cost_per_box]),2,0)</f>
        <v>3.85</v>
      </c>
      <c r="M3039" s="22">
        <f>shipments[[#This Row],[Boxes]]*shipments[[#This Row],[cost_per_box]]</f>
        <v>6710.55</v>
      </c>
      <c r="N3039" s="22">
        <f>shipments[[#This Row],[Amount]]-shipments[[#This Row],[total cost]]</f>
        <v>8971.9500000000007</v>
      </c>
    </row>
    <row r="3040" spans="1:14" x14ac:dyDescent="0.35">
      <c r="A3040" t="s">
        <v>3082</v>
      </c>
      <c r="B3040" t="s">
        <v>8051</v>
      </c>
      <c r="C3040" t="s">
        <v>8014</v>
      </c>
      <c r="D3040" t="s">
        <v>8037</v>
      </c>
      <c r="E3040" s="1">
        <v>45161</v>
      </c>
      <c r="F3040">
        <v>7641</v>
      </c>
      <c r="G3040">
        <v>956</v>
      </c>
      <c r="H3040" t="s">
        <v>7</v>
      </c>
      <c r="I3040" t="str">
        <f>VLOOKUP(shipments[[#This Row],[SPID]],CHOOSE({1,2},people[[#All],[SPID]],people[[#All],[Sales_person]]),2,0)</f>
        <v>Andria Kimpton</v>
      </c>
      <c r="J3040">
        <f>YEAR(shipments[[#This Row],[Shipdate]])</f>
        <v>2023</v>
      </c>
      <c r="K3040" s="22"/>
      <c r="L3040" s="22">
        <f>VLOOKUP(shipments[[#This Row],[PID]],CHOOSE({1,2},products[PID],products[Cost_per_box]),2,0)</f>
        <v>3.85</v>
      </c>
      <c r="M3040" s="22">
        <f>shipments[[#This Row],[Boxes]]*shipments[[#This Row],[cost_per_box]]</f>
        <v>3680.6</v>
      </c>
      <c r="N3040" s="22">
        <f>shipments[[#This Row],[Amount]]-shipments[[#This Row],[total cost]]</f>
        <v>3960.4</v>
      </c>
    </row>
    <row r="3041" spans="1:14" x14ac:dyDescent="0.35">
      <c r="A3041" t="s">
        <v>3083</v>
      </c>
      <c r="B3041" t="s">
        <v>8051</v>
      </c>
      <c r="C3041" t="s">
        <v>8015</v>
      </c>
      <c r="D3041" t="s">
        <v>8034</v>
      </c>
      <c r="E3041" s="1">
        <v>45299</v>
      </c>
      <c r="F3041">
        <v>6714</v>
      </c>
      <c r="G3041">
        <v>960</v>
      </c>
      <c r="H3041" t="s">
        <v>7</v>
      </c>
      <c r="I3041" t="str">
        <f>VLOOKUP(shipments[[#This Row],[SPID]],CHOOSE({1,2},people[[#All],[SPID]],people[[#All],[Sales_person]]),2,0)</f>
        <v>Andria Kimpton</v>
      </c>
      <c r="J3041">
        <f>YEAR(shipments[[#This Row],[Shipdate]])</f>
        <v>2024</v>
      </c>
      <c r="K3041" s="22"/>
      <c r="L3041" s="22">
        <f>VLOOKUP(shipments[[#This Row],[PID]],CHOOSE({1,2},products[PID],products[Cost_per_box]),2,0)</f>
        <v>5.72</v>
      </c>
      <c r="M3041" s="22">
        <f>shipments[[#This Row],[Boxes]]*shipments[[#This Row],[cost_per_box]]</f>
        <v>5491.2</v>
      </c>
      <c r="N3041" s="22">
        <f>shipments[[#This Row],[Amount]]-shipments[[#This Row],[total cost]]</f>
        <v>1222.8000000000002</v>
      </c>
    </row>
    <row r="3042" spans="1:14" x14ac:dyDescent="0.35">
      <c r="A3042" t="s">
        <v>3084</v>
      </c>
      <c r="B3042" t="s">
        <v>8051</v>
      </c>
      <c r="C3042" t="s">
        <v>8015</v>
      </c>
      <c r="D3042" t="s">
        <v>8033</v>
      </c>
      <c r="E3042" s="1">
        <v>45541</v>
      </c>
      <c r="F3042">
        <v>2367</v>
      </c>
      <c r="G3042">
        <v>395</v>
      </c>
      <c r="H3042" t="s">
        <v>26</v>
      </c>
      <c r="I3042" t="str">
        <f>VLOOKUP(shipments[[#This Row],[SPID]],CHOOSE({1,2},people[[#All],[SPID]],people[[#All],[Sales_person]]),2,0)</f>
        <v>Andria Kimpton</v>
      </c>
      <c r="J3042">
        <f>YEAR(shipments[[#This Row],[Shipdate]])</f>
        <v>2024</v>
      </c>
      <c r="K3042" s="22"/>
      <c r="L3042" s="22">
        <f>VLOOKUP(shipments[[#This Row],[PID]],CHOOSE({1,2},products[PID],products[Cost_per_box]),2,0)</f>
        <v>5.72</v>
      </c>
      <c r="M3042" s="22">
        <f>shipments[[#This Row],[Boxes]]*shipments[[#This Row],[cost_per_box]]</f>
        <v>2259.4</v>
      </c>
      <c r="N3042" s="22">
        <f>shipments[[#This Row],[Amount]]-shipments[[#This Row],[total cost]]</f>
        <v>107.59999999999991</v>
      </c>
    </row>
    <row r="3043" spans="1:14" x14ac:dyDescent="0.35">
      <c r="A3043" t="s">
        <v>3085</v>
      </c>
      <c r="B3043" t="s">
        <v>8051</v>
      </c>
      <c r="C3043" t="s">
        <v>8016</v>
      </c>
      <c r="D3043" t="s">
        <v>8034</v>
      </c>
      <c r="E3043" s="1">
        <v>45153</v>
      </c>
      <c r="F3043">
        <v>1842.75</v>
      </c>
      <c r="G3043">
        <v>74</v>
      </c>
      <c r="H3043" t="s">
        <v>7</v>
      </c>
      <c r="I3043" t="str">
        <f>VLOOKUP(shipments[[#This Row],[SPID]],CHOOSE({1,2},people[[#All],[SPID]],people[[#All],[Sales_person]]),2,0)</f>
        <v>Andria Kimpton</v>
      </c>
      <c r="J3043">
        <f>YEAR(shipments[[#This Row],[Shipdate]])</f>
        <v>2023</v>
      </c>
      <c r="K3043" s="22"/>
      <c r="L3043" s="22">
        <f>VLOOKUP(shipments[[#This Row],[PID]],CHOOSE({1,2},products[PID],products[Cost_per_box]),2,0)</f>
        <v>6.31</v>
      </c>
      <c r="M3043" s="22">
        <f>shipments[[#This Row],[Boxes]]*shipments[[#This Row],[cost_per_box]]</f>
        <v>466.94</v>
      </c>
      <c r="N3043" s="22">
        <f>shipments[[#This Row],[Amount]]-shipments[[#This Row],[total cost]]</f>
        <v>1375.81</v>
      </c>
    </row>
    <row r="3044" spans="1:14" x14ac:dyDescent="0.35">
      <c r="A3044" t="s">
        <v>3086</v>
      </c>
      <c r="B3044" t="s">
        <v>8051</v>
      </c>
      <c r="C3044" t="s">
        <v>8016</v>
      </c>
      <c r="D3044" t="s">
        <v>8038</v>
      </c>
      <c r="E3044" s="1">
        <v>45481</v>
      </c>
      <c r="F3044">
        <v>681.75</v>
      </c>
      <c r="G3044">
        <v>25</v>
      </c>
      <c r="H3044" t="s">
        <v>18</v>
      </c>
      <c r="I3044" t="str">
        <f>VLOOKUP(shipments[[#This Row],[SPID]],CHOOSE({1,2},people[[#All],[SPID]],people[[#All],[Sales_person]]),2,0)</f>
        <v>Andria Kimpton</v>
      </c>
      <c r="J3044">
        <f>YEAR(shipments[[#This Row],[Shipdate]])</f>
        <v>2024</v>
      </c>
      <c r="K3044" s="22"/>
      <c r="L3044" s="22">
        <f>VLOOKUP(shipments[[#This Row],[PID]],CHOOSE({1,2},products[PID],products[Cost_per_box]),2,0)</f>
        <v>6.31</v>
      </c>
      <c r="M3044" s="22">
        <f>shipments[[#This Row],[Boxes]]*shipments[[#This Row],[cost_per_box]]</f>
        <v>157.75</v>
      </c>
      <c r="N3044" s="22">
        <f>shipments[[#This Row],[Amount]]-shipments[[#This Row],[total cost]]</f>
        <v>524</v>
      </c>
    </row>
    <row r="3045" spans="1:14" x14ac:dyDescent="0.35">
      <c r="A3045" t="s">
        <v>3087</v>
      </c>
      <c r="B3045" t="s">
        <v>8051</v>
      </c>
      <c r="C3045" t="s">
        <v>8017</v>
      </c>
      <c r="D3045" t="s">
        <v>8033</v>
      </c>
      <c r="E3045" s="1">
        <v>45520</v>
      </c>
      <c r="F3045">
        <v>4212</v>
      </c>
      <c r="G3045">
        <v>156</v>
      </c>
      <c r="H3045" t="s">
        <v>18</v>
      </c>
      <c r="I3045" t="str">
        <f>VLOOKUP(shipments[[#This Row],[SPID]],CHOOSE({1,2},people[[#All],[SPID]],people[[#All],[Sales_person]]),2,0)</f>
        <v>Andria Kimpton</v>
      </c>
      <c r="J3045">
        <f>YEAR(shipments[[#This Row],[Shipdate]])</f>
        <v>2024</v>
      </c>
      <c r="K3045" s="22"/>
      <c r="L3045" s="22">
        <f>VLOOKUP(shipments[[#This Row],[PID]],CHOOSE({1,2},products[PID],products[Cost_per_box]),2,0)</f>
        <v>9.94</v>
      </c>
      <c r="M3045" s="22">
        <f>shipments[[#This Row],[Boxes]]*shipments[[#This Row],[cost_per_box]]</f>
        <v>1550.6399999999999</v>
      </c>
      <c r="N3045" s="22">
        <f>shipments[[#This Row],[Amount]]-shipments[[#This Row],[total cost]]</f>
        <v>2661.36</v>
      </c>
    </row>
    <row r="3046" spans="1:14" x14ac:dyDescent="0.35">
      <c r="A3046" t="s">
        <v>3088</v>
      </c>
      <c r="B3046" t="s">
        <v>8051</v>
      </c>
      <c r="C3046" t="s">
        <v>8017</v>
      </c>
      <c r="D3046" t="s">
        <v>8037</v>
      </c>
      <c r="E3046" s="1">
        <v>44956</v>
      </c>
      <c r="F3046">
        <v>5895</v>
      </c>
      <c r="G3046">
        <v>236</v>
      </c>
      <c r="H3046" t="s">
        <v>7</v>
      </c>
      <c r="I3046" t="str">
        <f>VLOOKUP(shipments[[#This Row],[SPID]],CHOOSE({1,2},people[[#All],[SPID]],people[[#All],[Sales_person]]),2,0)</f>
        <v>Andria Kimpton</v>
      </c>
      <c r="J3046">
        <f>YEAR(shipments[[#This Row],[Shipdate]])</f>
        <v>2023</v>
      </c>
      <c r="K3046" s="22"/>
      <c r="L3046" s="22">
        <f>VLOOKUP(shipments[[#This Row],[PID]],CHOOSE({1,2},products[PID],products[Cost_per_box]),2,0)</f>
        <v>9.94</v>
      </c>
      <c r="M3046" s="22">
        <f>shipments[[#This Row],[Boxes]]*shipments[[#This Row],[cost_per_box]]</f>
        <v>2345.8399999999997</v>
      </c>
      <c r="N3046" s="22">
        <f>shipments[[#This Row],[Amount]]-shipments[[#This Row],[total cost]]</f>
        <v>3549.1600000000003</v>
      </c>
    </row>
    <row r="3047" spans="1:14" x14ac:dyDescent="0.35">
      <c r="A3047" t="s">
        <v>3089</v>
      </c>
      <c r="B3047" t="s">
        <v>8051</v>
      </c>
      <c r="C3047" t="s">
        <v>8018</v>
      </c>
      <c r="D3047" t="s">
        <v>8033</v>
      </c>
      <c r="E3047" s="1">
        <v>45341</v>
      </c>
      <c r="F3047">
        <v>2031.75</v>
      </c>
      <c r="G3047">
        <v>102</v>
      </c>
      <c r="H3047" t="s">
        <v>7</v>
      </c>
      <c r="I3047" t="str">
        <f>VLOOKUP(shipments[[#This Row],[SPID]],CHOOSE({1,2},people[[#All],[SPID]],people[[#All],[Sales_person]]),2,0)</f>
        <v>Andria Kimpton</v>
      </c>
      <c r="J3047">
        <f>YEAR(shipments[[#This Row],[Shipdate]])</f>
        <v>2024</v>
      </c>
      <c r="K3047" s="22"/>
      <c r="L3047" s="22">
        <f>VLOOKUP(shipments[[#This Row],[PID]],CHOOSE({1,2},products[PID],products[Cost_per_box]),2,0)</f>
        <v>7.73</v>
      </c>
      <c r="M3047" s="22">
        <f>shipments[[#This Row],[Boxes]]*shipments[[#This Row],[cost_per_box]]</f>
        <v>788.46</v>
      </c>
      <c r="N3047" s="22">
        <f>shipments[[#This Row],[Amount]]-shipments[[#This Row],[total cost]]</f>
        <v>1243.29</v>
      </c>
    </row>
    <row r="3048" spans="1:14" x14ac:dyDescent="0.35">
      <c r="A3048" t="s">
        <v>3090</v>
      </c>
      <c r="B3048" t="s">
        <v>8051</v>
      </c>
      <c r="C3048" t="s">
        <v>8018</v>
      </c>
      <c r="D3048" t="s">
        <v>8036</v>
      </c>
      <c r="E3048" s="1">
        <v>45005</v>
      </c>
      <c r="F3048">
        <v>8203.5</v>
      </c>
      <c r="G3048">
        <v>411</v>
      </c>
      <c r="H3048" t="s">
        <v>7</v>
      </c>
      <c r="I3048" t="str">
        <f>VLOOKUP(shipments[[#This Row],[SPID]],CHOOSE({1,2},people[[#All],[SPID]],people[[#All],[Sales_person]]),2,0)</f>
        <v>Andria Kimpton</v>
      </c>
      <c r="J3048">
        <f>YEAR(shipments[[#This Row],[Shipdate]])</f>
        <v>2023</v>
      </c>
      <c r="K3048" s="22"/>
      <c r="L3048" s="22">
        <f>VLOOKUP(shipments[[#This Row],[PID]],CHOOSE({1,2},products[PID],products[Cost_per_box]),2,0)</f>
        <v>7.73</v>
      </c>
      <c r="M3048" s="22">
        <f>shipments[[#This Row],[Boxes]]*shipments[[#This Row],[cost_per_box]]</f>
        <v>3177.03</v>
      </c>
      <c r="N3048" s="22">
        <f>shipments[[#This Row],[Amount]]-shipments[[#This Row],[total cost]]</f>
        <v>5026.4699999999993</v>
      </c>
    </row>
    <row r="3049" spans="1:14" x14ac:dyDescent="0.35">
      <c r="A3049" t="s">
        <v>3091</v>
      </c>
      <c r="B3049" t="s">
        <v>8051</v>
      </c>
      <c r="C3049" t="s">
        <v>8018</v>
      </c>
      <c r="D3049" t="s">
        <v>8038</v>
      </c>
      <c r="E3049" s="1">
        <v>45477</v>
      </c>
      <c r="F3049">
        <v>10395</v>
      </c>
      <c r="G3049">
        <v>520</v>
      </c>
      <c r="H3049" t="s">
        <v>18</v>
      </c>
      <c r="I3049" t="str">
        <f>VLOOKUP(shipments[[#This Row],[SPID]],CHOOSE({1,2},people[[#All],[SPID]],people[[#All],[Sales_person]]),2,0)</f>
        <v>Andria Kimpton</v>
      </c>
      <c r="J3049">
        <f>YEAR(shipments[[#This Row],[Shipdate]])</f>
        <v>2024</v>
      </c>
      <c r="K3049" s="22"/>
      <c r="L3049" s="22">
        <f>VLOOKUP(shipments[[#This Row],[PID]],CHOOSE({1,2},products[PID],products[Cost_per_box]),2,0)</f>
        <v>7.73</v>
      </c>
      <c r="M3049" s="22">
        <f>shipments[[#This Row],[Boxes]]*shipments[[#This Row],[cost_per_box]]</f>
        <v>4019.6000000000004</v>
      </c>
      <c r="N3049" s="22">
        <f>shipments[[#This Row],[Amount]]-shipments[[#This Row],[total cost]]</f>
        <v>6375.4</v>
      </c>
    </row>
    <row r="3050" spans="1:14" x14ac:dyDescent="0.35">
      <c r="A3050" t="s">
        <v>3092</v>
      </c>
      <c r="B3050" t="s">
        <v>8051</v>
      </c>
      <c r="C3050" t="s">
        <v>8018</v>
      </c>
      <c r="D3050" t="s">
        <v>8033</v>
      </c>
      <c r="E3050" s="1">
        <v>45272</v>
      </c>
      <c r="F3050">
        <v>7231.5</v>
      </c>
      <c r="G3050">
        <v>381</v>
      </c>
      <c r="H3050" t="s">
        <v>7</v>
      </c>
      <c r="I3050" t="str">
        <f>VLOOKUP(shipments[[#This Row],[SPID]],CHOOSE({1,2},people[[#All],[SPID]],people[[#All],[Sales_person]]),2,0)</f>
        <v>Andria Kimpton</v>
      </c>
      <c r="J3050">
        <f>YEAR(shipments[[#This Row],[Shipdate]])</f>
        <v>2023</v>
      </c>
      <c r="K3050" s="22"/>
      <c r="L3050" s="22">
        <f>VLOOKUP(shipments[[#This Row],[PID]],CHOOSE({1,2},products[PID],products[Cost_per_box]),2,0)</f>
        <v>7.73</v>
      </c>
      <c r="M3050" s="22">
        <f>shipments[[#This Row],[Boxes]]*shipments[[#This Row],[cost_per_box]]</f>
        <v>2945.13</v>
      </c>
      <c r="N3050" s="22">
        <f>shipments[[#This Row],[Amount]]-shipments[[#This Row],[total cost]]</f>
        <v>4286.37</v>
      </c>
    </row>
    <row r="3051" spans="1:14" x14ac:dyDescent="0.35">
      <c r="A3051" t="s">
        <v>3093</v>
      </c>
      <c r="B3051" t="s">
        <v>8051</v>
      </c>
      <c r="C3051" t="s">
        <v>8018</v>
      </c>
      <c r="D3051" t="s">
        <v>8038</v>
      </c>
      <c r="E3051" s="1">
        <v>45205</v>
      </c>
      <c r="F3051">
        <v>9119.25</v>
      </c>
      <c r="G3051">
        <v>507</v>
      </c>
      <c r="H3051" t="s">
        <v>7</v>
      </c>
      <c r="I3051" t="str">
        <f>VLOOKUP(shipments[[#This Row],[SPID]],CHOOSE({1,2},people[[#All],[SPID]],people[[#All],[Sales_person]]),2,0)</f>
        <v>Andria Kimpton</v>
      </c>
      <c r="J3051">
        <f>YEAR(shipments[[#This Row],[Shipdate]])</f>
        <v>2023</v>
      </c>
      <c r="K3051" s="22"/>
      <c r="L3051" s="22">
        <f>VLOOKUP(shipments[[#This Row],[PID]],CHOOSE({1,2},products[PID],products[Cost_per_box]),2,0)</f>
        <v>7.73</v>
      </c>
      <c r="M3051" s="22">
        <f>shipments[[#This Row],[Boxes]]*shipments[[#This Row],[cost_per_box]]</f>
        <v>3919.11</v>
      </c>
      <c r="N3051" s="22">
        <f>shipments[[#This Row],[Amount]]-shipments[[#This Row],[total cost]]</f>
        <v>5200.1399999999994</v>
      </c>
    </row>
    <row r="3052" spans="1:14" x14ac:dyDescent="0.35">
      <c r="A3052" t="s">
        <v>3094</v>
      </c>
      <c r="B3052" t="s">
        <v>8051</v>
      </c>
      <c r="C3052" t="s">
        <v>8020</v>
      </c>
      <c r="D3052" t="s">
        <v>8034</v>
      </c>
      <c r="E3052" s="1">
        <v>45464</v>
      </c>
      <c r="F3052">
        <v>607.5</v>
      </c>
      <c r="G3052">
        <v>44</v>
      </c>
      <c r="H3052" t="s">
        <v>7</v>
      </c>
      <c r="I3052" t="str">
        <f>VLOOKUP(shipments[[#This Row],[SPID]],CHOOSE({1,2},people[[#All],[SPID]],people[[#All],[Sales_person]]),2,0)</f>
        <v>Andria Kimpton</v>
      </c>
      <c r="J3052">
        <f>YEAR(shipments[[#This Row],[Shipdate]])</f>
        <v>2024</v>
      </c>
      <c r="K3052" s="22"/>
      <c r="L3052" s="22">
        <f>VLOOKUP(shipments[[#This Row],[PID]],CHOOSE({1,2},products[PID],products[Cost_per_box]),2,0)</f>
        <v>8.2200000000000006</v>
      </c>
      <c r="M3052" s="22">
        <f>shipments[[#This Row],[Boxes]]*shipments[[#This Row],[cost_per_box]]</f>
        <v>361.68</v>
      </c>
      <c r="N3052" s="22">
        <f>shipments[[#This Row],[Amount]]-shipments[[#This Row],[total cost]]</f>
        <v>245.82</v>
      </c>
    </row>
    <row r="3053" spans="1:14" x14ac:dyDescent="0.35">
      <c r="A3053" t="s">
        <v>3095</v>
      </c>
      <c r="B3053" t="s">
        <v>8051</v>
      </c>
      <c r="C3053" t="s">
        <v>8020</v>
      </c>
      <c r="D3053" t="s">
        <v>8033</v>
      </c>
      <c r="E3053" s="1">
        <v>44986</v>
      </c>
      <c r="F3053">
        <v>204.75</v>
      </c>
      <c r="G3053">
        <v>18</v>
      </c>
      <c r="H3053" t="s">
        <v>7</v>
      </c>
      <c r="I3053" t="str">
        <f>VLOOKUP(shipments[[#This Row],[SPID]],CHOOSE({1,2},people[[#All],[SPID]],people[[#All],[Sales_person]]),2,0)</f>
        <v>Andria Kimpton</v>
      </c>
      <c r="J3053">
        <f>YEAR(shipments[[#This Row],[Shipdate]])</f>
        <v>2023</v>
      </c>
      <c r="K3053" s="22"/>
      <c r="L3053" s="22">
        <f>VLOOKUP(shipments[[#This Row],[PID]],CHOOSE({1,2},products[PID],products[Cost_per_box]),2,0)</f>
        <v>8.2200000000000006</v>
      </c>
      <c r="M3053" s="22">
        <f>shipments[[#This Row],[Boxes]]*shipments[[#This Row],[cost_per_box]]</f>
        <v>147.96</v>
      </c>
      <c r="N3053" s="22">
        <f>shipments[[#This Row],[Amount]]-shipments[[#This Row],[total cost]]</f>
        <v>56.789999999999992</v>
      </c>
    </row>
    <row r="3054" spans="1:14" x14ac:dyDescent="0.35">
      <c r="A3054" t="s">
        <v>3096</v>
      </c>
      <c r="B3054" t="s">
        <v>8051</v>
      </c>
      <c r="C3054" t="s">
        <v>8020</v>
      </c>
      <c r="D3054" t="s">
        <v>8037</v>
      </c>
      <c r="E3054" s="1">
        <v>45484</v>
      </c>
      <c r="F3054">
        <v>11477.25</v>
      </c>
      <c r="G3054">
        <v>883</v>
      </c>
      <c r="H3054" t="s">
        <v>18</v>
      </c>
      <c r="I3054" t="str">
        <f>VLOOKUP(shipments[[#This Row],[SPID]],CHOOSE({1,2},people[[#All],[SPID]],people[[#All],[Sales_person]]),2,0)</f>
        <v>Andria Kimpton</v>
      </c>
      <c r="J3054">
        <f>YEAR(shipments[[#This Row],[Shipdate]])</f>
        <v>2024</v>
      </c>
      <c r="K3054" s="22"/>
      <c r="L3054" s="22">
        <f>VLOOKUP(shipments[[#This Row],[PID]],CHOOSE({1,2},products[PID],products[Cost_per_box]),2,0)</f>
        <v>8.2200000000000006</v>
      </c>
      <c r="M3054" s="22">
        <f>shipments[[#This Row],[Boxes]]*shipments[[#This Row],[cost_per_box]]</f>
        <v>7258.26</v>
      </c>
      <c r="N3054" s="22">
        <f>shipments[[#This Row],[Amount]]-shipments[[#This Row],[total cost]]</f>
        <v>4218.99</v>
      </c>
    </row>
    <row r="3055" spans="1:14" x14ac:dyDescent="0.35">
      <c r="A3055" t="s">
        <v>3097</v>
      </c>
      <c r="B3055" t="s">
        <v>8051</v>
      </c>
      <c r="C3055" t="s">
        <v>8020</v>
      </c>
      <c r="D3055" t="s">
        <v>8034</v>
      </c>
      <c r="E3055" s="1">
        <v>45068</v>
      </c>
      <c r="F3055">
        <v>2646</v>
      </c>
      <c r="G3055">
        <v>189</v>
      </c>
      <c r="H3055" t="s">
        <v>7</v>
      </c>
      <c r="I3055" t="str">
        <f>VLOOKUP(shipments[[#This Row],[SPID]],CHOOSE({1,2},people[[#All],[SPID]],people[[#All],[Sales_person]]),2,0)</f>
        <v>Andria Kimpton</v>
      </c>
      <c r="J3055">
        <f>YEAR(shipments[[#This Row],[Shipdate]])</f>
        <v>2023</v>
      </c>
      <c r="K3055" s="22"/>
      <c r="L3055" s="22">
        <f>VLOOKUP(shipments[[#This Row],[PID]],CHOOSE({1,2},products[PID],products[Cost_per_box]),2,0)</f>
        <v>8.2200000000000006</v>
      </c>
      <c r="M3055" s="22">
        <f>shipments[[#This Row],[Boxes]]*shipments[[#This Row],[cost_per_box]]</f>
        <v>1553.5800000000002</v>
      </c>
      <c r="N3055" s="22">
        <f>shipments[[#This Row],[Amount]]-shipments[[#This Row],[total cost]]</f>
        <v>1092.4199999999998</v>
      </c>
    </row>
    <row r="3056" spans="1:14" x14ac:dyDescent="0.35">
      <c r="A3056" t="s">
        <v>3098</v>
      </c>
      <c r="B3056" t="s">
        <v>8051</v>
      </c>
      <c r="C3056" t="s">
        <v>8020</v>
      </c>
      <c r="D3056" t="s">
        <v>8033</v>
      </c>
      <c r="E3056" s="1">
        <v>45553</v>
      </c>
      <c r="F3056">
        <v>2202.75</v>
      </c>
      <c r="G3056">
        <v>158</v>
      </c>
      <c r="H3056" t="s">
        <v>26</v>
      </c>
      <c r="I3056" t="str">
        <f>VLOOKUP(shipments[[#This Row],[SPID]],CHOOSE({1,2},people[[#All],[SPID]],people[[#All],[Sales_person]]),2,0)</f>
        <v>Andria Kimpton</v>
      </c>
      <c r="J3056">
        <f>YEAR(shipments[[#This Row],[Shipdate]])</f>
        <v>2024</v>
      </c>
      <c r="K3056" s="22"/>
      <c r="L3056" s="22">
        <f>VLOOKUP(shipments[[#This Row],[PID]],CHOOSE({1,2},products[PID],products[Cost_per_box]),2,0)</f>
        <v>8.2200000000000006</v>
      </c>
      <c r="M3056" s="22">
        <f>shipments[[#This Row],[Boxes]]*shipments[[#This Row],[cost_per_box]]</f>
        <v>1298.76</v>
      </c>
      <c r="N3056" s="22">
        <f>shipments[[#This Row],[Amount]]-shipments[[#This Row],[total cost]]</f>
        <v>903.99</v>
      </c>
    </row>
    <row r="3057" spans="1:14" x14ac:dyDescent="0.35">
      <c r="A3057" t="s">
        <v>3099</v>
      </c>
      <c r="B3057" t="s">
        <v>8051</v>
      </c>
      <c r="C3057" t="s">
        <v>8020</v>
      </c>
      <c r="D3057" t="s">
        <v>8037</v>
      </c>
      <c r="E3057" s="1">
        <v>45258</v>
      </c>
      <c r="F3057">
        <v>1554.75</v>
      </c>
      <c r="G3057">
        <v>120</v>
      </c>
      <c r="H3057" t="s">
        <v>7</v>
      </c>
      <c r="I3057" t="str">
        <f>VLOOKUP(shipments[[#This Row],[SPID]],CHOOSE({1,2},people[[#All],[SPID]],people[[#All],[Sales_person]]),2,0)</f>
        <v>Andria Kimpton</v>
      </c>
      <c r="J3057">
        <f>YEAR(shipments[[#This Row],[Shipdate]])</f>
        <v>2023</v>
      </c>
      <c r="K3057" s="22"/>
      <c r="L3057" s="22">
        <f>VLOOKUP(shipments[[#This Row],[PID]],CHOOSE({1,2},products[PID],products[Cost_per_box]),2,0)</f>
        <v>8.2200000000000006</v>
      </c>
      <c r="M3057" s="22">
        <f>shipments[[#This Row],[Boxes]]*shipments[[#This Row],[cost_per_box]]</f>
        <v>986.40000000000009</v>
      </c>
      <c r="N3057" s="22">
        <f>shipments[[#This Row],[Amount]]-shipments[[#This Row],[total cost]]</f>
        <v>568.34999999999991</v>
      </c>
    </row>
    <row r="3058" spans="1:14" x14ac:dyDescent="0.35">
      <c r="A3058" t="s">
        <v>3100</v>
      </c>
      <c r="B3058" t="s">
        <v>8051</v>
      </c>
      <c r="C3058" t="s">
        <v>8021</v>
      </c>
      <c r="D3058" t="s">
        <v>8037</v>
      </c>
      <c r="E3058" s="1">
        <v>45314</v>
      </c>
      <c r="F3058">
        <v>9546.75</v>
      </c>
      <c r="G3058">
        <v>478</v>
      </c>
      <c r="H3058" t="s">
        <v>7</v>
      </c>
      <c r="I3058" t="str">
        <f>VLOOKUP(shipments[[#This Row],[SPID]],CHOOSE({1,2},people[[#All],[SPID]],people[[#All],[Sales_person]]),2,0)</f>
        <v>Andria Kimpton</v>
      </c>
      <c r="J3058">
        <f>YEAR(shipments[[#This Row],[Shipdate]])</f>
        <v>2024</v>
      </c>
      <c r="K3058" s="22"/>
      <c r="L3058" s="22">
        <f>VLOOKUP(shipments[[#This Row],[PID]],CHOOSE({1,2},products[PID],products[Cost_per_box]),2,0)</f>
        <v>10.23</v>
      </c>
      <c r="M3058" s="22">
        <f>shipments[[#This Row],[Boxes]]*shipments[[#This Row],[cost_per_box]]</f>
        <v>4889.9400000000005</v>
      </c>
      <c r="N3058" s="22">
        <f>shipments[[#This Row],[Amount]]-shipments[[#This Row],[total cost]]</f>
        <v>4656.8099999999995</v>
      </c>
    </row>
    <row r="3059" spans="1:14" x14ac:dyDescent="0.35">
      <c r="A3059" t="s">
        <v>3101</v>
      </c>
      <c r="B3059" t="s">
        <v>8051</v>
      </c>
      <c r="C3059" t="s">
        <v>8022</v>
      </c>
      <c r="D3059" t="s">
        <v>8034</v>
      </c>
      <c r="E3059" s="1">
        <v>45294</v>
      </c>
      <c r="F3059">
        <v>6743.25</v>
      </c>
      <c r="G3059">
        <v>519</v>
      </c>
      <c r="H3059" t="s">
        <v>7</v>
      </c>
      <c r="I3059" t="str">
        <f>VLOOKUP(shipments[[#This Row],[SPID]],CHOOSE({1,2},people[[#All],[SPID]],people[[#All],[Sales_person]]),2,0)</f>
        <v>Andria Kimpton</v>
      </c>
      <c r="J3059">
        <f>YEAR(shipments[[#This Row],[Shipdate]])</f>
        <v>2024</v>
      </c>
      <c r="K3059" s="22"/>
      <c r="L3059" s="22">
        <f>VLOOKUP(shipments[[#This Row],[PID]],CHOOSE({1,2},products[PID],products[Cost_per_box]),2,0)</f>
        <v>4.74</v>
      </c>
      <c r="M3059" s="22">
        <f>shipments[[#This Row],[Boxes]]*shipments[[#This Row],[cost_per_box]]</f>
        <v>2460.06</v>
      </c>
      <c r="N3059" s="22">
        <f>shipments[[#This Row],[Amount]]-shipments[[#This Row],[total cost]]</f>
        <v>4283.1900000000005</v>
      </c>
    </row>
    <row r="3060" spans="1:14" x14ac:dyDescent="0.35">
      <c r="A3060" t="s">
        <v>3102</v>
      </c>
      <c r="B3060" t="s">
        <v>8051</v>
      </c>
      <c r="C3060" t="s">
        <v>8022</v>
      </c>
      <c r="D3060" t="s">
        <v>8035</v>
      </c>
      <c r="E3060" s="1">
        <v>45182</v>
      </c>
      <c r="F3060">
        <v>6095.25</v>
      </c>
      <c r="G3060">
        <v>359</v>
      </c>
      <c r="H3060" t="s">
        <v>7</v>
      </c>
      <c r="I3060" t="str">
        <f>VLOOKUP(shipments[[#This Row],[SPID]],CHOOSE({1,2},people[[#All],[SPID]],people[[#All],[Sales_person]]),2,0)</f>
        <v>Andria Kimpton</v>
      </c>
      <c r="J3060">
        <f>YEAR(shipments[[#This Row],[Shipdate]])</f>
        <v>2023</v>
      </c>
      <c r="K3060" s="22"/>
      <c r="L3060" s="22">
        <f>VLOOKUP(shipments[[#This Row],[PID]],CHOOSE({1,2},products[PID],products[Cost_per_box]),2,0)</f>
        <v>4.74</v>
      </c>
      <c r="M3060" s="22">
        <f>shipments[[#This Row],[Boxes]]*shipments[[#This Row],[cost_per_box]]</f>
        <v>1701.66</v>
      </c>
      <c r="N3060" s="22">
        <f>shipments[[#This Row],[Amount]]-shipments[[#This Row],[total cost]]</f>
        <v>4393.59</v>
      </c>
    </row>
    <row r="3061" spans="1:14" x14ac:dyDescent="0.35">
      <c r="A3061" t="s">
        <v>3103</v>
      </c>
      <c r="B3061" t="s">
        <v>8051</v>
      </c>
      <c r="C3061" t="s">
        <v>8022</v>
      </c>
      <c r="D3061" t="s">
        <v>8037</v>
      </c>
      <c r="E3061" s="1">
        <v>45252</v>
      </c>
      <c r="F3061">
        <v>3541.5</v>
      </c>
      <c r="G3061">
        <v>273</v>
      </c>
      <c r="H3061" t="s">
        <v>7</v>
      </c>
      <c r="I3061" t="str">
        <f>VLOOKUP(shipments[[#This Row],[SPID]],CHOOSE({1,2},people[[#All],[SPID]],people[[#All],[Sales_person]]),2,0)</f>
        <v>Andria Kimpton</v>
      </c>
      <c r="J3061">
        <f>YEAR(shipments[[#This Row],[Shipdate]])</f>
        <v>2023</v>
      </c>
      <c r="K3061" s="22"/>
      <c r="L3061" s="22">
        <f>VLOOKUP(shipments[[#This Row],[PID]],CHOOSE({1,2},products[PID],products[Cost_per_box]),2,0)</f>
        <v>4.74</v>
      </c>
      <c r="M3061" s="22">
        <f>shipments[[#This Row],[Boxes]]*shipments[[#This Row],[cost_per_box]]</f>
        <v>1294.02</v>
      </c>
      <c r="N3061" s="22">
        <f>shipments[[#This Row],[Amount]]-shipments[[#This Row],[total cost]]</f>
        <v>2247.48</v>
      </c>
    </row>
    <row r="3062" spans="1:14" x14ac:dyDescent="0.35">
      <c r="A3062" t="s">
        <v>3104</v>
      </c>
      <c r="B3062" t="s">
        <v>8051</v>
      </c>
      <c r="C3062" t="s">
        <v>8022</v>
      </c>
      <c r="D3062" t="s">
        <v>8033</v>
      </c>
      <c r="E3062" s="1">
        <v>44943</v>
      </c>
      <c r="F3062">
        <v>110.25</v>
      </c>
      <c r="G3062">
        <v>8</v>
      </c>
      <c r="H3062" t="s">
        <v>40</v>
      </c>
      <c r="I3062" t="str">
        <f>VLOOKUP(shipments[[#This Row],[SPID]],CHOOSE({1,2},people[[#All],[SPID]],people[[#All],[Sales_person]]),2,0)</f>
        <v>Andria Kimpton</v>
      </c>
      <c r="J3062">
        <f>YEAR(shipments[[#This Row],[Shipdate]])</f>
        <v>2023</v>
      </c>
      <c r="K3062" s="22"/>
      <c r="L3062" s="22">
        <f>VLOOKUP(shipments[[#This Row],[PID]],CHOOSE({1,2},products[PID],products[Cost_per_box]),2,0)</f>
        <v>4.74</v>
      </c>
      <c r="M3062" s="22">
        <f>shipments[[#This Row],[Boxes]]*shipments[[#This Row],[cost_per_box]]</f>
        <v>37.92</v>
      </c>
      <c r="N3062" s="22">
        <f>shipments[[#This Row],[Amount]]-shipments[[#This Row],[total cost]]</f>
        <v>72.33</v>
      </c>
    </row>
    <row r="3063" spans="1:14" x14ac:dyDescent="0.35">
      <c r="A3063" t="s">
        <v>3105</v>
      </c>
      <c r="B3063" t="s">
        <v>8051</v>
      </c>
      <c r="C3063" t="s">
        <v>8022</v>
      </c>
      <c r="D3063" t="s">
        <v>8037</v>
      </c>
      <c r="E3063" s="1">
        <v>45219</v>
      </c>
      <c r="F3063">
        <v>10334.25</v>
      </c>
      <c r="G3063">
        <v>689</v>
      </c>
      <c r="H3063" t="s">
        <v>7</v>
      </c>
      <c r="I3063" t="str">
        <f>VLOOKUP(shipments[[#This Row],[SPID]],CHOOSE({1,2},people[[#All],[SPID]],people[[#All],[Sales_person]]),2,0)</f>
        <v>Andria Kimpton</v>
      </c>
      <c r="J3063">
        <f>YEAR(shipments[[#This Row],[Shipdate]])</f>
        <v>2023</v>
      </c>
      <c r="K3063" s="22"/>
      <c r="L3063" s="22">
        <f>VLOOKUP(shipments[[#This Row],[PID]],CHOOSE({1,2},products[PID],products[Cost_per_box]),2,0)</f>
        <v>4.74</v>
      </c>
      <c r="M3063" s="22">
        <f>shipments[[#This Row],[Boxes]]*shipments[[#This Row],[cost_per_box]]</f>
        <v>3265.86</v>
      </c>
      <c r="N3063" s="22">
        <f>shipments[[#This Row],[Amount]]-shipments[[#This Row],[total cost]]</f>
        <v>7068.3899999999994</v>
      </c>
    </row>
    <row r="3064" spans="1:14" x14ac:dyDescent="0.35">
      <c r="A3064" t="s">
        <v>3106</v>
      </c>
      <c r="B3064" t="s">
        <v>8051</v>
      </c>
      <c r="C3064" t="s">
        <v>8022</v>
      </c>
      <c r="D3064" t="s">
        <v>8034</v>
      </c>
      <c r="E3064" s="1">
        <v>45099</v>
      </c>
      <c r="F3064">
        <v>7951.5</v>
      </c>
      <c r="G3064">
        <v>497</v>
      </c>
      <c r="H3064" t="s">
        <v>7</v>
      </c>
      <c r="I3064" t="str">
        <f>VLOOKUP(shipments[[#This Row],[SPID]],CHOOSE({1,2},people[[#All],[SPID]],people[[#All],[Sales_person]]),2,0)</f>
        <v>Andria Kimpton</v>
      </c>
      <c r="J3064">
        <f>YEAR(shipments[[#This Row],[Shipdate]])</f>
        <v>2023</v>
      </c>
      <c r="K3064" s="22"/>
      <c r="L3064" s="22">
        <f>VLOOKUP(shipments[[#This Row],[PID]],CHOOSE({1,2},products[PID],products[Cost_per_box]),2,0)</f>
        <v>4.74</v>
      </c>
      <c r="M3064" s="22">
        <f>shipments[[#This Row],[Boxes]]*shipments[[#This Row],[cost_per_box]]</f>
        <v>2355.7800000000002</v>
      </c>
      <c r="N3064" s="22">
        <f>shipments[[#This Row],[Amount]]-shipments[[#This Row],[total cost]]</f>
        <v>5595.7199999999993</v>
      </c>
    </row>
    <row r="3065" spans="1:14" x14ac:dyDescent="0.35">
      <c r="A3065" t="s">
        <v>3107</v>
      </c>
      <c r="B3065" t="s">
        <v>8051</v>
      </c>
      <c r="C3065" t="s">
        <v>8023</v>
      </c>
      <c r="D3065" t="s">
        <v>8033</v>
      </c>
      <c r="E3065" s="1">
        <v>45105</v>
      </c>
      <c r="F3065">
        <v>3629.25</v>
      </c>
      <c r="G3065">
        <v>519</v>
      </c>
      <c r="H3065" t="s">
        <v>7</v>
      </c>
      <c r="I3065" t="str">
        <f>VLOOKUP(shipments[[#This Row],[SPID]],CHOOSE({1,2},people[[#All],[SPID]],people[[#All],[Sales_person]]),2,0)</f>
        <v>Andria Kimpton</v>
      </c>
      <c r="J3065">
        <f>YEAR(shipments[[#This Row],[Shipdate]])</f>
        <v>2023</v>
      </c>
      <c r="K3065" s="22"/>
      <c r="L3065" s="22">
        <f>VLOOKUP(shipments[[#This Row],[PID]],CHOOSE({1,2},products[PID],products[Cost_per_box]),2,0)</f>
        <v>10.51</v>
      </c>
      <c r="M3065" s="22">
        <f>shipments[[#This Row],[Boxes]]*shipments[[#This Row],[cost_per_box]]</f>
        <v>5454.69</v>
      </c>
      <c r="N3065" s="22">
        <f>shipments[[#This Row],[Amount]]-shipments[[#This Row],[total cost]]</f>
        <v>-1825.4399999999996</v>
      </c>
    </row>
    <row r="3066" spans="1:14" x14ac:dyDescent="0.35">
      <c r="A3066" t="s">
        <v>3108</v>
      </c>
      <c r="B3066" t="s">
        <v>8051</v>
      </c>
      <c r="C3066" t="s">
        <v>8023</v>
      </c>
      <c r="D3066" t="s">
        <v>8033</v>
      </c>
      <c r="E3066" s="1">
        <v>45478</v>
      </c>
      <c r="F3066">
        <v>5049</v>
      </c>
      <c r="G3066">
        <v>561</v>
      </c>
      <c r="H3066" t="s">
        <v>18</v>
      </c>
      <c r="I3066" t="str">
        <f>VLOOKUP(shipments[[#This Row],[SPID]],CHOOSE({1,2},people[[#All],[SPID]],people[[#All],[Sales_person]]),2,0)</f>
        <v>Andria Kimpton</v>
      </c>
      <c r="J3066">
        <f>YEAR(shipments[[#This Row],[Shipdate]])</f>
        <v>2024</v>
      </c>
      <c r="K3066" s="22"/>
      <c r="L3066" s="22">
        <f>VLOOKUP(shipments[[#This Row],[PID]],CHOOSE({1,2},products[PID],products[Cost_per_box]),2,0)</f>
        <v>10.51</v>
      </c>
      <c r="M3066" s="22">
        <f>shipments[[#This Row],[Boxes]]*shipments[[#This Row],[cost_per_box]]</f>
        <v>5896.11</v>
      </c>
      <c r="N3066" s="22">
        <f>shipments[[#This Row],[Amount]]-shipments[[#This Row],[total cost]]</f>
        <v>-847.10999999999967</v>
      </c>
    </row>
    <row r="3067" spans="1:14" x14ac:dyDescent="0.35">
      <c r="A3067" t="s">
        <v>3109</v>
      </c>
      <c r="B3067" t="s">
        <v>8051</v>
      </c>
      <c r="C3067" t="s">
        <v>8023</v>
      </c>
      <c r="D3067" t="s">
        <v>8037</v>
      </c>
      <c r="E3067" s="1">
        <v>45369</v>
      </c>
      <c r="F3067">
        <v>7546.5</v>
      </c>
      <c r="G3067">
        <v>944</v>
      </c>
      <c r="H3067" t="s">
        <v>7</v>
      </c>
      <c r="I3067" t="str">
        <f>VLOOKUP(shipments[[#This Row],[SPID]],CHOOSE({1,2},people[[#All],[SPID]],people[[#All],[Sales_person]]),2,0)</f>
        <v>Andria Kimpton</v>
      </c>
      <c r="J3067">
        <f>YEAR(shipments[[#This Row],[Shipdate]])</f>
        <v>2024</v>
      </c>
      <c r="K3067" s="22"/>
      <c r="L3067" s="22">
        <f>VLOOKUP(shipments[[#This Row],[PID]],CHOOSE({1,2},products[PID],products[Cost_per_box]),2,0)</f>
        <v>10.51</v>
      </c>
      <c r="M3067" s="22">
        <f>shipments[[#This Row],[Boxes]]*shipments[[#This Row],[cost_per_box]]</f>
        <v>9921.44</v>
      </c>
      <c r="N3067" s="22">
        <f>shipments[[#This Row],[Amount]]-shipments[[#This Row],[total cost]]</f>
        <v>-2374.9400000000005</v>
      </c>
    </row>
    <row r="3068" spans="1:14" x14ac:dyDescent="0.35">
      <c r="A3068" t="s">
        <v>3110</v>
      </c>
      <c r="B3068" t="s">
        <v>8051</v>
      </c>
      <c r="C3068" t="s">
        <v>8023</v>
      </c>
      <c r="D3068" t="s">
        <v>8037</v>
      </c>
      <c r="E3068" s="1">
        <v>44960</v>
      </c>
      <c r="F3068">
        <v>13.5</v>
      </c>
      <c r="G3068">
        <v>3</v>
      </c>
      <c r="H3068" t="s">
        <v>7</v>
      </c>
      <c r="I3068" t="str">
        <f>VLOOKUP(shipments[[#This Row],[SPID]],CHOOSE({1,2},people[[#All],[SPID]],people[[#All],[Sales_person]]),2,0)</f>
        <v>Andria Kimpton</v>
      </c>
      <c r="J3068">
        <f>YEAR(shipments[[#This Row],[Shipdate]])</f>
        <v>2023</v>
      </c>
      <c r="K3068" s="22"/>
      <c r="L3068" s="22">
        <f>VLOOKUP(shipments[[#This Row],[PID]],CHOOSE({1,2},products[PID],products[Cost_per_box]),2,0)</f>
        <v>10.51</v>
      </c>
      <c r="M3068" s="22">
        <f>shipments[[#This Row],[Boxes]]*shipments[[#This Row],[cost_per_box]]</f>
        <v>31.53</v>
      </c>
      <c r="N3068" s="22">
        <f>shipments[[#This Row],[Amount]]-shipments[[#This Row],[total cost]]</f>
        <v>-18.03</v>
      </c>
    </row>
    <row r="3069" spans="1:14" x14ac:dyDescent="0.35">
      <c r="A3069" t="s">
        <v>3111</v>
      </c>
      <c r="B3069" t="s">
        <v>8051</v>
      </c>
      <c r="C3069" t="s">
        <v>8023</v>
      </c>
      <c r="D3069" t="s">
        <v>8034</v>
      </c>
      <c r="E3069" s="1">
        <v>45266</v>
      </c>
      <c r="F3069">
        <v>2479.5</v>
      </c>
      <c r="G3069">
        <v>248</v>
      </c>
      <c r="H3069" t="s">
        <v>7</v>
      </c>
      <c r="I3069" t="str">
        <f>VLOOKUP(shipments[[#This Row],[SPID]],CHOOSE({1,2},people[[#All],[SPID]],people[[#All],[Sales_person]]),2,0)</f>
        <v>Andria Kimpton</v>
      </c>
      <c r="J3069">
        <f>YEAR(shipments[[#This Row],[Shipdate]])</f>
        <v>2023</v>
      </c>
      <c r="K3069" s="22"/>
      <c r="L3069" s="22">
        <f>VLOOKUP(shipments[[#This Row],[PID]],CHOOSE({1,2},products[PID],products[Cost_per_box]),2,0)</f>
        <v>10.51</v>
      </c>
      <c r="M3069" s="22">
        <f>shipments[[#This Row],[Boxes]]*shipments[[#This Row],[cost_per_box]]</f>
        <v>2606.48</v>
      </c>
      <c r="N3069" s="22">
        <f>shipments[[#This Row],[Amount]]-shipments[[#This Row],[total cost]]</f>
        <v>-126.98000000000002</v>
      </c>
    </row>
    <row r="3070" spans="1:14" x14ac:dyDescent="0.35">
      <c r="A3070" t="s">
        <v>3112</v>
      </c>
      <c r="B3070" t="s">
        <v>8051</v>
      </c>
      <c r="C3070" t="s">
        <v>8023</v>
      </c>
      <c r="D3070" t="s">
        <v>8034</v>
      </c>
      <c r="E3070" s="1">
        <v>45512</v>
      </c>
      <c r="F3070">
        <v>6228</v>
      </c>
      <c r="G3070">
        <v>623</v>
      </c>
      <c r="H3070" t="s">
        <v>18</v>
      </c>
      <c r="I3070" t="str">
        <f>VLOOKUP(shipments[[#This Row],[SPID]],CHOOSE({1,2},people[[#All],[SPID]],people[[#All],[Sales_person]]),2,0)</f>
        <v>Andria Kimpton</v>
      </c>
      <c r="J3070">
        <f>YEAR(shipments[[#This Row],[Shipdate]])</f>
        <v>2024</v>
      </c>
      <c r="K3070" s="22"/>
      <c r="L3070" s="22">
        <f>VLOOKUP(shipments[[#This Row],[PID]],CHOOSE({1,2},products[PID],products[Cost_per_box]),2,0)</f>
        <v>10.51</v>
      </c>
      <c r="M3070" s="22">
        <f>shipments[[#This Row],[Boxes]]*shipments[[#This Row],[cost_per_box]]</f>
        <v>6547.73</v>
      </c>
      <c r="N3070" s="22">
        <f>shipments[[#This Row],[Amount]]-shipments[[#This Row],[total cost]]</f>
        <v>-319.72999999999956</v>
      </c>
    </row>
    <row r="3071" spans="1:14" x14ac:dyDescent="0.35">
      <c r="A3071" t="s">
        <v>3113</v>
      </c>
      <c r="B3071" t="s">
        <v>8051</v>
      </c>
      <c r="C3071" t="s">
        <v>8024</v>
      </c>
      <c r="D3071" t="s">
        <v>8038</v>
      </c>
      <c r="E3071" s="1">
        <v>45174</v>
      </c>
      <c r="F3071">
        <v>4635</v>
      </c>
      <c r="G3071">
        <v>309</v>
      </c>
      <c r="H3071" t="s">
        <v>7</v>
      </c>
      <c r="I3071" t="str">
        <f>VLOOKUP(shipments[[#This Row],[SPID]],CHOOSE({1,2},people[[#All],[SPID]],people[[#All],[Sales_person]]),2,0)</f>
        <v>Andria Kimpton</v>
      </c>
      <c r="J3071">
        <f>YEAR(shipments[[#This Row],[Shipdate]])</f>
        <v>2023</v>
      </c>
      <c r="K3071" s="22"/>
      <c r="L3071" s="22">
        <f>VLOOKUP(shipments[[#This Row],[PID]],CHOOSE({1,2},products[PID],products[Cost_per_box]),2,0)</f>
        <v>6.43</v>
      </c>
      <c r="M3071" s="22">
        <f>shipments[[#This Row],[Boxes]]*shipments[[#This Row],[cost_per_box]]</f>
        <v>1986.87</v>
      </c>
      <c r="N3071" s="22">
        <f>shipments[[#This Row],[Amount]]-shipments[[#This Row],[total cost]]</f>
        <v>2648.13</v>
      </c>
    </row>
    <row r="3072" spans="1:14" x14ac:dyDescent="0.35">
      <c r="A3072" t="s">
        <v>3114</v>
      </c>
      <c r="B3072" t="s">
        <v>8051</v>
      </c>
      <c r="C3072" t="s">
        <v>8024</v>
      </c>
      <c r="D3072" t="s">
        <v>8036</v>
      </c>
      <c r="E3072" s="1">
        <v>45460</v>
      </c>
      <c r="F3072">
        <v>5593.5</v>
      </c>
      <c r="G3072">
        <v>400</v>
      </c>
      <c r="H3072" t="s">
        <v>7</v>
      </c>
      <c r="I3072" t="str">
        <f>VLOOKUP(shipments[[#This Row],[SPID]],CHOOSE({1,2},people[[#All],[SPID]],people[[#All],[Sales_person]]),2,0)</f>
        <v>Andria Kimpton</v>
      </c>
      <c r="J3072">
        <f>YEAR(shipments[[#This Row],[Shipdate]])</f>
        <v>2024</v>
      </c>
      <c r="K3072" s="22"/>
      <c r="L3072" s="22">
        <f>VLOOKUP(shipments[[#This Row],[PID]],CHOOSE({1,2},products[PID],products[Cost_per_box]),2,0)</f>
        <v>6.43</v>
      </c>
      <c r="M3072" s="22">
        <f>shipments[[#This Row],[Boxes]]*shipments[[#This Row],[cost_per_box]]</f>
        <v>2572</v>
      </c>
      <c r="N3072" s="22">
        <f>shipments[[#This Row],[Amount]]-shipments[[#This Row],[total cost]]</f>
        <v>3021.5</v>
      </c>
    </row>
    <row r="3073" spans="1:14" x14ac:dyDescent="0.35">
      <c r="A3073" t="s">
        <v>3115</v>
      </c>
      <c r="B3073" t="s">
        <v>8051</v>
      </c>
      <c r="C3073" t="s">
        <v>8024</v>
      </c>
      <c r="D3073" t="s">
        <v>8033</v>
      </c>
      <c r="E3073" s="1">
        <v>45182</v>
      </c>
      <c r="F3073">
        <v>5411.25</v>
      </c>
      <c r="G3073">
        <v>361</v>
      </c>
      <c r="H3073" t="s">
        <v>7</v>
      </c>
      <c r="I3073" t="str">
        <f>VLOOKUP(shipments[[#This Row],[SPID]],CHOOSE({1,2},people[[#All],[SPID]],people[[#All],[Sales_person]]),2,0)</f>
        <v>Andria Kimpton</v>
      </c>
      <c r="J3073">
        <f>YEAR(shipments[[#This Row],[Shipdate]])</f>
        <v>2023</v>
      </c>
      <c r="K3073" s="22"/>
      <c r="L3073" s="22">
        <f>VLOOKUP(shipments[[#This Row],[PID]],CHOOSE({1,2},products[PID],products[Cost_per_box]),2,0)</f>
        <v>6.43</v>
      </c>
      <c r="M3073" s="22">
        <f>shipments[[#This Row],[Boxes]]*shipments[[#This Row],[cost_per_box]]</f>
        <v>2321.23</v>
      </c>
      <c r="N3073" s="22">
        <f>shipments[[#This Row],[Amount]]-shipments[[#This Row],[total cost]]</f>
        <v>3090.02</v>
      </c>
    </row>
    <row r="3074" spans="1:14" x14ac:dyDescent="0.35">
      <c r="A3074" t="s">
        <v>3116</v>
      </c>
      <c r="B3074" t="s">
        <v>8051</v>
      </c>
      <c r="C3074" t="s">
        <v>8024</v>
      </c>
      <c r="D3074" t="s">
        <v>8033</v>
      </c>
      <c r="E3074" s="1">
        <v>45386</v>
      </c>
      <c r="F3074">
        <v>7213.5</v>
      </c>
      <c r="G3074">
        <v>425</v>
      </c>
      <c r="H3074" t="s">
        <v>7</v>
      </c>
      <c r="I3074" t="str">
        <f>VLOOKUP(shipments[[#This Row],[SPID]],CHOOSE({1,2},people[[#All],[SPID]],people[[#All],[Sales_person]]),2,0)</f>
        <v>Andria Kimpton</v>
      </c>
      <c r="J3074">
        <f>YEAR(shipments[[#This Row],[Shipdate]])</f>
        <v>2024</v>
      </c>
      <c r="K3074" s="22"/>
      <c r="L3074" s="22">
        <f>VLOOKUP(shipments[[#This Row],[PID]],CHOOSE({1,2},products[PID],products[Cost_per_box]),2,0)</f>
        <v>6.43</v>
      </c>
      <c r="M3074" s="22">
        <f>shipments[[#This Row],[Boxes]]*shipments[[#This Row],[cost_per_box]]</f>
        <v>2732.75</v>
      </c>
      <c r="N3074" s="22">
        <f>shipments[[#This Row],[Amount]]-shipments[[#This Row],[total cost]]</f>
        <v>4480.75</v>
      </c>
    </row>
    <row r="3075" spans="1:14" x14ac:dyDescent="0.35">
      <c r="A3075" t="s">
        <v>3117</v>
      </c>
      <c r="B3075" t="s">
        <v>8051</v>
      </c>
      <c r="C3075" t="s">
        <v>8025</v>
      </c>
      <c r="D3075" t="s">
        <v>8038</v>
      </c>
      <c r="E3075" s="1">
        <v>45110</v>
      </c>
      <c r="F3075">
        <v>4902.75</v>
      </c>
      <c r="G3075">
        <v>273</v>
      </c>
      <c r="H3075" t="s">
        <v>7</v>
      </c>
      <c r="I3075" t="str">
        <f>VLOOKUP(shipments[[#This Row],[SPID]],CHOOSE({1,2},people[[#All],[SPID]],people[[#All],[Sales_person]]),2,0)</f>
        <v>Andria Kimpton</v>
      </c>
      <c r="J3075">
        <f>YEAR(shipments[[#This Row],[Shipdate]])</f>
        <v>2023</v>
      </c>
      <c r="K3075" s="22"/>
      <c r="L3075" s="22">
        <f>VLOOKUP(shipments[[#This Row],[PID]],CHOOSE({1,2},products[PID],products[Cost_per_box]),2,0)</f>
        <v>12.41</v>
      </c>
      <c r="M3075" s="22">
        <f>shipments[[#This Row],[Boxes]]*shipments[[#This Row],[cost_per_box]]</f>
        <v>3387.93</v>
      </c>
      <c r="N3075" s="22">
        <f>shipments[[#This Row],[Amount]]-shipments[[#This Row],[total cost]]</f>
        <v>1514.8200000000002</v>
      </c>
    </row>
    <row r="3076" spans="1:14" x14ac:dyDescent="0.35">
      <c r="A3076" t="s">
        <v>3118</v>
      </c>
      <c r="B3076" t="s">
        <v>8051</v>
      </c>
      <c r="C3076" t="s">
        <v>8025</v>
      </c>
      <c r="D3076" t="s">
        <v>8038</v>
      </c>
      <c r="E3076" s="1">
        <v>45327</v>
      </c>
      <c r="F3076">
        <v>2988</v>
      </c>
      <c r="G3076">
        <v>158</v>
      </c>
      <c r="H3076" t="s">
        <v>7</v>
      </c>
      <c r="I3076" t="str">
        <f>VLOOKUP(shipments[[#This Row],[SPID]],CHOOSE({1,2},people[[#All],[SPID]],people[[#All],[Sales_person]]),2,0)</f>
        <v>Andria Kimpton</v>
      </c>
      <c r="J3076">
        <f>YEAR(shipments[[#This Row],[Shipdate]])</f>
        <v>2024</v>
      </c>
      <c r="K3076" s="22"/>
      <c r="L3076" s="22">
        <f>VLOOKUP(shipments[[#This Row],[PID]],CHOOSE({1,2},products[PID],products[Cost_per_box]),2,0)</f>
        <v>12.41</v>
      </c>
      <c r="M3076" s="22">
        <f>shipments[[#This Row],[Boxes]]*shipments[[#This Row],[cost_per_box]]</f>
        <v>1960.78</v>
      </c>
      <c r="N3076" s="22">
        <f>shipments[[#This Row],[Amount]]-shipments[[#This Row],[total cost]]</f>
        <v>1027.22</v>
      </c>
    </row>
    <row r="3077" spans="1:14" x14ac:dyDescent="0.35">
      <c r="A3077" t="s">
        <v>3119</v>
      </c>
      <c r="B3077" t="s">
        <v>8051</v>
      </c>
      <c r="C3077" t="s">
        <v>8026</v>
      </c>
      <c r="D3077" t="s">
        <v>8038</v>
      </c>
      <c r="E3077" s="1">
        <v>45441</v>
      </c>
      <c r="F3077">
        <v>5724</v>
      </c>
      <c r="G3077">
        <v>409</v>
      </c>
      <c r="H3077" t="s">
        <v>7</v>
      </c>
      <c r="I3077" t="str">
        <f>VLOOKUP(shipments[[#This Row],[SPID]],CHOOSE({1,2},people[[#All],[SPID]],people[[#All],[Sales_person]]),2,0)</f>
        <v>Andria Kimpton</v>
      </c>
      <c r="J3077">
        <f>YEAR(shipments[[#This Row],[Shipdate]])</f>
        <v>2024</v>
      </c>
      <c r="K3077" s="22"/>
      <c r="L3077" s="22">
        <f>VLOOKUP(shipments[[#This Row],[PID]],CHOOSE({1,2},products[PID],products[Cost_per_box]),2,0)</f>
        <v>9.57</v>
      </c>
      <c r="M3077" s="22">
        <f>shipments[[#This Row],[Boxes]]*shipments[[#This Row],[cost_per_box]]</f>
        <v>3914.13</v>
      </c>
      <c r="N3077" s="22">
        <f>shipments[[#This Row],[Amount]]-shipments[[#This Row],[total cost]]</f>
        <v>1809.87</v>
      </c>
    </row>
    <row r="3078" spans="1:14" x14ac:dyDescent="0.35">
      <c r="A3078" t="s">
        <v>3120</v>
      </c>
      <c r="B3078" t="s">
        <v>8051</v>
      </c>
      <c r="C3078" t="s">
        <v>8026</v>
      </c>
      <c r="D3078" t="s">
        <v>8034</v>
      </c>
      <c r="E3078" s="1">
        <v>45509</v>
      </c>
      <c r="F3078">
        <v>6286.5</v>
      </c>
      <c r="G3078">
        <v>350</v>
      </c>
      <c r="H3078" t="s">
        <v>18</v>
      </c>
      <c r="I3078" t="str">
        <f>VLOOKUP(shipments[[#This Row],[SPID]],CHOOSE({1,2},people[[#All],[SPID]],people[[#All],[Sales_person]]),2,0)</f>
        <v>Andria Kimpton</v>
      </c>
      <c r="J3078">
        <f>YEAR(shipments[[#This Row],[Shipdate]])</f>
        <v>2024</v>
      </c>
      <c r="K3078" s="22"/>
      <c r="L3078" s="22">
        <f>VLOOKUP(shipments[[#This Row],[PID]],CHOOSE({1,2},products[PID],products[Cost_per_box]),2,0)</f>
        <v>9.57</v>
      </c>
      <c r="M3078" s="22">
        <f>shipments[[#This Row],[Boxes]]*shipments[[#This Row],[cost_per_box]]</f>
        <v>3349.5</v>
      </c>
      <c r="N3078" s="22">
        <f>shipments[[#This Row],[Amount]]-shipments[[#This Row],[total cost]]</f>
        <v>2937</v>
      </c>
    </row>
    <row r="3079" spans="1:14" x14ac:dyDescent="0.35">
      <c r="A3079" t="s">
        <v>3121</v>
      </c>
      <c r="B3079" t="s">
        <v>8051</v>
      </c>
      <c r="C3079" t="s">
        <v>8027</v>
      </c>
      <c r="D3079" t="s">
        <v>8038</v>
      </c>
      <c r="E3079" s="1">
        <v>45201</v>
      </c>
      <c r="F3079">
        <v>1377</v>
      </c>
      <c r="G3079">
        <v>138</v>
      </c>
      <c r="H3079" t="s">
        <v>7</v>
      </c>
      <c r="I3079" t="str">
        <f>VLOOKUP(shipments[[#This Row],[SPID]],CHOOSE({1,2},people[[#All],[SPID]],people[[#All],[Sales_person]]),2,0)</f>
        <v>Andria Kimpton</v>
      </c>
      <c r="J3079">
        <f>YEAR(shipments[[#This Row],[Shipdate]])</f>
        <v>2023</v>
      </c>
      <c r="K3079" s="22"/>
      <c r="L3079" s="22">
        <f>VLOOKUP(shipments[[#This Row],[PID]],CHOOSE({1,2},products[PID],products[Cost_per_box]),2,0)</f>
        <v>8.43</v>
      </c>
      <c r="M3079" s="22">
        <f>shipments[[#This Row],[Boxes]]*shipments[[#This Row],[cost_per_box]]</f>
        <v>1163.3399999999999</v>
      </c>
      <c r="N3079" s="22">
        <f>shipments[[#This Row],[Amount]]-shipments[[#This Row],[total cost]]</f>
        <v>213.66000000000008</v>
      </c>
    </row>
    <row r="3080" spans="1:14" x14ac:dyDescent="0.35">
      <c r="A3080" t="s">
        <v>3122</v>
      </c>
      <c r="B3080" t="s">
        <v>8051</v>
      </c>
      <c r="C3080" t="s">
        <v>8027</v>
      </c>
      <c r="D3080" t="s">
        <v>8037</v>
      </c>
      <c r="E3080" s="1">
        <v>45512</v>
      </c>
      <c r="F3080">
        <v>4304.25</v>
      </c>
      <c r="G3080">
        <v>431</v>
      </c>
      <c r="H3080" t="s">
        <v>18</v>
      </c>
      <c r="I3080" t="str">
        <f>VLOOKUP(shipments[[#This Row],[SPID]],CHOOSE({1,2},people[[#All],[SPID]],people[[#All],[Sales_person]]),2,0)</f>
        <v>Andria Kimpton</v>
      </c>
      <c r="J3080">
        <f>YEAR(shipments[[#This Row],[Shipdate]])</f>
        <v>2024</v>
      </c>
      <c r="K3080" s="22"/>
      <c r="L3080" s="22">
        <f>VLOOKUP(shipments[[#This Row],[PID]],CHOOSE({1,2},products[PID],products[Cost_per_box]),2,0)</f>
        <v>8.43</v>
      </c>
      <c r="M3080" s="22">
        <f>shipments[[#This Row],[Boxes]]*shipments[[#This Row],[cost_per_box]]</f>
        <v>3633.33</v>
      </c>
      <c r="N3080" s="22">
        <f>shipments[[#This Row],[Amount]]-shipments[[#This Row],[total cost]]</f>
        <v>670.92000000000007</v>
      </c>
    </row>
    <row r="3081" spans="1:14" x14ac:dyDescent="0.35">
      <c r="A3081" t="s">
        <v>3123</v>
      </c>
      <c r="B3081" t="s">
        <v>8051</v>
      </c>
      <c r="C3081" t="s">
        <v>8028</v>
      </c>
      <c r="D3081" t="s">
        <v>8033</v>
      </c>
      <c r="E3081" s="1">
        <v>45261</v>
      </c>
      <c r="F3081">
        <v>722.25</v>
      </c>
      <c r="G3081">
        <v>66</v>
      </c>
      <c r="H3081" t="s">
        <v>7</v>
      </c>
      <c r="I3081" t="str">
        <f>VLOOKUP(shipments[[#This Row],[SPID]],CHOOSE({1,2},people[[#All],[SPID]],people[[#All],[Sales_person]]),2,0)</f>
        <v>Andria Kimpton</v>
      </c>
      <c r="J3081">
        <f>YEAR(shipments[[#This Row],[Shipdate]])</f>
        <v>2023</v>
      </c>
      <c r="K3081" s="22"/>
      <c r="L3081" s="22">
        <f>VLOOKUP(shipments[[#This Row],[PID]],CHOOSE({1,2},products[PID],products[Cost_per_box]),2,0)</f>
        <v>6.8</v>
      </c>
      <c r="M3081" s="22">
        <f>shipments[[#This Row],[Boxes]]*shipments[[#This Row],[cost_per_box]]</f>
        <v>448.8</v>
      </c>
      <c r="N3081" s="22">
        <f>shipments[[#This Row],[Amount]]-shipments[[#This Row],[total cost]]</f>
        <v>273.45</v>
      </c>
    </row>
    <row r="3082" spans="1:14" x14ac:dyDescent="0.35">
      <c r="A3082" t="s">
        <v>3124</v>
      </c>
      <c r="B3082" t="s">
        <v>8051</v>
      </c>
      <c r="C3082" t="s">
        <v>8028</v>
      </c>
      <c r="D3082" t="s">
        <v>8034</v>
      </c>
      <c r="E3082" s="1">
        <v>45057</v>
      </c>
      <c r="F3082">
        <v>5649.75</v>
      </c>
      <c r="G3082">
        <v>565</v>
      </c>
      <c r="H3082" t="s">
        <v>7</v>
      </c>
      <c r="I3082" t="str">
        <f>VLOOKUP(shipments[[#This Row],[SPID]],CHOOSE({1,2},people[[#All],[SPID]],people[[#All],[Sales_person]]),2,0)</f>
        <v>Andria Kimpton</v>
      </c>
      <c r="J3082">
        <f>YEAR(shipments[[#This Row],[Shipdate]])</f>
        <v>2023</v>
      </c>
      <c r="K3082" s="22"/>
      <c r="L3082" s="22">
        <f>VLOOKUP(shipments[[#This Row],[PID]],CHOOSE({1,2},products[PID],products[Cost_per_box]),2,0)</f>
        <v>6.8</v>
      </c>
      <c r="M3082" s="22">
        <f>shipments[[#This Row],[Boxes]]*shipments[[#This Row],[cost_per_box]]</f>
        <v>3842</v>
      </c>
      <c r="N3082" s="22">
        <f>shipments[[#This Row],[Amount]]-shipments[[#This Row],[total cost]]</f>
        <v>1807.75</v>
      </c>
    </row>
    <row r="3083" spans="1:14" x14ac:dyDescent="0.35">
      <c r="A3083" t="s">
        <v>3125</v>
      </c>
      <c r="B3083" t="s">
        <v>8051</v>
      </c>
      <c r="C3083" t="s">
        <v>8028</v>
      </c>
      <c r="D3083" t="s">
        <v>8033</v>
      </c>
      <c r="E3083" s="1">
        <v>45373</v>
      </c>
      <c r="F3083">
        <v>5665.5</v>
      </c>
      <c r="G3083">
        <v>567</v>
      </c>
      <c r="H3083" t="s">
        <v>7</v>
      </c>
      <c r="I3083" t="str">
        <f>VLOOKUP(shipments[[#This Row],[SPID]],CHOOSE({1,2},people[[#All],[SPID]],people[[#All],[Sales_person]]),2,0)</f>
        <v>Andria Kimpton</v>
      </c>
      <c r="J3083">
        <f>YEAR(shipments[[#This Row],[Shipdate]])</f>
        <v>2024</v>
      </c>
      <c r="K3083" s="22"/>
      <c r="L3083" s="22">
        <f>VLOOKUP(shipments[[#This Row],[PID]],CHOOSE({1,2},products[PID],products[Cost_per_box]),2,0)</f>
        <v>6.8</v>
      </c>
      <c r="M3083" s="22">
        <f>shipments[[#This Row],[Boxes]]*shipments[[#This Row],[cost_per_box]]</f>
        <v>3855.6</v>
      </c>
      <c r="N3083" s="22">
        <f>shipments[[#This Row],[Amount]]-shipments[[#This Row],[total cost]]</f>
        <v>1809.9</v>
      </c>
    </row>
    <row r="3084" spans="1:14" x14ac:dyDescent="0.35">
      <c r="A3084" t="s">
        <v>3126</v>
      </c>
      <c r="B3084" t="s">
        <v>8051</v>
      </c>
      <c r="C3084" t="s">
        <v>8028</v>
      </c>
      <c r="D3084" t="s">
        <v>8037</v>
      </c>
      <c r="E3084" s="1">
        <v>45399</v>
      </c>
      <c r="F3084">
        <v>9285.75</v>
      </c>
      <c r="G3084">
        <v>845</v>
      </c>
      <c r="H3084" t="s">
        <v>40</v>
      </c>
      <c r="I3084" t="str">
        <f>VLOOKUP(shipments[[#This Row],[SPID]],CHOOSE({1,2},people[[#All],[SPID]],people[[#All],[Sales_person]]),2,0)</f>
        <v>Andria Kimpton</v>
      </c>
      <c r="J3084">
        <f>YEAR(shipments[[#This Row],[Shipdate]])</f>
        <v>2024</v>
      </c>
      <c r="K3084" s="22"/>
      <c r="L3084" s="22">
        <f>VLOOKUP(shipments[[#This Row],[PID]],CHOOSE({1,2},products[PID],products[Cost_per_box]),2,0)</f>
        <v>6.8</v>
      </c>
      <c r="M3084" s="22">
        <f>shipments[[#This Row],[Boxes]]*shipments[[#This Row],[cost_per_box]]</f>
        <v>5746</v>
      </c>
      <c r="N3084" s="22">
        <f>shipments[[#This Row],[Amount]]-shipments[[#This Row],[total cost]]</f>
        <v>3539.75</v>
      </c>
    </row>
    <row r="3085" spans="1:14" x14ac:dyDescent="0.35">
      <c r="A3085" t="s">
        <v>3127</v>
      </c>
      <c r="B3085" t="s">
        <v>8051</v>
      </c>
      <c r="C3085" t="s">
        <v>8029</v>
      </c>
      <c r="D3085" t="s">
        <v>8037</v>
      </c>
      <c r="E3085" s="1">
        <v>45377</v>
      </c>
      <c r="F3085">
        <v>9092.25</v>
      </c>
      <c r="G3085">
        <v>364</v>
      </c>
      <c r="H3085" t="s">
        <v>7</v>
      </c>
      <c r="I3085" t="str">
        <f>VLOOKUP(shipments[[#This Row],[SPID]],CHOOSE({1,2},people[[#All],[SPID]],people[[#All],[Sales_person]]),2,0)</f>
        <v>Andria Kimpton</v>
      </c>
      <c r="J3085">
        <f>YEAR(shipments[[#This Row],[Shipdate]])</f>
        <v>2024</v>
      </c>
      <c r="K3085" s="22"/>
      <c r="L3085" s="22">
        <f>VLOOKUP(shipments[[#This Row],[PID]],CHOOSE({1,2},products[PID],products[Cost_per_box]),2,0)</f>
        <v>5.04</v>
      </c>
      <c r="M3085" s="22">
        <f>shipments[[#This Row],[Boxes]]*shipments[[#This Row],[cost_per_box]]</f>
        <v>1834.56</v>
      </c>
      <c r="N3085" s="22">
        <f>shipments[[#This Row],[Amount]]-shipments[[#This Row],[total cost]]</f>
        <v>7257.6900000000005</v>
      </c>
    </row>
    <row r="3086" spans="1:14" x14ac:dyDescent="0.35">
      <c r="A3086" t="s">
        <v>3128</v>
      </c>
      <c r="B3086" t="s">
        <v>8051</v>
      </c>
      <c r="C3086" t="s">
        <v>8030</v>
      </c>
      <c r="D3086" t="s">
        <v>8038</v>
      </c>
      <c r="E3086" s="1">
        <v>44974</v>
      </c>
      <c r="F3086">
        <v>6151.5</v>
      </c>
      <c r="G3086">
        <v>769</v>
      </c>
      <c r="H3086" t="s">
        <v>7</v>
      </c>
      <c r="I3086" t="str">
        <f>VLOOKUP(shipments[[#This Row],[SPID]],CHOOSE({1,2},people[[#All],[SPID]],people[[#All],[Sales_person]]),2,0)</f>
        <v>Andria Kimpton</v>
      </c>
      <c r="J3086">
        <f>YEAR(shipments[[#This Row],[Shipdate]])</f>
        <v>2023</v>
      </c>
      <c r="K3086" s="22"/>
      <c r="L3086" s="22">
        <f>VLOOKUP(shipments[[#This Row],[PID]],CHOOSE({1,2},products[PID],products[Cost_per_box]),2,0)</f>
        <v>2.76</v>
      </c>
      <c r="M3086" s="22">
        <f>shipments[[#This Row],[Boxes]]*shipments[[#This Row],[cost_per_box]]</f>
        <v>2122.44</v>
      </c>
      <c r="N3086" s="22">
        <f>shipments[[#This Row],[Amount]]-shipments[[#This Row],[total cost]]</f>
        <v>4029.06</v>
      </c>
    </row>
    <row r="3087" spans="1:14" x14ac:dyDescent="0.35">
      <c r="A3087" t="s">
        <v>3129</v>
      </c>
      <c r="B3087" t="s">
        <v>8051</v>
      </c>
      <c r="C3087" t="s">
        <v>8031</v>
      </c>
      <c r="D3087" t="s">
        <v>8037</v>
      </c>
      <c r="E3087" s="1">
        <v>45426</v>
      </c>
      <c r="F3087">
        <v>12636</v>
      </c>
      <c r="G3087">
        <v>1404</v>
      </c>
      <c r="H3087" t="s">
        <v>7</v>
      </c>
      <c r="I3087" t="str">
        <f>VLOOKUP(shipments[[#This Row],[SPID]],CHOOSE({1,2},people[[#All],[SPID]],people[[#All],[Sales_person]]),2,0)</f>
        <v>Andria Kimpton</v>
      </c>
      <c r="J3087">
        <f>YEAR(shipments[[#This Row],[Shipdate]])</f>
        <v>2024</v>
      </c>
      <c r="K3087" s="22"/>
      <c r="L3087" s="22">
        <f>VLOOKUP(shipments[[#This Row],[PID]],CHOOSE({1,2},products[PID],products[Cost_per_box]),2,0)</f>
        <v>3.32</v>
      </c>
      <c r="M3087" s="22">
        <f>shipments[[#This Row],[Boxes]]*shipments[[#This Row],[cost_per_box]]</f>
        <v>4661.28</v>
      </c>
      <c r="N3087" s="22">
        <f>shipments[[#This Row],[Amount]]-shipments[[#This Row],[total cost]]</f>
        <v>7974.72</v>
      </c>
    </row>
    <row r="3088" spans="1:14" x14ac:dyDescent="0.35">
      <c r="A3088" t="s">
        <v>3130</v>
      </c>
      <c r="B3088" t="s">
        <v>8051</v>
      </c>
      <c r="C3088" t="s">
        <v>8031</v>
      </c>
      <c r="D3088" t="s">
        <v>8038</v>
      </c>
      <c r="E3088" s="1">
        <v>45287</v>
      </c>
      <c r="F3088">
        <v>8165.25</v>
      </c>
      <c r="G3088">
        <v>743</v>
      </c>
      <c r="H3088" t="s">
        <v>7</v>
      </c>
      <c r="I3088" t="str">
        <f>VLOOKUP(shipments[[#This Row],[SPID]],CHOOSE({1,2},people[[#All],[SPID]],people[[#All],[Sales_person]]),2,0)</f>
        <v>Andria Kimpton</v>
      </c>
      <c r="J3088">
        <f>YEAR(shipments[[#This Row],[Shipdate]])</f>
        <v>2023</v>
      </c>
      <c r="K3088" s="22"/>
      <c r="L3088" s="22">
        <f>VLOOKUP(shipments[[#This Row],[PID]],CHOOSE({1,2},products[PID],products[Cost_per_box]),2,0)</f>
        <v>3.32</v>
      </c>
      <c r="M3088" s="22">
        <f>shipments[[#This Row],[Boxes]]*shipments[[#This Row],[cost_per_box]]</f>
        <v>2466.7599999999998</v>
      </c>
      <c r="N3088" s="22">
        <f>shipments[[#This Row],[Amount]]-shipments[[#This Row],[total cost]]</f>
        <v>5698.49</v>
      </c>
    </row>
    <row r="3089" spans="1:14" x14ac:dyDescent="0.35">
      <c r="A3089" t="s">
        <v>3131</v>
      </c>
      <c r="B3089" t="s">
        <v>8051</v>
      </c>
      <c r="C3089" t="s">
        <v>8031</v>
      </c>
      <c r="D3089" t="s">
        <v>8033</v>
      </c>
      <c r="E3089" s="1">
        <v>45463</v>
      </c>
      <c r="F3089">
        <v>2155.5</v>
      </c>
      <c r="G3089">
        <v>270</v>
      </c>
      <c r="H3089" t="s">
        <v>7</v>
      </c>
      <c r="I3089" t="str">
        <f>VLOOKUP(shipments[[#This Row],[SPID]],CHOOSE({1,2},people[[#All],[SPID]],people[[#All],[Sales_person]]),2,0)</f>
        <v>Andria Kimpton</v>
      </c>
      <c r="J3089">
        <f>YEAR(shipments[[#This Row],[Shipdate]])</f>
        <v>2024</v>
      </c>
      <c r="K3089" s="22"/>
      <c r="L3089" s="22">
        <f>VLOOKUP(shipments[[#This Row],[PID]],CHOOSE({1,2},products[PID],products[Cost_per_box]),2,0)</f>
        <v>3.32</v>
      </c>
      <c r="M3089" s="22">
        <f>shipments[[#This Row],[Boxes]]*shipments[[#This Row],[cost_per_box]]</f>
        <v>896.4</v>
      </c>
      <c r="N3089" s="22">
        <f>shipments[[#This Row],[Amount]]-shipments[[#This Row],[total cost]]</f>
        <v>1259.0999999999999</v>
      </c>
    </row>
    <row r="3090" spans="1:14" x14ac:dyDescent="0.35">
      <c r="A3090" t="s">
        <v>3132</v>
      </c>
      <c r="B3090" t="s">
        <v>8051</v>
      </c>
      <c r="C3090" t="s">
        <v>8031</v>
      </c>
      <c r="D3090" t="s">
        <v>8033</v>
      </c>
      <c r="E3090" s="1">
        <v>45135</v>
      </c>
      <c r="F3090">
        <v>2182.5</v>
      </c>
      <c r="G3090">
        <v>199</v>
      </c>
      <c r="H3090" t="s">
        <v>40</v>
      </c>
      <c r="I3090" t="str">
        <f>VLOOKUP(shipments[[#This Row],[SPID]],CHOOSE({1,2},people[[#All],[SPID]],people[[#All],[Sales_person]]),2,0)</f>
        <v>Andria Kimpton</v>
      </c>
      <c r="J3090">
        <f>YEAR(shipments[[#This Row],[Shipdate]])</f>
        <v>2023</v>
      </c>
      <c r="K3090" s="22"/>
      <c r="L3090" s="22">
        <f>VLOOKUP(shipments[[#This Row],[PID]],CHOOSE({1,2},products[PID],products[Cost_per_box]),2,0)</f>
        <v>3.32</v>
      </c>
      <c r="M3090" s="22">
        <f>shipments[[#This Row],[Boxes]]*shipments[[#This Row],[cost_per_box]]</f>
        <v>660.68</v>
      </c>
      <c r="N3090" s="22">
        <f>shipments[[#This Row],[Amount]]-shipments[[#This Row],[total cost]]</f>
        <v>1521.8200000000002</v>
      </c>
    </row>
    <row r="3091" spans="1:14" x14ac:dyDescent="0.35">
      <c r="A3091" t="s">
        <v>3133</v>
      </c>
      <c r="B3091" t="s">
        <v>8051</v>
      </c>
      <c r="C3091" t="s">
        <v>8031</v>
      </c>
      <c r="D3091" t="s">
        <v>8034</v>
      </c>
      <c r="E3091" s="1">
        <v>44946</v>
      </c>
      <c r="F3091">
        <v>3199.5</v>
      </c>
      <c r="G3091">
        <v>320</v>
      </c>
      <c r="H3091" t="s">
        <v>7</v>
      </c>
      <c r="I3091" t="str">
        <f>VLOOKUP(shipments[[#This Row],[SPID]],CHOOSE({1,2},people[[#All],[SPID]],people[[#All],[Sales_person]]),2,0)</f>
        <v>Andria Kimpton</v>
      </c>
      <c r="J3091">
        <f>YEAR(shipments[[#This Row],[Shipdate]])</f>
        <v>2023</v>
      </c>
      <c r="K3091" s="22"/>
      <c r="L3091" s="22">
        <f>VLOOKUP(shipments[[#This Row],[PID]],CHOOSE({1,2},products[PID],products[Cost_per_box]),2,0)</f>
        <v>3.32</v>
      </c>
      <c r="M3091" s="22">
        <f>shipments[[#This Row],[Boxes]]*shipments[[#This Row],[cost_per_box]]</f>
        <v>1062.3999999999999</v>
      </c>
      <c r="N3091" s="22">
        <f>shipments[[#This Row],[Amount]]-shipments[[#This Row],[total cost]]</f>
        <v>2137.1000000000004</v>
      </c>
    </row>
    <row r="3092" spans="1:14" x14ac:dyDescent="0.35">
      <c r="A3092" t="s">
        <v>3134</v>
      </c>
      <c r="B3092" t="s">
        <v>8051</v>
      </c>
      <c r="C3092" t="s">
        <v>8031</v>
      </c>
      <c r="D3092" t="s">
        <v>8037</v>
      </c>
      <c r="E3092" s="1">
        <v>45072</v>
      </c>
      <c r="F3092">
        <v>24.75</v>
      </c>
      <c r="G3092">
        <v>3</v>
      </c>
      <c r="H3092" t="s">
        <v>7</v>
      </c>
      <c r="I3092" t="str">
        <f>VLOOKUP(shipments[[#This Row],[SPID]],CHOOSE({1,2},people[[#All],[SPID]],people[[#All],[Sales_person]]),2,0)</f>
        <v>Andria Kimpton</v>
      </c>
      <c r="J3092">
        <f>YEAR(shipments[[#This Row],[Shipdate]])</f>
        <v>2023</v>
      </c>
      <c r="K3092" s="22"/>
      <c r="L3092" s="22">
        <f>VLOOKUP(shipments[[#This Row],[PID]],CHOOSE({1,2},products[PID],products[Cost_per_box]),2,0)</f>
        <v>3.32</v>
      </c>
      <c r="M3092" s="22">
        <f>shipments[[#This Row],[Boxes]]*shipments[[#This Row],[cost_per_box]]</f>
        <v>9.9599999999999991</v>
      </c>
      <c r="N3092" s="22">
        <f>shipments[[#This Row],[Amount]]-shipments[[#This Row],[total cost]]</f>
        <v>14.790000000000001</v>
      </c>
    </row>
    <row r="3093" spans="1:14" x14ac:dyDescent="0.35">
      <c r="A3093" t="s">
        <v>3135</v>
      </c>
      <c r="B3093" t="s">
        <v>8051</v>
      </c>
      <c r="C3093" t="s">
        <v>8032</v>
      </c>
      <c r="D3093" t="s">
        <v>8038</v>
      </c>
      <c r="E3093" s="1">
        <v>44967</v>
      </c>
      <c r="F3093">
        <v>11142</v>
      </c>
      <c r="G3093">
        <v>558</v>
      </c>
      <c r="H3093" t="s">
        <v>7</v>
      </c>
      <c r="I3093" t="str">
        <f>VLOOKUP(shipments[[#This Row],[SPID]],CHOOSE({1,2},people[[#All],[SPID]],people[[#All],[Sales_person]]),2,0)</f>
        <v>Andria Kimpton</v>
      </c>
      <c r="J3093">
        <f>YEAR(shipments[[#This Row],[Shipdate]])</f>
        <v>2023</v>
      </c>
      <c r="K3093" s="22"/>
      <c r="L3093" s="22">
        <f>VLOOKUP(shipments[[#This Row],[PID]],CHOOSE({1,2},products[PID],products[Cost_per_box]),2,0)</f>
        <v>2.65</v>
      </c>
      <c r="M3093" s="22">
        <f>shipments[[#This Row],[Boxes]]*shipments[[#This Row],[cost_per_box]]</f>
        <v>1478.7</v>
      </c>
      <c r="N3093" s="22">
        <f>shipments[[#This Row],[Amount]]-shipments[[#This Row],[total cost]]</f>
        <v>9663.2999999999993</v>
      </c>
    </row>
    <row r="3094" spans="1:14" x14ac:dyDescent="0.35">
      <c r="A3094" t="s">
        <v>3136</v>
      </c>
      <c r="B3094" t="s">
        <v>8051</v>
      </c>
      <c r="C3094" t="s">
        <v>8032</v>
      </c>
      <c r="D3094" t="s">
        <v>8033</v>
      </c>
      <c r="E3094" s="1">
        <v>45506</v>
      </c>
      <c r="F3094">
        <v>8185.5</v>
      </c>
      <c r="G3094">
        <v>390</v>
      </c>
      <c r="H3094" t="s">
        <v>18</v>
      </c>
      <c r="I3094" t="str">
        <f>VLOOKUP(shipments[[#This Row],[SPID]],CHOOSE({1,2},people[[#All],[SPID]],people[[#All],[Sales_person]]),2,0)</f>
        <v>Andria Kimpton</v>
      </c>
      <c r="J3094">
        <f>YEAR(shipments[[#This Row],[Shipdate]])</f>
        <v>2024</v>
      </c>
      <c r="K3094" s="22"/>
      <c r="L3094" s="22">
        <f>VLOOKUP(shipments[[#This Row],[PID]],CHOOSE({1,2},products[PID],products[Cost_per_box]),2,0)</f>
        <v>2.65</v>
      </c>
      <c r="M3094" s="22">
        <f>shipments[[#This Row],[Boxes]]*shipments[[#This Row],[cost_per_box]]</f>
        <v>1033.5</v>
      </c>
      <c r="N3094" s="22">
        <f>shipments[[#This Row],[Amount]]-shipments[[#This Row],[total cost]]</f>
        <v>7152</v>
      </c>
    </row>
    <row r="3095" spans="1:14" x14ac:dyDescent="0.35">
      <c r="A3095" t="s">
        <v>3137</v>
      </c>
      <c r="B3095" t="s">
        <v>8051</v>
      </c>
      <c r="C3095" t="s">
        <v>8032</v>
      </c>
      <c r="D3095" t="s">
        <v>8033</v>
      </c>
      <c r="E3095" s="1">
        <v>45365</v>
      </c>
      <c r="F3095">
        <v>9708.75</v>
      </c>
      <c r="G3095">
        <v>511</v>
      </c>
      <c r="H3095" t="s">
        <v>7</v>
      </c>
      <c r="I3095" t="str">
        <f>VLOOKUP(shipments[[#This Row],[SPID]],CHOOSE({1,2},people[[#All],[SPID]],people[[#All],[Sales_person]]),2,0)</f>
        <v>Andria Kimpton</v>
      </c>
      <c r="J3095">
        <f>YEAR(shipments[[#This Row],[Shipdate]])</f>
        <v>2024</v>
      </c>
      <c r="K3095" s="22"/>
      <c r="L3095" s="22">
        <f>VLOOKUP(shipments[[#This Row],[PID]],CHOOSE({1,2},products[PID],products[Cost_per_box]),2,0)</f>
        <v>2.65</v>
      </c>
      <c r="M3095" s="22">
        <f>shipments[[#This Row],[Boxes]]*shipments[[#This Row],[cost_per_box]]</f>
        <v>1354.1499999999999</v>
      </c>
      <c r="N3095" s="22">
        <f>shipments[[#This Row],[Amount]]-shipments[[#This Row],[total cost]]</f>
        <v>8354.6</v>
      </c>
    </row>
    <row r="3096" spans="1:14" x14ac:dyDescent="0.35">
      <c r="A3096" t="s">
        <v>3138</v>
      </c>
      <c r="B3096" t="s">
        <v>8051</v>
      </c>
      <c r="C3096" t="s">
        <v>8032</v>
      </c>
      <c r="D3096" t="s">
        <v>8036</v>
      </c>
      <c r="E3096" s="1">
        <v>45288</v>
      </c>
      <c r="F3096">
        <v>6777</v>
      </c>
      <c r="G3096">
        <v>309</v>
      </c>
      <c r="H3096" t="s">
        <v>7</v>
      </c>
      <c r="I3096" t="str">
        <f>VLOOKUP(shipments[[#This Row],[SPID]],CHOOSE({1,2},people[[#All],[SPID]],people[[#All],[Sales_person]]),2,0)</f>
        <v>Andria Kimpton</v>
      </c>
      <c r="J3096">
        <f>YEAR(shipments[[#This Row],[Shipdate]])</f>
        <v>2023</v>
      </c>
      <c r="K3096" s="22"/>
      <c r="L3096" s="22">
        <f>VLOOKUP(shipments[[#This Row],[PID]],CHOOSE({1,2},products[PID],products[Cost_per_box]),2,0)</f>
        <v>2.65</v>
      </c>
      <c r="M3096" s="22">
        <f>shipments[[#This Row],[Boxes]]*shipments[[#This Row],[cost_per_box]]</f>
        <v>818.85</v>
      </c>
      <c r="N3096" s="22">
        <f>shipments[[#This Row],[Amount]]-shipments[[#This Row],[total cost]]</f>
        <v>5958.15</v>
      </c>
    </row>
    <row r="3097" spans="1:14" x14ac:dyDescent="0.35">
      <c r="A3097" t="s">
        <v>3139</v>
      </c>
      <c r="B3097" t="s">
        <v>8051</v>
      </c>
      <c r="C3097" t="s">
        <v>8011</v>
      </c>
      <c r="D3097" t="s">
        <v>8033</v>
      </c>
      <c r="E3097" s="1">
        <v>45404</v>
      </c>
      <c r="F3097">
        <v>3654</v>
      </c>
      <c r="G3097">
        <v>244</v>
      </c>
      <c r="H3097" t="s">
        <v>7</v>
      </c>
      <c r="I3097" t="str">
        <f>VLOOKUP(shipments[[#This Row],[SPID]],CHOOSE({1,2},people[[#All],[SPID]],people[[#All],[Sales_person]]),2,0)</f>
        <v>Andria Kimpton</v>
      </c>
      <c r="J3097">
        <f>YEAR(shipments[[#This Row],[Shipdate]])</f>
        <v>2024</v>
      </c>
      <c r="K3097" s="22"/>
      <c r="L3097" s="22">
        <f>VLOOKUP(shipments[[#This Row],[PID]],CHOOSE({1,2},products[PID],products[Cost_per_box]),2,0)</f>
        <v>5.26</v>
      </c>
      <c r="M3097" s="22">
        <f>shipments[[#This Row],[Boxes]]*shipments[[#This Row],[cost_per_box]]</f>
        <v>1283.44</v>
      </c>
      <c r="N3097" s="22">
        <f>shipments[[#This Row],[Amount]]-shipments[[#This Row],[total cost]]</f>
        <v>2370.56</v>
      </c>
    </row>
    <row r="3098" spans="1:14" x14ac:dyDescent="0.35">
      <c r="A3098" t="s">
        <v>3140</v>
      </c>
      <c r="B3098" t="s">
        <v>8051</v>
      </c>
      <c r="C3098" t="s">
        <v>8011</v>
      </c>
      <c r="D3098" t="s">
        <v>8034</v>
      </c>
      <c r="E3098" s="1">
        <v>45047</v>
      </c>
      <c r="F3098">
        <v>1122.75</v>
      </c>
      <c r="G3098">
        <v>75</v>
      </c>
      <c r="H3098" t="s">
        <v>7</v>
      </c>
      <c r="I3098" t="str">
        <f>VLOOKUP(shipments[[#This Row],[SPID]],CHOOSE({1,2},people[[#All],[SPID]],people[[#All],[Sales_person]]),2,0)</f>
        <v>Andria Kimpton</v>
      </c>
      <c r="J3098">
        <f>YEAR(shipments[[#This Row],[Shipdate]])</f>
        <v>2023</v>
      </c>
      <c r="K3098" s="22"/>
      <c r="L3098" s="22">
        <f>VLOOKUP(shipments[[#This Row],[PID]],CHOOSE({1,2},products[PID],products[Cost_per_box]),2,0)</f>
        <v>5.26</v>
      </c>
      <c r="M3098" s="22">
        <f>shipments[[#This Row],[Boxes]]*shipments[[#This Row],[cost_per_box]]</f>
        <v>394.5</v>
      </c>
      <c r="N3098" s="22">
        <f>shipments[[#This Row],[Amount]]-shipments[[#This Row],[total cost]]</f>
        <v>728.25</v>
      </c>
    </row>
    <row r="3099" spans="1:14" x14ac:dyDescent="0.35">
      <c r="A3099" t="s">
        <v>3141</v>
      </c>
      <c r="B3099" t="s">
        <v>8051</v>
      </c>
      <c r="C3099" t="s">
        <v>8011</v>
      </c>
      <c r="D3099" t="s">
        <v>8034</v>
      </c>
      <c r="E3099" s="1">
        <v>45056</v>
      </c>
      <c r="F3099">
        <v>1500.75</v>
      </c>
      <c r="G3099">
        <v>116</v>
      </c>
      <c r="H3099" t="s">
        <v>7</v>
      </c>
      <c r="I3099" t="str">
        <f>VLOOKUP(shipments[[#This Row],[SPID]],CHOOSE({1,2},people[[#All],[SPID]],people[[#All],[Sales_person]]),2,0)</f>
        <v>Andria Kimpton</v>
      </c>
      <c r="J3099">
        <f>YEAR(shipments[[#This Row],[Shipdate]])</f>
        <v>2023</v>
      </c>
      <c r="K3099" s="22"/>
      <c r="L3099" s="22">
        <f>VLOOKUP(shipments[[#This Row],[PID]],CHOOSE({1,2},products[PID],products[Cost_per_box]),2,0)</f>
        <v>5.26</v>
      </c>
      <c r="M3099" s="22">
        <f>shipments[[#This Row],[Boxes]]*shipments[[#This Row],[cost_per_box]]</f>
        <v>610.16</v>
      </c>
      <c r="N3099" s="22">
        <f>shipments[[#This Row],[Amount]]-shipments[[#This Row],[total cost]]</f>
        <v>890.59</v>
      </c>
    </row>
    <row r="3100" spans="1:14" x14ac:dyDescent="0.35">
      <c r="A3100" t="s">
        <v>3142</v>
      </c>
      <c r="B3100" t="s">
        <v>8051</v>
      </c>
      <c r="C3100" t="s">
        <v>8011</v>
      </c>
      <c r="D3100" t="s">
        <v>8034</v>
      </c>
      <c r="E3100" s="1">
        <v>45159</v>
      </c>
      <c r="F3100">
        <v>1246.5</v>
      </c>
      <c r="G3100">
        <v>78</v>
      </c>
      <c r="H3100" t="s">
        <v>7</v>
      </c>
      <c r="I3100" t="str">
        <f>VLOOKUP(shipments[[#This Row],[SPID]],CHOOSE({1,2},people[[#All],[SPID]],people[[#All],[Sales_person]]),2,0)</f>
        <v>Andria Kimpton</v>
      </c>
      <c r="J3100">
        <f>YEAR(shipments[[#This Row],[Shipdate]])</f>
        <v>2023</v>
      </c>
      <c r="K3100" s="22"/>
      <c r="L3100" s="22">
        <f>VLOOKUP(shipments[[#This Row],[PID]],CHOOSE({1,2},products[PID],products[Cost_per_box]),2,0)</f>
        <v>5.26</v>
      </c>
      <c r="M3100" s="22">
        <f>shipments[[#This Row],[Boxes]]*shipments[[#This Row],[cost_per_box]]</f>
        <v>410.28</v>
      </c>
      <c r="N3100" s="22">
        <f>shipments[[#This Row],[Amount]]-shipments[[#This Row],[total cost]]</f>
        <v>836.22</v>
      </c>
    </row>
    <row r="3101" spans="1:14" x14ac:dyDescent="0.35">
      <c r="A3101" t="s">
        <v>3143</v>
      </c>
      <c r="B3101" t="s">
        <v>8051</v>
      </c>
      <c r="C3101" t="s">
        <v>8012</v>
      </c>
      <c r="D3101" t="s">
        <v>8034</v>
      </c>
      <c r="E3101" s="1">
        <v>45092</v>
      </c>
      <c r="F3101">
        <v>3327.75</v>
      </c>
      <c r="G3101">
        <v>196</v>
      </c>
      <c r="H3101" t="s">
        <v>7</v>
      </c>
      <c r="I3101" t="str">
        <f>VLOOKUP(shipments[[#This Row],[SPID]],CHOOSE({1,2},people[[#All],[SPID]],people[[#All],[Sales_person]]),2,0)</f>
        <v>Andria Kimpton</v>
      </c>
      <c r="J3101">
        <f>YEAR(shipments[[#This Row],[Shipdate]])</f>
        <v>2023</v>
      </c>
      <c r="K3101" s="22"/>
      <c r="L3101" s="22">
        <f>VLOOKUP(shipments[[#This Row],[PID]],CHOOSE({1,2},products[PID],products[Cost_per_box]),2,0)</f>
        <v>7.48</v>
      </c>
      <c r="M3101" s="22">
        <f>shipments[[#This Row],[Boxes]]*shipments[[#This Row],[cost_per_box]]</f>
        <v>1466.0800000000002</v>
      </c>
      <c r="N3101" s="22">
        <f>shipments[[#This Row],[Amount]]-shipments[[#This Row],[total cost]]</f>
        <v>1861.6699999999998</v>
      </c>
    </row>
    <row r="3102" spans="1:14" x14ac:dyDescent="0.35">
      <c r="A3102" t="s">
        <v>3144</v>
      </c>
      <c r="B3102" t="s">
        <v>8051</v>
      </c>
      <c r="C3102" t="s">
        <v>8013</v>
      </c>
      <c r="D3102" t="s">
        <v>8037</v>
      </c>
      <c r="E3102" s="1">
        <v>44979</v>
      </c>
      <c r="F3102">
        <v>2841.75</v>
      </c>
      <c r="G3102">
        <v>316</v>
      </c>
      <c r="H3102" t="s">
        <v>7</v>
      </c>
      <c r="I3102" t="str">
        <f>VLOOKUP(shipments[[#This Row],[SPID]],CHOOSE({1,2},people[[#All],[SPID]],people[[#All],[Sales_person]]),2,0)</f>
        <v>Andria Kimpton</v>
      </c>
      <c r="J3102">
        <f>YEAR(shipments[[#This Row],[Shipdate]])</f>
        <v>2023</v>
      </c>
      <c r="K3102" s="22"/>
      <c r="L3102" s="22">
        <f>VLOOKUP(shipments[[#This Row],[PID]],CHOOSE({1,2},products[PID],products[Cost_per_box]),2,0)</f>
        <v>5.15</v>
      </c>
      <c r="M3102" s="22">
        <f>shipments[[#This Row],[Boxes]]*shipments[[#This Row],[cost_per_box]]</f>
        <v>1627.4</v>
      </c>
      <c r="N3102" s="22">
        <f>shipments[[#This Row],[Amount]]-shipments[[#This Row],[total cost]]</f>
        <v>1214.3499999999999</v>
      </c>
    </row>
    <row r="3103" spans="1:14" x14ac:dyDescent="0.35">
      <c r="A3103" t="s">
        <v>3145</v>
      </c>
      <c r="B3103" t="s">
        <v>8051</v>
      </c>
      <c r="C3103" t="s">
        <v>8014</v>
      </c>
      <c r="D3103" t="s">
        <v>8034</v>
      </c>
      <c r="E3103" s="1">
        <v>45517</v>
      </c>
      <c r="F3103">
        <v>2319.75</v>
      </c>
      <c r="G3103">
        <v>332</v>
      </c>
      <c r="H3103" t="s">
        <v>18</v>
      </c>
      <c r="I3103" t="str">
        <f>VLOOKUP(shipments[[#This Row],[SPID]],CHOOSE({1,2},people[[#All],[SPID]],people[[#All],[Sales_person]]),2,0)</f>
        <v>Andria Kimpton</v>
      </c>
      <c r="J3103">
        <f>YEAR(shipments[[#This Row],[Shipdate]])</f>
        <v>2024</v>
      </c>
      <c r="K3103" s="22"/>
      <c r="L3103" s="22">
        <f>VLOOKUP(shipments[[#This Row],[PID]],CHOOSE({1,2},products[PID],products[Cost_per_box]),2,0)</f>
        <v>3.85</v>
      </c>
      <c r="M3103" s="22">
        <f>shipments[[#This Row],[Boxes]]*shipments[[#This Row],[cost_per_box]]</f>
        <v>1278.2</v>
      </c>
      <c r="N3103" s="22">
        <f>shipments[[#This Row],[Amount]]-shipments[[#This Row],[total cost]]</f>
        <v>1041.55</v>
      </c>
    </row>
    <row r="3104" spans="1:14" x14ac:dyDescent="0.35">
      <c r="A3104" t="s">
        <v>3146</v>
      </c>
      <c r="B3104" t="s">
        <v>8051</v>
      </c>
      <c r="C3104" t="s">
        <v>8014</v>
      </c>
      <c r="D3104" t="s">
        <v>8034</v>
      </c>
      <c r="E3104" s="1">
        <v>45126</v>
      </c>
      <c r="F3104">
        <v>6603.75</v>
      </c>
      <c r="G3104">
        <v>826</v>
      </c>
      <c r="H3104" t="s">
        <v>7</v>
      </c>
      <c r="I3104" t="str">
        <f>VLOOKUP(shipments[[#This Row],[SPID]],CHOOSE({1,2},people[[#All],[SPID]],people[[#All],[Sales_person]]),2,0)</f>
        <v>Andria Kimpton</v>
      </c>
      <c r="J3104">
        <f>YEAR(shipments[[#This Row],[Shipdate]])</f>
        <v>2023</v>
      </c>
      <c r="K3104" s="22"/>
      <c r="L3104" s="22">
        <f>VLOOKUP(shipments[[#This Row],[PID]],CHOOSE({1,2},products[PID],products[Cost_per_box]),2,0)</f>
        <v>3.85</v>
      </c>
      <c r="M3104" s="22">
        <f>shipments[[#This Row],[Boxes]]*shipments[[#This Row],[cost_per_box]]</f>
        <v>3180.1</v>
      </c>
      <c r="N3104" s="22">
        <f>shipments[[#This Row],[Amount]]-shipments[[#This Row],[total cost]]</f>
        <v>3423.65</v>
      </c>
    </row>
    <row r="3105" spans="1:14" x14ac:dyDescent="0.35">
      <c r="A3105" t="s">
        <v>3147</v>
      </c>
      <c r="B3105" t="s">
        <v>8051</v>
      </c>
      <c r="C3105" t="s">
        <v>8014</v>
      </c>
      <c r="D3105" t="s">
        <v>8037</v>
      </c>
      <c r="E3105" s="1">
        <v>45118</v>
      </c>
      <c r="F3105">
        <v>3669.75</v>
      </c>
      <c r="G3105">
        <v>525</v>
      </c>
      <c r="H3105" t="s">
        <v>7</v>
      </c>
      <c r="I3105" t="str">
        <f>VLOOKUP(shipments[[#This Row],[SPID]],CHOOSE({1,2},people[[#All],[SPID]],people[[#All],[Sales_person]]),2,0)</f>
        <v>Andria Kimpton</v>
      </c>
      <c r="J3105">
        <f>YEAR(shipments[[#This Row],[Shipdate]])</f>
        <v>2023</v>
      </c>
      <c r="K3105" s="22"/>
      <c r="L3105" s="22">
        <f>VLOOKUP(shipments[[#This Row],[PID]],CHOOSE({1,2},products[PID],products[Cost_per_box]),2,0)</f>
        <v>3.85</v>
      </c>
      <c r="M3105" s="22">
        <f>shipments[[#This Row],[Boxes]]*shipments[[#This Row],[cost_per_box]]</f>
        <v>2021.25</v>
      </c>
      <c r="N3105" s="22">
        <f>shipments[[#This Row],[Amount]]-shipments[[#This Row],[total cost]]</f>
        <v>1648.5</v>
      </c>
    </row>
    <row r="3106" spans="1:14" x14ac:dyDescent="0.35">
      <c r="A3106" t="s">
        <v>3148</v>
      </c>
      <c r="B3106" t="s">
        <v>8051</v>
      </c>
      <c r="C3106" t="s">
        <v>8014</v>
      </c>
      <c r="D3106" t="s">
        <v>8038</v>
      </c>
      <c r="E3106" s="1">
        <v>45552</v>
      </c>
      <c r="F3106">
        <v>848.25</v>
      </c>
      <c r="G3106">
        <v>122</v>
      </c>
      <c r="H3106" t="s">
        <v>26</v>
      </c>
      <c r="I3106" t="str">
        <f>VLOOKUP(shipments[[#This Row],[SPID]],CHOOSE({1,2},people[[#All],[SPID]],people[[#All],[Sales_person]]),2,0)</f>
        <v>Andria Kimpton</v>
      </c>
      <c r="J3106">
        <f>YEAR(shipments[[#This Row],[Shipdate]])</f>
        <v>2024</v>
      </c>
      <c r="K3106" s="22"/>
      <c r="L3106" s="22">
        <f>VLOOKUP(shipments[[#This Row],[PID]],CHOOSE({1,2},products[PID],products[Cost_per_box]),2,0)</f>
        <v>3.85</v>
      </c>
      <c r="M3106" s="22">
        <f>shipments[[#This Row],[Boxes]]*shipments[[#This Row],[cost_per_box]]</f>
        <v>469.7</v>
      </c>
      <c r="N3106" s="22">
        <f>shipments[[#This Row],[Amount]]-shipments[[#This Row],[total cost]]</f>
        <v>378.55</v>
      </c>
    </row>
    <row r="3107" spans="1:14" x14ac:dyDescent="0.35">
      <c r="A3107" t="s">
        <v>3149</v>
      </c>
      <c r="B3107" t="s">
        <v>8051</v>
      </c>
      <c r="C3107" t="s">
        <v>8015</v>
      </c>
      <c r="D3107" t="s">
        <v>8033</v>
      </c>
      <c r="E3107" s="1">
        <v>44965</v>
      </c>
      <c r="F3107">
        <v>2709</v>
      </c>
      <c r="G3107">
        <v>339</v>
      </c>
      <c r="H3107" t="s">
        <v>7</v>
      </c>
      <c r="I3107" t="str">
        <f>VLOOKUP(shipments[[#This Row],[SPID]],CHOOSE({1,2},people[[#All],[SPID]],people[[#All],[Sales_person]]),2,0)</f>
        <v>Andria Kimpton</v>
      </c>
      <c r="J3107">
        <f>YEAR(shipments[[#This Row],[Shipdate]])</f>
        <v>2023</v>
      </c>
      <c r="K3107" s="22"/>
      <c r="L3107" s="22">
        <f>VLOOKUP(shipments[[#This Row],[PID]],CHOOSE({1,2},products[PID],products[Cost_per_box]),2,0)</f>
        <v>5.72</v>
      </c>
      <c r="M3107" s="22">
        <f>shipments[[#This Row],[Boxes]]*shipments[[#This Row],[cost_per_box]]</f>
        <v>1939.08</v>
      </c>
      <c r="N3107" s="22">
        <f>shipments[[#This Row],[Amount]]-shipments[[#This Row],[total cost]]</f>
        <v>769.92000000000007</v>
      </c>
    </row>
    <row r="3108" spans="1:14" x14ac:dyDescent="0.35">
      <c r="A3108" t="s">
        <v>3150</v>
      </c>
      <c r="B3108" t="s">
        <v>8051</v>
      </c>
      <c r="C3108" t="s">
        <v>8015</v>
      </c>
      <c r="D3108" t="s">
        <v>8037</v>
      </c>
      <c r="E3108" s="1">
        <v>45127</v>
      </c>
      <c r="F3108">
        <v>486</v>
      </c>
      <c r="G3108">
        <v>70</v>
      </c>
      <c r="H3108" t="s">
        <v>7</v>
      </c>
      <c r="I3108" t="str">
        <f>VLOOKUP(shipments[[#This Row],[SPID]],CHOOSE({1,2},people[[#All],[SPID]],people[[#All],[Sales_person]]),2,0)</f>
        <v>Andria Kimpton</v>
      </c>
      <c r="J3108">
        <f>YEAR(shipments[[#This Row],[Shipdate]])</f>
        <v>2023</v>
      </c>
      <c r="K3108" s="22"/>
      <c r="L3108" s="22">
        <f>VLOOKUP(shipments[[#This Row],[PID]],CHOOSE({1,2},products[PID],products[Cost_per_box]),2,0)</f>
        <v>5.72</v>
      </c>
      <c r="M3108" s="22">
        <f>shipments[[#This Row],[Boxes]]*shipments[[#This Row],[cost_per_box]]</f>
        <v>400.4</v>
      </c>
      <c r="N3108" s="22">
        <f>shipments[[#This Row],[Amount]]-shipments[[#This Row],[total cost]]</f>
        <v>85.600000000000023</v>
      </c>
    </row>
    <row r="3109" spans="1:14" x14ac:dyDescent="0.35">
      <c r="A3109" t="s">
        <v>3151</v>
      </c>
      <c r="B3109" t="s">
        <v>8051</v>
      </c>
      <c r="C3109" t="s">
        <v>8015</v>
      </c>
      <c r="D3109" t="s">
        <v>8037</v>
      </c>
      <c r="E3109" s="1">
        <v>44942</v>
      </c>
      <c r="F3109">
        <v>3820.5</v>
      </c>
      <c r="G3109">
        <v>765</v>
      </c>
      <c r="H3109" t="s">
        <v>7</v>
      </c>
      <c r="I3109" t="str">
        <f>VLOOKUP(shipments[[#This Row],[SPID]],CHOOSE({1,2},people[[#All],[SPID]],people[[#All],[Sales_person]]),2,0)</f>
        <v>Andria Kimpton</v>
      </c>
      <c r="J3109">
        <f>YEAR(shipments[[#This Row],[Shipdate]])</f>
        <v>2023</v>
      </c>
      <c r="K3109" s="22"/>
      <c r="L3109" s="22">
        <f>VLOOKUP(shipments[[#This Row],[PID]],CHOOSE({1,2},products[PID],products[Cost_per_box]),2,0)</f>
        <v>5.72</v>
      </c>
      <c r="M3109" s="22">
        <f>shipments[[#This Row],[Boxes]]*shipments[[#This Row],[cost_per_box]]</f>
        <v>4375.8</v>
      </c>
      <c r="N3109" s="22">
        <f>shipments[[#This Row],[Amount]]-shipments[[#This Row],[total cost]]</f>
        <v>-555.30000000000018</v>
      </c>
    </row>
    <row r="3110" spans="1:14" x14ac:dyDescent="0.35">
      <c r="A3110" t="s">
        <v>3152</v>
      </c>
      <c r="B3110" t="s">
        <v>8051</v>
      </c>
      <c r="C3110" t="s">
        <v>8015</v>
      </c>
      <c r="D3110" t="s">
        <v>8038</v>
      </c>
      <c r="E3110" s="1">
        <v>45450</v>
      </c>
      <c r="F3110">
        <v>4369.5</v>
      </c>
      <c r="G3110">
        <v>486</v>
      </c>
      <c r="H3110" t="s">
        <v>7</v>
      </c>
      <c r="I3110" t="str">
        <f>VLOOKUP(shipments[[#This Row],[SPID]],CHOOSE({1,2},people[[#All],[SPID]],people[[#All],[Sales_person]]),2,0)</f>
        <v>Andria Kimpton</v>
      </c>
      <c r="J3110">
        <f>YEAR(shipments[[#This Row],[Shipdate]])</f>
        <v>2024</v>
      </c>
      <c r="K3110" s="22"/>
      <c r="L3110" s="22">
        <f>VLOOKUP(shipments[[#This Row],[PID]],CHOOSE({1,2},products[PID],products[Cost_per_box]),2,0)</f>
        <v>5.72</v>
      </c>
      <c r="M3110" s="22">
        <f>shipments[[#This Row],[Boxes]]*shipments[[#This Row],[cost_per_box]]</f>
        <v>2779.92</v>
      </c>
      <c r="N3110" s="22">
        <f>shipments[[#This Row],[Amount]]-shipments[[#This Row],[total cost]]</f>
        <v>1589.58</v>
      </c>
    </row>
    <row r="3111" spans="1:14" x14ac:dyDescent="0.35">
      <c r="A3111" t="s">
        <v>3153</v>
      </c>
      <c r="B3111" t="s">
        <v>8051</v>
      </c>
      <c r="C3111" t="s">
        <v>8017</v>
      </c>
      <c r="D3111" t="s">
        <v>8034</v>
      </c>
      <c r="E3111" s="1">
        <v>45043</v>
      </c>
      <c r="F3111">
        <v>4848.75</v>
      </c>
      <c r="G3111">
        <v>180</v>
      </c>
      <c r="H3111" t="s">
        <v>7</v>
      </c>
      <c r="I3111" t="str">
        <f>VLOOKUP(shipments[[#This Row],[SPID]],CHOOSE({1,2},people[[#All],[SPID]],people[[#All],[Sales_person]]),2,0)</f>
        <v>Andria Kimpton</v>
      </c>
      <c r="J3111">
        <f>YEAR(shipments[[#This Row],[Shipdate]])</f>
        <v>2023</v>
      </c>
      <c r="K3111" s="22"/>
      <c r="L3111" s="22">
        <f>VLOOKUP(shipments[[#This Row],[PID]],CHOOSE({1,2},products[PID],products[Cost_per_box]),2,0)</f>
        <v>9.94</v>
      </c>
      <c r="M3111" s="22">
        <f>shipments[[#This Row],[Boxes]]*shipments[[#This Row],[cost_per_box]]</f>
        <v>1789.1999999999998</v>
      </c>
      <c r="N3111" s="22">
        <f>shipments[[#This Row],[Amount]]-shipments[[#This Row],[total cost]]</f>
        <v>3059.55</v>
      </c>
    </row>
    <row r="3112" spans="1:14" x14ac:dyDescent="0.35">
      <c r="A3112" t="s">
        <v>3154</v>
      </c>
      <c r="B3112" t="s">
        <v>8051</v>
      </c>
      <c r="C3112" t="s">
        <v>8017</v>
      </c>
      <c r="D3112" t="s">
        <v>8038</v>
      </c>
      <c r="E3112" s="1">
        <v>45211</v>
      </c>
      <c r="F3112">
        <v>5402.25</v>
      </c>
      <c r="G3112">
        <v>226</v>
      </c>
      <c r="H3112" t="s">
        <v>7</v>
      </c>
      <c r="I3112" t="str">
        <f>VLOOKUP(shipments[[#This Row],[SPID]],CHOOSE({1,2},people[[#All],[SPID]],people[[#All],[Sales_person]]),2,0)</f>
        <v>Andria Kimpton</v>
      </c>
      <c r="J3112">
        <f>YEAR(shipments[[#This Row],[Shipdate]])</f>
        <v>2023</v>
      </c>
      <c r="K3112" s="22"/>
      <c r="L3112" s="22">
        <f>VLOOKUP(shipments[[#This Row],[PID]],CHOOSE({1,2},products[PID],products[Cost_per_box]),2,0)</f>
        <v>9.94</v>
      </c>
      <c r="M3112" s="22">
        <f>shipments[[#This Row],[Boxes]]*shipments[[#This Row],[cost_per_box]]</f>
        <v>2246.44</v>
      </c>
      <c r="N3112" s="22">
        <f>shipments[[#This Row],[Amount]]-shipments[[#This Row],[total cost]]</f>
        <v>3155.81</v>
      </c>
    </row>
    <row r="3113" spans="1:14" x14ac:dyDescent="0.35">
      <c r="A3113" t="s">
        <v>3155</v>
      </c>
      <c r="B3113" t="s">
        <v>8051</v>
      </c>
      <c r="C3113" t="s">
        <v>8020</v>
      </c>
      <c r="D3113" t="s">
        <v>8038</v>
      </c>
      <c r="E3113" s="1">
        <v>45498</v>
      </c>
      <c r="F3113">
        <v>8781.75</v>
      </c>
      <c r="G3113">
        <v>549</v>
      </c>
      <c r="H3113" t="s">
        <v>18</v>
      </c>
      <c r="I3113" t="str">
        <f>VLOOKUP(shipments[[#This Row],[SPID]],CHOOSE({1,2},people[[#All],[SPID]],people[[#All],[Sales_person]]),2,0)</f>
        <v>Andria Kimpton</v>
      </c>
      <c r="J3113">
        <f>YEAR(shipments[[#This Row],[Shipdate]])</f>
        <v>2024</v>
      </c>
      <c r="K3113" s="22"/>
      <c r="L3113" s="22">
        <f>VLOOKUP(shipments[[#This Row],[PID]],CHOOSE({1,2},products[PID],products[Cost_per_box]),2,0)</f>
        <v>8.2200000000000006</v>
      </c>
      <c r="M3113" s="22">
        <f>shipments[[#This Row],[Boxes]]*shipments[[#This Row],[cost_per_box]]</f>
        <v>4512.7800000000007</v>
      </c>
      <c r="N3113" s="22">
        <f>shipments[[#This Row],[Amount]]-shipments[[#This Row],[total cost]]</f>
        <v>4268.9699999999993</v>
      </c>
    </row>
    <row r="3114" spans="1:14" x14ac:dyDescent="0.35">
      <c r="A3114" t="s">
        <v>3156</v>
      </c>
      <c r="B3114" t="s">
        <v>8051</v>
      </c>
      <c r="C3114" t="s">
        <v>8020</v>
      </c>
      <c r="D3114" t="s">
        <v>8035</v>
      </c>
      <c r="E3114" s="1">
        <v>45363</v>
      </c>
      <c r="F3114">
        <v>10698.75</v>
      </c>
      <c r="G3114">
        <v>892</v>
      </c>
      <c r="H3114" t="s">
        <v>7</v>
      </c>
      <c r="I3114" t="str">
        <f>VLOOKUP(shipments[[#This Row],[SPID]],CHOOSE({1,2},people[[#All],[SPID]],people[[#All],[Sales_person]]),2,0)</f>
        <v>Andria Kimpton</v>
      </c>
      <c r="J3114">
        <f>YEAR(shipments[[#This Row],[Shipdate]])</f>
        <v>2024</v>
      </c>
      <c r="K3114" s="22"/>
      <c r="L3114" s="22">
        <f>VLOOKUP(shipments[[#This Row],[PID]],CHOOSE({1,2},products[PID],products[Cost_per_box]),2,0)</f>
        <v>8.2200000000000006</v>
      </c>
      <c r="M3114" s="22">
        <f>shipments[[#This Row],[Boxes]]*shipments[[#This Row],[cost_per_box]]</f>
        <v>7332.2400000000007</v>
      </c>
      <c r="N3114" s="22">
        <f>shipments[[#This Row],[Amount]]-shipments[[#This Row],[total cost]]</f>
        <v>3366.5099999999993</v>
      </c>
    </row>
    <row r="3115" spans="1:14" x14ac:dyDescent="0.35">
      <c r="A3115" t="s">
        <v>3157</v>
      </c>
      <c r="B3115" t="s">
        <v>8051</v>
      </c>
      <c r="C3115" t="s">
        <v>8020</v>
      </c>
      <c r="D3115" t="s">
        <v>8038</v>
      </c>
      <c r="E3115" s="1">
        <v>45548</v>
      </c>
      <c r="F3115">
        <v>4680</v>
      </c>
      <c r="G3115">
        <v>312</v>
      </c>
      <c r="H3115" t="s">
        <v>26</v>
      </c>
      <c r="I3115" t="str">
        <f>VLOOKUP(shipments[[#This Row],[SPID]],CHOOSE({1,2},people[[#All],[SPID]],people[[#All],[Sales_person]]),2,0)</f>
        <v>Andria Kimpton</v>
      </c>
      <c r="J3115">
        <f>YEAR(shipments[[#This Row],[Shipdate]])</f>
        <v>2024</v>
      </c>
      <c r="K3115" s="22"/>
      <c r="L3115" s="22">
        <f>VLOOKUP(shipments[[#This Row],[PID]],CHOOSE({1,2},products[PID],products[Cost_per_box]),2,0)</f>
        <v>8.2200000000000006</v>
      </c>
      <c r="M3115" s="22">
        <f>shipments[[#This Row],[Boxes]]*shipments[[#This Row],[cost_per_box]]</f>
        <v>2564.6400000000003</v>
      </c>
      <c r="N3115" s="22">
        <f>shipments[[#This Row],[Amount]]-shipments[[#This Row],[total cost]]</f>
        <v>2115.3599999999997</v>
      </c>
    </row>
    <row r="3116" spans="1:14" x14ac:dyDescent="0.35">
      <c r="A3116" t="s">
        <v>3158</v>
      </c>
      <c r="B3116" t="s">
        <v>8051</v>
      </c>
      <c r="C3116" t="s">
        <v>8021</v>
      </c>
      <c r="D3116" t="s">
        <v>8038</v>
      </c>
      <c r="E3116" s="1">
        <v>45149</v>
      </c>
      <c r="F3116">
        <v>5463</v>
      </c>
      <c r="G3116">
        <v>274</v>
      </c>
      <c r="H3116" t="s">
        <v>7</v>
      </c>
      <c r="I3116" t="str">
        <f>VLOOKUP(shipments[[#This Row],[SPID]],CHOOSE({1,2},people[[#All],[SPID]],people[[#All],[Sales_person]]),2,0)</f>
        <v>Andria Kimpton</v>
      </c>
      <c r="J3116">
        <f>YEAR(shipments[[#This Row],[Shipdate]])</f>
        <v>2023</v>
      </c>
      <c r="K3116" s="22"/>
      <c r="L3116" s="22">
        <f>VLOOKUP(shipments[[#This Row],[PID]],CHOOSE({1,2},products[PID],products[Cost_per_box]),2,0)</f>
        <v>10.23</v>
      </c>
      <c r="M3116" s="22">
        <f>shipments[[#This Row],[Boxes]]*shipments[[#This Row],[cost_per_box]]</f>
        <v>2803.02</v>
      </c>
      <c r="N3116" s="22">
        <f>shipments[[#This Row],[Amount]]-shipments[[#This Row],[total cost]]</f>
        <v>2659.98</v>
      </c>
    </row>
    <row r="3117" spans="1:14" x14ac:dyDescent="0.35">
      <c r="A3117" t="s">
        <v>3159</v>
      </c>
      <c r="B3117" t="s">
        <v>8051</v>
      </c>
      <c r="C3117" t="s">
        <v>8022</v>
      </c>
      <c r="D3117" t="s">
        <v>8034</v>
      </c>
      <c r="E3117" s="1">
        <v>45048</v>
      </c>
      <c r="F3117">
        <v>9290.25</v>
      </c>
      <c r="G3117">
        <v>581</v>
      </c>
      <c r="H3117" t="s">
        <v>7</v>
      </c>
      <c r="I3117" t="str">
        <f>VLOOKUP(shipments[[#This Row],[SPID]],CHOOSE({1,2},people[[#All],[SPID]],people[[#All],[Sales_person]]),2,0)</f>
        <v>Andria Kimpton</v>
      </c>
      <c r="J3117">
        <f>YEAR(shipments[[#This Row],[Shipdate]])</f>
        <v>2023</v>
      </c>
      <c r="K3117" s="22"/>
      <c r="L3117" s="22">
        <f>VLOOKUP(shipments[[#This Row],[PID]],CHOOSE({1,2},products[PID],products[Cost_per_box]),2,0)</f>
        <v>4.74</v>
      </c>
      <c r="M3117" s="22">
        <f>shipments[[#This Row],[Boxes]]*shipments[[#This Row],[cost_per_box]]</f>
        <v>2753.94</v>
      </c>
      <c r="N3117" s="22">
        <f>shipments[[#This Row],[Amount]]-shipments[[#This Row],[total cost]]</f>
        <v>6536.3099999999995</v>
      </c>
    </row>
    <row r="3118" spans="1:14" x14ac:dyDescent="0.35">
      <c r="A3118" t="s">
        <v>3160</v>
      </c>
      <c r="B3118" t="s">
        <v>8051</v>
      </c>
      <c r="C3118" t="s">
        <v>8022</v>
      </c>
      <c r="D3118" t="s">
        <v>8034</v>
      </c>
      <c r="E3118" s="1">
        <v>45313</v>
      </c>
      <c r="F3118">
        <v>12759.75</v>
      </c>
      <c r="G3118">
        <v>851</v>
      </c>
      <c r="H3118" t="s">
        <v>7</v>
      </c>
      <c r="I3118" t="str">
        <f>VLOOKUP(shipments[[#This Row],[SPID]],CHOOSE({1,2},people[[#All],[SPID]],people[[#All],[Sales_person]]),2,0)</f>
        <v>Andria Kimpton</v>
      </c>
      <c r="J3118">
        <f>YEAR(shipments[[#This Row],[Shipdate]])</f>
        <v>2024</v>
      </c>
      <c r="K3118" s="22"/>
      <c r="L3118" s="22">
        <f>VLOOKUP(shipments[[#This Row],[PID]],CHOOSE({1,2},products[PID],products[Cost_per_box]),2,0)</f>
        <v>4.74</v>
      </c>
      <c r="M3118" s="22">
        <f>shipments[[#This Row],[Boxes]]*shipments[[#This Row],[cost_per_box]]</f>
        <v>4033.7400000000002</v>
      </c>
      <c r="N3118" s="22">
        <f>shipments[[#This Row],[Amount]]-shipments[[#This Row],[total cost]]</f>
        <v>8726.01</v>
      </c>
    </row>
    <row r="3119" spans="1:14" x14ac:dyDescent="0.35">
      <c r="A3119" t="s">
        <v>3161</v>
      </c>
      <c r="B3119" t="s">
        <v>8051</v>
      </c>
      <c r="C3119" t="s">
        <v>8022</v>
      </c>
      <c r="D3119" t="s">
        <v>8033</v>
      </c>
      <c r="E3119" s="1">
        <v>44949</v>
      </c>
      <c r="F3119">
        <v>2360.25</v>
      </c>
      <c r="G3119">
        <v>148</v>
      </c>
      <c r="H3119" t="s">
        <v>7</v>
      </c>
      <c r="I3119" t="str">
        <f>VLOOKUP(shipments[[#This Row],[SPID]],CHOOSE({1,2},people[[#All],[SPID]],people[[#All],[Sales_person]]),2,0)</f>
        <v>Andria Kimpton</v>
      </c>
      <c r="J3119">
        <f>YEAR(shipments[[#This Row],[Shipdate]])</f>
        <v>2023</v>
      </c>
      <c r="K3119" s="22"/>
      <c r="L3119" s="22">
        <f>VLOOKUP(shipments[[#This Row],[PID]],CHOOSE({1,2},products[PID],products[Cost_per_box]),2,0)</f>
        <v>4.74</v>
      </c>
      <c r="M3119" s="22">
        <f>shipments[[#This Row],[Boxes]]*shipments[[#This Row],[cost_per_box]]</f>
        <v>701.52</v>
      </c>
      <c r="N3119" s="22">
        <f>shipments[[#This Row],[Amount]]-shipments[[#This Row],[total cost]]</f>
        <v>1658.73</v>
      </c>
    </row>
    <row r="3120" spans="1:14" x14ac:dyDescent="0.35">
      <c r="A3120" t="s">
        <v>3162</v>
      </c>
      <c r="B3120" t="s">
        <v>8051</v>
      </c>
      <c r="C3120" t="s">
        <v>8023</v>
      </c>
      <c r="D3120" t="s">
        <v>8038</v>
      </c>
      <c r="E3120" s="1">
        <v>45509</v>
      </c>
      <c r="F3120">
        <v>4576.5</v>
      </c>
      <c r="G3120">
        <v>509</v>
      </c>
      <c r="H3120" t="s">
        <v>18</v>
      </c>
      <c r="I3120" t="str">
        <f>VLOOKUP(shipments[[#This Row],[SPID]],CHOOSE({1,2},people[[#All],[SPID]],people[[#All],[Sales_person]]),2,0)</f>
        <v>Andria Kimpton</v>
      </c>
      <c r="J3120">
        <f>YEAR(shipments[[#This Row],[Shipdate]])</f>
        <v>2024</v>
      </c>
      <c r="K3120" s="22"/>
      <c r="L3120" s="22">
        <f>VLOOKUP(shipments[[#This Row],[PID]],CHOOSE({1,2},products[PID],products[Cost_per_box]),2,0)</f>
        <v>10.51</v>
      </c>
      <c r="M3120" s="22">
        <f>shipments[[#This Row],[Boxes]]*shipments[[#This Row],[cost_per_box]]</f>
        <v>5349.59</v>
      </c>
      <c r="N3120" s="22">
        <f>shipments[[#This Row],[Amount]]-shipments[[#This Row],[total cost]]</f>
        <v>-773.09000000000015</v>
      </c>
    </row>
    <row r="3121" spans="1:14" x14ac:dyDescent="0.35">
      <c r="A3121" t="s">
        <v>3163</v>
      </c>
      <c r="B3121" t="s">
        <v>8051</v>
      </c>
      <c r="C3121" t="s">
        <v>8023</v>
      </c>
      <c r="D3121" t="s">
        <v>8038</v>
      </c>
      <c r="E3121" s="1">
        <v>45519</v>
      </c>
      <c r="F3121">
        <v>3521.25</v>
      </c>
      <c r="G3121">
        <v>441</v>
      </c>
      <c r="H3121" t="s">
        <v>18</v>
      </c>
      <c r="I3121" t="str">
        <f>VLOOKUP(shipments[[#This Row],[SPID]],CHOOSE({1,2},people[[#All],[SPID]],people[[#All],[Sales_person]]),2,0)</f>
        <v>Andria Kimpton</v>
      </c>
      <c r="J3121">
        <f>YEAR(shipments[[#This Row],[Shipdate]])</f>
        <v>2024</v>
      </c>
      <c r="K3121" s="22"/>
      <c r="L3121" s="22">
        <f>VLOOKUP(shipments[[#This Row],[PID]],CHOOSE({1,2},products[PID],products[Cost_per_box]),2,0)</f>
        <v>10.51</v>
      </c>
      <c r="M3121" s="22">
        <f>shipments[[#This Row],[Boxes]]*shipments[[#This Row],[cost_per_box]]</f>
        <v>4634.91</v>
      </c>
      <c r="N3121" s="22">
        <f>shipments[[#This Row],[Amount]]-shipments[[#This Row],[total cost]]</f>
        <v>-1113.6599999999999</v>
      </c>
    </row>
    <row r="3122" spans="1:14" x14ac:dyDescent="0.35">
      <c r="A3122" t="s">
        <v>3164</v>
      </c>
      <c r="B3122" t="s">
        <v>8051</v>
      </c>
      <c r="C3122" t="s">
        <v>8023</v>
      </c>
      <c r="D3122" t="s">
        <v>8034</v>
      </c>
      <c r="E3122" s="1">
        <v>44960</v>
      </c>
      <c r="F3122">
        <v>7015.5</v>
      </c>
      <c r="G3122">
        <v>1003</v>
      </c>
      <c r="H3122" t="s">
        <v>7</v>
      </c>
      <c r="I3122" t="str">
        <f>VLOOKUP(shipments[[#This Row],[SPID]],CHOOSE({1,2},people[[#All],[SPID]],people[[#All],[Sales_person]]),2,0)</f>
        <v>Andria Kimpton</v>
      </c>
      <c r="J3122">
        <f>YEAR(shipments[[#This Row],[Shipdate]])</f>
        <v>2023</v>
      </c>
      <c r="K3122" s="22"/>
      <c r="L3122" s="22">
        <f>VLOOKUP(shipments[[#This Row],[PID]],CHOOSE({1,2},products[PID],products[Cost_per_box]),2,0)</f>
        <v>10.51</v>
      </c>
      <c r="M3122" s="22">
        <f>shipments[[#This Row],[Boxes]]*shipments[[#This Row],[cost_per_box]]</f>
        <v>10541.53</v>
      </c>
      <c r="N3122" s="22">
        <f>shipments[[#This Row],[Amount]]-shipments[[#This Row],[total cost]]</f>
        <v>-3526.0300000000007</v>
      </c>
    </row>
    <row r="3123" spans="1:14" x14ac:dyDescent="0.35">
      <c r="A3123" t="s">
        <v>3165</v>
      </c>
      <c r="B3123" t="s">
        <v>8051</v>
      </c>
      <c r="C3123" t="s">
        <v>8023</v>
      </c>
      <c r="D3123" t="s">
        <v>8036</v>
      </c>
      <c r="E3123" s="1">
        <v>45111</v>
      </c>
      <c r="F3123">
        <v>6320.25</v>
      </c>
      <c r="G3123">
        <v>791</v>
      </c>
      <c r="H3123" t="s">
        <v>40</v>
      </c>
      <c r="I3123" t="str">
        <f>VLOOKUP(shipments[[#This Row],[SPID]],CHOOSE({1,2},people[[#All],[SPID]],people[[#All],[Sales_person]]),2,0)</f>
        <v>Andria Kimpton</v>
      </c>
      <c r="J3123">
        <f>YEAR(shipments[[#This Row],[Shipdate]])</f>
        <v>2023</v>
      </c>
      <c r="K3123" s="22"/>
      <c r="L3123" s="22">
        <f>VLOOKUP(shipments[[#This Row],[PID]],CHOOSE({1,2},products[PID],products[Cost_per_box]),2,0)</f>
        <v>10.51</v>
      </c>
      <c r="M3123" s="22">
        <f>shipments[[#This Row],[Boxes]]*shipments[[#This Row],[cost_per_box]]</f>
        <v>8313.41</v>
      </c>
      <c r="N3123" s="22">
        <f>shipments[[#This Row],[Amount]]-shipments[[#This Row],[total cost]]</f>
        <v>-1993.1599999999999</v>
      </c>
    </row>
    <row r="3124" spans="1:14" x14ac:dyDescent="0.35">
      <c r="A3124" t="s">
        <v>3166</v>
      </c>
      <c r="B3124" t="s">
        <v>8051</v>
      </c>
      <c r="C3124" t="s">
        <v>8023</v>
      </c>
      <c r="D3124" t="s">
        <v>8038</v>
      </c>
      <c r="E3124" s="1">
        <v>45523</v>
      </c>
      <c r="F3124">
        <v>5019.75</v>
      </c>
      <c r="G3124">
        <v>837</v>
      </c>
      <c r="H3124" t="s">
        <v>18</v>
      </c>
      <c r="I3124" t="str">
        <f>VLOOKUP(shipments[[#This Row],[SPID]],CHOOSE({1,2},people[[#All],[SPID]],people[[#All],[Sales_person]]),2,0)</f>
        <v>Andria Kimpton</v>
      </c>
      <c r="J3124">
        <f>YEAR(shipments[[#This Row],[Shipdate]])</f>
        <v>2024</v>
      </c>
      <c r="K3124" s="22"/>
      <c r="L3124" s="22">
        <f>VLOOKUP(shipments[[#This Row],[PID]],CHOOSE({1,2},products[PID],products[Cost_per_box]),2,0)</f>
        <v>10.51</v>
      </c>
      <c r="M3124" s="22">
        <f>shipments[[#This Row],[Boxes]]*shipments[[#This Row],[cost_per_box]]</f>
        <v>8796.869999999999</v>
      </c>
      <c r="N3124" s="22">
        <f>shipments[[#This Row],[Amount]]-shipments[[#This Row],[total cost]]</f>
        <v>-3777.119999999999</v>
      </c>
    </row>
    <row r="3125" spans="1:14" x14ac:dyDescent="0.35">
      <c r="A3125" t="s">
        <v>3167</v>
      </c>
      <c r="B3125" t="s">
        <v>8051</v>
      </c>
      <c r="C3125" t="s">
        <v>8023</v>
      </c>
      <c r="D3125" t="s">
        <v>8033</v>
      </c>
      <c r="E3125" s="1">
        <v>45469</v>
      </c>
      <c r="F3125">
        <v>3494.25</v>
      </c>
      <c r="G3125">
        <v>437</v>
      </c>
      <c r="H3125" t="s">
        <v>7</v>
      </c>
      <c r="I3125" t="str">
        <f>VLOOKUP(shipments[[#This Row],[SPID]],CHOOSE({1,2},people[[#All],[SPID]],people[[#All],[Sales_person]]),2,0)</f>
        <v>Andria Kimpton</v>
      </c>
      <c r="J3125">
        <f>YEAR(shipments[[#This Row],[Shipdate]])</f>
        <v>2024</v>
      </c>
      <c r="K3125" s="22"/>
      <c r="L3125" s="22">
        <f>VLOOKUP(shipments[[#This Row],[PID]],CHOOSE({1,2},products[PID],products[Cost_per_box]),2,0)</f>
        <v>10.51</v>
      </c>
      <c r="M3125" s="22">
        <f>shipments[[#This Row],[Boxes]]*shipments[[#This Row],[cost_per_box]]</f>
        <v>4592.87</v>
      </c>
      <c r="N3125" s="22">
        <f>shipments[[#This Row],[Amount]]-shipments[[#This Row],[total cost]]</f>
        <v>-1098.6199999999999</v>
      </c>
    </row>
    <row r="3126" spans="1:14" x14ac:dyDescent="0.35">
      <c r="A3126" t="s">
        <v>3168</v>
      </c>
      <c r="B3126" t="s">
        <v>8051</v>
      </c>
      <c r="C3126" t="s">
        <v>8023</v>
      </c>
      <c r="D3126" t="s">
        <v>8033</v>
      </c>
      <c r="E3126" s="1">
        <v>45175</v>
      </c>
      <c r="F3126">
        <v>2702.25</v>
      </c>
      <c r="G3126">
        <v>338</v>
      </c>
      <c r="H3126" t="s">
        <v>7</v>
      </c>
      <c r="I3126" t="str">
        <f>VLOOKUP(shipments[[#This Row],[SPID]],CHOOSE({1,2},people[[#All],[SPID]],people[[#All],[Sales_person]]),2,0)</f>
        <v>Andria Kimpton</v>
      </c>
      <c r="J3126">
        <f>YEAR(shipments[[#This Row],[Shipdate]])</f>
        <v>2023</v>
      </c>
      <c r="K3126" s="22"/>
      <c r="L3126" s="22">
        <f>VLOOKUP(shipments[[#This Row],[PID]],CHOOSE({1,2},products[PID],products[Cost_per_box]),2,0)</f>
        <v>10.51</v>
      </c>
      <c r="M3126" s="22">
        <f>shipments[[#This Row],[Boxes]]*shipments[[#This Row],[cost_per_box]]</f>
        <v>3552.38</v>
      </c>
      <c r="N3126" s="22">
        <f>shipments[[#This Row],[Amount]]-shipments[[#This Row],[total cost]]</f>
        <v>-850.13000000000011</v>
      </c>
    </row>
    <row r="3127" spans="1:14" x14ac:dyDescent="0.35">
      <c r="A3127" t="s">
        <v>3169</v>
      </c>
      <c r="B3127" t="s">
        <v>8051</v>
      </c>
      <c r="C3127" t="s">
        <v>8023</v>
      </c>
      <c r="D3127" t="s">
        <v>8033</v>
      </c>
      <c r="E3127" s="1">
        <v>44977</v>
      </c>
      <c r="F3127">
        <v>398.25</v>
      </c>
      <c r="G3127">
        <v>57</v>
      </c>
      <c r="H3127" t="s">
        <v>7</v>
      </c>
      <c r="I3127" t="str">
        <f>VLOOKUP(shipments[[#This Row],[SPID]],CHOOSE({1,2},people[[#All],[SPID]],people[[#All],[Sales_person]]),2,0)</f>
        <v>Andria Kimpton</v>
      </c>
      <c r="J3127">
        <f>YEAR(shipments[[#This Row],[Shipdate]])</f>
        <v>2023</v>
      </c>
      <c r="K3127" s="22"/>
      <c r="L3127" s="22">
        <f>VLOOKUP(shipments[[#This Row],[PID]],CHOOSE({1,2},products[PID],products[Cost_per_box]),2,0)</f>
        <v>10.51</v>
      </c>
      <c r="M3127" s="22">
        <f>shipments[[#This Row],[Boxes]]*shipments[[#This Row],[cost_per_box]]</f>
        <v>599.06999999999994</v>
      </c>
      <c r="N3127" s="22">
        <f>shipments[[#This Row],[Amount]]-shipments[[#This Row],[total cost]]</f>
        <v>-200.81999999999994</v>
      </c>
    </row>
    <row r="3128" spans="1:14" x14ac:dyDescent="0.35">
      <c r="A3128" t="s">
        <v>3170</v>
      </c>
      <c r="B3128" t="s">
        <v>8051</v>
      </c>
      <c r="C3128" t="s">
        <v>8024</v>
      </c>
      <c r="D3128" t="s">
        <v>8033</v>
      </c>
      <c r="E3128" s="1">
        <v>45504</v>
      </c>
      <c r="F3128">
        <v>4187.25</v>
      </c>
      <c r="G3128">
        <v>247</v>
      </c>
      <c r="H3128" t="s">
        <v>18</v>
      </c>
      <c r="I3128" t="str">
        <f>VLOOKUP(shipments[[#This Row],[SPID]],CHOOSE({1,2},people[[#All],[SPID]],people[[#All],[Sales_person]]),2,0)</f>
        <v>Andria Kimpton</v>
      </c>
      <c r="J3128">
        <f>YEAR(shipments[[#This Row],[Shipdate]])</f>
        <v>2024</v>
      </c>
      <c r="K3128" s="22"/>
      <c r="L3128" s="22">
        <f>VLOOKUP(shipments[[#This Row],[PID]],CHOOSE({1,2},products[PID],products[Cost_per_box]),2,0)</f>
        <v>6.43</v>
      </c>
      <c r="M3128" s="22">
        <f>shipments[[#This Row],[Boxes]]*shipments[[#This Row],[cost_per_box]]</f>
        <v>1588.21</v>
      </c>
      <c r="N3128" s="22">
        <f>shipments[[#This Row],[Amount]]-shipments[[#This Row],[total cost]]</f>
        <v>2599.04</v>
      </c>
    </row>
    <row r="3129" spans="1:14" x14ac:dyDescent="0.35">
      <c r="A3129" t="s">
        <v>3171</v>
      </c>
      <c r="B3129" t="s">
        <v>8051</v>
      </c>
      <c r="C3129" t="s">
        <v>8024</v>
      </c>
      <c r="D3129" t="s">
        <v>8033</v>
      </c>
      <c r="E3129" s="1">
        <v>45499</v>
      </c>
      <c r="F3129">
        <v>6813</v>
      </c>
      <c r="G3129">
        <v>455</v>
      </c>
      <c r="H3129" t="s">
        <v>18</v>
      </c>
      <c r="I3129" t="str">
        <f>VLOOKUP(shipments[[#This Row],[SPID]],CHOOSE({1,2},people[[#All],[SPID]],people[[#All],[Sales_person]]),2,0)</f>
        <v>Andria Kimpton</v>
      </c>
      <c r="J3129">
        <f>YEAR(shipments[[#This Row],[Shipdate]])</f>
        <v>2024</v>
      </c>
      <c r="K3129" s="22"/>
      <c r="L3129" s="22">
        <f>VLOOKUP(shipments[[#This Row],[PID]],CHOOSE({1,2},products[PID],products[Cost_per_box]),2,0)</f>
        <v>6.43</v>
      </c>
      <c r="M3129" s="22">
        <f>shipments[[#This Row],[Boxes]]*shipments[[#This Row],[cost_per_box]]</f>
        <v>2925.65</v>
      </c>
      <c r="N3129" s="22">
        <f>shipments[[#This Row],[Amount]]-shipments[[#This Row],[total cost]]</f>
        <v>3887.35</v>
      </c>
    </row>
    <row r="3130" spans="1:14" x14ac:dyDescent="0.35">
      <c r="A3130" t="s">
        <v>3172</v>
      </c>
      <c r="B3130" t="s">
        <v>8051</v>
      </c>
      <c r="C3130" t="s">
        <v>8024</v>
      </c>
      <c r="D3130" t="s">
        <v>8036</v>
      </c>
      <c r="E3130" s="1">
        <v>45264</v>
      </c>
      <c r="F3130">
        <v>5314.5</v>
      </c>
      <c r="G3130">
        <v>380</v>
      </c>
      <c r="H3130" t="s">
        <v>40</v>
      </c>
      <c r="I3130" t="str">
        <f>VLOOKUP(shipments[[#This Row],[SPID]],CHOOSE({1,2},people[[#All],[SPID]],people[[#All],[Sales_person]]),2,0)</f>
        <v>Andria Kimpton</v>
      </c>
      <c r="J3130">
        <f>YEAR(shipments[[#This Row],[Shipdate]])</f>
        <v>2023</v>
      </c>
      <c r="K3130" s="22"/>
      <c r="L3130" s="22">
        <f>VLOOKUP(shipments[[#This Row],[PID]],CHOOSE({1,2},products[PID],products[Cost_per_box]),2,0)</f>
        <v>6.43</v>
      </c>
      <c r="M3130" s="22">
        <f>shipments[[#This Row],[Boxes]]*shipments[[#This Row],[cost_per_box]]</f>
        <v>2443.4</v>
      </c>
      <c r="N3130" s="22">
        <f>shipments[[#This Row],[Amount]]-shipments[[#This Row],[total cost]]</f>
        <v>2871.1</v>
      </c>
    </row>
    <row r="3131" spans="1:14" x14ac:dyDescent="0.35">
      <c r="A3131" t="s">
        <v>3173</v>
      </c>
      <c r="B3131" t="s">
        <v>8051</v>
      </c>
      <c r="C3131" t="s">
        <v>8024</v>
      </c>
      <c r="D3131" t="s">
        <v>8038</v>
      </c>
      <c r="E3131" s="1">
        <v>45169</v>
      </c>
      <c r="F3131">
        <v>7614</v>
      </c>
      <c r="G3131">
        <v>448</v>
      </c>
      <c r="H3131" t="s">
        <v>7</v>
      </c>
      <c r="I3131" t="str">
        <f>VLOOKUP(shipments[[#This Row],[SPID]],CHOOSE({1,2},people[[#All],[SPID]],people[[#All],[Sales_person]]),2,0)</f>
        <v>Andria Kimpton</v>
      </c>
      <c r="J3131">
        <f>YEAR(shipments[[#This Row],[Shipdate]])</f>
        <v>2023</v>
      </c>
      <c r="K3131" s="22"/>
      <c r="L3131" s="22">
        <f>VLOOKUP(shipments[[#This Row],[PID]],CHOOSE({1,2},products[PID],products[Cost_per_box]),2,0)</f>
        <v>6.43</v>
      </c>
      <c r="M3131" s="22">
        <f>shipments[[#This Row],[Boxes]]*shipments[[#This Row],[cost_per_box]]</f>
        <v>2880.64</v>
      </c>
      <c r="N3131" s="22">
        <f>shipments[[#This Row],[Amount]]-shipments[[#This Row],[total cost]]</f>
        <v>4733.3600000000006</v>
      </c>
    </row>
    <row r="3132" spans="1:14" x14ac:dyDescent="0.35">
      <c r="A3132" t="s">
        <v>3174</v>
      </c>
      <c r="B3132" t="s">
        <v>8051</v>
      </c>
      <c r="C3132" t="s">
        <v>8025</v>
      </c>
      <c r="D3132" t="s">
        <v>8037</v>
      </c>
      <c r="E3132" s="1">
        <v>45174</v>
      </c>
      <c r="F3132">
        <v>722.25</v>
      </c>
      <c r="G3132">
        <v>39</v>
      </c>
      <c r="H3132" t="s">
        <v>7</v>
      </c>
      <c r="I3132" t="str">
        <f>VLOOKUP(shipments[[#This Row],[SPID]],CHOOSE({1,2},people[[#All],[SPID]],people[[#All],[Sales_person]]),2,0)</f>
        <v>Andria Kimpton</v>
      </c>
      <c r="J3132">
        <f>YEAR(shipments[[#This Row],[Shipdate]])</f>
        <v>2023</v>
      </c>
      <c r="K3132" s="22"/>
      <c r="L3132" s="22">
        <f>VLOOKUP(shipments[[#This Row],[PID]],CHOOSE({1,2},products[PID],products[Cost_per_box]),2,0)</f>
        <v>12.41</v>
      </c>
      <c r="M3132" s="22">
        <f>shipments[[#This Row],[Boxes]]*shipments[[#This Row],[cost_per_box]]</f>
        <v>483.99</v>
      </c>
      <c r="N3132" s="22">
        <f>shipments[[#This Row],[Amount]]-shipments[[#This Row],[total cost]]</f>
        <v>238.26</v>
      </c>
    </row>
    <row r="3133" spans="1:14" x14ac:dyDescent="0.35">
      <c r="A3133" t="s">
        <v>3175</v>
      </c>
      <c r="B3133" t="s">
        <v>8051</v>
      </c>
      <c r="C3133" t="s">
        <v>8026</v>
      </c>
      <c r="D3133" t="s">
        <v>8038</v>
      </c>
      <c r="E3133" s="1">
        <v>45441</v>
      </c>
      <c r="F3133">
        <v>1804.5</v>
      </c>
      <c r="G3133">
        <v>129</v>
      </c>
      <c r="H3133" t="s">
        <v>7</v>
      </c>
      <c r="I3133" t="str">
        <f>VLOOKUP(shipments[[#This Row],[SPID]],CHOOSE({1,2},people[[#All],[SPID]],people[[#All],[Sales_person]]),2,0)</f>
        <v>Andria Kimpton</v>
      </c>
      <c r="J3133">
        <f>YEAR(shipments[[#This Row],[Shipdate]])</f>
        <v>2024</v>
      </c>
      <c r="K3133" s="22"/>
      <c r="L3133" s="22">
        <f>VLOOKUP(shipments[[#This Row],[PID]],CHOOSE({1,2},products[PID],products[Cost_per_box]),2,0)</f>
        <v>9.57</v>
      </c>
      <c r="M3133" s="22">
        <f>shipments[[#This Row],[Boxes]]*shipments[[#This Row],[cost_per_box]]</f>
        <v>1234.53</v>
      </c>
      <c r="N3133" s="22">
        <f>shipments[[#This Row],[Amount]]-shipments[[#This Row],[total cost]]</f>
        <v>569.97</v>
      </c>
    </row>
    <row r="3134" spans="1:14" x14ac:dyDescent="0.35">
      <c r="A3134" t="s">
        <v>3176</v>
      </c>
      <c r="B3134" t="s">
        <v>8051</v>
      </c>
      <c r="C3134" t="s">
        <v>8026</v>
      </c>
      <c r="D3134" t="s">
        <v>8037</v>
      </c>
      <c r="E3134" s="1">
        <v>45384</v>
      </c>
      <c r="F3134">
        <v>21028.5</v>
      </c>
      <c r="G3134">
        <v>1402</v>
      </c>
      <c r="H3134" t="s">
        <v>7</v>
      </c>
      <c r="I3134" t="str">
        <f>VLOOKUP(shipments[[#This Row],[SPID]],CHOOSE({1,2},people[[#All],[SPID]],people[[#All],[Sales_person]]),2,0)</f>
        <v>Andria Kimpton</v>
      </c>
      <c r="J3134">
        <f>YEAR(shipments[[#This Row],[Shipdate]])</f>
        <v>2024</v>
      </c>
      <c r="K3134" s="22"/>
      <c r="L3134" s="22">
        <f>VLOOKUP(shipments[[#This Row],[PID]],CHOOSE({1,2},products[PID],products[Cost_per_box]),2,0)</f>
        <v>9.57</v>
      </c>
      <c r="M3134" s="22">
        <f>shipments[[#This Row],[Boxes]]*shipments[[#This Row],[cost_per_box]]</f>
        <v>13417.140000000001</v>
      </c>
      <c r="N3134" s="22">
        <f>shipments[[#This Row],[Amount]]-shipments[[#This Row],[total cost]]</f>
        <v>7611.3599999999988</v>
      </c>
    </row>
    <row r="3135" spans="1:14" x14ac:dyDescent="0.35">
      <c r="A3135" t="s">
        <v>3177</v>
      </c>
      <c r="B3135" t="s">
        <v>8051</v>
      </c>
      <c r="C3135" t="s">
        <v>8026</v>
      </c>
      <c r="D3135" t="s">
        <v>8038</v>
      </c>
      <c r="E3135" s="1">
        <v>45233</v>
      </c>
      <c r="F3135">
        <v>12609</v>
      </c>
      <c r="G3135">
        <v>701</v>
      </c>
      <c r="H3135" t="s">
        <v>7</v>
      </c>
      <c r="I3135" t="str">
        <f>VLOOKUP(shipments[[#This Row],[SPID]],CHOOSE({1,2},people[[#All],[SPID]],people[[#All],[Sales_person]]),2,0)</f>
        <v>Andria Kimpton</v>
      </c>
      <c r="J3135">
        <f>YEAR(shipments[[#This Row],[Shipdate]])</f>
        <v>2023</v>
      </c>
      <c r="K3135" s="22"/>
      <c r="L3135" s="22">
        <f>VLOOKUP(shipments[[#This Row],[PID]],CHOOSE({1,2},products[PID],products[Cost_per_box]),2,0)</f>
        <v>9.57</v>
      </c>
      <c r="M3135" s="22">
        <f>shipments[[#This Row],[Boxes]]*shipments[[#This Row],[cost_per_box]]</f>
        <v>6708.5700000000006</v>
      </c>
      <c r="N3135" s="22">
        <f>shipments[[#This Row],[Amount]]-shipments[[#This Row],[total cost]]</f>
        <v>5900.4299999999994</v>
      </c>
    </row>
    <row r="3136" spans="1:14" x14ac:dyDescent="0.35">
      <c r="A3136" t="s">
        <v>3178</v>
      </c>
      <c r="B3136" t="s">
        <v>8051</v>
      </c>
      <c r="C3136" t="s">
        <v>8027</v>
      </c>
      <c r="D3136" t="s">
        <v>8036</v>
      </c>
      <c r="E3136" s="1">
        <v>45391</v>
      </c>
      <c r="F3136">
        <v>7767</v>
      </c>
      <c r="G3136">
        <v>777</v>
      </c>
      <c r="H3136" t="s">
        <v>7</v>
      </c>
      <c r="I3136" t="str">
        <f>VLOOKUP(shipments[[#This Row],[SPID]],CHOOSE({1,2},people[[#All],[SPID]],people[[#All],[Sales_person]]),2,0)</f>
        <v>Andria Kimpton</v>
      </c>
      <c r="J3136">
        <f>YEAR(shipments[[#This Row],[Shipdate]])</f>
        <v>2024</v>
      </c>
      <c r="K3136" s="22"/>
      <c r="L3136" s="22">
        <f>VLOOKUP(shipments[[#This Row],[PID]],CHOOSE({1,2},products[PID],products[Cost_per_box]),2,0)</f>
        <v>8.43</v>
      </c>
      <c r="M3136" s="22">
        <f>shipments[[#This Row],[Boxes]]*shipments[[#This Row],[cost_per_box]]</f>
        <v>6550.11</v>
      </c>
      <c r="N3136" s="22">
        <f>shipments[[#This Row],[Amount]]-shipments[[#This Row],[total cost]]</f>
        <v>1216.8900000000003</v>
      </c>
    </row>
    <row r="3137" spans="1:14" x14ac:dyDescent="0.35">
      <c r="A3137" t="s">
        <v>3179</v>
      </c>
      <c r="B3137" t="s">
        <v>8051</v>
      </c>
      <c r="C3137" t="s">
        <v>8027</v>
      </c>
      <c r="D3137" t="s">
        <v>8037</v>
      </c>
      <c r="E3137" s="1">
        <v>45296</v>
      </c>
      <c r="F3137">
        <v>3096</v>
      </c>
      <c r="G3137">
        <v>282</v>
      </c>
      <c r="H3137" t="s">
        <v>7</v>
      </c>
      <c r="I3137" t="str">
        <f>VLOOKUP(shipments[[#This Row],[SPID]],CHOOSE({1,2},people[[#All],[SPID]],people[[#All],[Sales_person]]),2,0)</f>
        <v>Andria Kimpton</v>
      </c>
      <c r="J3137">
        <f>YEAR(shipments[[#This Row],[Shipdate]])</f>
        <v>2024</v>
      </c>
      <c r="K3137" s="22"/>
      <c r="L3137" s="22">
        <f>VLOOKUP(shipments[[#This Row],[PID]],CHOOSE({1,2},products[PID],products[Cost_per_box]),2,0)</f>
        <v>8.43</v>
      </c>
      <c r="M3137" s="22">
        <f>shipments[[#This Row],[Boxes]]*shipments[[#This Row],[cost_per_box]]</f>
        <v>2377.2599999999998</v>
      </c>
      <c r="N3137" s="22">
        <f>shipments[[#This Row],[Amount]]-shipments[[#This Row],[total cost]]</f>
        <v>718.74000000000024</v>
      </c>
    </row>
    <row r="3138" spans="1:14" x14ac:dyDescent="0.35">
      <c r="A3138" t="s">
        <v>3180</v>
      </c>
      <c r="B3138" t="s">
        <v>8051</v>
      </c>
      <c r="C3138" t="s">
        <v>8027</v>
      </c>
      <c r="D3138" t="s">
        <v>8033</v>
      </c>
      <c r="E3138" s="1">
        <v>45210</v>
      </c>
      <c r="F3138">
        <v>9110.25</v>
      </c>
      <c r="G3138">
        <v>912</v>
      </c>
      <c r="H3138" t="s">
        <v>40</v>
      </c>
      <c r="I3138" t="str">
        <f>VLOOKUP(shipments[[#This Row],[SPID]],CHOOSE({1,2},people[[#All],[SPID]],people[[#All],[Sales_person]]),2,0)</f>
        <v>Andria Kimpton</v>
      </c>
      <c r="J3138">
        <f>YEAR(shipments[[#This Row],[Shipdate]])</f>
        <v>2023</v>
      </c>
      <c r="K3138" s="22"/>
      <c r="L3138" s="22">
        <f>VLOOKUP(shipments[[#This Row],[PID]],CHOOSE({1,2},products[PID],products[Cost_per_box]),2,0)</f>
        <v>8.43</v>
      </c>
      <c r="M3138" s="22">
        <f>shipments[[#This Row],[Boxes]]*shipments[[#This Row],[cost_per_box]]</f>
        <v>7688.16</v>
      </c>
      <c r="N3138" s="22">
        <f>shipments[[#This Row],[Amount]]-shipments[[#This Row],[total cost]]</f>
        <v>1422.0900000000001</v>
      </c>
    </row>
    <row r="3139" spans="1:14" x14ac:dyDescent="0.35">
      <c r="A3139" t="s">
        <v>3181</v>
      </c>
      <c r="B3139" t="s">
        <v>8051</v>
      </c>
      <c r="C3139" t="s">
        <v>8027</v>
      </c>
      <c r="D3139" t="s">
        <v>8037</v>
      </c>
      <c r="E3139" s="1">
        <v>45532</v>
      </c>
      <c r="F3139">
        <v>12055.5</v>
      </c>
      <c r="G3139">
        <v>1206</v>
      </c>
      <c r="H3139" t="s">
        <v>18</v>
      </c>
      <c r="I3139" t="str">
        <f>VLOOKUP(shipments[[#This Row],[SPID]],CHOOSE({1,2},people[[#All],[SPID]],people[[#All],[Sales_person]]),2,0)</f>
        <v>Andria Kimpton</v>
      </c>
      <c r="J3139">
        <f>YEAR(shipments[[#This Row],[Shipdate]])</f>
        <v>2024</v>
      </c>
      <c r="K3139" s="22"/>
      <c r="L3139" s="22">
        <f>VLOOKUP(shipments[[#This Row],[PID]],CHOOSE({1,2},products[PID],products[Cost_per_box]),2,0)</f>
        <v>8.43</v>
      </c>
      <c r="M3139" s="22">
        <f>shipments[[#This Row],[Boxes]]*shipments[[#This Row],[cost_per_box]]</f>
        <v>10166.58</v>
      </c>
      <c r="N3139" s="22">
        <f>shipments[[#This Row],[Amount]]-shipments[[#This Row],[total cost]]</f>
        <v>1888.92</v>
      </c>
    </row>
    <row r="3140" spans="1:14" x14ac:dyDescent="0.35">
      <c r="A3140" t="s">
        <v>3182</v>
      </c>
      <c r="B3140" t="s">
        <v>8051</v>
      </c>
      <c r="C3140" t="s">
        <v>8027</v>
      </c>
      <c r="D3140" t="s">
        <v>8038</v>
      </c>
      <c r="E3140" s="1">
        <v>45273</v>
      </c>
      <c r="F3140">
        <v>3426.75</v>
      </c>
      <c r="G3140">
        <v>381</v>
      </c>
      <c r="H3140" t="s">
        <v>7</v>
      </c>
      <c r="I3140" t="str">
        <f>VLOOKUP(shipments[[#This Row],[SPID]],CHOOSE({1,2},people[[#All],[SPID]],people[[#All],[Sales_person]]),2,0)</f>
        <v>Andria Kimpton</v>
      </c>
      <c r="J3140">
        <f>YEAR(shipments[[#This Row],[Shipdate]])</f>
        <v>2023</v>
      </c>
      <c r="K3140" s="22"/>
      <c r="L3140" s="22">
        <f>VLOOKUP(shipments[[#This Row],[PID]],CHOOSE({1,2},products[PID],products[Cost_per_box]),2,0)</f>
        <v>8.43</v>
      </c>
      <c r="M3140" s="22">
        <f>shipments[[#This Row],[Boxes]]*shipments[[#This Row],[cost_per_box]]</f>
        <v>3211.83</v>
      </c>
      <c r="N3140" s="22">
        <f>shipments[[#This Row],[Amount]]-shipments[[#This Row],[total cost]]</f>
        <v>214.92000000000007</v>
      </c>
    </row>
    <row r="3141" spans="1:14" x14ac:dyDescent="0.35">
      <c r="A3141" t="s">
        <v>3183</v>
      </c>
      <c r="B3141" t="s">
        <v>8051</v>
      </c>
      <c r="C3141" t="s">
        <v>8028</v>
      </c>
      <c r="D3141" t="s">
        <v>8034</v>
      </c>
      <c r="E3141" s="1">
        <v>45217</v>
      </c>
      <c r="F3141">
        <v>2931.75</v>
      </c>
      <c r="G3141">
        <v>326</v>
      </c>
      <c r="H3141" t="s">
        <v>7</v>
      </c>
      <c r="I3141" t="str">
        <f>VLOOKUP(shipments[[#This Row],[SPID]],CHOOSE({1,2},people[[#All],[SPID]],people[[#All],[Sales_person]]),2,0)</f>
        <v>Andria Kimpton</v>
      </c>
      <c r="J3141">
        <f>YEAR(shipments[[#This Row],[Shipdate]])</f>
        <v>2023</v>
      </c>
      <c r="K3141" s="22"/>
      <c r="L3141" s="22">
        <f>VLOOKUP(shipments[[#This Row],[PID]],CHOOSE({1,2},products[PID],products[Cost_per_box]),2,0)</f>
        <v>6.8</v>
      </c>
      <c r="M3141" s="22">
        <f>shipments[[#This Row],[Boxes]]*shipments[[#This Row],[cost_per_box]]</f>
        <v>2216.7999999999997</v>
      </c>
      <c r="N3141" s="22">
        <f>shipments[[#This Row],[Amount]]-shipments[[#This Row],[total cost]]</f>
        <v>714.95000000000027</v>
      </c>
    </row>
    <row r="3142" spans="1:14" x14ac:dyDescent="0.35">
      <c r="A3142" t="s">
        <v>3184</v>
      </c>
      <c r="B3142" t="s">
        <v>8051</v>
      </c>
      <c r="C3142" t="s">
        <v>8028</v>
      </c>
      <c r="D3142" t="s">
        <v>8037</v>
      </c>
      <c r="E3142" s="1">
        <v>45446</v>
      </c>
      <c r="F3142">
        <v>14827.5</v>
      </c>
      <c r="G3142">
        <v>2119</v>
      </c>
      <c r="H3142" t="s">
        <v>7</v>
      </c>
      <c r="I3142" t="str">
        <f>VLOOKUP(shipments[[#This Row],[SPID]],CHOOSE({1,2},people[[#All],[SPID]],people[[#All],[Sales_person]]),2,0)</f>
        <v>Andria Kimpton</v>
      </c>
      <c r="J3142">
        <f>YEAR(shipments[[#This Row],[Shipdate]])</f>
        <v>2024</v>
      </c>
      <c r="K3142" s="22"/>
      <c r="L3142" s="22">
        <f>VLOOKUP(shipments[[#This Row],[PID]],CHOOSE({1,2},products[PID],products[Cost_per_box]),2,0)</f>
        <v>6.8</v>
      </c>
      <c r="M3142" s="22">
        <f>shipments[[#This Row],[Boxes]]*shipments[[#This Row],[cost_per_box]]</f>
        <v>14409.199999999999</v>
      </c>
      <c r="N3142" s="22">
        <f>shipments[[#This Row],[Amount]]-shipments[[#This Row],[total cost]]</f>
        <v>418.30000000000109</v>
      </c>
    </row>
    <row r="3143" spans="1:14" x14ac:dyDescent="0.35">
      <c r="A3143" t="s">
        <v>3185</v>
      </c>
      <c r="B3143" t="s">
        <v>8051</v>
      </c>
      <c r="C3143" t="s">
        <v>8028</v>
      </c>
      <c r="D3143" t="s">
        <v>8034</v>
      </c>
      <c r="E3143" s="1">
        <v>44977</v>
      </c>
      <c r="F3143">
        <v>11214</v>
      </c>
      <c r="G3143">
        <v>1122</v>
      </c>
      <c r="H3143" t="s">
        <v>7</v>
      </c>
      <c r="I3143" t="str">
        <f>VLOOKUP(shipments[[#This Row],[SPID]],CHOOSE({1,2},people[[#All],[SPID]],people[[#All],[Sales_person]]),2,0)</f>
        <v>Andria Kimpton</v>
      </c>
      <c r="J3143">
        <f>YEAR(shipments[[#This Row],[Shipdate]])</f>
        <v>2023</v>
      </c>
      <c r="K3143" s="22"/>
      <c r="L3143" s="22">
        <f>VLOOKUP(shipments[[#This Row],[PID]],CHOOSE({1,2},products[PID],products[Cost_per_box]),2,0)</f>
        <v>6.8</v>
      </c>
      <c r="M3143" s="22">
        <f>shipments[[#This Row],[Boxes]]*shipments[[#This Row],[cost_per_box]]</f>
        <v>7629.5999999999995</v>
      </c>
      <c r="N3143" s="22">
        <f>shipments[[#This Row],[Amount]]-shipments[[#This Row],[total cost]]</f>
        <v>3584.4000000000005</v>
      </c>
    </row>
    <row r="3144" spans="1:14" x14ac:dyDescent="0.35">
      <c r="A3144" t="s">
        <v>3186</v>
      </c>
      <c r="B3144" t="s">
        <v>8051</v>
      </c>
      <c r="C3144" t="s">
        <v>8029</v>
      </c>
      <c r="D3144" t="s">
        <v>8034</v>
      </c>
      <c r="E3144" s="1">
        <v>44965</v>
      </c>
      <c r="F3144">
        <v>189</v>
      </c>
      <c r="G3144">
        <v>8</v>
      </c>
      <c r="H3144" t="s">
        <v>7</v>
      </c>
      <c r="I3144" t="str">
        <f>VLOOKUP(shipments[[#This Row],[SPID]],CHOOSE({1,2},people[[#All],[SPID]],people[[#All],[Sales_person]]),2,0)</f>
        <v>Andria Kimpton</v>
      </c>
      <c r="J3144">
        <f>YEAR(shipments[[#This Row],[Shipdate]])</f>
        <v>2023</v>
      </c>
      <c r="K3144" s="22"/>
      <c r="L3144" s="22">
        <f>VLOOKUP(shipments[[#This Row],[PID]],CHOOSE({1,2},products[PID],products[Cost_per_box]),2,0)</f>
        <v>5.04</v>
      </c>
      <c r="M3144" s="22">
        <f>shipments[[#This Row],[Boxes]]*shipments[[#This Row],[cost_per_box]]</f>
        <v>40.32</v>
      </c>
      <c r="N3144" s="22">
        <f>shipments[[#This Row],[Amount]]-shipments[[#This Row],[total cost]]</f>
        <v>148.68</v>
      </c>
    </row>
    <row r="3145" spans="1:14" x14ac:dyDescent="0.35">
      <c r="A3145" t="s">
        <v>3187</v>
      </c>
      <c r="B3145" t="s">
        <v>8051</v>
      </c>
      <c r="C3145" t="s">
        <v>8029</v>
      </c>
      <c r="D3145" t="s">
        <v>8036</v>
      </c>
      <c r="E3145" s="1">
        <v>45460</v>
      </c>
      <c r="F3145">
        <v>6243.75</v>
      </c>
      <c r="G3145">
        <v>232</v>
      </c>
      <c r="H3145" t="s">
        <v>7</v>
      </c>
      <c r="I3145" t="str">
        <f>VLOOKUP(shipments[[#This Row],[SPID]],CHOOSE({1,2},people[[#All],[SPID]],people[[#All],[Sales_person]]),2,0)</f>
        <v>Andria Kimpton</v>
      </c>
      <c r="J3145">
        <f>YEAR(shipments[[#This Row],[Shipdate]])</f>
        <v>2024</v>
      </c>
      <c r="K3145" s="22"/>
      <c r="L3145" s="22">
        <f>VLOOKUP(shipments[[#This Row],[PID]],CHOOSE({1,2},products[PID],products[Cost_per_box]),2,0)</f>
        <v>5.04</v>
      </c>
      <c r="M3145" s="22">
        <f>shipments[[#This Row],[Boxes]]*shipments[[#This Row],[cost_per_box]]</f>
        <v>1169.28</v>
      </c>
      <c r="N3145" s="22">
        <f>shipments[[#This Row],[Amount]]-shipments[[#This Row],[total cost]]</f>
        <v>5074.47</v>
      </c>
    </row>
    <row r="3146" spans="1:14" x14ac:dyDescent="0.35">
      <c r="A3146" t="s">
        <v>3188</v>
      </c>
      <c r="B3146" t="s">
        <v>8051</v>
      </c>
      <c r="C3146" t="s">
        <v>8029</v>
      </c>
      <c r="D3146" t="s">
        <v>8038</v>
      </c>
      <c r="E3146" s="1">
        <v>45097</v>
      </c>
      <c r="F3146">
        <v>10125</v>
      </c>
      <c r="G3146">
        <v>362</v>
      </c>
      <c r="H3146" t="s">
        <v>7</v>
      </c>
      <c r="I3146" t="str">
        <f>VLOOKUP(shipments[[#This Row],[SPID]],CHOOSE({1,2},people[[#All],[SPID]],people[[#All],[Sales_person]]),2,0)</f>
        <v>Andria Kimpton</v>
      </c>
      <c r="J3146">
        <f>YEAR(shipments[[#This Row],[Shipdate]])</f>
        <v>2023</v>
      </c>
      <c r="K3146" s="22"/>
      <c r="L3146" s="22">
        <f>VLOOKUP(shipments[[#This Row],[PID]],CHOOSE({1,2},products[PID],products[Cost_per_box]),2,0)</f>
        <v>5.04</v>
      </c>
      <c r="M3146" s="22">
        <f>shipments[[#This Row],[Boxes]]*shipments[[#This Row],[cost_per_box]]</f>
        <v>1824.48</v>
      </c>
      <c r="N3146" s="22">
        <f>shipments[[#This Row],[Amount]]-shipments[[#This Row],[total cost]]</f>
        <v>8300.52</v>
      </c>
    </row>
    <row r="3147" spans="1:14" x14ac:dyDescent="0.35">
      <c r="A3147" t="s">
        <v>3189</v>
      </c>
      <c r="B3147" t="s">
        <v>8051</v>
      </c>
      <c r="C3147" t="s">
        <v>8029</v>
      </c>
      <c r="D3147" t="s">
        <v>8033</v>
      </c>
      <c r="E3147" s="1">
        <v>45159</v>
      </c>
      <c r="F3147">
        <v>3863.25</v>
      </c>
      <c r="G3147">
        <v>144</v>
      </c>
      <c r="H3147" t="s">
        <v>7</v>
      </c>
      <c r="I3147" t="str">
        <f>VLOOKUP(shipments[[#This Row],[SPID]],CHOOSE({1,2},people[[#All],[SPID]],people[[#All],[Sales_person]]),2,0)</f>
        <v>Andria Kimpton</v>
      </c>
      <c r="J3147">
        <f>YEAR(shipments[[#This Row],[Shipdate]])</f>
        <v>2023</v>
      </c>
      <c r="K3147" s="22"/>
      <c r="L3147" s="22">
        <f>VLOOKUP(shipments[[#This Row],[PID]],CHOOSE({1,2},products[PID],products[Cost_per_box]),2,0)</f>
        <v>5.04</v>
      </c>
      <c r="M3147" s="22">
        <f>shipments[[#This Row],[Boxes]]*shipments[[#This Row],[cost_per_box]]</f>
        <v>725.76</v>
      </c>
      <c r="N3147" s="22">
        <f>shipments[[#This Row],[Amount]]-shipments[[#This Row],[total cost]]</f>
        <v>3137.49</v>
      </c>
    </row>
    <row r="3148" spans="1:14" x14ac:dyDescent="0.35">
      <c r="A3148" t="s">
        <v>3190</v>
      </c>
      <c r="B3148" t="s">
        <v>8051</v>
      </c>
      <c r="C3148" t="s">
        <v>8032</v>
      </c>
      <c r="D3148" t="s">
        <v>8037</v>
      </c>
      <c r="E3148" s="1">
        <v>45166</v>
      </c>
      <c r="F3148">
        <v>16854.75</v>
      </c>
      <c r="G3148">
        <v>937</v>
      </c>
      <c r="H3148" t="s">
        <v>7</v>
      </c>
      <c r="I3148" t="str">
        <f>VLOOKUP(shipments[[#This Row],[SPID]],CHOOSE({1,2},people[[#All],[SPID]],people[[#All],[Sales_person]]),2,0)</f>
        <v>Andria Kimpton</v>
      </c>
      <c r="J3148">
        <f>YEAR(shipments[[#This Row],[Shipdate]])</f>
        <v>2023</v>
      </c>
      <c r="K3148" s="22"/>
      <c r="L3148" s="22">
        <f>VLOOKUP(shipments[[#This Row],[PID]],CHOOSE({1,2},products[PID],products[Cost_per_box]),2,0)</f>
        <v>2.65</v>
      </c>
      <c r="M3148" s="22">
        <f>shipments[[#This Row],[Boxes]]*shipments[[#This Row],[cost_per_box]]</f>
        <v>2483.0499999999997</v>
      </c>
      <c r="N3148" s="22">
        <f>shipments[[#This Row],[Amount]]-shipments[[#This Row],[total cost]]</f>
        <v>14371.7</v>
      </c>
    </row>
    <row r="3149" spans="1:14" x14ac:dyDescent="0.35">
      <c r="A3149" t="s">
        <v>3191</v>
      </c>
      <c r="B3149" t="s">
        <v>8051</v>
      </c>
      <c r="C3149" t="s">
        <v>8032</v>
      </c>
      <c r="D3149" t="s">
        <v>8037</v>
      </c>
      <c r="E3149" s="1">
        <v>45106</v>
      </c>
      <c r="F3149">
        <v>1350</v>
      </c>
      <c r="G3149">
        <v>62</v>
      </c>
      <c r="H3149" t="s">
        <v>7</v>
      </c>
      <c r="I3149" t="str">
        <f>VLOOKUP(shipments[[#This Row],[SPID]],CHOOSE({1,2},people[[#All],[SPID]],people[[#All],[Sales_person]]),2,0)</f>
        <v>Andria Kimpton</v>
      </c>
      <c r="J3149">
        <f>YEAR(shipments[[#This Row],[Shipdate]])</f>
        <v>2023</v>
      </c>
      <c r="K3149" s="22"/>
      <c r="L3149" s="22">
        <f>VLOOKUP(shipments[[#This Row],[PID]],CHOOSE({1,2},products[PID],products[Cost_per_box]),2,0)</f>
        <v>2.65</v>
      </c>
      <c r="M3149" s="22">
        <f>shipments[[#This Row],[Boxes]]*shipments[[#This Row],[cost_per_box]]</f>
        <v>164.29999999999998</v>
      </c>
      <c r="N3149" s="22">
        <f>shipments[[#This Row],[Amount]]-shipments[[#This Row],[total cost]]</f>
        <v>1185.7</v>
      </c>
    </row>
    <row r="3150" spans="1:14" x14ac:dyDescent="0.35">
      <c r="A3150" t="s">
        <v>3192</v>
      </c>
      <c r="B3150" t="s">
        <v>8051</v>
      </c>
      <c r="C3150" t="s">
        <v>8032</v>
      </c>
      <c r="D3150" t="s">
        <v>8038</v>
      </c>
      <c r="E3150" s="1">
        <v>45057</v>
      </c>
      <c r="F3150">
        <v>10280.25</v>
      </c>
      <c r="G3150">
        <v>468</v>
      </c>
      <c r="H3150" t="s">
        <v>7</v>
      </c>
      <c r="I3150" t="str">
        <f>VLOOKUP(shipments[[#This Row],[SPID]],CHOOSE({1,2},people[[#All],[SPID]],people[[#All],[Sales_person]]),2,0)</f>
        <v>Andria Kimpton</v>
      </c>
      <c r="J3150">
        <f>YEAR(shipments[[#This Row],[Shipdate]])</f>
        <v>2023</v>
      </c>
      <c r="K3150" s="22"/>
      <c r="L3150" s="22">
        <f>VLOOKUP(shipments[[#This Row],[PID]],CHOOSE({1,2},products[PID],products[Cost_per_box]),2,0)</f>
        <v>2.65</v>
      </c>
      <c r="M3150" s="22">
        <f>shipments[[#This Row],[Boxes]]*shipments[[#This Row],[cost_per_box]]</f>
        <v>1240.2</v>
      </c>
      <c r="N3150" s="22">
        <f>shipments[[#This Row],[Amount]]-shipments[[#This Row],[total cost]]</f>
        <v>9040.0499999999993</v>
      </c>
    </row>
    <row r="3151" spans="1:14" x14ac:dyDescent="0.35">
      <c r="A3151" t="s">
        <v>3193</v>
      </c>
      <c r="B3151" t="s">
        <v>8051</v>
      </c>
      <c r="C3151" t="s">
        <v>8032</v>
      </c>
      <c r="D3151" t="s">
        <v>8033</v>
      </c>
      <c r="E3151" s="1">
        <v>45310</v>
      </c>
      <c r="F3151">
        <v>5004</v>
      </c>
      <c r="G3151">
        <v>239</v>
      </c>
      <c r="H3151" t="s">
        <v>7</v>
      </c>
      <c r="I3151" t="str">
        <f>VLOOKUP(shipments[[#This Row],[SPID]],CHOOSE({1,2},people[[#All],[SPID]],people[[#All],[Sales_person]]),2,0)</f>
        <v>Andria Kimpton</v>
      </c>
      <c r="J3151">
        <f>YEAR(shipments[[#This Row],[Shipdate]])</f>
        <v>2024</v>
      </c>
      <c r="K3151" s="22"/>
      <c r="L3151" s="22">
        <f>VLOOKUP(shipments[[#This Row],[PID]],CHOOSE({1,2},products[PID],products[Cost_per_box]),2,0)</f>
        <v>2.65</v>
      </c>
      <c r="M3151" s="22">
        <f>shipments[[#This Row],[Boxes]]*shipments[[#This Row],[cost_per_box]]</f>
        <v>633.35</v>
      </c>
      <c r="N3151" s="22">
        <f>shipments[[#This Row],[Amount]]-shipments[[#This Row],[total cost]]</f>
        <v>4370.6499999999996</v>
      </c>
    </row>
    <row r="3152" spans="1:14" x14ac:dyDescent="0.35">
      <c r="A3152" t="s">
        <v>3194</v>
      </c>
      <c r="B3152" t="s">
        <v>8051</v>
      </c>
      <c r="C3152" t="s">
        <v>8011</v>
      </c>
      <c r="D3152" t="s">
        <v>8037</v>
      </c>
      <c r="E3152" s="1">
        <v>45037</v>
      </c>
      <c r="F3152">
        <v>6777</v>
      </c>
      <c r="G3152">
        <v>485</v>
      </c>
      <c r="H3152" t="s">
        <v>7</v>
      </c>
      <c r="I3152" t="str">
        <f>VLOOKUP(shipments[[#This Row],[SPID]],CHOOSE({1,2},people[[#All],[SPID]],people[[#All],[Sales_person]]),2,0)</f>
        <v>Andria Kimpton</v>
      </c>
      <c r="J3152">
        <f>YEAR(shipments[[#This Row],[Shipdate]])</f>
        <v>2023</v>
      </c>
      <c r="K3152" s="22"/>
      <c r="L3152" s="22">
        <f>VLOOKUP(shipments[[#This Row],[PID]],CHOOSE({1,2},products[PID],products[Cost_per_box]),2,0)</f>
        <v>5.26</v>
      </c>
      <c r="M3152" s="22">
        <f>shipments[[#This Row],[Boxes]]*shipments[[#This Row],[cost_per_box]]</f>
        <v>2551.1</v>
      </c>
      <c r="N3152" s="22">
        <f>shipments[[#This Row],[Amount]]-shipments[[#This Row],[total cost]]</f>
        <v>4225.8999999999996</v>
      </c>
    </row>
    <row r="3153" spans="1:14" x14ac:dyDescent="0.35">
      <c r="A3153" t="s">
        <v>3195</v>
      </c>
      <c r="B3153" t="s">
        <v>8051</v>
      </c>
      <c r="C3153" t="s">
        <v>8011</v>
      </c>
      <c r="D3153" t="s">
        <v>8033</v>
      </c>
      <c r="E3153" s="1">
        <v>45387</v>
      </c>
      <c r="F3153">
        <v>13014</v>
      </c>
      <c r="G3153">
        <v>930</v>
      </c>
      <c r="H3153" t="s">
        <v>7</v>
      </c>
      <c r="I3153" t="str">
        <f>VLOOKUP(shipments[[#This Row],[SPID]],CHOOSE({1,2},people[[#All],[SPID]],people[[#All],[Sales_person]]),2,0)</f>
        <v>Andria Kimpton</v>
      </c>
      <c r="J3153">
        <f>YEAR(shipments[[#This Row],[Shipdate]])</f>
        <v>2024</v>
      </c>
      <c r="K3153" s="22"/>
      <c r="L3153" s="22">
        <f>VLOOKUP(shipments[[#This Row],[PID]],CHOOSE({1,2},products[PID],products[Cost_per_box]),2,0)</f>
        <v>5.26</v>
      </c>
      <c r="M3153" s="22">
        <f>shipments[[#This Row],[Boxes]]*shipments[[#This Row],[cost_per_box]]</f>
        <v>4891.8</v>
      </c>
      <c r="N3153" s="22">
        <f>shipments[[#This Row],[Amount]]-shipments[[#This Row],[total cost]]</f>
        <v>8122.2</v>
      </c>
    </row>
    <row r="3154" spans="1:14" x14ac:dyDescent="0.35">
      <c r="A3154" t="s">
        <v>3196</v>
      </c>
      <c r="B3154" t="s">
        <v>8051</v>
      </c>
      <c r="C3154" t="s">
        <v>8011</v>
      </c>
      <c r="D3154" t="s">
        <v>8035</v>
      </c>
      <c r="E3154" s="1">
        <v>45092</v>
      </c>
      <c r="F3154">
        <v>1676.25</v>
      </c>
      <c r="G3154">
        <v>112</v>
      </c>
      <c r="H3154" t="s">
        <v>7</v>
      </c>
      <c r="I3154" t="str">
        <f>VLOOKUP(shipments[[#This Row],[SPID]],CHOOSE({1,2},people[[#All],[SPID]],people[[#All],[Sales_person]]),2,0)</f>
        <v>Andria Kimpton</v>
      </c>
      <c r="J3154">
        <f>YEAR(shipments[[#This Row],[Shipdate]])</f>
        <v>2023</v>
      </c>
      <c r="K3154" s="22"/>
      <c r="L3154" s="22">
        <f>VLOOKUP(shipments[[#This Row],[PID]],CHOOSE({1,2},products[PID],products[Cost_per_box]),2,0)</f>
        <v>5.26</v>
      </c>
      <c r="M3154" s="22">
        <f>shipments[[#This Row],[Boxes]]*shipments[[#This Row],[cost_per_box]]</f>
        <v>589.12</v>
      </c>
      <c r="N3154" s="22">
        <f>shipments[[#This Row],[Amount]]-shipments[[#This Row],[total cost]]</f>
        <v>1087.1300000000001</v>
      </c>
    </row>
    <row r="3155" spans="1:14" x14ac:dyDescent="0.35">
      <c r="A3155" t="s">
        <v>3197</v>
      </c>
      <c r="B3155" t="s">
        <v>8051</v>
      </c>
      <c r="C3155" t="s">
        <v>8011</v>
      </c>
      <c r="D3155" t="s">
        <v>8033</v>
      </c>
      <c r="E3155" s="1">
        <v>45413</v>
      </c>
      <c r="F3155">
        <v>2358</v>
      </c>
      <c r="G3155">
        <v>197</v>
      </c>
      <c r="H3155" t="s">
        <v>7</v>
      </c>
      <c r="I3155" t="str">
        <f>VLOOKUP(shipments[[#This Row],[SPID]],CHOOSE({1,2},people[[#All],[SPID]],people[[#All],[Sales_person]]),2,0)</f>
        <v>Andria Kimpton</v>
      </c>
      <c r="J3155">
        <f>YEAR(shipments[[#This Row],[Shipdate]])</f>
        <v>2024</v>
      </c>
      <c r="K3155" s="22"/>
      <c r="L3155" s="22">
        <f>VLOOKUP(shipments[[#This Row],[PID]],CHOOSE({1,2},products[PID],products[Cost_per_box]),2,0)</f>
        <v>5.26</v>
      </c>
      <c r="M3155" s="22">
        <f>shipments[[#This Row],[Boxes]]*shipments[[#This Row],[cost_per_box]]</f>
        <v>1036.22</v>
      </c>
      <c r="N3155" s="22">
        <f>shipments[[#This Row],[Amount]]-shipments[[#This Row],[total cost]]</f>
        <v>1321.78</v>
      </c>
    </row>
    <row r="3156" spans="1:14" x14ac:dyDescent="0.35">
      <c r="A3156" t="s">
        <v>3198</v>
      </c>
      <c r="B3156" t="s">
        <v>8051</v>
      </c>
      <c r="C3156" t="s">
        <v>8014</v>
      </c>
      <c r="D3156" t="s">
        <v>8038</v>
      </c>
      <c r="E3156" s="1">
        <v>45232</v>
      </c>
      <c r="F3156">
        <v>1201.5</v>
      </c>
      <c r="G3156">
        <v>172</v>
      </c>
      <c r="H3156" t="s">
        <v>7</v>
      </c>
      <c r="I3156" t="str">
        <f>VLOOKUP(shipments[[#This Row],[SPID]],CHOOSE({1,2},people[[#All],[SPID]],people[[#All],[Sales_person]]),2,0)</f>
        <v>Andria Kimpton</v>
      </c>
      <c r="J3156">
        <f>YEAR(shipments[[#This Row],[Shipdate]])</f>
        <v>2023</v>
      </c>
      <c r="K3156" s="22"/>
      <c r="L3156" s="22">
        <f>VLOOKUP(shipments[[#This Row],[PID]],CHOOSE({1,2},products[PID],products[Cost_per_box]),2,0)</f>
        <v>3.85</v>
      </c>
      <c r="M3156" s="22">
        <f>shipments[[#This Row],[Boxes]]*shipments[[#This Row],[cost_per_box]]</f>
        <v>662.2</v>
      </c>
      <c r="N3156" s="22">
        <f>shipments[[#This Row],[Amount]]-shipments[[#This Row],[total cost]]</f>
        <v>539.29999999999995</v>
      </c>
    </row>
    <row r="3157" spans="1:14" x14ac:dyDescent="0.35">
      <c r="A3157" t="s">
        <v>3199</v>
      </c>
      <c r="B3157" t="s">
        <v>8051</v>
      </c>
      <c r="C3157" t="s">
        <v>8014</v>
      </c>
      <c r="D3157" t="s">
        <v>8035</v>
      </c>
      <c r="E3157" s="1">
        <v>45245</v>
      </c>
      <c r="F3157">
        <v>6860.25</v>
      </c>
      <c r="G3157">
        <v>1373</v>
      </c>
      <c r="H3157" t="s">
        <v>7</v>
      </c>
      <c r="I3157" t="str">
        <f>VLOOKUP(shipments[[#This Row],[SPID]],CHOOSE({1,2},people[[#All],[SPID]],people[[#All],[Sales_person]]),2,0)</f>
        <v>Andria Kimpton</v>
      </c>
      <c r="J3157">
        <f>YEAR(shipments[[#This Row],[Shipdate]])</f>
        <v>2023</v>
      </c>
      <c r="K3157" s="22"/>
      <c r="L3157" s="22">
        <f>VLOOKUP(shipments[[#This Row],[PID]],CHOOSE({1,2},products[PID],products[Cost_per_box]),2,0)</f>
        <v>3.85</v>
      </c>
      <c r="M3157" s="22">
        <f>shipments[[#This Row],[Boxes]]*shipments[[#This Row],[cost_per_box]]</f>
        <v>5286.05</v>
      </c>
      <c r="N3157" s="22">
        <f>shipments[[#This Row],[Amount]]-shipments[[#This Row],[total cost]]</f>
        <v>1574.1999999999998</v>
      </c>
    </row>
    <row r="3158" spans="1:14" x14ac:dyDescent="0.35">
      <c r="A3158" t="s">
        <v>3200</v>
      </c>
      <c r="B3158" t="s">
        <v>8051</v>
      </c>
      <c r="C3158" t="s">
        <v>8015</v>
      </c>
      <c r="D3158" t="s">
        <v>8034</v>
      </c>
      <c r="E3158" s="1">
        <v>45419</v>
      </c>
      <c r="F3158">
        <v>5091.75</v>
      </c>
      <c r="G3158">
        <v>1019</v>
      </c>
      <c r="H3158" t="s">
        <v>7</v>
      </c>
      <c r="I3158" t="str">
        <f>VLOOKUP(shipments[[#This Row],[SPID]],CHOOSE({1,2},people[[#All],[SPID]],people[[#All],[Sales_person]]),2,0)</f>
        <v>Andria Kimpton</v>
      </c>
      <c r="J3158">
        <f>YEAR(shipments[[#This Row],[Shipdate]])</f>
        <v>2024</v>
      </c>
      <c r="K3158" s="22"/>
      <c r="L3158" s="22">
        <f>VLOOKUP(shipments[[#This Row],[PID]],CHOOSE({1,2},products[PID],products[Cost_per_box]),2,0)</f>
        <v>5.72</v>
      </c>
      <c r="M3158" s="22">
        <f>shipments[[#This Row],[Boxes]]*shipments[[#This Row],[cost_per_box]]</f>
        <v>5828.6799999999994</v>
      </c>
      <c r="N3158" s="22">
        <f>shipments[[#This Row],[Amount]]-shipments[[#This Row],[total cost]]</f>
        <v>-736.92999999999938</v>
      </c>
    </row>
    <row r="3159" spans="1:14" x14ac:dyDescent="0.35">
      <c r="A3159" t="s">
        <v>3201</v>
      </c>
      <c r="B3159" t="s">
        <v>8051</v>
      </c>
      <c r="C3159" t="s">
        <v>8015</v>
      </c>
      <c r="D3159" t="s">
        <v>8037</v>
      </c>
      <c r="E3159" s="1">
        <v>45223</v>
      </c>
      <c r="F3159">
        <v>3766.5</v>
      </c>
      <c r="G3159">
        <v>754</v>
      </c>
      <c r="H3159" t="s">
        <v>7</v>
      </c>
      <c r="I3159" t="str">
        <f>VLOOKUP(shipments[[#This Row],[SPID]],CHOOSE({1,2},people[[#All],[SPID]],people[[#All],[Sales_person]]),2,0)</f>
        <v>Andria Kimpton</v>
      </c>
      <c r="J3159">
        <f>YEAR(shipments[[#This Row],[Shipdate]])</f>
        <v>2023</v>
      </c>
      <c r="K3159" s="22"/>
      <c r="L3159" s="22">
        <f>VLOOKUP(shipments[[#This Row],[PID]],CHOOSE({1,2},products[PID],products[Cost_per_box]),2,0)</f>
        <v>5.72</v>
      </c>
      <c r="M3159" s="22">
        <f>shipments[[#This Row],[Boxes]]*shipments[[#This Row],[cost_per_box]]</f>
        <v>4312.88</v>
      </c>
      <c r="N3159" s="22">
        <f>shipments[[#This Row],[Amount]]-shipments[[#This Row],[total cost]]</f>
        <v>-546.38000000000011</v>
      </c>
    </row>
    <row r="3160" spans="1:14" x14ac:dyDescent="0.35">
      <c r="A3160" t="s">
        <v>3202</v>
      </c>
      <c r="B3160" t="s">
        <v>8051</v>
      </c>
      <c r="C3160" t="s">
        <v>8015</v>
      </c>
      <c r="D3160" t="s">
        <v>8036</v>
      </c>
      <c r="E3160" s="1">
        <v>45251</v>
      </c>
      <c r="F3160">
        <v>2898</v>
      </c>
      <c r="G3160">
        <v>414</v>
      </c>
      <c r="H3160" t="s">
        <v>7</v>
      </c>
      <c r="I3160" t="str">
        <f>VLOOKUP(shipments[[#This Row],[SPID]],CHOOSE({1,2},people[[#All],[SPID]],people[[#All],[Sales_person]]),2,0)</f>
        <v>Andria Kimpton</v>
      </c>
      <c r="J3160">
        <f>YEAR(shipments[[#This Row],[Shipdate]])</f>
        <v>2023</v>
      </c>
      <c r="K3160" s="22"/>
      <c r="L3160" s="22">
        <f>VLOOKUP(shipments[[#This Row],[PID]],CHOOSE({1,2},products[PID],products[Cost_per_box]),2,0)</f>
        <v>5.72</v>
      </c>
      <c r="M3160" s="22">
        <f>shipments[[#This Row],[Boxes]]*shipments[[#This Row],[cost_per_box]]</f>
        <v>2368.08</v>
      </c>
      <c r="N3160" s="22">
        <f>shipments[[#This Row],[Amount]]-shipments[[#This Row],[total cost]]</f>
        <v>529.92000000000007</v>
      </c>
    </row>
    <row r="3161" spans="1:14" x14ac:dyDescent="0.35">
      <c r="A3161" t="s">
        <v>3203</v>
      </c>
      <c r="B3161" t="s">
        <v>8051</v>
      </c>
      <c r="C3161" t="s">
        <v>8015</v>
      </c>
      <c r="D3161" t="s">
        <v>8034</v>
      </c>
      <c r="E3161" s="1">
        <v>45280</v>
      </c>
      <c r="F3161">
        <v>9436.5</v>
      </c>
      <c r="G3161">
        <v>1573</v>
      </c>
      <c r="H3161" t="s">
        <v>7</v>
      </c>
      <c r="I3161" t="str">
        <f>VLOOKUP(shipments[[#This Row],[SPID]],CHOOSE({1,2},people[[#All],[SPID]],people[[#All],[Sales_person]]),2,0)</f>
        <v>Andria Kimpton</v>
      </c>
      <c r="J3161">
        <f>YEAR(shipments[[#This Row],[Shipdate]])</f>
        <v>2023</v>
      </c>
      <c r="K3161" s="22"/>
      <c r="L3161" s="22">
        <f>VLOOKUP(shipments[[#This Row],[PID]],CHOOSE({1,2},products[PID],products[Cost_per_box]),2,0)</f>
        <v>5.72</v>
      </c>
      <c r="M3161" s="22">
        <f>shipments[[#This Row],[Boxes]]*shipments[[#This Row],[cost_per_box]]</f>
        <v>8997.56</v>
      </c>
      <c r="N3161" s="22">
        <f>shipments[[#This Row],[Amount]]-shipments[[#This Row],[total cost]]</f>
        <v>438.94000000000051</v>
      </c>
    </row>
    <row r="3162" spans="1:14" x14ac:dyDescent="0.35">
      <c r="A3162" t="s">
        <v>3204</v>
      </c>
      <c r="B3162" t="s">
        <v>8051</v>
      </c>
      <c r="C3162" t="s">
        <v>8015</v>
      </c>
      <c r="D3162" t="s">
        <v>8038</v>
      </c>
      <c r="E3162" s="1">
        <v>45085</v>
      </c>
      <c r="F3162">
        <v>2486.25</v>
      </c>
      <c r="G3162">
        <v>415</v>
      </c>
      <c r="H3162" t="s">
        <v>7</v>
      </c>
      <c r="I3162" t="str">
        <f>VLOOKUP(shipments[[#This Row],[SPID]],CHOOSE({1,2},people[[#All],[SPID]],people[[#All],[Sales_person]]),2,0)</f>
        <v>Andria Kimpton</v>
      </c>
      <c r="J3162">
        <f>YEAR(shipments[[#This Row],[Shipdate]])</f>
        <v>2023</v>
      </c>
      <c r="K3162" s="22"/>
      <c r="L3162" s="22">
        <f>VLOOKUP(shipments[[#This Row],[PID]],CHOOSE({1,2},products[PID],products[Cost_per_box]),2,0)</f>
        <v>5.72</v>
      </c>
      <c r="M3162" s="22">
        <f>shipments[[#This Row],[Boxes]]*shipments[[#This Row],[cost_per_box]]</f>
        <v>2373.7999999999997</v>
      </c>
      <c r="N3162" s="22">
        <f>shipments[[#This Row],[Amount]]-shipments[[#This Row],[total cost]]</f>
        <v>112.45000000000027</v>
      </c>
    </row>
    <row r="3163" spans="1:14" x14ac:dyDescent="0.35">
      <c r="A3163" t="s">
        <v>3205</v>
      </c>
      <c r="B3163" t="s">
        <v>8051</v>
      </c>
      <c r="C3163" t="s">
        <v>8016</v>
      </c>
      <c r="D3163" t="s">
        <v>8034</v>
      </c>
      <c r="E3163" s="1">
        <v>45125</v>
      </c>
      <c r="F3163">
        <v>5337</v>
      </c>
      <c r="G3163">
        <v>198</v>
      </c>
      <c r="H3163" t="s">
        <v>7</v>
      </c>
      <c r="I3163" t="str">
        <f>VLOOKUP(shipments[[#This Row],[SPID]],CHOOSE({1,2},people[[#All],[SPID]],people[[#All],[Sales_person]]),2,0)</f>
        <v>Andria Kimpton</v>
      </c>
      <c r="J3163">
        <f>YEAR(shipments[[#This Row],[Shipdate]])</f>
        <v>2023</v>
      </c>
      <c r="K3163" s="22"/>
      <c r="L3163" s="22">
        <f>VLOOKUP(shipments[[#This Row],[PID]],CHOOSE({1,2},products[PID],products[Cost_per_box]),2,0)</f>
        <v>6.31</v>
      </c>
      <c r="M3163" s="22">
        <f>shipments[[#This Row],[Boxes]]*shipments[[#This Row],[cost_per_box]]</f>
        <v>1249.3799999999999</v>
      </c>
      <c r="N3163" s="22">
        <f>shipments[[#This Row],[Amount]]-shipments[[#This Row],[total cost]]</f>
        <v>4087.62</v>
      </c>
    </row>
    <row r="3164" spans="1:14" x14ac:dyDescent="0.35">
      <c r="A3164" t="s">
        <v>3206</v>
      </c>
      <c r="B3164" t="s">
        <v>8051</v>
      </c>
      <c r="C3164" t="s">
        <v>8017</v>
      </c>
      <c r="D3164" t="s">
        <v>8034</v>
      </c>
      <c r="E3164" s="1">
        <v>45330</v>
      </c>
      <c r="F3164">
        <v>5348.25</v>
      </c>
      <c r="G3164">
        <v>214</v>
      </c>
      <c r="H3164" t="s">
        <v>7</v>
      </c>
      <c r="I3164" t="str">
        <f>VLOOKUP(shipments[[#This Row],[SPID]],CHOOSE({1,2},people[[#All],[SPID]],people[[#All],[Sales_person]]),2,0)</f>
        <v>Andria Kimpton</v>
      </c>
      <c r="J3164">
        <f>YEAR(shipments[[#This Row],[Shipdate]])</f>
        <v>2024</v>
      </c>
      <c r="K3164" s="22"/>
      <c r="L3164" s="22">
        <f>VLOOKUP(shipments[[#This Row],[PID]],CHOOSE({1,2},products[PID],products[Cost_per_box]),2,0)</f>
        <v>9.94</v>
      </c>
      <c r="M3164" s="22">
        <f>shipments[[#This Row],[Boxes]]*shipments[[#This Row],[cost_per_box]]</f>
        <v>2127.16</v>
      </c>
      <c r="N3164" s="22">
        <f>shipments[[#This Row],[Amount]]-shipments[[#This Row],[total cost]]</f>
        <v>3221.09</v>
      </c>
    </row>
    <row r="3165" spans="1:14" x14ac:dyDescent="0.35">
      <c r="A3165" t="s">
        <v>3207</v>
      </c>
      <c r="B3165" t="s">
        <v>8051</v>
      </c>
      <c r="C3165" t="s">
        <v>8017</v>
      </c>
      <c r="D3165" t="s">
        <v>8038</v>
      </c>
      <c r="E3165" s="1">
        <v>45237</v>
      </c>
      <c r="F3165">
        <v>5125.5</v>
      </c>
      <c r="G3165">
        <v>214</v>
      </c>
      <c r="H3165" t="s">
        <v>7</v>
      </c>
      <c r="I3165" t="str">
        <f>VLOOKUP(shipments[[#This Row],[SPID]],CHOOSE({1,2},people[[#All],[SPID]],people[[#All],[Sales_person]]),2,0)</f>
        <v>Andria Kimpton</v>
      </c>
      <c r="J3165">
        <f>YEAR(shipments[[#This Row],[Shipdate]])</f>
        <v>2023</v>
      </c>
      <c r="K3165" s="22"/>
      <c r="L3165" s="22">
        <f>VLOOKUP(shipments[[#This Row],[PID]],CHOOSE({1,2},products[PID],products[Cost_per_box]),2,0)</f>
        <v>9.94</v>
      </c>
      <c r="M3165" s="22">
        <f>shipments[[#This Row],[Boxes]]*shipments[[#This Row],[cost_per_box]]</f>
        <v>2127.16</v>
      </c>
      <c r="N3165" s="22">
        <f>shipments[[#This Row],[Amount]]-shipments[[#This Row],[total cost]]</f>
        <v>2998.34</v>
      </c>
    </row>
    <row r="3166" spans="1:14" x14ac:dyDescent="0.35">
      <c r="A3166" t="s">
        <v>3208</v>
      </c>
      <c r="B3166" t="s">
        <v>8051</v>
      </c>
      <c r="C3166" t="s">
        <v>8017</v>
      </c>
      <c r="D3166" t="s">
        <v>8037</v>
      </c>
      <c r="E3166" s="1">
        <v>45336</v>
      </c>
      <c r="F3166">
        <v>6196.5</v>
      </c>
      <c r="G3166">
        <v>239</v>
      </c>
      <c r="H3166" t="s">
        <v>7</v>
      </c>
      <c r="I3166" t="str">
        <f>VLOOKUP(shipments[[#This Row],[SPID]],CHOOSE({1,2},people[[#All],[SPID]],people[[#All],[Sales_person]]),2,0)</f>
        <v>Andria Kimpton</v>
      </c>
      <c r="J3166">
        <f>YEAR(shipments[[#This Row],[Shipdate]])</f>
        <v>2024</v>
      </c>
      <c r="K3166" s="22"/>
      <c r="L3166" s="22">
        <f>VLOOKUP(shipments[[#This Row],[PID]],CHOOSE({1,2},products[PID],products[Cost_per_box]),2,0)</f>
        <v>9.94</v>
      </c>
      <c r="M3166" s="22">
        <f>shipments[[#This Row],[Boxes]]*shipments[[#This Row],[cost_per_box]]</f>
        <v>2375.66</v>
      </c>
      <c r="N3166" s="22">
        <f>shipments[[#This Row],[Amount]]-shipments[[#This Row],[total cost]]</f>
        <v>3820.84</v>
      </c>
    </row>
    <row r="3167" spans="1:14" x14ac:dyDescent="0.35">
      <c r="A3167" t="s">
        <v>3209</v>
      </c>
      <c r="B3167" t="s">
        <v>8051</v>
      </c>
      <c r="C3167" t="s">
        <v>8018</v>
      </c>
      <c r="D3167" t="s">
        <v>8033</v>
      </c>
      <c r="E3167" s="1">
        <v>45483</v>
      </c>
      <c r="F3167">
        <v>7141.5</v>
      </c>
      <c r="G3167">
        <v>325</v>
      </c>
      <c r="H3167" t="s">
        <v>18</v>
      </c>
      <c r="I3167" t="str">
        <f>VLOOKUP(shipments[[#This Row],[SPID]],CHOOSE({1,2},people[[#All],[SPID]],people[[#All],[Sales_person]]),2,0)</f>
        <v>Andria Kimpton</v>
      </c>
      <c r="J3167">
        <f>YEAR(shipments[[#This Row],[Shipdate]])</f>
        <v>2024</v>
      </c>
      <c r="K3167" s="22"/>
      <c r="L3167" s="22">
        <f>VLOOKUP(shipments[[#This Row],[PID]],CHOOSE({1,2},products[PID],products[Cost_per_box]),2,0)</f>
        <v>7.73</v>
      </c>
      <c r="M3167" s="22">
        <f>shipments[[#This Row],[Boxes]]*shipments[[#This Row],[cost_per_box]]</f>
        <v>2512.25</v>
      </c>
      <c r="N3167" s="22">
        <f>shipments[[#This Row],[Amount]]-shipments[[#This Row],[total cost]]</f>
        <v>4629.25</v>
      </c>
    </row>
    <row r="3168" spans="1:14" x14ac:dyDescent="0.35">
      <c r="A3168" t="s">
        <v>3210</v>
      </c>
      <c r="B3168" t="s">
        <v>8051</v>
      </c>
      <c r="C3168" t="s">
        <v>8018</v>
      </c>
      <c r="D3168" t="s">
        <v>8037</v>
      </c>
      <c r="E3168" s="1">
        <v>45523</v>
      </c>
      <c r="F3168">
        <v>8221.5</v>
      </c>
      <c r="G3168">
        <v>433</v>
      </c>
      <c r="H3168" t="s">
        <v>18</v>
      </c>
      <c r="I3168" t="str">
        <f>VLOOKUP(shipments[[#This Row],[SPID]],CHOOSE({1,2},people[[#All],[SPID]],people[[#All],[Sales_person]]),2,0)</f>
        <v>Andria Kimpton</v>
      </c>
      <c r="J3168">
        <f>YEAR(shipments[[#This Row],[Shipdate]])</f>
        <v>2024</v>
      </c>
      <c r="K3168" s="22"/>
      <c r="L3168" s="22">
        <f>VLOOKUP(shipments[[#This Row],[PID]],CHOOSE({1,2},products[PID],products[Cost_per_box]),2,0)</f>
        <v>7.73</v>
      </c>
      <c r="M3168" s="22">
        <f>shipments[[#This Row],[Boxes]]*shipments[[#This Row],[cost_per_box]]</f>
        <v>3347.09</v>
      </c>
      <c r="N3168" s="22">
        <f>shipments[[#This Row],[Amount]]-shipments[[#This Row],[total cost]]</f>
        <v>4874.41</v>
      </c>
    </row>
    <row r="3169" spans="1:14" x14ac:dyDescent="0.35">
      <c r="A3169" t="s">
        <v>3211</v>
      </c>
      <c r="B3169" t="s">
        <v>8051</v>
      </c>
      <c r="C3169" t="s">
        <v>8018</v>
      </c>
      <c r="D3169" t="s">
        <v>8037</v>
      </c>
      <c r="E3169" s="1">
        <v>45055</v>
      </c>
      <c r="F3169">
        <v>10136.25</v>
      </c>
      <c r="G3169">
        <v>564</v>
      </c>
      <c r="H3169" t="s">
        <v>7</v>
      </c>
      <c r="I3169" t="str">
        <f>VLOOKUP(shipments[[#This Row],[SPID]],CHOOSE({1,2},people[[#All],[SPID]],people[[#All],[Sales_person]]),2,0)</f>
        <v>Andria Kimpton</v>
      </c>
      <c r="J3169">
        <f>YEAR(shipments[[#This Row],[Shipdate]])</f>
        <v>2023</v>
      </c>
      <c r="K3169" s="22"/>
      <c r="L3169" s="22">
        <f>VLOOKUP(shipments[[#This Row],[PID]],CHOOSE({1,2},products[PID],products[Cost_per_box]),2,0)</f>
        <v>7.73</v>
      </c>
      <c r="M3169" s="22">
        <f>shipments[[#This Row],[Boxes]]*shipments[[#This Row],[cost_per_box]]</f>
        <v>4359.72</v>
      </c>
      <c r="N3169" s="22">
        <f>shipments[[#This Row],[Amount]]-shipments[[#This Row],[total cost]]</f>
        <v>5776.53</v>
      </c>
    </row>
    <row r="3170" spans="1:14" x14ac:dyDescent="0.35">
      <c r="A3170" t="s">
        <v>3212</v>
      </c>
      <c r="B3170" t="s">
        <v>8051</v>
      </c>
      <c r="C3170" t="s">
        <v>8018</v>
      </c>
      <c r="D3170" t="s">
        <v>8034</v>
      </c>
      <c r="E3170" s="1">
        <v>45294</v>
      </c>
      <c r="F3170">
        <v>7929</v>
      </c>
      <c r="G3170">
        <v>418</v>
      </c>
      <c r="H3170" t="s">
        <v>7</v>
      </c>
      <c r="I3170" t="str">
        <f>VLOOKUP(shipments[[#This Row],[SPID]],CHOOSE({1,2},people[[#All],[SPID]],people[[#All],[Sales_person]]),2,0)</f>
        <v>Andria Kimpton</v>
      </c>
      <c r="J3170">
        <f>YEAR(shipments[[#This Row],[Shipdate]])</f>
        <v>2024</v>
      </c>
      <c r="K3170" s="22"/>
      <c r="L3170" s="22">
        <f>VLOOKUP(shipments[[#This Row],[PID]],CHOOSE({1,2},products[PID],products[Cost_per_box]),2,0)</f>
        <v>7.73</v>
      </c>
      <c r="M3170" s="22">
        <f>shipments[[#This Row],[Boxes]]*shipments[[#This Row],[cost_per_box]]</f>
        <v>3231.1400000000003</v>
      </c>
      <c r="N3170" s="22">
        <f>shipments[[#This Row],[Amount]]-shipments[[#This Row],[total cost]]</f>
        <v>4697.8599999999997</v>
      </c>
    </row>
    <row r="3171" spans="1:14" x14ac:dyDescent="0.35">
      <c r="A3171" t="s">
        <v>3213</v>
      </c>
      <c r="B3171" t="s">
        <v>8051</v>
      </c>
      <c r="C3171" t="s">
        <v>8020</v>
      </c>
      <c r="D3171" t="s">
        <v>8034</v>
      </c>
      <c r="E3171" s="1">
        <v>45391</v>
      </c>
      <c r="F3171">
        <v>1584</v>
      </c>
      <c r="G3171">
        <v>114</v>
      </c>
      <c r="H3171" t="s">
        <v>7</v>
      </c>
      <c r="I3171" t="str">
        <f>VLOOKUP(shipments[[#This Row],[SPID]],CHOOSE({1,2},people[[#All],[SPID]],people[[#All],[Sales_person]]),2,0)</f>
        <v>Andria Kimpton</v>
      </c>
      <c r="J3171">
        <f>YEAR(shipments[[#This Row],[Shipdate]])</f>
        <v>2024</v>
      </c>
      <c r="K3171" s="22"/>
      <c r="L3171" s="22">
        <f>VLOOKUP(shipments[[#This Row],[PID]],CHOOSE({1,2},products[PID],products[Cost_per_box]),2,0)</f>
        <v>8.2200000000000006</v>
      </c>
      <c r="M3171" s="22">
        <f>shipments[[#This Row],[Boxes]]*shipments[[#This Row],[cost_per_box]]</f>
        <v>937.08</v>
      </c>
      <c r="N3171" s="22">
        <f>shipments[[#This Row],[Amount]]-shipments[[#This Row],[total cost]]</f>
        <v>646.91999999999996</v>
      </c>
    </row>
    <row r="3172" spans="1:14" x14ac:dyDescent="0.35">
      <c r="A3172" t="s">
        <v>3214</v>
      </c>
      <c r="B3172" t="s">
        <v>8051</v>
      </c>
      <c r="C3172" t="s">
        <v>8020</v>
      </c>
      <c r="D3172" t="s">
        <v>8038</v>
      </c>
      <c r="E3172" s="1">
        <v>45110</v>
      </c>
      <c r="F3172">
        <v>5539.5</v>
      </c>
      <c r="G3172">
        <v>370</v>
      </c>
      <c r="H3172" t="s">
        <v>7</v>
      </c>
      <c r="I3172" t="str">
        <f>VLOOKUP(shipments[[#This Row],[SPID]],CHOOSE({1,2},people[[#All],[SPID]],people[[#All],[Sales_person]]),2,0)</f>
        <v>Andria Kimpton</v>
      </c>
      <c r="J3172">
        <f>YEAR(shipments[[#This Row],[Shipdate]])</f>
        <v>2023</v>
      </c>
      <c r="K3172" s="22"/>
      <c r="L3172" s="22">
        <f>VLOOKUP(shipments[[#This Row],[PID]],CHOOSE({1,2},products[PID],products[Cost_per_box]),2,0)</f>
        <v>8.2200000000000006</v>
      </c>
      <c r="M3172" s="22">
        <f>shipments[[#This Row],[Boxes]]*shipments[[#This Row],[cost_per_box]]</f>
        <v>3041.4</v>
      </c>
      <c r="N3172" s="22">
        <f>shipments[[#This Row],[Amount]]-shipments[[#This Row],[total cost]]</f>
        <v>2498.1</v>
      </c>
    </row>
    <row r="3173" spans="1:14" x14ac:dyDescent="0.35">
      <c r="A3173" t="s">
        <v>3215</v>
      </c>
      <c r="B3173" t="s">
        <v>8051</v>
      </c>
      <c r="C3173" t="s">
        <v>8020</v>
      </c>
      <c r="D3173" t="s">
        <v>8036</v>
      </c>
      <c r="E3173" s="1">
        <v>45295</v>
      </c>
      <c r="F3173">
        <v>2547</v>
      </c>
      <c r="G3173">
        <v>170</v>
      </c>
      <c r="H3173" t="s">
        <v>7</v>
      </c>
      <c r="I3173" t="str">
        <f>VLOOKUP(shipments[[#This Row],[SPID]],CHOOSE({1,2},people[[#All],[SPID]],people[[#All],[Sales_person]]),2,0)</f>
        <v>Andria Kimpton</v>
      </c>
      <c r="J3173">
        <f>YEAR(shipments[[#This Row],[Shipdate]])</f>
        <v>2024</v>
      </c>
      <c r="K3173" s="22"/>
      <c r="L3173" s="22">
        <f>VLOOKUP(shipments[[#This Row],[PID]],CHOOSE({1,2},products[PID],products[Cost_per_box]),2,0)</f>
        <v>8.2200000000000006</v>
      </c>
      <c r="M3173" s="22">
        <f>shipments[[#This Row],[Boxes]]*shipments[[#This Row],[cost_per_box]]</f>
        <v>1397.4</v>
      </c>
      <c r="N3173" s="22">
        <f>shipments[[#This Row],[Amount]]-shipments[[#This Row],[total cost]]</f>
        <v>1149.5999999999999</v>
      </c>
    </row>
    <row r="3174" spans="1:14" x14ac:dyDescent="0.35">
      <c r="A3174" t="s">
        <v>3216</v>
      </c>
      <c r="B3174" t="s">
        <v>8051</v>
      </c>
      <c r="C3174" t="s">
        <v>8023</v>
      </c>
      <c r="D3174" t="s">
        <v>8038</v>
      </c>
      <c r="E3174" s="1">
        <v>45386</v>
      </c>
      <c r="F3174">
        <v>5262.75</v>
      </c>
      <c r="G3174">
        <v>658</v>
      </c>
      <c r="H3174" t="s">
        <v>7</v>
      </c>
      <c r="I3174" t="str">
        <f>VLOOKUP(shipments[[#This Row],[SPID]],CHOOSE({1,2},people[[#All],[SPID]],people[[#All],[Sales_person]]),2,0)</f>
        <v>Andria Kimpton</v>
      </c>
      <c r="J3174">
        <f>YEAR(shipments[[#This Row],[Shipdate]])</f>
        <v>2024</v>
      </c>
      <c r="K3174" s="22"/>
      <c r="L3174" s="22">
        <f>VLOOKUP(shipments[[#This Row],[PID]],CHOOSE({1,2},products[PID],products[Cost_per_box]),2,0)</f>
        <v>10.51</v>
      </c>
      <c r="M3174" s="22">
        <f>shipments[[#This Row],[Boxes]]*shipments[[#This Row],[cost_per_box]]</f>
        <v>6915.58</v>
      </c>
      <c r="N3174" s="22">
        <f>shipments[[#This Row],[Amount]]-shipments[[#This Row],[total cost]]</f>
        <v>-1652.83</v>
      </c>
    </row>
    <row r="3175" spans="1:14" x14ac:dyDescent="0.35">
      <c r="A3175" t="s">
        <v>3217</v>
      </c>
      <c r="B3175" t="s">
        <v>8051</v>
      </c>
      <c r="C3175" t="s">
        <v>8023</v>
      </c>
      <c r="D3175" t="s">
        <v>8034</v>
      </c>
      <c r="E3175" s="1">
        <v>44998</v>
      </c>
      <c r="F3175">
        <v>1962</v>
      </c>
      <c r="G3175">
        <v>327</v>
      </c>
      <c r="H3175" t="s">
        <v>7</v>
      </c>
      <c r="I3175" t="str">
        <f>VLOOKUP(shipments[[#This Row],[SPID]],CHOOSE({1,2},people[[#All],[SPID]],people[[#All],[Sales_person]]),2,0)</f>
        <v>Andria Kimpton</v>
      </c>
      <c r="J3175">
        <f>YEAR(shipments[[#This Row],[Shipdate]])</f>
        <v>2023</v>
      </c>
      <c r="K3175" s="22"/>
      <c r="L3175" s="22">
        <f>VLOOKUP(shipments[[#This Row],[PID]],CHOOSE({1,2},products[PID],products[Cost_per_box]),2,0)</f>
        <v>10.51</v>
      </c>
      <c r="M3175" s="22">
        <f>shipments[[#This Row],[Boxes]]*shipments[[#This Row],[cost_per_box]]</f>
        <v>3436.77</v>
      </c>
      <c r="N3175" s="22">
        <f>shipments[[#This Row],[Amount]]-shipments[[#This Row],[total cost]]</f>
        <v>-1474.77</v>
      </c>
    </row>
    <row r="3176" spans="1:14" x14ac:dyDescent="0.35">
      <c r="A3176" t="s">
        <v>3218</v>
      </c>
      <c r="B3176" t="s">
        <v>8051</v>
      </c>
      <c r="C3176" t="s">
        <v>8023</v>
      </c>
      <c r="D3176" t="s">
        <v>8033</v>
      </c>
      <c r="E3176" s="1">
        <v>45352</v>
      </c>
      <c r="F3176">
        <v>8739</v>
      </c>
      <c r="G3176">
        <v>1457</v>
      </c>
      <c r="H3176" t="s">
        <v>7</v>
      </c>
      <c r="I3176" t="str">
        <f>VLOOKUP(shipments[[#This Row],[SPID]],CHOOSE({1,2},people[[#All],[SPID]],people[[#All],[Sales_person]]),2,0)</f>
        <v>Andria Kimpton</v>
      </c>
      <c r="J3176">
        <f>YEAR(shipments[[#This Row],[Shipdate]])</f>
        <v>2024</v>
      </c>
      <c r="K3176" s="22"/>
      <c r="L3176" s="22">
        <f>VLOOKUP(shipments[[#This Row],[PID]],CHOOSE({1,2},products[PID],products[Cost_per_box]),2,0)</f>
        <v>10.51</v>
      </c>
      <c r="M3176" s="22">
        <f>shipments[[#This Row],[Boxes]]*shipments[[#This Row],[cost_per_box]]</f>
        <v>15313.07</v>
      </c>
      <c r="N3176" s="22">
        <f>shipments[[#This Row],[Amount]]-shipments[[#This Row],[total cost]]</f>
        <v>-6574.07</v>
      </c>
    </row>
    <row r="3177" spans="1:14" x14ac:dyDescent="0.35">
      <c r="A3177" t="s">
        <v>3219</v>
      </c>
      <c r="B3177" t="s">
        <v>8051</v>
      </c>
      <c r="C3177" t="s">
        <v>8023</v>
      </c>
      <c r="D3177" t="s">
        <v>8033</v>
      </c>
      <c r="E3177" s="1">
        <v>45421</v>
      </c>
      <c r="F3177">
        <v>10626.75</v>
      </c>
      <c r="G3177">
        <v>1519</v>
      </c>
      <c r="H3177" t="s">
        <v>7</v>
      </c>
      <c r="I3177" t="str">
        <f>VLOOKUP(shipments[[#This Row],[SPID]],CHOOSE({1,2},people[[#All],[SPID]],people[[#All],[Sales_person]]),2,0)</f>
        <v>Andria Kimpton</v>
      </c>
      <c r="J3177">
        <f>YEAR(shipments[[#This Row],[Shipdate]])</f>
        <v>2024</v>
      </c>
      <c r="K3177" s="22"/>
      <c r="L3177" s="22">
        <f>VLOOKUP(shipments[[#This Row],[PID]],CHOOSE({1,2},products[PID],products[Cost_per_box]),2,0)</f>
        <v>10.51</v>
      </c>
      <c r="M3177" s="22">
        <f>shipments[[#This Row],[Boxes]]*shipments[[#This Row],[cost_per_box]]</f>
        <v>15964.69</v>
      </c>
      <c r="N3177" s="22">
        <f>shipments[[#This Row],[Amount]]-shipments[[#This Row],[total cost]]</f>
        <v>-5337.9400000000005</v>
      </c>
    </row>
    <row r="3178" spans="1:14" x14ac:dyDescent="0.35">
      <c r="A3178" t="s">
        <v>3220</v>
      </c>
      <c r="B3178" t="s">
        <v>8051</v>
      </c>
      <c r="C3178" t="s">
        <v>8023</v>
      </c>
      <c r="D3178" t="s">
        <v>8035</v>
      </c>
      <c r="E3178" s="1">
        <v>45418</v>
      </c>
      <c r="F3178">
        <v>10275.75</v>
      </c>
      <c r="G3178">
        <v>1285</v>
      </c>
      <c r="H3178" t="s">
        <v>7</v>
      </c>
      <c r="I3178" t="str">
        <f>VLOOKUP(shipments[[#This Row],[SPID]],CHOOSE({1,2},people[[#All],[SPID]],people[[#All],[Sales_person]]),2,0)</f>
        <v>Andria Kimpton</v>
      </c>
      <c r="J3178">
        <f>YEAR(shipments[[#This Row],[Shipdate]])</f>
        <v>2024</v>
      </c>
      <c r="K3178" s="22"/>
      <c r="L3178" s="22">
        <f>VLOOKUP(shipments[[#This Row],[PID]],CHOOSE({1,2},products[PID],products[Cost_per_box]),2,0)</f>
        <v>10.51</v>
      </c>
      <c r="M3178" s="22">
        <f>shipments[[#This Row],[Boxes]]*shipments[[#This Row],[cost_per_box]]</f>
        <v>13505.35</v>
      </c>
      <c r="N3178" s="22">
        <f>shipments[[#This Row],[Amount]]-shipments[[#This Row],[total cost]]</f>
        <v>-3229.6000000000004</v>
      </c>
    </row>
    <row r="3179" spans="1:14" x14ac:dyDescent="0.35">
      <c r="A3179" t="s">
        <v>3221</v>
      </c>
      <c r="B3179" t="s">
        <v>8051</v>
      </c>
      <c r="C3179" t="s">
        <v>8023</v>
      </c>
      <c r="D3179" t="s">
        <v>8033</v>
      </c>
      <c r="E3179" s="1">
        <v>44942</v>
      </c>
      <c r="F3179">
        <v>5490</v>
      </c>
      <c r="G3179">
        <v>610</v>
      </c>
      <c r="H3179" t="s">
        <v>7</v>
      </c>
      <c r="I3179" t="str">
        <f>VLOOKUP(shipments[[#This Row],[SPID]],CHOOSE({1,2},people[[#All],[SPID]],people[[#All],[Sales_person]]),2,0)</f>
        <v>Andria Kimpton</v>
      </c>
      <c r="J3179">
        <f>YEAR(shipments[[#This Row],[Shipdate]])</f>
        <v>2023</v>
      </c>
      <c r="K3179" s="22"/>
      <c r="L3179" s="22">
        <f>VLOOKUP(shipments[[#This Row],[PID]],CHOOSE({1,2},products[PID],products[Cost_per_box]),2,0)</f>
        <v>10.51</v>
      </c>
      <c r="M3179" s="22">
        <f>shipments[[#This Row],[Boxes]]*shipments[[#This Row],[cost_per_box]]</f>
        <v>6411.0999999999995</v>
      </c>
      <c r="N3179" s="22">
        <f>shipments[[#This Row],[Amount]]-shipments[[#This Row],[total cost]]</f>
        <v>-921.09999999999945</v>
      </c>
    </row>
    <row r="3180" spans="1:14" x14ac:dyDescent="0.35">
      <c r="A3180" t="s">
        <v>3222</v>
      </c>
      <c r="B3180" t="s">
        <v>8051</v>
      </c>
      <c r="C3180" t="s">
        <v>8023</v>
      </c>
      <c r="D3180" t="s">
        <v>8034</v>
      </c>
      <c r="E3180" s="1">
        <v>45455</v>
      </c>
      <c r="F3180">
        <v>4533.75</v>
      </c>
      <c r="G3180">
        <v>648</v>
      </c>
      <c r="H3180" t="s">
        <v>7</v>
      </c>
      <c r="I3180" t="str">
        <f>VLOOKUP(shipments[[#This Row],[SPID]],CHOOSE({1,2},people[[#All],[SPID]],people[[#All],[Sales_person]]),2,0)</f>
        <v>Andria Kimpton</v>
      </c>
      <c r="J3180">
        <f>YEAR(shipments[[#This Row],[Shipdate]])</f>
        <v>2024</v>
      </c>
      <c r="K3180" s="22"/>
      <c r="L3180" s="22">
        <f>VLOOKUP(shipments[[#This Row],[PID]],CHOOSE({1,2},products[PID],products[Cost_per_box]),2,0)</f>
        <v>10.51</v>
      </c>
      <c r="M3180" s="22">
        <f>shipments[[#This Row],[Boxes]]*shipments[[#This Row],[cost_per_box]]</f>
        <v>6810.48</v>
      </c>
      <c r="N3180" s="22">
        <f>shipments[[#This Row],[Amount]]-shipments[[#This Row],[total cost]]</f>
        <v>-2276.7299999999996</v>
      </c>
    </row>
    <row r="3181" spans="1:14" x14ac:dyDescent="0.35">
      <c r="A3181" t="s">
        <v>3223</v>
      </c>
      <c r="B3181" t="s">
        <v>8051</v>
      </c>
      <c r="C3181" t="s">
        <v>8023</v>
      </c>
      <c r="D3181" t="s">
        <v>8037</v>
      </c>
      <c r="E3181" s="1">
        <v>44972</v>
      </c>
      <c r="F3181">
        <v>2205</v>
      </c>
      <c r="G3181">
        <v>221</v>
      </c>
      <c r="H3181" t="s">
        <v>7</v>
      </c>
      <c r="I3181" t="str">
        <f>VLOOKUP(shipments[[#This Row],[SPID]],CHOOSE({1,2},people[[#All],[SPID]],people[[#All],[Sales_person]]),2,0)</f>
        <v>Andria Kimpton</v>
      </c>
      <c r="J3181">
        <f>YEAR(shipments[[#This Row],[Shipdate]])</f>
        <v>2023</v>
      </c>
      <c r="K3181" s="22"/>
      <c r="L3181" s="22">
        <f>VLOOKUP(shipments[[#This Row],[PID]],CHOOSE({1,2},products[PID],products[Cost_per_box]),2,0)</f>
        <v>10.51</v>
      </c>
      <c r="M3181" s="22">
        <f>shipments[[#This Row],[Boxes]]*shipments[[#This Row],[cost_per_box]]</f>
        <v>2322.71</v>
      </c>
      <c r="N3181" s="22">
        <f>shipments[[#This Row],[Amount]]-shipments[[#This Row],[total cost]]</f>
        <v>-117.71000000000004</v>
      </c>
    </row>
    <row r="3182" spans="1:14" x14ac:dyDescent="0.35">
      <c r="A3182" t="s">
        <v>3224</v>
      </c>
      <c r="B3182" t="s">
        <v>8051</v>
      </c>
      <c r="C3182" t="s">
        <v>8024</v>
      </c>
      <c r="D3182" t="s">
        <v>8038</v>
      </c>
      <c r="E3182" s="1">
        <v>45293</v>
      </c>
      <c r="F3182">
        <v>4954.5</v>
      </c>
      <c r="G3182">
        <v>354</v>
      </c>
      <c r="H3182" t="s">
        <v>7</v>
      </c>
      <c r="I3182" t="str">
        <f>VLOOKUP(shipments[[#This Row],[SPID]],CHOOSE({1,2},people[[#All],[SPID]],people[[#All],[Sales_person]]),2,0)</f>
        <v>Andria Kimpton</v>
      </c>
      <c r="J3182">
        <f>YEAR(shipments[[#This Row],[Shipdate]])</f>
        <v>2024</v>
      </c>
      <c r="K3182" s="22"/>
      <c r="L3182" s="22">
        <f>VLOOKUP(shipments[[#This Row],[PID]],CHOOSE({1,2},products[PID],products[Cost_per_box]),2,0)</f>
        <v>6.43</v>
      </c>
      <c r="M3182" s="22">
        <f>shipments[[#This Row],[Boxes]]*shipments[[#This Row],[cost_per_box]]</f>
        <v>2276.2199999999998</v>
      </c>
      <c r="N3182" s="22">
        <f>shipments[[#This Row],[Amount]]-shipments[[#This Row],[total cost]]</f>
        <v>2678.28</v>
      </c>
    </row>
    <row r="3183" spans="1:14" x14ac:dyDescent="0.35">
      <c r="A3183" t="s">
        <v>3225</v>
      </c>
      <c r="B3183" t="s">
        <v>8051</v>
      </c>
      <c r="C3183" t="s">
        <v>8024</v>
      </c>
      <c r="D3183" t="s">
        <v>8034</v>
      </c>
      <c r="E3183" s="1">
        <v>45019</v>
      </c>
      <c r="F3183">
        <v>4506.75</v>
      </c>
      <c r="G3183">
        <v>301</v>
      </c>
      <c r="H3183" t="s">
        <v>7</v>
      </c>
      <c r="I3183" t="str">
        <f>VLOOKUP(shipments[[#This Row],[SPID]],CHOOSE({1,2},people[[#All],[SPID]],people[[#All],[Sales_person]]),2,0)</f>
        <v>Andria Kimpton</v>
      </c>
      <c r="J3183">
        <f>YEAR(shipments[[#This Row],[Shipdate]])</f>
        <v>2023</v>
      </c>
      <c r="K3183" s="22"/>
      <c r="L3183" s="22">
        <f>VLOOKUP(shipments[[#This Row],[PID]],CHOOSE({1,2},products[PID],products[Cost_per_box]),2,0)</f>
        <v>6.43</v>
      </c>
      <c r="M3183" s="22">
        <f>shipments[[#This Row],[Boxes]]*shipments[[#This Row],[cost_per_box]]</f>
        <v>1935.4299999999998</v>
      </c>
      <c r="N3183" s="22">
        <f>shipments[[#This Row],[Amount]]-shipments[[#This Row],[total cost]]</f>
        <v>2571.3200000000002</v>
      </c>
    </row>
    <row r="3184" spans="1:14" x14ac:dyDescent="0.35">
      <c r="A3184" t="s">
        <v>3226</v>
      </c>
      <c r="B3184" t="s">
        <v>8051</v>
      </c>
      <c r="C3184" t="s">
        <v>8024</v>
      </c>
      <c r="D3184" t="s">
        <v>8038</v>
      </c>
      <c r="E3184" s="1">
        <v>44977</v>
      </c>
      <c r="F3184">
        <v>5071.5</v>
      </c>
      <c r="G3184">
        <v>363</v>
      </c>
      <c r="H3184" t="s">
        <v>7</v>
      </c>
      <c r="I3184" t="str">
        <f>VLOOKUP(shipments[[#This Row],[SPID]],CHOOSE({1,2},people[[#All],[SPID]],people[[#All],[Sales_person]]),2,0)</f>
        <v>Andria Kimpton</v>
      </c>
      <c r="J3184">
        <f>YEAR(shipments[[#This Row],[Shipdate]])</f>
        <v>2023</v>
      </c>
      <c r="K3184" s="22"/>
      <c r="L3184" s="22">
        <f>VLOOKUP(shipments[[#This Row],[PID]],CHOOSE({1,2},products[PID],products[Cost_per_box]),2,0)</f>
        <v>6.43</v>
      </c>
      <c r="M3184" s="22">
        <f>shipments[[#This Row],[Boxes]]*shipments[[#This Row],[cost_per_box]]</f>
        <v>2334.0899999999997</v>
      </c>
      <c r="N3184" s="22">
        <f>shipments[[#This Row],[Amount]]-shipments[[#This Row],[total cost]]</f>
        <v>2737.4100000000003</v>
      </c>
    </row>
    <row r="3185" spans="1:14" x14ac:dyDescent="0.35">
      <c r="A3185" t="s">
        <v>3227</v>
      </c>
      <c r="B3185" t="s">
        <v>8051</v>
      </c>
      <c r="C3185" t="s">
        <v>8024</v>
      </c>
      <c r="D3185" t="s">
        <v>8034</v>
      </c>
      <c r="E3185" s="1">
        <v>45131</v>
      </c>
      <c r="F3185">
        <v>3521.25</v>
      </c>
      <c r="G3185">
        <v>221</v>
      </c>
      <c r="H3185" t="s">
        <v>7</v>
      </c>
      <c r="I3185" t="str">
        <f>VLOOKUP(shipments[[#This Row],[SPID]],CHOOSE({1,2},people[[#All],[SPID]],people[[#All],[Sales_person]]),2,0)</f>
        <v>Andria Kimpton</v>
      </c>
      <c r="J3185">
        <f>YEAR(shipments[[#This Row],[Shipdate]])</f>
        <v>2023</v>
      </c>
      <c r="K3185" s="22"/>
      <c r="L3185" s="22">
        <f>VLOOKUP(shipments[[#This Row],[PID]],CHOOSE({1,2},products[PID],products[Cost_per_box]),2,0)</f>
        <v>6.43</v>
      </c>
      <c r="M3185" s="22">
        <f>shipments[[#This Row],[Boxes]]*shipments[[#This Row],[cost_per_box]]</f>
        <v>1421.03</v>
      </c>
      <c r="N3185" s="22">
        <f>shipments[[#This Row],[Amount]]-shipments[[#This Row],[total cost]]</f>
        <v>2100.2200000000003</v>
      </c>
    </row>
    <row r="3186" spans="1:14" x14ac:dyDescent="0.35">
      <c r="A3186" t="s">
        <v>3228</v>
      </c>
      <c r="B3186" t="s">
        <v>8051</v>
      </c>
      <c r="C3186" t="s">
        <v>8025</v>
      </c>
      <c r="D3186" t="s">
        <v>8037</v>
      </c>
      <c r="E3186" s="1">
        <v>45356</v>
      </c>
      <c r="F3186">
        <v>4502.25</v>
      </c>
      <c r="G3186">
        <v>215</v>
      </c>
      <c r="H3186" t="s">
        <v>7</v>
      </c>
      <c r="I3186" t="str">
        <f>VLOOKUP(shipments[[#This Row],[SPID]],CHOOSE({1,2},people[[#All],[SPID]],people[[#All],[Sales_person]]),2,0)</f>
        <v>Andria Kimpton</v>
      </c>
      <c r="J3186">
        <f>YEAR(shipments[[#This Row],[Shipdate]])</f>
        <v>2024</v>
      </c>
      <c r="K3186" s="22"/>
      <c r="L3186" s="22">
        <f>VLOOKUP(shipments[[#This Row],[PID]],CHOOSE({1,2},products[PID],products[Cost_per_box]),2,0)</f>
        <v>12.41</v>
      </c>
      <c r="M3186" s="22">
        <f>shipments[[#This Row],[Boxes]]*shipments[[#This Row],[cost_per_box]]</f>
        <v>2668.15</v>
      </c>
      <c r="N3186" s="22">
        <f>shipments[[#This Row],[Amount]]-shipments[[#This Row],[total cost]]</f>
        <v>1834.1</v>
      </c>
    </row>
    <row r="3187" spans="1:14" x14ac:dyDescent="0.35">
      <c r="A3187" t="s">
        <v>3229</v>
      </c>
      <c r="B3187" t="s">
        <v>8051</v>
      </c>
      <c r="C3187" t="s">
        <v>8026</v>
      </c>
      <c r="D3187" t="s">
        <v>8034</v>
      </c>
      <c r="E3187" s="1">
        <v>45309</v>
      </c>
      <c r="F3187">
        <v>8536.5</v>
      </c>
      <c r="G3187">
        <v>570</v>
      </c>
      <c r="H3187" t="s">
        <v>40</v>
      </c>
      <c r="I3187" t="str">
        <f>VLOOKUP(shipments[[#This Row],[SPID]],CHOOSE({1,2},people[[#All],[SPID]],people[[#All],[Sales_person]]),2,0)</f>
        <v>Andria Kimpton</v>
      </c>
      <c r="J3187">
        <f>YEAR(shipments[[#This Row],[Shipdate]])</f>
        <v>2024</v>
      </c>
      <c r="K3187" s="22"/>
      <c r="L3187" s="22">
        <f>VLOOKUP(shipments[[#This Row],[PID]],CHOOSE({1,2},products[PID],products[Cost_per_box]),2,0)</f>
        <v>9.57</v>
      </c>
      <c r="M3187" s="22">
        <f>shipments[[#This Row],[Boxes]]*shipments[[#This Row],[cost_per_box]]</f>
        <v>5454.9000000000005</v>
      </c>
      <c r="N3187" s="22">
        <f>shipments[[#This Row],[Amount]]-shipments[[#This Row],[total cost]]</f>
        <v>3081.5999999999995</v>
      </c>
    </row>
    <row r="3188" spans="1:14" x14ac:dyDescent="0.35">
      <c r="A3188" t="s">
        <v>3230</v>
      </c>
      <c r="B3188" t="s">
        <v>8051</v>
      </c>
      <c r="C3188" t="s">
        <v>8026</v>
      </c>
      <c r="D3188" t="s">
        <v>8037</v>
      </c>
      <c r="E3188" s="1">
        <v>44957</v>
      </c>
      <c r="F3188">
        <v>7938</v>
      </c>
      <c r="G3188">
        <v>567</v>
      </c>
      <c r="H3188" t="s">
        <v>7</v>
      </c>
      <c r="I3188" t="str">
        <f>VLOOKUP(shipments[[#This Row],[SPID]],CHOOSE({1,2},people[[#All],[SPID]],people[[#All],[Sales_person]]),2,0)</f>
        <v>Andria Kimpton</v>
      </c>
      <c r="J3188">
        <f>YEAR(shipments[[#This Row],[Shipdate]])</f>
        <v>2023</v>
      </c>
      <c r="K3188" s="22"/>
      <c r="L3188" s="22">
        <f>VLOOKUP(shipments[[#This Row],[PID]],CHOOSE({1,2},products[PID],products[Cost_per_box]),2,0)</f>
        <v>9.57</v>
      </c>
      <c r="M3188" s="22">
        <f>shipments[[#This Row],[Boxes]]*shipments[[#This Row],[cost_per_box]]</f>
        <v>5426.1900000000005</v>
      </c>
      <c r="N3188" s="22">
        <f>shipments[[#This Row],[Amount]]-shipments[[#This Row],[total cost]]</f>
        <v>2511.8099999999995</v>
      </c>
    </row>
    <row r="3189" spans="1:14" x14ac:dyDescent="0.35">
      <c r="A3189" t="s">
        <v>3231</v>
      </c>
      <c r="B3189" t="s">
        <v>8051</v>
      </c>
      <c r="C3189" t="s">
        <v>8026</v>
      </c>
      <c r="D3189" t="s">
        <v>8035</v>
      </c>
      <c r="E3189" s="1">
        <v>45478</v>
      </c>
      <c r="F3189">
        <v>4632.75</v>
      </c>
      <c r="G3189">
        <v>309</v>
      </c>
      <c r="H3189" t="s">
        <v>18</v>
      </c>
      <c r="I3189" t="str">
        <f>VLOOKUP(shipments[[#This Row],[SPID]],CHOOSE({1,2},people[[#All],[SPID]],people[[#All],[Sales_person]]),2,0)</f>
        <v>Andria Kimpton</v>
      </c>
      <c r="J3189">
        <f>YEAR(shipments[[#This Row],[Shipdate]])</f>
        <v>2024</v>
      </c>
      <c r="K3189" s="22"/>
      <c r="L3189" s="22">
        <f>VLOOKUP(shipments[[#This Row],[PID]],CHOOSE({1,2},products[PID],products[Cost_per_box]),2,0)</f>
        <v>9.57</v>
      </c>
      <c r="M3189" s="22">
        <f>shipments[[#This Row],[Boxes]]*shipments[[#This Row],[cost_per_box]]</f>
        <v>2957.13</v>
      </c>
      <c r="N3189" s="22">
        <f>shipments[[#This Row],[Amount]]-shipments[[#This Row],[total cost]]</f>
        <v>1675.62</v>
      </c>
    </row>
    <row r="3190" spans="1:14" x14ac:dyDescent="0.35">
      <c r="A3190" t="s">
        <v>3232</v>
      </c>
      <c r="B3190" t="s">
        <v>8051</v>
      </c>
      <c r="C3190" t="s">
        <v>8026</v>
      </c>
      <c r="D3190" t="s">
        <v>8034</v>
      </c>
      <c r="E3190" s="1">
        <v>45020</v>
      </c>
      <c r="F3190">
        <v>5625</v>
      </c>
      <c r="G3190">
        <v>331</v>
      </c>
      <c r="H3190" t="s">
        <v>7</v>
      </c>
      <c r="I3190" t="str">
        <f>VLOOKUP(shipments[[#This Row],[SPID]],CHOOSE({1,2},people[[#All],[SPID]],people[[#All],[Sales_person]]),2,0)</f>
        <v>Andria Kimpton</v>
      </c>
      <c r="J3190">
        <f>YEAR(shipments[[#This Row],[Shipdate]])</f>
        <v>2023</v>
      </c>
      <c r="K3190" s="22"/>
      <c r="L3190" s="22">
        <f>VLOOKUP(shipments[[#This Row],[PID]],CHOOSE({1,2},products[PID],products[Cost_per_box]),2,0)</f>
        <v>9.57</v>
      </c>
      <c r="M3190" s="22">
        <f>shipments[[#This Row],[Boxes]]*shipments[[#This Row],[cost_per_box]]</f>
        <v>3167.67</v>
      </c>
      <c r="N3190" s="22">
        <f>shipments[[#This Row],[Amount]]-shipments[[#This Row],[total cost]]</f>
        <v>2457.33</v>
      </c>
    </row>
    <row r="3191" spans="1:14" x14ac:dyDescent="0.35">
      <c r="A3191" t="s">
        <v>3233</v>
      </c>
      <c r="B3191" t="s">
        <v>8051</v>
      </c>
      <c r="C3191" t="s">
        <v>8027</v>
      </c>
      <c r="D3191" t="s">
        <v>8034</v>
      </c>
      <c r="E3191" s="1">
        <v>45329</v>
      </c>
      <c r="F3191">
        <v>8102.25</v>
      </c>
      <c r="G3191">
        <v>1013</v>
      </c>
      <c r="H3191" t="s">
        <v>7</v>
      </c>
      <c r="I3191" t="str">
        <f>VLOOKUP(shipments[[#This Row],[SPID]],CHOOSE({1,2},people[[#All],[SPID]],people[[#All],[Sales_person]]),2,0)</f>
        <v>Andria Kimpton</v>
      </c>
      <c r="J3191">
        <f>YEAR(shipments[[#This Row],[Shipdate]])</f>
        <v>2024</v>
      </c>
      <c r="K3191" s="22"/>
      <c r="L3191" s="22">
        <f>VLOOKUP(shipments[[#This Row],[PID]],CHOOSE({1,2},products[PID],products[Cost_per_box]),2,0)</f>
        <v>8.43</v>
      </c>
      <c r="M3191" s="22">
        <f>shipments[[#This Row],[Boxes]]*shipments[[#This Row],[cost_per_box]]</f>
        <v>8539.59</v>
      </c>
      <c r="N3191" s="22">
        <f>shipments[[#This Row],[Amount]]-shipments[[#This Row],[total cost]]</f>
        <v>-437.34000000000015</v>
      </c>
    </row>
    <row r="3192" spans="1:14" x14ac:dyDescent="0.35">
      <c r="A3192" t="s">
        <v>3234</v>
      </c>
      <c r="B3192" t="s">
        <v>8051</v>
      </c>
      <c r="C3192" t="s">
        <v>8027</v>
      </c>
      <c r="D3192" t="s">
        <v>8038</v>
      </c>
      <c r="E3192" s="1">
        <v>45036</v>
      </c>
      <c r="F3192">
        <v>7220.25</v>
      </c>
      <c r="G3192">
        <v>723</v>
      </c>
      <c r="H3192" t="s">
        <v>7</v>
      </c>
      <c r="I3192" t="str">
        <f>VLOOKUP(shipments[[#This Row],[SPID]],CHOOSE({1,2},people[[#All],[SPID]],people[[#All],[Sales_person]]),2,0)</f>
        <v>Andria Kimpton</v>
      </c>
      <c r="J3192">
        <f>YEAR(shipments[[#This Row],[Shipdate]])</f>
        <v>2023</v>
      </c>
      <c r="K3192" s="22"/>
      <c r="L3192" s="22">
        <f>VLOOKUP(shipments[[#This Row],[PID]],CHOOSE({1,2},products[PID],products[Cost_per_box]),2,0)</f>
        <v>8.43</v>
      </c>
      <c r="M3192" s="22">
        <f>shipments[[#This Row],[Boxes]]*shipments[[#This Row],[cost_per_box]]</f>
        <v>6094.8899999999994</v>
      </c>
      <c r="N3192" s="22">
        <f>shipments[[#This Row],[Amount]]-shipments[[#This Row],[total cost]]</f>
        <v>1125.3600000000006</v>
      </c>
    </row>
    <row r="3193" spans="1:14" x14ac:dyDescent="0.35">
      <c r="A3193" t="s">
        <v>3235</v>
      </c>
      <c r="B3193" t="s">
        <v>8051</v>
      </c>
      <c r="C3193" t="s">
        <v>8027</v>
      </c>
      <c r="D3193" t="s">
        <v>8037</v>
      </c>
      <c r="E3193" s="1">
        <v>45345</v>
      </c>
      <c r="F3193">
        <v>8214.75</v>
      </c>
      <c r="G3193">
        <v>1174</v>
      </c>
      <c r="H3193" t="s">
        <v>7</v>
      </c>
      <c r="I3193" t="str">
        <f>VLOOKUP(shipments[[#This Row],[SPID]],CHOOSE({1,2},people[[#All],[SPID]],people[[#All],[Sales_person]]),2,0)</f>
        <v>Andria Kimpton</v>
      </c>
      <c r="J3193">
        <f>YEAR(shipments[[#This Row],[Shipdate]])</f>
        <v>2024</v>
      </c>
      <c r="K3193" s="22"/>
      <c r="L3193" s="22">
        <f>VLOOKUP(shipments[[#This Row],[PID]],CHOOSE({1,2},products[PID],products[Cost_per_box]),2,0)</f>
        <v>8.43</v>
      </c>
      <c r="M3193" s="22">
        <f>shipments[[#This Row],[Boxes]]*shipments[[#This Row],[cost_per_box]]</f>
        <v>9896.82</v>
      </c>
      <c r="N3193" s="22">
        <f>shipments[[#This Row],[Amount]]-shipments[[#This Row],[total cost]]</f>
        <v>-1682.0699999999997</v>
      </c>
    </row>
    <row r="3194" spans="1:14" x14ac:dyDescent="0.35">
      <c r="A3194" t="s">
        <v>3236</v>
      </c>
      <c r="B3194" t="s">
        <v>8051</v>
      </c>
      <c r="C3194" t="s">
        <v>8027</v>
      </c>
      <c r="D3194" t="s">
        <v>8037</v>
      </c>
      <c r="E3194" s="1">
        <v>45293</v>
      </c>
      <c r="F3194">
        <v>162</v>
      </c>
      <c r="G3194">
        <v>15</v>
      </c>
      <c r="H3194" t="s">
        <v>7</v>
      </c>
      <c r="I3194" t="str">
        <f>VLOOKUP(shipments[[#This Row],[SPID]],CHOOSE({1,2},people[[#All],[SPID]],people[[#All],[Sales_person]]),2,0)</f>
        <v>Andria Kimpton</v>
      </c>
      <c r="J3194">
        <f>YEAR(shipments[[#This Row],[Shipdate]])</f>
        <v>2024</v>
      </c>
      <c r="K3194" s="22"/>
      <c r="L3194" s="22">
        <f>VLOOKUP(shipments[[#This Row],[PID]],CHOOSE({1,2},products[PID],products[Cost_per_box]),2,0)</f>
        <v>8.43</v>
      </c>
      <c r="M3194" s="22">
        <f>shipments[[#This Row],[Boxes]]*shipments[[#This Row],[cost_per_box]]</f>
        <v>126.44999999999999</v>
      </c>
      <c r="N3194" s="22">
        <f>shipments[[#This Row],[Amount]]-shipments[[#This Row],[total cost]]</f>
        <v>35.550000000000011</v>
      </c>
    </row>
    <row r="3195" spans="1:14" x14ac:dyDescent="0.35">
      <c r="A3195" t="s">
        <v>3237</v>
      </c>
      <c r="B3195" t="s">
        <v>8051</v>
      </c>
      <c r="C3195" t="s">
        <v>8027</v>
      </c>
      <c r="D3195" t="s">
        <v>8038</v>
      </c>
      <c r="E3195" s="1">
        <v>45208</v>
      </c>
      <c r="F3195">
        <v>9524.25</v>
      </c>
      <c r="G3195">
        <v>1361</v>
      </c>
      <c r="H3195" t="s">
        <v>7</v>
      </c>
      <c r="I3195" t="str">
        <f>VLOOKUP(shipments[[#This Row],[SPID]],CHOOSE({1,2},people[[#All],[SPID]],people[[#All],[Sales_person]]),2,0)</f>
        <v>Andria Kimpton</v>
      </c>
      <c r="J3195">
        <f>YEAR(shipments[[#This Row],[Shipdate]])</f>
        <v>2023</v>
      </c>
      <c r="K3195" s="22"/>
      <c r="L3195" s="22">
        <f>VLOOKUP(shipments[[#This Row],[PID]],CHOOSE({1,2},products[PID],products[Cost_per_box]),2,0)</f>
        <v>8.43</v>
      </c>
      <c r="M3195" s="22">
        <f>shipments[[#This Row],[Boxes]]*shipments[[#This Row],[cost_per_box]]</f>
        <v>11473.23</v>
      </c>
      <c r="N3195" s="22">
        <f>shipments[[#This Row],[Amount]]-shipments[[#This Row],[total cost]]</f>
        <v>-1948.9799999999996</v>
      </c>
    </row>
    <row r="3196" spans="1:14" x14ac:dyDescent="0.35">
      <c r="A3196" t="s">
        <v>3238</v>
      </c>
      <c r="B3196" t="s">
        <v>8051</v>
      </c>
      <c r="C3196" t="s">
        <v>8027</v>
      </c>
      <c r="D3196" t="s">
        <v>8033</v>
      </c>
      <c r="E3196" s="1">
        <v>44978</v>
      </c>
      <c r="F3196">
        <v>6113.25</v>
      </c>
      <c r="G3196">
        <v>680</v>
      </c>
      <c r="H3196" t="s">
        <v>40</v>
      </c>
      <c r="I3196" t="str">
        <f>VLOOKUP(shipments[[#This Row],[SPID]],CHOOSE({1,2},people[[#All],[SPID]],people[[#All],[Sales_person]]),2,0)</f>
        <v>Andria Kimpton</v>
      </c>
      <c r="J3196">
        <f>YEAR(shipments[[#This Row],[Shipdate]])</f>
        <v>2023</v>
      </c>
      <c r="K3196" s="22"/>
      <c r="L3196" s="22">
        <f>VLOOKUP(shipments[[#This Row],[PID]],CHOOSE({1,2},products[PID],products[Cost_per_box]),2,0)</f>
        <v>8.43</v>
      </c>
      <c r="M3196" s="22">
        <f>shipments[[#This Row],[Boxes]]*shipments[[#This Row],[cost_per_box]]</f>
        <v>5732.4</v>
      </c>
      <c r="N3196" s="22">
        <f>shipments[[#This Row],[Amount]]-shipments[[#This Row],[total cost]]</f>
        <v>380.85000000000036</v>
      </c>
    </row>
    <row r="3197" spans="1:14" x14ac:dyDescent="0.35">
      <c r="A3197" t="s">
        <v>3239</v>
      </c>
      <c r="B3197" t="s">
        <v>8051</v>
      </c>
      <c r="C3197" t="s">
        <v>8027</v>
      </c>
      <c r="D3197" t="s">
        <v>8035</v>
      </c>
      <c r="E3197" s="1">
        <v>45274</v>
      </c>
      <c r="F3197">
        <v>990</v>
      </c>
      <c r="G3197">
        <v>142</v>
      </c>
      <c r="H3197" t="s">
        <v>7</v>
      </c>
      <c r="I3197" t="str">
        <f>VLOOKUP(shipments[[#This Row],[SPID]],CHOOSE({1,2},people[[#All],[SPID]],people[[#All],[Sales_person]]),2,0)</f>
        <v>Andria Kimpton</v>
      </c>
      <c r="J3197">
        <f>YEAR(shipments[[#This Row],[Shipdate]])</f>
        <v>2023</v>
      </c>
      <c r="K3197" s="22"/>
      <c r="L3197" s="22">
        <f>VLOOKUP(shipments[[#This Row],[PID]],CHOOSE({1,2},products[PID],products[Cost_per_box]),2,0)</f>
        <v>8.43</v>
      </c>
      <c r="M3197" s="22">
        <f>shipments[[#This Row],[Boxes]]*shipments[[#This Row],[cost_per_box]]</f>
        <v>1197.06</v>
      </c>
      <c r="N3197" s="22">
        <f>shipments[[#This Row],[Amount]]-shipments[[#This Row],[total cost]]</f>
        <v>-207.05999999999995</v>
      </c>
    </row>
    <row r="3198" spans="1:14" x14ac:dyDescent="0.35">
      <c r="A3198" t="s">
        <v>3240</v>
      </c>
      <c r="B3198" t="s">
        <v>8051</v>
      </c>
      <c r="C3198" t="s">
        <v>8028</v>
      </c>
      <c r="D3198" t="s">
        <v>8033</v>
      </c>
      <c r="E3198" s="1">
        <v>45141</v>
      </c>
      <c r="F3198">
        <v>4441.5</v>
      </c>
      <c r="G3198">
        <v>404</v>
      </c>
      <c r="H3198" t="s">
        <v>7</v>
      </c>
      <c r="I3198" t="str">
        <f>VLOOKUP(shipments[[#This Row],[SPID]],CHOOSE({1,2},people[[#All],[SPID]],people[[#All],[Sales_person]]),2,0)</f>
        <v>Andria Kimpton</v>
      </c>
      <c r="J3198">
        <f>YEAR(shipments[[#This Row],[Shipdate]])</f>
        <v>2023</v>
      </c>
      <c r="K3198" s="22"/>
      <c r="L3198" s="22">
        <f>VLOOKUP(shipments[[#This Row],[PID]],CHOOSE({1,2},products[PID],products[Cost_per_box]),2,0)</f>
        <v>6.8</v>
      </c>
      <c r="M3198" s="22">
        <f>shipments[[#This Row],[Boxes]]*shipments[[#This Row],[cost_per_box]]</f>
        <v>2747.2</v>
      </c>
      <c r="N3198" s="22">
        <f>shipments[[#This Row],[Amount]]-shipments[[#This Row],[total cost]]</f>
        <v>1694.3000000000002</v>
      </c>
    </row>
    <row r="3199" spans="1:14" x14ac:dyDescent="0.35">
      <c r="A3199" t="s">
        <v>3241</v>
      </c>
      <c r="B3199" t="s">
        <v>8051</v>
      </c>
      <c r="C3199" t="s">
        <v>8028</v>
      </c>
      <c r="D3199" t="s">
        <v>8034</v>
      </c>
      <c r="E3199" s="1">
        <v>45176</v>
      </c>
      <c r="F3199">
        <v>10325.25</v>
      </c>
      <c r="G3199">
        <v>1291</v>
      </c>
      <c r="H3199" t="s">
        <v>7</v>
      </c>
      <c r="I3199" t="str">
        <f>VLOOKUP(shipments[[#This Row],[SPID]],CHOOSE({1,2},people[[#All],[SPID]],people[[#All],[Sales_person]]),2,0)</f>
        <v>Andria Kimpton</v>
      </c>
      <c r="J3199">
        <f>YEAR(shipments[[#This Row],[Shipdate]])</f>
        <v>2023</v>
      </c>
      <c r="K3199" s="22"/>
      <c r="L3199" s="22">
        <f>VLOOKUP(shipments[[#This Row],[PID]],CHOOSE({1,2},products[PID],products[Cost_per_box]),2,0)</f>
        <v>6.8</v>
      </c>
      <c r="M3199" s="22">
        <f>shipments[[#This Row],[Boxes]]*shipments[[#This Row],[cost_per_box]]</f>
        <v>8778.7999999999993</v>
      </c>
      <c r="N3199" s="22">
        <f>shipments[[#This Row],[Amount]]-shipments[[#This Row],[total cost]]</f>
        <v>1546.4500000000007</v>
      </c>
    </row>
    <row r="3200" spans="1:14" x14ac:dyDescent="0.35">
      <c r="A3200" t="s">
        <v>3242</v>
      </c>
      <c r="B3200" t="s">
        <v>8051</v>
      </c>
      <c r="C3200" t="s">
        <v>8028</v>
      </c>
      <c r="D3200" t="s">
        <v>8036</v>
      </c>
      <c r="E3200" s="1">
        <v>45303</v>
      </c>
      <c r="F3200">
        <v>9470.25</v>
      </c>
      <c r="G3200">
        <v>1353</v>
      </c>
      <c r="H3200" t="s">
        <v>7</v>
      </c>
      <c r="I3200" t="str">
        <f>VLOOKUP(shipments[[#This Row],[SPID]],CHOOSE({1,2},people[[#All],[SPID]],people[[#All],[Sales_person]]),2,0)</f>
        <v>Andria Kimpton</v>
      </c>
      <c r="J3200">
        <f>YEAR(shipments[[#This Row],[Shipdate]])</f>
        <v>2024</v>
      </c>
      <c r="K3200" s="22"/>
      <c r="L3200" s="22">
        <f>VLOOKUP(shipments[[#This Row],[PID]],CHOOSE({1,2},products[PID],products[Cost_per_box]),2,0)</f>
        <v>6.8</v>
      </c>
      <c r="M3200" s="22">
        <f>shipments[[#This Row],[Boxes]]*shipments[[#This Row],[cost_per_box]]</f>
        <v>9200.4</v>
      </c>
      <c r="N3200" s="22">
        <f>shipments[[#This Row],[Amount]]-shipments[[#This Row],[total cost]]</f>
        <v>269.85000000000036</v>
      </c>
    </row>
    <row r="3201" spans="1:14" x14ac:dyDescent="0.35">
      <c r="A3201" t="s">
        <v>3243</v>
      </c>
      <c r="B3201" t="s">
        <v>8051</v>
      </c>
      <c r="C3201" t="s">
        <v>8028</v>
      </c>
      <c r="D3201" t="s">
        <v>8036</v>
      </c>
      <c r="E3201" s="1">
        <v>45316</v>
      </c>
      <c r="F3201">
        <v>17892</v>
      </c>
      <c r="G3201">
        <v>1627</v>
      </c>
      <c r="H3201" t="s">
        <v>7</v>
      </c>
      <c r="I3201" t="str">
        <f>VLOOKUP(shipments[[#This Row],[SPID]],CHOOSE({1,2},people[[#All],[SPID]],people[[#All],[Sales_person]]),2,0)</f>
        <v>Andria Kimpton</v>
      </c>
      <c r="J3201">
        <f>YEAR(shipments[[#This Row],[Shipdate]])</f>
        <v>2024</v>
      </c>
      <c r="K3201" s="22"/>
      <c r="L3201" s="22">
        <f>VLOOKUP(shipments[[#This Row],[PID]],CHOOSE({1,2},products[PID],products[Cost_per_box]),2,0)</f>
        <v>6.8</v>
      </c>
      <c r="M3201" s="22">
        <f>shipments[[#This Row],[Boxes]]*shipments[[#This Row],[cost_per_box]]</f>
        <v>11063.6</v>
      </c>
      <c r="N3201" s="22">
        <f>shipments[[#This Row],[Amount]]-shipments[[#This Row],[total cost]]</f>
        <v>6828.4</v>
      </c>
    </row>
    <row r="3202" spans="1:14" x14ac:dyDescent="0.35">
      <c r="A3202" t="s">
        <v>3244</v>
      </c>
      <c r="B3202" t="s">
        <v>8051</v>
      </c>
      <c r="C3202" t="s">
        <v>8028</v>
      </c>
      <c r="D3202" t="s">
        <v>8034</v>
      </c>
      <c r="E3202" s="1">
        <v>44936</v>
      </c>
      <c r="F3202">
        <v>11389.5</v>
      </c>
      <c r="G3202">
        <v>1266</v>
      </c>
      <c r="H3202" t="s">
        <v>7</v>
      </c>
      <c r="I3202" t="str">
        <f>VLOOKUP(shipments[[#This Row],[SPID]],CHOOSE({1,2},people[[#All],[SPID]],people[[#All],[Sales_person]]),2,0)</f>
        <v>Andria Kimpton</v>
      </c>
      <c r="J3202">
        <f>YEAR(shipments[[#This Row],[Shipdate]])</f>
        <v>2023</v>
      </c>
      <c r="K3202" s="22"/>
      <c r="L3202" s="22">
        <f>VLOOKUP(shipments[[#This Row],[PID]],CHOOSE({1,2},products[PID],products[Cost_per_box]),2,0)</f>
        <v>6.8</v>
      </c>
      <c r="M3202" s="22">
        <f>shipments[[#This Row],[Boxes]]*shipments[[#This Row],[cost_per_box]]</f>
        <v>8608.7999999999993</v>
      </c>
      <c r="N3202" s="22">
        <f>shipments[[#This Row],[Amount]]-shipments[[#This Row],[total cost]]</f>
        <v>2780.7000000000007</v>
      </c>
    </row>
    <row r="3203" spans="1:14" x14ac:dyDescent="0.35">
      <c r="A3203" t="s">
        <v>3245</v>
      </c>
      <c r="B3203" t="s">
        <v>8051</v>
      </c>
      <c r="C3203" t="s">
        <v>8028</v>
      </c>
      <c r="D3203" t="s">
        <v>8035</v>
      </c>
      <c r="E3203" s="1">
        <v>45113</v>
      </c>
      <c r="F3203">
        <v>13185</v>
      </c>
      <c r="G3203">
        <v>1649</v>
      </c>
      <c r="H3203" t="s">
        <v>7</v>
      </c>
      <c r="I3203" t="str">
        <f>VLOOKUP(shipments[[#This Row],[SPID]],CHOOSE({1,2},people[[#All],[SPID]],people[[#All],[Sales_person]]),2,0)</f>
        <v>Andria Kimpton</v>
      </c>
      <c r="J3203">
        <f>YEAR(shipments[[#This Row],[Shipdate]])</f>
        <v>2023</v>
      </c>
      <c r="K3203" s="22"/>
      <c r="L3203" s="22">
        <f>VLOOKUP(shipments[[#This Row],[PID]],CHOOSE({1,2},products[PID],products[Cost_per_box]),2,0)</f>
        <v>6.8</v>
      </c>
      <c r="M3203" s="22">
        <f>shipments[[#This Row],[Boxes]]*shipments[[#This Row],[cost_per_box]]</f>
        <v>11213.199999999999</v>
      </c>
      <c r="N3203" s="22">
        <f>shipments[[#This Row],[Amount]]-shipments[[#This Row],[total cost]]</f>
        <v>1971.8000000000011</v>
      </c>
    </row>
    <row r="3204" spans="1:14" x14ac:dyDescent="0.35">
      <c r="A3204" t="s">
        <v>3246</v>
      </c>
      <c r="B3204" t="s">
        <v>8051</v>
      </c>
      <c r="C3204" t="s">
        <v>8030</v>
      </c>
      <c r="D3204" t="s">
        <v>8038</v>
      </c>
      <c r="E3204" s="1">
        <v>44966</v>
      </c>
      <c r="F3204">
        <v>4410</v>
      </c>
      <c r="G3204">
        <v>552</v>
      </c>
      <c r="H3204" t="s">
        <v>7</v>
      </c>
      <c r="I3204" t="str">
        <f>VLOOKUP(shipments[[#This Row],[SPID]],CHOOSE({1,2},people[[#All],[SPID]],people[[#All],[Sales_person]]),2,0)</f>
        <v>Andria Kimpton</v>
      </c>
      <c r="J3204">
        <f>YEAR(shipments[[#This Row],[Shipdate]])</f>
        <v>2023</v>
      </c>
      <c r="K3204" s="22"/>
      <c r="L3204" s="22">
        <f>VLOOKUP(shipments[[#This Row],[PID]],CHOOSE({1,2},products[PID],products[Cost_per_box]),2,0)</f>
        <v>2.76</v>
      </c>
      <c r="M3204" s="22">
        <f>shipments[[#This Row],[Boxes]]*shipments[[#This Row],[cost_per_box]]</f>
        <v>1523.52</v>
      </c>
      <c r="N3204" s="22">
        <f>shipments[[#This Row],[Amount]]-shipments[[#This Row],[total cost]]</f>
        <v>2886.48</v>
      </c>
    </row>
    <row r="3205" spans="1:14" x14ac:dyDescent="0.35">
      <c r="A3205" t="s">
        <v>3247</v>
      </c>
      <c r="B3205" t="s">
        <v>8051</v>
      </c>
      <c r="C3205" t="s">
        <v>8031</v>
      </c>
      <c r="D3205" t="s">
        <v>8036</v>
      </c>
      <c r="E3205" s="1">
        <v>45371</v>
      </c>
      <c r="F3205">
        <v>6165</v>
      </c>
      <c r="G3205">
        <v>881</v>
      </c>
      <c r="H3205" t="s">
        <v>7</v>
      </c>
      <c r="I3205" t="str">
        <f>VLOOKUP(shipments[[#This Row],[SPID]],CHOOSE({1,2},people[[#All],[SPID]],people[[#All],[Sales_person]]),2,0)</f>
        <v>Andria Kimpton</v>
      </c>
      <c r="J3205">
        <f>YEAR(shipments[[#This Row],[Shipdate]])</f>
        <v>2024</v>
      </c>
      <c r="K3205" s="22"/>
      <c r="L3205" s="22">
        <f>VLOOKUP(shipments[[#This Row],[PID]],CHOOSE({1,2},products[PID],products[Cost_per_box]),2,0)</f>
        <v>3.32</v>
      </c>
      <c r="M3205" s="22">
        <f>shipments[[#This Row],[Boxes]]*shipments[[#This Row],[cost_per_box]]</f>
        <v>2924.92</v>
      </c>
      <c r="N3205" s="22">
        <f>shipments[[#This Row],[Amount]]-shipments[[#This Row],[total cost]]</f>
        <v>3240.08</v>
      </c>
    </row>
    <row r="3206" spans="1:14" x14ac:dyDescent="0.35">
      <c r="A3206" t="s">
        <v>3248</v>
      </c>
      <c r="B3206" t="s">
        <v>8051</v>
      </c>
      <c r="C3206" t="s">
        <v>8031</v>
      </c>
      <c r="D3206" t="s">
        <v>8036</v>
      </c>
      <c r="E3206" s="1">
        <v>45482</v>
      </c>
      <c r="F3206">
        <v>6993</v>
      </c>
      <c r="G3206">
        <v>875</v>
      </c>
      <c r="H3206" t="s">
        <v>18</v>
      </c>
      <c r="I3206" t="str">
        <f>VLOOKUP(shipments[[#This Row],[SPID]],CHOOSE({1,2},people[[#All],[SPID]],people[[#All],[Sales_person]]),2,0)</f>
        <v>Andria Kimpton</v>
      </c>
      <c r="J3206">
        <f>YEAR(shipments[[#This Row],[Shipdate]])</f>
        <v>2024</v>
      </c>
      <c r="K3206" s="22"/>
      <c r="L3206" s="22">
        <f>VLOOKUP(shipments[[#This Row],[PID]],CHOOSE({1,2},products[PID],products[Cost_per_box]),2,0)</f>
        <v>3.32</v>
      </c>
      <c r="M3206" s="22">
        <f>shipments[[#This Row],[Boxes]]*shipments[[#This Row],[cost_per_box]]</f>
        <v>2905</v>
      </c>
      <c r="N3206" s="22">
        <f>shipments[[#This Row],[Amount]]-shipments[[#This Row],[total cost]]</f>
        <v>4088</v>
      </c>
    </row>
    <row r="3207" spans="1:14" x14ac:dyDescent="0.35">
      <c r="A3207" t="s">
        <v>3249</v>
      </c>
      <c r="B3207" t="s">
        <v>8051</v>
      </c>
      <c r="C3207" t="s">
        <v>8031</v>
      </c>
      <c r="D3207" t="s">
        <v>8033</v>
      </c>
      <c r="E3207" s="1">
        <v>45181</v>
      </c>
      <c r="F3207">
        <v>1734.75</v>
      </c>
      <c r="G3207">
        <v>248</v>
      </c>
      <c r="H3207" t="s">
        <v>7</v>
      </c>
      <c r="I3207" t="str">
        <f>VLOOKUP(shipments[[#This Row],[SPID]],CHOOSE({1,2},people[[#All],[SPID]],people[[#All],[Sales_person]]),2,0)</f>
        <v>Andria Kimpton</v>
      </c>
      <c r="J3207">
        <f>YEAR(shipments[[#This Row],[Shipdate]])</f>
        <v>2023</v>
      </c>
      <c r="K3207" s="22"/>
      <c r="L3207" s="22">
        <f>VLOOKUP(shipments[[#This Row],[PID]],CHOOSE({1,2},products[PID],products[Cost_per_box]),2,0)</f>
        <v>3.32</v>
      </c>
      <c r="M3207" s="22">
        <f>shipments[[#This Row],[Boxes]]*shipments[[#This Row],[cost_per_box]]</f>
        <v>823.36</v>
      </c>
      <c r="N3207" s="22">
        <f>shipments[[#This Row],[Amount]]-shipments[[#This Row],[total cost]]</f>
        <v>911.39</v>
      </c>
    </row>
    <row r="3208" spans="1:14" x14ac:dyDescent="0.35">
      <c r="A3208" t="s">
        <v>3250</v>
      </c>
      <c r="B3208" t="s">
        <v>8051</v>
      </c>
      <c r="C3208" t="s">
        <v>8031</v>
      </c>
      <c r="D3208" t="s">
        <v>8038</v>
      </c>
      <c r="E3208" s="1">
        <v>45313</v>
      </c>
      <c r="F3208">
        <v>4358.25</v>
      </c>
      <c r="G3208">
        <v>545</v>
      </c>
      <c r="H3208" t="s">
        <v>7</v>
      </c>
      <c r="I3208" t="str">
        <f>VLOOKUP(shipments[[#This Row],[SPID]],CHOOSE({1,2},people[[#All],[SPID]],people[[#All],[Sales_person]]),2,0)</f>
        <v>Andria Kimpton</v>
      </c>
      <c r="J3208">
        <f>YEAR(shipments[[#This Row],[Shipdate]])</f>
        <v>2024</v>
      </c>
      <c r="K3208" s="22"/>
      <c r="L3208" s="22">
        <f>VLOOKUP(shipments[[#This Row],[PID]],CHOOSE({1,2},products[PID],products[Cost_per_box]),2,0)</f>
        <v>3.32</v>
      </c>
      <c r="M3208" s="22">
        <f>shipments[[#This Row],[Boxes]]*shipments[[#This Row],[cost_per_box]]</f>
        <v>1809.3999999999999</v>
      </c>
      <c r="N3208" s="22">
        <f>shipments[[#This Row],[Amount]]-shipments[[#This Row],[total cost]]</f>
        <v>2548.8500000000004</v>
      </c>
    </row>
    <row r="3209" spans="1:14" x14ac:dyDescent="0.35">
      <c r="A3209" t="s">
        <v>3251</v>
      </c>
      <c r="B3209" t="s">
        <v>8051</v>
      </c>
      <c r="C3209" t="s">
        <v>8032</v>
      </c>
      <c r="D3209" t="s">
        <v>8038</v>
      </c>
      <c r="E3209" s="1">
        <v>45085</v>
      </c>
      <c r="F3209">
        <v>6489</v>
      </c>
      <c r="G3209">
        <v>325</v>
      </c>
      <c r="H3209" t="s">
        <v>7</v>
      </c>
      <c r="I3209" t="str">
        <f>VLOOKUP(shipments[[#This Row],[SPID]],CHOOSE({1,2},people[[#All],[SPID]],people[[#All],[Sales_person]]),2,0)</f>
        <v>Andria Kimpton</v>
      </c>
      <c r="J3209">
        <f>YEAR(shipments[[#This Row],[Shipdate]])</f>
        <v>2023</v>
      </c>
      <c r="K3209" s="22"/>
      <c r="L3209" s="22">
        <f>VLOOKUP(shipments[[#This Row],[PID]],CHOOSE({1,2},products[PID],products[Cost_per_box]),2,0)</f>
        <v>2.65</v>
      </c>
      <c r="M3209" s="22">
        <f>shipments[[#This Row],[Boxes]]*shipments[[#This Row],[cost_per_box]]</f>
        <v>861.25</v>
      </c>
      <c r="N3209" s="22">
        <f>shipments[[#This Row],[Amount]]-shipments[[#This Row],[total cost]]</f>
        <v>5627.75</v>
      </c>
    </row>
    <row r="3210" spans="1:14" x14ac:dyDescent="0.35">
      <c r="A3210" t="s">
        <v>3252</v>
      </c>
      <c r="B3210" t="s">
        <v>8051</v>
      </c>
      <c r="C3210" t="s">
        <v>8032</v>
      </c>
      <c r="D3210" t="s">
        <v>8038</v>
      </c>
      <c r="E3210" s="1">
        <v>45016</v>
      </c>
      <c r="F3210">
        <v>2688.75</v>
      </c>
      <c r="G3210">
        <v>142</v>
      </c>
      <c r="H3210" t="s">
        <v>7</v>
      </c>
      <c r="I3210" t="str">
        <f>VLOOKUP(shipments[[#This Row],[SPID]],CHOOSE({1,2},people[[#All],[SPID]],people[[#All],[Sales_person]]),2,0)</f>
        <v>Andria Kimpton</v>
      </c>
      <c r="J3210">
        <f>YEAR(shipments[[#This Row],[Shipdate]])</f>
        <v>2023</v>
      </c>
      <c r="K3210" s="22"/>
      <c r="L3210" s="22">
        <f>VLOOKUP(shipments[[#This Row],[PID]],CHOOSE({1,2},products[PID],products[Cost_per_box]),2,0)</f>
        <v>2.65</v>
      </c>
      <c r="M3210" s="22">
        <f>shipments[[#This Row],[Boxes]]*shipments[[#This Row],[cost_per_box]]</f>
        <v>376.3</v>
      </c>
      <c r="N3210" s="22">
        <f>shipments[[#This Row],[Amount]]-shipments[[#This Row],[total cost]]</f>
        <v>2312.4499999999998</v>
      </c>
    </row>
    <row r="3211" spans="1:14" x14ac:dyDescent="0.35">
      <c r="A3211" t="s">
        <v>3253</v>
      </c>
      <c r="B3211" t="s">
        <v>8051</v>
      </c>
      <c r="C3211" t="s">
        <v>8011</v>
      </c>
      <c r="D3211" t="s">
        <v>8033</v>
      </c>
      <c r="E3211" s="1">
        <v>45460</v>
      </c>
      <c r="F3211">
        <v>5600.25</v>
      </c>
      <c r="G3211">
        <v>351</v>
      </c>
      <c r="H3211" t="s">
        <v>7</v>
      </c>
      <c r="I3211" t="str">
        <f>VLOOKUP(shipments[[#This Row],[SPID]],CHOOSE({1,2},people[[#All],[SPID]],people[[#All],[Sales_person]]),2,0)</f>
        <v>Andria Kimpton</v>
      </c>
      <c r="J3211">
        <f>YEAR(shipments[[#This Row],[Shipdate]])</f>
        <v>2024</v>
      </c>
      <c r="K3211" s="22"/>
      <c r="L3211" s="22">
        <f>VLOOKUP(shipments[[#This Row],[PID]],CHOOSE({1,2},products[PID],products[Cost_per_box]),2,0)</f>
        <v>5.26</v>
      </c>
      <c r="M3211" s="22">
        <f>shipments[[#This Row],[Boxes]]*shipments[[#This Row],[cost_per_box]]</f>
        <v>1846.26</v>
      </c>
      <c r="N3211" s="22">
        <f>shipments[[#This Row],[Amount]]-shipments[[#This Row],[total cost]]</f>
        <v>3753.99</v>
      </c>
    </row>
    <row r="3212" spans="1:14" x14ac:dyDescent="0.35">
      <c r="A3212" t="s">
        <v>3254</v>
      </c>
      <c r="B3212" t="s">
        <v>8051</v>
      </c>
      <c r="C3212" t="s">
        <v>8011</v>
      </c>
      <c r="D3212" t="s">
        <v>8036</v>
      </c>
      <c r="E3212" s="1">
        <v>45526</v>
      </c>
      <c r="F3212">
        <v>9463.5</v>
      </c>
      <c r="G3212">
        <v>631</v>
      </c>
      <c r="H3212" t="s">
        <v>18</v>
      </c>
      <c r="I3212" t="str">
        <f>VLOOKUP(shipments[[#This Row],[SPID]],CHOOSE({1,2},people[[#All],[SPID]],people[[#All],[Sales_person]]),2,0)</f>
        <v>Andria Kimpton</v>
      </c>
      <c r="J3212">
        <f>YEAR(shipments[[#This Row],[Shipdate]])</f>
        <v>2024</v>
      </c>
      <c r="K3212" s="22"/>
      <c r="L3212" s="22">
        <f>VLOOKUP(shipments[[#This Row],[PID]],CHOOSE({1,2},products[PID],products[Cost_per_box]),2,0)</f>
        <v>5.26</v>
      </c>
      <c r="M3212" s="22">
        <f>shipments[[#This Row],[Boxes]]*shipments[[#This Row],[cost_per_box]]</f>
        <v>3319.06</v>
      </c>
      <c r="N3212" s="22">
        <f>shipments[[#This Row],[Amount]]-shipments[[#This Row],[total cost]]</f>
        <v>6144.4400000000005</v>
      </c>
    </row>
    <row r="3213" spans="1:14" x14ac:dyDescent="0.35">
      <c r="A3213" t="s">
        <v>3255</v>
      </c>
      <c r="B3213" t="s">
        <v>8051</v>
      </c>
      <c r="C3213" t="s">
        <v>8013</v>
      </c>
      <c r="D3213" t="s">
        <v>8038</v>
      </c>
      <c r="E3213" s="1">
        <v>44942</v>
      </c>
      <c r="F3213">
        <v>14395.5</v>
      </c>
      <c r="G3213">
        <v>1600</v>
      </c>
      <c r="H3213" t="s">
        <v>7</v>
      </c>
      <c r="I3213" t="str">
        <f>VLOOKUP(shipments[[#This Row],[SPID]],CHOOSE({1,2},people[[#All],[SPID]],people[[#All],[Sales_person]]),2,0)</f>
        <v>Andria Kimpton</v>
      </c>
      <c r="J3213">
        <f>YEAR(shipments[[#This Row],[Shipdate]])</f>
        <v>2023</v>
      </c>
      <c r="K3213" s="22"/>
      <c r="L3213" s="22">
        <f>VLOOKUP(shipments[[#This Row],[PID]],CHOOSE({1,2},products[PID],products[Cost_per_box]),2,0)</f>
        <v>5.15</v>
      </c>
      <c r="M3213" s="22">
        <f>shipments[[#This Row],[Boxes]]*shipments[[#This Row],[cost_per_box]]</f>
        <v>8240</v>
      </c>
      <c r="N3213" s="22">
        <f>shipments[[#This Row],[Amount]]-shipments[[#This Row],[total cost]]</f>
        <v>6155.5</v>
      </c>
    </row>
    <row r="3214" spans="1:14" x14ac:dyDescent="0.35">
      <c r="A3214" t="s">
        <v>3256</v>
      </c>
      <c r="B3214" t="s">
        <v>8051</v>
      </c>
      <c r="C3214" t="s">
        <v>8014</v>
      </c>
      <c r="D3214" t="s">
        <v>8034</v>
      </c>
      <c r="E3214" s="1">
        <v>45131</v>
      </c>
      <c r="F3214">
        <v>2108.25</v>
      </c>
      <c r="G3214">
        <v>264</v>
      </c>
      <c r="H3214" t="s">
        <v>7</v>
      </c>
      <c r="I3214" t="str">
        <f>VLOOKUP(shipments[[#This Row],[SPID]],CHOOSE({1,2},people[[#All],[SPID]],people[[#All],[Sales_person]]),2,0)</f>
        <v>Andria Kimpton</v>
      </c>
      <c r="J3214">
        <f>YEAR(shipments[[#This Row],[Shipdate]])</f>
        <v>2023</v>
      </c>
      <c r="K3214" s="22"/>
      <c r="L3214" s="22">
        <f>VLOOKUP(shipments[[#This Row],[PID]],CHOOSE({1,2},products[PID],products[Cost_per_box]),2,0)</f>
        <v>3.85</v>
      </c>
      <c r="M3214" s="22">
        <f>shipments[[#This Row],[Boxes]]*shipments[[#This Row],[cost_per_box]]</f>
        <v>1016.4</v>
      </c>
      <c r="N3214" s="22">
        <f>shipments[[#This Row],[Amount]]-shipments[[#This Row],[total cost]]</f>
        <v>1091.8499999999999</v>
      </c>
    </row>
    <row r="3215" spans="1:14" x14ac:dyDescent="0.35">
      <c r="A3215" t="s">
        <v>3257</v>
      </c>
      <c r="B3215" t="s">
        <v>8051</v>
      </c>
      <c r="C3215" t="s">
        <v>8014</v>
      </c>
      <c r="D3215" t="s">
        <v>8036</v>
      </c>
      <c r="E3215" s="1">
        <v>44945</v>
      </c>
      <c r="F3215">
        <v>6777</v>
      </c>
      <c r="G3215">
        <v>969</v>
      </c>
      <c r="H3215" t="s">
        <v>7</v>
      </c>
      <c r="I3215" t="str">
        <f>VLOOKUP(shipments[[#This Row],[SPID]],CHOOSE({1,2},people[[#All],[SPID]],people[[#All],[Sales_person]]),2,0)</f>
        <v>Andria Kimpton</v>
      </c>
      <c r="J3215">
        <f>YEAR(shipments[[#This Row],[Shipdate]])</f>
        <v>2023</v>
      </c>
      <c r="K3215" s="22"/>
      <c r="L3215" s="22">
        <f>VLOOKUP(shipments[[#This Row],[PID]],CHOOSE({1,2},products[PID],products[Cost_per_box]),2,0)</f>
        <v>3.85</v>
      </c>
      <c r="M3215" s="22">
        <f>shipments[[#This Row],[Boxes]]*shipments[[#This Row],[cost_per_box]]</f>
        <v>3730.65</v>
      </c>
      <c r="N3215" s="22">
        <f>shipments[[#This Row],[Amount]]-shipments[[#This Row],[total cost]]</f>
        <v>3046.35</v>
      </c>
    </row>
    <row r="3216" spans="1:14" x14ac:dyDescent="0.35">
      <c r="A3216" t="s">
        <v>3258</v>
      </c>
      <c r="B3216" t="s">
        <v>8051</v>
      </c>
      <c r="C3216" t="s">
        <v>8014</v>
      </c>
      <c r="D3216" t="s">
        <v>8037</v>
      </c>
      <c r="E3216" s="1">
        <v>45435</v>
      </c>
      <c r="F3216">
        <v>8181</v>
      </c>
      <c r="G3216">
        <v>1023</v>
      </c>
      <c r="H3216" t="s">
        <v>7</v>
      </c>
      <c r="I3216" t="str">
        <f>VLOOKUP(shipments[[#This Row],[SPID]],CHOOSE({1,2},people[[#All],[SPID]],people[[#All],[Sales_person]]),2,0)</f>
        <v>Andria Kimpton</v>
      </c>
      <c r="J3216">
        <f>YEAR(shipments[[#This Row],[Shipdate]])</f>
        <v>2024</v>
      </c>
      <c r="K3216" s="22"/>
      <c r="L3216" s="22">
        <f>VLOOKUP(shipments[[#This Row],[PID]],CHOOSE({1,2},products[PID],products[Cost_per_box]),2,0)</f>
        <v>3.85</v>
      </c>
      <c r="M3216" s="22">
        <f>shipments[[#This Row],[Boxes]]*shipments[[#This Row],[cost_per_box]]</f>
        <v>3938.55</v>
      </c>
      <c r="N3216" s="22">
        <f>shipments[[#This Row],[Amount]]-shipments[[#This Row],[total cost]]</f>
        <v>4242.45</v>
      </c>
    </row>
    <row r="3217" spans="1:14" x14ac:dyDescent="0.35">
      <c r="A3217" t="s">
        <v>3259</v>
      </c>
      <c r="B3217" t="s">
        <v>8051</v>
      </c>
      <c r="C3217" t="s">
        <v>8014</v>
      </c>
      <c r="D3217" t="s">
        <v>8036</v>
      </c>
      <c r="E3217" s="1">
        <v>45512</v>
      </c>
      <c r="F3217">
        <v>8111.25</v>
      </c>
      <c r="G3217">
        <v>1159</v>
      </c>
      <c r="H3217" t="s">
        <v>18</v>
      </c>
      <c r="I3217" t="str">
        <f>VLOOKUP(shipments[[#This Row],[SPID]],CHOOSE({1,2},people[[#All],[SPID]],people[[#All],[Sales_person]]),2,0)</f>
        <v>Andria Kimpton</v>
      </c>
      <c r="J3217">
        <f>YEAR(shipments[[#This Row],[Shipdate]])</f>
        <v>2024</v>
      </c>
      <c r="K3217" s="22"/>
      <c r="L3217" s="22">
        <f>VLOOKUP(shipments[[#This Row],[PID]],CHOOSE({1,2},products[PID],products[Cost_per_box]),2,0)</f>
        <v>3.85</v>
      </c>
      <c r="M3217" s="22">
        <f>shipments[[#This Row],[Boxes]]*shipments[[#This Row],[cost_per_box]]</f>
        <v>4462.1500000000005</v>
      </c>
      <c r="N3217" s="22">
        <f>shipments[[#This Row],[Amount]]-shipments[[#This Row],[total cost]]</f>
        <v>3649.0999999999995</v>
      </c>
    </row>
    <row r="3218" spans="1:14" x14ac:dyDescent="0.35">
      <c r="A3218" t="s">
        <v>3260</v>
      </c>
      <c r="B3218" t="s">
        <v>8051</v>
      </c>
      <c r="C3218" t="s">
        <v>8014</v>
      </c>
      <c r="D3218" t="s">
        <v>8036</v>
      </c>
      <c r="E3218" s="1">
        <v>45335</v>
      </c>
      <c r="F3218">
        <v>3300.75</v>
      </c>
      <c r="G3218">
        <v>472</v>
      </c>
      <c r="H3218" t="s">
        <v>7</v>
      </c>
      <c r="I3218" t="str">
        <f>VLOOKUP(shipments[[#This Row],[SPID]],CHOOSE({1,2},people[[#All],[SPID]],people[[#All],[Sales_person]]),2,0)</f>
        <v>Andria Kimpton</v>
      </c>
      <c r="J3218">
        <f>YEAR(shipments[[#This Row],[Shipdate]])</f>
        <v>2024</v>
      </c>
      <c r="K3218" s="22"/>
      <c r="L3218" s="22">
        <f>VLOOKUP(shipments[[#This Row],[PID]],CHOOSE({1,2},products[PID],products[Cost_per_box]),2,0)</f>
        <v>3.85</v>
      </c>
      <c r="M3218" s="22">
        <f>shipments[[#This Row],[Boxes]]*shipments[[#This Row],[cost_per_box]]</f>
        <v>1817.2</v>
      </c>
      <c r="N3218" s="22">
        <f>shipments[[#This Row],[Amount]]-shipments[[#This Row],[total cost]]</f>
        <v>1483.55</v>
      </c>
    </row>
    <row r="3219" spans="1:14" x14ac:dyDescent="0.35">
      <c r="A3219" t="s">
        <v>3261</v>
      </c>
      <c r="B3219" t="s">
        <v>8051</v>
      </c>
      <c r="C3219" t="s">
        <v>8014</v>
      </c>
      <c r="D3219" t="s">
        <v>8033</v>
      </c>
      <c r="E3219" s="1">
        <v>45518</v>
      </c>
      <c r="F3219">
        <v>9513</v>
      </c>
      <c r="G3219">
        <v>1057</v>
      </c>
      <c r="H3219" t="s">
        <v>18</v>
      </c>
      <c r="I3219" t="str">
        <f>VLOOKUP(shipments[[#This Row],[SPID]],CHOOSE({1,2},people[[#All],[SPID]],people[[#All],[Sales_person]]),2,0)</f>
        <v>Andria Kimpton</v>
      </c>
      <c r="J3219">
        <f>YEAR(shipments[[#This Row],[Shipdate]])</f>
        <v>2024</v>
      </c>
      <c r="K3219" s="22"/>
      <c r="L3219" s="22">
        <f>VLOOKUP(shipments[[#This Row],[PID]],CHOOSE({1,2},products[PID],products[Cost_per_box]),2,0)</f>
        <v>3.85</v>
      </c>
      <c r="M3219" s="22">
        <f>shipments[[#This Row],[Boxes]]*shipments[[#This Row],[cost_per_box]]</f>
        <v>4069.4500000000003</v>
      </c>
      <c r="N3219" s="22">
        <f>shipments[[#This Row],[Amount]]-shipments[[#This Row],[total cost]]</f>
        <v>5443.5499999999993</v>
      </c>
    </row>
    <row r="3220" spans="1:14" x14ac:dyDescent="0.35">
      <c r="A3220" t="s">
        <v>3262</v>
      </c>
      <c r="B3220" t="s">
        <v>8051</v>
      </c>
      <c r="C3220" t="s">
        <v>8015</v>
      </c>
      <c r="D3220" t="s">
        <v>8034</v>
      </c>
      <c r="E3220" s="1">
        <v>45407</v>
      </c>
      <c r="F3220">
        <v>1395</v>
      </c>
      <c r="G3220">
        <v>175</v>
      </c>
      <c r="H3220" t="s">
        <v>7</v>
      </c>
      <c r="I3220" t="str">
        <f>VLOOKUP(shipments[[#This Row],[SPID]],CHOOSE({1,2},people[[#All],[SPID]],people[[#All],[Sales_person]]),2,0)</f>
        <v>Andria Kimpton</v>
      </c>
      <c r="J3220">
        <f>YEAR(shipments[[#This Row],[Shipdate]])</f>
        <v>2024</v>
      </c>
      <c r="K3220" s="22"/>
      <c r="L3220" s="22">
        <f>VLOOKUP(shipments[[#This Row],[PID]],CHOOSE({1,2},products[PID],products[Cost_per_box]),2,0)</f>
        <v>5.72</v>
      </c>
      <c r="M3220" s="22">
        <f>shipments[[#This Row],[Boxes]]*shipments[[#This Row],[cost_per_box]]</f>
        <v>1001</v>
      </c>
      <c r="N3220" s="22">
        <f>shipments[[#This Row],[Amount]]-shipments[[#This Row],[total cost]]</f>
        <v>394</v>
      </c>
    </row>
    <row r="3221" spans="1:14" x14ac:dyDescent="0.35">
      <c r="A3221" t="s">
        <v>3263</v>
      </c>
      <c r="B3221" t="s">
        <v>8051</v>
      </c>
      <c r="C3221" t="s">
        <v>8016</v>
      </c>
      <c r="D3221" t="s">
        <v>8033</v>
      </c>
      <c r="E3221" s="1">
        <v>45481</v>
      </c>
      <c r="F3221">
        <v>5580</v>
      </c>
      <c r="G3221">
        <v>224</v>
      </c>
      <c r="H3221" t="s">
        <v>18</v>
      </c>
      <c r="I3221" t="str">
        <f>VLOOKUP(shipments[[#This Row],[SPID]],CHOOSE({1,2},people[[#All],[SPID]],people[[#All],[Sales_person]]),2,0)</f>
        <v>Andria Kimpton</v>
      </c>
      <c r="J3221">
        <f>YEAR(shipments[[#This Row],[Shipdate]])</f>
        <v>2024</v>
      </c>
      <c r="K3221" s="22"/>
      <c r="L3221" s="22">
        <f>VLOOKUP(shipments[[#This Row],[PID]],CHOOSE({1,2},products[PID],products[Cost_per_box]),2,0)</f>
        <v>6.31</v>
      </c>
      <c r="M3221" s="22">
        <f>shipments[[#This Row],[Boxes]]*shipments[[#This Row],[cost_per_box]]</f>
        <v>1413.4399999999998</v>
      </c>
      <c r="N3221" s="22">
        <f>shipments[[#This Row],[Amount]]-shipments[[#This Row],[total cost]]</f>
        <v>4166.5600000000004</v>
      </c>
    </row>
    <row r="3222" spans="1:14" x14ac:dyDescent="0.35">
      <c r="A3222" t="s">
        <v>3264</v>
      </c>
      <c r="B3222" t="s">
        <v>8051</v>
      </c>
      <c r="C3222" t="s">
        <v>8017</v>
      </c>
      <c r="D3222" t="s">
        <v>8033</v>
      </c>
      <c r="E3222" s="1">
        <v>45348</v>
      </c>
      <c r="F3222">
        <v>5692.5</v>
      </c>
      <c r="G3222">
        <v>219</v>
      </c>
      <c r="H3222" t="s">
        <v>7</v>
      </c>
      <c r="I3222" t="str">
        <f>VLOOKUP(shipments[[#This Row],[SPID]],CHOOSE({1,2},people[[#All],[SPID]],people[[#All],[Sales_person]]),2,0)</f>
        <v>Andria Kimpton</v>
      </c>
      <c r="J3222">
        <f>YEAR(shipments[[#This Row],[Shipdate]])</f>
        <v>2024</v>
      </c>
      <c r="K3222" s="22"/>
      <c r="L3222" s="22">
        <f>VLOOKUP(shipments[[#This Row],[PID]],CHOOSE({1,2},products[PID],products[Cost_per_box]),2,0)</f>
        <v>9.94</v>
      </c>
      <c r="M3222" s="22">
        <f>shipments[[#This Row],[Boxes]]*shipments[[#This Row],[cost_per_box]]</f>
        <v>2176.8599999999997</v>
      </c>
      <c r="N3222" s="22">
        <f>shipments[[#This Row],[Amount]]-shipments[[#This Row],[total cost]]</f>
        <v>3515.6400000000003</v>
      </c>
    </row>
    <row r="3223" spans="1:14" x14ac:dyDescent="0.35">
      <c r="A3223" t="s">
        <v>3265</v>
      </c>
      <c r="B3223" t="s">
        <v>8051</v>
      </c>
      <c r="C3223" t="s">
        <v>8017</v>
      </c>
      <c r="D3223" t="s">
        <v>8036</v>
      </c>
      <c r="E3223" s="1">
        <v>45229</v>
      </c>
      <c r="F3223">
        <v>5728.5</v>
      </c>
      <c r="G3223">
        <v>213</v>
      </c>
      <c r="H3223" t="s">
        <v>7</v>
      </c>
      <c r="I3223" t="str">
        <f>VLOOKUP(shipments[[#This Row],[SPID]],CHOOSE({1,2},people[[#All],[SPID]],people[[#All],[Sales_person]]),2,0)</f>
        <v>Andria Kimpton</v>
      </c>
      <c r="J3223">
        <f>YEAR(shipments[[#This Row],[Shipdate]])</f>
        <v>2023</v>
      </c>
      <c r="K3223" s="22"/>
      <c r="L3223" s="22">
        <f>VLOOKUP(shipments[[#This Row],[PID]],CHOOSE({1,2},products[PID],products[Cost_per_box]),2,0)</f>
        <v>9.94</v>
      </c>
      <c r="M3223" s="22">
        <f>shipments[[#This Row],[Boxes]]*shipments[[#This Row],[cost_per_box]]</f>
        <v>2117.2199999999998</v>
      </c>
      <c r="N3223" s="22">
        <f>shipments[[#This Row],[Amount]]-shipments[[#This Row],[total cost]]</f>
        <v>3611.28</v>
      </c>
    </row>
    <row r="3224" spans="1:14" x14ac:dyDescent="0.35">
      <c r="A3224" t="s">
        <v>3266</v>
      </c>
      <c r="B3224" t="s">
        <v>8051</v>
      </c>
      <c r="C3224" t="s">
        <v>8017</v>
      </c>
      <c r="D3224" t="s">
        <v>8033</v>
      </c>
      <c r="E3224" s="1">
        <v>45520</v>
      </c>
      <c r="F3224">
        <v>6646.5</v>
      </c>
      <c r="G3224">
        <v>238</v>
      </c>
      <c r="H3224" t="s">
        <v>18</v>
      </c>
      <c r="I3224" t="str">
        <f>VLOOKUP(shipments[[#This Row],[SPID]],CHOOSE({1,2},people[[#All],[SPID]],people[[#All],[Sales_person]]),2,0)</f>
        <v>Andria Kimpton</v>
      </c>
      <c r="J3224">
        <f>YEAR(shipments[[#This Row],[Shipdate]])</f>
        <v>2024</v>
      </c>
      <c r="K3224" s="22"/>
      <c r="L3224" s="22">
        <f>VLOOKUP(shipments[[#This Row],[PID]],CHOOSE({1,2},products[PID],products[Cost_per_box]),2,0)</f>
        <v>9.94</v>
      </c>
      <c r="M3224" s="22">
        <f>shipments[[#This Row],[Boxes]]*shipments[[#This Row],[cost_per_box]]</f>
        <v>2365.7199999999998</v>
      </c>
      <c r="N3224" s="22">
        <f>shipments[[#This Row],[Amount]]-shipments[[#This Row],[total cost]]</f>
        <v>4280.7800000000007</v>
      </c>
    </row>
    <row r="3225" spans="1:14" x14ac:dyDescent="0.35">
      <c r="A3225" t="s">
        <v>3267</v>
      </c>
      <c r="B3225" t="s">
        <v>8051</v>
      </c>
      <c r="C3225" t="s">
        <v>8017</v>
      </c>
      <c r="D3225" t="s">
        <v>8033</v>
      </c>
      <c r="E3225" s="1">
        <v>45015</v>
      </c>
      <c r="F3225">
        <v>6349.5</v>
      </c>
      <c r="G3225">
        <v>236</v>
      </c>
      <c r="H3225" t="s">
        <v>7</v>
      </c>
      <c r="I3225" t="str">
        <f>VLOOKUP(shipments[[#This Row],[SPID]],CHOOSE({1,2},people[[#All],[SPID]],people[[#All],[Sales_person]]),2,0)</f>
        <v>Andria Kimpton</v>
      </c>
      <c r="J3225">
        <f>YEAR(shipments[[#This Row],[Shipdate]])</f>
        <v>2023</v>
      </c>
      <c r="K3225" s="22"/>
      <c r="L3225" s="22">
        <f>VLOOKUP(shipments[[#This Row],[PID]],CHOOSE({1,2},products[PID],products[Cost_per_box]),2,0)</f>
        <v>9.94</v>
      </c>
      <c r="M3225" s="22">
        <f>shipments[[#This Row],[Boxes]]*shipments[[#This Row],[cost_per_box]]</f>
        <v>2345.8399999999997</v>
      </c>
      <c r="N3225" s="22">
        <f>shipments[[#This Row],[Amount]]-shipments[[#This Row],[total cost]]</f>
        <v>4003.6600000000003</v>
      </c>
    </row>
    <row r="3226" spans="1:14" x14ac:dyDescent="0.35">
      <c r="A3226" t="s">
        <v>3268</v>
      </c>
      <c r="B3226" t="s">
        <v>8051</v>
      </c>
      <c r="C3226" t="s">
        <v>8018</v>
      </c>
      <c r="D3226" t="s">
        <v>8033</v>
      </c>
      <c r="E3226" s="1">
        <v>44984</v>
      </c>
      <c r="F3226">
        <v>10606.5</v>
      </c>
      <c r="G3226">
        <v>590</v>
      </c>
      <c r="H3226" t="s">
        <v>7</v>
      </c>
      <c r="I3226" t="str">
        <f>VLOOKUP(shipments[[#This Row],[SPID]],CHOOSE({1,2},people[[#All],[SPID]],people[[#All],[Sales_person]]),2,0)</f>
        <v>Andria Kimpton</v>
      </c>
      <c r="J3226">
        <f>YEAR(shipments[[#This Row],[Shipdate]])</f>
        <v>2023</v>
      </c>
      <c r="K3226" s="22"/>
      <c r="L3226" s="22">
        <f>VLOOKUP(shipments[[#This Row],[PID]],CHOOSE({1,2},products[PID],products[Cost_per_box]),2,0)</f>
        <v>7.73</v>
      </c>
      <c r="M3226" s="22">
        <f>shipments[[#This Row],[Boxes]]*shipments[[#This Row],[cost_per_box]]</f>
        <v>4560.7</v>
      </c>
      <c r="N3226" s="22">
        <f>shipments[[#This Row],[Amount]]-shipments[[#This Row],[total cost]]</f>
        <v>6045.8</v>
      </c>
    </row>
    <row r="3227" spans="1:14" x14ac:dyDescent="0.35">
      <c r="A3227" t="s">
        <v>3269</v>
      </c>
      <c r="B3227" t="s">
        <v>8051</v>
      </c>
      <c r="C3227" t="s">
        <v>8018</v>
      </c>
      <c r="D3227" t="s">
        <v>8034</v>
      </c>
      <c r="E3227" s="1">
        <v>45180</v>
      </c>
      <c r="F3227">
        <v>58.5</v>
      </c>
      <c r="G3227">
        <v>3</v>
      </c>
      <c r="H3227" t="s">
        <v>7</v>
      </c>
      <c r="I3227" t="str">
        <f>VLOOKUP(shipments[[#This Row],[SPID]],CHOOSE({1,2},people[[#All],[SPID]],people[[#All],[Sales_person]]),2,0)</f>
        <v>Andria Kimpton</v>
      </c>
      <c r="J3227">
        <f>YEAR(shipments[[#This Row],[Shipdate]])</f>
        <v>2023</v>
      </c>
      <c r="K3227" s="22"/>
      <c r="L3227" s="22">
        <f>VLOOKUP(shipments[[#This Row],[PID]],CHOOSE({1,2},products[PID],products[Cost_per_box]),2,0)</f>
        <v>7.73</v>
      </c>
      <c r="M3227" s="22">
        <f>shipments[[#This Row],[Boxes]]*shipments[[#This Row],[cost_per_box]]</f>
        <v>23.19</v>
      </c>
      <c r="N3227" s="22">
        <f>shipments[[#This Row],[Amount]]-shipments[[#This Row],[total cost]]</f>
        <v>35.31</v>
      </c>
    </row>
    <row r="3228" spans="1:14" x14ac:dyDescent="0.35">
      <c r="A3228" t="s">
        <v>3270</v>
      </c>
      <c r="B3228" t="s">
        <v>8051</v>
      </c>
      <c r="C3228" t="s">
        <v>8018</v>
      </c>
      <c r="D3228" t="s">
        <v>8037</v>
      </c>
      <c r="E3228" s="1">
        <v>45033</v>
      </c>
      <c r="F3228">
        <v>14341.5</v>
      </c>
      <c r="G3228">
        <v>718</v>
      </c>
      <c r="H3228" t="s">
        <v>7</v>
      </c>
      <c r="I3228" t="str">
        <f>VLOOKUP(shipments[[#This Row],[SPID]],CHOOSE({1,2},people[[#All],[SPID]],people[[#All],[Sales_person]]),2,0)</f>
        <v>Andria Kimpton</v>
      </c>
      <c r="J3228">
        <f>YEAR(shipments[[#This Row],[Shipdate]])</f>
        <v>2023</v>
      </c>
      <c r="K3228" s="22"/>
      <c r="L3228" s="22">
        <f>VLOOKUP(shipments[[#This Row],[PID]],CHOOSE({1,2},products[PID],products[Cost_per_box]),2,0)</f>
        <v>7.73</v>
      </c>
      <c r="M3228" s="22">
        <f>shipments[[#This Row],[Boxes]]*shipments[[#This Row],[cost_per_box]]</f>
        <v>5550.14</v>
      </c>
      <c r="N3228" s="22">
        <f>shipments[[#This Row],[Amount]]-shipments[[#This Row],[total cost]]</f>
        <v>8791.36</v>
      </c>
    </row>
    <row r="3229" spans="1:14" x14ac:dyDescent="0.35">
      <c r="A3229" t="s">
        <v>3271</v>
      </c>
      <c r="B3229" t="s">
        <v>8051</v>
      </c>
      <c r="C3229" t="s">
        <v>8018</v>
      </c>
      <c r="D3229" t="s">
        <v>8033</v>
      </c>
      <c r="E3229" s="1">
        <v>45280</v>
      </c>
      <c r="F3229">
        <v>8230.5</v>
      </c>
      <c r="G3229">
        <v>434</v>
      </c>
      <c r="H3229" t="s">
        <v>40</v>
      </c>
      <c r="I3229" t="str">
        <f>VLOOKUP(shipments[[#This Row],[SPID]],CHOOSE({1,2},people[[#All],[SPID]],people[[#All],[Sales_person]]),2,0)</f>
        <v>Andria Kimpton</v>
      </c>
      <c r="J3229">
        <f>YEAR(shipments[[#This Row],[Shipdate]])</f>
        <v>2023</v>
      </c>
      <c r="K3229" s="22"/>
      <c r="L3229" s="22">
        <f>VLOOKUP(shipments[[#This Row],[PID]],CHOOSE({1,2},products[PID],products[Cost_per_box]),2,0)</f>
        <v>7.73</v>
      </c>
      <c r="M3229" s="22">
        <f>shipments[[#This Row],[Boxes]]*shipments[[#This Row],[cost_per_box]]</f>
        <v>3354.82</v>
      </c>
      <c r="N3229" s="22">
        <f>shipments[[#This Row],[Amount]]-shipments[[#This Row],[total cost]]</f>
        <v>4875.68</v>
      </c>
    </row>
    <row r="3230" spans="1:14" x14ac:dyDescent="0.35">
      <c r="A3230" t="s">
        <v>3272</v>
      </c>
      <c r="B3230" t="s">
        <v>8051</v>
      </c>
      <c r="C3230" t="s">
        <v>8018</v>
      </c>
      <c r="D3230" t="s">
        <v>8037</v>
      </c>
      <c r="E3230" s="1">
        <v>45482</v>
      </c>
      <c r="F3230">
        <v>4128.75</v>
      </c>
      <c r="G3230">
        <v>218</v>
      </c>
      <c r="H3230" t="s">
        <v>18</v>
      </c>
      <c r="I3230" t="str">
        <f>VLOOKUP(shipments[[#This Row],[SPID]],CHOOSE({1,2},people[[#All],[SPID]],people[[#All],[Sales_person]]),2,0)</f>
        <v>Andria Kimpton</v>
      </c>
      <c r="J3230">
        <f>YEAR(shipments[[#This Row],[Shipdate]])</f>
        <v>2024</v>
      </c>
      <c r="K3230" s="22"/>
      <c r="L3230" s="22">
        <f>VLOOKUP(shipments[[#This Row],[PID]],CHOOSE({1,2},products[PID],products[Cost_per_box]),2,0)</f>
        <v>7.73</v>
      </c>
      <c r="M3230" s="22">
        <f>shipments[[#This Row],[Boxes]]*shipments[[#This Row],[cost_per_box]]</f>
        <v>1685.14</v>
      </c>
      <c r="N3230" s="22">
        <f>shipments[[#This Row],[Amount]]-shipments[[#This Row],[total cost]]</f>
        <v>2443.6099999999997</v>
      </c>
    </row>
    <row r="3231" spans="1:14" x14ac:dyDescent="0.35">
      <c r="A3231" t="s">
        <v>3273</v>
      </c>
      <c r="B3231" t="s">
        <v>8051</v>
      </c>
      <c r="C3231" t="s">
        <v>8019</v>
      </c>
      <c r="D3231" t="s">
        <v>8033</v>
      </c>
      <c r="E3231" s="1">
        <v>45553</v>
      </c>
      <c r="F3231">
        <v>5301</v>
      </c>
      <c r="G3231">
        <v>231</v>
      </c>
      <c r="H3231" t="s">
        <v>26</v>
      </c>
      <c r="I3231" t="str">
        <f>VLOOKUP(shipments[[#This Row],[SPID]],CHOOSE({1,2},people[[#All],[SPID]],people[[#All],[Sales_person]]),2,0)</f>
        <v>Andria Kimpton</v>
      </c>
      <c r="J3231">
        <f>YEAR(shipments[[#This Row],[Shipdate]])</f>
        <v>2024</v>
      </c>
      <c r="K3231" s="22"/>
      <c r="L3231" s="22">
        <f>VLOOKUP(shipments[[#This Row],[PID]],CHOOSE({1,2},products[PID],products[Cost_per_box]),2,0)</f>
        <v>3.68</v>
      </c>
      <c r="M3231" s="22">
        <f>shipments[[#This Row],[Boxes]]*shipments[[#This Row],[cost_per_box]]</f>
        <v>850.08</v>
      </c>
      <c r="N3231" s="22">
        <f>shipments[[#This Row],[Amount]]-shipments[[#This Row],[total cost]]</f>
        <v>4450.92</v>
      </c>
    </row>
    <row r="3232" spans="1:14" x14ac:dyDescent="0.35">
      <c r="A3232" t="s">
        <v>3274</v>
      </c>
      <c r="B3232" t="s">
        <v>8051</v>
      </c>
      <c r="C3232" t="s">
        <v>8020</v>
      </c>
      <c r="D3232" t="s">
        <v>8034</v>
      </c>
      <c r="E3232" s="1">
        <v>45464</v>
      </c>
      <c r="F3232">
        <v>13407.75</v>
      </c>
      <c r="G3232">
        <v>894</v>
      </c>
      <c r="H3232" t="s">
        <v>7</v>
      </c>
      <c r="I3232" t="str">
        <f>VLOOKUP(shipments[[#This Row],[SPID]],CHOOSE({1,2},people[[#All],[SPID]],people[[#All],[Sales_person]]),2,0)</f>
        <v>Andria Kimpton</v>
      </c>
      <c r="J3232">
        <f>YEAR(shipments[[#This Row],[Shipdate]])</f>
        <v>2024</v>
      </c>
      <c r="K3232" s="22"/>
      <c r="L3232" s="22">
        <f>VLOOKUP(shipments[[#This Row],[PID]],CHOOSE({1,2},products[PID],products[Cost_per_box]),2,0)</f>
        <v>8.2200000000000006</v>
      </c>
      <c r="M3232" s="22">
        <f>shipments[[#This Row],[Boxes]]*shipments[[#This Row],[cost_per_box]]</f>
        <v>7348.68</v>
      </c>
      <c r="N3232" s="22">
        <f>shipments[[#This Row],[Amount]]-shipments[[#This Row],[total cost]]</f>
        <v>6059.07</v>
      </c>
    </row>
    <row r="3233" spans="1:14" x14ac:dyDescent="0.35">
      <c r="A3233" t="s">
        <v>3275</v>
      </c>
      <c r="B3233" t="s">
        <v>8051</v>
      </c>
      <c r="C3233" t="s">
        <v>8020</v>
      </c>
      <c r="D3233" t="s">
        <v>8034</v>
      </c>
      <c r="E3233" s="1">
        <v>45348</v>
      </c>
      <c r="F3233">
        <v>1716.75</v>
      </c>
      <c r="G3233">
        <v>115</v>
      </c>
      <c r="H3233" t="s">
        <v>7</v>
      </c>
      <c r="I3233" t="str">
        <f>VLOOKUP(shipments[[#This Row],[SPID]],CHOOSE({1,2},people[[#All],[SPID]],people[[#All],[Sales_person]]),2,0)</f>
        <v>Andria Kimpton</v>
      </c>
      <c r="J3233">
        <f>YEAR(shipments[[#This Row],[Shipdate]])</f>
        <v>2024</v>
      </c>
      <c r="K3233" s="22"/>
      <c r="L3233" s="22">
        <f>VLOOKUP(shipments[[#This Row],[PID]],CHOOSE({1,2},products[PID],products[Cost_per_box]),2,0)</f>
        <v>8.2200000000000006</v>
      </c>
      <c r="M3233" s="22">
        <f>shipments[[#This Row],[Boxes]]*shipments[[#This Row],[cost_per_box]]</f>
        <v>945.30000000000007</v>
      </c>
      <c r="N3233" s="22">
        <f>shipments[[#This Row],[Amount]]-shipments[[#This Row],[total cost]]</f>
        <v>771.44999999999993</v>
      </c>
    </row>
    <row r="3234" spans="1:14" x14ac:dyDescent="0.35">
      <c r="A3234" t="s">
        <v>3276</v>
      </c>
      <c r="B3234" t="s">
        <v>8051</v>
      </c>
      <c r="C3234" t="s">
        <v>8020</v>
      </c>
      <c r="D3234" t="s">
        <v>8038</v>
      </c>
      <c r="E3234" s="1">
        <v>45517</v>
      </c>
      <c r="F3234">
        <v>5258.25</v>
      </c>
      <c r="G3234">
        <v>329</v>
      </c>
      <c r="H3234" t="s">
        <v>18</v>
      </c>
      <c r="I3234" t="str">
        <f>VLOOKUP(shipments[[#This Row],[SPID]],CHOOSE({1,2},people[[#All],[SPID]],people[[#All],[Sales_person]]),2,0)</f>
        <v>Andria Kimpton</v>
      </c>
      <c r="J3234">
        <f>YEAR(shipments[[#This Row],[Shipdate]])</f>
        <v>2024</v>
      </c>
      <c r="K3234" s="22"/>
      <c r="L3234" s="22">
        <f>VLOOKUP(shipments[[#This Row],[PID]],CHOOSE({1,2},products[PID],products[Cost_per_box]),2,0)</f>
        <v>8.2200000000000006</v>
      </c>
      <c r="M3234" s="22">
        <f>shipments[[#This Row],[Boxes]]*shipments[[#This Row],[cost_per_box]]</f>
        <v>2704.38</v>
      </c>
      <c r="N3234" s="22">
        <f>shipments[[#This Row],[Amount]]-shipments[[#This Row],[total cost]]</f>
        <v>2553.87</v>
      </c>
    </row>
    <row r="3235" spans="1:14" x14ac:dyDescent="0.35">
      <c r="A3235" t="s">
        <v>3277</v>
      </c>
      <c r="B3235" t="s">
        <v>8051</v>
      </c>
      <c r="C3235" t="s">
        <v>8020</v>
      </c>
      <c r="D3235" t="s">
        <v>8038</v>
      </c>
      <c r="E3235" s="1">
        <v>45177</v>
      </c>
      <c r="F3235">
        <v>6367.5</v>
      </c>
      <c r="G3235">
        <v>490</v>
      </c>
      <c r="H3235" t="s">
        <v>7</v>
      </c>
      <c r="I3235" t="str">
        <f>VLOOKUP(shipments[[#This Row],[SPID]],CHOOSE({1,2},people[[#All],[SPID]],people[[#All],[Sales_person]]),2,0)</f>
        <v>Andria Kimpton</v>
      </c>
      <c r="J3235">
        <f>YEAR(shipments[[#This Row],[Shipdate]])</f>
        <v>2023</v>
      </c>
      <c r="K3235" s="22"/>
      <c r="L3235" s="22">
        <f>VLOOKUP(shipments[[#This Row],[PID]],CHOOSE({1,2},products[PID],products[Cost_per_box]),2,0)</f>
        <v>8.2200000000000006</v>
      </c>
      <c r="M3235" s="22">
        <f>shipments[[#This Row],[Boxes]]*shipments[[#This Row],[cost_per_box]]</f>
        <v>4027.8</v>
      </c>
      <c r="N3235" s="22">
        <f>shipments[[#This Row],[Amount]]-shipments[[#This Row],[total cost]]</f>
        <v>2339.6999999999998</v>
      </c>
    </row>
    <row r="3236" spans="1:14" x14ac:dyDescent="0.35">
      <c r="A3236" t="s">
        <v>3278</v>
      </c>
      <c r="B3236" t="s">
        <v>8051</v>
      </c>
      <c r="C3236" t="s">
        <v>8020</v>
      </c>
      <c r="D3236" t="s">
        <v>8033</v>
      </c>
      <c r="E3236" s="1">
        <v>45331</v>
      </c>
      <c r="F3236">
        <v>6201</v>
      </c>
      <c r="G3236">
        <v>388</v>
      </c>
      <c r="H3236" t="s">
        <v>7</v>
      </c>
      <c r="I3236" t="str">
        <f>VLOOKUP(shipments[[#This Row],[SPID]],CHOOSE({1,2},people[[#All],[SPID]],people[[#All],[Sales_person]]),2,0)</f>
        <v>Andria Kimpton</v>
      </c>
      <c r="J3236">
        <f>YEAR(shipments[[#This Row],[Shipdate]])</f>
        <v>2024</v>
      </c>
      <c r="K3236" s="22"/>
      <c r="L3236" s="22">
        <f>VLOOKUP(shipments[[#This Row],[PID]],CHOOSE({1,2},products[PID],products[Cost_per_box]),2,0)</f>
        <v>8.2200000000000006</v>
      </c>
      <c r="M3236" s="22">
        <f>shipments[[#This Row],[Boxes]]*shipments[[#This Row],[cost_per_box]]</f>
        <v>3189.36</v>
      </c>
      <c r="N3236" s="22">
        <f>shipments[[#This Row],[Amount]]-shipments[[#This Row],[total cost]]</f>
        <v>3011.64</v>
      </c>
    </row>
    <row r="3237" spans="1:14" x14ac:dyDescent="0.35">
      <c r="A3237" t="s">
        <v>3279</v>
      </c>
      <c r="B3237" t="s">
        <v>8051</v>
      </c>
      <c r="C3237" t="s">
        <v>8020</v>
      </c>
      <c r="D3237" t="s">
        <v>8033</v>
      </c>
      <c r="E3237" s="1">
        <v>45526</v>
      </c>
      <c r="F3237">
        <v>524.25</v>
      </c>
      <c r="G3237">
        <v>38</v>
      </c>
      <c r="H3237" t="s">
        <v>18</v>
      </c>
      <c r="I3237" t="str">
        <f>VLOOKUP(shipments[[#This Row],[SPID]],CHOOSE({1,2},people[[#All],[SPID]],people[[#All],[Sales_person]]),2,0)</f>
        <v>Andria Kimpton</v>
      </c>
      <c r="J3237">
        <f>YEAR(shipments[[#This Row],[Shipdate]])</f>
        <v>2024</v>
      </c>
      <c r="K3237" s="22"/>
      <c r="L3237" s="22">
        <f>VLOOKUP(shipments[[#This Row],[PID]],CHOOSE({1,2},products[PID],products[Cost_per_box]),2,0)</f>
        <v>8.2200000000000006</v>
      </c>
      <c r="M3237" s="22">
        <f>shipments[[#This Row],[Boxes]]*shipments[[#This Row],[cost_per_box]]</f>
        <v>312.36</v>
      </c>
      <c r="N3237" s="22">
        <f>shipments[[#This Row],[Amount]]-shipments[[#This Row],[total cost]]</f>
        <v>211.89</v>
      </c>
    </row>
    <row r="3238" spans="1:14" x14ac:dyDescent="0.35">
      <c r="A3238" t="s">
        <v>3280</v>
      </c>
      <c r="B3238" t="s">
        <v>8051</v>
      </c>
      <c r="C3238" t="s">
        <v>8020</v>
      </c>
      <c r="D3238" t="s">
        <v>8033</v>
      </c>
      <c r="E3238" s="1">
        <v>44949</v>
      </c>
      <c r="F3238">
        <v>4727.25</v>
      </c>
      <c r="G3238">
        <v>394</v>
      </c>
      <c r="H3238" t="s">
        <v>7</v>
      </c>
      <c r="I3238" t="str">
        <f>VLOOKUP(shipments[[#This Row],[SPID]],CHOOSE({1,2},people[[#All],[SPID]],people[[#All],[Sales_person]]),2,0)</f>
        <v>Andria Kimpton</v>
      </c>
      <c r="J3238">
        <f>YEAR(shipments[[#This Row],[Shipdate]])</f>
        <v>2023</v>
      </c>
      <c r="K3238" s="22"/>
      <c r="L3238" s="22">
        <f>VLOOKUP(shipments[[#This Row],[PID]],CHOOSE({1,2},products[PID],products[Cost_per_box]),2,0)</f>
        <v>8.2200000000000006</v>
      </c>
      <c r="M3238" s="22">
        <f>shipments[[#This Row],[Boxes]]*shipments[[#This Row],[cost_per_box]]</f>
        <v>3238.6800000000003</v>
      </c>
      <c r="N3238" s="22">
        <f>shipments[[#This Row],[Amount]]-shipments[[#This Row],[total cost]]</f>
        <v>1488.5699999999997</v>
      </c>
    </row>
    <row r="3239" spans="1:14" x14ac:dyDescent="0.35">
      <c r="A3239" t="s">
        <v>3281</v>
      </c>
      <c r="B3239" t="s">
        <v>8051</v>
      </c>
      <c r="C3239" t="s">
        <v>8020</v>
      </c>
      <c r="D3239" t="s">
        <v>8033</v>
      </c>
      <c r="E3239" s="1">
        <v>45342</v>
      </c>
      <c r="F3239">
        <v>7166.25</v>
      </c>
      <c r="G3239">
        <v>512</v>
      </c>
      <c r="H3239" t="s">
        <v>7</v>
      </c>
      <c r="I3239" t="str">
        <f>VLOOKUP(shipments[[#This Row],[SPID]],CHOOSE({1,2},people[[#All],[SPID]],people[[#All],[Sales_person]]),2,0)</f>
        <v>Andria Kimpton</v>
      </c>
      <c r="J3239">
        <f>YEAR(shipments[[#This Row],[Shipdate]])</f>
        <v>2024</v>
      </c>
      <c r="K3239" s="22"/>
      <c r="L3239" s="22">
        <f>VLOOKUP(shipments[[#This Row],[PID]],CHOOSE({1,2},products[PID],products[Cost_per_box]),2,0)</f>
        <v>8.2200000000000006</v>
      </c>
      <c r="M3239" s="22">
        <f>shipments[[#This Row],[Boxes]]*shipments[[#This Row],[cost_per_box]]</f>
        <v>4208.6400000000003</v>
      </c>
      <c r="N3239" s="22">
        <f>shipments[[#This Row],[Amount]]-shipments[[#This Row],[total cost]]</f>
        <v>2957.6099999999997</v>
      </c>
    </row>
    <row r="3240" spans="1:14" x14ac:dyDescent="0.35">
      <c r="A3240" t="s">
        <v>3282</v>
      </c>
      <c r="B3240" t="s">
        <v>8051</v>
      </c>
      <c r="C3240" t="s">
        <v>8020</v>
      </c>
      <c r="D3240" t="s">
        <v>8033</v>
      </c>
      <c r="E3240" s="1">
        <v>45247</v>
      </c>
      <c r="F3240">
        <v>8358.75</v>
      </c>
      <c r="G3240">
        <v>643</v>
      </c>
      <c r="H3240" t="s">
        <v>7</v>
      </c>
      <c r="I3240" t="str">
        <f>VLOOKUP(shipments[[#This Row],[SPID]],CHOOSE({1,2},people[[#All],[SPID]],people[[#All],[Sales_person]]),2,0)</f>
        <v>Andria Kimpton</v>
      </c>
      <c r="J3240">
        <f>YEAR(shipments[[#This Row],[Shipdate]])</f>
        <v>2023</v>
      </c>
      <c r="K3240" s="22"/>
      <c r="L3240" s="22">
        <f>VLOOKUP(shipments[[#This Row],[PID]],CHOOSE({1,2},products[PID],products[Cost_per_box]),2,0)</f>
        <v>8.2200000000000006</v>
      </c>
      <c r="M3240" s="22">
        <f>shipments[[#This Row],[Boxes]]*shipments[[#This Row],[cost_per_box]]</f>
        <v>5285.46</v>
      </c>
      <c r="N3240" s="22">
        <f>shipments[[#This Row],[Amount]]-shipments[[#This Row],[total cost]]</f>
        <v>3073.29</v>
      </c>
    </row>
    <row r="3241" spans="1:14" x14ac:dyDescent="0.35">
      <c r="A3241" t="s">
        <v>3283</v>
      </c>
      <c r="B3241" t="s">
        <v>8051</v>
      </c>
      <c r="C3241" t="s">
        <v>8021</v>
      </c>
      <c r="D3241" t="s">
        <v>8033</v>
      </c>
      <c r="E3241" s="1">
        <v>45208</v>
      </c>
      <c r="F3241">
        <v>5652</v>
      </c>
      <c r="G3241">
        <v>283</v>
      </c>
      <c r="H3241" t="s">
        <v>7</v>
      </c>
      <c r="I3241" t="str">
        <f>VLOOKUP(shipments[[#This Row],[SPID]],CHOOSE({1,2},people[[#All],[SPID]],people[[#All],[Sales_person]]),2,0)</f>
        <v>Andria Kimpton</v>
      </c>
      <c r="J3241">
        <f>YEAR(shipments[[#This Row],[Shipdate]])</f>
        <v>2023</v>
      </c>
      <c r="K3241" s="22"/>
      <c r="L3241" s="22">
        <f>VLOOKUP(shipments[[#This Row],[PID]],CHOOSE({1,2},products[PID],products[Cost_per_box]),2,0)</f>
        <v>10.23</v>
      </c>
      <c r="M3241" s="22">
        <f>shipments[[#This Row],[Boxes]]*shipments[[#This Row],[cost_per_box]]</f>
        <v>2895.09</v>
      </c>
      <c r="N3241" s="22">
        <f>shipments[[#This Row],[Amount]]-shipments[[#This Row],[total cost]]</f>
        <v>2756.91</v>
      </c>
    </row>
    <row r="3242" spans="1:14" x14ac:dyDescent="0.35">
      <c r="A3242" t="s">
        <v>3284</v>
      </c>
      <c r="B3242" t="s">
        <v>8051</v>
      </c>
      <c r="C3242" t="s">
        <v>8021</v>
      </c>
      <c r="D3242" t="s">
        <v>8037</v>
      </c>
      <c r="E3242" s="1">
        <v>45279</v>
      </c>
      <c r="F3242">
        <v>7026.75</v>
      </c>
      <c r="G3242">
        <v>370</v>
      </c>
      <c r="H3242" t="s">
        <v>7</v>
      </c>
      <c r="I3242" t="str">
        <f>VLOOKUP(shipments[[#This Row],[SPID]],CHOOSE({1,2},people[[#All],[SPID]],people[[#All],[Sales_person]]),2,0)</f>
        <v>Andria Kimpton</v>
      </c>
      <c r="J3242">
        <f>YEAR(shipments[[#This Row],[Shipdate]])</f>
        <v>2023</v>
      </c>
      <c r="K3242" s="22"/>
      <c r="L3242" s="22">
        <f>VLOOKUP(shipments[[#This Row],[PID]],CHOOSE({1,2},products[PID],products[Cost_per_box]),2,0)</f>
        <v>10.23</v>
      </c>
      <c r="M3242" s="22">
        <f>shipments[[#This Row],[Boxes]]*shipments[[#This Row],[cost_per_box]]</f>
        <v>3785.1000000000004</v>
      </c>
      <c r="N3242" s="22">
        <f>shipments[[#This Row],[Amount]]-shipments[[#This Row],[total cost]]</f>
        <v>3241.6499999999996</v>
      </c>
    </row>
    <row r="3243" spans="1:14" x14ac:dyDescent="0.35">
      <c r="A3243" t="s">
        <v>3285</v>
      </c>
      <c r="B3243" t="s">
        <v>8051</v>
      </c>
      <c r="C3243" t="s">
        <v>8022</v>
      </c>
      <c r="D3243" t="s">
        <v>8033</v>
      </c>
      <c r="E3243" s="1">
        <v>45181</v>
      </c>
      <c r="F3243">
        <v>9605.25</v>
      </c>
      <c r="G3243">
        <v>739</v>
      </c>
      <c r="H3243" t="s">
        <v>7</v>
      </c>
      <c r="I3243" t="str">
        <f>VLOOKUP(shipments[[#This Row],[SPID]],CHOOSE({1,2},people[[#All],[SPID]],people[[#All],[Sales_person]]),2,0)</f>
        <v>Andria Kimpton</v>
      </c>
      <c r="J3243">
        <f>YEAR(shipments[[#This Row],[Shipdate]])</f>
        <v>2023</v>
      </c>
      <c r="K3243" s="22"/>
      <c r="L3243" s="22">
        <f>VLOOKUP(shipments[[#This Row],[PID]],CHOOSE({1,2},products[PID],products[Cost_per_box]),2,0)</f>
        <v>4.74</v>
      </c>
      <c r="M3243" s="22">
        <f>shipments[[#This Row],[Boxes]]*shipments[[#This Row],[cost_per_box]]</f>
        <v>3502.86</v>
      </c>
      <c r="N3243" s="22">
        <f>shipments[[#This Row],[Amount]]-shipments[[#This Row],[total cost]]</f>
        <v>6102.3899999999994</v>
      </c>
    </row>
    <row r="3244" spans="1:14" x14ac:dyDescent="0.35">
      <c r="A3244" t="s">
        <v>3286</v>
      </c>
      <c r="B3244" t="s">
        <v>8051</v>
      </c>
      <c r="C3244" t="s">
        <v>8022</v>
      </c>
      <c r="D3244" t="s">
        <v>8036</v>
      </c>
      <c r="E3244" s="1">
        <v>45401</v>
      </c>
      <c r="F3244">
        <v>9724.5</v>
      </c>
      <c r="G3244">
        <v>573</v>
      </c>
      <c r="H3244" t="s">
        <v>40</v>
      </c>
      <c r="I3244" t="str">
        <f>VLOOKUP(shipments[[#This Row],[SPID]],CHOOSE({1,2},people[[#All],[SPID]],people[[#All],[Sales_person]]),2,0)</f>
        <v>Andria Kimpton</v>
      </c>
      <c r="J3244">
        <f>YEAR(shipments[[#This Row],[Shipdate]])</f>
        <v>2024</v>
      </c>
      <c r="K3244" s="22"/>
      <c r="L3244" s="22">
        <f>VLOOKUP(shipments[[#This Row],[PID]],CHOOSE({1,2},products[PID],products[Cost_per_box]),2,0)</f>
        <v>4.74</v>
      </c>
      <c r="M3244" s="22">
        <f>shipments[[#This Row],[Boxes]]*shipments[[#This Row],[cost_per_box]]</f>
        <v>2716.02</v>
      </c>
      <c r="N3244" s="22">
        <f>shipments[[#This Row],[Amount]]-shipments[[#This Row],[total cost]]</f>
        <v>7008.48</v>
      </c>
    </row>
    <row r="3245" spans="1:14" x14ac:dyDescent="0.35">
      <c r="A3245" t="s">
        <v>3287</v>
      </c>
      <c r="B3245" t="s">
        <v>8051</v>
      </c>
      <c r="C3245" t="s">
        <v>8022</v>
      </c>
      <c r="D3245" t="s">
        <v>8034</v>
      </c>
      <c r="E3245" s="1">
        <v>45449</v>
      </c>
      <c r="F3245">
        <v>4250.25</v>
      </c>
      <c r="G3245">
        <v>284</v>
      </c>
      <c r="H3245" t="s">
        <v>7</v>
      </c>
      <c r="I3245" t="str">
        <f>VLOOKUP(shipments[[#This Row],[SPID]],CHOOSE({1,2},people[[#All],[SPID]],people[[#All],[Sales_person]]),2,0)</f>
        <v>Andria Kimpton</v>
      </c>
      <c r="J3245">
        <f>YEAR(shipments[[#This Row],[Shipdate]])</f>
        <v>2024</v>
      </c>
      <c r="K3245" s="22"/>
      <c r="L3245" s="22">
        <f>VLOOKUP(shipments[[#This Row],[PID]],CHOOSE({1,2},products[PID],products[Cost_per_box]),2,0)</f>
        <v>4.74</v>
      </c>
      <c r="M3245" s="22">
        <f>shipments[[#This Row],[Boxes]]*shipments[[#This Row],[cost_per_box]]</f>
        <v>1346.16</v>
      </c>
      <c r="N3245" s="22">
        <f>shipments[[#This Row],[Amount]]-shipments[[#This Row],[total cost]]</f>
        <v>2904.09</v>
      </c>
    </row>
    <row r="3246" spans="1:14" x14ac:dyDescent="0.35">
      <c r="A3246" t="s">
        <v>3288</v>
      </c>
      <c r="B3246" t="s">
        <v>8051</v>
      </c>
      <c r="C3246" t="s">
        <v>8022</v>
      </c>
      <c r="D3246" t="s">
        <v>8038</v>
      </c>
      <c r="E3246" s="1">
        <v>45392</v>
      </c>
      <c r="F3246">
        <v>769.5</v>
      </c>
      <c r="G3246">
        <v>55</v>
      </c>
      <c r="H3246" t="s">
        <v>40</v>
      </c>
      <c r="I3246" t="str">
        <f>VLOOKUP(shipments[[#This Row],[SPID]],CHOOSE({1,2},people[[#All],[SPID]],people[[#All],[Sales_person]]),2,0)</f>
        <v>Andria Kimpton</v>
      </c>
      <c r="J3246">
        <f>YEAR(shipments[[#This Row],[Shipdate]])</f>
        <v>2024</v>
      </c>
      <c r="K3246" s="22"/>
      <c r="L3246" s="22">
        <f>VLOOKUP(shipments[[#This Row],[PID]],CHOOSE({1,2},products[PID],products[Cost_per_box]),2,0)</f>
        <v>4.74</v>
      </c>
      <c r="M3246" s="22">
        <f>shipments[[#This Row],[Boxes]]*shipments[[#This Row],[cost_per_box]]</f>
        <v>260.7</v>
      </c>
      <c r="N3246" s="22">
        <f>shipments[[#This Row],[Amount]]-shipments[[#This Row],[total cost]]</f>
        <v>508.8</v>
      </c>
    </row>
    <row r="3247" spans="1:14" x14ac:dyDescent="0.35">
      <c r="A3247" t="s">
        <v>3289</v>
      </c>
      <c r="B3247" t="s">
        <v>8051</v>
      </c>
      <c r="C3247" t="s">
        <v>8023</v>
      </c>
      <c r="D3247" t="s">
        <v>8038</v>
      </c>
      <c r="E3247" s="1">
        <v>45054</v>
      </c>
      <c r="F3247">
        <v>7638.75</v>
      </c>
      <c r="G3247">
        <v>1274</v>
      </c>
      <c r="H3247" t="s">
        <v>7</v>
      </c>
      <c r="I3247" t="str">
        <f>VLOOKUP(shipments[[#This Row],[SPID]],CHOOSE({1,2},people[[#All],[SPID]],people[[#All],[Sales_person]]),2,0)</f>
        <v>Andria Kimpton</v>
      </c>
      <c r="J3247">
        <f>YEAR(shipments[[#This Row],[Shipdate]])</f>
        <v>2023</v>
      </c>
      <c r="K3247" s="22"/>
      <c r="L3247" s="22">
        <f>VLOOKUP(shipments[[#This Row],[PID]],CHOOSE({1,2},products[PID],products[Cost_per_box]),2,0)</f>
        <v>10.51</v>
      </c>
      <c r="M3247" s="22">
        <f>shipments[[#This Row],[Boxes]]*shipments[[#This Row],[cost_per_box]]</f>
        <v>13389.74</v>
      </c>
      <c r="N3247" s="22">
        <f>shipments[[#This Row],[Amount]]-shipments[[#This Row],[total cost]]</f>
        <v>-5750.99</v>
      </c>
    </row>
    <row r="3248" spans="1:14" x14ac:dyDescent="0.35">
      <c r="A3248" t="s">
        <v>3290</v>
      </c>
      <c r="B3248" t="s">
        <v>8051</v>
      </c>
      <c r="C3248" t="s">
        <v>8023</v>
      </c>
      <c r="D3248" t="s">
        <v>8034</v>
      </c>
      <c r="E3248" s="1">
        <v>45258</v>
      </c>
      <c r="F3248">
        <v>2434.5</v>
      </c>
      <c r="G3248">
        <v>244</v>
      </c>
      <c r="H3248" t="s">
        <v>7</v>
      </c>
      <c r="I3248" t="str">
        <f>VLOOKUP(shipments[[#This Row],[SPID]],CHOOSE({1,2},people[[#All],[SPID]],people[[#All],[Sales_person]]),2,0)</f>
        <v>Andria Kimpton</v>
      </c>
      <c r="J3248">
        <f>YEAR(shipments[[#This Row],[Shipdate]])</f>
        <v>2023</v>
      </c>
      <c r="K3248" s="22"/>
      <c r="L3248" s="22">
        <f>VLOOKUP(shipments[[#This Row],[PID]],CHOOSE({1,2},products[PID],products[Cost_per_box]),2,0)</f>
        <v>10.51</v>
      </c>
      <c r="M3248" s="22">
        <f>shipments[[#This Row],[Boxes]]*shipments[[#This Row],[cost_per_box]]</f>
        <v>2564.44</v>
      </c>
      <c r="N3248" s="22">
        <f>shipments[[#This Row],[Amount]]-shipments[[#This Row],[total cost]]</f>
        <v>-129.94000000000005</v>
      </c>
    </row>
    <row r="3249" spans="1:14" x14ac:dyDescent="0.35">
      <c r="A3249" t="s">
        <v>3291</v>
      </c>
      <c r="B3249" t="s">
        <v>8051</v>
      </c>
      <c r="C3249" t="s">
        <v>8024</v>
      </c>
      <c r="D3249" t="s">
        <v>8033</v>
      </c>
      <c r="E3249" s="1">
        <v>44942</v>
      </c>
      <c r="F3249">
        <v>5546.25</v>
      </c>
      <c r="G3249">
        <v>370</v>
      </c>
      <c r="H3249" t="s">
        <v>7</v>
      </c>
      <c r="I3249" t="str">
        <f>VLOOKUP(shipments[[#This Row],[SPID]],CHOOSE({1,2},people[[#All],[SPID]],people[[#All],[Sales_person]]),2,0)</f>
        <v>Andria Kimpton</v>
      </c>
      <c r="J3249">
        <f>YEAR(shipments[[#This Row],[Shipdate]])</f>
        <v>2023</v>
      </c>
      <c r="K3249" s="22"/>
      <c r="L3249" s="22">
        <f>VLOOKUP(shipments[[#This Row],[PID]],CHOOSE({1,2},products[PID],products[Cost_per_box]),2,0)</f>
        <v>6.43</v>
      </c>
      <c r="M3249" s="22">
        <f>shipments[[#This Row],[Boxes]]*shipments[[#This Row],[cost_per_box]]</f>
        <v>2379.1</v>
      </c>
      <c r="N3249" s="22">
        <f>shipments[[#This Row],[Amount]]-shipments[[#This Row],[total cost]]</f>
        <v>3167.15</v>
      </c>
    </row>
    <row r="3250" spans="1:14" x14ac:dyDescent="0.35">
      <c r="A3250" t="s">
        <v>3292</v>
      </c>
      <c r="B3250" t="s">
        <v>8051</v>
      </c>
      <c r="C3250" t="s">
        <v>8025</v>
      </c>
      <c r="D3250" t="s">
        <v>8035</v>
      </c>
      <c r="E3250" s="1">
        <v>45156</v>
      </c>
      <c r="F3250">
        <v>1392.75</v>
      </c>
      <c r="G3250">
        <v>70</v>
      </c>
      <c r="H3250" t="s">
        <v>7</v>
      </c>
      <c r="I3250" t="str">
        <f>VLOOKUP(shipments[[#This Row],[SPID]],CHOOSE({1,2},people[[#All],[SPID]],people[[#All],[Sales_person]]),2,0)</f>
        <v>Andria Kimpton</v>
      </c>
      <c r="J3250">
        <f>YEAR(shipments[[#This Row],[Shipdate]])</f>
        <v>2023</v>
      </c>
      <c r="K3250" s="22"/>
      <c r="L3250" s="22">
        <f>VLOOKUP(shipments[[#This Row],[PID]],CHOOSE({1,2},products[PID],products[Cost_per_box]),2,0)</f>
        <v>12.41</v>
      </c>
      <c r="M3250" s="22">
        <f>shipments[[#This Row],[Boxes]]*shipments[[#This Row],[cost_per_box]]</f>
        <v>868.7</v>
      </c>
      <c r="N3250" s="22">
        <f>shipments[[#This Row],[Amount]]-shipments[[#This Row],[total cost]]</f>
        <v>524.04999999999995</v>
      </c>
    </row>
    <row r="3251" spans="1:14" x14ac:dyDescent="0.35">
      <c r="A3251" t="s">
        <v>3293</v>
      </c>
      <c r="B3251" t="s">
        <v>8051</v>
      </c>
      <c r="C3251" t="s">
        <v>8025</v>
      </c>
      <c r="D3251" t="s">
        <v>8038</v>
      </c>
      <c r="E3251" s="1">
        <v>45149</v>
      </c>
      <c r="F3251">
        <v>1066.5</v>
      </c>
      <c r="G3251">
        <v>60</v>
      </c>
      <c r="H3251" t="s">
        <v>7</v>
      </c>
      <c r="I3251" t="str">
        <f>VLOOKUP(shipments[[#This Row],[SPID]],CHOOSE({1,2},people[[#All],[SPID]],people[[#All],[Sales_person]]),2,0)</f>
        <v>Andria Kimpton</v>
      </c>
      <c r="J3251">
        <f>YEAR(shipments[[#This Row],[Shipdate]])</f>
        <v>2023</v>
      </c>
      <c r="K3251" s="22"/>
      <c r="L3251" s="22">
        <f>VLOOKUP(shipments[[#This Row],[PID]],CHOOSE({1,2},products[PID],products[Cost_per_box]),2,0)</f>
        <v>12.41</v>
      </c>
      <c r="M3251" s="22">
        <f>shipments[[#This Row],[Boxes]]*shipments[[#This Row],[cost_per_box]]</f>
        <v>744.6</v>
      </c>
      <c r="N3251" s="22">
        <f>shipments[[#This Row],[Amount]]-shipments[[#This Row],[total cost]]</f>
        <v>321.89999999999998</v>
      </c>
    </row>
    <row r="3252" spans="1:14" x14ac:dyDescent="0.35">
      <c r="A3252" t="s">
        <v>3294</v>
      </c>
      <c r="B3252" t="s">
        <v>8051</v>
      </c>
      <c r="C3252" t="s">
        <v>8026</v>
      </c>
      <c r="D3252" t="s">
        <v>8033</v>
      </c>
      <c r="E3252" s="1">
        <v>45203</v>
      </c>
      <c r="F3252">
        <v>1251</v>
      </c>
      <c r="G3252">
        <v>79</v>
      </c>
      <c r="H3252" t="s">
        <v>7</v>
      </c>
      <c r="I3252" t="str">
        <f>VLOOKUP(shipments[[#This Row],[SPID]],CHOOSE({1,2},people[[#All],[SPID]],people[[#All],[Sales_person]]),2,0)</f>
        <v>Andria Kimpton</v>
      </c>
      <c r="J3252">
        <f>YEAR(shipments[[#This Row],[Shipdate]])</f>
        <v>2023</v>
      </c>
      <c r="K3252" s="22"/>
      <c r="L3252" s="22">
        <f>VLOOKUP(shipments[[#This Row],[PID]],CHOOSE({1,2},products[PID],products[Cost_per_box]),2,0)</f>
        <v>9.57</v>
      </c>
      <c r="M3252" s="22">
        <f>shipments[[#This Row],[Boxes]]*shipments[[#This Row],[cost_per_box]]</f>
        <v>756.03</v>
      </c>
      <c r="N3252" s="22">
        <f>shipments[[#This Row],[Amount]]-shipments[[#This Row],[total cost]]</f>
        <v>494.97</v>
      </c>
    </row>
    <row r="3253" spans="1:14" x14ac:dyDescent="0.35">
      <c r="A3253" t="s">
        <v>3295</v>
      </c>
      <c r="B3253" t="s">
        <v>8051</v>
      </c>
      <c r="C3253" t="s">
        <v>8026</v>
      </c>
      <c r="D3253" t="s">
        <v>8037</v>
      </c>
      <c r="E3253" s="1">
        <v>45176</v>
      </c>
      <c r="F3253">
        <v>13268.25</v>
      </c>
      <c r="G3253">
        <v>948</v>
      </c>
      <c r="H3253" t="s">
        <v>7</v>
      </c>
      <c r="I3253" t="str">
        <f>VLOOKUP(shipments[[#This Row],[SPID]],CHOOSE({1,2},people[[#All],[SPID]],people[[#All],[Sales_person]]),2,0)</f>
        <v>Andria Kimpton</v>
      </c>
      <c r="J3253">
        <f>YEAR(shipments[[#This Row],[Shipdate]])</f>
        <v>2023</v>
      </c>
      <c r="K3253" s="22"/>
      <c r="L3253" s="22">
        <f>VLOOKUP(shipments[[#This Row],[PID]],CHOOSE({1,2},products[PID],products[Cost_per_box]),2,0)</f>
        <v>9.57</v>
      </c>
      <c r="M3253" s="22">
        <f>shipments[[#This Row],[Boxes]]*shipments[[#This Row],[cost_per_box]]</f>
        <v>9072.36</v>
      </c>
      <c r="N3253" s="22">
        <f>shipments[[#This Row],[Amount]]-shipments[[#This Row],[total cost]]</f>
        <v>4195.8899999999994</v>
      </c>
    </row>
    <row r="3254" spans="1:14" x14ac:dyDescent="0.35">
      <c r="A3254" t="s">
        <v>3296</v>
      </c>
      <c r="B3254" t="s">
        <v>8051</v>
      </c>
      <c r="C3254" t="s">
        <v>8026</v>
      </c>
      <c r="D3254" t="s">
        <v>8033</v>
      </c>
      <c r="E3254" s="1">
        <v>44956</v>
      </c>
      <c r="F3254">
        <v>8043.75</v>
      </c>
      <c r="G3254">
        <v>503</v>
      </c>
      <c r="H3254" t="s">
        <v>7</v>
      </c>
      <c r="I3254" t="str">
        <f>VLOOKUP(shipments[[#This Row],[SPID]],CHOOSE({1,2},people[[#All],[SPID]],people[[#All],[Sales_person]]),2,0)</f>
        <v>Andria Kimpton</v>
      </c>
      <c r="J3254">
        <f>YEAR(shipments[[#This Row],[Shipdate]])</f>
        <v>2023</v>
      </c>
      <c r="K3254" s="22"/>
      <c r="L3254" s="22">
        <f>VLOOKUP(shipments[[#This Row],[PID]],CHOOSE({1,2},products[PID],products[Cost_per_box]),2,0)</f>
        <v>9.57</v>
      </c>
      <c r="M3254" s="22">
        <f>shipments[[#This Row],[Boxes]]*shipments[[#This Row],[cost_per_box]]</f>
        <v>4813.71</v>
      </c>
      <c r="N3254" s="22">
        <f>shipments[[#This Row],[Amount]]-shipments[[#This Row],[total cost]]</f>
        <v>3230.04</v>
      </c>
    </row>
    <row r="3255" spans="1:14" x14ac:dyDescent="0.35">
      <c r="A3255" t="s">
        <v>3297</v>
      </c>
      <c r="B3255" t="s">
        <v>8051</v>
      </c>
      <c r="C3255" t="s">
        <v>8026</v>
      </c>
      <c r="D3255" t="s">
        <v>8034</v>
      </c>
      <c r="E3255" s="1">
        <v>45231</v>
      </c>
      <c r="F3255">
        <v>177.75</v>
      </c>
      <c r="G3255">
        <v>10</v>
      </c>
      <c r="H3255" t="s">
        <v>7</v>
      </c>
      <c r="I3255" t="str">
        <f>VLOOKUP(shipments[[#This Row],[SPID]],CHOOSE({1,2},people[[#All],[SPID]],people[[#All],[Sales_person]]),2,0)</f>
        <v>Andria Kimpton</v>
      </c>
      <c r="J3255">
        <f>YEAR(shipments[[#This Row],[Shipdate]])</f>
        <v>2023</v>
      </c>
      <c r="K3255" s="22"/>
      <c r="L3255" s="22">
        <f>VLOOKUP(shipments[[#This Row],[PID]],CHOOSE({1,2},products[PID],products[Cost_per_box]),2,0)</f>
        <v>9.57</v>
      </c>
      <c r="M3255" s="22">
        <f>shipments[[#This Row],[Boxes]]*shipments[[#This Row],[cost_per_box]]</f>
        <v>95.7</v>
      </c>
      <c r="N3255" s="22">
        <f>shipments[[#This Row],[Amount]]-shipments[[#This Row],[total cost]]</f>
        <v>82.05</v>
      </c>
    </row>
    <row r="3256" spans="1:14" x14ac:dyDescent="0.35">
      <c r="A3256" t="s">
        <v>3298</v>
      </c>
      <c r="B3256" t="s">
        <v>8051</v>
      </c>
      <c r="C3256" t="s">
        <v>8027</v>
      </c>
      <c r="D3256" t="s">
        <v>8036</v>
      </c>
      <c r="E3256" s="1">
        <v>44956</v>
      </c>
      <c r="F3256">
        <v>2065.5</v>
      </c>
      <c r="G3256">
        <v>259</v>
      </c>
      <c r="H3256" t="s">
        <v>7</v>
      </c>
      <c r="I3256" t="str">
        <f>VLOOKUP(shipments[[#This Row],[SPID]],CHOOSE({1,2},people[[#All],[SPID]],people[[#All],[Sales_person]]),2,0)</f>
        <v>Andria Kimpton</v>
      </c>
      <c r="J3256">
        <f>YEAR(shipments[[#This Row],[Shipdate]])</f>
        <v>2023</v>
      </c>
      <c r="K3256" s="22"/>
      <c r="L3256" s="22">
        <f>VLOOKUP(shipments[[#This Row],[PID]],CHOOSE({1,2},products[PID],products[Cost_per_box]),2,0)</f>
        <v>8.43</v>
      </c>
      <c r="M3256" s="22">
        <f>shipments[[#This Row],[Boxes]]*shipments[[#This Row],[cost_per_box]]</f>
        <v>2183.37</v>
      </c>
      <c r="N3256" s="22">
        <f>shipments[[#This Row],[Amount]]-shipments[[#This Row],[total cost]]</f>
        <v>-117.86999999999989</v>
      </c>
    </row>
    <row r="3257" spans="1:14" x14ac:dyDescent="0.35">
      <c r="A3257" t="s">
        <v>3299</v>
      </c>
      <c r="B3257" t="s">
        <v>8051</v>
      </c>
      <c r="C3257" t="s">
        <v>8027</v>
      </c>
      <c r="D3257" t="s">
        <v>8037</v>
      </c>
      <c r="E3257" s="1">
        <v>45565</v>
      </c>
      <c r="F3257">
        <v>1352.25</v>
      </c>
      <c r="G3257">
        <v>136</v>
      </c>
      <c r="H3257" t="s">
        <v>26</v>
      </c>
      <c r="I3257" t="str">
        <f>VLOOKUP(shipments[[#This Row],[SPID]],CHOOSE({1,2},people[[#All],[SPID]],people[[#All],[Sales_person]]),2,0)</f>
        <v>Andria Kimpton</v>
      </c>
      <c r="J3257">
        <f>YEAR(shipments[[#This Row],[Shipdate]])</f>
        <v>2024</v>
      </c>
      <c r="K3257" s="22"/>
      <c r="L3257" s="22">
        <f>VLOOKUP(shipments[[#This Row],[PID]],CHOOSE({1,2},products[PID],products[Cost_per_box]),2,0)</f>
        <v>8.43</v>
      </c>
      <c r="M3257" s="22">
        <f>shipments[[#This Row],[Boxes]]*shipments[[#This Row],[cost_per_box]]</f>
        <v>1146.48</v>
      </c>
      <c r="N3257" s="22">
        <f>shipments[[#This Row],[Amount]]-shipments[[#This Row],[total cost]]</f>
        <v>205.76999999999998</v>
      </c>
    </row>
    <row r="3258" spans="1:14" x14ac:dyDescent="0.35">
      <c r="A3258" t="s">
        <v>3300</v>
      </c>
      <c r="B3258" t="s">
        <v>8051</v>
      </c>
      <c r="C3258" t="s">
        <v>8027</v>
      </c>
      <c r="D3258" t="s">
        <v>8038</v>
      </c>
      <c r="E3258" s="1">
        <v>45323</v>
      </c>
      <c r="F3258">
        <v>5139</v>
      </c>
      <c r="G3258">
        <v>643</v>
      </c>
      <c r="H3258" t="s">
        <v>7</v>
      </c>
      <c r="I3258" t="str">
        <f>VLOOKUP(shipments[[#This Row],[SPID]],CHOOSE({1,2},people[[#All],[SPID]],people[[#All],[Sales_person]]),2,0)</f>
        <v>Andria Kimpton</v>
      </c>
      <c r="J3258">
        <f>YEAR(shipments[[#This Row],[Shipdate]])</f>
        <v>2024</v>
      </c>
      <c r="K3258" s="22"/>
      <c r="L3258" s="22">
        <f>VLOOKUP(shipments[[#This Row],[PID]],CHOOSE({1,2},products[PID],products[Cost_per_box]),2,0)</f>
        <v>8.43</v>
      </c>
      <c r="M3258" s="22">
        <f>shipments[[#This Row],[Boxes]]*shipments[[#This Row],[cost_per_box]]</f>
        <v>5420.49</v>
      </c>
      <c r="N3258" s="22">
        <f>shipments[[#This Row],[Amount]]-shipments[[#This Row],[total cost]]</f>
        <v>-281.48999999999978</v>
      </c>
    </row>
    <row r="3259" spans="1:14" x14ac:dyDescent="0.35">
      <c r="A3259" t="s">
        <v>3301</v>
      </c>
      <c r="B3259" t="s">
        <v>8051</v>
      </c>
      <c r="C3259" t="s">
        <v>8028</v>
      </c>
      <c r="D3259" t="s">
        <v>8038</v>
      </c>
      <c r="E3259" s="1">
        <v>45328</v>
      </c>
      <c r="F3259">
        <v>1836</v>
      </c>
      <c r="G3259">
        <v>230</v>
      </c>
      <c r="H3259" t="s">
        <v>7</v>
      </c>
      <c r="I3259" t="str">
        <f>VLOOKUP(shipments[[#This Row],[SPID]],CHOOSE({1,2},people[[#All],[SPID]],people[[#All],[Sales_person]]),2,0)</f>
        <v>Andria Kimpton</v>
      </c>
      <c r="J3259">
        <f>YEAR(shipments[[#This Row],[Shipdate]])</f>
        <v>2024</v>
      </c>
      <c r="K3259" s="22"/>
      <c r="L3259" s="22">
        <f>VLOOKUP(shipments[[#This Row],[PID]],CHOOSE({1,2},products[PID],products[Cost_per_box]),2,0)</f>
        <v>6.8</v>
      </c>
      <c r="M3259" s="22">
        <f>shipments[[#This Row],[Boxes]]*shipments[[#This Row],[cost_per_box]]</f>
        <v>1564</v>
      </c>
      <c r="N3259" s="22">
        <f>shipments[[#This Row],[Amount]]-shipments[[#This Row],[total cost]]</f>
        <v>272</v>
      </c>
    </row>
    <row r="3260" spans="1:14" x14ac:dyDescent="0.35">
      <c r="A3260" t="s">
        <v>3302</v>
      </c>
      <c r="B3260" t="s">
        <v>8051</v>
      </c>
      <c r="C3260" t="s">
        <v>8028</v>
      </c>
      <c r="D3260" t="s">
        <v>8037</v>
      </c>
      <c r="E3260" s="1">
        <v>45051</v>
      </c>
      <c r="F3260">
        <v>182.25</v>
      </c>
      <c r="G3260">
        <v>21</v>
      </c>
      <c r="H3260" t="s">
        <v>7</v>
      </c>
      <c r="I3260" t="str">
        <f>VLOOKUP(shipments[[#This Row],[SPID]],CHOOSE({1,2},people[[#All],[SPID]],people[[#All],[Sales_person]]),2,0)</f>
        <v>Andria Kimpton</v>
      </c>
      <c r="J3260">
        <f>YEAR(shipments[[#This Row],[Shipdate]])</f>
        <v>2023</v>
      </c>
      <c r="K3260" s="22"/>
      <c r="L3260" s="22">
        <f>VLOOKUP(shipments[[#This Row],[PID]],CHOOSE({1,2},products[PID],products[Cost_per_box]),2,0)</f>
        <v>6.8</v>
      </c>
      <c r="M3260" s="22">
        <f>shipments[[#This Row],[Boxes]]*shipments[[#This Row],[cost_per_box]]</f>
        <v>142.79999999999998</v>
      </c>
      <c r="N3260" s="22">
        <f>shipments[[#This Row],[Amount]]-shipments[[#This Row],[total cost]]</f>
        <v>39.450000000000017</v>
      </c>
    </row>
    <row r="3261" spans="1:14" x14ac:dyDescent="0.35">
      <c r="A3261" t="s">
        <v>3303</v>
      </c>
      <c r="B3261" t="s">
        <v>8051</v>
      </c>
      <c r="C3261" t="s">
        <v>8028</v>
      </c>
      <c r="D3261" t="s">
        <v>8038</v>
      </c>
      <c r="E3261" s="1">
        <v>45250</v>
      </c>
      <c r="F3261">
        <v>2666.25</v>
      </c>
      <c r="G3261">
        <v>381</v>
      </c>
      <c r="H3261" t="s">
        <v>7</v>
      </c>
      <c r="I3261" t="str">
        <f>VLOOKUP(shipments[[#This Row],[SPID]],CHOOSE({1,2},people[[#All],[SPID]],people[[#All],[Sales_person]]),2,0)</f>
        <v>Andria Kimpton</v>
      </c>
      <c r="J3261">
        <f>YEAR(shipments[[#This Row],[Shipdate]])</f>
        <v>2023</v>
      </c>
      <c r="K3261" s="22"/>
      <c r="L3261" s="22">
        <f>VLOOKUP(shipments[[#This Row],[PID]],CHOOSE({1,2},products[PID],products[Cost_per_box]),2,0)</f>
        <v>6.8</v>
      </c>
      <c r="M3261" s="22">
        <f>shipments[[#This Row],[Boxes]]*shipments[[#This Row],[cost_per_box]]</f>
        <v>2590.7999999999997</v>
      </c>
      <c r="N3261" s="22">
        <f>shipments[[#This Row],[Amount]]-shipments[[#This Row],[total cost]]</f>
        <v>75.450000000000273</v>
      </c>
    </row>
    <row r="3262" spans="1:14" x14ac:dyDescent="0.35">
      <c r="A3262" t="s">
        <v>3304</v>
      </c>
      <c r="B3262" t="s">
        <v>8051</v>
      </c>
      <c r="C3262" t="s">
        <v>8029</v>
      </c>
      <c r="D3262" t="s">
        <v>8038</v>
      </c>
      <c r="E3262" s="1">
        <v>45085</v>
      </c>
      <c r="F3262">
        <v>9074.25</v>
      </c>
      <c r="G3262">
        <v>325</v>
      </c>
      <c r="H3262" t="s">
        <v>7</v>
      </c>
      <c r="I3262" t="str">
        <f>VLOOKUP(shipments[[#This Row],[SPID]],CHOOSE({1,2},people[[#All],[SPID]],people[[#All],[Sales_person]]),2,0)</f>
        <v>Andria Kimpton</v>
      </c>
      <c r="J3262">
        <f>YEAR(shipments[[#This Row],[Shipdate]])</f>
        <v>2023</v>
      </c>
      <c r="K3262" s="22"/>
      <c r="L3262" s="22">
        <f>VLOOKUP(shipments[[#This Row],[PID]],CHOOSE({1,2},products[PID],products[Cost_per_box]),2,0)</f>
        <v>5.04</v>
      </c>
      <c r="M3262" s="22">
        <f>shipments[[#This Row],[Boxes]]*shipments[[#This Row],[cost_per_box]]</f>
        <v>1638</v>
      </c>
      <c r="N3262" s="22">
        <f>shipments[[#This Row],[Amount]]-shipments[[#This Row],[total cost]]</f>
        <v>7436.25</v>
      </c>
    </row>
    <row r="3263" spans="1:14" x14ac:dyDescent="0.35">
      <c r="A3263" t="s">
        <v>3305</v>
      </c>
      <c r="B3263" t="s">
        <v>8051</v>
      </c>
      <c r="C3263" t="s">
        <v>8030</v>
      </c>
      <c r="D3263" t="s">
        <v>8034</v>
      </c>
      <c r="E3263" s="1">
        <v>45250</v>
      </c>
      <c r="F3263">
        <v>1818</v>
      </c>
      <c r="G3263">
        <v>166</v>
      </c>
      <c r="H3263" t="s">
        <v>7</v>
      </c>
      <c r="I3263" t="str">
        <f>VLOOKUP(shipments[[#This Row],[SPID]],CHOOSE({1,2},people[[#All],[SPID]],people[[#All],[Sales_person]]),2,0)</f>
        <v>Andria Kimpton</v>
      </c>
      <c r="J3263">
        <f>YEAR(shipments[[#This Row],[Shipdate]])</f>
        <v>2023</v>
      </c>
      <c r="K3263" s="22"/>
      <c r="L3263" s="22">
        <f>VLOOKUP(shipments[[#This Row],[PID]],CHOOSE({1,2},products[PID],products[Cost_per_box]),2,0)</f>
        <v>2.76</v>
      </c>
      <c r="M3263" s="22">
        <f>shipments[[#This Row],[Boxes]]*shipments[[#This Row],[cost_per_box]]</f>
        <v>458.15999999999997</v>
      </c>
      <c r="N3263" s="22">
        <f>shipments[[#This Row],[Amount]]-shipments[[#This Row],[total cost]]</f>
        <v>1359.8400000000001</v>
      </c>
    </row>
    <row r="3264" spans="1:14" x14ac:dyDescent="0.35">
      <c r="A3264" t="s">
        <v>3306</v>
      </c>
      <c r="B3264" t="s">
        <v>8051</v>
      </c>
      <c r="C3264" t="s">
        <v>8030</v>
      </c>
      <c r="D3264" t="s">
        <v>8035</v>
      </c>
      <c r="E3264" s="1">
        <v>45155</v>
      </c>
      <c r="F3264">
        <v>8727.75</v>
      </c>
      <c r="G3264">
        <v>1091</v>
      </c>
      <c r="H3264" t="s">
        <v>7</v>
      </c>
      <c r="I3264" t="str">
        <f>VLOOKUP(shipments[[#This Row],[SPID]],CHOOSE({1,2},people[[#All],[SPID]],people[[#All],[Sales_person]]),2,0)</f>
        <v>Andria Kimpton</v>
      </c>
      <c r="J3264">
        <f>YEAR(shipments[[#This Row],[Shipdate]])</f>
        <v>2023</v>
      </c>
      <c r="K3264" s="22"/>
      <c r="L3264" s="22">
        <f>VLOOKUP(shipments[[#This Row],[PID]],CHOOSE({1,2},products[PID],products[Cost_per_box]),2,0)</f>
        <v>2.76</v>
      </c>
      <c r="M3264" s="22">
        <f>shipments[[#This Row],[Boxes]]*shipments[[#This Row],[cost_per_box]]</f>
        <v>3011.16</v>
      </c>
      <c r="N3264" s="22">
        <f>shipments[[#This Row],[Amount]]-shipments[[#This Row],[total cost]]</f>
        <v>5716.59</v>
      </c>
    </row>
    <row r="3265" spans="1:14" x14ac:dyDescent="0.35">
      <c r="A3265" t="s">
        <v>3307</v>
      </c>
      <c r="B3265" t="s">
        <v>8051</v>
      </c>
      <c r="C3265" t="s">
        <v>8031</v>
      </c>
      <c r="D3265" t="s">
        <v>8038</v>
      </c>
      <c r="E3265" s="1">
        <v>45551</v>
      </c>
      <c r="F3265">
        <v>8885.25</v>
      </c>
      <c r="G3265">
        <v>808</v>
      </c>
      <c r="H3265" t="s">
        <v>26</v>
      </c>
      <c r="I3265" t="str">
        <f>VLOOKUP(shipments[[#This Row],[SPID]],CHOOSE({1,2},people[[#All],[SPID]],people[[#All],[Sales_person]]),2,0)</f>
        <v>Andria Kimpton</v>
      </c>
      <c r="J3265">
        <f>YEAR(shipments[[#This Row],[Shipdate]])</f>
        <v>2024</v>
      </c>
      <c r="K3265" s="22"/>
      <c r="L3265" s="22">
        <f>VLOOKUP(shipments[[#This Row],[PID]],CHOOSE({1,2},products[PID],products[Cost_per_box]),2,0)</f>
        <v>3.32</v>
      </c>
      <c r="M3265" s="22">
        <f>shipments[[#This Row],[Boxes]]*shipments[[#This Row],[cost_per_box]]</f>
        <v>2682.56</v>
      </c>
      <c r="N3265" s="22">
        <f>shipments[[#This Row],[Amount]]-shipments[[#This Row],[total cost]]</f>
        <v>6202.6900000000005</v>
      </c>
    </row>
    <row r="3266" spans="1:14" x14ac:dyDescent="0.35">
      <c r="A3266" t="s">
        <v>3308</v>
      </c>
      <c r="B3266" t="s">
        <v>8051</v>
      </c>
      <c r="C3266" t="s">
        <v>8031</v>
      </c>
      <c r="D3266" t="s">
        <v>8036</v>
      </c>
      <c r="E3266" s="1">
        <v>44971</v>
      </c>
      <c r="F3266">
        <v>3138.75</v>
      </c>
      <c r="G3266">
        <v>393</v>
      </c>
      <c r="H3266" t="s">
        <v>7</v>
      </c>
      <c r="I3266" t="str">
        <f>VLOOKUP(shipments[[#This Row],[SPID]],CHOOSE({1,2},people[[#All],[SPID]],people[[#All],[Sales_person]]),2,0)</f>
        <v>Andria Kimpton</v>
      </c>
      <c r="J3266">
        <f>YEAR(shipments[[#This Row],[Shipdate]])</f>
        <v>2023</v>
      </c>
      <c r="K3266" s="22"/>
      <c r="L3266" s="22">
        <f>VLOOKUP(shipments[[#This Row],[PID]],CHOOSE({1,2},products[PID],products[Cost_per_box]),2,0)</f>
        <v>3.32</v>
      </c>
      <c r="M3266" s="22">
        <f>shipments[[#This Row],[Boxes]]*shipments[[#This Row],[cost_per_box]]</f>
        <v>1304.76</v>
      </c>
      <c r="N3266" s="22">
        <f>shipments[[#This Row],[Amount]]-shipments[[#This Row],[total cost]]</f>
        <v>1833.99</v>
      </c>
    </row>
    <row r="3267" spans="1:14" x14ac:dyDescent="0.35">
      <c r="A3267" t="s">
        <v>3309</v>
      </c>
      <c r="B3267" t="s">
        <v>8051</v>
      </c>
      <c r="C3267" t="s">
        <v>8031</v>
      </c>
      <c r="D3267" t="s">
        <v>8034</v>
      </c>
      <c r="E3267" s="1">
        <v>45317</v>
      </c>
      <c r="F3267">
        <v>6923.25</v>
      </c>
      <c r="G3267">
        <v>770</v>
      </c>
      <c r="H3267" t="s">
        <v>7</v>
      </c>
      <c r="I3267" t="str">
        <f>VLOOKUP(shipments[[#This Row],[SPID]],CHOOSE({1,2},people[[#All],[SPID]],people[[#All],[Sales_person]]),2,0)</f>
        <v>Andria Kimpton</v>
      </c>
      <c r="J3267">
        <f>YEAR(shipments[[#This Row],[Shipdate]])</f>
        <v>2024</v>
      </c>
      <c r="K3267" s="22"/>
      <c r="L3267" s="22">
        <f>VLOOKUP(shipments[[#This Row],[PID]],CHOOSE({1,2},products[PID],products[Cost_per_box]),2,0)</f>
        <v>3.32</v>
      </c>
      <c r="M3267" s="22">
        <f>shipments[[#This Row],[Boxes]]*shipments[[#This Row],[cost_per_box]]</f>
        <v>2556.4</v>
      </c>
      <c r="N3267" s="22">
        <f>shipments[[#This Row],[Amount]]-shipments[[#This Row],[total cost]]</f>
        <v>4366.8500000000004</v>
      </c>
    </row>
    <row r="3268" spans="1:14" x14ac:dyDescent="0.35">
      <c r="A3268" t="s">
        <v>3310</v>
      </c>
      <c r="B3268" t="s">
        <v>8051</v>
      </c>
      <c r="C3268" t="s">
        <v>8031</v>
      </c>
      <c r="D3268" t="s">
        <v>8038</v>
      </c>
      <c r="E3268" s="1">
        <v>45489</v>
      </c>
      <c r="F3268">
        <v>101.25</v>
      </c>
      <c r="G3268">
        <v>13</v>
      </c>
      <c r="H3268" t="s">
        <v>18</v>
      </c>
      <c r="I3268" t="str">
        <f>VLOOKUP(shipments[[#This Row],[SPID]],CHOOSE({1,2},people[[#All],[SPID]],people[[#All],[Sales_person]]),2,0)</f>
        <v>Andria Kimpton</v>
      </c>
      <c r="J3268">
        <f>YEAR(shipments[[#This Row],[Shipdate]])</f>
        <v>2024</v>
      </c>
      <c r="K3268" s="22"/>
      <c r="L3268" s="22">
        <f>VLOOKUP(shipments[[#This Row],[PID]],CHOOSE({1,2},products[PID],products[Cost_per_box]),2,0)</f>
        <v>3.32</v>
      </c>
      <c r="M3268" s="22">
        <f>shipments[[#This Row],[Boxes]]*shipments[[#This Row],[cost_per_box]]</f>
        <v>43.16</v>
      </c>
      <c r="N3268" s="22">
        <f>shipments[[#This Row],[Amount]]-shipments[[#This Row],[total cost]]</f>
        <v>58.09</v>
      </c>
    </row>
    <row r="3269" spans="1:14" x14ac:dyDescent="0.35">
      <c r="A3269" t="s">
        <v>3311</v>
      </c>
      <c r="B3269" t="s">
        <v>8051</v>
      </c>
      <c r="C3269" t="s">
        <v>8032</v>
      </c>
      <c r="D3269" t="s">
        <v>8036</v>
      </c>
      <c r="E3269" s="1">
        <v>45404</v>
      </c>
      <c r="F3269">
        <v>2850.75</v>
      </c>
      <c r="G3269">
        <v>136</v>
      </c>
      <c r="H3269" t="s">
        <v>7</v>
      </c>
      <c r="I3269" t="str">
        <f>VLOOKUP(shipments[[#This Row],[SPID]],CHOOSE({1,2},people[[#All],[SPID]],people[[#All],[Sales_person]]),2,0)</f>
        <v>Andria Kimpton</v>
      </c>
      <c r="J3269">
        <f>YEAR(shipments[[#This Row],[Shipdate]])</f>
        <v>2024</v>
      </c>
      <c r="K3269" s="22"/>
      <c r="L3269" s="22">
        <f>VLOOKUP(shipments[[#This Row],[PID]],CHOOSE({1,2},products[PID],products[Cost_per_box]),2,0)</f>
        <v>2.65</v>
      </c>
      <c r="M3269" s="22">
        <f>shipments[[#This Row],[Boxes]]*shipments[[#This Row],[cost_per_box]]</f>
        <v>360.4</v>
      </c>
      <c r="N3269" s="22">
        <f>shipments[[#This Row],[Amount]]-shipments[[#This Row],[total cost]]</f>
        <v>2490.35</v>
      </c>
    </row>
    <row r="3270" spans="1:14" x14ac:dyDescent="0.35">
      <c r="A3270" t="s">
        <v>3312</v>
      </c>
      <c r="B3270" t="s">
        <v>8051</v>
      </c>
      <c r="C3270" t="s">
        <v>8032</v>
      </c>
      <c r="D3270" t="s">
        <v>8034</v>
      </c>
      <c r="E3270" s="1">
        <v>45440</v>
      </c>
      <c r="F3270">
        <v>4844.25</v>
      </c>
      <c r="G3270">
        <v>243</v>
      </c>
      <c r="H3270" t="s">
        <v>7</v>
      </c>
      <c r="I3270" t="str">
        <f>VLOOKUP(shipments[[#This Row],[SPID]],CHOOSE({1,2},people[[#All],[SPID]],people[[#All],[Sales_person]]),2,0)</f>
        <v>Andria Kimpton</v>
      </c>
      <c r="J3270">
        <f>YEAR(shipments[[#This Row],[Shipdate]])</f>
        <v>2024</v>
      </c>
      <c r="K3270" s="22"/>
      <c r="L3270" s="22">
        <f>VLOOKUP(shipments[[#This Row],[PID]],CHOOSE({1,2},products[PID],products[Cost_per_box]),2,0)</f>
        <v>2.65</v>
      </c>
      <c r="M3270" s="22">
        <f>shipments[[#This Row],[Boxes]]*shipments[[#This Row],[cost_per_box]]</f>
        <v>643.94999999999993</v>
      </c>
      <c r="N3270" s="22">
        <f>shipments[[#This Row],[Amount]]-shipments[[#This Row],[total cost]]</f>
        <v>4200.3</v>
      </c>
    </row>
    <row r="3271" spans="1:14" x14ac:dyDescent="0.35">
      <c r="A3271" t="s">
        <v>3313</v>
      </c>
      <c r="B3271" t="s">
        <v>8051</v>
      </c>
      <c r="C3271" t="s">
        <v>8032</v>
      </c>
      <c r="D3271" t="s">
        <v>8033</v>
      </c>
      <c r="E3271" s="1">
        <v>45278</v>
      </c>
      <c r="F3271">
        <v>8916.75</v>
      </c>
      <c r="G3271">
        <v>470</v>
      </c>
      <c r="H3271" t="s">
        <v>7</v>
      </c>
      <c r="I3271" t="str">
        <f>VLOOKUP(shipments[[#This Row],[SPID]],CHOOSE({1,2},people[[#All],[SPID]],people[[#All],[Sales_person]]),2,0)</f>
        <v>Andria Kimpton</v>
      </c>
      <c r="J3271">
        <f>YEAR(shipments[[#This Row],[Shipdate]])</f>
        <v>2023</v>
      </c>
      <c r="K3271" s="22"/>
      <c r="L3271" s="22">
        <f>VLOOKUP(shipments[[#This Row],[PID]],CHOOSE({1,2},products[PID],products[Cost_per_box]),2,0)</f>
        <v>2.65</v>
      </c>
      <c r="M3271" s="22">
        <f>shipments[[#This Row],[Boxes]]*shipments[[#This Row],[cost_per_box]]</f>
        <v>1245.5</v>
      </c>
      <c r="N3271" s="22">
        <f>shipments[[#This Row],[Amount]]-shipments[[#This Row],[total cost]]</f>
        <v>7671.25</v>
      </c>
    </row>
    <row r="3272" spans="1:14" x14ac:dyDescent="0.35">
      <c r="A3272" t="s">
        <v>3314</v>
      </c>
      <c r="B3272" t="s">
        <v>8051</v>
      </c>
      <c r="C3272" t="s">
        <v>8032</v>
      </c>
      <c r="D3272" t="s">
        <v>8038</v>
      </c>
      <c r="E3272" s="1">
        <v>45357</v>
      </c>
      <c r="F3272">
        <v>5598</v>
      </c>
      <c r="G3272">
        <v>255</v>
      </c>
      <c r="H3272" t="s">
        <v>7</v>
      </c>
      <c r="I3272" t="str">
        <f>VLOOKUP(shipments[[#This Row],[SPID]],CHOOSE({1,2},people[[#All],[SPID]],people[[#All],[Sales_person]]),2,0)</f>
        <v>Andria Kimpton</v>
      </c>
      <c r="J3272">
        <f>YEAR(shipments[[#This Row],[Shipdate]])</f>
        <v>2024</v>
      </c>
      <c r="K3272" s="22"/>
      <c r="L3272" s="22">
        <f>VLOOKUP(shipments[[#This Row],[PID]],CHOOSE({1,2},products[PID],products[Cost_per_box]),2,0)</f>
        <v>2.65</v>
      </c>
      <c r="M3272" s="22">
        <f>shipments[[#This Row],[Boxes]]*shipments[[#This Row],[cost_per_box]]</f>
        <v>675.75</v>
      </c>
      <c r="N3272" s="22">
        <f>shipments[[#This Row],[Amount]]-shipments[[#This Row],[total cost]]</f>
        <v>4922.25</v>
      </c>
    </row>
    <row r="3273" spans="1:14" x14ac:dyDescent="0.35">
      <c r="A3273" t="s">
        <v>3315</v>
      </c>
      <c r="B3273" t="s">
        <v>8051</v>
      </c>
      <c r="C3273" t="s">
        <v>8011</v>
      </c>
      <c r="D3273" t="s">
        <v>8033</v>
      </c>
      <c r="E3273" s="1">
        <v>44950</v>
      </c>
      <c r="F3273">
        <v>7193.25</v>
      </c>
      <c r="G3273">
        <v>554</v>
      </c>
      <c r="H3273" t="s">
        <v>7</v>
      </c>
      <c r="I3273" t="str">
        <f>VLOOKUP(shipments[[#This Row],[SPID]],CHOOSE({1,2},people[[#All],[SPID]],people[[#All],[Sales_person]]),2,0)</f>
        <v>Andria Kimpton</v>
      </c>
      <c r="J3273">
        <f>YEAR(shipments[[#This Row],[Shipdate]])</f>
        <v>2023</v>
      </c>
      <c r="K3273" s="22"/>
      <c r="L3273" s="22">
        <f>VLOOKUP(shipments[[#This Row],[PID]],CHOOSE({1,2},products[PID],products[Cost_per_box]),2,0)</f>
        <v>5.26</v>
      </c>
      <c r="M3273" s="22">
        <f>shipments[[#This Row],[Boxes]]*shipments[[#This Row],[cost_per_box]]</f>
        <v>2914.04</v>
      </c>
      <c r="N3273" s="22">
        <f>shipments[[#This Row],[Amount]]-shipments[[#This Row],[total cost]]</f>
        <v>4279.21</v>
      </c>
    </row>
    <row r="3274" spans="1:14" x14ac:dyDescent="0.35">
      <c r="A3274" t="s">
        <v>3316</v>
      </c>
      <c r="B3274" t="s">
        <v>8051</v>
      </c>
      <c r="C3274" t="s">
        <v>8011</v>
      </c>
      <c r="D3274" t="s">
        <v>8033</v>
      </c>
      <c r="E3274" s="1">
        <v>45047</v>
      </c>
      <c r="F3274">
        <v>9018</v>
      </c>
      <c r="G3274">
        <v>602</v>
      </c>
      <c r="H3274" t="s">
        <v>7</v>
      </c>
      <c r="I3274" t="str">
        <f>VLOOKUP(shipments[[#This Row],[SPID]],CHOOSE({1,2},people[[#All],[SPID]],people[[#All],[Sales_person]]),2,0)</f>
        <v>Andria Kimpton</v>
      </c>
      <c r="J3274">
        <f>YEAR(shipments[[#This Row],[Shipdate]])</f>
        <v>2023</v>
      </c>
      <c r="K3274" s="22"/>
      <c r="L3274" s="22">
        <f>VLOOKUP(shipments[[#This Row],[PID]],CHOOSE({1,2},products[PID],products[Cost_per_box]),2,0)</f>
        <v>5.26</v>
      </c>
      <c r="M3274" s="22">
        <f>shipments[[#This Row],[Boxes]]*shipments[[#This Row],[cost_per_box]]</f>
        <v>3166.52</v>
      </c>
      <c r="N3274" s="22">
        <f>shipments[[#This Row],[Amount]]-shipments[[#This Row],[total cost]]</f>
        <v>5851.48</v>
      </c>
    </row>
    <row r="3275" spans="1:14" x14ac:dyDescent="0.35">
      <c r="A3275" t="s">
        <v>3317</v>
      </c>
      <c r="B3275" t="s">
        <v>8051</v>
      </c>
      <c r="C3275" t="s">
        <v>8011</v>
      </c>
      <c r="D3275" t="s">
        <v>8038</v>
      </c>
      <c r="E3275" s="1">
        <v>44972</v>
      </c>
      <c r="F3275">
        <v>8687.25</v>
      </c>
      <c r="G3275">
        <v>724</v>
      </c>
      <c r="H3275" t="s">
        <v>40</v>
      </c>
      <c r="I3275" t="str">
        <f>VLOOKUP(shipments[[#This Row],[SPID]],CHOOSE({1,2},people[[#All],[SPID]],people[[#All],[Sales_person]]),2,0)</f>
        <v>Andria Kimpton</v>
      </c>
      <c r="J3275">
        <f>YEAR(shipments[[#This Row],[Shipdate]])</f>
        <v>2023</v>
      </c>
      <c r="K3275" s="22"/>
      <c r="L3275" s="22">
        <f>VLOOKUP(shipments[[#This Row],[PID]],CHOOSE({1,2},products[PID],products[Cost_per_box]),2,0)</f>
        <v>5.26</v>
      </c>
      <c r="M3275" s="22">
        <f>shipments[[#This Row],[Boxes]]*shipments[[#This Row],[cost_per_box]]</f>
        <v>3808.24</v>
      </c>
      <c r="N3275" s="22">
        <f>shipments[[#This Row],[Amount]]-shipments[[#This Row],[total cost]]</f>
        <v>4879.01</v>
      </c>
    </row>
    <row r="3276" spans="1:14" x14ac:dyDescent="0.35">
      <c r="A3276" t="s">
        <v>3318</v>
      </c>
      <c r="B3276" t="s">
        <v>8051</v>
      </c>
      <c r="C3276" t="s">
        <v>8011</v>
      </c>
      <c r="D3276" t="s">
        <v>8038</v>
      </c>
      <c r="E3276" s="1">
        <v>45561</v>
      </c>
      <c r="F3276">
        <v>3712.5</v>
      </c>
      <c r="G3276">
        <v>286</v>
      </c>
      <c r="H3276" t="s">
        <v>26</v>
      </c>
      <c r="I3276" t="str">
        <f>VLOOKUP(shipments[[#This Row],[SPID]],CHOOSE({1,2},people[[#All],[SPID]],people[[#All],[Sales_person]]),2,0)</f>
        <v>Andria Kimpton</v>
      </c>
      <c r="J3276">
        <f>YEAR(shipments[[#This Row],[Shipdate]])</f>
        <v>2024</v>
      </c>
      <c r="K3276" s="22"/>
      <c r="L3276" s="22">
        <f>VLOOKUP(shipments[[#This Row],[PID]],CHOOSE({1,2},products[PID],products[Cost_per_box]),2,0)</f>
        <v>5.26</v>
      </c>
      <c r="M3276" s="22">
        <f>shipments[[#This Row],[Boxes]]*shipments[[#This Row],[cost_per_box]]</f>
        <v>1504.36</v>
      </c>
      <c r="N3276" s="22">
        <f>shipments[[#This Row],[Amount]]-shipments[[#This Row],[total cost]]</f>
        <v>2208.1400000000003</v>
      </c>
    </row>
    <row r="3277" spans="1:14" x14ac:dyDescent="0.35">
      <c r="A3277" t="s">
        <v>3319</v>
      </c>
      <c r="B3277" t="s">
        <v>8051</v>
      </c>
      <c r="C3277" t="s">
        <v>8012</v>
      </c>
      <c r="D3277" t="s">
        <v>8033</v>
      </c>
      <c r="E3277" s="1">
        <v>45120</v>
      </c>
      <c r="F3277">
        <v>7857</v>
      </c>
      <c r="G3277">
        <v>562</v>
      </c>
      <c r="H3277" t="s">
        <v>7</v>
      </c>
      <c r="I3277" t="str">
        <f>VLOOKUP(shipments[[#This Row],[SPID]],CHOOSE({1,2},people[[#All],[SPID]],people[[#All],[Sales_person]]),2,0)</f>
        <v>Andria Kimpton</v>
      </c>
      <c r="J3277">
        <f>YEAR(shipments[[#This Row],[Shipdate]])</f>
        <v>2023</v>
      </c>
      <c r="K3277" s="22"/>
      <c r="L3277" s="22">
        <f>VLOOKUP(shipments[[#This Row],[PID]],CHOOSE({1,2},products[PID],products[Cost_per_box]),2,0)</f>
        <v>7.48</v>
      </c>
      <c r="M3277" s="22">
        <f>shipments[[#This Row],[Boxes]]*shipments[[#This Row],[cost_per_box]]</f>
        <v>4203.76</v>
      </c>
      <c r="N3277" s="22">
        <f>shipments[[#This Row],[Amount]]-shipments[[#This Row],[total cost]]</f>
        <v>3653.24</v>
      </c>
    </row>
    <row r="3278" spans="1:14" x14ac:dyDescent="0.35">
      <c r="A3278" t="s">
        <v>3320</v>
      </c>
      <c r="B3278" t="s">
        <v>8051</v>
      </c>
      <c r="C3278" t="s">
        <v>8013</v>
      </c>
      <c r="D3278" t="s">
        <v>8033</v>
      </c>
      <c r="E3278" s="1">
        <v>45313</v>
      </c>
      <c r="F3278">
        <v>10820.25</v>
      </c>
      <c r="G3278">
        <v>984</v>
      </c>
      <c r="H3278" t="s">
        <v>7</v>
      </c>
      <c r="I3278" t="str">
        <f>VLOOKUP(shipments[[#This Row],[SPID]],CHOOSE({1,2},people[[#All],[SPID]],people[[#All],[Sales_person]]),2,0)</f>
        <v>Andria Kimpton</v>
      </c>
      <c r="J3278">
        <f>YEAR(shipments[[#This Row],[Shipdate]])</f>
        <v>2024</v>
      </c>
      <c r="K3278" s="22"/>
      <c r="L3278" s="22">
        <f>VLOOKUP(shipments[[#This Row],[PID]],CHOOSE({1,2},products[PID],products[Cost_per_box]),2,0)</f>
        <v>5.15</v>
      </c>
      <c r="M3278" s="22">
        <f>shipments[[#This Row],[Boxes]]*shipments[[#This Row],[cost_per_box]]</f>
        <v>5067.6000000000004</v>
      </c>
      <c r="N3278" s="22">
        <f>shipments[[#This Row],[Amount]]-shipments[[#This Row],[total cost]]</f>
        <v>5752.65</v>
      </c>
    </row>
    <row r="3279" spans="1:14" x14ac:dyDescent="0.35">
      <c r="A3279" t="s">
        <v>3321</v>
      </c>
      <c r="B3279" t="s">
        <v>8051</v>
      </c>
      <c r="C3279" t="s">
        <v>8014</v>
      </c>
      <c r="D3279" t="s">
        <v>8034</v>
      </c>
      <c r="E3279" s="1">
        <v>45495</v>
      </c>
      <c r="F3279">
        <v>9308.25</v>
      </c>
      <c r="G3279">
        <v>1330</v>
      </c>
      <c r="H3279" t="s">
        <v>18</v>
      </c>
      <c r="I3279" t="str">
        <f>VLOOKUP(shipments[[#This Row],[SPID]],CHOOSE({1,2},people[[#All],[SPID]],people[[#All],[Sales_person]]),2,0)</f>
        <v>Andria Kimpton</v>
      </c>
      <c r="J3279">
        <f>YEAR(shipments[[#This Row],[Shipdate]])</f>
        <v>2024</v>
      </c>
      <c r="K3279" s="22"/>
      <c r="L3279" s="22">
        <f>VLOOKUP(shipments[[#This Row],[PID]],CHOOSE({1,2},products[PID],products[Cost_per_box]),2,0)</f>
        <v>3.85</v>
      </c>
      <c r="M3279" s="22">
        <f>shipments[[#This Row],[Boxes]]*shipments[[#This Row],[cost_per_box]]</f>
        <v>5120.5</v>
      </c>
      <c r="N3279" s="22">
        <f>shipments[[#This Row],[Amount]]-shipments[[#This Row],[total cost]]</f>
        <v>4187.75</v>
      </c>
    </row>
    <row r="3280" spans="1:14" x14ac:dyDescent="0.35">
      <c r="A3280" t="s">
        <v>3322</v>
      </c>
      <c r="B3280" t="s">
        <v>8051</v>
      </c>
      <c r="C3280" t="s">
        <v>8014</v>
      </c>
      <c r="D3280" t="s">
        <v>8034</v>
      </c>
      <c r="E3280" s="1">
        <v>45541</v>
      </c>
      <c r="F3280">
        <v>5919.75</v>
      </c>
      <c r="G3280">
        <v>658</v>
      </c>
      <c r="H3280" t="s">
        <v>26</v>
      </c>
      <c r="I3280" t="str">
        <f>VLOOKUP(shipments[[#This Row],[SPID]],CHOOSE({1,2},people[[#All],[SPID]],people[[#All],[Sales_person]]),2,0)</f>
        <v>Andria Kimpton</v>
      </c>
      <c r="J3280">
        <f>YEAR(shipments[[#This Row],[Shipdate]])</f>
        <v>2024</v>
      </c>
      <c r="K3280" s="22"/>
      <c r="L3280" s="22">
        <f>VLOOKUP(shipments[[#This Row],[PID]],CHOOSE({1,2},products[PID],products[Cost_per_box]),2,0)</f>
        <v>3.85</v>
      </c>
      <c r="M3280" s="22">
        <f>shipments[[#This Row],[Boxes]]*shipments[[#This Row],[cost_per_box]]</f>
        <v>2533.3000000000002</v>
      </c>
      <c r="N3280" s="22">
        <f>shipments[[#This Row],[Amount]]-shipments[[#This Row],[total cost]]</f>
        <v>3386.45</v>
      </c>
    </row>
    <row r="3281" spans="1:14" x14ac:dyDescent="0.35">
      <c r="A3281" t="s">
        <v>3323</v>
      </c>
      <c r="B3281" t="s">
        <v>8051</v>
      </c>
      <c r="C3281" t="s">
        <v>8015</v>
      </c>
      <c r="D3281" t="s">
        <v>8035</v>
      </c>
      <c r="E3281" s="1">
        <v>45474</v>
      </c>
      <c r="F3281">
        <v>4567.5</v>
      </c>
      <c r="G3281">
        <v>571</v>
      </c>
      <c r="H3281" t="s">
        <v>18</v>
      </c>
      <c r="I3281" t="str">
        <f>VLOOKUP(shipments[[#This Row],[SPID]],CHOOSE({1,2},people[[#All],[SPID]],people[[#All],[Sales_person]]),2,0)</f>
        <v>Andria Kimpton</v>
      </c>
      <c r="J3281">
        <f>YEAR(shipments[[#This Row],[Shipdate]])</f>
        <v>2024</v>
      </c>
      <c r="K3281" s="22"/>
      <c r="L3281" s="22">
        <f>VLOOKUP(shipments[[#This Row],[PID]],CHOOSE({1,2},products[PID],products[Cost_per_box]),2,0)</f>
        <v>5.72</v>
      </c>
      <c r="M3281" s="22">
        <f>shipments[[#This Row],[Boxes]]*shipments[[#This Row],[cost_per_box]]</f>
        <v>3266.12</v>
      </c>
      <c r="N3281" s="22">
        <f>shipments[[#This Row],[Amount]]-shipments[[#This Row],[total cost]]</f>
        <v>1301.3800000000001</v>
      </c>
    </row>
    <row r="3282" spans="1:14" x14ac:dyDescent="0.35">
      <c r="A3282" t="s">
        <v>3324</v>
      </c>
      <c r="B3282" t="s">
        <v>8051</v>
      </c>
      <c r="C3282" t="s">
        <v>8015</v>
      </c>
      <c r="D3282" t="s">
        <v>8034</v>
      </c>
      <c r="E3282" s="1">
        <v>45190</v>
      </c>
      <c r="F3282">
        <v>2299.5</v>
      </c>
      <c r="G3282">
        <v>460</v>
      </c>
      <c r="H3282" t="s">
        <v>7</v>
      </c>
      <c r="I3282" t="str">
        <f>VLOOKUP(shipments[[#This Row],[SPID]],CHOOSE({1,2},people[[#All],[SPID]],people[[#All],[Sales_person]]),2,0)</f>
        <v>Andria Kimpton</v>
      </c>
      <c r="J3282">
        <f>YEAR(shipments[[#This Row],[Shipdate]])</f>
        <v>2023</v>
      </c>
      <c r="K3282" s="22"/>
      <c r="L3282" s="22">
        <f>VLOOKUP(shipments[[#This Row],[PID]],CHOOSE({1,2},products[PID],products[Cost_per_box]),2,0)</f>
        <v>5.72</v>
      </c>
      <c r="M3282" s="22">
        <f>shipments[[#This Row],[Boxes]]*shipments[[#This Row],[cost_per_box]]</f>
        <v>2631.2</v>
      </c>
      <c r="N3282" s="22">
        <f>shipments[[#This Row],[Amount]]-shipments[[#This Row],[total cost]]</f>
        <v>-331.69999999999982</v>
      </c>
    </row>
    <row r="3283" spans="1:14" x14ac:dyDescent="0.35">
      <c r="A3283" t="s">
        <v>3325</v>
      </c>
      <c r="B3283" t="s">
        <v>8051</v>
      </c>
      <c r="C3283" t="s">
        <v>8015</v>
      </c>
      <c r="D3283" t="s">
        <v>8034</v>
      </c>
      <c r="E3283" s="1">
        <v>45425</v>
      </c>
      <c r="F3283">
        <v>4099.5</v>
      </c>
      <c r="G3283">
        <v>586</v>
      </c>
      <c r="H3283" t="s">
        <v>7</v>
      </c>
      <c r="I3283" t="str">
        <f>VLOOKUP(shipments[[#This Row],[SPID]],CHOOSE({1,2},people[[#All],[SPID]],people[[#All],[Sales_person]]),2,0)</f>
        <v>Andria Kimpton</v>
      </c>
      <c r="J3283">
        <f>YEAR(shipments[[#This Row],[Shipdate]])</f>
        <v>2024</v>
      </c>
      <c r="K3283" s="22"/>
      <c r="L3283" s="22">
        <f>VLOOKUP(shipments[[#This Row],[PID]],CHOOSE({1,2},products[PID],products[Cost_per_box]),2,0)</f>
        <v>5.72</v>
      </c>
      <c r="M3283" s="22">
        <f>shipments[[#This Row],[Boxes]]*shipments[[#This Row],[cost_per_box]]</f>
        <v>3351.92</v>
      </c>
      <c r="N3283" s="22">
        <f>shipments[[#This Row],[Amount]]-shipments[[#This Row],[total cost]]</f>
        <v>747.57999999999993</v>
      </c>
    </row>
    <row r="3284" spans="1:14" x14ac:dyDescent="0.35">
      <c r="A3284" t="s">
        <v>3326</v>
      </c>
      <c r="B3284" t="s">
        <v>8051</v>
      </c>
      <c r="C3284" t="s">
        <v>8015</v>
      </c>
      <c r="D3284" t="s">
        <v>8038</v>
      </c>
      <c r="E3284" s="1">
        <v>45281</v>
      </c>
      <c r="F3284">
        <v>3620.25</v>
      </c>
      <c r="G3284">
        <v>403</v>
      </c>
      <c r="H3284" t="s">
        <v>7</v>
      </c>
      <c r="I3284" t="str">
        <f>VLOOKUP(shipments[[#This Row],[SPID]],CHOOSE({1,2},people[[#All],[SPID]],people[[#All],[Sales_person]]),2,0)</f>
        <v>Andria Kimpton</v>
      </c>
      <c r="J3284">
        <f>YEAR(shipments[[#This Row],[Shipdate]])</f>
        <v>2023</v>
      </c>
      <c r="K3284" s="22"/>
      <c r="L3284" s="22">
        <f>VLOOKUP(shipments[[#This Row],[PID]],CHOOSE({1,2},products[PID],products[Cost_per_box]),2,0)</f>
        <v>5.72</v>
      </c>
      <c r="M3284" s="22">
        <f>shipments[[#This Row],[Boxes]]*shipments[[#This Row],[cost_per_box]]</f>
        <v>2305.16</v>
      </c>
      <c r="N3284" s="22">
        <f>shipments[[#This Row],[Amount]]-shipments[[#This Row],[total cost]]</f>
        <v>1315.0900000000001</v>
      </c>
    </row>
    <row r="3285" spans="1:14" x14ac:dyDescent="0.35">
      <c r="A3285" t="s">
        <v>3327</v>
      </c>
      <c r="B3285" t="s">
        <v>8051</v>
      </c>
      <c r="C3285" t="s">
        <v>8015</v>
      </c>
      <c r="D3285" t="s">
        <v>8033</v>
      </c>
      <c r="E3285" s="1">
        <v>45323</v>
      </c>
      <c r="F3285">
        <v>4747.5</v>
      </c>
      <c r="G3285">
        <v>950</v>
      </c>
      <c r="H3285" t="s">
        <v>7</v>
      </c>
      <c r="I3285" t="str">
        <f>VLOOKUP(shipments[[#This Row],[SPID]],CHOOSE({1,2},people[[#All],[SPID]],people[[#All],[Sales_person]]),2,0)</f>
        <v>Andria Kimpton</v>
      </c>
      <c r="J3285">
        <f>YEAR(shipments[[#This Row],[Shipdate]])</f>
        <v>2024</v>
      </c>
      <c r="K3285" s="22"/>
      <c r="L3285" s="22">
        <f>VLOOKUP(shipments[[#This Row],[PID]],CHOOSE({1,2},products[PID],products[Cost_per_box]),2,0)</f>
        <v>5.72</v>
      </c>
      <c r="M3285" s="22">
        <f>shipments[[#This Row],[Boxes]]*shipments[[#This Row],[cost_per_box]]</f>
        <v>5434</v>
      </c>
      <c r="N3285" s="22">
        <f>shipments[[#This Row],[Amount]]-shipments[[#This Row],[total cost]]</f>
        <v>-686.5</v>
      </c>
    </row>
    <row r="3286" spans="1:14" x14ac:dyDescent="0.35">
      <c r="A3286" t="s">
        <v>3328</v>
      </c>
      <c r="B3286" t="s">
        <v>8051</v>
      </c>
      <c r="C3286" t="s">
        <v>8017</v>
      </c>
      <c r="D3286" t="s">
        <v>8037</v>
      </c>
      <c r="E3286" s="1">
        <v>45219</v>
      </c>
      <c r="F3286">
        <v>5523.75</v>
      </c>
      <c r="G3286">
        <v>221</v>
      </c>
      <c r="H3286" t="s">
        <v>7</v>
      </c>
      <c r="I3286" t="str">
        <f>VLOOKUP(shipments[[#This Row],[SPID]],CHOOSE({1,2},people[[#All],[SPID]],people[[#All],[Sales_person]]),2,0)</f>
        <v>Andria Kimpton</v>
      </c>
      <c r="J3286">
        <f>YEAR(shipments[[#This Row],[Shipdate]])</f>
        <v>2023</v>
      </c>
      <c r="K3286" s="22"/>
      <c r="L3286" s="22">
        <f>VLOOKUP(shipments[[#This Row],[PID]],CHOOSE({1,2},products[PID],products[Cost_per_box]),2,0)</f>
        <v>9.94</v>
      </c>
      <c r="M3286" s="22">
        <f>shipments[[#This Row],[Boxes]]*shipments[[#This Row],[cost_per_box]]</f>
        <v>2196.7399999999998</v>
      </c>
      <c r="N3286" s="22">
        <f>shipments[[#This Row],[Amount]]-shipments[[#This Row],[total cost]]</f>
        <v>3327.01</v>
      </c>
    </row>
    <row r="3287" spans="1:14" x14ac:dyDescent="0.35">
      <c r="A3287" t="s">
        <v>3329</v>
      </c>
      <c r="B3287" t="s">
        <v>8051</v>
      </c>
      <c r="C3287" t="s">
        <v>8017</v>
      </c>
      <c r="D3287" t="s">
        <v>8033</v>
      </c>
      <c r="E3287" s="1">
        <v>45110</v>
      </c>
      <c r="F3287">
        <v>5427</v>
      </c>
      <c r="G3287">
        <v>209</v>
      </c>
      <c r="H3287" t="s">
        <v>7</v>
      </c>
      <c r="I3287" t="str">
        <f>VLOOKUP(shipments[[#This Row],[SPID]],CHOOSE({1,2},people[[#All],[SPID]],people[[#All],[Sales_person]]),2,0)</f>
        <v>Andria Kimpton</v>
      </c>
      <c r="J3287">
        <f>YEAR(shipments[[#This Row],[Shipdate]])</f>
        <v>2023</v>
      </c>
      <c r="K3287" s="22"/>
      <c r="L3287" s="22">
        <f>VLOOKUP(shipments[[#This Row],[PID]],CHOOSE({1,2},products[PID],products[Cost_per_box]),2,0)</f>
        <v>9.94</v>
      </c>
      <c r="M3287" s="22">
        <f>shipments[[#This Row],[Boxes]]*shipments[[#This Row],[cost_per_box]]</f>
        <v>2077.46</v>
      </c>
      <c r="N3287" s="22">
        <f>shipments[[#This Row],[Amount]]-shipments[[#This Row],[total cost]]</f>
        <v>3349.54</v>
      </c>
    </row>
    <row r="3288" spans="1:14" x14ac:dyDescent="0.35">
      <c r="A3288" t="s">
        <v>3330</v>
      </c>
      <c r="B3288" t="s">
        <v>8051</v>
      </c>
      <c r="C3288" t="s">
        <v>8018</v>
      </c>
      <c r="D3288" t="s">
        <v>8038</v>
      </c>
      <c r="E3288" s="1">
        <v>45244</v>
      </c>
      <c r="F3288">
        <v>8169.75</v>
      </c>
      <c r="G3288">
        <v>454</v>
      </c>
      <c r="H3288" t="s">
        <v>7</v>
      </c>
      <c r="I3288" t="str">
        <f>VLOOKUP(shipments[[#This Row],[SPID]],CHOOSE({1,2},people[[#All],[SPID]],people[[#All],[Sales_person]]),2,0)</f>
        <v>Andria Kimpton</v>
      </c>
      <c r="J3288">
        <f>YEAR(shipments[[#This Row],[Shipdate]])</f>
        <v>2023</v>
      </c>
      <c r="K3288" s="22"/>
      <c r="L3288" s="22">
        <f>VLOOKUP(shipments[[#This Row],[PID]],CHOOSE({1,2},products[PID],products[Cost_per_box]),2,0)</f>
        <v>7.73</v>
      </c>
      <c r="M3288" s="22">
        <f>shipments[[#This Row],[Boxes]]*shipments[[#This Row],[cost_per_box]]</f>
        <v>3509.42</v>
      </c>
      <c r="N3288" s="22">
        <f>shipments[[#This Row],[Amount]]-shipments[[#This Row],[total cost]]</f>
        <v>4660.33</v>
      </c>
    </row>
    <row r="3289" spans="1:14" x14ac:dyDescent="0.35">
      <c r="A3289" t="s">
        <v>3331</v>
      </c>
      <c r="B3289" t="s">
        <v>8051</v>
      </c>
      <c r="C3289" t="s">
        <v>8020</v>
      </c>
      <c r="D3289" t="s">
        <v>8038</v>
      </c>
      <c r="E3289" s="1">
        <v>45190</v>
      </c>
      <c r="F3289">
        <v>639</v>
      </c>
      <c r="G3289">
        <v>43</v>
      </c>
      <c r="H3289" t="s">
        <v>7</v>
      </c>
      <c r="I3289" t="str">
        <f>VLOOKUP(shipments[[#This Row],[SPID]],CHOOSE({1,2},people[[#All],[SPID]],people[[#All],[Sales_person]]),2,0)</f>
        <v>Andria Kimpton</v>
      </c>
      <c r="J3289">
        <f>YEAR(shipments[[#This Row],[Shipdate]])</f>
        <v>2023</v>
      </c>
      <c r="K3289" s="22"/>
      <c r="L3289" s="22">
        <f>VLOOKUP(shipments[[#This Row],[PID]],CHOOSE({1,2},products[PID],products[Cost_per_box]),2,0)</f>
        <v>8.2200000000000006</v>
      </c>
      <c r="M3289" s="22">
        <f>shipments[[#This Row],[Boxes]]*shipments[[#This Row],[cost_per_box]]</f>
        <v>353.46000000000004</v>
      </c>
      <c r="N3289" s="22">
        <f>shipments[[#This Row],[Amount]]-shipments[[#This Row],[total cost]]</f>
        <v>285.53999999999996</v>
      </c>
    </row>
    <row r="3290" spans="1:14" x14ac:dyDescent="0.35">
      <c r="A3290" t="s">
        <v>3332</v>
      </c>
      <c r="B3290" t="s">
        <v>8051</v>
      </c>
      <c r="C3290" t="s">
        <v>8020</v>
      </c>
      <c r="D3290" t="s">
        <v>8037</v>
      </c>
      <c r="E3290" s="1">
        <v>45412</v>
      </c>
      <c r="F3290">
        <v>5334.75</v>
      </c>
      <c r="G3290">
        <v>382</v>
      </c>
      <c r="H3290" t="s">
        <v>7</v>
      </c>
      <c r="I3290" t="str">
        <f>VLOOKUP(shipments[[#This Row],[SPID]],CHOOSE({1,2},people[[#All],[SPID]],people[[#All],[Sales_person]]),2,0)</f>
        <v>Andria Kimpton</v>
      </c>
      <c r="J3290">
        <f>YEAR(shipments[[#This Row],[Shipdate]])</f>
        <v>2024</v>
      </c>
      <c r="K3290" s="22"/>
      <c r="L3290" s="22">
        <f>VLOOKUP(shipments[[#This Row],[PID]],CHOOSE({1,2},products[PID],products[Cost_per_box]),2,0)</f>
        <v>8.2200000000000006</v>
      </c>
      <c r="M3290" s="22">
        <f>shipments[[#This Row],[Boxes]]*shipments[[#This Row],[cost_per_box]]</f>
        <v>3140.0400000000004</v>
      </c>
      <c r="N3290" s="22">
        <f>shipments[[#This Row],[Amount]]-shipments[[#This Row],[total cost]]</f>
        <v>2194.7099999999996</v>
      </c>
    </row>
    <row r="3291" spans="1:14" x14ac:dyDescent="0.35">
      <c r="A3291" t="s">
        <v>3333</v>
      </c>
      <c r="B3291" t="s">
        <v>8051</v>
      </c>
      <c r="C3291" t="s">
        <v>8020</v>
      </c>
      <c r="D3291" t="s">
        <v>8033</v>
      </c>
      <c r="E3291" s="1">
        <v>45364</v>
      </c>
      <c r="F3291">
        <v>2652.75</v>
      </c>
      <c r="G3291">
        <v>166</v>
      </c>
      <c r="H3291" t="s">
        <v>7</v>
      </c>
      <c r="I3291" t="str">
        <f>VLOOKUP(shipments[[#This Row],[SPID]],CHOOSE({1,2},people[[#All],[SPID]],people[[#All],[Sales_person]]),2,0)</f>
        <v>Andria Kimpton</v>
      </c>
      <c r="J3291">
        <f>YEAR(shipments[[#This Row],[Shipdate]])</f>
        <v>2024</v>
      </c>
      <c r="K3291" s="22"/>
      <c r="L3291" s="22">
        <f>VLOOKUP(shipments[[#This Row],[PID]],CHOOSE({1,2},products[PID],products[Cost_per_box]),2,0)</f>
        <v>8.2200000000000006</v>
      </c>
      <c r="M3291" s="22">
        <f>shipments[[#This Row],[Boxes]]*shipments[[#This Row],[cost_per_box]]</f>
        <v>1364.5200000000002</v>
      </c>
      <c r="N3291" s="22">
        <f>shipments[[#This Row],[Amount]]-shipments[[#This Row],[total cost]]</f>
        <v>1288.2299999999998</v>
      </c>
    </row>
    <row r="3292" spans="1:14" x14ac:dyDescent="0.35">
      <c r="A3292" t="s">
        <v>3334</v>
      </c>
      <c r="B3292" t="s">
        <v>8051</v>
      </c>
      <c r="C3292" t="s">
        <v>8020</v>
      </c>
      <c r="D3292" t="s">
        <v>8034</v>
      </c>
      <c r="E3292" s="1">
        <v>44963</v>
      </c>
      <c r="F3292">
        <v>11315.25</v>
      </c>
      <c r="G3292">
        <v>708</v>
      </c>
      <c r="H3292" t="s">
        <v>7</v>
      </c>
      <c r="I3292" t="str">
        <f>VLOOKUP(shipments[[#This Row],[SPID]],CHOOSE({1,2},people[[#All],[SPID]],people[[#All],[Sales_person]]),2,0)</f>
        <v>Andria Kimpton</v>
      </c>
      <c r="J3292">
        <f>YEAR(shipments[[#This Row],[Shipdate]])</f>
        <v>2023</v>
      </c>
      <c r="K3292" s="22"/>
      <c r="L3292" s="22">
        <f>VLOOKUP(shipments[[#This Row],[PID]],CHOOSE({1,2},products[PID],products[Cost_per_box]),2,0)</f>
        <v>8.2200000000000006</v>
      </c>
      <c r="M3292" s="22">
        <f>shipments[[#This Row],[Boxes]]*shipments[[#This Row],[cost_per_box]]</f>
        <v>5819.76</v>
      </c>
      <c r="N3292" s="22">
        <f>shipments[[#This Row],[Amount]]-shipments[[#This Row],[total cost]]</f>
        <v>5495.49</v>
      </c>
    </row>
    <row r="3293" spans="1:14" x14ac:dyDescent="0.35">
      <c r="A3293" t="s">
        <v>3335</v>
      </c>
      <c r="B3293" t="s">
        <v>8051</v>
      </c>
      <c r="C3293" t="s">
        <v>8020</v>
      </c>
      <c r="D3293" t="s">
        <v>8035</v>
      </c>
      <c r="E3293" s="1">
        <v>45055</v>
      </c>
      <c r="F3293">
        <v>10910.25</v>
      </c>
      <c r="G3293">
        <v>682</v>
      </c>
      <c r="H3293" t="s">
        <v>7</v>
      </c>
      <c r="I3293" t="str">
        <f>VLOOKUP(shipments[[#This Row],[SPID]],CHOOSE({1,2},people[[#All],[SPID]],people[[#All],[Sales_person]]),2,0)</f>
        <v>Andria Kimpton</v>
      </c>
      <c r="J3293">
        <f>YEAR(shipments[[#This Row],[Shipdate]])</f>
        <v>2023</v>
      </c>
      <c r="K3293" s="22"/>
      <c r="L3293" s="22">
        <f>VLOOKUP(shipments[[#This Row],[PID]],CHOOSE({1,2},products[PID],products[Cost_per_box]),2,0)</f>
        <v>8.2200000000000006</v>
      </c>
      <c r="M3293" s="22">
        <f>shipments[[#This Row],[Boxes]]*shipments[[#This Row],[cost_per_box]]</f>
        <v>5606.0400000000009</v>
      </c>
      <c r="N3293" s="22">
        <f>shipments[[#This Row],[Amount]]-shipments[[#This Row],[total cost]]</f>
        <v>5304.2099999999991</v>
      </c>
    </row>
    <row r="3294" spans="1:14" x14ac:dyDescent="0.35">
      <c r="A3294" t="s">
        <v>3336</v>
      </c>
      <c r="B3294" t="s">
        <v>8051</v>
      </c>
      <c r="C3294" t="s">
        <v>8020</v>
      </c>
      <c r="D3294" t="s">
        <v>8036</v>
      </c>
      <c r="E3294" s="1">
        <v>45268</v>
      </c>
      <c r="F3294">
        <v>1595.25</v>
      </c>
      <c r="G3294">
        <v>114</v>
      </c>
      <c r="H3294" t="s">
        <v>7</v>
      </c>
      <c r="I3294" t="str">
        <f>VLOOKUP(shipments[[#This Row],[SPID]],CHOOSE({1,2},people[[#All],[SPID]],people[[#All],[Sales_person]]),2,0)</f>
        <v>Andria Kimpton</v>
      </c>
      <c r="J3294">
        <f>YEAR(shipments[[#This Row],[Shipdate]])</f>
        <v>2023</v>
      </c>
      <c r="K3294" s="22"/>
      <c r="L3294" s="22">
        <f>VLOOKUP(shipments[[#This Row],[PID]],CHOOSE({1,2},products[PID],products[Cost_per_box]),2,0)</f>
        <v>8.2200000000000006</v>
      </c>
      <c r="M3294" s="22">
        <f>shipments[[#This Row],[Boxes]]*shipments[[#This Row],[cost_per_box]]</f>
        <v>937.08</v>
      </c>
      <c r="N3294" s="22">
        <f>shipments[[#This Row],[Amount]]-shipments[[#This Row],[total cost]]</f>
        <v>658.17</v>
      </c>
    </row>
    <row r="3295" spans="1:14" x14ac:dyDescent="0.35">
      <c r="A3295" t="s">
        <v>3337</v>
      </c>
      <c r="B3295" t="s">
        <v>8051</v>
      </c>
      <c r="C3295" t="s">
        <v>8020</v>
      </c>
      <c r="D3295" t="s">
        <v>8034</v>
      </c>
      <c r="E3295" s="1">
        <v>45197</v>
      </c>
      <c r="F3295">
        <v>4479.75</v>
      </c>
      <c r="G3295">
        <v>299</v>
      </c>
      <c r="H3295" t="s">
        <v>7</v>
      </c>
      <c r="I3295" t="str">
        <f>VLOOKUP(shipments[[#This Row],[SPID]],CHOOSE({1,2},people[[#All],[SPID]],people[[#All],[Sales_person]]),2,0)</f>
        <v>Andria Kimpton</v>
      </c>
      <c r="J3295">
        <f>YEAR(shipments[[#This Row],[Shipdate]])</f>
        <v>2023</v>
      </c>
      <c r="K3295" s="22"/>
      <c r="L3295" s="22">
        <f>VLOOKUP(shipments[[#This Row],[PID]],CHOOSE({1,2},products[PID],products[Cost_per_box]),2,0)</f>
        <v>8.2200000000000006</v>
      </c>
      <c r="M3295" s="22">
        <f>shipments[[#This Row],[Boxes]]*shipments[[#This Row],[cost_per_box]]</f>
        <v>2457.7800000000002</v>
      </c>
      <c r="N3295" s="22">
        <f>shipments[[#This Row],[Amount]]-shipments[[#This Row],[total cost]]</f>
        <v>2021.9699999999998</v>
      </c>
    </row>
    <row r="3296" spans="1:14" x14ac:dyDescent="0.35">
      <c r="A3296" t="s">
        <v>3338</v>
      </c>
      <c r="B3296" t="s">
        <v>8051</v>
      </c>
      <c r="C3296" t="s">
        <v>8022</v>
      </c>
      <c r="D3296" t="s">
        <v>8036</v>
      </c>
      <c r="E3296" s="1">
        <v>45516</v>
      </c>
      <c r="F3296">
        <v>15369.75</v>
      </c>
      <c r="G3296">
        <v>1098</v>
      </c>
      <c r="H3296" t="s">
        <v>18</v>
      </c>
      <c r="I3296" t="str">
        <f>VLOOKUP(shipments[[#This Row],[SPID]],CHOOSE({1,2},people[[#All],[SPID]],people[[#All],[Sales_person]]),2,0)</f>
        <v>Andria Kimpton</v>
      </c>
      <c r="J3296">
        <f>YEAR(shipments[[#This Row],[Shipdate]])</f>
        <v>2024</v>
      </c>
      <c r="K3296" s="22"/>
      <c r="L3296" s="22">
        <f>VLOOKUP(shipments[[#This Row],[PID]],CHOOSE({1,2},products[PID],products[Cost_per_box]),2,0)</f>
        <v>4.74</v>
      </c>
      <c r="M3296" s="22">
        <f>shipments[[#This Row],[Boxes]]*shipments[[#This Row],[cost_per_box]]</f>
        <v>5204.5200000000004</v>
      </c>
      <c r="N3296" s="22">
        <f>shipments[[#This Row],[Amount]]-shipments[[#This Row],[total cost]]</f>
        <v>10165.23</v>
      </c>
    </row>
    <row r="3297" spans="1:14" x14ac:dyDescent="0.35">
      <c r="A3297" t="s">
        <v>3339</v>
      </c>
      <c r="B3297" t="s">
        <v>8051</v>
      </c>
      <c r="C3297" t="s">
        <v>8022</v>
      </c>
      <c r="D3297" t="s">
        <v>8033</v>
      </c>
      <c r="E3297" s="1">
        <v>45261</v>
      </c>
      <c r="F3297">
        <v>11445.75</v>
      </c>
      <c r="G3297">
        <v>881</v>
      </c>
      <c r="H3297" t="s">
        <v>7</v>
      </c>
      <c r="I3297" t="str">
        <f>VLOOKUP(shipments[[#This Row],[SPID]],CHOOSE({1,2},people[[#All],[SPID]],people[[#All],[Sales_person]]),2,0)</f>
        <v>Andria Kimpton</v>
      </c>
      <c r="J3297">
        <f>YEAR(shipments[[#This Row],[Shipdate]])</f>
        <v>2023</v>
      </c>
      <c r="K3297" s="22"/>
      <c r="L3297" s="22">
        <f>VLOOKUP(shipments[[#This Row],[PID]],CHOOSE({1,2},products[PID],products[Cost_per_box]),2,0)</f>
        <v>4.74</v>
      </c>
      <c r="M3297" s="22">
        <f>shipments[[#This Row],[Boxes]]*shipments[[#This Row],[cost_per_box]]</f>
        <v>4175.9400000000005</v>
      </c>
      <c r="N3297" s="22">
        <f>shipments[[#This Row],[Amount]]-shipments[[#This Row],[total cost]]</f>
        <v>7269.8099999999995</v>
      </c>
    </row>
    <row r="3298" spans="1:14" x14ac:dyDescent="0.35">
      <c r="A3298" t="s">
        <v>3340</v>
      </c>
      <c r="B3298" t="s">
        <v>8051</v>
      </c>
      <c r="C3298" t="s">
        <v>8022</v>
      </c>
      <c r="D3298" t="s">
        <v>8037</v>
      </c>
      <c r="E3298" s="1">
        <v>45239</v>
      </c>
      <c r="F3298">
        <v>5685.75</v>
      </c>
      <c r="G3298">
        <v>380</v>
      </c>
      <c r="H3298" t="s">
        <v>7</v>
      </c>
      <c r="I3298" t="str">
        <f>VLOOKUP(shipments[[#This Row],[SPID]],CHOOSE({1,2},people[[#All],[SPID]],people[[#All],[Sales_person]]),2,0)</f>
        <v>Andria Kimpton</v>
      </c>
      <c r="J3298">
        <f>YEAR(shipments[[#This Row],[Shipdate]])</f>
        <v>2023</v>
      </c>
      <c r="K3298" s="22"/>
      <c r="L3298" s="22">
        <f>VLOOKUP(shipments[[#This Row],[PID]],CHOOSE({1,2},products[PID],products[Cost_per_box]),2,0)</f>
        <v>4.74</v>
      </c>
      <c r="M3298" s="22">
        <f>shipments[[#This Row],[Boxes]]*shipments[[#This Row],[cost_per_box]]</f>
        <v>1801.2</v>
      </c>
      <c r="N3298" s="22">
        <f>shipments[[#This Row],[Amount]]-shipments[[#This Row],[total cost]]</f>
        <v>3884.55</v>
      </c>
    </row>
    <row r="3299" spans="1:14" x14ac:dyDescent="0.35">
      <c r="A3299" t="s">
        <v>3341</v>
      </c>
      <c r="B3299" t="s">
        <v>8051</v>
      </c>
      <c r="C3299" t="s">
        <v>8022</v>
      </c>
      <c r="D3299" t="s">
        <v>8036</v>
      </c>
      <c r="E3299" s="1">
        <v>44986</v>
      </c>
      <c r="F3299">
        <v>11452.5</v>
      </c>
      <c r="G3299">
        <v>674</v>
      </c>
      <c r="H3299" t="s">
        <v>7</v>
      </c>
      <c r="I3299" t="str">
        <f>VLOOKUP(shipments[[#This Row],[SPID]],CHOOSE({1,2},people[[#All],[SPID]],people[[#All],[Sales_person]]),2,0)</f>
        <v>Andria Kimpton</v>
      </c>
      <c r="J3299">
        <f>YEAR(shipments[[#This Row],[Shipdate]])</f>
        <v>2023</v>
      </c>
      <c r="K3299" s="22"/>
      <c r="L3299" s="22">
        <f>VLOOKUP(shipments[[#This Row],[PID]],CHOOSE({1,2},products[PID],products[Cost_per_box]),2,0)</f>
        <v>4.74</v>
      </c>
      <c r="M3299" s="22">
        <f>shipments[[#This Row],[Boxes]]*shipments[[#This Row],[cost_per_box]]</f>
        <v>3194.76</v>
      </c>
      <c r="N3299" s="22">
        <f>shipments[[#This Row],[Amount]]-shipments[[#This Row],[total cost]]</f>
        <v>8257.74</v>
      </c>
    </row>
    <row r="3300" spans="1:14" x14ac:dyDescent="0.35">
      <c r="A3300" t="s">
        <v>3342</v>
      </c>
      <c r="B3300" t="s">
        <v>8051</v>
      </c>
      <c r="C3300" t="s">
        <v>8022</v>
      </c>
      <c r="D3300" t="s">
        <v>8037</v>
      </c>
      <c r="E3300" s="1">
        <v>45022</v>
      </c>
      <c r="F3300">
        <v>2634.75</v>
      </c>
      <c r="G3300">
        <v>155</v>
      </c>
      <c r="H3300" t="s">
        <v>7</v>
      </c>
      <c r="I3300" t="str">
        <f>VLOOKUP(shipments[[#This Row],[SPID]],CHOOSE({1,2},people[[#All],[SPID]],people[[#All],[Sales_person]]),2,0)</f>
        <v>Andria Kimpton</v>
      </c>
      <c r="J3300">
        <f>YEAR(shipments[[#This Row],[Shipdate]])</f>
        <v>2023</v>
      </c>
      <c r="K3300" s="22"/>
      <c r="L3300" s="22">
        <f>VLOOKUP(shipments[[#This Row],[PID]],CHOOSE({1,2},products[PID],products[Cost_per_box]),2,0)</f>
        <v>4.74</v>
      </c>
      <c r="M3300" s="22">
        <f>shipments[[#This Row],[Boxes]]*shipments[[#This Row],[cost_per_box]]</f>
        <v>734.7</v>
      </c>
      <c r="N3300" s="22">
        <f>shipments[[#This Row],[Amount]]-shipments[[#This Row],[total cost]]</f>
        <v>1900.05</v>
      </c>
    </row>
    <row r="3301" spans="1:14" x14ac:dyDescent="0.35">
      <c r="A3301" t="s">
        <v>3343</v>
      </c>
      <c r="B3301" t="s">
        <v>8051</v>
      </c>
      <c r="C3301" t="s">
        <v>8023</v>
      </c>
      <c r="D3301" t="s">
        <v>8034</v>
      </c>
      <c r="E3301" s="1">
        <v>45288</v>
      </c>
      <c r="F3301">
        <v>819</v>
      </c>
      <c r="G3301">
        <v>91</v>
      </c>
      <c r="H3301" t="s">
        <v>7</v>
      </c>
      <c r="I3301" t="str">
        <f>VLOOKUP(shipments[[#This Row],[SPID]],CHOOSE({1,2},people[[#All],[SPID]],people[[#All],[Sales_person]]),2,0)</f>
        <v>Andria Kimpton</v>
      </c>
      <c r="J3301">
        <f>YEAR(shipments[[#This Row],[Shipdate]])</f>
        <v>2023</v>
      </c>
      <c r="K3301" s="22"/>
      <c r="L3301" s="22">
        <f>VLOOKUP(shipments[[#This Row],[PID]],CHOOSE({1,2},products[PID],products[Cost_per_box]),2,0)</f>
        <v>10.51</v>
      </c>
      <c r="M3301" s="22">
        <f>shipments[[#This Row],[Boxes]]*shipments[[#This Row],[cost_per_box]]</f>
        <v>956.41</v>
      </c>
      <c r="N3301" s="22">
        <f>shipments[[#This Row],[Amount]]-shipments[[#This Row],[total cost]]</f>
        <v>-137.40999999999997</v>
      </c>
    </row>
    <row r="3302" spans="1:14" x14ac:dyDescent="0.35">
      <c r="A3302" t="s">
        <v>3344</v>
      </c>
      <c r="B3302" t="s">
        <v>8051</v>
      </c>
      <c r="C3302" t="s">
        <v>8023</v>
      </c>
      <c r="D3302" t="s">
        <v>8034</v>
      </c>
      <c r="E3302" s="1">
        <v>45232</v>
      </c>
      <c r="F3302">
        <v>10617.75</v>
      </c>
      <c r="G3302">
        <v>1062</v>
      </c>
      <c r="H3302" t="s">
        <v>7</v>
      </c>
      <c r="I3302" t="str">
        <f>VLOOKUP(shipments[[#This Row],[SPID]],CHOOSE({1,2},people[[#All],[SPID]],people[[#All],[Sales_person]]),2,0)</f>
        <v>Andria Kimpton</v>
      </c>
      <c r="J3302">
        <f>YEAR(shipments[[#This Row],[Shipdate]])</f>
        <v>2023</v>
      </c>
      <c r="K3302" s="22"/>
      <c r="L3302" s="22">
        <f>VLOOKUP(shipments[[#This Row],[PID]],CHOOSE({1,2},products[PID],products[Cost_per_box]),2,0)</f>
        <v>10.51</v>
      </c>
      <c r="M3302" s="22">
        <f>shipments[[#This Row],[Boxes]]*shipments[[#This Row],[cost_per_box]]</f>
        <v>11161.619999999999</v>
      </c>
      <c r="N3302" s="22">
        <f>shipments[[#This Row],[Amount]]-shipments[[#This Row],[total cost]]</f>
        <v>-543.86999999999898</v>
      </c>
    </row>
    <row r="3303" spans="1:14" x14ac:dyDescent="0.35">
      <c r="A3303" t="s">
        <v>3345</v>
      </c>
      <c r="B3303" t="s">
        <v>8051</v>
      </c>
      <c r="C3303" t="s">
        <v>8024</v>
      </c>
      <c r="D3303" t="s">
        <v>8036</v>
      </c>
      <c r="E3303" s="1">
        <v>45209</v>
      </c>
      <c r="F3303">
        <v>5069.25</v>
      </c>
      <c r="G3303">
        <v>363</v>
      </c>
      <c r="H3303" t="s">
        <v>7</v>
      </c>
      <c r="I3303" t="str">
        <f>VLOOKUP(shipments[[#This Row],[SPID]],CHOOSE({1,2},people[[#All],[SPID]],people[[#All],[Sales_person]]),2,0)</f>
        <v>Andria Kimpton</v>
      </c>
      <c r="J3303">
        <f>YEAR(shipments[[#This Row],[Shipdate]])</f>
        <v>2023</v>
      </c>
      <c r="K3303" s="22"/>
      <c r="L3303" s="22">
        <f>VLOOKUP(shipments[[#This Row],[PID]],CHOOSE({1,2},products[PID],products[Cost_per_box]),2,0)</f>
        <v>6.43</v>
      </c>
      <c r="M3303" s="22">
        <f>shipments[[#This Row],[Boxes]]*shipments[[#This Row],[cost_per_box]]</f>
        <v>2334.0899999999997</v>
      </c>
      <c r="N3303" s="22">
        <f>shipments[[#This Row],[Amount]]-shipments[[#This Row],[total cost]]</f>
        <v>2735.1600000000003</v>
      </c>
    </row>
    <row r="3304" spans="1:14" x14ac:dyDescent="0.35">
      <c r="A3304" t="s">
        <v>3346</v>
      </c>
      <c r="B3304" t="s">
        <v>8051</v>
      </c>
      <c r="C3304" t="s">
        <v>8024</v>
      </c>
      <c r="D3304" t="s">
        <v>8033</v>
      </c>
      <c r="E3304" s="1">
        <v>45443</v>
      </c>
      <c r="F3304">
        <v>3150</v>
      </c>
      <c r="G3304">
        <v>186</v>
      </c>
      <c r="H3304" t="s">
        <v>7</v>
      </c>
      <c r="I3304" t="str">
        <f>VLOOKUP(shipments[[#This Row],[SPID]],CHOOSE({1,2},people[[#All],[SPID]],people[[#All],[Sales_person]]),2,0)</f>
        <v>Andria Kimpton</v>
      </c>
      <c r="J3304">
        <f>YEAR(shipments[[#This Row],[Shipdate]])</f>
        <v>2024</v>
      </c>
      <c r="K3304" s="22"/>
      <c r="L3304" s="22">
        <f>VLOOKUP(shipments[[#This Row],[PID]],CHOOSE({1,2},products[PID],products[Cost_per_box]),2,0)</f>
        <v>6.43</v>
      </c>
      <c r="M3304" s="22">
        <f>shipments[[#This Row],[Boxes]]*shipments[[#This Row],[cost_per_box]]</f>
        <v>1195.98</v>
      </c>
      <c r="N3304" s="22">
        <f>shipments[[#This Row],[Amount]]-shipments[[#This Row],[total cost]]</f>
        <v>1954.02</v>
      </c>
    </row>
    <row r="3305" spans="1:14" x14ac:dyDescent="0.35">
      <c r="A3305" t="s">
        <v>3347</v>
      </c>
      <c r="B3305" t="s">
        <v>8051</v>
      </c>
      <c r="C3305" t="s">
        <v>8024</v>
      </c>
      <c r="D3305" t="s">
        <v>8033</v>
      </c>
      <c r="E3305" s="1">
        <v>45195</v>
      </c>
      <c r="F3305">
        <v>4196.25</v>
      </c>
      <c r="G3305">
        <v>280</v>
      </c>
      <c r="H3305" t="s">
        <v>7</v>
      </c>
      <c r="I3305" t="str">
        <f>VLOOKUP(shipments[[#This Row],[SPID]],CHOOSE({1,2},people[[#All],[SPID]],people[[#All],[Sales_person]]),2,0)</f>
        <v>Andria Kimpton</v>
      </c>
      <c r="J3305">
        <f>YEAR(shipments[[#This Row],[Shipdate]])</f>
        <v>2023</v>
      </c>
      <c r="K3305" s="22"/>
      <c r="L3305" s="22">
        <f>VLOOKUP(shipments[[#This Row],[PID]],CHOOSE({1,2},products[PID],products[Cost_per_box]),2,0)</f>
        <v>6.43</v>
      </c>
      <c r="M3305" s="22">
        <f>shipments[[#This Row],[Boxes]]*shipments[[#This Row],[cost_per_box]]</f>
        <v>1800.3999999999999</v>
      </c>
      <c r="N3305" s="22">
        <f>shipments[[#This Row],[Amount]]-shipments[[#This Row],[total cost]]</f>
        <v>2395.8500000000004</v>
      </c>
    </row>
    <row r="3306" spans="1:14" x14ac:dyDescent="0.35">
      <c r="A3306" t="s">
        <v>3348</v>
      </c>
      <c r="B3306" t="s">
        <v>8051</v>
      </c>
      <c r="C3306" t="s">
        <v>8025</v>
      </c>
      <c r="D3306" t="s">
        <v>8033</v>
      </c>
      <c r="E3306" s="1">
        <v>45000</v>
      </c>
      <c r="F3306">
        <v>1302.75</v>
      </c>
      <c r="G3306">
        <v>69</v>
      </c>
      <c r="H3306" t="s">
        <v>7</v>
      </c>
      <c r="I3306" t="str">
        <f>VLOOKUP(shipments[[#This Row],[SPID]],CHOOSE({1,2},people[[#All],[SPID]],people[[#All],[Sales_person]]),2,0)</f>
        <v>Andria Kimpton</v>
      </c>
      <c r="J3306">
        <f>YEAR(shipments[[#This Row],[Shipdate]])</f>
        <v>2023</v>
      </c>
      <c r="K3306" s="22"/>
      <c r="L3306" s="22">
        <f>VLOOKUP(shipments[[#This Row],[PID]],CHOOSE({1,2},products[PID],products[Cost_per_box]),2,0)</f>
        <v>12.41</v>
      </c>
      <c r="M3306" s="22">
        <f>shipments[[#This Row],[Boxes]]*shipments[[#This Row],[cost_per_box]]</f>
        <v>856.29</v>
      </c>
      <c r="N3306" s="22">
        <f>shipments[[#This Row],[Amount]]-shipments[[#This Row],[total cost]]</f>
        <v>446.46000000000004</v>
      </c>
    </row>
    <row r="3307" spans="1:14" x14ac:dyDescent="0.35">
      <c r="A3307" t="s">
        <v>3349</v>
      </c>
      <c r="B3307" t="s">
        <v>8051</v>
      </c>
      <c r="C3307" t="s">
        <v>8025</v>
      </c>
      <c r="D3307" t="s">
        <v>8036</v>
      </c>
      <c r="E3307" s="1">
        <v>45223</v>
      </c>
      <c r="F3307">
        <v>4416.75</v>
      </c>
      <c r="G3307">
        <v>211</v>
      </c>
      <c r="H3307" t="s">
        <v>7</v>
      </c>
      <c r="I3307" t="str">
        <f>VLOOKUP(shipments[[#This Row],[SPID]],CHOOSE({1,2},people[[#All],[SPID]],people[[#All],[Sales_person]]),2,0)</f>
        <v>Andria Kimpton</v>
      </c>
      <c r="J3307">
        <f>YEAR(shipments[[#This Row],[Shipdate]])</f>
        <v>2023</v>
      </c>
      <c r="K3307" s="22"/>
      <c r="L3307" s="22">
        <f>VLOOKUP(shipments[[#This Row],[PID]],CHOOSE({1,2},products[PID],products[Cost_per_box]),2,0)</f>
        <v>12.41</v>
      </c>
      <c r="M3307" s="22">
        <f>shipments[[#This Row],[Boxes]]*shipments[[#This Row],[cost_per_box]]</f>
        <v>2618.5100000000002</v>
      </c>
      <c r="N3307" s="22">
        <f>shipments[[#This Row],[Amount]]-shipments[[#This Row],[total cost]]</f>
        <v>1798.2399999999998</v>
      </c>
    </row>
    <row r="3308" spans="1:14" x14ac:dyDescent="0.35">
      <c r="A3308" t="s">
        <v>3350</v>
      </c>
      <c r="B3308" t="s">
        <v>8051</v>
      </c>
      <c r="C3308" t="s">
        <v>8026</v>
      </c>
      <c r="D3308" t="s">
        <v>8035</v>
      </c>
      <c r="E3308" s="1">
        <v>45378</v>
      </c>
      <c r="F3308">
        <v>22236.75</v>
      </c>
      <c r="G3308">
        <v>1589</v>
      </c>
      <c r="H3308" t="s">
        <v>7</v>
      </c>
      <c r="I3308" t="str">
        <f>VLOOKUP(shipments[[#This Row],[SPID]],CHOOSE({1,2},people[[#All],[SPID]],people[[#All],[Sales_person]]),2,0)</f>
        <v>Andria Kimpton</v>
      </c>
      <c r="J3308">
        <f>YEAR(shipments[[#This Row],[Shipdate]])</f>
        <v>2024</v>
      </c>
      <c r="K3308" s="22"/>
      <c r="L3308" s="22">
        <f>VLOOKUP(shipments[[#This Row],[PID]],CHOOSE({1,2},products[PID],products[Cost_per_box]),2,0)</f>
        <v>9.57</v>
      </c>
      <c r="M3308" s="22">
        <f>shipments[[#This Row],[Boxes]]*shipments[[#This Row],[cost_per_box]]</f>
        <v>15206.73</v>
      </c>
      <c r="N3308" s="22">
        <f>shipments[[#This Row],[Amount]]-shipments[[#This Row],[total cost]]</f>
        <v>7030.02</v>
      </c>
    </row>
    <row r="3309" spans="1:14" x14ac:dyDescent="0.35">
      <c r="A3309" t="s">
        <v>3351</v>
      </c>
      <c r="B3309" t="s">
        <v>8051</v>
      </c>
      <c r="C3309" t="s">
        <v>8026</v>
      </c>
      <c r="D3309" t="s">
        <v>8033</v>
      </c>
      <c r="E3309" s="1">
        <v>44932</v>
      </c>
      <c r="F3309">
        <v>1532.25</v>
      </c>
      <c r="G3309">
        <v>86</v>
      </c>
      <c r="H3309" t="s">
        <v>7</v>
      </c>
      <c r="I3309" t="str">
        <f>VLOOKUP(shipments[[#This Row],[SPID]],CHOOSE({1,2},people[[#All],[SPID]],people[[#All],[Sales_person]]),2,0)</f>
        <v>Andria Kimpton</v>
      </c>
      <c r="J3309">
        <f>YEAR(shipments[[#This Row],[Shipdate]])</f>
        <v>2023</v>
      </c>
      <c r="K3309" s="22"/>
      <c r="L3309" s="22">
        <f>VLOOKUP(shipments[[#This Row],[PID]],CHOOSE({1,2},products[PID],products[Cost_per_box]),2,0)</f>
        <v>9.57</v>
      </c>
      <c r="M3309" s="22">
        <f>shipments[[#This Row],[Boxes]]*shipments[[#This Row],[cost_per_box]]</f>
        <v>823.02</v>
      </c>
      <c r="N3309" s="22">
        <f>shipments[[#This Row],[Amount]]-shipments[[#This Row],[total cost]]</f>
        <v>709.23</v>
      </c>
    </row>
    <row r="3310" spans="1:14" x14ac:dyDescent="0.35">
      <c r="A3310" t="s">
        <v>3352</v>
      </c>
      <c r="B3310" t="s">
        <v>8051</v>
      </c>
      <c r="C3310" t="s">
        <v>8026</v>
      </c>
      <c r="D3310" t="s">
        <v>8034</v>
      </c>
      <c r="E3310" s="1">
        <v>45254</v>
      </c>
      <c r="F3310">
        <v>2425.5</v>
      </c>
      <c r="G3310">
        <v>162</v>
      </c>
      <c r="H3310" t="s">
        <v>7</v>
      </c>
      <c r="I3310" t="str">
        <f>VLOOKUP(shipments[[#This Row],[SPID]],CHOOSE({1,2},people[[#All],[SPID]],people[[#All],[Sales_person]]),2,0)</f>
        <v>Andria Kimpton</v>
      </c>
      <c r="J3310">
        <f>YEAR(shipments[[#This Row],[Shipdate]])</f>
        <v>2023</v>
      </c>
      <c r="K3310" s="22"/>
      <c r="L3310" s="22">
        <f>VLOOKUP(shipments[[#This Row],[PID]],CHOOSE({1,2},products[PID],products[Cost_per_box]),2,0)</f>
        <v>9.57</v>
      </c>
      <c r="M3310" s="22">
        <f>shipments[[#This Row],[Boxes]]*shipments[[#This Row],[cost_per_box]]</f>
        <v>1550.3400000000001</v>
      </c>
      <c r="N3310" s="22">
        <f>shipments[[#This Row],[Amount]]-shipments[[#This Row],[total cost]]</f>
        <v>875.15999999999985</v>
      </c>
    </row>
    <row r="3311" spans="1:14" x14ac:dyDescent="0.35">
      <c r="A3311" t="s">
        <v>3353</v>
      </c>
      <c r="B3311" t="s">
        <v>8051</v>
      </c>
      <c r="C3311" t="s">
        <v>8026</v>
      </c>
      <c r="D3311" t="s">
        <v>8036</v>
      </c>
      <c r="E3311" s="1">
        <v>45565</v>
      </c>
      <c r="F3311">
        <v>3262.5</v>
      </c>
      <c r="G3311">
        <v>192</v>
      </c>
      <c r="H3311" t="s">
        <v>26</v>
      </c>
      <c r="I3311" t="str">
        <f>VLOOKUP(shipments[[#This Row],[SPID]],CHOOSE({1,2},people[[#All],[SPID]],people[[#All],[Sales_person]]),2,0)</f>
        <v>Andria Kimpton</v>
      </c>
      <c r="J3311">
        <f>YEAR(shipments[[#This Row],[Shipdate]])</f>
        <v>2024</v>
      </c>
      <c r="K3311" s="22"/>
      <c r="L3311" s="22">
        <f>VLOOKUP(shipments[[#This Row],[PID]],CHOOSE({1,2},products[PID],products[Cost_per_box]),2,0)</f>
        <v>9.57</v>
      </c>
      <c r="M3311" s="22">
        <f>shipments[[#This Row],[Boxes]]*shipments[[#This Row],[cost_per_box]]</f>
        <v>1837.44</v>
      </c>
      <c r="N3311" s="22">
        <f>shipments[[#This Row],[Amount]]-shipments[[#This Row],[total cost]]</f>
        <v>1425.06</v>
      </c>
    </row>
    <row r="3312" spans="1:14" x14ac:dyDescent="0.35">
      <c r="A3312" t="s">
        <v>3354</v>
      </c>
      <c r="B3312" t="s">
        <v>8051</v>
      </c>
      <c r="C3312" t="s">
        <v>8027</v>
      </c>
      <c r="D3312" t="s">
        <v>8038</v>
      </c>
      <c r="E3312" s="1">
        <v>45300</v>
      </c>
      <c r="F3312">
        <v>6018.75</v>
      </c>
      <c r="G3312">
        <v>669</v>
      </c>
      <c r="H3312" t="s">
        <v>7</v>
      </c>
      <c r="I3312" t="str">
        <f>VLOOKUP(shipments[[#This Row],[SPID]],CHOOSE({1,2},people[[#All],[SPID]],people[[#All],[Sales_person]]),2,0)</f>
        <v>Andria Kimpton</v>
      </c>
      <c r="J3312">
        <f>YEAR(shipments[[#This Row],[Shipdate]])</f>
        <v>2024</v>
      </c>
      <c r="K3312" s="22"/>
      <c r="L3312" s="22">
        <f>VLOOKUP(shipments[[#This Row],[PID]],CHOOSE({1,2},products[PID],products[Cost_per_box]),2,0)</f>
        <v>8.43</v>
      </c>
      <c r="M3312" s="22">
        <f>shipments[[#This Row],[Boxes]]*shipments[[#This Row],[cost_per_box]]</f>
        <v>5639.67</v>
      </c>
      <c r="N3312" s="22">
        <f>shipments[[#This Row],[Amount]]-shipments[[#This Row],[total cost]]</f>
        <v>379.07999999999993</v>
      </c>
    </row>
    <row r="3313" spans="1:14" x14ac:dyDescent="0.35">
      <c r="A3313" t="s">
        <v>3355</v>
      </c>
      <c r="B3313" t="s">
        <v>8051</v>
      </c>
      <c r="C3313" t="s">
        <v>8027</v>
      </c>
      <c r="D3313" t="s">
        <v>8037</v>
      </c>
      <c r="E3313" s="1">
        <v>45350</v>
      </c>
      <c r="F3313">
        <v>12962.25</v>
      </c>
      <c r="G3313">
        <v>1179</v>
      </c>
      <c r="H3313" t="s">
        <v>7</v>
      </c>
      <c r="I3313" t="str">
        <f>VLOOKUP(shipments[[#This Row],[SPID]],CHOOSE({1,2},people[[#All],[SPID]],people[[#All],[Sales_person]]),2,0)</f>
        <v>Andria Kimpton</v>
      </c>
      <c r="J3313">
        <f>YEAR(shipments[[#This Row],[Shipdate]])</f>
        <v>2024</v>
      </c>
      <c r="K3313" s="22"/>
      <c r="L3313" s="22">
        <f>VLOOKUP(shipments[[#This Row],[PID]],CHOOSE({1,2},products[PID],products[Cost_per_box]),2,0)</f>
        <v>8.43</v>
      </c>
      <c r="M3313" s="22">
        <f>shipments[[#This Row],[Boxes]]*shipments[[#This Row],[cost_per_box]]</f>
        <v>9938.9699999999993</v>
      </c>
      <c r="N3313" s="22">
        <f>shipments[[#This Row],[Amount]]-shipments[[#This Row],[total cost]]</f>
        <v>3023.2800000000007</v>
      </c>
    </row>
    <row r="3314" spans="1:14" x14ac:dyDescent="0.35">
      <c r="A3314" t="s">
        <v>3356</v>
      </c>
      <c r="B3314" t="s">
        <v>8051</v>
      </c>
      <c r="C3314" t="s">
        <v>8027</v>
      </c>
      <c r="D3314" t="s">
        <v>8038</v>
      </c>
      <c r="E3314" s="1">
        <v>44958</v>
      </c>
      <c r="F3314">
        <v>787.5</v>
      </c>
      <c r="G3314">
        <v>99</v>
      </c>
      <c r="H3314" t="s">
        <v>7</v>
      </c>
      <c r="I3314" t="str">
        <f>VLOOKUP(shipments[[#This Row],[SPID]],CHOOSE({1,2},people[[#All],[SPID]],people[[#All],[Sales_person]]),2,0)</f>
        <v>Andria Kimpton</v>
      </c>
      <c r="J3314">
        <f>YEAR(shipments[[#This Row],[Shipdate]])</f>
        <v>2023</v>
      </c>
      <c r="K3314" s="22"/>
      <c r="L3314" s="22">
        <f>VLOOKUP(shipments[[#This Row],[PID]],CHOOSE({1,2},products[PID],products[Cost_per_box]),2,0)</f>
        <v>8.43</v>
      </c>
      <c r="M3314" s="22">
        <f>shipments[[#This Row],[Boxes]]*shipments[[#This Row],[cost_per_box]]</f>
        <v>834.56999999999994</v>
      </c>
      <c r="N3314" s="22">
        <f>shipments[[#This Row],[Amount]]-shipments[[#This Row],[total cost]]</f>
        <v>-47.069999999999936</v>
      </c>
    </row>
    <row r="3315" spans="1:14" x14ac:dyDescent="0.35">
      <c r="A3315" t="s">
        <v>3357</v>
      </c>
      <c r="B3315" t="s">
        <v>8051</v>
      </c>
      <c r="C3315" t="s">
        <v>8027</v>
      </c>
      <c r="D3315" t="s">
        <v>8036</v>
      </c>
      <c r="E3315" s="1">
        <v>45252</v>
      </c>
      <c r="F3315">
        <v>8552.25</v>
      </c>
      <c r="G3315">
        <v>778</v>
      </c>
      <c r="H3315" t="s">
        <v>7</v>
      </c>
      <c r="I3315" t="str">
        <f>VLOOKUP(shipments[[#This Row],[SPID]],CHOOSE({1,2},people[[#All],[SPID]],people[[#All],[Sales_person]]),2,0)</f>
        <v>Andria Kimpton</v>
      </c>
      <c r="J3315">
        <f>YEAR(shipments[[#This Row],[Shipdate]])</f>
        <v>2023</v>
      </c>
      <c r="K3315" s="22"/>
      <c r="L3315" s="22">
        <f>VLOOKUP(shipments[[#This Row],[PID]],CHOOSE({1,2},products[PID],products[Cost_per_box]),2,0)</f>
        <v>8.43</v>
      </c>
      <c r="M3315" s="22">
        <f>shipments[[#This Row],[Boxes]]*shipments[[#This Row],[cost_per_box]]</f>
        <v>6558.54</v>
      </c>
      <c r="N3315" s="22">
        <f>shipments[[#This Row],[Amount]]-shipments[[#This Row],[total cost]]</f>
        <v>1993.71</v>
      </c>
    </row>
    <row r="3316" spans="1:14" x14ac:dyDescent="0.35">
      <c r="A3316" t="s">
        <v>3358</v>
      </c>
      <c r="B3316" t="s">
        <v>8051</v>
      </c>
      <c r="C3316" t="s">
        <v>8027</v>
      </c>
      <c r="D3316" t="s">
        <v>8038</v>
      </c>
      <c r="E3316" s="1">
        <v>45273</v>
      </c>
      <c r="F3316">
        <v>2263.5</v>
      </c>
      <c r="G3316">
        <v>227</v>
      </c>
      <c r="H3316" t="s">
        <v>7</v>
      </c>
      <c r="I3316" t="str">
        <f>VLOOKUP(shipments[[#This Row],[SPID]],CHOOSE({1,2},people[[#All],[SPID]],people[[#All],[Sales_person]]),2,0)</f>
        <v>Andria Kimpton</v>
      </c>
      <c r="J3316">
        <f>YEAR(shipments[[#This Row],[Shipdate]])</f>
        <v>2023</v>
      </c>
      <c r="K3316" s="22"/>
      <c r="L3316" s="22">
        <f>VLOOKUP(shipments[[#This Row],[PID]],CHOOSE({1,2},products[PID],products[Cost_per_box]),2,0)</f>
        <v>8.43</v>
      </c>
      <c r="M3316" s="22">
        <f>shipments[[#This Row],[Boxes]]*shipments[[#This Row],[cost_per_box]]</f>
        <v>1913.61</v>
      </c>
      <c r="N3316" s="22">
        <f>shipments[[#This Row],[Amount]]-shipments[[#This Row],[total cost]]</f>
        <v>349.8900000000001</v>
      </c>
    </row>
    <row r="3317" spans="1:14" x14ac:dyDescent="0.35">
      <c r="A3317" t="s">
        <v>3359</v>
      </c>
      <c r="B3317" t="s">
        <v>8051</v>
      </c>
      <c r="C3317" t="s">
        <v>8028</v>
      </c>
      <c r="D3317" t="s">
        <v>8034</v>
      </c>
      <c r="E3317" s="1">
        <v>45139</v>
      </c>
      <c r="F3317">
        <v>2288.25</v>
      </c>
      <c r="G3317">
        <v>229</v>
      </c>
      <c r="H3317" t="s">
        <v>7</v>
      </c>
      <c r="I3317" t="str">
        <f>VLOOKUP(shipments[[#This Row],[SPID]],CHOOSE({1,2},people[[#All],[SPID]],people[[#All],[Sales_person]]),2,0)</f>
        <v>Andria Kimpton</v>
      </c>
      <c r="J3317">
        <f>YEAR(shipments[[#This Row],[Shipdate]])</f>
        <v>2023</v>
      </c>
      <c r="K3317" s="22"/>
      <c r="L3317" s="22">
        <f>VLOOKUP(shipments[[#This Row],[PID]],CHOOSE({1,2},products[PID],products[Cost_per_box]),2,0)</f>
        <v>6.8</v>
      </c>
      <c r="M3317" s="22">
        <f>shipments[[#This Row],[Boxes]]*shipments[[#This Row],[cost_per_box]]</f>
        <v>1557.2</v>
      </c>
      <c r="N3317" s="22">
        <f>shipments[[#This Row],[Amount]]-shipments[[#This Row],[total cost]]</f>
        <v>731.05</v>
      </c>
    </row>
    <row r="3318" spans="1:14" x14ac:dyDescent="0.35">
      <c r="A3318" t="s">
        <v>3360</v>
      </c>
      <c r="B3318" t="s">
        <v>8051</v>
      </c>
      <c r="C3318" t="s">
        <v>8028</v>
      </c>
      <c r="D3318" t="s">
        <v>8036</v>
      </c>
      <c r="E3318" s="1">
        <v>45218</v>
      </c>
      <c r="F3318">
        <v>14375.25</v>
      </c>
      <c r="G3318">
        <v>1307</v>
      </c>
      <c r="H3318" t="s">
        <v>7</v>
      </c>
      <c r="I3318" t="str">
        <f>VLOOKUP(shipments[[#This Row],[SPID]],CHOOSE({1,2},people[[#All],[SPID]],people[[#All],[Sales_person]]),2,0)</f>
        <v>Andria Kimpton</v>
      </c>
      <c r="J3318">
        <f>YEAR(shipments[[#This Row],[Shipdate]])</f>
        <v>2023</v>
      </c>
      <c r="K3318" s="22"/>
      <c r="L3318" s="22">
        <f>VLOOKUP(shipments[[#This Row],[PID]],CHOOSE({1,2},products[PID],products[Cost_per_box]),2,0)</f>
        <v>6.8</v>
      </c>
      <c r="M3318" s="22">
        <f>shipments[[#This Row],[Boxes]]*shipments[[#This Row],[cost_per_box]]</f>
        <v>8887.6</v>
      </c>
      <c r="N3318" s="22">
        <f>shipments[[#This Row],[Amount]]-shipments[[#This Row],[total cost]]</f>
        <v>5487.65</v>
      </c>
    </row>
    <row r="3319" spans="1:14" x14ac:dyDescent="0.35">
      <c r="A3319" t="s">
        <v>3361</v>
      </c>
      <c r="B3319" t="s">
        <v>8051</v>
      </c>
      <c r="C3319" t="s">
        <v>8028</v>
      </c>
      <c r="D3319" t="s">
        <v>8037</v>
      </c>
      <c r="E3319" s="1">
        <v>45292</v>
      </c>
      <c r="F3319">
        <v>8934.75</v>
      </c>
      <c r="G3319">
        <v>1117</v>
      </c>
      <c r="H3319" t="s">
        <v>7</v>
      </c>
      <c r="I3319" t="str">
        <f>VLOOKUP(shipments[[#This Row],[SPID]],CHOOSE({1,2},people[[#All],[SPID]],people[[#All],[Sales_person]]),2,0)</f>
        <v>Andria Kimpton</v>
      </c>
      <c r="J3319">
        <f>YEAR(shipments[[#This Row],[Shipdate]])</f>
        <v>2024</v>
      </c>
      <c r="K3319" s="22"/>
      <c r="L3319" s="22">
        <f>VLOOKUP(shipments[[#This Row],[PID]],CHOOSE({1,2},products[PID],products[Cost_per_box]),2,0)</f>
        <v>6.8</v>
      </c>
      <c r="M3319" s="22">
        <f>shipments[[#This Row],[Boxes]]*shipments[[#This Row],[cost_per_box]]</f>
        <v>7595.5999999999995</v>
      </c>
      <c r="N3319" s="22">
        <f>shipments[[#This Row],[Amount]]-shipments[[#This Row],[total cost]]</f>
        <v>1339.1500000000005</v>
      </c>
    </row>
    <row r="3320" spans="1:14" x14ac:dyDescent="0.35">
      <c r="A3320" t="s">
        <v>3362</v>
      </c>
      <c r="B3320" t="s">
        <v>8051</v>
      </c>
      <c r="C3320" t="s">
        <v>8028</v>
      </c>
      <c r="D3320" t="s">
        <v>8036</v>
      </c>
      <c r="E3320" s="1">
        <v>45292</v>
      </c>
      <c r="F3320">
        <v>11841.75</v>
      </c>
      <c r="G3320">
        <v>1077</v>
      </c>
      <c r="H3320" t="s">
        <v>7</v>
      </c>
      <c r="I3320" t="str">
        <f>VLOOKUP(shipments[[#This Row],[SPID]],CHOOSE({1,2},people[[#All],[SPID]],people[[#All],[Sales_person]]),2,0)</f>
        <v>Andria Kimpton</v>
      </c>
      <c r="J3320">
        <f>YEAR(shipments[[#This Row],[Shipdate]])</f>
        <v>2024</v>
      </c>
      <c r="K3320" s="22"/>
      <c r="L3320" s="22">
        <f>VLOOKUP(shipments[[#This Row],[PID]],CHOOSE({1,2},products[PID],products[Cost_per_box]),2,0)</f>
        <v>6.8</v>
      </c>
      <c r="M3320" s="22">
        <f>shipments[[#This Row],[Boxes]]*shipments[[#This Row],[cost_per_box]]</f>
        <v>7323.5999999999995</v>
      </c>
      <c r="N3320" s="22">
        <f>shipments[[#This Row],[Amount]]-shipments[[#This Row],[total cost]]</f>
        <v>4518.1500000000005</v>
      </c>
    </row>
    <row r="3321" spans="1:14" x14ac:dyDescent="0.35">
      <c r="A3321" t="s">
        <v>3363</v>
      </c>
      <c r="B3321" t="s">
        <v>8051</v>
      </c>
      <c r="C3321" t="s">
        <v>8028</v>
      </c>
      <c r="D3321" t="s">
        <v>8033</v>
      </c>
      <c r="E3321" s="1">
        <v>45330</v>
      </c>
      <c r="F3321">
        <v>1320.75</v>
      </c>
      <c r="G3321">
        <v>189</v>
      </c>
      <c r="H3321" t="s">
        <v>7</v>
      </c>
      <c r="I3321" t="str">
        <f>VLOOKUP(shipments[[#This Row],[SPID]],CHOOSE({1,2},people[[#All],[SPID]],people[[#All],[Sales_person]]),2,0)</f>
        <v>Andria Kimpton</v>
      </c>
      <c r="J3321">
        <f>YEAR(shipments[[#This Row],[Shipdate]])</f>
        <v>2024</v>
      </c>
      <c r="K3321" s="22"/>
      <c r="L3321" s="22">
        <f>VLOOKUP(shipments[[#This Row],[PID]],CHOOSE({1,2},products[PID],products[Cost_per_box]),2,0)</f>
        <v>6.8</v>
      </c>
      <c r="M3321" s="22">
        <f>shipments[[#This Row],[Boxes]]*shipments[[#This Row],[cost_per_box]]</f>
        <v>1285.2</v>
      </c>
      <c r="N3321" s="22">
        <f>shipments[[#This Row],[Amount]]-shipments[[#This Row],[total cost]]</f>
        <v>35.549999999999955</v>
      </c>
    </row>
    <row r="3322" spans="1:14" x14ac:dyDescent="0.35">
      <c r="A3322" t="s">
        <v>3364</v>
      </c>
      <c r="B3322" t="s">
        <v>8051</v>
      </c>
      <c r="C3322" t="s">
        <v>8028</v>
      </c>
      <c r="D3322" t="s">
        <v>8033</v>
      </c>
      <c r="E3322" s="1">
        <v>44953</v>
      </c>
      <c r="F3322">
        <v>5503.5</v>
      </c>
      <c r="G3322">
        <v>551</v>
      </c>
      <c r="H3322" t="s">
        <v>40</v>
      </c>
      <c r="I3322" t="str">
        <f>VLOOKUP(shipments[[#This Row],[SPID]],CHOOSE({1,2},people[[#All],[SPID]],people[[#All],[Sales_person]]),2,0)</f>
        <v>Andria Kimpton</v>
      </c>
      <c r="J3322">
        <f>YEAR(shipments[[#This Row],[Shipdate]])</f>
        <v>2023</v>
      </c>
      <c r="K3322" s="22"/>
      <c r="L3322" s="22">
        <f>VLOOKUP(shipments[[#This Row],[PID]],CHOOSE({1,2},products[PID],products[Cost_per_box]),2,0)</f>
        <v>6.8</v>
      </c>
      <c r="M3322" s="22">
        <f>shipments[[#This Row],[Boxes]]*shipments[[#This Row],[cost_per_box]]</f>
        <v>3746.7999999999997</v>
      </c>
      <c r="N3322" s="22">
        <f>shipments[[#This Row],[Amount]]-shipments[[#This Row],[total cost]]</f>
        <v>1756.7000000000003</v>
      </c>
    </row>
    <row r="3323" spans="1:14" x14ac:dyDescent="0.35">
      <c r="A3323" t="s">
        <v>3365</v>
      </c>
      <c r="B3323" t="s">
        <v>8051</v>
      </c>
      <c r="C3323" t="s">
        <v>8028</v>
      </c>
      <c r="D3323" t="s">
        <v>8037</v>
      </c>
      <c r="E3323" s="1">
        <v>45506</v>
      </c>
      <c r="F3323">
        <v>7566.75</v>
      </c>
      <c r="G3323">
        <v>688</v>
      </c>
      <c r="H3323" t="s">
        <v>18</v>
      </c>
      <c r="I3323" t="str">
        <f>VLOOKUP(shipments[[#This Row],[SPID]],CHOOSE({1,2},people[[#All],[SPID]],people[[#All],[Sales_person]]),2,0)</f>
        <v>Andria Kimpton</v>
      </c>
      <c r="J3323">
        <f>YEAR(shipments[[#This Row],[Shipdate]])</f>
        <v>2024</v>
      </c>
      <c r="K3323" s="22"/>
      <c r="L3323" s="22">
        <f>VLOOKUP(shipments[[#This Row],[PID]],CHOOSE({1,2},products[PID],products[Cost_per_box]),2,0)</f>
        <v>6.8</v>
      </c>
      <c r="M3323" s="22">
        <f>shipments[[#This Row],[Boxes]]*shipments[[#This Row],[cost_per_box]]</f>
        <v>4678.3999999999996</v>
      </c>
      <c r="N3323" s="22">
        <f>shipments[[#This Row],[Amount]]-shipments[[#This Row],[total cost]]</f>
        <v>2888.3500000000004</v>
      </c>
    </row>
    <row r="3324" spans="1:14" x14ac:dyDescent="0.35">
      <c r="A3324" t="s">
        <v>3366</v>
      </c>
      <c r="B3324" t="s">
        <v>8051</v>
      </c>
      <c r="C3324" t="s">
        <v>8028</v>
      </c>
      <c r="D3324" t="s">
        <v>8034</v>
      </c>
      <c r="E3324" s="1">
        <v>45135</v>
      </c>
      <c r="F3324">
        <v>6356.25</v>
      </c>
      <c r="G3324">
        <v>909</v>
      </c>
      <c r="H3324" t="s">
        <v>7</v>
      </c>
      <c r="I3324" t="str">
        <f>VLOOKUP(shipments[[#This Row],[SPID]],CHOOSE({1,2},people[[#All],[SPID]],people[[#All],[Sales_person]]),2,0)</f>
        <v>Andria Kimpton</v>
      </c>
      <c r="J3324">
        <f>YEAR(shipments[[#This Row],[Shipdate]])</f>
        <v>2023</v>
      </c>
      <c r="K3324" s="22"/>
      <c r="L3324" s="22">
        <f>VLOOKUP(shipments[[#This Row],[PID]],CHOOSE({1,2},products[PID],products[Cost_per_box]),2,0)</f>
        <v>6.8</v>
      </c>
      <c r="M3324" s="22">
        <f>shipments[[#This Row],[Boxes]]*shipments[[#This Row],[cost_per_box]]</f>
        <v>6181.2</v>
      </c>
      <c r="N3324" s="22">
        <f>shipments[[#This Row],[Amount]]-shipments[[#This Row],[total cost]]</f>
        <v>175.05000000000018</v>
      </c>
    </row>
    <row r="3325" spans="1:14" x14ac:dyDescent="0.35">
      <c r="A3325" t="s">
        <v>3367</v>
      </c>
      <c r="B3325" t="s">
        <v>8051</v>
      </c>
      <c r="C3325" t="s">
        <v>8029</v>
      </c>
      <c r="D3325" t="s">
        <v>8033</v>
      </c>
      <c r="E3325" s="1">
        <v>45449</v>
      </c>
      <c r="F3325">
        <v>7402.5</v>
      </c>
      <c r="G3325">
        <v>297</v>
      </c>
      <c r="H3325" t="s">
        <v>7</v>
      </c>
      <c r="I3325" t="str">
        <f>VLOOKUP(shipments[[#This Row],[SPID]],CHOOSE({1,2},people[[#All],[SPID]],people[[#All],[Sales_person]]),2,0)</f>
        <v>Andria Kimpton</v>
      </c>
      <c r="J3325">
        <f>YEAR(shipments[[#This Row],[Shipdate]])</f>
        <v>2024</v>
      </c>
      <c r="K3325" s="22"/>
      <c r="L3325" s="22">
        <f>VLOOKUP(shipments[[#This Row],[PID]],CHOOSE({1,2},products[PID],products[Cost_per_box]),2,0)</f>
        <v>5.04</v>
      </c>
      <c r="M3325" s="22">
        <f>shipments[[#This Row],[Boxes]]*shipments[[#This Row],[cost_per_box]]</f>
        <v>1496.88</v>
      </c>
      <c r="N3325" s="22">
        <f>shipments[[#This Row],[Amount]]-shipments[[#This Row],[total cost]]</f>
        <v>5905.62</v>
      </c>
    </row>
    <row r="3326" spans="1:14" x14ac:dyDescent="0.35">
      <c r="A3326" t="s">
        <v>3368</v>
      </c>
      <c r="B3326" t="s">
        <v>8051</v>
      </c>
      <c r="C3326" t="s">
        <v>8029</v>
      </c>
      <c r="D3326" t="s">
        <v>8033</v>
      </c>
      <c r="E3326" s="1">
        <v>45414</v>
      </c>
      <c r="F3326">
        <v>15502.5</v>
      </c>
      <c r="G3326">
        <v>575</v>
      </c>
      <c r="H3326" t="s">
        <v>7</v>
      </c>
      <c r="I3326" t="str">
        <f>VLOOKUP(shipments[[#This Row],[SPID]],CHOOSE({1,2},people[[#All],[SPID]],people[[#All],[Sales_person]]),2,0)</f>
        <v>Andria Kimpton</v>
      </c>
      <c r="J3326">
        <f>YEAR(shipments[[#This Row],[Shipdate]])</f>
        <v>2024</v>
      </c>
      <c r="K3326" s="22"/>
      <c r="L3326" s="22">
        <f>VLOOKUP(shipments[[#This Row],[PID]],CHOOSE({1,2},products[PID],products[Cost_per_box]),2,0)</f>
        <v>5.04</v>
      </c>
      <c r="M3326" s="22">
        <f>shipments[[#This Row],[Boxes]]*shipments[[#This Row],[cost_per_box]]</f>
        <v>2898</v>
      </c>
      <c r="N3326" s="22">
        <f>shipments[[#This Row],[Amount]]-shipments[[#This Row],[total cost]]</f>
        <v>12604.5</v>
      </c>
    </row>
    <row r="3327" spans="1:14" x14ac:dyDescent="0.35">
      <c r="A3327" t="s">
        <v>3369</v>
      </c>
      <c r="B3327" t="s">
        <v>8051</v>
      </c>
      <c r="C3327" t="s">
        <v>8029</v>
      </c>
      <c r="D3327" t="s">
        <v>8034</v>
      </c>
      <c r="E3327" s="1">
        <v>45083</v>
      </c>
      <c r="F3327">
        <v>630</v>
      </c>
      <c r="G3327">
        <v>25</v>
      </c>
      <c r="H3327" t="s">
        <v>7</v>
      </c>
      <c r="I3327" t="str">
        <f>VLOOKUP(shipments[[#This Row],[SPID]],CHOOSE({1,2},people[[#All],[SPID]],people[[#All],[Sales_person]]),2,0)</f>
        <v>Andria Kimpton</v>
      </c>
      <c r="J3327">
        <f>YEAR(shipments[[#This Row],[Shipdate]])</f>
        <v>2023</v>
      </c>
      <c r="K3327" s="22"/>
      <c r="L3327" s="22">
        <f>VLOOKUP(shipments[[#This Row],[PID]],CHOOSE({1,2},products[PID],products[Cost_per_box]),2,0)</f>
        <v>5.04</v>
      </c>
      <c r="M3327" s="22">
        <f>shipments[[#This Row],[Boxes]]*shipments[[#This Row],[cost_per_box]]</f>
        <v>126</v>
      </c>
      <c r="N3327" s="22">
        <f>shipments[[#This Row],[Amount]]-shipments[[#This Row],[total cost]]</f>
        <v>504</v>
      </c>
    </row>
    <row r="3328" spans="1:14" x14ac:dyDescent="0.35">
      <c r="A3328" t="s">
        <v>3370</v>
      </c>
      <c r="B3328" t="s">
        <v>8051</v>
      </c>
      <c r="C3328" t="s">
        <v>8030</v>
      </c>
      <c r="D3328" t="s">
        <v>8038</v>
      </c>
      <c r="E3328" s="1">
        <v>45135</v>
      </c>
      <c r="F3328">
        <v>1289.25</v>
      </c>
      <c r="G3328">
        <v>144</v>
      </c>
      <c r="H3328" t="s">
        <v>7</v>
      </c>
      <c r="I3328" t="str">
        <f>VLOOKUP(shipments[[#This Row],[SPID]],CHOOSE({1,2},people[[#All],[SPID]],people[[#All],[Sales_person]]),2,0)</f>
        <v>Andria Kimpton</v>
      </c>
      <c r="J3328">
        <f>YEAR(shipments[[#This Row],[Shipdate]])</f>
        <v>2023</v>
      </c>
      <c r="K3328" s="22"/>
      <c r="L3328" s="22">
        <f>VLOOKUP(shipments[[#This Row],[PID]],CHOOSE({1,2},products[PID],products[Cost_per_box]),2,0)</f>
        <v>2.76</v>
      </c>
      <c r="M3328" s="22">
        <f>shipments[[#This Row],[Boxes]]*shipments[[#This Row],[cost_per_box]]</f>
        <v>397.43999999999994</v>
      </c>
      <c r="N3328" s="22">
        <f>shipments[[#This Row],[Amount]]-shipments[[#This Row],[total cost]]</f>
        <v>891.81000000000006</v>
      </c>
    </row>
    <row r="3329" spans="1:14" x14ac:dyDescent="0.35">
      <c r="A3329" t="s">
        <v>3371</v>
      </c>
      <c r="B3329" t="s">
        <v>8051</v>
      </c>
      <c r="C3329" t="s">
        <v>8031</v>
      </c>
      <c r="D3329" t="s">
        <v>8034</v>
      </c>
      <c r="E3329" s="1">
        <v>45544</v>
      </c>
      <c r="F3329">
        <v>2061</v>
      </c>
      <c r="G3329">
        <v>188</v>
      </c>
      <c r="H3329" t="s">
        <v>26</v>
      </c>
      <c r="I3329" t="str">
        <f>VLOOKUP(shipments[[#This Row],[SPID]],CHOOSE({1,2},people[[#All],[SPID]],people[[#All],[Sales_person]]),2,0)</f>
        <v>Andria Kimpton</v>
      </c>
      <c r="J3329">
        <f>YEAR(shipments[[#This Row],[Shipdate]])</f>
        <v>2024</v>
      </c>
      <c r="K3329" s="22"/>
      <c r="L3329" s="22">
        <f>VLOOKUP(shipments[[#This Row],[PID]],CHOOSE({1,2},products[PID],products[Cost_per_box]),2,0)</f>
        <v>3.32</v>
      </c>
      <c r="M3329" s="22">
        <f>shipments[[#This Row],[Boxes]]*shipments[[#This Row],[cost_per_box]]</f>
        <v>624.16</v>
      </c>
      <c r="N3329" s="22">
        <f>shipments[[#This Row],[Amount]]-shipments[[#This Row],[total cost]]</f>
        <v>1436.8400000000001</v>
      </c>
    </row>
    <row r="3330" spans="1:14" x14ac:dyDescent="0.35">
      <c r="A3330" t="s">
        <v>3372</v>
      </c>
      <c r="B3330" t="s">
        <v>8051</v>
      </c>
      <c r="C3330" t="s">
        <v>8031</v>
      </c>
      <c r="D3330" t="s">
        <v>8038</v>
      </c>
      <c r="E3330" s="1">
        <v>45286</v>
      </c>
      <c r="F3330">
        <v>69.75</v>
      </c>
      <c r="G3330">
        <v>7</v>
      </c>
      <c r="H3330" t="s">
        <v>7</v>
      </c>
      <c r="I3330" t="str">
        <f>VLOOKUP(shipments[[#This Row],[SPID]],CHOOSE({1,2},people[[#All],[SPID]],people[[#All],[Sales_person]]),2,0)</f>
        <v>Andria Kimpton</v>
      </c>
      <c r="J3330">
        <f>YEAR(shipments[[#This Row],[Shipdate]])</f>
        <v>2023</v>
      </c>
      <c r="K3330" s="22"/>
      <c r="L3330" s="22">
        <f>VLOOKUP(shipments[[#This Row],[PID]],CHOOSE({1,2},products[PID],products[Cost_per_box]),2,0)</f>
        <v>3.32</v>
      </c>
      <c r="M3330" s="22">
        <f>shipments[[#This Row],[Boxes]]*shipments[[#This Row],[cost_per_box]]</f>
        <v>23.24</v>
      </c>
      <c r="N3330" s="22">
        <f>shipments[[#This Row],[Amount]]-shipments[[#This Row],[total cost]]</f>
        <v>46.510000000000005</v>
      </c>
    </row>
    <row r="3331" spans="1:14" x14ac:dyDescent="0.35">
      <c r="A3331" t="s">
        <v>3373</v>
      </c>
      <c r="B3331" t="s">
        <v>8051</v>
      </c>
      <c r="C3331" t="s">
        <v>8031</v>
      </c>
      <c r="D3331" t="s">
        <v>8033</v>
      </c>
      <c r="E3331" s="1">
        <v>45126</v>
      </c>
      <c r="F3331">
        <v>8347.5</v>
      </c>
      <c r="G3331">
        <v>759</v>
      </c>
      <c r="H3331" t="s">
        <v>7</v>
      </c>
      <c r="I3331" t="str">
        <f>VLOOKUP(shipments[[#This Row],[SPID]],CHOOSE({1,2},people[[#All],[SPID]],people[[#All],[Sales_person]]),2,0)</f>
        <v>Andria Kimpton</v>
      </c>
      <c r="J3331">
        <f>YEAR(shipments[[#This Row],[Shipdate]])</f>
        <v>2023</v>
      </c>
      <c r="K3331" s="22"/>
      <c r="L3331" s="22">
        <f>VLOOKUP(shipments[[#This Row],[PID]],CHOOSE({1,2},products[PID],products[Cost_per_box]),2,0)</f>
        <v>3.32</v>
      </c>
      <c r="M3331" s="22">
        <f>shipments[[#This Row],[Boxes]]*shipments[[#This Row],[cost_per_box]]</f>
        <v>2519.8799999999997</v>
      </c>
      <c r="N3331" s="22">
        <f>shipments[[#This Row],[Amount]]-shipments[[#This Row],[total cost]]</f>
        <v>5827.6200000000008</v>
      </c>
    </row>
    <row r="3332" spans="1:14" x14ac:dyDescent="0.35">
      <c r="A3332" t="s">
        <v>3374</v>
      </c>
      <c r="B3332" t="s">
        <v>8051</v>
      </c>
      <c r="C3332" t="s">
        <v>8031</v>
      </c>
      <c r="D3332" t="s">
        <v>8036</v>
      </c>
      <c r="E3332" s="1">
        <v>45120</v>
      </c>
      <c r="F3332">
        <v>1923.75</v>
      </c>
      <c r="G3332">
        <v>214</v>
      </c>
      <c r="H3332" t="s">
        <v>7</v>
      </c>
      <c r="I3332" t="str">
        <f>VLOOKUP(shipments[[#This Row],[SPID]],CHOOSE({1,2},people[[#All],[SPID]],people[[#All],[Sales_person]]),2,0)</f>
        <v>Andria Kimpton</v>
      </c>
      <c r="J3332">
        <f>YEAR(shipments[[#This Row],[Shipdate]])</f>
        <v>2023</v>
      </c>
      <c r="K3332" s="22"/>
      <c r="L3332" s="22">
        <f>VLOOKUP(shipments[[#This Row],[PID]],CHOOSE({1,2},products[PID],products[Cost_per_box]),2,0)</f>
        <v>3.32</v>
      </c>
      <c r="M3332" s="22">
        <f>shipments[[#This Row],[Boxes]]*shipments[[#This Row],[cost_per_box]]</f>
        <v>710.48</v>
      </c>
      <c r="N3332" s="22">
        <f>shipments[[#This Row],[Amount]]-shipments[[#This Row],[total cost]]</f>
        <v>1213.27</v>
      </c>
    </row>
    <row r="3333" spans="1:14" x14ac:dyDescent="0.35">
      <c r="A3333" t="s">
        <v>3375</v>
      </c>
      <c r="B3333" t="s">
        <v>8051</v>
      </c>
      <c r="C3333" t="s">
        <v>8031</v>
      </c>
      <c r="D3333" t="s">
        <v>8038</v>
      </c>
      <c r="E3333" s="1">
        <v>45328</v>
      </c>
      <c r="F3333">
        <v>1422</v>
      </c>
      <c r="G3333">
        <v>204</v>
      </c>
      <c r="H3333" t="s">
        <v>7</v>
      </c>
      <c r="I3333" t="str">
        <f>VLOOKUP(shipments[[#This Row],[SPID]],CHOOSE({1,2},people[[#All],[SPID]],people[[#All],[Sales_person]]),2,0)</f>
        <v>Andria Kimpton</v>
      </c>
      <c r="J3333">
        <f>YEAR(shipments[[#This Row],[Shipdate]])</f>
        <v>2024</v>
      </c>
      <c r="K3333" s="22"/>
      <c r="L3333" s="22">
        <f>VLOOKUP(shipments[[#This Row],[PID]],CHOOSE({1,2},products[PID],products[Cost_per_box]),2,0)</f>
        <v>3.32</v>
      </c>
      <c r="M3333" s="22">
        <f>shipments[[#This Row],[Boxes]]*shipments[[#This Row],[cost_per_box]]</f>
        <v>677.28</v>
      </c>
      <c r="N3333" s="22">
        <f>shipments[[#This Row],[Amount]]-shipments[[#This Row],[total cost]]</f>
        <v>744.72</v>
      </c>
    </row>
    <row r="3334" spans="1:14" x14ac:dyDescent="0.35">
      <c r="A3334" t="s">
        <v>3376</v>
      </c>
      <c r="B3334" t="s">
        <v>8051</v>
      </c>
      <c r="C3334" t="s">
        <v>8031</v>
      </c>
      <c r="D3334" t="s">
        <v>8034</v>
      </c>
      <c r="E3334" s="1">
        <v>44966</v>
      </c>
      <c r="F3334">
        <v>7067.25</v>
      </c>
      <c r="G3334">
        <v>786</v>
      </c>
      <c r="H3334" t="s">
        <v>7</v>
      </c>
      <c r="I3334" t="str">
        <f>VLOOKUP(shipments[[#This Row],[SPID]],CHOOSE({1,2},people[[#All],[SPID]],people[[#All],[Sales_person]]),2,0)</f>
        <v>Andria Kimpton</v>
      </c>
      <c r="J3334">
        <f>YEAR(shipments[[#This Row],[Shipdate]])</f>
        <v>2023</v>
      </c>
      <c r="K3334" s="22"/>
      <c r="L3334" s="22">
        <f>VLOOKUP(shipments[[#This Row],[PID]],CHOOSE({1,2},products[PID],products[Cost_per_box]),2,0)</f>
        <v>3.32</v>
      </c>
      <c r="M3334" s="22">
        <f>shipments[[#This Row],[Boxes]]*shipments[[#This Row],[cost_per_box]]</f>
        <v>2609.52</v>
      </c>
      <c r="N3334" s="22">
        <f>shipments[[#This Row],[Amount]]-shipments[[#This Row],[total cost]]</f>
        <v>4457.7299999999996</v>
      </c>
    </row>
    <row r="3335" spans="1:14" x14ac:dyDescent="0.35">
      <c r="A3335" t="s">
        <v>3377</v>
      </c>
      <c r="B3335" t="s">
        <v>8051</v>
      </c>
      <c r="C3335" t="s">
        <v>8031</v>
      </c>
      <c r="D3335" t="s">
        <v>8037</v>
      </c>
      <c r="E3335" s="1">
        <v>45013</v>
      </c>
      <c r="F3335">
        <v>540</v>
      </c>
      <c r="G3335">
        <v>78</v>
      </c>
      <c r="H3335" t="s">
        <v>7</v>
      </c>
      <c r="I3335" t="str">
        <f>VLOOKUP(shipments[[#This Row],[SPID]],CHOOSE({1,2},people[[#All],[SPID]],people[[#All],[Sales_person]]),2,0)</f>
        <v>Andria Kimpton</v>
      </c>
      <c r="J3335">
        <f>YEAR(shipments[[#This Row],[Shipdate]])</f>
        <v>2023</v>
      </c>
      <c r="K3335" s="22"/>
      <c r="L3335" s="22">
        <f>VLOOKUP(shipments[[#This Row],[PID]],CHOOSE({1,2},products[PID],products[Cost_per_box]),2,0)</f>
        <v>3.32</v>
      </c>
      <c r="M3335" s="22">
        <f>shipments[[#This Row],[Boxes]]*shipments[[#This Row],[cost_per_box]]</f>
        <v>258.95999999999998</v>
      </c>
      <c r="N3335" s="22">
        <f>shipments[[#This Row],[Amount]]-shipments[[#This Row],[total cost]]</f>
        <v>281.04000000000002</v>
      </c>
    </row>
    <row r="3336" spans="1:14" x14ac:dyDescent="0.35">
      <c r="A3336" t="s">
        <v>3378</v>
      </c>
      <c r="B3336" t="s">
        <v>8051</v>
      </c>
      <c r="C3336" t="s">
        <v>8031</v>
      </c>
      <c r="D3336" t="s">
        <v>8033</v>
      </c>
      <c r="E3336" s="1">
        <v>44987</v>
      </c>
      <c r="F3336">
        <v>4432.5</v>
      </c>
      <c r="G3336">
        <v>634</v>
      </c>
      <c r="H3336" t="s">
        <v>7</v>
      </c>
      <c r="I3336" t="str">
        <f>VLOOKUP(shipments[[#This Row],[SPID]],CHOOSE({1,2},people[[#All],[SPID]],people[[#All],[Sales_person]]),2,0)</f>
        <v>Andria Kimpton</v>
      </c>
      <c r="J3336">
        <f>YEAR(shipments[[#This Row],[Shipdate]])</f>
        <v>2023</v>
      </c>
      <c r="K3336" s="22"/>
      <c r="L3336" s="22">
        <f>VLOOKUP(shipments[[#This Row],[PID]],CHOOSE({1,2},products[PID],products[Cost_per_box]),2,0)</f>
        <v>3.32</v>
      </c>
      <c r="M3336" s="22">
        <f>shipments[[#This Row],[Boxes]]*shipments[[#This Row],[cost_per_box]]</f>
        <v>2104.88</v>
      </c>
      <c r="N3336" s="22">
        <f>shipments[[#This Row],[Amount]]-shipments[[#This Row],[total cost]]</f>
        <v>2327.62</v>
      </c>
    </row>
    <row r="3337" spans="1:14" x14ac:dyDescent="0.35">
      <c r="A3337" t="s">
        <v>3379</v>
      </c>
      <c r="B3337" t="s">
        <v>8051</v>
      </c>
      <c r="C3337" t="s">
        <v>8031</v>
      </c>
      <c r="D3337" t="s">
        <v>8035</v>
      </c>
      <c r="E3337" s="1">
        <v>45141</v>
      </c>
      <c r="F3337">
        <v>3987</v>
      </c>
      <c r="G3337">
        <v>363</v>
      </c>
      <c r="H3337" t="s">
        <v>7</v>
      </c>
      <c r="I3337" t="str">
        <f>VLOOKUP(shipments[[#This Row],[SPID]],CHOOSE({1,2},people[[#All],[SPID]],people[[#All],[Sales_person]]),2,0)</f>
        <v>Andria Kimpton</v>
      </c>
      <c r="J3337">
        <f>YEAR(shipments[[#This Row],[Shipdate]])</f>
        <v>2023</v>
      </c>
      <c r="K3337" s="22"/>
      <c r="L3337" s="22">
        <f>VLOOKUP(shipments[[#This Row],[PID]],CHOOSE({1,2},products[PID],products[Cost_per_box]),2,0)</f>
        <v>3.32</v>
      </c>
      <c r="M3337" s="22">
        <f>shipments[[#This Row],[Boxes]]*shipments[[#This Row],[cost_per_box]]</f>
        <v>1205.1599999999999</v>
      </c>
      <c r="N3337" s="22">
        <f>shipments[[#This Row],[Amount]]-shipments[[#This Row],[total cost]]</f>
        <v>2781.84</v>
      </c>
    </row>
    <row r="3338" spans="1:14" x14ac:dyDescent="0.35">
      <c r="A3338" t="s">
        <v>3380</v>
      </c>
      <c r="B3338" t="s">
        <v>8051</v>
      </c>
      <c r="C3338" t="s">
        <v>8031</v>
      </c>
      <c r="D3338" t="s">
        <v>8038</v>
      </c>
      <c r="E3338" s="1">
        <v>45117</v>
      </c>
      <c r="F3338">
        <v>8025.75</v>
      </c>
      <c r="G3338">
        <v>803</v>
      </c>
      <c r="H3338" t="s">
        <v>7</v>
      </c>
      <c r="I3338" t="str">
        <f>VLOOKUP(shipments[[#This Row],[SPID]],CHOOSE({1,2},people[[#All],[SPID]],people[[#All],[Sales_person]]),2,0)</f>
        <v>Andria Kimpton</v>
      </c>
      <c r="J3338">
        <f>YEAR(shipments[[#This Row],[Shipdate]])</f>
        <v>2023</v>
      </c>
      <c r="K3338" s="22"/>
      <c r="L3338" s="22">
        <f>VLOOKUP(shipments[[#This Row],[PID]],CHOOSE({1,2},products[PID],products[Cost_per_box]),2,0)</f>
        <v>3.32</v>
      </c>
      <c r="M3338" s="22">
        <f>shipments[[#This Row],[Boxes]]*shipments[[#This Row],[cost_per_box]]</f>
        <v>2665.96</v>
      </c>
      <c r="N3338" s="22">
        <f>shipments[[#This Row],[Amount]]-shipments[[#This Row],[total cost]]</f>
        <v>5359.79</v>
      </c>
    </row>
    <row r="3339" spans="1:14" x14ac:dyDescent="0.35">
      <c r="A3339" t="s">
        <v>3381</v>
      </c>
      <c r="B3339" t="s">
        <v>8051</v>
      </c>
      <c r="C3339" t="s">
        <v>8031</v>
      </c>
      <c r="D3339" t="s">
        <v>8038</v>
      </c>
      <c r="E3339" s="1">
        <v>44981</v>
      </c>
      <c r="F3339">
        <v>1417.5</v>
      </c>
      <c r="G3339">
        <v>178</v>
      </c>
      <c r="H3339" t="s">
        <v>7</v>
      </c>
      <c r="I3339" t="str">
        <f>VLOOKUP(shipments[[#This Row],[SPID]],CHOOSE({1,2},people[[#All],[SPID]],people[[#All],[Sales_person]]),2,0)</f>
        <v>Andria Kimpton</v>
      </c>
      <c r="J3339">
        <f>YEAR(shipments[[#This Row],[Shipdate]])</f>
        <v>2023</v>
      </c>
      <c r="K3339" s="22"/>
      <c r="L3339" s="22">
        <f>VLOOKUP(shipments[[#This Row],[PID]],CHOOSE({1,2},products[PID],products[Cost_per_box]),2,0)</f>
        <v>3.32</v>
      </c>
      <c r="M3339" s="22">
        <f>shipments[[#This Row],[Boxes]]*shipments[[#This Row],[cost_per_box]]</f>
        <v>590.95999999999992</v>
      </c>
      <c r="N3339" s="22">
        <f>shipments[[#This Row],[Amount]]-shipments[[#This Row],[total cost]]</f>
        <v>826.54000000000008</v>
      </c>
    </row>
    <row r="3340" spans="1:14" x14ac:dyDescent="0.35">
      <c r="A3340" t="s">
        <v>3382</v>
      </c>
      <c r="B3340" t="s">
        <v>8051</v>
      </c>
      <c r="C3340" t="s">
        <v>8032</v>
      </c>
      <c r="D3340" t="s">
        <v>8034</v>
      </c>
      <c r="E3340" s="1">
        <v>45203</v>
      </c>
      <c r="F3340">
        <v>11466</v>
      </c>
      <c r="G3340">
        <v>574</v>
      </c>
      <c r="H3340" t="s">
        <v>7</v>
      </c>
      <c r="I3340" t="str">
        <f>VLOOKUP(shipments[[#This Row],[SPID]],CHOOSE({1,2},people[[#All],[SPID]],people[[#All],[Sales_person]]),2,0)</f>
        <v>Andria Kimpton</v>
      </c>
      <c r="J3340">
        <f>YEAR(shipments[[#This Row],[Shipdate]])</f>
        <v>2023</v>
      </c>
      <c r="K3340" s="22"/>
      <c r="L3340" s="22">
        <f>VLOOKUP(shipments[[#This Row],[PID]],CHOOSE({1,2},products[PID],products[Cost_per_box]),2,0)</f>
        <v>2.65</v>
      </c>
      <c r="M3340" s="22">
        <f>shipments[[#This Row],[Boxes]]*shipments[[#This Row],[cost_per_box]]</f>
        <v>1521.1</v>
      </c>
      <c r="N3340" s="22">
        <f>shipments[[#This Row],[Amount]]-shipments[[#This Row],[total cost]]</f>
        <v>9944.9</v>
      </c>
    </row>
    <row r="3341" spans="1:14" x14ac:dyDescent="0.35">
      <c r="A3341" t="s">
        <v>3383</v>
      </c>
      <c r="B3341" t="s">
        <v>8051</v>
      </c>
      <c r="C3341" t="s">
        <v>8032</v>
      </c>
      <c r="D3341" t="s">
        <v>8037</v>
      </c>
      <c r="E3341" s="1">
        <v>45111</v>
      </c>
      <c r="F3341">
        <v>6873.75</v>
      </c>
      <c r="G3341">
        <v>313</v>
      </c>
      <c r="H3341" t="s">
        <v>7</v>
      </c>
      <c r="I3341" t="str">
        <f>VLOOKUP(shipments[[#This Row],[SPID]],CHOOSE({1,2},people[[#All],[SPID]],people[[#All],[Sales_person]]),2,0)</f>
        <v>Andria Kimpton</v>
      </c>
      <c r="J3341">
        <f>YEAR(shipments[[#This Row],[Shipdate]])</f>
        <v>2023</v>
      </c>
      <c r="K3341" s="22"/>
      <c r="L3341" s="22">
        <f>VLOOKUP(shipments[[#This Row],[PID]],CHOOSE({1,2},products[PID],products[Cost_per_box]),2,0)</f>
        <v>2.65</v>
      </c>
      <c r="M3341" s="22">
        <f>shipments[[#This Row],[Boxes]]*shipments[[#This Row],[cost_per_box]]</f>
        <v>829.44999999999993</v>
      </c>
      <c r="N3341" s="22">
        <f>shipments[[#This Row],[Amount]]-shipments[[#This Row],[total cost]]</f>
        <v>6044.3</v>
      </c>
    </row>
    <row r="3342" spans="1:14" x14ac:dyDescent="0.35">
      <c r="A3342" t="s">
        <v>3384</v>
      </c>
      <c r="B3342" t="s">
        <v>8051</v>
      </c>
      <c r="C3342" t="s">
        <v>8032</v>
      </c>
      <c r="D3342" t="s">
        <v>8036</v>
      </c>
      <c r="E3342" s="1">
        <v>45279</v>
      </c>
      <c r="F3342">
        <v>10496.25</v>
      </c>
      <c r="G3342">
        <v>500</v>
      </c>
      <c r="H3342" t="s">
        <v>7</v>
      </c>
      <c r="I3342" t="str">
        <f>VLOOKUP(shipments[[#This Row],[SPID]],CHOOSE({1,2},people[[#All],[SPID]],people[[#All],[Sales_person]]),2,0)</f>
        <v>Andria Kimpton</v>
      </c>
      <c r="J3342">
        <f>YEAR(shipments[[#This Row],[Shipdate]])</f>
        <v>2023</v>
      </c>
      <c r="K3342" s="22"/>
      <c r="L3342" s="22">
        <f>VLOOKUP(shipments[[#This Row],[PID]],CHOOSE({1,2},products[PID],products[Cost_per_box]),2,0)</f>
        <v>2.65</v>
      </c>
      <c r="M3342" s="22">
        <f>shipments[[#This Row],[Boxes]]*shipments[[#This Row],[cost_per_box]]</f>
        <v>1325</v>
      </c>
      <c r="N3342" s="22">
        <f>shipments[[#This Row],[Amount]]-shipments[[#This Row],[total cost]]</f>
        <v>9171.25</v>
      </c>
    </row>
    <row r="3343" spans="1:14" x14ac:dyDescent="0.35">
      <c r="A3343" t="s">
        <v>3385</v>
      </c>
      <c r="B3343" t="s">
        <v>8051</v>
      </c>
      <c r="C3343" t="s">
        <v>8032</v>
      </c>
      <c r="D3343" t="s">
        <v>8037</v>
      </c>
      <c r="E3343" s="1">
        <v>45148</v>
      </c>
      <c r="F3343">
        <v>4068</v>
      </c>
      <c r="G3343">
        <v>194</v>
      </c>
      <c r="H3343" t="s">
        <v>7</v>
      </c>
      <c r="I3343" t="str">
        <f>VLOOKUP(shipments[[#This Row],[SPID]],CHOOSE({1,2},people[[#All],[SPID]],people[[#All],[Sales_person]]),2,0)</f>
        <v>Andria Kimpton</v>
      </c>
      <c r="J3343">
        <f>YEAR(shipments[[#This Row],[Shipdate]])</f>
        <v>2023</v>
      </c>
      <c r="K3343" s="22"/>
      <c r="L3343" s="22">
        <f>VLOOKUP(shipments[[#This Row],[PID]],CHOOSE({1,2},products[PID],products[Cost_per_box]),2,0)</f>
        <v>2.65</v>
      </c>
      <c r="M3343" s="22">
        <f>shipments[[#This Row],[Boxes]]*shipments[[#This Row],[cost_per_box]]</f>
        <v>514.1</v>
      </c>
      <c r="N3343" s="22">
        <f>shipments[[#This Row],[Amount]]-shipments[[#This Row],[total cost]]</f>
        <v>3553.9</v>
      </c>
    </row>
    <row r="3344" spans="1:14" x14ac:dyDescent="0.35">
      <c r="A3344" t="s">
        <v>3386</v>
      </c>
      <c r="B3344" t="s">
        <v>8051</v>
      </c>
      <c r="C3344" t="s">
        <v>8011</v>
      </c>
      <c r="D3344" t="s">
        <v>8033</v>
      </c>
      <c r="E3344" s="1">
        <v>45132</v>
      </c>
      <c r="F3344">
        <v>560.25</v>
      </c>
      <c r="G3344">
        <v>44</v>
      </c>
      <c r="H3344" t="s">
        <v>7</v>
      </c>
      <c r="I3344" t="str">
        <f>VLOOKUP(shipments[[#This Row],[SPID]],CHOOSE({1,2},people[[#All],[SPID]],people[[#All],[Sales_person]]),2,0)</f>
        <v>Andria Kimpton</v>
      </c>
      <c r="J3344">
        <f>YEAR(shipments[[#This Row],[Shipdate]])</f>
        <v>2023</v>
      </c>
      <c r="K3344" s="22"/>
      <c r="L3344" s="22">
        <f>VLOOKUP(shipments[[#This Row],[PID]],CHOOSE({1,2},products[PID],products[Cost_per_box]),2,0)</f>
        <v>5.26</v>
      </c>
      <c r="M3344" s="22">
        <f>shipments[[#This Row],[Boxes]]*shipments[[#This Row],[cost_per_box]]</f>
        <v>231.44</v>
      </c>
      <c r="N3344" s="22">
        <f>shipments[[#This Row],[Amount]]-shipments[[#This Row],[total cost]]</f>
        <v>328.81</v>
      </c>
    </row>
    <row r="3345" spans="1:14" x14ac:dyDescent="0.35">
      <c r="A3345" t="s">
        <v>3387</v>
      </c>
      <c r="B3345" t="s">
        <v>8051</v>
      </c>
      <c r="C3345" t="s">
        <v>8011</v>
      </c>
      <c r="D3345" t="s">
        <v>8038</v>
      </c>
      <c r="E3345" s="1">
        <v>45447</v>
      </c>
      <c r="F3345">
        <v>326.25</v>
      </c>
      <c r="G3345">
        <v>21</v>
      </c>
      <c r="H3345" t="s">
        <v>7</v>
      </c>
      <c r="I3345" t="str">
        <f>VLOOKUP(shipments[[#This Row],[SPID]],CHOOSE({1,2},people[[#All],[SPID]],people[[#All],[Sales_person]]),2,0)</f>
        <v>Andria Kimpton</v>
      </c>
      <c r="J3345">
        <f>YEAR(shipments[[#This Row],[Shipdate]])</f>
        <v>2024</v>
      </c>
      <c r="K3345" s="22"/>
      <c r="L3345" s="22">
        <f>VLOOKUP(shipments[[#This Row],[PID]],CHOOSE({1,2},products[PID],products[Cost_per_box]),2,0)</f>
        <v>5.26</v>
      </c>
      <c r="M3345" s="22">
        <f>shipments[[#This Row],[Boxes]]*shipments[[#This Row],[cost_per_box]]</f>
        <v>110.46</v>
      </c>
      <c r="N3345" s="22">
        <f>shipments[[#This Row],[Amount]]-shipments[[#This Row],[total cost]]</f>
        <v>215.79000000000002</v>
      </c>
    </row>
    <row r="3346" spans="1:14" x14ac:dyDescent="0.35">
      <c r="A3346" t="s">
        <v>3388</v>
      </c>
      <c r="B3346" t="s">
        <v>8051</v>
      </c>
      <c r="C3346" t="s">
        <v>8011</v>
      </c>
      <c r="D3346" t="s">
        <v>8038</v>
      </c>
      <c r="E3346" s="1">
        <v>45441</v>
      </c>
      <c r="F3346">
        <v>3867.75</v>
      </c>
      <c r="G3346">
        <v>242</v>
      </c>
      <c r="H3346" t="s">
        <v>7</v>
      </c>
      <c r="I3346" t="str">
        <f>VLOOKUP(shipments[[#This Row],[SPID]],CHOOSE({1,2},people[[#All],[SPID]],people[[#All],[Sales_person]]),2,0)</f>
        <v>Andria Kimpton</v>
      </c>
      <c r="J3346">
        <f>YEAR(shipments[[#This Row],[Shipdate]])</f>
        <v>2024</v>
      </c>
      <c r="K3346" s="22"/>
      <c r="L3346" s="22">
        <f>VLOOKUP(shipments[[#This Row],[PID]],CHOOSE({1,2},products[PID],products[Cost_per_box]),2,0)</f>
        <v>5.26</v>
      </c>
      <c r="M3346" s="22">
        <f>shipments[[#This Row],[Boxes]]*shipments[[#This Row],[cost_per_box]]</f>
        <v>1272.9199999999998</v>
      </c>
      <c r="N3346" s="22">
        <f>shipments[[#This Row],[Amount]]-shipments[[#This Row],[total cost]]</f>
        <v>2594.83</v>
      </c>
    </row>
    <row r="3347" spans="1:14" x14ac:dyDescent="0.35">
      <c r="A3347" t="s">
        <v>3389</v>
      </c>
      <c r="B3347" t="s">
        <v>8051</v>
      </c>
      <c r="C3347" t="s">
        <v>8011</v>
      </c>
      <c r="D3347" t="s">
        <v>8033</v>
      </c>
      <c r="E3347" s="1">
        <v>45104</v>
      </c>
      <c r="F3347">
        <v>7796.25</v>
      </c>
      <c r="G3347">
        <v>650</v>
      </c>
      <c r="H3347" t="s">
        <v>7</v>
      </c>
      <c r="I3347" t="str">
        <f>VLOOKUP(shipments[[#This Row],[SPID]],CHOOSE({1,2},people[[#All],[SPID]],people[[#All],[Sales_person]]),2,0)</f>
        <v>Andria Kimpton</v>
      </c>
      <c r="J3347">
        <f>YEAR(shipments[[#This Row],[Shipdate]])</f>
        <v>2023</v>
      </c>
      <c r="K3347" s="22"/>
      <c r="L3347" s="22">
        <f>VLOOKUP(shipments[[#This Row],[PID]],CHOOSE({1,2},products[PID],products[Cost_per_box]),2,0)</f>
        <v>5.26</v>
      </c>
      <c r="M3347" s="22">
        <f>shipments[[#This Row],[Boxes]]*shipments[[#This Row],[cost_per_box]]</f>
        <v>3419</v>
      </c>
      <c r="N3347" s="22">
        <f>shipments[[#This Row],[Amount]]-shipments[[#This Row],[total cost]]</f>
        <v>4377.25</v>
      </c>
    </row>
    <row r="3348" spans="1:14" x14ac:dyDescent="0.35">
      <c r="A3348" t="s">
        <v>3390</v>
      </c>
      <c r="B3348" t="s">
        <v>8051</v>
      </c>
      <c r="C3348" t="s">
        <v>8013</v>
      </c>
      <c r="D3348" t="s">
        <v>8037</v>
      </c>
      <c r="E3348" s="1">
        <v>45484</v>
      </c>
      <c r="F3348">
        <v>6003</v>
      </c>
      <c r="G3348">
        <v>667</v>
      </c>
      <c r="H3348" t="s">
        <v>18</v>
      </c>
      <c r="I3348" t="str">
        <f>VLOOKUP(shipments[[#This Row],[SPID]],CHOOSE({1,2},people[[#All],[SPID]],people[[#All],[Sales_person]]),2,0)</f>
        <v>Andria Kimpton</v>
      </c>
      <c r="J3348">
        <f>YEAR(shipments[[#This Row],[Shipdate]])</f>
        <v>2024</v>
      </c>
      <c r="K3348" s="22"/>
      <c r="L3348" s="22">
        <f>VLOOKUP(shipments[[#This Row],[PID]],CHOOSE({1,2},products[PID],products[Cost_per_box]),2,0)</f>
        <v>5.15</v>
      </c>
      <c r="M3348" s="22">
        <f>shipments[[#This Row],[Boxes]]*shipments[[#This Row],[cost_per_box]]</f>
        <v>3435.05</v>
      </c>
      <c r="N3348" s="22">
        <f>shipments[[#This Row],[Amount]]-shipments[[#This Row],[total cost]]</f>
        <v>2567.9499999999998</v>
      </c>
    </row>
    <row r="3349" spans="1:14" x14ac:dyDescent="0.35">
      <c r="A3349" t="s">
        <v>3391</v>
      </c>
      <c r="B3349" t="s">
        <v>8051</v>
      </c>
      <c r="C3349" t="s">
        <v>8013</v>
      </c>
      <c r="D3349" t="s">
        <v>8038</v>
      </c>
      <c r="E3349" s="1">
        <v>45083</v>
      </c>
      <c r="F3349">
        <v>6048</v>
      </c>
      <c r="G3349">
        <v>605</v>
      </c>
      <c r="H3349" t="s">
        <v>7</v>
      </c>
      <c r="I3349" t="str">
        <f>VLOOKUP(shipments[[#This Row],[SPID]],CHOOSE({1,2},people[[#All],[SPID]],people[[#All],[Sales_person]]),2,0)</f>
        <v>Andria Kimpton</v>
      </c>
      <c r="J3349">
        <f>YEAR(shipments[[#This Row],[Shipdate]])</f>
        <v>2023</v>
      </c>
      <c r="K3349" s="22"/>
      <c r="L3349" s="22">
        <f>VLOOKUP(shipments[[#This Row],[PID]],CHOOSE({1,2},products[PID],products[Cost_per_box]),2,0)</f>
        <v>5.15</v>
      </c>
      <c r="M3349" s="22">
        <f>shipments[[#This Row],[Boxes]]*shipments[[#This Row],[cost_per_box]]</f>
        <v>3115.75</v>
      </c>
      <c r="N3349" s="22">
        <f>shipments[[#This Row],[Amount]]-shipments[[#This Row],[total cost]]</f>
        <v>2932.25</v>
      </c>
    </row>
    <row r="3350" spans="1:14" x14ac:dyDescent="0.35">
      <c r="A3350" t="s">
        <v>3392</v>
      </c>
      <c r="B3350" t="s">
        <v>8051</v>
      </c>
      <c r="C3350" t="s">
        <v>8014</v>
      </c>
      <c r="D3350" t="s">
        <v>8033</v>
      </c>
      <c r="E3350" s="1">
        <v>45184</v>
      </c>
      <c r="F3350">
        <v>3710.25</v>
      </c>
      <c r="G3350">
        <v>619</v>
      </c>
      <c r="H3350" t="s">
        <v>7</v>
      </c>
      <c r="I3350" t="str">
        <f>VLOOKUP(shipments[[#This Row],[SPID]],CHOOSE({1,2},people[[#All],[SPID]],people[[#All],[Sales_person]]),2,0)</f>
        <v>Andria Kimpton</v>
      </c>
      <c r="J3350">
        <f>YEAR(shipments[[#This Row],[Shipdate]])</f>
        <v>2023</v>
      </c>
      <c r="K3350" s="22"/>
      <c r="L3350" s="22">
        <f>VLOOKUP(shipments[[#This Row],[PID]],CHOOSE({1,2},products[PID],products[Cost_per_box]),2,0)</f>
        <v>3.85</v>
      </c>
      <c r="M3350" s="22">
        <f>shipments[[#This Row],[Boxes]]*shipments[[#This Row],[cost_per_box]]</f>
        <v>2383.15</v>
      </c>
      <c r="N3350" s="22">
        <f>shipments[[#This Row],[Amount]]-shipments[[#This Row],[total cost]]</f>
        <v>1327.1</v>
      </c>
    </row>
    <row r="3351" spans="1:14" x14ac:dyDescent="0.35">
      <c r="A3351" t="s">
        <v>3393</v>
      </c>
      <c r="B3351" t="s">
        <v>8051</v>
      </c>
      <c r="C3351" t="s">
        <v>8014</v>
      </c>
      <c r="D3351" t="s">
        <v>8037</v>
      </c>
      <c r="E3351" s="1">
        <v>44970</v>
      </c>
      <c r="F3351">
        <v>582.75</v>
      </c>
      <c r="G3351">
        <v>117</v>
      </c>
      <c r="H3351" t="s">
        <v>7</v>
      </c>
      <c r="I3351" t="str">
        <f>VLOOKUP(shipments[[#This Row],[SPID]],CHOOSE({1,2},people[[#All],[SPID]],people[[#All],[Sales_person]]),2,0)</f>
        <v>Andria Kimpton</v>
      </c>
      <c r="J3351">
        <f>YEAR(shipments[[#This Row],[Shipdate]])</f>
        <v>2023</v>
      </c>
      <c r="K3351" s="22"/>
      <c r="L3351" s="22">
        <f>VLOOKUP(shipments[[#This Row],[PID]],CHOOSE({1,2},products[PID],products[Cost_per_box]),2,0)</f>
        <v>3.85</v>
      </c>
      <c r="M3351" s="22">
        <f>shipments[[#This Row],[Boxes]]*shipments[[#This Row],[cost_per_box]]</f>
        <v>450.45</v>
      </c>
      <c r="N3351" s="22">
        <f>shipments[[#This Row],[Amount]]-shipments[[#This Row],[total cost]]</f>
        <v>132.30000000000001</v>
      </c>
    </row>
    <row r="3352" spans="1:14" x14ac:dyDescent="0.35">
      <c r="A3352" t="s">
        <v>3394</v>
      </c>
      <c r="B3352" t="s">
        <v>8051</v>
      </c>
      <c r="C3352" t="s">
        <v>8014</v>
      </c>
      <c r="D3352" t="s">
        <v>8033</v>
      </c>
      <c r="E3352" s="1">
        <v>45286</v>
      </c>
      <c r="F3352">
        <v>6759</v>
      </c>
      <c r="G3352">
        <v>845</v>
      </c>
      <c r="H3352" t="s">
        <v>7</v>
      </c>
      <c r="I3352" t="str">
        <f>VLOOKUP(shipments[[#This Row],[SPID]],CHOOSE({1,2},people[[#All],[SPID]],people[[#All],[Sales_person]]),2,0)</f>
        <v>Andria Kimpton</v>
      </c>
      <c r="J3352">
        <f>YEAR(shipments[[#This Row],[Shipdate]])</f>
        <v>2023</v>
      </c>
      <c r="K3352" s="22"/>
      <c r="L3352" s="22">
        <f>VLOOKUP(shipments[[#This Row],[PID]],CHOOSE({1,2},products[PID],products[Cost_per_box]),2,0)</f>
        <v>3.85</v>
      </c>
      <c r="M3352" s="22">
        <f>shipments[[#This Row],[Boxes]]*shipments[[#This Row],[cost_per_box]]</f>
        <v>3253.25</v>
      </c>
      <c r="N3352" s="22">
        <f>shipments[[#This Row],[Amount]]-shipments[[#This Row],[total cost]]</f>
        <v>3505.75</v>
      </c>
    </row>
    <row r="3353" spans="1:14" x14ac:dyDescent="0.35">
      <c r="A3353" t="s">
        <v>3395</v>
      </c>
      <c r="B3353" t="s">
        <v>8051</v>
      </c>
      <c r="C3353" t="s">
        <v>8014</v>
      </c>
      <c r="D3353" t="s">
        <v>8036</v>
      </c>
      <c r="E3353" s="1">
        <v>45244</v>
      </c>
      <c r="F3353">
        <v>6464.25</v>
      </c>
      <c r="G3353">
        <v>809</v>
      </c>
      <c r="H3353" t="s">
        <v>7</v>
      </c>
      <c r="I3353" t="str">
        <f>VLOOKUP(shipments[[#This Row],[SPID]],CHOOSE({1,2},people[[#All],[SPID]],people[[#All],[Sales_person]]),2,0)</f>
        <v>Andria Kimpton</v>
      </c>
      <c r="J3353">
        <f>YEAR(shipments[[#This Row],[Shipdate]])</f>
        <v>2023</v>
      </c>
      <c r="K3353" s="22"/>
      <c r="L3353" s="22">
        <f>VLOOKUP(shipments[[#This Row],[PID]],CHOOSE({1,2},products[PID],products[Cost_per_box]),2,0)</f>
        <v>3.85</v>
      </c>
      <c r="M3353" s="22">
        <f>shipments[[#This Row],[Boxes]]*shipments[[#This Row],[cost_per_box]]</f>
        <v>3114.65</v>
      </c>
      <c r="N3353" s="22">
        <f>shipments[[#This Row],[Amount]]-shipments[[#This Row],[total cost]]</f>
        <v>3349.6</v>
      </c>
    </row>
    <row r="3354" spans="1:14" x14ac:dyDescent="0.35">
      <c r="A3354" t="s">
        <v>3396</v>
      </c>
      <c r="B3354" t="s">
        <v>8051</v>
      </c>
      <c r="C3354" t="s">
        <v>8014</v>
      </c>
      <c r="D3354" t="s">
        <v>8033</v>
      </c>
      <c r="E3354" s="1">
        <v>45310</v>
      </c>
      <c r="F3354">
        <v>4938.75</v>
      </c>
      <c r="G3354">
        <v>706</v>
      </c>
      <c r="H3354" t="s">
        <v>7</v>
      </c>
      <c r="I3354" t="str">
        <f>VLOOKUP(shipments[[#This Row],[SPID]],CHOOSE({1,2},people[[#All],[SPID]],people[[#All],[Sales_person]]),2,0)</f>
        <v>Andria Kimpton</v>
      </c>
      <c r="J3354">
        <f>YEAR(shipments[[#This Row],[Shipdate]])</f>
        <v>2024</v>
      </c>
      <c r="K3354" s="22"/>
      <c r="L3354" s="22">
        <f>VLOOKUP(shipments[[#This Row],[PID]],CHOOSE({1,2},products[PID],products[Cost_per_box]),2,0)</f>
        <v>3.85</v>
      </c>
      <c r="M3354" s="22">
        <f>shipments[[#This Row],[Boxes]]*shipments[[#This Row],[cost_per_box]]</f>
        <v>2718.1</v>
      </c>
      <c r="N3354" s="22">
        <f>shipments[[#This Row],[Amount]]-shipments[[#This Row],[total cost]]</f>
        <v>2220.65</v>
      </c>
    </row>
    <row r="3355" spans="1:14" x14ac:dyDescent="0.35">
      <c r="A3355" t="s">
        <v>3397</v>
      </c>
      <c r="B3355" t="s">
        <v>8051</v>
      </c>
      <c r="C3355" t="s">
        <v>8015</v>
      </c>
      <c r="D3355" t="s">
        <v>8033</v>
      </c>
      <c r="E3355" s="1">
        <v>45289</v>
      </c>
      <c r="F3355">
        <v>1561.5</v>
      </c>
      <c r="G3355">
        <v>313</v>
      </c>
      <c r="H3355" t="s">
        <v>7</v>
      </c>
      <c r="I3355" t="str">
        <f>VLOOKUP(shipments[[#This Row],[SPID]],CHOOSE({1,2},people[[#All],[SPID]],people[[#All],[Sales_person]]),2,0)</f>
        <v>Andria Kimpton</v>
      </c>
      <c r="J3355">
        <f>YEAR(shipments[[#This Row],[Shipdate]])</f>
        <v>2023</v>
      </c>
      <c r="K3355" s="22"/>
      <c r="L3355" s="22">
        <f>VLOOKUP(shipments[[#This Row],[PID]],CHOOSE({1,2},products[PID],products[Cost_per_box]),2,0)</f>
        <v>5.72</v>
      </c>
      <c r="M3355" s="22">
        <f>shipments[[#This Row],[Boxes]]*shipments[[#This Row],[cost_per_box]]</f>
        <v>1790.36</v>
      </c>
      <c r="N3355" s="22">
        <f>shipments[[#This Row],[Amount]]-shipments[[#This Row],[total cost]]</f>
        <v>-228.8599999999999</v>
      </c>
    </row>
    <row r="3356" spans="1:14" x14ac:dyDescent="0.35">
      <c r="A3356" t="s">
        <v>3398</v>
      </c>
      <c r="B3356" t="s">
        <v>8051</v>
      </c>
      <c r="C3356" t="s">
        <v>8015</v>
      </c>
      <c r="D3356" t="s">
        <v>8034</v>
      </c>
      <c r="E3356" s="1">
        <v>45219</v>
      </c>
      <c r="F3356">
        <v>9191.25</v>
      </c>
      <c r="G3356">
        <v>1314</v>
      </c>
      <c r="H3356" t="s">
        <v>7</v>
      </c>
      <c r="I3356" t="str">
        <f>VLOOKUP(shipments[[#This Row],[SPID]],CHOOSE({1,2},people[[#All],[SPID]],people[[#All],[Sales_person]]),2,0)</f>
        <v>Andria Kimpton</v>
      </c>
      <c r="J3356">
        <f>YEAR(shipments[[#This Row],[Shipdate]])</f>
        <v>2023</v>
      </c>
      <c r="K3356" s="22"/>
      <c r="L3356" s="22">
        <f>VLOOKUP(shipments[[#This Row],[PID]],CHOOSE({1,2},products[PID],products[Cost_per_box]),2,0)</f>
        <v>5.72</v>
      </c>
      <c r="M3356" s="22">
        <f>shipments[[#This Row],[Boxes]]*shipments[[#This Row],[cost_per_box]]</f>
        <v>7516.08</v>
      </c>
      <c r="N3356" s="22">
        <f>shipments[[#This Row],[Amount]]-shipments[[#This Row],[total cost]]</f>
        <v>1675.17</v>
      </c>
    </row>
    <row r="3357" spans="1:14" x14ac:dyDescent="0.35">
      <c r="A3357" t="s">
        <v>3399</v>
      </c>
      <c r="B3357" t="s">
        <v>8051</v>
      </c>
      <c r="C3357" t="s">
        <v>8015</v>
      </c>
      <c r="D3357" t="s">
        <v>8038</v>
      </c>
      <c r="E3357" s="1">
        <v>44957</v>
      </c>
      <c r="F3357">
        <v>2972.25</v>
      </c>
      <c r="G3357">
        <v>425</v>
      </c>
      <c r="H3357" t="s">
        <v>7</v>
      </c>
      <c r="I3357" t="str">
        <f>VLOOKUP(shipments[[#This Row],[SPID]],CHOOSE({1,2},people[[#All],[SPID]],people[[#All],[Sales_person]]),2,0)</f>
        <v>Andria Kimpton</v>
      </c>
      <c r="J3357">
        <f>YEAR(shipments[[#This Row],[Shipdate]])</f>
        <v>2023</v>
      </c>
      <c r="K3357" s="22"/>
      <c r="L3357" s="22">
        <f>VLOOKUP(shipments[[#This Row],[PID]],CHOOSE({1,2},products[PID],products[Cost_per_box]),2,0)</f>
        <v>5.72</v>
      </c>
      <c r="M3357" s="22">
        <f>shipments[[#This Row],[Boxes]]*shipments[[#This Row],[cost_per_box]]</f>
        <v>2431</v>
      </c>
      <c r="N3357" s="22">
        <f>shipments[[#This Row],[Amount]]-shipments[[#This Row],[total cost]]</f>
        <v>541.25</v>
      </c>
    </row>
    <row r="3358" spans="1:14" x14ac:dyDescent="0.35">
      <c r="A3358" t="s">
        <v>3400</v>
      </c>
      <c r="B3358" t="s">
        <v>8051</v>
      </c>
      <c r="C3358" t="s">
        <v>8015</v>
      </c>
      <c r="D3358" t="s">
        <v>8038</v>
      </c>
      <c r="E3358" s="1">
        <v>45511</v>
      </c>
      <c r="F3358">
        <v>2538</v>
      </c>
      <c r="G3358">
        <v>508</v>
      </c>
      <c r="H3358" t="s">
        <v>18</v>
      </c>
      <c r="I3358" t="str">
        <f>VLOOKUP(shipments[[#This Row],[SPID]],CHOOSE({1,2},people[[#All],[SPID]],people[[#All],[Sales_person]]),2,0)</f>
        <v>Andria Kimpton</v>
      </c>
      <c r="J3358">
        <f>YEAR(shipments[[#This Row],[Shipdate]])</f>
        <v>2024</v>
      </c>
      <c r="K3358" s="22"/>
      <c r="L3358" s="22">
        <f>VLOOKUP(shipments[[#This Row],[PID]],CHOOSE({1,2},products[PID],products[Cost_per_box]),2,0)</f>
        <v>5.72</v>
      </c>
      <c r="M3358" s="22">
        <f>shipments[[#This Row],[Boxes]]*shipments[[#This Row],[cost_per_box]]</f>
        <v>2905.7599999999998</v>
      </c>
      <c r="N3358" s="22">
        <f>shipments[[#This Row],[Amount]]-shipments[[#This Row],[total cost]]</f>
        <v>-367.75999999999976</v>
      </c>
    </row>
    <row r="3359" spans="1:14" x14ac:dyDescent="0.35">
      <c r="A3359" t="s">
        <v>3401</v>
      </c>
      <c r="B3359" t="s">
        <v>8051</v>
      </c>
      <c r="C3359" t="s">
        <v>8017</v>
      </c>
      <c r="D3359" t="s">
        <v>8036</v>
      </c>
      <c r="E3359" s="1">
        <v>44936</v>
      </c>
      <c r="F3359">
        <v>5643</v>
      </c>
      <c r="G3359">
        <v>218</v>
      </c>
      <c r="H3359" t="s">
        <v>7</v>
      </c>
      <c r="I3359" t="str">
        <f>VLOOKUP(shipments[[#This Row],[SPID]],CHOOSE({1,2},people[[#All],[SPID]],people[[#All],[Sales_person]]),2,0)</f>
        <v>Andria Kimpton</v>
      </c>
      <c r="J3359">
        <f>YEAR(shipments[[#This Row],[Shipdate]])</f>
        <v>2023</v>
      </c>
      <c r="K3359" s="22"/>
      <c r="L3359" s="22">
        <f>VLOOKUP(shipments[[#This Row],[PID]],CHOOSE({1,2},products[PID],products[Cost_per_box]),2,0)</f>
        <v>9.94</v>
      </c>
      <c r="M3359" s="22">
        <f>shipments[[#This Row],[Boxes]]*shipments[[#This Row],[cost_per_box]]</f>
        <v>2166.92</v>
      </c>
      <c r="N3359" s="22">
        <f>shipments[[#This Row],[Amount]]-shipments[[#This Row],[total cost]]</f>
        <v>3476.08</v>
      </c>
    </row>
    <row r="3360" spans="1:14" x14ac:dyDescent="0.35">
      <c r="A3360" t="s">
        <v>3402</v>
      </c>
      <c r="B3360" t="s">
        <v>8051</v>
      </c>
      <c r="C3360" t="s">
        <v>8017</v>
      </c>
      <c r="D3360" t="s">
        <v>8036</v>
      </c>
      <c r="E3360" s="1">
        <v>45055</v>
      </c>
      <c r="F3360">
        <v>4387.5</v>
      </c>
      <c r="G3360">
        <v>183</v>
      </c>
      <c r="H3360" t="s">
        <v>7</v>
      </c>
      <c r="I3360" t="str">
        <f>VLOOKUP(shipments[[#This Row],[SPID]],CHOOSE({1,2},people[[#All],[SPID]],people[[#All],[Sales_person]]),2,0)</f>
        <v>Andria Kimpton</v>
      </c>
      <c r="J3360">
        <f>YEAR(shipments[[#This Row],[Shipdate]])</f>
        <v>2023</v>
      </c>
      <c r="K3360" s="22"/>
      <c r="L3360" s="22">
        <f>VLOOKUP(shipments[[#This Row],[PID]],CHOOSE({1,2},products[PID],products[Cost_per_box]),2,0)</f>
        <v>9.94</v>
      </c>
      <c r="M3360" s="22">
        <f>shipments[[#This Row],[Boxes]]*shipments[[#This Row],[cost_per_box]]</f>
        <v>1819.02</v>
      </c>
      <c r="N3360" s="22">
        <f>shipments[[#This Row],[Amount]]-shipments[[#This Row],[total cost]]</f>
        <v>2568.48</v>
      </c>
    </row>
    <row r="3361" spans="1:14" x14ac:dyDescent="0.35">
      <c r="A3361" t="s">
        <v>3403</v>
      </c>
      <c r="B3361" t="s">
        <v>8051</v>
      </c>
      <c r="C3361" t="s">
        <v>8017</v>
      </c>
      <c r="D3361" t="s">
        <v>8038</v>
      </c>
      <c r="E3361" s="1">
        <v>45079</v>
      </c>
      <c r="F3361">
        <v>5337</v>
      </c>
      <c r="G3361">
        <v>198</v>
      </c>
      <c r="H3361" t="s">
        <v>7</v>
      </c>
      <c r="I3361" t="str">
        <f>VLOOKUP(shipments[[#This Row],[SPID]],CHOOSE({1,2},people[[#All],[SPID]],people[[#All],[Sales_person]]),2,0)</f>
        <v>Andria Kimpton</v>
      </c>
      <c r="J3361">
        <f>YEAR(shipments[[#This Row],[Shipdate]])</f>
        <v>2023</v>
      </c>
      <c r="K3361" s="22"/>
      <c r="L3361" s="22">
        <f>VLOOKUP(shipments[[#This Row],[PID]],CHOOSE({1,2},products[PID],products[Cost_per_box]),2,0)</f>
        <v>9.94</v>
      </c>
      <c r="M3361" s="22">
        <f>shipments[[#This Row],[Boxes]]*shipments[[#This Row],[cost_per_box]]</f>
        <v>1968.12</v>
      </c>
      <c r="N3361" s="22">
        <f>shipments[[#This Row],[Amount]]-shipments[[#This Row],[total cost]]</f>
        <v>3368.88</v>
      </c>
    </row>
    <row r="3362" spans="1:14" x14ac:dyDescent="0.35">
      <c r="A3362" t="s">
        <v>3404</v>
      </c>
      <c r="B3362" t="s">
        <v>8051</v>
      </c>
      <c r="C3362" t="s">
        <v>8017</v>
      </c>
      <c r="D3362" t="s">
        <v>8037</v>
      </c>
      <c r="E3362" s="1">
        <v>45141</v>
      </c>
      <c r="F3362">
        <v>5431.5</v>
      </c>
      <c r="G3362">
        <v>202</v>
      </c>
      <c r="H3362" t="s">
        <v>7</v>
      </c>
      <c r="I3362" t="str">
        <f>VLOOKUP(shipments[[#This Row],[SPID]],CHOOSE({1,2},people[[#All],[SPID]],people[[#All],[Sales_person]]),2,0)</f>
        <v>Andria Kimpton</v>
      </c>
      <c r="J3362">
        <f>YEAR(shipments[[#This Row],[Shipdate]])</f>
        <v>2023</v>
      </c>
      <c r="K3362" s="22"/>
      <c r="L3362" s="22">
        <f>VLOOKUP(shipments[[#This Row],[PID]],CHOOSE({1,2},products[PID],products[Cost_per_box]),2,0)</f>
        <v>9.94</v>
      </c>
      <c r="M3362" s="22">
        <f>shipments[[#This Row],[Boxes]]*shipments[[#This Row],[cost_per_box]]</f>
        <v>2007.8799999999999</v>
      </c>
      <c r="N3362" s="22">
        <f>shipments[[#This Row],[Amount]]-shipments[[#This Row],[total cost]]</f>
        <v>3423.62</v>
      </c>
    </row>
    <row r="3363" spans="1:14" x14ac:dyDescent="0.35">
      <c r="A3363" t="s">
        <v>3405</v>
      </c>
      <c r="B3363" t="s">
        <v>8051</v>
      </c>
      <c r="C3363" t="s">
        <v>8018</v>
      </c>
      <c r="D3363" t="s">
        <v>8038</v>
      </c>
      <c r="E3363" s="1">
        <v>44964</v>
      </c>
      <c r="F3363">
        <v>5242.5</v>
      </c>
      <c r="G3363">
        <v>250</v>
      </c>
      <c r="H3363" t="s">
        <v>7</v>
      </c>
      <c r="I3363" t="str">
        <f>VLOOKUP(shipments[[#This Row],[SPID]],CHOOSE({1,2},people[[#All],[SPID]],people[[#All],[Sales_person]]),2,0)</f>
        <v>Andria Kimpton</v>
      </c>
      <c r="J3363">
        <f>YEAR(shipments[[#This Row],[Shipdate]])</f>
        <v>2023</v>
      </c>
      <c r="K3363" s="22"/>
      <c r="L3363" s="22">
        <f>VLOOKUP(shipments[[#This Row],[PID]],CHOOSE({1,2},products[PID],products[Cost_per_box]),2,0)</f>
        <v>7.73</v>
      </c>
      <c r="M3363" s="22">
        <f>shipments[[#This Row],[Boxes]]*shipments[[#This Row],[cost_per_box]]</f>
        <v>1932.5</v>
      </c>
      <c r="N3363" s="22">
        <f>shipments[[#This Row],[Amount]]-shipments[[#This Row],[total cost]]</f>
        <v>3310</v>
      </c>
    </row>
    <row r="3364" spans="1:14" x14ac:dyDescent="0.35">
      <c r="A3364" t="s">
        <v>3406</v>
      </c>
      <c r="B3364" t="s">
        <v>8051</v>
      </c>
      <c r="C3364" t="s">
        <v>8019</v>
      </c>
      <c r="D3364" t="s">
        <v>8034</v>
      </c>
      <c r="E3364" s="1">
        <v>45232</v>
      </c>
      <c r="F3364">
        <v>1145.25</v>
      </c>
      <c r="G3364">
        <v>61</v>
      </c>
      <c r="H3364" t="s">
        <v>7</v>
      </c>
      <c r="I3364" t="str">
        <f>VLOOKUP(shipments[[#This Row],[SPID]],CHOOSE({1,2},people[[#All],[SPID]],people[[#All],[Sales_person]]),2,0)</f>
        <v>Andria Kimpton</v>
      </c>
      <c r="J3364">
        <f>YEAR(shipments[[#This Row],[Shipdate]])</f>
        <v>2023</v>
      </c>
      <c r="K3364" s="22"/>
      <c r="L3364" s="22">
        <f>VLOOKUP(shipments[[#This Row],[PID]],CHOOSE({1,2},products[PID],products[Cost_per_box]),2,0)</f>
        <v>3.68</v>
      </c>
      <c r="M3364" s="22">
        <f>shipments[[#This Row],[Boxes]]*shipments[[#This Row],[cost_per_box]]</f>
        <v>224.48000000000002</v>
      </c>
      <c r="N3364" s="22">
        <f>shipments[[#This Row],[Amount]]-shipments[[#This Row],[total cost]]</f>
        <v>920.77</v>
      </c>
    </row>
    <row r="3365" spans="1:14" x14ac:dyDescent="0.35">
      <c r="A3365" t="s">
        <v>3407</v>
      </c>
      <c r="B3365" t="s">
        <v>8051</v>
      </c>
      <c r="C3365" t="s">
        <v>8019</v>
      </c>
      <c r="D3365" t="s">
        <v>8036</v>
      </c>
      <c r="E3365" s="1">
        <v>45251</v>
      </c>
      <c r="F3365">
        <v>443.25</v>
      </c>
      <c r="G3365">
        <v>23</v>
      </c>
      <c r="H3365" t="s">
        <v>7</v>
      </c>
      <c r="I3365" t="str">
        <f>VLOOKUP(shipments[[#This Row],[SPID]],CHOOSE({1,2},people[[#All],[SPID]],people[[#All],[Sales_person]]),2,0)</f>
        <v>Andria Kimpton</v>
      </c>
      <c r="J3365">
        <f>YEAR(shipments[[#This Row],[Shipdate]])</f>
        <v>2023</v>
      </c>
      <c r="K3365" s="22"/>
      <c r="L3365" s="22">
        <f>VLOOKUP(shipments[[#This Row],[PID]],CHOOSE({1,2},products[PID],products[Cost_per_box]),2,0)</f>
        <v>3.68</v>
      </c>
      <c r="M3365" s="22">
        <f>shipments[[#This Row],[Boxes]]*shipments[[#This Row],[cost_per_box]]</f>
        <v>84.64</v>
      </c>
      <c r="N3365" s="22">
        <f>shipments[[#This Row],[Amount]]-shipments[[#This Row],[total cost]]</f>
        <v>358.61</v>
      </c>
    </row>
    <row r="3366" spans="1:14" x14ac:dyDescent="0.35">
      <c r="A3366" t="s">
        <v>3408</v>
      </c>
      <c r="B3366" t="s">
        <v>8051</v>
      </c>
      <c r="C3366" t="s">
        <v>8020</v>
      </c>
      <c r="D3366" t="s">
        <v>8037</v>
      </c>
      <c r="E3366" s="1">
        <v>45093</v>
      </c>
      <c r="F3366">
        <v>4666.5</v>
      </c>
      <c r="G3366">
        <v>389</v>
      </c>
      <c r="H3366" t="s">
        <v>7</v>
      </c>
      <c r="I3366" t="str">
        <f>VLOOKUP(shipments[[#This Row],[SPID]],CHOOSE({1,2},people[[#All],[SPID]],people[[#All],[Sales_person]]),2,0)</f>
        <v>Andria Kimpton</v>
      </c>
      <c r="J3366">
        <f>YEAR(shipments[[#This Row],[Shipdate]])</f>
        <v>2023</v>
      </c>
      <c r="K3366" s="22"/>
      <c r="L3366" s="22">
        <f>VLOOKUP(shipments[[#This Row],[PID]],CHOOSE({1,2},products[PID],products[Cost_per_box]),2,0)</f>
        <v>8.2200000000000006</v>
      </c>
      <c r="M3366" s="22">
        <f>shipments[[#This Row],[Boxes]]*shipments[[#This Row],[cost_per_box]]</f>
        <v>3197.5800000000004</v>
      </c>
      <c r="N3366" s="22">
        <f>shipments[[#This Row],[Amount]]-shipments[[#This Row],[total cost]]</f>
        <v>1468.9199999999996</v>
      </c>
    </row>
    <row r="3367" spans="1:14" x14ac:dyDescent="0.35">
      <c r="A3367" t="s">
        <v>3409</v>
      </c>
      <c r="B3367" t="s">
        <v>8051</v>
      </c>
      <c r="C3367" t="s">
        <v>8020</v>
      </c>
      <c r="D3367" t="s">
        <v>8038</v>
      </c>
      <c r="E3367" s="1">
        <v>45121</v>
      </c>
      <c r="F3367">
        <v>5094</v>
      </c>
      <c r="G3367">
        <v>340</v>
      </c>
      <c r="H3367" t="s">
        <v>7</v>
      </c>
      <c r="I3367" t="str">
        <f>VLOOKUP(shipments[[#This Row],[SPID]],CHOOSE({1,2},people[[#All],[SPID]],people[[#All],[Sales_person]]),2,0)</f>
        <v>Andria Kimpton</v>
      </c>
      <c r="J3367">
        <f>YEAR(shipments[[#This Row],[Shipdate]])</f>
        <v>2023</v>
      </c>
      <c r="K3367" s="22"/>
      <c r="L3367" s="22">
        <f>VLOOKUP(shipments[[#This Row],[PID]],CHOOSE({1,2},products[PID],products[Cost_per_box]),2,0)</f>
        <v>8.2200000000000006</v>
      </c>
      <c r="M3367" s="22">
        <f>shipments[[#This Row],[Boxes]]*shipments[[#This Row],[cost_per_box]]</f>
        <v>2794.8</v>
      </c>
      <c r="N3367" s="22">
        <f>shipments[[#This Row],[Amount]]-shipments[[#This Row],[total cost]]</f>
        <v>2299.1999999999998</v>
      </c>
    </row>
    <row r="3368" spans="1:14" x14ac:dyDescent="0.35">
      <c r="A3368" t="s">
        <v>3410</v>
      </c>
      <c r="B3368" t="s">
        <v>8051</v>
      </c>
      <c r="C3368" t="s">
        <v>8020</v>
      </c>
      <c r="D3368" t="s">
        <v>8036</v>
      </c>
      <c r="E3368" s="1">
        <v>45279</v>
      </c>
      <c r="F3368">
        <v>7753.5</v>
      </c>
      <c r="G3368">
        <v>597</v>
      </c>
      <c r="H3368" t="s">
        <v>7</v>
      </c>
      <c r="I3368" t="str">
        <f>VLOOKUP(shipments[[#This Row],[SPID]],CHOOSE({1,2},people[[#All],[SPID]],people[[#All],[Sales_person]]),2,0)</f>
        <v>Andria Kimpton</v>
      </c>
      <c r="J3368">
        <f>YEAR(shipments[[#This Row],[Shipdate]])</f>
        <v>2023</v>
      </c>
      <c r="K3368" s="22"/>
      <c r="L3368" s="22">
        <f>VLOOKUP(shipments[[#This Row],[PID]],CHOOSE({1,2},products[PID],products[Cost_per_box]),2,0)</f>
        <v>8.2200000000000006</v>
      </c>
      <c r="M3368" s="22">
        <f>shipments[[#This Row],[Boxes]]*shipments[[#This Row],[cost_per_box]]</f>
        <v>4907.34</v>
      </c>
      <c r="N3368" s="22">
        <f>shipments[[#This Row],[Amount]]-shipments[[#This Row],[total cost]]</f>
        <v>2846.16</v>
      </c>
    </row>
    <row r="3369" spans="1:14" x14ac:dyDescent="0.35">
      <c r="A3369" t="s">
        <v>3411</v>
      </c>
      <c r="B3369" t="s">
        <v>8051</v>
      </c>
      <c r="C3369" t="s">
        <v>8020</v>
      </c>
      <c r="D3369" t="s">
        <v>8037</v>
      </c>
      <c r="E3369" s="1">
        <v>45264</v>
      </c>
      <c r="F3369">
        <v>1545.75</v>
      </c>
      <c r="G3369">
        <v>97</v>
      </c>
      <c r="H3369" t="s">
        <v>7</v>
      </c>
      <c r="I3369" t="str">
        <f>VLOOKUP(shipments[[#This Row],[SPID]],CHOOSE({1,2},people[[#All],[SPID]],people[[#All],[Sales_person]]),2,0)</f>
        <v>Andria Kimpton</v>
      </c>
      <c r="J3369">
        <f>YEAR(shipments[[#This Row],[Shipdate]])</f>
        <v>2023</v>
      </c>
      <c r="K3369" s="22"/>
      <c r="L3369" s="22">
        <f>VLOOKUP(shipments[[#This Row],[PID]],CHOOSE({1,2},products[PID],products[Cost_per_box]),2,0)</f>
        <v>8.2200000000000006</v>
      </c>
      <c r="M3369" s="22">
        <f>shipments[[#This Row],[Boxes]]*shipments[[#This Row],[cost_per_box]]</f>
        <v>797.34</v>
      </c>
      <c r="N3369" s="22">
        <f>shipments[[#This Row],[Amount]]-shipments[[#This Row],[total cost]]</f>
        <v>748.41</v>
      </c>
    </row>
    <row r="3370" spans="1:14" x14ac:dyDescent="0.35">
      <c r="A3370" t="s">
        <v>3412</v>
      </c>
      <c r="B3370" t="s">
        <v>8051</v>
      </c>
      <c r="C3370" t="s">
        <v>8020</v>
      </c>
      <c r="D3370" t="s">
        <v>8037</v>
      </c>
      <c r="E3370" s="1">
        <v>45252</v>
      </c>
      <c r="F3370">
        <v>7803</v>
      </c>
      <c r="G3370">
        <v>651</v>
      </c>
      <c r="H3370" t="s">
        <v>7</v>
      </c>
      <c r="I3370" t="str">
        <f>VLOOKUP(shipments[[#This Row],[SPID]],CHOOSE({1,2},people[[#All],[SPID]],people[[#All],[Sales_person]]),2,0)</f>
        <v>Andria Kimpton</v>
      </c>
      <c r="J3370">
        <f>YEAR(shipments[[#This Row],[Shipdate]])</f>
        <v>2023</v>
      </c>
      <c r="K3370" s="22"/>
      <c r="L3370" s="22">
        <f>VLOOKUP(shipments[[#This Row],[PID]],CHOOSE({1,2},products[PID],products[Cost_per_box]),2,0)</f>
        <v>8.2200000000000006</v>
      </c>
      <c r="M3370" s="22">
        <f>shipments[[#This Row],[Boxes]]*shipments[[#This Row],[cost_per_box]]</f>
        <v>5351.22</v>
      </c>
      <c r="N3370" s="22">
        <f>shipments[[#This Row],[Amount]]-shipments[[#This Row],[total cost]]</f>
        <v>2451.7799999999997</v>
      </c>
    </row>
    <row r="3371" spans="1:14" x14ac:dyDescent="0.35">
      <c r="A3371" t="s">
        <v>3413</v>
      </c>
      <c r="B3371" t="s">
        <v>8051</v>
      </c>
      <c r="C3371" t="s">
        <v>8020</v>
      </c>
      <c r="D3371" t="s">
        <v>8036</v>
      </c>
      <c r="E3371" s="1">
        <v>45348</v>
      </c>
      <c r="F3371">
        <v>10435.5</v>
      </c>
      <c r="G3371">
        <v>746</v>
      </c>
      <c r="H3371" t="s">
        <v>7</v>
      </c>
      <c r="I3371" t="str">
        <f>VLOOKUP(shipments[[#This Row],[SPID]],CHOOSE({1,2},people[[#All],[SPID]],people[[#All],[Sales_person]]),2,0)</f>
        <v>Andria Kimpton</v>
      </c>
      <c r="J3371">
        <f>YEAR(shipments[[#This Row],[Shipdate]])</f>
        <v>2024</v>
      </c>
      <c r="K3371" s="22"/>
      <c r="L3371" s="22">
        <f>VLOOKUP(shipments[[#This Row],[PID]],CHOOSE({1,2},products[PID],products[Cost_per_box]),2,0)</f>
        <v>8.2200000000000006</v>
      </c>
      <c r="M3371" s="22">
        <f>shipments[[#This Row],[Boxes]]*shipments[[#This Row],[cost_per_box]]</f>
        <v>6132.1200000000008</v>
      </c>
      <c r="N3371" s="22">
        <f>shipments[[#This Row],[Amount]]-shipments[[#This Row],[total cost]]</f>
        <v>4303.3799999999992</v>
      </c>
    </row>
    <row r="3372" spans="1:14" x14ac:dyDescent="0.35">
      <c r="A3372" t="s">
        <v>3414</v>
      </c>
      <c r="B3372" t="s">
        <v>8051</v>
      </c>
      <c r="C3372" t="s">
        <v>8020</v>
      </c>
      <c r="D3372" t="s">
        <v>8033</v>
      </c>
      <c r="E3372" s="1">
        <v>45133</v>
      </c>
      <c r="F3372">
        <v>4621.5</v>
      </c>
      <c r="G3372">
        <v>356</v>
      </c>
      <c r="H3372" t="s">
        <v>7</v>
      </c>
      <c r="I3372" t="str">
        <f>VLOOKUP(shipments[[#This Row],[SPID]],CHOOSE({1,2},people[[#All],[SPID]],people[[#All],[Sales_person]]),2,0)</f>
        <v>Andria Kimpton</v>
      </c>
      <c r="J3372">
        <f>YEAR(shipments[[#This Row],[Shipdate]])</f>
        <v>2023</v>
      </c>
      <c r="K3372" s="22"/>
      <c r="L3372" s="22">
        <f>VLOOKUP(shipments[[#This Row],[PID]],CHOOSE({1,2},products[PID],products[Cost_per_box]),2,0)</f>
        <v>8.2200000000000006</v>
      </c>
      <c r="M3372" s="22">
        <f>shipments[[#This Row],[Boxes]]*shipments[[#This Row],[cost_per_box]]</f>
        <v>2926.32</v>
      </c>
      <c r="N3372" s="22">
        <f>shipments[[#This Row],[Amount]]-shipments[[#This Row],[total cost]]</f>
        <v>1695.1799999999998</v>
      </c>
    </row>
    <row r="3373" spans="1:14" x14ac:dyDescent="0.35">
      <c r="A3373" t="s">
        <v>3415</v>
      </c>
      <c r="B3373" t="s">
        <v>8051</v>
      </c>
      <c r="C3373" t="s">
        <v>8021</v>
      </c>
      <c r="D3373" t="s">
        <v>8037</v>
      </c>
      <c r="E3373" s="1">
        <v>45209</v>
      </c>
      <c r="F3373">
        <v>5004</v>
      </c>
      <c r="G3373">
        <v>251</v>
      </c>
      <c r="H3373" t="s">
        <v>7</v>
      </c>
      <c r="I3373" t="str">
        <f>VLOOKUP(shipments[[#This Row],[SPID]],CHOOSE({1,2},people[[#All],[SPID]],people[[#All],[Sales_person]]),2,0)</f>
        <v>Andria Kimpton</v>
      </c>
      <c r="J3373">
        <f>YEAR(shipments[[#This Row],[Shipdate]])</f>
        <v>2023</v>
      </c>
      <c r="K3373" s="22"/>
      <c r="L3373" s="22">
        <f>VLOOKUP(shipments[[#This Row],[PID]],CHOOSE({1,2},products[PID],products[Cost_per_box]),2,0)</f>
        <v>10.23</v>
      </c>
      <c r="M3373" s="22">
        <f>shipments[[#This Row],[Boxes]]*shipments[[#This Row],[cost_per_box]]</f>
        <v>2567.73</v>
      </c>
      <c r="N3373" s="22">
        <f>shipments[[#This Row],[Amount]]-shipments[[#This Row],[total cost]]</f>
        <v>2436.27</v>
      </c>
    </row>
    <row r="3374" spans="1:14" x14ac:dyDescent="0.35">
      <c r="A3374" t="s">
        <v>3416</v>
      </c>
      <c r="B3374" t="s">
        <v>8051</v>
      </c>
      <c r="C3374" t="s">
        <v>8021</v>
      </c>
      <c r="D3374" t="s">
        <v>8038</v>
      </c>
      <c r="E3374" s="1">
        <v>45090</v>
      </c>
      <c r="F3374">
        <v>4338</v>
      </c>
      <c r="G3374">
        <v>229</v>
      </c>
      <c r="H3374" t="s">
        <v>7</v>
      </c>
      <c r="I3374" t="str">
        <f>VLOOKUP(shipments[[#This Row],[SPID]],CHOOSE({1,2},people[[#All],[SPID]],people[[#All],[Sales_person]]),2,0)</f>
        <v>Andria Kimpton</v>
      </c>
      <c r="J3374">
        <f>YEAR(shipments[[#This Row],[Shipdate]])</f>
        <v>2023</v>
      </c>
      <c r="K3374" s="22"/>
      <c r="L3374" s="22">
        <f>VLOOKUP(shipments[[#This Row],[PID]],CHOOSE({1,2},products[PID],products[Cost_per_box]),2,0)</f>
        <v>10.23</v>
      </c>
      <c r="M3374" s="22">
        <f>shipments[[#This Row],[Boxes]]*shipments[[#This Row],[cost_per_box]]</f>
        <v>2342.67</v>
      </c>
      <c r="N3374" s="22">
        <f>shipments[[#This Row],[Amount]]-shipments[[#This Row],[total cost]]</f>
        <v>1995.33</v>
      </c>
    </row>
    <row r="3375" spans="1:14" x14ac:dyDescent="0.35">
      <c r="A3375" t="s">
        <v>3417</v>
      </c>
      <c r="B3375" t="s">
        <v>8051</v>
      </c>
      <c r="C3375" t="s">
        <v>8022</v>
      </c>
      <c r="D3375" t="s">
        <v>8033</v>
      </c>
      <c r="E3375" s="1">
        <v>45287</v>
      </c>
      <c r="F3375">
        <v>5064.75</v>
      </c>
      <c r="G3375">
        <v>298</v>
      </c>
      <c r="H3375" t="s">
        <v>7</v>
      </c>
      <c r="I3375" t="str">
        <f>VLOOKUP(shipments[[#This Row],[SPID]],CHOOSE({1,2},people[[#All],[SPID]],people[[#All],[Sales_person]]),2,0)</f>
        <v>Andria Kimpton</v>
      </c>
      <c r="J3375">
        <f>YEAR(shipments[[#This Row],[Shipdate]])</f>
        <v>2023</v>
      </c>
      <c r="K3375" s="22"/>
      <c r="L3375" s="22">
        <f>VLOOKUP(shipments[[#This Row],[PID]],CHOOSE({1,2},products[PID],products[Cost_per_box]),2,0)</f>
        <v>4.74</v>
      </c>
      <c r="M3375" s="22">
        <f>shipments[[#This Row],[Boxes]]*shipments[[#This Row],[cost_per_box]]</f>
        <v>1412.52</v>
      </c>
      <c r="N3375" s="22">
        <f>shipments[[#This Row],[Amount]]-shipments[[#This Row],[total cost]]</f>
        <v>3652.23</v>
      </c>
    </row>
    <row r="3376" spans="1:14" x14ac:dyDescent="0.35">
      <c r="A3376" t="s">
        <v>3418</v>
      </c>
      <c r="B3376" t="s">
        <v>8051</v>
      </c>
      <c r="C3376" t="s">
        <v>8022</v>
      </c>
      <c r="D3376" t="s">
        <v>8033</v>
      </c>
      <c r="E3376" s="1">
        <v>45244</v>
      </c>
      <c r="F3376">
        <v>7335</v>
      </c>
      <c r="G3376">
        <v>565</v>
      </c>
      <c r="H3376" t="s">
        <v>7</v>
      </c>
      <c r="I3376" t="str">
        <f>VLOOKUP(shipments[[#This Row],[SPID]],CHOOSE({1,2},people[[#All],[SPID]],people[[#All],[Sales_person]]),2,0)</f>
        <v>Andria Kimpton</v>
      </c>
      <c r="J3376">
        <f>YEAR(shipments[[#This Row],[Shipdate]])</f>
        <v>2023</v>
      </c>
      <c r="K3376" s="22"/>
      <c r="L3376" s="22">
        <f>VLOOKUP(shipments[[#This Row],[PID]],CHOOSE({1,2},products[PID],products[Cost_per_box]),2,0)</f>
        <v>4.74</v>
      </c>
      <c r="M3376" s="22">
        <f>shipments[[#This Row],[Boxes]]*shipments[[#This Row],[cost_per_box]]</f>
        <v>2678.1</v>
      </c>
      <c r="N3376" s="22">
        <f>shipments[[#This Row],[Amount]]-shipments[[#This Row],[total cost]]</f>
        <v>4656.8999999999996</v>
      </c>
    </row>
    <row r="3377" spans="1:14" x14ac:dyDescent="0.35">
      <c r="A3377" t="s">
        <v>3419</v>
      </c>
      <c r="B3377" t="s">
        <v>8051</v>
      </c>
      <c r="C3377" t="s">
        <v>8022</v>
      </c>
      <c r="D3377" t="s">
        <v>8037</v>
      </c>
      <c r="E3377" s="1">
        <v>45392</v>
      </c>
      <c r="F3377">
        <v>2043</v>
      </c>
      <c r="G3377">
        <v>137</v>
      </c>
      <c r="H3377" t="s">
        <v>7</v>
      </c>
      <c r="I3377" t="str">
        <f>VLOOKUP(shipments[[#This Row],[SPID]],CHOOSE({1,2},people[[#All],[SPID]],people[[#All],[Sales_person]]),2,0)</f>
        <v>Andria Kimpton</v>
      </c>
      <c r="J3377">
        <f>YEAR(shipments[[#This Row],[Shipdate]])</f>
        <v>2024</v>
      </c>
      <c r="K3377" s="22"/>
      <c r="L3377" s="22">
        <f>VLOOKUP(shipments[[#This Row],[PID]],CHOOSE({1,2},products[PID],products[Cost_per_box]),2,0)</f>
        <v>4.74</v>
      </c>
      <c r="M3377" s="22">
        <f>shipments[[#This Row],[Boxes]]*shipments[[#This Row],[cost_per_box]]</f>
        <v>649.38</v>
      </c>
      <c r="N3377" s="22">
        <f>shipments[[#This Row],[Amount]]-shipments[[#This Row],[total cost]]</f>
        <v>1393.62</v>
      </c>
    </row>
    <row r="3378" spans="1:14" x14ac:dyDescent="0.35">
      <c r="A3378" t="s">
        <v>3420</v>
      </c>
      <c r="B3378" t="s">
        <v>8051</v>
      </c>
      <c r="C3378" t="s">
        <v>8022</v>
      </c>
      <c r="D3378" t="s">
        <v>8038</v>
      </c>
      <c r="E3378" s="1">
        <v>45252</v>
      </c>
      <c r="F3378">
        <v>6723</v>
      </c>
      <c r="G3378">
        <v>481</v>
      </c>
      <c r="H3378" t="s">
        <v>7</v>
      </c>
      <c r="I3378" t="str">
        <f>VLOOKUP(shipments[[#This Row],[SPID]],CHOOSE({1,2},people[[#All],[SPID]],people[[#All],[Sales_person]]),2,0)</f>
        <v>Andria Kimpton</v>
      </c>
      <c r="J3378">
        <f>YEAR(shipments[[#This Row],[Shipdate]])</f>
        <v>2023</v>
      </c>
      <c r="K3378" s="22"/>
      <c r="L3378" s="22">
        <f>VLOOKUP(shipments[[#This Row],[PID]],CHOOSE({1,2},products[PID],products[Cost_per_box]),2,0)</f>
        <v>4.74</v>
      </c>
      <c r="M3378" s="22">
        <f>shipments[[#This Row],[Boxes]]*shipments[[#This Row],[cost_per_box]]</f>
        <v>2279.94</v>
      </c>
      <c r="N3378" s="22">
        <f>shipments[[#This Row],[Amount]]-shipments[[#This Row],[total cost]]</f>
        <v>4443.0599999999995</v>
      </c>
    </row>
    <row r="3379" spans="1:14" x14ac:dyDescent="0.35">
      <c r="A3379" t="s">
        <v>3421</v>
      </c>
      <c r="B3379" t="s">
        <v>8051</v>
      </c>
      <c r="C3379" t="s">
        <v>8023</v>
      </c>
      <c r="D3379" t="s">
        <v>8034</v>
      </c>
      <c r="E3379" s="1">
        <v>45153</v>
      </c>
      <c r="F3379">
        <v>6293.25</v>
      </c>
      <c r="G3379">
        <v>1049</v>
      </c>
      <c r="H3379" t="s">
        <v>7</v>
      </c>
      <c r="I3379" t="str">
        <f>VLOOKUP(shipments[[#This Row],[SPID]],CHOOSE({1,2},people[[#All],[SPID]],people[[#All],[Sales_person]]),2,0)</f>
        <v>Andria Kimpton</v>
      </c>
      <c r="J3379">
        <f>YEAR(shipments[[#This Row],[Shipdate]])</f>
        <v>2023</v>
      </c>
      <c r="K3379" s="22"/>
      <c r="L3379" s="22">
        <f>VLOOKUP(shipments[[#This Row],[PID]],CHOOSE({1,2},products[PID],products[Cost_per_box]),2,0)</f>
        <v>10.51</v>
      </c>
      <c r="M3379" s="22">
        <f>shipments[[#This Row],[Boxes]]*shipments[[#This Row],[cost_per_box]]</f>
        <v>11024.99</v>
      </c>
      <c r="N3379" s="22">
        <f>shipments[[#This Row],[Amount]]-shipments[[#This Row],[total cost]]</f>
        <v>-4731.74</v>
      </c>
    </row>
    <row r="3380" spans="1:14" x14ac:dyDescent="0.35">
      <c r="A3380" t="s">
        <v>3422</v>
      </c>
      <c r="B3380" t="s">
        <v>8051</v>
      </c>
      <c r="C3380" t="s">
        <v>8023</v>
      </c>
      <c r="D3380" t="s">
        <v>8038</v>
      </c>
      <c r="E3380" s="1">
        <v>45267</v>
      </c>
      <c r="F3380">
        <v>8102.25</v>
      </c>
      <c r="G3380">
        <v>811</v>
      </c>
      <c r="H3380" t="s">
        <v>40</v>
      </c>
      <c r="I3380" t="str">
        <f>VLOOKUP(shipments[[#This Row],[SPID]],CHOOSE({1,2},people[[#All],[SPID]],people[[#All],[Sales_person]]),2,0)</f>
        <v>Andria Kimpton</v>
      </c>
      <c r="J3380">
        <f>YEAR(shipments[[#This Row],[Shipdate]])</f>
        <v>2023</v>
      </c>
      <c r="K3380" s="22"/>
      <c r="L3380" s="22">
        <f>VLOOKUP(shipments[[#This Row],[PID]],CHOOSE({1,2},products[PID],products[Cost_per_box]),2,0)</f>
        <v>10.51</v>
      </c>
      <c r="M3380" s="22">
        <f>shipments[[#This Row],[Boxes]]*shipments[[#This Row],[cost_per_box]]</f>
        <v>8523.61</v>
      </c>
      <c r="N3380" s="22">
        <f>shipments[[#This Row],[Amount]]-shipments[[#This Row],[total cost]]</f>
        <v>-421.36000000000058</v>
      </c>
    </row>
    <row r="3381" spans="1:14" x14ac:dyDescent="0.35">
      <c r="A3381" t="s">
        <v>3423</v>
      </c>
      <c r="B3381" t="s">
        <v>8051</v>
      </c>
      <c r="C3381" t="s">
        <v>8023</v>
      </c>
      <c r="D3381" t="s">
        <v>8034</v>
      </c>
      <c r="E3381" s="1">
        <v>45281</v>
      </c>
      <c r="F3381">
        <v>3260.25</v>
      </c>
      <c r="G3381">
        <v>466</v>
      </c>
      <c r="H3381" t="s">
        <v>7</v>
      </c>
      <c r="I3381" t="str">
        <f>VLOOKUP(shipments[[#This Row],[SPID]],CHOOSE({1,2},people[[#All],[SPID]],people[[#All],[Sales_person]]),2,0)</f>
        <v>Andria Kimpton</v>
      </c>
      <c r="J3381">
        <f>YEAR(shipments[[#This Row],[Shipdate]])</f>
        <v>2023</v>
      </c>
      <c r="K3381" s="22"/>
      <c r="L3381" s="22">
        <f>VLOOKUP(shipments[[#This Row],[PID]],CHOOSE({1,2},products[PID],products[Cost_per_box]),2,0)</f>
        <v>10.51</v>
      </c>
      <c r="M3381" s="22">
        <f>shipments[[#This Row],[Boxes]]*shipments[[#This Row],[cost_per_box]]</f>
        <v>4897.66</v>
      </c>
      <c r="N3381" s="22">
        <f>shipments[[#This Row],[Amount]]-shipments[[#This Row],[total cost]]</f>
        <v>-1637.4099999999999</v>
      </c>
    </row>
    <row r="3382" spans="1:14" x14ac:dyDescent="0.35">
      <c r="A3382" t="s">
        <v>3424</v>
      </c>
      <c r="B3382" t="s">
        <v>8051</v>
      </c>
      <c r="C3382" t="s">
        <v>8023</v>
      </c>
      <c r="D3382" t="s">
        <v>8033</v>
      </c>
      <c r="E3382" s="1">
        <v>45328</v>
      </c>
      <c r="F3382">
        <v>427.5</v>
      </c>
      <c r="G3382">
        <v>72</v>
      </c>
      <c r="H3382" t="s">
        <v>7</v>
      </c>
      <c r="I3382" t="str">
        <f>VLOOKUP(shipments[[#This Row],[SPID]],CHOOSE({1,2},people[[#All],[SPID]],people[[#All],[Sales_person]]),2,0)</f>
        <v>Andria Kimpton</v>
      </c>
      <c r="J3382">
        <f>YEAR(shipments[[#This Row],[Shipdate]])</f>
        <v>2024</v>
      </c>
      <c r="K3382" s="22"/>
      <c r="L3382" s="22">
        <f>VLOOKUP(shipments[[#This Row],[PID]],CHOOSE({1,2},products[PID],products[Cost_per_box]),2,0)</f>
        <v>10.51</v>
      </c>
      <c r="M3382" s="22">
        <f>shipments[[#This Row],[Boxes]]*shipments[[#This Row],[cost_per_box]]</f>
        <v>756.72</v>
      </c>
      <c r="N3382" s="22">
        <f>shipments[[#This Row],[Amount]]-shipments[[#This Row],[total cost]]</f>
        <v>-329.22</v>
      </c>
    </row>
    <row r="3383" spans="1:14" x14ac:dyDescent="0.35">
      <c r="A3383" t="s">
        <v>3425</v>
      </c>
      <c r="B3383" t="s">
        <v>8051</v>
      </c>
      <c r="C3383" t="s">
        <v>8023</v>
      </c>
      <c r="D3383" t="s">
        <v>8037</v>
      </c>
      <c r="E3383" s="1">
        <v>45180</v>
      </c>
      <c r="F3383">
        <v>200.25</v>
      </c>
      <c r="G3383">
        <v>29</v>
      </c>
      <c r="H3383" t="s">
        <v>7</v>
      </c>
      <c r="I3383" t="str">
        <f>VLOOKUP(shipments[[#This Row],[SPID]],CHOOSE({1,2},people[[#All],[SPID]],people[[#All],[Sales_person]]),2,0)</f>
        <v>Andria Kimpton</v>
      </c>
      <c r="J3383">
        <f>YEAR(shipments[[#This Row],[Shipdate]])</f>
        <v>2023</v>
      </c>
      <c r="K3383" s="22"/>
      <c r="L3383" s="22">
        <f>VLOOKUP(shipments[[#This Row],[PID]],CHOOSE({1,2},products[PID],products[Cost_per_box]),2,0)</f>
        <v>10.51</v>
      </c>
      <c r="M3383" s="22">
        <f>shipments[[#This Row],[Boxes]]*shipments[[#This Row],[cost_per_box]]</f>
        <v>304.79000000000002</v>
      </c>
      <c r="N3383" s="22">
        <f>shipments[[#This Row],[Amount]]-shipments[[#This Row],[total cost]]</f>
        <v>-104.54000000000002</v>
      </c>
    </row>
    <row r="3384" spans="1:14" x14ac:dyDescent="0.35">
      <c r="A3384" t="s">
        <v>3426</v>
      </c>
      <c r="B3384" t="s">
        <v>8051</v>
      </c>
      <c r="C3384" t="s">
        <v>8024</v>
      </c>
      <c r="D3384" t="s">
        <v>8033</v>
      </c>
      <c r="E3384" s="1">
        <v>45233</v>
      </c>
      <c r="F3384">
        <v>3316.5</v>
      </c>
      <c r="G3384">
        <v>185</v>
      </c>
      <c r="H3384" t="s">
        <v>7</v>
      </c>
      <c r="I3384" t="str">
        <f>VLOOKUP(shipments[[#This Row],[SPID]],CHOOSE({1,2},people[[#All],[SPID]],people[[#All],[Sales_person]]),2,0)</f>
        <v>Andria Kimpton</v>
      </c>
      <c r="J3384">
        <f>YEAR(shipments[[#This Row],[Shipdate]])</f>
        <v>2023</v>
      </c>
      <c r="K3384" s="22"/>
      <c r="L3384" s="22">
        <f>VLOOKUP(shipments[[#This Row],[PID]],CHOOSE({1,2},products[PID],products[Cost_per_box]),2,0)</f>
        <v>6.43</v>
      </c>
      <c r="M3384" s="22">
        <f>shipments[[#This Row],[Boxes]]*shipments[[#This Row],[cost_per_box]]</f>
        <v>1189.55</v>
      </c>
      <c r="N3384" s="22">
        <f>shipments[[#This Row],[Amount]]-shipments[[#This Row],[total cost]]</f>
        <v>2126.9499999999998</v>
      </c>
    </row>
    <row r="3385" spans="1:14" x14ac:dyDescent="0.35">
      <c r="A3385" t="s">
        <v>3427</v>
      </c>
      <c r="B3385" t="s">
        <v>8051</v>
      </c>
      <c r="C3385" t="s">
        <v>8024</v>
      </c>
      <c r="D3385" t="s">
        <v>8038</v>
      </c>
      <c r="E3385" s="1">
        <v>44965</v>
      </c>
      <c r="F3385">
        <v>6880.5</v>
      </c>
      <c r="G3385">
        <v>492</v>
      </c>
      <c r="H3385" t="s">
        <v>7</v>
      </c>
      <c r="I3385" t="str">
        <f>VLOOKUP(shipments[[#This Row],[SPID]],CHOOSE({1,2},people[[#All],[SPID]],people[[#All],[Sales_person]]),2,0)</f>
        <v>Andria Kimpton</v>
      </c>
      <c r="J3385">
        <f>YEAR(shipments[[#This Row],[Shipdate]])</f>
        <v>2023</v>
      </c>
      <c r="K3385" s="22"/>
      <c r="L3385" s="22">
        <f>VLOOKUP(shipments[[#This Row],[PID]],CHOOSE({1,2},products[PID],products[Cost_per_box]),2,0)</f>
        <v>6.43</v>
      </c>
      <c r="M3385" s="22">
        <f>shipments[[#This Row],[Boxes]]*shipments[[#This Row],[cost_per_box]]</f>
        <v>3163.56</v>
      </c>
      <c r="N3385" s="22">
        <f>shipments[[#This Row],[Amount]]-shipments[[#This Row],[total cost]]</f>
        <v>3716.94</v>
      </c>
    </row>
    <row r="3386" spans="1:14" x14ac:dyDescent="0.35">
      <c r="A3386" t="s">
        <v>3428</v>
      </c>
      <c r="B3386" t="s">
        <v>8051</v>
      </c>
      <c r="C3386" t="s">
        <v>8024</v>
      </c>
      <c r="D3386" t="s">
        <v>8033</v>
      </c>
      <c r="E3386" s="1">
        <v>45331</v>
      </c>
      <c r="F3386">
        <v>3498.75</v>
      </c>
      <c r="G3386">
        <v>234</v>
      </c>
      <c r="H3386" t="s">
        <v>7</v>
      </c>
      <c r="I3386" t="str">
        <f>VLOOKUP(shipments[[#This Row],[SPID]],CHOOSE({1,2},people[[#All],[SPID]],people[[#All],[Sales_person]]),2,0)</f>
        <v>Andria Kimpton</v>
      </c>
      <c r="J3386">
        <f>YEAR(shipments[[#This Row],[Shipdate]])</f>
        <v>2024</v>
      </c>
      <c r="K3386" s="22"/>
      <c r="L3386" s="22">
        <f>VLOOKUP(shipments[[#This Row],[PID]],CHOOSE({1,2},products[PID],products[Cost_per_box]),2,0)</f>
        <v>6.43</v>
      </c>
      <c r="M3386" s="22">
        <f>shipments[[#This Row],[Boxes]]*shipments[[#This Row],[cost_per_box]]</f>
        <v>1504.62</v>
      </c>
      <c r="N3386" s="22">
        <f>shipments[[#This Row],[Amount]]-shipments[[#This Row],[total cost]]</f>
        <v>1994.13</v>
      </c>
    </row>
    <row r="3387" spans="1:14" x14ac:dyDescent="0.35">
      <c r="A3387" t="s">
        <v>3429</v>
      </c>
      <c r="B3387" t="s">
        <v>8051</v>
      </c>
      <c r="C3387" t="s">
        <v>8024</v>
      </c>
      <c r="D3387" t="s">
        <v>8033</v>
      </c>
      <c r="E3387" s="1">
        <v>45467</v>
      </c>
      <c r="F3387">
        <v>6068.25</v>
      </c>
      <c r="G3387">
        <v>380</v>
      </c>
      <c r="H3387" t="s">
        <v>7</v>
      </c>
      <c r="I3387" t="str">
        <f>VLOOKUP(shipments[[#This Row],[SPID]],CHOOSE({1,2},people[[#All],[SPID]],people[[#All],[Sales_person]]),2,0)</f>
        <v>Andria Kimpton</v>
      </c>
      <c r="J3387">
        <f>YEAR(shipments[[#This Row],[Shipdate]])</f>
        <v>2024</v>
      </c>
      <c r="K3387" s="22"/>
      <c r="L3387" s="22">
        <f>VLOOKUP(shipments[[#This Row],[PID]],CHOOSE({1,2},products[PID],products[Cost_per_box]),2,0)</f>
        <v>6.43</v>
      </c>
      <c r="M3387" s="22">
        <f>shipments[[#This Row],[Boxes]]*shipments[[#This Row],[cost_per_box]]</f>
        <v>2443.4</v>
      </c>
      <c r="N3387" s="22">
        <f>shipments[[#This Row],[Amount]]-shipments[[#This Row],[total cost]]</f>
        <v>3624.85</v>
      </c>
    </row>
    <row r="3388" spans="1:14" x14ac:dyDescent="0.35">
      <c r="A3388" t="s">
        <v>3430</v>
      </c>
      <c r="B3388" t="s">
        <v>8051</v>
      </c>
      <c r="C3388" t="s">
        <v>8024</v>
      </c>
      <c r="D3388" t="s">
        <v>8033</v>
      </c>
      <c r="E3388" s="1">
        <v>45077</v>
      </c>
      <c r="F3388">
        <v>5982.75</v>
      </c>
      <c r="G3388">
        <v>428</v>
      </c>
      <c r="H3388" t="s">
        <v>7</v>
      </c>
      <c r="I3388" t="str">
        <f>VLOOKUP(shipments[[#This Row],[SPID]],CHOOSE({1,2},people[[#All],[SPID]],people[[#All],[Sales_person]]),2,0)</f>
        <v>Andria Kimpton</v>
      </c>
      <c r="J3388">
        <f>YEAR(shipments[[#This Row],[Shipdate]])</f>
        <v>2023</v>
      </c>
      <c r="K3388" s="22"/>
      <c r="L3388" s="22">
        <f>VLOOKUP(shipments[[#This Row],[PID]],CHOOSE({1,2},products[PID],products[Cost_per_box]),2,0)</f>
        <v>6.43</v>
      </c>
      <c r="M3388" s="22">
        <f>shipments[[#This Row],[Boxes]]*shipments[[#This Row],[cost_per_box]]</f>
        <v>2752.04</v>
      </c>
      <c r="N3388" s="22">
        <f>shipments[[#This Row],[Amount]]-shipments[[#This Row],[total cost]]</f>
        <v>3230.71</v>
      </c>
    </row>
    <row r="3389" spans="1:14" x14ac:dyDescent="0.35">
      <c r="A3389" t="s">
        <v>3431</v>
      </c>
      <c r="B3389" t="s">
        <v>8051</v>
      </c>
      <c r="C3389" t="s">
        <v>8024</v>
      </c>
      <c r="D3389" t="s">
        <v>8038</v>
      </c>
      <c r="E3389" s="1">
        <v>45471</v>
      </c>
      <c r="F3389">
        <v>4821.75</v>
      </c>
      <c r="G3389">
        <v>284</v>
      </c>
      <c r="H3389" t="s">
        <v>7</v>
      </c>
      <c r="I3389" t="str">
        <f>VLOOKUP(shipments[[#This Row],[SPID]],CHOOSE({1,2},people[[#All],[SPID]],people[[#All],[Sales_person]]),2,0)</f>
        <v>Andria Kimpton</v>
      </c>
      <c r="J3389">
        <f>YEAR(shipments[[#This Row],[Shipdate]])</f>
        <v>2024</v>
      </c>
      <c r="K3389" s="22"/>
      <c r="L3389" s="22">
        <f>VLOOKUP(shipments[[#This Row],[PID]],CHOOSE({1,2},products[PID],products[Cost_per_box]),2,0)</f>
        <v>6.43</v>
      </c>
      <c r="M3389" s="22">
        <f>shipments[[#This Row],[Boxes]]*shipments[[#This Row],[cost_per_box]]</f>
        <v>1826.12</v>
      </c>
      <c r="N3389" s="22">
        <f>shipments[[#This Row],[Amount]]-shipments[[#This Row],[total cost]]</f>
        <v>2995.63</v>
      </c>
    </row>
    <row r="3390" spans="1:14" x14ac:dyDescent="0.35">
      <c r="A3390" t="s">
        <v>3432</v>
      </c>
      <c r="B3390" t="s">
        <v>8051</v>
      </c>
      <c r="C3390" t="s">
        <v>8025</v>
      </c>
      <c r="D3390" t="s">
        <v>8037</v>
      </c>
      <c r="E3390" s="1">
        <v>45006</v>
      </c>
      <c r="F3390">
        <v>769.5</v>
      </c>
      <c r="G3390">
        <v>43</v>
      </c>
      <c r="H3390" t="s">
        <v>7</v>
      </c>
      <c r="I3390" t="str">
        <f>VLOOKUP(shipments[[#This Row],[SPID]],CHOOSE({1,2},people[[#All],[SPID]],people[[#All],[Sales_person]]),2,0)</f>
        <v>Andria Kimpton</v>
      </c>
      <c r="J3390">
        <f>YEAR(shipments[[#This Row],[Shipdate]])</f>
        <v>2023</v>
      </c>
      <c r="K3390" s="22"/>
      <c r="L3390" s="22">
        <f>VLOOKUP(shipments[[#This Row],[PID]],CHOOSE({1,2},products[PID],products[Cost_per_box]),2,0)</f>
        <v>12.41</v>
      </c>
      <c r="M3390" s="22">
        <f>shipments[[#This Row],[Boxes]]*shipments[[#This Row],[cost_per_box]]</f>
        <v>533.63</v>
      </c>
      <c r="N3390" s="22">
        <f>shipments[[#This Row],[Amount]]-shipments[[#This Row],[total cost]]</f>
        <v>235.87</v>
      </c>
    </row>
    <row r="3391" spans="1:14" x14ac:dyDescent="0.35">
      <c r="A3391" t="s">
        <v>3433</v>
      </c>
      <c r="B3391" t="s">
        <v>8051</v>
      </c>
      <c r="C3391" t="s">
        <v>8025</v>
      </c>
      <c r="D3391" t="s">
        <v>8038</v>
      </c>
      <c r="E3391" s="1">
        <v>45483</v>
      </c>
      <c r="F3391">
        <v>3811.5</v>
      </c>
      <c r="G3391">
        <v>225</v>
      </c>
      <c r="H3391" t="s">
        <v>18</v>
      </c>
      <c r="I3391" t="str">
        <f>VLOOKUP(shipments[[#This Row],[SPID]],CHOOSE({1,2},people[[#All],[SPID]],people[[#All],[Sales_person]]),2,0)</f>
        <v>Andria Kimpton</v>
      </c>
      <c r="J3391">
        <f>YEAR(shipments[[#This Row],[Shipdate]])</f>
        <v>2024</v>
      </c>
      <c r="K3391" s="22"/>
      <c r="L3391" s="22">
        <f>VLOOKUP(shipments[[#This Row],[PID]],CHOOSE({1,2},products[PID],products[Cost_per_box]),2,0)</f>
        <v>12.41</v>
      </c>
      <c r="M3391" s="22">
        <f>shipments[[#This Row],[Boxes]]*shipments[[#This Row],[cost_per_box]]</f>
        <v>2792.25</v>
      </c>
      <c r="N3391" s="22">
        <f>shipments[[#This Row],[Amount]]-shipments[[#This Row],[total cost]]</f>
        <v>1019.25</v>
      </c>
    </row>
    <row r="3392" spans="1:14" x14ac:dyDescent="0.35">
      <c r="A3392" t="s">
        <v>3434</v>
      </c>
      <c r="B3392" t="s">
        <v>8051</v>
      </c>
      <c r="C3392" t="s">
        <v>8026</v>
      </c>
      <c r="D3392" t="s">
        <v>8036</v>
      </c>
      <c r="E3392" s="1">
        <v>44980</v>
      </c>
      <c r="F3392">
        <v>4880.25</v>
      </c>
      <c r="G3392">
        <v>288</v>
      </c>
      <c r="H3392" t="s">
        <v>7</v>
      </c>
      <c r="I3392" t="str">
        <f>VLOOKUP(shipments[[#This Row],[SPID]],CHOOSE({1,2},people[[#All],[SPID]],people[[#All],[Sales_person]]),2,0)</f>
        <v>Andria Kimpton</v>
      </c>
      <c r="J3392">
        <f>YEAR(shipments[[#This Row],[Shipdate]])</f>
        <v>2023</v>
      </c>
      <c r="K3392" s="22"/>
      <c r="L3392" s="22">
        <f>VLOOKUP(shipments[[#This Row],[PID]],CHOOSE({1,2},products[PID],products[Cost_per_box]),2,0)</f>
        <v>9.57</v>
      </c>
      <c r="M3392" s="22">
        <f>shipments[[#This Row],[Boxes]]*shipments[[#This Row],[cost_per_box]]</f>
        <v>2756.16</v>
      </c>
      <c r="N3392" s="22">
        <f>shipments[[#This Row],[Amount]]-shipments[[#This Row],[total cost]]</f>
        <v>2124.09</v>
      </c>
    </row>
    <row r="3393" spans="1:14" x14ac:dyDescent="0.35">
      <c r="A3393" t="s">
        <v>3435</v>
      </c>
      <c r="B3393" t="s">
        <v>8051</v>
      </c>
      <c r="C3393" t="s">
        <v>8026</v>
      </c>
      <c r="D3393" t="s">
        <v>8034</v>
      </c>
      <c r="E3393" s="1">
        <v>45166</v>
      </c>
      <c r="F3393">
        <v>9315</v>
      </c>
      <c r="G3393">
        <v>518</v>
      </c>
      <c r="H3393" t="s">
        <v>7</v>
      </c>
      <c r="I3393" t="str">
        <f>VLOOKUP(shipments[[#This Row],[SPID]],CHOOSE({1,2},people[[#All],[SPID]],people[[#All],[Sales_person]]),2,0)</f>
        <v>Andria Kimpton</v>
      </c>
      <c r="J3393">
        <f>YEAR(shipments[[#This Row],[Shipdate]])</f>
        <v>2023</v>
      </c>
      <c r="K3393" s="22"/>
      <c r="L3393" s="22">
        <f>VLOOKUP(shipments[[#This Row],[PID]],CHOOSE({1,2},products[PID],products[Cost_per_box]),2,0)</f>
        <v>9.57</v>
      </c>
      <c r="M3393" s="22">
        <f>shipments[[#This Row],[Boxes]]*shipments[[#This Row],[cost_per_box]]</f>
        <v>4957.26</v>
      </c>
      <c r="N3393" s="22">
        <f>shipments[[#This Row],[Amount]]-shipments[[#This Row],[total cost]]</f>
        <v>4357.74</v>
      </c>
    </row>
    <row r="3394" spans="1:14" x14ac:dyDescent="0.35">
      <c r="A3394" t="s">
        <v>3436</v>
      </c>
      <c r="B3394" t="s">
        <v>8051</v>
      </c>
      <c r="C3394" t="s">
        <v>8026</v>
      </c>
      <c r="D3394" t="s">
        <v>8036</v>
      </c>
      <c r="E3394" s="1">
        <v>45135</v>
      </c>
      <c r="F3394">
        <v>6097.5</v>
      </c>
      <c r="G3394">
        <v>382</v>
      </c>
      <c r="H3394" t="s">
        <v>7</v>
      </c>
      <c r="I3394" t="str">
        <f>VLOOKUP(shipments[[#This Row],[SPID]],CHOOSE({1,2},people[[#All],[SPID]],people[[#All],[Sales_person]]),2,0)</f>
        <v>Andria Kimpton</v>
      </c>
      <c r="J3394">
        <f>YEAR(shipments[[#This Row],[Shipdate]])</f>
        <v>2023</v>
      </c>
      <c r="K3394" s="22"/>
      <c r="L3394" s="22">
        <f>VLOOKUP(shipments[[#This Row],[PID]],CHOOSE({1,2},products[PID],products[Cost_per_box]),2,0)</f>
        <v>9.57</v>
      </c>
      <c r="M3394" s="22">
        <f>shipments[[#This Row],[Boxes]]*shipments[[#This Row],[cost_per_box]]</f>
        <v>3655.7400000000002</v>
      </c>
      <c r="N3394" s="22">
        <f>shipments[[#This Row],[Amount]]-shipments[[#This Row],[total cost]]</f>
        <v>2441.7599999999998</v>
      </c>
    </row>
    <row r="3395" spans="1:14" x14ac:dyDescent="0.35">
      <c r="A3395" t="s">
        <v>3437</v>
      </c>
      <c r="B3395" t="s">
        <v>8051</v>
      </c>
      <c r="C3395" t="s">
        <v>8026</v>
      </c>
      <c r="D3395" t="s">
        <v>8037</v>
      </c>
      <c r="E3395" s="1">
        <v>45065</v>
      </c>
      <c r="F3395">
        <v>4743</v>
      </c>
      <c r="G3395">
        <v>317</v>
      </c>
      <c r="H3395" t="s">
        <v>7</v>
      </c>
      <c r="I3395" t="str">
        <f>VLOOKUP(shipments[[#This Row],[SPID]],CHOOSE({1,2},people[[#All],[SPID]],people[[#All],[Sales_person]]),2,0)</f>
        <v>Andria Kimpton</v>
      </c>
      <c r="J3395">
        <f>YEAR(shipments[[#This Row],[Shipdate]])</f>
        <v>2023</v>
      </c>
      <c r="K3395" s="22"/>
      <c r="L3395" s="22">
        <f>VLOOKUP(shipments[[#This Row],[PID]],CHOOSE({1,2},products[PID],products[Cost_per_box]),2,0)</f>
        <v>9.57</v>
      </c>
      <c r="M3395" s="22">
        <f>shipments[[#This Row],[Boxes]]*shipments[[#This Row],[cost_per_box]]</f>
        <v>3033.69</v>
      </c>
      <c r="N3395" s="22">
        <f>shipments[[#This Row],[Amount]]-shipments[[#This Row],[total cost]]</f>
        <v>1709.31</v>
      </c>
    </row>
    <row r="3396" spans="1:14" x14ac:dyDescent="0.35">
      <c r="A3396" t="s">
        <v>3438</v>
      </c>
      <c r="B3396" t="s">
        <v>8051</v>
      </c>
      <c r="C3396" t="s">
        <v>8026</v>
      </c>
      <c r="D3396" t="s">
        <v>8033</v>
      </c>
      <c r="E3396" s="1">
        <v>45317</v>
      </c>
      <c r="F3396">
        <v>9549</v>
      </c>
      <c r="G3396">
        <v>683</v>
      </c>
      <c r="H3396" t="s">
        <v>7</v>
      </c>
      <c r="I3396" t="str">
        <f>VLOOKUP(shipments[[#This Row],[SPID]],CHOOSE({1,2},people[[#All],[SPID]],people[[#All],[Sales_person]]),2,0)</f>
        <v>Andria Kimpton</v>
      </c>
      <c r="J3396">
        <f>YEAR(shipments[[#This Row],[Shipdate]])</f>
        <v>2024</v>
      </c>
      <c r="K3396" s="22"/>
      <c r="L3396" s="22">
        <f>VLOOKUP(shipments[[#This Row],[PID]],CHOOSE({1,2},products[PID],products[Cost_per_box]),2,0)</f>
        <v>9.57</v>
      </c>
      <c r="M3396" s="22">
        <f>shipments[[#This Row],[Boxes]]*shipments[[#This Row],[cost_per_box]]</f>
        <v>6536.31</v>
      </c>
      <c r="N3396" s="22">
        <f>shipments[[#This Row],[Amount]]-shipments[[#This Row],[total cost]]</f>
        <v>3012.6899999999996</v>
      </c>
    </row>
    <row r="3397" spans="1:14" x14ac:dyDescent="0.35">
      <c r="A3397" t="s">
        <v>3439</v>
      </c>
      <c r="B3397" t="s">
        <v>8051</v>
      </c>
      <c r="C3397" t="s">
        <v>8026</v>
      </c>
      <c r="D3397" t="s">
        <v>8038</v>
      </c>
      <c r="E3397" s="1">
        <v>45237</v>
      </c>
      <c r="F3397">
        <v>2616.75</v>
      </c>
      <c r="G3397">
        <v>175</v>
      </c>
      <c r="H3397" t="s">
        <v>7</v>
      </c>
      <c r="I3397" t="str">
        <f>VLOOKUP(shipments[[#This Row],[SPID]],CHOOSE({1,2},people[[#All],[SPID]],people[[#All],[Sales_person]]),2,0)</f>
        <v>Andria Kimpton</v>
      </c>
      <c r="J3397">
        <f>YEAR(shipments[[#This Row],[Shipdate]])</f>
        <v>2023</v>
      </c>
      <c r="K3397" s="22"/>
      <c r="L3397" s="22">
        <f>VLOOKUP(shipments[[#This Row],[PID]],CHOOSE({1,2},products[PID],products[Cost_per_box]),2,0)</f>
        <v>9.57</v>
      </c>
      <c r="M3397" s="22">
        <f>shipments[[#This Row],[Boxes]]*shipments[[#This Row],[cost_per_box]]</f>
        <v>1674.75</v>
      </c>
      <c r="N3397" s="22">
        <f>shipments[[#This Row],[Amount]]-shipments[[#This Row],[total cost]]</f>
        <v>942</v>
      </c>
    </row>
    <row r="3398" spans="1:14" x14ac:dyDescent="0.35">
      <c r="A3398" t="s">
        <v>3440</v>
      </c>
      <c r="B3398" t="s">
        <v>8051</v>
      </c>
      <c r="C3398" t="s">
        <v>8027</v>
      </c>
      <c r="D3398" t="s">
        <v>8036</v>
      </c>
      <c r="E3398" s="1">
        <v>45330</v>
      </c>
      <c r="F3398">
        <v>4979.25</v>
      </c>
      <c r="G3398">
        <v>498</v>
      </c>
      <c r="H3398" t="s">
        <v>7</v>
      </c>
      <c r="I3398" t="str">
        <f>VLOOKUP(shipments[[#This Row],[SPID]],CHOOSE({1,2},people[[#All],[SPID]],people[[#All],[Sales_person]]),2,0)</f>
        <v>Andria Kimpton</v>
      </c>
      <c r="J3398">
        <f>YEAR(shipments[[#This Row],[Shipdate]])</f>
        <v>2024</v>
      </c>
      <c r="K3398" s="22"/>
      <c r="L3398" s="22">
        <f>VLOOKUP(shipments[[#This Row],[PID]],CHOOSE({1,2},products[PID],products[Cost_per_box]),2,0)</f>
        <v>8.43</v>
      </c>
      <c r="M3398" s="22">
        <f>shipments[[#This Row],[Boxes]]*shipments[[#This Row],[cost_per_box]]</f>
        <v>4198.1399999999994</v>
      </c>
      <c r="N3398" s="22">
        <f>shipments[[#This Row],[Amount]]-shipments[[#This Row],[total cost]]</f>
        <v>781.11000000000058</v>
      </c>
    </row>
    <row r="3399" spans="1:14" x14ac:dyDescent="0.35">
      <c r="A3399" t="s">
        <v>3441</v>
      </c>
      <c r="B3399" t="s">
        <v>8051</v>
      </c>
      <c r="C3399" t="s">
        <v>8027</v>
      </c>
      <c r="D3399" t="s">
        <v>8033</v>
      </c>
      <c r="E3399" s="1">
        <v>45343</v>
      </c>
      <c r="F3399">
        <v>9751.5</v>
      </c>
      <c r="G3399">
        <v>887</v>
      </c>
      <c r="H3399" t="s">
        <v>7</v>
      </c>
      <c r="I3399" t="str">
        <f>VLOOKUP(shipments[[#This Row],[SPID]],CHOOSE({1,2},people[[#All],[SPID]],people[[#All],[Sales_person]]),2,0)</f>
        <v>Andria Kimpton</v>
      </c>
      <c r="J3399">
        <f>YEAR(shipments[[#This Row],[Shipdate]])</f>
        <v>2024</v>
      </c>
      <c r="K3399" s="22"/>
      <c r="L3399" s="22">
        <f>VLOOKUP(shipments[[#This Row],[PID]],CHOOSE({1,2},products[PID],products[Cost_per_box]),2,0)</f>
        <v>8.43</v>
      </c>
      <c r="M3399" s="22">
        <f>shipments[[#This Row],[Boxes]]*shipments[[#This Row],[cost_per_box]]</f>
        <v>7477.41</v>
      </c>
      <c r="N3399" s="22">
        <f>shipments[[#This Row],[Amount]]-shipments[[#This Row],[total cost]]</f>
        <v>2274.09</v>
      </c>
    </row>
    <row r="3400" spans="1:14" x14ac:dyDescent="0.35">
      <c r="A3400" t="s">
        <v>3442</v>
      </c>
      <c r="B3400" t="s">
        <v>8051</v>
      </c>
      <c r="C3400" t="s">
        <v>8027</v>
      </c>
      <c r="D3400" t="s">
        <v>8034</v>
      </c>
      <c r="E3400" s="1">
        <v>45488</v>
      </c>
      <c r="F3400">
        <v>2830.5</v>
      </c>
      <c r="G3400">
        <v>405</v>
      </c>
      <c r="H3400" t="s">
        <v>18</v>
      </c>
      <c r="I3400" t="str">
        <f>VLOOKUP(shipments[[#This Row],[SPID]],CHOOSE({1,2},people[[#All],[SPID]],people[[#All],[Sales_person]]),2,0)</f>
        <v>Andria Kimpton</v>
      </c>
      <c r="J3400">
        <f>YEAR(shipments[[#This Row],[Shipdate]])</f>
        <v>2024</v>
      </c>
      <c r="K3400" s="22"/>
      <c r="L3400" s="22">
        <f>VLOOKUP(shipments[[#This Row],[PID]],CHOOSE({1,2},products[PID],products[Cost_per_box]),2,0)</f>
        <v>8.43</v>
      </c>
      <c r="M3400" s="22">
        <f>shipments[[#This Row],[Boxes]]*shipments[[#This Row],[cost_per_box]]</f>
        <v>3414.15</v>
      </c>
      <c r="N3400" s="22">
        <f>shipments[[#This Row],[Amount]]-shipments[[#This Row],[total cost]]</f>
        <v>-583.65000000000009</v>
      </c>
    </row>
    <row r="3401" spans="1:14" x14ac:dyDescent="0.35">
      <c r="A3401" t="s">
        <v>3443</v>
      </c>
      <c r="B3401" t="s">
        <v>8051</v>
      </c>
      <c r="C3401" t="s">
        <v>8027</v>
      </c>
      <c r="D3401" t="s">
        <v>8035</v>
      </c>
      <c r="E3401" s="1">
        <v>45005</v>
      </c>
      <c r="F3401">
        <v>4277.25</v>
      </c>
      <c r="G3401">
        <v>389</v>
      </c>
      <c r="H3401" t="s">
        <v>7</v>
      </c>
      <c r="I3401" t="str">
        <f>VLOOKUP(shipments[[#This Row],[SPID]],CHOOSE({1,2},people[[#All],[SPID]],people[[#All],[Sales_person]]),2,0)</f>
        <v>Andria Kimpton</v>
      </c>
      <c r="J3401">
        <f>YEAR(shipments[[#This Row],[Shipdate]])</f>
        <v>2023</v>
      </c>
      <c r="K3401" s="22"/>
      <c r="L3401" s="22">
        <f>VLOOKUP(shipments[[#This Row],[PID]],CHOOSE({1,2},products[PID],products[Cost_per_box]),2,0)</f>
        <v>8.43</v>
      </c>
      <c r="M3401" s="22">
        <f>shipments[[#This Row],[Boxes]]*shipments[[#This Row],[cost_per_box]]</f>
        <v>3279.27</v>
      </c>
      <c r="N3401" s="22">
        <f>shipments[[#This Row],[Amount]]-shipments[[#This Row],[total cost]]</f>
        <v>997.98</v>
      </c>
    </row>
    <row r="3402" spans="1:14" x14ac:dyDescent="0.35">
      <c r="A3402" t="s">
        <v>3444</v>
      </c>
      <c r="B3402" t="s">
        <v>8051</v>
      </c>
      <c r="C3402" t="s">
        <v>8028</v>
      </c>
      <c r="D3402" t="s">
        <v>8033</v>
      </c>
      <c r="E3402" s="1">
        <v>45216</v>
      </c>
      <c r="F3402">
        <v>20234.25</v>
      </c>
      <c r="G3402">
        <v>2024</v>
      </c>
      <c r="H3402" t="s">
        <v>7</v>
      </c>
      <c r="I3402" t="str">
        <f>VLOOKUP(shipments[[#This Row],[SPID]],CHOOSE({1,2},people[[#All],[SPID]],people[[#All],[Sales_person]]),2,0)</f>
        <v>Andria Kimpton</v>
      </c>
      <c r="J3402">
        <f>YEAR(shipments[[#This Row],[Shipdate]])</f>
        <v>2023</v>
      </c>
      <c r="K3402" s="22"/>
      <c r="L3402" s="22">
        <f>VLOOKUP(shipments[[#This Row],[PID]],CHOOSE({1,2},products[PID],products[Cost_per_box]),2,0)</f>
        <v>6.8</v>
      </c>
      <c r="M3402" s="22">
        <f>shipments[[#This Row],[Boxes]]*shipments[[#This Row],[cost_per_box]]</f>
        <v>13763.199999999999</v>
      </c>
      <c r="N3402" s="22">
        <f>shipments[[#This Row],[Amount]]-shipments[[#This Row],[total cost]]</f>
        <v>6471.0500000000011</v>
      </c>
    </row>
    <row r="3403" spans="1:14" x14ac:dyDescent="0.35">
      <c r="A3403" t="s">
        <v>3445</v>
      </c>
      <c r="B3403" t="s">
        <v>8051</v>
      </c>
      <c r="C3403" t="s">
        <v>8028</v>
      </c>
      <c r="D3403" t="s">
        <v>8038</v>
      </c>
      <c r="E3403" s="1">
        <v>45169</v>
      </c>
      <c r="F3403">
        <v>6815.25</v>
      </c>
      <c r="G3403">
        <v>758</v>
      </c>
      <c r="H3403" t="s">
        <v>7</v>
      </c>
      <c r="I3403" t="str">
        <f>VLOOKUP(shipments[[#This Row],[SPID]],CHOOSE({1,2},people[[#All],[SPID]],people[[#All],[Sales_person]]),2,0)</f>
        <v>Andria Kimpton</v>
      </c>
      <c r="J3403">
        <f>YEAR(shipments[[#This Row],[Shipdate]])</f>
        <v>2023</v>
      </c>
      <c r="K3403" s="22"/>
      <c r="L3403" s="22">
        <f>VLOOKUP(shipments[[#This Row],[PID]],CHOOSE({1,2},products[PID],products[Cost_per_box]),2,0)</f>
        <v>6.8</v>
      </c>
      <c r="M3403" s="22">
        <f>shipments[[#This Row],[Boxes]]*shipments[[#This Row],[cost_per_box]]</f>
        <v>5154.3999999999996</v>
      </c>
      <c r="N3403" s="22">
        <f>shipments[[#This Row],[Amount]]-shipments[[#This Row],[total cost]]</f>
        <v>1660.8500000000004</v>
      </c>
    </row>
    <row r="3404" spans="1:14" x14ac:dyDescent="0.35">
      <c r="A3404" t="s">
        <v>3446</v>
      </c>
      <c r="B3404" t="s">
        <v>8051</v>
      </c>
      <c r="C3404" t="s">
        <v>8028</v>
      </c>
      <c r="D3404" t="s">
        <v>8033</v>
      </c>
      <c r="E3404" s="1">
        <v>45065</v>
      </c>
      <c r="F3404">
        <v>9672.75</v>
      </c>
      <c r="G3404">
        <v>880</v>
      </c>
      <c r="H3404" t="s">
        <v>7</v>
      </c>
      <c r="I3404" t="str">
        <f>VLOOKUP(shipments[[#This Row],[SPID]],CHOOSE({1,2},people[[#All],[SPID]],people[[#All],[Sales_person]]),2,0)</f>
        <v>Andria Kimpton</v>
      </c>
      <c r="J3404">
        <f>YEAR(shipments[[#This Row],[Shipdate]])</f>
        <v>2023</v>
      </c>
      <c r="K3404" s="22"/>
      <c r="L3404" s="22">
        <f>VLOOKUP(shipments[[#This Row],[PID]],CHOOSE({1,2},products[PID],products[Cost_per_box]),2,0)</f>
        <v>6.8</v>
      </c>
      <c r="M3404" s="22">
        <f>shipments[[#This Row],[Boxes]]*shipments[[#This Row],[cost_per_box]]</f>
        <v>5984</v>
      </c>
      <c r="N3404" s="22">
        <f>shipments[[#This Row],[Amount]]-shipments[[#This Row],[total cost]]</f>
        <v>3688.75</v>
      </c>
    </row>
    <row r="3405" spans="1:14" x14ac:dyDescent="0.35">
      <c r="A3405" t="s">
        <v>3447</v>
      </c>
      <c r="B3405" t="s">
        <v>8051</v>
      </c>
      <c r="C3405" t="s">
        <v>8030</v>
      </c>
      <c r="D3405" t="s">
        <v>8033</v>
      </c>
      <c r="E3405" s="1">
        <v>45139</v>
      </c>
      <c r="F3405">
        <v>1435.5</v>
      </c>
      <c r="G3405">
        <v>160</v>
      </c>
      <c r="H3405" t="s">
        <v>7</v>
      </c>
      <c r="I3405" t="str">
        <f>VLOOKUP(shipments[[#This Row],[SPID]],CHOOSE({1,2},people[[#All],[SPID]],people[[#All],[Sales_person]]),2,0)</f>
        <v>Andria Kimpton</v>
      </c>
      <c r="J3405">
        <f>YEAR(shipments[[#This Row],[Shipdate]])</f>
        <v>2023</v>
      </c>
      <c r="K3405" s="22"/>
      <c r="L3405" s="22">
        <f>VLOOKUP(shipments[[#This Row],[PID]],CHOOSE({1,2},products[PID],products[Cost_per_box]),2,0)</f>
        <v>2.76</v>
      </c>
      <c r="M3405" s="22">
        <f>shipments[[#This Row],[Boxes]]*shipments[[#This Row],[cost_per_box]]</f>
        <v>441.59999999999997</v>
      </c>
      <c r="N3405" s="22">
        <f>shipments[[#This Row],[Amount]]-shipments[[#This Row],[total cost]]</f>
        <v>993.90000000000009</v>
      </c>
    </row>
    <row r="3406" spans="1:14" x14ac:dyDescent="0.35">
      <c r="A3406" t="s">
        <v>3448</v>
      </c>
      <c r="B3406" t="s">
        <v>8051</v>
      </c>
      <c r="C3406" t="s">
        <v>8030</v>
      </c>
      <c r="D3406" t="s">
        <v>8036</v>
      </c>
      <c r="E3406" s="1">
        <v>45117</v>
      </c>
      <c r="F3406">
        <v>1503</v>
      </c>
      <c r="G3406">
        <v>126</v>
      </c>
      <c r="H3406" t="s">
        <v>7</v>
      </c>
      <c r="I3406" t="str">
        <f>VLOOKUP(shipments[[#This Row],[SPID]],CHOOSE({1,2},people[[#All],[SPID]],people[[#All],[Sales_person]]),2,0)</f>
        <v>Andria Kimpton</v>
      </c>
      <c r="J3406">
        <f>YEAR(shipments[[#This Row],[Shipdate]])</f>
        <v>2023</v>
      </c>
      <c r="K3406" s="22"/>
      <c r="L3406" s="22">
        <f>VLOOKUP(shipments[[#This Row],[PID]],CHOOSE({1,2},products[PID],products[Cost_per_box]),2,0)</f>
        <v>2.76</v>
      </c>
      <c r="M3406" s="22">
        <f>shipments[[#This Row],[Boxes]]*shipments[[#This Row],[cost_per_box]]</f>
        <v>347.76</v>
      </c>
      <c r="N3406" s="22">
        <f>shipments[[#This Row],[Amount]]-shipments[[#This Row],[total cost]]</f>
        <v>1155.24</v>
      </c>
    </row>
    <row r="3407" spans="1:14" x14ac:dyDescent="0.35">
      <c r="A3407" t="s">
        <v>3449</v>
      </c>
      <c r="B3407" t="s">
        <v>8051</v>
      </c>
      <c r="C3407" t="s">
        <v>8030</v>
      </c>
      <c r="D3407" t="s">
        <v>8037</v>
      </c>
      <c r="E3407" s="1">
        <v>45272</v>
      </c>
      <c r="F3407">
        <v>353.25</v>
      </c>
      <c r="G3407">
        <v>36</v>
      </c>
      <c r="H3407" t="s">
        <v>7</v>
      </c>
      <c r="I3407" t="str">
        <f>VLOOKUP(shipments[[#This Row],[SPID]],CHOOSE({1,2},people[[#All],[SPID]],people[[#All],[Sales_person]]),2,0)</f>
        <v>Andria Kimpton</v>
      </c>
      <c r="J3407">
        <f>YEAR(shipments[[#This Row],[Shipdate]])</f>
        <v>2023</v>
      </c>
      <c r="K3407" s="22"/>
      <c r="L3407" s="22">
        <f>VLOOKUP(shipments[[#This Row],[PID]],CHOOSE({1,2},products[PID],products[Cost_per_box]),2,0)</f>
        <v>2.76</v>
      </c>
      <c r="M3407" s="22">
        <f>shipments[[#This Row],[Boxes]]*shipments[[#This Row],[cost_per_box]]</f>
        <v>99.359999999999985</v>
      </c>
      <c r="N3407" s="22">
        <f>shipments[[#This Row],[Amount]]-shipments[[#This Row],[total cost]]</f>
        <v>253.89000000000001</v>
      </c>
    </row>
    <row r="3408" spans="1:14" x14ac:dyDescent="0.35">
      <c r="A3408" t="s">
        <v>3450</v>
      </c>
      <c r="B3408" t="s">
        <v>8051</v>
      </c>
      <c r="C3408" t="s">
        <v>8031</v>
      </c>
      <c r="D3408" t="s">
        <v>8033</v>
      </c>
      <c r="E3408" s="1">
        <v>45056</v>
      </c>
      <c r="F3408">
        <v>1197</v>
      </c>
      <c r="G3408">
        <v>171</v>
      </c>
      <c r="H3408" t="s">
        <v>7</v>
      </c>
      <c r="I3408" t="str">
        <f>VLOOKUP(shipments[[#This Row],[SPID]],CHOOSE({1,2},people[[#All],[SPID]],people[[#All],[Sales_person]]),2,0)</f>
        <v>Andria Kimpton</v>
      </c>
      <c r="J3408">
        <f>YEAR(shipments[[#This Row],[Shipdate]])</f>
        <v>2023</v>
      </c>
      <c r="K3408" s="22"/>
      <c r="L3408" s="22">
        <f>VLOOKUP(shipments[[#This Row],[PID]],CHOOSE({1,2},products[PID],products[Cost_per_box]),2,0)</f>
        <v>3.32</v>
      </c>
      <c r="M3408" s="22">
        <f>shipments[[#This Row],[Boxes]]*shipments[[#This Row],[cost_per_box]]</f>
        <v>567.72</v>
      </c>
      <c r="N3408" s="22">
        <f>shipments[[#This Row],[Amount]]-shipments[[#This Row],[total cost]]</f>
        <v>629.28</v>
      </c>
    </row>
    <row r="3409" spans="1:14" x14ac:dyDescent="0.35">
      <c r="A3409" t="s">
        <v>3451</v>
      </c>
      <c r="B3409" t="s">
        <v>8051</v>
      </c>
      <c r="C3409" t="s">
        <v>8031</v>
      </c>
      <c r="D3409" t="s">
        <v>8037</v>
      </c>
      <c r="E3409" s="1">
        <v>45203</v>
      </c>
      <c r="F3409">
        <v>3546</v>
      </c>
      <c r="G3409">
        <v>394</v>
      </c>
      <c r="H3409" t="s">
        <v>7</v>
      </c>
      <c r="I3409" t="str">
        <f>VLOOKUP(shipments[[#This Row],[SPID]],CHOOSE({1,2},people[[#All],[SPID]],people[[#All],[Sales_person]]),2,0)</f>
        <v>Andria Kimpton</v>
      </c>
      <c r="J3409">
        <f>YEAR(shipments[[#This Row],[Shipdate]])</f>
        <v>2023</v>
      </c>
      <c r="K3409" s="22"/>
      <c r="L3409" s="22">
        <f>VLOOKUP(shipments[[#This Row],[PID]],CHOOSE({1,2},products[PID],products[Cost_per_box]),2,0)</f>
        <v>3.32</v>
      </c>
      <c r="M3409" s="22">
        <f>shipments[[#This Row],[Boxes]]*shipments[[#This Row],[cost_per_box]]</f>
        <v>1308.08</v>
      </c>
      <c r="N3409" s="22">
        <f>shipments[[#This Row],[Amount]]-shipments[[#This Row],[total cost]]</f>
        <v>2237.92</v>
      </c>
    </row>
    <row r="3410" spans="1:14" x14ac:dyDescent="0.35">
      <c r="A3410" t="s">
        <v>3452</v>
      </c>
      <c r="B3410" t="s">
        <v>8051</v>
      </c>
      <c r="C3410" t="s">
        <v>8032</v>
      </c>
      <c r="D3410" t="s">
        <v>8037</v>
      </c>
      <c r="E3410" s="1">
        <v>45478</v>
      </c>
      <c r="F3410">
        <v>7425</v>
      </c>
      <c r="G3410">
        <v>391</v>
      </c>
      <c r="H3410" t="s">
        <v>18</v>
      </c>
      <c r="I3410" t="str">
        <f>VLOOKUP(shipments[[#This Row],[SPID]],CHOOSE({1,2},people[[#All],[SPID]],people[[#All],[Sales_person]]),2,0)</f>
        <v>Andria Kimpton</v>
      </c>
      <c r="J3410">
        <f>YEAR(shipments[[#This Row],[Shipdate]])</f>
        <v>2024</v>
      </c>
      <c r="K3410" s="22"/>
      <c r="L3410" s="22">
        <f>VLOOKUP(shipments[[#This Row],[PID]],CHOOSE({1,2},products[PID],products[Cost_per_box]),2,0)</f>
        <v>2.65</v>
      </c>
      <c r="M3410" s="22">
        <f>shipments[[#This Row],[Boxes]]*shipments[[#This Row],[cost_per_box]]</f>
        <v>1036.1499999999999</v>
      </c>
      <c r="N3410" s="22">
        <f>shipments[[#This Row],[Amount]]-shipments[[#This Row],[total cost]]</f>
        <v>6388.85</v>
      </c>
    </row>
    <row r="3411" spans="1:14" x14ac:dyDescent="0.35">
      <c r="A3411" t="s">
        <v>3453</v>
      </c>
      <c r="B3411" t="s">
        <v>8051</v>
      </c>
      <c r="C3411" t="s">
        <v>8032</v>
      </c>
      <c r="D3411" t="s">
        <v>8034</v>
      </c>
      <c r="E3411" s="1">
        <v>45323</v>
      </c>
      <c r="F3411">
        <v>213.75</v>
      </c>
      <c r="G3411">
        <v>11</v>
      </c>
      <c r="H3411" t="s">
        <v>7</v>
      </c>
      <c r="I3411" t="str">
        <f>VLOOKUP(shipments[[#This Row],[SPID]],CHOOSE({1,2},people[[#All],[SPID]],people[[#All],[Sales_person]]),2,0)</f>
        <v>Andria Kimpton</v>
      </c>
      <c r="J3411">
        <f>YEAR(shipments[[#This Row],[Shipdate]])</f>
        <v>2024</v>
      </c>
      <c r="K3411" s="22"/>
      <c r="L3411" s="22">
        <f>VLOOKUP(shipments[[#This Row],[PID]],CHOOSE({1,2},products[PID],products[Cost_per_box]),2,0)</f>
        <v>2.65</v>
      </c>
      <c r="M3411" s="22">
        <f>shipments[[#This Row],[Boxes]]*shipments[[#This Row],[cost_per_box]]</f>
        <v>29.15</v>
      </c>
      <c r="N3411" s="22">
        <f>shipments[[#This Row],[Amount]]-shipments[[#This Row],[total cost]]</f>
        <v>184.6</v>
      </c>
    </row>
    <row r="3412" spans="1:14" x14ac:dyDescent="0.35">
      <c r="A3412" t="s">
        <v>3454</v>
      </c>
      <c r="B3412" t="s">
        <v>8051</v>
      </c>
      <c r="C3412" t="s">
        <v>8032</v>
      </c>
      <c r="D3412" t="s">
        <v>8033</v>
      </c>
      <c r="E3412" s="1">
        <v>45404</v>
      </c>
      <c r="F3412">
        <v>12827.25</v>
      </c>
      <c r="G3412">
        <v>713</v>
      </c>
      <c r="H3412" t="s">
        <v>7</v>
      </c>
      <c r="I3412" t="str">
        <f>VLOOKUP(shipments[[#This Row],[SPID]],CHOOSE({1,2},people[[#All],[SPID]],people[[#All],[Sales_person]]),2,0)</f>
        <v>Andria Kimpton</v>
      </c>
      <c r="J3412">
        <f>YEAR(shipments[[#This Row],[Shipdate]])</f>
        <v>2024</v>
      </c>
      <c r="K3412" s="22"/>
      <c r="L3412" s="22">
        <f>VLOOKUP(shipments[[#This Row],[PID]],CHOOSE({1,2},products[PID],products[Cost_per_box]),2,0)</f>
        <v>2.65</v>
      </c>
      <c r="M3412" s="22">
        <f>shipments[[#This Row],[Boxes]]*shipments[[#This Row],[cost_per_box]]</f>
        <v>1889.45</v>
      </c>
      <c r="N3412" s="22">
        <f>shipments[[#This Row],[Amount]]-shipments[[#This Row],[total cost]]</f>
        <v>10937.8</v>
      </c>
    </row>
    <row r="3413" spans="1:14" x14ac:dyDescent="0.35">
      <c r="A3413" t="s">
        <v>3455</v>
      </c>
      <c r="B3413" t="s">
        <v>8045</v>
      </c>
      <c r="C3413" t="s">
        <v>8011</v>
      </c>
      <c r="D3413" t="s">
        <v>8033</v>
      </c>
      <c r="E3413" s="1">
        <v>45166</v>
      </c>
      <c r="F3413">
        <v>1743.75</v>
      </c>
      <c r="G3413">
        <v>117</v>
      </c>
      <c r="H3413" t="s">
        <v>7</v>
      </c>
      <c r="I3413" t="str">
        <f>VLOOKUP(shipments[[#This Row],[SPID]],CHOOSE({1,2},people[[#All],[SPID]],people[[#All],[Sales_person]]),2,0)</f>
        <v>Brien Boise</v>
      </c>
      <c r="J3413">
        <f>YEAR(shipments[[#This Row],[Shipdate]])</f>
        <v>2023</v>
      </c>
      <c r="K3413" s="22"/>
      <c r="L3413" s="22">
        <f>VLOOKUP(shipments[[#This Row],[PID]],CHOOSE({1,2},products[PID],products[Cost_per_box]),2,0)</f>
        <v>5.26</v>
      </c>
      <c r="M3413" s="22">
        <f>shipments[[#This Row],[Boxes]]*shipments[[#This Row],[cost_per_box]]</f>
        <v>615.41999999999996</v>
      </c>
      <c r="N3413" s="22">
        <f>shipments[[#This Row],[Amount]]-shipments[[#This Row],[total cost]]</f>
        <v>1128.33</v>
      </c>
    </row>
    <row r="3414" spans="1:14" x14ac:dyDescent="0.35">
      <c r="A3414" t="s">
        <v>3457</v>
      </c>
      <c r="B3414" t="s">
        <v>8045</v>
      </c>
      <c r="C3414" t="s">
        <v>8014</v>
      </c>
      <c r="D3414" t="s">
        <v>8033</v>
      </c>
      <c r="E3414" s="1">
        <v>45204</v>
      </c>
      <c r="F3414">
        <v>11403</v>
      </c>
      <c r="G3414">
        <v>1629</v>
      </c>
      <c r="H3414" t="s">
        <v>7</v>
      </c>
      <c r="I3414" t="str">
        <f>VLOOKUP(shipments[[#This Row],[SPID]],CHOOSE({1,2},people[[#All],[SPID]],people[[#All],[Sales_person]]),2,0)</f>
        <v>Brien Boise</v>
      </c>
      <c r="J3414">
        <f>YEAR(shipments[[#This Row],[Shipdate]])</f>
        <v>2023</v>
      </c>
      <c r="K3414" s="22"/>
      <c r="L3414" s="22">
        <f>VLOOKUP(shipments[[#This Row],[PID]],CHOOSE({1,2},products[PID],products[Cost_per_box]),2,0)</f>
        <v>3.85</v>
      </c>
      <c r="M3414" s="22">
        <f>shipments[[#This Row],[Boxes]]*shipments[[#This Row],[cost_per_box]]</f>
        <v>6271.6500000000005</v>
      </c>
      <c r="N3414" s="22">
        <f>shipments[[#This Row],[Amount]]-shipments[[#This Row],[total cost]]</f>
        <v>5131.3499999999995</v>
      </c>
    </row>
    <row r="3415" spans="1:14" x14ac:dyDescent="0.35">
      <c r="A3415" t="s">
        <v>3458</v>
      </c>
      <c r="B3415" t="s">
        <v>8045</v>
      </c>
      <c r="C3415" t="s">
        <v>8014</v>
      </c>
      <c r="D3415" t="s">
        <v>8037</v>
      </c>
      <c r="E3415" s="1">
        <v>44929</v>
      </c>
      <c r="F3415">
        <v>9783</v>
      </c>
      <c r="G3415">
        <v>1957</v>
      </c>
      <c r="H3415" t="s">
        <v>7</v>
      </c>
      <c r="I3415" t="str">
        <f>VLOOKUP(shipments[[#This Row],[SPID]],CHOOSE({1,2},people[[#All],[SPID]],people[[#All],[Sales_person]]),2,0)</f>
        <v>Brien Boise</v>
      </c>
      <c r="J3415">
        <f>YEAR(shipments[[#This Row],[Shipdate]])</f>
        <v>2023</v>
      </c>
      <c r="K3415" s="22"/>
      <c r="L3415" s="22">
        <f>VLOOKUP(shipments[[#This Row],[PID]],CHOOSE({1,2},products[PID],products[Cost_per_box]),2,0)</f>
        <v>3.85</v>
      </c>
      <c r="M3415" s="22">
        <f>shipments[[#This Row],[Boxes]]*shipments[[#This Row],[cost_per_box]]</f>
        <v>7534.45</v>
      </c>
      <c r="N3415" s="22">
        <f>shipments[[#This Row],[Amount]]-shipments[[#This Row],[total cost]]</f>
        <v>2248.5500000000002</v>
      </c>
    </row>
    <row r="3416" spans="1:14" x14ac:dyDescent="0.35">
      <c r="A3416" t="s">
        <v>3459</v>
      </c>
      <c r="B3416" t="s">
        <v>8045</v>
      </c>
      <c r="C3416" t="s">
        <v>8014</v>
      </c>
      <c r="D3416" t="s">
        <v>8033</v>
      </c>
      <c r="E3416" s="1">
        <v>44958</v>
      </c>
      <c r="F3416">
        <v>7512.75</v>
      </c>
      <c r="G3416">
        <v>1253</v>
      </c>
      <c r="H3416" t="s">
        <v>7</v>
      </c>
      <c r="I3416" t="str">
        <f>VLOOKUP(shipments[[#This Row],[SPID]],CHOOSE({1,2},people[[#All],[SPID]],people[[#All],[Sales_person]]),2,0)</f>
        <v>Brien Boise</v>
      </c>
      <c r="J3416">
        <f>YEAR(shipments[[#This Row],[Shipdate]])</f>
        <v>2023</v>
      </c>
      <c r="K3416" s="22"/>
      <c r="L3416" s="22">
        <f>VLOOKUP(shipments[[#This Row],[PID]],CHOOSE({1,2},products[PID],products[Cost_per_box]),2,0)</f>
        <v>3.85</v>
      </c>
      <c r="M3416" s="22">
        <f>shipments[[#This Row],[Boxes]]*shipments[[#This Row],[cost_per_box]]</f>
        <v>4824.05</v>
      </c>
      <c r="N3416" s="22">
        <f>shipments[[#This Row],[Amount]]-shipments[[#This Row],[total cost]]</f>
        <v>2688.7</v>
      </c>
    </row>
    <row r="3417" spans="1:14" x14ac:dyDescent="0.35">
      <c r="A3417" t="s">
        <v>3460</v>
      </c>
      <c r="B3417" t="s">
        <v>8045</v>
      </c>
      <c r="C3417" t="s">
        <v>8014</v>
      </c>
      <c r="D3417" t="s">
        <v>8033</v>
      </c>
      <c r="E3417" s="1">
        <v>45175</v>
      </c>
      <c r="F3417">
        <v>19107</v>
      </c>
      <c r="G3417">
        <v>3185</v>
      </c>
      <c r="H3417" t="s">
        <v>7</v>
      </c>
      <c r="I3417" t="str">
        <f>VLOOKUP(shipments[[#This Row],[SPID]],CHOOSE({1,2},people[[#All],[SPID]],people[[#All],[Sales_person]]),2,0)</f>
        <v>Brien Boise</v>
      </c>
      <c r="J3417">
        <f>YEAR(shipments[[#This Row],[Shipdate]])</f>
        <v>2023</v>
      </c>
      <c r="K3417" s="22"/>
      <c r="L3417" s="22">
        <f>VLOOKUP(shipments[[#This Row],[PID]],CHOOSE({1,2},products[PID],products[Cost_per_box]),2,0)</f>
        <v>3.85</v>
      </c>
      <c r="M3417" s="22">
        <f>shipments[[#This Row],[Boxes]]*shipments[[#This Row],[cost_per_box]]</f>
        <v>12262.25</v>
      </c>
      <c r="N3417" s="22">
        <f>shipments[[#This Row],[Amount]]-shipments[[#This Row],[total cost]]</f>
        <v>6844.75</v>
      </c>
    </row>
    <row r="3418" spans="1:14" x14ac:dyDescent="0.35">
      <c r="A3418" t="s">
        <v>3461</v>
      </c>
      <c r="B3418" t="s">
        <v>8045</v>
      </c>
      <c r="C3418" t="s">
        <v>8014</v>
      </c>
      <c r="D3418" t="s">
        <v>8037</v>
      </c>
      <c r="E3418" s="1">
        <v>45565</v>
      </c>
      <c r="F3418">
        <v>2124</v>
      </c>
      <c r="G3418">
        <v>304</v>
      </c>
      <c r="H3418" t="s">
        <v>26</v>
      </c>
      <c r="I3418" t="str">
        <f>VLOOKUP(shipments[[#This Row],[SPID]],CHOOSE({1,2},people[[#All],[SPID]],people[[#All],[Sales_person]]),2,0)</f>
        <v>Brien Boise</v>
      </c>
      <c r="J3418">
        <f>YEAR(shipments[[#This Row],[Shipdate]])</f>
        <v>2024</v>
      </c>
      <c r="K3418" s="22"/>
      <c r="L3418" s="22">
        <f>VLOOKUP(shipments[[#This Row],[PID]],CHOOSE({1,2},products[PID],products[Cost_per_box]),2,0)</f>
        <v>3.85</v>
      </c>
      <c r="M3418" s="22">
        <f>shipments[[#This Row],[Boxes]]*shipments[[#This Row],[cost_per_box]]</f>
        <v>1170.4000000000001</v>
      </c>
      <c r="N3418" s="22">
        <f>shipments[[#This Row],[Amount]]-shipments[[#This Row],[total cost]]</f>
        <v>953.59999999999991</v>
      </c>
    </row>
    <row r="3419" spans="1:14" x14ac:dyDescent="0.35">
      <c r="A3419" t="s">
        <v>3462</v>
      </c>
      <c r="B3419" t="s">
        <v>8045</v>
      </c>
      <c r="C3419" t="s">
        <v>8014</v>
      </c>
      <c r="D3419" t="s">
        <v>8037</v>
      </c>
      <c r="E3419" s="1">
        <v>45212</v>
      </c>
      <c r="F3419">
        <v>238.5</v>
      </c>
      <c r="G3419">
        <v>48</v>
      </c>
      <c r="H3419" t="s">
        <v>7</v>
      </c>
      <c r="I3419" t="str">
        <f>VLOOKUP(shipments[[#This Row],[SPID]],CHOOSE({1,2},people[[#All],[SPID]],people[[#All],[Sales_person]]),2,0)</f>
        <v>Brien Boise</v>
      </c>
      <c r="J3419">
        <f>YEAR(shipments[[#This Row],[Shipdate]])</f>
        <v>2023</v>
      </c>
      <c r="K3419" s="22"/>
      <c r="L3419" s="22">
        <f>VLOOKUP(shipments[[#This Row],[PID]],CHOOSE({1,2},products[PID],products[Cost_per_box]),2,0)</f>
        <v>3.85</v>
      </c>
      <c r="M3419" s="22">
        <f>shipments[[#This Row],[Boxes]]*shipments[[#This Row],[cost_per_box]]</f>
        <v>184.8</v>
      </c>
      <c r="N3419" s="22">
        <f>shipments[[#This Row],[Amount]]-shipments[[#This Row],[total cost]]</f>
        <v>53.699999999999989</v>
      </c>
    </row>
    <row r="3420" spans="1:14" x14ac:dyDescent="0.35">
      <c r="A3420" t="s">
        <v>3463</v>
      </c>
      <c r="B3420" t="s">
        <v>8045</v>
      </c>
      <c r="C3420" t="s">
        <v>8014</v>
      </c>
      <c r="D3420" t="s">
        <v>8038</v>
      </c>
      <c r="E3420" s="1">
        <v>45138</v>
      </c>
      <c r="F3420">
        <v>2441.25</v>
      </c>
      <c r="G3420">
        <v>349</v>
      </c>
      <c r="H3420" t="s">
        <v>7</v>
      </c>
      <c r="I3420" t="str">
        <f>VLOOKUP(shipments[[#This Row],[SPID]],CHOOSE({1,2},people[[#All],[SPID]],people[[#All],[Sales_person]]),2,0)</f>
        <v>Brien Boise</v>
      </c>
      <c r="J3420">
        <f>YEAR(shipments[[#This Row],[Shipdate]])</f>
        <v>2023</v>
      </c>
      <c r="K3420" s="22"/>
      <c r="L3420" s="22">
        <f>VLOOKUP(shipments[[#This Row],[PID]],CHOOSE({1,2},products[PID],products[Cost_per_box]),2,0)</f>
        <v>3.85</v>
      </c>
      <c r="M3420" s="22">
        <f>shipments[[#This Row],[Boxes]]*shipments[[#This Row],[cost_per_box]]</f>
        <v>1343.65</v>
      </c>
      <c r="N3420" s="22">
        <f>shipments[[#This Row],[Amount]]-shipments[[#This Row],[total cost]]</f>
        <v>1097.5999999999999</v>
      </c>
    </row>
    <row r="3421" spans="1:14" x14ac:dyDescent="0.35">
      <c r="A3421" t="s">
        <v>3464</v>
      </c>
      <c r="B3421" t="s">
        <v>8045</v>
      </c>
      <c r="C3421" t="s">
        <v>8014</v>
      </c>
      <c r="D3421" t="s">
        <v>8035</v>
      </c>
      <c r="E3421" s="1">
        <v>44986</v>
      </c>
      <c r="F3421">
        <v>5433.75</v>
      </c>
      <c r="G3421">
        <v>680</v>
      </c>
      <c r="H3421" t="s">
        <v>7</v>
      </c>
      <c r="I3421" t="str">
        <f>VLOOKUP(shipments[[#This Row],[SPID]],CHOOSE({1,2},people[[#All],[SPID]],people[[#All],[Sales_person]]),2,0)</f>
        <v>Brien Boise</v>
      </c>
      <c r="J3421">
        <f>YEAR(shipments[[#This Row],[Shipdate]])</f>
        <v>2023</v>
      </c>
      <c r="K3421" s="22"/>
      <c r="L3421" s="22">
        <f>VLOOKUP(shipments[[#This Row],[PID]],CHOOSE({1,2},products[PID],products[Cost_per_box]),2,0)</f>
        <v>3.85</v>
      </c>
      <c r="M3421" s="22">
        <f>shipments[[#This Row],[Boxes]]*shipments[[#This Row],[cost_per_box]]</f>
        <v>2618</v>
      </c>
      <c r="N3421" s="22">
        <f>shipments[[#This Row],[Amount]]-shipments[[#This Row],[total cost]]</f>
        <v>2815.75</v>
      </c>
    </row>
    <row r="3422" spans="1:14" x14ac:dyDescent="0.35">
      <c r="A3422" t="s">
        <v>3465</v>
      </c>
      <c r="B3422" t="s">
        <v>8045</v>
      </c>
      <c r="C3422" t="s">
        <v>8014</v>
      </c>
      <c r="D3422" t="s">
        <v>8037</v>
      </c>
      <c r="E3422" s="1">
        <v>44930</v>
      </c>
      <c r="F3422">
        <v>3325.5</v>
      </c>
      <c r="G3422">
        <v>476</v>
      </c>
      <c r="H3422" t="s">
        <v>7</v>
      </c>
      <c r="I3422" t="str">
        <f>VLOOKUP(shipments[[#This Row],[SPID]],CHOOSE({1,2},people[[#All],[SPID]],people[[#All],[Sales_person]]),2,0)</f>
        <v>Brien Boise</v>
      </c>
      <c r="J3422">
        <f>YEAR(shipments[[#This Row],[Shipdate]])</f>
        <v>2023</v>
      </c>
      <c r="K3422" s="22"/>
      <c r="L3422" s="22">
        <f>VLOOKUP(shipments[[#This Row],[PID]],CHOOSE({1,2},products[PID],products[Cost_per_box]),2,0)</f>
        <v>3.85</v>
      </c>
      <c r="M3422" s="22">
        <f>shipments[[#This Row],[Boxes]]*shipments[[#This Row],[cost_per_box]]</f>
        <v>1832.6000000000001</v>
      </c>
      <c r="N3422" s="22">
        <f>shipments[[#This Row],[Amount]]-shipments[[#This Row],[total cost]]</f>
        <v>1492.8999999999999</v>
      </c>
    </row>
    <row r="3423" spans="1:14" x14ac:dyDescent="0.35">
      <c r="A3423" t="s">
        <v>3466</v>
      </c>
      <c r="B3423" t="s">
        <v>8045</v>
      </c>
      <c r="C3423" t="s">
        <v>8014</v>
      </c>
      <c r="D3423" t="s">
        <v>8038</v>
      </c>
      <c r="E3423" s="1">
        <v>45232</v>
      </c>
      <c r="F3423">
        <v>7830</v>
      </c>
      <c r="G3423">
        <v>1305</v>
      </c>
      <c r="H3423" t="s">
        <v>7</v>
      </c>
      <c r="I3423" t="str">
        <f>VLOOKUP(shipments[[#This Row],[SPID]],CHOOSE({1,2},people[[#All],[SPID]],people[[#All],[Sales_person]]),2,0)</f>
        <v>Brien Boise</v>
      </c>
      <c r="J3423">
        <f>YEAR(shipments[[#This Row],[Shipdate]])</f>
        <v>2023</v>
      </c>
      <c r="K3423" s="22"/>
      <c r="L3423" s="22">
        <f>VLOOKUP(shipments[[#This Row],[PID]],CHOOSE({1,2},products[PID],products[Cost_per_box]),2,0)</f>
        <v>3.85</v>
      </c>
      <c r="M3423" s="22">
        <f>shipments[[#This Row],[Boxes]]*shipments[[#This Row],[cost_per_box]]</f>
        <v>5024.25</v>
      </c>
      <c r="N3423" s="22">
        <f>shipments[[#This Row],[Amount]]-shipments[[#This Row],[total cost]]</f>
        <v>2805.75</v>
      </c>
    </row>
    <row r="3424" spans="1:14" x14ac:dyDescent="0.35">
      <c r="A3424" t="s">
        <v>3467</v>
      </c>
      <c r="B3424" t="s">
        <v>8045</v>
      </c>
      <c r="C3424" t="s">
        <v>8014</v>
      </c>
      <c r="D3424" t="s">
        <v>8036</v>
      </c>
      <c r="E3424" s="1">
        <v>44935</v>
      </c>
      <c r="F3424">
        <v>6597</v>
      </c>
      <c r="G3424">
        <v>1320</v>
      </c>
      <c r="H3424" t="s">
        <v>7</v>
      </c>
      <c r="I3424" t="str">
        <f>VLOOKUP(shipments[[#This Row],[SPID]],CHOOSE({1,2},people[[#All],[SPID]],people[[#All],[Sales_person]]),2,0)</f>
        <v>Brien Boise</v>
      </c>
      <c r="J3424">
        <f>YEAR(shipments[[#This Row],[Shipdate]])</f>
        <v>2023</v>
      </c>
      <c r="K3424" s="22"/>
      <c r="L3424" s="22">
        <f>VLOOKUP(shipments[[#This Row],[PID]],CHOOSE({1,2},products[PID],products[Cost_per_box]),2,0)</f>
        <v>3.85</v>
      </c>
      <c r="M3424" s="22">
        <f>shipments[[#This Row],[Boxes]]*shipments[[#This Row],[cost_per_box]]</f>
        <v>5082</v>
      </c>
      <c r="N3424" s="22">
        <f>shipments[[#This Row],[Amount]]-shipments[[#This Row],[total cost]]</f>
        <v>1515</v>
      </c>
    </row>
    <row r="3425" spans="1:14" x14ac:dyDescent="0.35">
      <c r="A3425" t="s">
        <v>3468</v>
      </c>
      <c r="B3425" t="s">
        <v>8045</v>
      </c>
      <c r="C3425" t="s">
        <v>8014</v>
      </c>
      <c r="D3425" t="s">
        <v>8038</v>
      </c>
      <c r="E3425" s="1">
        <v>45280</v>
      </c>
      <c r="F3425">
        <v>4900.5</v>
      </c>
      <c r="G3425">
        <v>545</v>
      </c>
      <c r="H3425" t="s">
        <v>40</v>
      </c>
      <c r="I3425" t="str">
        <f>VLOOKUP(shipments[[#This Row],[SPID]],CHOOSE({1,2},people[[#All],[SPID]],people[[#All],[Sales_person]]),2,0)</f>
        <v>Brien Boise</v>
      </c>
      <c r="J3425">
        <f>YEAR(shipments[[#This Row],[Shipdate]])</f>
        <v>2023</v>
      </c>
      <c r="K3425" s="22"/>
      <c r="L3425" s="22">
        <f>VLOOKUP(shipments[[#This Row],[PID]],CHOOSE({1,2},products[PID],products[Cost_per_box]),2,0)</f>
        <v>3.85</v>
      </c>
      <c r="M3425" s="22">
        <f>shipments[[#This Row],[Boxes]]*shipments[[#This Row],[cost_per_box]]</f>
        <v>2098.25</v>
      </c>
      <c r="N3425" s="22">
        <f>shipments[[#This Row],[Amount]]-shipments[[#This Row],[total cost]]</f>
        <v>2802.25</v>
      </c>
    </row>
    <row r="3426" spans="1:14" x14ac:dyDescent="0.35">
      <c r="A3426" t="s">
        <v>3469</v>
      </c>
      <c r="B3426" t="s">
        <v>8045</v>
      </c>
      <c r="C3426" t="s">
        <v>8014</v>
      </c>
      <c r="D3426" t="s">
        <v>8035</v>
      </c>
      <c r="E3426" s="1">
        <v>45147</v>
      </c>
      <c r="F3426">
        <v>8160.75</v>
      </c>
      <c r="G3426">
        <v>907</v>
      </c>
      <c r="H3426" t="s">
        <v>7</v>
      </c>
      <c r="I3426" t="str">
        <f>VLOOKUP(shipments[[#This Row],[SPID]],CHOOSE({1,2},people[[#All],[SPID]],people[[#All],[Sales_person]]),2,0)</f>
        <v>Brien Boise</v>
      </c>
      <c r="J3426">
        <f>YEAR(shipments[[#This Row],[Shipdate]])</f>
        <v>2023</v>
      </c>
      <c r="K3426" s="22"/>
      <c r="L3426" s="22">
        <f>VLOOKUP(shipments[[#This Row],[PID]],CHOOSE({1,2},products[PID],products[Cost_per_box]),2,0)</f>
        <v>3.85</v>
      </c>
      <c r="M3426" s="22">
        <f>shipments[[#This Row],[Boxes]]*shipments[[#This Row],[cost_per_box]]</f>
        <v>3491.9500000000003</v>
      </c>
      <c r="N3426" s="22">
        <f>shipments[[#This Row],[Amount]]-shipments[[#This Row],[total cost]]</f>
        <v>4668.7999999999993</v>
      </c>
    </row>
    <row r="3427" spans="1:14" x14ac:dyDescent="0.35">
      <c r="A3427" t="s">
        <v>3470</v>
      </c>
      <c r="B3427" t="s">
        <v>8045</v>
      </c>
      <c r="C3427" t="s">
        <v>8015</v>
      </c>
      <c r="D3427" t="s">
        <v>8035</v>
      </c>
      <c r="E3427" s="1">
        <v>45464</v>
      </c>
      <c r="F3427">
        <v>1944</v>
      </c>
      <c r="G3427">
        <v>278</v>
      </c>
      <c r="H3427" t="s">
        <v>7</v>
      </c>
      <c r="I3427" t="str">
        <f>VLOOKUP(shipments[[#This Row],[SPID]],CHOOSE({1,2},people[[#All],[SPID]],people[[#All],[Sales_person]]),2,0)</f>
        <v>Brien Boise</v>
      </c>
      <c r="J3427">
        <f>YEAR(shipments[[#This Row],[Shipdate]])</f>
        <v>2024</v>
      </c>
      <c r="K3427" s="22"/>
      <c r="L3427" s="22">
        <f>VLOOKUP(shipments[[#This Row],[PID]],CHOOSE({1,2},products[PID],products[Cost_per_box]),2,0)</f>
        <v>5.72</v>
      </c>
      <c r="M3427" s="22">
        <f>shipments[[#This Row],[Boxes]]*shipments[[#This Row],[cost_per_box]]</f>
        <v>1590.1599999999999</v>
      </c>
      <c r="N3427" s="22">
        <f>shipments[[#This Row],[Amount]]-shipments[[#This Row],[total cost]]</f>
        <v>353.84000000000015</v>
      </c>
    </row>
    <row r="3428" spans="1:14" x14ac:dyDescent="0.35">
      <c r="A3428" t="s">
        <v>3471</v>
      </c>
      <c r="B3428" t="s">
        <v>8045</v>
      </c>
      <c r="C3428" t="s">
        <v>8015</v>
      </c>
      <c r="D3428" t="s">
        <v>8038</v>
      </c>
      <c r="E3428" s="1">
        <v>45418</v>
      </c>
      <c r="F3428">
        <v>103.5</v>
      </c>
      <c r="G3428">
        <v>18</v>
      </c>
      <c r="H3428" t="s">
        <v>7</v>
      </c>
      <c r="I3428" t="str">
        <f>VLOOKUP(shipments[[#This Row],[SPID]],CHOOSE({1,2},people[[#All],[SPID]],people[[#All],[Sales_person]]),2,0)</f>
        <v>Brien Boise</v>
      </c>
      <c r="J3428">
        <f>YEAR(shipments[[#This Row],[Shipdate]])</f>
        <v>2024</v>
      </c>
      <c r="K3428" s="22"/>
      <c r="L3428" s="22">
        <f>VLOOKUP(shipments[[#This Row],[PID]],CHOOSE({1,2},products[PID],products[Cost_per_box]),2,0)</f>
        <v>5.72</v>
      </c>
      <c r="M3428" s="22">
        <f>shipments[[#This Row],[Boxes]]*shipments[[#This Row],[cost_per_box]]</f>
        <v>102.96</v>
      </c>
      <c r="N3428" s="22">
        <f>shipments[[#This Row],[Amount]]-shipments[[#This Row],[total cost]]</f>
        <v>0.54000000000000625</v>
      </c>
    </row>
    <row r="3429" spans="1:14" x14ac:dyDescent="0.35">
      <c r="A3429" t="s">
        <v>3472</v>
      </c>
      <c r="B3429" t="s">
        <v>8045</v>
      </c>
      <c r="C3429" t="s">
        <v>8015</v>
      </c>
      <c r="D3429" t="s">
        <v>8038</v>
      </c>
      <c r="E3429" s="1">
        <v>45467</v>
      </c>
      <c r="F3429">
        <v>1374.75</v>
      </c>
      <c r="G3429">
        <v>197</v>
      </c>
      <c r="H3429" t="s">
        <v>7</v>
      </c>
      <c r="I3429" t="str">
        <f>VLOOKUP(shipments[[#This Row],[SPID]],CHOOSE({1,2},people[[#All],[SPID]],people[[#All],[Sales_person]]),2,0)</f>
        <v>Brien Boise</v>
      </c>
      <c r="J3429">
        <f>YEAR(shipments[[#This Row],[Shipdate]])</f>
        <v>2024</v>
      </c>
      <c r="K3429" s="22"/>
      <c r="L3429" s="22">
        <f>VLOOKUP(shipments[[#This Row],[PID]],CHOOSE({1,2},products[PID],products[Cost_per_box]),2,0)</f>
        <v>5.72</v>
      </c>
      <c r="M3429" s="22">
        <f>shipments[[#This Row],[Boxes]]*shipments[[#This Row],[cost_per_box]]</f>
        <v>1126.8399999999999</v>
      </c>
      <c r="N3429" s="22">
        <f>shipments[[#This Row],[Amount]]-shipments[[#This Row],[total cost]]</f>
        <v>247.91000000000008</v>
      </c>
    </row>
    <row r="3430" spans="1:14" x14ac:dyDescent="0.35">
      <c r="A3430" t="s">
        <v>3473</v>
      </c>
      <c r="B3430" t="s">
        <v>8045</v>
      </c>
      <c r="C3430" t="s">
        <v>8015</v>
      </c>
      <c r="D3430" t="s">
        <v>8035</v>
      </c>
      <c r="E3430" s="1">
        <v>45265</v>
      </c>
      <c r="F3430">
        <v>1613.25</v>
      </c>
      <c r="G3430">
        <v>231</v>
      </c>
      <c r="H3430" t="s">
        <v>7</v>
      </c>
      <c r="I3430" t="str">
        <f>VLOOKUP(shipments[[#This Row],[SPID]],CHOOSE({1,2},people[[#All],[SPID]],people[[#All],[Sales_person]]),2,0)</f>
        <v>Brien Boise</v>
      </c>
      <c r="J3430">
        <f>YEAR(shipments[[#This Row],[Shipdate]])</f>
        <v>2023</v>
      </c>
      <c r="K3430" s="22"/>
      <c r="L3430" s="22">
        <f>VLOOKUP(shipments[[#This Row],[PID]],CHOOSE({1,2},products[PID],products[Cost_per_box]),2,0)</f>
        <v>5.72</v>
      </c>
      <c r="M3430" s="22">
        <f>shipments[[#This Row],[Boxes]]*shipments[[#This Row],[cost_per_box]]</f>
        <v>1321.32</v>
      </c>
      <c r="N3430" s="22">
        <f>shipments[[#This Row],[Amount]]-shipments[[#This Row],[total cost]]</f>
        <v>291.93000000000006</v>
      </c>
    </row>
    <row r="3431" spans="1:14" x14ac:dyDescent="0.35">
      <c r="A3431" t="s">
        <v>3474</v>
      </c>
      <c r="B3431" t="s">
        <v>8045</v>
      </c>
      <c r="C3431" t="s">
        <v>8015</v>
      </c>
      <c r="D3431" t="s">
        <v>8038</v>
      </c>
      <c r="E3431" s="1">
        <v>44985</v>
      </c>
      <c r="F3431">
        <v>1080</v>
      </c>
      <c r="G3431">
        <v>180</v>
      </c>
      <c r="H3431" t="s">
        <v>7</v>
      </c>
      <c r="I3431" t="str">
        <f>VLOOKUP(shipments[[#This Row],[SPID]],CHOOSE({1,2},people[[#All],[SPID]],people[[#All],[Sales_person]]),2,0)</f>
        <v>Brien Boise</v>
      </c>
      <c r="J3431">
        <f>YEAR(shipments[[#This Row],[Shipdate]])</f>
        <v>2023</v>
      </c>
      <c r="K3431" s="22"/>
      <c r="L3431" s="22">
        <f>VLOOKUP(shipments[[#This Row],[PID]],CHOOSE({1,2},products[PID],products[Cost_per_box]),2,0)</f>
        <v>5.72</v>
      </c>
      <c r="M3431" s="22">
        <f>shipments[[#This Row],[Boxes]]*shipments[[#This Row],[cost_per_box]]</f>
        <v>1029.5999999999999</v>
      </c>
      <c r="N3431" s="22">
        <f>shipments[[#This Row],[Amount]]-shipments[[#This Row],[total cost]]</f>
        <v>50.400000000000091</v>
      </c>
    </row>
    <row r="3432" spans="1:14" x14ac:dyDescent="0.35">
      <c r="A3432" t="s">
        <v>3475</v>
      </c>
      <c r="B3432" t="s">
        <v>8045</v>
      </c>
      <c r="C3432" t="s">
        <v>8015</v>
      </c>
      <c r="D3432" t="s">
        <v>8033</v>
      </c>
      <c r="E3432" s="1">
        <v>45026</v>
      </c>
      <c r="F3432">
        <v>3208.5</v>
      </c>
      <c r="G3432">
        <v>402</v>
      </c>
      <c r="H3432" t="s">
        <v>7</v>
      </c>
      <c r="I3432" t="str">
        <f>VLOOKUP(shipments[[#This Row],[SPID]],CHOOSE({1,2},people[[#All],[SPID]],people[[#All],[Sales_person]]),2,0)</f>
        <v>Brien Boise</v>
      </c>
      <c r="J3432">
        <f>YEAR(shipments[[#This Row],[Shipdate]])</f>
        <v>2023</v>
      </c>
      <c r="K3432" s="22"/>
      <c r="L3432" s="22">
        <f>VLOOKUP(shipments[[#This Row],[PID]],CHOOSE({1,2},products[PID],products[Cost_per_box]),2,0)</f>
        <v>5.72</v>
      </c>
      <c r="M3432" s="22">
        <f>shipments[[#This Row],[Boxes]]*shipments[[#This Row],[cost_per_box]]</f>
        <v>2299.44</v>
      </c>
      <c r="N3432" s="22">
        <f>shipments[[#This Row],[Amount]]-shipments[[#This Row],[total cost]]</f>
        <v>909.06</v>
      </c>
    </row>
    <row r="3433" spans="1:14" x14ac:dyDescent="0.35">
      <c r="A3433" t="s">
        <v>3476</v>
      </c>
      <c r="B3433" t="s">
        <v>8045</v>
      </c>
      <c r="C3433" t="s">
        <v>8015</v>
      </c>
      <c r="D3433" t="s">
        <v>8033</v>
      </c>
      <c r="E3433" s="1">
        <v>45562</v>
      </c>
      <c r="F3433">
        <v>3690</v>
      </c>
      <c r="G3433">
        <v>410</v>
      </c>
      <c r="H3433" t="s">
        <v>26</v>
      </c>
      <c r="I3433" t="str">
        <f>VLOOKUP(shipments[[#This Row],[SPID]],CHOOSE({1,2},people[[#All],[SPID]],people[[#All],[Sales_person]]),2,0)</f>
        <v>Brien Boise</v>
      </c>
      <c r="J3433">
        <f>YEAR(shipments[[#This Row],[Shipdate]])</f>
        <v>2024</v>
      </c>
      <c r="K3433" s="22"/>
      <c r="L3433" s="22">
        <f>VLOOKUP(shipments[[#This Row],[PID]],CHOOSE({1,2},products[PID],products[Cost_per_box]),2,0)</f>
        <v>5.72</v>
      </c>
      <c r="M3433" s="22">
        <f>shipments[[#This Row],[Boxes]]*shipments[[#This Row],[cost_per_box]]</f>
        <v>2345.1999999999998</v>
      </c>
      <c r="N3433" s="22">
        <f>shipments[[#This Row],[Amount]]-shipments[[#This Row],[total cost]]</f>
        <v>1344.8000000000002</v>
      </c>
    </row>
    <row r="3434" spans="1:14" x14ac:dyDescent="0.35">
      <c r="A3434" t="s">
        <v>3477</v>
      </c>
      <c r="B3434" t="s">
        <v>8045</v>
      </c>
      <c r="C3434" t="s">
        <v>8016</v>
      </c>
      <c r="D3434" t="s">
        <v>8033</v>
      </c>
      <c r="E3434" s="1">
        <v>45483</v>
      </c>
      <c r="F3434">
        <v>2250</v>
      </c>
      <c r="G3434">
        <v>87</v>
      </c>
      <c r="H3434" t="s">
        <v>18</v>
      </c>
      <c r="I3434" t="str">
        <f>VLOOKUP(shipments[[#This Row],[SPID]],CHOOSE({1,2},people[[#All],[SPID]],people[[#All],[Sales_person]]),2,0)</f>
        <v>Brien Boise</v>
      </c>
      <c r="J3434">
        <f>YEAR(shipments[[#This Row],[Shipdate]])</f>
        <v>2024</v>
      </c>
      <c r="K3434" s="22"/>
      <c r="L3434" s="22">
        <f>VLOOKUP(shipments[[#This Row],[PID]],CHOOSE({1,2},products[PID],products[Cost_per_box]),2,0)</f>
        <v>6.31</v>
      </c>
      <c r="M3434" s="22">
        <f>shipments[[#This Row],[Boxes]]*shipments[[#This Row],[cost_per_box]]</f>
        <v>548.96999999999991</v>
      </c>
      <c r="N3434" s="22">
        <f>shipments[[#This Row],[Amount]]-shipments[[#This Row],[total cost]]</f>
        <v>1701.0300000000002</v>
      </c>
    </row>
    <row r="3435" spans="1:14" x14ac:dyDescent="0.35">
      <c r="A3435" t="s">
        <v>3478</v>
      </c>
      <c r="B3435" t="s">
        <v>8045</v>
      </c>
      <c r="C3435" t="s">
        <v>8016</v>
      </c>
      <c r="D3435" t="s">
        <v>8036</v>
      </c>
      <c r="E3435" s="1">
        <v>45201</v>
      </c>
      <c r="F3435">
        <v>6714</v>
      </c>
      <c r="G3435">
        <v>240</v>
      </c>
      <c r="H3435" t="s">
        <v>7</v>
      </c>
      <c r="I3435" t="str">
        <f>VLOOKUP(shipments[[#This Row],[SPID]],CHOOSE({1,2},people[[#All],[SPID]],people[[#All],[Sales_person]]),2,0)</f>
        <v>Brien Boise</v>
      </c>
      <c r="J3435">
        <f>YEAR(shipments[[#This Row],[Shipdate]])</f>
        <v>2023</v>
      </c>
      <c r="K3435" s="22"/>
      <c r="L3435" s="22">
        <f>VLOOKUP(shipments[[#This Row],[PID]],CHOOSE({1,2},products[PID],products[Cost_per_box]),2,0)</f>
        <v>6.31</v>
      </c>
      <c r="M3435" s="22">
        <f>shipments[[#This Row],[Boxes]]*shipments[[#This Row],[cost_per_box]]</f>
        <v>1514.3999999999999</v>
      </c>
      <c r="N3435" s="22">
        <f>shipments[[#This Row],[Amount]]-shipments[[#This Row],[total cost]]</f>
        <v>5199.6000000000004</v>
      </c>
    </row>
    <row r="3436" spans="1:14" x14ac:dyDescent="0.35">
      <c r="A3436" t="s">
        <v>3479</v>
      </c>
      <c r="B3436" t="s">
        <v>8045</v>
      </c>
      <c r="C3436" t="s">
        <v>8016</v>
      </c>
      <c r="D3436" t="s">
        <v>8033</v>
      </c>
      <c r="E3436" s="1">
        <v>45113</v>
      </c>
      <c r="F3436">
        <v>1383.75</v>
      </c>
      <c r="G3436">
        <v>56</v>
      </c>
      <c r="H3436" t="s">
        <v>40</v>
      </c>
      <c r="I3436" t="str">
        <f>VLOOKUP(shipments[[#This Row],[SPID]],CHOOSE({1,2},people[[#All],[SPID]],people[[#All],[Sales_person]]),2,0)</f>
        <v>Brien Boise</v>
      </c>
      <c r="J3436">
        <f>YEAR(shipments[[#This Row],[Shipdate]])</f>
        <v>2023</v>
      </c>
      <c r="K3436" s="22"/>
      <c r="L3436" s="22">
        <f>VLOOKUP(shipments[[#This Row],[PID]],CHOOSE({1,2},products[PID],products[Cost_per_box]),2,0)</f>
        <v>6.31</v>
      </c>
      <c r="M3436" s="22">
        <f>shipments[[#This Row],[Boxes]]*shipments[[#This Row],[cost_per_box]]</f>
        <v>353.35999999999996</v>
      </c>
      <c r="N3436" s="22">
        <f>shipments[[#This Row],[Amount]]-shipments[[#This Row],[total cost]]</f>
        <v>1030.3900000000001</v>
      </c>
    </row>
    <row r="3437" spans="1:14" x14ac:dyDescent="0.35">
      <c r="A3437" t="s">
        <v>3480</v>
      </c>
      <c r="B3437" t="s">
        <v>8045</v>
      </c>
      <c r="C3437" t="s">
        <v>8017</v>
      </c>
      <c r="D3437" t="s">
        <v>8037</v>
      </c>
      <c r="E3437" s="1">
        <v>45266</v>
      </c>
      <c r="F3437">
        <v>5584.5</v>
      </c>
      <c r="G3437">
        <v>224</v>
      </c>
      <c r="H3437" t="s">
        <v>7</v>
      </c>
      <c r="I3437" t="str">
        <f>VLOOKUP(shipments[[#This Row],[SPID]],CHOOSE({1,2},people[[#All],[SPID]],people[[#All],[Sales_person]]),2,0)</f>
        <v>Brien Boise</v>
      </c>
      <c r="J3437">
        <f>YEAR(shipments[[#This Row],[Shipdate]])</f>
        <v>2023</v>
      </c>
      <c r="K3437" s="22"/>
      <c r="L3437" s="22">
        <f>VLOOKUP(shipments[[#This Row],[PID]],CHOOSE({1,2},products[PID],products[Cost_per_box]),2,0)</f>
        <v>9.94</v>
      </c>
      <c r="M3437" s="22">
        <f>shipments[[#This Row],[Boxes]]*shipments[[#This Row],[cost_per_box]]</f>
        <v>2226.56</v>
      </c>
      <c r="N3437" s="22">
        <f>shipments[[#This Row],[Amount]]-shipments[[#This Row],[total cost]]</f>
        <v>3357.94</v>
      </c>
    </row>
    <row r="3438" spans="1:14" x14ac:dyDescent="0.35">
      <c r="A3438" t="s">
        <v>3481</v>
      </c>
      <c r="B3438" t="s">
        <v>8045</v>
      </c>
      <c r="C3438" t="s">
        <v>8017</v>
      </c>
      <c r="D3438" t="s">
        <v>8036</v>
      </c>
      <c r="E3438" s="1">
        <v>45336</v>
      </c>
      <c r="F3438">
        <v>7863.75</v>
      </c>
      <c r="G3438">
        <v>292</v>
      </c>
      <c r="H3438" t="s">
        <v>7</v>
      </c>
      <c r="I3438" t="str">
        <f>VLOOKUP(shipments[[#This Row],[SPID]],CHOOSE({1,2},people[[#All],[SPID]],people[[#All],[Sales_person]]),2,0)</f>
        <v>Brien Boise</v>
      </c>
      <c r="J3438">
        <f>YEAR(shipments[[#This Row],[Shipdate]])</f>
        <v>2024</v>
      </c>
      <c r="K3438" s="22"/>
      <c r="L3438" s="22">
        <f>VLOOKUP(shipments[[#This Row],[PID]],CHOOSE({1,2},products[PID],products[Cost_per_box]),2,0)</f>
        <v>9.94</v>
      </c>
      <c r="M3438" s="22">
        <f>shipments[[#This Row],[Boxes]]*shipments[[#This Row],[cost_per_box]]</f>
        <v>2902.48</v>
      </c>
      <c r="N3438" s="22">
        <f>shipments[[#This Row],[Amount]]-shipments[[#This Row],[total cost]]</f>
        <v>4961.2700000000004</v>
      </c>
    </row>
    <row r="3439" spans="1:14" x14ac:dyDescent="0.35">
      <c r="A3439" t="s">
        <v>3482</v>
      </c>
      <c r="B3439" t="s">
        <v>8045</v>
      </c>
      <c r="C3439" t="s">
        <v>8017</v>
      </c>
      <c r="D3439" t="s">
        <v>8038</v>
      </c>
      <c r="E3439" s="1">
        <v>45330</v>
      </c>
      <c r="F3439">
        <v>5481</v>
      </c>
      <c r="G3439">
        <v>220</v>
      </c>
      <c r="H3439" t="s">
        <v>7</v>
      </c>
      <c r="I3439" t="str">
        <f>VLOOKUP(shipments[[#This Row],[SPID]],CHOOSE({1,2},people[[#All],[SPID]],people[[#All],[Sales_person]]),2,0)</f>
        <v>Brien Boise</v>
      </c>
      <c r="J3439">
        <f>YEAR(shipments[[#This Row],[Shipdate]])</f>
        <v>2024</v>
      </c>
      <c r="K3439" s="22"/>
      <c r="L3439" s="22">
        <f>VLOOKUP(shipments[[#This Row],[PID]],CHOOSE({1,2},products[PID],products[Cost_per_box]),2,0)</f>
        <v>9.94</v>
      </c>
      <c r="M3439" s="22">
        <f>shipments[[#This Row],[Boxes]]*shipments[[#This Row],[cost_per_box]]</f>
        <v>2186.7999999999997</v>
      </c>
      <c r="N3439" s="22">
        <f>shipments[[#This Row],[Amount]]-shipments[[#This Row],[total cost]]</f>
        <v>3294.2000000000003</v>
      </c>
    </row>
    <row r="3440" spans="1:14" x14ac:dyDescent="0.35">
      <c r="A3440" t="s">
        <v>3483</v>
      </c>
      <c r="B3440" t="s">
        <v>8045</v>
      </c>
      <c r="C3440" t="s">
        <v>8018</v>
      </c>
      <c r="D3440" t="s">
        <v>8036</v>
      </c>
      <c r="E3440" s="1">
        <v>44944</v>
      </c>
      <c r="F3440">
        <v>9580.5</v>
      </c>
      <c r="G3440">
        <v>480</v>
      </c>
      <c r="H3440" t="s">
        <v>7</v>
      </c>
      <c r="I3440" t="str">
        <f>VLOOKUP(shipments[[#This Row],[SPID]],CHOOSE({1,2},people[[#All],[SPID]],people[[#All],[Sales_person]]),2,0)</f>
        <v>Brien Boise</v>
      </c>
      <c r="J3440">
        <f>YEAR(shipments[[#This Row],[Shipdate]])</f>
        <v>2023</v>
      </c>
      <c r="K3440" s="22"/>
      <c r="L3440" s="22">
        <f>VLOOKUP(shipments[[#This Row],[PID]],CHOOSE({1,2},products[PID],products[Cost_per_box]),2,0)</f>
        <v>7.73</v>
      </c>
      <c r="M3440" s="22">
        <f>shipments[[#This Row],[Boxes]]*shipments[[#This Row],[cost_per_box]]</f>
        <v>3710.4</v>
      </c>
      <c r="N3440" s="22">
        <f>shipments[[#This Row],[Amount]]-shipments[[#This Row],[total cost]]</f>
        <v>5870.1</v>
      </c>
    </row>
    <row r="3441" spans="1:14" x14ac:dyDescent="0.35">
      <c r="A3441" t="s">
        <v>3484</v>
      </c>
      <c r="B3441" t="s">
        <v>8045</v>
      </c>
      <c r="C3441" t="s">
        <v>8018</v>
      </c>
      <c r="D3441" t="s">
        <v>8033</v>
      </c>
      <c r="E3441" s="1">
        <v>45355</v>
      </c>
      <c r="F3441">
        <v>2614.5</v>
      </c>
      <c r="G3441">
        <v>131</v>
      </c>
      <c r="H3441" t="s">
        <v>7</v>
      </c>
      <c r="I3441" t="str">
        <f>VLOOKUP(shipments[[#This Row],[SPID]],CHOOSE({1,2},people[[#All],[SPID]],people[[#All],[Sales_person]]),2,0)</f>
        <v>Brien Boise</v>
      </c>
      <c r="J3441">
        <f>YEAR(shipments[[#This Row],[Shipdate]])</f>
        <v>2024</v>
      </c>
      <c r="K3441" s="22"/>
      <c r="L3441" s="22">
        <f>VLOOKUP(shipments[[#This Row],[PID]],CHOOSE({1,2},products[PID],products[Cost_per_box]),2,0)</f>
        <v>7.73</v>
      </c>
      <c r="M3441" s="22">
        <f>shipments[[#This Row],[Boxes]]*shipments[[#This Row],[cost_per_box]]</f>
        <v>1012.6300000000001</v>
      </c>
      <c r="N3441" s="22">
        <f>shipments[[#This Row],[Amount]]-shipments[[#This Row],[total cost]]</f>
        <v>1601.87</v>
      </c>
    </row>
    <row r="3442" spans="1:14" x14ac:dyDescent="0.35">
      <c r="A3442" t="s">
        <v>3485</v>
      </c>
      <c r="B3442" t="s">
        <v>8045</v>
      </c>
      <c r="C3442" t="s">
        <v>8018</v>
      </c>
      <c r="D3442" t="s">
        <v>8033</v>
      </c>
      <c r="E3442" s="1">
        <v>45021</v>
      </c>
      <c r="F3442">
        <v>2891.25</v>
      </c>
      <c r="G3442">
        <v>161</v>
      </c>
      <c r="H3442" t="s">
        <v>7</v>
      </c>
      <c r="I3442" t="str">
        <f>VLOOKUP(shipments[[#This Row],[SPID]],CHOOSE({1,2},people[[#All],[SPID]],people[[#All],[Sales_person]]),2,0)</f>
        <v>Brien Boise</v>
      </c>
      <c r="J3442">
        <f>YEAR(shipments[[#This Row],[Shipdate]])</f>
        <v>2023</v>
      </c>
      <c r="K3442" s="22"/>
      <c r="L3442" s="22">
        <f>VLOOKUP(shipments[[#This Row],[PID]],CHOOSE({1,2},products[PID],products[Cost_per_box]),2,0)</f>
        <v>7.73</v>
      </c>
      <c r="M3442" s="22">
        <f>shipments[[#This Row],[Boxes]]*shipments[[#This Row],[cost_per_box]]</f>
        <v>1244.53</v>
      </c>
      <c r="N3442" s="22">
        <f>shipments[[#This Row],[Amount]]-shipments[[#This Row],[total cost]]</f>
        <v>1646.72</v>
      </c>
    </row>
    <row r="3443" spans="1:14" x14ac:dyDescent="0.35">
      <c r="A3443" t="s">
        <v>3486</v>
      </c>
      <c r="B3443" t="s">
        <v>8045</v>
      </c>
      <c r="C3443" t="s">
        <v>8018</v>
      </c>
      <c r="D3443" t="s">
        <v>8034</v>
      </c>
      <c r="E3443" s="1">
        <v>45499</v>
      </c>
      <c r="F3443">
        <v>3546</v>
      </c>
      <c r="G3443">
        <v>178</v>
      </c>
      <c r="H3443" t="s">
        <v>18</v>
      </c>
      <c r="I3443" t="str">
        <f>VLOOKUP(shipments[[#This Row],[SPID]],CHOOSE({1,2},people[[#All],[SPID]],people[[#All],[Sales_person]]),2,0)</f>
        <v>Brien Boise</v>
      </c>
      <c r="J3443">
        <f>YEAR(shipments[[#This Row],[Shipdate]])</f>
        <v>2024</v>
      </c>
      <c r="K3443" s="22"/>
      <c r="L3443" s="22">
        <f>VLOOKUP(shipments[[#This Row],[PID]],CHOOSE({1,2},products[PID],products[Cost_per_box]),2,0)</f>
        <v>7.73</v>
      </c>
      <c r="M3443" s="22">
        <f>shipments[[#This Row],[Boxes]]*shipments[[#This Row],[cost_per_box]]</f>
        <v>1375.94</v>
      </c>
      <c r="N3443" s="22">
        <f>shipments[[#This Row],[Amount]]-shipments[[#This Row],[total cost]]</f>
        <v>2170.06</v>
      </c>
    </row>
    <row r="3444" spans="1:14" x14ac:dyDescent="0.35">
      <c r="A3444" t="s">
        <v>3487</v>
      </c>
      <c r="B3444" t="s">
        <v>8045</v>
      </c>
      <c r="C3444" t="s">
        <v>8019</v>
      </c>
      <c r="D3444" t="s">
        <v>8038</v>
      </c>
      <c r="E3444" s="1">
        <v>45477</v>
      </c>
      <c r="F3444">
        <v>11088</v>
      </c>
      <c r="G3444">
        <v>504</v>
      </c>
      <c r="H3444" t="s">
        <v>18</v>
      </c>
      <c r="I3444" t="str">
        <f>VLOOKUP(shipments[[#This Row],[SPID]],CHOOSE({1,2},people[[#All],[SPID]],people[[#All],[Sales_person]]),2,0)</f>
        <v>Brien Boise</v>
      </c>
      <c r="J3444">
        <f>YEAR(shipments[[#This Row],[Shipdate]])</f>
        <v>2024</v>
      </c>
      <c r="K3444" s="22"/>
      <c r="L3444" s="22">
        <f>VLOOKUP(shipments[[#This Row],[PID]],CHOOSE({1,2},products[PID],products[Cost_per_box]),2,0)</f>
        <v>3.68</v>
      </c>
      <c r="M3444" s="22">
        <f>shipments[[#This Row],[Boxes]]*shipments[[#This Row],[cost_per_box]]</f>
        <v>1854.72</v>
      </c>
      <c r="N3444" s="22">
        <f>shipments[[#This Row],[Amount]]-shipments[[#This Row],[total cost]]</f>
        <v>9233.2800000000007</v>
      </c>
    </row>
    <row r="3445" spans="1:14" x14ac:dyDescent="0.35">
      <c r="A3445" t="s">
        <v>3488</v>
      </c>
      <c r="B3445" t="s">
        <v>8045</v>
      </c>
      <c r="C3445" t="s">
        <v>8020</v>
      </c>
      <c r="D3445" t="s">
        <v>8035</v>
      </c>
      <c r="E3445" s="1">
        <v>45259</v>
      </c>
      <c r="F3445">
        <v>2515.5</v>
      </c>
      <c r="G3445">
        <v>194</v>
      </c>
      <c r="H3445" t="s">
        <v>7</v>
      </c>
      <c r="I3445" t="str">
        <f>VLOOKUP(shipments[[#This Row],[SPID]],CHOOSE({1,2},people[[#All],[SPID]],people[[#All],[Sales_person]]),2,0)</f>
        <v>Brien Boise</v>
      </c>
      <c r="J3445">
        <f>YEAR(shipments[[#This Row],[Shipdate]])</f>
        <v>2023</v>
      </c>
      <c r="K3445" s="22"/>
      <c r="L3445" s="22">
        <f>VLOOKUP(shipments[[#This Row],[PID]],CHOOSE({1,2},products[PID],products[Cost_per_box]),2,0)</f>
        <v>8.2200000000000006</v>
      </c>
      <c r="M3445" s="22">
        <f>shipments[[#This Row],[Boxes]]*shipments[[#This Row],[cost_per_box]]</f>
        <v>1594.68</v>
      </c>
      <c r="N3445" s="22">
        <f>shipments[[#This Row],[Amount]]-shipments[[#This Row],[total cost]]</f>
        <v>920.81999999999994</v>
      </c>
    </row>
    <row r="3446" spans="1:14" x14ac:dyDescent="0.35">
      <c r="A3446" t="s">
        <v>3489</v>
      </c>
      <c r="B3446" t="s">
        <v>8045</v>
      </c>
      <c r="C3446" t="s">
        <v>8020</v>
      </c>
      <c r="D3446" t="s">
        <v>8038</v>
      </c>
      <c r="E3446" s="1">
        <v>45267</v>
      </c>
      <c r="F3446">
        <v>14393.25</v>
      </c>
      <c r="G3446">
        <v>1200</v>
      </c>
      <c r="H3446" t="s">
        <v>7</v>
      </c>
      <c r="I3446" t="str">
        <f>VLOOKUP(shipments[[#This Row],[SPID]],CHOOSE({1,2},people[[#All],[SPID]],people[[#All],[Sales_person]]),2,0)</f>
        <v>Brien Boise</v>
      </c>
      <c r="J3446">
        <f>YEAR(shipments[[#This Row],[Shipdate]])</f>
        <v>2023</v>
      </c>
      <c r="K3446" s="22"/>
      <c r="L3446" s="22">
        <f>VLOOKUP(shipments[[#This Row],[PID]],CHOOSE({1,2},products[PID],products[Cost_per_box]),2,0)</f>
        <v>8.2200000000000006</v>
      </c>
      <c r="M3446" s="22">
        <f>shipments[[#This Row],[Boxes]]*shipments[[#This Row],[cost_per_box]]</f>
        <v>9864</v>
      </c>
      <c r="N3446" s="22">
        <f>shipments[[#This Row],[Amount]]-shipments[[#This Row],[total cost]]</f>
        <v>4529.25</v>
      </c>
    </row>
    <row r="3447" spans="1:14" x14ac:dyDescent="0.35">
      <c r="A3447" t="s">
        <v>3490</v>
      </c>
      <c r="B3447" t="s">
        <v>8045</v>
      </c>
      <c r="C3447" t="s">
        <v>8020</v>
      </c>
      <c r="D3447" t="s">
        <v>8033</v>
      </c>
      <c r="E3447" s="1">
        <v>45414</v>
      </c>
      <c r="F3447">
        <v>7843.5</v>
      </c>
      <c r="G3447">
        <v>561</v>
      </c>
      <c r="H3447" t="s">
        <v>7</v>
      </c>
      <c r="I3447" t="str">
        <f>VLOOKUP(shipments[[#This Row],[SPID]],CHOOSE({1,2},people[[#All],[SPID]],people[[#All],[Sales_person]]),2,0)</f>
        <v>Brien Boise</v>
      </c>
      <c r="J3447">
        <f>YEAR(shipments[[#This Row],[Shipdate]])</f>
        <v>2024</v>
      </c>
      <c r="K3447" s="22"/>
      <c r="L3447" s="22">
        <f>VLOOKUP(shipments[[#This Row],[PID]],CHOOSE({1,2},products[PID],products[Cost_per_box]),2,0)</f>
        <v>8.2200000000000006</v>
      </c>
      <c r="M3447" s="22">
        <f>shipments[[#This Row],[Boxes]]*shipments[[#This Row],[cost_per_box]]</f>
        <v>4611.42</v>
      </c>
      <c r="N3447" s="22">
        <f>shipments[[#This Row],[Amount]]-shipments[[#This Row],[total cost]]</f>
        <v>3232.08</v>
      </c>
    </row>
    <row r="3448" spans="1:14" x14ac:dyDescent="0.35">
      <c r="A3448" t="s">
        <v>3491</v>
      </c>
      <c r="B3448" t="s">
        <v>8045</v>
      </c>
      <c r="C3448" t="s">
        <v>8020</v>
      </c>
      <c r="D3448" t="s">
        <v>8033</v>
      </c>
      <c r="E3448" s="1">
        <v>44958</v>
      </c>
      <c r="F3448">
        <v>14143.5</v>
      </c>
      <c r="G3448">
        <v>884</v>
      </c>
      <c r="H3448" t="s">
        <v>7</v>
      </c>
      <c r="I3448" t="str">
        <f>VLOOKUP(shipments[[#This Row],[SPID]],CHOOSE({1,2},people[[#All],[SPID]],people[[#All],[Sales_person]]),2,0)</f>
        <v>Brien Boise</v>
      </c>
      <c r="J3448">
        <f>YEAR(shipments[[#This Row],[Shipdate]])</f>
        <v>2023</v>
      </c>
      <c r="K3448" s="22"/>
      <c r="L3448" s="22">
        <f>VLOOKUP(shipments[[#This Row],[PID]],CHOOSE({1,2},products[PID],products[Cost_per_box]),2,0)</f>
        <v>8.2200000000000006</v>
      </c>
      <c r="M3448" s="22">
        <f>shipments[[#This Row],[Boxes]]*shipments[[#This Row],[cost_per_box]]</f>
        <v>7266.4800000000005</v>
      </c>
      <c r="N3448" s="22">
        <f>shipments[[#This Row],[Amount]]-shipments[[#This Row],[total cost]]</f>
        <v>6877.0199999999995</v>
      </c>
    </row>
    <row r="3449" spans="1:14" x14ac:dyDescent="0.35">
      <c r="A3449" t="s">
        <v>3492</v>
      </c>
      <c r="B3449" t="s">
        <v>8045</v>
      </c>
      <c r="C3449" t="s">
        <v>8020</v>
      </c>
      <c r="D3449" t="s">
        <v>8038</v>
      </c>
      <c r="E3449" s="1">
        <v>45128</v>
      </c>
      <c r="F3449">
        <v>2110.5</v>
      </c>
      <c r="G3449">
        <v>176</v>
      </c>
      <c r="H3449" t="s">
        <v>7</v>
      </c>
      <c r="I3449" t="str">
        <f>VLOOKUP(shipments[[#This Row],[SPID]],CHOOSE({1,2},people[[#All],[SPID]],people[[#All],[Sales_person]]),2,0)</f>
        <v>Brien Boise</v>
      </c>
      <c r="J3449">
        <f>YEAR(shipments[[#This Row],[Shipdate]])</f>
        <v>2023</v>
      </c>
      <c r="K3449" s="22"/>
      <c r="L3449" s="22">
        <f>VLOOKUP(shipments[[#This Row],[PID]],CHOOSE({1,2},products[PID],products[Cost_per_box]),2,0)</f>
        <v>8.2200000000000006</v>
      </c>
      <c r="M3449" s="22">
        <f>shipments[[#This Row],[Boxes]]*shipments[[#This Row],[cost_per_box]]</f>
        <v>1446.72</v>
      </c>
      <c r="N3449" s="22">
        <f>shipments[[#This Row],[Amount]]-shipments[[#This Row],[total cost]]</f>
        <v>663.78</v>
      </c>
    </row>
    <row r="3450" spans="1:14" x14ac:dyDescent="0.35">
      <c r="A3450" t="s">
        <v>3493</v>
      </c>
      <c r="B3450" t="s">
        <v>8045</v>
      </c>
      <c r="C3450" t="s">
        <v>8022</v>
      </c>
      <c r="D3450" t="s">
        <v>8034</v>
      </c>
      <c r="E3450" s="1">
        <v>45280</v>
      </c>
      <c r="F3450">
        <v>13230</v>
      </c>
      <c r="G3450">
        <v>779</v>
      </c>
      <c r="H3450" t="s">
        <v>7</v>
      </c>
      <c r="I3450" t="str">
        <f>VLOOKUP(shipments[[#This Row],[SPID]],CHOOSE({1,2},people[[#All],[SPID]],people[[#All],[Sales_person]]),2,0)</f>
        <v>Brien Boise</v>
      </c>
      <c r="J3450">
        <f>YEAR(shipments[[#This Row],[Shipdate]])</f>
        <v>2023</v>
      </c>
      <c r="K3450" s="22"/>
      <c r="L3450" s="22">
        <f>VLOOKUP(shipments[[#This Row],[PID]],CHOOSE({1,2},products[PID],products[Cost_per_box]),2,0)</f>
        <v>4.74</v>
      </c>
      <c r="M3450" s="22">
        <f>shipments[[#This Row],[Boxes]]*shipments[[#This Row],[cost_per_box]]</f>
        <v>3692.46</v>
      </c>
      <c r="N3450" s="22">
        <f>shipments[[#This Row],[Amount]]-shipments[[#This Row],[total cost]]</f>
        <v>9537.5400000000009</v>
      </c>
    </row>
    <row r="3451" spans="1:14" x14ac:dyDescent="0.35">
      <c r="A3451" t="s">
        <v>3494</v>
      </c>
      <c r="B3451" t="s">
        <v>8045</v>
      </c>
      <c r="C3451" t="s">
        <v>8022</v>
      </c>
      <c r="D3451" t="s">
        <v>8035</v>
      </c>
      <c r="E3451" s="1">
        <v>45348</v>
      </c>
      <c r="F3451">
        <v>6849</v>
      </c>
      <c r="G3451">
        <v>457</v>
      </c>
      <c r="H3451" t="s">
        <v>7</v>
      </c>
      <c r="I3451" t="str">
        <f>VLOOKUP(shipments[[#This Row],[SPID]],CHOOSE({1,2},people[[#All],[SPID]],people[[#All],[Sales_person]]),2,0)</f>
        <v>Brien Boise</v>
      </c>
      <c r="J3451">
        <f>YEAR(shipments[[#This Row],[Shipdate]])</f>
        <v>2024</v>
      </c>
      <c r="K3451" s="22"/>
      <c r="L3451" s="22">
        <f>VLOOKUP(shipments[[#This Row],[PID]],CHOOSE({1,2},products[PID],products[Cost_per_box]),2,0)</f>
        <v>4.74</v>
      </c>
      <c r="M3451" s="22">
        <f>shipments[[#This Row],[Boxes]]*shipments[[#This Row],[cost_per_box]]</f>
        <v>2166.1800000000003</v>
      </c>
      <c r="N3451" s="22">
        <f>shipments[[#This Row],[Amount]]-shipments[[#This Row],[total cost]]</f>
        <v>4682.82</v>
      </c>
    </row>
    <row r="3452" spans="1:14" x14ac:dyDescent="0.35">
      <c r="A3452" t="s">
        <v>3495</v>
      </c>
      <c r="B3452" t="s">
        <v>8045</v>
      </c>
      <c r="C3452" t="s">
        <v>8022</v>
      </c>
      <c r="D3452" t="s">
        <v>8036</v>
      </c>
      <c r="E3452" s="1">
        <v>45098</v>
      </c>
      <c r="F3452">
        <v>7778.25</v>
      </c>
      <c r="G3452">
        <v>519</v>
      </c>
      <c r="H3452" t="s">
        <v>7</v>
      </c>
      <c r="I3452" t="str">
        <f>VLOOKUP(shipments[[#This Row],[SPID]],CHOOSE({1,2},people[[#All],[SPID]],people[[#All],[Sales_person]]),2,0)</f>
        <v>Brien Boise</v>
      </c>
      <c r="J3452">
        <f>YEAR(shipments[[#This Row],[Shipdate]])</f>
        <v>2023</v>
      </c>
      <c r="K3452" s="22"/>
      <c r="L3452" s="22">
        <f>VLOOKUP(shipments[[#This Row],[PID]],CHOOSE({1,2},products[PID],products[Cost_per_box]),2,0)</f>
        <v>4.74</v>
      </c>
      <c r="M3452" s="22">
        <f>shipments[[#This Row],[Boxes]]*shipments[[#This Row],[cost_per_box]]</f>
        <v>2460.06</v>
      </c>
      <c r="N3452" s="22">
        <f>shipments[[#This Row],[Amount]]-shipments[[#This Row],[total cost]]</f>
        <v>5318.1900000000005</v>
      </c>
    </row>
    <row r="3453" spans="1:14" x14ac:dyDescent="0.35">
      <c r="A3453" t="s">
        <v>3496</v>
      </c>
      <c r="B3453" t="s">
        <v>8045</v>
      </c>
      <c r="C3453" t="s">
        <v>8022</v>
      </c>
      <c r="D3453" t="s">
        <v>8037</v>
      </c>
      <c r="E3453" s="1">
        <v>45377</v>
      </c>
      <c r="F3453">
        <v>5593.5</v>
      </c>
      <c r="G3453">
        <v>400</v>
      </c>
      <c r="H3453" t="s">
        <v>7</v>
      </c>
      <c r="I3453" t="str">
        <f>VLOOKUP(shipments[[#This Row],[SPID]],CHOOSE({1,2},people[[#All],[SPID]],people[[#All],[Sales_person]]),2,0)</f>
        <v>Brien Boise</v>
      </c>
      <c r="J3453">
        <f>YEAR(shipments[[#This Row],[Shipdate]])</f>
        <v>2024</v>
      </c>
      <c r="K3453" s="22"/>
      <c r="L3453" s="22">
        <f>VLOOKUP(shipments[[#This Row],[PID]],CHOOSE({1,2},products[PID],products[Cost_per_box]),2,0)</f>
        <v>4.74</v>
      </c>
      <c r="M3453" s="22">
        <f>shipments[[#This Row],[Boxes]]*shipments[[#This Row],[cost_per_box]]</f>
        <v>1896</v>
      </c>
      <c r="N3453" s="22">
        <f>shipments[[#This Row],[Amount]]-shipments[[#This Row],[total cost]]</f>
        <v>3697.5</v>
      </c>
    </row>
    <row r="3454" spans="1:14" x14ac:dyDescent="0.35">
      <c r="A3454" t="s">
        <v>3497</v>
      </c>
      <c r="B3454" t="s">
        <v>8045</v>
      </c>
      <c r="C3454" t="s">
        <v>8022</v>
      </c>
      <c r="D3454" t="s">
        <v>8036</v>
      </c>
      <c r="E3454" s="1">
        <v>45145</v>
      </c>
      <c r="F3454">
        <v>11621.25</v>
      </c>
      <c r="G3454">
        <v>831</v>
      </c>
      <c r="H3454" t="s">
        <v>7</v>
      </c>
      <c r="I3454" t="str">
        <f>VLOOKUP(shipments[[#This Row],[SPID]],CHOOSE({1,2},people[[#All],[SPID]],people[[#All],[Sales_person]]),2,0)</f>
        <v>Brien Boise</v>
      </c>
      <c r="J3454">
        <f>YEAR(shipments[[#This Row],[Shipdate]])</f>
        <v>2023</v>
      </c>
      <c r="K3454" s="22"/>
      <c r="L3454" s="22">
        <f>VLOOKUP(shipments[[#This Row],[PID]],CHOOSE({1,2},products[PID],products[Cost_per_box]),2,0)</f>
        <v>4.74</v>
      </c>
      <c r="M3454" s="22">
        <f>shipments[[#This Row],[Boxes]]*shipments[[#This Row],[cost_per_box]]</f>
        <v>3938.94</v>
      </c>
      <c r="N3454" s="22">
        <f>shipments[[#This Row],[Amount]]-shipments[[#This Row],[total cost]]</f>
        <v>7682.3099999999995</v>
      </c>
    </row>
    <row r="3455" spans="1:14" x14ac:dyDescent="0.35">
      <c r="A3455" t="s">
        <v>3498</v>
      </c>
      <c r="B3455" t="s">
        <v>8045</v>
      </c>
      <c r="C3455" t="s">
        <v>8023</v>
      </c>
      <c r="D3455" t="s">
        <v>8033</v>
      </c>
      <c r="E3455" s="1">
        <v>45415</v>
      </c>
      <c r="F3455">
        <v>5539.5</v>
      </c>
      <c r="G3455">
        <v>792</v>
      </c>
      <c r="H3455" t="s">
        <v>7</v>
      </c>
      <c r="I3455" t="str">
        <f>VLOOKUP(shipments[[#This Row],[SPID]],CHOOSE({1,2},people[[#All],[SPID]],people[[#All],[Sales_person]]),2,0)</f>
        <v>Brien Boise</v>
      </c>
      <c r="J3455">
        <f>YEAR(shipments[[#This Row],[Shipdate]])</f>
        <v>2024</v>
      </c>
      <c r="K3455" s="22"/>
      <c r="L3455" s="22">
        <f>VLOOKUP(shipments[[#This Row],[PID]],CHOOSE({1,2},products[PID],products[Cost_per_box]),2,0)</f>
        <v>10.51</v>
      </c>
      <c r="M3455" s="22">
        <f>shipments[[#This Row],[Boxes]]*shipments[[#This Row],[cost_per_box]]</f>
        <v>8323.92</v>
      </c>
      <c r="N3455" s="22">
        <f>shipments[[#This Row],[Amount]]-shipments[[#This Row],[total cost]]</f>
        <v>-2784.42</v>
      </c>
    </row>
    <row r="3456" spans="1:14" x14ac:dyDescent="0.35">
      <c r="A3456" t="s">
        <v>3499</v>
      </c>
      <c r="B3456" t="s">
        <v>8045</v>
      </c>
      <c r="C3456" t="s">
        <v>8023</v>
      </c>
      <c r="D3456" t="s">
        <v>8037</v>
      </c>
      <c r="E3456" s="1">
        <v>45455</v>
      </c>
      <c r="F3456">
        <v>1316.25</v>
      </c>
      <c r="G3456">
        <v>220</v>
      </c>
      <c r="H3456" t="s">
        <v>7</v>
      </c>
      <c r="I3456" t="str">
        <f>VLOOKUP(shipments[[#This Row],[SPID]],CHOOSE({1,2},people[[#All],[SPID]],people[[#All],[Sales_person]]),2,0)</f>
        <v>Brien Boise</v>
      </c>
      <c r="J3456">
        <f>YEAR(shipments[[#This Row],[Shipdate]])</f>
        <v>2024</v>
      </c>
      <c r="K3456" s="22"/>
      <c r="L3456" s="22">
        <f>VLOOKUP(shipments[[#This Row],[PID]],CHOOSE({1,2},products[PID],products[Cost_per_box]),2,0)</f>
        <v>10.51</v>
      </c>
      <c r="M3456" s="22">
        <f>shipments[[#This Row],[Boxes]]*shipments[[#This Row],[cost_per_box]]</f>
        <v>2312.1999999999998</v>
      </c>
      <c r="N3456" s="22">
        <f>shipments[[#This Row],[Amount]]-shipments[[#This Row],[total cost]]</f>
        <v>-995.94999999999982</v>
      </c>
    </row>
    <row r="3457" spans="1:14" x14ac:dyDescent="0.35">
      <c r="A3457" t="s">
        <v>3500</v>
      </c>
      <c r="B3457" t="s">
        <v>8045</v>
      </c>
      <c r="C3457" t="s">
        <v>8023</v>
      </c>
      <c r="D3457" t="s">
        <v>8038</v>
      </c>
      <c r="E3457" s="1">
        <v>45125</v>
      </c>
      <c r="F3457">
        <v>432</v>
      </c>
      <c r="G3457">
        <v>72</v>
      </c>
      <c r="H3457" t="s">
        <v>7</v>
      </c>
      <c r="I3457" t="str">
        <f>VLOOKUP(shipments[[#This Row],[SPID]],CHOOSE({1,2},people[[#All],[SPID]],people[[#All],[Sales_person]]),2,0)</f>
        <v>Brien Boise</v>
      </c>
      <c r="J3457">
        <f>YEAR(shipments[[#This Row],[Shipdate]])</f>
        <v>2023</v>
      </c>
      <c r="K3457" s="22"/>
      <c r="L3457" s="22">
        <f>VLOOKUP(shipments[[#This Row],[PID]],CHOOSE({1,2},products[PID],products[Cost_per_box]),2,0)</f>
        <v>10.51</v>
      </c>
      <c r="M3457" s="22">
        <f>shipments[[#This Row],[Boxes]]*shipments[[#This Row],[cost_per_box]]</f>
        <v>756.72</v>
      </c>
      <c r="N3457" s="22">
        <f>shipments[[#This Row],[Amount]]-shipments[[#This Row],[total cost]]</f>
        <v>-324.72000000000003</v>
      </c>
    </row>
    <row r="3458" spans="1:14" x14ac:dyDescent="0.35">
      <c r="A3458" t="s">
        <v>3501</v>
      </c>
      <c r="B3458" t="s">
        <v>8045</v>
      </c>
      <c r="C3458" t="s">
        <v>8023</v>
      </c>
      <c r="D3458" t="s">
        <v>8035</v>
      </c>
      <c r="E3458" s="1">
        <v>45225</v>
      </c>
      <c r="F3458">
        <v>7888.5</v>
      </c>
      <c r="G3458">
        <v>1315</v>
      </c>
      <c r="H3458" t="s">
        <v>7</v>
      </c>
      <c r="I3458" t="str">
        <f>VLOOKUP(shipments[[#This Row],[SPID]],CHOOSE({1,2},people[[#All],[SPID]],people[[#All],[Sales_person]]),2,0)</f>
        <v>Brien Boise</v>
      </c>
      <c r="J3458">
        <f>YEAR(shipments[[#This Row],[Shipdate]])</f>
        <v>2023</v>
      </c>
      <c r="K3458" s="22"/>
      <c r="L3458" s="22">
        <f>VLOOKUP(shipments[[#This Row],[PID]],CHOOSE({1,2},products[PID],products[Cost_per_box]),2,0)</f>
        <v>10.51</v>
      </c>
      <c r="M3458" s="22">
        <f>shipments[[#This Row],[Boxes]]*shipments[[#This Row],[cost_per_box]]</f>
        <v>13820.65</v>
      </c>
      <c r="N3458" s="22">
        <f>shipments[[#This Row],[Amount]]-shipments[[#This Row],[total cost]]</f>
        <v>-5932.15</v>
      </c>
    </row>
    <row r="3459" spans="1:14" x14ac:dyDescent="0.35">
      <c r="A3459" t="s">
        <v>3502</v>
      </c>
      <c r="B3459" t="s">
        <v>8045</v>
      </c>
      <c r="C3459" t="s">
        <v>8023</v>
      </c>
      <c r="D3459" t="s">
        <v>8034</v>
      </c>
      <c r="E3459" s="1">
        <v>45523</v>
      </c>
      <c r="F3459">
        <v>5573.25</v>
      </c>
      <c r="G3459">
        <v>558</v>
      </c>
      <c r="H3459" t="s">
        <v>18</v>
      </c>
      <c r="I3459" t="str">
        <f>VLOOKUP(shipments[[#This Row],[SPID]],CHOOSE({1,2},people[[#All],[SPID]],people[[#All],[Sales_person]]),2,0)</f>
        <v>Brien Boise</v>
      </c>
      <c r="J3459">
        <f>YEAR(shipments[[#This Row],[Shipdate]])</f>
        <v>2024</v>
      </c>
      <c r="K3459" s="22"/>
      <c r="L3459" s="22">
        <f>VLOOKUP(shipments[[#This Row],[PID]],CHOOSE({1,2},products[PID],products[Cost_per_box]),2,0)</f>
        <v>10.51</v>
      </c>
      <c r="M3459" s="22">
        <f>shipments[[#This Row],[Boxes]]*shipments[[#This Row],[cost_per_box]]</f>
        <v>5864.58</v>
      </c>
      <c r="N3459" s="22">
        <f>shipments[[#This Row],[Amount]]-shipments[[#This Row],[total cost]]</f>
        <v>-291.32999999999993</v>
      </c>
    </row>
    <row r="3460" spans="1:14" x14ac:dyDescent="0.35">
      <c r="A3460" t="s">
        <v>3503</v>
      </c>
      <c r="B3460" t="s">
        <v>8045</v>
      </c>
      <c r="C3460" t="s">
        <v>8023</v>
      </c>
      <c r="D3460" t="s">
        <v>8036</v>
      </c>
      <c r="E3460" s="1">
        <v>45121</v>
      </c>
      <c r="F3460">
        <v>1869.75</v>
      </c>
      <c r="G3460">
        <v>187</v>
      </c>
      <c r="H3460" t="s">
        <v>7</v>
      </c>
      <c r="I3460" t="str">
        <f>VLOOKUP(shipments[[#This Row],[SPID]],CHOOSE({1,2},people[[#All],[SPID]],people[[#All],[Sales_person]]),2,0)</f>
        <v>Brien Boise</v>
      </c>
      <c r="J3460">
        <f>YEAR(shipments[[#This Row],[Shipdate]])</f>
        <v>2023</v>
      </c>
      <c r="K3460" s="22"/>
      <c r="L3460" s="22">
        <f>VLOOKUP(shipments[[#This Row],[PID]],CHOOSE({1,2},products[PID],products[Cost_per_box]),2,0)</f>
        <v>10.51</v>
      </c>
      <c r="M3460" s="22">
        <f>shipments[[#This Row],[Boxes]]*shipments[[#This Row],[cost_per_box]]</f>
        <v>1965.37</v>
      </c>
      <c r="N3460" s="22">
        <f>shipments[[#This Row],[Amount]]-shipments[[#This Row],[total cost]]</f>
        <v>-95.619999999999891</v>
      </c>
    </row>
    <row r="3461" spans="1:14" x14ac:dyDescent="0.35">
      <c r="A3461" t="s">
        <v>3504</v>
      </c>
      <c r="B3461" t="s">
        <v>8045</v>
      </c>
      <c r="C3461" t="s">
        <v>8024</v>
      </c>
      <c r="D3461" t="s">
        <v>8038</v>
      </c>
      <c r="E3461" s="1">
        <v>45239</v>
      </c>
      <c r="F3461">
        <v>8199</v>
      </c>
      <c r="G3461">
        <v>547</v>
      </c>
      <c r="H3461" t="s">
        <v>7</v>
      </c>
      <c r="I3461" t="str">
        <f>VLOOKUP(shipments[[#This Row],[SPID]],CHOOSE({1,2},people[[#All],[SPID]],people[[#All],[Sales_person]]),2,0)</f>
        <v>Brien Boise</v>
      </c>
      <c r="J3461">
        <f>YEAR(shipments[[#This Row],[Shipdate]])</f>
        <v>2023</v>
      </c>
      <c r="K3461" s="22"/>
      <c r="L3461" s="22">
        <f>VLOOKUP(shipments[[#This Row],[PID]],CHOOSE({1,2},products[PID],products[Cost_per_box]),2,0)</f>
        <v>6.43</v>
      </c>
      <c r="M3461" s="22">
        <f>shipments[[#This Row],[Boxes]]*shipments[[#This Row],[cost_per_box]]</f>
        <v>3517.21</v>
      </c>
      <c r="N3461" s="22">
        <f>shipments[[#This Row],[Amount]]-shipments[[#This Row],[total cost]]</f>
        <v>4681.79</v>
      </c>
    </row>
    <row r="3462" spans="1:14" x14ac:dyDescent="0.35">
      <c r="A3462" t="s">
        <v>3505</v>
      </c>
      <c r="B3462" t="s">
        <v>8045</v>
      </c>
      <c r="C3462" t="s">
        <v>8024</v>
      </c>
      <c r="D3462" t="s">
        <v>8033</v>
      </c>
      <c r="E3462" s="1">
        <v>45519</v>
      </c>
      <c r="F3462">
        <v>7854.75</v>
      </c>
      <c r="G3462">
        <v>562</v>
      </c>
      <c r="H3462" t="s">
        <v>40</v>
      </c>
      <c r="I3462" t="str">
        <f>VLOOKUP(shipments[[#This Row],[SPID]],CHOOSE({1,2},people[[#All],[SPID]],people[[#All],[Sales_person]]),2,0)</f>
        <v>Brien Boise</v>
      </c>
      <c r="J3462">
        <f>YEAR(shipments[[#This Row],[Shipdate]])</f>
        <v>2024</v>
      </c>
      <c r="K3462" s="22"/>
      <c r="L3462" s="22">
        <f>VLOOKUP(shipments[[#This Row],[PID]],CHOOSE({1,2},products[PID],products[Cost_per_box]),2,0)</f>
        <v>6.43</v>
      </c>
      <c r="M3462" s="22">
        <f>shipments[[#This Row],[Boxes]]*shipments[[#This Row],[cost_per_box]]</f>
        <v>3613.66</v>
      </c>
      <c r="N3462" s="22">
        <f>shipments[[#This Row],[Amount]]-shipments[[#This Row],[total cost]]</f>
        <v>4241.09</v>
      </c>
    </row>
    <row r="3463" spans="1:14" x14ac:dyDescent="0.35">
      <c r="A3463" t="s">
        <v>3506</v>
      </c>
      <c r="B3463" t="s">
        <v>8045</v>
      </c>
      <c r="C3463" t="s">
        <v>8024</v>
      </c>
      <c r="D3463" t="s">
        <v>8033</v>
      </c>
      <c r="E3463" s="1">
        <v>45348</v>
      </c>
      <c r="F3463">
        <v>6491.25</v>
      </c>
      <c r="G3463">
        <v>382</v>
      </c>
      <c r="H3463" t="s">
        <v>40</v>
      </c>
      <c r="I3463" t="str">
        <f>VLOOKUP(shipments[[#This Row],[SPID]],CHOOSE({1,2},people[[#All],[SPID]],people[[#All],[Sales_person]]),2,0)</f>
        <v>Brien Boise</v>
      </c>
      <c r="J3463">
        <f>YEAR(shipments[[#This Row],[Shipdate]])</f>
        <v>2024</v>
      </c>
      <c r="K3463" s="22"/>
      <c r="L3463" s="22">
        <f>VLOOKUP(shipments[[#This Row],[PID]],CHOOSE({1,2},products[PID],products[Cost_per_box]),2,0)</f>
        <v>6.43</v>
      </c>
      <c r="M3463" s="22">
        <f>shipments[[#This Row],[Boxes]]*shipments[[#This Row],[cost_per_box]]</f>
        <v>2456.2599999999998</v>
      </c>
      <c r="N3463" s="22">
        <f>shipments[[#This Row],[Amount]]-shipments[[#This Row],[total cost]]</f>
        <v>4034.9900000000002</v>
      </c>
    </row>
    <row r="3464" spans="1:14" x14ac:dyDescent="0.35">
      <c r="A3464" t="s">
        <v>3507</v>
      </c>
      <c r="B3464" t="s">
        <v>8045</v>
      </c>
      <c r="C3464" t="s">
        <v>8026</v>
      </c>
      <c r="D3464" t="s">
        <v>8033</v>
      </c>
      <c r="E3464" s="1">
        <v>45219</v>
      </c>
      <c r="F3464">
        <v>10809</v>
      </c>
      <c r="G3464">
        <v>676</v>
      </c>
      <c r="H3464" t="s">
        <v>7</v>
      </c>
      <c r="I3464" t="str">
        <f>VLOOKUP(shipments[[#This Row],[SPID]],CHOOSE({1,2},people[[#All],[SPID]],people[[#All],[Sales_person]]),2,0)</f>
        <v>Brien Boise</v>
      </c>
      <c r="J3464">
        <f>YEAR(shipments[[#This Row],[Shipdate]])</f>
        <v>2023</v>
      </c>
      <c r="K3464" s="22"/>
      <c r="L3464" s="22">
        <f>VLOOKUP(shipments[[#This Row],[PID]],CHOOSE({1,2},products[PID],products[Cost_per_box]),2,0)</f>
        <v>9.57</v>
      </c>
      <c r="M3464" s="22">
        <f>shipments[[#This Row],[Boxes]]*shipments[[#This Row],[cost_per_box]]</f>
        <v>6469.3200000000006</v>
      </c>
      <c r="N3464" s="22">
        <f>shipments[[#This Row],[Amount]]-shipments[[#This Row],[total cost]]</f>
        <v>4339.6799999999994</v>
      </c>
    </row>
    <row r="3465" spans="1:14" x14ac:dyDescent="0.35">
      <c r="A3465" t="s">
        <v>3508</v>
      </c>
      <c r="B3465" t="s">
        <v>8045</v>
      </c>
      <c r="C3465" t="s">
        <v>8026</v>
      </c>
      <c r="D3465" t="s">
        <v>8034</v>
      </c>
      <c r="E3465" s="1">
        <v>45293</v>
      </c>
      <c r="F3465">
        <v>19352.25</v>
      </c>
      <c r="G3465">
        <v>1139</v>
      </c>
      <c r="H3465" t="s">
        <v>7</v>
      </c>
      <c r="I3465" t="str">
        <f>VLOOKUP(shipments[[#This Row],[SPID]],CHOOSE({1,2},people[[#All],[SPID]],people[[#All],[Sales_person]]),2,0)</f>
        <v>Brien Boise</v>
      </c>
      <c r="J3465">
        <f>YEAR(shipments[[#This Row],[Shipdate]])</f>
        <v>2024</v>
      </c>
      <c r="K3465" s="22"/>
      <c r="L3465" s="22">
        <f>VLOOKUP(shipments[[#This Row],[PID]],CHOOSE({1,2},products[PID],products[Cost_per_box]),2,0)</f>
        <v>9.57</v>
      </c>
      <c r="M3465" s="22">
        <f>shipments[[#This Row],[Boxes]]*shipments[[#This Row],[cost_per_box]]</f>
        <v>10900.23</v>
      </c>
      <c r="N3465" s="22">
        <f>shipments[[#This Row],[Amount]]-shipments[[#This Row],[total cost]]</f>
        <v>8452.02</v>
      </c>
    </row>
    <row r="3466" spans="1:14" x14ac:dyDescent="0.35">
      <c r="A3466" t="s">
        <v>3509</v>
      </c>
      <c r="B3466" t="s">
        <v>8045</v>
      </c>
      <c r="C3466" t="s">
        <v>8027</v>
      </c>
      <c r="D3466" t="s">
        <v>8034</v>
      </c>
      <c r="E3466" s="1">
        <v>45212</v>
      </c>
      <c r="F3466">
        <v>6234.75</v>
      </c>
      <c r="G3466">
        <v>567</v>
      </c>
      <c r="H3466" t="s">
        <v>7</v>
      </c>
      <c r="I3466" t="str">
        <f>VLOOKUP(shipments[[#This Row],[SPID]],CHOOSE({1,2},people[[#All],[SPID]],people[[#All],[Sales_person]]),2,0)</f>
        <v>Brien Boise</v>
      </c>
      <c r="J3466">
        <f>YEAR(shipments[[#This Row],[Shipdate]])</f>
        <v>2023</v>
      </c>
      <c r="K3466" s="22"/>
      <c r="L3466" s="22">
        <f>VLOOKUP(shipments[[#This Row],[PID]],CHOOSE({1,2},products[PID],products[Cost_per_box]),2,0)</f>
        <v>8.43</v>
      </c>
      <c r="M3466" s="22">
        <f>shipments[[#This Row],[Boxes]]*shipments[[#This Row],[cost_per_box]]</f>
        <v>4779.8099999999995</v>
      </c>
      <c r="N3466" s="22">
        <f>shipments[[#This Row],[Amount]]-shipments[[#This Row],[total cost]]</f>
        <v>1454.9400000000005</v>
      </c>
    </row>
    <row r="3467" spans="1:14" x14ac:dyDescent="0.35">
      <c r="A3467" t="s">
        <v>3510</v>
      </c>
      <c r="B3467" t="s">
        <v>8045</v>
      </c>
      <c r="C3467" t="s">
        <v>8027</v>
      </c>
      <c r="D3467" t="s">
        <v>8033</v>
      </c>
      <c r="E3467" s="1">
        <v>45533</v>
      </c>
      <c r="F3467">
        <v>1498.5</v>
      </c>
      <c r="G3467">
        <v>215</v>
      </c>
      <c r="H3467" t="s">
        <v>18</v>
      </c>
      <c r="I3467" t="str">
        <f>VLOOKUP(shipments[[#This Row],[SPID]],CHOOSE({1,2},people[[#All],[SPID]],people[[#All],[Sales_person]]),2,0)</f>
        <v>Brien Boise</v>
      </c>
      <c r="J3467">
        <f>YEAR(shipments[[#This Row],[Shipdate]])</f>
        <v>2024</v>
      </c>
      <c r="K3467" s="22"/>
      <c r="L3467" s="22">
        <f>VLOOKUP(shipments[[#This Row],[PID]],CHOOSE({1,2},products[PID],products[Cost_per_box]),2,0)</f>
        <v>8.43</v>
      </c>
      <c r="M3467" s="22">
        <f>shipments[[#This Row],[Boxes]]*shipments[[#This Row],[cost_per_box]]</f>
        <v>1812.45</v>
      </c>
      <c r="N3467" s="22">
        <f>shipments[[#This Row],[Amount]]-shipments[[#This Row],[total cost]]</f>
        <v>-313.95000000000005</v>
      </c>
    </row>
    <row r="3468" spans="1:14" x14ac:dyDescent="0.35">
      <c r="A3468" t="s">
        <v>3511</v>
      </c>
      <c r="B3468" t="s">
        <v>8045</v>
      </c>
      <c r="C3468" t="s">
        <v>8027</v>
      </c>
      <c r="D3468" t="s">
        <v>8038</v>
      </c>
      <c r="E3468" s="1">
        <v>45464</v>
      </c>
      <c r="F3468">
        <v>5987.25</v>
      </c>
      <c r="G3468">
        <v>545</v>
      </c>
      <c r="H3468" t="s">
        <v>7</v>
      </c>
      <c r="I3468" t="str">
        <f>VLOOKUP(shipments[[#This Row],[SPID]],CHOOSE({1,2},people[[#All],[SPID]],people[[#All],[Sales_person]]),2,0)</f>
        <v>Brien Boise</v>
      </c>
      <c r="J3468">
        <f>YEAR(shipments[[#This Row],[Shipdate]])</f>
        <v>2024</v>
      </c>
      <c r="K3468" s="22"/>
      <c r="L3468" s="22">
        <f>VLOOKUP(shipments[[#This Row],[PID]],CHOOSE({1,2},products[PID],products[Cost_per_box]),2,0)</f>
        <v>8.43</v>
      </c>
      <c r="M3468" s="22">
        <f>shipments[[#This Row],[Boxes]]*shipments[[#This Row],[cost_per_box]]</f>
        <v>4594.3499999999995</v>
      </c>
      <c r="N3468" s="22">
        <f>shipments[[#This Row],[Amount]]-shipments[[#This Row],[total cost]]</f>
        <v>1392.9000000000005</v>
      </c>
    </row>
    <row r="3469" spans="1:14" x14ac:dyDescent="0.35">
      <c r="A3469" t="s">
        <v>3512</v>
      </c>
      <c r="B3469" t="s">
        <v>8045</v>
      </c>
      <c r="C3469" t="s">
        <v>8027</v>
      </c>
      <c r="D3469" t="s">
        <v>8035</v>
      </c>
      <c r="E3469" s="1">
        <v>44971</v>
      </c>
      <c r="F3469">
        <v>1523.25</v>
      </c>
      <c r="G3469">
        <v>153</v>
      </c>
      <c r="H3469" t="s">
        <v>7</v>
      </c>
      <c r="I3469" t="str">
        <f>VLOOKUP(shipments[[#This Row],[SPID]],CHOOSE({1,2},people[[#All],[SPID]],people[[#All],[Sales_person]]),2,0)</f>
        <v>Brien Boise</v>
      </c>
      <c r="J3469">
        <f>YEAR(shipments[[#This Row],[Shipdate]])</f>
        <v>2023</v>
      </c>
      <c r="K3469" s="22"/>
      <c r="L3469" s="22">
        <f>VLOOKUP(shipments[[#This Row],[PID]],CHOOSE({1,2},products[PID],products[Cost_per_box]),2,0)</f>
        <v>8.43</v>
      </c>
      <c r="M3469" s="22">
        <f>shipments[[#This Row],[Boxes]]*shipments[[#This Row],[cost_per_box]]</f>
        <v>1289.79</v>
      </c>
      <c r="N3469" s="22">
        <f>shipments[[#This Row],[Amount]]-shipments[[#This Row],[total cost]]</f>
        <v>233.46000000000004</v>
      </c>
    </row>
    <row r="3470" spans="1:14" x14ac:dyDescent="0.35">
      <c r="A3470" t="s">
        <v>3513</v>
      </c>
      <c r="B3470" t="s">
        <v>8045</v>
      </c>
      <c r="C3470" t="s">
        <v>8028</v>
      </c>
      <c r="D3470" t="s">
        <v>8035</v>
      </c>
      <c r="E3470" s="1">
        <v>45253</v>
      </c>
      <c r="F3470">
        <v>5015.25</v>
      </c>
      <c r="G3470">
        <v>627</v>
      </c>
      <c r="H3470" t="s">
        <v>7</v>
      </c>
      <c r="I3470" t="str">
        <f>VLOOKUP(shipments[[#This Row],[SPID]],CHOOSE({1,2},people[[#All],[SPID]],people[[#All],[Sales_person]]),2,0)</f>
        <v>Brien Boise</v>
      </c>
      <c r="J3470">
        <f>YEAR(shipments[[#This Row],[Shipdate]])</f>
        <v>2023</v>
      </c>
      <c r="K3470" s="22"/>
      <c r="L3470" s="22">
        <f>VLOOKUP(shipments[[#This Row],[PID]],CHOOSE({1,2},products[PID],products[Cost_per_box]),2,0)</f>
        <v>6.8</v>
      </c>
      <c r="M3470" s="22">
        <f>shipments[[#This Row],[Boxes]]*shipments[[#This Row],[cost_per_box]]</f>
        <v>4263.5999999999995</v>
      </c>
      <c r="N3470" s="22">
        <f>shipments[[#This Row],[Amount]]-shipments[[#This Row],[total cost]]</f>
        <v>751.65000000000055</v>
      </c>
    </row>
    <row r="3471" spans="1:14" x14ac:dyDescent="0.35">
      <c r="A3471" t="s">
        <v>3514</v>
      </c>
      <c r="B3471" t="s">
        <v>8045</v>
      </c>
      <c r="C3471" t="s">
        <v>8028</v>
      </c>
      <c r="D3471" t="s">
        <v>8034</v>
      </c>
      <c r="E3471" s="1">
        <v>45348</v>
      </c>
      <c r="F3471">
        <v>4853.25</v>
      </c>
      <c r="G3471">
        <v>442</v>
      </c>
      <c r="H3471" t="s">
        <v>7</v>
      </c>
      <c r="I3471" t="str">
        <f>VLOOKUP(shipments[[#This Row],[SPID]],CHOOSE({1,2},people[[#All],[SPID]],people[[#All],[Sales_person]]),2,0)</f>
        <v>Brien Boise</v>
      </c>
      <c r="J3471">
        <f>YEAR(shipments[[#This Row],[Shipdate]])</f>
        <v>2024</v>
      </c>
      <c r="K3471" s="22"/>
      <c r="L3471" s="22">
        <f>VLOOKUP(shipments[[#This Row],[PID]],CHOOSE({1,2},products[PID],products[Cost_per_box]),2,0)</f>
        <v>6.8</v>
      </c>
      <c r="M3471" s="22">
        <f>shipments[[#This Row],[Boxes]]*shipments[[#This Row],[cost_per_box]]</f>
        <v>3005.6</v>
      </c>
      <c r="N3471" s="22">
        <f>shipments[[#This Row],[Amount]]-shipments[[#This Row],[total cost]]</f>
        <v>1847.65</v>
      </c>
    </row>
    <row r="3472" spans="1:14" x14ac:dyDescent="0.35">
      <c r="A3472" t="s">
        <v>3515</v>
      </c>
      <c r="B3472" t="s">
        <v>8045</v>
      </c>
      <c r="C3472" t="s">
        <v>8028</v>
      </c>
      <c r="D3472" t="s">
        <v>8038</v>
      </c>
      <c r="E3472" s="1">
        <v>45180</v>
      </c>
      <c r="F3472">
        <v>10091.25</v>
      </c>
      <c r="G3472">
        <v>1262</v>
      </c>
      <c r="H3472" t="s">
        <v>7</v>
      </c>
      <c r="I3472" t="str">
        <f>VLOOKUP(shipments[[#This Row],[SPID]],CHOOSE({1,2},people[[#All],[SPID]],people[[#All],[Sales_person]]),2,0)</f>
        <v>Brien Boise</v>
      </c>
      <c r="J3472">
        <f>YEAR(shipments[[#This Row],[Shipdate]])</f>
        <v>2023</v>
      </c>
      <c r="K3472" s="22"/>
      <c r="L3472" s="22">
        <f>VLOOKUP(shipments[[#This Row],[PID]],CHOOSE({1,2},products[PID],products[Cost_per_box]),2,0)</f>
        <v>6.8</v>
      </c>
      <c r="M3472" s="22">
        <f>shipments[[#This Row],[Boxes]]*shipments[[#This Row],[cost_per_box]]</f>
        <v>8581.6</v>
      </c>
      <c r="N3472" s="22">
        <f>shipments[[#This Row],[Amount]]-shipments[[#This Row],[total cost]]</f>
        <v>1509.6499999999996</v>
      </c>
    </row>
    <row r="3473" spans="1:14" x14ac:dyDescent="0.35">
      <c r="A3473" t="s">
        <v>3516</v>
      </c>
      <c r="B3473" t="s">
        <v>8045</v>
      </c>
      <c r="C3473" t="s">
        <v>8028</v>
      </c>
      <c r="D3473" t="s">
        <v>8033</v>
      </c>
      <c r="E3473" s="1">
        <v>45546</v>
      </c>
      <c r="F3473">
        <v>5922</v>
      </c>
      <c r="G3473">
        <v>658</v>
      </c>
      <c r="H3473" t="s">
        <v>26</v>
      </c>
      <c r="I3473" t="str">
        <f>VLOOKUP(shipments[[#This Row],[SPID]],CHOOSE({1,2},people[[#All],[SPID]],people[[#All],[Sales_person]]),2,0)</f>
        <v>Brien Boise</v>
      </c>
      <c r="J3473">
        <f>YEAR(shipments[[#This Row],[Shipdate]])</f>
        <v>2024</v>
      </c>
      <c r="K3473" s="22"/>
      <c r="L3473" s="22">
        <f>VLOOKUP(shipments[[#This Row],[PID]],CHOOSE({1,2},products[PID],products[Cost_per_box]),2,0)</f>
        <v>6.8</v>
      </c>
      <c r="M3473" s="22">
        <f>shipments[[#This Row],[Boxes]]*shipments[[#This Row],[cost_per_box]]</f>
        <v>4474.3999999999996</v>
      </c>
      <c r="N3473" s="22">
        <f>shipments[[#This Row],[Amount]]-shipments[[#This Row],[total cost]]</f>
        <v>1447.6000000000004</v>
      </c>
    </row>
    <row r="3474" spans="1:14" x14ac:dyDescent="0.35">
      <c r="A3474" t="s">
        <v>3517</v>
      </c>
      <c r="B3474" t="s">
        <v>8045</v>
      </c>
      <c r="C3474" t="s">
        <v>8029</v>
      </c>
      <c r="D3474" t="s">
        <v>8034</v>
      </c>
      <c r="E3474" s="1">
        <v>44984</v>
      </c>
      <c r="F3474">
        <v>2947.5</v>
      </c>
      <c r="G3474">
        <v>106</v>
      </c>
      <c r="H3474" t="s">
        <v>7</v>
      </c>
      <c r="I3474" t="str">
        <f>VLOOKUP(shipments[[#This Row],[SPID]],CHOOSE({1,2},people[[#All],[SPID]],people[[#All],[Sales_person]]),2,0)</f>
        <v>Brien Boise</v>
      </c>
      <c r="J3474">
        <f>YEAR(shipments[[#This Row],[Shipdate]])</f>
        <v>2023</v>
      </c>
      <c r="K3474" s="22"/>
      <c r="L3474" s="22">
        <f>VLOOKUP(shipments[[#This Row],[PID]],CHOOSE({1,2},products[PID],products[Cost_per_box]),2,0)</f>
        <v>5.04</v>
      </c>
      <c r="M3474" s="22">
        <f>shipments[[#This Row],[Boxes]]*shipments[[#This Row],[cost_per_box]]</f>
        <v>534.24</v>
      </c>
      <c r="N3474" s="22">
        <f>shipments[[#This Row],[Amount]]-shipments[[#This Row],[total cost]]</f>
        <v>2413.2600000000002</v>
      </c>
    </row>
    <row r="3475" spans="1:14" x14ac:dyDescent="0.35">
      <c r="A3475" t="s">
        <v>3518</v>
      </c>
      <c r="B3475" t="s">
        <v>8045</v>
      </c>
      <c r="C3475" t="s">
        <v>8030</v>
      </c>
      <c r="D3475" t="s">
        <v>8036</v>
      </c>
      <c r="E3475" s="1">
        <v>45419</v>
      </c>
      <c r="F3475">
        <v>6696</v>
      </c>
      <c r="G3475">
        <v>558</v>
      </c>
      <c r="H3475" t="s">
        <v>7</v>
      </c>
      <c r="I3475" t="str">
        <f>VLOOKUP(shipments[[#This Row],[SPID]],CHOOSE({1,2},people[[#All],[SPID]],people[[#All],[Sales_person]]),2,0)</f>
        <v>Brien Boise</v>
      </c>
      <c r="J3475">
        <f>YEAR(shipments[[#This Row],[Shipdate]])</f>
        <v>2024</v>
      </c>
      <c r="K3475" s="22"/>
      <c r="L3475" s="22">
        <f>VLOOKUP(shipments[[#This Row],[PID]],CHOOSE({1,2},products[PID],products[Cost_per_box]),2,0)</f>
        <v>2.76</v>
      </c>
      <c r="M3475" s="22">
        <f>shipments[[#This Row],[Boxes]]*shipments[[#This Row],[cost_per_box]]</f>
        <v>1540.08</v>
      </c>
      <c r="N3475" s="22">
        <f>shipments[[#This Row],[Amount]]-shipments[[#This Row],[total cost]]</f>
        <v>5155.92</v>
      </c>
    </row>
    <row r="3476" spans="1:14" x14ac:dyDescent="0.35">
      <c r="A3476" t="s">
        <v>3519</v>
      </c>
      <c r="B3476" t="s">
        <v>8045</v>
      </c>
      <c r="C3476" t="s">
        <v>8031</v>
      </c>
      <c r="D3476" t="s">
        <v>8033</v>
      </c>
      <c r="E3476" s="1">
        <v>44953</v>
      </c>
      <c r="F3476">
        <v>4284</v>
      </c>
      <c r="G3476">
        <v>390</v>
      </c>
      <c r="H3476" t="s">
        <v>7</v>
      </c>
      <c r="I3476" t="str">
        <f>VLOOKUP(shipments[[#This Row],[SPID]],CHOOSE({1,2},people[[#All],[SPID]],people[[#All],[Sales_person]]),2,0)</f>
        <v>Brien Boise</v>
      </c>
      <c r="J3476">
        <f>YEAR(shipments[[#This Row],[Shipdate]])</f>
        <v>2023</v>
      </c>
      <c r="K3476" s="22"/>
      <c r="L3476" s="22">
        <f>VLOOKUP(shipments[[#This Row],[PID]],CHOOSE({1,2},products[PID],products[Cost_per_box]),2,0)</f>
        <v>3.32</v>
      </c>
      <c r="M3476" s="22">
        <f>shipments[[#This Row],[Boxes]]*shipments[[#This Row],[cost_per_box]]</f>
        <v>1294.8</v>
      </c>
      <c r="N3476" s="22">
        <f>shipments[[#This Row],[Amount]]-shipments[[#This Row],[total cost]]</f>
        <v>2989.2</v>
      </c>
    </row>
    <row r="3477" spans="1:14" x14ac:dyDescent="0.35">
      <c r="A3477" t="s">
        <v>3520</v>
      </c>
      <c r="B3477" t="s">
        <v>8045</v>
      </c>
      <c r="C3477" t="s">
        <v>8031</v>
      </c>
      <c r="D3477" t="s">
        <v>8038</v>
      </c>
      <c r="E3477" s="1">
        <v>45293</v>
      </c>
      <c r="F3477">
        <v>290.25</v>
      </c>
      <c r="G3477">
        <v>42</v>
      </c>
      <c r="H3477" t="s">
        <v>7</v>
      </c>
      <c r="I3477" t="str">
        <f>VLOOKUP(shipments[[#This Row],[SPID]],CHOOSE({1,2},people[[#All],[SPID]],people[[#All],[Sales_person]]),2,0)</f>
        <v>Brien Boise</v>
      </c>
      <c r="J3477">
        <f>YEAR(shipments[[#This Row],[Shipdate]])</f>
        <v>2024</v>
      </c>
      <c r="K3477" s="22"/>
      <c r="L3477" s="22">
        <f>VLOOKUP(shipments[[#This Row],[PID]],CHOOSE({1,2},products[PID],products[Cost_per_box]),2,0)</f>
        <v>3.32</v>
      </c>
      <c r="M3477" s="22">
        <f>shipments[[#This Row],[Boxes]]*shipments[[#This Row],[cost_per_box]]</f>
        <v>139.44</v>
      </c>
      <c r="N3477" s="22">
        <f>shipments[[#This Row],[Amount]]-shipments[[#This Row],[total cost]]</f>
        <v>150.81</v>
      </c>
    </row>
    <row r="3478" spans="1:14" x14ac:dyDescent="0.35">
      <c r="A3478" t="s">
        <v>3521</v>
      </c>
      <c r="B3478" t="s">
        <v>8045</v>
      </c>
      <c r="C3478" t="s">
        <v>8031</v>
      </c>
      <c r="D3478" t="s">
        <v>8033</v>
      </c>
      <c r="E3478" s="1">
        <v>45252</v>
      </c>
      <c r="F3478">
        <v>3244.5</v>
      </c>
      <c r="G3478">
        <v>295</v>
      </c>
      <c r="H3478" t="s">
        <v>7</v>
      </c>
      <c r="I3478" t="str">
        <f>VLOOKUP(shipments[[#This Row],[SPID]],CHOOSE({1,2},people[[#All],[SPID]],people[[#All],[Sales_person]]),2,0)</f>
        <v>Brien Boise</v>
      </c>
      <c r="J3478">
        <f>YEAR(shipments[[#This Row],[Shipdate]])</f>
        <v>2023</v>
      </c>
      <c r="K3478" s="22"/>
      <c r="L3478" s="22">
        <f>VLOOKUP(shipments[[#This Row],[PID]],CHOOSE({1,2},products[PID],products[Cost_per_box]),2,0)</f>
        <v>3.32</v>
      </c>
      <c r="M3478" s="22">
        <f>shipments[[#This Row],[Boxes]]*shipments[[#This Row],[cost_per_box]]</f>
        <v>979.4</v>
      </c>
      <c r="N3478" s="22">
        <f>shipments[[#This Row],[Amount]]-shipments[[#This Row],[total cost]]</f>
        <v>2265.1</v>
      </c>
    </row>
    <row r="3479" spans="1:14" x14ac:dyDescent="0.35">
      <c r="A3479" t="s">
        <v>3522</v>
      </c>
      <c r="B3479" t="s">
        <v>8045</v>
      </c>
      <c r="C3479" t="s">
        <v>8032</v>
      </c>
      <c r="D3479" t="s">
        <v>8035</v>
      </c>
      <c r="E3479" s="1">
        <v>45344</v>
      </c>
      <c r="F3479">
        <v>9720</v>
      </c>
      <c r="G3479">
        <v>486</v>
      </c>
      <c r="H3479" t="s">
        <v>7</v>
      </c>
      <c r="I3479" t="str">
        <f>VLOOKUP(shipments[[#This Row],[SPID]],CHOOSE({1,2},people[[#All],[SPID]],people[[#All],[Sales_person]]),2,0)</f>
        <v>Brien Boise</v>
      </c>
      <c r="J3479">
        <f>YEAR(shipments[[#This Row],[Shipdate]])</f>
        <v>2024</v>
      </c>
      <c r="K3479" s="22"/>
      <c r="L3479" s="22">
        <f>VLOOKUP(shipments[[#This Row],[PID]],CHOOSE({1,2},products[PID],products[Cost_per_box]),2,0)</f>
        <v>2.65</v>
      </c>
      <c r="M3479" s="22">
        <f>shipments[[#This Row],[Boxes]]*shipments[[#This Row],[cost_per_box]]</f>
        <v>1287.8999999999999</v>
      </c>
      <c r="N3479" s="22">
        <f>shipments[[#This Row],[Amount]]-shipments[[#This Row],[total cost]]</f>
        <v>8432.1</v>
      </c>
    </row>
    <row r="3480" spans="1:14" x14ac:dyDescent="0.35">
      <c r="A3480" t="s">
        <v>3523</v>
      </c>
      <c r="B3480" t="s">
        <v>8045</v>
      </c>
      <c r="C3480" t="s">
        <v>8032</v>
      </c>
      <c r="D3480" t="s">
        <v>8035</v>
      </c>
      <c r="E3480" s="1">
        <v>45070</v>
      </c>
      <c r="F3480">
        <v>6039</v>
      </c>
      <c r="G3480">
        <v>318</v>
      </c>
      <c r="H3480" t="s">
        <v>7</v>
      </c>
      <c r="I3480" t="str">
        <f>VLOOKUP(shipments[[#This Row],[SPID]],CHOOSE({1,2},people[[#All],[SPID]],people[[#All],[Sales_person]]),2,0)</f>
        <v>Brien Boise</v>
      </c>
      <c r="J3480">
        <f>YEAR(shipments[[#This Row],[Shipdate]])</f>
        <v>2023</v>
      </c>
      <c r="K3480" s="22"/>
      <c r="L3480" s="22">
        <f>VLOOKUP(shipments[[#This Row],[PID]],CHOOSE({1,2},products[PID],products[Cost_per_box]),2,0)</f>
        <v>2.65</v>
      </c>
      <c r="M3480" s="22">
        <f>shipments[[#This Row],[Boxes]]*shipments[[#This Row],[cost_per_box]]</f>
        <v>842.69999999999993</v>
      </c>
      <c r="N3480" s="22">
        <f>shipments[[#This Row],[Amount]]-shipments[[#This Row],[total cost]]</f>
        <v>5196.3</v>
      </c>
    </row>
    <row r="3481" spans="1:14" x14ac:dyDescent="0.35">
      <c r="A3481" t="s">
        <v>3524</v>
      </c>
      <c r="B3481" t="s">
        <v>8045</v>
      </c>
      <c r="C3481" t="s">
        <v>8032</v>
      </c>
      <c r="D3481" t="s">
        <v>8033</v>
      </c>
      <c r="E3481" s="1">
        <v>45413</v>
      </c>
      <c r="F3481">
        <v>9099</v>
      </c>
      <c r="G3481">
        <v>506</v>
      </c>
      <c r="H3481" t="s">
        <v>7</v>
      </c>
      <c r="I3481" t="str">
        <f>VLOOKUP(shipments[[#This Row],[SPID]],CHOOSE({1,2},people[[#All],[SPID]],people[[#All],[Sales_person]]),2,0)</f>
        <v>Brien Boise</v>
      </c>
      <c r="J3481">
        <f>YEAR(shipments[[#This Row],[Shipdate]])</f>
        <v>2024</v>
      </c>
      <c r="K3481" s="22"/>
      <c r="L3481" s="22">
        <f>VLOOKUP(shipments[[#This Row],[PID]],CHOOSE({1,2},products[PID],products[Cost_per_box]),2,0)</f>
        <v>2.65</v>
      </c>
      <c r="M3481" s="22">
        <f>shipments[[#This Row],[Boxes]]*shipments[[#This Row],[cost_per_box]]</f>
        <v>1340.8999999999999</v>
      </c>
      <c r="N3481" s="22">
        <f>shipments[[#This Row],[Amount]]-shipments[[#This Row],[total cost]]</f>
        <v>7758.1</v>
      </c>
    </row>
    <row r="3482" spans="1:14" x14ac:dyDescent="0.35">
      <c r="A3482" t="s">
        <v>3525</v>
      </c>
      <c r="B3482" t="s">
        <v>8045</v>
      </c>
      <c r="C3482" t="s">
        <v>8011</v>
      </c>
      <c r="D3482" t="s">
        <v>8033</v>
      </c>
      <c r="E3482" s="1">
        <v>45414</v>
      </c>
      <c r="F3482">
        <v>5634</v>
      </c>
      <c r="G3482">
        <v>353</v>
      </c>
      <c r="H3482" t="s">
        <v>7</v>
      </c>
      <c r="I3482" t="str">
        <f>VLOOKUP(shipments[[#This Row],[SPID]],CHOOSE({1,2},people[[#All],[SPID]],people[[#All],[Sales_person]]),2,0)</f>
        <v>Brien Boise</v>
      </c>
      <c r="J3482">
        <f>YEAR(shipments[[#This Row],[Shipdate]])</f>
        <v>2024</v>
      </c>
      <c r="K3482" s="22"/>
      <c r="L3482" s="22">
        <f>VLOOKUP(shipments[[#This Row],[PID]],CHOOSE({1,2},products[PID],products[Cost_per_box]),2,0)</f>
        <v>5.26</v>
      </c>
      <c r="M3482" s="22">
        <f>shipments[[#This Row],[Boxes]]*shipments[[#This Row],[cost_per_box]]</f>
        <v>1856.78</v>
      </c>
      <c r="N3482" s="22">
        <f>shipments[[#This Row],[Amount]]-shipments[[#This Row],[total cost]]</f>
        <v>3777.2200000000003</v>
      </c>
    </row>
    <row r="3483" spans="1:14" x14ac:dyDescent="0.35">
      <c r="A3483" t="s">
        <v>3526</v>
      </c>
      <c r="B3483" t="s">
        <v>8045</v>
      </c>
      <c r="C3483" t="s">
        <v>8011</v>
      </c>
      <c r="D3483" t="s">
        <v>8038</v>
      </c>
      <c r="E3483" s="1">
        <v>45260</v>
      </c>
      <c r="F3483">
        <v>3192.75</v>
      </c>
      <c r="G3483">
        <v>213</v>
      </c>
      <c r="H3483" t="s">
        <v>7</v>
      </c>
      <c r="I3483" t="str">
        <f>VLOOKUP(shipments[[#This Row],[SPID]],CHOOSE({1,2},people[[#All],[SPID]],people[[#All],[Sales_person]]),2,0)</f>
        <v>Brien Boise</v>
      </c>
      <c r="J3483">
        <f>YEAR(shipments[[#This Row],[Shipdate]])</f>
        <v>2023</v>
      </c>
      <c r="K3483" s="22"/>
      <c r="L3483" s="22">
        <f>VLOOKUP(shipments[[#This Row],[PID]],CHOOSE({1,2},products[PID],products[Cost_per_box]),2,0)</f>
        <v>5.26</v>
      </c>
      <c r="M3483" s="22">
        <f>shipments[[#This Row],[Boxes]]*shipments[[#This Row],[cost_per_box]]</f>
        <v>1120.3799999999999</v>
      </c>
      <c r="N3483" s="22">
        <f>shipments[[#This Row],[Amount]]-shipments[[#This Row],[total cost]]</f>
        <v>2072.37</v>
      </c>
    </row>
    <row r="3484" spans="1:14" x14ac:dyDescent="0.35">
      <c r="A3484" t="s">
        <v>3527</v>
      </c>
      <c r="B3484" t="s">
        <v>8045</v>
      </c>
      <c r="C3484" t="s">
        <v>8011</v>
      </c>
      <c r="D3484" t="s">
        <v>8034</v>
      </c>
      <c r="E3484" s="1">
        <v>45503</v>
      </c>
      <c r="F3484">
        <v>947.25</v>
      </c>
      <c r="G3484">
        <v>79</v>
      </c>
      <c r="H3484" t="s">
        <v>18</v>
      </c>
      <c r="I3484" t="str">
        <f>VLOOKUP(shipments[[#This Row],[SPID]],CHOOSE({1,2},people[[#All],[SPID]],people[[#All],[Sales_person]]),2,0)</f>
        <v>Brien Boise</v>
      </c>
      <c r="J3484">
        <f>YEAR(shipments[[#This Row],[Shipdate]])</f>
        <v>2024</v>
      </c>
      <c r="K3484" s="22"/>
      <c r="L3484" s="22">
        <f>VLOOKUP(shipments[[#This Row],[PID]],CHOOSE({1,2},products[PID],products[Cost_per_box]),2,0)</f>
        <v>5.26</v>
      </c>
      <c r="M3484" s="22">
        <f>shipments[[#This Row],[Boxes]]*shipments[[#This Row],[cost_per_box]]</f>
        <v>415.53999999999996</v>
      </c>
      <c r="N3484" s="22">
        <f>shipments[[#This Row],[Amount]]-shipments[[#This Row],[total cost]]</f>
        <v>531.71</v>
      </c>
    </row>
    <row r="3485" spans="1:14" x14ac:dyDescent="0.35">
      <c r="A3485" t="s">
        <v>3528</v>
      </c>
      <c r="B3485" t="s">
        <v>8045</v>
      </c>
      <c r="C3485" t="s">
        <v>8011</v>
      </c>
      <c r="D3485" t="s">
        <v>8037</v>
      </c>
      <c r="E3485" s="1">
        <v>45421</v>
      </c>
      <c r="F3485">
        <v>12219.75</v>
      </c>
      <c r="G3485">
        <v>764</v>
      </c>
      <c r="H3485" t="s">
        <v>7</v>
      </c>
      <c r="I3485" t="str">
        <f>VLOOKUP(shipments[[#This Row],[SPID]],CHOOSE({1,2},people[[#All],[SPID]],people[[#All],[Sales_person]]),2,0)</f>
        <v>Brien Boise</v>
      </c>
      <c r="J3485">
        <f>YEAR(shipments[[#This Row],[Shipdate]])</f>
        <v>2024</v>
      </c>
      <c r="K3485" s="22"/>
      <c r="L3485" s="22">
        <f>VLOOKUP(shipments[[#This Row],[PID]],CHOOSE({1,2},products[PID],products[Cost_per_box]),2,0)</f>
        <v>5.26</v>
      </c>
      <c r="M3485" s="22">
        <f>shipments[[#This Row],[Boxes]]*shipments[[#This Row],[cost_per_box]]</f>
        <v>4018.64</v>
      </c>
      <c r="N3485" s="22">
        <f>shipments[[#This Row],[Amount]]-shipments[[#This Row],[total cost]]</f>
        <v>8201.11</v>
      </c>
    </row>
    <row r="3486" spans="1:14" x14ac:dyDescent="0.35">
      <c r="A3486" t="s">
        <v>3529</v>
      </c>
      <c r="B3486" t="s">
        <v>8045</v>
      </c>
      <c r="C3486" t="s">
        <v>8011</v>
      </c>
      <c r="D3486" t="s">
        <v>8038</v>
      </c>
      <c r="E3486" s="1">
        <v>45532</v>
      </c>
      <c r="F3486">
        <v>605.25</v>
      </c>
      <c r="G3486">
        <v>41</v>
      </c>
      <c r="H3486" t="s">
        <v>18</v>
      </c>
      <c r="I3486" t="str">
        <f>VLOOKUP(shipments[[#This Row],[SPID]],CHOOSE({1,2},people[[#All],[SPID]],people[[#All],[Sales_person]]),2,0)</f>
        <v>Brien Boise</v>
      </c>
      <c r="J3486">
        <f>YEAR(shipments[[#This Row],[Shipdate]])</f>
        <v>2024</v>
      </c>
      <c r="K3486" s="22"/>
      <c r="L3486" s="22">
        <f>VLOOKUP(shipments[[#This Row],[PID]],CHOOSE({1,2},products[PID],products[Cost_per_box]),2,0)</f>
        <v>5.26</v>
      </c>
      <c r="M3486" s="22">
        <f>shipments[[#This Row],[Boxes]]*shipments[[#This Row],[cost_per_box]]</f>
        <v>215.66</v>
      </c>
      <c r="N3486" s="22">
        <f>shipments[[#This Row],[Amount]]-shipments[[#This Row],[total cost]]</f>
        <v>389.59000000000003</v>
      </c>
    </row>
    <row r="3487" spans="1:14" x14ac:dyDescent="0.35">
      <c r="A3487" t="s">
        <v>3530</v>
      </c>
      <c r="B3487" t="s">
        <v>8045</v>
      </c>
      <c r="C3487" t="s">
        <v>8011</v>
      </c>
      <c r="D3487" t="s">
        <v>8037</v>
      </c>
      <c r="E3487" s="1">
        <v>44951</v>
      </c>
      <c r="F3487">
        <v>355.5</v>
      </c>
      <c r="G3487">
        <v>28</v>
      </c>
      <c r="H3487" t="s">
        <v>7</v>
      </c>
      <c r="I3487" t="str">
        <f>VLOOKUP(shipments[[#This Row],[SPID]],CHOOSE({1,2},people[[#All],[SPID]],people[[#All],[Sales_person]]),2,0)</f>
        <v>Brien Boise</v>
      </c>
      <c r="J3487">
        <f>YEAR(shipments[[#This Row],[Shipdate]])</f>
        <v>2023</v>
      </c>
      <c r="K3487" s="22"/>
      <c r="L3487" s="22">
        <f>VLOOKUP(shipments[[#This Row],[PID]],CHOOSE({1,2},products[PID],products[Cost_per_box]),2,0)</f>
        <v>5.26</v>
      </c>
      <c r="M3487" s="22">
        <f>shipments[[#This Row],[Boxes]]*shipments[[#This Row],[cost_per_box]]</f>
        <v>147.28</v>
      </c>
      <c r="N3487" s="22">
        <f>shipments[[#This Row],[Amount]]-shipments[[#This Row],[total cost]]</f>
        <v>208.22</v>
      </c>
    </row>
    <row r="3488" spans="1:14" x14ac:dyDescent="0.35">
      <c r="A3488" t="s">
        <v>3531</v>
      </c>
      <c r="B3488" t="s">
        <v>8045</v>
      </c>
      <c r="C3488" t="s">
        <v>8013</v>
      </c>
      <c r="D3488" t="s">
        <v>8037</v>
      </c>
      <c r="E3488" s="1">
        <v>45537</v>
      </c>
      <c r="F3488">
        <v>4896</v>
      </c>
      <c r="G3488">
        <v>377</v>
      </c>
      <c r="H3488" t="s">
        <v>40</v>
      </c>
      <c r="I3488" t="str">
        <f>VLOOKUP(shipments[[#This Row],[SPID]],CHOOSE({1,2},people[[#All],[SPID]],people[[#All],[Sales_person]]),2,0)</f>
        <v>Brien Boise</v>
      </c>
      <c r="J3488">
        <f>YEAR(shipments[[#This Row],[Shipdate]])</f>
        <v>2024</v>
      </c>
      <c r="K3488" s="22"/>
      <c r="L3488" s="22">
        <f>VLOOKUP(shipments[[#This Row],[PID]],CHOOSE({1,2},products[PID],products[Cost_per_box]),2,0)</f>
        <v>5.15</v>
      </c>
      <c r="M3488" s="22">
        <f>shipments[[#This Row],[Boxes]]*shipments[[#This Row],[cost_per_box]]</f>
        <v>1941.5500000000002</v>
      </c>
      <c r="N3488" s="22">
        <f>shipments[[#This Row],[Amount]]-shipments[[#This Row],[total cost]]</f>
        <v>2954.45</v>
      </c>
    </row>
    <row r="3489" spans="1:14" x14ac:dyDescent="0.35">
      <c r="A3489" t="s">
        <v>3532</v>
      </c>
      <c r="B3489" t="s">
        <v>8045</v>
      </c>
      <c r="C3489" t="s">
        <v>8014</v>
      </c>
      <c r="D3489" t="s">
        <v>8033</v>
      </c>
      <c r="E3489" s="1">
        <v>45149</v>
      </c>
      <c r="F3489">
        <v>4504.5</v>
      </c>
      <c r="G3489">
        <v>501</v>
      </c>
      <c r="H3489" t="s">
        <v>7</v>
      </c>
      <c r="I3489" t="str">
        <f>VLOOKUP(shipments[[#This Row],[SPID]],CHOOSE({1,2},people[[#All],[SPID]],people[[#All],[Sales_person]]),2,0)</f>
        <v>Brien Boise</v>
      </c>
      <c r="J3489">
        <f>YEAR(shipments[[#This Row],[Shipdate]])</f>
        <v>2023</v>
      </c>
      <c r="K3489" s="22"/>
      <c r="L3489" s="22">
        <f>VLOOKUP(shipments[[#This Row],[PID]],CHOOSE({1,2},products[PID],products[Cost_per_box]),2,0)</f>
        <v>3.85</v>
      </c>
      <c r="M3489" s="22">
        <f>shipments[[#This Row],[Boxes]]*shipments[[#This Row],[cost_per_box]]</f>
        <v>1928.8500000000001</v>
      </c>
      <c r="N3489" s="22">
        <f>shipments[[#This Row],[Amount]]-shipments[[#This Row],[total cost]]</f>
        <v>2575.6499999999996</v>
      </c>
    </row>
    <row r="3490" spans="1:14" x14ac:dyDescent="0.35">
      <c r="A3490" t="s">
        <v>3533</v>
      </c>
      <c r="B3490" t="s">
        <v>8045</v>
      </c>
      <c r="C3490" t="s">
        <v>8014</v>
      </c>
      <c r="D3490" t="s">
        <v>8034</v>
      </c>
      <c r="E3490" s="1">
        <v>45111</v>
      </c>
      <c r="F3490">
        <v>855</v>
      </c>
      <c r="G3490">
        <v>95</v>
      </c>
      <c r="H3490" t="s">
        <v>7</v>
      </c>
      <c r="I3490" t="str">
        <f>VLOOKUP(shipments[[#This Row],[SPID]],CHOOSE({1,2},people[[#All],[SPID]],people[[#All],[Sales_person]]),2,0)</f>
        <v>Brien Boise</v>
      </c>
      <c r="J3490">
        <f>YEAR(shipments[[#This Row],[Shipdate]])</f>
        <v>2023</v>
      </c>
      <c r="K3490" s="22"/>
      <c r="L3490" s="22">
        <f>VLOOKUP(shipments[[#This Row],[PID]],CHOOSE({1,2},products[PID],products[Cost_per_box]),2,0)</f>
        <v>3.85</v>
      </c>
      <c r="M3490" s="22">
        <f>shipments[[#This Row],[Boxes]]*shipments[[#This Row],[cost_per_box]]</f>
        <v>365.75</v>
      </c>
      <c r="N3490" s="22">
        <f>shipments[[#This Row],[Amount]]-shipments[[#This Row],[total cost]]</f>
        <v>489.25</v>
      </c>
    </row>
    <row r="3491" spans="1:14" x14ac:dyDescent="0.35">
      <c r="A3491" t="s">
        <v>3534</v>
      </c>
      <c r="B3491" t="s">
        <v>8045</v>
      </c>
      <c r="C3491" t="s">
        <v>8014</v>
      </c>
      <c r="D3491" t="s">
        <v>8033</v>
      </c>
      <c r="E3491" s="1">
        <v>45198</v>
      </c>
      <c r="F3491">
        <v>9893.25</v>
      </c>
      <c r="G3491">
        <v>1414</v>
      </c>
      <c r="H3491" t="s">
        <v>7</v>
      </c>
      <c r="I3491" t="str">
        <f>VLOOKUP(shipments[[#This Row],[SPID]],CHOOSE({1,2},people[[#All],[SPID]],people[[#All],[Sales_person]]),2,0)</f>
        <v>Brien Boise</v>
      </c>
      <c r="J3491">
        <f>YEAR(shipments[[#This Row],[Shipdate]])</f>
        <v>2023</v>
      </c>
      <c r="K3491" s="22"/>
      <c r="L3491" s="22">
        <f>VLOOKUP(shipments[[#This Row],[PID]],CHOOSE({1,2},products[PID],products[Cost_per_box]),2,0)</f>
        <v>3.85</v>
      </c>
      <c r="M3491" s="22">
        <f>shipments[[#This Row],[Boxes]]*shipments[[#This Row],[cost_per_box]]</f>
        <v>5443.9000000000005</v>
      </c>
      <c r="N3491" s="22">
        <f>shipments[[#This Row],[Amount]]-shipments[[#This Row],[total cost]]</f>
        <v>4449.3499999999995</v>
      </c>
    </row>
    <row r="3492" spans="1:14" x14ac:dyDescent="0.35">
      <c r="A3492" t="s">
        <v>3535</v>
      </c>
      <c r="B3492" t="s">
        <v>8045</v>
      </c>
      <c r="C3492" t="s">
        <v>8014</v>
      </c>
      <c r="D3492" t="s">
        <v>8037</v>
      </c>
      <c r="E3492" s="1">
        <v>45551</v>
      </c>
      <c r="F3492">
        <v>4038.75</v>
      </c>
      <c r="G3492">
        <v>674</v>
      </c>
      <c r="H3492" t="s">
        <v>26</v>
      </c>
      <c r="I3492" t="str">
        <f>VLOOKUP(shipments[[#This Row],[SPID]],CHOOSE({1,2},people[[#All],[SPID]],people[[#All],[Sales_person]]),2,0)</f>
        <v>Brien Boise</v>
      </c>
      <c r="J3492">
        <f>YEAR(shipments[[#This Row],[Shipdate]])</f>
        <v>2024</v>
      </c>
      <c r="K3492" s="22"/>
      <c r="L3492" s="22">
        <f>VLOOKUP(shipments[[#This Row],[PID]],CHOOSE({1,2},products[PID],products[Cost_per_box]),2,0)</f>
        <v>3.85</v>
      </c>
      <c r="M3492" s="22">
        <f>shipments[[#This Row],[Boxes]]*shipments[[#This Row],[cost_per_box]]</f>
        <v>2594.9</v>
      </c>
      <c r="N3492" s="22">
        <f>shipments[[#This Row],[Amount]]-shipments[[#This Row],[total cost]]</f>
        <v>1443.85</v>
      </c>
    </row>
    <row r="3493" spans="1:14" x14ac:dyDescent="0.35">
      <c r="A3493" t="s">
        <v>3536</v>
      </c>
      <c r="B3493" t="s">
        <v>8045</v>
      </c>
      <c r="C3493" t="s">
        <v>8015</v>
      </c>
      <c r="D3493" t="s">
        <v>8038</v>
      </c>
      <c r="E3493" s="1">
        <v>45205</v>
      </c>
      <c r="F3493">
        <v>4430.25</v>
      </c>
      <c r="G3493">
        <v>493</v>
      </c>
      <c r="H3493" t="s">
        <v>7</v>
      </c>
      <c r="I3493" t="str">
        <f>VLOOKUP(shipments[[#This Row],[SPID]],CHOOSE({1,2},people[[#All],[SPID]],people[[#All],[Sales_person]]),2,0)</f>
        <v>Brien Boise</v>
      </c>
      <c r="J3493">
        <f>YEAR(shipments[[#This Row],[Shipdate]])</f>
        <v>2023</v>
      </c>
      <c r="K3493" s="22"/>
      <c r="L3493" s="22">
        <f>VLOOKUP(shipments[[#This Row],[PID]],CHOOSE({1,2},products[PID],products[Cost_per_box]),2,0)</f>
        <v>5.72</v>
      </c>
      <c r="M3493" s="22">
        <f>shipments[[#This Row],[Boxes]]*shipments[[#This Row],[cost_per_box]]</f>
        <v>2819.96</v>
      </c>
      <c r="N3493" s="22">
        <f>shipments[[#This Row],[Amount]]-shipments[[#This Row],[total cost]]</f>
        <v>1610.29</v>
      </c>
    </row>
    <row r="3494" spans="1:14" x14ac:dyDescent="0.35">
      <c r="A3494" t="s">
        <v>3537</v>
      </c>
      <c r="B3494" t="s">
        <v>8045</v>
      </c>
      <c r="C3494" t="s">
        <v>8015</v>
      </c>
      <c r="D3494" t="s">
        <v>8038</v>
      </c>
      <c r="E3494" s="1">
        <v>45562</v>
      </c>
      <c r="F3494">
        <v>3201.75</v>
      </c>
      <c r="G3494">
        <v>356</v>
      </c>
      <c r="H3494" t="s">
        <v>26</v>
      </c>
      <c r="I3494" t="str">
        <f>VLOOKUP(shipments[[#This Row],[SPID]],CHOOSE({1,2},people[[#All],[SPID]],people[[#All],[Sales_person]]),2,0)</f>
        <v>Brien Boise</v>
      </c>
      <c r="J3494">
        <f>YEAR(shipments[[#This Row],[Shipdate]])</f>
        <v>2024</v>
      </c>
      <c r="K3494" s="22"/>
      <c r="L3494" s="22">
        <f>VLOOKUP(shipments[[#This Row],[PID]],CHOOSE({1,2},products[PID],products[Cost_per_box]),2,0)</f>
        <v>5.72</v>
      </c>
      <c r="M3494" s="22">
        <f>shipments[[#This Row],[Boxes]]*shipments[[#This Row],[cost_per_box]]</f>
        <v>2036.32</v>
      </c>
      <c r="N3494" s="22">
        <f>shipments[[#This Row],[Amount]]-shipments[[#This Row],[total cost]]</f>
        <v>1165.43</v>
      </c>
    </row>
    <row r="3495" spans="1:14" x14ac:dyDescent="0.35">
      <c r="A3495" t="s">
        <v>3538</v>
      </c>
      <c r="B3495" t="s">
        <v>8045</v>
      </c>
      <c r="C3495" t="s">
        <v>8015</v>
      </c>
      <c r="D3495" t="s">
        <v>8038</v>
      </c>
      <c r="E3495" s="1">
        <v>45166</v>
      </c>
      <c r="F3495">
        <v>571.5</v>
      </c>
      <c r="G3495">
        <v>115</v>
      </c>
      <c r="H3495" t="s">
        <v>7</v>
      </c>
      <c r="I3495" t="str">
        <f>VLOOKUP(shipments[[#This Row],[SPID]],CHOOSE({1,2},people[[#All],[SPID]],people[[#All],[Sales_person]]),2,0)</f>
        <v>Brien Boise</v>
      </c>
      <c r="J3495">
        <f>YEAR(shipments[[#This Row],[Shipdate]])</f>
        <v>2023</v>
      </c>
      <c r="K3495" s="22"/>
      <c r="L3495" s="22">
        <f>VLOOKUP(shipments[[#This Row],[PID]],CHOOSE({1,2},products[PID],products[Cost_per_box]),2,0)</f>
        <v>5.72</v>
      </c>
      <c r="M3495" s="22">
        <f>shipments[[#This Row],[Boxes]]*shipments[[#This Row],[cost_per_box]]</f>
        <v>657.8</v>
      </c>
      <c r="N3495" s="22">
        <f>shipments[[#This Row],[Amount]]-shipments[[#This Row],[total cost]]</f>
        <v>-86.299999999999955</v>
      </c>
    </row>
    <row r="3496" spans="1:14" x14ac:dyDescent="0.35">
      <c r="A3496" t="s">
        <v>3539</v>
      </c>
      <c r="B3496" t="s">
        <v>8045</v>
      </c>
      <c r="C3496" t="s">
        <v>8015</v>
      </c>
      <c r="D3496" t="s">
        <v>8038</v>
      </c>
      <c r="E3496" s="1">
        <v>45454</v>
      </c>
      <c r="F3496">
        <v>10620</v>
      </c>
      <c r="G3496">
        <v>1770</v>
      </c>
      <c r="H3496" t="s">
        <v>7</v>
      </c>
      <c r="I3496" t="str">
        <f>VLOOKUP(shipments[[#This Row],[SPID]],CHOOSE({1,2},people[[#All],[SPID]],people[[#All],[Sales_person]]),2,0)</f>
        <v>Brien Boise</v>
      </c>
      <c r="J3496">
        <f>YEAR(shipments[[#This Row],[Shipdate]])</f>
        <v>2024</v>
      </c>
      <c r="K3496" s="22"/>
      <c r="L3496" s="22">
        <f>VLOOKUP(shipments[[#This Row],[PID]],CHOOSE({1,2},products[PID],products[Cost_per_box]),2,0)</f>
        <v>5.72</v>
      </c>
      <c r="M3496" s="22">
        <f>shipments[[#This Row],[Boxes]]*shipments[[#This Row],[cost_per_box]]</f>
        <v>10124.4</v>
      </c>
      <c r="N3496" s="22">
        <f>shipments[[#This Row],[Amount]]-shipments[[#This Row],[total cost]]</f>
        <v>495.60000000000036</v>
      </c>
    </row>
    <row r="3497" spans="1:14" x14ac:dyDescent="0.35">
      <c r="A3497" t="s">
        <v>3540</v>
      </c>
      <c r="B3497" t="s">
        <v>8045</v>
      </c>
      <c r="C3497" t="s">
        <v>8016</v>
      </c>
      <c r="D3497" t="s">
        <v>8034</v>
      </c>
      <c r="E3497" s="1">
        <v>44944</v>
      </c>
      <c r="F3497">
        <v>6201</v>
      </c>
      <c r="G3497">
        <v>222</v>
      </c>
      <c r="H3497" t="s">
        <v>7</v>
      </c>
      <c r="I3497" t="str">
        <f>VLOOKUP(shipments[[#This Row],[SPID]],CHOOSE({1,2},people[[#All],[SPID]],people[[#All],[Sales_person]]),2,0)</f>
        <v>Brien Boise</v>
      </c>
      <c r="J3497">
        <f>YEAR(shipments[[#This Row],[Shipdate]])</f>
        <v>2023</v>
      </c>
      <c r="K3497" s="22"/>
      <c r="L3497" s="22">
        <f>VLOOKUP(shipments[[#This Row],[PID]],CHOOSE({1,2},products[PID],products[Cost_per_box]),2,0)</f>
        <v>6.31</v>
      </c>
      <c r="M3497" s="22">
        <f>shipments[[#This Row],[Boxes]]*shipments[[#This Row],[cost_per_box]]</f>
        <v>1400.82</v>
      </c>
      <c r="N3497" s="22">
        <f>shipments[[#This Row],[Amount]]-shipments[[#This Row],[total cost]]</f>
        <v>4800.18</v>
      </c>
    </row>
    <row r="3498" spans="1:14" x14ac:dyDescent="0.35">
      <c r="A3498" t="s">
        <v>3541</v>
      </c>
      <c r="B3498" t="s">
        <v>8045</v>
      </c>
      <c r="C3498" t="s">
        <v>8018</v>
      </c>
      <c r="D3498" t="s">
        <v>8033</v>
      </c>
      <c r="E3498" s="1">
        <v>45429</v>
      </c>
      <c r="F3498">
        <v>8667</v>
      </c>
      <c r="G3498">
        <v>434</v>
      </c>
      <c r="H3498" t="s">
        <v>7</v>
      </c>
      <c r="I3498" t="str">
        <f>VLOOKUP(shipments[[#This Row],[SPID]],CHOOSE({1,2},people[[#All],[SPID]],people[[#All],[Sales_person]]),2,0)</f>
        <v>Brien Boise</v>
      </c>
      <c r="J3498">
        <f>YEAR(shipments[[#This Row],[Shipdate]])</f>
        <v>2024</v>
      </c>
      <c r="K3498" s="22"/>
      <c r="L3498" s="22">
        <f>VLOOKUP(shipments[[#This Row],[PID]],CHOOSE({1,2},products[PID],products[Cost_per_box]),2,0)</f>
        <v>7.73</v>
      </c>
      <c r="M3498" s="22">
        <f>shipments[[#This Row],[Boxes]]*shipments[[#This Row],[cost_per_box]]</f>
        <v>3354.82</v>
      </c>
      <c r="N3498" s="22">
        <f>shipments[[#This Row],[Amount]]-shipments[[#This Row],[total cost]]</f>
        <v>5312.18</v>
      </c>
    </row>
    <row r="3499" spans="1:14" x14ac:dyDescent="0.35">
      <c r="A3499" t="s">
        <v>3542</v>
      </c>
      <c r="B3499" t="s">
        <v>8045</v>
      </c>
      <c r="C3499" t="s">
        <v>8018</v>
      </c>
      <c r="D3499" t="s">
        <v>8037</v>
      </c>
      <c r="E3499" s="1">
        <v>45222</v>
      </c>
      <c r="F3499">
        <v>16022.25</v>
      </c>
      <c r="G3499">
        <v>844</v>
      </c>
      <c r="H3499" t="s">
        <v>7</v>
      </c>
      <c r="I3499" t="str">
        <f>VLOOKUP(shipments[[#This Row],[SPID]],CHOOSE({1,2},people[[#All],[SPID]],people[[#All],[Sales_person]]),2,0)</f>
        <v>Brien Boise</v>
      </c>
      <c r="J3499">
        <f>YEAR(shipments[[#This Row],[Shipdate]])</f>
        <v>2023</v>
      </c>
      <c r="K3499" s="22"/>
      <c r="L3499" s="22">
        <f>VLOOKUP(shipments[[#This Row],[PID]],CHOOSE({1,2},products[PID],products[Cost_per_box]),2,0)</f>
        <v>7.73</v>
      </c>
      <c r="M3499" s="22">
        <f>shipments[[#This Row],[Boxes]]*shipments[[#This Row],[cost_per_box]]</f>
        <v>6524.1200000000008</v>
      </c>
      <c r="N3499" s="22">
        <f>shipments[[#This Row],[Amount]]-shipments[[#This Row],[total cost]]</f>
        <v>9498.1299999999992</v>
      </c>
    </row>
    <row r="3500" spans="1:14" x14ac:dyDescent="0.35">
      <c r="A3500" t="s">
        <v>3543</v>
      </c>
      <c r="B3500" t="s">
        <v>8045</v>
      </c>
      <c r="C3500" t="s">
        <v>8018</v>
      </c>
      <c r="D3500" t="s">
        <v>8033</v>
      </c>
      <c r="E3500" s="1">
        <v>45547</v>
      </c>
      <c r="F3500">
        <v>4682.25</v>
      </c>
      <c r="G3500">
        <v>235</v>
      </c>
      <c r="H3500" t="s">
        <v>40</v>
      </c>
      <c r="I3500" t="str">
        <f>VLOOKUP(shipments[[#This Row],[SPID]],CHOOSE({1,2},people[[#All],[SPID]],people[[#All],[Sales_person]]),2,0)</f>
        <v>Brien Boise</v>
      </c>
      <c r="J3500">
        <f>YEAR(shipments[[#This Row],[Shipdate]])</f>
        <v>2024</v>
      </c>
      <c r="K3500" s="22"/>
      <c r="L3500" s="22">
        <f>VLOOKUP(shipments[[#This Row],[PID]],CHOOSE({1,2},products[PID],products[Cost_per_box]),2,0)</f>
        <v>7.73</v>
      </c>
      <c r="M3500" s="22">
        <f>shipments[[#This Row],[Boxes]]*shipments[[#This Row],[cost_per_box]]</f>
        <v>1816.5500000000002</v>
      </c>
      <c r="N3500" s="22">
        <f>shipments[[#This Row],[Amount]]-shipments[[#This Row],[total cost]]</f>
        <v>2865.7</v>
      </c>
    </row>
    <row r="3501" spans="1:14" x14ac:dyDescent="0.35">
      <c r="A3501" t="s">
        <v>3544</v>
      </c>
      <c r="B3501" t="s">
        <v>8045</v>
      </c>
      <c r="C3501" t="s">
        <v>8018</v>
      </c>
      <c r="D3501" t="s">
        <v>8038</v>
      </c>
      <c r="E3501" s="1">
        <v>45027</v>
      </c>
      <c r="F3501">
        <v>9713.25</v>
      </c>
      <c r="G3501">
        <v>540</v>
      </c>
      <c r="H3501" t="s">
        <v>7</v>
      </c>
      <c r="I3501" t="str">
        <f>VLOOKUP(shipments[[#This Row],[SPID]],CHOOSE({1,2},people[[#All],[SPID]],people[[#All],[Sales_person]]),2,0)</f>
        <v>Brien Boise</v>
      </c>
      <c r="J3501">
        <f>YEAR(shipments[[#This Row],[Shipdate]])</f>
        <v>2023</v>
      </c>
      <c r="K3501" s="22"/>
      <c r="L3501" s="22">
        <f>VLOOKUP(shipments[[#This Row],[PID]],CHOOSE({1,2},products[PID],products[Cost_per_box]),2,0)</f>
        <v>7.73</v>
      </c>
      <c r="M3501" s="22">
        <f>shipments[[#This Row],[Boxes]]*shipments[[#This Row],[cost_per_box]]</f>
        <v>4174.2</v>
      </c>
      <c r="N3501" s="22">
        <f>shipments[[#This Row],[Amount]]-shipments[[#This Row],[total cost]]</f>
        <v>5539.05</v>
      </c>
    </row>
    <row r="3502" spans="1:14" x14ac:dyDescent="0.35">
      <c r="A3502" t="s">
        <v>3545</v>
      </c>
      <c r="B3502" t="s">
        <v>8045</v>
      </c>
      <c r="C3502" t="s">
        <v>8020</v>
      </c>
      <c r="D3502" t="s">
        <v>8036</v>
      </c>
      <c r="E3502" s="1">
        <v>45476</v>
      </c>
      <c r="F3502">
        <v>1345.5</v>
      </c>
      <c r="G3502">
        <v>97</v>
      </c>
      <c r="H3502" t="s">
        <v>18</v>
      </c>
      <c r="I3502" t="str">
        <f>VLOOKUP(shipments[[#This Row],[SPID]],CHOOSE({1,2},people[[#All],[SPID]],people[[#All],[Sales_person]]),2,0)</f>
        <v>Brien Boise</v>
      </c>
      <c r="J3502">
        <f>YEAR(shipments[[#This Row],[Shipdate]])</f>
        <v>2024</v>
      </c>
      <c r="K3502" s="22"/>
      <c r="L3502" s="22">
        <f>VLOOKUP(shipments[[#This Row],[PID]],CHOOSE({1,2},products[PID],products[Cost_per_box]),2,0)</f>
        <v>8.2200000000000006</v>
      </c>
      <c r="M3502" s="22">
        <f>shipments[[#This Row],[Boxes]]*shipments[[#This Row],[cost_per_box]]</f>
        <v>797.34</v>
      </c>
      <c r="N3502" s="22">
        <f>shipments[[#This Row],[Amount]]-shipments[[#This Row],[total cost]]</f>
        <v>548.16</v>
      </c>
    </row>
    <row r="3503" spans="1:14" x14ac:dyDescent="0.35">
      <c r="A3503" t="s">
        <v>3546</v>
      </c>
      <c r="B3503" t="s">
        <v>8045</v>
      </c>
      <c r="C3503" t="s">
        <v>8020</v>
      </c>
      <c r="D3503" t="s">
        <v>8034</v>
      </c>
      <c r="E3503" s="1">
        <v>45313</v>
      </c>
      <c r="F3503">
        <v>7420.5</v>
      </c>
      <c r="G3503">
        <v>495</v>
      </c>
      <c r="H3503" t="s">
        <v>7</v>
      </c>
      <c r="I3503" t="str">
        <f>VLOOKUP(shipments[[#This Row],[SPID]],CHOOSE({1,2},people[[#All],[SPID]],people[[#All],[Sales_person]]),2,0)</f>
        <v>Brien Boise</v>
      </c>
      <c r="J3503">
        <f>YEAR(shipments[[#This Row],[Shipdate]])</f>
        <v>2024</v>
      </c>
      <c r="K3503" s="22"/>
      <c r="L3503" s="22">
        <f>VLOOKUP(shipments[[#This Row],[PID]],CHOOSE({1,2},products[PID],products[Cost_per_box]),2,0)</f>
        <v>8.2200000000000006</v>
      </c>
      <c r="M3503" s="22">
        <f>shipments[[#This Row],[Boxes]]*shipments[[#This Row],[cost_per_box]]</f>
        <v>4068.9</v>
      </c>
      <c r="N3503" s="22">
        <f>shipments[[#This Row],[Amount]]-shipments[[#This Row],[total cost]]</f>
        <v>3351.6</v>
      </c>
    </row>
    <row r="3504" spans="1:14" x14ac:dyDescent="0.35">
      <c r="A3504" t="s">
        <v>3547</v>
      </c>
      <c r="B3504" t="s">
        <v>8045</v>
      </c>
      <c r="C3504" t="s">
        <v>8020</v>
      </c>
      <c r="D3504" t="s">
        <v>8033</v>
      </c>
      <c r="E3504" s="1">
        <v>45336</v>
      </c>
      <c r="F3504">
        <v>4864.5</v>
      </c>
      <c r="G3504">
        <v>348</v>
      </c>
      <c r="H3504" t="s">
        <v>7</v>
      </c>
      <c r="I3504" t="str">
        <f>VLOOKUP(shipments[[#This Row],[SPID]],CHOOSE({1,2},people[[#All],[SPID]],people[[#All],[Sales_person]]),2,0)</f>
        <v>Brien Boise</v>
      </c>
      <c r="J3504">
        <f>YEAR(shipments[[#This Row],[Shipdate]])</f>
        <v>2024</v>
      </c>
      <c r="K3504" s="22"/>
      <c r="L3504" s="22">
        <f>VLOOKUP(shipments[[#This Row],[PID]],CHOOSE({1,2},products[PID],products[Cost_per_box]),2,0)</f>
        <v>8.2200000000000006</v>
      </c>
      <c r="M3504" s="22">
        <f>shipments[[#This Row],[Boxes]]*shipments[[#This Row],[cost_per_box]]</f>
        <v>2860.5600000000004</v>
      </c>
      <c r="N3504" s="22">
        <f>shipments[[#This Row],[Amount]]-shipments[[#This Row],[total cost]]</f>
        <v>2003.9399999999996</v>
      </c>
    </row>
    <row r="3505" spans="1:14" x14ac:dyDescent="0.35">
      <c r="A3505" t="s">
        <v>3548</v>
      </c>
      <c r="B3505" t="s">
        <v>8045</v>
      </c>
      <c r="C3505" t="s">
        <v>8020</v>
      </c>
      <c r="D3505" t="s">
        <v>8034</v>
      </c>
      <c r="E3505" s="1">
        <v>45197</v>
      </c>
      <c r="F3505">
        <v>2844</v>
      </c>
      <c r="G3505">
        <v>204</v>
      </c>
      <c r="H3505" t="s">
        <v>7</v>
      </c>
      <c r="I3505" t="str">
        <f>VLOOKUP(shipments[[#This Row],[SPID]],CHOOSE({1,2},people[[#All],[SPID]],people[[#All],[Sales_person]]),2,0)</f>
        <v>Brien Boise</v>
      </c>
      <c r="J3505">
        <f>YEAR(shipments[[#This Row],[Shipdate]])</f>
        <v>2023</v>
      </c>
      <c r="K3505" s="22"/>
      <c r="L3505" s="22">
        <f>VLOOKUP(shipments[[#This Row],[PID]],CHOOSE({1,2},products[PID],products[Cost_per_box]),2,0)</f>
        <v>8.2200000000000006</v>
      </c>
      <c r="M3505" s="22">
        <f>shipments[[#This Row],[Boxes]]*shipments[[#This Row],[cost_per_box]]</f>
        <v>1676.88</v>
      </c>
      <c r="N3505" s="22">
        <f>shipments[[#This Row],[Amount]]-shipments[[#This Row],[total cost]]</f>
        <v>1167.1199999999999</v>
      </c>
    </row>
    <row r="3506" spans="1:14" x14ac:dyDescent="0.35">
      <c r="A3506" t="s">
        <v>3549</v>
      </c>
      <c r="B3506" t="s">
        <v>8045</v>
      </c>
      <c r="C3506" t="s">
        <v>8021</v>
      </c>
      <c r="D3506" t="s">
        <v>8036</v>
      </c>
      <c r="E3506" s="1">
        <v>45142</v>
      </c>
      <c r="F3506">
        <v>7485.75</v>
      </c>
      <c r="G3506">
        <v>394</v>
      </c>
      <c r="H3506" t="s">
        <v>7</v>
      </c>
      <c r="I3506" t="str">
        <f>VLOOKUP(shipments[[#This Row],[SPID]],CHOOSE({1,2},people[[#All],[SPID]],people[[#All],[Sales_person]]),2,0)</f>
        <v>Brien Boise</v>
      </c>
      <c r="J3506">
        <f>YEAR(shipments[[#This Row],[Shipdate]])</f>
        <v>2023</v>
      </c>
      <c r="K3506" s="22"/>
      <c r="L3506" s="22">
        <f>VLOOKUP(shipments[[#This Row],[PID]],CHOOSE({1,2},products[PID],products[Cost_per_box]),2,0)</f>
        <v>10.23</v>
      </c>
      <c r="M3506" s="22">
        <f>shipments[[#This Row],[Boxes]]*shipments[[#This Row],[cost_per_box]]</f>
        <v>4030.6200000000003</v>
      </c>
      <c r="N3506" s="22">
        <f>shipments[[#This Row],[Amount]]-shipments[[#This Row],[total cost]]</f>
        <v>3455.1299999999997</v>
      </c>
    </row>
    <row r="3507" spans="1:14" x14ac:dyDescent="0.35">
      <c r="A3507" t="s">
        <v>3550</v>
      </c>
      <c r="B3507" t="s">
        <v>8045</v>
      </c>
      <c r="C3507" t="s">
        <v>8022</v>
      </c>
      <c r="D3507" t="s">
        <v>8035</v>
      </c>
      <c r="E3507" s="1">
        <v>45175</v>
      </c>
      <c r="F3507">
        <v>9589.5</v>
      </c>
      <c r="G3507">
        <v>738</v>
      </c>
      <c r="H3507" t="s">
        <v>7</v>
      </c>
      <c r="I3507" t="str">
        <f>VLOOKUP(shipments[[#This Row],[SPID]],CHOOSE({1,2},people[[#All],[SPID]],people[[#All],[Sales_person]]),2,0)</f>
        <v>Brien Boise</v>
      </c>
      <c r="J3507">
        <f>YEAR(shipments[[#This Row],[Shipdate]])</f>
        <v>2023</v>
      </c>
      <c r="K3507" s="22"/>
      <c r="L3507" s="22">
        <f>VLOOKUP(shipments[[#This Row],[PID]],CHOOSE({1,2},products[PID],products[Cost_per_box]),2,0)</f>
        <v>4.74</v>
      </c>
      <c r="M3507" s="22">
        <f>shipments[[#This Row],[Boxes]]*shipments[[#This Row],[cost_per_box]]</f>
        <v>3498.1200000000003</v>
      </c>
      <c r="N3507" s="22">
        <f>shipments[[#This Row],[Amount]]-shipments[[#This Row],[total cost]]</f>
        <v>6091.3799999999992</v>
      </c>
    </row>
    <row r="3508" spans="1:14" x14ac:dyDescent="0.35">
      <c r="A3508" t="s">
        <v>3551</v>
      </c>
      <c r="B3508" t="s">
        <v>8045</v>
      </c>
      <c r="C3508" t="s">
        <v>8022</v>
      </c>
      <c r="D3508" t="s">
        <v>8038</v>
      </c>
      <c r="E3508" s="1">
        <v>44965</v>
      </c>
      <c r="F3508">
        <v>2540.25</v>
      </c>
      <c r="G3508">
        <v>182</v>
      </c>
      <c r="H3508" t="s">
        <v>7</v>
      </c>
      <c r="I3508" t="str">
        <f>VLOOKUP(shipments[[#This Row],[SPID]],CHOOSE({1,2},people[[#All],[SPID]],people[[#All],[Sales_person]]),2,0)</f>
        <v>Brien Boise</v>
      </c>
      <c r="J3508">
        <f>YEAR(shipments[[#This Row],[Shipdate]])</f>
        <v>2023</v>
      </c>
      <c r="K3508" s="22"/>
      <c r="L3508" s="22">
        <f>VLOOKUP(shipments[[#This Row],[PID]],CHOOSE({1,2},products[PID],products[Cost_per_box]),2,0)</f>
        <v>4.74</v>
      </c>
      <c r="M3508" s="22">
        <f>shipments[[#This Row],[Boxes]]*shipments[[#This Row],[cost_per_box]]</f>
        <v>862.68000000000006</v>
      </c>
      <c r="N3508" s="22">
        <f>shipments[[#This Row],[Amount]]-shipments[[#This Row],[total cost]]</f>
        <v>1677.57</v>
      </c>
    </row>
    <row r="3509" spans="1:14" x14ac:dyDescent="0.35">
      <c r="A3509" t="s">
        <v>3552</v>
      </c>
      <c r="B3509" t="s">
        <v>8045</v>
      </c>
      <c r="C3509" t="s">
        <v>8023</v>
      </c>
      <c r="D3509" t="s">
        <v>8036</v>
      </c>
      <c r="E3509" s="1">
        <v>44951</v>
      </c>
      <c r="F3509">
        <v>4171.5</v>
      </c>
      <c r="G3509">
        <v>596</v>
      </c>
      <c r="H3509" t="s">
        <v>7</v>
      </c>
      <c r="I3509" t="str">
        <f>VLOOKUP(shipments[[#This Row],[SPID]],CHOOSE({1,2},people[[#All],[SPID]],people[[#All],[Sales_person]]),2,0)</f>
        <v>Brien Boise</v>
      </c>
      <c r="J3509">
        <f>YEAR(shipments[[#This Row],[Shipdate]])</f>
        <v>2023</v>
      </c>
      <c r="K3509" s="22"/>
      <c r="L3509" s="22">
        <f>VLOOKUP(shipments[[#This Row],[PID]],CHOOSE({1,2},products[PID],products[Cost_per_box]),2,0)</f>
        <v>10.51</v>
      </c>
      <c r="M3509" s="22">
        <f>shipments[[#This Row],[Boxes]]*shipments[[#This Row],[cost_per_box]]</f>
        <v>6263.96</v>
      </c>
      <c r="N3509" s="22">
        <f>shipments[[#This Row],[Amount]]-shipments[[#This Row],[total cost]]</f>
        <v>-2092.46</v>
      </c>
    </row>
    <row r="3510" spans="1:14" x14ac:dyDescent="0.35">
      <c r="A3510" t="s">
        <v>3553</v>
      </c>
      <c r="B3510" t="s">
        <v>8045</v>
      </c>
      <c r="C3510" t="s">
        <v>8023</v>
      </c>
      <c r="D3510" t="s">
        <v>8034</v>
      </c>
      <c r="E3510" s="1">
        <v>45120</v>
      </c>
      <c r="F3510">
        <v>2448</v>
      </c>
      <c r="G3510">
        <v>306</v>
      </c>
      <c r="H3510" t="s">
        <v>7</v>
      </c>
      <c r="I3510" t="str">
        <f>VLOOKUP(shipments[[#This Row],[SPID]],CHOOSE({1,2},people[[#All],[SPID]],people[[#All],[Sales_person]]),2,0)</f>
        <v>Brien Boise</v>
      </c>
      <c r="J3510">
        <f>YEAR(shipments[[#This Row],[Shipdate]])</f>
        <v>2023</v>
      </c>
      <c r="K3510" s="22"/>
      <c r="L3510" s="22">
        <f>VLOOKUP(shipments[[#This Row],[PID]],CHOOSE({1,2},products[PID],products[Cost_per_box]),2,0)</f>
        <v>10.51</v>
      </c>
      <c r="M3510" s="22">
        <f>shipments[[#This Row],[Boxes]]*shipments[[#This Row],[cost_per_box]]</f>
        <v>3216.06</v>
      </c>
      <c r="N3510" s="22">
        <f>shipments[[#This Row],[Amount]]-shipments[[#This Row],[total cost]]</f>
        <v>-768.06</v>
      </c>
    </row>
    <row r="3511" spans="1:14" x14ac:dyDescent="0.35">
      <c r="A3511" t="s">
        <v>3554</v>
      </c>
      <c r="B3511" t="s">
        <v>8045</v>
      </c>
      <c r="C3511" t="s">
        <v>8023</v>
      </c>
      <c r="D3511" t="s">
        <v>8037</v>
      </c>
      <c r="E3511" s="1">
        <v>45446</v>
      </c>
      <c r="F3511">
        <v>2040.75</v>
      </c>
      <c r="G3511">
        <v>227</v>
      </c>
      <c r="H3511" t="s">
        <v>7</v>
      </c>
      <c r="I3511" t="str">
        <f>VLOOKUP(shipments[[#This Row],[SPID]],CHOOSE({1,2},people[[#All],[SPID]],people[[#All],[Sales_person]]),2,0)</f>
        <v>Brien Boise</v>
      </c>
      <c r="J3511">
        <f>YEAR(shipments[[#This Row],[Shipdate]])</f>
        <v>2024</v>
      </c>
      <c r="K3511" s="22"/>
      <c r="L3511" s="22">
        <f>VLOOKUP(shipments[[#This Row],[PID]],CHOOSE({1,2},products[PID],products[Cost_per_box]),2,0)</f>
        <v>10.51</v>
      </c>
      <c r="M3511" s="22">
        <f>shipments[[#This Row],[Boxes]]*shipments[[#This Row],[cost_per_box]]</f>
        <v>2385.77</v>
      </c>
      <c r="N3511" s="22">
        <f>shipments[[#This Row],[Amount]]-shipments[[#This Row],[total cost]]</f>
        <v>-345.02</v>
      </c>
    </row>
    <row r="3512" spans="1:14" x14ac:dyDescent="0.35">
      <c r="A3512" t="s">
        <v>3555</v>
      </c>
      <c r="B3512" t="s">
        <v>8045</v>
      </c>
      <c r="C3512" t="s">
        <v>8023</v>
      </c>
      <c r="D3512" t="s">
        <v>8035</v>
      </c>
      <c r="E3512" s="1">
        <v>45477</v>
      </c>
      <c r="F3512">
        <v>1176.75</v>
      </c>
      <c r="G3512">
        <v>118</v>
      </c>
      <c r="H3512" t="s">
        <v>40</v>
      </c>
      <c r="I3512" t="str">
        <f>VLOOKUP(shipments[[#This Row],[SPID]],CHOOSE({1,2},people[[#All],[SPID]],people[[#All],[Sales_person]]),2,0)</f>
        <v>Brien Boise</v>
      </c>
      <c r="J3512">
        <f>YEAR(shipments[[#This Row],[Shipdate]])</f>
        <v>2024</v>
      </c>
      <c r="K3512" s="22"/>
      <c r="L3512" s="22">
        <f>VLOOKUP(shipments[[#This Row],[PID]],CHOOSE({1,2},products[PID],products[Cost_per_box]),2,0)</f>
        <v>10.51</v>
      </c>
      <c r="M3512" s="22">
        <f>shipments[[#This Row],[Boxes]]*shipments[[#This Row],[cost_per_box]]</f>
        <v>1240.18</v>
      </c>
      <c r="N3512" s="22">
        <f>shipments[[#This Row],[Amount]]-shipments[[#This Row],[total cost]]</f>
        <v>-63.430000000000064</v>
      </c>
    </row>
    <row r="3513" spans="1:14" x14ac:dyDescent="0.35">
      <c r="A3513" t="s">
        <v>3556</v>
      </c>
      <c r="B3513" t="s">
        <v>8045</v>
      </c>
      <c r="C3513" t="s">
        <v>8023</v>
      </c>
      <c r="D3513" t="s">
        <v>8033</v>
      </c>
      <c r="E3513" s="1">
        <v>45273</v>
      </c>
      <c r="F3513">
        <v>1689.75</v>
      </c>
      <c r="G3513">
        <v>169</v>
      </c>
      <c r="H3513" t="s">
        <v>7</v>
      </c>
      <c r="I3513" t="str">
        <f>VLOOKUP(shipments[[#This Row],[SPID]],CHOOSE({1,2},people[[#All],[SPID]],people[[#All],[Sales_person]]),2,0)</f>
        <v>Brien Boise</v>
      </c>
      <c r="J3513">
        <f>YEAR(shipments[[#This Row],[Shipdate]])</f>
        <v>2023</v>
      </c>
      <c r="K3513" s="22"/>
      <c r="L3513" s="22">
        <f>VLOOKUP(shipments[[#This Row],[PID]],CHOOSE({1,2},products[PID],products[Cost_per_box]),2,0)</f>
        <v>10.51</v>
      </c>
      <c r="M3513" s="22">
        <f>shipments[[#This Row],[Boxes]]*shipments[[#This Row],[cost_per_box]]</f>
        <v>1776.19</v>
      </c>
      <c r="N3513" s="22">
        <f>shipments[[#This Row],[Amount]]-shipments[[#This Row],[total cost]]</f>
        <v>-86.440000000000055</v>
      </c>
    </row>
    <row r="3514" spans="1:14" x14ac:dyDescent="0.35">
      <c r="A3514" t="s">
        <v>3557</v>
      </c>
      <c r="B3514" t="s">
        <v>8045</v>
      </c>
      <c r="C3514" t="s">
        <v>8023</v>
      </c>
      <c r="D3514" t="s">
        <v>8034</v>
      </c>
      <c r="E3514" s="1">
        <v>45471</v>
      </c>
      <c r="F3514">
        <v>9155.25</v>
      </c>
      <c r="G3514">
        <v>1145</v>
      </c>
      <c r="H3514" t="s">
        <v>7</v>
      </c>
      <c r="I3514" t="str">
        <f>VLOOKUP(shipments[[#This Row],[SPID]],CHOOSE({1,2},people[[#All],[SPID]],people[[#All],[Sales_person]]),2,0)</f>
        <v>Brien Boise</v>
      </c>
      <c r="J3514">
        <f>YEAR(shipments[[#This Row],[Shipdate]])</f>
        <v>2024</v>
      </c>
      <c r="K3514" s="22"/>
      <c r="L3514" s="22">
        <f>VLOOKUP(shipments[[#This Row],[PID]],CHOOSE({1,2},products[PID],products[Cost_per_box]),2,0)</f>
        <v>10.51</v>
      </c>
      <c r="M3514" s="22">
        <f>shipments[[#This Row],[Boxes]]*shipments[[#This Row],[cost_per_box]]</f>
        <v>12033.949999999999</v>
      </c>
      <c r="N3514" s="22">
        <f>shipments[[#This Row],[Amount]]-shipments[[#This Row],[total cost]]</f>
        <v>-2878.6999999999989</v>
      </c>
    </row>
    <row r="3515" spans="1:14" x14ac:dyDescent="0.35">
      <c r="A3515" t="s">
        <v>3558</v>
      </c>
      <c r="B3515" t="s">
        <v>8045</v>
      </c>
      <c r="C3515" t="s">
        <v>8023</v>
      </c>
      <c r="D3515" t="s">
        <v>8037</v>
      </c>
      <c r="E3515" s="1">
        <v>45103</v>
      </c>
      <c r="F3515">
        <v>6198.75</v>
      </c>
      <c r="G3515">
        <v>886</v>
      </c>
      <c r="H3515" t="s">
        <v>7</v>
      </c>
      <c r="I3515" t="str">
        <f>VLOOKUP(shipments[[#This Row],[SPID]],CHOOSE({1,2},people[[#All],[SPID]],people[[#All],[Sales_person]]),2,0)</f>
        <v>Brien Boise</v>
      </c>
      <c r="J3515">
        <f>YEAR(shipments[[#This Row],[Shipdate]])</f>
        <v>2023</v>
      </c>
      <c r="K3515" s="22"/>
      <c r="L3515" s="22">
        <f>VLOOKUP(shipments[[#This Row],[PID]],CHOOSE({1,2},products[PID],products[Cost_per_box]),2,0)</f>
        <v>10.51</v>
      </c>
      <c r="M3515" s="22">
        <f>shipments[[#This Row],[Boxes]]*shipments[[#This Row],[cost_per_box]]</f>
        <v>9311.86</v>
      </c>
      <c r="N3515" s="22">
        <f>shipments[[#This Row],[Amount]]-shipments[[#This Row],[total cost]]</f>
        <v>-3113.1100000000006</v>
      </c>
    </row>
    <row r="3516" spans="1:14" x14ac:dyDescent="0.35">
      <c r="A3516" t="s">
        <v>3559</v>
      </c>
      <c r="B3516" t="s">
        <v>8045</v>
      </c>
      <c r="C3516" t="s">
        <v>8024</v>
      </c>
      <c r="D3516" t="s">
        <v>8038</v>
      </c>
      <c r="E3516" s="1">
        <v>45547</v>
      </c>
      <c r="F3516">
        <v>5287.5</v>
      </c>
      <c r="G3516">
        <v>294</v>
      </c>
      <c r="H3516" t="s">
        <v>26</v>
      </c>
      <c r="I3516" t="str">
        <f>VLOOKUP(shipments[[#This Row],[SPID]],CHOOSE({1,2},people[[#All],[SPID]],people[[#All],[Sales_person]]),2,0)</f>
        <v>Brien Boise</v>
      </c>
      <c r="J3516">
        <f>YEAR(shipments[[#This Row],[Shipdate]])</f>
        <v>2024</v>
      </c>
      <c r="K3516" s="22"/>
      <c r="L3516" s="22">
        <f>VLOOKUP(shipments[[#This Row],[PID]],CHOOSE({1,2},products[PID],products[Cost_per_box]),2,0)</f>
        <v>6.43</v>
      </c>
      <c r="M3516" s="22">
        <f>shipments[[#This Row],[Boxes]]*shipments[[#This Row],[cost_per_box]]</f>
        <v>1890.4199999999998</v>
      </c>
      <c r="N3516" s="22">
        <f>shipments[[#This Row],[Amount]]-shipments[[#This Row],[total cost]]</f>
        <v>3397.08</v>
      </c>
    </row>
    <row r="3517" spans="1:14" x14ac:dyDescent="0.35">
      <c r="A3517" t="s">
        <v>3560</v>
      </c>
      <c r="B3517" t="s">
        <v>8045</v>
      </c>
      <c r="C3517" t="s">
        <v>8025</v>
      </c>
      <c r="D3517" t="s">
        <v>8033</v>
      </c>
      <c r="E3517" s="1">
        <v>45264</v>
      </c>
      <c r="F3517">
        <v>459</v>
      </c>
      <c r="G3517">
        <v>27</v>
      </c>
      <c r="H3517" t="s">
        <v>7</v>
      </c>
      <c r="I3517" t="str">
        <f>VLOOKUP(shipments[[#This Row],[SPID]],CHOOSE({1,2},people[[#All],[SPID]],people[[#All],[Sales_person]]),2,0)</f>
        <v>Brien Boise</v>
      </c>
      <c r="J3517">
        <f>YEAR(shipments[[#This Row],[Shipdate]])</f>
        <v>2023</v>
      </c>
      <c r="K3517" s="22"/>
      <c r="L3517" s="22">
        <f>VLOOKUP(shipments[[#This Row],[PID]],CHOOSE({1,2},products[PID],products[Cost_per_box]),2,0)</f>
        <v>12.41</v>
      </c>
      <c r="M3517" s="22">
        <f>shipments[[#This Row],[Boxes]]*shipments[[#This Row],[cost_per_box]]</f>
        <v>335.07</v>
      </c>
      <c r="N3517" s="22">
        <f>shipments[[#This Row],[Amount]]-shipments[[#This Row],[total cost]]</f>
        <v>123.93</v>
      </c>
    </row>
    <row r="3518" spans="1:14" x14ac:dyDescent="0.35">
      <c r="A3518" t="s">
        <v>3561</v>
      </c>
      <c r="B3518" t="s">
        <v>8045</v>
      </c>
      <c r="C3518" t="s">
        <v>8026</v>
      </c>
      <c r="D3518" t="s">
        <v>8034</v>
      </c>
      <c r="E3518" s="1">
        <v>45296</v>
      </c>
      <c r="F3518">
        <v>2369.25</v>
      </c>
      <c r="G3518">
        <v>170</v>
      </c>
      <c r="H3518" t="s">
        <v>7</v>
      </c>
      <c r="I3518" t="str">
        <f>VLOOKUP(shipments[[#This Row],[SPID]],CHOOSE({1,2},people[[#All],[SPID]],people[[#All],[Sales_person]]),2,0)</f>
        <v>Brien Boise</v>
      </c>
      <c r="J3518">
        <f>YEAR(shipments[[#This Row],[Shipdate]])</f>
        <v>2024</v>
      </c>
      <c r="K3518" s="22"/>
      <c r="L3518" s="22">
        <f>VLOOKUP(shipments[[#This Row],[PID]],CHOOSE({1,2},products[PID],products[Cost_per_box]),2,0)</f>
        <v>9.57</v>
      </c>
      <c r="M3518" s="22">
        <f>shipments[[#This Row],[Boxes]]*shipments[[#This Row],[cost_per_box]]</f>
        <v>1626.9</v>
      </c>
      <c r="N3518" s="22">
        <f>shipments[[#This Row],[Amount]]-shipments[[#This Row],[total cost]]</f>
        <v>742.34999999999991</v>
      </c>
    </row>
    <row r="3519" spans="1:14" x14ac:dyDescent="0.35">
      <c r="A3519" t="s">
        <v>3562</v>
      </c>
      <c r="B3519" t="s">
        <v>8045</v>
      </c>
      <c r="C3519" t="s">
        <v>8026</v>
      </c>
      <c r="D3519" t="s">
        <v>8034</v>
      </c>
      <c r="E3519" s="1">
        <v>44958</v>
      </c>
      <c r="F3519">
        <v>11565</v>
      </c>
      <c r="G3519">
        <v>771</v>
      </c>
      <c r="H3519" t="s">
        <v>7</v>
      </c>
      <c r="I3519" t="str">
        <f>VLOOKUP(shipments[[#This Row],[SPID]],CHOOSE({1,2},people[[#All],[SPID]],people[[#All],[Sales_person]]),2,0)</f>
        <v>Brien Boise</v>
      </c>
      <c r="J3519">
        <f>YEAR(shipments[[#This Row],[Shipdate]])</f>
        <v>2023</v>
      </c>
      <c r="K3519" s="22"/>
      <c r="L3519" s="22">
        <f>VLOOKUP(shipments[[#This Row],[PID]],CHOOSE({1,2},products[PID],products[Cost_per_box]),2,0)</f>
        <v>9.57</v>
      </c>
      <c r="M3519" s="22">
        <f>shipments[[#This Row],[Boxes]]*shipments[[#This Row],[cost_per_box]]</f>
        <v>7378.47</v>
      </c>
      <c r="N3519" s="22">
        <f>shipments[[#This Row],[Amount]]-shipments[[#This Row],[total cost]]</f>
        <v>4186.53</v>
      </c>
    </row>
    <row r="3520" spans="1:14" x14ac:dyDescent="0.35">
      <c r="A3520" t="s">
        <v>3563</v>
      </c>
      <c r="B3520" t="s">
        <v>8045</v>
      </c>
      <c r="C3520" t="s">
        <v>8026</v>
      </c>
      <c r="D3520" t="s">
        <v>8035</v>
      </c>
      <c r="E3520" s="1">
        <v>44945</v>
      </c>
      <c r="F3520">
        <v>5818.5</v>
      </c>
      <c r="G3520">
        <v>324</v>
      </c>
      <c r="H3520" t="s">
        <v>7</v>
      </c>
      <c r="I3520" t="str">
        <f>VLOOKUP(shipments[[#This Row],[SPID]],CHOOSE({1,2},people[[#All],[SPID]],people[[#All],[Sales_person]]),2,0)</f>
        <v>Brien Boise</v>
      </c>
      <c r="J3520">
        <f>YEAR(shipments[[#This Row],[Shipdate]])</f>
        <v>2023</v>
      </c>
      <c r="K3520" s="22"/>
      <c r="L3520" s="22">
        <f>VLOOKUP(shipments[[#This Row],[PID]],CHOOSE({1,2},products[PID],products[Cost_per_box]),2,0)</f>
        <v>9.57</v>
      </c>
      <c r="M3520" s="22">
        <f>shipments[[#This Row],[Boxes]]*shipments[[#This Row],[cost_per_box]]</f>
        <v>3100.6800000000003</v>
      </c>
      <c r="N3520" s="22">
        <f>shipments[[#This Row],[Amount]]-shipments[[#This Row],[total cost]]</f>
        <v>2717.8199999999997</v>
      </c>
    </row>
    <row r="3521" spans="1:14" x14ac:dyDescent="0.35">
      <c r="A3521" t="s">
        <v>3564</v>
      </c>
      <c r="B3521" t="s">
        <v>8045</v>
      </c>
      <c r="C3521" t="s">
        <v>8026</v>
      </c>
      <c r="D3521" t="s">
        <v>8037</v>
      </c>
      <c r="E3521" s="1">
        <v>45218</v>
      </c>
      <c r="F3521">
        <v>12903.75</v>
      </c>
      <c r="G3521">
        <v>760</v>
      </c>
      <c r="H3521" t="s">
        <v>7</v>
      </c>
      <c r="I3521" t="str">
        <f>VLOOKUP(shipments[[#This Row],[SPID]],CHOOSE({1,2},people[[#All],[SPID]],people[[#All],[Sales_person]]),2,0)</f>
        <v>Brien Boise</v>
      </c>
      <c r="J3521">
        <f>YEAR(shipments[[#This Row],[Shipdate]])</f>
        <v>2023</v>
      </c>
      <c r="K3521" s="22"/>
      <c r="L3521" s="22">
        <f>VLOOKUP(shipments[[#This Row],[PID]],CHOOSE({1,2},products[PID],products[Cost_per_box]),2,0)</f>
        <v>9.57</v>
      </c>
      <c r="M3521" s="22">
        <f>shipments[[#This Row],[Boxes]]*shipments[[#This Row],[cost_per_box]]</f>
        <v>7273.2</v>
      </c>
      <c r="N3521" s="22">
        <f>shipments[[#This Row],[Amount]]-shipments[[#This Row],[total cost]]</f>
        <v>5630.55</v>
      </c>
    </row>
    <row r="3522" spans="1:14" x14ac:dyDescent="0.35">
      <c r="A3522" t="s">
        <v>3565</v>
      </c>
      <c r="B3522" t="s">
        <v>8045</v>
      </c>
      <c r="C3522" t="s">
        <v>8026</v>
      </c>
      <c r="D3522" t="s">
        <v>8034</v>
      </c>
      <c r="E3522" s="1">
        <v>45561</v>
      </c>
      <c r="F3522">
        <v>15914.25</v>
      </c>
      <c r="G3522">
        <v>995</v>
      </c>
      <c r="H3522" t="s">
        <v>26</v>
      </c>
      <c r="I3522" t="str">
        <f>VLOOKUP(shipments[[#This Row],[SPID]],CHOOSE({1,2},people[[#All],[SPID]],people[[#All],[Sales_person]]),2,0)</f>
        <v>Brien Boise</v>
      </c>
      <c r="J3522">
        <f>YEAR(shipments[[#This Row],[Shipdate]])</f>
        <v>2024</v>
      </c>
      <c r="K3522" s="22"/>
      <c r="L3522" s="22">
        <f>VLOOKUP(shipments[[#This Row],[PID]],CHOOSE({1,2},products[PID],products[Cost_per_box]),2,0)</f>
        <v>9.57</v>
      </c>
      <c r="M3522" s="22">
        <f>shipments[[#This Row],[Boxes]]*shipments[[#This Row],[cost_per_box]]</f>
        <v>9522.15</v>
      </c>
      <c r="N3522" s="22">
        <f>shipments[[#This Row],[Amount]]-shipments[[#This Row],[total cost]]</f>
        <v>6392.1</v>
      </c>
    </row>
    <row r="3523" spans="1:14" x14ac:dyDescent="0.35">
      <c r="A3523" t="s">
        <v>3566</v>
      </c>
      <c r="B3523" t="s">
        <v>8045</v>
      </c>
      <c r="C3523" t="s">
        <v>8027</v>
      </c>
      <c r="D3523" t="s">
        <v>8036</v>
      </c>
      <c r="E3523" s="1">
        <v>44949</v>
      </c>
      <c r="F3523">
        <v>12494.25</v>
      </c>
      <c r="G3523">
        <v>1250</v>
      </c>
      <c r="H3523" t="s">
        <v>7</v>
      </c>
      <c r="I3523" t="str">
        <f>VLOOKUP(shipments[[#This Row],[SPID]],CHOOSE({1,2},people[[#All],[SPID]],people[[#All],[Sales_person]]),2,0)</f>
        <v>Brien Boise</v>
      </c>
      <c r="J3523">
        <f>YEAR(shipments[[#This Row],[Shipdate]])</f>
        <v>2023</v>
      </c>
      <c r="K3523" s="22"/>
      <c r="L3523" s="22">
        <f>VLOOKUP(shipments[[#This Row],[PID]],CHOOSE({1,2},products[PID],products[Cost_per_box]),2,0)</f>
        <v>8.43</v>
      </c>
      <c r="M3523" s="22">
        <f>shipments[[#This Row],[Boxes]]*shipments[[#This Row],[cost_per_box]]</f>
        <v>10537.5</v>
      </c>
      <c r="N3523" s="22">
        <f>shipments[[#This Row],[Amount]]-shipments[[#This Row],[total cost]]</f>
        <v>1956.75</v>
      </c>
    </row>
    <row r="3524" spans="1:14" x14ac:dyDescent="0.35">
      <c r="A3524" t="s">
        <v>3567</v>
      </c>
      <c r="B3524" t="s">
        <v>8045</v>
      </c>
      <c r="C3524" t="s">
        <v>8027</v>
      </c>
      <c r="D3524" t="s">
        <v>8036</v>
      </c>
      <c r="E3524" s="1">
        <v>45034</v>
      </c>
      <c r="F3524">
        <v>3197.25</v>
      </c>
      <c r="G3524">
        <v>356</v>
      </c>
      <c r="H3524" t="s">
        <v>7</v>
      </c>
      <c r="I3524" t="str">
        <f>VLOOKUP(shipments[[#This Row],[SPID]],CHOOSE({1,2},people[[#All],[SPID]],people[[#All],[Sales_person]]),2,0)</f>
        <v>Brien Boise</v>
      </c>
      <c r="J3524">
        <f>YEAR(shipments[[#This Row],[Shipdate]])</f>
        <v>2023</v>
      </c>
      <c r="K3524" s="22"/>
      <c r="L3524" s="22">
        <f>VLOOKUP(shipments[[#This Row],[PID]],CHOOSE({1,2},products[PID],products[Cost_per_box]),2,0)</f>
        <v>8.43</v>
      </c>
      <c r="M3524" s="22">
        <f>shipments[[#This Row],[Boxes]]*shipments[[#This Row],[cost_per_box]]</f>
        <v>3001.08</v>
      </c>
      <c r="N3524" s="22">
        <f>shipments[[#This Row],[Amount]]-shipments[[#This Row],[total cost]]</f>
        <v>196.17000000000007</v>
      </c>
    </row>
    <row r="3525" spans="1:14" x14ac:dyDescent="0.35">
      <c r="A3525" t="s">
        <v>3568</v>
      </c>
      <c r="B3525" t="s">
        <v>8045</v>
      </c>
      <c r="C3525" t="s">
        <v>8027</v>
      </c>
      <c r="D3525" t="s">
        <v>8038</v>
      </c>
      <c r="E3525" s="1">
        <v>44967</v>
      </c>
      <c r="F3525">
        <v>112.5</v>
      </c>
      <c r="G3525">
        <v>13</v>
      </c>
      <c r="H3525" t="s">
        <v>7</v>
      </c>
      <c r="I3525" t="str">
        <f>VLOOKUP(shipments[[#This Row],[SPID]],CHOOSE({1,2},people[[#All],[SPID]],people[[#All],[Sales_person]]),2,0)</f>
        <v>Brien Boise</v>
      </c>
      <c r="J3525">
        <f>YEAR(shipments[[#This Row],[Shipdate]])</f>
        <v>2023</v>
      </c>
      <c r="K3525" s="22"/>
      <c r="L3525" s="22">
        <f>VLOOKUP(shipments[[#This Row],[PID]],CHOOSE({1,2},products[PID],products[Cost_per_box]),2,0)</f>
        <v>8.43</v>
      </c>
      <c r="M3525" s="22">
        <f>shipments[[#This Row],[Boxes]]*shipments[[#This Row],[cost_per_box]]</f>
        <v>109.59</v>
      </c>
      <c r="N3525" s="22">
        <f>shipments[[#This Row],[Amount]]-shipments[[#This Row],[total cost]]</f>
        <v>2.9099999999999966</v>
      </c>
    </row>
    <row r="3526" spans="1:14" x14ac:dyDescent="0.35">
      <c r="A3526" t="s">
        <v>3569</v>
      </c>
      <c r="B3526" t="s">
        <v>8045</v>
      </c>
      <c r="C3526" t="s">
        <v>8027</v>
      </c>
      <c r="D3526" t="s">
        <v>8038</v>
      </c>
      <c r="E3526" s="1">
        <v>45412</v>
      </c>
      <c r="F3526">
        <v>6158.25</v>
      </c>
      <c r="G3526">
        <v>880</v>
      </c>
      <c r="H3526" t="s">
        <v>7</v>
      </c>
      <c r="I3526" t="str">
        <f>VLOOKUP(shipments[[#This Row],[SPID]],CHOOSE({1,2},people[[#All],[SPID]],people[[#All],[Sales_person]]),2,0)</f>
        <v>Brien Boise</v>
      </c>
      <c r="J3526">
        <f>YEAR(shipments[[#This Row],[Shipdate]])</f>
        <v>2024</v>
      </c>
      <c r="K3526" s="22"/>
      <c r="L3526" s="22">
        <f>VLOOKUP(shipments[[#This Row],[PID]],CHOOSE({1,2},products[PID],products[Cost_per_box]),2,0)</f>
        <v>8.43</v>
      </c>
      <c r="M3526" s="22">
        <f>shipments[[#This Row],[Boxes]]*shipments[[#This Row],[cost_per_box]]</f>
        <v>7418.4</v>
      </c>
      <c r="N3526" s="22">
        <f>shipments[[#This Row],[Amount]]-shipments[[#This Row],[total cost]]</f>
        <v>-1260.1499999999996</v>
      </c>
    </row>
    <row r="3527" spans="1:14" x14ac:dyDescent="0.35">
      <c r="A3527" t="s">
        <v>3570</v>
      </c>
      <c r="B3527" t="s">
        <v>8045</v>
      </c>
      <c r="C3527" t="s">
        <v>8028</v>
      </c>
      <c r="D3527" t="s">
        <v>8036</v>
      </c>
      <c r="E3527" s="1">
        <v>45092</v>
      </c>
      <c r="F3527">
        <v>11470.5</v>
      </c>
      <c r="G3527">
        <v>1043</v>
      </c>
      <c r="H3527" t="s">
        <v>7</v>
      </c>
      <c r="I3527" t="str">
        <f>VLOOKUP(shipments[[#This Row],[SPID]],CHOOSE({1,2},people[[#All],[SPID]],people[[#All],[Sales_person]]),2,0)</f>
        <v>Brien Boise</v>
      </c>
      <c r="J3527">
        <f>YEAR(shipments[[#This Row],[Shipdate]])</f>
        <v>2023</v>
      </c>
      <c r="K3527" s="22"/>
      <c r="L3527" s="22">
        <f>VLOOKUP(shipments[[#This Row],[PID]],CHOOSE({1,2},products[PID],products[Cost_per_box]),2,0)</f>
        <v>6.8</v>
      </c>
      <c r="M3527" s="22">
        <f>shipments[[#This Row],[Boxes]]*shipments[[#This Row],[cost_per_box]]</f>
        <v>7092.4</v>
      </c>
      <c r="N3527" s="22">
        <f>shipments[[#This Row],[Amount]]-shipments[[#This Row],[total cost]]</f>
        <v>4378.1000000000004</v>
      </c>
    </row>
    <row r="3528" spans="1:14" x14ac:dyDescent="0.35">
      <c r="A3528" t="s">
        <v>3571</v>
      </c>
      <c r="B3528" t="s">
        <v>8045</v>
      </c>
      <c r="C3528" t="s">
        <v>8028</v>
      </c>
      <c r="D3528" t="s">
        <v>8034</v>
      </c>
      <c r="E3528" s="1">
        <v>45149</v>
      </c>
      <c r="F3528">
        <v>13342.5</v>
      </c>
      <c r="G3528">
        <v>1213</v>
      </c>
      <c r="H3528" t="s">
        <v>7</v>
      </c>
      <c r="I3528" t="str">
        <f>VLOOKUP(shipments[[#This Row],[SPID]],CHOOSE({1,2},people[[#All],[SPID]],people[[#All],[Sales_person]]),2,0)</f>
        <v>Brien Boise</v>
      </c>
      <c r="J3528">
        <f>YEAR(shipments[[#This Row],[Shipdate]])</f>
        <v>2023</v>
      </c>
      <c r="K3528" s="22"/>
      <c r="L3528" s="22">
        <f>VLOOKUP(shipments[[#This Row],[PID]],CHOOSE({1,2},products[PID],products[Cost_per_box]),2,0)</f>
        <v>6.8</v>
      </c>
      <c r="M3528" s="22">
        <f>shipments[[#This Row],[Boxes]]*shipments[[#This Row],[cost_per_box]]</f>
        <v>8248.4</v>
      </c>
      <c r="N3528" s="22">
        <f>shipments[[#This Row],[Amount]]-shipments[[#This Row],[total cost]]</f>
        <v>5094.1000000000004</v>
      </c>
    </row>
    <row r="3529" spans="1:14" x14ac:dyDescent="0.35">
      <c r="A3529" t="s">
        <v>3572</v>
      </c>
      <c r="B3529" t="s">
        <v>8045</v>
      </c>
      <c r="C3529" t="s">
        <v>8029</v>
      </c>
      <c r="D3529" t="s">
        <v>8038</v>
      </c>
      <c r="E3529" s="1">
        <v>45363</v>
      </c>
      <c r="F3529">
        <v>8403.75</v>
      </c>
      <c r="G3529">
        <v>312</v>
      </c>
      <c r="H3529" t="s">
        <v>7</v>
      </c>
      <c r="I3529" t="str">
        <f>VLOOKUP(shipments[[#This Row],[SPID]],CHOOSE({1,2},people[[#All],[SPID]],people[[#All],[Sales_person]]),2,0)</f>
        <v>Brien Boise</v>
      </c>
      <c r="J3529">
        <f>YEAR(shipments[[#This Row],[Shipdate]])</f>
        <v>2024</v>
      </c>
      <c r="K3529" s="22"/>
      <c r="L3529" s="22">
        <f>VLOOKUP(shipments[[#This Row],[PID]],CHOOSE({1,2},products[PID],products[Cost_per_box]),2,0)</f>
        <v>5.04</v>
      </c>
      <c r="M3529" s="22">
        <f>shipments[[#This Row],[Boxes]]*shipments[[#This Row],[cost_per_box]]</f>
        <v>1572.48</v>
      </c>
      <c r="N3529" s="22">
        <f>shipments[[#This Row],[Amount]]-shipments[[#This Row],[total cost]]</f>
        <v>6831.27</v>
      </c>
    </row>
    <row r="3530" spans="1:14" x14ac:dyDescent="0.35">
      <c r="A3530" t="s">
        <v>3573</v>
      </c>
      <c r="B3530" t="s">
        <v>8045</v>
      </c>
      <c r="C3530" t="s">
        <v>8030</v>
      </c>
      <c r="D3530" t="s">
        <v>8033</v>
      </c>
      <c r="E3530" s="1">
        <v>45327</v>
      </c>
      <c r="F3530">
        <v>3487.5</v>
      </c>
      <c r="G3530">
        <v>436</v>
      </c>
      <c r="H3530" t="s">
        <v>7</v>
      </c>
      <c r="I3530" t="str">
        <f>VLOOKUP(shipments[[#This Row],[SPID]],CHOOSE({1,2},people[[#All],[SPID]],people[[#All],[Sales_person]]),2,0)</f>
        <v>Brien Boise</v>
      </c>
      <c r="J3530">
        <f>YEAR(shipments[[#This Row],[Shipdate]])</f>
        <v>2024</v>
      </c>
      <c r="K3530" s="22"/>
      <c r="L3530" s="22">
        <f>VLOOKUP(shipments[[#This Row],[PID]],CHOOSE({1,2},products[PID],products[Cost_per_box]),2,0)</f>
        <v>2.76</v>
      </c>
      <c r="M3530" s="22">
        <f>shipments[[#This Row],[Boxes]]*shipments[[#This Row],[cost_per_box]]</f>
        <v>1203.3599999999999</v>
      </c>
      <c r="N3530" s="22">
        <f>shipments[[#This Row],[Amount]]-shipments[[#This Row],[total cost]]</f>
        <v>2284.1400000000003</v>
      </c>
    </row>
    <row r="3531" spans="1:14" x14ac:dyDescent="0.35">
      <c r="A3531" t="s">
        <v>3574</v>
      </c>
      <c r="B3531" t="s">
        <v>8045</v>
      </c>
      <c r="C3531" t="s">
        <v>8031</v>
      </c>
      <c r="D3531" t="s">
        <v>8035</v>
      </c>
      <c r="E3531" s="1">
        <v>45216</v>
      </c>
      <c r="F3531">
        <v>4151.25</v>
      </c>
      <c r="G3531">
        <v>594</v>
      </c>
      <c r="H3531" t="s">
        <v>7</v>
      </c>
      <c r="I3531" t="str">
        <f>VLOOKUP(shipments[[#This Row],[SPID]],CHOOSE({1,2},people[[#All],[SPID]],people[[#All],[Sales_person]]),2,0)</f>
        <v>Brien Boise</v>
      </c>
      <c r="J3531">
        <f>YEAR(shipments[[#This Row],[Shipdate]])</f>
        <v>2023</v>
      </c>
      <c r="K3531" s="22"/>
      <c r="L3531" s="22">
        <f>VLOOKUP(shipments[[#This Row],[PID]],CHOOSE({1,2},products[PID],products[Cost_per_box]),2,0)</f>
        <v>3.32</v>
      </c>
      <c r="M3531" s="22">
        <f>shipments[[#This Row],[Boxes]]*shipments[[#This Row],[cost_per_box]]</f>
        <v>1972.08</v>
      </c>
      <c r="N3531" s="22">
        <f>shipments[[#This Row],[Amount]]-shipments[[#This Row],[total cost]]</f>
        <v>2179.17</v>
      </c>
    </row>
    <row r="3532" spans="1:14" x14ac:dyDescent="0.35">
      <c r="A3532" t="s">
        <v>3575</v>
      </c>
      <c r="B3532" t="s">
        <v>8045</v>
      </c>
      <c r="C3532" t="s">
        <v>8031</v>
      </c>
      <c r="D3532" t="s">
        <v>8038</v>
      </c>
      <c r="E3532" s="1">
        <v>45204</v>
      </c>
      <c r="F3532">
        <v>4585.5</v>
      </c>
      <c r="G3532">
        <v>417</v>
      </c>
      <c r="H3532" t="s">
        <v>7</v>
      </c>
      <c r="I3532" t="str">
        <f>VLOOKUP(shipments[[#This Row],[SPID]],CHOOSE({1,2},people[[#All],[SPID]],people[[#All],[Sales_person]]),2,0)</f>
        <v>Brien Boise</v>
      </c>
      <c r="J3532">
        <f>YEAR(shipments[[#This Row],[Shipdate]])</f>
        <v>2023</v>
      </c>
      <c r="K3532" s="22"/>
      <c r="L3532" s="22">
        <f>VLOOKUP(shipments[[#This Row],[PID]],CHOOSE({1,2},products[PID],products[Cost_per_box]),2,0)</f>
        <v>3.32</v>
      </c>
      <c r="M3532" s="22">
        <f>shipments[[#This Row],[Boxes]]*shipments[[#This Row],[cost_per_box]]</f>
        <v>1384.4399999999998</v>
      </c>
      <c r="N3532" s="22">
        <f>shipments[[#This Row],[Amount]]-shipments[[#This Row],[total cost]]</f>
        <v>3201.0600000000004</v>
      </c>
    </row>
    <row r="3533" spans="1:14" x14ac:dyDescent="0.35">
      <c r="A3533" t="s">
        <v>3576</v>
      </c>
      <c r="B3533" t="s">
        <v>8045</v>
      </c>
      <c r="C3533" t="s">
        <v>8031</v>
      </c>
      <c r="D3533" t="s">
        <v>8037</v>
      </c>
      <c r="E3533" s="1">
        <v>45244</v>
      </c>
      <c r="F3533">
        <v>409.5</v>
      </c>
      <c r="G3533">
        <v>38</v>
      </c>
      <c r="H3533" t="s">
        <v>7</v>
      </c>
      <c r="I3533" t="str">
        <f>VLOOKUP(shipments[[#This Row],[SPID]],CHOOSE({1,2},people[[#All],[SPID]],people[[#All],[Sales_person]]),2,0)</f>
        <v>Brien Boise</v>
      </c>
      <c r="J3533">
        <f>YEAR(shipments[[#This Row],[Shipdate]])</f>
        <v>2023</v>
      </c>
      <c r="K3533" s="22"/>
      <c r="L3533" s="22">
        <f>VLOOKUP(shipments[[#This Row],[PID]],CHOOSE({1,2},products[PID],products[Cost_per_box]),2,0)</f>
        <v>3.32</v>
      </c>
      <c r="M3533" s="22">
        <f>shipments[[#This Row],[Boxes]]*shipments[[#This Row],[cost_per_box]]</f>
        <v>126.16</v>
      </c>
      <c r="N3533" s="22">
        <f>shipments[[#This Row],[Amount]]-shipments[[#This Row],[total cost]]</f>
        <v>283.34000000000003</v>
      </c>
    </row>
    <row r="3534" spans="1:14" x14ac:dyDescent="0.35">
      <c r="A3534" t="s">
        <v>3577</v>
      </c>
      <c r="B3534" t="s">
        <v>8045</v>
      </c>
      <c r="C3534" t="s">
        <v>8031</v>
      </c>
      <c r="D3534" t="s">
        <v>8035</v>
      </c>
      <c r="E3534" s="1">
        <v>45561</v>
      </c>
      <c r="F3534">
        <v>4403.25</v>
      </c>
      <c r="G3534">
        <v>551</v>
      </c>
      <c r="H3534" t="s">
        <v>26</v>
      </c>
      <c r="I3534" t="str">
        <f>VLOOKUP(shipments[[#This Row],[SPID]],CHOOSE({1,2},people[[#All],[SPID]],people[[#All],[Sales_person]]),2,0)</f>
        <v>Brien Boise</v>
      </c>
      <c r="J3534">
        <f>YEAR(shipments[[#This Row],[Shipdate]])</f>
        <v>2024</v>
      </c>
      <c r="K3534" s="22"/>
      <c r="L3534" s="22">
        <f>VLOOKUP(shipments[[#This Row],[PID]],CHOOSE({1,2},products[PID],products[Cost_per_box]),2,0)</f>
        <v>3.32</v>
      </c>
      <c r="M3534" s="22">
        <f>shipments[[#This Row],[Boxes]]*shipments[[#This Row],[cost_per_box]]</f>
        <v>1829.32</v>
      </c>
      <c r="N3534" s="22">
        <f>shipments[[#This Row],[Amount]]-shipments[[#This Row],[total cost]]</f>
        <v>2573.9300000000003</v>
      </c>
    </row>
    <row r="3535" spans="1:14" x14ac:dyDescent="0.35">
      <c r="A3535" t="s">
        <v>3578</v>
      </c>
      <c r="B3535" t="s">
        <v>8045</v>
      </c>
      <c r="C3535" t="s">
        <v>8032</v>
      </c>
      <c r="D3535" t="s">
        <v>8037</v>
      </c>
      <c r="E3535" s="1">
        <v>44967</v>
      </c>
      <c r="F3535">
        <v>6844.5</v>
      </c>
      <c r="G3535">
        <v>343</v>
      </c>
      <c r="H3535" t="s">
        <v>7</v>
      </c>
      <c r="I3535" t="str">
        <f>VLOOKUP(shipments[[#This Row],[SPID]],CHOOSE({1,2},people[[#All],[SPID]],people[[#All],[Sales_person]]),2,0)</f>
        <v>Brien Boise</v>
      </c>
      <c r="J3535">
        <f>YEAR(shipments[[#This Row],[Shipdate]])</f>
        <v>2023</v>
      </c>
      <c r="K3535" s="22"/>
      <c r="L3535" s="22">
        <f>VLOOKUP(shipments[[#This Row],[PID]],CHOOSE({1,2},products[PID],products[Cost_per_box]),2,0)</f>
        <v>2.65</v>
      </c>
      <c r="M3535" s="22">
        <f>shipments[[#This Row],[Boxes]]*shipments[[#This Row],[cost_per_box]]</f>
        <v>908.94999999999993</v>
      </c>
      <c r="N3535" s="22">
        <f>shipments[[#This Row],[Amount]]-shipments[[#This Row],[total cost]]</f>
        <v>5935.55</v>
      </c>
    </row>
    <row r="3536" spans="1:14" x14ac:dyDescent="0.35">
      <c r="A3536" t="s">
        <v>3579</v>
      </c>
      <c r="B3536" t="s">
        <v>8045</v>
      </c>
      <c r="C3536" t="s">
        <v>8032</v>
      </c>
      <c r="D3536" t="s">
        <v>8037</v>
      </c>
      <c r="E3536" s="1">
        <v>45219</v>
      </c>
      <c r="F3536">
        <v>9173.25</v>
      </c>
      <c r="G3536">
        <v>483</v>
      </c>
      <c r="H3536" t="s">
        <v>7</v>
      </c>
      <c r="I3536" t="str">
        <f>VLOOKUP(shipments[[#This Row],[SPID]],CHOOSE({1,2},people[[#All],[SPID]],people[[#All],[Sales_person]]),2,0)</f>
        <v>Brien Boise</v>
      </c>
      <c r="J3536">
        <f>YEAR(shipments[[#This Row],[Shipdate]])</f>
        <v>2023</v>
      </c>
      <c r="K3536" s="22"/>
      <c r="L3536" s="22">
        <f>VLOOKUP(shipments[[#This Row],[PID]],CHOOSE({1,2},products[PID],products[Cost_per_box]),2,0)</f>
        <v>2.65</v>
      </c>
      <c r="M3536" s="22">
        <f>shipments[[#This Row],[Boxes]]*shipments[[#This Row],[cost_per_box]]</f>
        <v>1279.95</v>
      </c>
      <c r="N3536" s="22">
        <f>shipments[[#This Row],[Amount]]-shipments[[#This Row],[total cost]]</f>
        <v>7893.3</v>
      </c>
    </row>
    <row r="3537" spans="1:14" x14ac:dyDescent="0.35">
      <c r="A3537" t="s">
        <v>3580</v>
      </c>
      <c r="B3537" t="s">
        <v>8045</v>
      </c>
      <c r="C3537" t="s">
        <v>8011</v>
      </c>
      <c r="D3537" t="s">
        <v>8034</v>
      </c>
      <c r="E3537" s="1">
        <v>45475</v>
      </c>
      <c r="F3537">
        <v>186.75</v>
      </c>
      <c r="G3537">
        <v>14</v>
      </c>
      <c r="H3537" t="s">
        <v>18</v>
      </c>
      <c r="I3537" t="str">
        <f>VLOOKUP(shipments[[#This Row],[SPID]],CHOOSE({1,2},people[[#All],[SPID]],people[[#All],[Sales_person]]),2,0)</f>
        <v>Brien Boise</v>
      </c>
      <c r="J3537">
        <f>YEAR(shipments[[#This Row],[Shipdate]])</f>
        <v>2024</v>
      </c>
      <c r="K3537" s="22"/>
      <c r="L3537" s="22">
        <f>VLOOKUP(shipments[[#This Row],[PID]],CHOOSE({1,2},products[PID],products[Cost_per_box]),2,0)</f>
        <v>5.26</v>
      </c>
      <c r="M3537" s="22">
        <f>shipments[[#This Row],[Boxes]]*shipments[[#This Row],[cost_per_box]]</f>
        <v>73.64</v>
      </c>
      <c r="N3537" s="22">
        <f>shipments[[#This Row],[Amount]]-shipments[[#This Row],[total cost]]</f>
        <v>113.11</v>
      </c>
    </row>
    <row r="3538" spans="1:14" x14ac:dyDescent="0.35">
      <c r="A3538" t="s">
        <v>3581</v>
      </c>
      <c r="B3538" t="s">
        <v>8045</v>
      </c>
      <c r="C3538" t="s">
        <v>8011</v>
      </c>
      <c r="D3538" t="s">
        <v>8034</v>
      </c>
      <c r="E3538" s="1">
        <v>45223</v>
      </c>
      <c r="F3538">
        <v>4558.5</v>
      </c>
      <c r="G3538">
        <v>351</v>
      </c>
      <c r="H3538" t="s">
        <v>7</v>
      </c>
      <c r="I3538" t="str">
        <f>VLOOKUP(shipments[[#This Row],[SPID]],CHOOSE({1,2},people[[#All],[SPID]],people[[#All],[Sales_person]]),2,0)</f>
        <v>Brien Boise</v>
      </c>
      <c r="J3538">
        <f>YEAR(shipments[[#This Row],[Shipdate]])</f>
        <v>2023</v>
      </c>
      <c r="K3538" s="22"/>
      <c r="L3538" s="22">
        <f>VLOOKUP(shipments[[#This Row],[PID]],CHOOSE({1,2},products[PID],products[Cost_per_box]),2,0)</f>
        <v>5.26</v>
      </c>
      <c r="M3538" s="22">
        <f>shipments[[#This Row],[Boxes]]*shipments[[#This Row],[cost_per_box]]</f>
        <v>1846.26</v>
      </c>
      <c r="N3538" s="22">
        <f>shipments[[#This Row],[Amount]]-shipments[[#This Row],[total cost]]</f>
        <v>2712.24</v>
      </c>
    </row>
    <row r="3539" spans="1:14" x14ac:dyDescent="0.35">
      <c r="A3539" t="s">
        <v>3582</v>
      </c>
      <c r="B3539" t="s">
        <v>8045</v>
      </c>
      <c r="C3539" t="s">
        <v>8012</v>
      </c>
      <c r="D3539" t="s">
        <v>8033</v>
      </c>
      <c r="E3539" s="1">
        <v>45330</v>
      </c>
      <c r="F3539">
        <v>463.5</v>
      </c>
      <c r="G3539">
        <v>36</v>
      </c>
      <c r="H3539" t="s">
        <v>40</v>
      </c>
      <c r="I3539" t="str">
        <f>VLOOKUP(shipments[[#This Row],[SPID]],CHOOSE({1,2},people[[#All],[SPID]],people[[#All],[Sales_person]]),2,0)</f>
        <v>Brien Boise</v>
      </c>
      <c r="J3539">
        <f>YEAR(shipments[[#This Row],[Shipdate]])</f>
        <v>2024</v>
      </c>
      <c r="K3539" s="22"/>
      <c r="L3539" s="22">
        <f>VLOOKUP(shipments[[#This Row],[PID]],CHOOSE({1,2},products[PID],products[Cost_per_box]),2,0)</f>
        <v>7.48</v>
      </c>
      <c r="M3539" s="22">
        <f>shipments[[#This Row],[Boxes]]*shipments[[#This Row],[cost_per_box]]</f>
        <v>269.28000000000003</v>
      </c>
      <c r="N3539" s="22">
        <f>shipments[[#This Row],[Amount]]-shipments[[#This Row],[total cost]]</f>
        <v>194.21999999999997</v>
      </c>
    </row>
    <row r="3540" spans="1:14" x14ac:dyDescent="0.35">
      <c r="A3540" t="s">
        <v>3583</v>
      </c>
      <c r="B3540" t="s">
        <v>8045</v>
      </c>
      <c r="C3540" t="s">
        <v>8012</v>
      </c>
      <c r="D3540" t="s">
        <v>8034</v>
      </c>
      <c r="E3540" s="1">
        <v>45085</v>
      </c>
      <c r="F3540">
        <v>2891.25</v>
      </c>
      <c r="G3540">
        <v>181</v>
      </c>
      <c r="H3540" t="s">
        <v>7</v>
      </c>
      <c r="I3540" t="str">
        <f>VLOOKUP(shipments[[#This Row],[SPID]],CHOOSE({1,2},people[[#All],[SPID]],people[[#All],[Sales_person]]),2,0)</f>
        <v>Brien Boise</v>
      </c>
      <c r="J3540">
        <f>YEAR(shipments[[#This Row],[Shipdate]])</f>
        <v>2023</v>
      </c>
      <c r="K3540" s="22"/>
      <c r="L3540" s="22">
        <f>VLOOKUP(shipments[[#This Row],[PID]],CHOOSE({1,2},products[PID],products[Cost_per_box]),2,0)</f>
        <v>7.48</v>
      </c>
      <c r="M3540" s="22">
        <f>shipments[[#This Row],[Boxes]]*shipments[[#This Row],[cost_per_box]]</f>
        <v>1353.88</v>
      </c>
      <c r="N3540" s="22">
        <f>shipments[[#This Row],[Amount]]-shipments[[#This Row],[total cost]]</f>
        <v>1537.37</v>
      </c>
    </row>
    <row r="3541" spans="1:14" x14ac:dyDescent="0.35">
      <c r="A3541" t="s">
        <v>3584</v>
      </c>
      <c r="B3541" t="s">
        <v>8045</v>
      </c>
      <c r="C3541" t="s">
        <v>8013</v>
      </c>
      <c r="D3541" t="s">
        <v>8033</v>
      </c>
      <c r="E3541" s="1">
        <v>45210</v>
      </c>
      <c r="F3541">
        <v>13437</v>
      </c>
      <c r="G3541">
        <v>1344</v>
      </c>
      <c r="H3541" t="s">
        <v>7</v>
      </c>
      <c r="I3541" t="str">
        <f>VLOOKUP(shipments[[#This Row],[SPID]],CHOOSE({1,2},people[[#All],[SPID]],people[[#All],[Sales_person]]),2,0)</f>
        <v>Brien Boise</v>
      </c>
      <c r="J3541">
        <f>YEAR(shipments[[#This Row],[Shipdate]])</f>
        <v>2023</v>
      </c>
      <c r="K3541" s="22"/>
      <c r="L3541" s="22">
        <f>VLOOKUP(shipments[[#This Row],[PID]],CHOOSE({1,2},products[PID],products[Cost_per_box]),2,0)</f>
        <v>5.15</v>
      </c>
      <c r="M3541" s="22">
        <f>shipments[[#This Row],[Boxes]]*shipments[[#This Row],[cost_per_box]]</f>
        <v>6921.6</v>
      </c>
      <c r="N3541" s="22">
        <f>shipments[[#This Row],[Amount]]-shipments[[#This Row],[total cost]]</f>
        <v>6515.4</v>
      </c>
    </row>
    <row r="3542" spans="1:14" x14ac:dyDescent="0.35">
      <c r="A3542" t="s">
        <v>3585</v>
      </c>
      <c r="B3542" t="s">
        <v>8045</v>
      </c>
      <c r="C3542" t="s">
        <v>8013</v>
      </c>
      <c r="D3542" t="s">
        <v>8034</v>
      </c>
      <c r="E3542" s="1">
        <v>44957</v>
      </c>
      <c r="F3542">
        <v>5404.5</v>
      </c>
      <c r="G3542">
        <v>451</v>
      </c>
      <c r="H3542" t="s">
        <v>7</v>
      </c>
      <c r="I3542" t="str">
        <f>VLOOKUP(shipments[[#This Row],[SPID]],CHOOSE({1,2},people[[#All],[SPID]],people[[#All],[Sales_person]]),2,0)</f>
        <v>Brien Boise</v>
      </c>
      <c r="J3542">
        <f>YEAR(shipments[[#This Row],[Shipdate]])</f>
        <v>2023</v>
      </c>
      <c r="K3542" s="22"/>
      <c r="L3542" s="22">
        <f>VLOOKUP(shipments[[#This Row],[PID]],CHOOSE({1,2},products[PID],products[Cost_per_box]),2,0)</f>
        <v>5.15</v>
      </c>
      <c r="M3542" s="22">
        <f>shipments[[#This Row],[Boxes]]*shipments[[#This Row],[cost_per_box]]</f>
        <v>2322.65</v>
      </c>
      <c r="N3542" s="22">
        <f>shipments[[#This Row],[Amount]]-shipments[[#This Row],[total cost]]</f>
        <v>3081.85</v>
      </c>
    </row>
    <row r="3543" spans="1:14" x14ac:dyDescent="0.35">
      <c r="A3543" t="s">
        <v>3586</v>
      </c>
      <c r="B3543" t="s">
        <v>8045</v>
      </c>
      <c r="C3543" t="s">
        <v>8014</v>
      </c>
      <c r="D3543" t="s">
        <v>8033</v>
      </c>
      <c r="E3543" s="1">
        <v>45539</v>
      </c>
      <c r="F3543">
        <v>6666.75</v>
      </c>
      <c r="G3543">
        <v>741</v>
      </c>
      <c r="H3543" t="s">
        <v>26</v>
      </c>
      <c r="I3543" t="str">
        <f>VLOOKUP(shipments[[#This Row],[SPID]],CHOOSE({1,2},people[[#All],[SPID]],people[[#All],[Sales_person]]),2,0)</f>
        <v>Brien Boise</v>
      </c>
      <c r="J3543">
        <f>YEAR(shipments[[#This Row],[Shipdate]])</f>
        <v>2024</v>
      </c>
      <c r="K3543" s="22"/>
      <c r="L3543" s="22">
        <f>VLOOKUP(shipments[[#This Row],[PID]],CHOOSE({1,2},products[PID],products[Cost_per_box]),2,0)</f>
        <v>3.85</v>
      </c>
      <c r="M3543" s="22">
        <f>shipments[[#This Row],[Boxes]]*shipments[[#This Row],[cost_per_box]]</f>
        <v>2852.85</v>
      </c>
      <c r="N3543" s="22">
        <f>shipments[[#This Row],[Amount]]-shipments[[#This Row],[total cost]]</f>
        <v>3813.9</v>
      </c>
    </row>
    <row r="3544" spans="1:14" x14ac:dyDescent="0.35">
      <c r="A3544" t="s">
        <v>3587</v>
      </c>
      <c r="B3544" t="s">
        <v>8045</v>
      </c>
      <c r="C3544" t="s">
        <v>8014</v>
      </c>
      <c r="D3544" t="s">
        <v>8038</v>
      </c>
      <c r="E3544" s="1">
        <v>45483</v>
      </c>
      <c r="F3544">
        <v>3822.75</v>
      </c>
      <c r="G3544">
        <v>478</v>
      </c>
      <c r="H3544" t="s">
        <v>18</v>
      </c>
      <c r="I3544" t="str">
        <f>VLOOKUP(shipments[[#This Row],[SPID]],CHOOSE({1,2},people[[#All],[SPID]],people[[#All],[Sales_person]]),2,0)</f>
        <v>Brien Boise</v>
      </c>
      <c r="J3544">
        <f>YEAR(shipments[[#This Row],[Shipdate]])</f>
        <v>2024</v>
      </c>
      <c r="K3544" s="22"/>
      <c r="L3544" s="22">
        <f>VLOOKUP(shipments[[#This Row],[PID]],CHOOSE({1,2},products[PID],products[Cost_per_box]),2,0)</f>
        <v>3.85</v>
      </c>
      <c r="M3544" s="22">
        <f>shipments[[#This Row],[Boxes]]*shipments[[#This Row],[cost_per_box]]</f>
        <v>1840.3</v>
      </c>
      <c r="N3544" s="22">
        <f>shipments[[#This Row],[Amount]]-shipments[[#This Row],[total cost]]</f>
        <v>1982.45</v>
      </c>
    </row>
    <row r="3545" spans="1:14" x14ac:dyDescent="0.35">
      <c r="A3545" t="s">
        <v>3588</v>
      </c>
      <c r="B3545" t="s">
        <v>8045</v>
      </c>
      <c r="C3545" t="s">
        <v>8014</v>
      </c>
      <c r="D3545" t="s">
        <v>8038</v>
      </c>
      <c r="E3545" s="1">
        <v>45425</v>
      </c>
      <c r="F3545">
        <v>4808.25</v>
      </c>
      <c r="G3545">
        <v>802</v>
      </c>
      <c r="H3545" t="s">
        <v>7</v>
      </c>
      <c r="I3545" t="str">
        <f>VLOOKUP(shipments[[#This Row],[SPID]],CHOOSE({1,2},people[[#All],[SPID]],people[[#All],[Sales_person]]),2,0)</f>
        <v>Brien Boise</v>
      </c>
      <c r="J3545">
        <f>YEAR(shipments[[#This Row],[Shipdate]])</f>
        <v>2024</v>
      </c>
      <c r="K3545" s="22"/>
      <c r="L3545" s="22">
        <f>VLOOKUP(shipments[[#This Row],[PID]],CHOOSE({1,2},products[PID],products[Cost_per_box]),2,0)</f>
        <v>3.85</v>
      </c>
      <c r="M3545" s="22">
        <f>shipments[[#This Row],[Boxes]]*shipments[[#This Row],[cost_per_box]]</f>
        <v>3087.7000000000003</v>
      </c>
      <c r="N3545" s="22">
        <f>shipments[[#This Row],[Amount]]-shipments[[#This Row],[total cost]]</f>
        <v>1720.5499999999997</v>
      </c>
    </row>
    <row r="3546" spans="1:14" x14ac:dyDescent="0.35">
      <c r="A3546" t="s">
        <v>3589</v>
      </c>
      <c r="B3546" t="s">
        <v>8045</v>
      </c>
      <c r="C3546" t="s">
        <v>8014</v>
      </c>
      <c r="D3546" t="s">
        <v>8038</v>
      </c>
      <c r="E3546" s="1">
        <v>45426</v>
      </c>
      <c r="F3546">
        <v>2781</v>
      </c>
      <c r="G3546">
        <v>557</v>
      </c>
      <c r="H3546" t="s">
        <v>7</v>
      </c>
      <c r="I3546" t="str">
        <f>VLOOKUP(shipments[[#This Row],[SPID]],CHOOSE({1,2},people[[#All],[SPID]],people[[#All],[Sales_person]]),2,0)</f>
        <v>Brien Boise</v>
      </c>
      <c r="J3546">
        <f>YEAR(shipments[[#This Row],[Shipdate]])</f>
        <v>2024</v>
      </c>
      <c r="K3546" s="22"/>
      <c r="L3546" s="22">
        <f>VLOOKUP(shipments[[#This Row],[PID]],CHOOSE({1,2},products[PID],products[Cost_per_box]),2,0)</f>
        <v>3.85</v>
      </c>
      <c r="M3546" s="22">
        <f>shipments[[#This Row],[Boxes]]*shipments[[#This Row],[cost_per_box]]</f>
        <v>2144.4500000000003</v>
      </c>
      <c r="N3546" s="22">
        <f>shipments[[#This Row],[Amount]]-shipments[[#This Row],[total cost]]</f>
        <v>636.54999999999973</v>
      </c>
    </row>
    <row r="3547" spans="1:14" x14ac:dyDescent="0.35">
      <c r="A3547" t="s">
        <v>3590</v>
      </c>
      <c r="B3547" t="s">
        <v>8045</v>
      </c>
      <c r="C3547" t="s">
        <v>8014</v>
      </c>
      <c r="D3547" t="s">
        <v>8037</v>
      </c>
      <c r="E3547" s="1">
        <v>45278</v>
      </c>
      <c r="F3547">
        <v>4169.25</v>
      </c>
      <c r="G3547">
        <v>695</v>
      </c>
      <c r="H3547" t="s">
        <v>7</v>
      </c>
      <c r="I3547" t="str">
        <f>VLOOKUP(shipments[[#This Row],[SPID]],CHOOSE({1,2},people[[#All],[SPID]],people[[#All],[Sales_person]]),2,0)</f>
        <v>Brien Boise</v>
      </c>
      <c r="J3547">
        <f>YEAR(shipments[[#This Row],[Shipdate]])</f>
        <v>2023</v>
      </c>
      <c r="K3547" s="22"/>
      <c r="L3547" s="22">
        <f>VLOOKUP(shipments[[#This Row],[PID]],CHOOSE({1,2},products[PID],products[Cost_per_box]),2,0)</f>
        <v>3.85</v>
      </c>
      <c r="M3547" s="22">
        <f>shipments[[#This Row],[Boxes]]*shipments[[#This Row],[cost_per_box]]</f>
        <v>2675.75</v>
      </c>
      <c r="N3547" s="22">
        <f>shipments[[#This Row],[Amount]]-shipments[[#This Row],[total cost]]</f>
        <v>1493.5</v>
      </c>
    </row>
    <row r="3548" spans="1:14" x14ac:dyDescent="0.35">
      <c r="A3548" t="s">
        <v>3591</v>
      </c>
      <c r="B3548" t="s">
        <v>8045</v>
      </c>
      <c r="C3548" t="s">
        <v>8015</v>
      </c>
      <c r="D3548" t="s">
        <v>8035</v>
      </c>
      <c r="E3548" s="1">
        <v>45313</v>
      </c>
      <c r="F3548">
        <v>2718</v>
      </c>
      <c r="G3548">
        <v>302</v>
      </c>
      <c r="H3548" t="s">
        <v>7</v>
      </c>
      <c r="I3548" t="str">
        <f>VLOOKUP(shipments[[#This Row],[SPID]],CHOOSE({1,2},people[[#All],[SPID]],people[[#All],[Sales_person]]),2,0)</f>
        <v>Brien Boise</v>
      </c>
      <c r="J3548">
        <f>YEAR(shipments[[#This Row],[Shipdate]])</f>
        <v>2024</v>
      </c>
      <c r="K3548" s="22"/>
      <c r="L3548" s="22">
        <f>VLOOKUP(shipments[[#This Row],[PID]],CHOOSE({1,2},products[PID],products[Cost_per_box]),2,0)</f>
        <v>5.72</v>
      </c>
      <c r="M3548" s="22">
        <f>shipments[[#This Row],[Boxes]]*shipments[[#This Row],[cost_per_box]]</f>
        <v>1727.4399999999998</v>
      </c>
      <c r="N3548" s="22">
        <f>shipments[[#This Row],[Amount]]-shipments[[#This Row],[total cost]]</f>
        <v>990.56000000000017</v>
      </c>
    </row>
    <row r="3549" spans="1:14" x14ac:dyDescent="0.35">
      <c r="A3549" t="s">
        <v>3592</v>
      </c>
      <c r="B3549" t="s">
        <v>8045</v>
      </c>
      <c r="C3549" t="s">
        <v>8015</v>
      </c>
      <c r="D3549" t="s">
        <v>8038</v>
      </c>
      <c r="E3549" s="1">
        <v>45141</v>
      </c>
      <c r="F3549">
        <v>7726.5</v>
      </c>
      <c r="G3549">
        <v>1546</v>
      </c>
      <c r="H3549" t="s">
        <v>7</v>
      </c>
      <c r="I3549" t="str">
        <f>VLOOKUP(shipments[[#This Row],[SPID]],CHOOSE({1,2},people[[#All],[SPID]],people[[#All],[Sales_person]]),2,0)</f>
        <v>Brien Boise</v>
      </c>
      <c r="J3549">
        <f>YEAR(shipments[[#This Row],[Shipdate]])</f>
        <v>2023</v>
      </c>
      <c r="K3549" s="22"/>
      <c r="L3549" s="22">
        <f>VLOOKUP(shipments[[#This Row],[PID]],CHOOSE({1,2},products[PID],products[Cost_per_box]),2,0)</f>
        <v>5.72</v>
      </c>
      <c r="M3549" s="22">
        <f>shipments[[#This Row],[Boxes]]*shipments[[#This Row],[cost_per_box]]</f>
        <v>8843.119999999999</v>
      </c>
      <c r="N3549" s="22">
        <f>shipments[[#This Row],[Amount]]-shipments[[#This Row],[total cost]]</f>
        <v>-1116.619999999999</v>
      </c>
    </row>
    <row r="3550" spans="1:14" x14ac:dyDescent="0.35">
      <c r="A3550" t="s">
        <v>3593</v>
      </c>
      <c r="B3550" t="s">
        <v>8045</v>
      </c>
      <c r="C3550" t="s">
        <v>8016</v>
      </c>
      <c r="D3550" t="s">
        <v>8036</v>
      </c>
      <c r="E3550" s="1">
        <v>44960</v>
      </c>
      <c r="F3550">
        <v>2137.5</v>
      </c>
      <c r="G3550">
        <v>77</v>
      </c>
      <c r="H3550" t="s">
        <v>7</v>
      </c>
      <c r="I3550" t="str">
        <f>VLOOKUP(shipments[[#This Row],[SPID]],CHOOSE({1,2},people[[#All],[SPID]],people[[#All],[Sales_person]]),2,0)</f>
        <v>Brien Boise</v>
      </c>
      <c r="J3550">
        <f>YEAR(shipments[[#This Row],[Shipdate]])</f>
        <v>2023</v>
      </c>
      <c r="K3550" s="22"/>
      <c r="L3550" s="22">
        <f>VLOOKUP(shipments[[#This Row],[PID]],CHOOSE({1,2},products[PID],products[Cost_per_box]),2,0)</f>
        <v>6.31</v>
      </c>
      <c r="M3550" s="22">
        <f>shipments[[#This Row],[Boxes]]*shipments[[#This Row],[cost_per_box]]</f>
        <v>485.86999999999995</v>
      </c>
      <c r="N3550" s="22">
        <f>shipments[[#This Row],[Amount]]-shipments[[#This Row],[total cost]]</f>
        <v>1651.63</v>
      </c>
    </row>
    <row r="3551" spans="1:14" x14ac:dyDescent="0.35">
      <c r="A3551" t="s">
        <v>3594</v>
      </c>
      <c r="B3551" t="s">
        <v>8045</v>
      </c>
      <c r="C3551" t="s">
        <v>8016</v>
      </c>
      <c r="D3551" t="s">
        <v>8038</v>
      </c>
      <c r="E3551" s="1">
        <v>45273</v>
      </c>
      <c r="F3551">
        <v>1381.5</v>
      </c>
      <c r="G3551">
        <v>54</v>
      </c>
      <c r="H3551" t="s">
        <v>7</v>
      </c>
      <c r="I3551" t="str">
        <f>VLOOKUP(shipments[[#This Row],[SPID]],CHOOSE({1,2},people[[#All],[SPID]],people[[#All],[Sales_person]]),2,0)</f>
        <v>Brien Boise</v>
      </c>
      <c r="J3551">
        <f>YEAR(shipments[[#This Row],[Shipdate]])</f>
        <v>2023</v>
      </c>
      <c r="K3551" s="22"/>
      <c r="L3551" s="22">
        <f>VLOOKUP(shipments[[#This Row],[PID]],CHOOSE({1,2},products[PID],products[Cost_per_box]),2,0)</f>
        <v>6.31</v>
      </c>
      <c r="M3551" s="22">
        <f>shipments[[#This Row],[Boxes]]*shipments[[#This Row],[cost_per_box]]</f>
        <v>340.73999999999995</v>
      </c>
      <c r="N3551" s="22">
        <f>shipments[[#This Row],[Amount]]-shipments[[#This Row],[total cost]]</f>
        <v>1040.76</v>
      </c>
    </row>
    <row r="3552" spans="1:14" x14ac:dyDescent="0.35">
      <c r="A3552" t="s">
        <v>3595</v>
      </c>
      <c r="B3552" t="s">
        <v>8045</v>
      </c>
      <c r="C3552" t="s">
        <v>8017</v>
      </c>
      <c r="D3552" t="s">
        <v>8033</v>
      </c>
      <c r="E3552" s="1">
        <v>45440</v>
      </c>
      <c r="F3552">
        <v>5267.25</v>
      </c>
      <c r="G3552">
        <v>203</v>
      </c>
      <c r="H3552" t="s">
        <v>7</v>
      </c>
      <c r="I3552" t="str">
        <f>VLOOKUP(shipments[[#This Row],[SPID]],CHOOSE({1,2},people[[#All],[SPID]],people[[#All],[Sales_person]]),2,0)</f>
        <v>Brien Boise</v>
      </c>
      <c r="J3552">
        <f>YEAR(shipments[[#This Row],[Shipdate]])</f>
        <v>2024</v>
      </c>
      <c r="K3552" s="22"/>
      <c r="L3552" s="22">
        <f>VLOOKUP(shipments[[#This Row],[PID]],CHOOSE({1,2},products[PID],products[Cost_per_box]),2,0)</f>
        <v>9.94</v>
      </c>
      <c r="M3552" s="22">
        <f>shipments[[#This Row],[Boxes]]*shipments[[#This Row],[cost_per_box]]</f>
        <v>2017.82</v>
      </c>
      <c r="N3552" s="22">
        <f>shipments[[#This Row],[Amount]]-shipments[[#This Row],[total cost]]</f>
        <v>3249.4300000000003</v>
      </c>
    </row>
    <row r="3553" spans="1:14" x14ac:dyDescent="0.35">
      <c r="A3553" t="s">
        <v>3596</v>
      </c>
      <c r="B3553" t="s">
        <v>8045</v>
      </c>
      <c r="C3553" t="s">
        <v>8017</v>
      </c>
      <c r="D3553" t="s">
        <v>8037</v>
      </c>
      <c r="E3553" s="1">
        <v>44950</v>
      </c>
      <c r="F3553">
        <v>5249.25</v>
      </c>
      <c r="G3553">
        <v>202</v>
      </c>
      <c r="H3553" t="s">
        <v>7</v>
      </c>
      <c r="I3553" t="str">
        <f>VLOOKUP(shipments[[#This Row],[SPID]],CHOOSE({1,2},people[[#All],[SPID]],people[[#All],[Sales_person]]),2,0)</f>
        <v>Brien Boise</v>
      </c>
      <c r="J3553">
        <f>YEAR(shipments[[#This Row],[Shipdate]])</f>
        <v>2023</v>
      </c>
      <c r="K3553" s="22"/>
      <c r="L3553" s="22">
        <f>VLOOKUP(shipments[[#This Row],[PID]],CHOOSE({1,2},products[PID],products[Cost_per_box]),2,0)</f>
        <v>9.94</v>
      </c>
      <c r="M3553" s="22">
        <f>shipments[[#This Row],[Boxes]]*shipments[[#This Row],[cost_per_box]]</f>
        <v>2007.8799999999999</v>
      </c>
      <c r="N3553" s="22">
        <f>shipments[[#This Row],[Amount]]-shipments[[#This Row],[total cost]]</f>
        <v>3241.37</v>
      </c>
    </row>
    <row r="3554" spans="1:14" x14ac:dyDescent="0.35">
      <c r="A3554" t="s">
        <v>3597</v>
      </c>
      <c r="B3554" t="s">
        <v>8045</v>
      </c>
      <c r="C3554" t="s">
        <v>8017</v>
      </c>
      <c r="D3554" t="s">
        <v>8037</v>
      </c>
      <c r="E3554" s="1">
        <v>45282</v>
      </c>
      <c r="F3554">
        <v>4747.5</v>
      </c>
      <c r="G3554">
        <v>198</v>
      </c>
      <c r="H3554" t="s">
        <v>7</v>
      </c>
      <c r="I3554" t="str">
        <f>VLOOKUP(shipments[[#This Row],[SPID]],CHOOSE({1,2},people[[#All],[SPID]],people[[#All],[Sales_person]]),2,0)</f>
        <v>Brien Boise</v>
      </c>
      <c r="J3554">
        <f>YEAR(shipments[[#This Row],[Shipdate]])</f>
        <v>2023</v>
      </c>
      <c r="K3554" s="22"/>
      <c r="L3554" s="22">
        <f>VLOOKUP(shipments[[#This Row],[PID]],CHOOSE({1,2},products[PID],products[Cost_per_box]),2,0)</f>
        <v>9.94</v>
      </c>
      <c r="M3554" s="22">
        <f>shipments[[#This Row],[Boxes]]*shipments[[#This Row],[cost_per_box]]</f>
        <v>1968.12</v>
      </c>
      <c r="N3554" s="22">
        <f>shipments[[#This Row],[Amount]]-shipments[[#This Row],[total cost]]</f>
        <v>2779.38</v>
      </c>
    </row>
    <row r="3555" spans="1:14" x14ac:dyDescent="0.35">
      <c r="A3555" t="s">
        <v>3598</v>
      </c>
      <c r="B3555" t="s">
        <v>8045</v>
      </c>
      <c r="C3555" t="s">
        <v>8018</v>
      </c>
      <c r="D3555" t="s">
        <v>8038</v>
      </c>
      <c r="E3555" s="1">
        <v>44945</v>
      </c>
      <c r="F3555">
        <v>4277.25</v>
      </c>
      <c r="G3555">
        <v>226</v>
      </c>
      <c r="H3555" t="s">
        <v>7</v>
      </c>
      <c r="I3555" t="str">
        <f>VLOOKUP(shipments[[#This Row],[SPID]],CHOOSE({1,2},people[[#All],[SPID]],people[[#All],[Sales_person]]),2,0)</f>
        <v>Brien Boise</v>
      </c>
      <c r="J3555">
        <f>YEAR(shipments[[#This Row],[Shipdate]])</f>
        <v>2023</v>
      </c>
      <c r="K3555" s="22"/>
      <c r="L3555" s="22">
        <f>VLOOKUP(shipments[[#This Row],[PID]],CHOOSE({1,2},products[PID],products[Cost_per_box]),2,0)</f>
        <v>7.73</v>
      </c>
      <c r="M3555" s="22">
        <f>shipments[[#This Row],[Boxes]]*shipments[[#This Row],[cost_per_box]]</f>
        <v>1746.98</v>
      </c>
      <c r="N3555" s="22">
        <f>shipments[[#This Row],[Amount]]-shipments[[#This Row],[total cost]]</f>
        <v>2530.27</v>
      </c>
    </row>
    <row r="3556" spans="1:14" x14ac:dyDescent="0.35">
      <c r="A3556" t="s">
        <v>3599</v>
      </c>
      <c r="B3556" t="s">
        <v>8045</v>
      </c>
      <c r="C3556" t="s">
        <v>8018</v>
      </c>
      <c r="D3556" t="s">
        <v>8033</v>
      </c>
      <c r="E3556" s="1">
        <v>44930</v>
      </c>
      <c r="F3556">
        <v>8043.75</v>
      </c>
      <c r="G3556">
        <v>384</v>
      </c>
      <c r="H3556" t="s">
        <v>7</v>
      </c>
      <c r="I3556" t="str">
        <f>VLOOKUP(shipments[[#This Row],[SPID]],CHOOSE({1,2},people[[#All],[SPID]],people[[#All],[Sales_person]]),2,0)</f>
        <v>Brien Boise</v>
      </c>
      <c r="J3556">
        <f>YEAR(shipments[[#This Row],[Shipdate]])</f>
        <v>2023</v>
      </c>
      <c r="K3556" s="22"/>
      <c r="L3556" s="22">
        <f>VLOOKUP(shipments[[#This Row],[PID]],CHOOSE({1,2},products[PID],products[Cost_per_box]),2,0)</f>
        <v>7.73</v>
      </c>
      <c r="M3556" s="22">
        <f>shipments[[#This Row],[Boxes]]*shipments[[#This Row],[cost_per_box]]</f>
        <v>2968.32</v>
      </c>
      <c r="N3556" s="22">
        <f>shipments[[#This Row],[Amount]]-shipments[[#This Row],[total cost]]</f>
        <v>5075.43</v>
      </c>
    </row>
    <row r="3557" spans="1:14" x14ac:dyDescent="0.35">
      <c r="A3557" t="s">
        <v>3600</v>
      </c>
      <c r="B3557" t="s">
        <v>8045</v>
      </c>
      <c r="C3557" t="s">
        <v>8018</v>
      </c>
      <c r="D3557" t="s">
        <v>8033</v>
      </c>
      <c r="E3557" s="1">
        <v>45512</v>
      </c>
      <c r="F3557">
        <v>3145.5</v>
      </c>
      <c r="G3557">
        <v>150</v>
      </c>
      <c r="H3557" t="s">
        <v>18</v>
      </c>
      <c r="I3557" t="str">
        <f>VLOOKUP(shipments[[#This Row],[SPID]],CHOOSE({1,2},people[[#All],[SPID]],people[[#All],[Sales_person]]),2,0)</f>
        <v>Brien Boise</v>
      </c>
      <c r="J3557">
        <f>YEAR(shipments[[#This Row],[Shipdate]])</f>
        <v>2024</v>
      </c>
      <c r="K3557" s="22"/>
      <c r="L3557" s="22">
        <f>VLOOKUP(shipments[[#This Row],[PID]],CHOOSE({1,2},products[PID],products[Cost_per_box]),2,0)</f>
        <v>7.73</v>
      </c>
      <c r="M3557" s="22">
        <f>shipments[[#This Row],[Boxes]]*shipments[[#This Row],[cost_per_box]]</f>
        <v>1159.5</v>
      </c>
      <c r="N3557" s="22">
        <f>shipments[[#This Row],[Amount]]-shipments[[#This Row],[total cost]]</f>
        <v>1986</v>
      </c>
    </row>
    <row r="3558" spans="1:14" x14ac:dyDescent="0.35">
      <c r="A3558" t="s">
        <v>3601</v>
      </c>
      <c r="B3558" t="s">
        <v>8045</v>
      </c>
      <c r="C3558" t="s">
        <v>8018</v>
      </c>
      <c r="D3558" t="s">
        <v>8034</v>
      </c>
      <c r="E3558" s="1">
        <v>44929</v>
      </c>
      <c r="F3558">
        <v>7344</v>
      </c>
      <c r="G3558">
        <v>368</v>
      </c>
      <c r="H3558" t="s">
        <v>7</v>
      </c>
      <c r="I3558" t="str">
        <f>VLOOKUP(shipments[[#This Row],[SPID]],CHOOSE({1,2},people[[#All],[SPID]],people[[#All],[Sales_person]]),2,0)</f>
        <v>Brien Boise</v>
      </c>
      <c r="J3558">
        <f>YEAR(shipments[[#This Row],[Shipdate]])</f>
        <v>2023</v>
      </c>
      <c r="K3558" s="22"/>
      <c r="L3558" s="22">
        <f>VLOOKUP(shipments[[#This Row],[PID]],CHOOSE({1,2},products[PID],products[Cost_per_box]),2,0)</f>
        <v>7.73</v>
      </c>
      <c r="M3558" s="22">
        <f>shipments[[#This Row],[Boxes]]*shipments[[#This Row],[cost_per_box]]</f>
        <v>2844.6400000000003</v>
      </c>
      <c r="N3558" s="22">
        <f>shipments[[#This Row],[Amount]]-shipments[[#This Row],[total cost]]</f>
        <v>4499.3599999999997</v>
      </c>
    </row>
    <row r="3559" spans="1:14" x14ac:dyDescent="0.35">
      <c r="A3559" t="s">
        <v>3602</v>
      </c>
      <c r="B3559" t="s">
        <v>8045</v>
      </c>
      <c r="C3559" t="s">
        <v>8019</v>
      </c>
      <c r="D3559" t="s">
        <v>8038</v>
      </c>
      <c r="E3559" s="1">
        <v>45174</v>
      </c>
      <c r="F3559">
        <v>11738.25</v>
      </c>
      <c r="G3559">
        <v>618</v>
      </c>
      <c r="H3559" t="s">
        <v>7</v>
      </c>
      <c r="I3559" t="str">
        <f>VLOOKUP(shipments[[#This Row],[SPID]],CHOOSE({1,2},people[[#All],[SPID]],people[[#All],[Sales_person]]),2,0)</f>
        <v>Brien Boise</v>
      </c>
      <c r="J3559">
        <f>YEAR(shipments[[#This Row],[Shipdate]])</f>
        <v>2023</v>
      </c>
      <c r="K3559" s="22"/>
      <c r="L3559" s="22">
        <f>VLOOKUP(shipments[[#This Row],[PID]],CHOOSE({1,2},products[PID],products[Cost_per_box]),2,0)</f>
        <v>3.68</v>
      </c>
      <c r="M3559" s="22">
        <f>shipments[[#This Row],[Boxes]]*shipments[[#This Row],[cost_per_box]]</f>
        <v>2274.2400000000002</v>
      </c>
      <c r="N3559" s="22">
        <f>shipments[[#This Row],[Amount]]-shipments[[#This Row],[total cost]]</f>
        <v>9464.01</v>
      </c>
    </row>
    <row r="3560" spans="1:14" x14ac:dyDescent="0.35">
      <c r="A3560" t="s">
        <v>3603</v>
      </c>
      <c r="B3560" t="s">
        <v>8045</v>
      </c>
      <c r="C3560" t="s">
        <v>8020</v>
      </c>
      <c r="D3560" t="s">
        <v>8036</v>
      </c>
      <c r="E3560" s="1">
        <v>45092</v>
      </c>
      <c r="F3560">
        <v>3858.75</v>
      </c>
      <c r="G3560">
        <v>242</v>
      </c>
      <c r="H3560" t="s">
        <v>7</v>
      </c>
      <c r="I3560" t="str">
        <f>VLOOKUP(shipments[[#This Row],[SPID]],CHOOSE({1,2},people[[#All],[SPID]],people[[#All],[Sales_person]]),2,0)</f>
        <v>Brien Boise</v>
      </c>
      <c r="J3560">
        <f>YEAR(shipments[[#This Row],[Shipdate]])</f>
        <v>2023</v>
      </c>
      <c r="K3560" s="22"/>
      <c r="L3560" s="22">
        <f>VLOOKUP(shipments[[#This Row],[PID]],CHOOSE({1,2},products[PID],products[Cost_per_box]),2,0)</f>
        <v>8.2200000000000006</v>
      </c>
      <c r="M3560" s="22">
        <f>shipments[[#This Row],[Boxes]]*shipments[[#This Row],[cost_per_box]]</f>
        <v>1989.2400000000002</v>
      </c>
      <c r="N3560" s="22">
        <f>shipments[[#This Row],[Amount]]-shipments[[#This Row],[total cost]]</f>
        <v>1869.5099999999998</v>
      </c>
    </row>
    <row r="3561" spans="1:14" x14ac:dyDescent="0.35">
      <c r="A3561" t="s">
        <v>3604</v>
      </c>
      <c r="B3561" t="s">
        <v>8045</v>
      </c>
      <c r="C3561" t="s">
        <v>8020</v>
      </c>
      <c r="D3561" t="s">
        <v>8036</v>
      </c>
      <c r="E3561" s="1">
        <v>45481</v>
      </c>
      <c r="F3561">
        <v>8397</v>
      </c>
      <c r="G3561">
        <v>646</v>
      </c>
      <c r="H3561" t="s">
        <v>18</v>
      </c>
      <c r="I3561" t="str">
        <f>VLOOKUP(shipments[[#This Row],[SPID]],CHOOSE({1,2},people[[#All],[SPID]],people[[#All],[Sales_person]]),2,0)</f>
        <v>Brien Boise</v>
      </c>
      <c r="J3561">
        <f>YEAR(shipments[[#This Row],[Shipdate]])</f>
        <v>2024</v>
      </c>
      <c r="K3561" s="22"/>
      <c r="L3561" s="22">
        <f>VLOOKUP(shipments[[#This Row],[PID]],CHOOSE({1,2},products[PID],products[Cost_per_box]),2,0)</f>
        <v>8.2200000000000006</v>
      </c>
      <c r="M3561" s="22">
        <f>shipments[[#This Row],[Boxes]]*shipments[[#This Row],[cost_per_box]]</f>
        <v>5310.1200000000008</v>
      </c>
      <c r="N3561" s="22">
        <f>shipments[[#This Row],[Amount]]-shipments[[#This Row],[total cost]]</f>
        <v>3086.8799999999992</v>
      </c>
    </row>
    <row r="3562" spans="1:14" x14ac:dyDescent="0.35">
      <c r="A3562" t="s">
        <v>3605</v>
      </c>
      <c r="B3562" t="s">
        <v>8045</v>
      </c>
      <c r="C3562" t="s">
        <v>8020</v>
      </c>
      <c r="D3562" t="s">
        <v>8033</v>
      </c>
      <c r="E3562" s="1">
        <v>45040</v>
      </c>
      <c r="F3562">
        <v>3867.75</v>
      </c>
      <c r="G3562">
        <v>323</v>
      </c>
      <c r="H3562" t="s">
        <v>7</v>
      </c>
      <c r="I3562" t="str">
        <f>VLOOKUP(shipments[[#This Row],[SPID]],CHOOSE({1,2},people[[#All],[SPID]],people[[#All],[Sales_person]]),2,0)</f>
        <v>Brien Boise</v>
      </c>
      <c r="J3562">
        <f>YEAR(shipments[[#This Row],[Shipdate]])</f>
        <v>2023</v>
      </c>
      <c r="K3562" s="22"/>
      <c r="L3562" s="22">
        <f>VLOOKUP(shipments[[#This Row],[PID]],CHOOSE({1,2},products[PID],products[Cost_per_box]),2,0)</f>
        <v>8.2200000000000006</v>
      </c>
      <c r="M3562" s="22">
        <f>shipments[[#This Row],[Boxes]]*shipments[[#This Row],[cost_per_box]]</f>
        <v>2655.0600000000004</v>
      </c>
      <c r="N3562" s="22">
        <f>shipments[[#This Row],[Amount]]-shipments[[#This Row],[total cost]]</f>
        <v>1212.6899999999996</v>
      </c>
    </row>
    <row r="3563" spans="1:14" x14ac:dyDescent="0.35">
      <c r="A3563" t="s">
        <v>3606</v>
      </c>
      <c r="B3563" t="s">
        <v>8045</v>
      </c>
      <c r="C3563" t="s">
        <v>8020</v>
      </c>
      <c r="D3563" t="s">
        <v>8033</v>
      </c>
      <c r="E3563" s="1">
        <v>45462</v>
      </c>
      <c r="F3563">
        <v>2457</v>
      </c>
      <c r="G3563">
        <v>189</v>
      </c>
      <c r="H3563" t="s">
        <v>7</v>
      </c>
      <c r="I3563" t="str">
        <f>VLOOKUP(shipments[[#This Row],[SPID]],CHOOSE({1,2},people[[#All],[SPID]],people[[#All],[Sales_person]]),2,0)</f>
        <v>Brien Boise</v>
      </c>
      <c r="J3563">
        <f>YEAR(shipments[[#This Row],[Shipdate]])</f>
        <v>2024</v>
      </c>
      <c r="K3563" s="22"/>
      <c r="L3563" s="22">
        <f>VLOOKUP(shipments[[#This Row],[PID]],CHOOSE({1,2},products[PID],products[Cost_per_box]),2,0)</f>
        <v>8.2200000000000006</v>
      </c>
      <c r="M3563" s="22">
        <f>shipments[[#This Row],[Boxes]]*shipments[[#This Row],[cost_per_box]]</f>
        <v>1553.5800000000002</v>
      </c>
      <c r="N3563" s="22">
        <f>shipments[[#This Row],[Amount]]-shipments[[#This Row],[total cost]]</f>
        <v>903.41999999999985</v>
      </c>
    </row>
    <row r="3564" spans="1:14" x14ac:dyDescent="0.35">
      <c r="A3564" t="s">
        <v>3607</v>
      </c>
      <c r="B3564" t="s">
        <v>8045</v>
      </c>
      <c r="C3564" t="s">
        <v>8020</v>
      </c>
      <c r="D3564" t="s">
        <v>8035</v>
      </c>
      <c r="E3564" s="1">
        <v>45371</v>
      </c>
      <c r="F3564">
        <v>10473.75</v>
      </c>
      <c r="G3564">
        <v>655</v>
      </c>
      <c r="H3564" t="s">
        <v>7</v>
      </c>
      <c r="I3564" t="str">
        <f>VLOOKUP(shipments[[#This Row],[SPID]],CHOOSE({1,2},people[[#All],[SPID]],people[[#All],[Sales_person]]),2,0)</f>
        <v>Brien Boise</v>
      </c>
      <c r="J3564">
        <f>YEAR(shipments[[#This Row],[Shipdate]])</f>
        <v>2024</v>
      </c>
      <c r="K3564" s="22"/>
      <c r="L3564" s="22">
        <f>VLOOKUP(shipments[[#This Row],[PID]],CHOOSE({1,2},products[PID],products[Cost_per_box]),2,0)</f>
        <v>8.2200000000000006</v>
      </c>
      <c r="M3564" s="22">
        <f>shipments[[#This Row],[Boxes]]*shipments[[#This Row],[cost_per_box]]</f>
        <v>5384.1</v>
      </c>
      <c r="N3564" s="22">
        <f>shipments[[#This Row],[Amount]]-shipments[[#This Row],[total cost]]</f>
        <v>5089.6499999999996</v>
      </c>
    </row>
    <row r="3565" spans="1:14" x14ac:dyDescent="0.35">
      <c r="A3565" t="s">
        <v>3608</v>
      </c>
      <c r="B3565" t="s">
        <v>8045</v>
      </c>
      <c r="C3565" t="s">
        <v>8020</v>
      </c>
      <c r="D3565" t="s">
        <v>8037</v>
      </c>
      <c r="E3565" s="1">
        <v>45238</v>
      </c>
      <c r="F3565">
        <v>470.25</v>
      </c>
      <c r="G3565">
        <v>40</v>
      </c>
      <c r="H3565" t="s">
        <v>7</v>
      </c>
      <c r="I3565" t="str">
        <f>VLOOKUP(shipments[[#This Row],[SPID]],CHOOSE({1,2},people[[#All],[SPID]],people[[#All],[Sales_person]]),2,0)</f>
        <v>Brien Boise</v>
      </c>
      <c r="J3565">
        <f>YEAR(shipments[[#This Row],[Shipdate]])</f>
        <v>2023</v>
      </c>
      <c r="K3565" s="22"/>
      <c r="L3565" s="22">
        <f>VLOOKUP(shipments[[#This Row],[PID]],CHOOSE({1,2},products[PID],products[Cost_per_box]),2,0)</f>
        <v>8.2200000000000006</v>
      </c>
      <c r="M3565" s="22">
        <f>shipments[[#This Row],[Boxes]]*shipments[[#This Row],[cost_per_box]]</f>
        <v>328.8</v>
      </c>
      <c r="N3565" s="22">
        <f>shipments[[#This Row],[Amount]]-shipments[[#This Row],[total cost]]</f>
        <v>141.44999999999999</v>
      </c>
    </row>
    <row r="3566" spans="1:14" x14ac:dyDescent="0.35">
      <c r="A3566" t="s">
        <v>3609</v>
      </c>
      <c r="B3566" t="s">
        <v>8045</v>
      </c>
      <c r="C3566" t="s">
        <v>8022</v>
      </c>
      <c r="D3566" t="s">
        <v>8037</v>
      </c>
      <c r="E3566" s="1">
        <v>45336</v>
      </c>
      <c r="F3566">
        <v>9508.5</v>
      </c>
      <c r="G3566">
        <v>732</v>
      </c>
      <c r="H3566" t="s">
        <v>7</v>
      </c>
      <c r="I3566" t="str">
        <f>VLOOKUP(shipments[[#This Row],[SPID]],CHOOSE({1,2},people[[#All],[SPID]],people[[#All],[Sales_person]]),2,0)</f>
        <v>Brien Boise</v>
      </c>
      <c r="J3566">
        <f>YEAR(shipments[[#This Row],[Shipdate]])</f>
        <v>2024</v>
      </c>
      <c r="K3566" s="22"/>
      <c r="L3566" s="22">
        <f>VLOOKUP(shipments[[#This Row],[PID]],CHOOSE({1,2},products[PID],products[Cost_per_box]),2,0)</f>
        <v>4.74</v>
      </c>
      <c r="M3566" s="22">
        <f>shipments[[#This Row],[Boxes]]*shipments[[#This Row],[cost_per_box]]</f>
        <v>3469.6800000000003</v>
      </c>
      <c r="N3566" s="22">
        <f>shipments[[#This Row],[Amount]]-shipments[[#This Row],[total cost]]</f>
        <v>6038.82</v>
      </c>
    </row>
    <row r="3567" spans="1:14" x14ac:dyDescent="0.35">
      <c r="A3567" t="s">
        <v>3610</v>
      </c>
      <c r="B3567" t="s">
        <v>8045</v>
      </c>
      <c r="C3567" t="s">
        <v>8023</v>
      </c>
      <c r="D3567" t="s">
        <v>8037</v>
      </c>
      <c r="E3567" s="1">
        <v>45287</v>
      </c>
      <c r="F3567">
        <v>2106</v>
      </c>
      <c r="G3567">
        <v>351</v>
      </c>
      <c r="H3567" t="s">
        <v>7</v>
      </c>
      <c r="I3567" t="str">
        <f>VLOOKUP(shipments[[#This Row],[SPID]],CHOOSE({1,2},people[[#All],[SPID]],people[[#All],[Sales_person]]),2,0)</f>
        <v>Brien Boise</v>
      </c>
      <c r="J3567">
        <f>YEAR(shipments[[#This Row],[Shipdate]])</f>
        <v>2023</v>
      </c>
      <c r="K3567" s="22"/>
      <c r="L3567" s="22">
        <f>VLOOKUP(shipments[[#This Row],[PID]],CHOOSE({1,2},products[PID],products[Cost_per_box]),2,0)</f>
        <v>10.51</v>
      </c>
      <c r="M3567" s="22">
        <f>shipments[[#This Row],[Boxes]]*shipments[[#This Row],[cost_per_box]]</f>
        <v>3689.0099999999998</v>
      </c>
      <c r="N3567" s="22">
        <f>shipments[[#This Row],[Amount]]-shipments[[#This Row],[total cost]]</f>
        <v>-1583.0099999999998</v>
      </c>
    </row>
    <row r="3568" spans="1:14" x14ac:dyDescent="0.35">
      <c r="A3568" t="s">
        <v>3611</v>
      </c>
      <c r="B3568" t="s">
        <v>8045</v>
      </c>
      <c r="C3568" t="s">
        <v>8023</v>
      </c>
      <c r="D3568" t="s">
        <v>8036</v>
      </c>
      <c r="E3568" s="1">
        <v>45371</v>
      </c>
      <c r="F3568">
        <v>996.75</v>
      </c>
      <c r="G3568">
        <v>125</v>
      </c>
      <c r="H3568" t="s">
        <v>7</v>
      </c>
      <c r="I3568" t="str">
        <f>VLOOKUP(shipments[[#This Row],[SPID]],CHOOSE({1,2},people[[#All],[SPID]],people[[#All],[Sales_person]]),2,0)</f>
        <v>Brien Boise</v>
      </c>
      <c r="J3568">
        <f>YEAR(shipments[[#This Row],[Shipdate]])</f>
        <v>2024</v>
      </c>
      <c r="K3568" s="22"/>
      <c r="L3568" s="22">
        <f>VLOOKUP(shipments[[#This Row],[PID]],CHOOSE({1,2},products[PID],products[Cost_per_box]),2,0)</f>
        <v>10.51</v>
      </c>
      <c r="M3568" s="22">
        <f>shipments[[#This Row],[Boxes]]*shipments[[#This Row],[cost_per_box]]</f>
        <v>1313.75</v>
      </c>
      <c r="N3568" s="22">
        <f>shipments[[#This Row],[Amount]]-shipments[[#This Row],[total cost]]</f>
        <v>-317</v>
      </c>
    </row>
    <row r="3569" spans="1:14" x14ac:dyDescent="0.35">
      <c r="A3569" t="s">
        <v>3612</v>
      </c>
      <c r="B3569" t="s">
        <v>8045</v>
      </c>
      <c r="C3569" t="s">
        <v>8023</v>
      </c>
      <c r="D3569" t="s">
        <v>8033</v>
      </c>
      <c r="E3569" s="1">
        <v>45008</v>
      </c>
      <c r="F3569">
        <v>5055.75</v>
      </c>
      <c r="G3569">
        <v>562</v>
      </c>
      <c r="H3569" t="s">
        <v>7</v>
      </c>
      <c r="I3569" t="str">
        <f>VLOOKUP(shipments[[#This Row],[SPID]],CHOOSE({1,2},people[[#All],[SPID]],people[[#All],[Sales_person]]),2,0)</f>
        <v>Brien Boise</v>
      </c>
      <c r="J3569">
        <f>YEAR(shipments[[#This Row],[Shipdate]])</f>
        <v>2023</v>
      </c>
      <c r="K3569" s="22"/>
      <c r="L3569" s="22">
        <f>VLOOKUP(shipments[[#This Row],[PID]],CHOOSE({1,2},products[PID],products[Cost_per_box]),2,0)</f>
        <v>10.51</v>
      </c>
      <c r="M3569" s="22">
        <f>shipments[[#This Row],[Boxes]]*shipments[[#This Row],[cost_per_box]]</f>
        <v>5906.62</v>
      </c>
      <c r="N3569" s="22">
        <f>shipments[[#This Row],[Amount]]-shipments[[#This Row],[total cost]]</f>
        <v>-850.86999999999989</v>
      </c>
    </row>
    <row r="3570" spans="1:14" x14ac:dyDescent="0.35">
      <c r="A3570" t="s">
        <v>3613</v>
      </c>
      <c r="B3570" t="s">
        <v>8045</v>
      </c>
      <c r="C3570" t="s">
        <v>8023</v>
      </c>
      <c r="D3570" t="s">
        <v>8034</v>
      </c>
      <c r="E3570" s="1">
        <v>45419</v>
      </c>
      <c r="F3570">
        <v>4425.75</v>
      </c>
      <c r="G3570">
        <v>554</v>
      </c>
      <c r="H3570" t="s">
        <v>7</v>
      </c>
      <c r="I3570" t="str">
        <f>VLOOKUP(shipments[[#This Row],[SPID]],CHOOSE({1,2},people[[#All],[SPID]],people[[#All],[Sales_person]]),2,0)</f>
        <v>Brien Boise</v>
      </c>
      <c r="J3570">
        <f>YEAR(shipments[[#This Row],[Shipdate]])</f>
        <v>2024</v>
      </c>
      <c r="K3570" s="22"/>
      <c r="L3570" s="22">
        <f>VLOOKUP(shipments[[#This Row],[PID]],CHOOSE({1,2},products[PID],products[Cost_per_box]),2,0)</f>
        <v>10.51</v>
      </c>
      <c r="M3570" s="22">
        <f>shipments[[#This Row],[Boxes]]*shipments[[#This Row],[cost_per_box]]</f>
        <v>5822.54</v>
      </c>
      <c r="N3570" s="22">
        <f>shipments[[#This Row],[Amount]]-shipments[[#This Row],[total cost]]</f>
        <v>-1396.79</v>
      </c>
    </row>
    <row r="3571" spans="1:14" x14ac:dyDescent="0.35">
      <c r="A3571" t="s">
        <v>3614</v>
      </c>
      <c r="B3571" t="s">
        <v>8045</v>
      </c>
      <c r="C3571" t="s">
        <v>8024</v>
      </c>
      <c r="D3571" t="s">
        <v>8038</v>
      </c>
      <c r="E3571" s="1">
        <v>45317</v>
      </c>
      <c r="F3571">
        <v>3919.5</v>
      </c>
      <c r="G3571">
        <v>262</v>
      </c>
      <c r="H3571" t="s">
        <v>7</v>
      </c>
      <c r="I3571" t="str">
        <f>VLOOKUP(shipments[[#This Row],[SPID]],CHOOSE({1,2},people[[#All],[SPID]],people[[#All],[Sales_person]]),2,0)</f>
        <v>Brien Boise</v>
      </c>
      <c r="J3571">
        <f>YEAR(shipments[[#This Row],[Shipdate]])</f>
        <v>2024</v>
      </c>
      <c r="K3571" s="22"/>
      <c r="L3571" s="22">
        <f>VLOOKUP(shipments[[#This Row],[PID]],CHOOSE({1,2},products[PID],products[Cost_per_box]),2,0)</f>
        <v>6.43</v>
      </c>
      <c r="M3571" s="22">
        <f>shipments[[#This Row],[Boxes]]*shipments[[#This Row],[cost_per_box]]</f>
        <v>1684.6599999999999</v>
      </c>
      <c r="N3571" s="22">
        <f>shipments[[#This Row],[Amount]]-shipments[[#This Row],[total cost]]</f>
        <v>2234.84</v>
      </c>
    </row>
    <row r="3572" spans="1:14" x14ac:dyDescent="0.35">
      <c r="A3572" t="s">
        <v>3615</v>
      </c>
      <c r="B3572" t="s">
        <v>8045</v>
      </c>
      <c r="C3572" t="s">
        <v>8024</v>
      </c>
      <c r="D3572" t="s">
        <v>8035</v>
      </c>
      <c r="E3572" s="1">
        <v>45303</v>
      </c>
      <c r="F3572">
        <v>4079.25</v>
      </c>
      <c r="G3572">
        <v>227</v>
      </c>
      <c r="H3572" t="s">
        <v>7</v>
      </c>
      <c r="I3572" t="str">
        <f>VLOOKUP(shipments[[#This Row],[SPID]],CHOOSE({1,2},people[[#All],[SPID]],people[[#All],[Sales_person]]),2,0)</f>
        <v>Brien Boise</v>
      </c>
      <c r="J3572">
        <f>YEAR(shipments[[#This Row],[Shipdate]])</f>
        <v>2024</v>
      </c>
      <c r="K3572" s="22"/>
      <c r="L3572" s="22">
        <f>VLOOKUP(shipments[[#This Row],[PID]],CHOOSE({1,2},products[PID],products[Cost_per_box]),2,0)</f>
        <v>6.43</v>
      </c>
      <c r="M3572" s="22">
        <f>shipments[[#This Row],[Boxes]]*shipments[[#This Row],[cost_per_box]]</f>
        <v>1459.61</v>
      </c>
      <c r="N3572" s="22">
        <f>shipments[[#This Row],[Amount]]-shipments[[#This Row],[total cost]]</f>
        <v>2619.6400000000003</v>
      </c>
    </row>
    <row r="3573" spans="1:14" x14ac:dyDescent="0.35">
      <c r="A3573" t="s">
        <v>3616</v>
      </c>
      <c r="B3573" t="s">
        <v>8045</v>
      </c>
      <c r="C3573" t="s">
        <v>8024</v>
      </c>
      <c r="D3573" t="s">
        <v>8037</v>
      </c>
      <c r="E3573" s="1">
        <v>45273</v>
      </c>
      <c r="F3573">
        <v>6027.75</v>
      </c>
      <c r="G3573">
        <v>355</v>
      </c>
      <c r="H3573" t="s">
        <v>7</v>
      </c>
      <c r="I3573" t="str">
        <f>VLOOKUP(shipments[[#This Row],[SPID]],CHOOSE({1,2},people[[#All],[SPID]],people[[#All],[Sales_person]]),2,0)</f>
        <v>Brien Boise</v>
      </c>
      <c r="J3573">
        <f>YEAR(shipments[[#This Row],[Shipdate]])</f>
        <v>2023</v>
      </c>
      <c r="K3573" s="22"/>
      <c r="L3573" s="22">
        <f>VLOOKUP(shipments[[#This Row],[PID]],CHOOSE({1,2},products[PID],products[Cost_per_box]),2,0)</f>
        <v>6.43</v>
      </c>
      <c r="M3573" s="22">
        <f>shipments[[#This Row],[Boxes]]*shipments[[#This Row],[cost_per_box]]</f>
        <v>2282.65</v>
      </c>
      <c r="N3573" s="22">
        <f>shipments[[#This Row],[Amount]]-shipments[[#This Row],[total cost]]</f>
        <v>3745.1</v>
      </c>
    </row>
    <row r="3574" spans="1:14" x14ac:dyDescent="0.35">
      <c r="A3574" t="s">
        <v>3617</v>
      </c>
      <c r="B3574" t="s">
        <v>8045</v>
      </c>
      <c r="C3574" t="s">
        <v>8024</v>
      </c>
      <c r="D3574" t="s">
        <v>8036</v>
      </c>
      <c r="E3574" s="1">
        <v>45253</v>
      </c>
      <c r="F3574">
        <v>7553.25</v>
      </c>
      <c r="G3574">
        <v>420</v>
      </c>
      <c r="H3574" t="s">
        <v>7</v>
      </c>
      <c r="I3574" t="str">
        <f>VLOOKUP(shipments[[#This Row],[SPID]],CHOOSE({1,2},people[[#All],[SPID]],people[[#All],[Sales_person]]),2,0)</f>
        <v>Brien Boise</v>
      </c>
      <c r="J3574">
        <f>YEAR(shipments[[#This Row],[Shipdate]])</f>
        <v>2023</v>
      </c>
      <c r="K3574" s="22"/>
      <c r="L3574" s="22">
        <f>VLOOKUP(shipments[[#This Row],[PID]],CHOOSE({1,2},products[PID],products[Cost_per_box]),2,0)</f>
        <v>6.43</v>
      </c>
      <c r="M3574" s="22">
        <f>shipments[[#This Row],[Boxes]]*shipments[[#This Row],[cost_per_box]]</f>
        <v>2700.6</v>
      </c>
      <c r="N3574" s="22">
        <f>shipments[[#This Row],[Amount]]-shipments[[#This Row],[total cost]]</f>
        <v>4852.6499999999996</v>
      </c>
    </row>
    <row r="3575" spans="1:14" x14ac:dyDescent="0.35">
      <c r="A3575" t="s">
        <v>3618</v>
      </c>
      <c r="B3575" t="s">
        <v>8045</v>
      </c>
      <c r="C3575" t="s">
        <v>8025</v>
      </c>
      <c r="D3575" t="s">
        <v>8034</v>
      </c>
      <c r="E3575" s="1">
        <v>45288</v>
      </c>
      <c r="F3575">
        <v>4344.75</v>
      </c>
      <c r="G3575">
        <v>242</v>
      </c>
      <c r="H3575" t="s">
        <v>7</v>
      </c>
      <c r="I3575" t="str">
        <f>VLOOKUP(shipments[[#This Row],[SPID]],CHOOSE({1,2},people[[#All],[SPID]],people[[#All],[Sales_person]]),2,0)</f>
        <v>Brien Boise</v>
      </c>
      <c r="J3575">
        <f>YEAR(shipments[[#This Row],[Shipdate]])</f>
        <v>2023</v>
      </c>
      <c r="K3575" s="22"/>
      <c r="L3575" s="22">
        <f>VLOOKUP(shipments[[#This Row],[PID]],CHOOSE({1,2},products[PID],products[Cost_per_box]),2,0)</f>
        <v>12.41</v>
      </c>
      <c r="M3575" s="22">
        <f>shipments[[#This Row],[Boxes]]*shipments[[#This Row],[cost_per_box]]</f>
        <v>3003.2200000000003</v>
      </c>
      <c r="N3575" s="22">
        <f>shipments[[#This Row],[Amount]]-shipments[[#This Row],[total cost]]</f>
        <v>1341.5299999999997</v>
      </c>
    </row>
    <row r="3576" spans="1:14" x14ac:dyDescent="0.35">
      <c r="A3576" t="s">
        <v>3619</v>
      </c>
      <c r="B3576" t="s">
        <v>8045</v>
      </c>
      <c r="C3576" t="s">
        <v>8025</v>
      </c>
      <c r="D3576" t="s">
        <v>8034</v>
      </c>
      <c r="E3576" s="1">
        <v>45454</v>
      </c>
      <c r="F3576">
        <v>884.25</v>
      </c>
      <c r="G3576">
        <v>50</v>
      </c>
      <c r="H3576" t="s">
        <v>7</v>
      </c>
      <c r="I3576" t="str">
        <f>VLOOKUP(shipments[[#This Row],[SPID]],CHOOSE({1,2},people[[#All],[SPID]],people[[#All],[Sales_person]]),2,0)</f>
        <v>Brien Boise</v>
      </c>
      <c r="J3576">
        <f>YEAR(shipments[[#This Row],[Shipdate]])</f>
        <v>2024</v>
      </c>
      <c r="K3576" s="22"/>
      <c r="L3576" s="22">
        <f>VLOOKUP(shipments[[#This Row],[PID]],CHOOSE({1,2},products[PID],products[Cost_per_box]),2,0)</f>
        <v>12.41</v>
      </c>
      <c r="M3576" s="22">
        <f>shipments[[#This Row],[Boxes]]*shipments[[#This Row],[cost_per_box]]</f>
        <v>620.5</v>
      </c>
      <c r="N3576" s="22">
        <f>shipments[[#This Row],[Amount]]-shipments[[#This Row],[total cost]]</f>
        <v>263.75</v>
      </c>
    </row>
    <row r="3577" spans="1:14" x14ac:dyDescent="0.35">
      <c r="A3577" t="s">
        <v>3620</v>
      </c>
      <c r="B3577" t="s">
        <v>8045</v>
      </c>
      <c r="C3577" t="s">
        <v>8026</v>
      </c>
      <c r="D3577" t="s">
        <v>8033</v>
      </c>
      <c r="E3577" s="1">
        <v>45415</v>
      </c>
      <c r="F3577">
        <v>614.25</v>
      </c>
      <c r="G3577">
        <v>44</v>
      </c>
      <c r="H3577" t="s">
        <v>7</v>
      </c>
      <c r="I3577" t="str">
        <f>VLOOKUP(shipments[[#This Row],[SPID]],CHOOSE({1,2},people[[#All],[SPID]],people[[#All],[Sales_person]]),2,0)</f>
        <v>Brien Boise</v>
      </c>
      <c r="J3577">
        <f>YEAR(shipments[[#This Row],[Shipdate]])</f>
        <v>2024</v>
      </c>
      <c r="K3577" s="22"/>
      <c r="L3577" s="22">
        <f>VLOOKUP(shipments[[#This Row],[PID]],CHOOSE({1,2},products[PID],products[Cost_per_box]),2,0)</f>
        <v>9.57</v>
      </c>
      <c r="M3577" s="22">
        <f>shipments[[#This Row],[Boxes]]*shipments[[#This Row],[cost_per_box]]</f>
        <v>421.08000000000004</v>
      </c>
      <c r="N3577" s="22">
        <f>shipments[[#This Row],[Amount]]-shipments[[#This Row],[total cost]]</f>
        <v>193.16999999999996</v>
      </c>
    </row>
    <row r="3578" spans="1:14" x14ac:dyDescent="0.35">
      <c r="A3578" t="s">
        <v>3621</v>
      </c>
      <c r="B3578" t="s">
        <v>8045</v>
      </c>
      <c r="C3578" t="s">
        <v>8026</v>
      </c>
      <c r="D3578" t="s">
        <v>8038</v>
      </c>
      <c r="E3578" s="1">
        <v>45194</v>
      </c>
      <c r="F3578">
        <v>7816.5</v>
      </c>
      <c r="G3578">
        <v>559</v>
      </c>
      <c r="H3578" t="s">
        <v>7</v>
      </c>
      <c r="I3578" t="str">
        <f>VLOOKUP(shipments[[#This Row],[SPID]],CHOOSE({1,2},people[[#All],[SPID]],people[[#All],[Sales_person]]),2,0)</f>
        <v>Brien Boise</v>
      </c>
      <c r="J3578">
        <f>YEAR(shipments[[#This Row],[Shipdate]])</f>
        <v>2023</v>
      </c>
      <c r="K3578" s="22"/>
      <c r="L3578" s="22">
        <f>VLOOKUP(shipments[[#This Row],[PID]],CHOOSE({1,2},products[PID],products[Cost_per_box]),2,0)</f>
        <v>9.57</v>
      </c>
      <c r="M3578" s="22">
        <f>shipments[[#This Row],[Boxes]]*shipments[[#This Row],[cost_per_box]]</f>
        <v>5349.63</v>
      </c>
      <c r="N3578" s="22">
        <f>shipments[[#This Row],[Amount]]-shipments[[#This Row],[total cost]]</f>
        <v>2466.87</v>
      </c>
    </row>
    <row r="3579" spans="1:14" x14ac:dyDescent="0.35">
      <c r="A3579" t="s">
        <v>3622</v>
      </c>
      <c r="B3579" t="s">
        <v>8045</v>
      </c>
      <c r="C3579" t="s">
        <v>8026</v>
      </c>
      <c r="D3579" t="s">
        <v>8034</v>
      </c>
      <c r="E3579" s="1">
        <v>44971</v>
      </c>
      <c r="F3579">
        <v>9972</v>
      </c>
      <c r="G3579">
        <v>624</v>
      </c>
      <c r="H3579" t="s">
        <v>7</v>
      </c>
      <c r="I3579" t="str">
        <f>VLOOKUP(shipments[[#This Row],[SPID]],CHOOSE({1,2},people[[#All],[SPID]],people[[#All],[Sales_person]]),2,0)</f>
        <v>Brien Boise</v>
      </c>
      <c r="J3579">
        <f>YEAR(shipments[[#This Row],[Shipdate]])</f>
        <v>2023</v>
      </c>
      <c r="K3579" s="22"/>
      <c r="L3579" s="22">
        <f>VLOOKUP(shipments[[#This Row],[PID]],CHOOSE({1,2},products[PID],products[Cost_per_box]),2,0)</f>
        <v>9.57</v>
      </c>
      <c r="M3579" s="22">
        <f>shipments[[#This Row],[Boxes]]*shipments[[#This Row],[cost_per_box]]</f>
        <v>5971.68</v>
      </c>
      <c r="N3579" s="22">
        <f>shipments[[#This Row],[Amount]]-shipments[[#This Row],[total cost]]</f>
        <v>4000.3199999999997</v>
      </c>
    </row>
    <row r="3580" spans="1:14" x14ac:dyDescent="0.35">
      <c r="A3580" t="s">
        <v>3623</v>
      </c>
      <c r="B3580" t="s">
        <v>8045</v>
      </c>
      <c r="C3580" t="s">
        <v>8026</v>
      </c>
      <c r="D3580" t="s">
        <v>8036</v>
      </c>
      <c r="E3580" s="1">
        <v>45278</v>
      </c>
      <c r="F3580">
        <v>15099.75</v>
      </c>
      <c r="G3580">
        <v>944</v>
      </c>
      <c r="H3580" t="s">
        <v>7</v>
      </c>
      <c r="I3580" t="str">
        <f>VLOOKUP(shipments[[#This Row],[SPID]],CHOOSE({1,2},people[[#All],[SPID]],people[[#All],[Sales_person]]),2,0)</f>
        <v>Brien Boise</v>
      </c>
      <c r="J3580">
        <f>YEAR(shipments[[#This Row],[Shipdate]])</f>
        <v>2023</v>
      </c>
      <c r="K3580" s="22"/>
      <c r="L3580" s="22">
        <f>VLOOKUP(shipments[[#This Row],[PID]],CHOOSE({1,2},products[PID],products[Cost_per_box]),2,0)</f>
        <v>9.57</v>
      </c>
      <c r="M3580" s="22">
        <f>shipments[[#This Row],[Boxes]]*shipments[[#This Row],[cost_per_box]]</f>
        <v>9034.08</v>
      </c>
      <c r="N3580" s="22">
        <f>shipments[[#This Row],[Amount]]-shipments[[#This Row],[total cost]]</f>
        <v>6065.67</v>
      </c>
    </row>
    <row r="3581" spans="1:14" x14ac:dyDescent="0.35">
      <c r="A3581" t="s">
        <v>3624</v>
      </c>
      <c r="B3581" t="s">
        <v>8045</v>
      </c>
      <c r="C3581" t="s">
        <v>8028</v>
      </c>
      <c r="D3581" t="s">
        <v>8033</v>
      </c>
      <c r="E3581" s="1">
        <v>45147</v>
      </c>
      <c r="F3581">
        <v>12570.75</v>
      </c>
      <c r="G3581">
        <v>1258</v>
      </c>
      <c r="H3581" t="s">
        <v>7</v>
      </c>
      <c r="I3581" t="str">
        <f>VLOOKUP(shipments[[#This Row],[SPID]],CHOOSE({1,2},people[[#All],[SPID]],people[[#All],[Sales_person]]),2,0)</f>
        <v>Brien Boise</v>
      </c>
      <c r="J3581">
        <f>YEAR(shipments[[#This Row],[Shipdate]])</f>
        <v>2023</v>
      </c>
      <c r="K3581" s="22"/>
      <c r="L3581" s="22">
        <f>VLOOKUP(shipments[[#This Row],[PID]],CHOOSE({1,2},products[PID],products[Cost_per_box]),2,0)</f>
        <v>6.8</v>
      </c>
      <c r="M3581" s="22">
        <f>shipments[[#This Row],[Boxes]]*shipments[[#This Row],[cost_per_box]]</f>
        <v>8554.4</v>
      </c>
      <c r="N3581" s="22">
        <f>shipments[[#This Row],[Amount]]-shipments[[#This Row],[total cost]]</f>
        <v>4016.3500000000004</v>
      </c>
    </row>
    <row r="3582" spans="1:14" x14ac:dyDescent="0.35">
      <c r="A3582" t="s">
        <v>3625</v>
      </c>
      <c r="B3582" t="s">
        <v>8045</v>
      </c>
      <c r="C3582" t="s">
        <v>8028</v>
      </c>
      <c r="D3582" t="s">
        <v>8034</v>
      </c>
      <c r="E3582" s="1">
        <v>45464</v>
      </c>
      <c r="F3582">
        <v>1435.5</v>
      </c>
      <c r="G3582">
        <v>144</v>
      </c>
      <c r="H3582" t="s">
        <v>7</v>
      </c>
      <c r="I3582" t="str">
        <f>VLOOKUP(shipments[[#This Row],[SPID]],CHOOSE({1,2},people[[#All],[SPID]],people[[#All],[Sales_person]]),2,0)</f>
        <v>Brien Boise</v>
      </c>
      <c r="J3582">
        <f>YEAR(shipments[[#This Row],[Shipdate]])</f>
        <v>2024</v>
      </c>
      <c r="K3582" s="22"/>
      <c r="L3582" s="22">
        <f>VLOOKUP(shipments[[#This Row],[PID]],CHOOSE({1,2},products[PID],products[Cost_per_box]),2,0)</f>
        <v>6.8</v>
      </c>
      <c r="M3582" s="22">
        <f>shipments[[#This Row],[Boxes]]*shipments[[#This Row],[cost_per_box]]</f>
        <v>979.19999999999993</v>
      </c>
      <c r="N3582" s="22">
        <f>shipments[[#This Row],[Amount]]-shipments[[#This Row],[total cost]]</f>
        <v>456.30000000000007</v>
      </c>
    </row>
    <row r="3583" spans="1:14" x14ac:dyDescent="0.35">
      <c r="A3583" t="s">
        <v>3626</v>
      </c>
      <c r="B3583" t="s">
        <v>8045</v>
      </c>
      <c r="C3583" t="s">
        <v>8028</v>
      </c>
      <c r="D3583" t="s">
        <v>8038</v>
      </c>
      <c r="E3583" s="1">
        <v>45517</v>
      </c>
      <c r="F3583">
        <v>1417.5</v>
      </c>
      <c r="G3583">
        <v>203</v>
      </c>
      <c r="H3583" t="s">
        <v>18</v>
      </c>
      <c r="I3583" t="str">
        <f>VLOOKUP(shipments[[#This Row],[SPID]],CHOOSE({1,2},people[[#All],[SPID]],people[[#All],[Sales_person]]),2,0)</f>
        <v>Brien Boise</v>
      </c>
      <c r="J3583">
        <f>YEAR(shipments[[#This Row],[Shipdate]])</f>
        <v>2024</v>
      </c>
      <c r="K3583" s="22"/>
      <c r="L3583" s="22">
        <f>VLOOKUP(shipments[[#This Row],[PID]],CHOOSE({1,2},products[PID],products[Cost_per_box]),2,0)</f>
        <v>6.8</v>
      </c>
      <c r="M3583" s="22">
        <f>shipments[[#This Row],[Boxes]]*shipments[[#This Row],[cost_per_box]]</f>
        <v>1380.3999999999999</v>
      </c>
      <c r="N3583" s="22">
        <f>shipments[[#This Row],[Amount]]-shipments[[#This Row],[total cost]]</f>
        <v>37.100000000000136</v>
      </c>
    </row>
    <row r="3584" spans="1:14" x14ac:dyDescent="0.35">
      <c r="A3584" t="s">
        <v>3627</v>
      </c>
      <c r="B3584" t="s">
        <v>8045</v>
      </c>
      <c r="C3584" t="s">
        <v>8028</v>
      </c>
      <c r="D3584" t="s">
        <v>8033</v>
      </c>
      <c r="E3584" s="1">
        <v>45334</v>
      </c>
      <c r="F3584">
        <v>11542.5</v>
      </c>
      <c r="G3584">
        <v>1155</v>
      </c>
      <c r="H3584" t="s">
        <v>7</v>
      </c>
      <c r="I3584" t="str">
        <f>VLOOKUP(shipments[[#This Row],[SPID]],CHOOSE({1,2},people[[#All],[SPID]],people[[#All],[Sales_person]]),2,0)</f>
        <v>Brien Boise</v>
      </c>
      <c r="J3584">
        <f>YEAR(shipments[[#This Row],[Shipdate]])</f>
        <v>2024</v>
      </c>
      <c r="K3584" s="22"/>
      <c r="L3584" s="22">
        <f>VLOOKUP(shipments[[#This Row],[PID]],CHOOSE({1,2},products[PID],products[Cost_per_box]),2,0)</f>
        <v>6.8</v>
      </c>
      <c r="M3584" s="22">
        <f>shipments[[#This Row],[Boxes]]*shipments[[#This Row],[cost_per_box]]</f>
        <v>7854</v>
      </c>
      <c r="N3584" s="22">
        <f>shipments[[#This Row],[Amount]]-shipments[[#This Row],[total cost]]</f>
        <v>3688.5</v>
      </c>
    </row>
    <row r="3585" spans="1:14" x14ac:dyDescent="0.35">
      <c r="A3585" t="s">
        <v>3628</v>
      </c>
      <c r="B3585" t="s">
        <v>8045</v>
      </c>
      <c r="C3585" t="s">
        <v>8028</v>
      </c>
      <c r="D3585" t="s">
        <v>8036</v>
      </c>
      <c r="E3585" s="1">
        <v>45063</v>
      </c>
      <c r="F3585">
        <v>567</v>
      </c>
      <c r="G3585">
        <v>52</v>
      </c>
      <c r="H3585" t="s">
        <v>7</v>
      </c>
      <c r="I3585" t="str">
        <f>VLOOKUP(shipments[[#This Row],[SPID]],CHOOSE({1,2},people[[#All],[SPID]],people[[#All],[Sales_person]]),2,0)</f>
        <v>Brien Boise</v>
      </c>
      <c r="J3585">
        <f>YEAR(shipments[[#This Row],[Shipdate]])</f>
        <v>2023</v>
      </c>
      <c r="K3585" s="22"/>
      <c r="L3585" s="22">
        <f>VLOOKUP(shipments[[#This Row],[PID]],CHOOSE({1,2},products[PID],products[Cost_per_box]),2,0)</f>
        <v>6.8</v>
      </c>
      <c r="M3585" s="22">
        <f>shipments[[#This Row],[Boxes]]*shipments[[#This Row],[cost_per_box]]</f>
        <v>353.59999999999997</v>
      </c>
      <c r="N3585" s="22">
        <f>shipments[[#This Row],[Amount]]-shipments[[#This Row],[total cost]]</f>
        <v>213.40000000000003</v>
      </c>
    </row>
    <row r="3586" spans="1:14" x14ac:dyDescent="0.35">
      <c r="A3586" t="s">
        <v>3629</v>
      </c>
      <c r="B3586" t="s">
        <v>8045</v>
      </c>
      <c r="C3586" t="s">
        <v>8028</v>
      </c>
      <c r="D3586" t="s">
        <v>8033</v>
      </c>
      <c r="E3586" s="1">
        <v>45308</v>
      </c>
      <c r="F3586">
        <v>938.25</v>
      </c>
      <c r="G3586">
        <v>105</v>
      </c>
      <c r="H3586" t="s">
        <v>7</v>
      </c>
      <c r="I3586" t="str">
        <f>VLOOKUP(shipments[[#This Row],[SPID]],CHOOSE({1,2},people[[#All],[SPID]],people[[#All],[Sales_person]]),2,0)</f>
        <v>Brien Boise</v>
      </c>
      <c r="J3586">
        <f>YEAR(shipments[[#This Row],[Shipdate]])</f>
        <v>2024</v>
      </c>
      <c r="K3586" s="22"/>
      <c r="L3586" s="22">
        <f>VLOOKUP(shipments[[#This Row],[PID]],CHOOSE({1,2},products[PID],products[Cost_per_box]),2,0)</f>
        <v>6.8</v>
      </c>
      <c r="M3586" s="22">
        <f>shipments[[#This Row],[Boxes]]*shipments[[#This Row],[cost_per_box]]</f>
        <v>714</v>
      </c>
      <c r="N3586" s="22">
        <f>shipments[[#This Row],[Amount]]-shipments[[#This Row],[total cost]]</f>
        <v>224.25</v>
      </c>
    </row>
    <row r="3587" spans="1:14" x14ac:dyDescent="0.35">
      <c r="A3587" t="s">
        <v>3630</v>
      </c>
      <c r="B3587" t="s">
        <v>8045</v>
      </c>
      <c r="C3587" t="s">
        <v>8028</v>
      </c>
      <c r="D3587" t="s">
        <v>8034</v>
      </c>
      <c r="E3587" s="1">
        <v>45139</v>
      </c>
      <c r="F3587">
        <v>2700</v>
      </c>
      <c r="G3587">
        <v>338</v>
      </c>
      <c r="H3587" t="s">
        <v>7</v>
      </c>
      <c r="I3587" t="str">
        <f>VLOOKUP(shipments[[#This Row],[SPID]],CHOOSE({1,2},people[[#All],[SPID]],people[[#All],[Sales_person]]),2,0)</f>
        <v>Brien Boise</v>
      </c>
      <c r="J3587">
        <f>YEAR(shipments[[#This Row],[Shipdate]])</f>
        <v>2023</v>
      </c>
      <c r="K3587" s="22"/>
      <c r="L3587" s="22">
        <f>VLOOKUP(shipments[[#This Row],[PID]],CHOOSE({1,2},products[PID],products[Cost_per_box]),2,0)</f>
        <v>6.8</v>
      </c>
      <c r="M3587" s="22">
        <f>shipments[[#This Row],[Boxes]]*shipments[[#This Row],[cost_per_box]]</f>
        <v>2298.4</v>
      </c>
      <c r="N3587" s="22">
        <f>shipments[[#This Row],[Amount]]-shipments[[#This Row],[total cost]]</f>
        <v>401.59999999999991</v>
      </c>
    </row>
    <row r="3588" spans="1:14" x14ac:dyDescent="0.35">
      <c r="A3588" t="s">
        <v>3631</v>
      </c>
      <c r="B3588" t="s">
        <v>8045</v>
      </c>
      <c r="C3588" t="s">
        <v>8029</v>
      </c>
      <c r="D3588" t="s">
        <v>8038</v>
      </c>
      <c r="E3588" s="1">
        <v>45555</v>
      </c>
      <c r="F3588">
        <v>8925.75</v>
      </c>
      <c r="G3588">
        <v>331</v>
      </c>
      <c r="H3588" t="s">
        <v>26</v>
      </c>
      <c r="I3588" t="str">
        <f>VLOOKUP(shipments[[#This Row],[SPID]],CHOOSE({1,2},people[[#All],[SPID]],people[[#All],[Sales_person]]),2,0)</f>
        <v>Brien Boise</v>
      </c>
      <c r="J3588">
        <f>YEAR(shipments[[#This Row],[Shipdate]])</f>
        <v>2024</v>
      </c>
      <c r="K3588" s="22"/>
      <c r="L3588" s="22">
        <f>VLOOKUP(shipments[[#This Row],[PID]],CHOOSE({1,2},products[PID],products[Cost_per_box]),2,0)</f>
        <v>5.04</v>
      </c>
      <c r="M3588" s="22">
        <f>shipments[[#This Row],[Boxes]]*shipments[[#This Row],[cost_per_box]]</f>
        <v>1668.24</v>
      </c>
      <c r="N3588" s="22">
        <f>shipments[[#This Row],[Amount]]-shipments[[#This Row],[total cost]]</f>
        <v>7257.51</v>
      </c>
    </row>
    <row r="3589" spans="1:14" x14ac:dyDescent="0.35">
      <c r="A3589" t="s">
        <v>3632</v>
      </c>
      <c r="B3589" t="s">
        <v>8045</v>
      </c>
      <c r="C3589" t="s">
        <v>8029</v>
      </c>
      <c r="D3589" t="s">
        <v>8033</v>
      </c>
      <c r="E3589" s="1">
        <v>45260</v>
      </c>
      <c r="F3589">
        <v>677.25</v>
      </c>
      <c r="G3589">
        <v>24</v>
      </c>
      <c r="H3589" t="s">
        <v>7</v>
      </c>
      <c r="I3589" t="str">
        <f>VLOOKUP(shipments[[#This Row],[SPID]],CHOOSE({1,2},people[[#All],[SPID]],people[[#All],[Sales_person]]),2,0)</f>
        <v>Brien Boise</v>
      </c>
      <c r="J3589">
        <f>YEAR(shipments[[#This Row],[Shipdate]])</f>
        <v>2023</v>
      </c>
      <c r="K3589" s="22"/>
      <c r="L3589" s="22">
        <f>VLOOKUP(shipments[[#This Row],[PID]],CHOOSE({1,2},products[PID],products[Cost_per_box]),2,0)</f>
        <v>5.04</v>
      </c>
      <c r="M3589" s="22">
        <f>shipments[[#This Row],[Boxes]]*shipments[[#This Row],[cost_per_box]]</f>
        <v>120.96000000000001</v>
      </c>
      <c r="N3589" s="22">
        <f>shipments[[#This Row],[Amount]]-shipments[[#This Row],[total cost]]</f>
        <v>556.29</v>
      </c>
    </row>
    <row r="3590" spans="1:14" x14ac:dyDescent="0.35">
      <c r="A3590" t="s">
        <v>3633</v>
      </c>
      <c r="B3590" t="s">
        <v>8045</v>
      </c>
      <c r="C3590" t="s">
        <v>8030</v>
      </c>
      <c r="D3590" t="s">
        <v>8034</v>
      </c>
      <c r="E3590" s="1">
        <v>45471</v>
      </c>
      <c r="F3590">
        <v>6743.25</v>
      </c>
      <c r="G3590">
        <v>562</v>
      </c>
      <c r="H3590" t="s">
        <v>7</v>
      </c>
      <c r="I3590" t="str">
        <f>VLOOKUP(shipments[[#This Row],[SPID]],CHOOSE({1,2},people[[#All],[SPID]],people[[#All],[Sales_person]]),2,0)</f>
        <v>Brien Boise</v>
      </c>
      <c r="J3590">
        <f>YEAR(shipments[[#This Row],[Shipdate]])</f>
        <v>2024</v>
      </c>
      <c r="K3590" s="22"/>
      <c r="L3590" s="22">
        <f>VLOOKUP(shipments[[#This Row],[PID]],CHOOSE({1,2},products[PID],products[Cost_per_box]),2,0)</f>
        <v>2.76</v>
      </c>
      <c r="M3590" s="22">
        <f>shipments[[#This Row],[Boxes]]*shipments[[#This Row],[cost_per_box]]</f>
        <v>1551.12</v>
      </c>
      <c r="N3590" s="22">
        <f>shipments[[#This Row],[Amount]]-shipments[[#This Row],[total cost]]</f>
        <v>5192.13</v>
      </c>
    </row>
    <row r="3591" spans="1:14" x14ac:dyDescent="0.35">
      <c r="A3591" t="s">
        <v>3634</v>
      </c>
      <c r="B3591" t="s">
        <v>8045</v>
      </c>
      <c r="C3591" t="s">
        <v>8031</v>
      </c>
      <c r="D3591" t="s">
        <v>8033</v>
      </c>
      <c r="E3591" s="1">
        <v>45163</v>
      </c>
      <c r="F3591">
        <v>3357</v>
      </c>
      <c r="G3591">
        <v>336</v>
      </c>
      <c r="H3591" t="s">
        <v>7</v>
      </c>
      <c r="I3591" t="str">
        <f>VLOOKUP(shipments[[#This Row],[SPID]],CHOOSE({1,2},people[[#All],[SPID]],people[[#All],[Sales_person]]),2,0)</f>
        <v>Brien Boise</v>
      </c>
      <c r="J3591">
        <f>YEAR(shipments[[#This Row],[Shipdate]])</f>
        <v>2023</v>
      </c>
      <c r="K3591" s="22"/>
      <c r="L3591" s="22">
        <f>VLOOKUP(shipments[[#This Row],[PID]],CHOOSE({1,2},products[PID],products[Cost_per_box]),2,0)</f>
        <v>3.32</v>
      </c>
      <c r="M3591" s="22">
        <f>shipments[[#This Row],[Boxes]]*shipments[[#This Row],[cost_per_box]]</f>
        <v>1115.52</v>
      </c>
      <c r="N3591" s="22">
        <f>shipments[[#This Row],[Amount]]-shipments[[#This Row],[total cost]]</f>
        <v>2241.48</v>
      </c>
    </row>
    <row r="3592" spans="1:14" x14ac:dyDescent="0.35">
      <c r="A3592" t="s">
        <v>3635</v>
      </c>
      <c r="B3592" t="s">
        <v>8045</v>
      </c>
      <c r="C3592" t="s">
        <v>8031</v>
      </c>
      <c r="D3592" t="s">
        <v>8038</v>
      </c>
      <c r="E3592" s="1">
        <v>45337</v>
      </c>
      <c r="F3592">
        <v>3343.5</v>
      </c>
      <c r="G3592">
        <v>304</v>
      </c>
      <c r="H3592" t="s">
        <v>7</v>
      </c>
      <c r="I3592" t="str">
        <f>VLOOKUP(shipments[[#This Row],[SPID]],CHOOSE({1,2},people[[#All],[SPID]],people[[#All],[Sales_person]]),2,0)</f>
        <v>Brien Boise</v>
      </c>
      <c r="J3592">
        <f>YEAR(shipments[[#This Row],[Shipdate]])</f>
        <v>2024</v>
      </c>
      <c r="K3592" s="22"/>
      <c r="L3592" s="22">
        <f>VLOOKUP(shipments[[#This Row],[PID]],CHOOSE({1,2},products[PID],products[Cost_per_box]),2,0)</f>
        <v>3.32</v>
      </c>
      <c r="M3592" s="22">
        <f>shipments[[#This Row],[Boxes]]*shipments[[#This Row],[cost_per_box]]</f>
        <v>1009.28</v>
      </c>
      <c r="N3592" s="22">
        <f>shipments[[#This Row],[Amount]]-shipments[[#This Row],[total cost]]</f>
        <v>2334.2200000000003</v>
      </c>
    </row>
    <row r="3593" spans="1:14" x14ac:dyDescent="0.35">
      <c r="A3593" t="s">
        <v>3636</v>
      </c>
      <c r="B3593" t="s">
        <v>8045</v>
      </c>
      <c r="C3593" t="s">
        <v>8032</v>
      </c>
      <c r="D3593" t="s">
        <v>8033</v>
      </c>
      <c r="E3593" s="1">
        <v>45474</v>
      </c>
      <c r="F3593">
        <v>10188</v>
      </c>
      <c r="G3593">
        <v>537</v>
      </c>
      <c r="H3593" t="s">
        <v>18</v>
      </c>
      <c r="I3593" t="str">
        <f>VLOOKUP(shipments[[#This Row],[SPID]],CHOOSE({1,2},people[[#All],[SPID]],people[[#All],[Sales_person]]),2,0)</f>
        <v>Brien Boise</v>
      </c>
      <c r="J3593">
        <f>YEAR(shipments[[#This Row],[Shipdate]])</f>
        <v>2024</v>
      </c>
      <c r="K3593" s="22"/>
      <c r="L3593" s="22">
        <f>VLOOKUP(shipments[[#This Row],[PID]],CHOOSE({1,2},products[PID],products[Cost_per_box]),2,0)</f>
        <v>2.65</v>
      </c>
      <c r="M3593" s="22">
        <f>shipments[[#This Row],[Boxes]]*shipments[[#This Row],[cost_per_box]]</f>
        <v>1423.05</v>
      </c>
      <c r="N3593" s="22">
        <f>shipments[[#This Row],[Amount]]-shipments[[#This Row],[total cost]]</f>
        <v>8764.9500000000007</v>
      </c>
    </row>
    <row r="3594" spans="1:14" x14ac:dyDescent="0.35">
      <c r="A3594" t="s">
        <v>3637</v>
      </c>
      <c r="B3594" t="s">
        <v>8045</v>
      </c>
      <c r="C3594" t="s">
        <v>8032</v>
      </c>
      <c r="D3594" t="s">
        <v>8035</v>
      </c>
      <c r="E3594" s="1">
        <v>45030</v>
      </c>
      <c r="F3594">
        <v>4367.25</v>
      </c>
      <c r="G3594">
        <v>243</v>
      </c>
      <c r="H3594" t="s">
        <v>7</v>
      </c>
      <c r="I3594" t="str">
        <f>VLOOKUP(shipments[[#This Row],[SPID]],CHOOSE({1,2},people[[#All],[SPID]],people[[#All],[Sales_person]]),2,0)</f>
        <v>Brien Boise</v>
      </c>
      <c r="J3594">
        <f>YEAR(shipments[[#This Row],[Shipdate]])</f>
        <v>2023</v>
      </c>
      <c r="K3594" s="22"/>
      <c r="L3594" s="22">
        <f>VLOOKUP(shipments[[#This Row],[PID]],CHOOSE({1,2},products[PID],products[Cost_per_box]),2,0)</f>
        <v>2.65</v>
      </c>
      <c r="M3594" s="22">
        <f>shipments[[#This Row],[Boxes]]*shipments[[#This Row],[cost_per_box]]</f>
        <v>643.94999999999993</v>
      </c>
      <c r="N3594" s="22">
        <f>shipments[[#This Row],[Amount]]-shipments[[#This Row],[total cost]]</f>
        <v>3723.3</v>
      </c>
    </row>
    <row r="3595" spans="1:14" x14ac:dyDescent="0.35">
      <c r="A3595" t="s">
        <v>3638</v>
      </c>
      <c r="B3595" t="s">
        <v>8045</v>
      </c>
      <c r="C3595" t="s">
        <v>8011</v>
      </c>
      <c r="D3595" t="s">
        <v>8034</v>
      </c>
      <c r="E3595" s="1">
        <v>44931</v>
      </c>
      <c r="F3595">
        <v>12123</v>
      </c>
      <c r="G3595">
        <v>933</v>
      </c>
      <c r="H3595" t="s">
        <v>7</v>
      </c>
      <c r="I3595" t="str">
        <f>VLOOKUP(shipments[[#This Row],[SPID]],CHOOSE({1,2},people[[#All],[SPID]],people[[#All],[Sales_person]]),2,0)</f>
        <v>Brien Boise</v>
      </c>
      <c r="J3595">
        <f>YEAR(shipments[[#This Row],[Shipdate]])</f>
        <v>2023</v>
      </c>
      <c r="K3595" s="22"/>
      <c r="L3595" s="22">
        <f>VLOOKUP(shipments[[#This Row],[PID]],CHOOSE({1,2},products[PID],products[Cost_per_box]),2,0)</f>
        <v>5.26</v>
      </c>
      <c r="M3595" s="22">
        <f>shipments[[#This Row],[Boxes]]*shipments[[#This Row],[cost_per_box]]</f>
        <v>4907.58</v>
      </c>
      <c r="N3595" s="22">
        <f>shipments[[#This Row],[Amount]]-shipments[[#This Row],[total cost]]</f>
        <v>7215.42</v>
      </c>
    </row>
    <row r="3596" spans="1:14" x14ac:dyDescent="0.35">
      <c r="A3596" t="s">
        <v>3639</v>
      </c>
      <c r="B3596" t="s">
        <v>8045</v>
      </c>
      <c r="C3596" t="s">
        <v>8011</v>
      </c>
      <c r="D3596" t="s">
        <v>8037</v>
      </c>
      <c r="E3596" s="1">
        <v>45149</v>
      </c>
      <c r="F3596">
        <v>7796.25</v>
      </c>
      <c r="G3596">
        <v>520</v>
      </c>
      <c r="H3596" t="s">
        <v>7</v>
      </c>
      <c r="I3596" t="str">
        <f>VLOOKUP(shipments[[#This Row],[SPID]],CHOOSE({1,2},people[[#All],[SPID]],people[[#All],[Sales_person]]),2,0)</f>
        <v>Brien Boise</v>
      </c>
      <c r="J3596">
        <f>YEAR(shipments[[#This Row],[Shipdate]])</f>
        <v>2023</v>
      </c>
      <c r="K3596" s="22"/>
      <c r="L3596" s="22">
        <f>VLOOKUP(shipments[[#This Row],[PID]],CHOOSE({1,2},products[PID],products[Cost_per_box]),2,0)</f>
        <v>5.26</v>
      </c>
      <c r="M3596" s="22">
        <f>shipments[[#This Row],[Boxes]]*shipments[[#This Row],[cost_per_box]]</f>
        <v>2735.2</v>
      </c>
      <c r="N3596" s="22">
        <f>shipments[[#This Row],[Amount]]-shipments[[#This Row],[total cost]]</f>
        <v>5061.05</v>
      </c>
    </row>
    <row r="3597" spans="1:14" x14ac:dyDescent="0.35">
      <c r="A3597" t="s">
        <v>3640</v>
      </c>
      <c r="B3597" t="s">
        <v>8045</v>
      </c>
      <c r="C3597" t="s">
        <v>8011</v>
      </c>
      <c r="D3597" t="s">
        <v>8034</v>
      </c>
      <c r="E3597" s="1">
        <v>45134</v>
      </c>
      <c r="F3597">
        <v>1674</v>
      </c>
      <c r="G3597">
        <v>129</v>
      </c>
      <c r="H3597" t="s">
        <v>7</v>
      </c>
      <c r="I3597" t="str">
        <f>VLOOKUP(shipments[[#This Row],[SPID]],CHOOSE({1,2},people[[#All],[SPID]],people[[#All],[Sales_person]]),2,0)</f>
        <v>Brien Boise</v>
      </c>
      <c r="J3597">
        <f>YEAR(shipments[[#This Row],[Shipdate]])</f>
        <v>2023</v>
      </c>
      <c r="K3597" s="22"/>
      <c r="L3597" s="22">
        <f>VLOOKUP(shipments[[#This Row],[PID]],CHOOSE({1,2},products[PID],products[Cost_per_box]),2,0)</f>
        <v>5.26</v>
      </c>
      <c r="M3597" s="22">
        <f>shipments[[#This Row],[Boxes]]*shipments[[#This Row],[cost_per_box]]</f>
        <v>678.54</v>
      </c>
      <c r="N3597" s="22">
        <f>shipments[[#This Row],[Amount]]-shipments[[#This Row],[total cost]]</f>
        <v>995.46</v>
      </c>
    </row>
    <row r="3598" spans="1:14" x14ac:dyDescent="0.35">
      <c r="A3598" t="s">
        <v>3641</v>
      </c>
      <c r="B3598" t="s">
        <v>8045</v>
      </c>
      <c r="C3598" t="s">
        <v>8011</v>
      </c>
      <c r="D3598" t="s">
        <v>8036</v>
      </c>
      <c r="E3598" s="1">
        <v>45280</v>
      </c>
      <c r="F3598">
        <v>5949</v>
      </c>
      <c r="G3598">
        <v>496</v>
      </c>
      <c r="H3598" t="s">
        <v>7</v>
      </c>
      <c r="I3598" t="str">
        <f>VLOOKUP(shipments[[#This Row],[SPID]],CHOOSE({1,2},people[[#All],[SPID]],people[[#All],[Sales_person]]),2,0)</f>
        <v>Brien Boise</v>
      </c>
      <c r="J3598">
        <f>YEAR(shipments[[#This Row],[Shipdate]])</f>
        <v>2023</v>
      </c>
      <c r="K3598" s="22"/>
      <c r="L3598" s="22">
        <f>VLOOKUP(shipments[[#This Row],[PID]],CHOOSE({1,2},products[PID],products[Cost_per_box]),2,0)</f>
        <v>5.26</v>
      </c>
      <c r="M3598" s="22">
        <f>shipments[[#This Row],[Boxes]]*shipments[[#This Row],[cost_per_box]]</f>
        <v>2608.96</v>
      </c>
      <c r="N3598" s="22">
        <f>shipments[[#This Row],[Amount]]-shipments[[#This Row],[total cost]]</f>
        <v>3340.04</v>
      </c>
    </row>
    <row r="3599" spans="1:14" x14ac:dyDescent="0.35">
      <c r="A3599" t="s">
        <v>3642</v>
      </c>
      <c r="B3599" t="s">
        <v>8045</v>
      </c>
      <c r="C3599" t="s">
        <v>8012</v>
      </c>
      <c r="D3599" t="s">
        <v>8033</v>
      </c>
      <c r="E3599" s="1">
        <v>45258</v>
      </c>
      <c r="F3599">
        <v>4772.25</v>
      </c>
      <c r="G3599">
        <v>341</v>
      </c>
      <c r="H3599" t="s">
        <v>7</v>
      </c>
      <c r="I3599" t="str">
        <f>VLOOKUP(shipments[[#This Row],[SPID]],CHOOSE({1,2},people[[#All],[SPID]],people[[#All],[Sales_person]]),2,0)</f>
        <v>Brien Boise</v>
      </c>
      <c r="J3599">
        <f>YEAR(shipments[[#This Row],[Shipdate]])</f>
        <v>2023</v>
      </c>
      <c r="K3599" s="22"/>
      <c r="L3599" s="22">
        <f>VLOOKUP(shipments[[#This Row],[PID]],CHOOSE({1,2},products[PID],products[Cost_per_box]),2,0)</f>
        <v>7.48</v>
      </c>
      <c r="M3599" s="22">
        <f>shipments[[#This Row],[Boxes]]*shipments[[#This Row],[cost_per_box]]</f>
        <v>2550.6800000000003</v>
      </c>
      <c r="N3599" s="22">
        <f>shipments[[#This Row],[Amount]]-shipments[[#This Row],[total cost]]</f>
        <v>2221.5699999999997</v>
      </c>
    </row>
    <row r="3600" spans="1:14" x14ac:dyDescent="0.35">
      <c r="A3600" t="s">
        <v>3643</v>
      </c>
      <c r="B3600" t="s">
        <v>8045</v>
      </c>
      <c r="C3600" t="s">
        <v>8013</v>
      </c>
      <c r="D3600" t="s">
        <v>8036</v>
      </c>
      <c r="E3600" s="1">
        <v>45267</v>
      </c>
      <c r="F3600">
        <v>7364.25</v>
      </c>
      <c r="G3600">
        <v>670</v>
      </c>
      <c r="H3600" t="s">
        <v>7</v>
      </c>
      <c r="I3600" t="str">
        <f>VLOOKUP(shipments[[#This Row],[SPID]],CHOOSE({1,2},people[[#All],[SPID]],people[[#All],[Sales_person]]),2,0)</f>
        <v>Brien Boise</v>
      </c>
      <c r="J3600">
        <f>YEAR(shipments[[#This Row],[Shipdate]])</f>
        <v>2023</v>
      </c>
      <c r="K3600" s="22"/>
      <c r="L3600" s="22">
        <f>VLOOKUP(shipments[[#This Row],[PID]],CHOOSE({1,2},products[PID],products[Cost_per_box]),2,0)</f>
        <v>5.15</v>
      </c>
      <c r="M3600" s="22">
        <f>shipments[[#This Row],[Boxes]]*shipments[[#This Row],[cost_per_box]]</f>
        <v>3450.5000000000005</v>
      </c>
      <c r="N3600" s="22">
        <f>shipments[[#This Row],[Amount]]-shipments[[#This Row],[total cost]]</f>
        <v>3913.7499999999995</v>
      </c>
    </row>
    <row r="3601" spans="1:14" x14ac:dyDescent="0.35">
      <c r="A3601" t="s">
        <v>3644</v>
      </c>
      <c r="B3601" t="s">
        <v>8045</v>
      </c>
      <c r="C3601" t="s">
        <v>8013</v>
      </c>
      <c r="D3601" t="s">
        <v>8037</v>
      </c>
      <c r="E3601" s="1">
        <v>44984</v>
      </c>
      <c r="F3601">
        <v>9164.25</v>
      </c>
      <c r="G3601">
        <v>764</v>
      </c>
      <c r="H3601" t="s">
        <v>7</v>
      </c>
      <c r="I3601" t="str">
        <f>VLOOKUP(shipments[[#This Row],[SPID]],CHOOSE({1,2},people[[#All],[SPID]],people[[#All],[Sales_person]]),2,0)</f>
        <v>Brien Boise</v>
      </c>
      <c r="J3601">
        <f>YEAR(shipments[[#This Row],[Shipdate]])</f>
        <v>2023</v>
      </c>
      <c r="K3601" s="22"/>
      <c r="L3601" s="22">
        <f>VLOOKUP(shipments[[#This Row],[PID]],CHOOSE({1,2},products[PID],products[Cost_per_box]),2,0)</f>
        <v>5.15</v>
      </c>
      <c r="M3601" s="22">
        <f>shipments[[#This Row],[Boxes]]*shipments[[#This Row],[cost_per_box]]</f>
        <v>3934.6000000000004</v>
      </c>
      <c r="N3601" s="22">
        <f>shipments[[#This Row],[Amount]]-shipments[[#This Row],[total cost]]</f>
        <v>5229.6499999999996</v>
      </c>
    </row>
    <row r="3602" spans="1:14" x14ac:dyDescent="0.35">
      <c r="A3602" t="s">
        <v>3645</v>
      </c>
      <c r="B3602" t="s">
        <v>8045</v>
      </c>
      <c r="C3602" t="s">
        <v>8014</v>
      </c>
      <c r="D3602" t="s">
        <v>8038</v>
      </c>
      <c r="E3602" s="1">
        <v>45170</v>
      </c>
      <c r="F3602">
        <v>2601</v>
      </c>
      <c r="G3602">
        <v>289</v>
      </c>
      <c r="H3602" t="s">
        <v>7</v>
      </c>
      <c r="I3602" t="str">
        <f>VLOOKUP(shipments[[#This Row],[SPID]],CHOOSE({1,2},people[[#All],[SPID]],people[[#All],[Sales_person]]),2,0)</f>
        <v>Brien Boise</v>
      </c>
      <c r="J3602">
        <f>YEAR(shipments[[#This Row],[Shipdate]])</f>
        <v>2023</v>
      </c>
      <c r="K3602" s="22"/>
      <c r="L3602" s="22">
        <f>VLOOKUP(shipments[[#This Row],[PID]],CHOOSE({1,2},products[PID],products[Cost_per_box]),2,0)</f>
        <v>3.85</v>
      </c>
      <c r="M3602" s="22">
        <f>shipments[[#This Row],[Boxes]]*shipments[[#This Row],[cost_per_box]]</f>
        <v>1112.6500000000001</v>
      </c>
      <c r="N3602" s="22">
        <f>shipments[[#This Row],[Amount]]-shipments[[#This Row],[total cost]]</f>
        <v>1488.35</v>
      </c>
    </row>
    <row r="3603" spans="1:14" x14ac:dyDescent="0.35">
      <c r="A3603" t="s">
        <v>3646</v>
      </c>
      <c r="B3603" t="s">
        <v>8045</v>
      </c>
      <c r="C3603" t="s">
        <v>8014</v>
      </c>
      <c r="D3603" t="s">
        <v>8036</v>
      </c>
      <c r="E3603" s="1">
        <v>45132</v>
      </c>
      <c r="F3603">
        <v>3951</v>
      </c>
      <c r="G3603">
        <v>494</v>
      </c>
      <c r="H3603" t="s">
        <v>7</v>
      </c>
      <c r="I3603" t="str">
        <f>VLOOKUP(shipments[[#This Row],[SPID]],CHOOSE({1,2},people[[#All],[SPID]],people[[#All],[Sales_person]]),2,0)</f>
        <v>Brien Boise</v>
      </c>
      <c r="J3603">
        <f>YEAR(shipments[[#This Row],[Shipdate]])</f>
        <v>2023</v>
      </c>
      <c r="K3603" s="22"/>
      <c r="L3603" s="22">
        <f>VLOOKUP(shipments[[#This Row],[PID]],CHOOSE({1,2},products[PID],products[Cost_per_box]),2,0)</f>
        <v>3.85</v>
      </c>
      <c r="M3603" s="22">
        <f>shipments[[#This Row],[Boxes]]*shipments[[#This Row],[cost_per_box]]</f>
        <v>1901.9</v>
      </c>
      <c r="N3603" s="22">
        <f>shipments[[#This Row],[Amount]]-shipments[[#This Row],[total cost]]</f>
        <v>2049.1</v>
      </c>
    </row>
    <row r="3604" spans="1:14" x14ac:dyDescent="0.35">
      <c r="A3604" t="s">
        <v>3647</v>
      </c>
      <c r="B3604" t="s">
        <v>8045</v>
      </c>
      <c r="C3604" t="s">
        <v>8014</v>
      </c>
      <c r="D3604" t="s">
        <v>8037</v>
      </c>
      <c r="E3604" s="1">
        <v>45155</v>
      </c>
      <c r="F3604">
        <v>7256.25</v>
      </c>
      <c r="G3604">
        <v>1210</v>
      </c>
      <c r="H3604" t="s">
        <v>7</v>
      </c>
      <c r="I3604" t="str">
        <f>VLOOKUP(shipments[[#This Row],[SPID]],CHOOSE({1,2},people[[#All],[SPID]],people[[#All],[Sales_person]]),2,0)</f>
        <v>Brien Boise</v>
      </c>
      <c r="J3604">
        <f>YEAR(shipments[[#This Row],[Shipdate]])</f>
        <v>2023</v>
      </c>
      <c r="K3604" s="22"/>
      <c r="L3604" s="22">
        <f>VLOOKUP(shipments[[#This Row],[PID]],CHOOSE({1,2},products[PID],products[Cost_per_box]),2,0)</f>
        <v>3.85</v>
      </c>
      <c r="M3604" s="22">
        <f>shipments[[#This Row],[Boxes]]*shipments[[#This Row],[cost_per_box]]</f>
        <v>4658.5</v>
      </c>
      <c r="N3604" s="22">
        <f>shipments[[#This Row],[Amount]]-shipments[[#This Row],[total cost]]</f>
        <v>2597.75</v>
      </c>
    </row>
    <row r="3605" spans="1:14" x14ac:dyDescent="0.35">
      <c r="A3605" t="s">
        <v>3648</v>
      </c>
      <c r="B3605" t="s">
        <v>8045</v>
      </c>
      <c r="C3605" t="s">
        <v>8014</v>
      </c>
      <c r="D3605" t="s">
        <v>8038</v>
      </c>
      <c r="E3605" s="1">
        <v>44958</v>
      </c>
      <c r="F3605">
        <v>101.25</v>
      </c>
      <c r="G3605">
        <v>15</v>
      </c>
      <c r="H3605" t="s">
        <v>7</v>
      </c>
      <c r="I3605" t="str">
        <f>VLOOKUP(shipments[[#This Row],[SPID]],CHOOSE({1,2},people[[#All],[SPID]],people[[#All],[Sales_person]]),2,0)</f>
        <v>Brien Boise</v>
      </c>
      <c r="J3605">
        <f>YEAR(shipments[[#This Row],[Shipdate]])</f>
        <v>2023</v>
      </c>
      <c r="K3605" s="22"/>
      <c r="L3605" s="22">
        <f>VLOOKUP(shipments[[#This Row],[PID]],CHOOSE({1,2},products[PID],products[Cost_per_box]),2,0)</f>
        <v>3.85</v>
      </c>
      <c r="M3605" s="22">
        <f>shipments[[#This Row],[Boxes]]*shipments[[#This Row],[cost_per_box]]</f>
        <v>57.75</v>
      </c>
      <c r="N3605" s="22">
        <f>shipments[[#This Row],[Amount]]-shipments[[#This Row],[total cost]]</f>
        <v>43.5</v>
      </c>
    </row>
    <row r="3606" spans="1:14" x14ac:dyDescent="0.35">
      <c r="A3606" t="s">
        <v>3649</v>
      </c>
      <c r="B3606" t="s">
        <v>8045</v>
      </c>
      <c r="C3606" t="s">
        <v>8014</v>
      </c>
      <c r="D3606" t="s">
        <v>8035</v>
      </c>
      <c r="E3606" s="1">
        <v>44967</v>
      </c>
      <c r="F3606">
        <v>6801.75</v>
      </c>
      <c r="G3606">
        <v>851</v>
      </c>
      <c r="H3606" t="s">
        <v>7</v>
      </c>
      <c r="I3606" t="str">
        <f>VLOOKUP(shipments[[#This Row],[SPID]],CHOOSE({1,2},people[[#All],[SPID]],people[[#All],[Sales_person]]),2,0)</f>
        <v>Brien Boise</v>
      </c>
      <c r="J3606">
        <f>YEAR(shipments[[#This Row],[Shipdate]])</f>
        <v>2023</v>
      </c>
      <c r="K3606" s="22"/>
      <c r="L3606" s="22">
        <f>VLOOKUP(shipments[[#This Row],[PID]],CHOOSE({1,2},products[PID],products[Cost_per_box]),2,0)</f>
        <v>3.85</v>
      </c>
      <c r="M3606" s="22">
        <f>shipments[[#This Row],[Boxes]]*shipments[[#This Row],[cost_per_box]]</f>
        <v>3276.35</v>
      </c>
      <c r="N3606" s="22">
        <f>shipments[[#This Row],[Amount]]-shipments[[#This Row],[total cost]]</f>
        <v>3525.4</v>
      </c>
    </row>
    <row r="3607" spans="1:14" x14ac:dyDescent="0.35">
      <c r="A3607" t="s">
        <v>3650</v>
      </c>
      <c r="B3607" t="s">
        <v>8045</v>
      </c>
      <c r="C3607" t="s">
        <v>8014</v>
      </c>
      <c r="D3607" t="s">
        <v>8038</v>
      </c>
      <c r="E3607" s="1">
        <v>45460</v>
      </c>
      <c r="F3607">
        <v>3089.25</v>
      </c>
      <c r="G3607">
        <v>515</v>
      </c>
      <c r="H3607" t="s">
        <v>7</v>
      </c>
      <c r="I3607" t="str">
        <f>VLOOKUP(shipments[[#This Row],[SPID]],CHOOSE({1,2},people[[#All],[SPID]],people[[#All],[Sales_person]]),2,0)</f>
        <v>Brien Boise</v>
      </c>
      <c r="J3607">
        <f>YEAR(shipments[[#This Row],[Shipdate]])</f>
        <v>2024</v>
      </c>
      <c r="K3607" s="22"/>
      <c r="L3607" s="22">
        <f>VLOOKUP(shipments[[#This Row],[PID]],CHOOSE({1,2},products[PID],products[Cost_per_box]),2,0)</f>
        <v>3.85</v>
      </c>
      <c r="M3607" s="22">
        <f>shipments[[#This Row],[Boxes]]*shipments[[#This Row],[cost_per_box]]</f>
        <v>1982.75</v>
      </c>
      <c r="N3607" s="22">
        <f>shipments[[#This Row],[Amount]]-shipments[[#This Row],[total cost]]</f>
        <v>1106.5</v>
      </c>
    </row>
    <row r="3608" spans="1:14" x14ac:dyDescent="0.35">
      <c r="A3608" t="s">
        <v>3651</v>
      </c>
      <c r="B3608" t="s">
        <v>8045</v>
      </c>
      <c r="C3608" t="s">
        <v>8014</v>
      </c>
      <c r="D3608" t="s">
        <v>8033</v>
      </c>
      <c r="E3608" s="1">
        <v>45366</v>
      </c>
      <c r="F3608">
        <v>2441.25</v>
      </c>
      <c r="G3608">
        <v>306</v>
      </c>
      <c r="H3608" t="s">
        <v>7</v>
      </c>
      <c r="I3608" t="str">
        <f>VLOOKUP(shipments[[#This Row],[SPID]],CHOOSE({1,2},people[[#All],[SPID]],people[[#All],[Sales_person]]),2,0)</f>
        <v>Brien Boise</v>
      </c>
      <c r="J3608">
        <f>YEAR(shipments[[#This Row],[Shipdate]])</f>
        <v>2024</v>
      </c>
      <c r="K3608" s="22"/>
      <c r="L3608" s="22">
        <f>VLOOKUP(shipments[[#This Row],[PID]],CHOOSE({1,2},products[PID],products[Cost_per_box]),2,0)</f>
        <v>3.85</v>
      </c>
      <c r="M3608" s="22">
        <f>shipments[[#This Row],[Boxes]]*shipments[[#This Row],[cost_per_box]]</f>
        <v>1178.1000000000001</v>
      </c>
      <c r="N3608" s="22">
        <f>shipments[[#This Row],[Amount]]-shipments[[#This Row],[total cost]]</f>
        <v>1263.1499999999999</v>
      </c>
    </row>
    <row r="3609" spans="1:14" x14ac:dyDescent="0.35">
      <c r="A3609" t="s">
        <v>3652</v>
      </c>
      <c r="B3609" t="s">
        <v>8045</v>
      </c>
      <c r="C3609" t="s">
        <v>8014</v>
      </c>
      <c r="D3609" t="s">
        <v>8033</v>
      </c>
      <c r="E3609" s="1">
        <v>45314</v>
      </c>
      <c r="F3609">
        <v>1419.75</v>
      </c>
      <c r="G3609">
        <v>158</v>
      </c>
      <c r="H3609" t="s">
        <v>7</v>
      </c>
      <c r="I3609" t="str">
        <f>VLOOKUP(shipments[[#This Row],[SPID]],CHOOSE({1,2},people[[#All],[SPID]],people[[#All],[Sales_person]]),2,0)</f>
        <v>Brien Boise</v>
      </c>
      <c r="J3609">
        <f>YEAR(shipments[[#This Row],[Shipdate]])</f>
        <v>2024</v>
      </c>
      <c r="K3609" s="22"/>
      <c r="L3609" s="22">
        <f>VLOOKUP(shipments[[#This Row],[PID]],CHOOSE({1,2},products[PID],products[Cost_per_box]),2,0)</f>
        <v>3.85</v>
      </c>
      <c r="M3609" s="22">
        <f>shipments[[#This Row],[Boxes]]*shipments[[#This Row],[cost_per_box]]</f>
        <v>608.30000000000007</v>
      </c>
      <c r="N3609" s="22">
        <f>shipments[[#This Row],[Amount]]-shipments[[#This Row],[total cost]]</f>
        <v>811.44999999999993</v>
      </c>
    </row>
    <row r="3610" spans="1:14" x14ac:dyDescent="0.35">
      <c r="A3610" t="s">
        <v>3653</v>
      </c>
      <c r="B3610" t="s">
        <v>8045</v>
      </c>
      <c r="C3610" t="s">
        <v>8014</v>
      </c>
      <c r="D3610" t="s">
        <v>8037</v>
      </c>
      <c r="E3610" s="1">
        <v>45503</v>
      </c>
      <c r="F3610">
        <v>2634.75</v>
      </c>
      <c r="G3610">
        <v>293</v>
      </c>
      <c r="H3610" t="s">
        <v>18</v>
      </c>
      <c r="I3610" t="str">
        <f>VLOOKUP(shipments[[#This Row],[SPID]],CHOOSE({1,2},people[[#All],[SPID]],people[[#All],[Sales_person]]),2,0)</f>
        <v>Brien Boise</v>
      </c>
      <c r="J3610">
        <f>YEAR(shipments[[#This Row],[Shipdate]])</f>
        <v>2024</v>
      </c>
      <c r="K3610" s="22"/>
      <c r="L3610" s="22">
        <f>VLOOKUP(shipments[[#This Row],[PID]],CHOOSE({1,2},products[PID],products[Cost_per_box]),2,0)</f>
        <v>3.85</v>
      </c>
      <c r="M3610" s="22">
        <f>shipments[[#This Row],[Boxes]]*shipments[[#This Row],[cost_per_box]]</f>
        <v>1128.05</v>
      </c>
      <c r="N3610" s="22">
        <f>shipments[[#This Row],[Amount]]-shipments[[#This Row],[total cost]]</f>
        <v>1506.7</v>
      </c>
    </row>
    <row r="3611" spans="1:14" x14ac:dyDescent="0.35">
      <c r="A3611" t="s">
        <v>3654</v>
      </c>
      <c r="B3611" t="s">
        <v>8045</v>
      </c>
      <c r="C3611" t="s">
        <v>8015</v>
      </c>
      <c r="D3611" t="s">
        <v>8034</v>
      </c>
      <c r="E3611" s="1">
        <v>45124</v>
      </c>
      <c r="F3611">
        <v>5800.5</v>
      </c>
      <c r="G3611">
        <v>829</v>
      </c>
      <c r="H3611" t="s">
        <v>7</v>
      </c>
      <c r="I3611" t="str">
        <f>VLOOKUP(shipments[[#This Row],[SPID]],CHOOSE({1,2},people[[#All],[SPID]],people[[#All],[Sales_person]]),2,0)</f>
        <v>Brien Boise</v>
      </c>
      <c r="J3611">
        <f>YEAR(shipments[[#This Row],[Shipdate]])</f>
        <v>2023</v>
      </c>
      <c r="K3611" s="22"/>
      <c r="L3611" s="22">
        <f>VLOOKUP(shipments[[#This Row],[PID]],CHOOSE({1,2},products[PID],products[Cost_per_box]),2,0)</f>
        <v>5.72</v>
      </c>
      <c r="M3611" s="22">
        <f>shipments[[#This Row],[Boxes]]*shipments[[#This Row],[cost_per_box]]</f>
        <v>4741.88</v>
      </c>
      <c r="N3611" s="22">
        <f>shipments[[#This Row],[Amount]]-shipments[[#This Row],[total cost]]</f>
        <v>1058.6199999999999</v>
      </c>
    </row>
    <row r="3612" spans="1:14" x14ac:dyDescent="0.35">
      <c r="A3612" t="s">
        <v>3655</v>
      </c>
      <c r="B3612" t="s">
        <v>8045</v>
      </c>
      <c r="C3612" t="s">
        <v>8015</v>
      </c>
      <c r="D3612" t="s">
        <v>8034</v>
      </c>
      <c r="E3612" s="1">
        <v>45131</v>
      </c>
      <c r="F3612">
        <v>8842.5</v>
      </c>
      <c r="G3612">
        <v>983</v>
      </c>
      <c r="H3612" t="s">
        <v>7</v>
      </c>
      <c r="I3612" t="str">
        <f>VLOOKUP(shipments[[#This Row],[SPID]],CHOOSE({1,2},people[[#All],[SPID]],people[[#All],[Sales_person]]),2,0)</f>
        <v>Brien Boise</v>
      </c>
      <c r="J3612">
        <f>YEAR(shipments[[#This Row],[Shipdate]])</f>
        <v>2023</v>
      </c>
      <c r="K3612" s="22"/>
      <c r="L3612" s="22">
        <f>VLOOKUP(shipments[[#This Row],[PID]],CHOOSE({1,2},products[PID],products[Cost_per_box]),2,0)</f>
        <v>5.72</v>
      </c>
      <c r="M3612" s="22">
        <f>shipments[[#This Row],[Boxes]]*shipments[[#This Row],[cost_per_box]]</f>
        <v>5622.7599999999993</v>
      </c>
      <c r="N3612" s="22">
        <f>shipments[[#This Row],[Amount]]-shipments[[#This Row],[total cost]]</f>
        <v>3219.7400000000007</v>
      </c>
    </row>
    <row r="3613" spans="1:14" x14ac:dyDescent="0.35">
      <c r="A3613" t="s">
        <v>3656</v>
      </c>
      <c r="B3613" t="s">
        <v>8045</v>
      </c>
      <c r="C3613" t="s">
        <v>8015</v>
      </c>
      <c r="D3613" t="s">
        <v>8036</v>
      </c>
      <c r="E3613" s="1">
        <v>45471</v>
      </c>
      <c r="F3613">
        <v>1914.75</v>
      </c>
      <c r="G3613">
        <v>274</v>
      </c>
      <c r="H3613" t="s">
        <v>7</v>
      </c>
      <c r="I3613" t="str">
        <f>VLOOKUP(shipments[[#This Row],[SPID]],CHOOSE({1,2},people[[#All],[SPID]],people[[#All],[Sales_person]]),2,0)</f>
        <v>Brien Boise</v>
      </c>
      <c r="J3613">
        <f>YEAR(shipments[[#This Row],[Shipdate]])</f>
        <v>2024</v>
      </c>
      <c r="K3613" s="22"/>
      <c r="L3613" s="22">
        <f>VLOOKUP(shipments[[#This Row],[PID]],CHOOSE({1,2},products[PID],products[Cost_per_box]),2,0)</f>
        <v>5.72</v>
      </c>
      <c r="M3613" s="22">
        <f>shipments[[#This Row],[Boxes]]*shipments[[#This Row],[cost_per_box]]</f>
        <v>1567.28</v>
      </c>
      <c r="N3613" s="22">
        <f>shipments[[#This Row],[Amount]]-shipments[[#This Row],[total cost]]</f>
        <v>347.47</v>
      </c>
    </row>
    <row r="3614" spans="1:14" x14ac:dyDescent="0.35">
      <c r="A3614" t="s">
        <v>3657</v>
      </c>
      <c r="B3614" t="s">
        <v>8045</v>
      </c>
      <c r="C3614" t="s">
        <v>8015</v>
      </c>
      <c r="D3614" t="s">
        <v>8037</v>
      </c>
      <c r="E3614" s="1">
        <v>45475</v>
      </c>
      <c r="F3614">
        <v>3609</v>
      </c>
      <c r="G3614">
        <v>516</v>
      </c>
      <c r="H3614" t="s">
        <v>18</v>
      </c>
      <c r="I3614" t="str">
        <f>VLOOKUP(shipments[[#This Row],[SPID]],CHOOSE({1,2},people[[#All],[SPID]],people[[#All],[Sales_person]]),2,0)</f>
        <v>Brien Boise</v>
      </c>
      <c r="J3614">
        <f>YEAR(shipments[[#This Row],[Shipdate]])</f>
        <v>2024</v>
      </c>
      <c r="K3614" s="22"/>
      <c r="L3614" s="22">
        <f>VLOOKUP(shipments[[#This Row],[PID]],CHOOSE({1,2},products[PID],products[Cost_per_box]),2,0)</f>
        <v>5.72</v>
      </c>
      <c r="M3614" s="22">
        <f>shipments[[#This Row],[Boxes]]*shipments[[#This Row],[cost_per_box]]</f>
        <v>2951.52</v>
      </c>
      <c r="N3614" s="22">
        <f>shipments[[#This Row],[Amount]]-shipments[[#This Row],[total cost]]</f>
        <v>657.48</v>
      </c>
    </row>
    <row r="3615" spans="1:14" x14ac:dyDescent="0.35">
      <c r="A3615" t="s">
        <v>3658</v>
      </c>
      <c r="B3615" t="s">
        <v>8045</v>
      </c>
      <c r="C3615" t="s">
        <v>8015</v>
      </c>
      <c r="D3615" t="s">
        <v>8033</v>
      </c>
      <c r="E3615" s="1">
        <v>45287</v>
      </c>
      <c r="F3615">
        <v>6480</v>
      </c>
      <c r="G3615">
        <v>720</v>
      </c>
      <c r="H3615" t="s">
        <v>7</v>
      </c>
      <c r="I3615" t="str">
        <f>VLOOKUP(shipments[[#This Row],[SPID]],CHOOSE({1,2},people[[#All],[SPID]],people[[#All],[Sales_person]]),2,0)</f>
        <v>Brien Boise</v>
      </c>
      <c r="J3615">
        <f>YEAR(shipments[[#This Row],[Shipdate]])</f>
        <v>2023</v>
      </c>
      <c r="K3615" s="22"/>
      <c r="L3615" s="22">
        <f>VLOOKUP(shipments[[#This Row],[PID]],CHOOSE({1,2},products[PID],products[Cost_per_box]),2,0)</f>
        <v>5.72</v>
      </c>
      <c r="M3615" s="22">
        <f>shipments[[#This Row],[Boxes]]*shipments[[#This Row],[cost_per_box]]</f>
        <v>4118.3999999999996</v>
      </c>
      <c r="N3615" s="22">
        <f>shipments[[#This Row],[Amount]]-shipments[[#This Row],[total cost]]</f>
        <v>2361.6000000000004</v>
      </c>
    </row>
    <row r="3616" spans="1:14" x14ac:dyDescent="0.35">
      <c r="A3616" t="s">
        <v>3659</v>
      </c>
      <c r="B3616" t="s">
        <v>8045</v>
      </c>
      <c r="C3616" t="s">
        <v>8015</v>
      </c>
      <c r="D3616" t="s">
        <v>8038</v>
      </c>
      <c r="E3616" s="1">
        <v>45121</v>
      </c>
      <c r="F3616">
        <v>10062</v>
      </c>
      <c r="G3616">
        <v>1258</v>
      </c>
      <c r="H3616" t="s">
        <v>7</v>
      </c>
      <c r="I3616" t="str">
        <f>VLOOKUP(shipments[[#This Row],[SPID]],CHOOSE({1,2},people[[#All],[SPID]],people[[#All],[Sales_person]]),2,0)</f>
        <v>Brien Boise</v>
      </c>
      <c r="J3616">
        <f>YEAR(shipments[[#This Row],[Shipdate]])</f>
        <v>2023</v>
      </c>
      <c r="K3616" s="22"/>
      <c r="L3616" s="22">
        <f>VLOOKUP(shipments[[#This Row],[PID]],CHOOSE({1,2},products[PID],products[Cost_per_box]),2,0)</f>
        <v>5.72</v>
      </c>
      <c r="M3616" s="22">
        <f>shipments[[#This Row],[Boxes]]*shipments[[#This Row],[cost_per_box]]</f>
        <v>7195.7599999999993</v>
      </c>
      <c r="N3616" s="22">
        <f>shipments[[#This Row],[Amount]]-shipments[[#This Row],[total cost]]</f>
        <v>2866.2400000000007</v>
      </c>
    </row>
    <row r="3617" spans="1:14" x14ac:dyDescent="0.35">
      <c r="A3617" t="s">
        <v>3660</v>
      </c>
      <c r="B3617" t="s">
        <v>8045</v>
      </c>
      <c r="C3617" t="s">
        <v>8017</v>
      </c>
      <c r="D3617" t="s">
        <v>8034</v>
      </c>
      <c r="E3617" s="1">
        <v>44973</v>
      </c>
      <c r="F3617">
        <v>3969</v>
      </c>
      <c r="G3617">
        <v>166</v>
      </c>
      <c r="H3617" t="s">
        <v>7</v>
      </c>
      <c r="I3617" t="str">
        <f>VLOOKUP(shipments[[#This Row],[SPID]],CHOOSE({1,2},people[[#All],[SPID]],people[[#All],[Sales_person]]),2,0)</f>
        <v>Brien Boise</v>
      </c>
      <c r="J3617">
        <f>YEAR(shipments[[#This Row],[Shipdate]])</f>
        <v>2023</v>
      </c>
      <c r="K3617" s="22"/>
      <c r="L3617" s="22">
        <f>VLOOKUP(shipments[[#This Row],[PID]],CHOOSE({1,2},products[PID],products[Cost_per_box]),2,0)</f>
        <v>9.94</v>
      </c>
      <c r="M3617" s="22">
        <f>shipments[[#This Row],[Boxes]]*shipments[[#This Row],[cost_per_box]]</f>
        <v>1650.04</v>
      </c>
      <c r="N3617" s="22">
        <f>shipments[[#This Row],[Amount]]-shipments[[#This Row],[total cost]]</f>
        <v>2318.96</v>
      </c>
    </row>
    <row r="3618" spans="1:14" x14ac:dyDescent="0.35">
      <c r="A3618" t="s">
        <v>3661</v>
      </c>
      <c r="B3618" t="s">
        <v>8045</v>
      </c>
      <c r="C3618" t="s">
        <v>8017</v>
      </c>
      <c r="D3618" t="s">
        <v>8034</v>
      </c>
      <c r="E3618" s="1">
        <v>45373</v>
      </c>
      <c r="F3618">
        <v>6041.25</v>
      </c>
      <c r="G3618">
        <v>216</v>
      </c>
      <c r="H3618" t="s">
        <v>7</v>
      </c>
      <c r="I3618" t="str">
        <f>VLOOKUP(shipments[[#This Row],[SPID]],CHOOSE({1,2},people[[#All],[SPID]],people[[#All],[Sales_person]]),2,0)</f>
        <v>Brien Boise</v>
      </c>
      <c r="J3618">
        <f>YEAR(shipments[[#This Row],[Shipdate]])</f>
        <v>2024</v>
      </c>
      <c r="K3618" s="22"/>
      <c r="L3618" s="22">
        <f>VLOOKUP(shipments[[#This Row],[PID]],CHOOSE({1,2},products[PID],products[Cost_per_box]),2,0)</f>
        <v>9.94</v>
      </c>
      <c r="M3618" s="22">
        <f>shipments[[#This Row],[Boxes]]*shipments[[#This Row],[cost_per_box]]</f>
        <v>2147.04</v>
      </c>
      <c r="N3618" s="22">
        <f>shipments[[#This Row],[Amount]]-shipments[[#This Row],[total cost]]</f>
        <v>3894.21</v>
      </c>
    </row>
    <row r="3619" spans="1:14" x14ac:dyDescent="0.35">
      <c r="A3619" t="s">
        <v>3662</v>
      </c>
      <c r="B3619" t="s">
        <v>8045</v>
      </c>
      <c r="C3619" t="s">
        <v>8017</v>
      </c>
      <c r="D3619" t="s">
        <v>8037</v>
      </c>
      <c r="E3619" s="1">
        <v>45436</v>
      </c>
      <c r="F3619">
        <v>4441.5</v>
      </c>
      <c r="G3619">
        <v>165</v>
      </c>
      <c r="H3619" t="s">
        <v>7</v>
      </c>
      <c r="I3619" t="str">
        <f>VLOOKUP(shipments[[#This Row],[SPID]],CHOOSE({1,2},people[[#All],[SPID]],people[[#All],[Sales_person]]),2,0)</f>
        <v>Brien Boise</v>
      </c>
      <c r="J3619">
        <f>YEAR(shipments[[#This Row],[Shipdate]])</f>
        <v>2024</v>
      </c>
      <c r="K3619" s="22"/>
      <c r="L3619" s="22">
        <f>VLOOKUP(shipments[[#This Row],[PID]],CHOOSE({1,2},products[PID],products[Cost_per_box]),2,0)</f>
        <v>9.94</v>
      </c>
      <c r="M3619" s="22">
        <f>shipments[[#This Row],[Boxes]]*shipments[[#This Row],[cost_per_box]]</f>
        <v>1640.1</v>
      </c>
      <c r="N3619" s="22">
        <f>shipments[[#This Row],[Amount]]-shipments[[#This Row],[total cost]]</f>
        <v>2801.4</v>
      </c>
    </row>
    <row r="3620" spans="1:14" x14ac:dyDescent="0.35">
      <c r="A3620" t="s">
        <v>3663</v>
      </c>
      <c r="B3620" t="s">
        <v>8045</v>
      </c>
      <c r="C3620" t="s">
        <v>8017</v>
      </c>
      <c r="D3620" t="s">
        <v>8033</v>
      </c>
      <c r="E3620" s="1">
        <v>45362</v>
      </c>
      <c r="F3620">
        <v>3307.5</v>
      </c>
      <c r="G3620">
        <v>133</v>
      </c>
      <c r="H3620" t="s">
        <v>7</v>
      </c>
      <c r="I3620" t="str">
        <f>VLOOKUP(shipments[[#This Row],[SPID]],CHOOSE({1,2},people[[#All],[SPID]],people[[#All],[Sales_person]]),2,0)</f>
        <v>Brien Boise</v>
      </c>
      <c r="J3620">
        <f>YEAR(shipments[[#This Row],[Shipdate]])</f>
        <v>2024</v>
      </c>
      <c r="K3620" s="22"/>
      <c r="L3620" s="22">
        <f>VLOOKUP(shipments[[#This Row],[PID]],CHOOSE({1,2},products[PID],products[Cost_per_box]),2,0)</f>
        <v>9.94</v>
      </c>
      <c r="M3620" s="22">
        <f>shipments[[#This Row],[Boxes]]*shipments[[#This Row],[cost_per_box]]</f>
        <v>1322.02</v>
      </c>
      <c r="N3620" s="22">
        <f>shipments[[#This Row],[Amount]]-shipments[[#This Row],[total cost]]</f>
        <v>1985.48</v>
      </c>
    </row>
    <row r="3621" spans="1:14" x14ac:dyDescent="0.35">
      <c r="A3621" t="s">
        <v>3664</v>
      </c>
      <c r="B3621" t="s">
        <v>8045</v>
      </c>
      <c r="C3621" t="s">
        <v>8018</v>
      </c>
      <c r="D3621" t="s">
        <v>8033</v>
      </c>
      <c r="E3621" s="1">
        <v>45107</v>
      </c>
      <c r="F3621">
        <v>14503.5</v>
      </c>
      <c r="G3621">
        <v>806</v>
      </c>
      <c r="H3621" t="s">
        <v>40</v>
      </c>
      <c r="I3621" t="str">
        <f>VLOOKUP(shipments[[#This Row],[SPID]],CHOOSE({1,2},people[[#All],[SPID]],people[[#All],[Sales_person]]),2,0)</f>
        <v>Brien Boise</v>
      </c>
      <c r="J3621">
        <f>YEAR(shipments[[#This Row],[Shipdate]])</f>
        <v>2023</v>
      </c>
      <c r="K3621" s="22"/>
      <c r="L3621" s="22">
        <f>VLOOKUP(shipments[[#This Row],[PID]],CHOOSE({1,2},products[PID],products[Cost_per_box]),2,0)</f>
        <v>7.73</v>
      </c>
      <c r="M3621" s="22">
        <f>shipments[[#This Row],[Boxes]]*shipments[[#This Row],[cost_per_box]]</f>
        <v>6230.38</v>
      </c>
      <c r="N3621" s="22">
        <f>shipments[[#This Row],[Amount]]-shipments[[#This Row],[total cost]]</f>
        <v>8273.119999999999</v>
      </c>
    </row>
    <row r="3622" spans="1:14" x14ac:dyDescent="0.35">
      <c r="A3622" t="s">
        <v>3665</v>
      </c>
      <c r="B3622" t="s">
        <v>8045</v>
      </c>
      <c r="C3622" t="s">
        <v>8018</v>
      </c>
      <c r="D3622" t="s">
        <v>8034</v>
      </c>
      <c r="E3622" s="1">
        <v>45474</v>
      </c>
      <c r="F3622">
        <v>1613.25</v>
      </c>
      <c r="G3622">
        <v>74</v>
      </c>
      <c r="H3622" t="s">
        <v>18</v>
      </c>
      <c r="I3622" t="str">
        <f>VLOOKUP(shipments[[#This Row],[SPID]],CHOOSE({1,2},people[[#All],[SPID]],people[[#All],[Sales_person]]),2,0)</f>
        <v>Brien Boise</v>
      </c>
      <c r="J3622">
        <f>YEAR(shipments[[#This Row],[Shipdate]])</f>
        <v>2024</v>
      </c>
      <c r="K3622" s="22"/>
      <c r="L3622" s="22">
        <f>VLOOKUP(shipments[[#This Row],[PID]],CHOOSE({1,2},products[PID],products[Cost_per_box]),2,0)</f>
        <v>7.73</v>
      </c>
      <c r="M3622" s="22">
        <f>shipments[[#This Row],[Boxes]]*shipments[[#This Row],[cost_per_box]]</f>
        <v>572.02</v>
      </c>
      <c r="N3622" s="22">
        <f>shipments[[#This Row],[Amount]]-shipments[[#This Row],[total cost]]</f>
        <v>1041.23</v>
      </c>
    </row>
    <row r="3623" spans="1:14" x14ac:dyDescent="0.35">
      <c r="A3623" t="s">
        <v>3666</v>
      </c>
      <c r="B3623" t="s">
        <v>8045</v>
      </c>
      <c r="C3623" t="s">
        <v>8018</v>
      </c>
      <c r="D3623" t="s">
        <v>8034</v>
      </c>
      <c r="E3623" s="1">
        <v>45260</v>
      </c>
      <c r="F3623">
        <v>3467.25</v>
      </c>
      <c r="G3623">
        <v>174</v>
      </c>
      <c r="H3623" t="s">
        <v>7</v>
      </c>
      <c r="I3623" t="str">
        <f>VLOOKUP(shipments[[#This Row],[SPID]],CHOOSE({1,2},people[[#All],[SPID]],people[[#All],[Sales_person]]),2,0)</f>
        <v>Brien Boise</v>
      </c>
      <c r="J3623">
        <f>YEAR(shipments[[#This Row],[Shipdate]])</f>
        <v>2023</v>
      </c>
      <c r="K3623" s="22"/>
      <c r="L3623" s="22">
        <f>VLOOKUP(shipments[[#This Row],[PID]],CHOOSE({1,2},products[PID],products[Cost_per_box]),2,0)</f>
        <v>7.73</v>
      </c>
      <c r="M3623" s="22">
        <f>shipments[[#This Row],[Boxes]]*shipments[[#This Row],[cost_per_box]]</f>
        <v>1345.02</v>
      </c>
      <c r="N3623" s="22">
        <f>shipments[[#This Row],[Amount]]-shipments[[#This Row],[total cost]]</f>
        <v>2122.23</v>
      </c>
    </row>
    <row r="3624" spans="1:14" x14ac:dyDescent="0.35">
      <c r="A3624" t="s">
        <v>3667</v>
      </c>
      <c r="B3624" t="s">
        <v>8045</v>
      </c>
      <c r="C3624" t="s">
        <v>8020</v>
      </c>
      <c r="D3624" t="s">
        <v>8038</v>
      </c>
      <c r="E3624" s="1">
        <v>45496</v>
      </c>
      <c r="F3624">
        <v>2790</v>
      </c>
      <c r="G3624">
        <v>175</v>
      </c>
      <c r="H3624" t="s">
        <v>18</v>
      </c>
      <c r="I3624" t="str">
        <f>VLOOKUP(shipments[[#This Row],[SPID]],CHOOSE({1,2},people[[#All],[SPID]],people[[#All],[Sales_person]]),2,0)</f>
        <v>Brien Boise</v>
      </c>
      <c r="J3624">
        <f>YEAR(shipments[[#This Row],[Shipdate]])</f>
        <v>2024</v>
      </c>
      <c r="K3624" s="22"/>
      <c r="L3624" s="22">
        <f>VLOOKUP(shipments[[#This Row],[PID]],CHOOSE({1,2},products[PID],products[Cost_per_box]),2,0)</f>
        <v>8.2200000000000006</v>
      </c>
      <c r="M3624" s="22">
        <f>shipments[[#This Row],[Boxes]]*shipments[[#This Row],[cost_per_box]]</f>
        <v>1438.5</v>
      </c>
      <c r="N3624" s="22">
        <f>shipments[[#This Row],[Amount]]-shipments[[#This Row],[total cost]]</f>
        <v>1351.5</v>
      </c>
    </row>
    <row r="3625" spans="1:14" x14ac:dyDescent="0.35">
      <c r="A3625" t="s">
        <v>3668</v>
      </c>
      <c r="B3625" t="s">
        <v>8045</v>
      </c>
      <c r="C3625" t="s">
        <v>8020</v>
      </c>
      <c r="D3625" t="s">
        <v>8037</v>
      </c>
      <c r="E3625" s="1">
        <v>45327</v>
      </c>
      <c r="F3625">
        <v>11135.25</v>
      </c>
      <c r="G3625">
        <v>857</v>
      </c>
      <c r="H3625" t="s">
        <v>7</v>
      </c>
      <c r="I3625" t="str">
        <f>VLOOKUP(shipments[[#This Row],[SPID]],CHOOSE({1,2},people[[#All],[SPID]],people[[#All],[Sales_person]]),2,0)</f>
        <v>Brien Boise</v>
      </c>
      <c r="J3625">
        <f>YEAR(shipments[[#This Row],[Shipdate]])</f>
        <v>2024</v>
      </c>
      <c r="K3625" s="22"/>
      <c r="L3625" s="22">
        <f>VLOOKUP(shipments[[#This Row],[PID]],CHOOSE({1,2},products[PID],products[Cost_per_box]),2,0)</f>
        <v>8.2200000000000006</v>
      </c>
      <c r="M3625" s="22">
        <f>shipments[[#This Row],[Boxes]]*shipments[[#This Row],[cost_per_box]]</f>
        <v>7044.5400000000009</v>
      </c>
      <c r="N3625" s="22">
        <f>shipments[[#This Row],[Amount]]-shipments[[#This Row],[total cost]]</f>
        <v>4090.7099999999991</v>
      </c>
    </row>
    <row r="3626" spans="1:14" x14ac:dyDescent="0.35">
      <c r="A3626" t="s">
        <v>3669</v>
      </c>
      <c r="B3626" t="s">
        <v>8045</v>
      </c>
      <c r="C3626" t="s">
        <v>8020</v>
      </c>
      <c r="D3626" t="s">
        <v>8038</v>
      </c>
      <c r="E3626" s="1">
        <v>45097</v>
      </c>
      <c r="F3626">
        <v>4286.25</v>
      </c>
      <c r="G3626">
        <v>330</v>
      </c>
      <c r="H3626" t="s">
        <v>7</v>
      </c>
      <c r="I3626" t="str">
        <f>VLOOKUP(shipments[[#This Row],[SPID]],CHOOSE({1,2},people[[#All],[SPID]],people[[#All],[Sales_person]]),2,0)</f>
        <v>Brien Boise</v>
      </c>
      <c r="J3626">
        <f>YEAR(shipments[[#This Row],[Shipdate]])</f>
        <v>2023</v>
      </c>
      <c r="K3626" s="22"/>
      <c r="L3626" s="22">
        <f>VLOOKUP(shipments[[#This Row],[PID]],CHOOSE({1,2},products[PID],products[Cost_per_box]),2,0)</f>
        <v>8.2200000000000006</v>
      </c>
      <c r="M3626" s="22">
        <f>shipments[[#This Row],[Boxes]]*shipments[[#This Row],[cost_per_box]]</f>
        <v>2712.6000000000004</v>
      </c>
      <c r="N3626" s="22">
        <f>shipments[[#This Row],[Amount]]-shipments[[#This Row],[total cost]]</f>
        <v>1573.6499999999996</v>
      </c>
    </row>
    <row r="3627" spans="1:14" x14ac:dyDescent="0.35">
      <c r="A3627" t="s">
        <v>3670</v>
      </c>
      <c r="B3627" t="s">
        <v>8045</v>
      </c>
      <c r="C3627" t="s">
        <v>8020</v>
      </c>
      <c r="D3627" t="s">
        <v>8037</v>
      </c>
      <c r="E3627" s="1">
        <v>45482</v>
      </c>
      <c r="F3627">
        <v>5985</v>
      </c>
      <c r="G3627">
        <v>399</v>
      </c>
      <c r="H3627" t="s">
        <v>18</v>
      </c>
      <c r="I3627" t="str">
        <f>VLOOKUP(shipments[[#This Row],[SPID]],CHOOSE({1,2},people[[#All],[SPID]],people[[#All],[Sales_person]]),2,0)</f>
        <v>Brien Boise</v>
      </c>
      <c r="J3627">
        <f>YEAR(shipments[[#This Row],[Shipdate]])</f>
        <v>2024</v>
      </c>
      <c r="K3627" s="22"/>
      <c r="L3627" s="22">
        <f>VLOOKUP(shipments[[#This Row],[PID]],CHOOSE({1,2},products[PID],products[Cost_per_box]),2,0)</f>
        <v>8.2200000000000006</v>
      </c>
      <c r="M3627" s="22">
        <f>shipments[[#This Row],[Boxes]]*shipments[[#This Row],[cost_per_box]]</f>
        <v>3279.78</v>
      </c>
      <c r="N3627" s="22">
        <f>shipments[[#This Row],[Amount]]-shipments[[#This Row],[total cost]]</f>
        <v>2705.22</v>
      </c>
    </row>
    <row r="3628" spans="1:14" x14ac:dyDescent="0.35">
      <c r="A3628" t="s">
        <v>3671</v>
      </c>
      <c r="B3628" t="s">
        <v>8045</v>
      </c>
      <c r="C3628" t="s">
        <v>8021</v>
      </c>
      <c r="D3628" t="s">
        <v>8037</v>
      </c>
      <c r="E3628" s="1">
        <v>45434</v>
      </c>
      <c r="F3628">
        <v>8696.25</v>
      </c>
      <c r="G3628">
        <v>458</v>
      </c>
      <c r="H3628" t="s">
        <v>7</v>
      </c>
      <c r="I3628" t="str">
        <f>VLOOKUP(shipments[[#This Row],[SPID]],CHOOSE({1,2},people[[#All],[SPID]],people[[#All],[Sales_person]]),2,0)</f>
        <v>Brien Boise</v>
      </c>
      <c r="J3628">
        <f>YEAR(shipments[[#This Row],[Shipdate]])</f>
        <v>2024</v>
      </c>
      <c r="K3628" s="22"/>
      <c r="L3628" s="22">
        <f>VLOOKUP(shipments[[#This Row],[PID]],CHOOSE({1,2},products[PID],products[Cost_per_box]),2,0)</f>
        <v>10.23</v>
      </c>
      <c r="M3628" s="22">
        <f>shipments[[#This Row],[Boxes]]*shipments[[#This Row],[cost_per_box]]</f>
        <v>4685.34</v>
      </c>
      <c r="N3628" s="22">
        <f>shipments[[#This Row],[Amount]]-shipments[[#This Row],[total cost]]</f>
        <v>4010.91</v>
      </c>
    </row>
    <row r="3629" spans="1:14" x14ac:dyDescent="0.35">
      <c r="A3629" t="s">
        <v>3672</v>
      </c>
      <c r="B3629" t="s">
        <v>8045</v>
      </c>
      <c r="C3629" t="s">
        <v>8021</v>
      </c>
      <c r="D3629" t="s">
        <v>8037</v>
      </c>
      <c r="E3629" s="1">
        <v>45243</v>
      </c>
      <c r="F3629">
        <v>7359.75</v>
      </c>
      <c r="G3629">
        <v>368</v>
      </c>
      <c r="H3629" t="s">
        <v>7</v>
      </c>
      <c r="I3629" t="str">
        <f>VLOOKUP(shipments[[#This Row],[SPID]],CHOOSE({1,2},people[[#All],[SPID]],people[[#All],[Sales_person]]),2,0)</f>
        <v>Brien Boise</v>
      </c>
      <c r="J3629">
        <f>YEAR(shipments[[#This Row],[Shipdate]])</f>
        <v>2023</v>
      </c>
      <c r="K3629" s="22"/>
      <c r="L3629" s="22">
        <f>VLOOKUP(shipments[[#This Row],[PID]],CHOOSE({1,2},products[PID],products[Cost_per_box]),2,0)</f>
        <v>10.23</v>
      </c>
      <c r="M3629" s="22">
        <f>shipments[[#This Row],[Boxes]]*shipments[[#This Row],[cost_per_box]]</f>
        <v>3764.6400000000003</v>
      </c>
      <c r="N3629" s="22">
        <f>shipments[[#This Row],[Amount]]-shipments[[#This Row],[total cost]]</f>
        <v>3595.1099999999997</v>
      </c>
    </row>
    <row r="3630" spans="1:14" x14ac:dyDescent="0.35">
      <c r="A3630" t="s">
        <v>3673</v>
      </c>
      <c r="B3630" t="s">
        <v>8045</v>
      </c>
      <c r="C3630" t="s">
        <v>8021</v>
      </c>
      <c r="D3630" t="s">
        <v>8038</v>
      </c>
      <c r="E3630" s="1">
        <v>45313</v>
      </c>
      <c r="F3630">
        <v>2754</v>
      </c>
      <c r="G3630">
        <v>145</v>
      </c>
      <c r="H3630" t="s">
        <v>7</v>
      </c>
      <c r="I3630" t="str">
        <f>VLOOKUP(shipments[[#This Row],[SPID]],CHOOSE({1,2},people[[#All],[SPID]],people[[#All],[Sales_person]]),2,0)</f>
        <v>Brien Boise</v>
      </c>
      <c r="J3630">
        <f>YEAR(shipments[[#This Row],[Shipdate]])</f>
        <v>2024</v>
      </c>
      <c r="K3630" s="22"/>
      <c r="L3630" s="22">
        <f>VLOOKUP(shipments[[#This Row],[PID]],CHOOSE({1,2},products[PID],products[Cost_per_box]),2,0)</f>
        <v>10.23</v>
      </c>
      <c r="M3630" s="22">
        <f>shipments[[#This Row],[Boxes]]*shipments[[#This Row],[cost_per_box]]</f>
        <v>1483.3500000000001</v>
      </c>
      <c r="N3630" s="22">
        <f>shipments[[#This Row],[Amount]]-shipments[[#This Row],[total cost]]</f>
        <v>1270.6499999999999</v>
      </c>
    </row>
    <row r="3631" spans="1:14" x14ac:dyDescent="0.35">
      <c r="A3631" t="s">
        <v>3674</v>
      </c>
      <c r="B3631" t="s">
        <v>8045</v>
      </c>
      <c r="C3631" t="s">
        <v>8022</v>
      </c>
      <c r="D3631" t="s">
        <v>8033</v>
      </c>
      <c r="E3631" s="1">
        <v>45006</v>
      </c>
      <c r="F3631">
        <v>11866.5</v>
      </c>
      <c r="G3631">
        <v>913</v>
      </c>
      <c r="H3631" t="s">
        <v>7</v>
      </c>
      <c r="I3631" t="str">
        <f>VLOOKUP(shipments[[#This Row],[SPID]],CHOOSE({1,2},people[[#All],[SPID]],people[[#All],[Sales_person]]),2,0)</f>
        <v>Brien Boise</v>
      </c>
      <c r="J3631">
        <f>YEAR(shipments[[#This Row],[Shipdate]])</f>
        <v>2023</v>
      </c>
      <c r="K3631" s="22"/>
      <c r="L3631" s="22">
        <f>VLOOKUP(shipments[[#This Row],[PID]],CHOOSE({1,2},products[PID],products[Cost_per_box]),2,0)</f>
        <v>4.74</v>
      </c>
      <c r="M3631" s="22">
        <f>shipments[[#This Row],[Boxes]]*shipments[[#This Row],[cost_per_box]]</f>
        <v>4327.62</v>
      </c>
      <c r="N3631" s="22">
        <f>shipments[[#This Row],[Amount]]-shipments[[#This Row],[total cost]]</f>
        <v>7538.88</v>
      </c>
    </row>
    <row r="3632" spans="1:14" x14ac:dyDescent="0.35">
      <c r="A3632" t="s">
        <v>3675</v>
      </c>
      <c r="B3632" t="s">
        <v>8045</v>
      </c>
      <c r="C3632" t="s">
        <v>8022</v>
      </c>
      <c r="D3632" t="s">
        <v>8033</v>
      </c>
      <c r="E3632" s="1">
        <v>45414</v>
      </c>
      <c r="F3632">
        <v>4329</v>
      </c>
      <c r="G3632">
        <v>255</v>
      </c>
      <c r="H3632" t="s">
        <v>7</v>
      </c>
      <c r="I3632" t="str">
        <f>VLOOKUP(shipments[[#This Row],[SPID]],CHOOSE({1,2},people[[#All],[SPID]],people[[#All],[Sales_person]]),2,0)</f>
        <v>Brien Boise</v>
      </c>
      <c r="J3632">
        <f>YEAR(shipments[[#This Row],[Shipdate]])</f>
        <v>2024</v>
      </c>
      <c r="K3632" s="22"/>
      <c r="L3632" s="22">
        <f>VLOOKUP(shipments[[#This Row],[PID]],CHOOSE({1,2},products[PID],products[Cost_per_box]),2,0)</f>
        <v>4.74</v>
      </c>
      <c r="M3632" s="22">
        <f>shipments[[#This Row],[Boxes]]*shipments[[#This Row],[cost_per_box]]</f>
        <v>1208.7</v>
      </c>
      <c r="N3632" s="22">
        <f>shipments[[#This Row],[Amount]]-shipments[[#This Row],[total cost]]</f>
        <v>3120.3</v>
      </c>
    </row>
    <row r="3633" spans="1:14" x14ac:dyDescent="0.35">
      <c r="A3633" t="s">
        <v>3676</v>
      </c>
      <c r="B3633" t="s">
        <v>8045</v>
      </c>
      <c r="C3633" t="s">
        <v>8022</v>
      </c>
      <c r="D3633" t="s">
        <v>8038</v>
      </c>
      <c r="E3633" s="1">
        <v>45418</v>
      </c>
      <c r="F3633">
        <v>5253.75</v>
      </c>
      <c r="G3633">
        <v>405</v>
      </c>
      <c r="H3633" t="s">
        <v>40</v>
      </c>
      <c r="I3633" t="str">
        <f>VLOOKUP(shipments[[#This Row],[SPID]],CHOOSE({1,2},people[[#All],[SPID]],people[[#All],[Sales_person]]),2,0)</f>
        <v>Brien Boise</v>
      </c>
      <c r="J3633">
        <f>YEAR(shipments[[#This Row],[Shipdate]])</f>
        <v>2024</v>
      </c>
      <c r="K3633" s="22"/>
      <c r="L3633" s="22">
        <f>VLOOKUP(shipments[[#This Row],[PID]],CHOOSE({1,2},products[PID],products[Cost_per_box]),2,0)</f>
        <v>4.74</v>
      </c>
      <c r="M3633" s="22">
        <f>shipments[[#This Row],[Boxes]]*shipments[[#This Row],[cost_per_box]]</f>
        <v>1919.7</v>
      </c>
      <c r="N3633" s="22">
        <f>shipments[[#This Row],[Amount]]-shipments[[#This Row],[total cost]]</f>
        <v>3334.05</v>
      </c>
    </row>
    <row r="3634" spans="1:14" x14ac:dyDescent="0.35">
      <c r="A3634" t="s">
        <v>3677</v>
      </c>
      <c r="B3634" t="s">
        <v>8045</v>
      </c>
      <c r="C3634" t="s">
        <v>8023</v>
      </c>
      <c r="D3634" t="s">
        <v>8034</v>
      </c>
      <c r="E3634" s="1">
        <v>45266</v>
      </c>
      <c r="F3634">
        <v>2153.25</v>
      </c>
      <c r="G3634">
        <v>240</v>
      </c>
      <c r="H3634" t="s">
        <v>7</v>
      </c>
      <c r="I3634" t="str">
        <f>VLOOKUP(shipments[[#This Row],[SPID]],CHOOSE({1,2},people[[#All],[SPID]],people[[#All],[Sales_person]]),2,0)</f>
        <v>Brien Boise</v>
      </c>
      <c r="J3634">
        <f>YEAR(shipments[[#This Row],[Shipdate]])</f>
        <v>2023</v>
      </c>
      <c r="K3634" s="22"/>
      <c r="L3634" s="22">
        <f>VLOOKUP(shipments[[#This Row],[PID]],CHOOSE({1,2},products[PID],products[Cost_per_box]),2,0)</f>
        <v>10.51</v>
      </c>
      <c r="M3634" s="22">
        <f>shipments[[#This Row],[Boxes]]*shipments[[#This Row],[cost_per_box]]</f>
        <v>2522.4</v>
      </c>
      <c r="N3634" s="22">
        <f>shipments[[#This Row],[Amount]]-shipments[[#This Row],[total cost]]</f>
        <v>-369.15000000000009</v>
      </c>
    </row>
    <row r="3635" spans="1:14" x14ac:dyDescent="0.35">
      <c r="A3635" t="s">
        <v>3678</v>
      </c>
      <c r="B3635" t="s">
        <v>8045</v>
      </c>
      <c r="C3635" t="s">
        <v>8023</v>
      </c>
      <c r="D3635" t="s">
        <v>8038</v>
      </c>
      <c r="E3635" s="1">
        <v>45107</v>
      </c>
      <c r="F3635">
        <v>6414.75</v>
      </c>
      <c r="G3635">
        <v>642</v>
      </c>
      <c r="H3635" t="s">
        <v>7</v>
      </c>
      <c r="I3635" t="str">
        <f>VLOOKUP(shipments[[#This Row],[SPID]],CHOOSE({1,2},people[[#All],[SPID]],people[[#All],[Sales_person]]),2,0)</f>
        <v>Brien Boise</v>
      </c>
      <c r="J3635">
        <f>YEAR(shipments[[#This Row],[Shipdate]])</f>
        <v>2023</v>
      </c>
      <c r="K3635" s="22"/>
      <c r="L3635" s="22">
        <f>VLOOKUP(shipments[[#This Row],[PID]],CHOOSE({1,2},products[PID],products[Cost_per_box]),2,0)</f>
        <v>10.51</v>
      </c>
      <c r="M3635" s="22">
        <f>shipments[[#This Row],[Boxes]]*shipments[[#This Row],[cost_per_box]]</f>
        <v>6747.42</v>
      </c>
      <c r="N3635" s="22">
        <f>shipments[[#This Row],[Amount]]-shipments[[#This Row],[total cost]]</f>
        <v>-332.67000000000007</v>
      </c>
    </row>
    <row r="3636" spans="1:14" x14ac:dyDescent="0.35">
      <c r="A3636" t="s">
        <v>3679</v>
      </c>
      <c r="B3636" t="s">
        <v>8045</v>
      </c>
      <c r="C3636" t="s">
        <v>8023</v>
      </c>
      <c r="D3636" t="s">
        <v>8033</v>
      </c>
      <c r="E3636" s="1">
        <v>45124</v>
      </c>
      <c r="F3636">
        <v>6543</v>
      </c>
      <c r="G3636">
        <v>1091</v>
      </c>
      <c r="H3636" t="s">
        <v>7</v>
      </c>
      <c r="I3636" t="str">
        <f>VLOOKUP(shipments[[#This Row],[SPID]],CHOOSE({1,2},people[[#All],[SPID]],people[[#All],[Sales_person]]),2,0)</f>
        <v>Brien Boise</v>
      </c>
      <c r="J3636">
        <f>YEAR(shipments[[#This Row],[Shipdate]])</f>
        <v>2023</v>
      </c>
      <c r="K3636" s="22"/>
      <c r="L3636" s="22">
        <f>VLOOKUP(shipments[[#This Row],[PID]],CHOOSE({1,2},products[PID],products[Cost_per_box]),2,0)</f>
        <v>10.51</v>
      </c>
      <c r="M3636" s="22">
        <f>shipments[[#This Row],[Boxes]]*shipments[[#This Row],[cost_per_box]]</f>
        <v>11466.41</v>
      </c>
      <c r="N3636" s="22">
        <f>shipments[[#This Row],[Amount]]-shipments[[#This Row],[total cost]]</f>
        <v>-4923.41</v>
      </c>
    </row>
    <row r="3637" spans="1:14" x14ac:dyDescent="0.35">
      <c r="A3637" t="s">
        <v>3680</v>
      </c>
      <c r="B3637" t="s">
        <v>8045</v>
      </c>
      <c r="C3637" t="s">
        <v>8023</v>
      </c>
      <c r="D3637" t="s">
        <v>8034</v>
      </c>
      <c r="E3637" s="1">
        <v>45287</v>
      </c>
      <c r="F3637">
        <v>4749.75</v>
      </c>
      <c r="G3637">
        <v>594</v>
      </c>
      <c r="H3637" t="s">
        <v>7</v>
      </c>
      <c r="I3637" t="str">
        <f>VLOOKUP(shipments[[#This Row],[SPID]],CHOOSE({1,2},people[[#All],[SPID]],people[[#All],[Sales_person]]),2,0)</f>
        <v>Brien Boise</v>
      </c>
      <c r="J3637">
        <f>YEAR(shipments[[#This Row],[Shipdate]])</f>
        <v>2023</v>
      </c>
      <c r="K3637" s="22"/>
      <c r="L3637" s="22">
        <f>VLOOKUP(shipments[[#This Row],[PID]],CHOOSE({1,2},products[PID],products[Cost_per_box]),2,0)</f>
        <v>10.51</v>
      </c>
      <c r="M3637" s="22">
        <f>shipments[[#This Row],[Boxes]]*shipments[[#This Row],[cost_per_box]]</f>
        <v>6242.94</v>
      </c>
      <c r="N3637" s="22">
        <f>shipments[[#This Row],[Amount]]-shipments[[#This Row],[total cost]]</f>
        <v>-1493.1899999999996</v>
      </c>
    </row>
    <row r="3638" spans="1:14" x14ac:dyDescent="0.35">
      <c r="A3638" t="s">
        <v>3681</v>
      </c>
      <c r="B3638" t="s">
        <v>8045</v>
      </c>
      <c r="C3638" t="s">
        <v>8023</v>
      </c>
      <c r="D3638" t="s">
        <v>8038</v>
      </c>
      <c r="E3638" s="1">
        <v>45084</v>
      </c>
      <c r="F3638">
        <v>8442</v>
      </c>
      <c r="G3638">
        <v>1407</v>
      </c>
      <c r="H3638" t="s">
        <v>7</v>
      </c>
      <c r="I3638" t="str">
        <f>VLOOKUP(shipments[[#This Row],[SPID]],CHOOSE({1,2},people[[#All],[SPID]],people[[#All],[Sales_person]]),2,0)</f>
        <v>Brien Boise</v>
      </c>
      <c r="J3638">
        <f>YEAR(shipments[[#This Row],[Shipdate]])</f>
        <v>2023</v>
      </c>
      <c r="K3638" s="22"/>
      <c r="L3638" s="22">
        <f>VLOOKUP(shipments[[#This Row],[PID]],CHOOSE({1,2},products[PID],products[Cost_per_box]),2,0)</f>
        <v>10.51</v>
      </c>
      <c r="M3638" s="22">
        <f>shipments[[#This Row],[Boxes]]*shipments[[#This Row],[cost_per_box]]</f>
        <v>14787.57</v>
      </c>
      <c r="N3638" s="22">
        <f>shipments[[#This Row],[Amount]]-shipments[[#This Row],[total cost]]</f>
        <v>-6345.57</v>
      </c>
    </row>
    <row r="3639" spans="1:14" x14ac:dyDescent="0.35">
      <c r="A3639" t="s">
        <v>3682</v>
      </c>
      <c r="B3639" t="s">
        <v>8045</v>
      </c>
      <c r="C3639" t="s">
        <v>8023</v>
      </c>
      <c r="D3639" t="s">
        <v>8035</v>
      </c>
      <c r="E3639" s="1">
        <v>45020</v>
      </c>
      <c r="F3639">
        <v>6113.25</v>
      </c>
      <c r="G3639">
        <v>1019</v>
      </c>
      <c r="H3639" t="s">
        <v>7</v>
      </c>
      <c r="I3639" t="str">
        <f>VLOOKUP(shipments[[#This Row],[SPID]],CHOOSE({1,2},people[[#All],[SPID]],people[[#All],[Sales_person]]),2,0)</f>
        <v>Brien Boise</v>
      </c>
      <c r="J3639">
        <f>YEAR(shipments[[#This Row],[Shipdate]])</f>
        <v>2023</v>
      </c>
      <c r="K3639" s="22"/>
      <c r="L3639" s="22">
        <f>VLOOKUP(shipments[[#This Row],[PID]],CHOOSE({1,2},products[PID],products[Cost_per_box]),2,0)</f>
        <v>10.51</v>
      </c>
      <c r="M3639" s="22">
        <f>shipments[[#This Row],[Boxes]]*shipments[[#This Row],[cost_per_box]]</f>
        <v>10709.69</v>
      </c>
      <c r="N3639" s="22">
        <f>shipments[[#This Row],[Amount]]-shipments[[#This Row],[total cost]]</f>
        <v>-4596.4400000000005</v>
      </c>
    </row>
    <row r="3640" spans="1:14" x14ac:dyDescent="0.35">
      <c r="A3640" t="s">
        <v>3683</v>
      </c>
      <c r="B3640" t="s">
        <v>8045</v>
      </c>
      <c r="C3640" t="s">
        <v>8024</v>
      </c>
      <c r="D3640" t="s">
        <v>8038</v>
      </c>
      <c r="E3640" s="1">
        <v>45237</v>
      </c>
      <c r="F3640">
        <v>4268.25</v>
      </c>
      <c r="G3640">
        <v>252</v>
      </c>
      <c r="H3640" t="s">
        <v>7</v>
      </c>
      <c r="I3640" t="str">
        <f>VLOOKUP(shipments[[#This Row],[SPID]],CHOOSE({1,2},people[[#All],[SPID]],people[[#All],[Sales_person]]),2,0)</f>
        <v>Brien Boise</v>
      </c>
      <c r="J3640">
        <f>YEAR(shipments[[#This Row],[Shipdate]])</f>
        <v>2023</v>
      </c>
      <c r="K3640" s="22"/>
      <c r="L3640" s="22">
        <f>VLOOKUP(shipments[[#This Row],[PID]],CHOOSE({1,2},products[PID],products[Cost_per_box]),2,0)</f>
        <v>6.43</v>
      </c>
      <c r="M3640" s="22">
        <f>shipments[[#This Row],[Boxes]]*shipments[[#This Row],[cost_per_box]]</f>
        <v>1620.36</v>
      </c>
      <c r="N3640" s="22">
        <f>shipments[[#This Row],[Amount]]-shipments[[#This Row],[total cost]]</f>
        <v>2647.8900000000003</v>
      </c>
    </row>
    <row r="3641" spans="1:14" x14ac:dyDescent="0.35">
      <c r="A3641" t="s">
        <v>3684</v>
      </c>
      <c r="B3641" t="s">
        <v>8045</v>
      </c>
      <c r="C3641" t="s">
        <v>8024</v>
      </c>
      <c r="D3641" t="s">
        <v>8038</v>
      </c>
      <c r="E3641" s="1">
        <v>45457</v>
      </c>
      <c r="F3641">
        <v>6430.5</v>
      </c>
      <c r="G3641">
        <v>460</v>
      </c>
      <c r="H3641" t="s">
        <v>7</v>
      </c>
      <c r="I3641" t="str">
        <f>VLOOKUP(shipments[[#This Row],[SPID]],CHOOSE({1,2},people[[#All],[SPID]],people[[#All],[Sales_person]]),2,0)</f>
        <v>Brien Boise</v>
      </c>
      <c r="J3641">
        <f>YEAR(shipments[[#This Row],[Shipdate]])</f>
        <v>2024</v>
      </c>
      <c r="K3641" s="22"/>
      <c r="L3641" s="22">
        <f>VLOOKUP(shipments[[#This Row],[PID]],CHOOSE({1,2},products[PID],products[Cost_per_box]),2,0)</f>
        <v>6.43</v>
      </c>
      <c r="M3641" s="22">
        <f>shipments[[#This Row],[Boxes]]*shipments[[#This Row],[cost_per_box]]</f>
        <v>2957.7999999999997</v>
      </c>
      <c r="N3641" s="22">
        <f>shipments[[#This Row],[Amount]]-shipments[[#This Row],[total cost]]</f>
        <v>3472.7000000000003</v>
      </c>
    </row>
    <row r="3642" spans="1:14" x14ac:dyDescent="0.35">
      <c r="A3642" t="s">
        <v>3685</v>
      </c>
      <c r="B3642" t="s">
        <v>8045</v>
      </c>
      <c r="C3642" t="s">
        <v>8024</v>
      </c>
      <c r="D3642" t="s">
        <v>8033</v>
      </c>
      <c r="E3642" s="1">
        <v>45553</v>
      </c>
      <c r="F3642">
        <v>5951.25</v>
      </c>
      <c r="G3642">
        <v>331</v>
      </c>
      <c r="H3642" t="s">
        <v>26</v>
      </c>
      <c r="I3642" t="str">
        <f>VLOOKUP(shipments[[#This Row],[SPID]],CHOOSE({1,2},people[[#All],[SPID]],people[[#All],[Sales_person]]),2,0)</f>
        <v>Brien Boise</v>
      </c>
      <c r="J3642">
        <f>YEAR(shipments[[#This Row],[Shipdate]])</f>
        <v>2024</v>
      </c>
      <c r="K3642" s="22"/>
      <c r="L3642" s="22">
        <f>VLOOKUP(shipments[[#This Row],[PID]],CHOOSE({1,2},products[PID],products[Cost_per_box]),2,0)</f>
        <v>6.43</v>
      </c>
      <c r="M3642" s="22">
        <f>shipments[[#This Row],[Boxes]]*shipments[[#This Row],[cost_per_box]]</f>
        <v>2128.33</v>
      </c>
      <c r="N3642" s="22">
        <f>shipments[[#This Row],[Amount]]-shipments[[#This Row],[total cost]]</f>
        <v>3822.92</v>
      </c>
    </row>
    <row r="3643" spans="1:14" x14ac:dyDescent="0.35">
      <c r="A3643" t="s">
        <v>3686</v>
      </c>
      <c r="B3643" t="s">
        <v>8045</v>
      </c>
      <c r="C3643" t="s">
        <v>8024</v>
      </c>
      <c r="D3643" t="s">
        <v>8033</v>
      </c>
      <c r="E3643" s="1">
        <v>45286</v>
      </c>
      <c r="F3643">
        <v>5532.75</v>
      </c>
      <c r="G3643">
        <v>396</v>
      </c>
      <c r="H3643" t="s">
        <v>7</v>
      </c>
      <c r="I3643" t="str">
        <f>VLOOKUP(shipments[[#This Row],[SPID]],CHOOSE({1,2},people[[#All],[SPID]],people[[#All],[Sales_person]]),2,0)</f>
        <v>Brien Boise</v>
      </c>
      <c r="J3643">
        <f>YEAR(shipments[[#This Row],[Shipdate]])</f>
        <v>2023</v>
      </c>
      <c r="K3643" s="22"/>
      <c r="L3643" s="22">
        <f>VLOOKUP(shipments[[#This Row],[PID]],CHOOSE({1,2},products[PID],products[Cost_per_box]),2,0)</f>
        <v>6.43</v>
      </c>
      <c r="M3643" s="22">
        <f>shipments[[#This Row],[Boxes]]*shipments[[#This Row],[cost_per_box]]</f>
        <v>2546.2799999999997</v>
      </c>
      <c r="N3643" s="22">
        <f>shipments[[#This Row],[Amount]]-shipments[[#This Row],[total cost]]</f>
        <v>2986.4700000000003</v>
      </c>
    </row>
    <row r="3644" spans="1:14" x14ac:dyDescent="0.35">
      <c r="A3644" t="s">
        <v>3687</v>
      </c>
      <c r="B3644" t="s">
        <v>8045</v>
      </c>
      <c r="C3644" t="s">
        <v>8024</v>
      </c>
      <c r="D3644" t="s">
        <v>8034</v>
      </c>
      <c r="E3644" s="1">
        <v>44950</v>
      </c>
      <c r="F3644">
        <v>5809.5</v>
      </c>
      <c r="G3644">
        <v>415</v>
      </c>
      <c r="H3644" t="s">
        <v>7</v>
      </c>
      <c r="I3644" t="str">
        <f>VLOOKUP(shipments[[#This Row],[SPID]],CHOOSE({1,2},people[[#All],[SPID]],people[[#All],[Sales_person]]),2,0)</f>
        <v>Brien Boise</v>
      </c>
      <c r="J3644">
        <f>YEAR(shipments[[#This Row],[Shipdate]])</f>
        <v>2023</v>
      </c>
      <c r="K3644" s="22"/>
      <c r="L3644" s="22">
        <f>VLOOKUP(shipments[[#This Row],[PID]],CHOOSE({1,2},products[PID],products[Cost_per_box]),2,0)</f>
        <v>6.43</v>
      </c>
      <c r="M3644" s="22">
        <f>shipments[[#This Row],[Boxes]]*shipments[[#This Row],[cost_per_box]]</f>
        <v>2668.45</v>
      </c>
      <c r="N3644" s="22">
        <f>shipments[[#This Row],[Amount]]-shipments[[#This Row],[total cost]]</f>
        <v>3141.05</v>
      </c>
    </row>
    <row r="3645" spans="1:14" x14ac:dyDescent="0.35">
      <c r="A3645" t="s">
        <v>3688</v>
      </c>
      <c r="B3645" t="s">
        <v>8045</v>
      </c>
      <c r="C3645" t="s">
        <v>8024</v>
      </c>
      <c r="D3645" t="s">
        <v>8038</v>
      </c>
      <c r="E3645" s="1">
        <v>44960</v>
      </c>
      <c r="F3645">
        <v>4308.75</v>
      </c>
      <c r="G3645">
        <v>254</v>
      </c>
      <c r="H3645" t="s">
        <v>7</v>
      </c>
      <c r="I3645" t="str">
        <f>VLOOKUP(shipments[[#This Row],[SPID]],CHOOSE({1,2},people[[#All],[SPID]],people[[#All],[Sales_person]]),2,0)</f>
        <v>Brien Boise</v>
      </c>
      <c r="J3645">
        <f>YEAR(shipments[[#This Row],[Shipdate]])</f>
        <v>2023</v>
      </c>
      <c r="K3645" s="22"/>
      <c r="L3645" s="22">
        <f>VLOOKUP(shipments[[#This Row],[PID]],CHOOSE({1,2},products[PID],products[Cost_per_box]),2,0)</f>
        <v>6.43</v>
      </c>
      <c r="M3645" s="22">
        <f>shipments[[#This Row],[Boxes]]*shipments[[#This Row],[cost_per_box]]</f>
        <v>1633.22</v>
      </c>
      <c r="N3645" s="22">
        <f>shipments[[#This Row],[Amount]]-shipments[[#This Row],[total cost]]</f>
        <v>2675.5299999999997</v>
      </c>
    </row>
    <row r="3646" spans="1:14" x14ac:dyDescent="0.35">
      <c r="A3646" t="s">
        <v>3689</v>
      </c>
      <c r="B3646" t="s">
        <v>8045</v>
      </c>
      <c r="C3646" t="s">
        <v>8025</v>
      </c>
      <c r="D3646" t="s">
        <v>8033</v>
      </c>
      <c r="E3646" s="1">
        <v>45273</v>
      </c>
      <c r="F3646">
        <v>1548</v>
      </c>
      <c r="G3646">
        <v>86</v>
      </c>
      <c r="H3646" t="s">
        <v>7</v>
      </c>
      <c r="I3646" t="str">
        <f>VLOOKUP(shipments[[#This Row],[SPID]],CHOOSE({1,2},people[[#All],[SPID]],people[[#All],[Sales_person]]),2,0)</f>
        <v>Brien Boise</v>
      </c>
      <c r="J3646">
        <f>YEAR(shipments[[#This Row],[Shipdate]])</f>
        <v>2023</v>
      </c>
      <c r="K3646" s="22"/>
      <c r="L3646" s="22">
        <f>VLOOKUP(shipments[[#This Row],[PID]],CHOOSE({1,2},products[PID],products[Cost_per_box]),2,0)</f>
        <v>12.41</v>
      </c>
      <c r="M3646" s="22">
        <f>shipments[[#This Row],[Boxes]]*shipments[[#This Row],[cost_per_box]]</f>
        <v>1067.26</v>
      </c>
      <c r="N3646" s="22">
        <f>shipments[[#This Row],[Amount]]-shipments[[#This Row],[total cost]]</f>
        <v>480.74</v>
      </c>
    </row>
    <row r="3647" spans="1:14" x14ac:dyDescent="0.35">
      <c r="A3647" t="s">
        <v>3690</v>
      </c>
      <c r="B3647" t="s">
        <v>8045</v>
      </c>
      <c r="C3647" t="s">
        <v>8026</v>
      </c>
      <c r="D3647" t="s">
        <v>8033</v>
      </c>
      <c r="E3647" s="1">
        <v>45047</v>
      </c>
      <c r="F3647">
        <v>5161.5</v>
      </c>
      <c r="G3647">
        <v>323</v>
      </c>
      <c r="H3647" t="s">
        <v>7</v>
      </c>
      <c r="I3647" t="str">
        <f>VLOOKUP(shipments[[#This Row],[SPID]],CHOOSE({1,2},people[[#All],[SPID]],people[[#All],[Sales_person]]),2,0)</f>
        <v>Brien Boise</v>
      </c>
      <c r="J3647">
        <f>YEAR(shipments[[#This Row],[Shipdate]])</f>
        <v>2023</v>
      </c>
      <c r="K3647" s="22"/>
      <c r="L3647" s="22">
        <f>VLOOKUP(shipments[[#This Row],[PID]],CHOOSE({1,2},products[PID],products[Cost_per_box]),2,0)</f>
        <v>9.57</v>
      </c>
      <c r="M3647" s="22">
        <f>shipments[[#This Row],[Boxes]]*shipments[[#This Row],[cost_per_box]]</f>
        <v>3091.11</v>
      </c>
      <c r="N3647" s="22">
        <f>shipments[[#This Row],[Amount]]-shipments[[#This Row],[total cost]]</f>
        <v>2070.39</v>
      </c>
    </row>
    <row r="3648" spans="1:14" x14ac:dyDescent="0.35">
      <c r="A3648" t="s">
        <v>3691</v>
      </c>
      <c r="B3648" t="s">
        <v>8045</v>
      </c>
      <c r="C3648" t="s">
        <v>8027</v>
      </c>
      <c r="D3648" t="s">
        <v>8033</v>
      </c>
      <c r="E3648" s="1">
        <v>45244</v>
      </c>
      <c r="F3648">
        <v>8727.75</v>
      </c>
      <c r="G3648">
        <v>1091</v>
      </c>
      <c r="H3648" t="s">
        <v>7</v>
      </c>
      <c r="I3648" t="str">
        <f>VLOOKUP(shipments[[#This Row],[SPID]],CHOOSE({1,2},people[[#All],[SPID]],people[[#All],[Sales_person]]),2,0)</f>
        <v>Brien Boise</v>
      </c>
      <c r="J3648">
        <f>YEAR(shipments[[#This Row],[Shipdate]])</f>
        <v>2023</v>
      </c>
      <c r="K3648" s="22"/>
      <c r="L3648" s="22">
        <f>VLOOKUP(shipments[[#This Row],[PID]],CHOOSE({1,2},products[PID],products[Cost_per_box]),2,0)</f>
        <v>8.43</v>
      </c>
      <c r="M3648" s="22">
        <f>shipments[[#This Row],[Boxes]]*shipments[[#This Row],[cost_per_box]]</f>
        <v>9197.1299999999992</v>
      </c>
      <c r="N3648" s="22">
        <f>shipments[[#This Row],[Amount]]-shipments[[#This Row],[total cost]]</f>
        <v>-469.3799999999992</v>
      </c>
    </row>
    <row r="3649" spans="1:14" x14ac:dyDescent="0.35">
      <c r="A3649" t="s">
        <v>3692</v>
      </c>
      <c r="B3649" t="s">
        <v>8045</v>
      </c>
      <c r="C3649" t="s">
        <v>8027</v>
      </c>
      <c r="D3649" t="s">
        <v>8038</v>
      </c>
      <c r="E3649" s="1">
        <v>45202</v>
      </c>
      <c r="F3649">
        <v>7164</v>
      </c>
      <c r="G3649">
        <v>652</v>
      </c>
      <c r="H3649" t="s">
        <v>7</v>
      </c>
      <c r="I3649" t="str">
        <f>VLOOKUP(shipments[[#This Row],[SPID]],CHOOSE({1,2},people[[#All],[SPID]],people[[#All],[Sales_person]]),2,0)</f>
        <v>Brien Boise</v>
      </c>
      <c r="J3649">
        <f>YEAR(shipments[[#This Row],[Shipdate]])</f>
        <v>2023</v>
      </c>
      <c r="K3649" s="22"/>
      <c r="L3649" s="22">
        <f>VLOOKUP(shipments[[#This Row],[PID]],CHOOSE({1,2},products[PID],products[Cost_per_box]),2,0)</f>
        <v>8.43</v>
      </c>
      <c r="M3649" s="22">
        <f>shipments[[#This Row],[Boxes]]*shipments[[#This Row],[cost_per_box]]</f>
        <v>5496.36</v>
      </c>
      <c r="N3649" s="22">
        <f>shipments[[#This Row],[Amount]]-shipments[[#This Row],[total cost]]</f>
        <v>1667.6400000000003</v>
      </c>
    </row>
    <row r="3650" spans="1:14" x14ac:dyDescent="0.35">
      <c r="A3650" t="s">
        <v>3693</v>
      </c>
      <c r="B3650" t="s">
        <v>8045</v>
      </c>
      <c r="C3650" t="s">
        <v>8027</v>
      </c>
      <c r="D3650" t="s">
        <v>8034</v>
      </c>
      <c r="E3650" s="1">
        <v>45229</v>
      </c>
      <c r="F3650">
        <v>13844.25</v>
      </c>
      <c r="G3650">
        <v>1259</v>
      </c>
      <c r="H3650" t="s">
        <v>7</v>
      </c>
      <c r="I3650" t="str">
        <f>VLOOKUP(shipments[[#This Row],[SPID]],CHOOSE({1,2},people[[#All],[SPID]],people[[#All],[Sales_person]]),2,0)</f>
        <v>Brien Boise</v>
      </c>
      <c r="J3650">
        <f>YEAR(shipments[[#This Row],[Shipdate]])</f>
        <v>2023</v>
      </c>
      <c r="K3650" s="22"/>
      <c r="L3650" s="22">
        <f>VLOOKUP(shipments[[#This Row],[PID]],CHOOSE({1,2},products[PID],products[Cost_per_box]),2,0)</f>
        <v>8.43</v>
      </c>
      <c r="M3650" s="22">
        <f>shipments[[#This Row],[Boxes]]*shipments[[#This Row],[cost_per_box]]</f>
        <v>10613.369999999999</v>
      </c>
      <c r="N3650" s="22">
        <f>shipments[[#This Row],[Amount]]-shipments[[#This Row],[total cost]]</f>
        <v>3230.880000000001</v>
      </c>
    </row>
    <row r="3651" spans="1:14" x14ac:dyDescent="0.35">
      <c r="A3651" t="s">
        <v>3694</v>
      </c>
      <c r="B3651" t="s">
        <v>8045</v>
      </c>
      <c r="C3651" t="s">
        <v>8028</v>
      </c>
      <c r="D3651" t="s">
        <v>8034</v>
      </c>
      <c r="E3651" s="1">
        <v>45195</v>
      </c>
      <c r="F3651">
        <v>6063.75</v>
      </c>
      <c r="G3651">
        <v>607</v>
      </c>
      <c r="H3651" t="s">
        <v>7</v>
      </c>
      <c r="I3651" t="str">
        <f>VLOOKUP(shipments[[#This Row],[SPID]],CHOOSE({1,2},people[[#All],[SPID]],people[[#All],[Sales_person]]),2,0)</f>
        <v>Brien Boise</v>
      </c>
      <c r="J3651">
        <f>YEAR(shipments[[#This Row],[Shipdate]])</f>
        <v>2023</v>
      </c>
      <c r="K3651" s="22"/>
      <c r="L3651" s="22">
        <f>VLOOKUP(shipments[[#This Row],[PID]],CHOOSE({1,2},products[PID],products[Cost_per_box]),2,0)</f>
        <v>6.8</v>
      </c>
      <c r="M3651" s="22">
        <f>shipments[[#This Row],[Boxes]]*shipments[[#This Row],[cost_per_box]]</f>
        <v>4127.5999999999995</v>
      </c>
      <c r="N3651" s="22">
        <f>shipments[[#This Row],[Amount]]-shipments[[#This Row],[total cost]]</f>
        <v>1936.1500000000005</v>
      </c>
    </row>
    <row r="3652" spans="1:14" x14ac:dyDescent="0.35">
      <c r="A3652" t="s">
        <v>3695</v>
      </c>
      <c r="B3652" t="s">
        <v>8045</v>
      </c>
      <c r="C3652" t="s">
        <v>8028</v>
      </c>
      <c r="D3652" t="s">
        <v>8036</v>
      </c>
      <c r="E3652" s="1">
        <v>45124</v>
      </c>
      <c r="F3652">
        <v>3588.75</v>
      </c>
      <c r="G3652">
        <v>359</v>
      </c>
      <c r="H3652" t="s">
        <v>7</v>
      </c>
      <c r="I3652" t="str">
        <f>VLOOKUP(shipments[[#This Row],[SPID]],CHOOSE({1,2},people[[#All],[SPID]],people[[#All],[Sales_person]]),2,0)</f>
        <v>Brien Boise</v>
      </c>
      <c r="J3652">
        <f>YEAR(shipments[[#This Row],[Shipdate]])</f>
        <v>2023</v>
      </c>
      <c r="K3652" s="22"/>
      <c r="L3652" s="22">
        <f>VLOOKUP(shipments[[#This Row],[PID]],CHOOSE({1,2},products[PID],products[Cost_per_box]),2,0)</f>
        <v>6.8</v>
      </c>
      <c r="M3652" s="22">
        <f>shipments[[#This Row],[Boxes]]*shipments[[#This Row],[cost_per_box]]</f>
        <v>2441.1999999999998</v>
      </c>
      <c r="N3652" s="22">
        <f>shipments[[#This Row],[Amount]]-shipments[[#This Row],[total cost]]</f>
        <v>1147.5500000000002</v>
      </c>
    </row>
    <row r="3653" spans="1:14" x14ac:dyDescent="0.35">
      <c r="A3653" t="s">
        <v>3696</v>
      </c>
      <c r="B3653" t="s">
        <v>8045</v>
      </c>
      <c r="C3653" t="s">
        <v>8028</v>
      </c>
      <c r="D3653" t="s">
        <v>8037</v>
      </c>
      <c r="E3653" s="1">
        <v>45413</v>
      </c>
      <c r="F3653">
        <v>3514.5</v>
      </c>
      <c r="G3653">
        <v>320</v>
      </c>
      <c r="H3653" t="s">
        <v>7</v>
      </c>
      <c r="I3653" t="str">
        <f>VLOOKUP(shipments[[#This Row],[SPID]],CHOOSE({1,2},people[[#All],[SPID]],people[[#All],[Sales_person]]),2,0)</f>
        <v>Brien Boise</v>
      </c>
      <c r="J3653">
        <f>YEAR(shipments[[#This Row],[Shipdate]])</f>
        <v>2024</v>
      </c>
      <c r="K3653" s="22"/>
      <c r="L3653" s="22">
        <f>VLOOKUP(shipments[[#This Row],[PID]],CHOOSE({1,2},products[PID],products[Cost_per_box]),2,0)</f>
        <v>6.8</v>
      </c>
      <c r="M3653" s="22">
        <f>shipments[[#This Row],[Boxes]]*shipments[[#This Row],[cost_per_box]]</f>
        <v>2176</v>
      </c>
      <c r="N3653" s="22">
        <f>shipments[[#This Row],[Amount]]-shipments[[#This Row],[total cost]]</f>
        <v>1338.5</v>
      </c>
    </row>
    <row r="3654" spans="1:14" x14ac:dyDescent="0.35">
      <c r="A3654" t="s">
        <v>3697</v>
      </c>
      <c r="B3654" t="s">
        <v>8045</v>
      </c>
      <c r="C3654" t="s">
        <v>8028</v>
      </c>
      <c r="D3654" t="s">
        <v>8038</v>
      </c>
      <c r="E3654" s="1">
        <v>45331</v>
      </c>
      <c r="F3654">
        <v>2520</v>
      </c>
      <c r="G3654">
        <v>280</v>
      </c>
      <c r="H3654" t="s">
        <v>7</v>
      </c>
      <c r="I3654" t="str">
        <f>VLOOKUP(shipments[[#This Row],[SPID]],CHOOSE({1,2},people[[#All],[SPID]],people[[#All],[Sales_person]]),2,0)</f>
        <v>Brien Boise</v>
      </c>
      <c r="J3654">
        <f>YEAR(shipments[[#This Row],[Shipdate]])</f>
        <v>2024</v>
      </c>
      <c r="K3654" s="22"/>
      <c r="L3654" s="22">
        <f>VLOOKUP(shipments[[#This Row],[PID]],CHOOSE({1,2},products[PID],products[Cost_per_box]),2,0)</f>
        <v>6.8</v>
      </c>
      <c r="M3654" s="22">
        <f>shipments[[#This Row],[Boxes]]*shipments[[#This Row],[cost_per_box]]</f>
        <v>1904</v>
      </c>
      <c r="N3654" s="22">
        <f>shipments[[#This Row],[Amount]]-shipments[[#This Row],[total cost]]</f>
        <v>616</v>
      </c>
    </row>
    <row r="3655" spans="1:14" x14ac:dyDescent="0.35">
      <c r="A3655" t="s">
        <v>3698</v>
      </c>
      <c r="B3655" t="s">
        <v>8045</v>
      </c>
      <c r="C3655" t="s">
        <v>8028</v>
      </c>
      <c r="D3655" t="s">
        <v>8038</v>
      </c>
      <c r="E3655" s="1">
        <v>44992</v>
      </c>
      <c r="F3655">
        <v>14892.75</v>
      </c>
      <c r="G3655">
        <v>1655</v>
      </c>
      <c r="H3655" t="s">
        <v>7</v>
      </c>
      <c r="I3655" t="str">
        <f>VLOOKUP(shipments[[#This Row],[SPID]],CHOOSE({1,2},people[[#All],[SPID]],people[[#All],[Sales_person]]),2,0)</f>
        <v>Brien Boise</v>
      </c>
      <c r="J3655">
        <f>YEAR(shipments[[#This Row],[Shipdate]])</f>
        <v>2023</v>
      </c>
      <c r="K3655" s="22"/>
      <c r="L3655" s="22">
        <f>VLOOKUP(shipments[[#This Row],[PID]],CHOOSE({1,2},products[PID],products[Cost_per_box]),2,0)</f>
        <v>6.8</v>
      </c>
      <c r="M3655" s="22">
        <f>shipments[[#This Row],[Boxes]]*shipments[[#This Row],[cost_per_box]]</f>
        <v>11254</v>
      </c>
      <c r="N3655" s="22">
        <f>shipments[[#This Row],[Amount]]-shipments[[#This Row],[total cost]]</f>
        <v>3638.75</v>
      </c>
    </row>
    <row r="3656" spans="1:14" x14ac:dyDescent="0.35">
      <c r="A3656" t="s">
        <v>3699</v>
      </c>
      <c r="B3656" t="s">
        <v>8045</v>
      </c>
      <c r="C3656" t="s">
        <v>8029</v>
      </c>
      <c r="D3656" t="s">
        <v>8034</v>
      </c>
      <c r="E3656" s="1">
        <v>45428</v>
      </c>
      <c r="F3656">
        <v>3514.5</v>
      </c>
      <c r="G3656">
        <v>131</v>
      </c>
      <c r="H3656" t="s">
        <v>7</v>
      </c>
      <c r="I3656" t="str">
        <f>VLOOKUP(shipments[[#This Row],[SPID]],CHOOSE({1,2},people[[#All],[SPID]],people[[#All],[Sales_person]]),2,0)</f>
        <v>Brien Boise</v>
      </c>
      <c r="J3656">
        <f>YEAR(shipments[[#This Row],[Shipdate]])</f>
        <v>2024</v>
      </c>
      <c r="K3656" s="22"/>
      <c r="L3656" s="22">
        <f>VLOOKUP(shipments[[#This Row],[PID]],CHOOSE({1,2},products[PID],products[Cost_per_box]),2,0)</f>
        <v>5.04</v>
      </c>
      <c r="M3656" s="22">
        <f>shipments[[#This Row],[Boxes]]*shipments[[#This Row],[cost_per_box]]</f>
        <v>660.24</v>
      </c>
      <c r="N3656" s="22">
        <f>shipments[[#This Row],[Amount]]-shipments[[#This Row],[total cost]]</f>
        <v>2854.26</v>
      </c>
    </row>
    <row r="3657" spans="1:14" x14ac:dyDescent="0.35">
      <c r="A3657" t="s">
        <v>3700</v>
      </c>
      <c r="B3657" t="s">
        <v>8045</v>
      </c>
      <c r="C3657" t="s">
        <v>8029</v>
      </c>
      <c r="D3657" t="s">
        <v>8037</v>
      </c>
      <c r="E3657" s="1">
        <v>45328</v>
      </c>
      <c r="F3657">
        <v>5046.75</v>
      </c>
      <c r="G3657">
        <v>202</v>
      </c>
      <c r="H3657" t="s">
        <v>7</v>
      </c>
      <c r="I3657" t="str">
        <f>VLOOKUP(shipments[[#This Row],[SPID]],CHOOSE({1,2},people[[#All],[SPID]],people[[#All],[Sales_person]]),2,0)</f>
        <v>Brien Boise</v>
      </c>
      <c r="J3657">
        <f>YEAR(shipments[[#This Row],[Shipdate]])</f>
        <v>2024</v>
      </c>
      <c r="K3657" s="22"/>
      <c r="L3657" s="22">
        <f>VLOOKUP(shipments[[#This Row],[PID]],CHOOSE({1,2},products[PID],products[Cost_per_box]),2,0)</f>
        <v>5.04</v>
      </c>
      <c r="M3657" s="22">
        <f>shipments[[#This Row],[Boxes]]*shipments[[#This Row],[cost_per_box]]</f>
        <v>1018.08</v>
      </c>
      <c r="N3657" s="22">
        <f>shipments[[#This Row],[Amount]]-shipments[[#This Row],[total cost]]</f>
        <v>4028.67</v>
      </c>
    </row>
    <row r="3658" spans="1:14" x14ac:dyDescent="0.35">
      <c r="A3658" t="s">
        <v>3701</v>
      </c>
      <c r="B3658" t="s">
        <v>8045</v>
      </c>
      <c r="C3658" t="s">
        <v>8030</v>
      </c>
      <c r="D3658" t="s">
        <v>8034</v>
      </c>
      <c r="E3658" s="1">
        <v>45042</v>
      </c>
      <c r="F3658">
        <v>6932.25</v>
      </c>
      <c r="G3658">
        <v>578</v>
      </c>
      <c r="H3658" t="s">
        <v>7</v>
      </c>
      <c r="I3658" t="str">
        <f>VLOOKUP(shipments[[#This Row],[SPID]],CHOOSE({1,2},people[[#All],[SPID]],people[[#All],[Sales_person]]),2,0)</f>
        <v>Brien Boise</v>
      </c>
      <c r="J3658">
        <f>YEAR(shipments[[#This Row],[Shipdate]])</f>
        <v>2023</v>
      </c>
      <c r="K3658" s="22"/>
      <c r="L3658" s="22">
        <f>VLOOKUP(shipments[[#This Row],[PID]],CHOOSE({1,2},products[PID],products[Cost_per_box]),2,0)</f>
        <v>2.76</v>
      </c>
      <c r="M3658" s="22">
        <f>shipments[[#This Row],[Boxes]]*shipments[[#This Row],[cost_per_box]]</f>
        <v>1595.28</v>
      </c>
      <c r="N3658" s="22">
        <f>shipments[[#This Row],[Amount]]-shipments[[#This Row],[total cost]]</f>
        <v>5336.97</v>
      </c>
    </row>
    <row r="3659" spans="1:14" x14ac:dyDescent="0.35">
      <c r="A3659" t="s">
        <v>3702</v>
      </c>
      <c r="B3659" t="s">
        <v>8045</v>
      </c>
      <c r="C3659" t="s">
        <v>8030</v>
      </c>
      <c r="D3659" t="s">
        <v>8036</v>
      </c>
      <c r="E3659" s="1">
        <v>45330</v>
      </c>
      <c r="F3659">
        <v>5519.25</v>
      </c>
      <c r="G3659">
        <v>690</v>
      </c>
      <c r="H3659" t="s">
        <v>7</v>
      </c>
      <c r="I3659" t="str">
        <f>VLOOKUP(shipments[[#This Row],[SPID]],CHOOSE({1,2},people[[#All],[SPID]],people[[#All],[Sales_person]]),2,0)</f>
        <v>Brien Boise</v>
      </c>
      <c r="J3659">
        <f>YEAR(shipments[[#This Row],[Shipdate]])</f>
        <v>2024</v>
      </c>
      <c r="K3659" s="22"/>
      <c r="L3659" s="22">
        <f>VLOOKUP(shipments[[#This Row],[PID]],CHOOSE({1,2},products[PID],products[Cost_per_box]),2,0)</f>
        <v>2.76</v>
      </c>
      <c r="M3659" s="22">
        <f>shipments[[#This Row],[Boxes]]*shipments[[#This Row],[cost_per_box]]</f>
        <v>1904.3999999999999</v>
      </c>
      <c r="N3659" s="22">
        <f>shipments[[#This Row],[Amount]]-shipments[[#This Row],[total cost]]</f>
        <v>3614.8500000000004</v>
      </c>
    </row>
    <row r="3660" spans="1:14" x14ac:dyDescent="0.35">
      <c r="A3660" t="s">
        <v>3703</v>
      </c>
      <c r="B3660" t="s">
        <v>8045</v>
      </c>
      <c r="C3660" t="s">
        <v>8030</v>
      </c>
      <c r="D3660" t="s">
        <v>8037</v>
      </c>
      <c r="E3660" s="1">
        <v>45321</v>
      </c>
      <c r="F3660">
        <v>1210.5</v>
      </c>
      <c r="G3660">
        <v>122</v>
      </c>
      <c r="H3660" t="s">
        <v>7</v>
      </c>
      <c r="I3660" t="str">
        <f>VLOOKUP(shipments[[#This Row],[SPID]],CHOOSE({1,2},people[[#All],[SPID]],people[[#All],[Sales_person]]),2,0)</f>
        <v>Brien Boise</v>
      </c>
      <c r="J3660">
        <f>YEAR(shipments[[#This Row],[Shipdate]])</f>
        <v>2024</v>
      </c>
      <c r="K3660" s="22"/>
      <c r="L3660" s="22">
        <f>VLOOKUP(shipments[[#This Row],[PID]],CHOOSE({1,2},products[PID],products[Cost_per_box]),2,0)</f>
        <v>2.76</v>
      </c>
      <c r="M3660" s="22">
        <f>shipments[[#This Row],[Boxes]]*shipments[[#This Row],[cost_per_box]]</f>
        <v>336.71999999999997</v>
      </c>
      <c r="N3660" s="22">
        <f>shipments[[#This Row],[Amount]]-shipments[[#This Row],[total cost]]</f>
        <v>873.78</v>
      </c>
    </row>
    <row r="3661" spans="1:14" x14ac:dyDescent="0.35">
      <c r="A3661" t="s">
        <v>3704</v>
      </c>
      <c r="B3661" t="s">
        <v>8045</v>
      </c>
      <c r="C3661" t="s">
        <v>8031</v>
      </c>
      <c r="D3661" t="s">
        <v>8037</v>
      </c>
      <c r="E3661" s="1">
        <v>45260</v>
      </c>
      <c r="F3661">
        <v>5973.75</v>
      </c>
      <c r="G3661">
        <v>544</v>
      </c>
      <c r="H3661" t="s">
        <v>7</v>
      </c>
      <c r="I3661" t="str">
        <f>VLOOKUP(shipments[[#This Row],[SPID]],CHOOSE({1,2},people[[#All],[SPID]],people[[#All],[Sales_person]]),2,0)</f>
        <v>Brien Boise</v>
      </c>
      <c r="J3661">
        <f>YEAR(shipments[[#This Row],[Shipdate]])</f>
        <v>2023</v>
      </c>
      <c r="K3661" s="22"/>
      <c r="L3661" s="22">
        <f>VLOOKUP(shipments[[#This Row],[PID]],CHOOSE({1,2},products[PID],products[Cost_per_box]),2,0)</f>
        <v>3.32</v>
      </c>
      <c r="M3661" s="22">
        <f>shipments[[#This Row],[Boxes]]*shipments[[#This Row],[cost_per_box]]</f>
        <v>1806.08</v>
      </c>
      <c r="N3661" s="22">
        <f>shipments[[#This Row],[Amount]]-shipments[[#This Row],[total cost]]</f>
        <v>4167.67</v>
      </c>
    </row>
    <row r="3662" spans="1:14" x14ac:dyDescent="0.35">
      <c r="A3662" t="s">
        <v>3705</v>
      </c>
      <c r="B3662" t="s">
        <v>8045</v>
      </c>
      <c r="C3662" t="s">
        <v>8031</v>
      </c>
      <c r="D3662" t="s">
        <v>8037</v>
      </c>
      <c r="E3662" s="1">
        <v>45468</v>
      </c>
      <c r="F3662">
        <v>3741.75</v>
      </c>
      <c r="G3662">
        <v>535</v>
      </c>
      <c r="H3662" t="s">
        <v>7</v>
      </c>
      <c r="I3662" t="str">
        <f>VLOOKUP(shipments[[#This Row],[SPID]],CHOOSE({1,2},people[[#All],[SPID]],people[[#All],[Sales_person]]),2,0)</f>
        <v>Brien Boise</v>
      </c>
      <c r="J3662">
        <f>YEAR(shipments[[#This Row],[Shipdate]])</f>
        <v>2024</v>
      </c>
      <c r="K3662" s="22"/>
      <c r="L3662" s="22">
        <f>VLOOKUP(shipments[[#This Row],[PID]],CHOOSE({1,2},products[PID],products[Cost_per_box]),2,0)</f>
        <v>3.32</v>
      </c>
      <c r="M3662" s="22">
        <f>shipments[[#This Row],[Boxes]]*shipments[[#This Row],[cost_per_box]]</f>
        <v>1776.1999999999998</v>
      </c>
      <c r="N3662" s="22">
        <f>shipments[[#This Row],[Amount]]-shipments[[#This Row],[total cost]]</f>
        <v>1965.5500000000002</v>
      </c>
    </row>
    <row r="3663" spans="1:14" x14ac:dyDescent="0.35">
      <c r="A3663" t="s">
        <v>3706</v>
      </c>
      <c r="B3663" t="s">
        <v>8045</v>
      </c>
      <c r="C3663" t="s">
        <v>8031</v>
      </c>
      <c r="D3663" t="s">
        <v>8038</v>
      </c>
      <c r="E3663" s="1">
        <v>45446</v>
      </c>
      <c r="F3663">
        <v>4248</v>
      </c>
      <c r="G3663">
        <v>472</v>
      </c>
      <c r="H3663" t="s">
        <v>7</v>
      </c>
      <c r="I3663" t="str">
        <f>VLOOKUP(shipments[[#This Row],[SPID]],CHOOSE({1,2},people[[#All],[SPID]],people[[#All],[Sales_person]]),2,0)</f>
        <v>Brien Boise</v>
      </c>
      <c r="J3663">
        <f>YEAR(shipments[[#This Row],[Shipdate]])</f>
        <v>2024</v>
      </c>
      <c r="K3663" s="22"/>
      <c r="L3663" s="22">
        <f>VLOOKUP(shipments[[#This Row],[PID]],CHOOSE({1,2},products[PID],products[Cost_per_box]),2,0)</f>
        <v>3.32</v>
      </c>
      <c r="M3663" s="22">
        <f>shipments[[#This Row],[Boxes]]*shipments[[#This Row],[cost_per_box]]</f>
        <v>1567.04</v>
      </c>
      <c r="N3663" s="22">
        <f>shipments[[#This Row],[Amount]]-shipments[[#This Row],[total cost]]</f>
        <v>2680.96</v>
      </c>
    </row>
    <row r="3664" spans="1:14" x14ac:dyDescent="0.35">
      <c r="A3664" t="s">
        <v>3707</v>
      </c>
      <c r="B3664" t="s">
        <v>8045</v>
      </c>
      <c r="C3664" t="s">
        <v>8031</v>
      </c>
      <c r="D3664" t="s">
        <v>8038</v>
      </c>
      <c r="E3664" s="1">
        <v>45042</v>
      </c>
      <c r="F3664">
        <v>3226.5</v>
      </c>
      <c r="G3664">
        <v>294</v>
      </c>
      <c r="H3664" t="s">
        <v>7</v>
      </c>
      <c r="I3664" t="str">
        <f>VLOOKUP(shipments[[#This Row],[SPID]],CHOOSE({1,2},people[[#All],[SPID]],people[[#All],[Sales_person]]),2,0)</f>
        <v>Brien Boise</v>
      </c>
      <c r="J3664">
        <f>YEAR(shipments[[#This Row],[Shipdate]])</f>
        <v>2023</v>
      </c>
      <c r="K3664" s="22"/>
      <c r="L3664" s="22">
        <f>VLOOKUP(shipments[[#This Row],[PID]],CHOOSE({1,2},products[PID],products[Cost_per_box]),2,0)</f>
        <v>3.32</v>
      </c>
      <c r="M3664" s="22">
        <f>shipments[[#This Row],[Boxes]]*shipments[[#This Row],[cost_per_box]]</f>
        <v>976.07999999999993</v>
      </c>
      <c r="N3664" s="22">
        <f>shipments[[#This Row],[Amount]]-shipments[[#This Row],[total cost]]</f>
        <v>2250.42</v>
      </c>
    </row>
    <row r="3665" spans="1:14" x14ac:dyDescent="0.35">
      <c r="A3665" t="s">
        <v>3708</v>
      </c>
      <c r="B3665" t="s">
        <v>8045</v>
      </c>
      <c r="C3665" t="s">
        <v>8032</v>
      </c>
      <c r="D3665" t="s">
        <v>8034</v>
      </c>
      <c r="E3665" s="1">
        <v>45453</v>
      </c>
      <c r="F3665">
        <v>10329.75</v>
      </c>
      <c r="G3665">
        <v>517</v>
      </c>
      <c r="H3665" t="s">
        <v>7</v>
      </c>
      <c r="I3665" t="str">
        <f>VLOOKUP(shipments[[#This Row],[SPID]],CHOOSE({1,2},people[[#All],[SPID]],people[[#All],[Sales_person]]),2,0)</f>
        <v>Brien Boise</v>
      </c>
      <c r="J3665">
        <f>YEAR(shipments[[#This Row],[Shipdate]])</f>
        <v>2024</v>
      </c>
      <c r="K3665" s="22"/>
      <c r="L3665" s="22">
        <f>VLOOKUP(shipments[[#This Row],[PID]],CHOOSE({1,2},products[PID],products[Cost_per_box]),2,0)</f>
        <v>2.65</v>
      </c>
      <c r="M3665" s="22">
        <f>shipments[[#This Row],[Boxes]]*shipments[[#This Row],[cost_per_box]]</f>
        <v>1370.05</v>
      </c>
      <c r="N3665" s="22">
        <f>shipments[[#This Row],[Amount]]-shipments[[#This Row],[total cost]]</f>
        <v>8959.7000000000007</v>
      </c>
    </row>
    <row r="3666" spans="1:14" x14ac:dyDescent="0.35">
      <c r="A3666" t="s">
        <v>3709</v>
      </c>
      <c r="B3666" t="s">
        <v>8045</v>
      </c>
      <c r="C3666" t="s">
        <v>8032</v>
      </c>
      <c r="D3666" t="s">
        <v>8035</v>
      </c>
      <c r="E3666" s="1">
        <v>45448</v>
      </c>
      <c r="F3666">
        <v>9596.25</v>
      </c>
      <c r="G3666">
        <v>534</v>
      </c>
      <c r="H3666" t="s">
        <v>7</v>
      </c>
      <c r="I3666" t="str">
        <f>VLOOKUP(shipments[[#This Row],[SPID]],CHOOSE({1,2},people[[#All],[SPID]],people[[#All],[Sales_person]]),2,0)</f>
        <v>Brien Boise</v>
      </c>
      <c r="J3666">
        <f>YEAR(shipments[[#This Row],[Shipdate]])</f>
        <v>2024</v>
      </c>
      <c r="K3666" s="22"/>
      <c r="L3666" s="22">
        <f>VLOOKUP(shipments[[#This Row],[PID]],CHOOSE({1,2},products[PID],products[Cost_per_box]),2,0)</f>
        <v>2.65</v>
      </c>
      <c r="M3666" s="22">
        <f>shipments[[#This Row],[Boxes]]*shipments[[#This Row],[cost_per_box]]</f>
        <v>1415.1</v>
      </c>
      <c r="N3666" s="22">
        <f>shipments[[#This Row],[Amount]]-shipments[[#This Row],[total cost]]</f>
        <v>8181.15</v>
      </c>
    </row>
    <row r="3667" spans="1:14" x14ac:dyDescent="0.35">
      <c r="A3667" t="s">
        <v>3710</v>
      </c>
      <c r="B3667" t="s">
        <v>8045</v>
      </c>
      <c r="C3667" t="s">
        <v>8032</v>
      </c>
      <c r="D3667" t="s">
        <v>8034</v>
      </c>
      <c r="E3667" s="1">
        <v>45120</v>
      </c>
      <c r="F3667">
        <v>13767.75</v>
      </c>
      <c r="G3667">
        <v>725</v>
      </c>
      <c r="H3667" t="s">
        <v>7</v>
      </c>
      <c r="I3667" t="str">
        <f>VLOOKUP(shipments[[#This Row],[SPID]],CHOOSE({1,2},people[[#All],[SPID]],people[[#All],[Sales_person]]),2,0)</f>
        <v>Brien Boise</v>
      </c>
      <c r="J3667">
        <f>YEAR(shipments[[#This Row],[Shipdate]])</f>
        <v>2023</v>
      </c>
      <c r="K3667" s="22"/>
      <c r="L3667" s="22">
        <f>VLOOKUP(shipments[[#This Row],[PID]],CHOOSE({1,2},products[PID],products[Cost_per_box]),2,0)</f>
        <v>2.65</v>
      </c>
      <c r="M3667" s="22">
        <f>shipments[[#This Row],[Boxes]]*shipments[[#This Row],[cost_per_box]]</f>
        <v>1921.25</v>
      </c>
      <c r="N3667" s="22">
        <f>shipments[[#This Row],[Amount]]-shipments[[#This Row],[total cost]]</f>
        <v>11846.5</v>
      </c>
    </row>
    <row r="3668" spans="1:14" x14ac:dyDescent="0.35">
      <c r="A3668" t="s">
        <v>3711</v>
      </c>
      <c r="B3668" t="s">
        <v>8045</v>
      </c>
      <c r="C3668" t="s">
        <v>8032</v>
      </c>
      <c r="D3668" t="s">
        <v>8036</v>
      </c>
      <c r="E3668" s="1">
        <v>45167</v>
      </c>
      <c r="F3668">
        <v>9868.5</v>
      </c>
      <c r="G3668">
        <v>520</v>
      </c>
      <c r="H3668" t="s">
        <v>7</v>
      </c>
      <c r="I3668" t="str">
        <f>VLOOKUP(shipments[[#This Row],[SPID]],CHOOSE({1,2},people[[#All],[SPID]],people[[#All],[Sales_person]]),2,0)</f>
        <v>Brien Boise</v>
      </c>
      <c r="J3668">
        <f>YEAR(shipments[[#This Row],[Shipdate]])</f>
        <v>2023</v>
      </c>
      <c r="K3668" s="22"/>
      <c r="L3668" s="22">
        <f>VLOOKUP(shipments[[#This Row],[PID]],CHOOSE({1,2},products[PID],products[Cost_per_box]),2,0)</f>
        <v>2.65</v>
      </c>
      <c r="M3668" s="22">
        <f>shipments[[#This Row],[Boxes]]*shipments[[#This Row],[cost_per_box]]</f>
        <v>1378</v>
      </c>
      <c r="N3668" s="22">
        <f>shipments[[#This Row],[Amount]]-shipments[[#This Row],[total cost]]</f>
        <v>8490.5</v>
      </c>
    </row>
    <row r="3669" spans="1:14" x14ac:dyDescent="0.35">
      <c r="A3669" t="s">
        <v>3712</v>
      </c>
      <c r="B3669" t="s">
        <v>8045</v>
      </c>
      <c r="C3669" t="s">
        <v>8032</v>
      </c>
      <c r="D3669" t="s">
        <v>8037</v>
      </c>
      <c r="E3669" s="1">
        <v>45407</v>
      </c>
      <c r="F3669">
        <v>7215.75</v>
      </c>
      <c r="G3669">
        <v>401</v>
      </c>
      <c r="H3669" t="s">
        <v>7</v>
      </c>
      <c r="I3669" t="str">
        <f>VLOOKUP(shipments[[#This Row],[SPID]],CHOOSE({1,2},people[[#All],[SPID]],people[[#All],[Sales_person]]),2,0)</f>
        <v>Brien Boise</v>
      </c>
      <c r="J3669">
        <f>YEAR(shipments[[#This Row],[Shipdate]])</f>
        <v>2024</v>
      </c>
      <c r="K3669" s="22"/>
      <c r="L3669" s="22">
        <f>VLOOKUP(shipments[[#This Row],[PID]],CHOOSE({1,2},products[PID],products[Cost_per_box]),2,0)</f>
        <v>2.65</v>
      </c>
      <c r="M3669" s="22">
        <f>shipments[[#This Row],[Boxes]]*shipments[[#This Row],[cost_per_box]]</f>
        <v>1062.6499999999999</v>
      </c>
      <c r="N3669" s="22">
        <f>shipments[[#This Row],[Amount]]-shipments[[#This Row],[total cost]]</f>
        <v>6153.1</v>
      </c>
    </row>
    <row r="3670" spans="1:14" x14ac:dyDescent="0.35">
      <c r="A3670" t="s">
        <v>3713</v>
      </c>
      <c r="B3670" t="s">
        <v>8045</v>
      </c>
      <c r="C3670" t="s">
        <v>8032</v>
      </c>
      <c r="D3670" t="s">
        <v>8038</v>
      </c>
      <c r="E3670" s="1">
        <v>45450</v>
      </c>
      <c r="F3670">
        <v>3579.75</v>
      </c>
      <c r="G3670">
        <v>171</v>
      </c>
      <c r="H3670" t="s">
        <v>7</v>
      </c>
      <c r="I3670" t="str">
        <f>VLOOKUP(shipments[[#This Row],[SPID]],CHOOSE({1,2},people[[#All],[SPID]],people[[#All],[Sales_person]]),2,0)</f>
        <v>Brien Boise</v>
      </c>
      <c r="J3670">
        <f>YEAR(shipments[[#This Row],[Shipdate]])</f>
        <v>2024</v>
      </c>
      <c r="K3670" s="22"/>
      <c r="L3670" s="22">
        <f>VLOOKUP(shipments[[#This Row],[PID]],CHOOSE({1,2},products[PID],products[Cost_per_box]),2,0)</f>
        <v>2.65</v>
      </c>
      <c r="M3670" s="22">
        <f>shipments[[#This Row],[Boxes]]*shipments[[#This Row],[cost_per_box]]</f>
        <v>453.15</v>
      </c>
      <c r="N3670" s="22">
        <f>shipments[[#This Row],[Amount]]-shipments[[#This Row],[total cost]]</f>
        <v>3126.6</v>
      </c>
    </row>
    <row r="3671" spans="1:14" x14ac:dyDescent="0.35">
      <c r="A3671" t="s">
        <v>3714</v>
      </c>
      <c r="B3671" t="s">
        <v>8045</v>
      </c>
      <c r="C3671" t="s">
        <v>8032</v>
      </c>
      <c r="D3671" t="s">
        <v>8034</v>
      </c>
      <c r="E3671" s="1">
        <v>45484</v>
      </c>
      <c r="F3671">
        <v>1161</v>
      </c>
      <c r="G3671">
        <v>53</v>
      </c>
      <c r="H3671" t="s">
        <v>18</v>
      </c>
      <c r="I3671" t="str">
        <f>VLOOKUP(shipments[[#This Row],[SPID]],CHOOSE({1,2},people[[#All],[SPID]],people[[#All],[Sales_person]]),2,0)</f>
        <v>Brien Boise</v>
      </c>
      <c r="J3671">
        <f>YEAR(shipments[[#This Row],[Shipdate]])</f>
        <v>2024</v>
      </c>
      <c r="K3671" s="22"/>
      <c r="L3671" s="22">
        <f>VLOOKUP(shipments[[#This Row],[PID]],CHOOSE({1,2},products[PID],products[Cost_per_box]),2,0)</f>
        <v>2.65</v>
      </c>
      <c r="M3671" s="22">
        <f>shipments[[#This Row],[Boxes]]*shipments[[#This Row],[cost_per_box]]</f>
        <v>140.44999999999999</v>
      </c>
      <c r="N3671" s="22">
        <f>shipments[[#This Row],[Amount]]-shipments[[#This Row],[total cost]]</f>
        <v>1020.55</v>
      </c>
    </row>
    <row r="3672" spans="1:14" x14ac:dyDescent="0.35">
      <c r="A3672" t="s">
        <v>3715</v>
      </c>
      <c r="B3672" t="s">
        <v>8045</v>
      </c>
      <c r="C3672" t="s">
        <v>8011</v>
      </c>
      <c r="D3672" t="s">
        <v>8033</v>
      </c>
      <c r="E3672" s="1">
        <v>45503</v>
      </c>
      <c r="F3672">
        <v>425.25</v>
      </c>
      <c r="G3672">
        <v>29</v>
      </c>
      <c r="H3672" t="s">
        <v>18</v>
      </c>
      <c r="I3672" t="str">
        <f>VLOOKUP(shipments[[#This Row],[SPID]],CHOOSE({1,2},people[[#All],[SPID]],people[[#All],[Sales_person]]),2,0)</f>
        <v>Brien Boise</v>
      </c>
      <c r="J3672">
        <f>YEAR(shipments[[#This Row],[Shipdate]])</f>
        <v>2024</v>
      </c>
      <c r="K3672" s="22"/>
      <c r="L3672" s="22">
        <f>VLOOKUP(shipments[[#This Row],[PID]],CHOOSE({1,2},products[PID],products[Cost_per_box]),2,0)</f>
        <v>5.26</v>
      </c>
      <c r="M3672" s="22">
        <f>shipments[[#This Row],[Boxes]]*shipments[[#This Row],[cost_per_box]]</f>
        <v>152.54</v>
      </c>
      <c r="N3672" s="22">
        <f>shipments[[#This Row],[Amount]]-shipments[[#This Row],[total cost]]</f>
        <v>272.71000000000004</v>
      </c>
    </row>
    <row r="3673" spans="1:14" x14ac:dyDescent="0.35">
      <c r="A3673" t="s">
        <v>3716</v>
      </c>
      <c r="B3673" t="s">
        <v>8045</v>
      </c>
      <c r="C3673" t="s">
        <v>8011</v>
      </c>
      <c r="D3673" t="s">
        <v>8037</v>
      </c>
      <c r="E3673" s="1">
        <v>44960</v>
      </c>
      <c r="F3673">
        <v>7472.25</v>
      </c>
      <c r="G3673">
        <v>575</v>
      </c>
      <c r="H3673" t="s">
        <v>7</v>
      </c>
      <c r="I3673" t="str">
        <f>VLOOKUP(shipments[[#This Row],[SPID]],CHOOSE({1,2},people[[#All],[SPID]],people[[#All],[Sales_person]]),2,0)</f>
        <v>Brien Boise</v>
      </c>
      <c r="J3673">
        <f>YEAR(shipments[[#This Row],[Shipdate]])</f>
        <v>2023</v>
      </c>
      <c r="K3673" s="22"/>
      <c r="L3673" s="22">
        <f>VLOOKUP(shipments[[#This Row],[PID]],CHOOSE({1,2},products[PID],products[Cost_per_box]),2,0)</f>
        <v>5.26</v>
      </c>
      <c r="M3673" s="22">
        <f>shipments[[#This Row],[Boxes]]*shipments[[#This Row],[cost_per_box]]</f>
        <v>3024.5</v>
      </c>
      <c r="N3673" s="22">
        <f>shipments[[#This Row],[Amount]]-shipments[[#This Row],[total cost]]</f>
        <v>4447.75</v>
      </c>
    </row>
    <row r="3674" spans="1:14" x14ac:dyDescent="0.35">
      <c r="A3674" t="s">
        <v>3717</v>
      </c>
      <c r="B3674" t="s">
        <v>8045</v>
      </c>
      <c r="C3674" t="s">
        <v>8011</v>
      </c>
      <c r="D3674" t="s">
        <v>8037</v>
      </c>
      <c r="E3674" s="1">
        <v>45028</v>
      </c>
      <c r="F3674">
        <v>2441.25</v>
      </c>
      <c r="G3674">
        <v>175</v>
      </c>
      <c r="H3674" t="s">
        <v>7</v>
      </c>
      <c r="I3674" t="str">
        <f>VLOOKUP(shipments[[#This Row],[SPID]],CHOOSE({1,2},people[[#All],[SPID]],people[[#All],[Sales_person]]),2,0)</f>
        <v>Brien Boise</v>
      </c>
      <c r="J3674">
        <f>YEAR(shipments[[#This Row],[Shipdate]])</f>
        <v>2023</v>
      </c>
      <c r="K3674" s="22"/>
      <c r="L3674" s="22">
        <f>VLOOKUP(shipments[[#This Row],[PID]],CHOOSE({1,2},products[PID],products[Cost_per_box]),2,0)</f>
        <v>5.26</v>
      </c>
      <c r="M3674" s="22">
        <f>shipments[[#This Row],[Boxes]]*shipments[[#This Row],[cost_per_box]]</f>
        <v>920.5</v>
      </c>
      <c r="N3674" s="22">
        <f>shipments[[#This Row],[Amount]]-shipments[[#This Row],[total cost]]</f>
        <v>1520.75</v>
      </c>
    </row>
    <row r="3675" spans="1:14" x14ac:dyDescent="0.35">
      <c r="A3675" t="s">
        <v>3718</v>
      </c>
      <c r="B3675" t="s">
        <v>8045</v>
      </c>
      <c r="C3675" t="s">
        <v>8012</v>
      </c>
      <c r="D3675" t="s">
        <v>8033</v>
      </c>
      <c r="E3675" s="1">
        <v>45154</v>
      </c>
      <c r="F3675">
        <v>7434</v>
      </c>
      <c r="G3675">
        <v>438</v>
      </c>
      <c r="H3675" t="s">
        <v>7</v>
      </c>
      <c r="I3675" t="str">
        <f>VLOOKUP(shipments[[#This Row],[SPID]],CHOOSE({1,2},people[[#All],[SPID]],people[[#All],[Sales_person]]),2,0)</f>
        <v>Brien Boise</v>
      </c>
      <c r="J3675">
        <f>YEAR(shipments[[#This Row],[Shipdate]])</f>
        <v>2023</v>
      </c>
      <c r="K3675" s="22"/>
      <c r="L3675" s="22">
        <f>VLOOKUP(shipments[[#This Row],[PID]],CHOOSE({1,2},products[PID],products[Cost_per_box]),2,0)</f>
        <v>7.48</v>
      </c>
      <c r="M3675" s="22">
        <f>shipments[[#This Row],[Boxes]]*shipments[[#This Row],[cost_per_box]]</f>
        <v>3276.2400000000002</v>
      </c>
      <c r="N3675" s="22">
        <f>shipments[[#This Row],[Amount]]-shipments[[#This Row],[total cost]]</f>
        <v>4157.76</v>
      </c>
    </row>
    <row r="3676" spans="1:14" x14ac:dyDescent="0.35">
      <c r="A3676" t="s">
        <v>3719</v>
      </c>
      <c r="B3676" t="s">
        <v>8045</v>
      </c>
      <c r="C3676" t="s">
        <v>8012</v>
      </c>
      <c r="D3676" t="s">
        <v>8038</v>
      </c>
      <c r="E3676" s="1">
        <v>45254</v>
      </c>
      <c r="F3676">
        <v>7179.75</v>
      </c>
      <c r="G3676">
        <v>423</v>
      </c>
      <c r="H3676" t="s">
        <v>7</v>
      </c>
      <c r="I3676" t="str">
        <f>VLOOKUP(shipments[[#This Row],[SPID]],CHOOSE({1,2},people[[#All],[SPID]],people[[#All],[Sales_person]]),2,0)</f>
        <v>Brien Boise</v>
      </c>
      <c r="J3676">
        <f>YEAR(shipments[[#This Row],[Shipdate]])</f>
        <v>2023</v>
      </c>
      <c r="K3676" s="22"/>
      <c r="L3676" s="22">
        <f>VLOOKUP(shipments[[#This Row],[PID]],CHOOSE({1,2},products[PID],products[Cost_per_box]),2,0)</f>
        <v>7.48</v>
      </c>
      <c r="M3676" s="22">
        <f>shipments[[#This Row],[Boxes]]*shipments[[#This Row],[cost_per_box]]</f>
        <v>3164.04</v>
      </c>
      <c r="N3676" s="22">
        <f>shipments[[#This Row],[Amount]]-shipments[[#This Row],[total cost]]</f>
        <v>4015.71</v>
      </c>
    </row>
    <row r="3677" spans="1:14" x14ac:dyDescent="0.35">
      <c r="A3677" t="s">
        <v>3720</v>
      </c>
      <c r="B3677" t="s">
        <v>8045</v>
      </c>
      <c r="C3677" t="s">
        <v>8014</v>
      </c>
      <c r="D3677" t="s">
        <v>8037</v>
      </c>
      <c r="E3677" s="1">
        <v>45378</v>
      </c>
      <c r="F3677">
        <v>3496.5</v>
      </c>
      <c r="G3677">
        <v>438</v>
      </c>
      <c r="H3677" t="s">
        <v>7</v>
      </c>
      <c r="I3677" t="str">
        <f>VLOOKUP(shipments[[#This Row],[SPID]],CHOOSE({1,2},people[[#All],[SPID]],people[[#All],[Sales_person]]),2,0)</f>
        <v>Brien Boise</v>
      </c>
      <c r="J3677">
        <f>YEAR(shipments[[#This Row],[Shipdate]])</f>
        <v>2024</v>
      </c>
      <c r="K3677" s="22"/>
      <c r="L3677" s="22">
        <f>VLOOKUP(shipments[[#This Row],[PID]],CHOOSE({1,2},products[PID],products[Cost_per_box]),2,0)</f>
        <v>3.85</v>
      </c>
      <c r="M3677" s="22">
        <f>shipments[[#This Row],[Boxes]]*shipments[[#This Row],[cost_per_box]]</f>
        <v>1686.3</v>
      </c>
      <c r="N3677" s="22">
        <f>shipments[[#This Row],[Amount]]-shipments[[#This Row],[total cost]]</f>
        <v>1810.2</v>
      </c>
    </row>
    <row r="3678" spans="1:14" x14ac:dyDescent="0.35">
      <c r="A3678" t="s">
        <v>3721</v>
      </c>
      <c r="B3678" t="s">
        <v>8045</v>
      </c>
      <c r="C3678" t="s">
        <v>8014</v>
      </c>
      <c r="D3678" t="s">
        <v>8038</v>
      </c>
      <c r="E3678" s="1">
        <v>45476</v>
      </c>
      <c r="F3678">
        <v>8093.25</v>
      </c>
      <c r="G3678">
        <v>1157</v>
      </c>
      <c r="H3678" t="s">
        <v>18</v>
      </c>
      <c r="I3678" t="str">
        <f>VLOOKUP(shipments[[#This Row],[SPID]],CHOOSE({1,2},people[[#All],[SPID]],people[[#All],[Sales_person]]),2,0)</f>
        <v>Brien Boise</v>
      </c>
      <c r="J3678">
        <f>YEAR(shipments[[#This Row],[Shipdate]])</f>
        <v>2024</v>
      </c>
      <c r="K3678" s="22"/>
      <c r="L3678" s="22">
        <f>VLOOKUP(shipments[[#This Row],[PID]],CHOOSE({1,2},products[PID],products[Cost_per_box]),2,0)</f>
        <v>3.85</v>
      </c>
      <c r="M3678" s="22">
        <f>shipments[[#This Row],[Boxes]]*shipments[[#This Row],[cost_per_box]]</f>
        <v>4454.45</v>
      </c>
      <c r="N3678" s="22">
        <f>shipments[[#This Row],[Amount]]-shipments[[#This Row],[total cost]]</f>
        <v>3638.8</v>
      </c>
    </row>
    <row r="3679" spans="1:14" x14ac:dyDescent="0.35">
      <c r="A3679" t="s">
        <v>3722</v>
      </c>
      <c r="B3679" t="s">
        <v>8045</v>
      </c>
      <c r="C3679" t="s">
        <v>8015</v>
      </c>
      <c r="D3679" t="s">
        <v>8033</v>
      </c>
      <c r="E3679" s="1">
        <v>45552</v>
      </c>
      <c r="F3679">
        <v>812.25</v>
      </c>
      <c r="G3679">
        <v>117</v>
      </c>
      <c r="H3679" t="s">
        <v>26</v>
      </c>
      <c r="I3679" t="str">
        <f>VLOOKUP(shipments[[#This Row],[SPID]],CHOOSE({1,2},people[[#All],[SPID]],people[[#All],[Sales_person]]),2,0)</f>
        <v>Brien Boise</v>
      </c>
      <c r="J3679">
        <f>YEAR(shipments[[#This Row],[Shipdate]])</f>
        <v>2024</v>
      </c>
      <c r="K3679" s="22"/>
      <c r="L3679" s="22">
        <f>VLOOKUP(shipments[[#This Row],[PID]],CHOOSE({1,2},products[PID],products[Cost_per_box]),2,0)</f>
        <v>5.72</v>
      </c>
      <c r="M3679" s="22">
        <f>shipments[[#This Row],[Boxes]]*shipments[[#This Row],[cost_per_box]]</f>
        <v>669.24</v>
      </c>
      <c r="N3679" s="22">
        <f>shipments[[#This Row],[Amount]]-shipments[[#This Row],[total cost]]</f>
        <v>143.01</v>
      </c>
    </row>
    <row r="3680" spans="1:14" x14ac:dyDescent="0.35">
      <c r="A3680" t="s">
        <v>3723</v>
      </c>
      <c r="B3680" t="s">
        <v>8045</v>
      </c>
      <c r="C3680" t="s">
        <v>8015</v>
      </c>
      <c r="D3680" t="s">
        <v>8033</v>
      </c>
      <c r="E3680" s="1">
        <v>45565</v>
      </c>
      <c r="F3680">
        <v>231.75</v>
      </c>
      <c r="G3680">
        <v>26</v>
      </c>
      <c r="H3680" t="s">
        <v>26</v>
      </c>
      <c r="I3680" t="str">
        <f>VLOOKUP(shipments[[#This Row],[SPID]],CHOOSE({1,2},people[[#All],[SPID]],people[[#All],[Sales_person]]),2,0)</f>
        <v>Brien Boise</v>
      </c>
      <c r="J3680">
        <f>YEAR(shipments[[#This Row],[Shipdate]])</f>
        <v>2024</v>
      </c>
      <c r="K3680" s="22"/>
      <c r="L3680" s="22">
        <f>VLOOKUP(shipments[[#This Row],[PID]],CHOOSE({1,2},products[PID],products[Cost_per_box]),2,0)</f>
        <v>5.72</v>
      </c>
      <c r="M3680" s="22">
        <f>shipments[[#This Row],[Boxes]]*shipments[[#This Row],[cost_per_box]]</f>
        <v>148.72</v>
      </c>
      <c r="N3680" s="22">
        <f>shipments[[#This Row],[Amount]]-shipments[[#This Row],[total cost]]</f>
        <v>83.03</v>
      </c>
    </row>
    <row r="3681" spans="1:14" x14ac:dyDescent="0.35">
      <c r="A3681" t="s">
        <v>3724</v>
      </c>
      <c r="B3681" t="s">
        <v>8045</v>
      </c>
      <c r="C3681" t="s">
        <v>8015</v>
      </c>
      <c r="D3681" t="s">
        <v>8034</v>
      </c>
      <c r="E3681" s="1">
        <v>45141</v>
      </c>
      <c r="F3681">
        <v>1617.75</v>
      </c>
      <c r="G3681">
        <v>203</v>
      </c>
      <c r="H3681" t="s">
        <v>7</v>
      </c>
      <c r="I3681" t="str">
        <f>VLOOKUP(shipments[[#This Row],[SPID]],CHOOSE({1,2},people[[#All],[SPID]],people[[#All],[Sales_person]]),2,0)</f>
        <v>Brien Boise</v>
      </c>
      <c r="J3681">
        <f>YEAR(shipments[[#This Row],[Shipdate]])</f>
        <v>2023</v>
      </c>
      <c r="K3681" s="22"/>
      <c r="L3681" s="22">
        <f>VLOOKUP(shipments[[#This Row],[PID]],CHOOSE({1,2},products[PID],products[Cost_per_box]),2,0)</f>
        <v>5.72</v>
      </c>
      <c r="M3681" s="22">
        <f>shipments[[#This Row],[Boxes]]*shipments[[#This Row],[cost_per_box]]</f>
        <v>1161.1599999999999</v>
      </c>
      <c r="N3681" s="22">
        <f>shipments[[#This Row],[Amount]]-shipments[[#This Row],[total cost]]</f>
        <v>456.59000000000015</v>
      </c>
    </row>
    <row r="3682" spans="1:14" x14ac:dyDescent="0.35">
      <c r="A3682" t="s">
        <v>3725</v>
      </c>
      <c r="B3682" t="s">
        <v>8045</v>
      </c>
      <c r="C3682" t="s">
        <v>8016</v>
      </c>
      <c r="D3682" t="s">
        <v>8033</v>
      </c>
      <c r="E3682" s="1">
        <v>45384</v>
      </c>
      <c r="F3682">
        <v>2423.25</v>
      </c>
      <c r="G3682">
        <v>87</v>
      </c>
      <c r="H3682" t="s">
        <v>40</v>
      </c>
      <c r="I3682" t="str">
        <f>VLOOKUP(shipments[[#This Row],[SPID]],CHOOSE({1,2},people[[#All],[SPID]],people[[#All],[Sales_person]]),2,0)</f>
        <v>Brien Boise</v>
      </c>
      <c r="J3682">
        <f>YEAR(shipments[[#This Row],[Shipdate]])</f>
        <v>2024</v>
      </c>
      <c r="K3682" s="22"/>
      <c r="L3682" s="22">
        <f>VLOOKUP(shipments[[#This Row],[PID]],CHOOSE({1,2},products[PID],products[Cost_per_box]),2,0)</f>
        <v>6.31</v>
      </c>
      <c r="M3682" s="22">
        <f>shipments[[#This Row],[Boxes]]*shipments[[#This Row],[cost_per_box]]</f>
        <v>548.96999999999991</v>
      </c>
      <c r="N3682" s="22">
        <f>shipments[[#This Row],[Amount]]-shipments[[#This Row],[total cost]]</f>
        <v>1874.2800000000002</v>
      </c>
    </row>
    <row r="3683" spans="1:14" x14ac:dyDescent="0.35">
      <c r="A3683" t="s">
        <v>3726</v>
      </c>
      <c r="B3683" t="s">
        <v>8045</v>
      </c>
      <c r="C3683" t="s">
        <v>8016</v>
      </c>
      <c r="D3683" t="s">
        <v>8036</v>
      </c>
      <c r="E3683" s="1">
        <v>45078</v>
      </c>
      <c r="F3683">
        <v>7589.25</v>
      </c>
      <c r="G3683">
        <v>304</v>
      </c>
      <c r="H3683" t="s">
        <v>7</v>
      </c>
      <c r="I3683" t="str">
        <f>VLOOKUP(shipments[[#This Row],[SPID]],CHOOSE({1,2},people[[#All],[SPID]],people[[#All],[Sales_person]]),2,0)</f>
        <v>Brien Boise</v>
      </c>
      <c r="J3683">
        <f>YEAR(shipments[[#This Row],[Shipdate]])</f>
        <v>2023</v>
      </c>
      <c r="K3683" s="22"/>
      <c r="L3683" s="22">
        <f>VLOOKUP(shipments[[#This Row],[PID]],CHOOSE({1,2},products[PID],products[Cost_per_box]),2,0)</f>
        <v>6.31</v>
      </c>
      <c r="M3683" s="22">
        <f>shipments[[#This Row],[Boxes]]*shipments[[#This Row],[cost_per_box]]</f>
        <v>1918.2399999999998</v>
      </c>
      <c r="N3683" s="22">
        <f>shipments[[#This Row],[Amount]]-shipments[[#This Row],[total cost]]</f>
        <v>5671.01</v>
      </c>
    </row>
    <row r="3684" spans="1:14" x14ac:dyDescent="0.35">
      <c r="A3684" t="s">
        <v>3727</v>
      </c>
      <c r="B3684" t="s">
        <v>8045</v>
      </c>
      <c r="C3684" t="s">
        <v>8017</v>
      </c>
      <c r="D3684" t="s">
        <v>8034</v>
      </c>
      <c r="E3684" s="1">
        <v>45540</v>
      </c>
      <c r="F3684">
        <v>5442.75</v>
      </c>
      <c r="G3684">
        <v>195</v>
      </c>
      <c r="H3684" t="s">
        <v>26</v>
      </c>
      <c r="I3684" t="str">
        <f>VLOOKUP(shipments[[#This Row],[SPID]],CHOOSE({1,2},people[[#All],[SPID]],people[[#All],[Sales_person]]),2,0)</f>
        <v>Brien Boise</v>
      </c>
      <c r="J3684">
        <f>YEAR(shipments[[#This Row],[Shipdate]])</f>
        <v>2024</v>
      </c>
      <c r="K3684" s="22"/>
      <c r="L3684" s="22">
        <f>VLOOKUP(shipments[[#This Row],[PID]],CHOOSE({1,2},products[PID],products[Cost_per_box]),2,0)</f>
        <v>9.94</v>
      </c>
      <c r="M3684" s="22">
        <f>shipments[[#This Row],[Boxes]]*shipments[[#This Row],[cost_per_box]]</f>
        <v>1938.3</v>
      </c>
      <c r="N3684" s="22">
        <f>shipments[[#This Row],[Amount]]-shipments[[#This Row],[total cost]]</f>
        <v>3504.45</v>
      </c>
    </row>
    <row r="3685" spans="1:14" x14ac:dyDescent="0.35">
      <c r="A3685" t="s">
        <v>3728</v>
      </c>
      <c r="B3685" t="s">
        <v>8045</v>
      </c>
      <c r="C3685" t="s">
        <v>8017</v>
      </c>
      <c r="D3685" t="s">
        <v>8038</v>
      </c>
      <c r="E3685" s="1">
        <v>45483</v>
      </c>
      <c r="F3685">
        <v>5427</v>
      </c>
      <c r="G3685">
        <v>194</v>
      </c>
      <c r="H3685" t="s">
        <v>18</v>
      </c>
      <c r="I3685" t="str">
        <f>VLOOKUP(shipments[[#This Row],[SPID]],CHOOSE({1,2},people[[#All],[SPID]],people[[#All],[Sales_person]]),2,0)</f>
        <v>Brien Boise</v>
      </c>
      <c r="J3685">
        <f>YEAR(shipments[[#This Row],[Shipdate]])</f>
        <v>2024</v>
      </c>
      <c r="K3685" s="22"/>
      <c r="L3685" s="22">
        <f>VLOOKUP(shipments[[#This Row],[PID]],CHOOSE({1,2},products[PID],products[Cost_per_box]),2,0)</f>
        <v>9.94</v>
      </c>
      <c r="M3685" s="22">
        <f>shipments[[#This Row],[Boxes]]*shipments[[#This Row],[cost_per_box]]</f>
        <v>1928.36</v>
      </c>
      <c r="N3685" s="22">
        <f>shipments[[#This Row],[Amount]]-shipments[[#This Row],[total cost]]</f>
        <v>3498.6400000000003</v>
      </c>
    </row>
    <row r="3686" spans="1:14" x14ac:dyDescent="0.35">
      <c r="A3686" t="s">
        <v>3729</v>
      </c>
      <c r="B3686" t="s">
        <v>8045</v>
      </c>
      <c r="C3686" t="s">
        <v>8018</v>
      </c>
      <c r="D3686" t="s">
        <v>8033</v>
      </c>
      <c r="E3686" s="1">
        <v>45345</v>
      </c>
      <c r="F3686">
        <v>6747.75</v>
      </c>
      <c r="G3686">
        <v>338</v>
      </c>
      <c r="H3686" t="s">
        <v>7</v>
      </c>
      <c r="I3686" t="str">
        <f>VLOOKUP(shipments[[#This Row],[SPID]],CHOOSE({1,2},people[[#All],[SPID]],people[[#All],[Sales_person]]),2,0)</f>
        <v>Brien Boise</v>
      </c>
      <c r="J3686">
        <f>YEAR(shipments[[#This Row],[Shipdate]])</f>
        <v>2024</v>
      </c>
      <c r="K3686" s="22"/>
      <c r="L3686" s="22">
        <f>VLOOKUP(shipments[[#This Row],[PID]],CHOOSE({1,2},products[PID],products[Cost_per_box]),2,0)</f>
        <v>7.73</v>
      </c>
      <c r="M3686" s="22">
        <f>shipments[[#This Row],[Boxes]]*shipments[[#This Row],[cost_per_box]]</f>
        <v>2612.7400000000002</v>
      </c>
      <c r="N3686" s="22">
        <f>shipments[[#This Row],[Amount]]-shipments[[#This Row],[total cost]]</f>
        <v>4135.01</v>
      </c>
    </row>
    <row r="3687" spans="1:14" x14ac:dyDescent="0.35">
      <c r="A3687" t="s">
        <v>3730</v>
      </c>
      <c r="B3687" t="s">
        <v>8045</v>
      </c>
      <c r="C3687" t="s">
        <v>8018</v>
      </c>
      <c r="D3687" t="s">
        <v>8033</v>
      </c>
      <c r="E3687" s="1">
        <v>45345</v>
      </c>
      <c r="F3687">
        <v>11850.75</v>
      </c>
      <c r="G3687">
        <v>565</v>
      </c>
      <c r="H3687" t="s">
        <v>7</v>
      </c>
      <c r="I3687" t="str">
        <f>VLOOKUP(shipments[[#This Row],[SPID]],CHOOSE({1,2},people[[#All],[SPID]],people[[#All],[Sales_person]]),2,0)</f>
        <v>Brien Boise</v>
      </c>
      <c r="J3687">
        <f>YEAR(shipments[[#This Row],[Shipdate]])</f>
        <v>2024</v>
      </c>
      <c r="K3687" s="22"/>
      <c r="L3687" s="22">
        <f>VLOOKUP(shipments[[#This Row],[PID]],CHOOSE({1,2},products[PID],products[Cost_per_box]),2,0)</f>
        <v>7.73</v>
      </c>
      <c r="M3687" s="22">
        <f>shipments[[#This Row],[Boxes]]*shipments[[#This Row],[cost_per_box]]</f>
        <v>4367.45</v>
      </c>
      <c r="N3687" s="22">
        <f>shipments[[#This Row],[Amount]]-shipments[[#This Row],[total cost]]</f>
        <v>7483.3</v>
      </c>
    </row>
    <row r="3688" spans="1:14" x14ac:dyDescent="0.35">
      <c r="A3688" t="s">
        <v>3731</v>
      </c>
      <c r="B3688" t="s">
        <v>8045</v>
      </c>
      <c r="C3688" t="s">
        <v>8020</v>
      </c>
      <c r="D3688" t="s">
        <v>8037</v>
      </c>
      <c r="E3688" s="1">
        <v>45000</v>
      </c>
      <c r="F3688">
        <v>585</v>
      </c>
      <c r="G3688">
        <v>45</v>
      </c>
      <c r="H3688" t="s">
        <v>7</v>
      </c>
      <c r="I3688" t="str">
        <f>VLOOKUP(shipments[[#This Row],[SPID]],CHOOSE({1,2},people[[#All],[SPID]],people[[#All],[Sales_person]]),2,0)</f>
        <v>Brien Boise</v>
      </c>
      <c r="J3688">
        <f>YEAR(shipments[[#This Row],[Shipdate]])</f>
        <v>2023</v>
      </c>
      <c r="K3688" s="22"/>
      <c r="L3688" s="22">
        <f>VLOOKUP(shipments[[#This Row],[PID]],CHOOSE({1,2},products[PID],products[Cost_per_box]),2,0)</f>
        <v>8.2200000000000006</v>
      </c>
      <c r="M3688" s="22">
        <f>shipments[[#This Row],[Boxes]]*shipments[[#This Row],[cost_per_box]]</f>
        <v>369.90000000000003</v>
      </c>
      <c r="N3688" s="22">
        <f>shipments[[#This Row],[Amount]]-shipments[[#This Row],[total cost]]</f>
        <v>215.09999999999997</v>
      </c>
    </row>
    <row r="3689" spans="1:14" x14ac:dyDescent="0.35">
      <c r="A3689" t="s">
        <v>3732</v>
      </c>
      <c r="B3689" t="s">
        <v>8045</v>
      </c>
      <c r="C3689" t="s">
        <v>8020</v>
      </c>
      <c r="D3689" t="s">
        <v>8034</v>
      </c>
      <c r="E3689" s="1">
        <v>45079</v>
      </c>
      <c r="F3689">
        <v>7481.25</v>
      </c>
      <c r="G3689">
        <v>535</v>
      </c>
      <c r="H3689" t="s">
        <v>7</v>
      </c>
      <c r="I3689" t="str">
        <f>VLOOKUP(shipments[[#This Row],[SPID]],CHOOSE({1,2},people[[#All],[SPID]],people[[#All],[Sales_person]]),2,0)</f>
        <v>Brien Boise</v>
      </c>
      <c r="J3689">
        <f>YEAR(shipments[[#This Row],[Shipdate]])</f>
        <v>2023</v>
      </c>
      <c r="K3689" s="22"/>
      <c r="L3689" s="22">
        <f>VLOOKUP(shipments[[#This Row],[PID]],CHOOSE({1,2},products[PID],products[Cost_per_box]),2,0)</f>
        <v>8.2200000000000006</v>
      </c>
      <c r="M3689" s="22">
        <f>shipments[[#This Row],[Boxes]]*shipments[[#This Row],[cost_per_box]]</f>
        <v>4397.7000000000007</v>
      </c>
      <c r="N3689" s="22">
        <f>shipments[[#This Row],[Amount]]-shipments[[#This Row],[total cost]]</f>
        <v>3083.5499999999993</v>
      </c>
    </row>
    <row r="3690" spans="1:14" x14ac:dyDescent="0.35">
      <c r="A3690" t="s">
        <v>3733</v>
      </c>
      <c r="B3690" t="s">
        <v>8045</v>
      </c>
      <c r="C3690" t="s">
        <v>8022</v>
      </c>
      <c r="D3690" t="s">
        <v>8034</v>
      </c>
      <c r="E3690" s="1">
        <v>45287</v>
      </c>
      <c r="F3690">
        <v>2704.5</v>
      </c>
      <c r="G3690">
        <v>181</v>
      </c>
      <c r="H3690" t="s">
        <v>7</v>
      </c>
      <c r="I3690" t="str">
        <f>VLOOKUP(shipments[[#This Row],[SPID]],CHOOSE({1,2},people[[#All],[SPID]],people[[#All],[Sales_person]]),2,0)</f>
        <v>Brien Boise</v>
      </c>
      <c r="J3690">
        <f>YEAR(shipments[[#This Row],[Shipdate]])</f>
        <v>2023</v>
      </c>
      <c r="K3690" s="22"/>
      <c r="L3690" s="22">
        <f>VLOOKUP(shipments[[#This Row],[PID]],CHOOSE({1,2},products[PID],products[Cost_per_box]),2,0)</f>
        <v>4.74</v>
      </c>
      <c r="M3690" s="22">
        <f>shipments[[#This Row],[Boxes]]*shipments[[#This Row],[cost_per_box]]</f>
        <v>857.94</v>
      </c>
      <c r="N3690" s="22">
        <f>shipments[[#This Row],[Amount]]-shipments[[#This Row],[total cost]]</f>
        <v>1846.56</v>
      </c>
    </row>
    <row r="3691" spans="1:14" x14ac:dyDescent="0.35">
      <c r="A3691" t="s">
        <v>3734</v>
      </c>
      <c r="B3691" t="s">
        <v>8045</v>
      </c>
      <c r="C3691" t="s">
        <v>8022</v>
      </c>
      <c r="D3691" t="s">
        <v>8033</v>
      </c>
      <c r="E3691" s="1">
        <v>45302</v>
      </c>
      <c r="F3691">
        <v>4542.75</v>
      </c>
      <c r="G3691">
        <v>350</v>
      </c>
      <c r="H3691" t="s">
        <v>7</v>
      </c>
      <c r="I3691" t="str">
        <f>VLOOKUP(shipments[[#This Row],[SPID]],CHOOSE({1,2},people[[#All],[SPID]],people[[#All],[Sales_person]]),2,0)</f>
        <v>Brien Boise</v>
      </c>
      <c r="J3691">
        <f>YEAR(shipments[[#This Row],[Shipdate]])</f>
        <v>2024</v>
      </c>
      <c r="K3691" s="22"/>
      <c r="L3691" s="22">
        <f>VLOOKUP(shipments[[#This Row],[PID]],CHOOSE({1,2},products[PID],products[Cost_per_box]),2,0)</f>
        <v>4.74</v>
      </c>
      <c r="M3691" s="22">
        <f>shipments[[#This Row],[Boxes]]*shipments[[#This Row],[cost_per_box]]</f>
        <v>1659</v>
      </c>
      <c r="N3691" s="22">
        <f>shipments[[#This Row],[Amount]]-shipments[[#This Row],[total cost]]</f>
        <v>2883.75</v>
      </c>
    </row>
    <row r="3692" spans="1:14" x14ac:dyDescent="0.35">
      <c r="A3692" t="s">
        <v>3735</v>
      </c>
      <c r="B3692" t="s">
        <v>8045</v>
      </c>
      <c r="C3692" t="s">
        <v>8022</v>
      </c>
      <c r="D3692" t="s">
        <v>8033</v>
      </c>
      <c r="E3692" s="1">
        <v>45079</v>
      </c>
      <c r="F3692">
        <v>4344.75</v>
      </c>
      <c r="G3692">
        <v>311</v>
      </c>
      <c r="H3692" t="s">
        <v>7</v>
      </c>
      <c r="I3692" t="str">
        <f>VLOOKUP(shipments[[#This Row],[SPID]],CHOOSE({1,2},people[[#All],[SPID]],people[[#All],[Sales_person]]),2,0)</f>
        <v>Brien Boise</v>
      </c>
      <c r="J3692">
        <f>YEAR(shipments[[#This Row],[Shipdate]])</f>
        <v>2023</v>
      </c>
      <c r="K3692" s="22"/>
      <c r="L3692" s="22">
        <f>VLOOKUP(shipments[[#This Row],[PID]],CHOOSE({1,2},products[PID],products[Cost_per_box]),2,0)</f>
        <v>4.74</v>
      </c>
      <c r="M3692" s="22">
        <f>shipments[[#This Row],[Boxes]]*shipments[[#This Row],[cost_per_box]]</f>
        <v>1474.14</v>
      </c>
      <c r="N3692" s="22">
        <f>shipments[[#This Row],[Amount]]-shipments[[#This Row],[total cost]]</f>
        <v>2870.6099999999997</v>
      </c>
    </row>
    <row r="3693" spans="1:14" x14ac:dyDescent="0.35">
      <c r="A3693" t="s">
        <v>3736</v>
      </c>
      <c r="B3693" t="s">
        <v>8045</v>
      </c>
      <c r="C3693" t="s">
        <v>8022</v>
      </c>
      <c r="D3693" t="s">
        <v>8038</v>
      </c>
      <c r="E3693" s="1">
        <v>45265</v>
      </c>
      <c r="F3693">
        <v>4153.5</v>
      </c>
      <c r="G3693">
        <v>277</v>
      </c>
      <c r="H3693" t="s">
        <v>7</v>
      </c>
      <c r="I3693" t="str">
        <f>VLOOKUP(shipments[[#This Row],[SPID]],CHOOSE({1,2},people[[#All],[SPID]],people[[#All],[Sales_person]]),2,0)</f>
        <v>Brien Boise</v>
      </c>
      <c r="J3693">
        <f>YEAR(shipments[[#This Row],[Shipdate]])</f>
        <v>2023</v>
      </c>
      <c r="K3693" s="22"/>
      <c r="L3693" s="22">
        <f>VLOOKUP(shipments[[#This Row],[PID]],CHOOSE({1,2},products[PID],products[Cost_per_box]),2,0)</f>
        <v>4.74</v>
      </c>
      <c r="M3693" s="22">
        <f>shipments[[#This Row],[Boxes]]*shipments[[#This Row],[cost_per_box]]</f>
        <v>1312.98</v>
      </c>
      <c r="N3693" s="22">
        <f>shipments[[#This Row],[Amount]]-shipments[[#This Row],[total cost]]</f>
        <v>2840.52</v>
      </c>
    </row>
    <row r="3694" spans="1:14" x14ac:dyDescent="0.35">
      <c r="A3694" t="s">
        <v>3737</v>
      </c>
      <c r="B3694" t="s">
        <v>8045</v>
      </c>
      <c r="C3694" t="s">
        <v>8022</v>
      </c>
      <c r="D3694" t="s">
        <v>8036</v>
      </c>
      <c r="E3694" s="1">
        <v>45503</v>
      </c>
      <c r="F3694">
        <v>12496.5</v>
      </c>
      <c r="G3694">
        <v>782</v>
      </c>
      <c r="H3694" t="s">
        <v>18</v>
      </c>
      <c r="I3694" t="str">
        <f>VLOOKUP(shipments[[#This Row],[SPID]],CHOOSE({1,2},people[[#All],[SPID]],people[[#All],[Sales_person]]),2,0)</f>
        <v>Brien Boise</v>
      </c>
      <c r="J3694">
        <f>YEAR(shipments[[#This Row],[Shipdate]])</f>
        <v>2024</v>
      </c>
      <c r="K3694" s="22"/>
      <c r="L3694" s="22">
        <f>VLOOKUP(shipments[[#This Row],[PID]],CHOOSE({1,2},products[PID],products[Cost_per_box]),2,0)</f>
        <v>4.74</v>
      </c>
      <c r="M3694" s="22">
        <f>shipments[[#This Row],[Boxes]]*shipments[[#This Row],[cost_per_box]]</f>
        <v>3706.6800000000003</v>
      </c>
      <c r="N3694" s="22">
        <f>shipments[[#This Row],[Amount]]-shipments[[#This Row],[total cost]]</f>
        <v>8789.82</v>
      </c>
    </row>
    <row r="3695" spans="1:14" x14ac:dyDescent="0.35">
      <c r="A3695" t="s">
        <v>3738</v>
      </c>
      <c r="B3695" t="s">
        <v>8045</v>
      </c>
      <c r="C3695" t="s">
        <v>8022</v>
      </c>
      <c r="D3695" t="s">
        <v>8037</v>
      </c>
      <c r="E3695" s="1">
        <v>45280</v>
      </c>
      <c r="F3695">
        <v>3233.25</v>
      </c>
      <c r="G3695">
        <v>191</v>
      </c>
      <c r="H3695" t="s">
        <v>7</v>
      </c>
      <c r="I3695" t="str">
        <f>VLOOKUP(shipments[[#This Row],[SPID]],CHOOSE({1,2},people[[#All],[SPID]],people[[#All],[Sales_person]]),2,0)</f>
        <v>Brien Boise</v>
      </c>
      <c r="J3695">
        <f>YEAR(shipments[[#This Row],[Shipdate]])</f>
        <v>2023</v>
      </c>
      <c r="K3695" s="22"/>
      <c r="L3695" s="22">
        <f>VLOOKUP(shipments[[#This Row],[PID]],CHOOSE({1,2},products[PID],products[Cost_per_box]),2,0)</f>
        <v>4.74</v>
      </c>
      <c r="M3695" s="22">
        <f>shipments[[#This Row],[Boxes]]*shipments[[#This Row],[cost_per_box]]</f>
        <v>905.34</v>
      </c>
      <c r="N3695" s="22">
        <f>shipments[[#This Row],[Amount]]-shipments[[#This Row],[total cost]]</f>
        <v>2327.91</v>
      </c>
    </row>
    <row r="3696" spans="1:14" x14ac:dyDescent="0.35">
      <c r="A3696" t="s">
        <v>3739</v>
      </c>
      <c r="B3696" t="s">
        <v>8045</v>
      </c>
      <c r="C3696" t="s">
        <v>8023</v>
      </c>
      <c r="D3696" t="s">
        <v>8034</v>
      </c>
      <c r="E3696" s="1">
        <v>45519</v>
      </c>
      <c r="F3696">
        <v>789.75</v>
      </c>
      <c r="G3696">
        <v>88</v>
      </c>
      <c r="H3696" t="s">
        <v>18</v>
      </c>
      <c r="I3696" t="str">
        <f>VLOOKUP(shipments[[#This Row],[SPID]],CHOOSE({1,2},people[[#All],[SPID]],people[[#All],[Sales_person]]),2,0)</f>
        <v>Brien Boise</v>
      </c>
      <c r="J3696">
        <f>YEAR(shipments[[#This Row],[Shipdate]])</f>
        <v>2024</v>
      </c>
      <c r="K3696" s="22"/>
      <c r="L3696" s="22">
        <f>VLOOKUP(shipments[[#This Row],[PID]],CHOOSE({1,2},products[PID],products[Cost_per_box]),2,0)</f>
        <v>10.51</v>
      </c>
      <c r="M3696" s="22">
        <f>shipments[[#This Row],[Boxes]]*shipments[[#This Row],[cost_per_box]]</f>
        <v>924.88</v>
      </c>
      <c r="N3696" s="22">
        <f>shipments[[#This Row],[Amount]]-shipments[[#This Row],[total cost]]</f>
        <v>-135.13</v>
      </c>
    </row>
    <row r="3697" spans="1:14" x14ac:dyDescent="0.35">
      <c r="A3697" t="s">
        <v>3740</v>
      </c>
      <c r="B3697" t="s">
        <v>8045</v>
      </c>
      <c r="C3697" t="s">
        <v>8023</v>
      </c>
      <c r="D3697" t="s">
        <v>8036</v>
      </c>
      <c r="E3697" s="1">
        <v>45341</v>
      </c>
      <c r="F3697">
        <v>1561.5</v>
      </c>
      <c r="G3697">
        <v>261</v>
      </c>
      <c r="H3697" t="s">
        <v>7</v>
      </c>
      <c r="I3697" t="str">
        <f>VLOOKUP(shipments[[#This Row],[SPID]],CHOOSE({1,2},people[[#All],[SPID]],people[[#All],[Sales_person]]),2,0)</f>
        <v>Brien Boise</v>
      </c>
      <c r="J3697">
        <f>YEAR(shipments[[#This Row],[Shipdate]])</f>
        <v>2024</v>
      </c>
      <c r="K3697" s="22"/>
      <c r="L3697" s="22">
        <f>VLOOKUP(shipments[[#This Row],[PID]],CHOOSE({1,2},products[PID],products[Cost_per_box]),2,0)</f>
        <v>10.51</v>
      </c>
      <c r="M3697" s="22">
        <f>shipments[[#This Row],[Boxes]]*shipments[[#This Row],[cost_per_box]]</f>
        <v>2743.11</v>
      </c>
      <c r="N3697" s="22">
        <f>shipments[[#This Row],[Amount]]-shipments[[#This Row],[total cost]]</f>
        <v>-1181.6100000000001</v>
      </c>
    </row>
    <row r="3698" spans="1:14" x14ac:dyDescent="0.35">
      <c r="A3698" t="s">
        <v>3741</v>
      </c>
      <c r="B3698" t="s">
        <v>8045</v>
      </c>
      <c r="C3698" t="s">
        <v>8023</v>
      </c>
      <c r="D3698" t="s">
        <v>8035</v>
      </c>
      <c r="E3698" s="1">
        <v>45272</v>
      </c>
      <c r="F3698">
        <v>9564.75</v>
      </c>
      <c r="G3698">
        <v>1367</v>
      </c>
      <c r="H3698" t="s">
        <v>7</v>
      </c>
      <c r="I3698" t="str">
        <f>VLOOKUP(shipments[[#This Row],[SPID]],CHOOSE({1,2},people[[#All],[SPID]],people[[#All],[Sales_person]]),2,0)</f>
        <v>Brien Boise</v>
      </c>
      <c r="J3698">
        <f>YEAR(shipments[[#This Row],[Shipdate]])</f>
        <v>2023</v>
      </c>
      <c r="K3698" s="22"/>
      <c r="L3698" s="22">
        <f>VLOOKUP(shipments[[#This Row],[PID]],CHOOSE({1,2},products[PID],products[Cost_per_box]),2,0)</f>
        <v>10.51</v>
      </c>
      <c r="M3698" s="22">
        <f>shipments[[#This Row],[Boxes]]*shipments[[#This Row],[cost_per_box]]</f>
        <v>14367.17</v>
      </c>
      <c r="N3698" s="22">
        <f>shipments[[#This Row],[Amount]]-shipments[[#This Row],[total cost]]</f>
        <v>-4802.42</v>
      </c>
    </row>
    <row r="3699" spans="1:14" x14ac:dyDescent="0.35">
      <c r="A3699" t="s">
        <v>3742</v>
      </c>
      <c r="B3699" t="s">
        <v>8045</v>
      </c>
      <c r="C3699" t="s">
        <v>8023</v>
      </c>
      <c r="D3699" t="s">
        <v>8037</v>
      </c>
      <c r="E3699" s="1">
        <v>45323</v>
      </c>
      <c r="F3699">
        <v>2011.5</v>
      </c>
      <c r="G3699">
        <v>336</v>
      </c>
      <c r="H3699" t="s">
        <v>7</v>
      </c>
      <c r="I3699" t="str">
        <f>VLOOKUP(shipments[[#This Row],[SPID]],CHOOSE({1,2},people[[#All],[SPID]],people[[#All],[Sales_person]]),2,0)</f>
        <v>Brien Boise</v>
      </c>
      <c r="J3699">
        <f>YEAR(shipments[[#This Row],[Shipdate]])</f>
        <v>2024</v>
      </c>
      <c r="K3699" s="22"/>
      <c r="L3699" s="22">
        <f>VLOOKUP(shipments[[#This Row],[PID]],CHOOSE({1,2},products[PID],products[Cost_per_box]),2,0)</f>
        <v>10.51</v>
      </c>
      <c r="M3699" s="22">
        <f>shipments[[#This Row],[Boxes]]*shipments[[#This Row],[cost_per_box]]</f>
        <v>3531.36</v>
      </c>
      <c r="N3699" s="22">
        <f>shipments[[#This Row],[Amount]]-shipments[[#This Row],[total cost]]</f>
        <v>-1519.8600000000001</v>
      </c>
    </row>
    <row r="3700" spans="1:14" x14ac:dyDescent="0.35">
      <c r="A3700" t="s">
        <v>3743</v>
      </c>
      <c r="B3700" t="s">
        <v>8045</v>
      </c>
      <c r="C3700" t="s">
        <v>8023</v>
      </c>
      <c r="D3700" t="s">
        <v>8033</v>
      </c>
      <c r="E3700" s="1">
        <v>45387</v>
      </c>
      <c r="F3700">
        <v>726.75</v>
      </c>
      <c r="G3700">
        <v>91</v>
      </c>
      <c r="H3700" t="s">
        <v>7</v>
      </c>
      <c r="I3700" t="str">
        <f>VLOOKUP(shipments[[#This Row],[SPID]],CHOOSE({1,2},people[[#All],[SPID]],people[[#All],[Sales_person]]),2,0)</f>
        <v>Brien Boise</v>
      </c>
      <c r="J3700">
        <f>YEAR(shipments[[#This Row],[Shipdate]])</f>
        <v>2024</v>
      </c>
      <c r="K3700" s="22"/>
      <c r="L3700" s="22">
        <f>VLOOKUP(shipments[[#This Row],[PID]],CHOOSE({1,2},products[PID],products[Cost_per_box]),2,0)</f>
        <v>10.51</v>
      </c>
      <c r="M3700" s="22">
        <f>shipments[[#This Row],[Boxes]]*shipments[[#This Row],[cost_per_box]]</f>
        <v>956.41</v>
      </c>
      <c r="N3700" s="22">
        <f>shipments[[#This Row],[Amount]]-shipments[[#This Row],[total cost]]</f>
        <v>-229.65999999999997</v>
      </c>
    </row>
    <row r="3701" spans="1:14" x14ac:dyDescent="0.35">
      <c r="A3701" t="s">
        <v>3744</v>
      </c>
      <c r="B3701" t="s">
        <v>8045</v>
      </c>
      <c r="C3701" t="s">
        <v>8023</v>
      </c>
      <c r="D3701" t="s">
        <v>8038</v>
      </c>
      <c r="E3701" s="1">
        <v>45051</v>
      </c>
      <c r="F3701">
        <v>8907.75</v>
      </c>
      <c r="G3701">
        <v>1273</v>
      </c>
      <c r="H3701" t="s">
        <v>40</v>
      </c>
      <c r="I3701" t="str">
        <f>VLOOKUP(shipments[[#This Row],[SPID]],CHOOSE({1,2},people[[#All],[SPID]],people[[#All],[Sales_person]]),2,0)</f>
        <v>Brien Boise</v>
      </c>
      <c r="J3701">
        <f>YEAR(shipments[[#This Row],[Shipdate]])</f>
        <v>2023</v>
      </c>
      <c r="K3701" s="22"/>
      <c r="L3701" s="22">
        <f>VLOOKUP(shipments[[#This Row],[PID]],CHOOSE({1,2},products[PID],products[Cost_per_box]),2,0)</f>
        <v>10.51</v>
      </c>
      <c r="M3701" s="22">
        <f>shipments[[#This Row],[Boxes]]*shipments[[#This Row],[cost_per_box]]</f>
        <v>13379.23</v>
      </c>
      <c r="N3701" s="22">
        <f>shipments[[#This Row],[Amount]]-shipments[[#This Row],[total cost]]</f>
        <v>-4471.4799999999996</v>
      </c>
    </row>
    <row r="3702" spans="1:14" x14ac:dyDescent="0.35">
      <c r="A3702" t="s">
        <v>3745</v>
      </c>
      <c r="B3702" t="s">
        <v>8045</v>
      </c>
      <c r="C3702" t="s">
        <v>8026</v>
      </c>
      <c r="D3702" t="s">
        <v>8036</v>
      </c>
      <c r="E3702" s="1">
        <v>45069</v>
      </c>
      <c r="F3702">
        <v>12080.25</v>
      </c>
      <c r="G3702">
        <v>756</v>
      </c>
      <c r="H3702" t="s">
        <v>7</v>
      </c>
      <c r="I3702" t="str">
        <f>VLOOKUP(shipments[[#This Row],[SPID]],CHOOSE({1,2},people[[#All],[SPID]],people[[#All],[Sales_person]]),2,0)</f>
        <v>Brien Boise</v>
      </c>
      <c r="J3702">
        <f>YEAR(shipments[[#This Row],[Shipdate]])</f>
        <v>2023</v>
      </c>
      <c r="K3702" s="22"/>
      <c r="L3702" s="22">
        <f>VLOOKUP(shipments[[#This Row],[PID]],CHOOSE({1,2},products[PID],products[Cost_per_box]),2,0)</f>
        <v>9.57</v>
      </c>
      <c r="M3702" s="22">
        <f>shipments[[#This Row],[Boxes]]*shipments[[#This Row],[cost_per_box]]</f>
        <v>7234.92</v>
      </c>
      <c r="N3702" s="22">
        <f>shipments[[#This Row],[Amount]]-shipments[[#This Row],[total cost]]</f>
        <v>4845.33</v>
      </c>
    </row>
    <row r="3703" spans="1:14" x14ac:dyDescent="0.35">
      <c r="A3703" t="s">
        <v>3746</v>
      </c>
      <c r="B3703" t="s">
        <v>8045</v>
      </c>
      <c r="C3703" t="s">
        <v>8026</v>
      </c>
      <c r="D3703" t="s">
        <v>8036</v>
      </c>
      <c r="E3703" s="1">
        <v>45096</v>
      </c>
      <c r="F3703">
        <v>8365.5</v>
      </c>
      <c r="G3703">
        <v>465</v>
      </c>
      <c r="H3703" t="s">
        <v>40</v>
      </c>
      <c r="I3703" t="str">
        <f>VLOOKUP(shipments[[#This Row],[SPID]],CHOOSE({1,2},people[[#All],[SPID]],people[[#All],[Sales_person]]),2,0)</f>
        <v>Brien Boise</v>
      </c>
      <c r="J3703">
        <f>YEAR(shipments[[#This Row],[Shipdate]])</f>
        <v>2023</v>
      </c>
      <c r="K3703" s="22"/>
      <c r="L3703" s="22">
        <f>VLOOKUP(shipments[[#This Row],[PID]],CHOOSE({1,2},products[PID],products[Cost_per_box]),2,0)</f>
        <v>9.57</v>
      </c>
      <c r="M3703" s="22">
        <f>shipments[[#This Row],[Boxes]]*shipments[[#This Row],[cost_per_box]]</f>
        <v>4450.05</v>
      </c>
      <c r="N3703" s="22">
        <f>shipments[[#This Row],[Amount]]-shipments[[#This Row],[total cost]]</f>
        <v>3915.45</v>
      </c>
    </row>
    <row r="3704" spans="1:14" x14ac:dyDescent="0.35">
      <c r="A3704" t="s">
        <v>3747</v>
      </c>
      <c r="B3704" t="s">
        <v>8045</v>
      </c>
      <c r="C3704" t="s">
        <v>8026</v>
      </c>
      <c r="D3704" t="s">
        <v>8038</v>
      </c>
      <c r="E3704" s="1">
        <v>45470</v>
      </c>
      <c r="F3704">
        <v>7800.75</v>
      </c>
      <c r="G3704">
        <v>558</v>
      </c>
      <c r="H3704" t="s">
        <v>7</v>
      </c>
      <c r="I3704" t="str">
        <f>VLOOKUP(shipments[[#This Row],[SPID]],CHOOSE({1,2},people[[#All],[SPID]],people[[#All],[Sales_person]]),2,0)</f>
        <v>Brien Boise</v>
      </c>
      <c r="J3704">
        <f>YEAR(shipments[[#This Row],[Shipdate]])</f>
        <v>2024</v>
      </c>
      <c r="K3704" s="22"/>
      <c r="L3704" s="22">
        <f>VLOOKUP(shipments[[#This Row],[PID]],CHOOSE({1,2},products[PID],products[Cost_per_box]),2,0)</f>
        <v>9.57</v>
      </c>
      <c r="M3704" s="22">
        <f>shipments[[#This Row],[Boxes]]*shipments[[#This Row],[cost_per_box]]</f>
        <v>5340.06</v>
      </c>
      <c r="N3704" s="22">
        <f>shipments[[#This Row],[Amount]]-shipments[[#This Row],[total cost]]</f>
        <v>2460.6899999999996</v>
      </c>
    </row>
    <row r="3705" spans="1:14" x14ac:dyDescent="0.35">
      <c r="A3705" t="s">
        <v>3748</v>
      </c>
      <c r="B3705" t="s">
        <v>8045</v>
      </c>
      <c r="C3705" t="s">
        <v>8026</v>
      </c>
      <c r="D3705" t="s">
        <v>8033</v>
      </c>
      <c r="E3705" s="1">
        <v>44953</v>
      </c>
      <c r="F3705">
        <v>5112</v>
      </c>
      <c r="G3705">
        <v>341</v>
      </c>
      <c r="H3705" t="s">
        <v>7</v>
      </c>
      <c r="I3705" t="str">
        <f>VLOOKUP(shipments[[#This Row],[SPID]],CHOOSE({1,2},people[[#All],[SPID]],people[[#All],[Sales_person]]),2,0)</f>
        <v>Brien Boise</v>
      </c>
      <c r="J3705">
        <f>YEAR(shipments[[#This Row],[Shipdate]])</f>
        <v>2023</v>
      </c>
      <c r="K3705" s="22"/>
      <c r="L3705" s="22">
        <f>VLOOKUP(shipments[[#This Row],[PID]],CHOOSE({1,2},products[PID],products[Cost_per_box]),2,0)</f>
        <v>9.57</v>
      </c>
      <c r="M3705" s="22">
        <f>shipments[[#This Row],[Boxes]]*shipments[[#This Row],[cost_per_box]]</f>
        <v>3263.37</v>
      </c>
      <c r="N3705" s="22">
        <f>shipments[[#This Row],[Amount]]-shipments[[#This Row],[total cost]]</f>
        <v>1848.63</v>
      </c>
    </row>
    <row r="3706" spans="1:14" x14ac:dyDescent="0.35">
      <c r="A3706" t="s">
        <v>3749</v>
      </c>
      <c r="B3706" t="s">
        <v>8045</v>
      </c>
      <c r="C3706" t="s">
        <v>8026</v>
      </c>
      <c r="D3706" t="s">
        <v>8036</v>
      </c>
      <c r="E3706" s="1">
        <v>44967</v>
      </c>
      <c r="F3706">
        <v>220.5</v>
      </c>
      <c r="G3706">
        <v>13</v>
      </c>
      <c r="H3706" t="s">
        <v>7</v>
      </c>
      <c r="I3706" t="str">
        <f>VLOOKUP(shipments[[#This Row],[SPID]],CHOOSE({1,2},people[[#All],[SPID]],people[[#All],[Sales_person]]),2,0)</f>
        <v>Brien Boise</v>
      </c>
      <c r="J3706">
        <f>YEAR(shipments[[#This Row],[Shipdate]])</f>
        <v>2023</v>
      </c>
      <c r="K3706" s="22"/>
      <c r="L3706" s="22">
        <f>VLOOKUP(shipments[[#This Row],[PID]],CHOOSE({1,2},products[PID],products[Cost_per_box]),2,0)</f>
        <v>9.57</v>
      </c>
      <c r="M3706" s="22">
        <f>shipments[[#This Row],[Boxes]]*shipments[[#This Row],[cost_per_box]]</f>
        <v>124.41</v>
      </c>
      <c r="N3706" s="22">
        <f>shipments[[#This Row],[Amount]]-shipments[[#This Row],[total cost]]</f>
        <v>96.09</v>
      </c>
    </row>
    <row r="3707" spans="1:14" x14ac:dyDescent="0.35">
      <c r="A3707" t="s">
        <v>3750</v>
      </c>
      <c r="B3707" t="s">
        <v>8045</v>
      </c>
      <c r="C3707" t="s">
        <v>8026</v>
      </c>
      <c r="D3707" t="s">
        <v>8037</v>
      </c>
      <c r="E3707" s="1">
        <v>44945</v>
      </c>
      <c r="F3707">
        <v>18488.25</v>
      </c>
      <c r="G3707">
        <v>1088</v>
      </c>
      <c r="H3707" t="s">
        <v>7</v>
      </c>
      <c r="I3707" t="str">
        <f>VLOOKUP(shipments[[#This Row],[SPID]],CHOOSE({1,2},people[[#All],[SPID]],people[[#All],[Sales_person]]),2,0)</f>
        <v>Brien Boise</v>
      </c>
      <c r="J3707">
        <f>YEAR(shipments[[#This Row],[Shipdate]])</f>
        <v>2023</v>
      </c>
      <c r="K3707" s="22"/>
      <c r="L3707" s="22">
        <f>VLOOKUP(shipments[[#This Row],[PID]],CHOOSE({1,2},products[PID],products[Cost_per_box]),2,0)</f>
        <v>9.57</v>
      </c>
      <c r="M3707" s="22">
        <f>shipments[[#This Row],[Boxes]]*shipments[[#This Row],[cost_per_box]]</f>
        <v>10412.16</v>
      </c>
      <c r="N3707" s="22">
        <f>shipments[[#This Row],[Amount]]-shipments[[#This Row],[total cost]]</f>
        <v>8076.09</v>
      </c>
    </row>
    <row r="3708" spans="1:14" x14ac:dyDescent="0.35">
      <c r="A3708" t="s">
        <v>3751</v>
      </c>
      <c r="B3708" t="s">
        <v>8045</v>
      </c>
      <c r="C3708" t="s">
        <v>8026</v>
      </c>
      <c r="D3708" t="s">
        <v>8038</v>
      </c>
      <c r="E3708" s="1">
        <v>45119</v>
      </c>
      <c r="F3708">
        <v>8199</v>
      </c>
      <c r="G3708">
        <v>513</v>
      </c>
      <c r="H3708" t="s">
        <v>7</v>
      </c>
      <c r="I3708" t="str">
        <f>VLOOKUP(shipments[[#This Row],[SPID]],CHOOSE({1,2},people[[#All],[SPID]],people[[#All],[Sales_person]]),2,0)</f>
        <v>Brien Boise</v>
      </c>
      <c r="J3708">
        <f>YEAR(shipments[[#This Row],[Shipdate]])</f>
        <v>2023</v>
      </c>
      <c r="K3708" s="22"/>
      <c r="L3708" s="22">
        <f>VLOOKUP(shipments[[#This Row],[PID]],CHOOSE({1,2},products[PID],products[Cost_per_box]),2,0)</f>
        <v>9.57</v>
      </c>
      <c r="M3708" s="22">
        <f>shipments[[#This Row],[Boxes]]*shipments[[#This Row],[cost_per_box]]</f>
        <v>4909.41</v>
      </c>
      <c r="N3708" s="22">
        <f>shipments[[#This Row],[Amount]]-shipments[[#This Row],[total cost]]</f>
        <v>3289.59</v>
      </c>
    </row>
    <row r="3709" spans="1:14" x14ac:dyDescent="0.35">
      <c r="A3709" t="s">
        <v>3752</v>
      </c>
      <c r="B3709" t="s">
        <v>8045</v>
      </c>
      <c r="C3709" t="s">
        <v>8026</v>
      </c>
      <c r="D3709" t="s">
        <v>8035</v>
      </c>
      <c r="E3709" s="1">
        <v>45371</v>
      </c>
      <c r="F3709">
        <v>4385.25</v>
      </c>
      <c r="G3709">
        <v>293</v>
      </c>
      <c r="H3709" t="s">
        <v>7</v>
      </c>
      <c r="I3709" t="str">
        <f>VLOOKUP(shipments[[#This Row],[SPID]],CHOOSE({1,2},people[[#All],[SPID]],people[[#All],[Sales_person]]),2,0)</f>
        <v>Brien Boise</v>
      </c>
      <c r="J3709">
        <f>YEAR(shipments[[#This Row],[Shipdate]])</f>
        <v>2024</v>
      </c>
      <c r="K3709" s="22"/>
      <c r="L3709" s="22">
        <f>VLOOKUP(shipments[[#This Row],[PID]],CHOOSE({1,2},products[PID],products[Cost_per_box]),2,0)</f>
        <v>9.57</v>
      </c>
      <c r="M3709" s="22">
        <f>shipments[[#This Row],[Boxes]]*shipments[[#This Row],[cost_per_box]]</f>
        <v>2804.01</v>
      </c>
      <c r="N3709" s="22">
        <f>shipments[[#This Row],[Amount]]-shipments[[#This Row],[total cost]]</f>
        <v>1581.2399999999998</v>
      </c>
    </row>
    <row r="3710" spans="1:14" x14ac:dyDescent="0.35">
      <c r="A3710" t="s">
        <v>3753</v>
      </c>
      <c r="B3710" t="s">
        <v>8045</v>
      </c>
      <c r="C3710" t="s">
        <v>8026</v>
      </c>
      <c r="D3710" t="s">
        <v>8037</v>
      </c>
      <c r="E3710" s="1">
        <v>45225</v>
      </c>
      <c r="F3710">
        <v>6772.5</v>
      </c>
      <c r="G3710">
        <v>424</v>
      </c>
      <c r="H3710" t="s">
        <v>7</v>
      </c>
      <c r="I3710" t="str">
        <f>VLOOKUP(shipments[[#This Row],[SPID]],CHOOSE({1,2},people[[#All],[SPID]],people[[#All],[Sales_person]]),2,0)</f>
        <v>Brien Boise</v>
      </c>
      <c r="J3710">
        <f>YEAR(shipments[[#This Row],[Shipdate]])</f>
        <v>2023</v>
      </c>
      <c r="K3710" s="22"/>
      <c r="L3710" s="22">
        <f>VLOOKUP(shipments[[#This Row],[PID]],CHOOSE({1,2},products[PID],products[Cost_per_box]),2,0)</f>
        <v>9.57</v>
      </c>
      <c r="M3710" s="22">
        <f>shipments[[#This Row],[Boxes]]*shipments[[#This Row],[cost_per_box]]</f>
        <v>4057.6800000000003</v>
      </c>
      <c r="N3710" s="22">
        <f>shipments[[#This Row],[Amount]]-shipments[[#This Row],[total cost]]</f>
        <v>2714.8199999999997</v>
      </c>
    </row>
    <row r="3711" spans="1:14" x14ac:dyDescent="0.35">
      <c r="A3711" t="s">
        <v>3754</v>
      </c>
      <c r="B3711" t="s">
        <v>8045</v>
      </c>
      <c r="C3711" t="s">
        <v>8027</v>
      </c>
      <c r="D3711" t="s">
        <v>8036</v>
      </c>
      <c r="E3711" s="1">
        <v>45230</v>
      </c>
      <c r="F3711">
        <v>10127.25</v>
      </c>
      <c r="G3711">
        <v>921</v>
      </c>
      <c r="H3711" t="s">
        <v>7</v>
      </c>
      <c r="I3711" t="str">
        <f>VLOOKUP(shipments[[#This Row],[SPID]],CHOOSE({1,2},people[[#All],[SPID]],people[[#All],[Sales_person]]),2,0)</f>
        <v>Brien Boise</v>
      </c>
      <c r="J3711">
        <f>YEAR(shipments[[#This Row],[Shipdate]])</f>
        <v>2023</v>
      </c>
      <c r="K3711" s="22"/>
      <c r="L3711" s="22">
        <f>VLOOKUP(shipments[[#This Row],[PID]],CHOOSE({1,2},products[PID],products[Cost_per_box]),2,0)</f>
        <v>8.43</v>
      </c>
      <c r="M3711" s="22">
        <f>shipments[[#This Row],[Boxes]]*shipments[[#This Row],[cost_per_box]]</f>
        <v>7764.03</v>
      </c>
      <c r="N3711" s="22">
        <f>shipments[[#This Row],[Amount]]-shipments[[#This Row],[total cost]]</f>
        <v>2363.2200000000003</v>
      </c>
    </row>
    <row r="3712" spans="1:14" x14ac:dyDescent="0.35">
      <c r="A3712" t="s">
        <v>3755</v>
      </c>
      <c r="B3712" t="s">
        <v>8045</v>
      </c>
      <c r="C3712" t="s">
        <v>8027</v>
      </c>
      <c r="D3712" t="s">
        <v>8033</v>
      </c>
      <c r="E3712" s="1">
        <v>44953</v>
      </c>
      <c r="F3712">
        <v>6725.25</v>
      </c>
      <c r="G3712">
        <v>612</v>
      </c>
      <c r="H3712" t="s">
        <v>7</v>
      </c>
      <c r="I3712" t="str">
        <f>VLOOKUP(shipments[[#This Row],[SPID]],CHOOSE({1,2},people[[#All],[SPID]],people[[#All],[Sales_person]]),2,0)</f>
        <v>Brien Boise</v>
      </c>
      <c r="J3712">
        <f>YEAR(shipments[[#This Row],[Shipdate]])</f>
        <v>2023</v>
      </c>
      <c r="K3712" s="22"/>
      <c r="L3712" s="22">
        <f>VLOOKUP(shipments[[#This Row],[PID]],CHOOSE({1,2},products[PID],products[Cost_per_box]),2,0)</f>
        <v>8.43</v>
      </c>
      <c r="M3712" s="22">
        <f>shipments[[#This Row],[Boxes]]*shipments[[#This Row],[cost_per_box]]</f>
        <v>5159.16</v>
      </c>
      <c r="N3712" s="22">
        <f>shipments[[#This Row],[Amount]]-shipments[[#This Row],[total cost]]</f>
        <v>1566.0900000000001</v>
      </c>
    </row>
    <row r="3713" spans="1:14" x14ac:dyDescent="0.35">
      <c r="A3713" t="s">
        <v>3756</v>
      </c>
      <c r="B3713" t="s">
        <v>8045</v>
      </c>
      <c r="C3713" t="s">
        <v>8028</v>
      </c>
      <c r="D3713" t="s">
        <v>8038</v>
      </c>
      <c r="E3713" s="1">
        <v>45288</v>
      </c>
      <c r="F3713">
        <v>9756</v>
      </c>
      <c r="G3713">
        <v>976</v>
      </c>
      <c r="H3713" t="s">
        <v>7</v>
      </c>
      <c r="I3713" t="str">
        <f>VLOOKUP(shipments[[#This Row],[SPID]],CHOOSE({1,2},people[[#All],[SPID]],people[[#All],[Sales_person]]),2,0)</f>
        <v>Brien Boise</v>
      </c>
      <c r="J3713">
        <f>YEAR(shipments[[#This Row],[Shipdate]])</f>
        <v>2023</v>
      </c>
      <c r="K3713" s="22"/>
      <c r="L3713" s="22">
        <f>VLOOKUP(shipments[[#This Row],[PID]],CHOOSE({1,2},products[PID],products[Cost_per_box]),2,0)</f>
        <v>6.8</v>
      </c>
      <c r="M3713" s="22">
        <f>shipments[[#This Row],[Boxes]]*shipments[[#This Row],[cost_per_box]]</f>
        <v>6636.8</v>
      </c>
      <c r="N3713" s="22">
        <f>shipments[[#This Row],[Amount]]-shipments[[#This Row],[total cost]]</f>
        <v>3119.2</v>
      </c>
    </row>
    <row r="3714" spans="1:14" x14ac:dyDescent="0.35">
      <c r="A3714" t="s">
        <v>3757</v>
      </c>
      <c r="B3714" t="s">
        <v>8045</v>
      </c>
      <c r="C3714" t="s">
        <v>8028</v>
      </c>
      <c r="D3714" t="s">
        <v>8038</v>
      </c>
      <c r="E3714" s="1">
        <v>45489</v>
      </c>
      <c r="F3714">
        <v>1269</v>
      </c>
      <c r="G3714">
        <v>141</v>
      </c>
      <c r="H3714" t="s">
        <v>18</v>
      </c>
      <c r="I3714" t="str">
        <f>VLOOKUP(shipments[[#This Row],[SPID]],CHOOSE({1,2},people[[#All],[SPID]],people[[#All],[Sales_person]]),2,0)</f>
        <v>Brien Boise</v>
      </c>
      <c r="J3714">
        <f>YEAR(shipments[[#This Row],[Shipdate]])</f>
        <v>2024</v>
      </c>
      <c r="K3714" s="22"/>
      <c r="L3714" s="22">
        <f>VLOOKUP(shipments[[#This Row],[PID]],CHOOSE({1,2},products[PID],products[Cost_per_box]),2,0)</f>
        <v>6.8</v>
      </c>
      <c r="M3714" s="22">
        <f>shipments[[#This Row],[Boxes]]*shipments[[#This Row],[cost_per_box]]</f>
        <v>958.8</v>
      </c>
      <c r="N3714" s="22">
        <f>shipments[[#This Row],[Amount]]-shipments[[#This Row],[total cost]]</f>
        <v>310.20000000000005</v>
      </c>
    </row>
    <row r="3715" spans="1:14" x14ac:dyDescent="0.35">
      <c r="A3715" t="s">
        <v>3758</v>
      </c>
      <c r="B3715" t="s">
        <v>8045</v>
      </c>
      <c r="C3715" t="s">
        <v>8028</v>
      </c>
      <c r="D3715" t="s">
        <v>8037</v>
      </c>
      <c r="E3715" s="1">
        <v>45288</v>
      </c>
      <c r="F3715">
        <v>11657.25</v>
      </c>
      <c r="G3715">
        <v>1166</v>
      </c>
      <c r="H3715" t="s">
        <v>7</v>
      </c>
      <c r="I3715" t="str">
        <f>VLOOKUP(shipments[[#This Row],[SPID]],CHOOSE({1,2},people[[#All],[SPID]],people[[#All],[Sales_person]]),2,0)</f>
        <v>Brien Boise</v>
      </c>
      <c r="J3715">
        <f>YEAR(shipments[[#This Row],[Shipdate]])</f>
        <v>2023</v>
      </c>
      <c r="K3715" s="22"/>
      <c r="L3715" s="22">
        <f>VLOOKUP(shipments[[#This Row],[PID]],CHOOSE({1,2},products[PID],products[Cost_per_box]),2,0)</f>
        <v>6.8</v>
      </c>
      <c r="M3715" s="22">
        <f>shipments[[#This Row],[Boxes]]*shipments[[#This Row],[cost_per_box]]</f>
        <v>7928.8</v>
      </c>
      <c r="N3715" s="22">
        <f>shipments[[#This Row],[Amount]]-shipments[[#This Row],[total cost]]</f>
        <v>3728.45</v>
      </c>
    </row>
    <row r="3716" spans="1:14" x14ac:dyDescent="0.35">
      <c r="A3716" t="s">
        <v>3759</v>
      </c>
      <c r="B3716" t="s">
        <v>8045</v>
      </c>
      <c r="C3716" t="s">
        <v>8028</v>
      </c>
      <c r="D3716" t="s">
        <v>8038</v>
      </c>
      <c r="E3716" s="1">
        <v>45287</v>
      </c>
      <c r="F3716">
        <v>4981.5</v>
      </c>
      <c r="G3716">
        <v>499</v>
      </c>
      <c r="H3716" t="s">
        <v>7</v>
      </c>
      <c r="I3716" t="str">
        <f>VLOOKUP(shipments[[#This Row],[SPID]],CHOOSE({1,2},people[[#All],[SPID]],people[[#All],[Sales_person]]),2,0)</f>
        <v>Brien Boise</v>
      </c>
      <c r="J3716">
        <f>YEAR(shipments[[#This Row],[Shipdate]])</f>
        <v>2023</v>
      </c>
      <c r="K3716" s="22"/>
      <c r="L3716" s="22">
        <f>VLOOKUP(shipments[[#This Row],[PID]],CHOOSE({1,2},products[PID],products[Cost_per_box]),2,0)</f>
        <v>6.8</v>
      </c>
      <c r="M3716" s="22">
        <f>shipments[[#This Row],[Boxes]]*shipments[[#This Row],[cost_per_box]]</f>
        <v>3393.2</v>
      </c>
      <c r="N3716" s="22">
        <f>shipments[[#This Row],[Amount]]-shipments[[#This Row],[total cost]]</f>
        <v>1588.3000000000002</v>
      </c>
    </row>
    <row r="3717" spans="1:14" x14ac:dyDescent="0.35">
      <c r="A3717" t="s">
        <v>3760</v>
      </c>
      <c r="B3717" t="s">
        <v>8045</v>
      </c>
      <c r="C3717" t="s">
        <v>8028</v>
      </c>
      <c r="D3717" t="s">
        <v>8033</v>
      </c>
      <c r="E3717" s="1">
        <v>45310</v>
      </c>
      <c r="F3717">
        <v>10325.25</v>
      </c>
      <c r="G3717">
        <v>939</v>
      </c>
      <c r="H3717" t="s">
        <v>7</v>
      </c>
      <c r="I3717" t="str">
        <f>VLOOKUP(shipments[[#This Row],[SPID]],CHOOSE({1,2},people[[#All],[SPID]],people[[#All],[Sales_person]]),2,0)</f>
        <v>Brien Boise</v>
      </c>
      <c r="J3717">
        <f>YEAR(shipments[[#This Row],[Shipdate]])</f>
        <v>2024</v>
      </c>
      <c r="K3717" s="22"/>
      <c r="L3717" s="22">
        <f>VLOOKUP(shipments[[#This Row],[PID]],CHOOSE({1,2},products[PID],products[Cost_per_box]),2,0)</f>
        <v>6.8</v>
      </c>
      <c r="M3717" s="22">
        <f>shipments[[#This Row],[Boxes]]*shipments[[#This Row],[cost_per_box]]</f>
        <v>6385.2</v>
      </c>
      <c r="N3717" s="22">
        <f>shipments[[#This Row],[Amount]]-shipments[[#This Row],[total cost]]</f>
        <v>3940.05</v>
      </c>
    </row>
    <row r="3718" spans="1:14" x14ac:dyDescent="0.35">
      <c r="A3718" t="s">
        <v>3761</v>
      </c>
      <c r="B3718" t="s">
        <v>8045</v>
      </c>
      <c r="C3718" t="s">
        <v>8028</v>
      </c>
      <c r="D3718" t="s">
        <v>8033</v>
      </c>
      <c r="E3718" s="1">
        <v>44929</v>
      </c>
      <c r="F3718">
        <v>16251.75</v>
      </c>
      <c r="G3718">
        <v>1478</v>
      </c>
      <c r="H3718" t="s">
        <v>7</v>
      </c>
      <c r="I3718" t="str">
        <f>VLOOKUP(shipments[[#This Row],[SPID]],CHOOSE({1,2},people[[#All],[SPID]],people[[#All],[Sales_person]]),2,0)</f>
        <v>Brien Boise</v>
      </c>
      <c r="J3718">
        <f>YEAR(shipments[[#This Row],[Shipdate]])</f>
        <v>2023</v>
      </c>
      <c r="K3718" s="22"/>
      <c r="L3718" s="22">
        <f>VLOOKUP(shipments[[#This Row],[PID]],CHOOSE({1,2},products[PID],products[Cost_per_box]),2,0)</f>
        <v>6.8</v>
      </c>
      <c r="M3718" s="22">
        <f>shipments[[#This Row],[Boxes]]*shipments[[#This Row],[cost_per_box]]</f>
        <v>10050.4</v>
      </c>
      <c r="N3718" s="22">
        <f>shipments[[#This Row],[Amount]]-shipments[[#This Row],[total cost]]</f>
        <v>6201.35</v>
      </c>
    </row>
    <row r="3719" spans="1:14" x14ac:dyDescent="0.35">
      <c r="A3719" t="s">
        <v>3762</v>
      </c>
      <c r="B3719" t="s">
        <v>8045</v>
      </c>
      <c r="C3719" t="s">
        <v>8029</v>
      </c>
      <c r="D3719" t="s">
        <v>8034</v>
      </c>
      <c r="E3719" s="1">
        <v>45253</v>
      </c>
      <c r="F3719">
        <v>3883.5</v>
      </c>
      <c r="G3719">
        <v>144</v>
      </c>
      <c r="H3719" t="s">
        <v>7</v>
      </c>
      <c r="I3719" t="str">
        <f>VLOOKUP(shipments[[#This Row],[SPID]],CHOOSE({1,2},people[[#All],[SPID]],people[[#All],[Sales_person]]),2,0)</f>
        <v>Brien Boise</v>
      </c>
      <c r="J3719">
        <f>YEAR(shipments[[#This Row],[Shipdate]])</f>
        <v>2023</v>
      </c>
      <c r="K3719" s="22"/>
      <c r="L3719" s="22">
        <f>VLOOKUP(shipments[[#This Row],[PID]],CHOOSE({1,2},products[PID],products[Cost_per_box]),2,0)</f>
        <v>5.04</v>
      </c>
      <c r="M3719" s="22">
        <f>shipments[[#This Row],[Boxes]]*shipments[[#This Row],[cost_per_box]]</f>
        <v>725.76</v>
      </c>
      <c r="N3719" s="22">
        <f>shipments[[#This Row],[Amount]]-shipments[[#This Row],[total cost]]</f>
        <v>3157.74</v>
      </c>
    </row>
    <row r="3720" spans="1:14" x14ac:dyDescent="0.35">
      <c r="A3720" t="s">
        <v>3763</v>
      </c>
      <c r="B3720" t="s">
        <v>8045</v>
      </c>
      <c r="C3720" t="s">
        <v>8031</v>
      </c>
      <c r="D3720" t="s">
        <v>8038</v>
      </c>
      <c r="E3720" s="1">
        <v>45377</v>
      </c>
      <c r="F3720">
        <v>4236.75</v>
      </c>
      <c r="G3720">
        <v>424</v>
      </c>
      <c r="H3720" t="s">
        <v>7</v>
      </c>
      <c r="I3720" t="str">
        <f>VLOOKUP(shipments[[#This Row],[SPID]],CHOOSE({1,2},people[[#All],[SPID]],people[[#All],[Sales_person]]),2,0)</f>
        <v>Brien Boise</v>
      </c>
      <c r="J3720">
        <f>YEAR(shipments[[#This Row],[Shipdate]])</f>
        <v>2024</v>
      </c>
      <c r="K3720" s="22"/>
      <c r="L3720" s="22">
        <f>VLOOKUP(shipments[[#This Row],[PID]],CHOOSE({1,2},products[PID],products[Cost_per_box]),2,0)</f>
        <v>3.32</v>
      </c>
      <c r="M3720" s="22">
        <f>shipments[[#This Row],[Boxes]]*shipments[[#This Row],[cost_per_box]]</f>
        <v>1407.6799999999998</v>
      </c>
      <c r="N3720" s="22">
        <f>shipments[[#This Row],[Amount]]-shipments[[#This Row],[total cost]]</f>
        <v>2829.07</v>
      </c>
    </row>
    <row r="3721" spans="1:14" x14ac:dyDescent="0.35">
      <c r="A3721" t="s">
        <v>3764</v>
      </c>
      <c r="B3721" t="s">
        <v>8045</v>
      </c>
      <c r="C3721" t="s">
        <v>8031</v>
      </c>
      <c r="D3721" t="s">
        <v>8038</v>
      </c>
      <c r="E3721" s="1">
        <v>45449</v>
      </c>
      <c r="F3721">
        <v>1435.5</v>
      </c>
      <c r="G3721">
        <v>144</v>
      </c>
      <c r="H3721" t="s">
        <v>7</v>
      </c>
      <c r="I3721" t="str">
        <f>VLOOKUP(shipments[[#This Row],[SPID]],CHOOSE({1,2},people[[#All],[SPID]],people[[#All],[Sales_person]]),2,0)</f>
        <v>Brien Boise</v>
      </c>
      <c r="J3721">
        <f>YEAR(shipments[[#This Row],[Shipdate]])</f>
        <v>2024</v>
      </c>
      <c r="K3721" s="22"/>
      <c r="L3721" s="22">
        <f>VLOOKUP(shipments[[#This Row],[PID]],CHOOSE({1,2},products[PID],products[Cost_per_box]),2,0)</f>
        <v>3.32</v>
      </c>
      <c r="M3721" s="22">
        <f>shipments[[#This Row],[Boxes]]*shipments[[#This Row],[cost_per_box]]</f>
        <v>478.08</v>
      </c>
      <c r="N3721" s="22">
        <f>shipments[[#This Row],[Amount]]-shipments[[#This Row],[total cost]]</f>
        <v>957.42000000000007</v>
      </c>
    </row>
    <row r="3722" spans="1:14" x14ac:dyDescent="0.35">
      <c r="A3722" t="s">
        <v>3765</v>
      </c>
      <c r="B3722" t="s">
        <v>8045</v>
      </c>
      <c r="C3722" t="s">
        <v>8031</v>
      </c>
      <c r="D3722" t="s">
        <v>8035</v>
      </c>
      <c r="E3722" s="1">
        <v>45467</v>
      </c>
      <c r="F3722">
        <v>3593.25</v>
      </c>
      <c r="G3722">
        <v>360</v>
      </c>
      <c r="H3722" t="s">
        <v>40</v>
      </c>
      <c r="I3722" t="str">
        <f>VLOOKUP(shipments[[#This Row],[SPID]],CHOOSE({1,2},people[[#All],[SPID]],people[[#All],[Sales_person]]),2,0)</f>
        <v>Brien Boise</v>
      </c>
      <c r="J3722">
        <f>YEAR(shipments[[#This Row],[Shipdate]])</f>
        <v>2024</v>
      </c>
      <c r="K3722" s="22"/>
      <c r="L3722" s="22">
        <f>VLOOKUP(shipments[[#This Row],[PID]],CHOOSE({1,2},products[PID],products[Cost_per_box]),2,0)</f>
        <v>3.32</v>
      </c>
      <c r="M3722" s="22">
        <f>shipments[[#This Row],[Boxes]]*shipments[[#This Row],[cost_per_box]]</f>
        <v>1195.2</v>
      </c>
      <c r="N3722" s="22">
        <f>shipments[[#This Row],[Amount]]-shipments[[#This Row],[total cost]]</f>
        <v>2398.0500000000002</v>
      </c>
    </row>
    <row r="3723" spans="1:14" x14ac:dyDescent="0.35">
      <c r="A3723" t="s">
        <v>3766</v>
      </c>
      <c r="B3723" t="s">
        <v>8045</v>
      </c>
      <c r="C3723" t="s">
        <v>8031</v>
      </c>
      <c r="D3723" t="s">
        <v>8036</v>
      </c>
      <c r="E3723" s="1">
        <v>44966</v>
      </c>
      <c r="F3723">
        <v>5793.75</v>
      </c>
      <c r="G3723">
        <v>527</v>
      </c>
      <c r="H3723" t="s">
        <v>7</v>
      </c>
      <c r="I3723" t="str">
        <f>VLOOKUP(shipments[[#This Row],[SPID]],CHOOSE({1,2},people[[#All],[SPID]],people[[#All],[Sales_person]]),2,0)</f>
        <v>Brien Boise</v>
      </c>
      <c r="J3723">
        <f>YEAR(shipments[[#This Row],[Shipdate]])</f>
        <v>2023</v>
      </c>
      <c r="K3723" s="22"/>
      <c r="L3723" s="22">
        <f>VLOOKUP(shipments[[#This Row],[PID]],CHOOSE({1,2},products[PID],products[Cost_per_box]),2,0)</f>
        <v>3.32</v>
      </c>
      <c r="M3723" s="22">
        <f>shipments[[#This Row],[Boxes]]*shipments[[#This Row],[cost_per_box]]</f>
        <v>1749.6399999999999</v>
      </c>
      <c r="N3723" s="22">
        <f>shipments[[#This Row],[Amount]]-shipments[[#This Row],[total cost]]</f>
        <v>4044.11</v>
      </c>
    </row>
    <row r="3724" spans="1:14" x14ac:dyDescent="0.35">
      <c r="A3724" t="s">
        <v>3767</v>
      </c>
      <c r="B3724" t="s">
        <v>8045</v>
      </c>
      <c r="C3724" t="s">
        <v>8032</v>
      </c>
      <c r="D3724" t="s">
        <v>8038</v>
      </c>
      <c r="E3724" s="1">
        <v>45173</v>
      </c>
      <c r="F3724">
        <v>7663.5</v>
      </c>
      <c r="G3724">
        <v>426</v>
      </c>
      <c r="H3724" t="s">
        <v>7</v>
      </c>
      <c r="I3724" t="str">
        <f>VLOOKUP(shipments[[#This Row],[SPID]],CHOOSE({1,2},people[[#All],[SPID]],people[[#All],[Sales_person]]),2,0)</f>
        <v>Brien Boise</v>
      </c>
      <c r="J3724">
        <f>YEAR(shipments[[#This Row],[Shipdate]])</f>
        <v>2023</v>
      </c>
      <c r="K3724" s="22"/>
      <c r="L3724" s="22">
        <f>VLOOKUP(shipments[[#This Row],[PID]],CHOOSE({1,2},products[PID],products[Cost_per_box]),2,0)</f>
        <v>2.65</v>
      </c>
      <c r="M3724" s="22">
        <f>shipments[[#This Row],[Boxes]]*shipments[[#This Row],[cost_per_box]]</f>
        <v>1128.8999999999999</v>
      </c>
      <c r="N3724" s="22">
        <f>shipments[[#This Row],[Amount]]-shipments[[#This Row],[total cost]]</f>
        <v>6534.6</v>
      </c>
    </row>
    <row r="3725" spans="1:14" x14ac:dyDescent="0.35">
      <c r="A3725" t="s">
        <v>3768</v>
      </c>
      <c r="B3725" t="s">
        <v>8045</v>
      </c>
      <c r="C3725" t="s">
        <v>8032</v>
      </c>
      <c r="D3725" t="s">
        <v>8038</v>
      </c>
      <c r="E3725" s="1">
        <v>45219</v>
      </c>
      <c r="F3725">
        <v>3624.75</v>
      </c>
      <c r="G3725">
        <v>202</v>
      </c>
      <c r="H3725" t="s">
        <v>7</v>
      </c>
      <c r="I3725" t="str">
        <f>VLOOKUP(shipments[[#This Row],[SPID]],CHOOSE({1,2},people[[#All],[SPID]],people[[#All],[Sales_person]]),2,0)</f>
        <v>Brien Boise</v>
      </c>
      <c r="J3725">
        <f>YEAR(shipments[[#This Row],[Shipdate]])</f>
        <v>2023</v>
      </c>
      <c r="K3725" s="22"/>
      <c r="L3725" s="22">
        <f>VLOOKUP(shipments[[#This Row],[PID]],CHOOSE({1,2},products[PID],products[Cost_per_box]),2,0)</f>
        <v>2.65</v>
      </c>
      <c r="M3725" s="22">
        <f>shipments[[#This Row],[Boxes]]*shipments[[#This Row],[cost_per_box]]</f>
        <v>535.29999999999995</v>
      </c>
      <c r="N3725" s="22">
        <f>shipments[[#This Row],[Amount]]-shipments[[#This Row],[total cost]]</f>
        <v>3089.45</v>
      </c>
    </row>
    <row r="3726" spans="1:14" x14ac:dyDescent="0.35">
      <c r="A3726" t="s">
        <v>3769</v>
      </c>
      <c r="B3726" t="s">
        <v>8045</v>
      </c>
      <c r="C3726" t="s">
        <v>8032</v>
      </c>
      <c r="D3726" t="s">
        <v>8038</v>
      </c>
      <c r="E3726" s="1">
        <v>44937</v>
      </c>
      <c r="F3726">
        <v>7877.25</v>
      </c>
      <c r="G3726">
        <v>415</v>
      </c>
      <c r="H3726" t="s">
        <v>7</v>
      </c>
      <c r="I3726" t="str">
        <f>VLOOKUP(shipments[[#This Row],[SPID]],CHOOSE({1,2},people[[#All],[SPID]],people[[#All],[Sales_person]]),2,0)</f>
        <v>Brien Boise</v>
      </c>
      <c r="J3726">
        <f>YEAR(shipments[[#This Row],[Shipdate]])</f>
        <v>2023</v>
      </c>
      <c r="K3726" s="22"/>
      <c r="L3726" s="22">
        <f>VLOOKUP(shipments[[#This Row],[PID]],CHOOSE({1,2},products[PID],products[Cost_per_box]),2,0)</f>
        <v>2.65</v>
      </c>
      <c r="M3726" s="22">
        <f>shipments[[#This Row],[Boxes]]*shipments[[#This Row],[cost_per_box]]</f>
        <v>1099.75</v>
      </c>
      <c r="N3726" s="22">
        <f>shipments[[#This Row],[Amount]]-shipments[[#This Row],[total cost]]</f>
        <v>6777.5</v>
      </c>
    </row>
    <row r="3727" spans="1:14" x14ac:dyDescent="0.35">
      <c r="A3727" t="s">
        <v>3770</v>
      </c>
      <c r="B3727" t="s">
        <v>8045</v>
      </c>
      <c r="C3727" t="s">
        <v>8011</v>
      </c>
      <c r="D3727" t="s">
        <v>8034</v>
      </c>
      <c r="E3727" s="1">
        <v>45334</v>
      </c>
      <c r="F3727">
        <v>7965</v>
      </c>
      <c r="G3727">
        <v>569</v>
      </c>
      <c r="H3727" t="s">
        <v>7</v>
      </c>
      <c r="I3727" t="str">
        <f>VLOOKUP(shipments[[#This Row],[SPID]],CHOOSE({1,2},people[[#All],[SPID]],people[[#All],[Sales_person]]),2,0)</f>
        <v>Brien Boise</v>
      </c>
      <c r="J3727">
        <f>YEAR(shipments[[#This Row],[Shipdate]])</f>
        <v>2024</v>
      </c>
      <c r="K3727" s="22"/>
      <c r="L3727" s="22">
        <f>VLOOKUP(shipments[[#This Row],[PID]],CHOOSE({1,2},products[PID],products[Cost_per_box]),2,0)</f>
        <v>5.26</v>
      </c>
      <c r="M3727" s="22">
        <f>shipments[[#This Row],[Boxes]]*shipments[[#This Row],[cost_per_box]]</f>
        <v>2992.94</v>
      </c>
      <c r="N3727" s="22">
        <f>shipments[[#This Row],[Amount]]-shipments[[#This Row],[total cost]]</f>
        <v>4972.0599999999995</v>
      </c>
    </row>
    <row r="3728" spans="1:14" x14ac:dyDescent="0.35">
      <c r="A3728" t="s">
        <v>3771</v>
      </c>
      <c r="B3728" t="s">
        <v>8045</v>
      </c>
      <c r="C3728" t="s">
        <v>8011</v>
      </c>
      <c r="D3728" t="s">
        <v>8033</v>
      </c>
      <c r="E3728" s="1">
        <v>45364</v>
      </c>
      <c r="F3728">
        <v>9018</v>
      </c>
      <c r="G3728">
        <v>694</v>
      </c>
      <c r="H3728" t="s">
        <v>7</v>
      </c>
      <c r="I3728" t="str">
        <f>VLOOKUP(shipments[[#This Row],[SPID]],CHOOSE({1,2},people[[#All],[SPID]],people[[#All],[Sales_person]]),2,0)</f>
        <v>Brien Boise</v>
      </c>
      <c r="J3728">
        <f>YEAR(shipments[[#This Row],[Shipdate]])</f>
        <v>2024</v>
      </c>
      <c r="K3728" s="22"/>
      <c r="L3728" s="22">
        <f>VLOOKUP(shipments[[#This Row],[PID]],CHOOSE({1,2},products[PID],products[Cost_per_box]),2,0)</f>
        <v>5.26</v>
      </c>
      <c r="M3728" s="22">
        <f>shipments[[#This Row],[Boxes]]*shipments[[#This Row],[cost_per_box]]</f>
        <v>3650.44</v>
      </c>
      <c r="N3728" s="22">
        <f>shipments[[#This Row],[Amount]]-shipments[[#This Row],[total cost]]</f>
        <v>5367.5599999999995</v>
      </c>
    </row>
    <row r="3729" spans="1:14" x14ac:dyDescent="0.35">
      <c r="A3729" t="s">
        <v>3772</v>
      </c>
      <c r="B3729" t="s">
        <v>8045</v>
      </c>
      <c r="C3729" t="s">
        <v>8012</v>
      </c>
      <c r="D3729" t="s">
        <v>8037</v>
      </c>
      <c r="E3729" s="1">
        <v>45434</v>
      </c>
      <c r="F3729">
        <v>72</v>
      </c>
      <c r="G3729">
        <v>6</v>
      </c>
      <c r="H3729" t="s">
        <v>7</v>
      </c>
      <c r="I3729" t="str">
        <f>VLOOKUP(shipments[[#This Row],[SPID]],CHOOSE({1,2},people[[#All],[SPID]],people[[#All],[Sales_person]]),2,0)</f>
        <v>Brien Boise</v>
      </c>
      <c r="J3729">
        <f>YEAR(shipments[[#This Row],[Shipdate]])</f>
        <v>2024</v>
      </c>
      <c r="K3729" s="22"/>
      <c r="L3729" s="22">
        <f>VLOOKUP(shipments[[#This Row],[PID]],CHOOSE({1,2},products[PID],products[Cost_per_box]),2,0)</f>
        <v>7.48</v>
      </c>
      <c r="M3729" s="22">
        <f>shipments[[#This Row],[Boxes]]*shipments[[#This Row],[cost_per_box]]</f>
        <v>44.88</v>
      </c>
      <c r="N3729" s="22">
        <f>shipments[[#This Row],[Amount]]-shipments[[#This Row],[total cost]]</f>
        <v>27.119999999999997</v>
      </c>
    </row>
    <row r="3730" spans="1:14" x14ac:dyDescent="0.35">
      <c r="A3730" t="s">
        <v>3773</v>
      </c>
      <c r="B3730" t="s">
        <v>8045</v>
      </c>
      <c r="C3730" t="s">
        <v>8013</v>
      </c>
      <c r="D3730" t="s">
        <v>8033</v>
      </c>
      <c r="E3730" s="1">
        <v>45217</v>
      </c>
      <c r="F3730">
        <v>7429.5</v>
      </c>
      <c r="G3730">
        <v>620</v>
      </c>
      <c r="H3730" t="s">
        <v>7</v>
      </c>
      <c r="I3730" t="str">
        <f>VLOOKUP(shipments[[#This Row],[SPID]],CHOOSE({1,2},people[[#All],[SPID]],people[[#All],[Sales_person]]),2,0)</f>
        <v>Brien Boise</v>
      </c>
      <c r="J3730">
        <f>YEAR(shipments[[#This Row],[Shipdate]])</f>
        <v>2023</v>
      </c>
      <c r="K3730" s="22"/>
      <c r="L3730" s="22">
        <f>VLOOKUP(shipments[[#This Row],[PID]],CHOOSE({1,2},products[PID],products[Cost_per_box]),2,0)</f>
        <v>5.15</v>
      </c>
      <c r="M3730" s="22">
        <f>shipments[[#This Row],[Boxes]]*shipments[[#This Row],[cost_per_box]]</f>
        <v>3193</v>
      </c>
      <c r="N3730" s="22">
        <f>shipments[[#This Row],[Amount]]-shipments[[#This Row],[total cost]]</f>
        <v>4236.5</v>
      </c>
    </row>
    <row r="3731" spans="1:14" x14ac:dyDescent="0.35">
      <c r="A3731" t="s">
        <v>3774</v>
      </c>
      <c r="B3731" t="s">
        <v>8045</v>
      </c>
      <c r="C3731" t="s">
        <v>8013</v>
      </c>
      <c r="D3731" t="s">
        <v>8038</v>
      </c>
      <c r="E3731" s="1">
        <v>44943</v>
      </c>
      <c r="F3731">
        <v>3134.25</v>
      </c>
      <c r="G3731">
        <v>285</v>
      </c>
      <c r="H3731" t="s">
        <v>7</v>
      </c>
      <c r="I3731" t="str">
        <f>VLOOKUP(shipments[[#This Row],[SPID]],CHOOSE({1,2},people[[#All],[SPID]],people[[#All],[Sales_person]]),2,0)</f>
        <v>Brien Boise</v>
      </c>
      <c r="J3731">
        <f>YEAR(shipments[[#This Row],[Shipdate]])</f>
        <v>2023</v>
      </c>
      <c r="K3731" s="22"/>
      <c r="L3731" s="22">
        <f>VLOOKUP(shipments[[#This Row],[PID]],CHOOSE({1,2},products[PID],products[Cost_per_box]),2,0)</f>
        <v>5.15</v>
      </c>
      <c r="M3731" s="22">
        <f>shipments[[#This Row],[Boxes]]*shipments[[#This Row],[cost_per_box]]</f>
        <v>1467.75</v>
      </c>
      <c r="N3731" s="22">
        <f>shipments[[#This Row],[Amount]]-shipments[[#This Row],[total cost]]</f>
        <v>1666.5</v>
      </c>
    </row>
    <row r="3732" spans="1:14" x14ac:dyDescent="0.35">
      <c r="A3732" t="s">
        <v>3775</v>
      </c>
      <c r="B3732" t="s">
        <v>8045</v>
      </c>
      <c r="C3732" t="s">
        <v>8014</v>
      </c>
      <c r="D3732" t="s">
        <v>8036</v>
      </c>
      <c r="E3732" s="1">
        <v>45489</v>
      </c>
      <c r="F3732">
        <v>686.25</v>
      </c>
      <c r="G3732">
        <v>77</v>
      </c>
      <c r="H3732" t="s">
        <v>18</v>
      </c>
      <c r="I3732" t="str">
        <f>VLOOKUP(shipments[[#This Row],[SPID]],CHOOSE({1,2},people[[#All],[SPID]],people[[#All],[Sales_person]]),2,0)</f>
        <v>Brien Boise</v>
      </c>
      <c r="J3732">
        <f>YEAR(shipments[[#This Row],[Shipdate]])</f>
        <v>2024</v>
      </c>
      <c r="K3732" s="22"/>
      <c r="L3732" s="22">
        <f>VLOOKUP(shipments[[#This Row],[PID]],CHOOSE({1,2},products[PID],products[Cost_per_box]),2,0)</f>
        <v>3.85</v>
      </c>
      <c r="M3732" s="22">
        <f>shipments[[#This Row],[Boxes]]*shipments[[#This Row],[cost_per_box]]</f>
        <v>296.45</v>
      </c>
      <c r="N3732" s="22">
        <f>shipments[[#This Row],[Amount]]-shipments[[#This Row],[total cost]]</f>
        <v>389.8</v>
      </c>
    </row>
    <row r="3733" spans="1:14" x14ac:dyDescent="0.35">
      <c r="A3733" t="s">
        <v>3776</v>
      </c>
      <c r="B3733" t="s">
        <v>8045</v>
      </c>
      <c r="C3733" t="s">
        <v>8014</v>
      </c>
      <c r="D3733" t="s">
        <v>8036</v>
      </c>
      <c r="E3733" s="1">
        <v>44963</v>
      </c>
      <c r="F3733">
        <v>6147</v>
      </c>
      <c r="G3733">
        <v>769</v>
      </c>
      <c r="H3733" t="s">
        <v>7</v>
      </c>
      <c r="I3733" t="str">
        <f>VLOOKUP(shipments[[#This Row],[SPID]],CHOOSE({1,2},people[[#All],[SPID]],people[[#All],[Sales_person]]),2,0)</f>
        <v>Brien Boise</v>
      </c>
      <c r="J3733">
        <f>YEAR(shipments[[#This Row],[Shipdate]])</f>
        <v>2023</v>
      </c>
      <c r="K3733" s="22"/>
      <c r="L3733" s="22">
        <f>VLOOKUP(shipments[[#This Row],[PID]],CHOOSE({1,2},products[PID],products[Cost_per_box]),2,0)</f>
        <v>3.85</v>
      </c>
      <c r="M3733" s="22">
        <f>shipments[[#This Row],[Boxes]]*shipments[[#This Row],[cost_per_box]]</f>
        <v>2960.65</v>
      </c>
      <c r="N3733" s="22">
        <f>shipments[[#This Row],[Amount]]-shipments[[#This Row],[total cost]]</f>
        <v>3186.35</v>
      </c>
    </row>
    <row r="3734" spans="1:14" x14ac:dyDescent="0.35">
      <c r="A3734" t="s">
        <v>3777</v>
      </c>
      <c r="B3734" t="s">
        <v>8045</v>
      </c>
      <c r="C3734" t="s">
        <v>8014</v>
      </c>
      <c r="D3734" t="s">
        <v>8035</v>
      </c>
      <c r="E3734" s="1">
        <v>45378</v>
      </c>
      <c r="F3734">
        <v>7287.75</v>
      </c>
      <c r="G3734">
        <v>810</v>
      </c>
      <c r="H3734" t="s">
        <v>7</v>
      </c>
      <c r="I3734" t="str">
        <f>VLOOKUP(shipments[[#This Row],[SPID]],CHOOSE({1,2},people[[#All],[SPID]],people[[#All],[Sales_person]]),2,0)</f>
        <v>Brien Boise</v>
      </c>
      <c r="J3734">
        <f>YEAR(shipments[[#This Row],[Shipdate]])</f>
        <v>2024</v>
      </c>
      <c r="K3734" s="22"/>
      <c r="L3734" s="22">
        <f>VLOOKUP(shipments[[#This Row],[PID]],CHOOSE({1,2},products[PID],products[Cost_per_box]),2,0)</f>
        <v>3.85</v>
      </c>
      <c r="M3734" s="22">
        <f>shipments[[#This Row],[Boxes]]*shipments[[#This Row],[cost_per_box]]</f>
        <v>3118.5</v>
      </c>
      <c r="N3734" s="22">
        <f>shipments[[#This Row],[Amount]]-shipments[[#This Row],[total cost]]</f>
        <v>4169.25</v>
      </c>
    </row>
    <row r="3735" spans="1:14" x14ac:dyDescent="0.35">
      <c r="A3735" t="s">
        <v>3778</v>
      </c>
      <c r="B3735" t="s">
        <v>8045</v>
      </c>
      <c r="C3735" t="s">
        <v>8014</v>
      </c>
      <c r="D3735" t="s">
        <v>8035</v>
      </c>
      <c r="E3735" s="1">
        <v>44942</v>
      </c>
      <c r="F3735">
        <v>1217.25</v>
      </c>
      <c r="G3735">
        <v>174</v>
      </c>
      <c r="H3735" t="s">
        <v>7</v>
      </c>
      <c r="I3735" t="str">
        <f>VLOOKUP(shipments[[#This Row],[SPID]],CHOOSE({1,2},people[[#All],[SPID]],people[[#All],[Sales_person]]),2,0)</f>
        <v>Brien Boise</v>
      </c>
      <c r="J3735">
        <f>YEAR(shipments[[#This Row],[Shipdate]])</f>
        <v>2023</v>
      </c>
      <c r="K3735" s="22"/>
      <c r="L3735" s="22">
        <f>VLOOKUP(shipments[[#This Row],[PID]],CHOOSE({1,2},products[PID],products[Cost_per_box]),2,0)</f>
        <v>3.85</v>
      </c>
      <c r="M3735" s="22">
        <f>shipments[[#This Row],[Boxes]]*shipments[[#This Row],[cost_per_box]]</f>
        <v>669.9</v>
      </c>
      <c r="N3735" s="22">
        <f>shipments[[#This Row],[Amount]]-shipments[[#This Row],[total cost]]</f>
        <v>547.35</v>
      </c>
    </row>
    <row r="3736" spans="1:14" x14ac:dyDescent="0.35">
      <c r="A3736" t="s">
        <v>3779</v>
      </c>
      <c r="B3736" t="s">
        <v>8045</v>
      </c>
      <c r="C3736" t="s">
        <v>8015</v>
      </c>
      <c r="D3736" t="s">
        <v>8034</v>
      </c>
      <c r="E3736" s="1">
        <v>44963</v>
      </c>
      <c r="F3736">
        <v>7731</v>
      </c>
      <c r="G3736">
        <v>1547</v>
      </c>
      <c r="H3736" t="s">
        <v>7</v>
      </c>
      <c r="I3736" t="str">
        <f>VLOOKUP(shipments[[#This Row],[SPID]],CHOOSE({1,2},people[[#All],[SPID]],people[[#All],[Sales_person]]),2,0)</f>
        <v>Brien Boise</v>
      </c>
      <c r="J3736">
        <f>YEAR(shipments[[#This Row],[Shipdate]])</f>
        <v>2023</v>
      </c>
      <c r="K3736" s="22"/>
      <c r="L3736" s="22">
        <f>VLOOKUP(shipments[[#This Row],[PID]],CHOOSE({1,2},products[PID],products[Cost_per_box]),2,0)</f>
        <v>5.72</v>
      </c>
      <c r="M3736" s="22">
        <f>shipments[[#This Row],[Boxes]]*shipments[[#This Row],[cost_per_box]]</f>
        <v>8848.84</v>
      </c>
      <c r="N3736" s="22">
        <f>shipments[[#This Row],[Amount]]-shipments[[#This Row],[total cost]]</f>
        <v>-1117.8400000000001</v>
      </c>
    </row>
    <row r="3737" spans="1:14" x14ac:dyDescent="0.35">
      <c r="A3737" t="s">
        <v>3780</v>
      </c>
      <c r="B3737" t="s">
        <v>8045</v>
      </c>
      <c r="C3737" t="s">
        <v>8015</v>
      </c>
      <c r="D3737" t="s">
        <v>8033</v>
      </c>
      <c r="E3737" s="1">
        <v>44971</v>
      </c>
      <c r="F3737">
        <v>6720.75</v>
      </c>
      <c r="G3737">
        <v>1345</v>
      </c>
      <c r="H3737" t="s">
        <v>7</v>
      </c>
      <c r="I3737" t="str">
        <f>VLOOKUP(shipments[[#This Row],[SPID]],CHOOSE({1,2},people[[#All],[SPID]],people[[#All],[Sales_person]]),2,0)</f>
        <v>Brien Boise</v>
      </c>
      <c r="J3737">
        <f>YEAR(shipments[[#This Row],[Shipdate]])</f>
        <v>2023</v>
      </c>
      <c r="K3737" s="22"/>
      <c r="L3737" s="22">
        <f>VLOOKUP(shipments[[#This Row],[PID]],CHOOSE({1,2},products[PID],products[Cost_per_box]),2,0)</f>
        <v>5.72</v>
      </c>
      <c r="M3737" s="22">
        <f>shipments[[#This Row],[Boxes]]*shipments[[#This Row],[cost_per_box]]</f>
        <v>7693.4</v>
      </c>
      <c r="N3737" s="22">
        <f>shipments[[#This Row],[Amount]]-shipments[[#This Row],[total cost]]</f>
        <v>-972.64999999999964</v>
      </c>
    </row>
    <row r="3738" spans="1:14" x14ac:dyDescent="0.35">
      <c r="A3738" t="s">
        <v>3781</v>
      </c>
      <c r="B3738" t="s">
        <v>8045</v>
      </c>
      <c r="C3738" t="s">
        <v>8015</v>
      </c>
      <c r="D3738" t="s">
        <v>8038</v>
      </c>
      <c r="E3738" s="1">
        <v>45407</v>
      </c>
      <c r="F3738">
        <v>1296</v>
      </c>
      <c r="G3738">
        <v>162</v>
      </c>
      <c r="H3738" t="s">
        <v>7</v>
      </c>
      <c r="I3738" t="str">
        <f>VLOOKUP(shipments[[#This Row],[SPID]],CHOOSE({1,2},people[[#All],[SPID]],people[[#All],[Sales_person]]),2,0)</f>
        <v>Brien Boise</v>
      </c>
      <c r="J3738">
        <f>YEAR(shipments[[#This Row],[Shipdate]])</f>
        <v>2024</v>
      </c>
      <c r="K3738" s="22"/>
      <c r="L3738" s="22">
        <f>VLOOKUP(shipments[[#This Row],[PID]],CHOOSE({1,2},products[PID],products[Cost_per_box]),2,0)</f>
        <v>5.72</v>
      </c>
      <c r="M3738" s="22">
        <f>shipments[[#This Row],[Boxes]]*shipments[[#This Row],[cost_per_box]]</f>
        <v>926.64</v>
      </c>
      <c r="N3738" s="22">
        <f>shipments[[#This Row],[Amount]]-shipments[[#This Row],[total cost]]</f>
        <v>369.36</v>
      </c>
    </row>
    <row r="3739" spans="1:14" x14ac:dyDescent="0.35">
      <c r="A3739" t="s">
        <v>3782</v>
      </c>
      <c r="B3739" t="s">
        <v>8045</v>
      </c>
      <c r="C3739" t="s">
        <v>8017</v>
      </c>
      <c r="D3739" t="s">
        <v>8035</v>
      </c>
      <c r="E3739" s="1">
        <v>45063</v>
      </c>
      <c r="F3739">
        <v>5337</v>
      </c>
      <c r="G3739">
        <v>214</v>
      </c>
      <c r="H3739" t="s">
        <v>7</v>
      </c>
      <c r="I3739" t="str">
        <f>VLOOKUP(shipments[[#This Row],[SPID]],CHOOSE({1,2},people[[#All],[SPID]],people[[#All],[Sales_person]]),2,0)</f>
        <v>Brien Boise</v>
      </c>
      <c r="J3739">
        <f>YEAR(shipments[[#This Row],[Shipdate]])</f>
        <v>2023</v>
      </c>
      <c r="K3739" s="22"/>
      <c r="L3739" s="22">
        <f>VLOOKUP(shipments[[#This Row],[PID]],CHOOSE({1,2},products[PID],products[Cost_per_box]),2,0)</f>
        <v>9.94</v>
      </c>
      <c r="M3739" s="22">
        <f>shipments[[#This Row],[Boxes]]*shipments[[#This Row],[cost_per_box]]</f>
        <v>2127.16</v>
      </c>
      <c r="N3739" s="22">
        <f>shipments[[#This Row],[Amount]]-shipments[[#This Row],[total cost]]</f>
        <v>3209.84</v>
      </c>
    </row>
    <row r="3740" spans="1:14" x14ac:dyDescent="0.35">
      <c r="A3740" t="s">
        <v>3783</v>
      </c>
      <c r="B3740" t="s">
        <v>8045</v>
      </c>
      <c r="C3740" t="s">
        <v>8017</v>
      </c>
      <c r="D3740" t="s">
        <v>8036</v>
      </c>
      <c r="E3740" s="1">
        <v>45376</v>
      </c>
      <c r="F3740">
        <v>7065</v>
      </c>
      <c r="G3740">
        <v>283</v>
      </c>
      <c r="H3740" t="s">
        <v>7</v>
      </c>
      <c r="I3740" t="str">
        <f>VLOOKUP(shipments[[#This Row],[SPID]],CHOOSE({1,2},people[[#All],[SPID]],people[[#All],[Sales_person]]),2,0)</f>
        <v>Brien Boise</v>
      </c>
      <c r="J3740">
        <f>YEAR(shipments[[#This Row],[Shipdate]])</f>
        <v>2024</v>
      </c>
      <c r="K3740" s="22"/>
      <c r="L3740" s="22">
        <f>VLOOKUP(shipments[[#This Row],[PID]],CHOOSE({1,2},products[PID],products[Cost_per_box]),2,0)</f>
        <v>9.94</v>
      </c>
      <c r="M3740" s="22">
        <f>shipments[[#This Row],[Boxes]]*shipments[[#This Row],[cost_per_box]]</f>
        <v>2813.02</v>
      </c>
      <c r="N3740" s="22">
        <f>shipments[[#This Row],[Amount]]-shipments[[#This Row],[total cost]]</f>
        <v>4251.9799999999996</v>
      </c>
    </row>
    <row r="3741" spans="1:14" x14ac:dyDescent="0.35">
      <c r="A3741" t="s">
        <v>3784</v>
      </c>
      <c r="B3741" t="s">
        <v>8045</v>
      </c>
      <c r="C3741" t="s">
        <v>8018</v>
      </c>
      <c r="D3741" t="s">
        <v>8033</v>
      </c>
      <c r="E3741" s="1">
        <v>45042</v>
      </c>
      <c r="F3741">
        <v>5082.75</v>
      </c>
      <c r="G3741">
        <v>268</v>
      </c>
      <c r="H3741" t="s">
        <v>7</v>
      </c>
      <c r="I3741" t="str">
        <f>VLOOKUP(shipments[[#This Row],[SPID]],CHOOSE({1,2},people[[#All],[SPID]],people[[#All],[Sales_person]]),2,0)</f>
        <v>Brien Boise</v>
      </c>
      <c r="J3741">
        <f>YEAR(shipments[[#This Row],[Shipdate]])</f>
        <v>2023</v>
      </c>
      <c r="K3741" s="22"/>
      <c r="L3741" s="22">
        <f>VLOOKUP(shipments[[#This Row],[PID]],CHOOSE({1,2},products[PID],products[Cost_per_box]),2,0)</f>
        <v>7.73</v>
      </c>
      <c r="M3741" s="22">
        <f>shipments[[#This Row],[Boxes]]*shipments[[#This Row],[cost_per_box]]</f>
        <v>2071.6400000000003</v>
      </c>
      <c r="N3741" s="22">
        <f>shipments[[#This Row],[Amount]]-shipments[[#This Row],[total cost]]</f>
        <v>3011.1099999999997</v>
      </c>
    </row>
    <row r="3742" spans="1:14" x14ac:dyDescent="0.35">
      <c r="A3742" t="s">
        <v>3785</v>
      </c>
      <c r="B3742" t="s">
        <v>8045</v>
      </c>
      <c r="C3742" t="s">
        <v>8018</v>
      </c>
      <c r="D3742" t="s">
        <v>8033</v>
      </c>
      <c r="E3742" s="1">
        <v>45328</v>
      </c>
      <c r="F3742">
        <v>4043.25</v>
      </c>
      <c r="G3742">
        <v>213</v>
      </c>
      <c r="H3742" t="s">
        <v>7</v>
      </c>
      <c r="I3742" t="str">
        <f>VLOOKUP(shipments[[#This Row],[SPID]],CHOOSE({1,2},people[[#All],[SPID]],people[[#All],[Sales_person]]),2,0)</f>
        <v>Brien Boise</v>
      </c>
      <c r="J3742">
        <f>YEAR(shipments[[#This Row],[Shipdate]])</f>
        <v>2024</v>
      </c>
      <c r="K3742" s="22"/>
      <c r="L3742" s="22">
        <f>VLOOKUP(shipments[[#This Row],[PID]],CHOOSE({1,2},products[PID],products[Cost_per_box]),2,0)</f>
        <v>7.73</v>
      </c>
      <c r="M3742" s="22">
        <f>shipments[[#This Row],[Boxes]]*shipments[[#This Row],[cost_per_box]]</f>
        <v>1646.49</v>
      </c>
      <c r="N3742" s="22">
        <f>shipments[[#This Row],[Amount]]-shipments[[#This Row],[total cost]]</f>
        <v>2396.7600000000002</v>
      </c>
    </row>
    <row r="3743" spans="1:14" x14ac:dyDescent="0.35">
      <c r="A3743" t="s">
        <v>3786</v>
      </c>
      <c r="B3743" t="s">
        <v>8045</v>
      </c>
      <c r="C3743" t="s">
        <v>8018</v>
      </c>
      <c r="D3743" t="s">
        <v>8033</v>
      </c>
      <c r="E3743" s="1">
        <v>45191</v>
      </c>
      <c r="F3743">
        <v>12361.5</v>
      </c>
      <c r="G3743">
        <v>619</v>
      </c>
      <c r="H3743" t="s">
        <v>40</v>
      </c>
      <c r="I3743" t="str">
        <f>VLOOKUP(shipments[[#This Row],[SPID]],CHOOSE({1,2},people[[#All],[SPID]],people[[#All],[Sales_person]]),2,0)</f>
        <v>Brien Boise</v>
      </c>
      <c r="J3743">
        <f>YEAR(shipments[[#This Row],[Shipdate]])</f>
        <v>2023</v>
      </c>
      <c r="K3743" s="22"/>
      <c r="L3743" s="22">
        <f>VLOOKUP(shipments[[#This Row],[PID]],CHOOSE({1,2},products[PID],products[Cost_per_box]),2,0)</f>
        <v>7.73</v>
      </c>
      <c r="M3743" s="22">
        <f>shipments[[#This Row],[Boxes]]*shipments[[#This Row],[cost_per_box]]</f>
        <v>4784.87</v>
      </c>
      <c r="N3743" s="22">
        <f>shipments[[#This Row],[Amount]]-shipments[[#This Row],[total cost]]</f>
        <v>7576.63</v>
      </c>
    </row>
    <row r="3744" spans="1:14" x14ac:dyDescent="0.35">
      <c r="A3744" t="s">
        <v>3787</v>
      </c>
      <c r="B3744" t="s">
        <v>8045</v>
      </c>
      <c r="C3744" t="s">
        <v>8018</v>
      </c>
      <c r="D3744" t="s">
        <v>8033</v>
      </c>
      <c r="E3744" s="1">
        <v>45043</v>
      </c>
      <c r="F3744">
        <v>11911.5</v>
      </c>
      <c r="G3744">
        <v>596</v>
      </c>
      <c r="H3744" t="s">
        <v>7</v>
      </c>
      <c r="I3744" t="str">
        <f>VLOOKUP(shipments[[#This Row],[SPID]],CHOOSE({1,2},people[[#All],[SPID]],people[[#All],[Sales_person]]),2,0)</f>
        <v>Brien Boise</v>
      </c>
      <c r="J3744">
        <f>YEAR(shipments[[#This Row],[Shipdate]])</f>
        <v>2023</v>
      </c>
      <c r="K3744" s="22"/>
      <c r="L3744" s="22">
        <f>VLOOKUP(shipments[[#This Row],[PID]],CHOOSE({1,2},products[PID],products[Cost_per_box]),2,0)</f>
        <v>7.73</v>
      </c>
      <c r="M3744" s="22">
        <f>shipments[[#This Row],[Boxes]]*shipments[[#This Row],[cost_per_box]]</f>
        <v>4607.08</v>
      </c>
      <c r="N3744" s="22">
        <f>shipments[[#This Row],[Amount]]-shipments[[#This Row],[total cost]]</f>
        <v>7304.42</v>
      </c>
    </row>
    <row r="3745" spans="1:14" x14ac:dyDescent="0.35">
      <c r="A3745" t="s">
        <v>3788</v>
      </c>
      <c r="B3745" t="s">
        <v>8045</v>
      </c>
      <c r="C3745" t="s">
        <v>8019</v>
      </c>
      <c r="D3745" t="s">
        <v>8035</v>
      </c>
      <c r="E3745" s="1">
        <v>45203</v>
      </c>
      <c r="F3745">
        <v>3008.25</v>
      </c>
      <c r="G3745">
        <v>159</v>
      </c>
      <c r="H3745" t="s">
        <v>7</v>
      </c>
      <c r="I3745" t="str">
        <f>VLOOKUP(shipments[[#This Row],[SPID]],CHOOSE({1,2},people[[#All],[SPID]],people[[#All],[Sales_person]]),2,0)</f>
        <v>Brien Boise</v>
      </c>
      <c r="J3745">
        <f>YEAR(shipments[[#This Row],[Shipdate]])</f>
        <v>2023</v>
      </c>
      <c r="K3745" s="22"/>
      <c r="L3745" s="22">
        <f>VLOOKUP(shipments[[#This Row],[PID]],CHOOSE({1,2},products[PID],products[Cost_per_box]),2,0)</f>
        <v>3.68</v>
      </c>
      <c r="M3745" s="22">
        <f>shipments[[#This Row],[Boxes]]*shipments[[#This Row],[cost_per_box]]</f>
        <v>585.12</v>
      </c>
      <c r="N3745" s="22">
        <f>shipments[[#This Row],[Amount]]-shipments[[#This Row],[total cost]]</f>
        <v>2423.13</v>
      </c>
    </row>
    <row r="3746" spans="1:14" x14ac:dyDescent="0.35">
      <c r="A3746" t="s">
        <v>3789</v>
      </c>
      <c r="B3746" t="s">
        <v>8045</v>
      </c>
      <c r="C3746" t="s">
        <v>8020</v>
      </c>
      <c r="D3746" t="s">
        <v>8038</v>
      </c>
      <c r="E3746" s="1">
        <v>45315</v>
      </c>
      <c r="F3746">
        <v>3537</v>
      </c>
      <c r="G3746">
        <v>222</v>
      </c>
      <c r="H3746" t="s">
        <v>7</v>
      </c>
      <c r="I3746" t="str">
        <f>VLOOKUP(shipments[[#This Row],[SPID]],CHOOSE({1,2},people[[#All],[SPID]],people[[#All],[Sales_person]]),2,0)</f>
        <v>Brien Boise</v>
      </c>
      <c r="J3746">
        <f>YEAR(shipments[[#This Row],[Shipdate]])</f>
        <v>2024</v>
      </c>
      <c r="K3746" s="22"/>
      <c r="L3746" s="22">
        <f>VLOOKUP(shipments[[#This Row],[PID]],CHOOSE({1,2},products[PID],products[Cost_per_box]),2,0)</f>
        <v>8.2200000000000006</v>
      </c>
      <c r="M3746" s="22">
        <f>shipments[[#This Row],[Boxes]]*shipments[[#This Row],[cost_per_box]]</f>
        <v>1824.8400000000001</v>
      </c>
      <c r="N3746" s="22">
        <f>shipments[[#This Row],[Amount]]-shipments[[#This Row],[total cost]]</f>
        <v>1712.1599999999999</v>
      </c>
    </row>
    <row r="3747" spans="1:14" x14ac:dyDescent="0.35">
      <c r="A3747" t="s">
        <v>3790</v>
      </c>
      <c r="B3747" t="s">
        <v>8045</v>
      </c>
      <c r="C3747" t="s">
        <v>8020</v>
      </c>
      <c r="D3747" t="s">
        <v>8033</v>
      </c>
      <c r="E3747" s="1">
        <v>45303</v>
      </c>
      <c r="F3747">
        <v>13002.75</v>
      </c>
      <c r="G3747">
        <v>1001</v>
      </c>
      <c r="H3747" t="s">
        <v>7</v>
      </c>
      <c r="I3747" t="str">
        <f>VLOOKUP(shipments[[#This Row],[SPID]],CHOOSE({1,2},people[[#All],[SPID]],people[[#All],[Sales_person]]),2,0)</f>
        <v>Brien Boise</v>
      </c>
      <c r="J3747">
        <f>YEAR(shipments[[#This Row],[Shipdate]])</f>
        <v>2024</v>
      </c>
      <c r="K3747" s="22"/>
      <c r="L3747" s="22">
        <f>VLOOKUP(shipments[[#This Row],[PID]],CHOOSE({1,2},products[PID],products[Cost_per_box]),2,0)</f>
        <v>8.2200000000000006</v>
      </c>
      <c r="M3747" s="22">
        <f>shipments[[#This Row],[Boxes]]*shipments[[#This Row],[cost_per_box]]</f>
        <v>8228.2200000000012</v>
      </c>
      <c r="N3747" s="22">
        <f>shipments[[#This Row],[Amount]]-shipments[[#This Row],[total cost]]</f>
        <v>4774.5299999999988</v>
      </c>
    </row>
    <row r="3748" spans="1:14" x14ac:dyDescent="0.35">
      <c r="A3748" t="s">
        <v>3791</v>
      </c>
      <c r="B3748" t="s">
        <v>8045</v>
      </c>
      <c r="C3748" t="s">
        <v>8021</v>
      </c>
      <c r="D3748" t="s">
        <v>8036</v>
      </c>
      <c r="E3748" s="1">
        <v>44974</v>
      </c>
      <c r="F3748">
        <v>7348.5</v>
      </c>
      <c r="G3748">
        <v>368</v>
      </c>
      <c r="H3748" t="s">
        <v>7</v>
      </c>
      <c r="I3748" t="str">
        <f>VLOOKUP(shipments[[#This Row],[SPID]],CHOOSE({1,2},people[[#All],[SPID]],people[[#All],[Sales_person]]),2,0)</f>
        <v>Brien Boise</v>
      </c>
      <c r="J3748">
        <f>YEAR(shipments[[#This Row],[Shipdate]])</f>
        <v>2023</v>
      </c>
      <c r="K3748" s="22"/>
      <c r="L3748" s="22">
        <f>VLOOKUP(shipments[[#This Row],[PID]],CHOOSE({1,2},products[PID],products[Cost_per_box]),2,0)</f>
        <v>10.23</v>
      </c>
      <c r="M3748" s="22">
        <f>shipments[[#This Row],[Boxes]]*shipments[[#This Row],[cost_per_box]]</f>
        <v>3764.6400000000003</v>
      </c>
      <c r="N3748" s="22">
        <f>shipments[[#This Row],[Amount]]-shipments[[#This Row],[total cost]]</f>
        <v>3583.8599999999997</v>
      </c>
    </row>
    <row r="3749" spans="1:14" x14ac:dyDescent="0.35">
      <c r="A3749" t="s">
        <v>3792</v>
      </c>
      <c r="B3749" t="s">
        <v>8045</v>
      </c>
      <c r="C3749" t="s">
        <v>8022</v>
      </c>
      <c r="D3749" t="s">
        <v>8034</v>
      </c>
      <c r="E3749" s="1">
        <v>44987</v>
      </c>
      <c r="F3749">
        <v>90</v>
      </c>
      <c r="G3749">
        <v>7</v>
      </c>
      <c r="H3749" t="s">
        <v>7</v>
      </c>
      <c r="I3749" t="str">
        <f>VLOOKUP(shipments[[#This Row],[SPID]],CHOOSE({1,2},people[[#All],[SPID]],people[[#All],[Sales_person]]),2,0)</f>
        <v>Brien Boise</v>
      </c>
      <c r="J3749">
        <f>YEAR(shipments[[#This Row],[Shipdate]])</f>
        <v>2023</v>
      </c>
      <c r="K3749" s="22"/>
      <c r="L3749" s="22">
        <f>VLOOKUP(shipments[[#This Row],[PID]],CHOOSE({1,2},products[PID],products[Cost_per_box]),2,0)</f>
        <v>4.74</v>
      </c>
      <c r="M3749" s="22">
        <f>shipments[[#This Row],[Boxes]]*shipments[[#This Row],[cost_per_box]]</f>
        <v>33.18</v>
      </c>
      <c r="N3749" s="22">
        <f>shipments[[#This Row],[Amount]]-shipments[[#This Row],[total cost]]</f>
        <v>56.82</v>
      </c>
    </row>
    <row r="3750" spans="1:14" x14ac:dyDescent="0.35">
      <c r="A3750" t="s">
        <v>3793</v>
      </c>
      <c r="B3750" t="s">
        <v>8045</v>
      </c>
      <c r="C3750" t="s">
        <v>8023</v>
      </c>
      <c r="D3750" t="s">
        <v>8037</v>
      </c>
      <c r="E3750" s="1">
        <v>45477</v>
      </c>
      <c r="F3750">
        <v>4160.25</v>
      </c>
      <c r="G3750">
        <v>595</v>
      </c>
      <c r="H3750" t="s">
        <v>18</v>
      </c>
      <c r="I3750" t="str">
        <f>VLOOKUP(shipments[[#This Row],[SPID]],CHOOSE({1,2},people[[#All],[SPID]],people[[#All],[Sales_person]]),2,0)</f>
        <v>Brien Boise</v>
      </c>
      <c r="J3750">
        <f>YEAR(shipments[[#This Row],[Shipdate]])</f>
        <v>2024</v>
      </c>
      <c r="K3750" s="22"/>
      <c r="L3750" s="22">
        <f>VLOOKUP(shipments[[#This Row],[PID]],CHOOSE({1,2},products[PID],products[Cost_per_box]),2,0)</f>
        <v>10.51</v>
      </c>
      <c r="M3750" s="22">
        <f>shipments[[#This Row],[Boxes]]*shipments[[#This Row],[cost_per_box]]</f>
        <v>6253.45</v>
      </c>
      <c r="N3750" s="22">
        <f>shipments[[#This Row],[Amount]]-shipments[[#This Row],[total cost]]</f>
        <v>-2093.1999999999998</v>
      </c>
    </row>
    <row r="3751" spans="1:14" x14ac:dyDescent="0.35">
      <c r="A3751" t="s">
        <v>3794</v>
      </c>
      <c r="B3751" t="s">
        <v>8045</v>
      </c>
      <c r="C3751" t="s">
        <v>8023</v>
      </c>
      <c r="D3751" t="s">
        <v>8036</v>
      </c>
      <c r="E3751" s="1">
        <v>45320</v>
      </c>
      <c r="F3751">
        <v>137.25</v>
      </c>
      <c r="G3751">
        <v>16</v>
      </c>
      <c r="H3751" t="s">
        <v>7</v>
      </c>
      <c r="I3751" t="str">
        <f>VLOOKUP(shipments[[#This Row],[SPID]],CHOOSE({1,2},people[[#All],[SPID]],people[[#All],[Sales_person]]),2,0)</f>
        <v>Brien Boise</v>
      </c>
      <c r="J3751">
        <f>YEAR(shipments[[#This Row],[Shipdate]])</f>
        <v>2024</v>
      </c>
      <c r="K3751" s="22"/>
      <c r="L3751" s="22">
        <f>VLOOKUP(shipments[[#This Row],[PID]],CHOOSE({1,2},products[PID],products[Cost_per_box]),2,0)</f>
        <v>10.51</v>
      </c>
      <c r="M3751" s="22">
        <f>shipments[[#This Row],[Boxes]]*shipments[[#This Row],[cost_per_box]]</f>
        <v>168.16</v>
      </c>
      <c r="N3751" s="22">
        <f>shipments[[#This Row],[Amount]]-shipments[[#This Row],[total cost]]</f>
        <v>-30.909999999999997</v>
      </c>
    </row>
    <row r="3752" spans="1:14" x14ac:dyDescent="0.35">
      <c r="A3752" t="s">
        <v>3795</v>
      </c>
      <c r="B3752" t="s">
        <v>8045</v>
      </c>
      <c r="C3752" t="s">
        <v>8023</v>
      </c>
      <c r="D3752" t="s">
        <v>8036</v>
      </c>
      <c r="E3752" s="1">
        <v>45020</v>
      </c>
      <c r="F3752">
        <v>6448.5</v>
      </c>
      <c r="G3752">
        <v>717</v>
      </c>
      <c r="H3752" t="s">
        <v>7</v>
      </c>
      <c r="I3752" t="str">
        <f>VLOOKUP(shipments[[#This Row],[SPID]],CHOOSE({1,2},people[[#All],[SPID]],people[[#All],[Sales_person]]),2,0)</f>
        <v>Brien Boise</v>
      </c>
      <c r="J3752">
        <f>YEAR(shipments[[#This Row],[Shipdate]])</f>
        <v>2023</v>
      </c>
      <c r="K3752" s="22"/>
      <c r="L3752" s="22">
        <f>VLOOKUP(shipments[[#This Row],[PID]],CHOOSE({1,2},products[PID],products[Cost_per_box]),2,0)</f>
        <v>10.51</v>
      </c>
      <c r="M3752" s="22">
        <f>shipments[[#This Row],[Boxes]]*shipments[[#This Row],[cost_per_box]]</f>
        <v>7535.67</v>
      </c>
      <c r="N3752" s="22">
        <f>shipments[[#This Row],[Amount]]-shipments[[#This Row],[total cost]]</f>
        <v>-1087.17</v>
      </c>
    </row>
    <row r="3753" spans="1:14" x14ac:dyDescent="0.35">
      <c r="A3753" t="s">
        <v>3796</v>
      </c>
      <c r="B3753" t="s">
        <v>8045</v>
      </c>
      <c r="C3753" t="s">
        <v>8024</v>
      </c>
      <c r="D3753" t="s">
        <v>8033</v>
      </c>
      <c r="E3753" s="1">
        <v>44993</v>
      </c>
      <c r="F3753">
        <v>3732.75</v>
      </c>
      <c r="G3753">
        <v>220</v>
      </c>
      <c r="H3753" t="s">
        <v>7</v>
      </c>
      <c r="I3753" t="str">
        <f>VLOOKUP(shipments[[#This Row],[SPID]],CHOOSE({1,2},people[[#All],[SPID]],people[[#All],[Sales_person]]),2,0)</f>
        <v>Brien Boise</v>
      </c>
      <c r="J3753">
        <f>YEAR(shipments[[#This Row],[Shipdate]])</f>
        <v>2023</v>
      </c>
      <c r="K3753" s="22"/>
      <c r="L3753" s="22">
        <f>VLOOKUP(shipments[[#This Row],[PID]],CHOOSE({1,2},products[PID],products[Cost_per_box]),2,0)</f>
        <v>6.43</v>
      </c>
      <c r="M3753" s="22">
        <f>shipments[[#This Row],[Boxes]]*shipments[[#This Row],[cost_per_box]]</f>
        <v>1414.6</v>
      </c>
      <c r="N3753" s="22">
        <f>shipments[[#This Row],[Amount]]-shipments[[#This Row],[total cost]]</f>
        <v>2318.15</v>
      </c>
    </row>
    <row r="3754" spans="1:14" x14ac:dyDescent="0.35">
      <c r="A3754" t="s">
        <v>3797</v>
      </c>
      <c r="B3754" t="s">
        <v>8045</v>
      </c>
      <c r="C3754" t="s">
        <v>8024</v>
      </c>
      <c r="D3754" t="s">
        <v>8033</v>
      </c>
      <c r="E3754" s="1">
        <v>45448</v>
      </c>
      <c r="F3754">
        <v>612</v>
      </c>
      <c r="G3754">
        <v>41</v>
      </c>
      <c r="H3754" t="s">
        <v>7</v>
      </c>
      <c r="I3754" t="str">
        <f>VLOOKUP(shipments[[#This Row],[SPID]],CHOOSE({1,2},people[[#All],[SPID]],people[[#All],[Sales_person]]),2,0)</f>
        <v>Brien Boise</v>
      </c>
      <c r="J3754">
        <f>YEAR(shipments[[#This Row],[Shipdate]])</f>
        <v>2024</v>
      </c>
      <c r="K3754" s="22"/>
      <c r="L3754" s="22">
        <f>VLOOKUP(shipments[[#This Row],[PID]],CHOOSE({1,2},products[PID],products[Cost_per_box]),2,0)</f>
        <v>6.43</v>
      </c>
      <c r="M3754" s="22">
        <f>shipments[[#This Row],[Boxes]]*shipments[[#This Row],[cost_per_box]]</f>
        <v>263.63</v>
      </c>
      <c r="N3754" s="22">
        <f>shipments[[#This Row],[Amount]]-shipments[[#This Row],[total cost]]</f>
        <v>348.37</v>
      </c>
    </row>
    <row r="3755" spans="1:14" x14ac:dyDescent="0.35">
      <c r="A3755" t="s">
        <v>3798</v>
      </c>
      <c r="B3755" t="s">
        <v>8045</v>
      </c>
      <c r="C3755" t="s">
        <v>8024</v>
      </c>
      <c r="D3755" t="s">
        <v>8033</v>
      </c>
      <c r="E3755" s="1">
        <v>45530</v>
      </c>
      <c r="F3755">
        <v>630</v>
      </c>
      <c r="G3755">
        <v>40</v>
      </c>
      <c r="H3755" t="s">
        <v>18</v>
      </c>
      <c r="I3755" t="str">
        <f>VLOOKUP(shipments[[#This Row],[SPID]],CHOOSE({1,2},people[[#All],[SPID]],people[[#All],[Sales_person]]),2,0)</f>
        <v>Brien Boise</v>
      </c>
      <c r="J3755">
        <f>YEAR(shipments[[#This Row],[Shipdate]])</f>
        <v>2024</v>
      </c>
      <c r="K3755" s="22"/>
      <c r="L3755" s="22">
        <f>VLOOKUP(shipments[[#This Row],[PID]],CHOOSE({1,2},products[PID],products[Cost_per_box]),2,0)</f>
        <v>6.43</v>
      </c>
      <c r="M3755" s="22">
        <f>shipments[[#This Row],[Boxes]]*shipments[[#This Row],[cost_per_box]]</f>
        <v>257.2</v>
      </c>
      <c r="N3755" s="22">
        <f>shipments[[#This Row],[Amount]]-shipments[[#This Row],[total cost]]</f>
        <v>372.8</v>
      </c>
    </row>
    <row r="3756" spans="1:14" x14ac:dyDescent="0.35">
      <c r="A3756" t="s">
        <v>3799</v>
      </c>
      <c r="B3756" t="s">
        <v>8045</v>
      </c>
      <c r="C3756" t="s">
        <v>8024</v>
      </c>
      <c r="D3756" t="s">
        <v>8038</v>
      </c>
      <c r="E3756" s="1">
        <v>44936</v>
      </c>
      <c r="F3756">
        <v>2630.25</v>
      </c>
      <c r="G3756">
        <v>147</v>
      </c>
      <c r="H3756" t="s">
        <v>7</v>
      </c>
      <c r="I3756" t="str">
        <f>VLOOKUP(shipments[[#This Row],[SPID]],CHOOSE({1,2},people[[#All],[SPID]],people[[#All],[Sales_person]]),2,0)</f>
        <v>Brien Boise</v>
      </c>
      <c r="J3756">
        <f>YEAR(shipments[[#This Row],[Shipdate]])</f>
        <v>2023</v>
      </c>
      <c r="K3756" s="22"/>
      <c r="L3756" s="22">
        <f>VLOOKUP(shipments[[#This Row],[PID]],CHOOSE({1,2},products[PID],products[Cost_per_box]),2,0)</f>
        <v>6.43</v>
      </c>
      <c r="M3756" s="22">
        <f>shipments[[#This Row],[Boxes]]*shipments[[#This Row],[cost_per_box]]</f>
        <v>945.20999999999992</v>
      </c>
      <c r="N3756" s="22">
        <f>shipments[[#This Row],[Amount]]-shipments[[#This Row],[total cost]]</f>
        <v>1685.04</v>
      </c>
    </row>
    <row r="3757" spans="1:14" x14ac:dyDescent="0.35">
      <c r="A3757" t="s">
        <v>3800</v>
      </c>
      <c r="B3757" t="s">
        <v>8045</v>
      </c>
      <c r="C3757" t="s">
        <v>8024</v>
      </c>
      <c r="D3757" t="s">
        <v>8033</v>
      </c>
      <c r="E3757" s="1">
        <v>45286</v>
      </c>
      <c r="F3757">
        <v>7092</v>
      </c>
      <c r="G3757">
        <v>444</v>
      </c>
      <c r="H3757" t="s">
        <v>7</v>
      </c>
      <c r="I3757" t="str">
        <f>VLOOKUP(shipments[[#This Row],[SPID]],CHOOSE({1,2},people[[#All],[SPID]],people[[#All],[Sales_person]]),2,0)</f>
        <v>Brien Boise</v>
      </c>
      <c r="J3757">
        <f>YEAR(shipments[[#This Row],[Shipdate]])</f>
        <v>2023</v>
      </c>
      <c r="K3757" s="22"/>
      <c r="L3757" s="22">
        <f>VLOOKUP(shipments[[#This Row],[PID]],CHOOSE({1,2},products[PID],products[Cost_per_box]),2,0)</f>
        <v>6.43</v>
      </c>
      <c r="M3757" s="22">
        <f>shipments[[#This Row],[Boxes]]*shipments[[#This Row],[cost_per_box]]</f>
        <v>2854.92</v>
      </c>
      <c r="N3757" s="22">
        <f>shipments[[#This Row],[Amount]]-shipments[[#This Row],[total cost]]</f>
        <v>4237.08</v>
      </c>
    </row>
    <row r="3758" spans="1:14" x14ac:dyDescent="0.35">
      <c r="A3758" t="s">
        <v>3801</v>
      </c>
      <c r="B3758" t="s">
        <v>8045</v>
      </c>
      <c r="C3758" t="s">
        <v>8024</v>
      </c>
      <c r="D3758" t="s">
        <v>8038</v>
      </c>
      <c r="E3758" s="1">
        <v>45252</v>
      </c>
      <c r="F3758">
        <v>6392.25</v>
      </c>
      <c r="G3758">
        <v>427</v>
      </c>
      <c r="H3758" t="s">
        <v>7</v>
      </c>
      <c r="I3758" t="str">
        <f>VLOOKUP(shipments[[#This Row],[SPID]],CHOOSE({1,2},people[[#All],[SPID]],people[[#All],[Sales_person]]),2,0)</f>
        <v>Brien Boise</v>
      </c>
      <c r="J3758">
        <f>YEAR(shipments[[#This Row],[Shipdate]])</f>
        <v>2023</v>
      </c>
      <c r="K3758" s="22"/>
      <c r="L3758" s="22">
        <f>VLOOKUP(shipments[[#This Row],[PID]],CHOOSE({1,2},products[PID],products[Cost_per_box]),2,0)</f>
        <v>6.43</v>
      </c>
      <c r="M3758" s="22">
        <f>shipments[[#This Row],[Boxes]]*shipments[[#This Row],[cost_per_box]]</f>
        <v>2745.6099999999997</v>
      </c>
      <c r="N3758" s="22">
        <f>shipments[[#This Row],[Amount]]-shipments[[#This Row],[total cost]]</f>
        <v>3646.6400000000003</v>
      </c>
    </row>
    <row r="3759" spans="1:14" x14ac:dyDescent="0.35">
      <c r="A3759" t="s">
        <v>3802</v>
      </c>
      <c r="B3759" t="s">
        <v>8045</v>
      </c>
      <c r="C3759" t="s">
        <v>8024</v>
      </c>
      <c r="D3759" t="s">
        <v>8037</v>
      </c>
      <c r="E3759" s="1">
        <v>45125</v>
      </c>
      <c r="F3759">
        <v>4513.5</v>
      </c>
      <c r="G3759">
        <v>283</v>
      </c>
      <c r="H3759" t="s">
        <v>40</v>
      </c>
      <c r="I3759" t="str">
        <f>VLOOKUP(shipments[[#This Row],[SPID]],CHOOSE({1,2},people[[#All],[SPID]],people[[#All],[Sales_person]]),2,0)</f>
        <v>Brien Boise</v>
      </c>
      <c r="J3759">
        <f>YEAR(shipments[[#This Row],[Shipdate]])</f>
        <v>2023</v>
      </c>
      <c r="K3759" s="22"/>
      <c r="L3759" s="22">
        <f>VLOOKUP(shipments[[#This Row],[PID]],CHOOSE({1,2},products[PID],products[Cost_per_box]),2,0)</f>
        <v>6.43</v>
      </c>
      <c r="M3759" s="22">
        <f>shipments[[#This Row],[Boxes]]*shipments[[#This Row],[cost_per_box]]</f>
        <v>1819.6899999999998</v>
      </c>
      <c r="N3759" s="22">
        <f>shipments[[#This Row],[Amount]]-shipments[[#This Row],[total cost]]</f>
        <v>2693.8100000000004</v>
      </c>
    </row>
    <row r="3760" spans="1:14" x14ac:dyDescent="0.35">
      <c r="A3760" t="s">
        <v>3803</v>
      </c>
      <c r="B3760" t="s">
        <v>8045</v>
      </c>
      <c r="C3760" t="s">
        <v>8024</v>
      </c>
      <c r="D3760" t="s">
        <v>8037</v>
      </c>
      <c r="E3760" s="1">
        <v>45117</v>
      </c>
      <c r="F3760">
        <v>5904</v>
      </c>
      <c r="G3760">
        <v>348</v>
      </c>
      <c r="H3760" t="s">
        <v>7</v>
      </c>
      <c r="I3760" t="str">
        <f>VLOOKUP(shipments[[#This Row],[SPID]],CHOOSE({1,2},people[[#All],[SPID]],people[[#All],[Sales_person]]),2,0)</f>
        <v>Brien Boise</v>
      </c>
      <c r="J3760">
        <f>YEAR(shipments[[#This Row],[Shipdate]])</f>
        <v>2023</v>
      </c>
      <c r="K3760" s="22"/>
      <c r="L3760" s="22">
        <f>VLOOKUP(shipments[[#This Row],[PID]],CHOOSE({1,2},products[PID],products[Cost_per_box]),2,0)</f>
        <v>6.43</v>
      </c>
      <c r="M3760" s="22">
        <f>shipments[[#This Row],[Boxes]]*shipments[[#This Row],[cost_per_box]]</f>
        <v>2237.64</v>
      </c>
      <c r="N3760" s="22">
        <f>shipments[[#This Row],[Amount]]-shipments[[#This Row],[total cost]]</f>
        <v>3666.36</v>
      </c>
    </row>
    <row r="3761" spans="1:14" x14ac:dyDescent="0.35">
      <c r="A3761" t="s">
        <v>3804</v>
      </c>
      <c r="B3761" t="s">
        <v>8045</v>
      </c>
      <c r="C3761" t="s">
        <v>8024</v>
      </c>
      <c r="D3761" t="s">
        <v>8038</v>
      </c>
      <c r="E3761" s="1">
        <v>45344</v>
      </c>
      <c r="F3761">
        <v>6306.75</v>
      </c>
      <c r="G3761">
        <v>395</v>
      </c>
      <c r="H3761" t="s">
        <v>7</v>
      </c>
      <c r="I3761" t="str">
        <f>VLOOKUP(shipments[[#This Row],[SPID]],CHOOSE({1,2},people[[#All],[SPID]],people[[#All],[Sales_person]]),2,0)</f>
        <v>Brien Boise</v>
      </c>
      <c r="J3761">
        <f>YEAR(shipments[[#This Row],[Shipdate]])</f>
        <v>2024</v>
      </c>
      <c r="K3761" s="22"/>
      <c r="L3761" s="22">
        <f>VLOOKUP(shipments[[#This Row],[PID]],CHOOSE({1,2},products[PID],products[Cost_per_box]),2,0)</f>
        <v>6.43</v>
      </c>
      <c r="M3761" s="22">
        <f>shipments[[#This Row],[Boxes]]*shipments[[#This Row],[cost_per_box]]</f>
        <v>2539.85</v>
      </c>
      <c r="N3761" s="22">
        <f>shipments[[#This Row],[Amount]]-shipments[[#This Row],[total cost]]</f>
        <v>3766.9</v>
      </c>
    </row>
    <row r="3762" spans="1:14" x14ac:dyDescent="0.35">
      <c r="A3762" t="s">
        <v>3805</v>
      </c>
      <c r="B3762" t="s">
        <v>8045</v>
      </c>
      <c r="C3762" t="s">
        <v>8026</v>
      </c>
      <c r="D3762" t="s">
        <v>8034</v>
      </c>
      <c r="E3762" s="1">
        <v>45513</v>
      </c>
      <c r="F3762">
        <v>5382</v>
      </c>
      <c r="G3762">
        <v>385</v>
      </c>
      <c r="H3762" t="s">
        <v>18</v>
      </c>
      <c r="I3762" t="str">
        <f>VLOOKUP(shipments[[#This Row],[SPID]],CHOOSE({1,2},people[[#All],[SPID]],people[[#All],[Sales_person]]),2,0)</f>
        <v>Brien Boise</v>
      </c>
      <c r="J3762">
        <f>YEAR(shipments[[#This Row],[Shipdate]])</f>
        <v>2024</v>
      </c>
      <c r="K3762" s="22"/>
      <c r="L3762" s="22">
        <f>VLOOKUP(shipments[[#This Row],[PID]],CHOOSE({1,2},products[PID],products[Cost_per_box]),2,0)</f>
        <v>9.57</v>
      </c>
      <c r="M3762" s="22">
        <f>shipments[[#This Row],[Boxes]]*shipments[[#This Row],[cost_per_box]]</f>
        <v>3684.4500000000003</v>
      </c>
      <c r="N3762" s="22">
        <f>shipments[[#This Row],[Amount]]-shipments[[#This Row],[total cost]]</f>
        <v>1697.5499999999997</v>
      </c>
    </row>
    <row r="3763" spans="1:14" x14ac:dyDescent="0.35">
      <c r="A3763" t="s">
        <v>3806</v>
      </c>
      <c r="B3763" t="s">
        <v>8045</v>
      </c>
      <c r="C3763" t="s">
        <v>8026</v>
      </c>
      <c r="D3763" t="s">
        <v>8038</v>
      </c>
      <c r="E3763" s="1">
        <v>45348</v>
      </c>
      <c r="F3763">
        <v>20130.75</v>
      </c>
      <c r="G3763">
        <v>1259</v>
      </c>
      <c r="H3763" t="s">
        <v>7</v>
      </c>
      <c r="I3763" t="str">
        <f>VLOOKUP(shipments[[#This Row],[SPID]],CHOOSE({1,2},people[[#All],[SPID]],people[[#All],[Sales_person]]),2,0)</f>
        <v>Brien Boise</v>
      </c>
      <c r="J3763">
        <f>YEAR(shipments[[#This Row],[Shipdate]])</f>
        <v>2024</v>
      </c>
      <c r="K3763" s="22"/>
      <c r="L3763" s="22">
        <f>VLOOKUP(shipments[[#This Row],[PID]],CHOOSE({1,2},products[PID],products[Cost_per_box]),2,0)</f>
        <v>9.57</v>
      </c>
      <c r="M3763" s="22">
        <f>shipments[[#This Row],[Boxes]]*shipments[[#This Row],[cost_per_box]]</f>
        <v>12048.630000000001</v>
      </c>
      <c r="N3763" s="22">
        <f>shipments[[#This Row],[Amount]]-shipments[[#This Row],[total cost]]</f>
        <v>8082.119999999999</v>
      </c>
    </row>
    <row r="3764" spans="1:14" x14ac:dyDescent="0.35">
      <c r="A3764" t="s">
        <v>3807</v>
      </c>
      <c r="B3764" t="s">
        <v>8045</v>
      </c>
      <c r="C3764" t="s">
        <v>8026</v>
      </c>
      <c r="D3764" t="s">
        <v>8033</v>
      </c>
      <c r="E3764" s="1">
        <v>45278</v>
      </c>
      <c r="F3764">
        <v>8916.75</v>
      </c>
      <c r="G3764">
        <v>595</v>
      </c>
      <c r="H3764" t="s">
        <v>7</v>
      </c>
      <c r="I3764" t="str">
        <f>VLOOKUP(shipments[[#This Row],[SPID]],CHOOSE({1,2},people[[#All],[SPID]],people[[#All],[Sales_person]]),2,0)</f>
        <v>Brien Boise</v>
      </c>
      <c r="J3764">
        <f>YEAR(shipments[[#This Row],[Shipdate]])</f>
        <v>2023</v>
      </c>
      <c r="K3764" s="22"/>
      <c r="L3764" s="22">
        <f>VLOOKUP(shipments[[#This Row],[PID]],CHOOSE({1,2},products[PID],products[Cost_per_box]),2,0)</f>
        <v>9.57</v>
      </c>
      <c r="M3764" s="22">
        <f>shipments[[#This Row],[Boxes]]*shipments[[#This Row],[cost_per_box]]</f>
        <v>5694.1500000000005</v>
      </c>
      <c r="N3764" s="22">
        <f>shipments[[#This Row],[Amount]]-shipments[[#This Row],[total cost]]</f>
        <v>3222.5999999999995</v>
      </c>
    </row>
    <row r="3765" spans="1:14" x14ac:dyDescent="0.35">
      <c r="A3765" t="s">
        <v>3808</v>
      </c>
      <c r="B3765" t="s">
        <v>8045</v>
      </c>
      <c r="C3765" t="s">
        <v>8026</v>
      </c>
      <c r="D3765" t="s">
        <v>8036</v>
      </c>
      <c r="E3765" s="1">
        <v>45400</v>
      </c>
      <c r="F3765">
        <v>1532.25</v>
      </c>
      <c r="G3765">
        <v>91</v>
      </c>
      <c r="H3765" t="s">
        <v>7</v>
      </c>
      <c r="I3765" t="str">
        <f>VLOOKUP(shipments[[#This Row],[SPID]],CHOOSE({1,2},people[[#All],[SPID]],people[[#All],[Sales_person]]),2,0)</f>
        <v>Brien Boise</v>
      </c>
      <c r="J3765">
        <f>YEAR(shipments[[#This Row],[Shipdate]])</f>
        <v>2024</v>
      </c>
      <c r="K3765" s="22"/>
      <c r="L3765" s="22">
        <f>VLOOKUP(shipments[[#This Row],[PID]],CHOOSE({1,2},products[PID],products[Cost_per_box]),2,0)</f>
        <v>9.57</v>
      </c>
      <c r="M3765" s="22">
        <f>shipments[[#This Row],[Boxes]]*shipments[[#This Row],[cost_per_box]]</f>
        <v>870.87</v>
      </c>
      <c r="N3765" s="22">
        <f>shipments[[#This Row],[Amount]]-shipments[[#This Row],[total cost]]</f>
        <v>661.38</v>
      </c>
    </row>
    <row r="3766" spans="1:14" x14ac:dyDescent="0.35">
      <c r="A3766" t="s">
        <v>3809</v>
      </c>
      <c r="B3766" t="s">
        <v>8045</v>
      </c>
      <c r="C3766" t="s">
        <v>8026</v>
      </c>
      <c r="D3766" t="s">
        <v>8037</v>
      </c>
      <c r="E3766" s="1">
        <v>45253</v>
      </c>
      <c r="F3766">
        <v>9558</v>
      </c>
      <c r="G3766">
        <v>638</v>
      </c>
      <c r="H3766" t="s">
        <v>7</v>
      </c>
      <c r="I3766" t="str">
        <f>VLOOKUP(shipments[[#This Row],[SPID]],CHOOSE({1,2},people[[#All],[SPID]],people[[#All],[Sales_person]]),2,0)</f>
        <v>Brien Boise</v>
      </c>
      <c r="J3766">
        <f>YEAR(shipments[[#This Row],[Shipdate]])</f>
        <v>2023</v>
      </c>
      <c r="K3766" s="22"/>
      <c r="L3766" s="22">
        <f>VLOOKUP(shipments[[#This Row],[PID]],CHOOSE({1,2},products[PID],products[Cost_per_box]),2,0)</f>
        <v>9.57</v>
      </c>
      <c r="M3766" s="22">
        <f>shipments[[#This Row],[Boxes]]*shipments[[#This Row],[cost_per_box]]</f>
        <v>6105.66</v>
      </c>
      <c r="N3766" s="22">
        <f>shipments[[#This Row],[Amount]]-shipments[[#This Row],[total cost]]</f>
        <v>3452.34</v>
      </c>
    </row>
    <row r="3767" spans="1:14" x14ac:dyDescent="0.35">
      <c r="A3767" t="s">
        <v>3810</v>
      </c>
      <c r="B3767" t="s">
        <v>8045</v>
      </c>
      <c r="C3767" t="s">
        <v>8027</v>
      </c>
      <c r="D3767" t="s">
        <v>8033</v>
      </c>
      <c r="E3767" s="1">
        <v>45107</v>
      </c>
      <c r="F3767">
        <v>5044.5</v>
      </c>
      <c r="G3767">
        <v>561</v>
      </c>
      <c r="H3767" t="s">
        <v>7</v>
      </c>
      <c r="I3767" t="str">
        <f>VLOOKUP(shipments[[#This Row],[SPID]],CHOOSE({1,2},people[[#All],[SPID]],people[[#All],[Sales_person]]),2,0)</f>
        <v>Brien Boise</v>
      </c>
      <c r="J3767">
        <f>YEAR(shipments[[#This Row],[Shipdate]])</f>
        <v>2023</v>
      </c>
      <c r="K3767" s="22"/>
      <c r="L3767" s="22">
        <f>VLOOKUP(shipments[[#This Row],[PID]],CHOOSE({1,2},products[PID],products[Cost_per_box]),2,0)</f>
        <v>8.43</v>
      </c>
      <c r="M3767" s="22">
        <f>shipments[[#This Row],[Boxes]]*shipments[[#This Row],[cost_per_box]]</f>
        <v>4729.2299999999996</v>
      </c>
      <c r="N3767" s="22">
        <f>shipments[[#This Row],[Amount]]-shipments[[#This Row],[total cost]]</f>
        <v>315.27000000000044</v>
      </c>
    </row>
    <row r="3768" spans="1:14" x14ac:dyDescent="0.35">
      <c r="A3768" t="s">
        <v>3811</v>
      </c>
      <c r="B3768" t="s">
        <v>8045</v>
      </c>
      <c r="C3768" t="s">
        <v>8027</v>
      </c>
      <c r="D3768" t="s">
        <v>8035</v>
      </c>
      <c r="E3768" s="1">
        <v>45093</v>
      </c>
      <c r="F3768">
        <v>1500.75</v>
      </c>
      <c r="G3768">
        <v>188</v>
      </c>
      <c r="H3768" t="s">
        <v>7</v>
      </c>
      <c r="I3768" t="str">
        <f>VLOOKUP(shipments[[#This Row],[SPID]],CHOOSE({1,2},people[[#All],[SPID]],people[[#All],[Sales_person]]),2,0)</f>
        <v>Brien Boise</v>
      </c>
      <c r="J3768">
        <f>YEAR(shipments[[#This Row],[Shipdate]])</f>
        <v>2023</v>
      </c>
      <c r="K3768" s="22"/>
      <c r="L3768" s="22">
        <f>VLOOKUP(shipments[[#This Row],[PID]],CHOOSE({1,2},products[PID],products[Cost_per_box]),2,0)</f>
        <v>8.43</v>
      </c>
      <c r="M3768" s="22">
        <f>shipments[[#This Row],[Boxes]]*shipments[[#This Row],[cost_per_box]]</f>
        <v>1584.84</v>
      </c>
      <c r="N3768" s="22">
        <f>shipments[[#This Row],[Amount]]-shipments[[#This Row],[total cost]]</f>
        <v>-84.089999999999918</v>
      </c>
    </row>
    <row r="3769" spans="1:14" x14ac:dyDescent="0.35">
      <c r="A3769" t="s">
        <v>3812</v>
      </c>
      <c r="B3769" t="s">
        <v>8045</v>
      </c>
      <c r="C3769" t="s">
        <v>8027</v>
      </c>
      <c r="D3769" t="s">
        <v>8038</v>
      </c>
      <c r="E3769" s="1">
        <v>45499</v>
      </c>
      <c r="F3769">
        <v>7656.75</v>
      </c>
      <c r="G3769">
        <v>1094</v>
      </c>
      <c r="H3769" t="s">
        <v>18</v>
      </c>
      <c r="I3769" t="str">
        <f>VLOOKUP(shipments[[#This Row],[SPID]],CHOOSE({1,2},people[[#All],[SPID]],people[[#All],[Sales_person]]),2,0)</f>
        <v>Brien Boise</v>
      </c>
      <c r="J3769">
        <f>YEAR(shipments[[#This Row],[Shipdate]])</f>
        <v>2024</v>
      </c>
      <c r="K3769" s="22"/>
      <c r="L3769" s="22">
        <f>VLOOKUP(shipments[[#This Row],[PID]],CHOOSE({1,2},products[PID],products[Cost_per_box]),2,0)</f>
        <v>8.43</v>
      </c>
      <c r="M3769" s="22">
        <f>shipments[[#This Row],[Boxes]]*shipments[[#This Row],[cost_per_box]]</f>
        <v>9222.42</v>
      </c>
      <c r="N3769" s="22">
        <f>shipments[[#This Row],[Amount]]-shipments[[#This Row],[total cost]]</f>
        <v>-1565.67</v>
      </c>
    </row>
    <row r="3770" spans="1:14" x14ac:dyDescent="0.35">
      <c r="A3770" t="s">
        <v>3813</v>
      </c>
      <c r="B3770" t="s">
        <v>8045</v>
      </c>
      <c r="C3770" t="s">
        <v>8027</v>
      </c>
      <c r="D3770" t="s">
        <v>8037</v>
      </c>
      <c r="E3770" s="1">
        <v>45224</v>
      </c>
      <c r="F3770">
        <v>14175</v>
      </c>
      <c r="G3770">
        <v>1575</v>
      </c>
      <c r="H3770" t="s">
        <v>7</v>
      </c>
      <c r="I3770" t="str">
        <f>VLOOKUP(shipments[[#This Row],[SPID]],CHOOSE({1,2},people[[#All],[SPID]],people[[#All],[Sales_person]]),2,0)</f>
        <v>Brien Boise</v>
      </c>
      <c r="J3770">
        <f>YEAR(shipments[[#This Row],[Shipdate]])</f>
        <v>2023</v>
      </c>
      <c r="K3770" s="22"/>
      <c r="L3770" s="22">
        <f>VLOOKUP(shipments[[#This Row],[PID]],CHOOSE({1,2},products[PID],products[Cost_per_box]),2,0)</f>
        <v>8.43</v>
      </c>
      <c r="M3770" s="22">
        <f>shipments[[#This Row],[Boxes]]*shipments[[#This Row],[cost_per_box]]</f>
        <v>13277.25</v>
      </c>
      <c r="N3770" s="22">
        <f>shipments[[#This Row],[Amount]]-shipments[[#This Row],[total cost]]</f>
        <v>897.75</v>
      </c>
    </row>
    <row r="3771" spans="1:14" x14ac:dyDescent="0.35">
      <c r="A3771" t="s">
        <v>3814</v>
      </c>
      <c r="B3771" t="s">
        <v>8045</v>
      </c>
      <c r="C3771" t="s">
        <v>8027</v>
      </c>
      <c r="D3771" t="s">
        <v>8038</v>
      </c>
      <c r="E3771" s="1">
        <v>45448</v>
      </c>
      <c r="F3771">
        <v>1419.75</v>
      </c>
      <c r="G3771">
        <v>203</v>
      </c>
      <c r="H3771" t="s">
        <v>7</v>
      </c>
      <c r="I3771" t="str">
        <f>VLOOKUP(shipments[[#This Row],[SPID]],CHOOSE({1,2},people[[#All],[SPID]],people[[#All],[Sales_person]]),2,0)</f>
        <v>Brien Boise</v>
      </c>
      <c r="J3771">
        <f>YEAR(shipments[[#This Row],[Shipdate]])</f>
        <v>2024</v>
      </c>
      <c r="K3771" s="22"/>
      <c r="L3771" s="22">
        <f>VLOOKUP(shipments[[#This Row],[PID]],CHOOSE({1,2},products[PID],products[Cost_per_box]),2,0)</f>
        <v>8.43</v>
      </c>
      <c r="M3771" s="22">
        <f>shipments[[#This Row],[Boxes]]*shipments[[#This Row],[cost_per_box]]</f>
        <v>1711.29</v>
      </c>
      <c r="N3771" s="22">
        <f>shipments[[#This Row],[Amount]]-shipments[[#This Row],[total cost]]</f>
        <v>-291.53999999999996</v>
      </c>
    </row>
    <row r="3772" spans="1:14" x14ac:dyDescent="0.35">
      <c r="A3772" t="s">
        <v>3815</v>
      </c>
      <c r="B3772" t="s">
        <v>8045</v>
      </c>
      <c r="C3772" t="s">
        <v>8027</v>
      </c>
      <c r="D3772" t="s">
        <v>8038</v>
      </c>
      <c r="E3772" s="1">
        <v>45202</v>
      </c>
      <c r="F3772">
        <v>2198.25</v>
      </c>
      <c r="G3772">
        <v>245</v>
      </c>
      <c r="H3772" t="s">
        <v>40</v>
      </c>
      <c r="I3772" t="str">
        <f>VLOOKUP(shipments[[#This Row],[SPID]],CHOOSE({1,2},people[[#All],[SPID]],people[[#All],[Sales_person]]),2,0)</f>
        <v>Brien Boise</v>
      </c>
      <c r="J3772">
        <f>YEAR(shipments[[#This Row],[Shipdate]])</f>
        <v>2023</v>
      </c>
      <c r="K3772" s="22"/>
      <c r="L3772" s="22">
        <f>VLOOKUP(shipments[[#This Row],[PID]],CHOOSE({1,2},products[PID],products[Cost_per_box]),2,0)</f>
        <v>8.43</v>
      </c>
      <c r="M3772" s="22">
        <f>shipments[[#This Row],[Boxes]]*shipments[[#This Row],[cost_per_box]]</f>
        <v>2065.35</v>
      </c>
      <c r="N3772" s="22">
        <f>shipments[[#This Row],[Amount]]-shipments[[#This Row],[total cost]]</f>
        <v>132.90000000000009</v>
      </c>
    </row>
    <row r="3773" spans="1:14" x14ac:dyDescent="0.35">
      <c r="A3773" t="s">
        <v>3816</v>
      </c>
      <c r="B3773" t="s">
        <v>8045</v>
      </c>
      <c r="C3773" t="s">
        <v>8028</v>
      </c>
      <c r="D3773" t="s">
        <v>8033</v>
      </c>
      <c r="E3773" s="1">
        <v>45489</v>
      </c>
      <c r="F3773">
        <v>13205.25</v>
      </c>
      <c r="G3773">
        <v>1201</v>
      </c>
      <c r="H3773" t="s">
        <v>18</v>
      </c>
      <c r="I3773" t="str">
        <f>VLOOKUP(shipments[[#This Row],[SPID]],CHOOSE({1,2},people[[#All],[SPID]],people[[#All],[Sales_person]]),2,0)</f>
        <v>Brien Boise</v>
      </c>
      <c r="J3773">
        <f>YEAR(shipments[[#This Row],[Shipdate]])</f>
        <v>2024</v>
      </c>
      <c r="K3773" s="22"/>
      <c r="L3773" s="22">
        <f>VLOOKUP(shipments[[#This Row],[PID]],CHOOSE({1,2},products[PID],products[Cost_per_box]),2,0)</f>
        <v>6.8</v>
      </c>
      <c r="M3773" s="22">
        <f>shipments[[#This Row],[Boxes]]*shipments[[#This Row],[cost_per_box]]</f>
        <v>8166.8</v>
      </c>
      <c r="N3773" s="22">
        <f>shipments[[#This Row],[Amount]]-shipments[[#This Row],[total cost]]</f>
        <v>5038.45</v>
      </c>
    </row>
    <row r="3774" spans="1:14" x14ac:dyDescent="0.35">
      <c r="A3774" t="s">
        <v>3817</v>
      </c>
      <c r="B3774" t="s">
        <v>8045</v>
      </c>
      <c r="C3774" t="s">
        <v>8028</v>
      </c>
      <c r="D3774" t="s">
        <v>8034</v>
      </c>
      <c r="E3774" s="1">
        <v>44992</v>
      </c>
      <c r="F3774">
        <v>2313</v>
      </c>
      <c r="G3774">
        <v>290</v>
      </c>
      <c r="H3774" t="s">
        <v>7</v>
      </c>
      <c r="I3774" t="str">
        <f>VLOOKUP(shipments[[#This Row],[SPID]],CHOOSE({1,2},people[[#All],[SPID]],people[[#All],[Sales_person]]),2,0)</f>
        <v>Brien Boise</v>
      </c>
      <c r="J3774">
        <f>YEAR(shipments[[#This Row],[Shipdate]])</f>
        <v>2023</v>
      </c>
      <c r="K3774" s="22"/>
      <c r="L3774" s="22">
        <f>VLOOKUP(shipments[[#This Row],[PID]],CHOOSE({1,2},products[PID],products[Cost_per_box]),2,0)</f>
        <v>6.8</v>
      </c>
      <c r="M3774" s="22">
        <f>shipments[[#This Row],[Boxes]]*shipments[[#This Row],[cost_per_box]]</f>
        <v>1972</v>
      </c>
      <c r="N3774" s="22">
        <f>shipments[[#This Row],[Amount]]-shipments[[#This Row],[total cost]]</f>
        <v>341</v>
      </c>
    </row>
    <row r="3775" spans="1:14" x14ac:dyDescent="0.35">
      <c r="A3775" t="s">
        <v>3818</v>
      </c>
      <c r="B3775" t="s">
        <v>8045</v>
      </c>
      <c r="C3775" t="s">
        <v>8028</v>
      </c>
      <c r="D3775" t="s">
        <v>8036</v>
      </c>
      <c r="E3775" s="1">
        <v>45565</v>
      </c>
      <c r="F3775">
        <v>7431.75</v>
      </c>
      <c r="G3775">
        <v>744</v>
      </c>
      <c r="H3775" t="s">
        <v>26</v>
      </c>
      <c r="I3775" t="str">
        <f>VLOOKUP(shipments[[#This Row],[SPID]],CHOOSE({1,2},people[[#All],[SPID]],people[[#All],[Sales_person]]),2,0)</f>
        <v>Brien Boise</v>
      </c>
      <c r="J3775">
        <f>YEAR(shipments[[#This Row],[Shipdate]])</f>
        <v>2024</v>
      </c>
      <c r="K3775" s="22"/>
      <c r="L3775" s="22">
        <f>VLOOKUP(shipments[[#This Row],[PID]],CHOOSE({1,2},products[PID],products[Cost_per_box]),2,0)</f>
        <v>6.8</v>
      </c>
      <c r="M3775" s="22">
        <f>shipments[[#This Row],[Boxes]]*shipments[[#This Row],[cost_per_box]]</f>
        <v>5059.2</v>
      </c>
      <c r="N3775" s="22">
        <f>shipments[[#This Row],[Amount]]-shipments[[#This Row],[total cost]]</f>
        <v>2372.5500000000002</v>
      </c>
    </row>
    <row r="3776" spans="1:14" x14ac:dyDescent="0.35">
      <c r="A3776" t="s">
        <v>3819</v>
      </c>
      <c r="B3776" t="s">
        <v>8045</v>
      </c>
      <c r="C3776" t="s">
        <v>8029</v>
      </c>
      <c r="D3776" t="s">
        <v>8033</v>
      </c>
      <c r="E3776" s="1">
        <v>45160</v>
      </c>
      <c r="F3776">
        <v>6111</v>
      </c>
      <c r="G3776">
        <v>236</v>
      </c>
      <c r="H3776" t="s">
        <v>40</v>
      </c>
      <c r="I3776" t="str">
        <f>VLOOKUP(shipments[[#This Row],[SPID]],CHOOSE({1,2},people[[#All],[SPID]],people[[#All],[Sales_person]]),2,0)</f>
        <v>Brien Boise</v>
      </c>
      <c r="J3776">
        <f>YEAR(shipments[[#This Row],[Shipdate]])</f>
        <v>2023</v>
      </c>
      <c r="K3776" s="22"/>
      <c r="L3776" s="22">
        <f>VLOOKUP(shipments[[#This Row],[PID]],CHOOSE({1,2},products[PID],products[Cost_per_box]),2,0)</f>
        <v>5.04</v>
      </c>
      <c r="M3776" s="22">
        <f>shipments[[#This Row],[Boxes]]*shipments[[#This Row],[cost_per_box]]</f>
        <v>1189.44</v>
      </c>
      <c r="N3776" s="22">
        <f>shipments[[#This Row],[Amount]]-shipments[[#This Row],[total cost]]</f>
        <v>4921.5599999999995</v>
      </c>
    </row>
    <row r="3777" spans="1:14" x14ac:dyDescent="0.35">
      <c r="A3777" t="s">
        <v>3820</v>
      </c>
      <c r="B3777" t="s">
        <v>8045</v>
      </c>
      <c r="C3777" t="s">
        <v>8030</v>
      </c>
      <c r="D3777" t="s">
        <v>8037</v>
      </c>
      <c r="E3777" s="1">
        <v>45287</v>
      </c>
      <c r="F3777">
        <v>1588.5</v>
      </c>
      <c r="G3777">
        <v>177</v>
      </c>
      <c r="H3777" t="s">
        <v>7</v>
      </c>
      <c r="I3777" t="str">
        <f>VLOOKUP(shipments[[#This Row],[SPID]],CHOOSE({1,2},people[[#All],[SPID]],people[[#All],[Sales_person]]),2,0)</f>
        <v>Brien Boise</v>
      </c>
      <c r="J3777">
        <f>YEAR(shipments[[#This Row],[Shipdate]])</f>
        <v>2023</v>
      </c>
      <c r="K3777" s="22"/>
      <c r="L3777" s="22">
        <f>VLOOKUP(shipments[[#This Row],[PID]],CHOOSE({1,2},products[PID],products[Cost_per_box]),2,0)</f>
        <v>2.76</v>
      </c>
      <c r="M3777" s="22">
        <f>shipments[[#This Row],[Boxes]]*shipments[[#This Row],[cost_per_box]]</f>
        <v>488.52</v>
      </c>
      <c r="N3777" s="22">
        <f>shipments[[#This Row],[Amount]]-shipments[[#This Row],[total cost]]</f>
        <v>1099.98</v>
      </c>
    </row>
    <row r="3778" spans="1:14" x14ac:dyDescent="0.35">
      <c r="A3778" t="s">
        <v>3821</v>
      </c>
      <c r="B3778" t="s">
        <v>8045</v>
      </c>
      <c r="C3778" t="s">
        <v>8030</v>
      </c>
      <c r="D3778" t="s">
        <v>8038</v>
      </c>
      <c r="E3778" s="1">
        <v>45377</v>
      </c>
      <c r="F3778">
        <v>3021.75</v>
      </c>
      <c r="G3778">
        <v>336</v>
      </c>
      <c r="H3778" t="s">
        <v>7</v>
      </c>
      <c r="I3778" t="str">
        <f>VLOOKUP(shipments[[#This Row],[SPID]],CHOOSE({1,2},people[[#All],[SPID]],people[[#All],[Sales_person]]),2,0)</f>
        <v>Brien Boise</v>
      </c>
      <c r="J3778">
        <f>YEAR(shipments[[#This Row],[Shipdate]])</f>
        <v>2024</v>
      </c>
      <c r="K3778" s="22"/>
      <c r="L3778" s="22">
        <f>VLOOKUP(shipments[[#This Row],[PID]],CHOOSE({1,2},products[PID],products[Cost_per_box]),2,0)</f>
        <v>2.76</v>
      </c>
      <c r="M3778" s="22">
        <f>shipments[[#This Row],[Boxes]]*shipments[[#This Row],[cost_per_box]]</f>
        <v>927.3599999999999</v>
      </c>
      <c r="N3778" s="22">
        <f>shipments[[#This Row],[Amount]]-shipments[[#This Row],[total cost]]</f>
        <v>2094.3900000000003</v>
      </c>
    </row>
    <row r="3779" spans="1:14" x14ac:dyDescent="0.35">
      <c r="A3779" t="s">
        <v>3822</v>
      </c>
      <c r="B3779" t="s">
        <v>8045</v>
      </c>
      <c r="C3779" t="s">
        <v>8030</v>
      </c>
      <c r="D3779" t="s">
        <v>8033</v>
      </c>
      <c r="E3779" s="1">
        <v>45510</v>
      </c>
      <c r="F3779">
        <v>5589</v>
      </c>
      <c r="G3779">
        <v>509</v>
      </c>
      <c r="H3779" t="s">
        <v>40</v>
      </c>
      <c r="I3779" t="str">
        <f>VLOOKUP(shipments[[#This Row],[SPID]],CHOOSE({1,2},people[[#All],[SPID]],people[[#All],[Sales_person]]),2,0)</f>
        <v>Brien Boise</v>
      </c>
      <c r="J3779">
        <f>YEAR(shipments[[#This Row],[Shipdate]])</f>
        <v>2024</v>
      </c>
      <c r="K3779" s="22"/>
      <c r="L3779" s="22">
        <f>VLOOKUP(shipments[[#This Row],[PID]],CHOOSE({1,2},products[PID],products[Cost_per_box]),2,0)</f>
        <v>2.76</v>
      </c>
      <c r="M3779" s="22">
        <f>shipments[[#This Row],[Boxes]]*shipments[[#This Row],[cost_per_box]]</f>
        <v>1404.84</v>
      </c>
      <c r="N3779" s="22">
        <f>shipments[[#This Row],[Amount]]-shipments[[#This Row],[total cost]]</f>
        <v>4184.16</v>
      </c>
    </row>
    <row r="3780" spans="1:14" x14ac:dyDescent="0.35">
      <c r="A3780" t="s">
        <v>3823</v>
      </c>
      <c r="B3780" t="s">
        <v>8045</v>
      </c>
      <c r="C3780" t="s">
        <v>8031</v>
      </c>
      <c r="D3780" t="s">
        <v>8033</v>
      </c>
      <c r="E3780" s="1">
        <v>45310</v>
      </c>
      <c r="F3780">
        <v>5292</v>
      </c>
      <c r="G3780">
        <v>530</v>
      </c>
      <c r="H3780" t="s">
        <v>7</v>
      </c>
      <c r="I3780" t="str">
        <f>VLOOKUP(shipments[[#This Row],[SPID]],CHOOSE({1,2},people[[#All],[SPID]],people[[#All],[Sales_person]]),2,0)</f>
        <v>Brien Boise</v>
      </c>
      <c r="J3780">
        <f>YEAR(shipments[[#This Row],[Shipdate]])</f>
        <v>2024</v>
      </c>
      <c r="K3780" s="22"/>
      <c r="L3780" s="22">
        <f>VLOOKUP(shipments[[#This Row],[PID]],CHOOSE({1,2},products[PID],products[Cost_per_box]),2,0)</f>
        <v>3.32</v>
      </c>
      <c r="M3780" s="22">
        <f>shipments[[#This Row],[Boxes]]*shipments[[#This Row],[cost_per_box]]</f>
        <v>1759.6</v>
      </c>
      <c r="N3780" s="22">
        <f>shipments[[#This Row],[Amount]]-shipments[[#This Row],[total cost]]</f>
        <v>3532.4</v>
      </c>
    </row>
    <row r="3781" spans="1:14" x14ac:dyDescent="0.35">
      <c r="A3781" t="s">
        <v>3824</v>
      </c>
      <c r="B3781" t="s">
        <v>8045</v>
      </c>
      <c r="C3781" t="s">
        <v>8031</v>
      </c>
      <c r="D3781" t="s">
        <v>8038</v>
      </c>
      <c r="E3781" s="1">
        <v>45091</v>
      </c>
      <c r="F3781">
        <v>4164.75</v>
      </c>
      <c r="G3781">
        <v>379</v>
      </c>
      <c r="H3781" t="s">
        <v>7</v>
      </c>
      <c r="I3781" t="str">
        <f>VLOOKUP(shipments[[#This Row],[SPID]],CHOOSE({1,2},people[[#All],[SPID]],people[[#All],[Sales_person]]),2,0)</f>
        <v>Brien Boise</v>
      </c>
      <c r="J3781">
        <f>YEAR(shipments[[#This Row],[Shipdate]])</f>
        <v>2023</v>
      </c>
      <c r="K3781" s="22"/>
      <c r="L3781" s="22">
        <f>VLOOKUP(shipments[[#This Row],[PID]],CHOOSE({1,2},products[PID],products[Cost_per_box]),2,0)</f>
        <v>3.32</v>
      </c>
      <c r="M3781" s="22">
        <f>shipments[[#This Row],[Boxes]]*shipments[[#This Row],[cost_per_box]]</f>
        <v>1258.28</v>
      </c>
      <c r="N3781" s="22">
        <f>shipments[[#This Row],[Amount]]-shipments[[#This Row],[total cost]]</f>
        <v>2906.4700000000003</v>
      </c>
    </row>
    <row r="3782" spans="1:14" x14ac:dyDescent="0.35">
      <c r="A3782" t="s">
        <v>3825</v>
      </c>
      <c r="B3782" t="s">
        <v>8045</v>
      </c>
      <c r="C3782" t="s">
        <v>8031</v>
      </c>
      <c r="D3782" t="s">
        <v>8038</v>
      </c>
      <c r="E3782" s="1">
        <v>45259</v>
      </c>
      <c r="F3782">
        <v>7137</v>
      </c>
      <c r="G3782">
        <v>649</v>
      </c>
      <c r="H3782" t="s">
        <v>7</v>
      </c>
      <c r="I3782" t="str">
        <f>VLOOKUP(shipments[[#This Row],[SPID]],CHOOSE({1,2},people[[#All],[SPID]],people[[#All],[Sales_person]]),2,0)</f>
        <v>Brien Boise</v>
      </c>
      <c r="J3782">
        <f>YEAR(shipments[[#This Row],[Shipdate]])</f>
        <v>2023</v>
      </c>
      <c r="K3782" s="22"/>
      <c r="L3782" s="22">
        <f>VLOOKUP(shipments[[#This Row],[PID]],CHOOSE({1,2},products[PID],products[Cost_per_box]),2,0)</f>
        <v>3.32</v>
      </c>
      <c r="M3782" s="22">
        <f>shipments[[#This Row],[Boxes]]*shipments[[#This Row],[cost_per_box]]</f>
        <v>2154.6799999999998</v>
      </c>
      <c r="N3782" s="22">
        <f>shipments[[#This Row],[Amount]]-shipments[[#This Row],[total cost]]</f>
        <v>4982.32</v>
      </c>
    </row>
    <row r="3783" spans="1:14" x14ac:dyDescent="0.35">
      <c r="A3783" t="s">
        <v>3826</v>
      </c>
      <c r="B3783" t="s">
        <v>8045</v>
      </c>
      <c r="C3783" t="s">
        <v>8032</v>
      </c>
      <c r="D3783" t="s">
        <v>8037</v>
      </c>
      <c r="E3783" s="1">
        <v>45531</v>
      </c>
      <c r="F3783">
        <v>6700.5</v>
      </c>
      <c r="G3783">
        <v>336</v>
      </c>
      <c r="H3783" t="s">
        <v>18</v>
      </c>
      <c r="I3783" t="str">
        <f>VLOOKUP(shipments[[#This Row],[SPID]],CHOOSE({1,2},people[[#All],[SPID]],people[[#All],[Sales_person]]),2,0)</f>
        <v>Brien Boise</v>
      </c>
      <c r="J3783">
        <f>YEAR(shipments[[#This Row],[Shipdate]])</f>
        <v>2024</v>
      </c>
      <c r="K3783" s="22"/>
      <c r="L3783" s="22">
        <f>VLOOKUP(shipments[[#This Row],[PID]],CHOOSE({1,2},products[PID],products[Cost_per_box]),2,0)</f>
        <v>2.65</v>
      </c>
      <c r="M3783" s="22">
        <f>shipments[[#This Row],[Boxes]]*shipments[[#This Row],[cost_per_box]]</f>
        <v>890.4</v>
      </c>
      <c r="N3783" s="22">
        <f>shipments[[#This Row],[Amount]]-shipments[[#This Row],[total cost]]</f>
        <v>5810.1</v>
      </c>
    </row>
    <row r="3784" spans="1:14" x14ac:dyDescent="0.35">
      <c r="A3784" t="s">
        <v>3827</v>
      </c>
      <c r="B3784" t="s">
        <v>8045</v>
      </c>
      <c r="C3784" t="s">
        <v>8032</v>
      </c>
      <c r="D3784" t="s">
        <v>8037</v>
      </c>
      <c r="E3784" s="1">
        <v>45484</v>
      </c>
      <c r="F3784">
        <v>4029.75</v>
      </c>
      <c r="G3784">
        <v>202</v>
      </c>
      <c r="H3784" t="s">
        <v>18</v>
      </c>
      <c r="I3784" t="str">
        <f>VLOOKUP(shipments[[#This Row],[SPID]],CHOOSE({1,2},people[[#All],[SPID]],people[[#All],[Sales_person]]),2,0)</f>
        <v>Brien Boise</v>
      </c>
      <c r="J3784">
        <f>YEAR(shipments[[#This Row],[Shipdate]])</f>
        <v>2024</v>
      </c>
      <c r="K3784" s="22"/>
      <c r="L3784" s="22">
        <f>VLOOKUP(shipments[[#This Row],[PID]],CHOOSE({1,2},products[PID],products[Cost_per_box]),2,0)</f>
        <v>2.65</v>
      </c>
      <c r="M3784" s="22">
        <f>shipments[[#This Row],[Boxes]]*shipments[[#This Row],[cost_per_box]]</f>
        <v>535.29999999999995</v>
      </c>
      <c r="N3784" s="22">
        <f>shipments[[#This Row],[Amount]]-shipments[[#This Row],[total cost]]</f>
        <v>3494.45</v>
      </c>
    </row>
    <row r="3785" spans="1:14" x14ac:dyDescent="0.35">
      <c r="A3785" t="s">
        <v>3828</v>
      </c>
      <c r="B3785" t="s">
        <v>8045</v>
      </c>
      <c r="C3785" t="s">
        <v>8011</v>
      </c>
      <c r="D3785" t="s">
        <v>8036</v>
      </c>
      <c r="E3785" s="1">
        <v>45226</v>
      </c>
      <c r="F3785">
        <v>4963.5</v>
      </c>
      <c r="G3785">
        <v>382</v>
      </c>
      <c r="H3785" t="s">
        <v>7</v>
      </c>
      <c r="I3785" t="str">
        <f>VLOOKUP(shipments[[#This Row],[SPID]],CHOOSE({1,2},people[[#All],[SPID]],people[[#All],[Sales_person]]),2,0)</f>
        <v>Brien Boise</v>
      </c>
      <c r="J3785">
        <f>YEAR(shipments[[#This Row],[Shipdate]])</f>
        <v>2023</v>
      </c>
      <c r="K3785" s="22"/>
      <c r="L3785" s="22">
        <f>VLOOKUP(shipments[[#This Row],[PID]],CHOOSE({1,2},products[PID],products[Cost_per_box]),2,0)</f>
        <v>5.26</v>
      </c>
      <c r="M3785" s="22">
        <f>shipments[[#This Row],[Boxes]]*shipments[[#This Row],[cost_per_box]]</f>
        <v>2009.32</v>
      </c>
      <c r="N3785" s="22">
        <f>shipments[[#This Row],[Amount]]-shipments[[#This Row],[total cost]]</f>
        <v>2954.1800000000003</v>
      </c>
    </row>
    <row r="3786" spans="1:14" x14ac:dyDescent="0.35">
      <c r="A3786" t="s">
        <v>3829</v>
      </c>
      <c r="B3786" t="s">
        <v>8045</v>
      </c>
      <c r="C3786" t="s">
        <v>8013</v>
      </c>
      <c r="D3786" t="s">
        <v>8034</v>
      </c>
      <c r="E3786" s="1">
        <v>45002</v>
      </c>
      <c r="F3786">
        <v>13608</v>
      </c>
      <c r="G3786">
        <v>1238</v>
      </c>
      <c r="H3786" t="s">
        <v>7</v>
      </c>
      <c r="I3786" t="str">
        <f>VLOOKUP(shipments[[#This Row],[SPID]],CHOOSE({1,2},people[[#All],[SPID]],people[[#All],[Sales_person]]),2,0)</f>
        <v>Brien Boise</v>
      </c>
      <c r="J3786">
        <f>YEAR(shipments[[#This Row],[Shipdate]])</f>
        <v>2023</v>
      </c>
      <c r="K3786" s="22"/>
      <c r="L3786" s="22">
        <f>VLOOKUP(shipments[[#This Row],[PID]],CHOOSE({1,2},products[PID],products[Cost_per_box]),2,0)</f>
        <v>5.15</v>
      </c>
      <c r="M3786" s="22">
        <f>shipments[[#This Row],[Boxes]]*shipments[[#This Row],[cost_per_box]]</f>
        <v>6375.7000000000007</v>
      </c>
      <c r="N3786" s="22">
        <f>shipments[[#This Row],[Amount]]-shipments[[#This Row],[total cost]]</f>
        <v>7232.2999999999993</v>
      </c>
    </row>
    <row r="3787" spans="1:14" x14ac:dyDescent="0.35">
      <c r="A3787" t="s">
        <v>3830</v>
      </c>
      <c r="B3787" t="s">
        <v>8045</v>
      </c>
      <c r="C3787" t="s">
        <v>8013</v>
      </c>
      <c r="D3787" t="s">
        <v>8038</v>
      </c>
      <c r="E3787" s="1">
        <v>45250</v>
      </c>
      <c r="F3787">
        <v>1008</v>
      </c>
      <c r="G3787">
        <v>112</v>
      </c>
      <c r="H3787" t="s">
        <v>7</v>
      </c>
      <c r="I3787" t="str">
        <f>VLOOKUP(shipments[[#This Row],[SPID]],CHOOSE({1,2},people[[#All],[SPID]],people[[#All],[Sales_person]]),2,0)</f>
        <v>Brien Boise</v>
      </c>
      <c r="J3787">
        <f>YEAR(shipments[[#This Row],[Shipdate]])</f>
        <v>2023</v>
      </c>
      <c r="K3787" s="22"/>
      <c r="L3787" s="22">
        <f>VLOOKUP(shipments[[#This Row],[PID]],CHOOSE({1,2},products[PID],products[Cost_per_box]),2,0)</f>
        <v>5.15</v>
      </c>
      <c r="M3787" s="22">
        <f>shipments[[#This Row],[Boxes]]*shipments[[#This Row],[cost_per_box]]</f>
        <v>576.80000000000007</v>
      </c>
      <c r="N3787" s="22">
        <f>shipments[[#This Row],[Amount]]-shipments[[#This Row],[total cost]]</f>
        <v>431.19999999999993</v>
      </c>
    </row>
    <row r="3788" spans="1:14" x14ac:dyDescent="0.35">
      <c r="A3788" t="s">
        <v>3831</v>
      </c>
      <c r="B3788" t="s">
        <v>8045</v>
      </c>
      <c r="C3788" t="s">
        <v>8014</v>
      </c>
      <c r="D3788" t="s">
        <v>8038</v>
      </c>
      <c r="E3788" s="1">
        <v>45258</v>
      </c>
      <c r="F3788">
        <v>10746</v>
      </c>
      <c r="G3788">
        <v>1344</v>
      </c>
      <c r="H3788" t="s">
        <v>40</v>
      </c>
      <c r="I3788" t="str">
        <f>VLOOKUP(shipments[[#This Row],[SPID]],CHOOSE({1,2},people[[#All],[SPID]],people[[#All],[Sales_person]]),2,0)</f>
        <v>Brien Boise</v>
      </c>
      <c r="J3788">
        <f>YEAR(shipments[[#This Row],[Shipdate]])</f>
        <v>2023</v>
      </c>
      <c r="K3788" s="22"/>
      <c r="L3788" s="22">
        <f>VLOOKUP(shipments[[#This Row],[PID]],CHOOSE({1,2},products[PID],products[Cost_per_box]),2,0)</f>
        <v>3.85</v>
      </c>
      <c r="M3788" s="22">
        <f>shipments[[#This Row],[Boxes]]*shipments[[#This Row],[cost_per_box]]</f>
        <v>5174.4000000000005</v>
      </c>
      <c r="N3788" s="22">
        <f>shipments[[#This Row],[Amount]]-shipments[[#This Row],[total cost]]</f>
        <v>5571.5999999999995</v>
      </c>
    </row>
    <row r="3789" spans="1:14" x14ac:dyDescent="0.35">
      <c r="A3789" t="s">
        <v>3832</v>
      </c>
      <c r="B3789" t="s">
        <v>8045</v>
      </c>
      <c r="C3789" t="s">
        <v>8014</v>
      </c>
      <c r="D3789" t="s">
        <v>8038</v>
      </c>
      <c r="E3789" s="1">
        <v>45378</v>
      </c>
      <c r="F3789">
        <v>3674.25</v>
      </c>
      <c r="G3789">
        <v>735</v>
      </c>
      <c r="H3789" t="s">
        <v>7</v>
      </c>
      <c r="I3789" t="str">
        <f>VLOOKUP(shipments[[#This Row],[SPID]],CHOOSE({1,2},people[[#All],[SPID]],people[[#All],[Sales_person]]),2,0)</f>
        <v>Brien Boise</v>
      </c>
      <c r="J3789">
        <f>YEAR(shipments[[#This Row],[Shipdate]])</f>
        <v>2024</v>
      </c>
      <c r="K3789" s="22"/>
      <c r="L3789" s="22">
        <f>VLOOKUP(shipments[[#This Row],[PID]],CHOOSE({1,2},products[PID],products[Cost_per_box]),2,0)</f>
        <v>3.85</v>
      </c>
      <c r="M3789" s="22">
        <f>shipments[[#This Row],[Boxes]]*shipments[[#This Row],[cost_per_box]]</f>
        <v>2829.75</v>
      </c>
      <c r="N3789" s="22">
        <f>shipments[[#This Row],[Amount]]-shipments[[#This Row],[total cost]]</f>
        <v>844.5</v>
      </c>
    </row>
    <row r="3790" spans="1:14" x14ac:dyDescent="0.35">
      <c r="A3790" t="s">
        <v>3833</v>
      </c>
      <c r="B3790" t="s">
        <v>8045</v>
      </c>
      <c r="C3790" t="s">
        <v>8014</v>
      </c>
      <c r="D3790" t="s">
        <v>8034</v>
      </c>
      <c r="E3790" s="1">
        <v>45027</v>
      </c>
      <c r="F3790">
        <v>1878.75</v>
      </c>
      <c r="G3790">
        <v>209</v>
      </c>
      <c r="H3790" t="s">
        <v>7</v>
      </c>
      <c r="I3790" t="str">
        <f>VLOOKUP(shipments[[#This Row],[SPID]],CHOOSE({1,2},people[[#All],[SPID]],people[[#All],[Sales_person]]),2,0)</f>
        <v>Brien Boise</v>
      </c>
      <c r="J3790">
        <f>YEAR(shipments[[#This Row],[Shipdate]])</f>
        <v>2023</v>
      </c>
      <c r="K3790" s="22"/>
      <c r="L3790" s="22">
        <f>VLOOKUP(shipments[[#This Row],[PID]],CHOOSE({1,2},products[PID],products[Cost_per_box]),2,0)</f>
        <v>3.85</v>
      </c>
      <c r="M3790" s="22">
        <f>shipments[[#This Row],[Boxes]]*shipments[[#This Row],[cost_per_box]]</f>
        <v>804.65</v>
      </c>
      <c r="N3790" s="22">
        <f>shipments[[#This Row],[Amount]]-shipments[[#This Row],[total cost]]</f>
        <v>1074.0999999999999</v>
      </c>
    </row>
    <row r="3791" spans="1:14" x14ac:dyDescent="0.35">
      <c r="A3791" t="s">
        <v>3834</v>
      </c>
      <c r="B3791" t="s">
        <v>8045</v>
      </c>
      <c r="C3791" t="s">
        <v>8015</v>
      </c>
      <c r="D3791" t="s">
        <v>8033</v>
      </c>
      <c r="E3791" s="1">
        <v>45153</v>
      </c>
      <c r="F3791">
        <v>8259.75</v>
      </c>
      <c r="G3791">
        <v>1180</v>
      </c>
      <c r="H3791" t="s">
        <v>7</v>
      </c>
      <c r="I3791" t="str">
        <f>VLOOKUP(shipments[[#This Row],[SPID]],CHOOSE({1,2},people[[#All],[SPID]],people[[#All],[Sales_person]]),2,0)</f>
        <v>Brien Boise</v>
      </c>
      <c r="J3791">
        <f>YEAR(shipments[[#This Row],[Shipdate]])</f>
        <v>2023</v>
      </c>
      <c r="K3791" s="22"/>
      <c r="L3791" s="22">
        <f>VLOOKUP(shipments[[#This Row],[PID]],CHOOSE({1,2},products[PID],products[Cost_per_box]),2,0)</f>
        <v>5.72</v>
      </c>
      <c r="M3791" s="22">
        <f>shipments[[#This Row],[Boxes]]*shipments[[#This Row],[cost_per_box]]</f>
        <v>6749.5999999999995</v>
      </c>
      <c r="N3791" s="22">
        <f>shipments[[#This Row],[Amount]]-shipments[[#This Row],[total cost]]</f>
        <v>1510.1500000000005</v>
      </c>
    </row>
    <row r="3792" spans="1:14" x14ac:dyDescent="0.35">
      <c r="A3792" t="s">
        <v>3835</v>
      </c>
      <c r="B3792" t="s">
        <v>8045</v>
      </c>
      <c r="C3792" t="s">
        <v>8015</v>
      </c>
      <c r="D3792" t="s">
        <v>8037</v>
      </c>
      <c r="E3792" s="1">
        <v>44957</v>
      </c>
      <c r="F3792">
        <v>4639.5</v>
      </c>
      <c r="G3792">
        <v>774</v>
      </c>
      <c r="H3792" t="s">
        <v>7</v>
      </c>
      <c r="I3792" t="str">
        <f>VLOOKUP(shipments[[#This Row],[SPID]],CHOOSE({1,2},people[[#All],[SPID]],people[[#All],[Sales_person]]),2,0)</f>
        <v>Brien Boise</v>
      </c>
      <c r="J3792">
        <f>YEAR(shipments[[#This Row],[Shipdate]])</f>
        <v>2023</v>
      </c>
      <c r="K3792" s="22"/>
      <c r="L3792" s="22">
        <f>VLOOKUP(shipments[[#This Row],[PID]],CHOOSE({1,2},products[PID],products[Cost_per_box]),2,0)</f>
        <v>5.72</v>
      </c>
      <c r="M3792" s="22">
        <f>shipments[[#This Row],[Boxes]]*shipments[[#This Row],[cost_per_box]]</f>
        <v>4427.28</v>
      </c>
      <c r="N3792" s="22">
        <f>shipments[[#This Row],[Amount]]-shipments[[#This Row],[total cost]]</f>
        <v>212.22000000000025</v>
      </c>
    </row>
    <row r="3793" spans="1:14" x14ac:dyDescent="0.35">
      <c r="A3793" t="s">
        <v>3836</v>
      </c>
      <c r="B3793" t="s">
        <v>8045</v>
      </c>
      <c r="C3793" t="s">
        <v>8015</v>
      </c>
      <c r="D3793" t="s">
        <v>8038</v>
      </c>
      <c r="E3793" s="1">
        <v>45243</v>
      </c>
      <c r="F3793">
        <v>2252.25</v>
      </c>
      <c r="G3793">
        <v>322</v>
      </c>
      <c r="H3793" t="s">
        <v>7</v>
      </c>
      <c r="I3793" t="str">
        <f>VLOOKUP(shipments[[#This Row],[SPID]],CHOOSE({1,2},people[[#All],[SPID]],people[[#All],[Sales_person]]),2,0)</f>
        <v>Brien Boise</v>
      </c>
      <c r="J3793">
        <f>YEAR(shipments[[#This Row],[Shipdate]])</f>
        <v>2023</v>
      </c>
      <c r="K3793" s="22"/>
      <c r="L3793" s="22">
        <f>VLOOKUP(shipments[[#This Row],[PID]],CHOOSE({1,2},products[PID],products[Cost_per_box]),2,0)</f>
        <v>5.72</v>
      </c>
      <c r="M3793" s="22">
        <f>shipments[[#This Row],[Boxes]]*shipments[[#This Row],[cost_per_box]]</f>
        <v>1841.84</v>
      </c>
      <c r="N3793" s="22">
        <f>shipments[[#This Row],[Amount]]-shipments[[#This Row],[total cost]]</f>
        <v>410.41000000000008</v>
      </c>
    </row>
    <row r="3794" spans="1:14" x14ac:dyDescent="0.35">
      <c r="A3794" t="s">
        <v>3837</v>
      </c>
      <c r="B3794" t="s">
        <v>8045</v>
      </c>
      <c r="C3794" t="s">
        <v>8016</v>
      </c>
      <c r="D3794" t="s">
        <v>8033</v>
      </c>
      <c r="E3794" s="1">
        <v>45392</v>
      </c>
      <c r="F3794">
        <v>6493.5</v>
      </c>
      <c r="G3794">
        <v>271</v>
      </c>
      <c r="H3794" t="s">
        <v>7</v>
      </c>
      <c r="I3794" t="str">
        <f>VLOOKUP(shipments[[#This Row],[SPID]],CHOOSE({1,2},people[[#All],[SPID]],people[[#All],[Sales_person]]),2,0)</f>
        <v>Brien Boise</v>
      </c>
      <c r="J3794">
        <f>YEAR(shipments[[#This Row],[Shipdate]])</f>
        <v>2024</v>
      </c>
      <c r="K3794" s="22"/>
      <c r="L3794" s="22">
        <f>VLOOKUP(shipments[[#This Row],[PID]],CHOOSE({1,2},products[PID],products[Cost_per_box]),2,0)</f>
        <v>6.31</v>
      </c>
      <c r="M3794" s="22">
        <f>shipments[[#This Row],[Boxes]]*shipments[[#This Row],[cost_per_box]]</f>
        <v>1710.01</v>
      </c>
      <c r="N3794" s="22">
        <f>shipments[[#This Row],[Amount]]-shipments[[#This Row],[total cost]]</f>
        <v>4783.49</v>
      </c>
    </row>
    <row r="3795" spans="1:14" x14ac:dyDescent="0.35">
      <c r="A3795" t="s">
        <v>3838</v>
      </c>
      <c r="B3795" t="s">
        <v>8045</v>
      </c>
      <c r="C3795" t="s">
        <v>8016</v>
      </c>
      <c r="D3795" t="s">
        <v>8038</v>
      </c>
      <c r="E3795" s="1">
        <v>45103</v>
      </c>
      <c r="F3795">
        <v>391.5</v>
      </c>
      <c r="G3795">
        <v>16</v>
      </c>
      <c r="H3795" t="s">
        <v>7</v>
      </c>
      <c r="I3795" t="str">
        <f>VLOOKUP(shipments[[#This Row],[SPID]],CHOOSE({1,2},people[[#All],[SPID]],people[[#All],[Sales_person]]),2,0)</f>
        <v>Brien Boise</v>
      </c>
      <c r="J3795">
        <f>YEAR(shipments[[#This Row],[Shipdate]])</f>
        <v>2023</v>
      </c>
      <c r="K3795" s="22"/>
      <c r="L3795" s="22">
        <f>VLOOKUP(shipments[[#This Row],[PID]],CHOOSE({1,2},products[PID],products[Cost_per_box]),2,0)</f>
        <v>6.31</v>
      </c>
      <c r="M3795" s="22">
        <f>shipments[[#This Row],[Boxes]]*shipments[[#This Row],[cost_per_box]]</f>
        <v>100.96</v>
      </c>
      <c r="N3795" s="22">
        <f>shipments[[#This Row],[Amount]]-shipments[[#This Row],[total cost]]</f>
        <v>290.54000000000002</v>
      </c>
    </row>
    <row r="3796" spans="1:14" x14ac:dyDescent="0.35">
      <c r="A3796" t="s">
        <v>3839</v>
      </c>
      <c r="B3796" t="s">
        <v>8045</v>
      </c>
      <c r="C3796" t="s">
        <v>8016</v>
      </c>
      <c r="D3796" t="s">
        <v>8033</v>
      </c>
      <c r="E3796" s="1">
        <v>45208</v>
      </c>
      <c r="F3796">
        <v>5352.75</v>
      </c>
      <c r="G3796">
        <v>192</v>
      </c>
      <c r="H3796" t="s">
        <v>7</v>
      </c>
      <c r="I3796" t="str">
        <f>VLOOKUP(shipments[[#This Row],[SPID]],CHOOSE({1,2},people[[#All],[SPID]],people[[#All],[Sales_person]]),2,0)</f>
        <v>Brien Boise</v>
      </c>
      <c r="J3796">
        <f>YEAR(shipments[[#This Row],[Shipdate]])</f>
        <v>2023</v>
      </c>
      <c r="K3796" s="22"/>
      <c r="L3796" s="22">
        <f>VLOOKUP(shipments[[#This Row],[PID]],CHOOSE({1,2},products[PID],products[Cost_per_box]),2,0)</f>
        <v>6.31</v>
      </c>
      <c r="M3796" s="22">
        <f>shipments[[#This Row],[Boxes]]*shipments[[#This Row],[cost_per_box]]</f>
        <v>1211.52</v>
      </c>
      <c r="N3796" s="22">
        <f>shipments[[#This Row],[Amount]]-shipments[[#This Row],[total cost]]</f>
        <v>4141.2299999999996</v>
      </c>
    </row>
    <row r="3797" spans="1:14" x14ac:dyDescent="0.35">
      <c r="A3797" t="s">
        <v>3840</v>
      </c>
      <c r="B3797" t="s">
        <v>8045</v>
      </c>
      <c r="C3797" t="s">
        <v>8017</v>
      </c>
      <c r="D3797" t="s">
        <v>8037</v>
      </c>
      <c r="E3797" s="1">
        <v>45323</v>
      </c>
      <c r="F3797">
        <v>4565.25</v>
      </c>
      <c r="G3797">
        <v>170</v>
      </c>
      <c r="H3797" t="s">
        <v>7</v>
      </c>
      <c r="I3797" t="str">
        <f>VLOOKUP(shipments[[#This Row],[SPID]],CHOOSE({1,2},people[[#All],[SPID]],people[[#All],[Sales_person]]),2,0)</f>
        <v>Brien Boise</v>
      </c>
      <c r="J3797">
        <f>YEAR(shipments[[#This Row],[Shipdate]])</f>
        <v>2024</v>
      </c>
      <c r="K3797" s="22"/>
      <c r="L3797" s="22">
        <f>VLOOKUP(shipments[[#This Row],[PID]],CHOOSE({1,2},products[PID],products[Cost_per_box]),2,0)</f>
        <v>9.94</v>
      </c>
      <c r="M3797" s="22">
        <f>shipments[[#This Row],[Boxes]]*shipments[[#This Row],[cost_per_box]]</f>
        <v>1689.8</v>
      </c>
      <c r="N3797" s="22">
        <f>shipments[[#This Row],[Amount]]-shipments[[#This Row],[total cost]]</f>
        <v>2875.45</v>
      </c>
    </row>
    <row r="3798" spans="1:14" x14ac:dyDescent="0.35">
      <c r="A3798" t="s">
        <v>3841</v>
      </c>
      <c r="B3798" t="s">
        <v>8045</v>
      </c>
      <c r="C3798" t="s">
        <v>8018</v>
      </c>
      <c r="D3798" t="s">
        <v>8038</v>
      </c>
      <c r="E3798" s="1">
        <v>45266</v>
      </c>
      <c r="F3798">
        <v>9839.25</v>
      </c>
      <c r="G3798">
        <v>547</v>
      </c>
      <c r="H3798" t="s">
        <v>7</v>
      </c>
      <c r="I3798" t="str">
        <f>VLOOKUP(shipments[[#This Row],[SPID]],CHOOSE({1,2},people[[#All],[SPID]],people[[#All],[Sales_person]]),2,0)</f>
        <v>Brien Boise</v>
      </c>
      <c r="J3798">
        <f>YEAR(shipments[[#This Row],[Shipdate]])</f>
        <v>2023</v>
      </c>
      <c r="K3798" s="22"/>
      <c r="L3798" s="22">
        <f>VLOOKUP(shipments[[#This Row],[PID]],CHOOSE({1,2},products[PID],products[Cost_per_box]),2,0)</f>
        <v>7.73</v>
      </c>
      <c r="M3798" s="22">
        <f>shipments[[#This Row],[Boxes]]*shipments[[#This Row],[cost_per_box]]</f>
        <v>4228.3100000000004</v>
      </c>
      <c r="N3798" s="22">
        <f>shipments[[#This Row],[Amount]]-shipments[[#This Row],[total cost]]</f>
        <v>5610.94</v>
      </c>
    </row>
    <row r="3799" spans="1:14" x14ac:dyDescent="0.35">
      <c r="A3799" t="s">
        <v>3842</v>
      </c>
      <c r="B3799" t="s">
        <v>8045</v>
      </c>
      <c r="C3799" t="s">
        <v>8018</v>
      </c>
      <c r="D3799" t="s">
        <v>8037</v>
      </c>
      <c r="E3799" s="1">
        <v>45534</v>
      </c>
      <c r="F3799">
        <v>6063.75</v>
      </c>
      <c r="G3799">
        <v>276</v>
      </c>
      <c r="H3799" t="s">
        <v>18</v>
      </c>
      <c r="I3799" t="str">
        <f>VLOOKUP(shipments[[#This Row],[SPID]],CHOOSE({1,2},people[[#All],[SPID]],people[[#All],[Sales_person]]),2,0)</f>
        <v>Brien Boise</v>
      </c>
      <c r="J3799">
        <f>YEAR(shipments[[#This Row],[Shipdate]])</f>
        <v>2024</v>
      </c>
      <c r="K3799" s="22"/>
      <c r="L3799" s="22">
        <f>VLOOKUP(shipments[[#This Row],[PID]],CHOOSE({1,2},products[PID],products[Cost_per_box]),2,0)</f>
        <v>7.73</v>
      </c>
      <c r="M3799" s="22">
        <f>shipments[[#This Row],[Boxes]]*shipments[[#This Row],[cost_per_box]]</f>
        <v>2133.48</v>
      </c>
      <c r="N3799" s="22">
        <f>shipments[[#This Row],[Amount]]-shipments[[#This Row],[total cost]]</f>
        <v>3930.27</v>
      </c>
    </row>
    <row r="3800" spans="1:14" x14ac:dyDescent="0.35">
      <c r="A3800" t="s">
        <v>3843</v>
      </c>
      <c r="B3800" t="s">
        <v>8045</v>
      </c>
      <c r="C3800" t="s">
        <v>8018</v>
      </c>
      <c r="D3800" t="s">
        <v>8038</v>
      </c>
      <c r="E3800" s="1">
        <v>45475</v>
      </c>
      <c r="F3800">
        <v>6741</v>
      </c>
      <c r="G3800">
        <v>321</v>
      </c>
      <c r="H3800" t="s">
        <v>18</v>
      </c>
      <c r="I3800" t="str">
        <f>VLOOKUP(shipments[[#This Row],[SPID]],CHOOSE({1,2},people[[#All],[SPID]],people[[#All],[Sales_person]]),2,0)</f>
        <v>Brien Boise</v>
      </c>
      <c r="J3800">
        <f>YEAR(shipments[[#This Row],[Shipdate]])</f>
        <v>2024</v>
      </c>
      <c r="K3800" s="22"/>
      <c r="L3800" s="22">
        <f>VLOOKUP(shipments[[#This Row],[PID]],CHOOSE({1,2},products[PID],products[Cost_per_box]),2,0)</f>
        <v>7.73</v>
      </c>
      <c r="M3800" s="22">
        <f>shipments[[#This Row],[Boxes]]*shipments[[#This Row],[cost_per_box]]</f>
        <v>2481.33</v>
      </c>
      <c r="N3800" s="22">
        <f>shipments[[#This Row],[Amount]]-shipments[[#This Row],[total cost]]</f>
        <v>4259.67</v>
      </c>
    </row>
    <row r="3801" spans="1:14" x14ac:dyDescent="0.35">
      <c r="A3801" t="s">
        <v>3844</v>
      </c>
      <c r="B3801" t="s">
        <v>8045</v>
      </c>
      <c r="C3801" t="s">
        <v>8019</v>
      </c>
      <c r="D3801" t="s">
        <v>8034</v>
      </c>
      <c r="E3801" s="1">
        <v>45275</v>
      </c>
      <c r="F3801">
        <v>8221.5</v>
      </c>
      <c r="G3801">
        <v>412</v>
      </c>
      <c r="H3801" t="s">
        <v>7</v>
      </c>
      <c r="I3801" t="str">
        <f>VLOOKUP(shipments[[#This Row],[SPID]],CHOOSE({1,2},people[[#All],[SPID]],people[[#All],[Sales_person]]),2,0)</f>
        <v>Brien Boise</v>
      </c>
      <c r="J3801">
        <f>YEAR(shipments[[#This Row],[Shipdate]])</f>
        <v>2023</v>
      </c>
      <c r="K3801" s="22"/>
      <c r="L3801" s="22">
        <f>VLOOKUP(shipments[[#This Row],[PID]],CHOOSE({1,2},products[PID],products[Cost_per_box]),2,0)</f>
        <v>3.68</v>
      </c>
      <c r="M3801" s="22">
        <f>shipments[[#This Row],[Boxes]]*shipments[[#This Row],[cost_per_box]]</f>
        <v>1516.16</v>
      </c>
      <c r="N3801" s="22">
        <f>shipments[[#This Row],[Amount]]-shipments[[#This Row],[total cost]]</f>
        <v>6705.34</v>
      </c>
    </row>
    <row r="3802" spans="1:14" x14ac:dyDescent="0.35">
      <c r="A3802" t="s">
        <v>3845</v>
      </c>
      <c r="B3802" t="s">
        <v>8045</v>
      </c>
      <c r="C3802" t="s">
        <v>8020</v>
      </c>
      <c r="D3802" t="s">
        <v>8034</v>
      </c>
      <c r="E3802" s="1">
        <v>45245</v>
      </c>
      <c r="F3802">
        <v>2949.75</v>
      </c>
      <c r="G3802">
        <v>197</v>
      </c>
      <c r="H3802" t="s">
        <v>7</v>
      </c>
      <c r="I3802" t="str">
        <f>VLOOKUP(shipments[[#This Row],[SPID]],CHOOSE({1,2},people[[#All],[SPID]],people[[#All],[Sales_person]]),2,0)</f>
        <v>Brien Boise</v>
      </c>
      <c r="J3802">
        <f>YEAR(shipments[[#This Row],[Shipdate]])</f>
        <v>2023</v>
      </c>
      <c r="K3802" s="22"/>
      <c r="L3802" s="22">
        <f>VLOOKUP(shipments[[#This Row],[PID]],CHOOSE({1,2},products[PID],products[Cost_per_box]),2,0)</f>
        <v>8.2200000000000006</v>
      </c>
      <c r="M3802" s="22">
        <f>shipments[[#This Row],[Boxes]]*shipments[[#This Row],[cost_per_box]]</f>
        <v>1619.3400000000001</v>
      </c>
      <c r="N3802" s="22">
        <f>shipments[[#This Row],[Amount]]-shipments[[#This Row],[total cost]]</f>
        <v>1330.4099999999999</v>
      </c>
    </row>
    <row r="3803" spans="1:14" x14ac:dyDescent="0.35">
      <c r="A3803" t="s">
        <v>3846</v>
      </c>
      <c r="B3803" t="s">
        <v>8045</v>
      </c>
      <c r="C3803" t="s">
        <v>8020</v>
      </c>
      <c r="D3803" t="s">
        <v>8036</v>
      </c>
      <c r="E3803" s="1">
        <v>45035</v>
      </c>
      <c r="F3803">
        <v>4108.5</v>
      </c>
      <c r="G3803">
        <v>343</v>
      </c>
      <c r="H3803" t="s">
        <v>7</v>
      </c>
      <c r="I3803" t="str">
        <f>VLOOKUP(shipments[[#This Row],[SPID]],CHOOSE({1,2},people[[#All],[SPID]],people[[#All],[Sales_person]]),2,0)</f>
        <v>Brien Boise</v>
      </c>
      <c r="J3803">
        <f>YEAR(shipments[[#This Row],[Shipdate]])</f>
        <v>2023</v>
      </c>
      <c r="K3803" s="22"/>
      <c r="L3803" s="22">
        <f>VLOOKUP(shipments[[#This Row],[PID]],CHOOSE({1,2},products[PID],products[Cost_per_box]),2,0)</f>
        <v>8.2200000000000006</v>
      </c>
      <c r="M3803" s="22">
        <f>shipments[[#This Row],[Boxes]]*shipments[[#This Row],[cost_per_box]]</f>
        <v>2819.46</v>
      </c>
      <c r="N3803" s="22">
        <f>shipments[[#This Row],[Amount]]-shipments[[#This Row],[total cost]]</f>
        <v>1289.04</v>
      </c>
    </row>
    <row r="3804" spans="1:14" x14ac:dyDescent="0.35">
      <c r="A3804" t="s">
        <v>3847</v>
      </c>
      <c r="B3804" t="s">
        <v>8045</v>
      </c>
      <c r="C3804" t="s">
        <v>8020</v>
      </c>
      <c r="D3804" t="s">
        <v>8033</v>
      </c>
      <c r="E3804" s="1">
        <v>45330</v>
      </c>
      <c r="F3804">
        <v>510.75</v>
      </c>
      <c r="G3804">
        <v>32</v>
      </c>
      <c r="H3804" t="s">
        <v>7</v>
      </c>
      <c r="I3804" t="str">
        <f>VLOOKUP(shipments[[#This Row],[SPID]],CHOOSE({1,2},people[[#All],[SPID]],people[[#All],[Sales_person]]),2,0)</f>
        <v>Brien Boise</v>
      </c>
      <c r="J3804">
        <f>YEAR(shipments[[#This Row],[Shipdate]])</f>
        <v>2024</v>
      </c>
      <c r="K3804" s="22"/>
      <c r="L3804" s="22">
        <f>VLOOKUP(shipments[[#This Row],[PID]],CHOOSE({1,2},products[PID],products[Cost_per_box]),2,0)</f>
        <v>8.2200000000000006</v>
      </c>
      <c r="M3804" s="22">
        <f>shipments[[#This Row],[Boxes]]*shipments[[#This Row],[cost_per_box]]</f>
        <v>263.04000000000002</v>
      </c>
      <c r="N3804" s="22">
        <f>shipments[[#This Row],[Amount]]-shipments[[#This Row],[total cost]]</f>
        <v>247.70999999999998</v>
      </c>
    </row>
    <row r="3805" spans="1:14" x14ac:dyDescent="0.35">
      <c r="A3805" t="s">
        <v>3848</v>
      </c>
      <c r="B3805" t="s">
        <v>8045</v>
      </c>
      <c r="C3805" t="s">
        <v>8020</v>
      </c>
      <c r="D3805" t="s">
        <v>8036</v>
      </c>
      <c r="E3805" s="1">
        <v>44965</v>
      </c>
      <c r="F3805">
        <v>7299</v>
      </c>
      <c r="G3805">
        <v>487</v>
      </c>
      <c r="H3805" t="s">
        <v>7</v>
      </c>
      <c r="I3805" t="str">
        <f>VLOOKUP(shipments[[#This Row],[SPID]],CHOOSE({1,2},people[[#All],[SPID]],people[[#All],[Sales_person]]),2,0)</f>
        <v>Brien Boise</v>
      </c>
      <c r="J3805">
        <f>YEAR(shipments[[#This Row],[Shipdate]])</f>
        <v>2023</v>
      </c>
      <c r="K3805" s="22"/>
      <c r="L3805" s="22">
        <f>VLOOKUP(shipments[[#This Row],[PID]],CHOOSE({1,2},products[PID],products[Cost_per_box]),2,0)</f>
        <v>8.2200000000000006</v>
      </c>
      <c r="M3805" s="22">
        <f>shipments[[#This Row],[Boxes]]*shipments[[#This Row],[cost_per_box]]</f>
        <v>4003.1400000000003</v>
      </c>
      <c r="N3805" s="22">
        <f>shipments[[#This Row],[Amount]]-shipments[[#This Row],[total cost]]</f>
        <v>3295.8599999999997</v>
      </c>
    </row>
    <row r="3806" spans="1:14" x14ac:dyDescent="0.35">
      <c r="A3806" t="s">
        <v>3849</v>
      </c>
      <c r="B3806" t="s">
        <v>8045</v>
      </c>
      <c r="C3806" t="s">
        <v>8020</v>
      </c>
      <c r="D3806" t="s">
        <v>8038</v>
      </c>
      <c r="E3806" s="1">
        <v>45301</v>
      </c>
      <c r="F3806">
        <v>3512.25</v>
      </c>
      <c r="G3806">
        <v>235</v>
      </c>
      <c r="H3806" t="s">
        <v>7</v>
      </c>
      <c r="I3806" t="str">
        <f>VLOOKUP(shipments[[#This Row],[SPID]],CHOOSE({1,2},people[[#All],[SPID]],people[[#All],[Sales_person]]),2,0)</f>
        <v>Brien Boise</v>
      </c>
      <c r="J3806">
        <f>YEAR(shipments[[#This Row],[Shipdate]])</f>
        <v>2024</v>
      </c>
      <c r="K3806" s="22"/>
      <c r="L3806" s="22">
        <f>VLOOKUP(shipments[[#This Row],[PID]],CHOOSE({1,2},products[PID],products[Cost_per_box]),2,0)</f>
        <v>8.2200000000000006</v>
      </c>
      <c r="M3806" s="22">
        <f>shipments[[#This Row],[Boxes]]*shipments[[#This Row],[cost_per_box]]</f>
        <v>1931.7</v>
      </c>
      <c r="N3806" s="22">
        <f>shipments[[#This Row],[Amount]]-shipments[[#This Row],[total cost]]</f>
        <v>1580.55</v>
      </c>
    </row>
    <row r="3807" spans="1:14" x14ac:dyDescent="0.35">
      <c r="A3807" t="s">
        <v>3850</v>
      </c>
      <c r="B3807" t="s">
        <v>8045</v>
      </c>
      <c r="C3807" t="s">
        <v>8020</v>
      </c>
      <c r="D3807" t="s">
        <v>8038</v>
      </c>
      <c r="E3807" s="1">
        <v>45518</v>
      </c>
      <c r="F3807">
        <v>1507.5</v>
      </c>
      <c r="G3807">
        <v>95</v>
      </c>
      <c r="H3807" t="s">
        <v>18</v>
      </c>
      <c r="I3807" t="str">
        <f>VLOOKUP(shipments[[#This Row],[SPID]],CHOOSE({1,2},people[[#All],[SPID]],people[[#All],[Sales_person]]),2,0)</f>
        <v>Brien Boise</v>
      </c>
      <c r="J3807">
        <f>YEAR(shipments[[#This Row],[Shipdate]])</f>
        <v>2024</v>
      </c>
      <c r="K3807" s="22"/>
      <c r="L3807" s="22">
        <f>VLOOKUP(shipments[[#This Row],[PID]],CHOOSE({1,2},products[PID],products[Cost_per_box]),2,0)</f>
        <v>8.2200000000000006</v>
      </c>
      <c r="M3807" s="22">
        <f>shipments[[#This Row],[Boxes]]*shipments[[#This Row],[cost_per_box]]</f>
        <v>780.90000000000009</v>
      </c>
      <c r="N3807" s="22">
        <f>shipments[[#This Row],[Amount]]-shipments[[#This Row],[total cost]]</f>
        <v>726.59999999999991</v>
      </c>
    </row>
    <row r="3808" spans="1:14" x14ac:dyDescent="0.35">
      <c r="A3808" t="s">
        <v>3851</v>
      </c>
      <c r="B3808" t="s">
        <v>8045</v>
      </c>
      <c r="C3808" t="s">
        <v>8020</v>
      </c>
      <c r="D3808" t="s">
        <v>8034</v>
      </c>
      <c r="E3808" s="1">
        <v>45357</v>
      </c>
      <c r="F3808">
        <v>2232</v>
      </c>
      <c r="G3808">
        <v>149</v>
      </c>
      <c r="H3808" t="s">
        <v>7</v>
      </c>
      <c r="I3808" t="str">
        <f>VLOOKUP(shipments[[#This Row],[SPID]],CHOOSE({1,2},people[[#All],[SPID]],people[[#All],[Sales_person]]),2,0)</f>
        <v>Brien Boise</v>
      </c>
      <c r="J3808">
        <f>YEAR(shipments[[#This Row],[Shipdate]])</f>
        <v>2024</v>
      </c>
      <c r="K3808" s="22"/>
      <c r="L3808" s="22">
        <f>VLOOKUP(shipments[[#This Row],[PID]],CHOOSE({1,2},products[PID],products[Cost_per_box]),2,0)</f>
        <v>8.2200000000000006</v>
      </c>
      <c r="M3808" s="22">
        <f>shipments[[#This Row],[Boxes]]*shipments[[#This Row],[cost_per_box]]</f>
        <v>1224.7800000000002</v>
      </c>
      <c r="N3808" s="22">
        <f>shipments[[#This Row],[Amount]]-shipments[[#This Row],[total cost]]</f>
        <v>1007.2199999999998</v>
      </c>
    </row>
    <row r="3809" spans="1:14" x14ac:dyDescent="0.35">
      <c r="A3809" t="s">
        <v>3852</v>
      </c>
      <c r="B3809" t="s">
        <v>8045</v>
      </c>
      <c r="C3809" t="s">
        <v>8022</v>
      </c>
      <c r="D3809" t="s">
        <v>8038</v>
      </c>
      <c r="E3809" s="1">
        <v>44991</v>
      </c>
      <c r="F3809">
        <v>4959</v>
      </c>
      <c r="G3809">
        <v>355</v>
      </c>
      <c r="H3809" t="s">
        <v>7</v>
      </c>
      <c r="I3809" t="str">
        <f>VLOOKUP(shipments[[#This Row],[SPID]],CHOOSE({1,2},people[[#All],[SPID]],people[[#All],[Sales_person]]),2,0)</f>
        <v>Brien Boise</v>
      </c>
      <c r="J3809">
        <f>YEAR(shipments[[#This Row],[Shipdate]])</f>
        <v>2023</v>
      </c>
      <c r="K3809" s="22"/>
      <c r="L3809" s="22">
        <f>VLOOKUP(shipments[[#This Row],[PID]],CHOOSE({1,2},products[PID],products[Cost_per_box]),2,0)</f>
        <v>4.74</v>
      </c>
      <c r="M3809" s="22">
        <f>shipments[[#This Row],[Boxes]]*shipments[[#This Row],[cost_per_box]]</f>
        <v>1682.7</v>
      </c>
      <c r="N3809" s="22">
        <f>shipments[[#This Row],[Amount]]-shipments[[#This Row],[total cost]]</f>
        <v>3276.3</v>
      </c>
    </row>
    <row r="3810" spans="1:14" x14ac:dyDescent="0.35">
      <c r="A3810" t="s">
        <v>3853</v>
      </c>
      <c r="B3810" t="s">
        <v>8045</v>
      </c>
      <c r="C3810" t="s">
        <v>8022</v>
      </c>
      <c r="D3810" t="s">
        <v>8038</v>
      </c>
      <c r="E3810" s="1">
        <v>45334</v>
      </c>
      <c r="F3810">
        <v>7863.75</v>
      </c>
      <c r="G3810">
        <v>605</v>
      </c>
      <c r="H3810" t="s">
        <v>7</v>
      </c>
      <c r="I3810" t="str">
        <f>VLOOKUP(shipments[[#This Row],[SPID]],CHOOSE({1,2},people[[#All],[SPID]],people[[#All],[Sales_person]]),2,0)</f>
        <v>Brien Boise</v>
      </c>
      <c r="J3810">
        <f>YEAR(shipments[[#This Row],[Shipdate]])</f>
        <v>2024</v>
      </c>
      <c r="K3810" s="22"/>
      <c r="L3810" s="22">
        <f>VLOOKUP(shipments[[#This Row],[PID]],CHOOSE({1,2},products[PID],products[Cost_per_box]),2,0)</f>
        <v>4.74</v>
      </c>
      <c r="M3810" s="22">
        <f>shipments[[#This Row],[Boxes]]*shipments[[#This Row],[cost_per_box]]</f>
        <v>2867.7000000000003</v>
      </c>
      <c r="N3810" s="22">
        <f>shipments[[#This Row],[Amount]]-shipments[[#This Row],[total cost]]</f>
        <v>4996.0499999999993</v>
      </c>
    </row>
    <row r="3811" spans="1:14" x14ac:dyDescent="0.35">
      <c r="A3811" t="s">
        <v>3854</v>
      </c>
      <c r="B3811" t="s">
        <v>8045</v>
      </c>
      <c r="C3811" t="s">
        <v>8023</v>
      </c>
      <c r="D3811" t="s">
        <v>8037</v>
      </c>
      <c r="E3811" s="1">
        <v>45391</v>
      </c>
      <c r="F3811">
        <v>1815.75</v>
      </c>
      <c r="G3811">
        <v>260</v>
      </c>
      <c r="H3811" t="s">
        <v>7</v>
      </c>
      <c r="I3811" t="str">
        <f>VLOOKUP(shipments[[#This Row],[SPID]],CHOOSE({1,2},people[[#All],[SPID]],people[[#All],[Sales_person]]),2,0)</f>
        <v>Brien Boise</v>
      </c>
      <c r="J3811">
        <f>YEAR(shipments[[#This Row],[Shipdate]])</f>
        <v>2024</v>
      </c>
      <c r="K3811" s="22"/>
      <c r="L3811" s="22">
        <f>VLOOKUP(shipments[[#This Row],[PID]],CHOOSE({1,2},products[PID],products[Cost_per_box]),2,0)</f>
        <v>10.51</v>
      </c>
      <c r="M3811" s="22">
        <f>shipments[[#This Row],[Boxes]]*shipments[[#This Row],[cost_per_box]]</f>
        <v>2732.6</v>
      </c>
      <c r="N3811" s="22">
        <f>shipments[[#This Row],[Amount]]-shipments[[#This Row],[total cost]]</f>
        <v>-916.84999999999991</v>
      </c>
    </row>
    <row r="3812" spans="1:14" x14ac:dyDescent="0.35">
      <c r="A3812" t="s">
        <v>3855</v>
      </c>
      <c r="B3812" t="s">
        <v>8045</v>
      </c>
      <c r="C3812" t="s">
        <v>8023</v>
      </c>
      <c r="D3812" t="s">
        <v>8038</v>
      </c>
      <c r="E3812" s="1">
        <v>45369</v>
      </c>
      <c r="F3812">
        <v>324</v>
      </c>
      <c r="G3812">
        <v>54</v>
      </c>
      <c r="H3812" t="s">
        <v>7</v>
      </c>
      <c r="I3812" t="str">
        <f>VLOOKUP(shipments[[#This Row],[SPID]],CHOOSE({1,2},people[[#All],[SPID]],people[[#All],[Sales_person]]),2,0)</f>
        <v>Brien Boise</v>
      </c>
      <c r="J3812">
        <f>YEAR(shipments[[#This Row],[Shipdate]])</f>
        <v>2024</v>
      </c>
      <c r="K3812" s="22"/>
      <c r="L3812" s="22">
        <f>VLOOKUP(shipments[[#This Row],[PID]],CHOOSE({1,2},products[PID],products[Cost_per_box]),2,0)</f>
        <v>10.51</v>
      </c>
      <c r="M3812" s="22">
        <f>shipments[[#This Row],[Boxes]]*shipments[[#This Row],[cost_per_box]]</f>
        <v>567.54</v>
      </c>
      <c r="N3812" s="22">
        <f>shipments[[#This Row],[Amount]]-shipments[[#This Row],[total cost]]</f>
        <v>-243.53999999999996</v>
      </c>
    </row>
    <row r="3813" spans="1:14" x14ac:dyDescent="0.35">
      <c r="A3813" t="s">
        <v>3856</v>
      </c>
      <c r="B3813" t="s">
        <v>8045</v>
      </c>
      <c r="C3813" t="s">
        <v>8023</v>
      </c>
      <c r="D3813" t="s">
        <v>8036</v>
      </c>
      <c r="E3813" s="1">
        <v>45002</v>
      </c>
      <c r="F3813">
        <v>8122.5</v>
      </c>
      <c r="G3813">
        <v>1354</v>
      </c>
      <c r="H3813" t="s">
        <v>7</v>
      </c>
      <c r="I3813" t="str">
        <f>VLOOKUP(shipments[[#This Row],[SPID]],CHOOSE({1,2},people[[#All],[SPID]],people[[#All],[Sales_person]]),2,0)</f>
        <v>Brien Boise</v>
      </c>
      <c r="J3813">
        <f>YEAR(shipments[[#This Row],[Shipdate]])</f>
        <v>2023</v>
      </c>
      <c r="K3813" s="22"/>
      <c r="L3813" s="22">
        <f>VLOOKUP(shipments[[#This Row],[PID]],CHOOSE({1,2},products[PID],products[Cost_per_box]),2,0)</f>
        <v>10.51</v>
      </c>
      <c r="M3813" s="22">
        <f>shipments[[#This Row],[Boxes]]*shipments[[#This Row],[cost_per_box]]</f>
        <v>14230.539999999999</v>
      </c>
      <c r="N3813" s="22">
        <f>shipments[[#This Row],[Amount]]-shipments[[#This Row],[total cost]]</f>
        <v>-6108.0399999999991</v>
      </c>
    </row>
    <row r="3814" spans="1:14" x14ac:dyDescent="0.35">
      <c r="A3814" t="s">
        <v>3857</v>
      </c>
      <c r="B3814" t="s">
        <v>8045</v>
      </c>
      <c r="C3814" t="s">
        <v>8023</v>
      </c>
      <c r="D3814" t="s">
        <v>8038</v>
      </c>
      <c r="E3814" s="1">
        <v>45294</v>
      </c>
      <c r="F3814">
        <v>7143.75</v>
      </c>
      <c r="G3814">
        <v>715</v>
      </c>
      <c r="H3814" t="s">
        <v>40</v>
      </c>
      <c r="I3814" t="str">
        <f>VLOOKUP(shipments[[#This Row],[SPID]],CHOOSE({1,2},people[[#All],[SPID]],people[[#All],[Sales_person]]),2,0)</f>
        <v>Brien Boise</v>
      </c>
      <c r="J3814">
        <f>YEAR(shipments[[#This Row],[Shipdate]])</f>
        <v>2024</v>
      </c>
      <c r="K3814" s="22"/>
      <c r="L3814" s="22">
        <f>VLOOKUP(shipments[[#This Row],[PID]],CHOOSE({1,2},products[PID],products[Cost_per_box]),2,0)</f>
        <v>10.51</v>
      </c>
      <c r="M3814" s="22">
        <f>shipments[[#This Row],[Boxes]]*shipments[[#This Row],[cost_per_box]]</f>
        <v>7514.65</v>
      </c>
      <c r="N3814" s="22">
        <f>shipments[[#This Row],[Amount]]-shipments[[#This Row],[total cost]]</f>
        <v>-370.89999999999964</v>
      </c>
    </row>
    <row r="3815" spans="1:14" x14ac:dyDescent="0.35">
      <c r="A3815" t="s">
        <v>3858</v>
      </c>
      <c r="B3815" t="s">
        <v>8045</v>
      </c>
      <c r="C3815" t="s">
        <v>8023</v>
      </c>
      <c r="D3815" t="s">
        <v>8038</v>
      </c>
      <c r="E3815" s="1">
        <v>45547</v>
      </c>
      <c r="F3815">
        <v>6943.5</v>
      </c>
      <c r="G3815">
        <v>695</v>
      </c>
      <c r="H3815" t="s">
        <v>26</v>
      </c>
      <c r="I3815" t="str">
        <f>VLOOKUP(shipments[[#This Row],[SPID]],CHOOSE({1,2},people[[#All],[SPID]],people[[#All],[Sales_person]]),2,0)</f>
        <v>Brien Boise</v>
      </c>
      <c r="J3815">
        <f>YEAR(shipments[[#This Row],[Shipdate]])</f>
        <v>2024</v>
      </c>
      <c r="K3815" s="22"/>
      <c r="L3815" s="22">
        <f>VLOOKUP(shipments[[#This Row],[PID]],CHOOSE({1,2},products[PID],products[Cost_per_box]),2,0)</f>
        <v>10.51</v>
      </c>
      <c r="M3815" s="22">
        <f>shipments[[#This Row],[Boxes]]*shipments[[#This Row],[cost_per_box]]</f>
        <v>7304.45</v>
      </c>
      <c r="N3815" s="22">
        <f>shipments[[#This Row],[Amount]]-shipments[[#This Row],[total cost]]</f>
        <v>-360.94999999999982</v>
      </c>
    </row>
    <row r="3816" spans="1:14" x14ac:dyDescent="0.35">
      <c r="A3816" t="s">
        <v>3859</v>
      </c>
      <c r="B3816" t="s">
        <v>8045</v>
      </c>
      <c r="C3816" t="s">
        <v>8024</v>
      </c>
      <c r="D3816" t="s">
        <v>8033</v>
      </c>
      <c r="E3816" s="1">
        <v>45453</v>
      </c>
      <c r="F3816">
        <v>3165.75</v>
      </c>
      <c r="G3816">
        <v>187</v>
      </c>
      <c r="H3816" t="s">
        <v>7</v>
      </c>
      <c r="I3816" t="str">
        <f>VLOOKUP(shipments[[#This Row],[SPID]],CHOOSE({1,2},people[[#All],[SPID]],people[[#All],[Sales_person]]),2,0)</f>
        <v>Brien Boise</v>
      </c>
      <c r="J3816">
        <f>YEAR(shipments[[#This Row],[Shipdate]])</f>
        <v>2024</v>
      </c>
      <c r="K3816" s="22"/>
      <c r="L3816" s="22">
        <f>VLOOKUP(shipments[[#This Row],[PID]],CHOOSE({1,2},products[PID],products[Cost_per_box]),2,0)</f>
        <v>6.43</v>
      </c>
      <c r="M3816" s="22">
        <f>shipments[[#This Row],[Boxes]]*shipments[[#This Row],[cost_per_box]]</f>
        <v>1202.4099999999999</v>
      </c>
      <c r="N3816" s="22">
        <f>shipments[[#This Row],[Amount]]-shipments[[#This Row],[total cost]]</f>
        <v>1963.3400000000001</v>
      </c>
    </row>
    <row r="3817" spans="1:14" x14ac:dyDescent="0.35">
      <c r="A3817" t="s">
        <v>3860</v>
      </c>
      <c r="B3817" t="s">
        <v>8045</v>
      </c>
      <c r="C3817" t="s">
        <v>8024</v>
      </c>
      <c r="D3817" t="s">
        <v>8038</v>
      </c>
      <c r="E3817" s="1">
        <v>45377</v>
      </c>
      <c r="F3817">
        <v>3831.75</v>
      </c>
      <c r="G3817">
        <v>226</v>
      </c>
      <c r="H3817" t="s">
        <v>7</v>
      </c>
      <c r="I3817" t="str">
        <f>VLOOKUP(shipments[[#This Row],[SPID]],CHOOSE({1,2},people[[#All],[SPID]],people[[#All],[Sales_person]]),2,0)</f>
        <v>Brien Boise</v>
      </c>
      <c r="J3817">
        <f>YEAR(shipments[[#This Row],[Shipdate]])</f>
        <v>2024</v>
      </c>
      <c r="K3817" s="22"/>
      <c r="L3817" s="22">
        <f>VLOOKUP(shipments[[#This Row],[PID]],CHOOSE({1,2},products[PID],products[Cost_per_box]),2,0)</f>
        <v>6.43</v>
      </c>
      <c r="M3817" s="22">
        <f>shipments[[#This Row],[Boxes]]*shipments[[#This Row],[cost_per_box]]</f>
        <v>1453.1799999999998</v>
      </c>
      <c r="N3817" s="22">
        <f>shipments[[#This Row],[Amount]]-shipments[[#This Row],[total cost]]</f>
        <v>2378.5700000000002</v>
      </c>
    </row>
    <row r="3818" spans="1:14" x14ac:dyDescent="0.35">
      <c r="A3818" t="s">
        <v>3861</v>
      </c>
      <c r="B3818" t="s">
        <v>8045</v>
      </c>
      <c r="C3818" t="s">
        <v>8024</v>
      </c>
      <c r="D3818" t="s">
        <v>8038</v>
      </c>
      <c r="E3818" s="1">
        <v>45559</v>
      </c>
      <c r="F3818">
        <v>5760</v>
      </c>
      <c r="G3818">
        <v>320</v>
      </c>
      <c r="H3818" t="s">
        <v>26</v>
      </c>
      <c r="I3818" t="str">
        <f>VLOOKUP(shipments[[#This Row],[SPID]],CHOOSE({1,2},people[[#All],[SPID]],people[[#All],[Sales_person]]),2,0)</f>
        <v>Brien Boise</v>
      </c>
      <c r="J3818">
        <f>YEAR(shipments[[#This Row],[Shipdate]])</f>
        <v>2024</v>
      </c>
      <c r="K3818" s="22"/>
      <c r="L3818" s="22">
        <f>VLOOKUP(shipments[[#This Row],[PID]],CHOOSE({1,2},products[PID],products[Cost_per_box]),2,0)</f>
        <v>6.43</v>
      </c>
      <c r="M3818" s="22">
        <f>shipments[[#This Row],[Boxes]]*shipments[[#This Row],[cost_per_box]]</f>
        <v>2057.6</v>
      </c>
      <c r="N3818" s="22">
        <f>shipments[[#This Row],[Amount]]-shipments[[#This Row],[total cost]]</f>
        <v>3702.4</v>
      </c>
    </row>
    <row r="3819" spans="1:14" x14ac:dyDescent="0.35">
      <c r="A3819" t="s">
        <v>3862</v>
      </c>
      <c r="B3819" t="s">
        <v>8045</v>
      </c>
      <c r="C3819" t="s">
        <v>8024</v>
      </c>
      <c r="D3819" t="s">
        <v>8033</v>
      </c>
      <c r="E3819" s="1">
        <v>45132</v>
      </c>
      <c r="F3819">
        <v>7715.25</v>
      </c>
      <c r="G3819">
        <v>429</v>
      </c>
      <c r="H3819" t="s">
        <v>7</v>
      </c>
      <c r="I3819" t="str">
        <f>VLOOKUP(shipments[[#This Row],[SPID]],CHOOSE({1,2},people[[#All],[SPID]],people[[#All],[Sales_person]]),2,0)</f>
        <v>Brien Boise</v>
      </c>
      <c r="J3819">
        <f>YEAR(shipments[[#This Row],[Shipdate]])</f>
        <v>2023</v>
      </c>
      <c r="K3819" s="22"/>
      <c r="L3819" s="22">
        <f>VLOOKUP(shipments[[#This Row],[PID]],CHOOSE({1,2},products[PID],products[Cost_per_box]),2,0)</f>
        <v>6.43</v>
      </c>
      <c r="M3819" s="22">
        <f>shipments[[#This Row],[Boxes]]*shipments[[#This Row],[cost_per_box]]</f>
        <v>2758.47</v>
      </c>
      <c r="N3819" s="22">
        <f>shipments[[#This Row],[Amount]]-shipments[[#This Row],[total cost]]</f>
        <v>4956.7800000000007</v>
      </c>
    </row>
    <row r="3820" spans="1:14" x14ac:dyDescent="0.35">
      <c r="A3820" t="s">
        <v>3863</v>
      </c>
      <c r="B3820" t="s">
        <v>8045</v>
      </c>
      <c r="C3820" t="s">
        <v>8024</v>
      </c>
      <c r="D3820" t="s">
        <v>8036</v>
      </c>
      <c r="E3820" s="1">
        <v>45478</v>
      </c>
      <c r="F3820">
        <v>4063.5</v>
      </c>
      <c r="G3820">
        <v>240</v>
      </c>
      <c r="H3820" t="s">
        <v>18</v>
      </c>
      <c r="I3820" t="str">
        <f>VLOOKUP(shipments[[#This Row],[SPID]],CHOOSE({1,2},people[[#All],[SPID]],people[[#All],[Sales_person]]),2,0)</f>
        <v>Brien Boise</v>
      </c>
      <c r="J3820">
        <f>YEAR(shipments[[#This Row],[Shipdate]])</f>
        <v>2024</v>
      </c>
      <c r="K3820" s="22"/>
      <c r="L3820" s="22">
        <f>VLOOKUP(shipments[[#This Row],[PID]],CHOOSE({1,2},products[PID],products[Cost_per_box]),2,0)</f>
        <v>6.43</v>
      </c>
      <c r="M3820" s="22">
        <f>shipments[[#This Row],[Boxes]]*shipments[[#This Row],[cost_per_box]]</f>
        <v>1543.1999999999998</v>
      </c>
      <c r="N3820" s="22">
        <f>shipments[[#This Row],[Amount]]-shipments[[#This Row],[total cost]]</f>
        <v>2520.3000000000002</v>
      </c>
    </row>
    <row r="3821" spans="1:14" x14ac:dyDescent="0.35">
      <c r="A3821" t="s">
        <v>3864</v>
      </c>
      <c r="B3821" t="s">
        <v>8045</v>
      </c>
      <c r="C3821" t="s">
        <v>8024</v>
      </c>
      <c r="D3821" t="s">
        <v>8036</v>
      </c>
      <c r="E3821" s="1">
        <v>45238</v>
      </c>
      <c r="F3821">
        <v>3447</v>
      </c>
      <c r="G3821">
        <v>203</v>
      </c>
      <c r="H3821" t="s">
        <v>7</v>
      </c>
      <c r="I3821" t="str">
        <f>VLOOKUP(shipments[[#This Row],[SPID]],CHOOSE({1,2},people[[#All],[SPID]],people[[#All],[Sales_person]]),2,0)</f>
        <v>Brien Boise</v>
      </c>
      <c r="J3821">
        <f>YEAR(shipments[[#This Row],[Shipdate]])</f>
        <v>2023</v>
      </c>
      <c r="K3821" s="22"/>
      <c r="L3821" s="22">
        <f>VLOOKUP(shipments[[#This Row],[PID]],CHOOSE({1,2},products[PID],products[Cost_per_box]),2,0)</f>
        <v>6.43</v>
      </c>
      <c r="M3821" s="22">
        <f>shipments[[#This Row],[Boxes]]*shipments[[#This Row],[cost_per_box]]</f>
        <v>1305.29</v>
      </c>
      <c r="N3821" s="22">
        <f>shipments[[#This Row],[Amount]]-shipments[[#This Row],[total cost]]</f>
        <v>2141.71</v>
      </c>
    </row>
    <row r="3822" spans="1:14" x14ac:dyDescent="0.35">
      <c r="A3822" t="s">
        <v>3865</v>
      </c>
      <c r="B3822" t="s">
        <v>8045</v>
      </c>
      <c r="C3822" t="s">
        <v>8024</v>
      </c>
      <c r="D3822" t="s">
        <v>8036</v>
      </c>
      <c r="E3822" s="1">
        <v>44937</v>
      </c>
      <c r="F3822">
        <v>6162.75</v>
      </c>
      <c r="G3822">
        <v>363</v>
      </c>
      <c r="H3822" t="s">
        <v>7</v>
      </c>
      <c r="I3822" t="str">
        <f>VLOOKUP(shipments[[#This Row],[SPID]],CHOOSE({1,2},people[[#All],[SPID]],people[[#All],[Sales_person]]),2,0)</f>
        <v>Brien Boise</v>
      </c>
      <c r="J3822">
        <f>YEAR(shipments[[#This Row],[Shipdate]])</f>
        <v>2023</v>
      </c>
      <c r="K3822" s="22"/>
      <c r="L3822" s="22">
        <f>VLOOKUP(shipments[[#This Row],[PID]],CHOOSE({1,2},products[PID],products[Cost_per_box]),2,0)</f>
        <v>6.43</v>
      </c>
      <c r="M3822" s="22">
        <f>shipments[[#This Row],[Boxes]]*shipments[[#This Row],[cost_per_box]]</f>
        <v>2334.0899999999997</v>
      </c>
      <c r="N3822" s="22">
        <f>shipments[[#This Row],[Amount]]-shipments[[#This Row],[total cost]]</f>
        <v>3828.6600000000003</v>
      </c>
    </row>
    <row r="3823" spans="1:14" x14ac:dyDescent="0.35">
      <c r="A3823" t="s">
        <v>3866</v>
      </c>
      <c r="B3823" t="s">
        <v>8045</v>
      </c>
      <c r="C3823" t="s">
        <v>8025</v>
      </c>
      <c r="D3823" t="s">
        <v>8037</v>
      </c>
      <c r="E3823" s="1">
        <v>45149</v>
      </c>
      <c r="F3823">
        <v>13549.5</v>
      </c>
      <c r="G3823">
        <v>714</v>
      </c>
      <c r="H3823" t="s">
        <v>7</v>
      </c>
      <c r="I3823" t="str">
        <f>VLOOKUP(shipments[[#This Row],[SPID]],CHOOSE({1,2},people[[#All],[SPID]],people[[#All],[Sales_person]]),2,0)</f>
        <v>Brien Boise</v>
      </c>
      <c r="J3823">
        <f>YEAR(shipments[[#This Row],[Shipdate]])</f>
        <v>2023</v>
      </c>
      <c r="K3823" s="22"/>
      <c r="L3823" s="22">
        <f>VLOOKUP(shipments[[#This Row],[PID]],CHOOSE({1,2},products[PID],products[Cost_per_box]),2,0)</f>
        <v>12.41</v>
      </c>
      <c r="M3823" s="22">
        <f>shipments[[#This Row],[Boxes]]*shipments[[#This Row],[cost_per_box]]</f>
        <v>8860.74</v>
      </c>
      <c r="N3823" s="22">
        <f>shipments[[#This Row],[Amount]]-shipments[[#This Row],[total cost]]</f>
        <v>4688.76</v>
      </c>
    </row>
    <row r="3824" spans="1:14" x14ac:dyDescent="0.35">
      <c r="A3824" t="s">
        <v>3867</v>
      </c>
      <c r="B3824" t="s">
        <v>8045</v>
      </c>
      <c r="C3824" t="s">
        <v>8025</v>
      </c>
      <c r="D3824" t="s">
        <v>8037</v>
      </c>
      <c r="E3824" s="1">
        <v>45342</v>
      </c>
      <c r="F3824">
        <v>193.5</v>
      </c>
      <c r="G3824">
        <v>10</v>
      </c>
      <c r="H3824" t="s">
        <v>7</v>
      </c>
      <c r="I3824" t="str">
        <f>VLOOKUP(shipments[[#This Row],[SPID]],CHOOSE({1,2},people[[#All],[SPID]],people[[#All],[Sales_person]]),2,0)</f>
        <v>Brien Boise</v>
      </c>
      <c r="J3824">
        <f>YEAR(shipments[[#This Row],[Shipdate]])</f>
        <v>2024</v>
      </c>
      <c r="K3824" s="22"/>
      <c r="L3824" s="22">
        <f>VLOOKUP(shipments[[#This Row],[PID]],CHOOSE({1,2},products[PID],products[Cost_per_box]),2,0)</f>
        <v>12.41</v>
      </c>
      <c r="M3824" s="22">
        <f>shipments[[#This Row],[Boxes]]*shipments[[#This Row],[cost_per_box]]</f>
        <v>124.1</v>
      </c>
      <c r="N3824" s="22">
        <f>shipments[[#This Row],[Amount]]-shipments[[#This Row],[total cost]]</f>
        <v>69.400000000000006</v>
      </c>
    </row>
    <row r="3825" spans="1:14" x14ac:dyDescent="0.35">
      <c r="A3825" t="s">
        <v>3868</v>
      </c>
      <c r="B3825" t="s">
        <v>8045</v>
      </c>
      <c r="C3825" t="s">
        <v>8026</v>
      </c>
      <c r="D3825" t="s">
        <v>8033</v>
      </c>
      <c r="E3825" s="1">
        <v>45462</v>
      </c>
      <c r="F3825">
        <v>36</v>
      </c>
      <c r="G3825">
        <v>2</v>
      </c>
      <c r="H3825" t="s">
        <v>7</v>
      </c>
      <c r="I3825" t="str">
        <f>VLOOKUP(shipments[[#This Row],[SPID]],CHOOSE({1,2},people[[#All],[SPID]],people[[#All],[Sales_person]]),2,0)</f>
        <v>Brien Boise</v>
      </c>
      <c r="J3825">
        <f>YEAR(shipments[[#This Row],[Shipdate]])</f>
        <v>2024</v>
      </c>
      <c r="K3825" s="22"/>
      <c r="L3825" s="22">
        <f>VLOOKUP(shipments[[#This Row],[PID]],CHOOSE({1,2},products[PID],products[Cost_per_box]),2,0)</f>
        <v>9.57</v>
      </c>
      <c r="M3825" s="22">
        <f>shipments[[#This Row],[Boxes]]*shipments[[#This Row],[cost_per_box]]</f>
        <v>19.14</v>
      </c>
      <c r="N3825" s="22">
        <f>shipments[[#This Row],[Amount]]-shipments[[#This Row],[total cost]]</f>
        <v>16.86</v>
      </c>
    </row>
    <row r="3826" spans="1:14" x14ac:dyDescent="0.35">
      <c r="A3826" t="s">
        <v>3869</v>
      </c>
      <c r="B3826" t="s">
        <v>8045</v>
      </c>
      <c r="C3826" t="s">
        <v>8026</v>
      </c>
      <c r="D3826" t="s">
        <v>8036</v>
      </c>
      <c r="E3826" s="1">
        <v>44971</v>
      </c>
      <c r="F3826">
        <v>1233</v>
      </c>
      <c r="G3826">
        <v>78</v>
      </c>
      <c r="H3826" t="s">
        <v>7</v>
      </c>
      <c r="I3826" t="str">
        <f>VLOOKUP(shipments[[#This Row],[SPID]],CHOOSE({1,2},people[[#All],[SPID]],people[[#All],[Sales_person]]),2,0)</f>
        <v>Brien Boise</v>
      </c>
      <c r="J3826">
        <f>YEAR(shipments[[#This Row],[Shipdate]])</f>
        <v>2023</v>
      </c>
      <c r="K3826" s="22"/>
      <c r="L3826" s="22">
        <f>VLOOKUP(shipments[[#This Row],[PID]],CHOOSE({1,2},products[PID],products[Cost_per_box]),2,0)</f>
        <v>9.57</v>
      </c>
      <c r="M3826" s="22">
        <f>shipments[[#This Row],[Boxes]]*shipments[[#This Row],[cost_per_box]]</f>
        <v>746.46</v>
      </c>
      <c r="N3826" s="22">
        <f>shipments[[#This Row],[Amount]]-shipments[[#This Row],[total cost]]</f>
        <v>486.53999999999996</v>
      </c>
    </row>
    <row r="3827" spans="1:14" x14ac:dyDescent="0.35">
      <c r="A3827" t="s">
        <v>3870</v>
      </c>
      <c r="B3827" t="s">
        <v>8045</v>
      </c>
      <c r="C3827" t="s">
        <v>8026</v>
      </c>
      <c r="D3827" t="s">
        <v>8033</v>
      </c>
      <c r="E3827" s="1">
        <v>45331</v>
      </c>
      <c r="F3827">
        <v>6543</v>
      </c>
      <c r="G3827">
        <v>437</v>
      </c>
      <c r="H3827" t="s">
        <v>7</v>
      </c>
      <c r="I3827" t="str">
        <f>VLOOKUP(shipments[[#This Row],[SPID]],CHOOSE({1,2},people[[#All],[SPID]],people[[#All],[Sales_person]]),2,0)</f>
        <v>Brien Boise</v>
      </c>
      <c r="J3827">
        <f>YEAR(shipments[[#This Row],[Shipdate]])</f>
        <v>2024</v>
      </c>
      <c r="K3827" s="22"/>
      <c r="L3827" s="22">
        <f>VLOOKUP(shipments[[#This Row],[PID]],CHOOSE({1,2},products[PID],products[Cost_per_box]),2,0)</f>
        <v>9.57</v>
      </c>
      <c r="M3827" s="22">
        <f>shipments[[#This Row],[Boxes]]*shipments[[#This Row],[cost_per_box]]</f>
        <v>4182.09</v>
      </c>
      <c r="N3827" s="22">
        <f>shipments[[#This Row],[Amount]]-shipments[[#This Row],[total cost]]</f>
        <v>2360.91</v>
      </c>
    </row>
    <row r="3828" spans="1:14" x14ac:dyDescent="0.35">
      <c r="A3828" t="s">
        <v>3871</v>
      </c>
      <c r="B3828" t="s">
        <v>8045</v>
      </c>
      <c r="C3828" t="s">
        <v>8027</v>
      </c>
      <c r="D3828" t="s">
        <v>8033</v>
      </c>
      <c r="E3828" s="1">
        <v>45495</v>
      </c>
      <c r="F3828">
        <v>12413.25</v>
      </c>
      <c r="G3828">
        <v>1552</v>
      </c>
      <c r="H3828" t="s">
        <v>18</v>
      </c>
      <c r="I3828" t="str">
        <f>VLOOKUP(shipments[[#This Row],[SPID]],CHOOSE({1,2},people[[#All],[SPID]],people[[#All],[Sales_person]]),2,0)</f>
        <v>Brien Boise</v>
      </c>
      <c r="J3828">
        <f>YEAR(shipments[[#This Row],[Shipdate]])</f>
        <v>2024</v>
      </c>
      <c r="K3828" s="22"/>
      <c r="L3828" s="22">
        <f>VLOOKUP(shipments[[#This Row],[PID]],CHOOSE({1,2},products[PID],products[Cost_per_box]),2,0)</f>
        <v>8.43</v>
      </c>
      <c r="M3828" s="22">
        <f>shipments[[#This Row],[Boxes]]*shipments[[#This Row],[cost_per_box]]</f>
        <v>13083.359999999999</v>
      </c>
      <c r="N3828" s="22">
        <f>shipments[[#This Row],[Amount]]-shipments[[#This Row],[total cost]]</f>
        <v>-670.10999999999876</v>
      </c>
    </row>
    <row r="3829" spans="1:14" x14ac:dyDescent="0.35">
      <c r="A3829" t="s">
        <v>3872</v>
      </c>
      <c r="B3829" t="s">
        <v>8045</v>
      </c>
      <c r="C3829" t="s">
        <v>8027</v>
      </c>
      <c r="D3829" t="s">
        <v>8034</v>
      </c>
      <c r="E3829" s="1">
        <v>45190</v>
      </c>
      <c r="F3829">
        <v>7186.5</v>
      </c>
      <c r="G3829">
        <v>1027</v>
      </c>
      <c r="H3829" t="s">
        <v>7</v>
      </c>
      <c r="I3829" t="str">
        <f>VLOOKUP(shipments[[#This Row],[SPID]],CHOOSE({1,2},people[[#All],[SPID]],people[[#All],[Sales_person]]),2,0)</f>
        <v>Brien Boise</v>
      </c>
      <c r="J3829">
        <f>YEAR(shipments[[#This Row],[Shipdate]])</f>
        <v>2023</v>
      </c>
      <c r="K3829" s="22"/>
      <c r="L3829" s="22">
        <f>VLOOKUP(shipments[[#This Row],[PID]],CHOOSE({1,2},products[PID],products[Cost_per_box]),2,0)</f>
        <v>8.43</v>
      </c>
      <c r="M3829" s="22">
        <f>shipments[[#This Row],[Boxes]]*shipments[[#This Row],[cost_per_box]]</f>
        <v>8657.61</v>
      </c>
      <c r="N3829" s="22">
        <f>shipments[[#This Row],[Amount]]-shipments[[#This Row],[total cost]]</f>
        <v>-1471.1100000000006</v>
      </c>
    </row>
    <row r="3830" spans="1:14" x14ac:dyDescent="0.35">
      <c r="A3830" t="s">
        <v>3873</v>
      </c>
      <c r="B3830" t="s">
        <v>8045</v>
      </c>
      <c r="C3830" t="s">
        <v>8027</v>
      </c>
      <c r="D3830" t="s">
        <v>8038</v>
      </c>
      <c r="E3830" s="1">
        <v>45324</v>
      </c>
      <c r="F3830">
        <v>4056.75</v>
      </c>
      <c r="G3830">
        <v>508</v>
      </c>
      <c r="H3830" t="s">
        <v>7</v>
      </c>
      <c r="I3830" t="str">
        <f>VLOOKUP(shipments[[#This Row],[SPID]],CHOOSE({1,2},people[[#All],[SPID]],people[[#All],[Sales_person]]),2,0)</f>
        <v>Brien Boise</v>
      </c>
      <c r="J3830">
        <f>YEAR(shipments[[#This Row],[Shipdate]])</f>
        <v>2024</v>
      </c>
      <c r="K3830" s="22"/>
      <c r="L3830" s="22">
        <f>VLOOKUP(shipments[[#This Row],[PID]],CHOOSE({1,2},products[PID],products[Cost_per_box]),2,0)</f>
        <v>8.43</v>
      </c>
      <c r="M3830" s="22">
        <f>shipments[[#This Row],[Boxes]]*shipments[[#This Row],[cost_per_box]]</f>
        <v>4282.4399999999996</v>
      </c>
      <c r="N3830" s="22">
        <f>shipments[[#This Row],[Amount]]-shipments[[#This Row],[total cost]]</f>
        <v>-225.6899999999996</v>
      </c>
    </row>
    <row r="3831" spans="1:14" x14ac:dyDescent="0.35">
      <c r="A3831" t="s">
        <v>3874</v>
      </c>
      <c r="B3831" t="s">
        <v>8045</v>
      </c>
      <c r="C3831" t="s">
        <v>8028</v>
      </c>
      <c r="D3831" t="s">
        <v>8038</v>
      </c>
      <c r="E3831" s="1">
        <v>45559</v>
      </c>
      <c r="F3831">
        <v>6824.25</v>
      </c>
      <c r="G3831">
        <v>621</v>
      </c>
      <c r="H3831" t="s">
        <v>26</v>
      </c>
      <c r="I3831" t="str">
        <f>VLOOKUP(shipments[[#This Row],[SPID]],CHOOSE({1,2},people[[#All],[SPID]],people[[#All],[Sales_person]]),2,0)</f>
        <v>Brien Boise</v>
      </c>
      <c r="J3831">
        <f>YEAR(shipments[[#This Row],[Shipdate]])</f>
        <v>2024</v>
      </c>
      <c r="K3831" s="22"/>
      <c r="L3831" s="22">
        <f>VLOOKUP(shipments[[#This Row],[PID]],CHOOSE({1,2},products[PID],products[Cost_per_box]),2,0)</f>
        <v>6.8</v>
      </c>
      <c r="M3831" s="22">
        <f>shipments[[#This Row],[Boxes]]*shipments[[#This Row],[cost_per_box]]</f>
        <v>4222.8</v>
      </c>
      <c r="N3831" s="22">
        <f>shipments[[#This Row],[Amount]]-shipments[[#This Row],[total cost]]</f>
        <v>2601.4499999999998</v>
      </c>
    </row>
    <row r="3832" spans="1:14" x14ac:dyDescent="0.35">
      <c r="A3832" t="s">
        <v>3875</v>
      </c>
      <c r="B3832" t="s">
        <v>8045</v>
      </c>
      <c r="C3832" t="s">
        <v>8028</v>
      </c>
      <c r="D3832" t="s">
        <v>8037</v>
      </c>
      <c r="E3832" s="1">
        <v>45000</v>
      </c>
      <c r="F3832">
        <v>11427.75</v>
      </c>
      <c r="G3832">
        <v>1270</v>
      </c>
      <c r="H3832" t="s">
        <v>7</v>
      </c>
      <c r="I3832" t="str">
        <f>VLOOKUP(shipments[[#This Row],[SPID]],CHOOSE({1,2},people[[#All],[SPID]],people[[#All],[Sales_person]]),2,0)</f>
        <v>Brien Boise</v>
      </c>
      <c r="J3832">
        <f>YEAR(shipments[[#This Row],[Shipdate]])</f>
        <v>2023</v>
      </c>
      <c r="K3832" s="22"/>
      <c r="L3832" s="22">
        <f>VLOOKUP(shipments[[#This Row],[PID]],CHOOSE({1,2},products[PID],products[Cost_per_box]),2,0)</f>
        <v>6.8</v>
      </c>
      <c r="M3832" s="22">
        <f>shipments[[#This Row],[Boxes]]*shipments[[#This Row],[cost_per_box]]</f>
        <v>8636</v>
      </c>
      <c r="N3832" s="22">
        <f>shipments[[#This Row],[Amount]]-shipments[[#This Row],[total cost]]</f>
        <v>2791.75</v>
      </c>
    </row>
    <row r="3833" spans="1:14" x14ac:dyDescent="0.35">
      <c r="A3833" t="s">
        <v>3876</v>
      </c>
      <c r="B3833" t="s">
        <v>8045</v>
      </c>
      <c r="C3833" t="s">
        <v>8028</v>
      </c>
      <c r="D3833" t="s">
        <v>8036</v>
      </c>
      <c r="E3833" s="1">
        <v>45337</v>
      </c>
      <c r="F3833">
        <v>11589.75</v>
      </c>
      <c r="G3833">
        <v>1656</v>
      </c>
      <c r="H3833" t="s">
        <v>7</v>
      </c>
      <c r="I3833" t="str">
        <f>VLOOKUP(shipments[[#This Row],[SPID]],CHOOSE({1,2},people[[#All],[SPID]],people[[#All],[Sales_person]]),2,0)</f>
        <v>Brien Boise</v>
      </c>
      <c r="J3833">
        <f>YEAR(shipments[[#This Row],[Shipdate]])</f>
        <v>2024</v>
      </c>
      <c r="K3833" s="22"/>
      <c r="L3833" s="22">
        <f>VLOOKUP(shipments[[#This Row],[PID]],CHOOSE({1,2},products[PID],products[Cost_per_box]),2,0)</f>
        <v>6.8</v>
      </c>
      <c r="M3833" s="22">
        <f>shipments[[#This Row],[Boxes]]*shipments[[#This Row],[cost_per_box]]</f>
        <v>11260.8</v>
      </c>
      <c r="N3833" s="22">
        <f>shipments[[#This Row],[Amount]]-shipments[[#This Row],[total cost]]</f>
        <v>328.95000000000073</v>
      </c>
    </row>
    <row r="3834" spans="1:14" x14ac:dyDescent="0.35">
      <c r="A3834" t="s">
        <v>3877</v>
      </c>
      <c r="B3834" t="s">
        <v>8045</v>
      </c>
      <c r="C3834" t="s">
        <v>8029</v>
      </c>
      <c r="D3834" t="s">
        <v>8034</v>
      </c>
      <c r="E3834" s="1">
        <v>45037</v>
      </c>
      <c r="F3834">
        <v>3024</v>
      </c>
      <c r="G3834">
        <v>105</v>
      </c>
      <c r="H3834" t="s">
        <v>7</v>
      </c>
      <c r="I3834" t="str">
        <f>VLOOKUP(shipments[[#This Row],[SPID]],CHOOSE({1,2},people[[#All],[SPID]],people[[#All],[Sales_person]]),2,0)</f>
        <v>Brien Boise</v>
      </c>
      <c r="J3834">
        <f>YEAR(shipments[[#This Row],[Shipdate]])</f>
        <v>2023</v>
      </c>
      <c r="K3834" s="22"/>
      <c r="L3834" s="22">
        <f>VLOOKUP(shipments[[#This Row],[PID]],CHOOSE({1,2},products[PID],products[Cost_per_box]),2,0)</f>
        <v>5.04</v>
      </c>
      <c r="M3834" s="22">
        <f>shipments[[#This Row],[Boxes]]*shipments[[#This Row],[cost_per_box]]</f>
        <v>529.20000000000005</v>
      </c>
      <c r="N3834" s="22">
        <f>shipments[[#This Row],[Amount]]-shipments[[#This Row],[total cost]]</f>
        <v>2494.8000000000002</v>
      </c>
    </row>
    <row r="3835" spans="1:14" x14ac:dyDescent="0.35">
      <c r="A3835" t="s">
        <v>3878</v>
      </c>
      <c r="B3835" t="s">
        <v>8045</v>
      </c>
      <c r="C3835" t="s">
        <v>8029</v>
      </c>
      <c r="D3835" t="s">
        <v>8033</v>
      </c>
      <c r="E3835" s="1">
        <v>45210</v>
      </c>
      <c r="F3835">
        <v>2997</v>
      </c>
      <c r="G3835">
        <v>108</v>
      </c>
      <c r="H3835" t="s">
        <v>7</v>
      </c>
      <c r="I3835" t="str">
        <f>VLOOKUP(shipments[[#This Row],[SPID]],CHOOSE({1,2},people[[#All],[SPID]],people[[#All],[Sales_person]]),2,0)</f>
        <v>Brien Boise</v>
      </c>
      <c r="J3835">
        <f>YEAR(shipments[[#This Row],[Shipdate]])</f>
        <v>2023</v>
      </c>
      <c r="K3835" s="22"/>
      <c r="L3835" s="22">
        <f>VLOOKUP(shipments[[#This Row],[PID]],CHOOSE({1,2},products[PID],products[Cost_per_box]),2,0)</f>
        <v>5.04</v>
      </c>
      <c r="M3835" s="22">
        <f>shipments[[#This Row],[Boxes]]*shipments[[#This Row],[cost_per_box]]</f>
        <v>544.32000000000005</v>
      </c>
      <c r="N3835" s="22">
        <f>shipments[[#This Row],[Amount]]-shipments[[#This Row],[total cost]]</f>
        <v>2452.6799999999998</v>
      </c>
    </row>
    <row r="3836" spans="1:14" x14ac:dyDescent="0.35">
      <c r="A3836" t="s">
        <v>3879</v>
      </c>
      <c r="B3836" t="s">
        <v>8045</v>
      </c>
      <c r="C3836" t="s">
        <v>8029</v>
      </c>
      <c r="D3836" t="s">
        <v>8037</v>
      </c>
      <c r="E3836" s="1">
        <v>45328</v>
      </c>
      <c r="F3836">
        <v>4853.25</v>
      </c>
      <c r="G3836">
        <v>174</v>
      </c>
      <c r="H3836" t="s">
        <v>7</v>
      </c>
      <c r="I3836" t="str">
        <f>VLOOKUP(shipments[[#This Row],[SPID]],CHOOSE({1,2},people[[#All],[SPID]],people[[#All],[Sales_person]]),2,0)</f>
        <v>Brien Boise</v>
      </c>
      <c r="J3836">
        <f>YEAR(shipments[[#This Row],[Shipdate]])</f>
        <v>2024</v>
      </c>
      <c r="K3836" s="22"/>
      <c r="L3836" s="22">
        <f>VLOOKUP(shipments[[#This Row],[PID]],CHOOSE({1,2},products[PID],products[Cost_per_box]),2,0)</f>
        <v>5.04</v>
      </c>
      <c r="M3836" s="22">
        <f>shipments[[#This Row],[Boxes]]*shipments[[#This Row],[cost_per_box]]</f>
        <v>876.96</v>
      </c>
      <c r="N3836" s="22">
        <f>shipments[[#This Row],[Amount]]-shipments[[#This Row],[total cost]]</f>
        <v>3976.29</v>
      </c>
    </row>
    <row r="3837" spans="1:14" x14ac:dyDescent="0.35">
      <c r="A3837" t="s">
        <v>3880</v>
      </c>
      <c r="B3837" t="s">
        <v>8045</v>
      </c>
      <c r="C3837" t="s">
        <v>8030</v>
      </c>
      <c r="D3837" t="s">
        <v>8038</v>
      </c>
      <c r="E3837" s="1">
        <v>45348</v>
      </c>
      <c r="F3837">
        <v>2598.75</v>
      </c>
      <c r="G3837">
        <v>289</v>
      </c>
      <c r="H3837" t="s">
        <v>7</v>
      </c>
      <c r="I3837" t="str">
        <f>VLOOKUP(shipments[[#This Row],[SPID]],CHOOSE({1,2},people[[#All],[SPID]],people[[#All],[Sales_person]]),2,0)</f>
        <v>Brien Boise</v>
      </c>
      <c r="J3837">
        <f>YEAR(shipments[[#This Row],[Shipdate]])</f>
        <v>2024</v>
      </c>
      <c r="K3837" s="22"/>
      <c r="L3837" s="22">
        <f>VLOOKUP(shipments[[#This Row],[PID]],CHOOSE({1,2},products[PID],products[Cost_per_box]),2,0)</f>
        <v>2.76</v>
      </c>
      <c r="M3837" s="22">
        <f>shipments[[#This Row],[Boxes]]*shipments[[#This Row],[cost_per_box]]</f>
        <v>797.64</v>
      </c>
      <c r="N3837" s="22">
        <f>shipments[[#This Row],[Amount]]-shipments[[#This Row],[total cost]]</f>
        <v>1801.1100000000001</v>
      </c>
    </row>
    <row r="3838" spans="1:14" x14ac:dyDescent="0.35">
      <c r="A3838" t="s">
        <v>3881</v>
      </c>
      <c r="B3838" t="s">
        <v>8045</v>
      </c>
      <c r="C3838" t="s">
        <v>8030</v>
      </c>
      <c r="D3838" t="s">
        <v>8038</v>
      </c>
      <c r="E3838" s="1">
        <v>45040</v>
      </c>
      <c r="F3838">
        <v>13565.25</v>
      </c>
      <c r="G3838">
        <v>1696</v>
      </c>
      <c r="H3838" t="s">
        <v>7</v>
      </c>
      <c r="I3838" t="str">
        <f>VLOOKUP(shipments[[#This Row],[SPID]],CHOOSE({1,2},people[[#All],[SPID]],people[[#All],[Sales_person]]),2,0)</f>
        <v>Brien Boise</v>
      </c>
      <c r="J3838">
        <f>YEAR(shipments[[#This Row],[Shipdate]])</f>
        <v>2023</v>
      </c>
      <c r="K3838" s="22"/>
      <c r="L3838" s="22">
        <f>VLOOKUP(shipments[[#This Row],[PID]],CHOOSE({1,2},products[PID],products[Cost_per_box]),2,0)</f>
        <v>2.76</v>
      </c>
      <c r="M3838" s="22">
        <f>shipments[[#This Row],[Boxes]]*shipments[[#This Row],[cost_per_box]]</f>
        <v>4680.96</v>
      </c>
      <c r="N3838" s="22">
        <f>shipments[[#This Row],[Amount]]-shipments[[#This Row],[total cost]]</f>
        <v>8884.2900000000009</v>
      </c>
    </row>
    <row r="3839" spans="1:14" x14ac:dyDescent="0.35">
      <c r="A3839" t="s">
        <v>3882</v>
      </c>
      <c r="B3839" t="s">
        <v>8045</v>
      </c>
      <c r="C3839" t="s">
        <v>8030</v>
      </c>
      <c r="D3839" t="s">
        <v>8033</v>
      </c>
      <c r="E3839" s="1">
        <v>45169</v>
      </c>
      <c r="F3839">
        <v>4774.5</v>
      </c>
      <c r="G3839">
        <v>531</v>
      </c>
      <c r="H3839" t="s">
        <v>7</v>
      </c>
      <c r="I3839" t="str">
        <f>VLOOKUP(shipments[[#This Row],[SPID]],CHOOSE({1,2},people[[#All],[SPID]],people[[#All],[Sales_person]]),2,0)</f>
        <v>Brien Boise</v>
      </c>
      <c r="J3839">
        <f>YEAR(shipments[[#This Row],[Shipdate]])</f>
        <v>2023</v>
      </c>
      <c r="K3839" s="22"/>
      <c r="L3839" s="22">
        <f>VLOOKUP(shipments[[#This Row],[PID]],CHOOSE({1,2},products[PID],products[Cost_per_box]),2,0)</f>
        <v>2.76</v>
      </c>
      <c r="M3839" s="22">
        <f>shipments[[#This Row],[Boxes]]*shipments[[#This Row],[cost_per_box]]</f>
        <v>1465.56</v>
      </c>
      <c r="N3839" s="22">
        <f>shipments[[#This Row],[Amount]]-shipments[[#This Row],[total cost]]</f>
        <v>3308.94</v>
      </c>
    </row>
    <row r="3840" spans="1:14" x14ac:dyDescent="0.35">
      <c r="A3840" t="s">
        <v>3883</v>
      </c>
      <c r="B3840" t="s">
        <v>8045</v>
      </c>
      <c r="C3840" t="s">
        <v>8031</v>
      </c>
      <c r="D3840" t="s">
        <v>8037</v>
      </c>
      <c r="E3840" s="1">
        <v>45259</v>
      </c>
      <c r="F3840">
        <v>150.75</v>
      </c>
      <c r="G3840">
        <v>14</v>
      </c>
      <c r="H3840" t="s">
        <v>7</v>
      </c>
      <c r="I3840" t="str">
        <f>VLOOKUP(shipments[[#This Row],[SPID]],CHOOSE({1,2},people[[#All],[SPID]],people[[#All],[Sales_person]]),2,0)</f>
        <v>Brien Boise</v>
      </c>
      <c r="J3840">
        <f>YEAR(shipments[[#This Row],[Shipdate]])</f>
        <v>2023</v>
      </c>
      <c r="K3840" s="22"/>
      <c r="L3840" s="22">
        <f>VLOOKUP(shipments[[#This Row],[PID]],CHOOSE({1,2},products[PID],products[Cost_per_box]),2,0)</f>
        <v>3.32</v>
      </c>
      <c r="M3840" s="22">
        <f>shipments[[#This Row],[Boxes]]*shipments[[#This Row],[cost_per_box]]</f>
        <v>46.48</v>
      </c>
      <c r="N3840" s="22">
        <f>shipments[[#This Row],[Amount]]-shipments[[#This Row],[total cost]]</f>
        <v>104.27000000000001</v>
      </c>
    </row>
    <row r="3841" spans="1:14" x14ac:dyDescent="0.35">
      <c r="A3841" t="s">
        <v>3884</v>
      </c>
      <c r="B3841" t="s">
        <v>8045</v>
      </c>
      <c r="C3841" t="s">
        <v>8031</v>
      </c>
      <c r="D3841" t="s">
        <v>8038</v>
      </c>
      <c r="E3841" s="1">
        <v>45503</v>
      </c>
      <c r="F3841">
        <v>2391.75</v>
      </c>
      <c r="G3841">
        <v>240</v>
      </c>
      <c r="H3841" t="s">
        <v>18</v>
      </c>
      <c r="I3841" t="str">
        <f>VLOOKUP(shipments[[#This Row],[SPID]],CHOOSE({1,2},people[[#All],[SPID]],people[[#All],[Sales_person]]),2,0)</f>
        <v>Brien Boise</v>
      </c>
      <c r="J3841">
        <f>YEAR(shipments[[#This Row],[Shipdate]])</f>
        <v>2024</v>
      </c>
      <c r="K3841" s="22"/>
      <c r="L3841" s="22">
        <f>VLOOKUP(shipments[[#This Row],[PID]],CHOOSE({1,2},products[PID],products[Cost_per_box]),2,0)</f>
        <v>3.32</v>
      </c>
      <c r="M3841" s="22">
        <f>shipments[[#This Row],[Boxes]]*shipments[[#This Row],[cost_per_box]]</f>
        <v>796.8</v>
      </c>
      <c r="N3841" s="22">
        <f>shipments[[#This Row],[Amount]]-shipments[[#This Row],[total cost]]</f>
        <v>1594.95</v>
      </c>
    </row>
    <row r="3842" spans="1:14" x14ac:dyDescent="0.35">
      <c r="A3842" t="s">
        <v>3885</v>
      </c>
      <c r="B3842" t="s">
        <v>8045</v>
      </c>
      <c r="C3842" t="s">
        <v>8031</v>
      </c>
      <c r="D3842" t="s">
        <v>8038</v>
      </c>
      <c r="E3842" s="1">
        <v>45524</v>
      </c>
      <c r="F3842">
        <v>5298.75</v>
      </c>
      <c r="G3842">
        <v>530</v>
      </c>
      <c r="H3842" t="s">
        <v>18</v>
      </c>
      <c r="I3842" t="str">
        <f>VLOOKUP(shipments[[#This Row],[SPID]],CHOOSE({1,2},people[[#All],[SPID]],people[[#All],[Sales_person]]),2,0)</f>
        <v>Brien Boise</v>
      </c>
      <c r="J3842">
        <f>YEAR(shipments[[#This Row],[Shipdate]])</f>
        <v>2024</v>
      </c>
      <c r="K3842" s="22"/>
      <c r="L3842" s="22">
        <f>VLOOKUP(shipments[[#This Row],[PID]],CHOOSE({1,2},products[PID],products[Cost_per_box]),2,0)</f>
        <v>3.32</v>
      </c>
      <c r="M3842" s="22">
        <f>shipments[[#This Row],[Boxes]]*shipments[[#This Row],[cost_per_box]]</f>
        <v>1759.6</v>
      </c>
      <c r="N3842" s="22">
        <f>shipments[[#This Row],[Amount]]-shipments[[#This Row],[total cost]]</f>
        <v>3539.15</v>
      </c>
    </row>
    <row r="3843" spans="1:14" x14ac:dyDescent="0.35">
      <c r="A3843" t="s">
        <v>3886</v>
      </c>
      <c r="B3843" t="s">
        <v>8045</v>
      </c>
      <c r="C3843" t="s">
        <v>8032</v>
      </c>
      <c r="D3843" t="s">
        <v>8033</v>
      </c>
      <c r="E3843" s="1">
        <v>45531</v>
      </c>
      <c r="F3843">
        <v>9380.25</v>
      </c>
      <c r="G3843">
        <v>494</v>
      </c>
      <c r="H3843" t="s">
        <v>18</v>
      </c>
      <c r="I3843" t="str">
        <f>VLOOKUP(shipments[[#This Row],[SPID]],CHOOSE({1,2},people[[#All],[SPID]],people[[#All],[Sales_person]]),2,0)</f>
        <v>Brien Boise</v>
      </c>
      <c r="J3843">
        <f>YEAR(shipments[[#This Row],[Shipdate]])</f>
        <v>2024</v>
      </c>
      <c r="K3843" s="22"/>
      <c r="L3843" s="22">
        <f>VLOOKUP(shipments[[#This Row],[PID]],CHOOSE({1,2},products[PID],products[Cost_per_box]),2,0)</f>
        <v>2.65</v>
      </c>
      <c r="M3843" s="22">
        <f>shipments[[#This Row],[Boxes]]*shipments[[#This Row],[cost_per_box]]</f>
        <v>1309.0999999999999</v>
      </c>
      <c r="N3843" s="22">
        <f>shipments[[#This Row],[Amount]]-shipments[[#This Row],[total cost]]</f>
        <v>8071.15</v>
      </c>
    </row>
    <row r="3844" spans="1:14" x14ac:dyDescent="0.35">
      <c r="A3844" t="s">
        <v>3887</v>
      </c>
      <c r="B3844" t="s">
        <v>8045</v>
      </c>
      <c r="C3844" t="s">
        <v>8032</v>
      </c>
      <c r="D3844" t="s">
        <v>8034</v>
      </c>
      <c r="E3844" s="1">
        <v>45560</v>
      </c>
      <c r="F3844">
        <v>10620</v>
      </c>
      <c r="G3844">
        <v>531</v>
      </c>
      <c r="H3844" t="s">
        <v>26</v>
      </c>
      <c r="I3844" t="str">
        <f>VLOOKUP(shipments[[#This Row],[SPID]],CHOOSE({1,2},people[[#All],[SPID]],people[[#All],[Sales_person]]),2,0)</f>
        <v>Brien Boise</v>
      </c>
      <c r="J3844">
        <f>YEAR(shipments[[#This Row],[Shipdate]])</f>
        <v>2024</v>
      </c>
      <c r="K3844" s="22"/>
      <c r="L3844" s="22">
        <f>VLOOKUP(shipments[[#This Row],[PID]],CHOOSE({1,2},products[PID],products[Cost_per_box]),2,0)</f>
        <v>2.65</v>
      </c>
      <c r="M3844" s="22">
        <f>shipments[[#This Row],[Boxes]]*shipments[[#This Row],[cost_per_box]]</f>
        <v>1407.1499999999999</v>
      </c>
      <c r="N3844" s="22">
        <f>shipments[[#This Row],[Amount]]-shipments[[#This Row],[total cost]]</f>
        <v>9212.85</v>
      </c>
    </row>
    <row r="3845" spans="1:14" x14ac:dyDescent="0.35">
      <c r="A3845" t="s">
        <v>3888</v>
      </c>
      <c r="B3845" t="s">
        <v>8045</v>
      </c>
      <c r="C3845" t="s">
        <v>8032</v>
      </c>
      <c r="D3845" t="s">
        <v>8038</v>
      </c>
      <c r="E3845" s="1">
        <v>44980</v>
      </c>
      <c r="F3845">
        <v>4223.25</v>
      </c>
      <c r="G3845">
        <v>223</v>
      </c>
      <c r="H3845" t="s">
        <v>7</v>
      </c>
      <c r="I3845" t="str">
        <f>VLOOKUP(shipments[[#This Row],[SPID]],CHOOSE({1,2},people[[#All],[SPID]],people[[#All],[Sales_person]]),2,0)</f>
        <v>Brien Boise</v>
      </c>
      <c r="J3845">
        <f>YEAR(shipments[[#This Row],[Shipdate]])</f>
        <v>2023</v>
      </c>
      <c r="K3845" s="22"/>
      <c r="L3845" s="22">
        <f>VLOOKUP(shipments[[#This Row],[PID]],CHOOSE({1,2},products[PID],products[Cost_per_box]),2,0)</f>
        <v>2.65</v>
      </c>
      <c r="M3845" s="22">
        <f>shipments[[#This Row],[Boxes]]*shipments[[#This Row],[cost_per_box]]</f>
        <v>590.94999999999993</v>
      </c>
      <c r="N3845" s="22">
        <f>shipments[[#This Row],[Amount]]-shipments[[#This Row],[total cost]]</f>
        <v>3632.3</v>
      </c>
    </row>
    <row r="3846" spans="1:14" x14ac:dyDescent="0.35">
      <c r="A3846" t="s">
        <v>3889</v>
      </c>
      <c r="B3846" t="s">
        <v>8045</v>
      </c>
      <c r="C3846" t="s">
        <v>8011</v>
      </c>
      <c r="D3846" t="s">
        <v>8035</v>
      </c>
      <c r="E3846" s="1">
        <v>45323</v>
      </c>
      <c r="F3846">
        <v>6540.75</v>
      </c>
      <c r="G3846">
        <v>468</v>
      </c>
      <c r="H3846" t="s">
        <v>7</v>
      </c>
      <c r="I3846" t="str">
        <f>VLOOKUP(shipments[[#This Row],[SPID]],CHOOSE({1,2},people[[#All],[SPID]],people[[#All],[Sales_person]]),2,0)</f>
        <v>Brien Boise</v>
      </c>
      <c r="J3846">
        <f>YEAR(shipments[[#This Row],[Shipdate]])</f>
        <v>2024</v>
      </c>
      <c r="K3846" s="22"/>
      <c r="L3846" s="22">
        <f>VLOOKUP(shipments[[#This Row],[PID]],CHOOSE({1,2},products[PID],products[Cost_per_box]),2,0)</f>
        <v>5.26</v>
      </c>
      <c r="M3846" s="22">
        <f>shipments[[#This Row],[Boxes]]*shipments[[#This Row],[cost_per_box]]</f>
        <v>2461.6799999999998</v>
      </c>
      <c r="N3846" s="22">
        <f>shipments[[#This Row],[Amount]]-shipments[[#This Row],[total cost]]</f>
        <v>4079.07</v>
      </c>
    </row>
    <row r="3847" spans="1:14" x14ac:dyDescent="0.35">
      <c r="A3847" t="s">
        <v>3890</v>
      </c>
      <c r="B3847" t="s">
        <v>8045</v>
      </c>
      <c r="C3847" t="s">
        <v>8011</v>
      </c>
      <c r="D3847" t="s">
        <v>8034</v>
      </c>
      <c r="E3847" s="1">
        <v>45476</v>
      </c>
      <c r="F3847">
        <v>4909.5</v>
      </c>
      <c r="G3847">
        <v>328</v>
      </c>
      <c r="H3847" t="s">
        <v>18</v>
      </c>
      <c r="I3847" t="str">
        <f>VLOOKUP(shipments[[#This Row],[SPID]],CHOOSE({1,2},people[[#All],[SPID]],people[[#All],[Sales_person]]),2,0)</f>
        <v>Brien Boise</v>
      </c>
      <c r="J3847">
        <f>YEAR(shipments[[#This Row],[Shipdate]])</f>
        <v>2024</v>
      </c>
      <c r="K3847" s="22"/>
      <c r="L3847" s="22">
        <f>VLOOKUP(shipments[[#This Row],[PID]],CHOOSE({1,2},products[PID],products[Cost_per_box]),2,0)</f>
        <v>5.26</v>
      </c>
      <c r="M3847" s="22">
        <f>shipments[[#This Row],[Boxes]]*shipments[[#This Row],[cost_per_box]]</f>
        <v>1725.28</v>
      </c>
      <c r="N3847" s="22">
        <f>shipments[[#This Row],[Amount]]-shipments[[#This Row],[total cost]]</f>
        <v>3184.2200000000003</v>
      </c>
    </row>
    <row r="3848" spans="1:14" x14ac:dyDescent="0.35">
      <c r="A3848" t="s">
        <v>3891</v>
      </c>
      <c r="B3848" t="s">
        <v>8045</v>
      </c>
      <c r="C3848" t="s">
        <v>8011</v>
      </c>
      <c r="D3848" t="s">
        <v>8034</v>
      </c>
      <c r="E3848" s="1">
        <v>45191</v>
      </c>
      <c r="F3848">
        <v>1172.25</v>
      </c>
      <c r="G3848">
        <v>79</v>
      </c>
      <c r="H3848" t="s">
        <v>7</v>
      </c>
      <c r="I3848" t="str">
        <f>VLOOKUP(shipments[[#This Row],[SPID]],CHOOSE({1,2},people[[#All],[SPID]],people[[#All],[Sales_person]]),2,0)</f>
        <v>Brien Boise</v>
      </c>
      <c r="J3848">
        <f>YEAR(shipments[[#This Row],[Shipdate]])</f>
        <v>2023</v>
      </c>
      <c r="K3848" s="22"/>
      <c r="L3848" s="22">
        <f>VLOOKUP(shipments[[#This Row],[PID]],CHOOSE({1,2},products[PID],products[Cost_per_box]),2,0)</f>
        <v>5.26</v>
      </c>
      <c r="M3848" s="22">
        <f>shipments[[#This Row],[Boxes]]*shipments[[#This Row],[cost_per_box]]</f>
        <v>415.53999999999996</v>
      </c>
      <c r="N3848" s="22">
        <f>shipments[[#This Row],[Amount]]-shipments[[#This Row],[total cost]]</f>
        <v>756.71</v>
      </c>
    </row>
    <row r="3849" spans="1:14" x14ac:dyDescent="0.35">
      <c r="A3849" t="s">
        <v>3892</v>
      </c>
      <c r="B3849" t="s">
        <v>8045</v>
      </c>
      <c r="C3849" t="s">
        <v>8011</v>
      </c>
      <c r="D3849" t="s">
        <v>8037</v>
      </c>
      <c r="E3849" s="1">
        <v>45268</v>
      </c>
      <c r="F3849">
        <v>7184.25</v>
      </c>
      <c r="G3849">
        <v>553</v>
      </c>
      <c r="H3849" t="s">
        <v>7</v>
      </c>
      <c r="I3849" t="str">
        <f>VLOOKUP(shipments[[#This Row],[SPID]],CHOOSE({1,2},people[[#All],[SPID]],people[[#All],[Sales_person]]),2,0)</f>
        <v>Brien Boise</v>
      </c>
      <c r="J3849">
        <f>YEAR(shipments[[#This Row],[Shipdate]])</f>
        <v>2023</v>
      </c>
      <c r="K3849" s="22"/>
      <c r="L3849" s="22">
        <f>VLOOKUP(shipments[[#This Row],[PID]],CHOOSE({1,2},products[PID],products[Cost_per_box]),2,0)</f>
        <v>5.26</v>
      </c>
      <c r="M3849" s="22">
        <f>shipments[[#This Row],[Boxes]]*shipments[[#This Row],[cost_per_box]]</f>
        <v>2908.7799999999997</v>
      </c>
      <c r="N3849" s="22">
        <f>shipments[[#This Row],[Amount]]-shipments[[#This Row],[total cost]]</f>
        <v>4275.47</v>
      </c>
    </row>
    <row r="3850" spans="1:14" x14ac:dyDescent="0.35">
      <c r="A3850" t="s">
        <v>3893</v>
      </c>
      <c r="B3850" t="s">
        <v>8045</v>
      </c>
      <c r="C3850" t="s">
        <v>8013</v>
      </c>
      <c r="D3850" t="s">
        <v>8034</v>
      </c>
      <c r="E3850" s="1">
        <v>45562</v>
      </c>
      <c r="F3850">
        <v>6360.75</v>
      </c>
      <c r="G3850">
        <v>579</v>
      </c>
      <c r="H3850" t="s">
        <v>26</v>
      </c>
      <c r="I3850" t="str">
        <f>VLOOKUP(shipments[[#This Row],[SPID]],CHOOSE({1,2},people[[#All],[SPID]],people[[#All],[Sales_person]]),2,0)</f>
        <v>Brien Boise</v>
      </c>
      <c r="J3850">
        <f>YEAR(shipments[[#This Row],[Shipdate]])</f>
        <v>2024</v>
      </c>
      <c r="K3850" s="22"/>
      <c r="L3850" s="22">
        <f>VLOOKUP(shipments[[#This Row],[PID]],CHOOSE({1,2},products[PID],products[Cost_per_box]),2,0)</f>
        <v>5.15</v>
      </c>
      <c r="M3850" s="22">
        <f>shipments[[#This Row],[Boxes]]*shipments[[#This Row],[cost_per_box]]</f>
        <v>2981.8500000000004</v>
      </c>
      <c r="N3850" s="22">
        <f>shipments[[#This Row],[Amount]]-shipments[[#This Row],[total cost]]</f>
        <v>3378.8999999999996</v>
      </c>
    </row>
    <row r="3851" spans="1:14" x14ac:dyDescent="0.35">
      <c r="A3851" t="s">
        <v>3894</v>
      </c>
      <c r="B3851" t="s">
        <v>8045</v>
      </c>
      <c r="C3851" t="s">
        <v>8013</v>
      </c>
      <c r="D3851" t="s">
        <v>8037</v>
      </c>
      <c r="E3851" s="1">
        <v>45520</v>
      </c>
      <c r="F3851">
        <v>1287</v>
      </c>
      <c r="G3851">
        <v>117</v>
      </c>
      <c r="H3851" t="s">
        <v>18</v>
      </c>
      <c r="I3851" t="str">
        <f>VLOOKUP(shipments[[#This Row],[SPID]],CHOOSE({1,2},people[[#All],[SPID]],people[[#All],[Sales_person]]),2,0)</f>
        <v>Brien Boise</v>
      </c>
      <c r="J3851">
        <f>YEAR(shipments[[#This Row],[Shipdate]])</f>
        <v>2024</v>
      </c>
      <c r="K3851" s="22"/>
      <c r="L3851" s="22">
        <f>VLOOKUP(shipments[[#This Row],[PID]],CHOOSE({1,2},products[PID],products[Cost_per_box]),2,0)</f>
        <v>5.15</v>
      </c>
      <c r="M3851" s="22">
        <f>shipments[[#This Row],[Boxes]]*shipments[[#This Row],[cost_per_box]]</f>
        <v>602.55000000000007</v>
      </c>
      <c r="N3851" s="22">
        <f>shipments[[#This Row],[Amount]]-shipments[[#This Row],[total cost]]</f>
        <v>684.44999999999993</v>
      </c>
    </row>
    <row r="3852" spans="1:14" x14ac:dyDescent="0.35">
      <c r="A3852" t="s">
        <v>3895</v>
      </c>
      <c r="B3852" t="s">
        <v>8045</v>
      </c>
      <c r="C3852" t="s">
        <v>8013</v>
      </c>
      <c r="D3852" t="s">
        <v>8037</v>
      </c>
      <c r="E3852" s="1">
        <v>45464</v>
      </c>
      <c r="F3852">
        <v>4486.5</v>
      </c>
      <c r="G3852">
        <v>449</v>
      </c>
      <c r="H3852" t="s">
        <v>40</v>
      </c>
      <c r="I3852" t="str">
        <f>VLOOKUP(shipments[[#This Row],[SPID]],CHOOSE({1,2},people[[#All],[SPID]],people[[#All],[Sales_person]]),2,0)</f>
        <v>Brien Boise</v>
      </c>
      <c r="J3852">
        <f>YEAR(shipments[[#This Row],[Shipdate]])</f>
        <v>2024</v>
      </c>
      <c r="K3852" s="22"/>
      <c r="L3852" s="22">
        <f>VLOOKUP(shipments[[#This Row],[PID]],CHOOSE({1,2},products[PID],products[Cost_per_box]),2,0)</f>
        <v>5.15</v>
      </c>
      <c r="M3852" s="22">
        <f>shipments[[#This Row],[Boxes]]*shipments[[#This Row],[cost_per_box]]</f>
        <v>2312.3500000000004</v>
      </c>
      <c r="N3852" s="22">
        <f>shipments[[#This Row],[Amount]]-shipments[[#This Row],[total cost]]</f>
        <v>2174.1499999999996</v>
      </c>
    </row>
    <row r="3853" spans="1:14" x14ac:dyDescent="0.35">
      <c r="A3853" t="s">
        <v>3896</v>
      </c>
      <c r="B3853" t="s">
        <v>8045</v>
      </c>
      <c r="C3853" t="s">
        <v>8013</v>
      </c>
      <c r="D3853" t="s">
        <v>8038</v>
      </c>
      <c r="E3853" s="1">
        <v>45562</v>
      </c>
      <c r="F3853">
        <v>3163.5</v>
      </c>
      <c r="G3853">
        <v>264</v>
      </c>
      <c r="H3853" t="s">
        <v>26</v>
      </c>
      <c r="I3853" t="str">
        <f>VLOOKUP(shipments[[#This Row],[SPID]],CHOOSE({1,2},people[[#All],[SPID]],people[[#All],[Sales_person]]),2,0)</f>
        <v>Brien Boise</v>
      </c>
      <c r="J3853">
        <f>YEAR(shipments[[#This Row],[Shipdate]])</f>
        <v>2024</v>
      </c>
      <c r="K3853" s="22"/>
      <c r="L3853" s="22">
        <f>VLOOKUP(shipments[[#This Row],[PID]],CHOOSE({1,2},products[PID],products[Cost_per_box]),2,0)</f>
        <v>5.15</v>
      </c>
      <c r="M3853" s="22">
        <f>shipments[[#This Row],[Boxes]]*shipments[[#This Row],[cost_per_box]]</f>
        <v>1359.6000000000001</v>
      </c>
      <c r="N3853" s="22">
        <f>shipments[[#This Row],[Amount]]-shipments[[#This Row],[total cost]]</f>
        <v>1803.8999999999999</v>
      </c>
    </row>
    <row r="3854" spans="1:14" x14ac:dyDescent="0.35">
      <c r="A3854" t="s">
        <v>3897</v>
      </c>
      <c r="B3854" t="s">
        <v>8045</v>
      </c>
      <c r="C3854" t="s">
        <v>8014</v>
      </c>
      <c r="D3854" t="s">
        <v>8038</v>
      </c>
      <c r="E3854" s="1">
        <v>45531</v>
      </c>
      <c r="F3854">
        <v>8433</v>
      </c>
      <c r="G3854">
        <v>1055</v>
      </c>
      <c r="H3854" t="s">
        <v>18</v>
      </c>
      <c r="I3854" t="str">
        <f>VLOOKUP(shipments[[#This Row],[SPID]],CHOOSE({1,2},people[[#All],[SPID]],people[[#All],[Sales_person]]),2,0)</f>
        <v>Brien Boise</v>
      </c>
      <c r="J3854">
        <f>YEAR(shipments[[#This Row],[Shipdate]])</f>
        <v>2024</v>
      </c>
      <c r="K3854" s="22"/>
      <c r="L3854" s="22">
        <f>VLOOKUP(shipments[[#This Row],[PID]],CHOOSE({1,2},products[PID],products[Cost_per_box]),2,0)</f>
        <v>3.85</v>
      </c>
      <c r="M3854" s="22">
        <f>shipments[[#This Row],[Boxes]]*shipments[[#This Row],[cost_per_box]]</f>
        <v>4061.75</v>
      </c>
      <c r="N3854" s="22">
        <f>shipments[[#This Row],[Amount]]-shipments[[#This Row],[total cost]]</f>
        <v>4371.25</v>
      </c>
    </row>
    <row r="3855" spans="1:14" x14ac:dyDescent="0.35">
      <c r="A3855" t="s">
        <v>3898</v>
      </c>
      <c r="B3855" t="s">
        <v>8045</v>
      </c>
      <c r="C3855" t="s">
        <v>8014</v>
      </c>
      <c r="D3855" t="s">
        <v>8038</v>
      </c>
      <c r="E3855" s="1">
        <v>45280</v>
      </c>
      <c r="F3855">
        <v>7326</v>
      </c>
      <c r="G3855">
        <v>916</v>
      </c>
      <c r="H3855" t="s">
        <v>7</v>
      </c>
      <c r="I3855" t="str">
        <f>VLOOKUP(shipments[[#This Row],[SPID]],CHOOSE({1,2},people[[#All],[SPID]],people[[#All],[Sales_person]]),2,0)</f>
        <v>Brien Boise</v>
      </c>
      <c r="J3855">
        <f>YEAR(shipments[[#This Row],[Shipdate]])</f>
        <v>2023</v>
      </c>
      <c r="K3855" s="22"/>
      <c r="L3855" s="22">
        <f>VLOOKUP(shipments[[#This Row],[PID]],CHOOSE({1,2},products[PID],products[Cost_per_box]),2,0)</f>
        <v>3.85</v>
      </c>
      <c r="M3855" s="22">
        <f>shipments[[#This Row],[Boxes]]*shipments[[#This Row],[cost_per_box]]</f>
        <v>3526.6</v>
      </c>
      <c r="N3855" s="22">
        <f>shipments[[#This Row],[Amount]]-shipments[[#This Row],[total cost]]</f>
        <v>3799.4</v>
      </c>
    </row>
    <row r="3856" spans="1:14" x14ac:dyDescent="0.35">
      <c r="A3856" t="s">
        <v>3899</v>
      </c>
      <c r="B3856" t="s">
        <v>8045</v>
      </c>
      <c r="C3856" t="s">
        <v>8014</v>
      </c>
      <c r="D3856" t="s">
        <v>8038</v>
      </c>
      <c r="E3856" s="1">
        <v>45427</v>
      </c>
      <c r="F3856">
        <v>10752.75</v>
      </c>
      <c r="G3856">
        <v>1537</v>
      </c>
      <c r="H3856" t="s">
        <v>7</v>
      </c>
      <c r="I3856" t="str">
        <f>VLOOKUP(shipments[[#This Row],[SPID]],CHOOSE({1,2},people[[#All],[SPID]],people[[#All],[Sales_person]]),2,0)</f>
        <v>Brien Boise</v>
      </c>
      <c r="J3856">
        <f>YEAR(shipments[[#This Row],[Shipdate]])</f>
        <v>2024</v>
      </c>
      <c r="K3856" s="22"/>
      <c r="L3856" s="22">
        <f>VLOOKUP(shipments[[#This Row],[PID]],CHOOSE({1,2},products[PID],products[Cost_per_box]),2,0)</f>
        <v>3.85</v>
      </c>
      <c r="M3856" s="22">
        <f>shipments[[#This Row],[Boxes]]*shipments[[#This Row],[cost_per_box]]</f>
        <v>5917.45</v>
      </c>
      <c r="N3856" s="22">
        <f>shipments[[#This Row],[Amount]]-shipments[[#This Row],[total cost]]</f>
        <v>4835.3</v>
      </c>
    </row>
    <row r="3857" spans="1:14" x14ac:dyDescent="0.35">
      <c r="A3857" t="s">
        <v>3900</v>
      </c>
      <c r="B3857" t="s">
        <v>8045</v>
      </c>
      <c r="C3857" t="s">
        <v>8014</v>
      </c>
      <c r="D3857" t="s">
        <v>8038</v>
      </c>
      <c r="E3857" s="1">
        <v>45488</v>
      </c>
      <c r="F3857">
        <v>3393</v>
      </c>
      <c r="G3857">
        <v>485</v>
      </c>
      <c r="H3857" t="s">
        <v>18</v>
      </c>
      <c r="I3857" t="str">
        <f>VLOOKUP(shipments[[#This Row],[SPID]],CHOOSE({1,2},people[[#All],[SPID]],people[[#All],[Sales_person]]),2,0)</f>
        <v>Brien Boise</v>
      </c>
      <c r="J3857">
        <f>YEAR(shipments[[#This Row],[Shipdate]])</f>
        <v>2024</v>
      </c>
      <c r="K3857" s="22"/>
      <c r="L3857" s="22">
        <f>VLOOKUP(shipments[[#This Row],[PID]],CHOOSE({1,2},products[PID],products[Cost_per_box]),2,0)</f>
        <v>3.85</v>
      </c>
      <c r="M3857" s="22">
        <f>shipments[[#This Row],[Boxes]]*shipments[[#This Row],[cost_per_box]]</f>
        <v>1867.25</v>
      </c>
      <c r="N3857" s="22">
        <f>shipments[[#This Row],[Amount]]-shipments[[#This Row],[total cost]]</f>
        <v>1525.75</v>
      </c>
    </row>
    <row r="3858" spans="1:14" x14ac:dyDescent="0.35">
      <c r="A3858" t="s">
        <v>3901</v>
      </c>
      <c r="B3858" t="s">
        <v>8045</v>
      </c>
      <c r="C3858" t="s">
        <v>8014</v>
      </c>
      <c r="D3858" t="s">
        <v>8035</v>
      </c>
      <c r="E3858" s="1">
        <v>45128</v>
      </c>
      <c r="F3858">
        <v>6147</v>
      </c>
      <c r="G3858">
        <v>1230</v>
      </c>
      <c r="H3858" t="s">
        <v>7</v>
      </c>
      <c r="I3858" t="str">
        <f>VLOOKUP(shipments[[#This Row],[SPID]],CHOOSE({1,2},people[[#All],[SPID]],people[[#All],[Sales_person]]),2,0)</f>
        <v>Brien Boise</v>
      </c>
      <c r="J3858">
        <f>YEAR(shipments[[#This Row],[Shipdate]])</f>
        <v>2023</v>
      </c>
      <c r="K3858" s="22"/>
      <c r="L3858" s="22">
        <f>VLOOKUP(shipments[[#This Row],[PID]],CHOOSE({1,2},products[PID],products[Cost_per_box]),2,0)</f>
        <v>3.85</v>
      </c>
      <c r="M3858" s="22">
        <f>shipments[[#This Row],[Boxes]]*shipments[[#This Row],[cost_per_box]]</f>
        <v>4735.5</v>
      </c>
      <c r="N3858" s="22">
        <f>shipments[[#This Row],[Amount]]-shipments[[#This Row],[total cost]]</f>
        <v>1411.5</v>
      </c>
    </row>
    <row r="3859" spans="1:14" x14ac:dyDescent="0.35">
      <c r="A3859" t="s">
        <v>3902</v>
      </c>
      <c r="B3859" t="s">
        <v>8045</v>
      </c>
      <c r="C3859" t="s">
        <v>8014</v>
      </c>
      <c r="D3859" t="s">
        <v>8038</v>
      </c>
      <c r="E3859" s="1">
        <v>45245</v>
      </c>
      <c r="F3859">
        <v>416.25</v>
      </c>
      <c r="G3859">
        <v>60</v>
      </c>
      <c r="H3859" t="s">
        <v>7</v>
      </c>
      <c r="I3859" t="str">
        <f>VLOOKUP(shipments[[#This Row],[SPID]],CHOOSE({1,2},people[[#All],[SPID]],people[[#All],[Sales_person]]),2,0)</f>
        <v>Brien Boise</v>
      </c>
      <c r="J3859">
        <f>YEAR(shipments[[#This Row],[Shipdate]])</f>
        <v>2023</v>
      </c>
      <c r="K3859" s="22"/>
      <c r="L3859" s="22">
        <f>VLOOKUP(shipments[[#This Row],[PID]],CHOOSE({1,2},products[PID],products[Cost_per_box]),2,0)</f>
        <v>3.85</v>
      </c>
      <c r="M3859" s="22">
        <f>shipments[[#This Row],[Boxes]]*shipments[[#This Row],[cost_per_box]]</f>
        <v>231</v>
      </c>
      <c r="N3859" s="22">
        <f>shipments[[#This Row],[Amount]]-shipments[[#This Row],[total cost]]</f>
        <v>185.25</v>
      </c>
    </row>
    <row r="3860" spans="1:14" x14ac:dyDescent="0.35">
      <c r="A3860" t="s">
        <v>3903</v>
      </c>
      <c r="B3860" t="s">
        <v>8045</v>
      </c>
      <c r="C3860" t="s">
        <v>8015</v>
      </c>
      <c r="D3860" t="s">
        <v>8033</v>
      </c>
      <c r="E3860" s="1">
        <v>45170</v>
      </c>
      <c r="F3860">
        <v>1147.5</v>
      </c>
      <c r="G3860">
        <v>192</v>
      </c>
      <c r="H3860" t="s">
        <v>7</v>
      </c>
      <c r="I3860" t="str">
        <f>VLOOKUP(shipments[[#This Row],[SPID]],CHOOSE({1,2},people[[#All],[SPID]],people[[#All],[Sales_person]]),2,0)</f>
        <v>Brien Boise</v>
      </c>
      <c r="J3860">
        <f>YEAR(shipments[[#This Row],[Shipdate]])</f>
        <v>2023</v>
      </c>
      <c r="K3860" s="22"/>
      <c r="L3860" s="22">
        <f>VLOOKUP(shipments[[#This Row],[PID]],CHOOSE({1,2},products[PID],products[Cost_per_box]),2,0)</f>
        <v>5.72</v>
      </c>
      <c r="M3860" s="22">
        <f>shipments[[#This Row],[Boxes]]*shipments[[#This Row],[cost_per_box]]</f>
        <v>1098.24</v>
      </c>
      <c r="N3860" s="22">
        <f>shipments[[#This Row],[Amount]]-shipments[[#This Row],[total cost]]</f>
        <v>49.259999999999991</v>
      </c>
    </row>
    <row r="3861" spans="1:14" x14ac:dyDescent="0.35">
      <c r="A3861" t="s">
        <v>3904</v>
      </c>
      <c r="B3861" t="s">
        <v>8045</v>
      </c>
      <c r="C3861" t="s">
        <v>8015</v>
      </c>
      <c r="D3861" t="s">
        <v>8034</v>
      </c>
      <c r="E3861" s="1">
        <v>45285</v>
      </c>
      <c r="F3861">
        <v>180</v>
      </c>
      <c r="G3861">
        <v>30</v>
      </c>
      <c r="H3861" t="s">
        <v>7</v>
      </c>
      <c r="I3861" t="str">
        <f>VLOOKUP(shipments[[#This Row],[SPID]],CHOOSE({1,2},people[[#All],[SPID]],people[[#All],[Sales_person]]),2,0)</f>
        <v>Brien Boise</v>
      </c>
      <c r="J3861">
        <f>YEAR(shipments[[#This Row],[Shipdate]])</f>
        <v>2023</v>
      </c>
      <c r="K3861" s="22"/>
      <c r="L3861" s="22">
        <f>VLOOKUP(shipments[[#This Row],[PID]],CHOOSE({1,2},products[PID],products[Cost_per_box]),2,0)</f>
        <v>5.72</v>
      </c>
      <c r="M3861" s="22">
        <f>shipments[[#This Row],[Boxes]]*shipments[[#This Row],[cost_per_box]]</f>
        <v>171.6</v>
      </c>
      <c r="N3861" s="22">
        <f>shipments[[#This Row],[Amount]]-shipments[[#This Row],[total cost]]</f>
        <v>8.4000000000000057</v>
      </c>
    </row>
    <row r="3862" spans="1:14" x14ac:dyDescent="0.35">
      <c r="A3862" t="s">
        <v>3905</v>
      </c>
      <c r="B3862" t="s">
        <v>8045</v>
      </c>
      <c r="C3862" t="s">
        <v>8015</v>
      </c>
      <c r="D3862" t="s">
        <v>8034</v>
      </c>
      <c r="E3862" s="1">
        <v>45322</v>
      </c>
      <c r="F3862">
        <v>1170</v>
      </c>
      <c r="G3862">
        <v>195</v>
      </c>
      <c r="H3862" t="s">
        <v>7</v>
      </c>
      <c r="I3862" t="str">
        <f>VLOOKUP(shipments[[#This Row],[SPID]],CHOOSE({1,2},people[[#All],[SPID]],people[[#All],[Sales_person]]),2,0)</f>
        <v>Brien Boise</v>
      </c>
      <c r="J3862">
        <f>YEAR(shipments[[#This Row],[Shipdate]])</f>
        <v>2024</v>
      </c>
      <c r="K3862" s="22"/>
      <c r="L3862" s="22">
        <f>VLOOKUP(shipments[[#This Row],[PID]],CHOOSE({1,2},products[PID],products[Cost_per_box]),2,0)</f>
        <v>5.72</v>
      </c>
      <c r="M3862" s="22">
        <f>shipments[[#This Row],[Boxes]]*shipments[[#This Row],[cost_per_box]]</f>
        <v>1115.3999999999999</v>
      </c>
      <c r="N3862" s="22">
        <f>shipments[[#This Row],[Amount]]-shipments[[#This Row],[total cost]]</f>
        <v>54.600000000000136</v>
      </c>
    </row>
    <row r="3863" spans="1:14" x14ac:dyDescent="0.35">
      <c r="A3863" t="s">
        <v>3906</v>
      </c>
      <c r="B3863" t="s">
        <v>8045</v>
      </c>
      <c r="C3863" t="s">
        <v>8015</v>
      </c>
      <c r="D3863" t="s">
        <v>8037</v>
      </c>
      <c r="E3863" s="1">
        <v>45407</v>
      </c>
      <c r="F3863">
        <v>10012.5</v>
      </c>
      <c r="G3863">
        <v>1431</v>
      </c>
      <c r="H3863" t="s">
        <v>7</v>
      </c>
      <c r="I3863" t="str">
        <f>VLOOKUP(shipments[[#This Row],[SPID]],CHOOSE({1,2},people[[#All],[SPID]],people[[#All],[Sales_person]]),2,0)</f>
        <v>Brien Boise</v>
      </c>
      <c r="J3863">
        <f>YEAR(shipments[[#This Row],[Shipdate]])</f>
        <v>2024</v>
      </c>
      <c r="K3863" s="22"/>
      <c r="L3863" s="22">
        <f>VLOOKUP(shipments[[#This Row],[PID]],CHOOSE({1,2},products[PID],products[Cost_per_box]),2,0)</f>
        <v>5.72</v>
      </c>
      <c r="M3863" s="22">
        <f>shipments[[#This Row],[Boxes]]*shipments[[#This Row],[cost_per_box]]</f>
        <v>8185.32</v>
      </c>
      <c r="N3863" s="22">
        <f>shipments[[#This Row],[Amount]]-shipments[[#This Row],[total cost]]</f>
        <v>1827.1800000000003</v>
      </c>
    </row>
    <row r="3864" spans="1:14" x14ac:dyDescent="0.35">
      <c r="A3864" t="s">
        <v>3907</v>
      </c>
      <c r="B3864" t="s">
        <v>8045</v>
      </c>
      <c r="C3864" t="s">
        <v>8015</v>
      </c>
      <c r="D3864" t="s">
        <v>8037</v>
      </c>
      <c r="E3864" s="1">
        <v>45218</v>
      </c>
      <c r="F3864">
        <v>3474</v>
      </c>
      <c r="G3864">
        <v>579</v>
      </c>
      <c r="H3864" t="s">
        <v>7</v>
      </c>
      <c r="I3864" t="str">
        <f>VLOOKUP(shipments[[#This Row],[SPID]],CHOOSE({1,2},people[[#All],[SPID]],people[[#All],[Sales_person]]),2,0)</f>
        <v>Brien Boise</v>
      </c>
      <c r="J3864">
        <f>YEAR(shipments[[#This Row],[Shipdate]])</f>
        <v>2023</v>
      </c>
      <c r="K3864" s="22"/>
      <c r="L3864" s="22">
        <f>VLOOKUP(shipments[[#This Row],[PID]],CHOOSE({1,2},products[PID],products[Cost_per_box]),2,0)</f>
        <v>5.72</v>
      </c>
      <c r="M3864" s="22">
        <f>shipments[[#This Row],[Boxes]]*shipments[[#This Row],[cost_per_box]]</f>
        <v>3311.8799999999997</v>
      </c>
      <c r="N3864" s="22">
        <f>shipments[[#This Row],[Amount]]-shipments[[#This Row],[total cost]]</f>
        <v>162.12000000000035</v>
      </c>
    </row>
    <row r="3865" spans="1:14" x14ac:dyDescent="0.35">
      <c r="A3865" t="s">
        <v>3908</v>
      </c>
      <c r="B3865" t="s">
        <v>8045</v>
      </c>
      <c r="C3865" t="s">
        <v>8015</v>
      </c>
      <c r="D3865" t="s">
        <v>8033</v>
      </c>
      <c r="E3865" s="1">
        <v>45378</v>
      </c>
      <c r="F3865">
        <v>2578.5</v>
      </c>
      <c r="G3865">
        <v>323</v>
      </c>
      <c r="H3865" t="s">
        <v>7</v>
      </c>
      <c r="I3865" t="str">
        <f>VLOOKUP(shipments[[#This Row],[SPID]],CHOOSE({1,2},people[[#All],[SPID]],people[[#All],[Sales_person]]),2,0)</f>
        <v>Brien Boise</v>
      </c>
      <c r="J3865">
        <f>YEAR(shipments[[#This Row],[Shipdate]])</f>
        <v>2024</v>
      </c>
      <c r="K3865" s="22"/>
      <c r="L3865" s="22">
        <f>VLOOKUP(shipments[[#This Row],[PID]],CHOOSE({1,2},products[PID],products[Cost_per_box]),2,0)</f>
        <v>5.72</v>
      </c>
      <c r="M3865" s="22">
        <f>shipments[[#This Row],[Boxes]]*shipments[[#This Row],[cost_per_box]]</f>
        <v>1847.56</v>
      </c>
      <c r="N3865" s="22">
        <f>shipments[[#This Row],[Amount]]-shipments[[#This Row],[total cost]]</f>
        <v>730.94</v>
      </c>
    </row>
    <row r="3866" spans="1:14" x14ac:dyDescent="0.35">
      <c r="A3866" t="s">
        <v>3909</v>
      </c>
      <c r="B3866" t="s">
        <v>8045</v>
      </c>
      <c r="C3866" t="s">
        <v>8015</v>
      </c>
      <c r="D3866" t="s">
        <v>8033</v>
      </c>
      <c r="E3866" s="1">
        <v>45132</v>
      </c>
      <c r="F3866">
        <v>3210.75</v>
      </c>
      <c r="G3866">
        <v>459</v>
      </c>
      <c r="H3866" t="s">
        <v>7</v>
      </c>
      <c r="I3866" t="str">
        <f>VLOOKUP(shipments[[#This Row],[SPID]],CHOOSE({1,2},people[[#All],[SPID]],people[[#All],[Sales_person]]),2,0)</f>
        <v>Brien Boise</v>
      </c>
      <c r="J3866">
        <f>YEAR(shipments[[#This Row],[Shipdate]])</f>
        <v>2023</v>
      </c>
      <c r="K3866" s="22"/>
      <c r="L3866" s="22">
        <f>VLOOKUP(shipments[[#This Row],[PID]],CHOOSE({1,2},products[PID],products[Cost_per_box]),2,0)</f>
        <v>5.72</v>
      </c>
      <c r="M3866" s="22">
        <f>shipments[[#This Row],[Boxes]]*shipments[[#This Row],[cost_per_box]]</f>
        <v>2625.48</v>
      </c>
      <c r="N3866" s="22">
        <f>shipments[[#This Row],[Amount]]-shipments[[#This Row],[total cost]]</f>
        <v>585.27</v>
      </c>
    </row>
    <row r="3867" spans="1:14" x14ac:dyDescent="0.35">
      <c r="A3867" t="s">
        <v>3910</v>
      </c>
      <c r="B3867" t="s">
        <v>8045</v>
      </c>
      <c r="C3867" t="s">
        <v>8015</v>
      </c>
      <c r="D3867" t="s">
        <v>8037</v>
      </c>
      <c r="E3867" s="1">
        <v>45363</v>
      </c>
      <c r="F3867">
        <v>12485.25</v>
      </c>
      <c r="G3867">
        <v>1388</v>
      </c>
      <c r="H3867" t="s">
        <v>7</v>
      </c>
      <c r="I3867" t="str">
        <f>VLOOKUP(shipments[[#This Row],[SPID]],CHOOSE({1,2},people[[#All],[SPID]],people[[#All],[Sales_person]]),2,0)</f>
        <v>Brien Boise</v>
      </c>
      <c r="J3867">
        <f>YEAR(shipments[[#This Row],[Shipdate]])</f>
        <v>2024</v>
      </c>
      <c r="K3867" s="22"/>
      <c r="L3867" s="22">
        <f>VLOOKUP(shipments[[#This Row],[PID]],CHOOSE({1,2},products[PID],products[Cost_per_box]),2,0)</f>
        <v>5.72</v>
      </c>
      <c r="M3867" s="22">
        <f>shipments[[#This Row],[Boxes]]*shipments[[#This Row],[cost_per_box]]</f>
        <v>7939.36</v>
      </c>
      <c r="N3867" s="22">
        <f>shipments[[#This Row],[Amount]]-shipments[[#This Row],[total cost]]</f>
        <v>4545.8900000000003</v>
      </c>
    </row>
    <row r="3868" spans="1:14" x14ac:dyDescent="0.35">
      <c r="A3868" t="s">
        <v>3911</v>
      </c>
      <c r="B3868" t="s">
        <v>8045</v>
      </c>
      <c r="C3868" t="s">
        <v>8016</v>
      </c>
      <c r="D3868" t="s">
        <v>8034</v>
      </c>
      <c r="E3868" s="1">
        <v>45497</v>
      </c>
      <c r="F3868">
        <v>8961.75</v>
      </c>
      <c r="G3868">
        <v>374</v>
      </c>
      <c r="H3868" t="s">
        <v>18</v>
      </c>
      <c r="I3868" t="str">
        <f>VLOOKUP(shipments[[#This Row],[SPID]],CHOOSE({1,2},people[[#All],[SPID]],people[[#All],[Sales_person]]),2,0)</f>
        <v>Brien Boise</v>
      </c>
      <c r="J3868">
        <f>YEAR(shipments[[#This Row],[Shipdate]])</f>
        <v>2024</v>
      </c>
      <c r="K3868" s="22"/>
      <c r="L3868" s="22">
        <f>VLOOKUP(shipments[[#This Row],[PID]],CHOOSE({1,2},products[PID],products[Cost_per_box]),2,0)</f>
        <v>6.31</v>
      </c>
      <c r="M3868" s="22">
        <f>shipments[[#This Row],[Boxes]]*shipments[[#This Row],[cost_per_box]]</f>
        <v>2359.94</v>
      </c>
      <c r="N3868" s="22">
        <f>shipments[[#This Row],[Amount]]-shipments[[#This Row],[total cost]]</f>
        <v>6601.8099999999995</v>
      </c>
    </row>
    <row r="3869" spans="1:14" x14ac:dyDescent="0.35">
      <c r="A3869" t="s">
        <v>3912</v>
      </c>
      <c r="B3869" t="s">
        <v>8045</v>
      </c>
      <c r="C3869" t="s">
        <v>8017</v>
      </c>
      <c r="D3869" t="s">
        <v>8034</v>
      </c>
      <c r="E3869" s="1">
        <v>45331</v>
      </c>
      <c r="F3869">
        <v>6896.25</v>
      </c>
      <c r="G3869">
        <v>266</v>
      </c>
      <c r="H3869" t="s">
        <v>7</v>
      </c>
      <c r="I3869" t="str">
        <f>VLOOKUP(shipments[[#This Row],[SPID]],CHOOSE({1,2},people[[#All],[SPID]],people[[#All],[Sales_person]]),2,0)</f>
        <v>Brien Boise</v>
      </c>
      <c r="J3869">
        <f>YEAR(shipments[[#This Row],[Shipdate]])</f>
        <v>2024</v>
      </c>
      <c r="K3869" s="22"/>
      <c r="L3869" s="22">
        <f>VLOOKUP(shipments[[#This Row],[PID]],CHOOSE({1,2},products[PID],products[Cost_per_box]),2,0)</f>
        <v>9.94</v>
      </c>
      <c r="M3869" s="22">
        <f>shipments[[#This Row],[Boxes]]*shipments[[#This Row],[cost_per_box]]</f>
        <v>2644.04</v>
      </c>
      <c r="N3869" s="22">
        <f>shipments[[#This Row],[Amount]]-shipments[[#This Row],[total cost]]</f>
        <v>4252.21</v>
      </c>
    </row>
    <row r="3870" spans="1:14" x14ac:dyDescent="0.35">
      <c r="A3870" t="s">
        <v>3913</v>
      </c>
      <c r="B3870" t="s">
        <v>8045</v>
      </c>
      <c r="C3870" t="s">
        <v>8017</v>
      </c>
      <c r="D3870" t="s">
        <v>8037</v>
      </c>
      <c r="E3870" s="1">
        <v>44953</v>
      </c>
      <c r="F3870">
        <v>5456.25</v>
      </c>
      <c r="G3870">
        <v>203</v>
      </c>
      <c r="H3870" t="s">
        <v>7</v>
      </c>
      <c r="I3870" t="str">
        <f>VLOOKUP(shipments[[#This Row],[SPID]],CHOOSE({1,2},people[[#All],[SPID]],people[[#All],[Sales_person]]),2,0)</f>
        <v>Brien Boise</v>
      </c>
      <c r="J3870">
        <f>YEAR(shipments[[#This Row],[Shipdate]])</f>
        <v>2023</v>
      </c>
      <c r="K3870" s="22"/>
      <c r="L3870" s="22">
        <f>VLOOKUP(shipments[[#This Row],[PID]],CHOOSE({1,2},products[PID],products[Cost_per_box]),2,0)</f>
        <v>9.94</v>
      </c>
      <c r="M3870" s="22">
        <f>shipments[[#This Row],[Boxes]]*shipments[[#This Row],[cost_per_box]]</f>
        <v>2017.82</v>
      </c>
      <c r="N3870" s="22">
        <f>shipments[[#This Row],[Amount]]-shipments[[#This Row],[total cost]]</f>
        <v>3438.4300000000003</v>
      </c>
    </row>
    <row r="3871" spans="1:14" x14ac:dyDescent="0.35">
      <c r="A3871" t="s">
        <v>3914</v>
      </c>
      <c r="B3871" t="s">
        <v>8045</v>
      </c>
      <c r="C3871" t="s">
        <v>8017</v>
      </c>
      <c r="D3871" t="s">
        <v>8034</v>
      </c>
      <c r="E3871" s="1">
        <v>45079</v>
      </c>
      <c r="F3871">
        <v>5323.5</v>
      </c>
      <c r="G3871">
        <v>222</v>
      </c>
      <c r="H3871" t="s">
        <v>7</v>
      </c>
      <c r="I3871" t="str">
        <f>VLOOKUP(shipments[[#This Row],[SPID]],CHOOSE({1,2},people[[#All],[SPID]],people[[#All],[Sales_person]]),2,0)</f>
        <v>Brien Boise</v>
      </c>
      <c r="J3871">
        <f>YEAR(shipments[[#This Row],[Shipdate]])</f>
        <v>2023</v>
      </c>
      <c r="K3871" s="22"/>
      <c r="L3871" s="22">
        <f>VLOOKUP(shipments[[#This Row],[PID]],CHOOSE({1,2},products[PID],products[Cost_per_box]),2,0)</f>
        <v>9.94</v>
      </c>
      <c r="M3871" s="22">
        <f>shipments[[#This Row],[Boxes]]*shipments[[#This Row],[cost_per_box]]</f>
        <v>2206.6799999999998</v>
      </c>
      <c r="N3871" s="22">
        <f>shipments[[#This Row],[Amount]]-shipments[[#This Row],[total cost]]</f>
        <v>3116.82</v>
      </c>
    </row>
    <row r="3872" spans="1:14" x14ac:dyDescent="0.35">
      <c r="A3872" t="s">
        <v>3915</v>
      </c>
      <c r="B3872" t="s">
        <v>8045</v>
      </c>
      <c r="C3872" t="s">
        <v>8017</v>
      </c>
      <c r="D3872" t="s">
        <v>8037</v>
      </c>
      <c r="E3872" s="1">
        <v>45370</v>
      </c>
      <c r="F3872">
        <v>5865.75</v>
      </c>
      <c r="G3872">
        <v>210</v>
      </c>
      <c r="H3872" t="s">
        <v>7</v>
      </c>
      <c r="I3872" t="str">
        <f>VLOOKUP(shipments[[#This Row],[SPID]],CHOOSE({1,2},people[[#All],[SPID]],people[[#All],[Sales_person]]),2,0)</f>
        <v>Brien Boise</v>
      </c>
      <c r="J3872">
        <f>YEAR(shipments[[#This Row],[Shipdate]])</f>
        <v>2024</v>
      </c>
      <c r="K3872" s="22"/>
      <c r="L3872" s="22">
        <f>VLOOKUP(shipments[[#This Row],[PID]],CHOOSE({1,2},products[PID],products[Cost_per_box]),2,0)</f>
        <v>9.94</v>
      </c>
      <c r="M3872" s="22">
        <f>shipments[[#This Row],[Boxes]]*shipments[[#This Row],[cost_per_box]]</f>
        <v>2087.4</v>
      </c>
      <c r="N3872" s="22">
        <f>shipments[[#This Row],[Amount]]-shipments[[#This Row],[total cost]]</f>
        <v>3778.35</v>
      </c>
    </row>
    <row r="3873" spans="1:14" x14ac:dyDescent="0.35">
      <c r="A3873" t="s">
        <v>3916</v>
      </c>
      <c r="B3873" t="s">
        <v>8045</v>
      </c>
      <c r="C3873" t="s">
        <v>8018</v>
      </c>
      <c r="D3873" t="s">
        <v>8033</v>
      </c>
      <c r="E3873" s="1">
        <v>45540</v>
      </c>
      <c r="F3873">
        <v>9767.25</v>
      </c>
      <c r="G3873">
        <v>543</v>
      </c>
      <c r="H3873" t="s">
        <v>26</v>
      </c>
      <c r="I3873" t="str">
        <f>VLOOKUP(shipments[[#This Row],[SPID]],CHOOSE({1,2},people[[#All],[SPID]],people[[#All],[Sales_person]]),2,0)</f>
        <v>Brien Boise</v>
      </c>
      <c r="J3873">
        <f>YEAR(shipments[[#This Row],[Shipdate]])</f>
        <v>2024</v>
      </c>
      <c r="K3873" s="22"/>
      <c r="L3873" s="22">
        <f>VLOOKUP(shipments[[#This Row],[PID]],CHOOSE({1,2},products[PID],products[Cost_per_box]),2,0)</f>
        <v>7.73</v>
      </c>
      <c r="M3873" s="22">
        <f>shipments[[#This Row],[Boxes]]*shipments[[#This Row],[cost_per_box]]</f>
        <v>4197.3900000000003</v>
      </c>
      <c r="N3873" s="22">
        <f>shipments[[#This Row],[Amount]]-shipments[[#This Row],[total cost]]</f>
        <v>5569.86</v>
      </c>
    </row>
    <row r="3874" spans="1:14" x14ac:dyDescent="0.35">
      <c r="A3874" t="s">
        <v>3917</v>
      </c>
      <c r="B3874" t="s">
        <v>8045</v>
      </c>
      <c r="C3874" t="s">
        <v>8018</v>
      </c>
      <c r="D3874" t="s">
        <v>8034</v>
      </c>
      <c r="E3874" s="1">
        <v>45303</v>
      </c>
      <c r="F3874">
        <v>8430.75</v>
      </c>
      <c r="G3874">
        <v>469</v>
      </c>
      <c r="H3874" t="s">
        <v>7</v>
      </c>
      <c r="I3874" t="str">
        <f>VLOOKUP(shipments[[#This Row],[SPID]],CHOOSE({1,2},people[[#All],[SPID]],people[[#All],[Sales_person]]),2,0)</f>
        <v>Brien Boise</v>
      </c>
      <c r="J3874">
        <f>YEAR(shipments[[#This Row],[Shipdate]])</f>
        <v>2024</v>
      </c>
      <c r="K3874" s="22"/>
      <c r="L3874" s="22">
        <f>VLOOKUP(shipments[[#This Row],[PID]],CHOOSE({1,2},products[PID],products[Cost_per_box]),2,0)</f>
        <v>7.73</v>
      </c>
      <c r="M3874" s="22">
        <f>shipments[[#This Row],[Boxes]]*shipments[[#This Row],[cost_per_box]]</f>
        <v>3625.3700000000003</v>
      </c>
      <c r="N3874" s="22">
        <f>shipments[[#This Row],[Amount]]-shipments[[#This Row],[total cost]]</f>
        <v>4805.3799999999992</v>
      </c>
    </row>
    <row r="3875" spans="1:14" x14ac:dyDescent="0.35">
      <c r="A3875" t="s">
        <v>3918</v>
      </c>
      <c r="B3875" t="s">
        <v>8045</v>
      </c>
      <c r="C3875" t="s">
        <v>8018</v>
      </c>
      <c r="D3875" t="s">
        <v>8035</v>
      </c>
      <c r="E3875" s="1">
        <v>45294</v>
      </c>
      <c r="F3875">
        <v>7116.75</v>
      </c>
      <c r="G3875">
        <v>356</v>
      </c>
      <c r="H3875" t="s">
        <v>7</v>
      </c>
      <c r="I3875" t="str">
        <f>VLOOKUP(shipments[[#This Row],[SPID]],CHOOSE({1,2},people[[#All],[SPID]],people[[#All],[Sales_person]]),2,0)</f>
        <v>Brien Boise</v>
      </c>
      <c r="J3875">
        <f>YEAR(shipments[[#This Row],[Shipdate]])</f>
        <v>2024</v>
      </c>
      <c r="K3875" s="22"/>
      <c r="L3875" s="22">
        <f>VLOOKUP(shipments[[#This Row],[PID]],CHOOSE({1,2},products[PID],products[Cost_per_box]),2,0)</f>
        <v>7.73</v>
      </c>
      <c r="M3875" s="22">
        <f>shipments[[#This Row],[Boxes]]*shipments[[#This Row],[cost_per_box]]</f>
        <v>2751.88</v>
      </c>
      <c r="N3875" s="22">
        <f>shipments[[#This Row],[Amount]]-shipments[[#This Row],[total cost]]</f>
        <v>4364.87</v>
      </c>
    </row>
    <row r="3876" spans="1:14" x14ac:dyDescent="0.35">
      <c r="A3876" t="s">
        <v>3919</v>
      </c>
      <c r="B3876" t="s">
        <v>8045</v>
      </c>
      <c r="C3876" t="s">
        <v>8018</v>
      </c>
      <c r="D3876" t="s">
        <v>8033</v>
      </c>
      <c r="E3876" s="1">
        <v>45503</v>
      </c>
      <c r="F3876">
        <v>119.25</v>
      </c>
      <c r="G3876">
        <v>7</v>
      </c>
      <c r="H3876" t="s">
        <v>18</v>
      </c>
      <c r="I3876" t="str">
        <f>VLOOKUP(shipments[[#This Row],[SPID]],CHOOSE({1,2},people[[#All],[SPID]],people[[#All],[Sales_person]]),2,0)</f>
        <v>Brien Boise</v>
      </c>
      <c r="J3876">
        <f>YEAR(shipments[[#This Row],[Shipdate]])</f>
        <v>2024</v>
      </c>
      <c r="K3876" s="22"/>
      <c r="L3876" s="22">
        <f>VLOOKUP(shipments[[#This Row],[PID]],CHOOSE({1,2},products[PID],products[Cost_per_box]),2,0)</f>
        <v>7.73</v>
      </c>
      <c r="M3876" s="22">
        <f>shipments[[#This Row],[Boxes]]*shipments[[#This Row],[cost_per_box]]</f>
        <v>54.11</v>
      </c>
      <c r="N3876" s="22">
        <f>shipments[[#This Row],[Amount]]-shipments[[#This Row],[total cost]]</f>
        <v>65.14</v>
      </c>
    </row>
    <row r="3877" spans="1:14" x14ac:dyDescent="0.35">
      <c r="A3877" t="s">
        <v>3920</v>
      </c>
      <c r="B3877" t="s">
        <v>8045</v>
      </c>
      <c r="C3877" t="s">
        <v>8018</v>
      </c>
      <c r="D3877" t="s">
        <v>8033</v>
      </c>
      <c r="E3877" s="1">
        <v>45421</v>
      </c>
      <c r="F3877">
        <v>4932</v>
      </c>
      <c r="G3877">
        <v>260</v>
      </c>
      <c r="H3877" t="s">
        <v>7</v>
      </c>
      <c r="I3877" t="str">
        <f>VLOOKUP(shipments[[#This Row],[SPID]],CHOOSE({1,2},people[[#All],[SPID]],people[[#All],[Sales_person]]),2,0)</f>
        <v>Brien Boise</v>
      </c>
      <c r="J3877">
        <f>YEAR(shipments[[#This Row],[Shipdate]])</f>
        <v>2024</v>
      </c>
      <c r="K3877" s="22"/>
      <c r="L3877" s="22">
        <f>VLOOKUP(shipments[[#This Row],[PID]],CHOOSE({1,2},products[PID],products[Cost_per_box]),2,0)</f>
        <v>7.73</v>
      </c>
      <c r="M3877" s="22">
        <f>shipments[[#This Row],[Boxes]]*shipments[[#This Row],[cost_per_box]]</f>
        <v>2009.8000000000002</v>
      </c>
      <c r="N3877" s="22">
        <f>shipments[[#This Row],[Amount]]-shipments[[#This Row],[total cost]]</f>
        <v>2922.2</v>
      </c>
    </row>
    <row r="3878" spans="1:14" x14ac:dyDescent="0.35">
      <c r="A3878" t="s">
        <v>3921</v>
      </c>
      <c r="B3878" t="s">
        <v>8045</v>
      </c>
      <c r="C3878" t="s">
        <v>8018</v>
      </c>
      <c r="D3878" t="s">
        <v>8034</v>
      </c>
      <c r="E3878" s="1">
        <v>45191</v>
      </c>
      <c r="F3878">
        <v>2830.5</v>
      </c>
      <c r="G3878">
        <v>142</v>
      </c>
      <c r="H3878" t="s">
        <v>7</v>
      </c>
      <c r="I3878" t="str">
        <f>VLOOKUP(shipments[[#This Row],[SPID]],CHOOSE({1,2},people[[#All],[SPID]],people[[#All],[Sales_person]]),2,0)</f>
        <v>Brien Boise</v>
      </c>
      <c r="J3878">
        <f>YEAR(shipments[[#This Row],[Shipdate]])</f>
        <v>2023</v>
      </c>
      <c r="K3878" s="22"/>
      <c r="L3878" s="22">
        <f>VLOOKUP(shipments[[#This Row],[PID]],CHOOSE({1,2},products[PID],products[Cost_per_box]),2,0)</f>
        <v>7.73</v>
      </c>
      <c r="M3878" s="22">
        <f>shipments[[#This Row],[Boxes]]*shipments[[#This Row],[cost_per_box]]</f>
        <v>1097.6600000000001</v>
      </c>
      <c r="N3878" s="22">
        <f>shipments[[#This Row],[Amount]]-shipments[[#This Row],[total cost]]</f>
        <v>1732.84</v>
      </c>
    </row>
    <row r="3879" spans="1:14" x14ac:dyDescent="0.35">
      <c r="A3879" t="s">
        <v>3922</v>
      </c>
      <c r="B3879" t="s">
        <v>8045</v>
      </c>
      <c r="C3879" t="s">
        <v>8019</v>
      </c>
      <c r="D3879" t="s">
        <v>8033</v>
      </c>
      <c r="E3879" s="1">
        <v>44951</v>
      </c>
      <c r="F3879">
        <v>9733.5</v>
      </c>
      <c r="G3879">
        <v>487</v>
      </c>
      <c r="H3879" t="s">
        <v>7</v>
      </c>
      <c r="I3879" t="str">
        <f>VLOOKUP(shipments[[#This Row],[SPID]],CHOOSE({1,2},people[[#All],[SPID]],people[[#All],[Sales_person]]),2,0)</f>
        <v>Brien Boise</v>
      </c>
      <c r="J3879">
        <f>YEAR(shipments[[#This Row],[Shipdate]])</f>
        <v>2023</v>
      </c>
      <c r="K3879" s="22"/>
      <c r="L3879" s="22">
        <f>VLOOKUP(shipments[[#This Row],[PID]],CHOOSE({1,2},products[PID],products[Cost_per_box]),2,0)</f>
        <v>3.68</v>
      </c>
      <c r="M3879" s="22">
        <f>shipments[[#This Row],[Boxes]]*shipments[[#This Row],[cost_per_box]]</f>
        <v>1792.16</v>
      </c>
      <c r="N3879" s="22">
        <f>shipments[[#This Row],[Amount]]-shipments[[#This Row],[total cost]]</f>
        <v>7941.34</v>
      </c>
    </row>
    <row r="3880" spans="1:14" x14ac:dyDescent="0.35">
      <c r="A3880" t="s">
        <v>3923</v>
      </c>
      <c r="B3880" t="s">
        <v>8045</v>
      </c>
      <c r="C3880" t="s">
        <v>8020</v>
      </c>
      <c r="D3880" t="s">
        <v>8036</v>
      </c>
      <c r="E3880" s="1">
        <v>44991</v>
      </c>
      <c r="F3880">
        <v>4155.75</v>
      </c>
      <c r="G3880">
        <v>260</v>
      </c>
      <c r="H3880" t="s">
        <v>7</v>
      </c>
      <c r="I3880" t="str">
        <f>VLOOKUP(shipments[[#This Row],[SPID]],CHOOSE({1,2},people[[#All],[SPID]],people[[#All],[Sales_person]]),2,0)</f>
        <v>Brien Boise</v>
      </c>
      <c r="J3880">
        <f>YEAR(shipments[[#This Row],[Shipdate]])</f>
        <v>2023</v>
      </c>
      <c r="K3880" s="22"/>
      <c r="L3880" s="22">
        <f>VLOOKUP(shipments[[#This Row],[PID]],CHOOSE({1,2},products[PID],products[Cost_per_box]),2,0)</f>
        <v>8.2200000000000006</v>
      </c>
      <c r="M3880" s="22">
        <f>shipments[[#This Row],[Boxes]]*shipments[[#This Row],[cost_per_box]]</f>
        <v>2137.2000000000003</v>
      </c>
      <c r="N3880" s="22">
        <f>shipments[[#This Row],[Amount]]-shipments[[#This Row],[total cost]]</f>
        <v>2018.5499999999997</v>
      </c>
    </row>
    <row r="3881" spans="1:14" x14ac:dyDescent="0.35">
      <c r="A3881" t="s">
        <v>3924</v>
      </c>
      <c r="B3881" t="s">
        <v>8045</v>
      </c>
      <c r="C3881" t="s">
        <v>8022</v>
      </c>
      <c r="D3881" t="s">
        <v>8038</v>
      </c>
      <c r="E3881" s="1">
        <v>45462</v>
      </c>
      <c r="F3881">
        <v>9324</v>
      </c>
      <c r="G3881">
        <v>718</v>
      </c>
      <c r="H3881" t="s">
        <v>7</v>
      </c>
      <c r="I3881" t="str">
        <f>VLOOKUP(shipments[[#This Row],[SPID]],CHOOSE({1,2},people[[#All],[SPID]],people[[#All],[Sales_person]]),2,0)</f>
        <v>Brien Boise</v>
      </c>
      <c r="J3881">
        <f>YEAR(shipments[[#This Row],[Shipdate]])</f>
        <v>2024</v>
      </c>
      <c r="K3881" s="22"/>
      <c r="L3881" s="22">
        <f>VLOOKUP(shipments[[#This Row],[PID]],CHOOSE({1,2},products[PID],products[Cost_per_box]),2,0)</f>
        <v>4.74</v>
      </c>
      <c r="M3881" s="22">
        <f>shipments[[#This Row],[Boxes]]*shipments[[#This Row],[cost_per_box]]</f>
        <v>3403.32</v>
      </c>
      <c r="N3881" s="22">
        <f>shipments[[#This Row],[Amount]]-shipments[[#This Row],[total cost]]</f>
        <v>5920.68</v>
      </c>
    </row>
    <row r="3882" spans="1:14" x14ac:dyDescent="0.35">
      <c r="A3882" t="s">
        <v>3925</v>
      </c>
      <c r="B3882" t="s">
        <v>8045</v>
      </c>
      <c r="C3882" t="s">
        <v>8022</v>
      </c>
      <c r="D3882" t="s">
        <v>8036</v>
      </c>
      <c r="E3882" s="1">
        <v>45201</v>
      </c>
      <c r="F3882">
        <v>5094</v>
      </c>
      <c r="G3882">
        <v>300</v>
      </c>
      <c r="H3882" t="s">
        <v>7</v>
      </c>
      <c r="I3882" t="str">
        <f>VLOOKUP(shipments[[#This Row],[SPID]],CHOOSE({1,2},people[[#All],[SPID]],people[[#All],[Sales_person]]),2,0)</f>
        <v>Brien Boise</v>
      </c>
      <c r="J3882">
        <f>YEAR(shipments[[#This Row],[Shipdate]])</f>
        <v>2023</v>
      </c>
      <c r="K3882" s="22"/>
      <c r="L3882" s="22">
        <f>VLOOKUP(shipments[[#This Row],[PID]],CHOOSE({1,2},products[PID],products[Cost_per_box]),2,0)</f>
        <v>4.74</v>
      </c>
      <c r="M3882" s="22">
        <f>shipments[[#This Row],[Boxes]]*shipments[[#This Row],[cost_per_box]]</f>
        <v>1422</v>
      </c>
      <c r="N3882" s="22">
        <f>shipments[[#This Row],[Amount]]-shipments[[#This Row],[total cost]]</f>
        <v>3672</v>
      </c>
    </row>
    <row r="3883" spans="1:14" x14ac:dyDescent="0.35">
      <c r="A3883" t="s">
        <v>3926</v>
      </c>
      <c r="B3883" t="s">
        <v>8045</v>
      </c>
      <c r="C3883" t="s">
        <v>8022</v>
      </c>
      <c r="D3883" t="s">
        <v>8037</v>
      </c>
      <c r="E3883" s="1">
        <v>45181</v>
      </c>
      <c r="F3883">
        <v>9684</v>
      </c>
      <c r="G3883">
        <v>646</v>
      </c>
      <c r="H3883" t="s">
        <v>7</v>
      </c>
      <c r="I3883" t="str">
        <f>VLOOKUP(shipments[[#This Row],[SPID]],CHOOSE({1,2},people[[#All],[SPID]],people[[#All],[Sales_person]]),2,0)</f>
        <v>Brien Boise</v>
      </c>
      <c r="J3883">
        <f>YEAR(shipments[[#This Row],[Shipdate]])</f>
        <v>2023</v>
      </c>
      <c r="K3883" s="22"/>
      <c r="L3883" s="22">
        <f>VLOOKUP(shipments[[#This Row],[PID]],CHOOSE({1,2},products[PID],products[Cost_per_box]),2,0)</f>
        <v>4.74</v>
      </c>
      <c r="M3883" s="22">
        <f>shipments[[#This Row],[Boxes]]*shipments[[#This Row],[cost_per_box]]</f>
        <v>3062.04</v>
      </c>
      <c r="N3883" s="22">
        <f>shipments[[#This Row],[Amount]]-shipments[[#This Row],[total cost]]</f>
        <v>6621.96</v>
      </c>
    </row>
    <row r="3884" spans="1:14" x14ac:dyDescent="0.35">
      <c r="A3884" t="s">
        <v>3927</v>
      </c>
      <c r="B3884" t="s">
        <v>8045</v>
      </c>
      <c r="C3884" t="s">
        <v>8022</v>
      </c>
      <c r="D3884" t="s">
        <v>8038</v>
      </c>
      <c r="E3884" s="1">
        <v>45275</v>
      </c>
      <c r="F3884">
        <v>5881.5</v>
      </c>
      <c r="G3884">
        <v>393</v>
      </c>
      <c r="H3884" t="s">
        <v>7</v>
      </c>
      <c r="I3884" t="str">
        <f>VLOOKUP(shipments[[#This Row],[SPID]],CHOOSE({1,2},people[[#All],[SPID]],people[[#All],[Sales_person]]),2,0)</f>
        <v>Brien Boise</v>
      </c>
      <c r="J3884">
        <f>YEAR(shipments[[#This Row],[Shipdate]])</f>
        <v>2023</v>
      </c>
      <c r="K3884" s="22"/>
      <c r="L3884" s="22">
        <f>VLOOKUP(shipments[[#This Row],[PID]],CHOOSE({1,2},products[PID],products[Cost_per_box]),2,0)</f>
        <v>4.74</v>
      </c>
      <c r="M3884" s="22">
        <f>shipments[[#This Row],[Boxes]]*shipments[[#This Row],[cost_per_box]]</f>
        <v>1862.8200000000002</v>
      </c>
      <c r="N3884" s="22">
        <f>shipments[[#This Row],[Amount]]-shipments[[#This Row],[total cost]]</f>
        <v>4018.68</v>
      </c>
    </row>
    <row r="3885" spans="1:14" x14ac:dyDescent="0.35">
      <c r="A3885" t="s">
        <v>3928</v>
      </c>
      <c r="B3885" t="s">
        <v>8045</v>
      </c>
      <c r="C3885" t="s">
        <v>8024</v>
      </c>
      <c r="D3885" t="s">
        <v>8038</v>
      </c>
      <c r="E3885" s="1">
        <v>44960</v>
      </c>
      <c r="F3885">
        <v>3325.5</v>
      </c>
      <c r="G3885">
        <v>185</v>
      </c>
      <c r="H3885" t="s">
        <v>7</v>
      </c>
      <c r="I3885" t="str">
        <f>VLOOKUP(shipments[[#This Row],[SPID]],CHOOSE({1,2},people[[#All],[SPID]],people[[#All],[Sales_person]]),2,0)</f>
        <v>Brien Boise</v>
      </c>
      <c r="J3885">
        <f>YEAR(shipments[[#This Row],[Shipdate]])</f>
        <v>2023</v>
      </c>
      <c r="K3885" s="22"/>
      <c r="L3885" s="22">
        <f>VLOOKUP(shipments[[#This Row],[PID]],CHOOSE({1,2},products[PID],products[Cost_per_box]),2,0)</f>
        <v>6.43</v>
      </c>
      <c r="M3885" s="22">
        <f>shipments[[#This Row],[Boxes]]*shipments[[#This Row],[cost_per_box]]</f>
        <v>1189.55</v>
      </c>
      <c r="N3885" s="22">
        <f>shipments[[#This Row],[Amount]]-shipments[[#This Row],[total cost]]</f>
        <v>2135.9499999999998</v>
      </c>
    </row>
    <row r="3886" spans="1:14" x14ac:dyDescent="0.35">
      <c r="A3886" t="s">
        <v>3929</v>
      </c>
      <c r="B3886" t="s">
        <v>8045</v>
      </c>
      <c r="C3886" t="s">
        <v>8024</v>
      </c>
      <c r="D3886" t="s">
        <v>8034</v>
      </c>
      <c r="E3886" s="1">
        <v>45303</v>
      </c>
      <c r="F3886">
        <v>3888</v>
      </c>
      <c r="G3886">
        <v>243</v>
      </c>
      <c r="H3886" t="s">
        <v>7</v>
      </c>
      <c r="I3886" t="str">
        <f>VLOOKUP(shipments[[#This Row],[SPID]],CHOOSE({1,2},people[[#All],[SPID]],people[[#All],[Sales_person]]),2,0)</f>
        <v>Brien Boise</v>
      </c>
      <c r="J3886">
        <f>YEAR(shipments[[#This Row],[Shipdate]])</f>
        <v>2024</v>
      </c>
      <c r="K3886" s="22"/>
      <c r="L3886" s="22">
        <f>VLOOKUP(shipments[[#This Row],[PID]],CHOOSE({1,2},products[PID],products[Cost_per_box]),2,0)</f>
        <v>6.43</v>
      </c>
      <c r="M3886" s="22">
        <f>shipments[[#This Row],[Boxes]]*shipments[[#This Row],[cost_per_box]]</f>
        <v>1562.49</v>
      </c>
      <c r="N3886" s="22">
        <f>shipments[[#This Row],[Amount]]-shipments[[#This Row],[total cost]]</f>
        <v>2325.5100000000002</v>
      </c>
    </row>
    <row r="3887" spans="1:14" x14ac:dyDescent="0.35">
      <c r="A3887" t="s">
        <v>3930</v>
      </c>
      <c r="B3887" t="s">
        <v>8045</v>
      </c>
      <c r="C3887" t="s">
        <v>8025</v>
      </c>
      <c r="D3887" t="s">
        <v>8036</v>
      </c>
      <c r="E3887" s="1">
        <v>45497</v>
      </c>
      <c r="F3887">
        <v>13527</v>
      </c>
      <c r="G3887">
        <v>645</v>
      </c>
      <c r="H3887" t="s">
        <v>18</v>
      </c>
      <c r="I3887" t="str">
        <f>VLOOKUP(shipments[[#This Row],[SPID]],CHOOSE({1,2},people[[#All],[SPID]],people[[#All],[Sales_person]]),2,0)</f>
        <v>Brien Boise</v>
      </c>
      <c r="J3887">
        <f>YEAR(shipments[[#This Row],[Shipdate]])</f>
        <v>2024</v>
      </c>
      <c r="K3887" s="22"/>
      <c r="L3887" s="22">
        <f>VLOOKUP(shipments[[#This Row],[PID]],CHOOSE({1,2},products[PID],products[Cost_per_box]),2,0)</f>
        <v>12.41</v>
      </c>
      <c r="M3887" s="22">
        <f>shipments[[#This Row],[Boxes]]*shipments[[#This Row],[cost_per_box]]</f>
        <v>8004.45</v>
      </c>
      <c r="N3887" s="22">
        <f>shipments[[#This Row],[Amount]]-shipments[[#This Row],[total cost]]</f>
        <v>5522.55</v>
      </c>
    </row>
    <row r="3888" spans="1:14" x14ac:dyDescent="0.35">
      <c r="A3888" t="s">
        <v>3931</v>
      </c>
      <c r="B3888" t="s">
        <v>8045</v>
      </c>
      <c r="C3888" t="s">
        <v>8025</v>
      </c>
      <c r="D3888" t="s">
        <v>8038</v>
      </c>
      <c r="E3888" s="1">
        <v>45467</v>
      </c>
      <c r="F3888">
        <v>841.5</v>
      </c>
      <c r="G3888">
        <v>41</v>
      </c>
      <c r="H3888" t="s">
        <v>7</v>
      </c>
      <c r="I3888" t="str">
        <f>VLOOKUP(shipments[[#This Row],[SPID]],CHOOSE({1,2},people[[#All],[SPID]],people[[#All],[Sales_person]]),2,0)</f>
        <v>Brien Boise</v>
      </c>
      <c r="J3888">
        <f>YEAR(shipments[[#This Row],[Shipdate]])</f>
        <v>2024</v>
      </c>
      <c r="K3888" s="22"/>
      <c r="L3888" s="22">
        <f>VLOOKUP(shipments[[#This Row],[PID]],CHOOSE({1,2},products[PID],products[Cost_per_box]),2,0)</f>
        <v>12.41</v>
      </c>
      <c r="M3888" s="22">
        <f>shipments[[#This Row],[Boxes]]*shipments[[#This Row],[cost_per_box]]</f>
        <v>508.81</v>
      </c>
      <c r="N3888" s="22">
        <f>shipments[[#This Row],[Amount]]-shipments[[#This Row],[total cost]]</f>
        <v>332.69</v>
      </c>
    </row>
    <row r="3889" spans="1:14" x14ac:dyDescent="0.35">
      <c r="A3889" t="s">
        <v>3932</v>
      </c>
      <c r="B3889" t="s">
        <v>8045</v>
      </c>
      <c r="C3889" t="s">
        <v>8026</v>
      </c>
      <c r="D3889" t="s">
        <v>8037</v>
      </c>
      <c r="E3889" s="1">
        <v>45280</v>
      </c>
      <c r="F3889">
        <v>1325.25</v>
      </c>
      <c r="G3889">
        <v>74</v>
      </c>
      <c r="H3889" t="s">
        <v>40</v>
      </c>
      <c r="I3889" t="str">
        <f>VLOOKUP(shipments[[#This Row],[SPID]],CHOOSE({1,2},people[[#All],[SPID]],people[[#All],[Sales_person]]),2,0)</f>
        <v>Brien Boise</v>
      </c>
      <c r="J3889">
        <f>YEAR(shipments[[#This Row],[Shipdate]])</f>
        <v>2023</v>
      </c>
      <c r="K3889" s="22"/>
      <c r="L3889" s="22">
        <f>VLOOKUP(shipments[[#This Row],[PID]],CHOOSE({1,2},products[PID],products[Cost_per_box]),2,0)</f>
        <v>9.57</v>
      </c>
      <c r="M3889" s="22">
        <f>shipments[[#This Row],[Boxes]]*shipments[[#This Row],[cost_per_box]]</f>
        <v>708.18000000000006</v>
      </c>
      <c r="N3889" s="22">
        <f>shipments[[#This Row],[Amount]]-shipments[[#This Row],[total cost]]</f>
        <v>617.06999999999994</v>
      </c>
    </row>
    <row r="3890" spans="1:14" x14ac:dyDescent="0.35">
      <c r="A3890" t="s">
        <v>3933</v>
      </c>
      <c r="B3890" t="s">
        <v>8045</v>
      </c>
      <c r="C3890" t="s">
        <v>8026</v>
      </c>
      <c r="D3890" t="s">
        <v>8038</v>
      </c>
      <c r="E3890" s="1">
        <v>45278</v>
      </c>
      <c r="F3890">
        <v>12462.75</v>
      </c>
      <c r="G3890">
        <v>779</v>
      </c>
      <c r="H3890" t="s">
        <v>7</v>
      </c>
      <c r="I3890" t="str">
        <f>VLOOKUP(shipments[[#This Row],[SPID]],CHOOSE({1,2},people[[#All],[SPID]],people[[#All],[Sales_person]]),2,0)</f>
        <v>Brien Boise</v>
      </c>
      <c r="J3890">
        <f>YEAR(shipments[[#This Row],[Shipdate]])</f>
        <v>2023</v>
      </c>
      <c r="K3890" s="22"/>
      <c r="L3890" s="22">
        <f>VLOOKUP(shipments[[#This Row],[PID]],CHOOSE({1,2},products[PID],products[Cost_per_box]),2,0)</f>
        <v>9.57</v>
      </c>
      <c r="M3890" s="22">
        <f>shipments[[#This Row],[Boxes]]*shipments[[#This Row],[cost_per_box]]</f>
        <v>7455.0300000000007</v>
      </c>
      <c r="N3890" s="22">
        <f>shipments[[#This Row],[Amount]]-shipments[[#This Row],[total cost]]</f>
        <v>5007.7199999999993</v>
      </c>
    </row>
    <row r="3891" spans="1:14" x14ac:dyDescent="0.35">
      <c r="A3891" t="s">
        <v>3934</v>
      </c>
      <c r="B3891" t="s">
        <v>8045</v>
      </c>
      <c r="C3891" t="s">
        <v>8026</v>
      </c>
      <c r="D3891" t="s">
        <v>8034</v>
      </c>
      <c r="E3891" s="1">
        <v>45482</v>
      </c>
      <c r="F3891">
        <v>2945.25</v>
      </c>
      <c r="G3891">
        <v>164</v>
      </c>
      <c r="H3891" t="s">
        <v>18</v>
      </c>
      <c r="I3891" t="str">
        <f>VLOOKUP(shipments[[#This Row],[SPID]],CHOOSE({1,2},people[[#All],[SPID]],people[[#All],[Sales_person]]),2,0)</f>
        <v>Brien Boise</v>
      </c>
      <c r="J3891">
        <f>YEAR(shipments[[#This Row],[Shipdate]])</f>
        <v>2024</v>
      </c>
      <c r="K3891" s="22"/>
      <c r="L3891" s="22">
        <f>VLOOKUP(shipments[[#This Row],[PID]],CHOOSE({1,2},products[PID],products[Cost_per_box]),2,0)</f>
        <v>9.57</v>
      </c>
      <c r="M3891" s="22">
        <f>shipments[[#This Row],[Boxes]]*shipments[[#This Row],[cost_per_box]]</f>
        <v>1569.48</v>
      </c>
      <c r="N3891" s="22">
        <f>shipments[[#This Row],[Amount]]-shipments[[#This Row],[total cost]]</f>
        <v>1375.77</v>
      </c>
    </row>
    <row r="3892" spans="1:14" x14ac:dyDescent="0.35">
      <c r="A3892" t="s">
        <v>3935</v>
      </c>
      <c r="B3892" t="s">
        <v>8045</v>
      </c>
      <c r="C3892" t="s">
        <v>8026</v>
      </c>
      <c r="D3892" t="s">
        <v>8037</v>
      </c>
      <c r="E3892" s="1">
        <v>45119</v>
      </c>
      <c r="F3892">
        <v>882</v>
      </c>
      <c r="G3892">
        <v>52</v>
      </c>
      <c r="H3892" t="s">
        <v>7</v>
      </c>
      <c r="I3892" t="str">
        <f>VLOOKUP(shipments[[#This Row],[SPID]],CHOOSE({1,2},people[[#All],[SPID]],people[[#All],[Sales_person]]),2,0)</f>
        <v>Brien Boise</v>
      </c>
      <c r="J3892">
        <f>YEAR(shipments[[#This Row],[Shipdate]])</f>
        <v>2023</v>
      </c>
      <c r="K3892" s="22"/>
      <c r="L3892" s="22">
        <f>VLOOKUP(shipments[[#This Row],[PID]],CHOOSE({1,2},products[PID],products[Cost_per_box]),2,0)</f>
        <v>9.57</v>
      </c>
      <c r="M3892" s="22">
        <f>shipments[[#This Row],[Boxes]]*shipments[[#This Row],[cost_per_box]]</f>
        <v>497.64</v>
      </c>
      <c r="N3892" s="22">
        <f>shipments[[#This Row],[Amount]]-shipments[[#This Row],[total cost]]</f>
        <v>384.36</v>
      </c>
    </row>
    <row r="3893" spans="1:14" x14ac:dyDescent="0.35">
      <c r="A3893" t="s">
        <v>3936</v>
      </c>
      <c r="B3893" t="s">
        <v>8045</v>
      </c>
      <c r="C3893" t="s">
        <v>8027</v>
      </c>
      <c r="D3893" t="s">
        <v>8034</v>
      </c>
      <c r="E3893" s="1">
        <v>45474</v>
      </c>
      <c r="F3893">
        <v>2499.75</v>
      </c>
      <c r="G3893">
        <v>358</v>
      </c>
      <c r="H3893" t="s">
        <v>40</v>
      </c>
      <c r="I3893" t="str">
        <f>VLOOKUP(shipments[[#This Row],[SPID]],CHOOSE({1,2},people[[#All],[SPID]],people[[#All],[Sales_person]]),2,0)</f>
        <v>Brien Boise</v>
      </c>
      <c r="J3893">
        <f>YEAR(shipments[[#This Row],[Shipdate]])</f>
        <v>2024</v>
      </c>
      <c r="K3893" s="22"/>
      <c r="L3893" s="22">
        <f>VLOOKUP(shipments[[#This Row],[PID]],CHOOSE({1,2},products[PID],products[Cost_per_box]),2,0)</f>
        <v>8.43</v>
      </c>
      <c r="M3893" s="22">
        <f>shipments[[#This Row],[Boxes]]*shipments[[#This Row],[cost_per_box]]</f>
        <v>3017.94</v>
      </c>
      <c r="N3893" s="22">
        <f>shipments[[#This Row],[Amount]]-shipments[[#This Row],[total cost]]</f>
        <v>-518.19000000000005</v>
      </c>
    </row>
    <row r="3894" spans="1:14" x14ac:dyDescent="0.35">
      <c r="A3894" t="s">
        <v>3937</v>
      </c>
      <c r="B3894" t="s">
        <v>8045</v>
      </c>
      <c r="C3894" t="s">
        <v>8027</v>
      </c>
      <c r="D3894" t="s">
        <v>8033</v>
      </c>
      <c r="E3894" s="1">
        <v>45495</v>
      </c>
      <c r="F3894">
        <v>3777.75</v>
      </c>
      <c r="G3894">
        <v>540</v>
      </c>
      <c r="H3894" t="s">
        <v>18</v>
      </c>
      <c r="I3894" t="str">
        <f>VLOOKUP(shipments[[#This Row],[SPID]],CHOOSE({1,2},people[[#All],[SPID]],people[[#All],[Sales_person]]),2,0)</f>
        <v>Brien Boise</v>
      </c>
      <c r="J3894">
        <f>YEAR(shipments[[#This Row],[Shipdate]])</f>
        <v>2024</v>
      </c>
      <c r="K3894" s="22"/>
      <c r="L3894" s="22">
        <f>VLOOKUP(shipments[[#This Row],[PID]],CHOOSE({1,2},products[PID],products[Cost_per_box]),2,0)</f>
        <v>8.43</v>
      </c>
      <c r="M3894" s="22">
        <f>shipments[[#This Row],[Boxes]]*shipments[[#This Row],[cost_per_box]]</f>
        <v>4552.2</v>
      </c>
      <c r="N3894" s="22">
        <f>shipments[[#This Row],[Amount]]-shipments[[#This Row],[total cost]]</f>
        <v>-774.44999999999982</v>
      </c>
    </row>
    <row r="3895" spans="1:14" x14ac:dyDescent="0.35">
      <c r="A3895" t="s">
        <v>3938</v>
      </c>
      <c r="B3895" t="s">
        <v>8045</v>
      </c>
      <c r="C3895" t="s">
        <v>8027</v>
      </c>
      <c r="D3895" t="s">
        <v>8034</v>
      </c>
      <c r="E3895" s="1">
        <v>45159</v>
      </c>
      <c r="F3895">
        <v>13180.5</v>
      </c>
      <c r="G3895">
        <v>1319</v>
      </c>
      <c r="H3895" t="s">
        <v>7</v>
      </c>
      <c r="I3895" t="str">
        <f>VLOOKUP(shipments[[#This Row],[SPID]],CHOOSE({1,2},people[[#All],[SPID]],people[[#All],[Sales_person]]),2,0)</f>
        <v>Brien Boise</v>
      </c>
      <c r="J3895">
        <f>YEAR(shipments[[#This Row],[Shipdate]])</f>
        <v>2023</v>
      </c>
      <c r="K3895" s="22"/>
      <c r="L3895" s="22">
        <f>VLOOKUP(shipments[[#This Row],[PID]],CHOOSE({1,2},products[PID],products[Cost_per_box]),2,0)</f>
        <v>8.43</v>
      </c>
      <c r="M3895" s="22">
        <f>shipments[[#This Row],[Boxes]]*shipments[[#This Row],[cost_per_box]]</f>
        <v>11119.17</v>
      </c>
      <c r="N3895" s="22">
        <f>shipments[[#This Row],[Amount]]-shipments[[#This Row],[total cost]]</f>
        <v>2061.33</v>
      </c>
    </row>
    <row r="3896" spans="1:14" x14ac:dyDescent="0.35">
      <c r="A3896" t="s">
        <v>3939</v>
      </c>
      <c r="B3896" t="s">
        <v>8045</v>
      </c>
      <c r="C3896" t="s">
        <v>8027</v>
      </c>
      <c r="D3896" t="s">
        <v>8036</v>
      </c>
      <c r="E3896" s="1">
        <v>45211</v>
      </c>
      <c r="F3896">
        <v>1723.5</v>
      </c>
      <c r="G3896">
        <v>216</v>
      </c>
      <c r="H3896" t="s">
        <v>7</v>
      </c>
      <c r="I3896" t="str">
        <f>VLOOKUP(shipments[[#This Row],[SPID]],CHOOSE({1,2},people[[#All],[SPID]],people[[#All],[Sales_person]]),2,0)</f>
        <v>Brien Boise</v>
      </c>
      <c r="J3896">
        <f>YEAR(shipments[[#This Row],[Shipdate]])</f>
        <v>2023</v>
      </c>
      <c r="K3896" s="22"/>
      <c r="L3896" s="22">
        <f>VLOOKUP(shipments[[#This Row],[PID]],CHOOSE({1,2},products[PID],products[Cost_per_box]),2,0)</f>
        <v>8.43</v>
      </c>
      <c r="M3896" s="22">
        <f>shipments[[#This Row],[Boxes]]*shipments[[#This Row],[cost_per_box]]</f>
        <v>1820.8799999999999</v>
      </c>
      <c r="N3896" s="22">
        <f>shipments[[#This Row],[Amount]]-shipments[[#This Row],[total cost]]</f>
        <v>-97.379999999999882</v>
      </c>
    </row>
    <row r="3897" spans="1:14" x14ac:dyDescent="0.35">
      <c r="A3897" t="s">
        <v>3940</v>
      </c>
      <c r="B3897" t="s">
        <v>8045</v>
      </c>
      <c r="C3897" t="s">
        <v>8027</v>
      </c>
      <c r="D3897" t="s">
        <v>8038</v>
      </c>
      <c r="E3897" s="1">
        <v>45135</v>
      </c>
      <c r="F3897">
        <v>13279.5</v>
      </c>
      <c r="G3897">
        <v>1476</v>
      </c>
      <c r="H3897" t="s">
        <v>7</v>
      </c>
      <c r="I3897" t="str">
        <f>VLOOKUP(shipments[[#This Row],[SPID]],CHOOSE({1,2},people[[#All],[SPID]],people[[#All],[Sales_person]]),2,0)</f>
        <v>Brien Boise</v>
      </c>
      <c r="J3897">
        <f>YEAR(shipments[[#This Row],[Shipdate]])</f>
        <v>2023</v>
      </c>
      <c r="K3897" s="22"/>
      <c r="L3897" s="22">
        <f>VLOOKUP(shipments[[#This Row],[PID]],CHOOSE({1,2},products[PID],products[Cost_per_box]),2,0)</f>
        <v>8.43</v>
      </c>
      <c r="M3897" s="22">
        <f>shipments[[#This Row],[Boxes]]*shipments[[#This Row],[cost_per_box]]</f>
        <v>12442.68</v>
      </c>
      <c r="N3897" s="22">
        <f>shipments[[#This Row],[Amount]]-shipments[[#This Row],[total cost]]</f>
        <v>836.81999999999971</v>
      </c>
    </row>
    <row r="3898" spans="1:14" x14ac:dyDescent="0.35">
      <c r="A3898" t="s">
        <v>3941</v>
      </c>
      <c r="B3898" t="s">
        <v>8045</v>
      </c>
      <c r="C3898" t="s">
        <v>8028</v>
      </c>
      <c r="D3898" t="s">
        <v>8033</v>
      </c>
      <c r="E3898" s="1">
        <v>45252</v>
      </c>
      <c r="F3898">
        <v>2769.75</v>
      </c>
      <c r="G3898">
        <v>252</v>
      </c>
      <c r="H3898" t="s">
        <v>7</v>
      </c>
      <c r="I3898" t="str">
        <f>VLOOKUP(shipments[[#This Row],[SPID]],CHOOSE({1,2},people[[#All],[SPID]],people[[#All],[Sales_person]]),2,0)</f>
        <v>Brien Boise</v>
      </c>
      <c r="J3898">
        <f>YEAR(shipments[[#This Row],[Shipdate]])</f>
        <v>2023</v>
      </c>
      <c r="K3898" s="22"/>
      <c r="L3898" s="22">
        <f>VLOOKUP(shipments[[#This Row],[PID]],CHOOSE({1,2},products[PID],products[Cost_per_box]),2,0)</f>
        <v>6.8</v>
      </c>
      <c r="M3898" s="22">
        <f>shipments[[#This Row],[Boxes]]*shipments[[#This Row],[cost_per_box]]</f>
        <v>1713.6</v>
      </c>
      <c r="N3898" s="22">
        <f>shipments[[#This Row],[Amount]]-shipments[[#This Row],[total cost]]</f>
        <v>1056.1500000000001</v>
      </c>
    </row>
    <row r="3899" spans="1:14" x14ac:dyDescent="0.35">
      <c r="A3899" t="s">
        <v>3942</v>
      </c>
      <c r="B3899" t="s">
        <v>8045</v>
      </c>
      <c r="C3899" t="s">
        <v>8028</v>
      </c>
      <c r="D3899" t="s">
        <v>8037</v>
      </c>
      <c r="E3899" s="1">
        <v>45377</v>
      </c>
      <c r="F3899">
        <v>7715.25</v>
      </c>
      <c r="G3899">
        <v>1103</v>
      </c>
      <c r="H3899" t="s">
        <v>7</v>
      </c>
      <c r="I3899" t="str">
        <f>VLOOKUP(shipments[[#This Row],[SPID]],CHOOSE({1,2},people[[#All],[SPID]],people[[#All],[Sales_person]]),2,0)</f>
        <v>Brien Boise</v>
      </c>
      <c r="J3899">
        <f>YEAR(shipments[[#This Row],[Shipdate]])</f>
        <v>2024</v>
      </c>
      <c r="K3899" s="22"/>
      <c r="L3899" s="22">
        <f>VLOOKUP(shipments[[#This Row],[PID]],CHOOSE({1,2},products[PID],products[Cost_per_box]),2,0)</f>
        <v>6.8</v>
      </c>
      <c r="M3899" s="22">
        <f>shipments[[#This Row],[Boxes]]*shipments[[#This Row],[cost_per_box]]</f>
        <v>7500.4</v>
      </c>
      <c r="N3899" s="22">
        <f>shipments[[#This Row],[Amount]]-shipments[[#This Row],[total cost]]</f>
        <v>214.85000000000036</v>
      </c>
    </row>
    <row r="3900" spans="1:14" x14ac:dyDescent="0.35">
      <c r="A3900" t="s">
        <v>3943</v>
      </c>
      <c r="B3900" t="s">
        <v>8045</v>
      </c>
      <c r="C3900" t="s">
        <v>8028</v>
      </c>
      <c r="D3900" t="s">
        <v>8034</v>
      </c>
      <c r="E3900" s="1">
        <v>45040</v>
      </c>
      <c r="F3900">
        <v>12091.5</v>
      </c>
      <c r="G3900">
        <v>1344</v>
      </c>
      <c r="H3900" t="s">
        <v>7</v>
      </c>
      <c r="I3900" t="str">
        <f>VLOOKUP(shipments[[#This Row],[SPID]],CHOOSE({1,2},people[[#All],[SPID]],people[[#All],[Sales_person]]),2,0)</f>
        <v>Brien Boise</v>
      </c>
      <c r="J3900">
        <f>YEAR(shipments[[#This Row],[Shipdate]])</f>
        <v>2023</v>
      </c>
      <c r="K3900" s="22"/>
      <c r="L3900" s="22">
        <f>VLOOKUP(shipments[[#This Row],[PID]],CHOOSE({1,2},products[PID],products[Cost_per_box]),2,0)</f>
        <v>6.8</v>
      </c>
      <c r="M3900" s="22">
        <f>shipments[[#This Row],[Boxes]]*shipments[[#This Row],[cost_per_box]]</f>
        <v>9139.1999999999989</v>
      </c>
      <c r="N3900" s="22">
        <f>shipments[[#This Row],[Amount]]-shipments[[#This Row],[total cost]]</f>
        <v>2952.3000000000011</v>
      </c>
    </row>
    <row r="3901" spans="1:14" x14ac:dyDescent="0.35">
      <c r="A3901" t="s">
        <v>3944</v>
      </c>
      <c r="B3901" t="s">
        <v>8045</v>
      </c>
      <c r="C3901" t="s">
        <v>8029</v>
      </c>
      <c r="D3901" t="s">
        <v>8033</v>
      </c>
      <c r="E3901" s="1">
        <v>45260</v>
      </c>
      <c r="F3901">
        <v>6475.5</v>
      </c>
      <c r="G3901">
        <v>232</v>
      </c>
      <c r="H3901" t="s">
        <v>7</v>
      </c>
      <c r="I3901" t="str">
        <f>VLOOKUP(shipments[[#This Row],[SPID]],CHOOSE({1,2},people[[#All],[SPID]],people[[#All],[Sales_person]]),2,0)</f>
        <v>Brien Boise</v>
      </c>
      <c r="J3901">
        <f>YEAR(shipments[[#This Row],[Shipdate]])</f>
        <v>2023</v>
      </c>
      <c r="K3901" s="22"/>
      <c r="L3901" s="22">
        <f>VLOOKUP(shipments[[#This Row],[PID]],CHOOSE({1,2},products[PID],products[Cost_per_box]),2,0)</f>
        <v>5.04</v>
      </c>
      <c r="M3901" s="22">
        <f>shipments[[#This Row],[Boxes]]*shipments[[#This Row],[cost_per_box]]</f>
        <v>1169.28</v>
      </c>
      <c r="N3901" s="22">
        <f>shipments[[#This Row],[Amount]]-shipments[[#This Row],[total cost]]</f>
        <v>5306.22</v>
      </c>
    </row>
    <row r="3902" spans="1:14" x14ac:dyDescent="0.35">
      <c r="A3902" t="s">
        <v>3945</v>
      </c>
      <c r="B3902" t="s">
        <v>8045</v>
      </c>
      <c r="C3902" t="s">
        <v>8029</v>
      </c>
      <c r="D3902" t="s">
        <v>8038</v>
      </c>
      <c r="E3902" s="1">
        <v>44930</v>
      </c>
      <c r="F3902">
        <v>3498.75</v>
      </c>
      <c r="G3902">
        <v>121</v>
      </c>
      <c r="H3902" t="s">
        <v>7</v>
      </c>
      <c r="I3902" t="str">
        <f>VLOOKUP(shipments[[#This Row],[SPID]],CHOOSE({1,2},people[[#All],[SPID]],people[[#All],[Sales_person]]),2,0)</f>
        <v>Brien Boise</v>
      </c>
      <c r="J3902">
        <f>YEAR(shipments[[#This Row],[Shipdate]])</f>
        <v>2023</v>
      </c>
      <c r="K3902" s="22"/>
      <c r="L3902" s="22">
        <f>VLOOKUP(shipments[[#This Row],[PID]],CHOOSE({1,2},products[PID],products[Cost_per_box]),2,0)</f>
        <v>5.04</v>
      </c>
      <c r="M3902" s="22">
        <f>shipments[[#This Row],[Boxes]]*shipments[[#This Row],[cost_per_box]]</f>
        <v>609.84</v>
      </c>
      <c r="N3902" s="22">
        <f>shipments[[#This Row],[Amount]]-shipments[[#This Row],[total cost]]</f>
        <v>2888.91</v>
      </c>
    </row>
    <row r="3903" spans="1:14" x14ac:dyDescent="0.35">
      <c r="A3903" t="s">
        <v>3946</v>
      </c>
      <c r="B3903" t="s">
        <v>8045</v>
      </c>
      <c r="C3903" t="s">
        <v>8029</v>
      </c>
      <c r="D3903" t="s">
        <v>8033</v>
      </c>
      <c r="E3903" s="1">
        <v>45055</v>
      </c>
      <c r="F3903">
        <v>1053</v>
      </c>
      <c r="G3903">
        <v>41</v>
      </c>
      <c r="H3903" t="s">
        <v>7</v>
      </c>
      <c r="I3903" t="str">
        <f>VLOOKUP(shipments[[#This Row],[SPID]],CHOOSE({1,2},people[[#All],[SPID]],people[[#All],[Sales_person]]),2,0)</f>
        <v>Brien Boise</v>
      </c>
      <c r="J3903">
        <f>YEAR(shipments[[#This Row],[Shipdate]])</f>
        <v>2023</v>
      </c>
      <c r="K3903" s="22"/>
      <c r="L3903" s="22">
        <f>VLOOKUP(shipments[[#This Row],[PID]],CHOOSE({1,2},products[PID],products[Cost_per_box]),2,0)</f>
        <v>5.04</v>
      </c>
      <c r="M3903" s="22">
        <f>shipments[[#This Row],[Boxes]]*shipments[[#This Row],[cost_per_box]]</f>
        <v>206.64000000000001</v>
      </c>
      <c r="N3903" s="22">
        <f>shipments[[#This Row],[Amount]]-shipments[[#This Row],[total cost]]</f>
        <v>846.36</v>
      </c>
    </row>
    <row r="3904" spans="1:14" x14ac:dyDescent="0.35">
      <c r="A3904" t="s">
        <v>3947</v>
      </c>
      <c r="B3904" t="s">
        <v>8045</v>
      </c>
      <c r="C3904" t="s">
        <v>8030</v>
      </c>
      <c r="D3904" t="s">
        <v>8034</v>
      </c>
      <c r="E3904" s="1">
        <v>45188</v>
      </c>
      <c r="F3904">
        <v>14071.5</v>
      </c>
      <c r="G3904">
        <v>1280</v>
      </c>
      <c r="H3904" t="s">
        <v>7</v>
      </c>
      <c r="I3904" t="str">
        <f>VLOOKUP(shipments[[#This Row],[SPID]],CHOOSE({1,2},people[[#All],[SPID]],people[[#All],[Sales_person]]),2,0)</f>
        <v>Brien Boise</v>
      </c>
      <c r="J3904">
        <f>YEAR(shipments[[#This Row],[Shipdate]])</f>
        <v>2023</v>
      </c>
      <c r="K3904" s="22"/>
      <c r="L3904" s="22">
        <f>VLOOKUP(shipments[[#This Row],[PID]],CHOOSE({1,2},products[PID],products[Cost_per_box]),2,0)</f>
        <v>2.76</v>
      </c>
      <c r="M3904" s="22">
        <f>shipments[[#This Row],[Boxes]]*shipments[[#This Row],[cost_per_box]]</f>
        <v>3532.7999999999997</v>
      </c>
      <c r="N3904" s="22">
        <f>shipments[[#This Row],[Amount]]-shipments[[#This Row],[total cost]]</f>
        <v>10538.7</v>
      </c>
    </row>
    <row r="3905" spans="1:14" x14ac:dyDescent="0.35">
      <c r="A3905" t="s">
        <v>3948</v>
      </c>
      <c r="B3905" t="s">
        <v>8045</v>
      </c>
      <c r="C3905" t="s">
        <v>8031</v>
      </c>
      <c r="D3905" t="s">
        <v>8035</v>
      </c>
      <c r="E3905" s="1">
        <v>44952</v>
      </c>
      <c r="F3905">
        <v>2909.25</v>
      </c>
      <c r="G3905">
        <v>265</v>
      </c>
      <c r="H3905" t="s">
        <v>7</v>
      </c>
      <c r="I3905" t="str">
        <f>VLOOKUP(shipments[[#This Row],[SPID]],CHOOSE({1,2},people[[#All],[SPID]],people[[#All],[Sales_person]]),2,0)</f>
        <v>Brien Boise</v>
      </c>
      <c r="J3905">
        <f>YEAR(shipments[[#This Row],[Shipdate]])</f>
        <v>2023</v>
      </c>
      <c r="K3905" s="22"/>
      <c r="L3905" s="22">
        <f>VLOOKUP(shipments[[#This Row],[PID]],CHOOSE({1,2},products[PID],products[Cost_per_box]),2,0)</f>
        <v>3.32</v>
      </c>
      <c r="M3905" s="22">
        <f>shipments[[#This Row],[Boxes]]*shipments[[#This Row],[cost_per_box]]</f>
        <v>879.8</v>
      </c>
      <c r="N3905" s="22">
        <f>shipments[[#This Row],[Amount]]-shipments[[#This Row],[total cost]]</f>
        <v>2029.45</v>
      </c>
    </row>
    <row r="3906" spans="1:14" x14ac:dyDescent="0.35">
      <c r="A3906" t="s">
        <v>3949</v>
      </c>
      <c r="B3906" t="s">
        <v>8045</v>
      </c>
      <c r="C3906" t="s">
        <v>8031</v>
      </c>
      <c r="D3906" t="s">
        <v>8036</v>
      </c>
      <c r="E3906" s="1">
        <v>44978</v>
      </c>
      <c r="F3906">
        <v>94.5</v>
      </c>
      <c r="G3906">
        <v>9</v>
      </c>
      <c r="H3906" t="s">
        <v>7</v>
      </c>
      <c r="I3906" t="str">
        <f>VLOOKUP(shipments[[#This Row],[SPID]],CHOOSE({1,2},people[[#All],[SPID]],people[[#All],[Sales_person]]),2,0)</f>
        <v>Brien Boise</v>
      </c>
      <c r="J3906">
        <f>YEAR(shipments[[#This Row],[Shipdate]])</f>
        <v>2023</v>
      </c>
      <c r="K3906" s="22"/>
      <c r="L3906" s="22">
        <f>VLOOKUP(shipments[[#This Row],[PID]],CHOOSE({1,2},products[PID],products[Cost_per_box]),2,0)</f>
        <v>3.32</v>
      </c>
      <c r="M3906" s="22">
        <f>shipments[[#This Row],[Boxes]]*shipments[[#This Row],[cost_per_box]]</f>
        <v>29.88</v>
      </c>
      <c r="N3906" s="22">
        <f>shipments[[#This Row],[Amount]]-shipments[[#This Row],[total cost]]</f>
        <v>64.62</v>
      </c>
    </row>
    <row r="3907" spans="1:14" x14ac:dyDescent="0.35">
      <c r="A3907" t="s">
        <v>3950</v>
      </c>
      <c r="B3907" t="s">
        <v>8045</v>
      </c>
      <c r="C3907" t="s">
        <v>8031</v>
      </c>
      <c r="D3907" t="s">
        <v>8036</v>
      </c>
      <c r="E3907" s="1">
        <v>45537</v>
      </c>
      <c r="F3907">
        <v>5186.25</v>
      </c>
      <c r="G3907">
        <v>577</v>
      </c>
      <c r="H3907" t="s">
        <v>40</v>
      </c>
      <c r="I3907" t="str">
        <f>VLOOKUP(shipments[[#This Row],[SPID]],CHOOSE({1,2},people[[#All],[SPID]],people[[#All],[Sales_person]]),2,0)</f>
        <v>Brien Boise</v>
      </c>
      <c r="J3907">
        <f>YEAR(shipments[[#This Row],[Shipdate]])</f>
        <v>2024</v>
      </c>
      <c r="K3907" s="22"/>
      <c r="L3907" s="22">
        <f>VLOOKUP(shipments[[#This Row],[PID]],CHOOSE({1,2},products[PID],products[Cost_per_box]),2,0)</f>
        <v>3.32</v>
      </c>
      <c r="M3907" s="22">
        <f>shipments[[#This Row],[Boxes]]*shipments[[#This Row],[cost_per_box]]</f>
        <v>1915.6399999999999</v>
      </c>
      <c r="N3907" s="22">
        <f>shipments[[#This Row],[Amount]]-shipments[[#This Row],[total cost]]</f>
        <v>3270.61</v>
      </c>
    </row>
    <row r="3908" spans="1:14" x14ac:dyDescent="0.35">
      <c r="A3908" t="s">
        <v>3951</v>
      </c>
      <c r="B3908" t="s">
        <v>8045</v>
      </c>
      <c r="C3908" t="s">
        <v>8031</v>
      </c>
      <c r="D3908" t="s">
        <v>8034</v>
      </c>
      <c r="E3908" s="1">
        <v>45484</v>
      </c>
      <c r="F3908">
        <v>3930.75</v>
      </c>
      <c r="G3908">
        <v>562</v>
      </c>
      <c r="H3908" t="s">
        <v>18</v>
      </c>
      <c r="I3908" t="str">
        <f>VLOOKUP(shipments[[#This Row],[SPID]],CHOOSE({1,2},people[[#All],[SPID]],people[[#All],[Sales_person]]),2,0)</f>
        <v>Brien Boise</v>
      </c>
      <c r="J3908">
        <f>YEAR(shipments[[#This Row],[Shipdate]])</f>
        <v>2024</v>
      </c>
      <c r="K3908" s="22"/>
      <c r="L3908" s="22">
        <f>VLOOKUP(shipments[[#This Row],[PID]],CHOOSE({1,2},products[PID],products[Cost_per_box]),2,0)</f>
        <v>3.32</v>
      </c>
      <c r="M3908" s="22">
        <f>shipments[[#This Row],[Boxes]]*shipments[[#This Row],[cost_per_box]]</f>
        <v>1865.84</v>
      </c>
      <c r="N3908" s="22">
        <f>shipments[[#This Row],[Amount]]-shipments[[#This Row],[total cost]]</f>
        <v>2064.91</v>
      </c>
    </row>
    <row r="3909" spans="1:14" x14ac:dyDescent="0.35">
      <c r="A3909" t="s">
        <v>3952</v>
      </c>
      <c r="B3909" t="s">
        <v>8045</v>
      </c>
      <c r="C3909" t="s">
        <v>8032</v>
      </c>
      <c r="D3909" t="s">
        <v>8038</v>
      </c>
      <c r="E3909" s="1">
        <v>45175</v>
      </c>
      <c r="F3909">
        <v>5710.5</v>
      </c>
      <c r="G3909">
        <v>318</v>
      </c>
      <c r="H3909" t="s">
        <v>7</v>
      </c>
      <c r="I3909" t="str">
        <f>VLOOKUP(shipments[[#This Row],[SPID]],CHOOSE({1,2},people[[#All],[SPID]],people[[#All],[Sales_person]]),2,0)</f>
        <v>Brien Boise</v>
      </c>
      <c r="J3909">
        <f>YEAR(shipments[[#This Row],[Shipdate]])</f>
        <v>2023</v>
      </c>
      <c r="K3909" s="22"/>
      <c r="L3909" s="22">
        <f>VLOOKUP(shipments[[#This Row],[PID]],CHOOSE({1,2},products[PID],products[Cost_per_box]),2,0)</f>
        <v>2.65</v>
      </c>
      <c r="M3909" s="22">
        <f>shipments[[#This Row],[Boxes]]*shipments[[#This Row],[cost_per_box]]</f>
        <v>842.69999999999993</v>
      </c>
      <c r="N3909" s="22">
        <f>shipments[[#This Row],[Amount]]-shipments[[#This Row],[total cost]]</f>
        <v>4867.8</v>
      </c>
    </row>
    <row r="3910" spans="1:14" x14ac:dyDescent="0.35">
      <c r="A3910" t="s">
        <v>3953</v>
      </c>
      <c r="B3910" t="s">
        <v>8045</v>
      </c>
      <c r="C3910" t="s">
        <v>8032</v>
      </c>
      <c r="D3910" t="s">
        <v>8033</v>
      </c>
      <c r="E3910" s="1">
        <v>45407</v>
      </c>
      <c r="F3910">
        <v>6801.75</v>
      </c>
      <c r="G3910">
        <v>378</v>
      </c>
      <c r="H3910" t="s">
        <v>7</v>
      </c>
      <c r="I3910" t="str">
        <f>VLOOKUP(shipments[[#This Row],[SPID]],CHOOSE({1,2},people[[#All],[SPID]],people[[#All],[Sales_person]]),2,0)</f>
        <v>Brien Boise</v>
      </c>
      <c r="J3910">
        <f>YEAR(shipments[[#This Row],[Shipdate]])</f>
        <v>2024</v>
      </c>
      <c r="K3910" s="22"/>
      <c r="L3910" s="22">
        <f>VLOOKUP(shipments[[#This Row],[PID]],CHOOSE({1,2},products[PID],products[Cost_per_box]),2,0)</f>
        <v>2.65</v>
      </c>
      <c r="M3910" s="22">
        <f>shipments[[#This Row],[Boxes]]*shipments[[#This Row],[cost_per_box]]</f>
        <v>1001.6999999999999</v>
      </c>
      <c r="N3910" s="22">
        <f>shipments[[#This Row],[Amount]]-shipments[[#This Row],[total cost]]</f>
        <v>5800.05</v>
      </c>
    </row>
    <row r="3911" spans="1:14" x14ac:dyDescent="0.35">
      <c r="A3911" t="s">
        <v>3954</v>
      </c>
      <c r="B3911" t="s">
        <v>8045</v>
      </c>
      <c r="C3911" t="s">
        <v>8032</v>
      </c>
      <c r="D3911" t="s">
        <v>8037</v>
      </c>
      <c r="E3911" s="1">
        <v>45232</v>
      </c>
      <c r="F3911">
        <v>1820.25</v>
      </c>
      <c r="G3911">
        <v>92</v>
      </c>
      <c r="H3911" t="s">
        <v>7</v>
      </c>
      <c r="I3911" t="str">
        <f>VLOOKUP(shipments[[#This Row],[SPID]],CHOOSE({1,2},people[[#All],[SPID]],people[[#All],[Sales_person]]),2,0)</f>
        <v>Brien Boise</v>
      </c>
      <c r="J3911">
        <f>YEAR(shipments[[#This Row],[Shipdate]])</f>
        <v>2023</v>
      </c>
      <c r="K3911" s="22"/>
      <c r="L3911" s="22">
        <f>VLOOKUP(shipments[[#This Row],[PID]],CHOOSE({1,2},products[PID],products[Cost_per_box]),2,0)</f>
        <v>2.65</v>
      </c>
      <c r="M3911" s="22">
        <f>shipments[[#This Row],[Boxes]]*shipments[[#This Row],[cost_per_box]]</f>
        <v>243.79999999999998</v>
      </c>
      <c r="N3911" s="22">
        <f>shipments[[#This Row],[Amount]]-shipments[[#This Row],[total cost]]</f>
        <v>1576.45</v>
      </c>
    </row>
    <row r="3912" spans="1:14" x14ac:dyDescent="0.35">
      <c r="A3912" t="s">
        <v>3955</v>
      </c>
      <c r="B3912" t="s">
        <v>8045</v>
      </c>
      <c r="C3912" t="s">
        <v>8032</v>
      </c>
      <c r="D3912" t="s">
        <v>8038</v>
      </c>
      <c r="E3912" s="1">
        <v>45119</v>
      </c>
      <c r="F3912">
        <v>3024</v>
      </c>
      <c r="G3912">
        <v>168</v>
      </c>
      <c r="H3912" t="s">
        <v>7</v>
      </c>
      <c r="I3912" t="str">
        <f>VLOOKUP(shipments[[#This Row],[SPID]],CHOOSE({1,2},people[[#All],[SPID]],people[[#All],[Sales_person]]),2,0)</f>
        <v>Brien Boise</v>
      </c>
      <c r="J3912">
        <f>YEAR(shipments[[#This Row],[Shipdate]])</f>
        <v>2023</v>
      </c>
      <c r="K3912" s="22"/>
      <c r="L3912" s="22">
        <f>VLOOKUP(shipments[[#This Row],[PID]],CHOOSE({1,2},products[PID],products[Cost_per_box]),2,0)</f>
        <v>2.65</v>
      </c>
      <c r="M3912" s="22">
        <f>shipments[[#This Row],[Boxes]]*shipments[[#This Row],[cost_per_box]]</f>
        <v>445.2</v>
      </c>
      <c r="N3912" s="22">
        <f>shipments[[#This Row],[Amount]]-shipments[[#This Row],[total cost]]</f>
        <v>2578.8000000000002</v>
      </c>
    </row>
    <row r="3913" spans="1:14" x14ac:dyDescent="0.35">
      <c r="A3913" t="s">
        <v>3956</v>
      </c>
      <c r="B3913" t="s">
        <v>8046</v>
      </c>
      <c r="C3913" t="s">
        <v>8011</v>
      </c>
      <c r="D3913" t="s">
        <v>8033</v>
      </c>
      <c r="E3913" s="1">
        <v>45175</v>
      </c>
      <c r="F3913">
        <v>4734</v>
      </c>
      <c r="G3913">
        <v>395</v>
      </c>
      <c r="H3913" t="s">
        <v>7</v>
      </c>
      <c r="I3913" t="str">
        <f>VLOOKUP(shipments[[#This Row],[SPID]],CHOOSE({1,2},people[[#All],[SPID]],people[[#All],[Sales_person]]),2,0)</f>
        <v>Husein Augar</v>
      </c>
      <c r="J3913">
        <f>YEAR(shipments[[#This Row],[Shipdate]])</f>
        <v>2023</v>
      </c>
      <c r="K3913" s="22"/>
      <c r="L3913" s="22">
        <f>VLOOKUP(shipments[[#This Row],[PID]],CHOOSE({1,2},products[PID],products[Cost_per_box]),2,0)</f>
        <v>5.26</v>
      </c>
      <c r="M3913" s="22">
        <f>shipments[[#This Row],[Boxes]]*shipments[[#This Row],[cost_per_box]]</f>
        <v>2077.6999999999998</v>
      </c>
      <c r="N3913" s="22">
        <f>shipments[[#This Row],[Amount]]-shipments[[#This Row],[total cost]]</f>
        <v>2656.3</v>
      </c>
    </row>
    <row r="3914" spans="1:14" x14ac:dyDescent="0.35">
      <c r="A3914" t="s">
        <v>3958</v>
      </c>
      <c r="B3914" t="s">
        <v>8046</v>
      </c>
      <c r="C3914" t="s">
        <v>8011</v>
      </c>
      <c r="D3914" t="s">
        <v>8037</v>
      </c>
      <c r="E3914" s="1">
        <v>45238</v>
      </c>
      <c r="F3914">
        <v>2432.25</v>
      </c>
      <c r="G3914">
        <v>153</v>
      </c>
      <c r="H3914" t="s">
        <v>40</v>
      </c>
      <c r="I3914" t="str">
        <f>VLOOKUP(shipments[[#This Row],[SPID]],CHOOSE({1,2},people[[#All],[SPID]],people[[#All],[Sales_person]]),2,0)</f>
        <v>Husein Augar</v>
      </c>
      <c r="J3914">
        <f>YEAR(shipments[[#This Row],[Shipdate]])</f>
        <v>2023</v>
      </c>
      <c r="K3914" s="22"/>
      <c r="L3914" s="22">
        <f>VLOOKUP(shipments[[#This Row],[PID]],CHOOSE({1,2},products[PID],products[Cost_per_box]),2,0)</f>
        <v>5.26</v>
      </c>
      <c r="M3914" s="22">
        <f>shipments[[#This Row],[Boxes]]*shipments[[#This Row],[cost_per_box]]</f>
        <v>804.78</v>
      </c>
      <c r="N3914" s="22">
        <f>shipments[[#This Row],[Amount]]-shipments[[#This Row],[total cost]]</f>
        <v>1627.47</v>
      </c>
    </row>
    <row r="3915" spans="1:14" x14ac:dyDescent="0.35">
      <c r="A3915" t="s">
        <v>3959</v>
      </c>
      <c r="B3915" t="s">
        <v>8046</v>
      </c>
      <c r="C3915" t="s">
        <v>8011</v>
      </c>
      <c r="D3915" t="s">
        <v>8038</v>
      </c>
      <c r="E3915" s="1">
        <v>45266</v>
      </c>
      <c r="F3915">
        <v>4149</v>
      </c>
      <c r="G3915">
        <v>260</v>
      </c>
      <c r="H3915" t="s">
        <v>7</v>
      </c>
      <c r="I3915" t="str">
        <f>VLOOKUP(shipments[[#This Row],[SPID]],CHOOSE({1,2},people[[#All],[SPID]],people[[#All],[Sales_person]]),2,0)</f>
        <v>Husein Augar</v>
      </c>
      <c r="J3915">
        <f>YEAR(shipments[[#This Row],[Shipdate]])</f>
        <v>2023</v>
      </c>
      <c r="K3915" s="22"/>
      <c r="L3915" s="22">
        <f>VLOOKUP(shipments[[#This Row],[PID]],CHOOSE({1,2},products[PID],products[Cost_per_box]),2,0)</f>
        <v>5.26</v>
      </c>
      <c r="M3915" s="22">
        <f>shipments[[#This Row],[Boxes]]*shipments[[#This Row],[cost_per_box]]</f>
        <v>1367.6</v>
      </c>
      <c r="N3915" s="22">
        <f>shipments[[#This Row],[Amount]]-shipments[[#This Row],[total cost]]</f>
        <v>2781.4</v>
      </c>
    </row>
    <row r="3916" spans="1:14" x14ac:dyDescent="0.35">
      <c r="A3916" t="s">
        <v>3960</v>
      </c>
      <c r="B3916" t="s">
        <v>8046</v>
      </c>
      <c r="C3916" t="s">
        <v>8011</v>
      </c>
      <c r="D3916" t="s">
        <v>8033</v>
      </c>
      <c r="E3916" s="1">
        <v>45147</v>
      </c>
      <c r="F3916">
        <v>6950.25</v>
      </c>
      <c r="G3916">
        <v>435</v>
      </c>
      <c r="H3916" t="s">
        <v>7</v>
      </c>
      <c r="I3916" t="str">
        <f>VLOOKUP(shipments[[#This Row],[SPID]],CHOOSE({1,2},people[[#All],[SPID]],people[[#All],[Sales_person]]),2,0)</f>
        <v>Husein Augar</v>
      </c>
      <c r="J3916">
        <f>YEAR(shipments[[#This Row],[Shipdate]])</f>
        <v>2023</v>
      </c>
      <c r="K3916" s="22"/>
      <c r="L3916" s="22">
        <f>VLOOKUP(shipments[[#This Row],[PID]],CHOOSE({1,2},products[PID],products[Cost_per_box]),2,0)</f>
        <v>5.26</v>
      </c>
      <c r="M3916" s="22">
        <f>shipments[[#This Row],[Boxes]]*shipments[[#This Row],[cost_per_box]]</f>
        <v>2288.1</v>
      </c>
      <c r="N3916" s="22">
        <f>shipments[[#This Row],[Amount]]-shipments[[#This Row],[total cost]]</f>
        <v>4662.1499999999996</v>
      </c>
    </row>
    <row r="3917" spans="1:14" x14ac:dyDescent="0.35">
      <c r="A3917" t="s">
        <v>3961</v>
      </c>
      <c r="B3917" t="s">
        <v>8046</v>
      </c>
      <c r="C3917" t="s">
        <v>8012</v>
      </c>
      <c r="D3917" t="s">
        <v>8038</v>
      </c>
      <c r="E3917" s="1">
        <v>45492</v>
      </c>
      <c r="F3917">
        <v>4637.25</v>
      </c>
      <c r="G3917">
        <v>310</v>
      </c>
      <c r="H3917" t="s">
        <v>18</v>
      </c>
      <c r="I3917" t="str">
        <f>VLOOKUP(shipments[[#This Row],[SPID]],CHOOSE({1,2},people[[#All],[SPID]],people[[#All],[Sales_person]]),2,0)</f>
        <v>Husein Augar</v>
      </c>
      <c r="J3917">
        <f>YEAR(shipments[[#This Row],[Shipdate]])</f>
        <v>2024</v>
      </c>
      <c r="K3917" s="22"/>
      <c r="L3917" s="22">
        <f>VLOOKUP(shipments[[#This Row],[PID]],CHOOSE({1,2},products[PID],products[Cost_per_box]),2,0)</f>
        <v>7.48</v>
      </c>
      <c r="M3917" s="22">
        <f>shipments[[#This Row],[Boxes]]*shipments[[#This Row],[cost_per_box]]</f>
        <v>2318.8000000000002</v>
      </c>
      <c r="N3917" s="22">
        <f>shipments[[#This Row],[Amount]]-shipments[[#This Row],[total cost]]</f>
        <v>2318.4499999999998</v>
      </c>
    </row>
    <row r="3918" spans="1:14" x14ac:dyDescent="0.35">
      <c r="A3918" t="s">
        <v>3962</v>
      </c>
      <c r="B3918" t="s">
        <v>8046</v>
      </c>
      <c r="C3918" t="s">
        <v>8013</v>
      </c>
      <c r="D3918" t="s">
        <v>8038</v>
      </c>
      <c r="E3918" s="1">
        <v>45314</v>
      </c>
      <c r="F3918">
        <v>1370.25</v>
      </c>
      <c r="G3918">
        <v>115</v>
      </c>
      <c r="H3918" t="s">
        <v>7</v>
      </c>
      <c r="I3918" t="str">
        <f>VLOOKUP(shipments[[#This Row],[SPID]],CHOOSE({1,2},people[[#All],[SPID]],people[[#All],[Sales_person]]),2,0)</f>
        <v>Husein Augar</v>
      </c>
      <c r="J3918">
        <f>YEAR(shipments[[#This Row],[Shipdate]])</f>
        <v>2024</v>
      </c>
      <c r="K3918" s="22"/>
      <c r="L3918" s="22">
        <f>VLOOKUP(shipments[[#This Row],[PID]],CHOOSE({1,2},products[PID],products[Cost_per_box]),2,0)</f>
        <v>5.15</v>
      </c>
      <c r="M3918" s="22">
        <f>shipments[[#This Row],[Boxes]]*shipments[[#This Row],[cost_per_box]]</f>
        <v>592.25</v>
      </c>
      <c r="N3918" s="22">
        <f>shipments[[#This Row],[Amount]]-shipments[[#This Row],[total cost]]</f>
        <v>778</v>
      </c>
    </row>
    <row r="3919" spans="1:14" x14ac:dyDescent="0.35">
      <c r="A3919" t="s">
        <v>3963</v>
      </c>
      <c r="B3919" t="s">
        <v>8046</v>
      </c>
      <c r="C3919" t="s">
        <v>8013</v>
      </c>
      <c r="D3919" t="s">
        <v>8038</v>
      </c>
      <c r="E3919" s="1">
        <v>45021</v>
      </c>
      <c r="F3919">
        <v>5069.25</v>
      </c>
      <c r="G3919">
        <v>390</v>
      </c>
      <c r="H3919" t="s">
        <v>7</v>
      </c>
      <c r="I3919" t="str">
        <f>VLOOKUP(shipments[[#This Row],[SPID]],CHOOSE({1,2},people[[#All],[SPID]],people[[#All],[Sales_person]]),2,0)</f>
        <v>Husein Augar</v>
      </c>
      <c r="J3919">
        <f>YEAR(shipments[[#This Row],[Shipdate]])</f>
        <v>2023</v>
      </c>
      <c r="K3919" s="22"/>
      <c r="L3919" s="22">
        <f>VLOOKUP(shipments[[#This Row],[PID]],CHOOSE({1,2},products[PID],products[Cost_per_box]),2,0)</f>
        <v>5.15</v>
      </c>
      <c r="M3919" s="22">
        <f>shipments[[#This Row],[Boxes]]*shipments[[#This Row],[cost_per_box]]</f>
        <v>2008.5000000000002</v>
      </c>
      <c r="N3919" s="22">
        <f>shipments[[#This Row],[Amount]]-shipments[[#This Row],[total cost]]</f>
        <v>3060.75</v>
      </c>
    </row>
    <row r="3920" spans="1:14" x14ac:dyDescent="0.35">
      <c r="A3920" t="s">
        <v>3964</v>
      </c>
      <c r="B3920" t="s">
        <v>8046</v>
      </c>
      <c r="C3920" t="s">
        <v>8014</v>
      </c>
      <c r="D3920" t="s">
        <v>8036</v>
      </c>
      <c r="E3920" s="1">
        <v>45443</v>
      </c>
      <c r="F3920">
        <v>6763.5</v>
      </c>
      <c r="G3920">
        <v>1353</v>
      </c>
      <c r="H3920" t="s">
        <v>7</v>
      </c>
      <c r="I3920" t="str">
        <f>VLOOKUP(shipments[[#This Row],[SPID]],CHOOSE({1,2},people[[#All],[SPID]],people[[#All],[Sales_person]]),2,0)</f>
        <v>Husein Augar</v>
      </c>
      <c r="J3920">
        <f>YEAR(shipments[[#This Row],[Shipdate]])</f>
        <v>2024</v>
      </c>
      <c r="K3920" s="22"/>
      <c r="L3920" s="22">
        <f>VLOOKUP(shipments[[#This Row],[PID]],CHOOSE({1,2},products[PID],products[Cost_per_box]),2,0)</f>
        <v>3.85</v>
      </c>
      <c r="M3920" s="22">
        <f>shipments[[#This Row],[Boxes]]*shipments[[#This Row],[cost_per_box]]</f>
        <v>5209.05</v>
      </c>
      <c r="N3920" s="22">
        <f>shipments[[#This Row],[Amount]]-shipments[[#This Row],[total cost]]</f>
        <v>1554.4499999999998</v>
      </c>
    </row>
    <row r="3921" spans="1:14" x14ac:dyDescent="0.35">
      <c r="A3921" t="s">
        <v>3965</v>
      </c>
      <c r="B3921" t="s">
        <v>8046</v>
      </c>
      <c r="C3921" t="s">
        <v>8014</v>
      </c>
      <c r="D3921" t="s">
        <v>8038</v>
      </c>
      <c r="E3921" s="1">
        <v>45183</v>
      </c>
      <c r="F3921">
        <v>6140.25</v>
      </c>
      <c r="G3921">
        <v>878</v>
      </c>
      <c r="H3921" t="s">
        <v>7</v>
      </c>
      <c r="I3921" t="str">
        <f>VLOOKUP(shipments[[#This Row],[SPID]],CHOOSE({1,2},people[[#All],[SPID]],people[[#All],[Sales_person]]),2,0)</f>
        <v>Husein Augar</v>
      </c>
      <c r="J3921">
        <f>YEAR(shipments[[#This Row],[Shipdate]])</f>
        <v>2023</v>
      </c>
      <c r="K3921" s="22"/>
      <c r="L3921" s="22">
        <f>VLOOKUP(shipments[[#This Row],[PID]],CHOOSE({1,2},products[PID],products[Cost_per_box]),2,0)</f>
        <v>3.85</v>
      </c>
      <c r="M3921" s="22">
        <f>shipments[[#This Row],[Boxes]]*shipments[[#This Row],[cost_per_box]]</f>
        <v>3380.3</v>
      </c>
      <c r="N3921" s="22">
        <f>shipments[[#This Row],[Amount]]-shipments[[#This Row],[total cost]]</f>
        <v>2759.95</v>
      </c>
    </row>
    <row r="3922" spans="1:14" x14ac:dyDescent="0.35">
      <c r="A3922" t="s">
        <v>3966</v>
      </c>
      <c r="B3922" t="s">
        <v>8046</v>
      </c>
      <c r="C3922" t="s">
        <v>8014</v>
      </c>
      <c r="D3922" t="s">
        <v>8033</v>
      </c>
      <c r="E3922" s="1">
        <v>45503</v>
      </c>
      <c r="F3922">
        <v>6027.75</v>
      </c>
      <c r="G3922">
        <v>1005</v>
      </c>
      <c r="H3922" t="s">
        <v>18</v>
      </c>
      <c r="I3922" t="str">
        <f>VLOOKUP(shipments[[#This Row],[SPID]],CHOOSE({1,2},people[[#All],[SPID]],people[[#All],[Sales_person]]),2,0)</f>
        <v>Husein Augar</v>
      </c>
      <c r="J3922">
        <f>YEAR(shipments[[#This Row],[Shipdate]])</f>
        <v>2024</v>
      </c>
      <c r="K3922" s="22"/>
      <c r="L3922" s="22">
        <f>VLOOKUP(shipments[[#This Row],[PID]],CHOOSE({1,2},products[PID],products[Cost_per_box]),2,0)</f>
        <v>3.85</v>
      </c>
      <c r="M3922" s="22">
        <f>shipments[[#This Row],[Boxes]]*shipments[[#This Row],[cost_per_box]]</f>
        <v>3869.25</v>
      </c>
      <c r="N3922" s="22">
        <f>shipments[[#This Row],[Amount]]-shipments[[#This Row],[total cost]]</f>
        <v>2158.5</v>
      </c>
    </row>
    <row r="3923" spans="1:14" x14ac:dyDescent="0.35">
      <c r="A3923" t="s">
        <v>3967</v>
      </c>
      <c r="B3923" t="s">
        <v>8046</v>
      </c>
      <c r="C3923" t="s">
        <v>8014</v>
      </c>
      <c r="D3923" t="s">
        <v>8036</v>
      </c>
      <c r="E3923" s="1">
        <v>45439</v>
      </c>
      <c r="F3923">
        <v>5697</v>
      </c>
      <c r="G3923">
        <v>814</v>
      </c>
      <c r="H3923" t="s">
        <v>7</v>
      </c>
      <c r="I3923" t="str">
        <f>VLOOKUP(shipments[[#This Row],[SPID]],CHOOSE({1,2},people[[#All],[SPID]],people[[#All],[Sales_person]]),2,0)</f>
        <v>Husein Augar</v>
      </c>
      <c r="J3923">
        <f>YEAR(shipments[[#This Row],[Shipdate]])</f>
        <v>2024</v>
      </c>
      <c r="K3923" s="22"/>
      <c r="L3923" s="22">
        <f>VLOOKUP(shipments[[#This Row],[PID]],CHOOSE({1,2},products[PID],products[Cost_per_box]),2,0)</f>
        <v>3.85</v>
      </c>
      <c r="M3923" s="22">
        <f>shipments[[#This Row],[Boxes]]*shipments[[#This Row],[cost_per_box]]</f>
        <v>3133.9</v>
      </c>
      <c r="N3923" s="22">
        <f>shipments[[#This Row],[Amount]]-shipments[[#This Row],[total cost]]</f>
        <v>2563.1</v>
      </c>
    </row>
    <row r="3924" spans="1:14" x14ac:dyDescent="0.35">
      <c r="A3924" t="s">
        <v>3968</v>
      </c>
      <c r="B3924" t="s">
        <v>8046</v>
      </c>
      <c r="C3924" t="s">
        <v>8014</v>
      </c>
      <c r="D3924" t="s">
        <v>8036</v>
      </c>
      <c r="E3924" s="1">
        <v>45250</v>
      </c>
      <c r="F3924">
        <v>6381</v>
      </c>
      <c r="G3924">
        <v>1277</v>
      </c>
      <c r="H3924" t="s">
        <v>7</v>
      </c>
      <c r="I3924" t="str">
        <f>VLOOKUP(shipments[[#This Row],[SPID]],CHOOSE({1,2},people[[#All],[SPID]],people[[#All],[Sales_person]]),2,0)</f>
        <v>Husein Augar</v>
      </c>
      <c r="J3924">
        <f>YEAR(shipments[[#This Row],[Shipdate]])</f>
        <v>2023</v>
      </c>
      <c r="K3924" s="22"/>
      <c r="L3924" s="22">
        <f>VLOOKUP(shipments[[#This Row],[PID]],CHOOSE({1,2},products[PID],products[Cost_per_box]),2,0)</f>
        <v>3.85</v>
      </c>
      <c r="M3924" s="22">
        <f>shipments[[#This Row],[Boxes]]*shipments[[#This Row],[cost_per_box]]</f>
        <v>4916.45</v>
      </c>
      <c r="N3924" s="22">
        <f>shipments[[#This Row],[Amount]]-shipments[[#This Row],[total cost]]</f>
        <v>1464.5500000000002</v>
      </c>
    </row>
    <row r="3925" spans="1:14" x14ac:dyDescent="0.35">
      <c r="A3925" t="s">
        <v>3969</v>
      </c>
      <c r="B3925" t="s">
        <v>8046</v>
      </c>
      <c r="C3925" t="s">
        <v>8014</v>
      </c>
      <c r="D3925" t="s">
        <v>8036</v>
      </c>
      <c r="E3925" s="1">
        <v>44930</v>
      </c>
      <c r="F3925">
        <v>1521</v>
      </c>
      <c r="G3925">
        <v>169</v>
      </c>
      <c r="H3925" t="s">
        <v>7</v>
      </c>
      <c r="I3925" t="str">
        <f>VLOOKUP(shipments[[#This Row],[SPID]],CHOOSE({1,2},people[[#All],[SPID]],people[[#All],[Sales_person]]),2,0)</f>
        <v>Husein Augar</v>
      </c>
      <c r="J3925">
        <f>YEAR(shipments[[#This Row],[Shipdate]])</f>
        <v>2023</v>
      </c>
      <c r="K3925" s="22"/>
      <c r="L3925" s="22">
        <f>VLOOKUP(shipments[[#This Row],[PID]],CHOOSE({1,2},products[PID],products[Cost_per_box]),2,0)</f>
        <v>3.85</v>
      </c>
      <c r="M3925" s="22">
        <f>shipments[[#This Row],[Boxes]]*shipments[[#This Row],[cost_per_box]]</f>
        <v>650.65</v>
      </c>
      <c r="N3925" s="22">
        <f>shipments[[#This Row],[Amount]]-shipments[[#This Row],[total cost]]</f>
        <v>870.35</v>
      </c>
    </row>
    <row r="3926" spans="1:14" x14ac:dyDescent="0.35">
      <c r="A3926" t="s">
        <v>3970</v>
      </c>
      <c r="B3926" t="s">
        <v>8046</v>
      </c>
      <c r="C3926" t="s">
        <v>8014</v>
      </c>
      <c r="D3926" t="s">
        <v>8038</v>
      </c>
      <c r="E3926" s="1">
        <v>45425</v>
      </c>
      <c r="F3926">
        <v>2677.5</v>
      </c>
      <c r="G3926">
        <v>298</v>
      </c>
      <c r="H3926" t="s">
        <v>7</v>
      </c>
      <c r="I3926" t="str">
        <f>VLOOKUP(shipments[[#This Row],[SPID]],CHOOSE({1,2},people[[#All],[SPID]],people[[#All],[Sales_person]]),2,0)</f>
        <v>Husein Augar</v>
      </c>
      <c r="J3926">
        <f>YEAR(shipments[[#This Row],[Shipdate]])</f>
        <v>2024</v>
      </c>
      <c r="K3926" s="22"/>
      <c r="L3926" s="22">
        <f>VLOOKUP(shipments[[#This Row],[PID]],CHOOSE({1,2},products[PID],products[Cost_per_box]),2,0)</f>
        <v>3.85</v>
      </c>
      <c r="M3926" s="22">
        <f>shipments[[#This Row],[Boxes]]*shipments[[#This Row],[cost_per_box]]</f>
        <v>1147.3</v>
      </c>
      <c r="N3926" s="22">
        <f>shipments[[#This Row],[Amount]]-shipments[[#This Row],[total cost]]</f>
        <v>1530.2</v>
      </c>
    </row>
    <row r="3927" spans="1:14" x14ac:dyDescent="0.35">
      <c r="A3927" t="s">
        <v>3971</v>
      </c>
      <c r="B3927" t="s">
        <v>8046</v>
      </c>
      <c r="C3927" t="s">
        <v>8015</v>
      </c>
      <c r="D3927" t="s">
        <v>8034</v>
      </c>
      <c r="E3927" s="1">
        <v>45153</v>
      </c>
      <c r="F3927">
        <v>2787.75</v>
      </c>
      <c r="G3927">
        <v>465</v>
      </c>
      <c r="H3927" t="s">
        <v>7</v>
      </c>
      <c r="I3927" t="str">
        <f>VLOOKUP(shipments[[#This Row],[SPID]],CHOOSE({1,2},people[[#All],[SPID]],people[[#All],[Sales_person]]),2,0)</f>
        <v>Husein Augar</v>
      </c>
      <c r="J3927">
        <f>YEAR(shipments[[#This Row],[Shipdate]])</f>
        <v>2023</v>
      </c>
      <c r="K3927" s="22"/>
      <c r="L3927" s="22">
        <f>VLOOKUP(shipments[[#This Row],[PID]],CHOOSE({1,2},products[PID],products[Cost_per_box]),2,0)</f>
        <v>5.72</v>
      </c>
      <c r="M3927" s="22">
        <f>shipments[[#This Row],[Boxes]]*shipments[[#This Row],[cost_per_box]]</f>
        <v>2659.7999999999997</v>
      </c>
      <c r="N3927" s="22">
        <f>shipments[[#This Row],[Amount]]-shipments[[#This Row],[total cost]]</f>
        <v>127.95000000000027</v>
      </c>
    </row>
    <row r="3928" spans="1:14" x14ac:dyDescent="0.35">
      <c r="A3928" t="s">
        <v>3972</v>
      </c>
      <c r="B3928" t="s">
        <v>8046</v>
      </c>
      <c r="C3928" t="s">
        <v>8015</v>
      </c>
      <c r="D3928" t="s">
        <v>8035</v>
      </c>
      <c r="E3928" s="1">
        <v>44970</v>
      </c>
      <c r="F3928">
        <v>4299.75</v>
      </c>
      <c r="G3928">
        <v>478</v>
      </c>
      <c r="H3928" t="s">
        <v>7</v>
      </c>
      <c r="I3928" t="str">
        <f>VLOOKUP(shipments[[#This Row],[SPID]],CHOOSE({1,2},people[[#All],[SPID]],people[[#All],[Sales_person]]),2,0)</f>
        <v>Husein Augar</v>
      </c>
      <c r="J3928">
        <f>YEAR(shipments[[#This Row],[Shipdate]])</f>
        <v>2023</v>
      </c>
      <c r="K3928" s="22"/>
      <c r="L3928" s="22">
        <f>VLOOKUP(shipments[[#This Row],[PID]],CHOOSE({1,2},products[PID],products[Cost_per_box]),2,0)</f>
        <v>5.72</v>
      </c>
      <c r="M3928" s="22">
        <f>shipments[[#This Row],[Boxes]]*shipments[[#This Row],[cost_per_box]]</f>
        <v>2734.16</v>
      </c>
      <c r="N3928" s="22">
        <f>shipments[[#This Row],[Amount]]-shipments[[#This Row],[total cost]]</f>
        <v>1565.5900000000001</v>
      </c>
    </row>
    <row r="3929" spans="1:14" x14ac:dyDescent="0.35">
      <c r="A3929" t="s">
        <v>3973</v>
      </c>
      <c r="B3929" t="s">
        <v>8046</v>
      </c>
      <c r="C3929" t="s">
        <v>8015</v>
      </c>
      <c r="D3929" t="s">
        <v>8038</v>
      </c>
      <c r="E3929" s="1">
        <v>45273</v>
      </c>
      <c r="F3929">
        <v>564.75</v>
      </c>
      <c r="G3929">
        <v>81</v>
      </c>
      <c r="H3929" t="s">
        <v>7</v>
      </c>
      <c r="I3929" t="str">
        <f>VLOOKUP(shipments[[#This Row],[SPID]],CHOOSE({1,2},people[[#All],[SPID]],people[[#All],[Sales_person]]),2,0)</f>
        <v>Husein Augar</v>
      </c>
      <c r="J3929">
        <f>YEAR(shipments[[#This Row],[Shipdate]])</f>
        <v>2023</v>
      </c>
      <c r="K3929" s="22"/>
      <c r="L3929" s="22">
        <f>VLOOKUP(shipments[[#This Row],[PID]],CHOOSE({1,2},products[PID],products[Cost_per_box]),2,0)</f>
        <v>5.72</v>
      </c>
      <c r="M3929" s="22">
        <f>shipments[[#This Row],[Boxes]]*shipments[[#This Row],[cost_per_box]]</f>
        <v>463.32</v>
      </c>
      <c r="N3929" s="22">
        <f>shipments[[#This Row],[Amount]]-shipments[[#This Row],[total cost]]</f>
        <v>101.43</v>
      </c>
    </row>
    <row r="3930" spans="1:14" x14ac:dyDescent="0.35">
      <c r="A3930" t="s">
        <v>3974</v>
      </c>
      <c r="B3930" t="s">
        <v>8046</v>
      </c>
      <c r="C3930" t="s">
        <v>8016</v>
      </c>
      <c r="D3930" t="s">
        <v>8034</v>
      </c>
      <c r="E3930" s="1">
        <v>45247</v>
      </c>
      <c r="F3930">
        <v>2151</v>
      </c>
      <c r="G3930">
        <v>87</v>
      </c>
      <c r="H3930" t="s">
        <v>7</v>
      </c>
      <c r="I3930" t="str">
        <f>VLOOKUP(shipments[[#This Row],[SPID]],CHOOSE({1,2},people[[#All],[SPID]],people[[#All],[Sales_person]]),2,0)</f>
        <v>Husein Augar</v>
      </c>
      <c r="J3930">
        <f>YEAR(shipments[[#This Row],[Shipdate]])</f>
        <v>2023</v>
      </c>
      <c r="K3930" s="22"/>
      <c r="L3930" s="22">
        <f>VLOOKUP(shipments[[#This Row],[PID]],CHOOSE({1,2},products[PID],products[Cost_per_box]),2,0)</f>
        <v>6.31</v>
      </c>
      <c r="M3930" s="22">
        <f>shipments[[#This Row],[Boxes]]*shipments[[#This Row],[cost_per_box]]</f>
        <v>548.96999999999991</v>
      </c>
      <c r="N3930" s="22">
        <f>shipments[[#This Row],[Amount]]-shipments[[#This Row],[total cost]]</f>
        <v>1602.0300000000002</v>
      </c>
    </row>
    <row r="3931" spans="1:14" x14ac:dyDescent="0.35">
      <c r="A3931" t="s">
        <v>3975</v>
      </c>
      <c r="B3931" t="s">
        <v>8046</v>
      </c>
      <c r="C3931" t="s">
        <v>8017</v>
      </c>
      <c r="D3931" t="s">
        <v>8038</v>
      </c>
      <c r="E3931" s="1">
        <v>45317</v>
      </c>
      <c r="F3931">
        <v>4918.5</v>
      </c>
      <c r="G3931">
        <v>205</v>
      </c>
      <c r="H3931" t="s">
        <v>7</v>
      </c>
      <c r="I3931" t="str">
        <f>VLOOKUP(shipments[[#This Row],[SPID]],CHOOSE({1,2},people[[#All],[SPID]],people[[#All],[Sales_person]]),2,0)</f>
        <v>Husein Augar</v>
      </c>
      <c r="J3931">
        <f>YEAR(shipments[[#This Row],[Shipdate]])</f>
        <v>2024</v>
      </c>
      <c r="K3931" s="22"/>
      <c r="L3931" s="22">
        <f>VLOOKUP(shipments[[#This Row],[PID]],CHOOSE({1,2},products[PID],products[Cost_per_box]),2,0)</f>
        <v>9.94</v>
      </c>
      <c r="M3931" s="22">
        <f>shipments[[#This Row],[Boxes]]*shipments[[#This Row],[cost_per_box]]</f>
        <v>2037.6999999999998</v>
      </c>
      <c r="N3931" s="22">
        <f>shipments[[#This Row],[Amount]]-shipments[[#This Row],[total cost]]</f>
        <v>2880.8</v>
      </c>
    </row>
    <row r="3932" spans="1:14" x14ac:dyDescent="0.35">
      <c r="A3932" t="s">
        <v>3976</v>
      </c>
      <c r="B3932" t="s">
        <v>8046</v>
      </c>
      <c r="C3932" t="s">
        <v>8017</v>
      </c>
      <c r="D3932" t="s">
        <v>8038</v>
      </c>
      <c r="E3932" s="1">
        <v>45247</v>
      </c>
      <c r="F3932">
        <v>4878</v>
      </c>
      <c r="G3932">
        <v>188</v>
      </c>
      <c r="H3932" t="s">
        <v>7</v>
      </c>
      <c r="I3932" t="str">
        <f>VLOOKUP(shipments[[#This Row],[SPID]],CHOOSE({1,2},people[[#All],[SPID]],people[[#All],[Sales_person]]),2,0)</f>
        <v>Husein Augar</v>
      </c>
      <c r="J3932">
        <f>YEAR(shipments[[#This Row],[Shipdate]])</f>
        <v>2023</v>
      </c>
      <c r="K3932" s="22"/>
      <c r="L3932" s="22">
        <f>VLOOKUP(shipments[[#This Row],[PID]],CHOOSE({1,2},products[PID],products[Cost_per_box]),2,0)</f>
        <v>9.94</v>
      </c>
      <c r="M3932" s="22">
        <f>shipments[[#This Row],[Boxes]]*shipments[[#This Row],[cost_per_box]]</f>
        <v>1868.7199999999998</v>
      </c>
      <c r="N3932" s="22">
        <f>shipments[[#This Row],[Amount]]-shipments[[#This Row],[total cost]]</f>
        <v>3009.28</v>
      </c>
    </row>
    <row r="3933" spans="1:14" x14ac:dyDescent="0.35">
      <c r="A3933" t="s">
        <v>3977</v>
      </c>
      <c r="B3933" t="s">
        <v>8046</v>
      </c>
      <c r="C3933" t="s">
        <v>8018</v>
      </c>
      <c r="D3933" t="s">
        <v>8033</v>
      </c>
      <c r="E3933" s="1">
        <v>44965</v>
      </c>
      <c r="F3933">
        <v>9533.25</v>
      </c>
      <c r="G3933">
        <v>454</v>
      </c>
      <c r="H3933" t="s">
        <v>7</v>
      </c>
      <c r="I3933" t="str">
        <f>VLOOKUP(shipments[[#This Row],[SPID]],CHOOSE({1,2},people[[#All],[SPID]],people[[#All],[Sales_person]]),2,0)</f>
        <v>Husein Augar</v>
      </c>
      <c r="J3933">
        <f>YEAR(shipments[[#This Row],[Shipdate]])</f>
        <v>2023</v>
      </c>
      <c r="K3933" s="22"/>
      <c r="L3933" s="22">
        <f>VLOOKUP(shipments[[#This Row],[PID]],CHOOSE({1,2},products[PID],products[Cost_per_box]),2,0)</f>
        <v>7.73</v>
      </c>
      <c r="M3933" s="22">
        <f>shipments[[#This Row],[Boxes]]*shipments[[#This Row],[cost_per_box]]</f>
        <v>3509.42</v>
      </c>
      <c r="N3933" s="22">
        <f>shipments[[#This Row],[Amount]]-shipments[[#This Row],[total cost]]</f>
        <v>6023.83</v>
      </c>
    </row>
    <row r="3934" spans="1:14" x14ac:dyDescent="0.35">
      <c r="A3934" t="s">
        <v>3978</v>
      </c>
      <c r="B3934" t="s">
        <v>8046</v>
      </c>
      <c r="C3934" t="s">
        <v>8018</v>
      </c>
      <c r="D3934" t="s">
        <v>8034</v>
      </c>
      <c r="E3934" s="1">
        <v>45518</v>
      </c>
      <c r="F3934">
        <v>10550.25</v>
      </c>
      <c r="G3934">
        <v>503</v>
      </c>
      <c r="H3934" t="s">
        <v>18</v>
      </c>
      <c r="I3934" t="str">
        <f>VLOOKUP(shipments[[#This Row],[SPID]],CHOOSE({1,2},people[[#All],[SPID]],people[[#All],[Sales_person]]),2,0)</f>
        <v>Husein Augar</v>
      </c>
      <c r="J3934">
        <f>YEAR(shipments[[#This Row],[Shipdate]])</f>
        <v>2024</v>
      </c>
      <c r="K3934" s="22"/>
      <c r="L3934" s="22">
        <f>VLOOKUP(shipments[[#This Row],[PID]],CHOOSE({1,2},products[PID],products[Cost_per_box]),2,0)</f>
        <v>7.73</v>
      </c>
      <c r="M3934" s="22">
        <f>shipments[[#This Row],[Boxes]]*shipments[[#This Row],[cost_per_box]]</f>
        <v>3888.19</v>
      </c>
      <c r="N3934" s="22">
        <f>shipments[[#This Row],[Amount]]-shipments[[#This Row],[total cost]]</f>
        <v>6662.0599999999995</v>
      </c>
    </row>
    <row r="3935" spans="1:14" x14ac:dyDescent="0.35">
      <c r="A3935" t="s">
        <v>3979</v>
      </c>
      <c r="B3935" t="s">
        <v>8046</v>
      </c>
      <c r="C3935" t="s">
        <v>8018</v>
      </c>
      <c r="D3935" t="s">
        <v>8038</v>
      </c>
      <c r="E3935" s="1">
        <v>45429</v>
      </c>
      <c r="F3935">
        <v>8541</v>
      </c>
      <c r="G3935">
        <v>407</v>
      </c>
      <c r="H3935" t="s">
        <v>7</v>
      </c>
      <c r="I3935" t="str">
        <f>VLOOKUP(shipments[[#This Row],[SPID]],CHOOSE({1,2},people[[#All],[SPID]],people[[#All],[Sales_person]]),2,0)</f>
        <v>Husein Augar</v>
      </c>
      <c r="J3935">
        <f>YEAR(shipments[[#This Row],[Shipdate]])</f>
        <v>2024</v>
      </c>
      <c r="K3935" s="22"/>
      <c r="L3935" s="22">
        <f>VLOOKUP(shipments[[#This Row],[PID]],CHOOSE({1,2},products[PID],products[Cost_per_box]),2,0)</f>
        <v>7.73</v>
      </c>
      <c r="M3935" s="22">
        <f>shipments[[#This Row],[Boxes]]*shipments[[#This Row],[cost_per_box]]</f>
        <v>3146.11</v>
      </c>
      <c r="N3935" s="22">
        <f>shipments[[#This Row],[Amount]]-shipments[[#This Row],[total cost]]</f>
        <v>5394.8899999999994</v>
      </c>
    </row>
    <row r="3936" spans="1:14" x14ac:dyDescent="0.35">
      <c r="A3936" t="s">
        <v>3980</v>
      </c>
      <c r="B3936" t="s">
        <v>8046</v>
      </c>
      <c r="C3936" t="s">
        <v>8019</v>
      </c>
      <c r="D3936" t="s">
        <v>8037</v>
      </c>
      <c r="E3936" s="1">
        <v>45027</v>
      </c>
      <c r="F3936">
        <v>13061.25</v>
      </c>
      <c r="G3936">
        <v>654</v>
      </c>
      <c r="H3936" t="s">
        <v>7</v>
      </c>
      <c r="I3936" t="str">
        <f>VLOOKUP(shipments[[#This Row],[SPID]],CHOOSE({1,2},people[[#All],[SPID]],people[[#All],[Sales_person]]),2,0)</f>
        <v>Husein Augar</v>
      </c>
      <c r="J3936">
        <f>YEAR(shipments[[#This Row],[Shipdate]])</f>
        <v>2023</v>
      </c>
      <c r="K3936" s="22"/>
      <c r="L3936" s="22">
        <f>VLOOKUP(shipments[[#This Row],[PID]],CHOOSE({1,2},products[PID],products[Cost_per_box]),2,0)</f>
        <v>3.68</v>
      </c>
      <c r="M3936" s="22">
        <f>shipments[[#This Row],[Boxes]]*shipments[[#This Row],[cost_per_box]]</f>
        <v>2406.7200000000003</v>
      </c>
      <c r="N3936" s="22">
        <f>shipments[[#This Row],[Amount]]-shipments[[#This Row],[total cost]]</f>
        <v>10654.529999999999</v>
      </c>
    </row>
    <row r="3937" spans="1:14" x14ac:dyDescent="0.35">
      <c r="A3937" t="s">
        <v>3981</v>
      </c>
      <c r="B3937" t="s">
        <v>8046</v>
      </c>
      <c r="C3937" t="s">
        <v>8020</v>
      </c>
      <c r="D3937" t="s">
        <v>8037</v>
      </c>
      <c r="E3937" s="1">
        <v>45399</v>
      </c>
      <c r="F3937">
        <v>10725.75</v>
      </c>
      <c r="G3937">
        <v>716</v>
      </c>
      <c r="H3937" t="s">
        <v>7</v>
      </c>
      <c r="I3937" t="str">
        <f>VLOOKUP(shipments[[#This Row],[SPID]],CHOOSE({1,2},people[[#All],[SPID]],people[[#All],[Sales_person]]),2,0)</f>
        <v>Husein Augar</v>
      </c>
      <c r="J3937">
        <f>YEAR(shipments[[#This Row],[Shipdate]])</f>
        <v>2024</v>
      </c>
      <c r="K3937" s="22"/>
      <c r="L3937" s="22">
        <f>VLOOKUP(shipments[[#This Row],[PID]],CHOOSE({1,2},products[PID],products[Cost_per_box]),2,0)</f>
        <v>8.2200000000000006</v>
      </c>
      <c r="M3937" s="22">
        <f>shipments[[#This Row],[Boxes]]*shipments[[#This Row],[cost_per_box]]</f>
        <v>5885.52</v>
      </c>
      <c r="N3937" s="22">
        <f>shipments[[#This Row],[Amount]]-shipments[[#This Row],[total cost]]</f>
        <v>4840.2299999999996</v>
      </c>
    </row>
    <row r="3938" spans="1:14" x14ac:dyDescent="0.35">
      <c r="A3938" t="s">
        <v>3982</v>
      </c>
      <c r="B3938" t="s">
        <v>8046</v>
      </c>
      <c r="C3938" t="s">
        <v>8020</v>
      </c>
      <c r="D3938" t="s">
        <v>8038</v>
      </c>
      <c r="E3938" s="1">
        <v>45231</v>
      </c>
      <c r="F3938">
        <v>3732.75</v>
      </c>
      <c r="G3938">
        <v>288</v>
      </c>
      <c r="H3938" t="s">
        <v>7</v>
      </c>
      <c r="I3938" t="str">
        <f>VLOOKUP(shipments[[#This Row],[SPID]],CHOOSE({1,2},people[[#All],[SPID]],people[[#All],[Sales_person]]),2,0)</f>
        <v>Husein Augar</v>
      </c>
      <c r="J3938">
        <f>YEAR(shipments[[#This Row],[Shipdate]])</f>
        <v>2023</v>
      </c>
      <c r="K3938" s="22"/>
      <c r="L3938" s="22">
        <f>VLOOKUP(shipments[[#This Row],[PID]],CHOOSE({1,2},products[PID],products[Cost_per_box]),2,0)</f>
        <v>8.2200000000000006</v>
      </c>
      <c r="M3938" s="22">
        <f>shipments[[#This Row],[Boxes]]*shipments[[#This Row],[cost_per_box]]</f>
        <v>2367.36</v>
      </c>
      <c r="N3938" s="22">
        <f>shipments[[#This Row],[Amount]]-shipments[[#This Row],[total cost]]</f>
        <v>1365.3899999999999</v>
      </c>
    </row>
    <row r="3939" spans="1:14" x14ac:dyDescent="0.35">
      <c r="A3939" t="s">
        <v>3983</v>
      </c>
      <c r="B3939" t="s">
        <v>8046</v>
      </c>
      <c r="C3939" t="s">
        <v>8020</v>
      </c>
      <c r="D3939" t="s">
        <v>8033</v>
      </c>
      <c r="E3939" s="1">
        <v>45357</v>
      </c>
      <c r="F3939">
        <v>2643.75</v>
      </c>
      <c r="G3939">
        <v>166</v>
      </c>
      <c r="H3939" t="s">
        <v>7</v>
      </c>
      <c r="I3939" t="str">
        <f>VLOOKUP(shipments[[#This Row],[SPID]],CHOOSE({1,2},people[[#All],[SPID]],people[[#All],[Sales_person]]),2,0)</f>
        <v>Husein Augar</v>
      </c>
      <c r="J3939">
        <f>YEAR(shipments[[#This Row],[Shipdate]])</f>
        <v>2024</v>
      </c>
      <c r="K3939" s="22"/>
      <c r="L3939" s="22">
        <f>VLOOKUP(shipments[[#This Row],[PID]],CHOOSE({1,2},products[PID],products[Cost_per_box]),2,0)</f>
        <v>8.2200000000000006</v>
      </c>
      <c r="M3939" s="22">
        <f>shipments[[#This Row],[Boxes]]*shipments[[#This Row],[cost_per_box]]</f>
        <v>1364.5200000000002</v>
      </c>
      <c r="N3939" s="22">
        <f>shipments[[#This Row],[Amount]]-shipments[[#This Row],[total cost]]</f>
        <v>1279.2299999999998</v>
      </c>
    </row>
    <row r="3940" spans="1:14" x14ac:dyDescent="0.35">
      <c r="A3940" t="s">
        <v>3984</v>
      </c>
      <c r="B3940" t="s">
        <v>8046</v>
      </c>
      <c r="C3940" t="s">
        <v>8020</v>
      </c>
      <c r="D3940" t="s">
        <v>8038</v>
      </c>
      <c r="E3940" s="1">
        <v>45387</v>
      </c>
      <c r="F3940">
        <v>947.25</v>
      </c>
      <c r="G3940">
        <v>68</v>
      </c>
      <c r="H3940" t="s">
        <v>7</v>
      </c>
      <c r="I3940" t="str">
        <f>VLOOKUP(shipments[[#This Row],[SPID]],CHOOSE({1,2},people[[#All],[SPID]],people[[#All],[Sales_person]]),2,0)</f>
        <v>Husein Augar</v>
      </c>
      <c r="J3940">
        <f>YEAR(shipments[[#This Row],[Shipdate]])</f>
        <v>2024</v>
      </c>
      <c r="K3940" s="22"/>
      <c r="L3940" s="22">
        <f>VLOOKUP(shipments[[#This Row],[PID]],CHOOSE({1,2},products[PID],products[Cost_per_box]),2,0)</f>
        <v>8.2200000000000006</v>
      </c>
      <c r="M3940" s="22">
        <f>shipments[[#This Row],[Boxes]]*shipments[[#This Row],[cost_per_box]]</f>
        <v>558.96</v>
      </c>
      <c r="N3940" s="22">
        <f>shipments[[#This Row],[Amount]]-shipments[[#This Row],[total cost]]</f>
        <v>388.28999999999996</v>
      </c>
    </row>
    <row r="3941" spans="1:14" x14ac:dyDescent="0.35">
      <c r="A3941" t="s">
        <v>3985</v>
      </c>
      <c r="B3941" t="s">
        <v>8046</v>
      </c>
      <c r="C3941" t="s">
        <v>8021</v>
      </c>
      <c r="D3941" t="s">
        <v>8038</v>
      </c>
      <c r="E3941" s="1">
        <v>45464</v>
      </c>
      <c r="F3941">
        <v>6862.5</v>
      </c>
      <c r="G3941">
        <v>382</v>
      </c>
      <c r="H3941" t="s">
        <v>7</v>
      </c>
      <c r="I3941" t="str">
        <f>VLOOKUP(shipments[[#This Row],[SPID]],CHOOSE({1,2},people[[#All],[SPID]],people[[#All],[Sales_person]]),2,0)</f>
        <v>Husein Augar</v>
      </c>
      <c r="J3941">
        <f>YEAR(shipments[[#This Row],[Shipdate]])</f>
        <v>2024</v>
      </c>
      <c r="K3941" s="22"/>
      <c r="L3941" s="22">
        <f>VLOOKUP(shipments[[#This Row],[PID]],CHOOSE({1,2},products[PID],products[Cost_per_box]),2,0)</f>
        <v>10.23</v>
      </c>
      <c r="M3941" s="22">
        <f>shipments[[#This Row],[Boxes]]*shipments[[#This Row],[cost_per_box]]</f>
        <v>3907.86</v>
      </c>
      <c r="N3941" s="22">
        <f>shipments[[#This Row],[Amount]]-shipments[[#This Row],[total cost]]</f>
        <v>2954.64</v>
      </c>
    </row>
    <row r="3942" spans="1:14" x14ac:dyDescent="0.35">
      <c r="A3942" t="s">
        <v>3986</v>
      </c>
      <c r="B3942" t="s">
        <v>8046</v>
      </c>
      <c r="C3942" t="s">
        <v>8021</v>
      </c>
      <c r="D3942" t="s">
        <v>8033</v>
      </c>
      <c r="E3942" s="1">
        <v>44984</v>
      </c>
      <c r="F3942">
        <v>8925.75</v>
      </c>
      <c r="G3942">
        <v>426</v>
      </c>
      <c r="H3942" t="s">
        <v>7</v>
      </c>
      <c r="I3942" t="str">
        <f>VLOOKUP(shipments[[#This Row],[SPID]],CHOOSE({1,2},people[[#All],[SPID]],people[[#All],[Sales_person]]),2,0)</f>
        <v>Husein Augar</v>
      </c>
      <c r="J3942">
        <f>YEAR(shipments[[#This Row],[Shipdate]])</f>
        <v>2023</v>
      </c>
      <c r="K3942" s="22"/>
      <c r="L3942" s="22">
        <f>VLOOKUP(shipments[[#This Row],[PID]],CHOOSE({1,2},products[PID],products[Cost_per_box]),2,0)</f>
        <v>10.23</v>
      </c>
      <c r="M3942" s="22">
        <f>shipments[[#This Row],[Boxes]]*shipments[[#This Row],[cost_per_box]]</f>
        <v>4357.9800000000005</v>
      </c>
      <c r="N3942" s="22">
        <f>shipments[[#This Row],[Amount]]-shipments[[#This Row],[total cost]]</f>
        <v>4567.7699999999995</v>
      </c>
    </row>
    <row r="3943" spans="1:14" x14ac:dyDescent="0.35">
      <c r="A3943" t="s">
        <v>3987</v>
      </c>
      <c r="B3943" t="s">
        <v>8046</v>
      </c>
      <c r="C3943" t="s">
        <v>8021</v>
      </c>
      <c r="D3943" t="s">
        <v>8036</v>
      </c>
      <c r="E3943" s="1">
        <v>45474</v>
      </c>
      <c r="F3943">
        <v>8291.25</v>
      </c>
      <c r="G3943">
        <v>461</v>
      </c>
      <c r="H3943" t="s">
        <v>18</v>
      </c>
      <c r="I3943" t="str">
        <f>VLOOKUP(shipments[[#This Row],[SPID]],CHOOSE({1,2},people[[#All],[SPID]],people[[#All],[Sales_person]]),2,0)</f>
        <v>Husein Augar</v>
      </c>
      <c r="J3943">
        <f>YEAR(shipments[[#This Row],[Shipdate]])</f>
        <v>2024</v>
      </c>
      <c r="K3943" s="22"/>
      <c r="L3943" s="22">
        <f>VLOOKUP(shipments[[#This Row],[PID]],CHOOSE({1,2},products[PID],products[Cost_per_box]),2,0)</f>
        <v>10.23</v>
      </c>
      <c r="M3943" s="22">
        <f>shipments[[#This Row],[Boxes]]*shipments[[#This Row],[cost_per_box]]</f>
        <v>4716.03</v>
      </c>
      <c r="N3943" s="22">
        <f>shipments[[#This Row],[Amount]]-shipments[[#This Row],[total cost]]</f>
        <v>3575.2200000000003</v>
      </c>
    </row>
    <row r="3944" spans="1:14" x14ac:dyDescent="0.35">
      <c r="A3944" t="s">
        <v>3988</v>
      </c>
      <c r="B3944" t="s">
        <v>8046</v>
      </c>
      <c r="C3944" t="s">
        <v>8023</v>
      </c>
      <c r="D3944" t="s">
        <v>8038</v>
      </c>
      <c r="E3944" s="1">
        <v>45209</v>
      </c>
      <c r="F3944">
        <v>5832</v>
      </c>
      <c r="G3944">
        <v>972</v>
      </c>
      <c r="H3944" t="s">
        <v>7</v>
      </c>
      <c r="I3944" t="str">
        <f>VLOOKUP(shipments[[#This Row],[SPID]],CHOOSE({1,2},people[[#All],[SPID]],people[[#All],[Sales_person]]),2,0)</f>
        <v>Husein Augar</v>
      </c>
      <c r="J3944">
        <f>YEAR(shipments[[#This Row],[Shipdate]])</f>
        <v>2023</v>
      </c>
      <c r="K3944" s="22"/>
      <c r="L3944" s="22">
        <f>VLOOKUP(shipments[[#This Row],[PID]],CHOOSE({1,2},products[PID],products[Cost_per_box]),2,0)</f>
        <v>10.51</v>
      </c>
      <c r="M3944" s="22">
        <f>shipments[[#This Row],[Boxes]]*shipments[[#This Row],[cost_per_box]]</f>
        <v>10215.719999999999</v>
      </c>
      <c r="N3944" s="22">
        <f>shipments[[#This Row],[Amount]]-shipments[[#This Row],[total cost]]</f>
        <v>-4383.7199999999993</v>
      </c>
    </row>
    <row r="3945" spans="1:14" x14ac:dyDescent="0.35">
      <c r="A3945" t="s">
        <v>3989</v>
      </c>
      <c r="B3945" t="s">
        <v>8046</v>
      </c>
      <c r="C3945" t="s">
        <v>8023</v>
      </c>
      <c r="D3945" t="s">
        <v>8037</v>
      </c>
      <c r="E3945" s="1">
        <v>45490</v>
      </c>
      <c r="F3945">
        <v>2187</v>
      </c>
      <c r="G3945">
        <v>243</v>
      </c>
      <c r="H3945" t="s">
        <v>40</v>
      </c>
      <c r="I3945" t="str">
        <f>VLOOKUP(shipments[[#This Row],[SPID]],CHOOSE({1,2},people[[#All],[SPID]],people[[#All],[Sales_person]]),2,0)</f>
        <v>Husein Augar</v>
      </c>
      <c r="J3945">
        <f>YEAR(shipments[[#This Row],[Shipdate]])</f>
        <v>2024</v>
      </c>
      <c r="K3945" s="22"/>
      <c r="L3945" s="22">
        <f>VLOOKUP(shipments[[#This Row],[PID]],CHOOSE({1,2},products[PID],products[Cost_per_box]),2,0)</f>
        <v>10.51</v>
      </c>
      <c r="M3945" s="22">
        <f>shipments[[#This Row],[Boxes]]*shipments[[#This Row],[cost_per_box]]</f>
        <v>2553.9299999999998</v>
      </c>
      <c r="N3945" s="22">
        <f>shipments[[#This Row],[Amount]]-shipments[[#This Row],[total cost]]</f>
        <v>-366.92999999999984</v>
      </c>
    </row>
    <row r="3946" spans="1:14" x14ac:dyDescent="0.35">
      <c r="A3946" t="s">
        <v>3990</v>
      </c>
      <c r="B3946" t="s">
        <v>8046</v>
      </c>
      <c r="C3946" t="s">
        <v>8023</v>
      </c>
      <c r="D3946" t="s">
        <v>8038</v>
      </c>
      <c r="E3946" s="1">
        <v>44978</v>
      </c>
      <c r="F3946">
        <v>749.25</v>
      </c>
      <c r="G3946">
        <v>84</v>
      </c>
      <c r="H3946" t="s">
        <v>7</v>
      </c>
      <c r="I3946" t="str">
        <f>VLOOKUP(shipments[[#This Row],[SPID]],CHOOSE({1,2},people[[#All],[SPID]],people[[#All],[Sales_person]]),2,0)</f>
        <v>Husein Augar</v>
      </c>
      <c r="J3946">
        <f>YEAR(shipments[[#This Row],[Shipdate]])</f>
        <v>2023</v>
      </c>
      <c r="K3946" s="22"/>
      <c r="L3946" s="22">
        <f>VLOOKUP(shipments[[#This Row],[PID]],CHOOSE({1,2},products[PID],products[Cost_per_box]),2,0)</f>
        <v>10.51</v>
      </c>
      <c r="M3946" s="22">
        <f>shipments[[#This Row],[Boxes]]*shipments[[#This Row],[cost_per_box]]</f>
        <v>882.84</v>
      </c>
      <c r="N3946" s="22">
        <f>shipments[[#This Row],[Amount]]-shipments[[#This Row],[total cost]]</f>
        <v>-133.59000000000003</v>
      </c>
    </row>
    <row r="3947" spans="1:14" x14ac:dyDescent="0.35">
      <c r="A3947" t="s">
        <v>3991</v>
      </c>
      <c r="B3947" t="s">
        <v>8046</v>
      </c>
      <c r="C3947" t="s">
        <v>8023</v>
      </c>
      <c r="D3947" t="s">
        <v>8034</v>
      </c>
      <c r="E3947" s="1">
        <v>45091</v>
      </c>
      <c r="F3947">
        <v>2414.25</v>
      </c>
      <c r="G3947">
        <v>403</v>
      </c>
      <c r="H3947" t="s">
        <v>7</v>
      </c>
      <c r="I3947" t="str">
        <f>VLOOKUP(shipments[[#This Row],[SPID]],CHOOSE({1,2},people[[#All],[SPID]],people[[#All],[Sales_person]]),2,0)</f>
        <v>Husein Augar</v>
      </c>
      <c r="J3947">
        <f>YEAR(shipments[[#This Row],[Shipdate]])</f>
        <v>2023</v>
      </c>
      <c r="K3947" s="22"/>
      <c r="L3947" s="22">
        <f>VLOOKUP(shipments[[#This Row],[PID]],CHOOSE({1,2},products[PID],products[Cost_per_box]),2,0)</f>
        <v>10.51</v>
      </c>
      <c r="M3947" s="22">
        <f>shipments[[#This Row],[Boxes]]*shipments[[#This Row],[cost_per_box]]</f>
        <v>4235.53</v>
      </c>
      <c r="N3947" s="22">
        <f>shipments[[#This Row],[Amount]]-shipments[[#This Row],[total cost]]</f>
        <v>-1821.2799999999997</v>
      </c>
    </row>
    <row r="3948" spans="1:14" x14ac:dyDescent="0.35">
      <c r="A3948" t="s">
        <v>3992</v>
      </c>
      <c r="B3948" t="s">
        <v>8046</v>
      </c>
      <c r="C3948" t="s">
        <v>8023</v>
      </c>
      <c r="D3948" t="s">
        <v>8036</v>
      </c>
      <c r="E3948" s="1">
        <v>45261</v>
      </c>
      <c r="F3948">
        <v>573.75</v>
      </c>
      <c r="G3948">
        <v>64</v>
      </c>
      <c r="H3948" t="s">
        <v>7</v>
      </c>
      <c r="I3948" t="str">
        <f>VLOOKUP(shipments[[#This Row],[SPID]],CHOOSE({1,2},people[[#All],[SPID]],people[[#All],[Sales_person]]),2,0)</f>
        <v>Husein Augar</v>
      </c>
      <c r="J3948">
        <f>YEAR(shipments[[#This Row],[Shipdate]])</f>
        <v>2023</v>
      </c>
      <c r="K3948" s="22"/>
      <c r="L3948" s="22">
        <f>VLOOKUP(shipments[[#This Row],[PID]],CHOOSE({1,2},products[PID],products[Cost_per_box]),2,0)</f>
        <v>10.51</v>
      </c>
      <c r="M3948" s="22">
        <f>shipments[[#This Row],[Boxes]]*shipments[[#This Row],[cost_per_box]]</f>
        <v>672.64</v>
      </c>
      <c r="N3948" s="22">
        <f>shipments[[#This Row],[Amount]]-shipments[[#This Row],[total cost]]</f>
        <v>-98.889999999999986</v>
      </c>
    </row>
    <row r="3949" spans="1:14" x14ac:dyDescent="0.35">
      <c r="A3949" t="s">
        <v>3993</v>
      </c>
      <c r="B3949" t="s">
        <v>8046</v>
      </c>
      <c r="C3949" t="s">
        <v>8023</v>
      </c>
      <c r="D3949" t="s">
        <v>8033</v>
      </c>
      <c r="E3949" s="1">
        <v>45520</v>
      </c>
      <c r="F3949">
        <v>20772</v>
      </c>
      <c r="G3949">
        <v>2078</v>
      </c>
      <c r="H3949" t="s">
        <v>18</v>
      </c>
      <c r="I3949" t="str">
        <f>VLOOKUP(shipments[[#This Row],[SPID]],CHOOSE({1,2},people[[#All],[SPID]],people[[#All],[Sales_person]]),2,0)</f>
        <v>Husein Augar</v>
      </c>
      <c r="J3949">
        <f>YEAR(shipments[[#This Row],[Shipdate]])</f>
        <v>2024</v>
      </c>
      <c r="K3949" s="22"/>
      <c r="L3949" s="22">
        <f>VLOOKUP(shipments[[#This Row],[PID]],CHOOSE({1,2},products[PID],products[Cost_per_box]),2,0)</f>
        <v>10.51</v>
      </c>
      <c r="M3949" s="22">
        <f>shipments[[#This Row],[Boxes]]*shipments[[#This Row],[cost_per_box]]</f>
        <v>21839.78</v>
      </c>
      <c r="N3949" s="22">
        <f>shipments[[#This Row],[Amount]]-shipments[[#This Row],[total cost]]</f>
        <v>-1067.7799999999988</v>
      </c>
    </row>
    <row r="3950" spans="1:14" x14ac:dyDescent="0.35">
      <c r="A3950" t="s">
        <v>3994</v>
      </c>
      <c r="B3950" t="s">
        <v>8046</v>
      </c>
      <c r="C3950" t="s">
        <v>8024</v>
      </c>
      <c r="D3950" t="s">
        <v>8038</v>
      </c>
      <c r="E3950" s="1">
        <v>45035</v>
      </c>
      <c r="F3950">
        <v>3359.25</v>
      </c>
      <c r="G3950">
        <v>198</v>
      </c>
      <c r="H3950" t="s">
        <v>7</v>
      </c>
      <c r="I3950" t="str">
        <f>VLOOKUP(shipments[[#This Row],[SPID]],CHOOSE({1,2},people[[#All],[SPID]],people[[#All],[Sales_person]]),2,0)</f>
        <v>Husein Augar</v>
      </c>
      <c r="J3950">
        <f>YEAR(shipments[[#This Row],[Shipdate]])</f>
        <v>2023</v>
      </c>
      <c r="K3950" s="22"/>
      <c r="L3950" s="22">
        <f>VLOOKUP(shipments[[#This Row],[PID]],CHOOSE({1,2},products[PID],products[Cost_per_box]),2,0)</f>
        <v>6.43</v>
      </c>
      <c r="M3950" s="22">
        <f>shipments[[#This Row],[Boxes]]*shipments[[#This Row],[cost_per_box]]</f>
        <v>1273.1399999999999</v>
      </c>
      <c r="N3950" s="22">
        <f>shipments[[#This Row],[Amount]]-shipments[[#This Row],[total cost]]</f>
        <v>2086.11</v>
      </c>
    </row>
    <row r="3951" spans="1:14" x14ac:dyDescent="0.35">
      <c r="A3951" t="s">
        <v>3995</v>
      </c>
      <c r="B3951" t="s">
        <v>8046</v>
      </c>
      <c r="C3951" t="s">
        <v>8025</v>
      </c>
      <c r="D3951" t="s">
        <v>8038</v>
      </c>
      <c r="E3951" s="1">
        <v>45211</v>
      </c>
      <c r="F3951">
        <v>7935.75</v>
      </c>
      <c r="G3951">
        <v>467</v>
      </c>
      <c r="H3951" t="s">
        <v>7</v>
      </c>
      <c r="I3951" t="str">
        <f>VLOOKUP(shipments[[#This Row],[SPID]],CHOOSE({1,2},people[[#All],[SPID]],people[[#All],[Sales_person]]),2,0)</f>
        <v>Husein Augar</v>
      </c>
      <c r="J3951">
        <f>YEAR(shipments[[#This Row],[Shipdate]])</f>
        <v>2023</v>
      </c>
      <c r="K3951" s="22"/>
      <c r="L3951" s="22">
        <f>VLOOKUP(shipments[[#This Row],[PID]],CHOOSE({1,2},products[PID],products[Cost_per_box]),2,0)</f>
        <v>12.41</v>
      </c>
      <c r="M3951" s="22">
        <f>shipments[[#This Row],[Boxes]]*shipments[[#This Row],[cost_per_box]]</f>
        <v>5795.47</v>
      </c>
      <c r="N3951" s="22">
        <f>shipments[[#This Row],[Amount]]-shipments[[#This Row],[total cost]]</f>
        <v>2140.2799999999997</v>
      </c>
    </row>
    <row r="3952" spans="1:14" x14ac:dyDescent="0.35">
      <c r="A3952" t="s">
        <v>3996</v>
      </c>
      <c r="B3952" t="s">
        <v>8046</v>
      </c>
      <c r="C3952" t="s">
        <v>8026</v>
      </c>
      <c r="D3952" t="s">
        <v>8037</v>
      </c>
      <c r="E3952" s="1">
        <v>44992</v>
      </c>
      <c r="F3952">
        <v>6995.25</v>
      </c>
      <c r="G3952">
        <v>412</v>
      </c>
      <c r="H3952" t="s">
        <v>7</v>
      </c>
      <c r="I3952" t="str">
        <f>VLOOKUP(shipments[[#This Row],[SPID]],CHOOSE({1,2},people[[#All],[SPID]],people[[#All],[Sales_person]]),2,0)</f>
        <v>Husein Augar</v>
      </c>
      <c r="J3952">
        <f>YEAR(shipments[[#This Row],[Shipdate]])</f>
        <v>2023</v>
      </c>
      <c r="K3952" s="22"/>
      <c r="L3952" s="22">
        <f>VLOOKUP(shipments[[#This Row],[PID]],CHOOSE({1,2},products[PID],products[Cost_per_box]),2,0)</f>
        <v>9.57</v>
      </c>
      <c r="M3952" s="22">
        <f>shipments[[#This Row],[Boxes]]*shipments[[#This Row],[cost_per_box]]</f>
        <v>3942.84</v>
      </c>
      <c r="N3952" s="22">
        <f>shipments[[#This Row],[Amount]]-shipments[[#This Row],[total cost]]</f>
        <v>3052.41</v>
      </c>
    </row>
    <row r="3953" spans="1:14" x14ac:dyDescent="0.35">
      <c r="A3953" t="s">
        <v>3997</v>
      </c>
      <c r="B3953" t="s">
        <v>8046</v>
      </c>
      <c r="C3953" t="s">
        <v>8026</v>
      </c>
      <c r="D3953" t="s">
        <v>8036</v>
      </c>
      <c r="E3953" s="1">
        <v>45021</v>
      </c>
      <c r="F3953">
        <v>1255.5</v>
      </c>
      <c r="G3953">
        <v>79</v>
      </c>
      <c r="H3953" t="s">
        <v>7</v>
      </c>
      <c r="I3953" t="str">
        <f>VLOOKUP(shipments[[#This Row],[SPID]],CHOOSE({1,2},people[[#All],[SPID]],people[[#All],[Sales_person]]),2,0)</f>
        <v>Husein Augar</v>
      </c>
      <c r="J3953">
        <f>YEAR(shipments[[#This Row],[Shipdate]])</f>
        <v>2023</v>
      </c>
      <c r="K3953" s="22"/>
      <c r="L3953" s="22">
        <f>VLOOKUP(shipments[[#This Row],[PID]],CHOOSE({1,2},products[PID],products[Cost_per_box]),2,0)</f>
        <v>9.57</v>
      </c>
      <c r="M3953" s="22">
        <f>shipments[[#This Row],[Boxes]]*shipments[[#This Row],[cost_per_box]]</f>
        <v>756.03</v>
      </c>
      <c r="N3953" s="22">
        <f>shipments[[#This Row],[Amount]]-shipments[[#This Row],[total cost]]</f>
        <v>499.47</v>
      </c>
    </row>
    <row r="3954" spans="1:14" x14ac:dyDescent="0.35">
      <c r="A3954" t="s">
        <v>3998</v>
      </c>
      <c r="B3954" t="s">
        <v>8046</v>
      </c>
      <c r="C3954" t="s">
        <v>8027</v>
      </c>
      <c r="D3954" t="s">
        <v>8037</v>
      </c>
      <c r="E3954" s="1">
        <v>45280</v>
      </c>
      <c r="F3954">
        <v>7044.75</v>
      </c>
      <c r="G3954">
        <v>1007</v>
      </c>
      <c r="H3954" t="s">
        <v>7</v>
      </c>
      <c r="I3954" t="str">
        <f>VLOOKUP(shipments[[#This Row],[SPID]],CHOOSE({1,2},people[[#All],[SPID]],people[[#All],[Sales_person]]),2,0)</f>
        <v>Husein Augar</v>
      </c>
      <c r="J3954">
        <f>YEAR(shipments[[#This Row],[Shipdate]])</f>
        <v>2023</v>
      </c>
      <c r="K3954" s="22"/>
      <c r="L3954" s="22">
        <f>VLOOKUP(shipments[[#This Row],[PID]],CHOOSE({1,2},products[PID],products[Cost_per_box]),2,0)</f>
        <v>8.43</v>
      </c>
      <c r="M3954" s="22">
        <f>shipments[[#This Row],[Boxes]]*shipments[[#This Row],[cost_per_box]]</f>
        <v>8489.01</v>
      </c>
      <c r="N3954" s="22">
        <f>shipments[[#This Row],[Amount]]-shipments[[#This Row],[total cost]]</f>
        <v>-1444.2600000000002</v>
      </c>
    </row>
    <row r="3955" spans="1:14" x14ac:dyDescent="0.35">
      <c r="A3955" t="s">
        <v>3999</v>
      </c>
      <c r="B3955" t="s">
        <v>8046</v>
      </c>
      <c r="C3955" t="s">
        <v>8027</v>
      </c>
      <c r="D3955" t="s">
        <v>8036</v>
      </c>
      <c r="E3955" s="1">
        <v>45350</v>
      </c>
      <c r="F3955">
        <v>16744.5</v>
      </c>
      <c r="G3955">
        <v>2393</v>
      </c>
      <c r="H3955" t="s">
        <v>7</v>
      </c>
      <c r="I3955" t="str">
        <f>VLOOKUP(shipments[[#This Row],[SPID]],CHOOSE({1,2},people[[#All],[SPID]],people[[#All],[Sales_person]]),2,0)</f>
        <v>Husein Augar</v>
      </c>
      <c r="J3955">
        <f>YEAR(shipments[[#This Row],[Shipdate]])</f>
        <v>2024</v>
      </c>
      <c r="K3955" s="22"/>
      <c r="L3955" s="22">
        <f>VLOOKUP(shipments[[#This Row],[PID]],CHOOSE({1,2},products[PID],products[Cost_per_box]),2,0)</f>
        <v>8.43</v>
      </c>
      <c r="M3955" s="22">
        <f>shipments[[#This Row],[Boxes]]*shipments[[#This Row],[cost_per_box]]</f>
        <v>20172.989999999998</v>
      </c>
      <c r="N3955" s="22">
        <f>shipments[[#This Row],[Amount]]-shipments[[#This Row],[total cost]]</f>
        <v>-3428.489999999998</v>
      </c>
    </row>
    <row r="3956" spans="1:14" x14ac:dyDescent="0.35">
      <c r="A3956" t="s">
        <v>4000</v>
      </c>
      <c r="B3956" t="s">
        <v>8046</v>
      </c>
      <c r="C3956" t="s">
        <v>8027</v>
      </c>
      <c r="D3956" t="s">
        <v>8038</v>
      </c>
      <c r="E3956" s="1">
        <v>45266</v>
      </c>
      <c r="F3956">
        <v>2394</v>
      </c>
      <c r="G3956">
        <v>266</v>
      </c>
      <c r="H3956" t="s">
        <v>7</v>
      </c>
      <c r="I3956" t="str">
        <f>VLOOKUP(shipments[[#This Row],[SPID]],CHOOSE({1,2},people[[#All],[SPID]],people[[#All],[Sales_person]]),2,0)</f>
        <v>Husein Augar</v>
      </c>
      <c r="J3956">
        <f>YEAR(shipments[[#This Row],[Shipdate]])</f>
        <v>2023</v>
      </c>
      <c r="K3956" s="22"/>
      <c r="L3956" s="22">
        <f>VLOOKUP(shipments[[#This Row],[PID]],CHOOSE({1,2},products[PID],products[Cost_per_box]),2,0)</f>
        <v>8.43</v>
      </c>
      <c r="M3956" s="22">
        <f>shipments[[#This Row],[Boxes]]*shipments[[#This Row],[cost_per_box]]</f>
        <v>2242.38</v>
      </c>
      <c r="N3956" s="22">
        <f>shipments[[#This Row],[Amount]]-shipments[[#This Row],[total cost]]</f>
        <v>151.61999999999989</v>
      </c>
    </row>
    <row r="3957" spans="1:14" x14ac:dyDescent="0.35">
      <c r="A3957" t="s">
        <v>4001</v>
      </c>
      <c r="B3957" t="s">
        <v>8046</v>
      </c>
      <c r="C3957" t="s">
        <v>8028</v>
      </c>
      <c r="D3957" t="s">
        <v>8035</v>
      </c>
      <c r="E3957" s="1">
        <v>45334</v>
      </c>
      <c r="F3957">
        <v>616.5</v>
      </c>
      <c r="G3957">
        <v>78</v>
      </c>
      <c r="H3957" t="s">
        <v>7</v>
      </c>
      <c r="I3957" t="str">
        <f>VLOOKUP(shipments[[#This Row],[SPID]],CHOOSE({1,2},people[[#All],[SPID]],people[[#All],[Sales_person]]),2,0)</f>
        <v>Husein Augar</v>
      </c>
      <c r="J3957">
        <f>YEAR(shipments[[#This Row],[Shipdate]])</f>
        <v>2024</v>
      </c>
      <c r="K3957" s="22"/>
      <c r="L3957" s="22">
        <f>VLOOKUP(shipments[[#This Row],[PID]],CHOOSE({1,2},products[PID],products[Cost_per_box]),2,0)</f>
        <v>6.8</v>
      </c>
      <c r="M3957" s="22">
        <f>shipments[[#This Row],[Boxes]]*shipments[[#This Row],[cost_per_box]]</f>
        <v>530.4</v>
      </c>
      <c r="N3957" s="22">
        <f>shipments[[#This Row],[Amount]]-shipments[[#This Row],[total cost]]</f>
        <v>86.100000000000023</v>
      </c>
    </row>
    <row r="3958" spans="1:14" x14ac:dyDescent="0.35">
      <c r="A3958" t="s">
        <v>4002</v>
      </c>
      <c r="B3958" t="s">
        <v>8046</v>
      </c>
      <c r="C3958" t="s">
        <v>8029</v>
      </c>
      <c r="D3958" t="s">
        <v>8036</v>
      </c>
      <c r="E3958" s="1">
        <v>45467</v>
      </c>
      <c r="F3958">
        <v>1503</v>
      </c>
      <c r="G3958">
        <v>54</v>
      </c>
      <c r="H3958" t="s">
        <v>7</v>
      </c>
      <c r="I3958" t="str">
        <f>VLOOKUP(shipments[[#This Row],[SPID]],CHOOSE({1,2},people[[#All],[SPID]],people[[#All],[Sales_person]]),2,0)</f>
        <v>Husein Augar</v>
      </c>
      <c r="J3958">
        <f>YEAR(shipments[[#This Row],[Shipdate]])</f>
        <v>2024</v>
      </c>
      <c r="K3958" s="22"/>
      <c r="L3958" s="22">
        <f>VLOOKUP(shipments[[#This Row],[PID]],CHOOSE({1,2},products[PID],products[Cost_per_box]),2,0)</f>
        <v>5.04</v>
      </c>
      <c r="M3958" s="22">
        <f>shipments[[#This Row],[Boxes]]*shipments[[#This Row],[cost_per_box]]</f>
        <v>272.16000000000003</v>
      </c>
      <c r="N3958" s="22">
        <f>shipments[[#This Row],[Amount]]-shipments[[#This Row],[total cost]]</f>
        <v>1230.8399999999999</v>
      </c>
    </row>
    <row r="3959" spans="1:14" x14ac:dyDescent="0.35">
      <c r="A3959" t="s">
        <v>4003</v>
      </c>
      <c r="B3959" t="s">
        <v>8046</v>
      </c>
      <c r="C3959" t="s">
        <v>8030</v>
      </c>
      <c r="D3959" t="s">
        <v>8037</v>
      </c>
      <c r="E3959" s="1">
        <v>45211</v>
      </c>
      <c r="F3959">
        <v>3838.5</v>
      </c>
      <c r="G3959">
        <v>480</v>
      </c>
      <c r="H3959" t="s">
        <v>7</v>
      </c>
      <c r="I3959" t="str">
        <f>VLOOKUP(shipments[[#This Row],[SPID]],CHOOSE({1,2},people[[#All],[SPID]],people[[#All],[Sales_person]]),2,0)</f>
        <v>Husein Augar</v>
      </c>
      <c r="J3959">
        <f>YEAR(shipments[[#This Row],[Shipdate]])</f>
        <v>2023</v>
      </c>
      <c r="K3959" s="22"/>
      <c r="L3959" s="22">
        <f>VLOOKUP(shipments[[#This Row],[PID]],CHOOSE({1,2},products[PID],products[Cost_per_box]),2,0)</f>
        <v>2.76</v>
      </c>
      <c r="M3959" s="22">
        <f>shipments[[#This Row],[Boxes]]*shipments[[#This Row],[cost_per_box]]</f>
        <v>1324.8</v>
      </c>
      <c r="N3959" s="22">
        <f>shipments[[#This Row],[Amount]]-shipments[[#This Row],[total cost]]</f>
        <v>2513.6999999999998</v>
      </c>
    </row>
    <row r="3960" spans="1:14" x14ac:dyDescent="0.35">
      <c r="A3960" t="s">
        <v>4004</v>
      </c>
      <c r="B3960" t="s">
        <v>8046</v>
      </c>
      <c r="C3960" t="s">
        <v>8030</v>
      </c>
      <c r="D3960" t="s">
        <v>8033</v>
      </c>
      <c r="E3960" s="1">
        <v>45534</v>
      </c>
      <c r="F3960">
        <v>456.75</v>
      </c>
      <c r="G3960">
        <v>58</v>
      </c>
      <c r="H3960" t="s">
        <v>18</v>
      </c>
      <c r="I3960" t="str">
        <f>VLOOKUP(shipments[[#This Row],[SPID]],CHOOSE({1,2},people[[#All],[SPID]],people[[#All],[Sales_person]]),2,0)</f>
        <v>Husein Augar</v>
      </c>
      <c r="J3960">
        <f>YEAR(shipments[[#This Row],[Shipdate]])</f>
        <v>2024</v>
      </c>
      <c r="K3960" s="22"/>
      <c r="L3960" s="22">
        <f>VLOOKUP(shipments[[#This Row],[PID]],CHOOSE({1,2},products[PID],products[Cost_per_box]),2,0)</f>
        <v>2.76</v>
      </c>
      <c r="M3960" s="22">
        <f>shipments[[#This Row],[Boxes]]*shipments[[#This Row],[cost_per_box]]</f>
        <v>160.07999999999998</v>
      </c>
      <c r="N3960" s="22">
        <f>shipments[[#This Row],[Amount]]-shipments[[#This Row],[total cost]]</f>
        <v>296.67</v>
      </c>
    </row>
    <row r="3961" spans="1:14" x14ac:dyDescent="0.35">
      <c r="A3961" t="s">
        <v>4005</v>
      </c>
      <c r="B3961" t="s">
        <v>8046</v>
      </c>
      <c r="C3961" t="s">
        <v>8030</v>
      </c>
      <c r="D3961" t="s">
        <v>8037</v>
      </c>
      <c r="E3961" s="1">
        <v>45209</v>
      </c>
      <c r="F3961">
        <v>1991.25</v>
      </c>
      <c r="G3961">
        <v>200</v>
      </c>
      <c r="H3961" t="s">
        <v>7</v>
      </c>
      <c r="I3961" t="str">
        <f>VLOOKUP(shipments[[#This Row],[SPID]],CHOOSE({1,2},people[[#All],[SPID]],people[[#All],[Sales_person]]),2,0)</f>
        <v>Husein Augar</v>
      </c>
      <c r="J3961">
        <f>YEAR(shipments[[#This Row],[Shipdate]])</f>
        <v>2023</v>
      </c>
      <c r="K3961" s="22"/>
      <c r="L3961" s="22">
        <f>VLOOKUP(shipments[[#This Row],[PID]],CHOOSE({1,2},products[PID],products[Cost_per_box]),2,0)</f>
        <v>2.76</v>
      </c>
      <c r="M3961" s="22">
        <f>shipments[[#This Row],[Boxes]]*shipments[[#This Row],[cost_per_box]]</f>
        <v>552</v>
      </c>
      <c r="N3961" s="22">
        <f>shipments[[#This Row],[Amount]]-shipments[[#This Row],[total cost]]</f>
        <v>1439.25</v>
      </c>
    </row>
    <row r="3962" spans="1:14" x14ac:dyDescent="0.35">
      <c r="A3962" t="s">
        <v>4006</v>
      </c>
      <c r="B3962" t="s">
        <v>8046</v>
      </c>
      <c r="C3962" t="s">
        <v>8030</v>
      </c>
      <c r="D3962" t="s">
        <v>8037</v>
      </c>
      <c r="E3962" s="1">
        <v>45446</v>
      </c>
      <c r="F3962">
        <v>423</v>
      </c>
      <c r="G3962">
        <v>39</v>
      </c>
      <c r="H3962" t="s">
        <v>7</v>
      </c>
      <c r="I3962" t="str">
        <f>VLOOKUP(shipments[[#This Row],[SPID]],CHOOSE({1,2},people[[#All],[SPID]],people[[#All],[Sales_person]]),2,0)</f>
        <v>Husein Augar</v>
      </c>
      <c r="J3962">
        <f>YEAR(shipments[[#This Row],[Shipdate]])</f>
        <v>2024</v>
      </c>
      <c r="K3962" s="22"/>
      <c r="L3962" s="22">
        <f>VLOOKUP(shipments[[#This Row],[PID]],CHOOSE({1,2},products[PID],products[Cost_per_box]),2,0)</f>
        <v>2.76</v>
      </c>
      <c r="M3962" s="22">
        <f>shipments[[#This Row],[Boxes]]*shipments[[#This Row],[cost_per_box]]</f>
        <v>107.63999999999999</v>
      </c>
      <c r="N3962" s="22">
        <f>shipments[[#This Row],[Amount]]-shipments[[#This Row],[total cost]]</f>
        <v>315.36</v>
      </c>
    </row>
    <row r="3963" spans="1:14" x14ac:dyDescent="0.35">
      <c r="A3963" t="s">
        <v>4007</v>
      </c>
      <c r="B3963" t="s">
        <v>8046</v>
      </c>
      <c r="C3963" t="s">
        <v>8031</v>
      </c>
      <c r="D3963" t="s">
        <v>8035</v>
      </c>
      <c r="E3963" s="1">
        <v>45285</v>
      </c>
      <c r="F3963">
        <v>4565.25</v>
      </c>
      <c r="G3963">
        <v>653</v>
      </c>
      <c r="H3963" t="s">
        <v>7</v>
      </c>
      <c r="I3963" t="str">
        <f>VLOOKUP(shipments[[#This Row],[SPID]],CHOOSE({1,2},people[[#All],[SPID]],people[[#All],[Sales_person]]),2,0)</f>
        <v>Husein Augar</v>
      </c>
      <c r="J3963">
        <f>YEAR(shipments[[#This Row],[Shipdate]])</f>
        <v>2023</v>
      </c>
      <c r="K3963" s="22"/>
      <c r="L3963" s="22">
        <f>VLOOKUP(shipments[[#This Row],[PID]],CHOOSE({1,2},products[PID],products[Cost_per_box]),2,0)</f>
        <v>3.32</v>
      </c>
      <c r="M3963" s="22">
        <f>shipments[[#This Row],[Boxes]]*shipments[[#This Row],[cost_per_box]]</f>
        <v>2167.96</v>
      </c>
      <c r="N3963" s="22">
        <f>shipments[[#This Row],[Amount]]-shipments[[#This Row],[total cost]]</f>
        <v>2397.29</v>
      </c>
    </row>
    <row r="3964" spans="1:14" x14ac:dyDescent="0.35">
      <c r="A3964" t="s">
        <v>4008</v>
      </c>
      <c r="B3964" t="s">
        <v>8046</v>
      </c>
      <c r="C3964" t="s">
        <v>8032</v>
      </c>
      <c r="D3964" t="s">
        <v>8036</v>
      </c>
      <c r="E3964" s="1">
        <v>45243</v>
      </c>
      <c r="F3964">
        <v>8714.25</v>
      </c>
      <c r="G3964">
        <v>459</v>
      </c>
      <c r="H3964" t="s">
        <v>7</v>
      </c>
      <c r="I3964" t="str">
        <f>VLOOKUP(shipments[[#This Row],[SPID]],CHOOSE({1,2},people[[#All],[SPID]],people[[#All],[Sales_person]]),2,0)</f>
        <v>Husein Augar</v>
      </c>
      <c r="J3964">
        <f>YEAR(shipments[[#This Row],[Shipdate]])</f>
        <v>2023</v>
      </c>
      <c r="K3964" s="22"/>
      <c r="L3964" s="22">
        <f>VLOOKUP(shipments[[#This Row],[PID]],CHOOSE({1,2},products[PID],products[Cost_per_box]),2,0)</f>
        <v>2.65</v>
      </c>
      <c r="M3964" s="22">
        <f>shipments[[#This Row],[Boxes]]*shipments[[#This Row],[cost_per_box]]</f>
        <v>1216.3499999999999</v>
      </c>
      <c r="N3964" s="22">
        <f>shipments[[#This Row],[Amount]]-shipments[[#This Row],[total cost]]</f>
        <v>7497.9</v>
      </c>
    </row>
    <row r="3965" spans="1:14" x14ac:dyDescent="0.35">
      <c r="A3965" t="s">
        <v>4009</v>
      </c>
      <c r="B3965" t="s">
        <v>8046</v>
      </c>
      <c r="C3965" t="s">
        <v>8032</v>
      </c>
      <c r="D3965" t="s">
        <v>8037</v>
      </c>
      <c r="E3965" s="1">
        <v>45002</v>
      </c>
      <c r="F3965">
        <v>6257.25</v>
      </c>
      <c r="G3965">
        <v>330</v>
      </c>
      <c r="H3965" t="s">
        <v>7</v>
      </c>
      <c r="I3965" t="str">
        <f>VLOOKUP(shipments[[#This Row],[SPID]],CHOOSE({1,2},people[[#All],[SPID]],people[[#All],[Sales_person]]),2,0)</f>
        <v>Husein Augar</v>
      </c>
      <c r="J3965">
        <f>YEAR(shipments[[#This Row],[Shipdate]])</f>
        <v>2023</v>
      </c>
      <c r="K3965" s="22"/>
      <c r="L3965" s="22">
        <f>VLOOKUP(shipments[[#This Row],[PID]],CHOOSE({1,2},products[PID],products[Cost_per_box]),2,0)</f>
        <v>2.65</v>
      </c>
      <c r="M3965" s="22">
        <f>shipments[[#This Row],[Boxes]]*shipments[[#This Row],[cost_per_box]]</f>
        <v>874.5</v>
      </c>
      <c r="N3965" s="22">
        <f>shipments[[#This Row],[Amount]]-shipments[[#This Row],[total cost]]</f>
        <v>5382.75</v>
      </c>
    </row>
    <row r="3966" spans="1:14" x14ac:dyDescent="0.35">
      <c r="A3966" t="s">
        <v>4010</v>
      </c>
      <c r="B3966" t="s">
        <v>8046</v>
      </c>
      <c r="C3966" t="s">
        <v>8032</v>
      </c>
      <c r="D3966" t="s">
        <v>8038</v>
      </c>
      <c r="E3966" s="1">
        <v>45391</v>
      </c>
      <c r="F3966">
        <v>8676</v>
      </c>
      <c r="G3966">
        <v>395</v>
      </c>
      <c r="H3966" t="s">
        <v>7</v>
      </c>
      <c r="I3966" t="str">
        <f>VLOOKUP(shipments[[#This Row],[SPID]],CHOOSE({1,2},people[[#All],[SPID]],people[[#All],[Sales_person]]),2,0)</f>
        <v>Husein Augar</v>
      </c>
      <c r="J3966">
        <f>YEAR(shipments[[#This Row],[Shipdate]])</f>
        <v>2024</v>
      </c>
      <c r="K3966" s="22"/>
      <c r="L3966" s="22">
        <f>VLOOKUP(shipments[[#This Row],[PID]],CHOOSE({1,2},products[PID],products[Cost_per_box]),2,0)</f>
        <v>2.65</v>
      </c>
      <c r="M3966" s="22">
        <f>shipments[[#This Row],[Boxes]]*shipments[[#This Row],[cost_per_box]]</f>
        <v>1046.75</v>
      </c>
      <c r="N3966" s="22">
        <f>shipments[[#This Row],[Amount]]-shipments[[#This Row],[total cost]]</f>
        <v>7629.25</v>
      </c>
    </row>
    <row r="3967" spans="1:14" x14ac:dyDescent="0.35">
      <c r="A3967" t="s">
        <v>4011</v>
      </c>
      <c r="B3967" t="s">
        <v>8046</v>
      </c>
      <c r="C3967" t="s">
        <v>8032</v>
      </c>
      <c r="D3967" t="s">
        <v>8034</v>
      </c>
      <c r="E3967" s="1">
        <v>45078</v>
      </c>
      <c r="F3967">
        <v>6759</v>
      </c>
      <c r="G3967">
        <v>308</v>
      </c>
      <c r="H3967" t="s">
        <v>7</v>
      </c>
      <c r="I3967" t="str">
        <f>VLOOKUP(shipments[[#This Row],[SPID]],CHOOSE({1,2},people[[#All],[SPID]],people[[#All],[Sales_person]]),2,0)</f>
        <v>Husein Augar</v>
      </c>
      <c r="J3967">
        <f>YEAR(shipments[[#This Row],[Shipdate]])</f>
        <v>2023</v>
      </c>
      <c r="K3967" s="22"/>
      <c r="L3967" s="22">
        <f>VLOOKUP(shipments[[#This Row],[PID]],CHOOSE({1,2},products[PID],products[Cost_per_box]),2,0)</f>
        <v>2.65</v>
      </c>
      <c r="M3967" s="22">
        <f>shipments[[#This Row],[Boxes]]*shipments[[#This Row],[cost_per_box]]</f>
        <v>816.19999999999993</v>
      </c>
      <c r="N3967" s="22">
        <f>shipments[[#This Row],[Amount]]-shipments[[#This Row],[total cost]]</f>
        <v>5942.8</v>
      </c>
    </row>
    <row r="3968" spans="1:14" x14ac:dyDescent="0.35">
      <c r="A3968" t="s">
        <v>4012</v>
      </c>
      <c r="B3968" t="s">
        <v>8046</v>
      </c>
      <c r="C3968" t="s">
        <v>8032</v>
      </c>
      <c r="D3968" t="s">
        <v>8033</v>
      </c>
      <c r="E3968" s="1">
        <v>45082</v>
      </c>
      <c r="F3968">
        <v>6124.5</v>
      </c>
      <c r="G3968">
        <v>341</v>
      </c>
      <c r="H3968" t="s">
        <v>7</v>
      </c>
      <c r="I3968" t="str">
        <f>VLOOKUP(shipments[[#This Row],[SPID]],CHOOSE({1,2},people[[#All],[SPID]],people[[#All],[Sales_person]]),2,0)</f>
        <v>Husein Augar</v>
      </c>
      <c r="J3968">
        <f>YEAR(shipments[[#This Row],[Shipdate]])</f>
        <v>2023</v>
      </c>
      <c r="K3968" s="22"/>
      <c r="L3968" s="22">
        <f>VLOOKUP(shipments[[#This Row],[PID]],CHOOSE({1,2},products[PID],products[Cost_per_box]),2,0)</f>
        <v>2.65</v>
      </c>
      <c r="M3968" s="22">
        <f>shipments[[#This Row],[Boxes]]*shipments[[#This Row],[cost_per_box]]</f>
        <v>903.65</v>
      </c>
      <c r="N3968" s="22">
        <f>shipments[[#This Row],[Amount]]-shipments[[#This Row],[total cost]]</f>
        <v>5220.8500000000004</v>
      </c>
    </row>
    <row r="3969" spans="1:14" x14ac:dyDescent="0.35">
      <c r="A3969" t="s">
        <v>4013</v>
      </c>
      <c r="B3969" t="s">
        <v>8046</v>
      </c>
      <c r="C3969" t="s">
        <v>8011</v>
      </c>
      <c r="D3969" t="s">
        <v>8034</v>
      </c>
      <c r="E3969" s="1">
        <v>45250</v>
      </c>
      <c r="F3969">
        <v>12782.25</v>
      </c>
      <c r="G3969">
        <v>1066</v>
      </c>
      <c r="H3969" t="s">
        <v>7</v>
      </c>
      <c r="I3969" t="str">
        <f>VLOOKUP(shipments[[#This Row],[SPID]],CHOOSE({1,2},people[[#All],[SPID]],people[[#All],[Sales_person]]),2,0)</f>
        <v>Husein Augar</v>
      </c>
      <c r="J3969">
        <f>YEAR(shipments[[#This Row],[Shipdate]])</f>
        <v>2023</v>
      </c>
      <c r="K3969" s="22"/>
      <c r="L3969" s="22">
        <f>VLOOKUP(shipments[[#This Row],[PID]],CHOOSE({1,2},products[PID],products[Cost_per_box]),2,0)</f>
        <v>5.26</v>
      </c>
      <c r="M3969" s="22">
        <f>shipments[[#This Row],[Boxes]]*shipments[[#This Row],[cost_per_box]]</f>
        <v>5607.16</v>
      </c>
      <c r="N3969" s="22">
        <f>shipments[[#This Row],[Amount]]-shipments[[#This Row],[total cost]]</f>
        <v>7175.09</v>
      </c>
    </row>
    <row r="3970" spans="1:14" x14ac:dyDescent="0.35">
      <c r="A3970" t="s">
        <v>4014</v>
      </c>
      <c r="B3970" t="s">
        <v>8046</v>
      </c>
      <c r="C3970" t="s">
        <v>8011</v>
      </c>
      <c r="D3970" t="s">
        <v>8033</v>
      </c>
      <c r="E3970" s="1">
        <v>45268</v>
      </c>
      <c r="F3970">
        <v>10579.5</v>
      </c>
      <c r="G3970">
        <v>814</v>
      </c>
      <c r="H3970" t="s">
        <v>7</v>
      </c>
      <c r="I3970" t="str">
        <f>VLOOKUP(shipments[[#This Row],[SPID]],CHOOSE({1,2},people[[#All],[SPID]],people[[#All],[Sales_person]]),2,0)</f>
        <v>Husein Augar</v>
      </c>
      <c r="J3970">
        <f>YEAR(shipments[[#This Row],[Shipdate]])</f>
        <v>2023</v>
      </c>
      <c r="K3970" s="22"/>
      <c r="L3970" s="22">
        <f>VLOOKUP(shipments[[#This Row],[PID]],CHOOSE({1,2},products[PID],products[Cost_per_box]),2,0)</f>
        <v>5.26</v>
      </c>
      <c r="M3970" s="22">
        <f>shipments[[#This Row],[Boxes]]*shipments[[#This Row],[cost_per_box]]</f>
        <v>4281.6399999999994</v>
      </c>
      <c r="N3970" s="22">
        <f>shipments[[#This Row],[Amount]]-shipments[[#This Row],[total cost]]</f>
        <v>6297.8600000000006</v>
      </c>
    </row>
    <row r="3971" spans="1:14" x14ac:dyDescent="0.35">
      <c r="A3971" t="s">
        <v>4015</v>
      </c>
      <c r="B3971" t="s">
        <v>8046</v>
      </c>
      <c r="C3971" t="s">
        <v>8011</v>
      </c>
      <c r="D3971" t="s">
        <v>8037</v>
      </c>
      <c r="E3971" s="1">
        <v>45560</v>
      </c>
      <c r="F3971">
        <v>4167</v>
      </c>
      <c r="G3971">
        <v>321</v>
      </c>
      <c r="H3971" t="s">
        <v>26</v>
      </c>
      <c r="I3971" t="str">
        <f>VLOOKUP(shipments[[#This Row],[SPID]],CHOOSE({1,2},people[[#All],[SPID]],people[[#All],[Sales_person]]),2,0)</f>
        <v>Husein Augar</v>
      </c>
      <c r="J3971">
        <f>YEAR(shipments[[#This Row],[Shipdate]])</f>
        <v>2024</v>
      </c>
      <c r="K3971" s="22"/>
      <c r="L3971" s="22">
        <f>VLOOKUP(shipments[[#This Row],[PID]],CHOOSE({1,2},products[PID],products[Cost_per_box]),2,0)</f>
        <v>5.26</v>
      </c>
      <c r="M3971" s="22">
        <f>shipments[[#This Row],[Boxes]]*shipments[[#This Row],[cost_per_box]]</f>
        <v>1688.46</v>
      </c>
      <c r="N3971" s="22">
        <f>shipments[[#This Row],[Amount]]-shipments[[#This Row],[total cost]]</f>
        <v>2478.54</v>
      </c>
    </row>
    <row r="3972" spans="1:14" x14ac:dyDescent="0.35">
      <c r="A3972" t="s">
        <v>4016</v>
      </c>
      <c r="B3972" t="s">
        <v>8046</v>
      </c>
      <c r="C3972" t="s">
        <v>8012</v>
      </c>
      <c r="D3972" t="s">
        <v>8034</v>
      </c>
      <c r="E3972" s="1">
        <v>45266</v>
      </c>
      <c r="F3972">
        <v>1575</v>
      </c>
      <c r="G3972">
        <v>105</v>
      </c>
      <c r="H3972" t="s">
        <v>7</v>
      </c>
      <c r="I3972" t="str">
        <f>VLOOKUP(shipments[[#This Row],[SPID]],CHOOSE({1,2},people[[#All],[SPID]],people[[#All],[Sales_person]]),2,0)</f>
        <v>Husein Augar</v>
      </c>
      <c r="J3972">
        <f>YEAR(shipments[[#This Row],[Shipdate]])</f>
        <v>2023</v>
      </c>
      <c r="K3972" s="22"/>
      <c r="L3972" s="22">
        <f>VLOOKUP(shipments[[#This Row],[PID]],CHOOSE({1,2},products[PID],products[Cost_per_box]),2,0)</f>
        <v>7.48</v>
      </c>
      <c r="M3972" s="22">
        <f>shipments[[#This Row],[Boxes]]*shipments[[#This Row],[cost_per_box]]</f>
        <v>785.40000000000009</v>
      </c>
      <c r="N3972" s="22">
        <f>shipments[[#This Row],[Amount]]-shipments[[#This Row],[total cost]]</f>
        <v>789.59999999999991</v>
      </c>
    </row>
    <row r="3973" spans="1:14" x14ac:dyDescent="0.35">
      <c r="A3973" t="s">
        <v>4017</v>
      </c>
      <c r="B3973" t="s">
        <v>8046</v>
      </c>
      <c r="C3973" t="s">
        <v>8013</v>
      </c>
      <c r="D3973" t="s">
        <v>8033</v>
      </c>
      <c r="E3973" s="1">
        <v>45194</v>
      </c>
      <c r="F3973">
        <v>7607.25</v>
      </c>
      <c r="G3973">
        <v>846</v>
      </c>
      <c r="H3973" t="s">
        <v>7</v>
      </c>
      <c r="I3973" t="str">
        <f>VLOOKUP(shipments[[#This Row],[SPID]],CHOOSE({1,2},people[[#All],[SPID]],people[[#All],[Sales_person]]),2,0)</f>
        <v>Husein Augar</v>
      </c>
      <c r="J3973">
        <f>YEAR(shipments[[#This Row],[Shipdate]])</f>
        <v>2023</v>
      </c>
      <c r="K3973" s="22"/>
      <c r="L3973" s="22">
        <f>VLOOKUP(shipments[[#This Row],[PID]],CHOOSE({1,2},products[PID],products[Cost_per_box]),2,0)</f>
        <v>5.15</v>
      </c>
      <c r="M3973" s="22">
        <f>shipments[[#This Row],[Boxes]]*shipments[[#This Row],[cost_per_box]]</f>
        <v>4356.9000000000005</v>
      </c>
      <c r="N3973" s="22">
        <f>shipments[[#This Row],[Amount]]-shipments[[#This Row],[total cost]]</f>
        <v>3250.3499999999995</v>
      </c>
    </row>
    <row r="3974" spans="1:14" x14ac:dyDescent="0.35">
      <c r="A3974" t="s">
        <v>4018</v>
      </c>
      <c r="B3974" t="s">
        <v>8046</v>
      </c>
      <c r="C3974" t="s">
        <v>8014</v>
      </c>
      <c r="D3974" t="s">
        <v>8034</v>
      </c>
      <c r="E3974" s="1">
        <v>45356</v>
      </c>
      <c r="F3974">
        <v>5787</v>
      </c>
      <c r="G3974">
        <v>643</v>
      </c>
      <c r="H3974" t="s">
        <v>7</v>
      </c>
      <c r="I3974" t="str">
        <f>VLOOKUP(shipments[[#This Row],[SPID]],CHOOSE({1,2},people[[#All],[SPID]],people[[#All],[Sales_person]]),2,0)</f>
        <v>Husein Augar</v>
      </c>
      <c r="J3974">
        <f>YEAR(shipments[[#This Row],[Shipdate]])</f>
        <v>2024</v>
      </c>
      <c r="K3974" s="22"/>
      <c r="L3974" s="22">
        <f>VLOOKUP(shipments[[#This Row],[PID]],CHOOSE({1,2},products[PID],products[Cost_per_box]),2,0)</f>
        <v>3.85</v>
      </c>
      <c r="M3974" s="22">
        <f>shipments[[#This Row],[Boxes]]*shipments[[#This Row],[cost_per_box]]</f>
        <v>2475.5500000000002</v>
      </c>
      <c r="N3974" s="22">
        <f>shipments[[#This Row],[Amount]]-shipments[[#This Row],[total cost]]</f>
        <v>3311.45</v>
      </c>
    </row>
    <row r="3975" spans="1:14" x14ac:dyDescent="0.35">
      <c r="A3975" t="s">
        <v>4019</v>
      </c>
      <c r="B3975" t="s">
        <v>8046</v>
      </c>
      <c r="C3975" t="s">
        <v>8014</v>
      </c>
      <c r="D3975" t="s">
        <v>8033</v>
      </c>
      <c r="E3975" s="1">
        <v>45484</v>
      </c>
      <c r="F3975">
        <v>4803.75</v>
      </c>
      <c r="G3975">
        <v>961</v>
      </c>
      <c r="H3975" t="s">
        <v>18</v>
      </c>
      <c r="I3975" t="str">
        <f>VLOOKUP(shipments[[#This Row],[SPID]],CHOOSE({1,2},people[[#All],[SPID]],people[[#All],[Sales_person]]),2,0)</f>
        <v>Husein Augar</v>
      </c>
      <c r="J3975">
        <f>YEAR(shipments[[#This Row],[Shipdate]])</f>
        <v>2024</v>
      </c>
      <c r="K3975" s="22"/>
      <c r="L3975" s="22">
        <f>VLOOKUP(shipments[[#This Row],[PID]],CHOOSE({1,2},products[PID],products[Cost_per_box]),2,0)</f>
        <v>3.85</v>
      </c>
      <c r="M3975" s="22">
        <f>shipments[[#This Row],[Boxes]]*shipments[[#This Row],[cost_per_box]]</f>
        <v>3699.85</v>
      </c>
      <c r="N3975" s="22">
        <f>shipments[[#This Row],[Amount]]-shipments[[#This Row],[total cost]]</f>
        <v>1103.9000000000001</v>
      </c>
    </row>
    <row r="3976" spans="1:14" x14ac:dyDescent="0.35">
      <c r="A3976" t="s">
        <v>4020</v>
      </c>
      <c r="B3976" t="s">
        <v>8046</v>
      </c>
      <c r="C3976" t="s">
        <v>8014</v>
      </c>
      <c r="D3976" t="s">
        <v>8034</v>
      </c>
      <c r="E3976" s="1">
        <v>45188</v>
      </c>
      <c r="F3976">
        <v>2596.5</v>
      </c>
      <c r="G3976">
        <v>325</v>
      </c>
      <c r="H3976" t="s">
        <v>7</v>
      </c>
      <c r="I3976" t="str">
        <f>VLOOKUP(shipments[[#This Row],[SPID]],CHOOSE({1,2},people[[#All],[SPID]],people[[#All],[Sales_person]]),2,0)</f>
        <v>Husein Augar</v>
      </c>
      <c r="J3976">
        <f>YEAR(shipments[[#This Row],[Shipdate]])</f>
        <v>2023</v>
      </c>
      <c r="K3976" s="22"/>
      <c r="L3976" s="22">
        <f>VLOOKUP(shipments[[#This Row],[PID]],CHOOSE({1,2},products[PID],products[Cost_per_box]),2,0)</f>
        <v>3.85</v>
      </c>
      <c r="M3976" s="22">
        <f>shipments[[#This Row],[Boxes]]*shipments[[#This Row],[cost_per_box]]</f>
        <v>1251.25</v>
      </c>
      <c r="N3976" s="22">
        <f>shipments[[#This Row],[Amount]]-shipments[[#This Row],[total cost]]</f>
        <v>1345.25</v>
      </c>
    </row>
    <row r="3977" spans="1:14" x14ac:dyDescent="0.35">
      <c r="A3977" t="s">
        <v>4021</v>
      </c>
      <c r="B3977" t="s">
        <v>8046</v>
      </c>
      <c r="C3977" t="s">
        <v>8014</v>
      </c>
      <c r="D3977" t="s">
        <v>8038</v>
      </c>
      <c r="E3977" s="1">
        <v>45546</v>
      </c>
      <c r="F3977">
        <v>4567.5</v>
      </c>
      <c r="G3977">
        <v>571</v>
      </c>
      <c r="H3977" t="s">
        <v>26</v>
      </c>
      <c r="I3977" t="str">
        <f>VLOOKUP(shipments[[#This Row],[SPID]],CHOOSE({1,2},people[[#All],[SPID]],people[[#All],[Sales_person]]),2,0)</f>
        <v>Husein Augar</v>
      </c>
      <c r="J3977">
        <f>YEAR(shipments[[#This Row],[Shipdate]])</f>
        <v>2024</v>
      </c>
      <c r="K3977" s="22"/>
      <c r="L3977" s="22">
        <f>VLOOKUP(shipments[[#This Row],[PID]],CHOOSE({1,2},products[PID],products[Cost_per_box]),2,0)</f>
        <v>3.85</v>
      </c>
      <c r="M3977" s="22">
        <f>shipments[[#This Row],[Boxes]]*shipments[[#This Row],[cost_per_box]]</f>
        <v>2198.35</v>
      </c>
      <c r="N3977" s="22">
        <f>shipments[[#This Row],[Amount]]-shipments[[#This Row],[total cost]]</f>
        <v>2369.15</v>
      </c>
    </row>
    <row r="3978" spans="1:14" x14ac:dyDescent="0.35">
      <c r="A3978" t="s">
        <v>4022</v>
      </c>
      <c r="B3978" t="s">
        <v>8046</v>
      </c>
      <c r="C3978" t="s">
        <v>8014</v>
      </c>
      <c r="D3978" t="s">
        <v>8033</v>
      </c>
      <c r="E3978" s="1">
        <v>45260</v>
      </c>
      <c r="F3978">
        <v>4153.5</v>
      </c>
      <c r="G3978">
        <v>693</v>
      </c>
      <c r="H3978" t="s">
        <v>7</v>
      </c>
      <c r="I3978" t="str">
        <f>VLOOKUP(shipments[[#This Row],[SPID]],CHOOSE({1,2},people[[#All],[SPID]],people[[#All],[Sales_person]]),2,0)</f>
        <v>Husein Augar</v>
      </c>
      <c r="J3978">
        <f>YEAR(shipments[[#This Row],[Shipdate]])</f>
        <v>2023</v>
      </c>
      <c r="K3978" s="22"/>
      <c r="L3978" s="22">
        <f>VLOOKUP(shipments[[#This Row],[PID]],CHOOSE({1,2},products[PID],products[Cost_per_box]),2,0)</f>
        <v>3.85</v>
      </c>
      <c r="M3978" s="22">
        <f>shipments[[#This Row],[Boxes]]*shipments[[#This Row],[cost_per_box]]</f>
        <v>2668.05</v>
      </c>
      <c r="N3978" s="22">
        <f>shipments[[#This Row],[Amount]]-shipments[[#This Row],[total cost]]</f>
        <v>1485.4499999999998</v>
      </c>
    </row>
    <row r="3979" spans="1:14" x14ac:dyDescent="0.35">
      <c r="A3979" t="s">
        <v>4023</v>
      </c>
      <c r="B3979" t="s">
        <v>8046</v>
      </c>
      <c r="C3979" t="s">
        <v>8014</v>
      </c>
      <c r="D3979" t="s">
        <v>8033</v>
      </c>
      <c r="E3979" s="1">
        <v>45343</v>
      </c>
      <c r="F3979">
        <v>13097.25</v>
      </c>
      <c r="G3979">
        <v>1456</v>
      </c>
      <c r="H3979" t="s">
        <v>7</v>
      </c>
      <c r="I3979" t="str">
        <f>VLOOKUP(shipments[[#This Row],[SPID]],CHOOSE({1,2},people[[#All],[SPID]],people[[#All],[Sales_person]]),2,0)</f>
        <v>Husein Augar</v>
      </c>
      <c r="J3979">
        <f>YEAR(shipments[[#This Row],[Shipdate]])</f>
        <v>2024</v>
      </c>
      <c r="K3979" s="22"/>
      <c r="L3979" s="22">
        <f>VLOOKUP(shipments[[#This Row],[PID]],CHOOSE({1,2},products[PID],products[Cost_per_box]),2,0)</f>
        <v>3.85</v>
      </c>
      <c r="M3979" s="22">
        <f>shipments[[#This Row],[Boxes]]*shipments[[#This Row],[cost_per_box]]</f>
        <v>5605.6</v>
      </c>
      <c r="N3979" s="22">
        <f>shipments[[#This Row],[Amount]]-shipments[[#This Row],[total cost]]</f>
        <v>7491.65</v>
      </c>
    </row>
    <row r="3980" spans="1:14" x14ac:dyDescent="0.35">
      <c r="A3980" t="s">
        <v>4024</v>
      </c>
      <c r="B3980" t="s">
        <v>8046</v>
      </c>
      <c r="C3980" t="s">
        <v>8014</v>
      </c>
      <c r="D3980" t="s">
        <v>8035</v>
      </c>
      <c r="E3980" s="1">
        <v>45135</v>
      </c>
      <c r="F3980">
        <v>2974.5</v>
      </c>
      <c r="G3980">
        <v>372</v>
      </c>
      <c r="H3980" t="s">
        <v>7</v>
      </c>
      <c r="I3980" t="str">
        <f>VLOOKUP(shipments[[#This Row],[SPID]],CHOOSE({1,2},people[[#All],[SPID]],people[[#All],[Sales_person]]),2,0)</f>
        <v>Husein Augar</v>
      </c>
      <c r="J3980">
        <f>YEAR(shipments[[#This Row],[Shipdate]])</f>
        <v>2023</v>
      </c>
      <c r="K3980" s="22"/>
      <c r="L3980" s="22">
        <f>VLOOKUP(shipments[[#This Row],[PID]],CHOOSE({1,2},products[PID],products[Cost_per_box]),2,0)</f>
        <v>3.85</v>
      </c>
      <c r="M3980" s="22">
        <f>shipments[[#This Row],[Boxes]]*shipments[[#This Row],[cost_per_box]]</f>
        <v>1432.2</v>
      </c>
      <c r="N3980" s="22">
        <f>shipments[[#This Row],[Amount]]-shipments[[#This Row],[total cost]]</f>
        <v>1542.3</v>
      </c>
    </row>
    <row r="3981" spans="1:14" x14ac:dyDescent="0.35">
      <c r="A3981" t="s">
        <v>4025</v>
      </c>
      <c r="B3981" t="s">
        <v>8046</v>
      </c>
      <c r="C3981" t="s">
        <v>8015</v>
      </c>
      <c r="D3981" t="s">
        <v>8034</v>
      </c>
      <c r="E3981" s="1">
        <v>45547</v>
      </c>
      <c r="F3981">
        <v>2324.25</v>
      </c>
      <c r="G3981">
        <v>388</v>
      </c>
      <c r="H3981" t="s">
        <v>26</v>
      </c>
      <c r="I3981" t="str">
        <f>VLOOKUP(shipments[[#This Row],[SPID]],CHOOSE({1,2},people[[#All],[SPID]],people[[#All],[Sales_person]]),2,0)</f>
        <v>Husein Augar</v>
      </c>
      <c r="J3981">
        <f>YEAR(shipments[[#This Row],[Shipdate]])</f>
        <v>2024</v>
      </c>
      <c r="K3981" s="22"/>
      <c r="L3981" s="22">
        <f>VLOOKUP(shipments[[#This Row],[PID]],CHOOSE({1,2},products[PID],products[Cost_per_box]),2,0)</f>
        <v>5.72</v>
      </c>
      <c r="M3981" s="22">
        <f>shipments[[#This Row],[Boxes]]*shipments[[#This Row],[cost_per_box]]</f>
        <v>2219.36</v>
      </c>
      <c r="N3981" s="22">
        <f>shipments[[#This Row],[Amount]]-shipments[[#This Row],[total cost]]</f>
        <v>104.88999999999987</v>
      </c>
    </row>
    <row r="3982" spans="1:14" x14ac:dyDescent="0.35">
      <c r="A3982" t="s">
        <v>4026</v>
      </c>
      <c r="B3982" t="s">
        <v>8046</v>
      </c>
      <c r="C3982" t="s">
        <v>8015</v>
      </c>
      <c r="D3982" t="s">
        <v>8038</v>
      </c>
      <c r="E3982" s="1">
        <v>45449</v>
      </c>
      <c r="F3982">
        <v>7137</v>
      </c>
      <c r="G3982">
        <v>793</v>
      </c>
      <c r="H3982" t="s">
        <v>7</v>
      </c>
      <c r="I3982" t="str">
        <f>VLOOKUP(shipments[[#This Row],[SPID]],CHOOSE({1,2},people[[#All],[SPID]],people[[#All],[Sales_person]]),2,0)</f>
        <v>Husein Augar</v>
      </c>
      <c r="J3982">
        <f>YEAR(shipments[[#This Row],[Shipdate]])</f>
        <v>2024</v>
      </c>
      <c r="K3982" s="22"/>
      <c r="L3982" s="22">
        <f>VLOOKUP(shipments[[#This Row],[PID]],CHOOSE({1,2},products[PID],products[Cost_per_box]),2,0)</f>
        <v>5.72</v>
      </c>
      <c r="M3982" s="22">
        <f>shipments[[#This Row],[Boxes]]*shipments[[#This Row],[cost_per_box]]</f>
        <v>4535.96</v>
      </c>
      <c r="N3982" s="22">
        <f>shipments[[#This Row],[Amount]]-shipments[[#This Row],[total cost]]</f>
        <v>2601.04</v>
      </c>
    </row>
    <row r="3983" spans="1:14" x14ac:dyDescent="0.35">
      <c r="A3983" t="s">
        <v>4027</v>
      </c>
      <c r="B3983" t="s">
        <v>8046</v>
      </c>
      <c r="C3983" t="s">
        <v>8015</v>
      </c>
      <c r="D3983" t="s">
        <v>8033</v>
      </c>
      <c r="E3983" s="1">
        <v>44942</v>
      </c>
      <c r="F3983">
        <v>1676.25</v>
      </c>
      <c r="G3983">
        <v>240</v>
      </c>
      <c r="H3983" t="s">
        <v>7</v>
      </c>
      <c r="I3983" t="str">
        <f>VLOOKUP(shipments[[#This Row],[SPID]],CHOOSE({1,2},people[[#All],[SPID]],people[[#All],[Sales_person]]),2,0)</f>
        <v>Husein Augar</v>
      </c>
      <c r="J3983">
        <f>YEAR(shipments[[#This Row],[Shipdate]])</f>
        <v>2023</v>
      </c>
      <c r="K3983" s="22"/>
      <c r="L3983" s="22">
        <f>VLOOKUP(shipments[[#This Row],[PID]],CHOOSE({1,2},products[PID],products[Cost_per_box]),2,0)</f>
        <v>5.72</v>
      </c>
      <c r="M3983" s="22">
        <f>shipments[[#This Row],[Boxes]]*shipments[[#This Row],[cost_per_box]]</f>
        <v>1372.8</v>
      </c>
      <c r="N3983" s="22">
        <f>shipments[[#This Row],[Amount]]-shipments[[#This Row],[total cost]]</f>
        <v>303.45000000000005</v>
      </c>
    </row>
    <row r="3984" spans="1:14" x14ac:dyDescent="0.35">
      <c r="A3984" t="s">
        <v>4028</v>
      </c>
      <c r="B3984" t="s">
        <v>8046</v>
      </c>
      <c r="C3984" t="s">
        <v>8015</v>
      </c>
      <c r="D3984" t="s">
        <v>8033</v>
      </c>
      <c r="E3984" s="1">
        <v>45559</v>
      </c>
      <c r="F3984">
        <v>7092</v>
      </c>
      <c r="G3984">
        <v>887</v>
      </c>
      <c r="H3984" t="s">
        <v>26</v>
      </c>
      <c r="I3984" t="str">
        <f>VLOOKUP(shipments[[#This Row],[SPID]],CHOOSE({1,2},people[[#All],[SPID]],people[[#All],[Sales_person]]),2,0)</f>
        <v>Husein Augar</v>
      </c>
      <c r="J3984">
        <f>YEAR(shipments[[#This Row],[Shipdate]])</f>
        <v>2024</v>
      </c>
      <c r="K3984" s="22"/>
      <c r="L3984" s="22">
        <f>VLOOKUP(shipments[[#This Row],[PID]],CHOOSE({1,2},products[PID],products[Cost_per_box]),2,0)</f>
        <v>5.72</v>
      </c>
      <c r="M3984" s="22">
        <f>shipments[[#This Row],[Boxes]]*shipments[[#This Row],[cost_per_box]]</f>
        <v>5073.6399999999994</v>
      </c>
      <c r="N3984" s="22">
        <f>shipments[[#This Row],[Amount]]-shipments[[#This Row],[total cost]]</f>
        <v>2018.3600000000006</v>
      </c>
    </row>
    <row r="3985" spans="1:14" x14ac:dyDescent="0.35">
      <c r="A3985" t="s">
        <v>4029</v>
      </c>
      <c r="B3985" t="s">
        <v>8046</v>
      </c>
      <c r="C3985" t="s">
        <v>8015</v>
      </c>
      <c r="D3985" t="s">
        <v>8037</v>
      </c>
      <c r="E3985" s="1">
        <v>45485</v>
      </c>
      <c r="F3985">
        <v>1311.75</v>
      </c>
      <c r="G3985">
        <v>164</v>
      </c>
      <c r="H3985" t="s">
        <v>18</v>
      </c>
      <c r="I3985" t="str">
        <f>VLOOKUP(shipments[[#This Row],[SPID]],CHOOSE({1,2},people[[#All],[SPID]],people[[#All],[Sales_person]]),2,0)</f>
        <v>Husein Augar</v>
      </c>
      <c r="J3985">
        <f>YEAR(shipments[[#This Row],[Shipdate]])</f>
        <v>2024</v>
      </c>
      <c r="K3985" s="22"/>
      <c r="L3985" s="22">
        <f>VLOOKUP(shipments[[#This Row],[PID]],CHOOSE({1,2},products[PID],products[Cost_per_box]),2,0)</f>
        <v>5.72</v>
      </c>
      <c r="M3985" s="22">
        <f>shipments[[#This Row],[Boxes]]*shipments[[#This Row],[cost_per_box]]</f>
        <v>938.07999999999993</v>
      </c>
      <c r="N3985" s="22">
        <f>shipments[[#This Row],[Amount]]-shipments[[#This Row],[total cost]]</f>
        <v>373.67000000000007</v>
      </c>
    </row>
    <row r="3986" spans="1:14" x14ac:dyDescent="0.35">
      <c r="A3986" t="s">
        <v>4030</v>
      </c>
      <c r="B3986" t="s">
        <v>8046</v>
      </c>
      <c r="C3986" t="s">
        <v>8015</v>
      </c>
      <c r="D3986" t="s">
        <v>8038</v>
      </c>
      <c r="E3986" s="1">
        <v>45562</v>
      </c>
      <c r="F3986">
        <v>1784.25</v>
      </c>
      <c r="G3986">
        <v>255</v>
      </c>
      <c r="H3986" t="s">
        <v>26</v>
      </c>
      <c r="I3986" t="str">
        <f>VLOOKUP(shipments[[#This Row],[SPID]],CHOOSE({1,2},people[[#All],[SPID]],people[[#All],[Sales_person]]),2,0)</f>
        <v>Husein Augar</v>
      </c>
      <c r="J3986">
        <f>YEAR(shipments[[#This Row],[Shipdate]])</f>
        <v>2024</v>
      </c>
      <c r="K3986" s="22"/>
      <c r="L3986" s="22">
        <f>VLOOKUP(shipments[[#This Row],[PID]],CHOOSE({1,2},products[PID],products[Cost_per_box]),2,0)</f>
        <v>5.72</v>
      </c>
      <c r="M3986" s="22">
        <f>shipments[[#This Row],[Boxes]]*shipments[[#This Row],[cost_per_box]]</f>
        <v>1458.6</v>
      </c>
      <c r="N3986" s="22">
        <f>shipments[[#This Row],[Amount]]-shipments[[#This Row],[total cost]]</f>
        <v>325.65000000000009</v>
      </c>
    </row>
    <row r="3987" spans="1:14" x14ac:dyDescent="0.35">
      <c r="A3987" t="s">
        <v>4031</v>
      </c>
      <c r="B3987" t="s">
        <v>8046</v>
      </c>
      <c r="C3987" t="s">
        <v>8015</v>
      </c>
      <c r="D3987" t="s">
        <v>8037</v>
      </c>
      <c r="E3987" s="1">
        <v>44987</v>
      </c>
      <c r="F3987">
        <v>1815.75</v>
      </c>
      <c r="G3987">
        <v>260</v>
      </c>
      <c r="H3987" t="s">
        <v>7</v>
      </c>
      <c r="I3987" t="str">
        <f>VLOOKUP(shipments[[#This Row],[SPID]],CHOOSE({1,2},people[[#All],[SPID]],people[[#All],[Sales_person]]),2,0)</f>
        <v>Husein Augar</v>
      </c>
      <c r="J3987">
        <f>YEAR(shipments[[#This Row],[Shipdate]])</f>
        <v>2023</v>
      </c>
      <c r="K3987" s="22"/>
      <c r="L3987" s="22">
        <f>VLOOKUP(shipments[[#This Row],[PID]],CHOOSE({1,2},products[PID],products[Cost_per_box]),2,0)</f>
        <v>5.72</v>
      </c>
      <c r="M3987" s="22">
        <f>shipments[[#This Row],[Boxes]]*shipments[[#This Row],[cost_per_box]]</f>
        <v>1487.2</v>
      </c>
      <c r="N3987" s="22">
        <f>shipments[[#This Row],[Amount]]-shipments[[#This Row],[total cost]]</f>
        <v>328.54999999999995</v>
      </c>
    </row>
    <row r="3988" spans="1:14" x14ac:dyDescent="0.35">
      <c r="A3988" t="s">
        <v>4032</v>
      </c>
      <c r="B3988" t="s">
        <v>8046</v>
      </c>
      <c r="C3988" t="s">
        <v>8016</v>
      </c>
      <c r="D3988" t="s">
        <v>8033</v>
      </c>
      <c r="E3988" s="1">
        <v>45323</v>
      </c>
      <c r="F3988">
        <v>4151.25</v>
      </c>
      <c r="G3988">
        <v>154</v>
      </c>
      <c r="H3988" t="s">
        <v>40</v>
      </c>
      <c r="I3988" t="str">
        <f>VLOOKUP(shipments[[#This Row],[SPID]],CHOOSE({1,2},people[[#All],[SPID]],people[[#All],[Sales_person]]),2,0)</f>
        <v>Husein Augar</v>
      </c>
      <c r="J3988">
        <f>YEAR(shipments[[#This Row],[Shipdate]])</f>
        <v>2024</v>
      </c>
      <c r="K3988" s="22"/>
      <c r="L3988" s="22">
        <f>VLOOKUP(shipments[[#This Row],[PID]],CHOOSE({1,2},products[PID],products[Cost_per_box]),2,0)</f>
        <v>6.31</v>
      </c>
      <c r="M3988" s="22">
        <f>shipments[[#This Row],[Boxes]]*shipments[[#This Row],[cost_per_box]]</f>
        <v>971.7399999999999</v>
      </c>
      <c r="N3988" s="22">
        <f>shipments[[#This Row],[Amount]]-shipments[[#This Row],[total cost]]</f>
        <v>3179.51</v>
      </c>
    </row>
    <row r="3989" spans="1:14" x14ac:dyDescent="0.35">
      <c r="A3989" t="s">
        <v>4033</v>
      </c>
      <c r="B3989" t="s">
        <v>8046</v>
      </c>
      <c r="C3989" t="s">
        <v>8016</v>
      </c>
      <c r="D3989" t="s">
        <v>8033</v>
      </c>
      <c r="E3989" s="1">
        <v>45492</v>
      </c>
      <c r="F3989">
        <v>967.5</v>
      </c>
      <c r="G3989">
        <v>41</v>
      </c>
      <c r="H3989" t="s">
        <v>18</v>
      </c>
      <c r="I3989" t="str">
        <f>VLOOKUP(shipments[[#This Row],[SPID]],CHOOSE({1,2},people[[#All],[SPID]],people[[#All],[Sales_person]]),2,0)</f>
        <v>Husein Augar</v>
      </c>
      <c r="J3989">
        <f>YEAR(shipments[[#This Row],[Shipdate]])</f>
        <v>2024</v>
      </c>
      <c r="K3989" s="22"/>
      <c r="L3989" s="22">
        <f>VLOOKUP(shipments[[#This Row],[PID]],CHOOSE({1,2},products[PID],products[Cost_per_box]),2,0)</f>
        <v>6.31</v>
      </c>
      <c r="M3989" s="22">
        <f>shipments[[#This Row],[Boxes]]*shipments[[#This Row],[cost_per_box]]</f>
        <v>258.70999999999998</v>
      </c>
      <c r="N3989" s="22">
        <f>shipments[[#This Row],[Amount]]-shipments[[#This Row],[total cost]]</f>
        <v>708.79</v>
      </c>
    </row>
    <row r="3990" spans="1:14" x14ac:dyDescent="0.35">
      <c r="A3990" t="s">
        <v>4034</v>
      </c>
      <c r="B3990" t="s">
        <v>8046</v>
      </c>
      <c r="C3990" t="s">
        <v>8017</v>
      </c>
      <c r="D3990" t="s">
        <v>8034</v>
      </c>
      <c r="E3990" s="1">
        <v>45310</v>
      </c>
      <c r="F3990">
        <v>5420.25</v>
      </c>
      <c r="G3990">
        <v>194</v>
      </c>
      <c r="H3990" t="s">
        <v>7</v>
      </c>
      <c r="I3990" t="str">
        <f>VLOOKUP(shipments[[#This Row],[SPID]],CHOOSE({1,2},people[[#All],[SPID]],people[[#All],[Sales_person]]),2,0)</f>
        <v>Husein Augar</v>
      </c>
      <c r="J3990">
        <f>YEAR(shipments[[#This Row],[Shipdate]])</f>
        <v>2024</v>
      </c>
      <c r="K3990" s="22"/>
      <c r="L3990" s="22">
        <f>VLOOKUP(shipments[[#This Row],[PID]],CHOOSE({1,2},products[PID],products[Cost_per_box]),2,0)</f>
        <v>9.94</v>
      </c>
      <c r="M3990" s="22">
        <f>shipments[[#This Row],[Boxes]]*shipments[[#This Row],[cost_per_box]]</f>
        <v>1928.36</v>
      </c>
      <c r="N3990" s="22">
        <f>shipments[[#This Row],[Amount]]-shipments[[#This Row],[total cost]]</f>
        <v>3491.8900000000003</v>
      </c>
    </row>
    <row r="3991" spans="1:14" x14ac:dyDescent="0.35">
      <c r="A3991" t="s">
        <v>4035</v>
      </c>
      <c r="B3991" t="s">
        <v>8046</v>
      </c>
      <c r="C3991" t="s">
        <v>8017</v>
      </c>
      <c r="D3991" t="s">
        <v>8036</v>
      </c>
      <c r="E3991" s="1">
        <v>45152</v>
      </c>
      <c r="F3991">
        <v>4500</v>
      </c>
      <c r="G3991">
        <v>174</v>
      </c>
      <c r="H3991" t="s">
        <v>7</v>
      </c>
      <c r="I3991" t="str">
        <f>VLOOKUP(shipments[[#This Row],[SPID]],CHOOSE({1,2},people[[#All],[SPID]],people[[#All],[Sales_person]]),2,0)</f>
        <v>Husein Augar</v>
      </c>
      <c r="J3991">
        <f>YEAR(shipments[[#This Row],[Shipdate]])</f>
        <v>2023</v>
      </c>
      <c r="K3991" s="22"/>
      <c r="L3991" s="22">
        <f>VLOOKUP(shipments[[#This Row],[PID]],CHOOSE({1,2},products[PID],products[Cost_per_box]),2,0)</f>
        <v>9.94</v>
      </c>
      <c r="M3991" s="22">
        <f>shipments[[#This Row],[Boxes]]*shipments[[#This Row],[cost_per_box]]</f>
        <v>1729.56</v>
      </c>
      <c r="N3991" s="22">
        <f>shipments[[#This Row],[Amount]]-shipments[[#This Row],[total cost]]</f>
        <v>2770.44</v>
      </c>
    </row>
    <row r="3992" spans="1:14" x14ac:dyDescent="0.35">
      <c r="A3992" t="s">
        <v>4036</v>
      </c>
      <c r="B3992" t="s">
        <v>8046</v>
      </c>
      <c r="C3992" t="s">
        <v>8018</v>
      </c>
      <c r="D3992" t="s">
        <v>8033</v>
      </c>
      <c r="E3992" s="1">
        <v>45492</v>
      </c>
      <c r="F3992">
        <v>3789</v>
      </c>
      <c r="G3992">
        <v>200</v>
      </c>
      <c r="H3992" t="s">
        <v>18</v>
      </c>
      <c r="I3992" t="str">
        <f>VLOOKUP(shipments[[#This Row],[SPID]],CHOOSE({1,2},people[[#All],[SPID]],people[[#All],[Sales_person]]),2,0)</f>
        <v>Husein Augar</v>
      </c>
      <c r="J3992">
        <f>YEAR(shipments[[#This Row],[Shipdate]])</f>
        <v>2024</v>
      </c>
      <c r="K3992" s="22"/>
      <c r="L3992" s="22">
        <f>VLOOKUP(shipments[[#This Row],[PID]],CHOOSE({1,2},products[PID],products[Cost_per_box]),2,0)</f>
        <v>7.73</v>
      </c>
      <c r="M3992" s="22">
        <f>shipments[[#This Row],[Boxes]]*shipments[[#This Row],[cost_per_box]]</f>
        <v>1546</v>
      </c>
      <c r="N3992" s="22">
        <f>shipments[[#This Row],[Amount]]-shipments[[#This Row],[total cost]]</f>
        <v>2243</v>
      </c>
    </row>
    <row r="3993" spans="1:14" x14ac:dyDescent="0.35">
      <c r="A3993" t="s">
        <v>4037</v>
      </c>
      <c r="B3993" t="s">
        <v>8046</v>
      </c>
      <c r="C3993" t="s">
        <v>8018</v>
      </c>
      <c r="D3993" t="s">
        <v>8033</v>
      </c>
      <c r="E3993" s="1">
        <v>45197</v>
      </c>
      <c r="F3993">
        <v>13232.25</v>
      </c>
      <c r="G3993">
        <v>631</v>
      </c>
      <c r="H3993" t="s">
        <v>7</v>
      </c>
      <c r="I3993" t="str">
        <f>VLOOKUP(shipments[[#This Row],[SPID]],CHOOSE({1,2},people[[#All],[SPID]],people[[#All],[Sales_person]]),2,0)</f>
        <v>Husein Augar</v>
      </c>
      <c r="J3993">
        <f>YEAR(shipments[[#This Row],[Shipdate]])</f>
        <v>2023</v>
      </c>
      <c r="K3993" s="22"/>
      <c r="L3993" s="22">
        <f>VLOOKUP(shipments[[#This Row],[PID]],CHOOSE({1,2},products[PID],products[Cost_per_box]),2,0)</f>
        <v>7.73</v>
      </c>
      <c r="M3993" s="22">
        <f>shipments[[#This Row],[Boxes]]*shipments[[#This Row],[cost_per_box]]</f>
        <v>4877.63</v>
      </c>
      <c r="N3993" s="22">
        <f>shipments[[#This Row],[Amount]]-shipments[[#This Row],[total cost]]</f>
        <v>8354.619999999999</v>
      </c>
    </row>
    <row r="3994" spans="1:14" x14ac:dyDescent="0.35">
      <c r="A3994" t="s">
        <v>4038</v>
      </c>
      <c r="B3994" t="s">
        <v>8046</v>
      </c>
      <c r="C3994" t="s">
        <v>8018</v>
      </c>
      <c r="D3994" t="s">
        <v>8034</v>
      </c>
      <c r="E3994" s="1">
        <v>45288</v>
      </c>
      <c r="F3994">
        <v>8311.5</v>
      </c>
      <c r="G3994">
        <v>396</v>
      </c>
      <c r="H3994" t="s">
        <v>7</v>
      </c>
      <c r="I3994" t="str">
        <f>VLOOKUP(shipments[[#This Row],[SPID]],CHOOSE({1,2},people[[#All],[SPID]],people[[#All],[Sales_person]]),2,0)</f>
        <v>Husein Augar</v>
      </c>
      <c r="J3994">
        <f>YEAR(shipments[[#This Row],[Shipdate]])</f>
        <v>2023</v>
      </c>
      <c r="K3994" s="22"/>
      <c r="L3994" s="22">
        <f>VLOOKUP(shipments[[#This Row],[PID]],CHOOSE({1,2},products[PID],products[Cost_per_box]),2,0)</f>
        <v>7.73</v>
      </c>
      <c r="M3994" s="22">
        <f>shipments[[#This Row],[Boxes]]*shipments[[#This Row],[cost_per_box]]</f>
        <v>3061.0800000000004</v>
      </c>
      <c r="N3994" s="22">
        <f>shipments[[#This Row],[Amount]]-shipments[[#This Row],[total cost]]</f>
        <v>5250.42</v>
      </c>
    </row>
    <row r="3995" spans="1:14" x14ac:dyDescent="0.35">
      <c r="A3995" t="s">
        <v>4039</v>
      </c>
      <c r="B3995" t="s">
        <v>8046</v>
      </c>
      <c r="C3995" t="s">
        <v>8018</v>
      </c>
      <c r="D3995" t="s">
        <v>8034</v>
      </c>
      <c r="E3995" s="1">
        <v>45483</v>
      </c>
      <c r="F3995">
        <v>17448.75</v>
      </c>
      <c r="G3995">
        <v>831</v>
      </c>
      <c r="H3995" t="s">
        <v>18</v>
      </c>
      <c r="I3995" t="str">
        <f>VLOOKUP(shipments[[#This Row],[SPID]],CHOOSE({1,2},people[[#All],[SPID]],people[[#All],[Sales_person]]),2,0)</f>
        <v>Husein Augar</v>
      </c>
      <c r="J3995">
        <f>YEAR(shipments[[#This Row],[Shipdate]])</f>
        <v>2024</v>
      </c>
      <c r="K3995" s="22"/>
      <c r="L3995" s="22">
        <f>VLOOKUP(shipments[[#This Row],[PID]],CHOOSE({1,2},products[PID],products[Cost_per_box]),2,0)</f>
        <v>7.73</v>
      </c>
      <c r="M3995" s="22">
        <f>shipments[[#This Row],[Boxes]]*shipments[[#This Row],[cost_per_box]]</f>
        <v>6423.63</v>
      </c>
      <c r="N3995" s="22">
        <f>shipments[[#This Row],[Amount]]-shipments[[#This Row],[total cost]]</f>
        <v>11025.119999999999</v>
      </c>
    </row>
    <row r="3996" spans="1:14" x14ac:dyDescent="0.35">
      <c r="A3996" t="s">
        <v>4040</v>
      </c>
      <c r="B3996" t="s">
        <v>8046</v>
      </c>
      <c r="C3996" t="s">
        <v>8019</v>
      </c>
      <c r="D3996" t="s">
        <v>8033</v>
      </c>
      <c r="E3996" s="1">
        <v>45082</v>
      </c>
      <c r="F3996">
        <v>9184.5</v>
      </c>
      <c r="G3996">
        <v>484</v>
      </c>
      <c r="H3996" t="s">
        <v>7</v>
      </c>
      <c r="I3996" t="str">
        <f>VLOOKUP(shipments[[#This Row],[SPID]],CHOOSE({1,2},people[[#All],[SPID]],people[[#All],[Sales_person]]),2,0)</f>
        <v>Husein Augar</v>
      </c>
      <c r="J3996">
        <f>YEAR(shipments[[#This Row],[Shipdate]])</f>
        <v>2023</v>
      </c>
      <c r="K3996" s="22"/>
      <c r="L3996" s="22">
        <f>VLOOKUP(shipments[[#This Row],[PID]],CHOOSE({1,2},products[PID],products[Cost_per_box]),2,0)</f>
        <v>3.68</v>
      </c>
      <c r="M3996" s="22">
        <f>shipments[[#This Row],[Boxes]]*shipments[[#This Row],[cost_per_box]]</f>
        <v>1781.1200000000001</v>
      </c>
      <c r="N3996" s="22">
        <f>shipments[[#This Row],[Amount]]-shipments[[#This Row],[total cost]]</f>
        <v>7403.38</v>
      </c>
    </row>
    <row r="3997" spans="1:14" x14ac:dyDescent="0.35">
      <c r="A3997" t="s">
        <v>4041</v>
      </c>
      <c r="B3997" t="s">
        <v>8046</v>
      </c>
      <c r="C3997" t="s">
        <v>8020</v>
      </c>
      <c r="D3997" t="s">
        <v>8033</v>
      </c>
      <c r="E3997" s="1">
        <v>45469</v>
      </c>
      <c r="F3997">
        <v>2153.25</v>
      </c>
      <c r="G3997">
        <v>135</v>
      </c>
      <c r="H3997" t="s">
        <v>7</v>
      </c>
      <c r="I3997" t="str">
        <f>VLOOKUP(shipments[[#This Row],[SPID]],CHOOSE({1,2},people[[#All],[SPID]],people[[#All],[Sales_person]]),2,0)</f>
        <v>Husein Augar</v>
      </c>
      <c r="J3997">
        <f>YEAR(shipments[[#This Row],[Shipdate]])</f>
        <v>2024</v>
      </c>
      <c r="K3997" s="22"/>
      <c r="L3997" s="22">
        <f>VLOOKUP(shipments[[#This Row],[PID]],CHOOSE({1,2},products[PID],products[Cost_per_box]),2,0)</f>
        <v>8.2200000000000006</v>
      </c>
      <c r="M3997" s="22">
        <f>shipments[[#This Row],[Boxes]]*shipments[[#This Row],[cost_per_box]]</f>
        <v>1109.7</v>
      </c>
      <c r="N3997" s="22">
        <f>shipments[[#This Row],[Amount]]-shipments[[#This Row],[total cost]]</f>
        <v>1043.55</v>
      </c>
    </row>
    <row r="3998" spans="1:14" x14ac:dyDescent="0.35">
      <c r="A3998" t="s">
        <v>4042</v>
      </c>
      <c r="B3998" t="s">
        <v>8046</v>
      </c>
      <c r="C3998" t="s">
        <v>8020</v>
      </c>
      <c r="D3998" t="s">
        <v>8036</v>
      </c>
      <c r="E3998" s="1">
        <v>45295</v>
      </c>
      <c r="F3998">
        <v>7272</v>
      </c>
      <c r="G3998">
        <v>455</v>
      </c>
      <c r="H3998" t="s">
        <v>7</v>
      </c>
      <c r="I3998" t="str">
        <f>VLOOKUP(shipments[[#This Row],[SPID]],CHOOSE({1,2},people[[#All],[SPID]],people[[#All],[Sales_person]]),2,0)</f>
        <v>Husein Augar</v>
      </c>
      <c r="J3998">
        <f>YEAR(shipments[[#This Row],[Shipdate]])</f>
        <v>2024</v>
      </c>
      <c r="K3998" s="22"/>
      <c r="L3998" s="22">
        <f>VLOOKUP(shipments[[#This Row],[PID]],CHOOSE({1,2},products[PID],products[Cost_per_box]),2,0)</f>
        <v>8.2200000000000006</v>
      </c>
      <c r="M3998" s="22">
        <f>shipments[[#This Row],[Boxes]]*shipments[[#This Row],[cost_per_box]]</f>
        <v>3740.1000000000004</v>
      </c>
      <c r="N3998" s="22">
        <f>shipments[[#This Row],[Amount]]-shipments[[#This Row],[total cost]]</f>
        <v>3531.8999999999996</v>
      </c>
    </row>
    <row r="3999" spans="1:14" x14ac:dyDescent="0.35">
      <c r="A3999" t="s">
        <v>4043</v>
      </c>
      <c r="B3999" t="s">
        <v>8046</v>
      </c>
      <c r="C3999" t="s">
        <v>8020</v>
      </c>
      <c r="D3999" t="s">
        <v>8034</v>
      </c>
      <c r="E3999" s="1">
        <v>45306</v>
      </c>
      <c r="F3999">
        <v>1928.25</v>
      </c>
      <c r="G3999">
        <v>161</v>
      </c>
      <c r="H3999" t="s">
        <v>7</v>
      </c>
      <c r="I3999" t="str">
        <f>VLOOKUP(shipments[[#This Row],[SPID]],CHOOSE({1,2},people[[#All],[SPID]],people[[#All],[Sales_person]]),2,0)</f>
        <v>Husein Augar</v>
      </c>
      <c r="J3999">
        <f>YEAR(shipments[[#This Row],[Shipdate]])</f>
        <v>2024</v>
      </c>
      <c r="K3999" s="22"/>
      <c r="L3999" s="22">
        <f>VLOOKUP(shipments[[#This Row],[PID]],CHOOSE({1,2},products[PID],products[Cost_per_box]),2,0)</f>
        <v>8.2200000000000006</v>
      </c>
      <c r="M3999" s="22">
        <f>shipments[[#This Row],[Boxes]]*shipments[[#This Row],[cost_per_box]]</f>
        <v>1323.42</v>
      </c>
      <c r="N3999" s="22">
        <f>shipments[[#This Row],[Amount]]-shipments[[#This Row],[total cost]]</f>
        <v>604.82999999999993</v>
      </c>
    </row>
    <row r="4000" spans="1:14" x14ac:dyDescent="0.35">
      <c r="A4000" t="s">
        <v>4044</v>
      </c>
      <c r="B4000" t="s">
        <v>8046</v>
      </c>
      <c r="C4000" t="s">
        <v>8020</v>
      </c>
      <c r="D4000" t="s">
        <v>8038</v>
      </c>
      <c r="E4000" s="1">
        <v>45442</v>
      </c>
      <c r="F4000">
        <v>1964.25</v>
      </c>
      <c r="G4000">
        <v>152</v>
      </c>
      <c r="H4000" t="s">
        <v>7</v>
      </c>
      <c r="I4000" t="str">
        <f>VLOOKUP(shipments[[#This Row],[SPID]],CHOOSE({1,2},people[[#All],[SPID]],people[[#All],[Sales_person]]),2,0)</f>
        <v>Husein Augar</v>
      </c>
      <c r="J4000">
        <f>YEAR(shipments[[#This Row],[Shipdate]])</f>
        <v>2024</v>
      </c>
      <c r="K4000" s="22"/>
      <c r="L4000" s="22">
        <f>VLOOKUP(shipments[[#This Row],[PID]],CHOOSE({1,2},products[PID],products[Cost_per_box]),2,0)</f>
        <v>8.2200000000000006</v>
      </c>
      <c r="M4000" s="22">
        <f>shipments[[#This Row],[Boxes]]*shipments[[#This Row],[cost_per_box]]</f>
        <v>1249.44</v>
      </c>
      <c r="N4000" s="22">
        <f>shipments[[#This Row],[Amount]]-shipments[[#This Row],[total cost]]</f>
        <v>714.81</v>
      </c>
    </row>
    <row r="4001" spans="1:14" x14ac:dyDescent="0.35">
      <c r="A4001" t="s">
        <v>4045</v>
      </c>
      <c r="B4001" t="s">
        <v>8046</v>
      </c>
      <c r="C4001" t="s">
        <v>8020</v>
      </c>
      <c r="D4001" t="s">
        <v>8038</v>
      </c>
      <c r="E4001" s="1">
        <v>44930</v>
      </c>
      <c r="F4001">
        <v>11641.5</v>
      </c>
      <c r="G4001">
        <v>777</v>
      </c>
      <c r="H4001" t="s">
        <v>7</v>
      </c>
      <c r="I4001" t="str">
        <f>VLOOKUP(shipments[[#This Row],[SPID]],CHOOSE({1,2},people[[#All],[SPID]],people[[#All],[Sales_person]]),2,0)</f>
        <v>Husein Augar</v>
      </c>
      <c r="J4001">
        <f>YEAR(shipments[[#This Row],[Shipdate]])</f>
        <v>2023</v>
      </c>
      <c r="K4001" s="22"/>
      <c r="L4001" s="22">
        <f>VLOOKUP(shipments[[#This Row],[PID]],CHOOSE({1,2},products[PID],products[Cost_per_box]),2,0)</f>
        <v>8.2200000000000006</v>
      </c>
      <c r="M4001" s="22">
        <f>shipments[[#This Row],[Boxes]]*shipments[[#This Row],[cost_per_box]]</f>
        <v>6386.9400000000005</v>
      </c>
      <c r="N4001" s="22">
        <f>shipments[[#This Row],[Amount]]-shipments[[#This Row],[total cost]]</f>
        <v>5254.5599999999995</v>
      </c>
    </row>
    <row r="4002" spans="1:14" x14ac:dyDescent="0.35">
      <c r="A4002" t="s">
        <v>4046</v>
      </c>
      <c r="B4002" t="s">
        <v>8046</v>
      </c>
      <c r="C4002" t="s">
        <v>8020</v>
      </c>
      <c r="D4002" t="s">
        <v>8038</v>
      </c>
      <c r="E4002" s="1">
        <v>45162</v>
      </c>
      <c r="F4002">
        <v>5548.5</v>
      </c>
      <c r="G4002">
        <v>463</v>
      </c>
      <c r="H4002" t="s">
        <v>7</v>
      </c>
      <c r="I4002" t="str">
        <f>VLOOKUP(shipments[[#This Row],[SPID]],CHOOSE({1,2},people[[#All],[SPID]],people[[#All],[Sales_person]]),2,0)</f>
        <v>Husein Augar</v>
      </c>
      <c r="J4002">
        <f>YEAR(shipments[[#This Row],[Shipdate]])</f>
        <v>2023</v>
      </c>
      <c r="K4002" s="22"/>
      <c r="L4002" s="22">
        <f>VLOOKUP(shipments[[#This Row],[PID]],CHOOSE({1,2},products[PID],products[Cost_per_box]),2,0)</f>
        <v>8.2200000000000006</v>
      </c>
      <c r="M4002" s="22">
        <f>shipments[[#This Row],[Boxes]]*shipments[[#This Row],[cost_per_box]]</f>
        <v>3805.86</v>
      </c>
      <c r="N4002" s="22">
        <f>shipments[[#This Row],[Amount]]-shipments[[#This Row],[total cost]]</f>
        <v>1742.6399999999999</v>
      </c>
    </row>
    <row r="4003" spans="1:14" x14ac:dyDescent="0.35">
      <c r="A4003" t="s">
        <v>4047</v>
      </c>
      <c r="B4003" t="s">
        <v>8046</v>
      </c>
      <c r="C4003" t="s">
        <v>8020</v>
      </c>
      <c r="D4003" t="s">
        <v>8036</v>
      </c>
      <c r="E4003" s="1">
        <v>45166</v>
      </c>
      <c r="F4003">
        <v>168.75</v>
      </c>
      <c r="G4003">
        <v>13</v>
      </c>
      <c r="H4003" t="s">
        <v>7</v>
      </c>
      <c r="I4003" t="str">
        <f>VLOOKUP(shipments[[#This Row],[SPID]],CHOOSE({1,2},people[[#All],[SPID]],people[[#All],[Sales_person]]),2,0)</f>
        <v>Husein Augar</v>
      </c>
      <c r="J4003">
        <f>YEAR(shipments[[#This Row],[Shipdate]])</f>
        <v>2023</v>
      </c>
      <c r="K4003" s="22"/>
      <c r="L4003" s="22">
        <f>VLOOKUP(shipments[[#This Row],[PID]],CHOOSE({1,2},products[PID],products[Cost_per_box]),2,0)</f>
        <v>8.2200000000000006</v>
      </c>
      <c r="M4003" s="22">
        <f>shipments[[#This Row],[Boxes]]*shipments[[#This Row],[cost_per_box]]</f>
        <v>106.86000000000001</v>
      </c>
      <c r="N4003" s="22">
        <f>shipments[[#This Row],[Amount]]-shipments[[#This Row],[total cost]]</f>
        <v>61.889999999999986</v>
      </c>
    </row>
    <row r="4004" spans="1:14" x14ac:dyDescent="0.35">
      <c r="A4004" t="s">
        <v>4048</v>
      </c>
      <c r="B4004" t="s">
        <v>8046</v>
      </c>
      <c r="C4004" t="s">
        <v>8020</v>
      </c>
      <c r="D4004" t="s">
        <v>8038</v>
      </c>
      <c r="E4004" s="1">
        <v>45342</v>
      </c>
      <c r="F4004">
        <v>9859.5</v>
      </c>
      <c r="G4004">
        <v>617</v>
      </c>
      <c r="H4004" t="s">
        <v>7</v>
      </c>
      <c r="I4004" t="str">
        <f>VLOOKUP(shipments[[#This Row],[SPID]],CHOOSE({1,2},people[[#All],[SPID]],people[[#All],[Sales_person]]),2,0)</f>
        <v>Husein Augar</v>
      </c>
      <c r="J4004">
        <f>YEAR(shipments[[#This Row],[Shipdate]])</f>
        <v>2024</v>
      </c>
      <c r="K4004" s="22"/>
      <c r="L4004" s="22">
        <f>VLOOKUP(shipments[[#This Row],[PID]],CHOOSE({1,2},products[PID],products[Cost_per_box]),2,0)</f>
        <v>8.2200000000000006</v>
      </c>
      <c r="M4004" s="22">
        <f>shipments[[#This Row],[Boxes]]*shipments[[#This Row],[cost_per_box]]</f>
        <v>5071.7400000000007</v>
      </c>
      <c r="N4004" s="22">
        <f>shipments[[#This Row],[Amount]]-shipments[[#This Row],[total cost]]</f>
        <v>4787.7599999999993</v>
      </c>
    </row>
    <row r="4005" spans="1:14" x14ac:dyDescent="0.35">
      <c r="A4005" t="s">
        <v>4049</v>
      </c>
      <c r="B4005" t="s">
        <v>8046</v>
      </c>
      <c r="C4005" t="s">
        <v>8022</v>
      </c>
      <c r="D4005" t="s">
        <v>8034</v>
      </c>
      <c r="E4005" s="1">
        <v>45240</v>
      </c>
      <c r="F4005">
        <v>1768.5</v>
      </c>
      <c r="G4005">
        <v>137</v>
      </c>
      <c r="H4005" t="s">
        <v>7</v>
      </c>
      <c r="I4005" t="str">
        <f>VLOOKUP(shipments[[#This Row],[SPID]],CHOOSE({1,2},people[[#All],[SPID]],people[[#All],[Sales_person]]),2,0)</f>
        <v>Husein Augar</v>
      </c>
      <c r="J4005">
        <f>YEAR(shipments[[#This Row],[Shipdate]])</f>
        <v>2023</v>
      </c>
      <c r="K4005" s="22"/>
      <c r="L4005" s="22">
        <f>VLOOKUP(shipments[[#This Row],[PID]],CHOOSE({1,2},products[PID],products[Cost_per_box]),2,0)</f>
        <v>4.74</v>
      </c>
      <c r="M4005" s="22">
        <f>shipments[[#This Row],[Boxes]]*shipments[[#This Row],[cost_per_box]]</f>
        <v>649.38</v>
      </c>
      <c r="N4005" s="22">
        <f>shipments[[#This Row],[Amount]]-shipments[[#This Row],[total cost]]</f>
        <v>1119.1199999999999</v>
      </c>
    </row>
    <row r="4006" spans="1:14" x14ac:dyDescent="0.35">
      <c r="A4006" t="s">
        <v>4050</v>
      </c>
      <c r="B4006" t="s">
        <v>8046</v>
      </c>
      <c r="C4006" t="s">
        <v>8022</v>
      </c>
      <c r="D4006" t="s">
        <v>8037</v>
      </c>
      <c r="E4006" s="1">
        <v>45106</v>
      </c>
      <c r="F4006">
        <v>13900.5</v>
      </c>
      <c r="G4006">
        <v>869</v>
      </c>
      <c r="H4006" t="s">
        <v>7</v>
      </c>
      <c r="I4006" t="str">
        <f>VLOOKUP(shipments[[#This Row],[SPID]],CHOOSE({1,2},people[[#All],[SPID]],people[[#All],[Sales_person]]),2,0)</f>
        <v>Husein Augar</v>
      </c>
      <c r="J4006">
        <f>YEAR(shipments[[#This Row],[Shipdate]])</f>
        <v>2023</v>
      </c>
      <c r="K4006" s="22"/>
      <c r="L4006" s="22">
        <f>VLOOKUP(shipments[[#This Row],[PID]],CHOOSE({1,2},products[PID],products[Cost_per_box]),2,0)</f>
        <v>4.74</v>
      </c>
      <c r="M4006" s="22">
        <f>shipments[[#This Row],[Boxes]]*shipments[[#This Row],[cost_per_box]]</f>
        <v>4119.0600000000004</v>
      </c>
      <c r="N4006" s="22">
        <f>shipments[[#This Row],[Amount]]-shipments[[#This Row],[total cost]]</f>
        <v>9781.4399999999987</v>
      </c>
    </row>
    <row r="4007" spans="1:14" x14ac:dyDescent="0.35">
      <c r="A4007" t="s">
        <v>4051</v>
      </c>
      <c r="B4007" t="s">
        <v>8046</v>
      </c>
      <c r="C4007" t="s">
        <v>8022</v>
      </c>
      <c r="D4007" t="s">
        <v>8036</v>
      </c>
      <c r="E4007" s="1">
        <v>45502</v>
      </c>
      <c r="F4007">
        <v>5256</v>
      </c>
      <c r="G4007">
        <v>310</v>
      </c>
      <c r="H4007" t="s">
        <v>18</v>
      </c>
      <c r="I4007" t="str">
        <f>VLOOKUP(shipments[[#This Row],[SPID]],CHOOSE({1,2},people[[#All],[SPID]],people[[#All],[Sales_person]]),2,0)</f>
        <v>Husein Augar</v>
      </c>
      <c r="J4007">
        <f>YEAR(shipments[[#This Row],[Shipdate]])</f>
        <v>2024</v>
      </c>
      <c r="K4007" s="22"/>
      <c r="L4007" s="22">
        <f>VLOOKUP(shipments[[#This Row],[PID]],CHOOSE({1,2},products[PID],products[Cost_per_box]),2,0)</f>
        <v>4.74</v>
      </c>
      <c r="M4007" s="22">
        <f>shipments[[#This Row],[Boxes]]*shipments[[#This Row],[cost_per_box]]</f>
        <v>1469.4</v>
      </c>
      <c r="N4007" s="22">
        <f>shipments[[#This Row],[Amount]]-shipments[[#This Row],[total cost]]</f>
        <v>3786.6</v>
      </c>
    </row>
    <row r="4008" spans="1:14" x14ac:dyDescent="0.35">
      <c r="A4008" t="s">
        <v>4052</v>
      </c>
      <c r="B4008" t="s">
        <v>8046</v>
      </c>
      <c r="C4008" t="s">
        <v>8023</v>
      </c>
      <c r="D4008" t="s">
        <v>8033</v>
      </c>
      <c r="E4008" s="1">
        <v>45301</v>
      </c>
      <c r="F4008">
        <v>6745.5</v>
      </c>
      <c r="G4008">
        <v>675</v>
      </c>
      <c r="H4008" t="s">
        <v>7</v>
      </c>
      <c r="I4008" t="str">
        <f>VLOOKUP(shipments[[#This Row],[SPID]],CHOOSE({1,2},people[[#All],[SPID]],people[[#All],[Sales_person]]),2,0)</f>
        <v>Husein Augar</v>
      </c>
      <c r="J4008">
        <f>YEAR(shipments[[#This Row],[Shipdate]])</f>
        <v>2024</v>
      </c>
      <c r="K4008" s="22"/>
      <c r="L4008" s="22">
        <f>VLOOKUP(shipments[[#This Row],[PID]],CHOOSE({1,2},products[PID],products[Cost_per_box]),2,0)</f>
        <v>10.51</v>
      </c>
      <c r="M4008" s="22">
        <f>shipments[[#This Row],[Boxes]]*shipments[[#This Row],[cost_per_box]]</f>
        <v>7094.25</v>
      </c>
      <c r="N4008" s="22">
        <f>shipments[[#This Row],[Amount]]-shipments[[#This Row],[total cost]]</f>
        <v>-348.75</v>
      </c>
    </row>
    <row r="4009" spans="1:14" x14ac:dyDescent="0.35">
      <c r="A4009" t="s">
        <v>4053</v>
      </c>
      <c r="B4009" t="s">
        <v>8046</v>
      </c>
      <c r="C4009" t="s">
        <v>8023</v>
      </c>
      <c r="D4009" t="s">
        <v>8037</v>
      </c>
      <c r="E4009" s="1">
        <v>45243</v>
      </c>
      <c r="F4009">
        <v>4866.75</v>
      </c>
      <c r="G4009">
        <v>696</v>
      </c>
      <c r="H4009" t="s">
        <v>7</v>
      </c>
      <c r="I4009" t="str">
        <f>VLOOKUP(shipments[[#This Row],[SPID]],CHOOSE({1,2},people[[#All],[SPID]],people[[#All],[Sales_person]]),2,0)</f>
        <v>Husein Augar</v>
      </c>
      <c r="J4009">
        <f>YEAR(shipments[[#This Row],[Shipdate]])</f>
        <v>2023</v>
      </c>
      <c r="K4009" s="22"/>
      <c r="L4009" s="22">
        <f>VLOOKUP(shipments[[#This Row],[PID]],CHOOSE({1,2},products[PID],products[Cost_per_box]),2,0)</f>
        <v>10.51</v>
      </c>
      <c r="M4009" s="22">
        <f>shipments[[#This Row],[Boxes]]*shipments[[#This Row],[cost_per_box]]</f>
        <v>7314.96</v>
      </c>
      <c r="N4009" s="22">
        <f>shipments[[#This Row],[Amount]]-shipments[[#This Row],[total cost]]</f>
        <v>-2448.21</v>
      </c>
    </row>
    <row r="4010" spans="1:14" x14ac:dyDescent="0.35">
      <c r="A4010" t="s">
        <v>4054</v>
      </c>
      <c r="B4010" t="s">
        <v>8046</v>
      </c>
      <c r="C4010" t="s">
        <v>8023</v>
      </c>
      <c r="D4010" t="s">
        <v>8037</v>
      </c>
      <c r="E4010" s="1">
        <v>45349</v>
      </c>
      <c r="F4010">
        <v>2783.25</v>
      </c>
      <c r="G4010">
        <v>398</v>
      </c>
      <c r="H4010" t="s">
        <v>7</v>
      </c>
      <c r="I4010" t="str">
        <f>VLOOKUP(shipments[[#This Row],[SPID]],CHOOSE({1,2},people[[#All],[SPID]],people[[#All],[Sales_person]]),2,0)</f>
        <v>Husein Augar</v>
      </c>
      <c r="J4010">
        <f>YEAR(shipments[[#This Row],[Shipdate]])</f>
        <v>2024</v>
      </c>
      <c r="K4010" s="22"/>
      <c r="L4010" s="22">
        <f>VLOOKUP(shipments[[#This Row],[PID]],CHOOSE({1,2},products[PID],products[Cost_per_box]),2,0)</f>
        <v>10.51</v>
      </c>
      <c r="M4010" s="22">
        <f>shipments[[#This Row],[Boxes]]*shipments[[#This Row],[cost_per_box]]</f>
        <v>4182.9799999999996</v>
      </c>
      <c r="N4010" s="22">
        <f>shipments[[#This Row],[Amount]]-shipments[[#This Row],[total cost]]</f>
        <v>-1399.7299999999996</v>
      </c>
    </row>
    <row r="4011" spans="1:14" x14ac:dyDescent="0.35">
      <c r="A4011" t="s">
        <v>4055</v>
      </c>
      <c r="B4011" t="s">
        <v>8046</v>
      </c>
      <c r="C4011" t="s">
        <v>8023</v>
      </c>
      <c r="D4011" t="s">
        <v>8034</v>
      </c>
      <c r="E4011" s="1">
        <v>45316</v>
      </c>
      <c r="F4011">
        <v>4113</v>
      </c>
      <c r="G4011">
        <v>515</v>
      </c>
      <c r="H4011" t="s">
        <v>7</v>
      </c>
      <c r="I4011" t="str">
        <f>VLOOKUP(shipments[[#This Row],[SPID]],CHOOSE({1,2},people[[#All],[SPID]],people[[#All],[Sales_person]]),2,0)</f>
        <v>Husein Augar</v>
      </c>
      <c r="J4011">
        <f>YEAR(shipments[[#This Row],[Shipdate]])</f>
        <v>2024</v>
      </c>
      <c r="K4011" s="22"/>
      <c r="L4011" s="22">
        <f>VLOOKUP(shipments[[#This Row],[PID]],CHOOSE({1,2},products[PID],products[Cost_per_box]),2,0)</f>
        <v>10.51</v>
      </c>
      <c r="M4011" s="22">
        <f>shipments[[#This Row],[Boxes]]*shipments[[#This Row],[cost_per_box]]</f>
        <v>5412.65</v>
      </c>
      <c r="N4011" s="22">
        <f>shipments[[#This Row],[Amount]]-shipments[[#This Row],[total cost]]</f>
        <v>-1299.6499999999996</v>
      </c>
    </row>
    <row r="4012" spans="1:14" x14ac:dyDescent="0.35">
      <c r="A4012" t="s">
        <v>4056</v>
      </c>
      <c r="B4012" t="s">
        <v>8046</v>
      </c>
      <c r="C4012" t="s">
        <v>8023</v>
      </c>
      <c r="D4012" t="s">
        <v>8037</v>
      </c>
      <c r="E4012" s="1">
        <v>45468</v>
      </c>
      <c r="F4012">
        <v>4628.25</v>
      </c>
      <c r="G4012">
        <v>662</v>
      </c>
      <c r="H4012" t="s">
        <v>7</v>
      </c>
      <c r="I4012" t="str">
        <f>VLOOKUP(shipments[[#This Row],[SPID]],CHOOSE({1,2},people[[#All],[SPID]],people[[#All],[Sales_person]]),2,0)</f>
        <v>Husein Augar</v>
      </c>
      <c r="J4012">
        <f>YEAR(shipments[[#This Row],[Shipdate]])</f>
        <v>2024</v>
      </c>
      <c r="K4012" s="22"/>
      <c r="L4012" s="22">
        <f>VLOOKUP(shipments[[#This Row],[PID]],CHOOSE({1,2},products[PID],products[Cost_per_box]),2,0)</f>
        <v>10.51</v>
      </c>
      <c r="M4012" s="22">
        <f>shipments[[#This Row],[Boxes]]*shipments[[#This Row],[cost_per_box]]</f>
        <v>6957.62</v>
      </c>
      <c r="N4012" s="22">
        <f>shipments[[#This Row],[Amount]]-shipments[[#This Row],[total cost]]</f>
        <v>-2329.37</v>
      </c>
    </row>
    <row r="4013" spans="1:14" x14ac:dyDescent="0.35">
      <c r="A4013" t="s">
        <v>4057</v>
      </c>
      <c r="B4013" t="s">
        <v>8046</v>
      </c>
      <c r="C4013" t="s">
        <v>8024</v>
      </c>
      <c r="D4013" t="s">
        <v>8034</v>
      </c>
      <c r="E4013" s="1">
        <v>44977</v>
      </c>
      <c r="F4013">
        <v>1899</v>
      </c>
      <c r="G4013">
        <v>136</v>
      </c>
      <c r="H4013" t="s">
        <v>7</v>
      </c>
      <c r="I4013" t="str">
        <f>VLOOKUP(shipments[[#This Row],[SPID]],CHOOSE({1,2},people[[#All],[SPID]],people[[#All],[Sales_person]]),2,0)</f>
        <v>Husein Augar</v>
      </c>
      <c r="J4013">
        <f>YEAR(shipments[[#This Row],[Shipdate]])</f>
        <v>2023</v>
      </c>
      <c r="K4013" s="22"/>
      <c r="L4013" s="22">
        <f>VLOOKUP(shipments[[#This Row],[PID]],CHOOSE({1,2},products[PID],products[Cost_per_box]),2,0)</f>
        <v>6.43</v>
      </c>
      <c r="M4013" s="22">
        <f>shipments[[#This Row],[Boxes]]*shipments[[#This Row],[cost_per_box]]</f>
        <v>874.48</v>
      </c>
      <c r="N4013" s="22">
        <f>shipments[[#This Row],[Amount]]-shipments[[#This Row],[total cost]]</f>
        <v>1024.52</v>
      </c>
    </row>
    <row r="4014" spans="1:14" x14ac:dyDescent="0.35">
      <c r="A4014" t="s">
        <v>4058</v>
      </c>
      <c r="B4014" t="s">
        <v>8046</v>
      </c>
      <c r="C4014" t="s">
        <v>8024</v>
      </c>
      <c r="D4014" t="s">
        <v>8034</v>
      </c>
      <c r="E4014" s="1">
        <v>44972</v>
      </c>
      <c r="F4014">
        <v>5807.25</v>
      </c>
      <c r="G4014">
        <v>342</v>
      </c>
      <c r="H4014" t="s">
        <v>7</v>
      </c>
      <c r="I4014" t="str">
        <f>VLOOKUP(shipments[[#This Row],[SPID]],CHOOSE({1,2},people[[#All],[SPID]],people[[#All],[Sales_person]]),2,0)</f>
        <v>Husein Augar</v>
      </c>
      <c r="J4014">
        <f>YEAR(shipments[[#This Row],[Shipdate]])</f>
        <v>2023</v>
      </c>
      <c r="K4014" s="22"/>
      <c r="L4014" s="22">
        <f>VLOOKUP(shipments[[#This Row],[PID]],CHOOSE({1,2},products[PID],products[Cost_per_box]),2,0)</f>
        <v>6.43</v>
      </c>
      <c r="M4014" s="22">
        <f>shipments[[#This Row],[Boxes]]*shipments[[#This Row],[cost_per_box]]</f>
        <v>2199.06</v>
      </c>
      <c r="N4014" s="22">
        <f>shipments[[#This Row],[Amount]]-shipments[[#This Row],[total cost]]</f>
        <v>3608.19</v>
      </c>
    </row>
    <row r="4015" spans="1:14" x14ac:dyDescent="0.35">
      <c r="A4015" t="s">
        <v>4059</v>
      </c>
      <c r="B4015" t="s">
        <v>8046</v>
      </c>
      <c r="C4015" t="s">
        <v>8024</v>
      </c>
      <c r="D4015" t="s">
        <v>8033</v>
      </c>
      <c r="E4015" s="1">
        <v>45370</v>
      </c>
      <c r="F4015">
        <v>8723.25</v>
      </c>
      <c r="G4015">
        <v>514</v>
      </c>
      <c r="H4015" t="s">
        <v>7</v>
      </c>
      <c r="I4015" t="str">
        <f>VLOOKUP(shipments[[#This Row],[SPID]],CHOOSE({1,2},people[[#All],[SPID]],people[[#All],[Sales_person]]),2,0)</f>
        <v>Husein Augar</v>
      </c>
      <c r="J4015">
        <f>YEAR(shipments[[#This Row],[Shipdate]])</f>
        <v>2024</v>
      </c>
      <c r="K4015" s="22"/>
      <c r="L4015" s="22">
        <f>VLOOKUP(shipments[[#This Row],[PID]],CHOOSE({1,2},products[PID],products[Cost_per_box]),2,0)</f>
        <v>6.43</v>
      </c>
      <c r="M4015" s="22">
        <f>shipments[[#This Row],[Boxes]]*shipments[[#This Row],[cost_per_box]]</f>
        <v>3305.02</v>
      </c>
      <c r="N4015" s="22">
        <f>shipments[[#This Row],[Amount]]-shipments[[#This Row],[total cost]]</f>
        <v>5418.23</v>
      </c>
    </row>
    <row r="4016" spans="1:14" x14ac:dyDescent="0.35">
      <c r="A4016" t="s">
        <v>4060</v>
      </c>
      <c r="B4016" t="s">
        <v>8046</v>
      </c>
      <c r="C4016" t="s">
        <v>8025</v>
      </c>
      <c r="D4016" t="s">
        <v>8034</v>
      </c>
      <c r="E4016" s="1">
        <v>45502</v>
      </c>
      <c r="F4016">
        <v>6212.25</v>
      </c>
      <c r="G4016">
        <v>327</v>
      </c>
      <c r="H4016" t="s">
        <v>18</v>
      </c>
      <c r="I4016" t="str">
        <f>VLOOKUP(shipments[[#This Row],[SPID]],CHOOSE({1,2},people[[#All],[SPID]],people[[#All],[Sales_person]]),2,0)</f>
        <v>Husein Augar</v>
      </c>
      <c r="J4016">
        <f>YEAR(shipments[[#This Row],[Shipdate]])</f>
        <v>2024</v>
      </c>
      <c r="K4016" s="22"/>
      <c r="L4016" s="22">
        <f>VLOOKUP(shipments[[#This Row],[PID]],CHOOSE({1,2},products[PID],products[Cost_per_box]),2,0)</f>
        <v>12.41</v>
      </c>
      <c r="M4016" s="22">
        <f>shipments[[#This Row],[Boxes]]*shipments[[#This Row],[cost_per_box]]</f>
        <v>4058.07</v>
      </c>
      <c r="N4016" s="22">
        <f>shipments[[#This Row],[Amount]]-shipments[[#This Row],[total cost]]</f>
        <v>2154.1799999999998</v>
      </c>
    </row>
    <row r="4017" spans="1:14" x14ac:dyDescent="0.35">
      <c r="A4017" t="s">
        <v>4061</v>
      </c>
      <c r="B4017" t="s">
        <v>8046</v>
      </c>
      <c r="C4017" t="s">
        <v>8027</v>
      </c>
      <c r="D4017" t="s">
        <v>8038</v>
      </c>
      <c r="E4017" s="1">
        <v>45139</v>
      </c>
      <c r="F4017">
        <v>11956.5</v>
      </c>
      <c r="G4017">
        <v>1709</v>
      </c>
      <c r="H4017" t="s">
        <v>7</v>
      </c>
      <c r="I4017" t="str">
        <f>VLOOKUP(shipments[[#This Row],[SPID]],CHOOSE({1,2},people[[#All],[SPID]],people[[#All],[Sales_person]]),2,0)</f>
        <v>Husein Augar</v>
      </c>
      <c r="J4017">
        <f>YEAR(shipments[[#This Row],[Shipdate]])</f>
        <v>2023</v>
      </c>
      <c r="K4017" s="22"/>
      <c r="L4017" s="22">
        <f>VLOOKUP(shipments[[#This Row],[PID]],CHOOSE({1,2},products[PID],products[Cost_per_box]),2,0)</f>
        <v>8.43</v>
      </c>
      <c r="M4017" s="22">
        <f>shipments[[#This Row],[Boxes]]*shipments[[#This Row],[cost_per_box]]</f>
        <v>14406.869999999999</v>
      </c>
      <c r="N4017" s="22">
        <f>shipments[[#This Row],[Amount]]-shipments[[#This Row],[total cost]]</f>
        <v>-2450.369999999999</v>
      </c>
    </row>
    <row r="4018" spans="1:14" x14ac:dyDescent="0.35">
      <c r="A4018" t="s">
        <v>4062</v>
      </c>
      <c r="B4018" t="s">
        <v>8046</v>
      </c>
      <c r="C4018" t="s">
        <v>8027</v>
      </c>
      <c r="D4018" t="s">
        <v>8034</v>
      </c>
      <c r="E4018" s="1">
        <v>44964</v>
      </c>
      <c r="F4018">
        <v>13430.25</v>
      </c>
      <c r="G4018">
        <v>1493</v>
      </c>
      <c r="H4018" t="s">
        <v>7</v>
      </c>
      <c r="I4018" t="str">
        <f>VLOOKUP(shipments[[#This Row],[SPID]],CHOOSE({1,2},people[[#All],[SPID]],people[[#All],[Sales_person]]),2,0)</f>
        <v>Husein Augar</v>
      </c>
      <c r="J4018">
        <f>YEAR(shipments[[#This Row],[Shipdate]])</f>
        <v>2023</v>
      </c>
      <c r="K4018" s="22"/>
      <c r="L4018" s="22">
        <f>VLOOKUP(shipments[[#This Row],[PID]],CHOOSE({1,2},products[PID],products[Cost_per_box]),2,0)</f>
        <v>8.43</v>
      </c>
      <c r="M4018" s="22">
        <f>shipments[[#This Row],[Boxes]]*shipments[[#This Row],[cost_per_box]]</f>
        <v>12585.99</v>
      </c>
      <c r="N4018" s="22">
        <f>shipments[[#This Row],[Amount]]-shipments[[#This Row],[total cost]]</f>
        <v>844.26000000000022</v>
      </c>
    </row>
    <row r="4019" spans="1:14" x14ac:dyDescent="0.35">
      <c r="A4019" t="s">
        <v>4063</v>
      </c>
      <c r="B4019" t="s">
        <v>8046</v>
      </c>
      <c r="C4019" t="s">
        <v>8028</v>
      </c>
      <c r="D4019" t="s">
        <v>8033</v>
      </c>
      <c r="E4019" s="1">
        <v>45099</v>
      </c>
      <c r="F4019">
        <v>1730.25</v>
      </c>
      <c r="G4019">
        <v>158</v>
      </c>
      <c r="H4019" t="s">
        <v>7</v>
      </c>
      <c r="I4019" t="str">
        <f>VLOOKUP(shipments[[#This Row],[SPID]],CHOOSE({1,2},people[[#All],[SPID]],people[[#All],[Sales_person]]),2,0)</f>
        <v>Husein Augar</v>
      </c>
      <c r="J4019">
        <f>YEAR(shipments[[#This Row],[Shipdate]])</f>
        <v>2023</v>
      </c>
      <c r="K4019" s="22"/>
      <c r="L4019" s="22">
        <f>VLOOKUP(shipments[[#This Row],[PID]],CHOOSE({1,2},products[PID],products[Cost_per_box]),2,0)</f>
        <v>6.8</v>
      </c>
      <c r="M4019" s="22">
        <f>shipments[[#This Row],[Boxes]]*shipments[[#This Row],[cost_per_box]]</f>
        <v>1074.3999999999999</v>
      </c>
      <c r="N4019" s="22">
        <f>shipments[[#This Row],[Amount]]-shipments[[#This Row],[total cost]]</f>
        <v>655.85000000000014</v>
      </c>
    </row>
    <row r="4020" spans="1:14" x14ac:dyDescent="0.35">
      <c r="A4020" t="s">
        <v>4064</v>
      </c>
      <c r="B4020" t="s">
        <v>8046</v>
      </c>
      <c r="C4020" t="s">
        <v>8028</v>
      </c>
      <c r="D4020" t="s">
        <v>8034</v>
      </c>
      <c r="E4020" s="1">
        <v>45328</v>
      </c>
      <c r="F4020">
        <v>15014.25</v>
      </c>
      <c r="G4020">
        <v>1669</v>
      </c>
      <c r="H4020" t="s">
        <v>7</v>
      </c>
      <c r="I4020" t="str">
        <f>VLOOKUP(shipments[[#This Row],[SPID]],CHOOSE({1,2},people[[#All],[SPID]],people[[#All],[Sales_person]]),2,0)</f>
        <v>Husein Augar</v>
      </c>
      <c r="J4020">
        <f>YEAR(shipments[[#This Row],[Shipdate]])</f>
        <v>2024</v>
      </c>
      <c r="K4020" s="22"/>
      <c r="L4020" s="22">
        <f>VLOOKUP(shipments[[#This Row],[PID]],CHOOSE({1,2},products[PID],products[Cost_per_box]),2,0)</f>
        <v>6.8</v>
      </c>
      <c r="M4020" s="22">
        <f>shipments[[#This Row],[Boxes]]*shipments[[#This Row],[cost_per_box]]</f>
        <v>11349.199999999999</v>
      </c>
      <c r="N4020" s="22">
        <f>shipments[[#This Row],[Amount]]-shipments[[#This Row],[total cost]]</f>
        <v>3665.0500000000011</v>
      </c>
    </row>
    <row r="4021" spans="1:14" x14ac:dyDescent="0.35">
      <c r="A4021" t="s">
        <v>4065</v>
      </c>
      <c r="B4021" t="s">
        <v>8046</v>
      </c>
      <c r="C4021" t="s">
        <v>8028</v>
      </c>
      <c r="D4021" t="s">
        <v>8033</v>
      </c>
      <c r="E4021" s="1">
        <v>45125</v>
      </c>
      <c r="F4021">
        <v>19806.75</v>
      </c>
      <c r="G4021">
        <v>1801</v>
      </c>
      <c r="H4021" t="s">
        <v>7</v>
      </c>
      <c r="I4021" t="str">
        <f>VLOOKUP(shipments[[#This Row],[SPID]],CHOOSE({1,2},people[[#All],[SPID]],people[[#All],[Sales_person]]),2,0)</f>
        <v>Husein Augar</v>
      </c>
      <c r="J4021">
        <f>YEAR(shipments[[#This Row],[Shipdate]])</f>
        <v>2023</v>
      </c>
      <c r="K4021" s="22"/>
      <c r="L4021" s="22">
        <f>VLOOKUP(shipments[[#This Row],[PID]],CHOOSE({1,2},products[PID],products[Cost_per_box]),2,0)</f>
        <v>6.8</v>
      </c>
      <c r="M4021" s="22">
        <f>shipments[[#This Row],[Boxes]]*shipments[[#This Row],[cost_per_box]]</f>
        <v>12246.8</v>
      </c>
      <c r="N4021" s="22">
        <f>shipments[[#This Row],[Amount]]-shipments[[#This Row],[total cost]]</f>
        <v>7559.9500000000007</v>
      </c>
    </row>
    <row r="4022" spans="1:14" x14ac:dyDescent="0.35">
      <c r="A4022" t="s">
        <v>4066</v>
      </c>
      <c r="B4022" t="s">
        <v>8046</v>
      </c>
      <c r="C4022" t="s">
        <v>8028</v>
      </c>
      <c r="D4022" t="s">
        <v>8038</v>
      </c>
      <c r="E4022" s="1">
        <v>45225</v>
      </c>
      <c r="F4022">
        <v>6743.25</v>
      </c>
      <c r="G4022">
        <v>750</v>
      </c>
      <c r="H4022" t="s">
        <v>7</v>
      </c>
      <c r="I4022" t="str">
        <f>VLOOKUP(shipments[[#This Row],[SPID]],CHOOSE({1,2},people[[#All],[SPID]],people[[#All],[Sales_person]]),2,0)</f>
        <v>Husein Augar</v>
      </c>
      <c r="J4022">
        <f>YEAR(shipments[[#This Row],[Shipdate]])</f>
        <v>2023</v>
      </c>
      <c r="K4022" s="22"/>
      <c r="L4022" s="22">
        <f>VLOOKUP(shipments[[#This Row],[PID]],CHOOSE({1,2},products[PID],products[Cost_per_box]),2,0)</f>
        <v>6.8</v>
      </c>
      <c r="M4022" s="22">
        <f>shipments[[#This Row],[Boxes]]*shipments[[#This Row],[cost_per_box]]</f>
        <v>5100</v>
      </c>
      <c r="N4022" s="22">
        <f>shipments[[#This Row],[Amount]]-shipments[[#This Row],[total cost]]</f>
        <v>1643.25</v>
      </c>
    </row>
    <row r="4023" spans="1:14" x14ac:dyDescent="0.35">
      <c r="A4023" t="s">
        <v>4067</v>
      </c>
      <c r="B4023" t="s">
        <v>8046</v>
      </c>
      <c r="C4023" t="s">
        <v>8029</v>
      </c>
      <c r="D4023" t="s">
        <v>8037</v>
      </c>
      <c r="E4023" s="1">
        <v>45182</v>
      </c>
      <c r="F4023">
        <v>8136</v>
      </c>
      <c r="G4023">
        <v>281</v>
      </c>
      <c r="H4023" t="s">
        <v>7</v>
      </c>
      <c r="I4023" t="str">
        <f>VLOOKUP(shipments[[#This Row],[SPID]],CHOOSE({1,2},people[[#All],[SPID]],people[[#All],[Sales_person]]),2,0)</f>
        <v>Husein Augar</v>
      </c>
      <c r="J4023">
        <f>YEAR(shipments[[#This Row],[Shipdate]])</f>
        <v>2023</v>
      </c>
      <c r="K4023" s="22"/>
      <c r="L4023" s="22">
        <f>VLOOKUP(shipments[[#This Row],[PID]],CHOOSE({1,2},products[PID],products[Cost_per_box]),2,0)</f>
        <v>5.04</v>
      </c>
      <c r="M4023" s="22">
        <f>shipments[[#This Row],[Boxes]]*shipments[[#This Row],[cost_per_box]]</f>
        <v>1416.24</v>
      </c>
      <c r="N4023" s="22">
        <f>shipments[[#This Row],[Amount]]-shipments[[#This Row],[total cost]]</f>
        <v>6719.76</v>
      </c>
    </row>
    <row r="4024" spans="1:14" x14ac:dyDescent="0.35">
      <c r="A4024" t="s">
        <v>4068</v>
      </c>
      <c r="B4024" t="s">
        <v>8046</v>
      </c>
      <c r="C4024" t="s">
        <v>8030</v>
      </c>
      <c r="D4024" t="s">
        <v>8037</v>
      </c>
      <c r="E4024" s="1">
        <v>44963</v>
      </c>
      <c r="F4024">
        <v>6761.25</v>
      </c>
      <c r="G4024">
        <v>752</v>
      </c>
      <c r="H4024" t="s">
        <v>7</v>
      </c>
      <c r="I4024" t="str">
        <f>VLOOKUP(shipments[[#This Row],[SPID]],CHOOSE({1,2},people[[#All],[SPID]],people[[#All],[Sales_person]]),2,0)</f>
        <v>Husein Augar</v>
      </c>
      <c r="J4024">
        <f>YEAR(shipments[[#This Row],[Shipdate]])</f>
        <v>2023</v>
      </c>
      <c r="K4024" s="22"/>
      <c r="L4024" s="22">
        <f>VLOOKUP(shipments[[#This Row],[PID]],CHOOSE({1,2},products[PID],products[Cost_per_box]),2,0)</f>
        <v>2.76</v>
      </c>
      <c r="M4024" s="22">
        <f>shipments[[#This Row],[Boxes]]*shipments[[#This Row],[cost_per_box]]</f>
        <v>2075.52</v>
      </c>
      <c r="N4024" s="22">
        <f>shipments[[#This Row],[Amount]]-shipments[[#This Row],[total cost]]</f>
        <v>4685.7299999999996</v>
      </c>
    </row>
    <row r="4025" spans="1:14" x14ac:dyDescent="0.35">
      <c r="A4025" t="s">
        <v>4069</v>
      </c>
      <c r="B4025" t="s">
        <v>8046</v>
      </c>
      <c r="C4025" t="s">
        <v>8030</v>
      </c>
      <c r="D4025" t="s">
        <v>8033</v>
      </c>
      <c r="E4025" s="1">
        <v>45160</v>
      </c>
      <c r="F4025">
        <v>1098</v>
      </c>
      <c r="G4025">
        <v>122</v>
      </c>
      <c r="H4025" t="s">
        <v>7</v>
      </c>
      <c r="I4025" t="str">
        <f>VLOOKUP(shipments[[#This Row],[SPID]],CHOOSE({1,2},people[[#All],[SPID]],people[[#All],[Sales_person]]),2,0)</f>
        <v>Husein Augar</v>
      </c>
      <c r="J4025">
        <f>YEAR(shipments[[#This Row],[Shipdate]])</f>
        <v>2023</v>
      </c>
      <c r="K4025" s="22"/>
      <c r="L4025" s="22">
        <f>VLOOKUP(shipments[[#This Row],[PID]],CHOOSE({1,2},products[PID],products[Cost_per_box]),2,0)</f>
        <v>2.76</v>
      </c>
      <c r="M4025" s="22">
        <f>shipments[[#This Row],[Boxes]]*shipments[[#This Row],[cost_per_box]]</f>
        <v>336.71999999999997</v>
      </c>
      <c r="N4025" s="22">
        <f>shipments[[#This Row],[Amount]]-shipments[[#This Row],[total cost]]</f>
        <v>761.28</v>
      </c>
    </row>
    <row r="4026" spans="1:14" x14ac:dyDescent="0.35">
      <c r="A4026" t="s">
        <v>4070</v>
      </c>
      <c r="B4026" t="s">
        <v>8046</v>
      </c>
      <c r="C4026" t="s">
        <v>8030</v>
      </c>
      <c r="D4026" t="s">
        <v>8037</v>
      </c>
      <c r="E4026" s="1">
        <v>45464</v>
      </c>
      <c r="F4026">
        <v>7938</v>
      </c>
      <c r="G4026">
        <v>993</v>
      </c>
      <c r="H4026" t="s">
        <v>7</v>
      </c>
      <c r="I4026" t="str">
        <f>VLOOKUP(shipments[[#This Row],[SPID]],CHOOSE({1,2},people[[#All],[SPID]],people[[#All],[Sales_person]]),2,0)</f>
        <v>Husein Augar</v>
      </c>
      <c r="J4026">
        <f>YEAR(shipments[[#This Row],[Shipdate]])</f>
        <v>2024</v>
      </c>
      <c r="K4026" s="22"/>
      <c r="L4026" s="22">
        <f>VLOOKUP(shipments[[#This Row],[PID]],CHOOSE({1,2},products[PID],products[Cost_per_box]),2,0)</f>
        <v>2.76</v>
      </c>
      <c r="M4026" s="22">
        <f>shipments[[#This Row],[Boxes]]*shipments[[#This Row],[cost_per_box]]</f>
        <v>2740.68</v>
      </c>
      <c r="N4026" s="22">
        <f>shipments[[#This Row],[Amount]]-shipments[[#This Row],[total cost]]</f>
        <v>5197.32</v>
      </c>
    </row>
    <row r="4027" spans="1:14" x14ac:dyDescent="0.35">
      <c r="A4027" t="s">
        <v>4071</v>
      </c>
      <c r="B4027" t="s">
        <v>8046</v>
      </c>
      <c r="C4027" t="s">
        <v>8031</v>
      </c>
      <c r="D4027" t="s">
        <v>8033</v>
      </c>
      <c r="E4027" s="1">
        <v>45205</v>
      </c>
      <c r="F4027">
        <v>279</v>
      </c>
      <c r="G4027">
        <v>26</v>
      </c>
      <c r="H4027" t="s">
        <v>7</v>
      </c>
      <c r="I4027" t="str">
        <f>VLOOKUP(shipments[[#This Row],[SPID]],CHOOSE({1,2},people[[#All],[SPID]],people[[#All],[Sales_person]]),2,0)</f>
        <v>Husein Augar</v>
      </c>
      <c r="J4027">
        <f>YEAR(shipments[[#This Row],[Shipdate]])</f>
        <v>2023</v>
      </c>
      <c r="K4027" s="22"/>
      <c r="L4027" s="22">
        <f>VLOOKUP(shipments[[#This Row],[PID]],CHOOSE({1,2},products[PID],products[Cost_per_box]),2,0)</f>
        <v>3.32</v>
      </c>
      <c r="M4027" s="22">
        <f>shipments[[#This Row],[Boxes]]*shipments[[#This Row],[cost_per_box]]</f>
        <v>86.32</v>
      </c>
      <c r="N4027" s="22">
        <f>shipments[[#This Row],[Amount]]-shipments[[#This Row],[total cost]]</f>
        <v>192.68</v>
      </c>
    </row>
    <row r="4028" spans="1:14" x14ac:dyDescent="0.35">
      <c r="A4028" t="s">
        <v>4072</v>
      </c>
      <c r="B4028" t="s">
        <v>8046</v>
      </c>
      <c r="C4028" t="s">
        <v>8032</v>
      </c>
      <c r="D4028" t="s">
        <v>8037</v>
      </c>
      <c r="E4028" s="1">
        <v>45244</v>
      </c>
      <c r="F4028">
        <v>5451.75</v>
      </c>
      <c r="G4028">
        <v>260</v>
      </c>
      <c r="H4028" t="s">
        <v>7</v>
      </c>
      <c r="I4028" t="str">
        <f>VLOOKUP(shipments[[#This Row],[SPID]],CHOOSE({1,2},people[[#All],[SPID]],people[[#All],[Sales_person]]),2,0)</f>
        <v>Husein Augar</v>
      </c>
      <c r="J4028">
        <f>YEAR(shipments[[#This Row],[Shipdate]])</f>
        <v>2023</v>
      </c>
      <c r="K4028" s="22"/>
      <c r="L4028" s="22">
        <f>VLOOKUP(shipments[[#This Row],[PID]],CHOOSE({1,2},products[PID],products[Cost_per_box]),2,0)</f>
        <v>2.65</v>
      </c>
      <c r="M4028" s="22">
        <f>shipments[[#This Row],[Boxes]]*shipments[[#This Row],[cost_per_box]]</f>
        <v>689</v>
      </c>
      <c r="N4028" s="22">
        <f>shipments[[#This Row],[Amount]]-shipments[[#This Row],[total cost]]</f>
        <v>4762.75</v>
      </c>
    </row>
    <row r="4029" spans="1:14" x14ac:dyDescent="0.35">
      <c r="A4029" t="s">
        <v>4073</v>
      </c>
      <c r="B4029" t="s">
        <v>8046</v>
      </c>
      <c r="C4029" t="s">
        <v>8032</v>
      </c>
      <c r="D4029" t="s">
        <v>8037</v>
      </c>
      <c r="E4029" s="1">
        <v>45155</v>
      </c>
      <c r="F4029">
        <v>8682.75</v>
      </c>
      <c r="G4029">
        <v>457</v>
      </c>
      <c r="H4029" t="s">
        <v>7</v>
      </c>
      <c r="I4029" t="str">
        <f>VLOOKUP(shipments[[#This Row],[SPID]],CHOOSE({1,2},people[[#All],[SPID]],people[[#All],[Sales_person]]),2,0)</f>
        <v>Husein Augar</v>
      </c>
      <c r="J4029">
        <f>YEAR(shipments[[#This Row],[Shipdate]])</f>
        <v>2023</v>
      </c>
      <c r="K4029" s="22"/>
      <c r="L4029" s="22">
        <f>VLOOKUP(shipments[[#This Row],[PID]],CHOOSE({1,2},products[PID],products[Cost_per_box]),2,0)</f>
        <v>2.65</v>
      </c>
      <c r="M4029" s="22">
        <f>shipments[[#This Row],[Boxes]]*shipments[[#This Row],[cost_per_box]]</f>
        <v>1211.05</v>
      </c>
      <c r="N4029" s="22">
        <f>shipments[[#This Row],[Amount]]-shipments[[#This Row],[total cost]]</f>
        <v>7471.7</v>
      </c>
    </row>
    <row r="4030" spans="1:14" x14ac:dyDescent="0.35">
      <c r="A4030" t="s">
        <v>4074</v>
      </c>
      <c r="B4030" t="s">
        <v>8046</v>
      </c>
      <c r="C4030" t="s">
        <v>8032</v>
      </c>
      <c r="D4030" t="s">
        <v>8033</v>
      </c>
      <c r="E4030" s="1">
        <v>45127</v>
      </c>
      <c r="F4030">
        <v>1419.75</v>
      </c>
      <c r="G4030">
        <v>75</v>
      </c>
      <c r="H4030" t="s">
        <v>7</v>
      </c>
      <c r="I4030" t="str">
        <f>VLOOKUP(shipments[[#This Row],[SPID]],CHOOSE({1,2},people[[#All],[SPID]],people[[#All],[Sales_person]]),2,0)</f>
        <v>Husein Augar</v>
      </c>
      <c r="J4030">
        <f>YEAR(shipments[[#This Row],[Shipdate]])</f>
        <v>2023</v>
      </c>
      <c r="K4030" s="22"/>
      <c r="L4030" s="22">
        <f>VLOOKUP(shipments[[#This Row],[PID]],CHOOSE({1,2},products[PID],products[Cost_per_box]),2,0)</f>
        <v>2.65</v>
      </c>
      <c r="M4030" s="22">
        <f>shipments[[#This Row],[Boxes]]*shipments[[#This Row],[cost_per_box]]</f>
        <v>198.75</v>
      </c>
      <c r="N4030" s="22">
        <f>shipments[[#This Row],[Amount]]-shipments[[#This Row],[total cost]]</f>
        <v>1221</v>
      </c>
    </row>
    <row r="4031" spans="1:14" x14ac:dyDescent="0.35">
      <c r="A4031" t="s">
        <v>4075</v>
      </c>
      <c r="B4031" t="s">
        <v>8046</v>
      </c>
      <c r="C4031" t="s">
        <v>8032</v>
      </c>
      <c r="D4031" t="s">
        <v>8034</v>
      </c>
      <c r="E4031" s="1">
        <v>45084</v>
      </c>
      <c r="F4031">
        <v>5224.5</v>
      </c>
      <c r="G4031">
        <v>238</v>
      </c>
      <c r="H4031" t="s">
        <v>7</v>
      </c>
      <c r="I4031" t="str">
        <f>VLOOKUP(shipments[[#This Row],[SPID]],CHOOSE({1,2},people[[#All],[SPID]],people[[#All],[Sales_person]]),2,0)</f>
        <v>Husein Augar</v>
      </c>
      <c r="J4031">
        <f>YEAR(shipments[[#This Row],[Shipdate]])</f>
        <v>2023</v>
      </c>
      <c r="K4031" s="22"/>
      <c r="L4031" s="22">
        <f>VLOOKUP(shipments[[#This Row],[PID]],CHOOSE({1,2},products[PID],products[Cost_per_box]),2,0)</f>
        <v>2.65</v>
      </c>
      <c r="M4031" s="22">
        <f>shipments[[#This Row],[Boxes]]*shipments[[#This Row],[cost_per_box]]</f>
        <v>630.69999999999993</v>
      </c>
      <c r="N4031" s="22">
        <f>shipments[[#This Row],[Amount]]-shipments[[#This Row],[total cost]]</f>
        <v>4593.8</v>
      </c>
    </row>
    <row r="4032" spans="1:14" x14ac:dyDescent="0.35">
      <c r="A4032" t="s">
        <v>4076</v>
      </c>
      <c r="B4032" t="s">
        <v>8046</v>
      </c>
      <c r="C4032" t="s">
        <v>8032</v>
      </c>
      <c r="D4032" t="s">
        <v>8034</v>
      </c>
      <c r="E4032" s="1">
        <v>45560</v>
      </c>
      <c r="F4032">
        <v>2099.25</v>
      </c>
      <c r="G4032">
        <v>100</v>
      </c>
      <c r="H4032" t="s">
        <v>26</v>
      </c>
      <c r="I4032" t="str">
        <f>VLOOKUP(shipments[[#This Row],[SPID]],CHOOSE({1,2},people[[#All],[SPID]],people[[#All],[Sales_person]]),2,0)</f>
        <v>Husein Augar</v>
      </c>
      <c r="J4032">
        <f>YEAR(shipments[[#This Row],[Shipdate]])</f>
        <v>2024</v>
      </c>
      <c r="K4032" s="22"/>
      <c r="L4032" s="22">
        <f>VLOOKUP(shipments[[#This Row],[PID]],CHOOSE({1,2},products[PID],products[Cost_per_box]),2,0)</f>
        <v>2.65</v>
      </c>
      <c r="M4032" s="22">
        <f>shipments[[#This Row],[Boxes]]*shipments[[#This Row],[cost_per_box]]</f>
        <v>265</v>
      </c>
      <c r="N4032" s="22">
        <f>shipments[[#This Row],[Amount]]-shipments[[#This Row],[total cost]]</f>
        <v>1834.25</v>
      </c>
    </row>
    <row r="4033" spans="1:14" x14ac:dyDescent="0.35">
      <c r="A4033" t="s">
        <v>4077</v>
      </c>
      <c r="B4033" t="s">
        <v>8046</v>
      </c>
      <c r="C4033" t="s">
        <v>8032</v>
      </c>
      <c r="D4033" t="s">
        <v>8033</v>
      </c>
      <c r="E4033" s="1">
        <v>45141</v>
      </c>
      <c r="F4033">
        <v>729</v>
      </c>
      <c r="G4033">
        <v>37</v>
      </c>
      <c r="H4033" t="s">
        <v>7</v>
      </c>
      <c r="I4033" t="str">
        <f>VLOOKUP(shipments[[#This Row],[SPID]],CHOOSE({1,2},people[[#All],[SPID]],people[[#All],[Sales_person]]),2,0)</f>
        <v>Husein Augar</v>
      </c>
      <c r="J4033">
        <f>YEAR(shipments[[#This Row],[Shipdate]])</f>
        <v>2023</v>
      </c>
      <c r="K4033" s="22"/>
      <c r="L4033" s="22">
        <f>VLOOKUP(shipments[[#This Row],[PID]],CHOOSE({1,2},products[PID],products[Cost_per_box]),2,0)</f>
        <v>2.65</v>
      </c>
      <c r="M4033" s="22">
        <f>shipments[[#This Row],[Boxes]]*shipments[[#This Row],[cost_per_box]]</f>
        <v>98.05</v>
      </c>
      <c r="N4033" s="22">
        <f>shipments[[#This Row],[Amount]]-shipments[[#This Row],[total cost]]</f>
        <v>630.95000000000005</v>
      </c>
    </row>
    <row r="4034" spans="1:14" x14ac:dyDescent="0.35">
      <c r="A4034" t="s">
        <v>4078</v>
      </c>
      <c r="B4034" t="s">
        <v>8046</v>
      </c>
      <c r="C4034" t="s">
        <v>8032</v>
      </c>
      <c r="D4034" t="s">
        <v>8034</v>
      </c>
      <c r="E4034" s="1">
        <v>45481</v>
      </c>
      <c r="F4034">
        <v>7065</v>
      </c>
      <c r="G4034">
        <v>372</v>
      </c>
      <c r="H4034" t="s">
        <v>18</v>
      </c>
      <c r="I4034" t="str">
        <f>VLOOKUP(shipments[[#This Row],[SPID]],CHOOSE({1,2},people[[#All],[SPID]],people[[#All],[Sales_person]]),2,0)</f>
        <v>Husein Augar</v>
      </c>
      <c r="J4034">
        <f>YEAR(shipments[[#This Row],[Shipdate]])</f>
        <v>2024</v>
      </c>
      <c r="K4034" s="22"/>
      <c r="L4034" s="22">
        <f>VLOOKUP(shipments[[#This Row],[PID]],CHOOSE({1,2},products[PID],products[Cost_per_box]),2,0)</f>
        <v>2.65</v>
      </c>
      <c r="M4034" s="22">
        <f>shipments[[#This Row],[Boxes]]*shipments[[#This Row],[cost_per_box]]</f>
        <v>985.8</v>
      </c>
      <c r="N4034" s="22">
        <f>shipments[[#This Row],[Amount]]-shipments[[#This Row],[total cost]]</f>
        <v>6079.2</v>
      </c>
    </row>
    <row r="4035" spans="1:14" x14ac:dyDescent="0.35">
      <c r="A4035" t="s">
        <v>4079</v>
      </c>
      <c r="B4035" t="s">
        <v>8046</v>
      </c>
      <c r="C4035" t="s">
        <v>8032</v>
      </c>
      <c r="D4035" t="s">
        <v>8036</v>
      </c>
      <c r="E4035" s="1">
        <v>45352</v>
      </c>
      <c r="F4035">
        <v>15142.5</v>
      </c>
      <c r="G4035">
        <v>758</v>
      </c>
      <c r="H4035" t="s">
        <v>7</v>
      </c>
      <c r="I4035" t="str">
        <f>VLOOKUP(shipments[[#This Row],[SPID]],CHOOSE({1,2},people[[#All],[SPID]],people[[#All],[Sales_person]]),2,0)</f>
        <v>Husein Augar</v>
      </c>
      <c r="J4035">
        <f>YEAR(shipments[[#This Row],[Shipdate]])</f>
        <v>2024</v>
      </c>
      <c r="K4035" s="22"/>
      <c r="L4035" s="22">
        <f>VLOOKUP(shipments[[#This Row],[PID]],CHOOSE({1,2},products[PID],products[Cost_per_box]),2,0)</f>
        <v>2.65</v>
      </c>
      <c r="M4035" s="22">
        <f>shipments[[#This Row],[Boxes]]*shipments[[#This Row],[cost_per_box]]</f>
        <v>2008.7</v>
      </c>
      <c r="N4035" s="22">
        <f>shipments[[#This Row],[Amount]]-shipments[[#This Row],[total cost]]</f>
        <v>13133.8</v>
      </c>
    </row>
    <row r="4036" spans="1:14" x14ac:dyDescent="0.35">
      <c r="A4036" t="s">
        <v>4080</v>
      </c>
      <c r="B4036" t="s">
        <v>8046</v>
      </c>
      <c r="C4036" t="s">
        <v>8011</v>
      </c>
      <c r="D4036" t="s">
        <v>8036</v>
      </c>
      <c r="E4036" s="1">
        <v>45559</v>
      </c>
      <c r="F4036">
        <v>627.75</v>
      </c>
      <c r="G4036">
        <v>49</v>
      </c>
      <c r="H4036" t="s">
        <v>26</v>
      </c>
      <c r="I4036" t="str">
        <f>VLOOKUP(shipments[[#This Row],[SPID]],CHOOSE({1,2},people[[#All],[SPID]],people[[#All],[Sales_person]]),2,0)</f>
        <v>Husein Augar</v>
      </c>
      <c r="J4036">
        <f>YEAR(shipments[[#This Row],[Shipdate]])</f>
        <v>2024</v>
      </c>
      <c r="K4036" s="22"/>
      <c r="L4036" s="22">
        <f>VLOOKUP(shipments[[#This Row],[PID]],CHOOSE({1,2},products[PID],products[Cost_per_box]),2,0)</f>
        <v>5.26</v>
      </c>
      <c r="M4036" s="22">
        <f>shipments[[#This Row],[Boxes]]*shipments[[#This Row],[cost_per_box]]</f>
        <v>257.74</v>
      </c>
      <c r="N4036" s="22">
        <f>shipments[[#This Row],[Amount]]-shipments[[#This Row],[total cost]]</f>
        <v>370.01</v>
      </c>
    </row>
    <row r="4037" spans="1:14" x14ac:dyDescent="0.35">
      <c r="A4037" t="s">
        <v>4081</v>
      </c>
      <c r="B4037" t="s">
        <v>8046</v>
      </c>
      <c r="C4037" t="s">
        <v>8011</v>
      </c>
      <c r="D4037" t="s">
        <v>8038</v>
      </c>
      <c r="E4037" s="1">
        <v>45134</v>
      </c>
      <c r="F4037">
        <v>5762.25</v>
      </c>
      <c r="G4037">
        <v>481</v>
      </c>
      <c r="H4037" t="s">
        <v>7</v>
      </c>
      <c r="I4037" t="str">
        <f>VLOOKUP(shipments[[#This Row],[SPID]],CHOOSE({1,2},people[[#All],[SPID]],people[[#All],[Sales_person]]),2,0)</f>
        <v>Husein Augar</v>
      </c>
      <c r="J4037">
        <f>YEAR(shipments[[#This Row],[Shipdate]])</f>
        <v>2023</v>
      </c>
      <c r="K4037" s="22"/>
      <c r="L4037" s="22">
        <f>VLOOKUP(shipments[[#This Row],[PID]],CHOOSE({1,2},products[PID],products[Cost_per_box]),2,0)</f>
        <v>5.26</v>
      </c>
      <c r="M4037" s="22">
        <f>shipments[[#This Row],[Boxes]]*shipments[[#This Row],[cost_per_box]]</f>
        <v>2530.06</v>
      </c>
      <c r="N4037" s="22">
        <f>shipments[[#This Row],[Amount]]-shipments[[#This Row],[total cost]]</f>
        <v>3232.19</v>
      </c>
    </row>
    <row r="4038" spans="1:14" x14ac:dyDescent="0.35">
      <c r="A4038" t="s">
        <v>4082</v>
      </c>
      <c r="B4038" t="s">
        <v>8046</v>
      </c>
      <c r="C4038" t="s">
        <v>8011</v>
      </c>
      <c r="D4038" t="s">
        <v>8038</v>
      </c>
      <c r="E4038" s="1">
        <v>45015</v>
      </c>
      <c r="F4038">
        <v>9330.75</v>
      </c>
      <c r="G4038">
        <v>584</v>
      </c>
      <c r="H4038" t="s">
        <v>7</v>
      </c>
      <c r="I4038" t="str">
        <f>VLOOKUP(shipments[[#This Row],[SPID]],CHOOSE({1,2},people[[#All],[SPID]],people[[#All],[Sales_person]]),2,0)</f>
        <v>Husein Augar</v>
      </c>
      <c r="J4038">
        <f>YEAR(shipments[[#This Row],[Shipdate]])</f>
        <v>2023</v>
      </c>
      <c r="K4038" s="22"/>
      <c r="L4038" s="22">
        <f>VLOOKUP(shipments[[#This Row],[PID]],CHOOSE({1,2},products[PID],products[Cost_per_box]),2,0)</f>
        <v>5.26</v>
      </c>
      <c r="M4038" s="22">
        <f>shipments[[#This Row],[Boxes]]*shipments[[#This Row],[cost_per_box]]</f>
        <v>3071.8399999999997</v>
      </c>
      <c r="N4038" s="22">
        <f>shipments[[#This Row],[Amount]]-shipments[[#This Row],[total cost]]</f>
        <v>6258.91</v>
      </c>
    </row>
    <row r="4039" spans="1:14" x14ac:dyDescent="0.35">
      <c r="A4039" t="s">
        <v>4083</v>
      </c>
      <c r="B4039" t="s">
        <v>8046</v>
      </c>
      <c r="C4039" t="s">
        <v>8012</v>
      </c>
      <c r="D4039" t="s">
        <v>8037</v>
      </c>
      <c r="E4039" s="1">
        <v>45092</v>
      </c>
      <c r="F4039">
        <v>3030.75</v>
      </c>
      <c r="G4039">
        <v>179</v>
      </c>
      <c r="H4039" t="s">
        <v>7</v>
      </c>
      <c r="I4039" t="str">
        <f>VLOOKUP(shipments[[#This Row],[SPID]],CHOOSE({1,2},people[[#All],[SPID]],people[[#All],[Sales_person]]),2,0)</f>
        <v>Husein Augar</v>
      </c>
      <c r="J4039">
        <f>YEAR(shipments[[#This Row],[Shipdate]])</f>
        <v>2023</v>
      </c>
      <c r="K4039" s="22"/>
      <c r="L4039" s="22">
        <f>VLOOKUP(shipments[[#This Row],[PID]],CHOOSE({1,2},products[PID],products[Cost_per_box]),2,0)</f>
        <v>7.48</v>
      </c>
      <c r="M4039" s="22">
        <f>shipments[[#This Row],[Boxes]]*shipments[[#This Row],[cost_per_box]]</f>
        <v>1338.92</v>
      </c>
      <c r="N4039" s="22">
        <f>shipments[[#This Row],[Amount]]-shipments[[#This Row],[total cost]]</f>
        <v>1691.83</v>
      </c>
    </row>
    <row r="4040" spans="1:14" x14ac:dyDescent="0.35">
      <c r="A4040" t="s">
        <v>4084</v>
      </c>
      <c r="B4040" t="s">
        <v>8046</v>
      </c>
      <c r="C4040" t="s">
        <v>8012</v>
      </c>
      <c r="D4040" t="s">
        <v>8038</v>
      </c>
      <c r="E4040" s="1">
        <v>45385</v>
      </c>
      <c r="F4040">
        <v>3620.25</v>
      </c>
      <c r="G4040">
        <v>242</v>
      </c>
      <c r="H4040" t="s">
        <v>7</v>
      </c>
      <c r="I4040" t="str">
        <f>VLOOKUP(shipments[[#This Row],[SPID]],CHOOSE({1,2},people[[#All],[SPID]],people[[#All],[Sales_person]]),2,0)</f>
        <v>Husein Augar</v>
      </c>
      <c r="J4040">
        <f>YEAR(shipments[[#This Row],[Shipdate]])</f>
        <v>2024</v>
      </c>
      <c r="K4040" s="22"/>
      <c r="L4040" s="22">
        <f>VLOOKUP(shipments[[#This Row],[PID]],CHOOSE({1,2},products[PID],products[Cost_per_box]),2,0)</f>
        <v>7.48</v>
      </c>
      <c r="M4040" s="22">
        <f>shipments[[#This Row],[Boxes]]*shipments[[#This Row],[cost_per_box]]</f>
        <v>1810.16</v>
      </c>
      <c r="N4040" s="22">
        <f>shipments[[#This Row],[Amount]]-shipments[[#This Row],[total cost]]</f>
        <v>1810.09</v>
      </c>
    </row>
    <row r="4041" spans="1:14" x14ac:dyDescent="0.35">
      <c r="A4041" t="s">
        <v>4085</v>
      </c>
      <c r="B4041" t="s">
        <v>8046</v>
      </c>
      <c r="C4041" t="s">
        <v>8013</v>
      </c>
      <c r="D4041" t="s">
        <v>8033</v>
      </c>
      <c r="E4041" s="1">
        <v>44988</v>
      </c>
      <c r="F4041">
        <v>7735.5</v>
      </c>
      <c r="G4041">
        <v>645</v>
      </c>
      <c r="H4041" t="s">
        <v>7</v>
      </c>
      <c r="I4041" t="str">
        <f>VLOOKUP(shipments[[#This Row],[SPID]],CHOOSE({1,2},people[[#All],[SPID]],people[[#All],[Sales_person]]),2,0)</f>
        <v>Husein Augar</v>
      </c>
      <c r="J4041">
        <f>YEAR(shipments[[#This Row],[Shipdate]])</f>
        <v>2023</v>
      </c>
      <c r="K4041" s="22"/>
      <c r="L4041" s="22">
        <f>VLOOKUP(shipments[[#This Row],[PID]],CHOOSE({1,2},products[PID],products[Cost_per_box]),2,0)</f>
        <v>5.15</v>
      </c>
      <c r="M4041" s="22">
        <f>shipments[[#This Row],[Boxes]]*shipments[[#This Row],[cost_per_box]]</f>
        <v>3321.7500000000005</v>
      </c>
      <c r="N4041" s="22">
        <f>shipments[[#This Row],[Amount]]-shipments[[#This Row],[total cost]]</f>
        <v>4413.75</v>
      </c>
    </row>
    <row r="4042" spans="1:14" x14ac:dyDescent="0.35">
      <c r="A4042" t="s">
        <v>4086</v>
      </c>
      <c r="B4042" t="s">
        <v>8046</v>
      </c>
      <c r="C4042" t="s">
        <v>8014</v>
      </c>
      <c r="D4042" t="s">
        <v>8038</v>
      </c>
      <c r="E4042" s="1">
        <v>45103</v>
      </c>
      <c r="F4042">
        <v>2331</v>
      </c>
      <c r="G4042">
        <v>467</v>
      </c>
      <c r="H4042" t="s">
        <v>7</v>
      </c>
      <c r="I4042" t="str">
        <f>VLOOKUP(shipments[[#This Row],[SPID]],CHOOSE({1,2},people[[#All],[SPID]],people[[#All],[Sales_person]]),2,0)</f>
        <v>Husein Augar</v>
      </c>
      <c r="J4042">
        <f>YEAR(shipments[[#This Row],[Shipdate]])</f>
        <v>2023</v>
      </c>
      <c r="K4042" s="22"/>
      <c r="L4042" s="22">
        <f>VLOOKUP(shipments[[#This Row],[PID]],CHOOSE({1,2},products[PID],products[Cost_per_box]),2,0)</f>
        <v>3.85</v>
      </c>
      <c r="M4042" s="22">
        <f>shipments[[#This Row],[Boxes]]*shipments[[#This Row],[cost_per_box]]</f>
        <v>1797.95</v>
      </c>
      <c r="N4042" s="22">
        <f>shipments[[#This Row],[Amount]]-shipments[[#This Row],[total cost]]</f>
        <v>533.04999999999995</v>
      </c>
    </row>
    <row r="4043" spans="1:14" x14ac:dyDescent="0.35">
      <c r="A4043" t="s">
        <v>4087</v>
      </c>
      <c r="B4043" t="s">
        <v>8046</v>
      </c>
      <c r="C4043" t="s">
        <v>8014</v>
      </c>
      <c r="D4043" t="s">
        <v>8033</v>
      </c>
      <c r="E4043" s="1">
        <v>45404</v>
      </c>
      <c r="F4043">
        <v>3145.5</v>
      </c>
      <c r="G4043">
        <v>525</v>
      </c>
      <c r="H4043" t="s">
        <v>7</v>
      </c>
      <c r="I4043" t="str">
        <f>VLOOKUP(shipments[[#This Row],[SPID]],CHOOSE({1,2},people[[#All],[SPID]],people[[#All],[Sales_person]]),2,0)</f>
        <v>Husein Augar</v>
      </c>
      <c r="J4043">
        <f>YEAR(shipments[[#This Row],[Shipdate]])</f>
        <v>2024</v>
      </c>
      <c r="K4043" s="22"/>
      <c r="L4043" s="22">
        <f>VLOOKUP(shipments[[#This Row],[PID]],CHOOSE({1,2},products[PID],products[Cost_per_box]),2,0)</f>
        <v>3.85</v>
      </c>
      <c r="M4043" s="22">
        <f>shipments[[#This Row],[Boxes]]*shipments[[#This Row],[cost_per_box]]</f>
        <v>2021.25</v>
      </c>
      <c r="N4043" s="22">
        <f>shipments[[#This Row],[Amount]]-shipments[[#This Row],[total cost]]</f>
        <v>1124.25</v>
      </c>
    </row>
    <row r="4044" spans="1:14" x14ac:dyDescent="0.35">
      <c r="A4044" t="s">
        <v>4088</v>
      </c>
      <c r="B4044" t="s">
        <v>8046</v>
      </c>
      <c r="C4044" t="s">
        <v>8014</v>
      </c>
      <c r="D4044" t="s">
        <v>8037</v>
      </c>
      <c r="E4044" s="1">
        <v>45517</v>
      </c>
      <c r="F4044">
        <v>7465.5</v>
      </c>
      <c r="G4044">
        <v>1067</v>
      </c>
      <c r="H4044" t="s">
        <v>18</v>
      </c>
      <c r="I4044" t="str">
        <f>VLOOKUP(shipments[[#This Row],[SPID]],CHOOSE({1,2},people[[#All],[SPID]],people[[#All],[Sales_person]]),2,0)</f>
        <v>Husein Augar</v>
      </c>
      <c r="J4044">
        <f>YEAR(shipments[[#This Row],[Shipdate]])</f>
        <v>2024</v>
      </c>
      <c r="K4044" s="22"/>
      <c r="L4044" s="22">
        <f>VLOOKUP(shipments[[#This Row],[PID]],CHOOSE({1,2},products[PID],products[Cost_per_box]),2,0)</f>
        <v>3.85</v>
      </c>
      <c r="M4044" s="22">
        <f>shipments[[#This Row],[Boxes]]*shipments[[#This Row],[cost_per_box]]</f>
        <v>4107.95</v>
      </c>
      <c r="N4044" s="22">
        <f>shipments[[#This Row],[Amount]]-shipments[[#This Row],[total cost]]</f>
        <v>3357.55</v>
      </c>
    </row>
    <row r="4045" spans="1:14" x14ac:dyDescent="0.35">
      <c r="A4045" t="s">
        <v>4089</v>
      </c>
      <c r="B4045" t="s">
        <v>8046</v>
      </c>
      <c r="C4045" t="s">
        <v>8014</v>
      </c>
      <c r="D4045" t="s">
        <v>8038</v>
      </c>
      <c r="E4045" s="1">
        <v>45106</v>
      </c>
      <c r="F4045">
        <v>5226.75</v>
      </c>
      <c r="G4045">
        <v>1046</v>
      </c>
      <c r="H4045" t="s">
        <v>7</v>
      </c>
      <c r="I4045" t="str">
        <f>VLOOKUP(shipments[[#This Row],[SPID]],CHOOSE({1,2},people[[#All],[SPID]],people[[#All],[Sales_person]]),2,0)</f>
        <v>Husein Augar</v>
      </c>
      <c r="J4045">
        <f>YEAR(shipments[[#This Row],[Shipdate]])</f>
        <v>2023</v>
      </c>
      <c r="K4045" s="22"/>
      <c r="L4045" s="22">
        <f>VLOOKUP(shipments[[#This Row],[PID]],CHOOSE({1,2},products[PID],products[Cost_per_box]),2,0)</f>
        <v>3.85</v>
      </c>
      <c r="M4045" s="22">
        <f>shipments[[#This Row],[Boxes]]*shipments[[#This Row],[cost_per_box]]</f>
        <v>4027.1</v>
      </c>
      <c r="N4045" s="22">
        <f>shipments[[#This Row],[Amount]]-shipments[[#This Row],[total cost]]</f>
        <v>1199.6500000000001</v>
      </c>
    </row>
    <row r="4046" spans="1:14" x14ac:dyDescent="0.35">
      <c r="A4046" t="s">
        <v>4090</v>
      </c>
      <c r="B4046" t="s">
        <v>8046</v>
      </c>
      <c r="C4046" t="s">
        <v>8014</v>
      </c>
      <c r="D4046" t="s">
        <v>8038</v>
      </c>
      <c r="E4046" s="1">
        <v>45259</v>
      </c>
      <c r="F4046">
        <v>1269</v>
      </c>
      <c r="G4046">
        <v>141</v>
      </c>
      <c r="H4046" t="s">
        <v>7</v>
      </c>
      <c r="I4046" t="str">
        <f>VLOOKUP(shipments[[#This Row],[SPID]],CHOOSE({1,2},people[[#All],[SPID]],people[[#All],[Sales_person]]),2,0)</f>
        <v>Husein Augar</v>
      </c>
      <c r="J4046">
        <f>YEAR(shipments[[#This Row],[Shipdate]])</f>
        <v>2023</v>
      </c>
      <c r="K4046" s="22"/>
      <c r="L4046" s="22">
        <f>VLOOKUP(shipments[[#This Row],[PID]],CHOOSE({1,2},products[PID],products[Cost_per_box]),2,0)</f>
        <v>3.85</v>
      </c>
      <c r="M4046" s="22">
        <f>shipments[[#This Row],[Boxes]]*shipments[[#This Row],[cost_per_box]]</f>
        <v>542.85</v>
      </c>
      <c r="N4046" s="22">
        <f>shipments[[#This Row],[Amount]]-shipments[[#This Row],[total cost]]</f>
        <v>726.15</v>
      </c>
    </row>
    <row r="4047" spans="1:14" x14ac:dyDescent="0.35">
      <c r="A4047" t="s">
        <v>4091</v>
      </c>
      <c r="B4047" t="s">
        <v>8046</v>
      </c>
      <c r="C4047" t="s">
        <v>8014</v>
      </c>
      <c r="D4047" t="s">
        <v>8034</v>
      </c>
      <c r="E4047" s="1">
        <v>45495</v>
      </c>
      <c r="F4047">
        <v>3514.5</v>
      </c>
      <c r="G4047">
        <v>703</v>
      </c>
      <c r="H4047" t="s">
        <v>18</v>
      </c>
      <c r="I4047" t="str">
        <f>VLOOKUP(shipments[[#This Row],[SPID]],CHOOSE({1,2},people[[#All],[SPID]],people[[#All],[Sales_person]]),2,0)</f>
        <v>Husein Augar</v>
      </c>
      <c r="J4047">
        <f>YEAR(shipments[[#This Row],[Shipdate]])</f>
        <v>2024</v>
      </c>
      <c r="K4047" s="22"/>
      <c r="L4047" s="22">
        <f>VLOOKUP(shipments[[#This Row],[PID]],CHOOSE({1,2},products[PID],products[Cost_per_box]),2,0)</f>
        <v>3.85</v>
      </c>
      <c r="M4047" s="22">
        <f>shipments[[#This Row],[Boxes]]*shipments[[#This Row],[cost_per_box]]</f>
        <v>2706.55</v>
      </c>
      <c r="N4047" s="22">
        <f>shipments[[#This Row],[Amount]]-shipments[[#This Row],[total cost]]</f>
        <v>807.94999999999982</v>
      </c>
    </row>
    <row r="4048" spans="1:14" x14ac:dyDescent="0.35">
      <c r="A4048" t="s">
        <v>4092</v>
      </c>
      <c r="B4048" t="s">
        <v>8046</v>
      </c>
      <c r="C4048" t="s">
        <v>8015</v>
      </c>
      <c r="D4048" t="s">
        <v>8033</v>
      </c>
      <c r="E4048" s="1">
        <v>45293</v>
      </c>
      <c r="F4048">
        <v>742.5</v>
      </c>
      <c r="G4048">
        <v>93</v>
      </c>
      <c r="H4048" t="s">
        <v>7</v>
      </c>
      <c r="I4048" t="str">
        <f>VLOOKUP(shipments[[#This Row],[SPID]],CHOOSE({1,2},people[[#All],[SPID]],people[[#All],[Sales_person]]),2,0)</f>
        <v>Husein Augar</v>
      </c>
      <c r="J4048">
        <f>YEAR(shipments[[#This Row],[Shipdate]])</f>
        <v>2024</v>
      </c>
      <c r="K4048" s="22"/>
      <c r="L4048" s="22">
        <f>VLOOKUP(shipments[[#This Row],[PID]],CHOOSE({1,2},products[PID],products[Cost_per_box]),2,0)</f>
        <v>5.72</v>
      </c>
      <c r="M4048" s="22">
        <f>shipments[[#This Row],[Boxes]]*shipments[[#This Row],[cost_per_box]]</f>
        <v>531.95999999999992</v>
      </c>
      <c r="N4048" s="22">
        <f>shipments[[#This Row],[Amount]]-shipments[[#This Row],[total cost]]</f>
        <v>210.54000000000008</v>
      </c>
    </row>
    <row r="4049" spans="1:14" x14ac:dyDescent="0.35">
      <c r="A4049" t="s">
        <v>4093</v>
      </c>
      <c r="B4049" t="s">
        <v>8046</v>
      </c>
      <c r="C4049" t="s">
        <v>8015</v>
      </c>
      <c r="D4049" t="s">
        <v>8034</v>
      </c>
      <c r="E4049" s="1">
        <v>45125</v>
      </c>
      <c r="F4049">
        <v>2083.5</v>
      </c>
      <c r="G4049">
        <v>348</v>
      </c>
      <c r="H4049" t="s">
        <v>7</v>
      </c>
      <c r="I4049" t="str">
        <f>VLOOKUP(shipments[[#This Row],[SPID]],CHOOSE({1,2},people[[#All],[SPID]],people[[#All],[Sales_person]]),2,0)</f>
        <v>Husein Augar</v>
      </c>
      <c r="J4049">
        <f>YEAR(shipments[[#This Row],[Shipdate]])</f>
        <v>2023</v>
      </c>
      <c r="K4049" s="22"/>
      <c r="L4049" s="22">
        <f>VLOOKUP(shipments[[#This Row],[PID]],CHOOSE({1,2},products[PID],products[Cost_per_box]),2,0)</f>
        <v>5.72</v>
      </c>
      <c r="M4049" s="22">
        <f>shipments[[#This Row],[Boxes]]*shipments[[#This Row],[cost_per_box]]</f>
        <v>1990.56</v>
      </c>
      <c r="N4049" s="22">
        <f>shipments[[#This Row],[Amount]]-shipments[[#This Row],[total cost]]</f>
        <v>92.940000000000055</v>
      </c>
    </row>
    <row r="4050" spans="1:14" x14ac:dyDescent="0.35">
      <c r="A4050" t="s">
        <v>4094</v>
      </c>
      <c r="B4050" t="s">
        <v>8046</v>
      </c>
      <c r="C4050" t="s">
        <v>8015</v>
      </c>
      <c r="D4050" t="s">
        <v>8035</v>
      </c>
      <c r="E4050" s="1">
        <v>45474</v>
      </c>
      <c r="F4050">
        <v>3181.5</v>
      </c>
      <c r="G4050">
        <v>398</v>
      </c>
      <c r="H4050" t="s">
        <v>18</v>
      </c>
      <c r="I4050" t="str">
        <f>VLOOKUP(shipments[[#This Row],[SPID]],CHOOSE({1,2},people[[#All],[SPID]],people[[#All],[Sales_person]]),2,0)</f>
        <v>Husein Augar</v>
      </c>
      <c r="J4050">
        <f>YEAR(shipments[[#This Row],[Shipdate]])</f>
        <v>2024</v>
      </c>
      <c r="K4050" s="22"/>
      <c r="L4050" s="22">
        <f>VLOOKUP(shipments[[#This Row],[PID]],CHOOSE({1,2},products[PID],products[Cost_per_box]),2,0)</f>
        <v>5.72</v>
      </c>
      <c r="M4050" s="22">
        <f>shipments[[#This Row],[Boxes]]*shipments[[#This Row],[cost_per_box]]</f>
        <v>2276.56</v>
      </c>
      <c r="N4050" s="22">
        <f>shipments[[#This Row],[Amount]]-shipments[[#This Row],[total cost]]</f>
        <v>904.94</v>
      </c>
    </row>
    <row r="4051" spans="1:14" x14ac:dyDescent="0.35">
      <c r="A4051" t="s">
        <v>4095</v>
      </c>
      <c r="B4051" t="s">
        <v>8046</v>
      </c>
      <c r="C4051" t="s">
        <v>8015</v>
      </c>
      <c r="D4051" t="s">
        <v>8034</v>
      </c>
      <c r="E4051" s="1">
        <v>45483</v>
      </c>
      <c r="F4051">
        <v>6923.25</v>
      </c>
      <c r="G4051">
        <v>1385</v>
      </c>
      <c r="H4051" t="s">
        <v>18</v>
      </c>
      <c r="I4051" t="str">
        <f>VLOOKUP(shipments[[#This Row],[SPID]],CHOOSE({1,2},people[[#All],[SPID]],people[[#All],[Sales_person]]),2,0)</f>
        <v>Husein Augar</v>
      </c>
      <c r="J4051">
        <f>YEAR(shipments[[#This Row],[Shipdate]])</f>
        <v>2024</v>
      </c>
      <c r="K4051" s="22"/>
      <c r="L4051" s="22">
        <f>VLOOKUP(shipments[[#This Row],[PID]],CHOOSE({1,2},products[PID],products[Cost_per_box]),2,0)</f>
        <v>5.72</v>
      </c>
      <c r="M4051" s="22">
        <f>shipments[[#This Row],[Boxes]]*shipments[[#This Row],[cost_per_box]]</f>
        <v>7922.2</v>
      </c>
      <c r="N4051" s="22">
        <f>shipments[[#This Row],[Amount]]-shipments[[#This Row],[total cost]]</f>
        <v>-998.94999999999982</v>
      </c>
    </row>
    <row r="4052" spans="1:14" x14ac:dyDescent="0.35">
      <c r="A4052" t="s">
        <v>4096</v>
      </c>
      <c r="B4052" t="s">
        <v>8046</v>
      </c>
      <c r="C4052" t="s">
        <v>8015</v>
      </c>
      <c r="D4052" t="s">
        <v>8033</v>
      </c>
      <c r="E4052" s="1">
        <v>45259</v>
      </c>
      <c r="F4052">
        <v>330.75</v>
      </c>
      <c r="G4052">
        <v>37</v>
      </c>
      <c r="H4052" t="s">
        <v>7</v>
      </c>
      <c r="I4052" t="str">
        <f>VLOOKUP(shipments[[#This Row],[SPID]],CHOOSE({1,2},people[[#All],[SPID]],people[[#All],[Sales_person]]),2,0)</f>
        <v>Husein Augar</v>
      </c>
      <c r="J4052">
        <f>YEAR(shipments[[#This Row],[Shipdate]])</f>
        <v>2023</v>
      </c>
      <c r="K4052" s="22"/>
      <c r="L4052" s="22">
        <f>VLOOKUP(shipments[[#This Row],[PID]],CHOOSE({1,2},products[PID],products[Cost_per_box]),2,0)</f>
        <v>5.72</v>
      </c>
      <c r="M4052" s="22">
        <f>shipments[[#This Row],[Boxes]]*shipments[[#This Row],[cost_per_box]]</f>
        <v>211.64</v>
      </c>
      <c r="N4052" s="22">
        <f>shipments[[#This Row],[Amount]]-shipments[[#This Row],[total cost]]</f>
        <v>119.11000000000001</v>
      </c>
    </row>
    <row r="4053" spans="1:14" x14ac:dyDescent="0.35">
      <c r="A4053" t="s">
        <v>4097</v>
      </c>
      <c r="B4053" t="s">
        <v>8046</v>
      </c>
      <c r="C4053" t="s">
        <v>8015</v>
      </c>
      <c r="D4053" t="s">
        <v>8037</v>
      </c>
      <c r="E4053" s="1">
        <v>45156</v>
      </c>
      <c r="F4053">
        <v>2288.25</v>
      </c>
      <c r="G4053">
        <v>327</v>
      </c>
      <c r="H4053" t="s">
        <v>7</v>
      </c>
      <c r="I4053" t="str">
        <f>VLOOKUP(shipments[[#This Row],[SPID]],CHOOSE({1,2},people[[#All],[SPID]],people[[#All],[Sales_person]]),2,0)</f>
        <v>Husein Augar</v>
      </c>
      <c r="J4053">
        <f>YEAR(shipments[[#This Row],[Shipdate]])</f>
        <v>2023</v>
      </c>
      <c r="K4053" s="22"/>
      <c r="L4053" s="22">
        <f>VLOOKUP(shipments[[#This Row],[PID]],CHOOSE({1,2},products[PID],products[Cost_per_box]),2,0)</f>
        <v>5.72</v>
      </c>
      <c r="M4053" s="22">
        <f>shipments[[#This Row],[Boxes]]*shipments[[#This Row],[cost_per_box]]</f>
        <v>1870.4399999999998</v>
      </c>
      <c r="N4053" s="22">
        <f>shipments[[#This Row],[Amount]]-shipments[[#This Row],[total cost]]</f>
        <v>417.81000000000017</v>
      </c>
    </row>
    <row r="4054" spans="1:14" x14ac:dyDescent="0.35">
      <c r="A4054" t="s">
        <v>4098</v>
      </c>
      <c r="B4054" t="s">
        <v>8046</v>
      </c>
      <c r="C4054" t="s">
        <v>8015</v>
      </c>
      <c r="D4054" t="s">
        <v>8037</v>
      </c>
      <c r="E4054" s="1">
        <v>44985</v>
      </c>
      <c r="F4054">
        <v>2409.75</v>
      </c>
      <c r="G4054">
        <v>402</v>
      </c>
      <c r="H4054" t="s">
        <v>7</v>
      </c>
      <c r="I4054" t="str">
        <f>VLOOKUP(shipments[[#This Row],[SPID]],CHOOSE({1,2},people[[#All],[SPID]],people[[#All],[Sales_person]]),2,0)</f>
        <v>Husein Augar</v>
      </c>
      <c r="J4054">
        <f>YEAR(shipments[[#This Row],[Shipdate]])</f>
        <v>2023</v>
      </c>
      <c r="K4054" s="22"/>
      <c r="L4054" s="22">
        <f>VLOOKUP(shipments[[#This Row],[PID]],CHOOSE({1,2},products[PID],products[Cost_per_box]),2,0)</f>
        <v>5.72</v>
      </c>
      <c r="M4054" s="22">
        <f>shipments[[#This Row],[Boxes]]*shipments[[#This Row],[cost_per_box]]</f>
        <v>2299.44</v>
      </c>
      <c r="N4054" s="22">
        <f>shipments[[#This Row],[Amount]]-shipments[[#This Row],[total cost]]</f>
        <v>110.30999999999995</v>
      </c>
    </row>
    <row r="4055" spans="1:14" x14ac:dyDescent="0.35">
      <c r="A4055" t="s">
        <v>4099</v>
      </c>
      <c r="B4055" t="s">
        <v>8046</v>
      </c>
      <c r="C4055" t="s">
        <v>8016</v>
      </c>
      <c r="D4055" t="s">
        <v>8034</v>
      </c>
      <c r="E4055" s="1">
        <v>44977</v>
      </c>
      <c r="F4055">
        <v>5757.75</v>
      </c>
      <c r="G4055">
        <v>240</v>
      </c>
      <c r="H4055" t="s">
        <v>7</v>
      </c>
      <c r="I4055" t="str">
        <f>VLOOKUP(shipments[[#This Row],[SPID]],CHOOSE({1,2},people[[#All],[SPID]],people[[#All],[Sales_person]]),2,0)</f>
        <v>Husein Augar</v>
      </c>
      <c r="J4055">
        <f>YEAR(shipments[[#This Row],[Shipdate]])</f>
        <v>2023</v>
      </c>
      <c r="K4055" s="22"/>
      <c r="L4055" s="22">
        <f>VLOOKUP(shipments[[#This Row],[PID]],CHOOSE({1,2},products[PID],products[Cost_per_box]),2,0)</f>
        <v>6.31</v>
      </c>
      <c r="M4055" s="22">
        <f>shipments[[#This Row],[Boxes]]*shipments[[#This Row],[cost_per_box]]</f>
        <v>1514.3999999999999</v>
      </c>
      <c r="N4055" s="22">
        <f>shipments[[#This Row],[Amount]]-shipments[[#This Row],[total cost]]</f>
        <v>4243.3500000000004</v>
      </c>
    </row>
    <row r="4056" spans="1:14" x14ac:dyDescent="0.35">
      <c r="A4056" t="s">
        <v>4100</v>
      </c>
      <c r="B4056" t="s">
        <v>8046</v>
      </c>
      <c r="C4056" t="s">
        <v>8017</v>
      </c>
      <c r="D4056" t="s">
        <v>8038</v>
      </c>
      <c r="E4056" s="1">
        <v>45373</v>
      </c>
      <c r="F4056">
        <v>5499</v>
      </c>
      <c r="G4056">
        <v>220</v>
      </c>
      <c r="H4056" t="s">
        <v>7</v>
      </c>
      <c r="I4056" t="str">
        <f>VLOOKUP(shipments[[#This Row],[SPID]],CHOOSE({1,2},people[[#All],[SPID]],people[[#All],[Sales_person]]),2,0)</f>
        <v>Husein Augar</v>
      </c>
      <c r="J4056">
        <f>YEAR(shipments[[#This Row],[Shipdate]])</f>
        <v>2024</v>
      </c>
      <c r="K4056" s="22"/>
      <c r="L4056" s="22">
        <f>VLOOKUP(shipments[[#This Row],[PID]],CHOOSE({1,2},products[PID],products[Cost_per_box]),2,0)</f>
        <v>9.94</v>
      </c>
      <c r="M4056" s="22">
        <f>shipments[[#This Row],[Boxes]]*shipments[[#This Row],[cost_per_box]]</f>
        <v>2186.7999999999997</v>
      </c>
      <c r="N4056" s="22">
        <f>shipments[[#This Row],[Amount]]-shipments[[#This Row],[total cost]]</f>
        <v>3312.2000000000003</v>
      </c>
    </row>
    <row r="4057" spans="1:14" x14ac:dyDescent="0.35">
      <c r="A4057" t="s">
        <v>4101</v>
      </c>
      <c r="B4057" t="s">
        <v>8046</v>
      </c>
      <c r="C4057" t="s">
        <v>8017</v>
      </c>
      <c r="D4057" t="s">
        <v>8038</v>
      </c>
      <c r="E4057" s="1">
        <v>44971</v>
      </c>
      <c r="F4057">
        <v>5618.25</v>
      </c>
      <c r="G4057">
        <v>201</v>
      </c>
      <c r="H4057" t="s">
        <v>7</v>
      </c>
      <c r="I4057" t="str">
        <f>VLOOKUP(shipments[[#This Row],[SPID]],CHOOSE({1,2},people[[#All],[SPID]],people[[#All],[Sales_person]]),2,0)</f>
        <v>Husein Augar</v>
      </c>
      <c r="J4057">
        <f>YEAR(shipments[[#This Row],[Shipdate]])</f>
        <v>2023</v>
      </c>
      <c r="K4057" s="22"/>
      <c r="L4057" s="22">
        <f>VLOOKUP(shipments[[#This Row],[PID]],CHOOSE({1,2},products[PID],products[Cost_per_box]),2,0)</f>
        <v>9.94</v>
      </c>
      <c r="M4057" s="22">
        <f>shipments[[#This Row],[Boxes]]*shipments[[#This Row],[cost_per_box]]</f>
        <v>1997.9399999999998</v>
      </c>
      <c r="N4057" s="22">
        <f>shipments[[#This Row],[Amount]]-shipments[[#This Row],[total cost]]</f>
        <v>3620.3100000000004</v>
      </c>
    </row>
    <row r="4058" spans="1:14" x14ac:dyDescent="0.35">
      <c r="A4058" t="s">
        <v>4102</v>
      </c>
      <c r="B4058" t="s">
        <v>8046</v>
      </c>
      <c r="C4058" t="s">
        <v>8017</v>
      </c>
      <c r="D4058" t="s">
        <v>8033</v>
      </c>
      <c r="E4058" s="1">
        <v>45246</v>
      </c>
      <c r="F4058">
        <v>5067</v>
      </c>
      <c r="G4058">
        <v>195</v>
      </c>
      <c r="H4058" t="s">
        <v>7</v>
      </c>
      <c r="I4058" t="str">
        <f>VLOOKUP(shipments[[#This Row],[SPID]],CHOOSE({1,2},people[[#All],[SPID]],people[[#All],[Sales_person]]),2,0)</f>
        <v>Husein Augar</v>
      </c>
      <c r="J4058">
        <f>YEAR(shipments[[#This Row],[Shipdate]])</f>
        <v>2023</v>
      </c>
      <c r="K4058" s="22"/>
      <c r="L4058" s="22">
        <f>VLOOKUP(shipments[[#This Row],[PID]],CHOOSE({1,2},products[PID],products[Cost_per_box]),2,0)</f>
        <v>9.94</v>
      </c>
      <c r="M4058" s="22">
        <f>shipments[[#This Row],[Boxes]]*shipments[[#This Row],[cost_per_box]]</f>
        <v>1938.3</v>
      </c>
      <c r="N4058" s="22">
        <f>shipments[[#This Row],[Amount]]-shipments[[#This Row],[total cost]]</f>
        <v>3128.7</v>
      </c>
    </row>
    <row r="4059" spans="1:14" x14ac:dyDescent="0.35">
      <c r="A4059" t="s">
        <v>4103</v>
      </c>
      <c r="B4059" t="s">
        <v>8046</v>
      </c>
      <c r="C4059" t="s">
        <v>8018</v>
      </c>
      <c r="D4059" t="s">
        <v>8033</v>
      </c>
      <c r="E4059" s="1">
        <v>45177</v>
      </c>
      <c r="F4059">
        <v>11947.5</v>
      </c>
      <c r="G4059">
        <v>544</v>
      </c>
      <c r="H4059" t="s">
        <v>7</v>
      </c>
      <c r="I4059" t="str">
        <f>VLOOKUP(shipments[[#This Row],[SPID]],CHOOSE({1,2},people[[#All],[SPID]],people[[#All],[Sales_person]]),2,0)</f>
        <v>Husein Augar</v>
      </c>
      <c r="J4059">
        <f>YEAR(shipments[[#This Row],[Shipdate]])</f>
        <v>2023</v>
      </c>
      <c r="K4059" s="22"/>
      <c r="L4059" s="22">
        <f>VLOOKUP(shipments[[#This Row],[PID]],CHOOSE({1,2},products[PID],products[Cost_per_box]),2,0)</f>
        <v>7.73</v>
      </c>
      <c r="M4059" s="22">
        <f>shipments[[#This Row],[Boxes]]*shipments[[#This Row],[cost_per_box]]</f>
        <v>4205.12</v>
      </c>
      <c r="N4059" s="22">
        <f>shipments[[#This Row],[Amount]]-shipments[[#This Row],[total cost]]</f>
        <v>7742.38</v>
      </c>
    </row>
    <row r="4060" spans="1:14" x14ac:dyDescent="0.35">
      <c r="A4060" t="s">
        <v>4104</v>
      </c>
      <c r="B4060" t="s">
        <v>8046</v>
      </c>
      <c r="C4060" t="s">
        <v>8018</v>
      </c>
      <c r="D4060" t="s">
        <v>8038</v>
      </c>
      <c r="E4060" s="1">
        <v>45317</v>
      </c>
      <c r="F4060">
        <v>10102.5</v>
      </c>
      <c r="G4060">
        <v>506</v>
      </c>
      <c r="H4060" t="s">
        <v>7</v>
      </c>
      <c r="I4060" t="str">
        <f>VLOOKUP(shipments[[#This Row],[SPID]],CHOOSE({1,2},people[[#All],[SPID]],people[[#All],[Sales_person]]),2,0)</f>
        <v>Husein Augar</v>
      </c>
      <c r="J4060">
        <f>YEAR(shipments[[#This Row],[Shipdate]])</f>
        <v>2024</v>
      </c>
      <c r="K4060" s="22"/>
      <c r="L4060" s="22">
        <f>VLOOKUP(shipments[[#This Row],[PID]],CHOOSE({1,2},products[PID],products[Cost_per_box]),2,0)</f>
        <v>7.73</v>
      </c>
      <c r="M4060" s="22">
        <f>shipments[[#This Row],[Boxes]]*shipments[[#This Row],[cost_per_box]]</f>
        <v>3911.38</v>
      </c>
      <c r="N4060" s="22">
        <f>shipments[[#This Row],[Amount]]-shipments[[#This Row],[total cost]]</f>
        <v>6191.12</v>
      </c>
    </row>
    <row r="4061" spans="1:14" x14ac:dyDescent="0.35">
      <c r="A4061" t="s">
        <v>4105</v>
      </c>
      <c r="B4061" t="s">
        <v>8046</v>
      </c>
      <c r="C4061" t="s">
        <v>8018</v>
      </c>
      <c r="D4061" t="s">
        <v>8036</v>
      </c>
      <c r="E4061" s="1">
        <v>44995</v>
      </c>
      <c r="F4061">
        <v>7134.75</v>
      </c>
      <c r="G4061">
        <v>325</v>
      </c>
      <c r="H4061" t="s">
        <v>7</v>
      </c>
      <c r="I4061" t="str">
        <f>VLOOKUP(shipments[[#This Row],[SPID]],CHOOSE({1,2},people[[#All],[SPID]],people[[#All],[Sales_person]]),2,0)</f>
        <v>Husein Augar</v>
      </c>
      <c r="J4061">
        <f>YEAR(shipments[[#This Row],[Shipdate]])</f>
        <v>2023</v>
      </c>
      <c r="K4061" s="22"/>
      <c r="L4061" s="22">
        <f>VLOOKUP(shipments[[#This Row],[PID]],CHOOSE({1,2},products[PID],products[Cost_per_box]),2,0)</f>
        <v>7.73</v>
      </c>
      <c r="M4061" s="22">
        <f>shipments[[#This Row],[Boxes]]*shipments[[#This Row],[cost_per_box]]</f>
        <v>2512.25</v>
      </c>
      <c r="N4061" s="22">
        <f>shipments[[#This Row],[Amount]]-shipments[[#This Row],[total cost]]</f>
        <v>4622.5</v>
      </c>
    </row>
    <row r="4062" spans="1:14" x14ac:dyDescent="0.35">
      <c r="A4062" t="s">
        <v>4106</v>
      </c>
      <c r="B4062" t="s">
        <v>8046</v>
      </c>
      <c r="C4062" t="s">
        <v>8018</v>
      </c>
      <c r="D4062" t="s">
        <v>8037</v>
      </c>
      <c r="E4062" s="1">
        <v>45177</v>
      </c>
      <c r="F4062">
        <v>9787.5</v>
      </c>
      <c r="G4062">
        <v>445</v>
      </c>
      <c r="H4062" t="s">
        <v>7</v>
      </c>
      <c r="I4062" t="str">
        <f>VLOOKUP(shipments[[#This Row],[SPID]],CHOOSE({1,2},people[[#All],[SPID]],people[[#All],[Sales_person]]),2,0)</f>
        <v>Husein Augar</v>
      </c>
      <c r="J4062">
        <f>YEAR(shipments[[#This Row],[Shipdate]])</f>
        <v>2023</v>
      </c>
      <c r="K4062" s="22"/>
      <c r="L4062" s="22">
        <f>VLOOKUP(shipments[[#This Row],[PID]],CHOOSE({1,2},products[PID],products[Cost_per_box]),2,0)</f>
        <v>7.73</v>
      </c>
      <c r="M4062" s="22">
        <f>shipments[[#This Row],[Boxes]]*shipments[[#This Row],[cost_per_box]]</f>
        <v>3439.8500000000004</v>
      </c>
      <c r="N4062" s="22">
        <f>shipments[[#This Row],[Amount]]-shipments[[#This Row],[total cost]]</f>
        <v>6347.65</v>
      </c>
    </row>
    <row r="4063" spans="1:14" x14ac:dyDescent="0.35">
      <c r="A4063" t="s">
        <v>4107</v>
      </c>
      <c r="B4063" t="s">
        <v>8046</v>
      </c>
      <c r="C4063" t="s">
        <v>8019</v>
      </c>
      <c r="D4063" t="s">
        <v>8035</v>
      </c>
      <c r="E4063" s="1">
        <v>45455</v>
      </c>
      <c r="F4063">
        <v>4662</v>
      </c>
      <c r="G4063">
        <v>222</v>
      </c>
      <c r="H4063" t="s">
        <v>7</v>
      </c>
      <c r="I4063" t="str">
        <f>VLOOKUP(shipments[[#This Row],[SPID]],CHOOSE({1,2},people[[#All],[SPID]],people[[#All],[Sales_person]]),2,0)</f>
        <v>Husein Augar</v>
      </c>
      <c r="J4063">
        <f>YEAR(shipments[[#This Row],[Shipdate]])</f>
        <v>2024</v>
      </c>
      <c r="K4063" s="22"/>
      <c r="L4063" s="22">
        <f>VLOOKUP(shipments[[#This Row],[PID]],CHOOSE({1,2},products[PID],products[Cost_per_box]),2,0)</f>
        <v>3.68</v>
      </c>
      <c r="M4063" s="22">
        <f>shipments[[#This Row],[Boxes]]*shipments[[#This Row],[cost_per_box]]</f>
        <v>816.96</v>
      </c>
      <c r="N4063" s="22">
        <f>shipments[[#This Row],[Amount]]-shipments[[#This Row],[total cost]]</f>
        <v>3845.04</v>
      </c>
    </row>
    <row r="4064" spans="1:14" x14ac:dyDescent="0.35">
      <c r="A4064" t="s">
        <v>4108</v>
      </c>
      <c r="B4064" t="s">
        <v>8046</v>
      </c>
      <c r="C4064" t="s">
        <v>8019</v>
      </c>
      <c r="D4064" t="s">
        <v>8036</v>
      </c>
      <c r="E4064" s="1">
        <v>44960</v>
      </c>
      <c r="F4064">
        <v>9954</v>
      </c>
      <c r="G4064">
        <v>433</v>
      </c>
      <c r="H4064" t="s">
        <v>7</v>
      </c>
      <c r="I4064" t="str">
        <f>VLOOKUP(shipments[[#This Row],[SPID]],CHOOSE({1,2},people[[#All],[SPID]],people[[#All],[Sales_person]]),2,0)</f>
        <v>Husein Augar</v>
      </c>
      <c r="J4064">
        <f>YEAR(shipments[[#This Row],[Shipdate]])</f>
        <v>2023</v>
      </c>
      <c r="K4064" s="22"/>
      <c r="L4064" s="22">
        <f>VLOOKUP(shipments[[#This Row],[PID]],CHOOSE({1,2},products[PID],products[Cost_per_box]),2,0)</f>
        <v>3.68</v>
      </c>
      <c r="M4064" s="22">
        <f>shipments[[#This Row],[Boxes]]*shipments[[#This Row],[cost_per_box]]</f>
        <v>1593.44</v>
      </c>
      <c r="N4064" s="22">
        <f>shipments[[#This Row],[Amount]]-shipments[[#This Row],[total cost]]</f>
        <v>8360.56</v>
      </c>
    </row>
    <row r="4065" spans="1:14" x14ac:dyDescent="0.35">
      <c r="A4065" t="s">
        <v>4109</v>
      </c>
      <c r="B4065" t="s">
        <v>8046</v>
      </c>
      <c r="C4065" t="s">
        <v>8020</v>
      </c>
      <c r="D4065" t="s">
        <v>8034</v>
      </c>
      <c r="E4065" s="1">
        <v>45341</v>
      </c>
      <c r="F4065">
        <v>1719</v>
      </c>
      <c r="G4065">
        <v>115</v>
      </c>
      <c r="H4065" t="s">
        <v>7</v>
      </c>
      <c r="I4065" t="str">
        <f>VLOOKUP(shipments[[#This Row],[SPID]],CHOOSE({1,2},people[[#All],[SPID]],people[[#All],[Sales_person]]),2,0)</f>
        <v>Husein Augar</v>
      </c>
      <c r="J4065">
        <f>YEAR(shipments[[#This Row],[Shipdate]])</f>
        <v>2024</v>
      </c>
      <c r="K4065" s="22"/>
      <c r="L4065" s="22">
        <f>VLOOKUP(shipments[[#This Row],[PID]],CHOOSE({1,2},products[PID],products[Cost_per_box]),2,0)</f>
        <v>8.2200000000000006</v>
      </c>
      <c r="M4065" s="22">
        <f>shipments[[#This Row],[Boxes]]*shipments[[#This Row],[cost_per_box]]</f>
        <v>945.30000000000007</v>
      </c>
      <c r="N4065" s="22">
        <f>shipments[[#This Row],[Amount]]-shipments[[#This Row],[total cost]]</f>
        <v>773.69999999999993</v>
      </c>
    </row>
    <row r="4066" spans="1:14" x14ac:dyDescent="0.35">
      <c r="A4066" t="s">
        <v>4110</v>
      </c>
      <c r="B4066" t="s">
        <v>8046</v>
      </c>
      <c r="C4066" t="s">
        <v>8020</v>
      </c>
      <c r="D4066" t="s">
        <v>8038</v>
      </c>
      <c r="E4066" s="1">
        <v>45517</v>
      </c>
      <c r="F4066">
        <v>12132</v>
      </c>
      <c r="G4066">
        <v>809</v>
      </c>
      <c r="H4066" t="s">
        <v>18</v>
      </c>
      <c r="I4066" t="str">
        <f>VLOOKUP(shipments[[#This Row],[SPID]],CHOOSE({1,2},people[[#All],[SPID]],people[[#All],[Sales_person]]),2,0)</f>
        <v>Husein Augar</v>
      </c>
      <c r="J4066">
        <f>YEAR(shipments[[#This Row],[Shipdate]])</f>
        <v>2024</v>
      </c>
      <c r="K4066" s="22"/>
      <c r="L4066" s="22">
        <f>VLOOKUP(shipments[[#This Row],[PID]],CHOOSE({1,2},products[PID],products[Cost_per_box]),2,0)</f>
        <v>8.2200000000000006</v>
      </c>
      <c r="M4066" s="22">
        <f>shipments[[#This Row],[Boxes]]*shipments[[#This Row],[cost_per_box]]</f>
        <v>6649.9800000000005</v>
      </c>
      <c r="N4066" s="22">
        <f>shipments[[#This Row],[Amount]]-shipments[[#This Row],[total cost]]</f>
        <v>5482.0199999999995</v>
      </c>
    </row>
    <row r="4067" spans="1:14" x14ac:dyDescent="0.35">
      <c r="A4067" t="s">
        <v>4111</v>
      </c>
      <c r="B4067" t="s">
        <v>8046</v>
      </c>
      <c r="C4067" t="s">
        <v>8020</v>
      </c>
      <c r="D4067" t="s">
        <v>8034</v>
      </c>
      <c r="E4067" s="1">
        <v>44951</v>
      </c>
      <c r="F4067">
        <v>18801</v>
      </c>
      <c r="G4067">
        <v>1567</v>
      </c>
      <c r="H4067" t="s">
        <v>7</v>
      </c>
      <c r="I4067" t="str">
        <f>VLOOKUP(shipments[[#This Row],[SPID]],CHOOSE({1,2},people[[#All],[SPID]],people[[#All],[Sales_person]]),2,0)</f>
        <v>Husein Augar</v>
      </c>
      <c r="J4067">
        <f>YEAR(shipments[[#This Row],[Shipdate]])</f>
        <v>2023</v>
      </c>
      <c r="K4067" s="22"/>
      <c r="L4067" s="22">
        <f>VLOOKUP(shipments[[#This Row],[PID]],CHOOSE({1,2},products[PID],products[Cost_per_box]),2,0)</f>
        <v>8.2200000000000006</v>
      </c>
      <c r="M4067" s="22">
        <f>shipments[[#This Row],[Boxes]]*shipments[[#This Row],[cost_per_box]]</f>
        <v>12880.740000000002</v>
      </c>
      <c r="N4067" s="22">
        <f>shipments[[#This Row],[Amount]]-shipments[[#This Row],[total cost]]</f>
        <v>5920.2599999999984</v>
      </c>
    </row>
    <row r="4068" spans="1:14" x14ac:dyDescent="0.35">
      <c r="A4068" t="s">
        <v>4112</v>
      </c>
      <c r="B4068" t="s">
        <v>8046</v>
      </c>
      <c r="C4068" t="s">
        <v>8022</v>
      </c>
      <c r="D4068" t="s">
        <v>8037</v>
      </c>
      <c r="E4068" s="1">
        <v>45075</v>
      </c>
      <c r="F4068">
        <v>5026.5</v>
      </c>
      <c r="G4068">
        <v>296</v>
      </c>
      <c r="H4068" t="s">
        <v>7</v>
      </c>
      <c r="I4068" t="str">
        <f>VLOOKUP(shipments[[#This Row],[SPID]],CHOOSE({1,2},people[[#All],[SPID]],people[[#All],[Sales_person]]),2,0)</f>
        <v>Husein Augar</v>
      </c>
      <c r="J4068">
        <f>YEAR(shipments[[#This Row],[Shipdate]])</f>
        <v>2023</v>
      </c>
      <c r="K4068" s="22"/>
      <c r="L4068" s="22">
        <f>VLOOKUP(shipments[[#This Row],[PID]],CHOOSE({1,2},products[PID],products[Cost_per_box]),2,0)</f>
        <v>4.74</v>
      </c>
      <c r="M4068" s="22">
        <f>shipments[[#This Row],[Boxes]]*shipments[[#This Row],[cost_per_box]]</f>
        <v>1403.04</v>
      </c>
      <c r="N4068" s="22">
        <f>shipments[[#This Row],[Amount]]-shipments[[#This Row],[total cost]]</f>
        <v>3623.46</v>
      </c>
    </row>
    <row r="4069" spans="1:14" x14ac:dyDescent="0.35">
      <c r="A4069" t="s">
        <v>4113</v>
      </c>
      <c r="B4069" t="s">
        <v>8046</v>
      </c>
      <c r="C4069" t="s">
        <v>8022</v>
      </c>
      <c r="D4069" t="s">
        <v>8038</v>
      </c>
      <c r="E4069" s="1">
        <v>45295</v>
      </c>
      <c r="F4069">
        <v>9609.75</v>
      </c>
      <c r="G4069">
        <v>687</v>
      </c>
      <c r="H4069" t="s">
        <v>7</v>
      </c>
      <c r="I4069" t="str">
        <f>VLOOKUP(shipments[[#This Row],[SPID]],CHOOSE({1,2},people[[#All],[SPID]],people[[#All],[Sales_person]]),2,0)</f>
        <v>Husein Augar</v>
      </c>
      <c r="J4069">
        <f>YEAR(shipments[[#This Row],[Shipdate]])</f>
        <v>2024</v>
      </c>
      <c r="K4069" s="22"/>
      <c r="L4069" s="22">
        <f>VLOOKUP(shipments[[#This Row],[PID]],CHOOSE({1,2},products[PID],products[Cost_per_box]),2,0)</f>
        <v>4.74</v>
      </c>
      <c r="M4069" s="22">
        <f>shipments[[#This Row],[Boxes]]*shipments[[#This Row],[cost_per_box]]</f>
        <v>3256.38</v>
      </c>
      <c r="N4069" s="22">
        <f>shipments[[#This Row],[Amount]]-shipments[[#This Row],[total cost]]</f>
        <v>6353.37</v>
      </c>
    </row>
    <row r="4070" spans="1:14" x14ac:dyDescent="0.35">
      <c r="A4070" t="s">
        <v>4114</v>
      </c>
      <c r="B4070" t="s">
        <v>8046</v>
      </c>
      <c r="C4070" t="s">
        <v>8022</v>
      </c>
      <c r="D4070" t="s">
        <v>8033</v>
      </c>
      <c r="E4070" s="1">
        <v>45490</v>
      </c>
      <c r="F4070">
        <v>7119</v>
      </c>
      <c r="G4070">
        <v>419</v>
      </c>
      <c r="H4070" t="s">
        <v>18</v>
      </c>
      <c r="I4070" t="str">
        <f>VLOOKUP(shipments[[#This Row],[SPID]],CHOOSE({1,2},people[[#All],[SPID]],people[[#All],[Sales_person]]),2,0)</f>
        <v>Husein Augar</v>
      </c>
      <c r="J4070">
        <f>YEAR(shipments[[#This Row],[Shipdate]])</f>
        <v>2024</v>
      </c>
      <c r="K4070" s="22"/>
      <c r="L4070" s="22">
        <f>VLOOKUP(shipments[[#This Row],[PID]],CHOOSE({1,2},products[PID],products[Cost_per_box]),2,0)</f>
        <v>4.74</v>
      </c>
      <c r="M4070" s="22">
        <f>shipments[[#This Row],[Boxes]]*shipments[[#This Row],[cost_per_box]]</f>
        <v>1986.0600000000002</v>
      </c>
      <c r="N4070" s="22">
        <f>shipments[[#This Row],[Amount]]-shipments[[#This Row],[total cost]]</f>
        <v>5132.9399999999996</v>
      </c>
    </row>
    <row r="4071" spans="1:14" x14ac:dyDescent="0.35">
      <c r="A4071" t="s">
        <v>4115</v>
      </c>
      <c r="B4071" t="s">
        <v>8046</v>
      </c>
      <c r="C4071" t="s">
        <v>8022</v>
      </c>
      <c r="D4071" t="s">
        <v>8038</v>
      </c>
      <c r="E4071" s="1">
        <v>45329</v>
      </c>
      <c r="F4071">
        <v>10932.75</v>
      </c>
      <c r="G4071">
        <v>684</v>
      </c>
      <c r="H4071" t="s">
        <v>7</v>
      </c>
      <c r="I4071" t="str">
        <f>VLOOKUP(shipments[[#This Row],[SPID]],CHOOSE({1,2},people[[#All],[SPID]],people[[#All],[Sales_person]]),2,0)</f>
        <v>Husein Augar</v>
      </c>
      <c r="J4071">
        <f>YEAR(shipments[[#This Row],[Shipdate]])</f>
        <v>2024</v>
      </c>
      <c r="K4071" s="22"/>
      <c r="L4071" s="22">
        <f>VLOOKUP(shipments[[#This Row],[PID]],CHOOSE({1,2},products[PID],products[Cost_per_box]),2,0)</f>
        <v>4.74</v>
      </c>
      <c r="M4071" s="22">
        <f>shipments[[#This Row],[Boxes]]*shipments[[#This Row],[cost_per_box]]</f>
        <v>3242.1600000000003</v>
      </c>
      <c r="N4071" s="22">
        <f>shipments[[#This Row],[Amount]]-shipments[[#This Row],[total cost]]</f>
        <v>7690.59</v>
      </c>
    </row>
    <row r="4072" spans="1:14" x14ac:dyDescent="0.35">
      <c r="A4072" t="s">
        <v>4116</v>
      </c>
      <c r="B4072" t="s">
        <v>8046</v>
      </c>
      <c r="C4072" t="s">
        <v>8023</v>
      </c>
      <c r="D4072" t="s">
        <v>8037</v>
      </c>
      <c r="E4072" s="1">
        <v>45538</v>
      </c>
      <c r="F4072">
        <v>6072.75</v>
      </c>
      <c r="G4072">
        <v>608</v>
      </c>
      <c r="H4072" t="s">
        <v>26</v>
      </c>
      <c r="I4072" t="str">
        <f>VLOOKUP(shipments[[#This Row],[SPID]],CHOOSE({1,2},people[[#All],[SPID]],people[[#All],[Sales_person]]),2,0)</f>
        <v>Husein Augar</v>
      </c>
      <c r="J4072">
        <f>YEAR(shipments[[#This Row],[Shipdate]])</f>
        <v>2024</v>
      </c>
      <c r="K4072" s="22"/>
      <c r="L4072" s="22">
        <f>VLOOKUP(shipments[[#This Row],[PID]],CHOOSE({1,2},products[PID],products[Cost_per_box]),2,0)</f>
        <v>10.51</v>
      </c>
      <c r="M4072" s="22">
        <f>shipments[[#This Row],[Boxes]]*shipments[[#This Row],[cost_per_box]]</f>
        <v>6390.08</v>
      </c>
      <c r="N4072" s="22">
        <f>shipments[[#This Row],[Amount]]-shipments[[#This Row],[total cost]]</f>
        <v>-317.32999999999993</v>
      </c>
    </row>
    <row r="4073" spans="1:14" x14ac:dyDescent="0.35">
      <c r="A4073" t="s">
        <v>4117</v>
      </c>
      <c r="B4073" t="s">
        <v>8046</v>
      </c>
      <c r="C4073" t="s">
        <v>8023</v>
      </c>
      <c r="D4073" t="s">
        <v>8038</v>
      </c>
      <c r="E4073" s="1">
        <v>45257</v>
      </c>
      <c r="F4073">
        <v>3381.75</v>
      </c>
      <c r="G4073">
        <v>376</v>
      </c>
      <c r="H4073" t="s">
        <v>7</v>
      </c>
      <c r="I4073" t="str">
        <f>VLOOKUP(shipments[[#This Row],[SPID]],CHOOSE({1,2},people[[#All],[SPID]],people[[#All],[Sales_person]]),2,0)</f>
        <v>Husein Augar</v>
      </c>
      <c r="J4073">
        <f>YEAR(shipments[[#This Row],[Shipdate]])</f>
        <v>2023</v>
      </c>
      <c r="K4073" s="22"/>
      <c r="L4073" s="22">
        <f>VLOOKUP(shipments[[#This Row],[PID]],CHOOSE({1,2},products[PID],products[Cost_per_box]),2,0)</f>
        <v>10.51</v>
      </c>
      <c r="M4073" s="22">
        <f>shipments[[#This Row],[Boxes]]*shipments[[#This Row],[cost_per_box]]</f>
        <v>3951.7599999999998</v>
      </c>
      <c r="N4073" s="22">
        <f>shipments[[#This Row],[Amount]]-shipments[[#This Row],[total cost]]</f>
        <v>-570.00999999999976</v>
      </c>
    </row>
    <row r="4074" spans="1:14" x14ac:dyDescent="0.35">
      <c r="A4074" t="s">
        <v>4118</v>
      </c>
      <c r="B4074" t="s">
        <v>8046</v>
      </c>
      <c r="C4074" t="s">
        <v>8024</v>
      </c>
      <c r="D4074" t="s">
        <v>8033</v>
      </c>
      <c r="E4074" s="1">
        <v>44942</v>
      </c>
      <c r="F4074">
        <v>5006.25</v>
      </c>
      <c r="G4074">
        <v>279</v>
      </c>
      <c r="H4074" t="s">
        <v>7</v>
      </c>
      <c r="I4074" t="str">
        <f>VLOOKUP(shipments[[#This Row],[SPID]],CHOOSE({1,2},people[[#All],[SPID]],people[[#All],[Sales_person]]),2,0)</f>
        <v>Husein Augar</v>
      </c>
      <c r="J4074">
        <f>YEAR(shipments[[#This Row],[Shipdate]])</f>
        <v>2023</v>
      </c>
      <c r="K4074" s="22"/>
      <c r="L4074" s="22">
        <f>VLOOKUP(shipments[[#This Row],[PID]],CHOOSE({1,2},products[PID],products[Cost_per_box]),2,0)</f>
        <v>6.43</v>
      </c>
      <c r="M4074" s="22">
        <f>shipments[[#This Row],[Boxes]]*shipments[[#This Row],[cost_per_box]]</f>
        <v>1793.97</v>
      </c>
      <c r="N4074" s="22">
        <f>shipments[[#This Row],[Amount]]-shipments[[#This Row],[total cost]]</f>
        <v>3212.2799999999997</v>
      </c>
    </row>
    <row r="4075" spans="1:14" x14ac:dyDescent="0.35">
      <c r="A4075" t="s">
        <v>4119</v>
      </c>
      <c r="B4075" t="s">
        <v>8046</v>
      </c>
      <c r="C4075" t="s">
        <v>8026</v>
      </c>
      <c r="D4075" t="s">
        <v>8034</v>
      </c>
      <c r="E4075" s="1">
        <v>45345</v>
      </c>
      <c r="F4075">
        <v>8136</v>
      </c>
      <c r="G4075">
        <v>582</v>
      </c>
      <c r="H4075" t="s">
        <v>7</v>
      </c>
      <c r="I4075" t="str">
        <f>VLOOKUP(shipments[[#This Row],[SPID]],CHOOSE({1,2},people[[#All],[SPID]],people[[#All],[Sales_person]]),2,0)</f>
        <v>Husein Augar</v>
      </c>
      <c r="J4075">
        <f>YEAR(shipments[[#This Row],[Shipdate]])</f>
        <v>2024</v>
      </c>
      <c r="K4075" s="22"/>
      <c r="L4075" s="22">
        <f>VLOOKUP(shipments[[#This Row],[PID]],CHOOSE({1,2},products[PID],products[Cost_per_box]),2,0)</f>
        <v>9.57</v>
      </c>
      <c r="M4075" s="22">
        <f>shipments[[#This Row],[Boxes]]*shipments[[#This Row],[cost_per_box]]</f>
        <v>5569.74</v>
      </c>
      <c r="N4075" s="22">
        <f>shipments[[#This Row],[Amount]]-shipments[[#This Row],[total cost]]</f>
        <v>2566.2600000000002</v>
      </c>
    </row>
    <row r="4076" spans="1:14" x14ac:dyDescent="0.35">
      <c r="A4076" t="s">
        <v>4120</v>
      </c>
      <c r="B4076" t="s">
        <v>8046</v>
      </c>
      <c r="C4076" t="s">
        <v>8026</v>
      </c>
      <c r="D4076" t="s">
        <v>8037</v>
      </c>
      <c r="E4076" s="1">
        <v>44966</v>
      </c>
      <c r="F4076">
        <v>4547.25</v>
      </c>
      <c r="G4076">
        <v>253</v>
      </c>
      <c r="H4076" t="s">
        <v>7</v>
      </c>
      <c r="I4076" t="str">
        <f>VLOOKUP(shipments[[#This Row],[SPID]],CHOOSE({1,2},people[[#All],[SPID]],people[[#All],[Sales_person]]),2,0)</f>
        <v>Husein Augar</v>
      </c>
      <c r="J4076">
        <f>YEAR(shipments[[#This Row],[Shipdate]])</f>
        <v>2023</v>
      </c>
      <c r="K4076" s="22"/>
      <c r="L4076" s="22">
        <f>VLOOKUP(shipments[[#This Row],[PID]],CHOOSE({1,2},products[PID],products[Cost_per_box]),2,0)</f>
        <v>9.57</v>
      </c>
      <c r="M4076" s="22">
        <f>shipments[[#This Row],[Boxes]]*shipments[[#This Row],[cost_per_box]]</f>
        <v>2421.21</v>
      </c>
      <c r="N4076" s="22">
        <f>shipments[[#This Row],[Amount]]-shipments[[#This Row],[total cost]]</f>
        <v>2126.04</v>
      </c>
    </row>
    <row r="4077" spans="1:14" x14ac:dyDescent="0.35">
      <c r="A4077" t="s">
        <v>4121</v>
      </c>
      <c r="B4077" t="s">
        <v>8046</v>
      </c>
      <c r="C4077" t="s">
        <v>8026</v>
      </c>
      <c r="D4077" t="s">
        <v>8038</v>
      </c>
      <c r="E4077" s="1">
        <v>45183</v>
      </c>
      <c r="F4077">
        <v>3044.25</v>
      </c>
      <c r="G4077">
        <v>170</v>
      </c>
      <c r="H4077" t="s">
        <v>7</v>
      </c>
      <c r="I4077" t="str">
        <f>VLOOKUP(shipments[[#This Row],[SPID]],CHOOSE({1,2},people[[#All],[SPID]],people[[#All],[Sales_person]]),2,0)</f>
        <v>Husein Augar</v>
      </c>
      <c r="J4077">
        <f>YEAR(shipments[[#This Row],[Shipdate]])</f>
        <v>2023</v>
      </c>
      <c r="K4077" s="22"/>
      <c r="L4077" s="22">
        <f>VLOOKUP(shipments[[#This Row],[PID]],CHOOSE({1,2},products[PID],products[Cost_per_box]),2,0)</f>
        <v>9.57</v>
      </c>
      <c r="M4077" s="22">
        <f>shipments[[#This Row],[Boxes]]*shipments[[#This Row],[cost_per_box]]</f>
        <v>1626.9</v>
      </c>
      <c r="N4077" s="22">
        <f>shipments[[#This Row],[Amount]]-shipments[[#This Row],[total cost]]</f>
        <v>1417.35</v>
      </c>
    </row>
    <row r="4078" spans="1:14" x14ac:dyDescent="0.35">
      <c r="A4078" t="s">
        <v>4122</v>
      </c>
      <c r="B4078" t="s">
        <v>8046</v>
      </c>
      <c r="C4078" t="s">
        <v>8027</v>
      </c>
      <c r="D4078" t="s">
        <v>8037</v>
      </c>
      <c r="E4078" s="1">
        <v>45002</v>
      </c>
      <c r="F4078">
        <v>1653.75</v>
      </c>
      <c r="G4078">
        <v>237</v>
      </c>
      <c r="H4078" t="s">
        <v>7</v>
      </c>
      <c r="I4078" t="str">
        <f>VLOOKUP(shipments[[#This Row],[SPID]],CHOOSE({1,2},people[[#All],[SPID]],people[[#All],[Sales_person]]),2,0)</f>
        <v>Husein Augar</v>
      </c>
      <c r="J4078">
        <f>YEAR(shipments[[#This Row],[Shipdate]])</f>
        <v>2023</v>
      </c>
      <c r="K4078" s="22"/>
      <c r="L4078" s="22">
        <f>VLOOKUP(shipments[[#This Row],[PID]],CHOOSE({1,2},products[PID],products[Cost_per_box]),2,0)</f>
        <v>8.43</v>
      </c>
      <c r="M4078" s="22">
        <f>shipments[[#This Row],[Boxes]]*shipments[[#This Row],[cost_per_box]]</f>
        <v>1997.9099999999999</v>
      </c>
      <c r="N4078" s="22">
        <f>shipments[[#This Row],[Amount]]-shipments[[#This Row],[total cost]]</f>
        <v>-344.15999999999985</v>
      </c>
    </row>
    <row r="4079" spans="1:14" x14ac:dyDescent="0.35">
      <c r="A4079" t="s">
        <v>4123</v>
      </c>
      <c r="B4079" t="s">
        <v>8046</v>
      </c>
      <c r="C4079" t="s">
        <v>8027</v>
      </c>
      <c r="D4079" t="s">
        <v>8035</v>
      </c>
      <c r="E4079" s="1">
        <v>45093</v>
      </c>
      <c r="F4079">
        <v>6126.75</v>
      </c>
      <c r="G4079">
        <v>876</v>
      </c>
      <c r="H4079" t="s">
        <v>7</v>
      </c>
      <c r="I4079" t="str">
        <f>VLOOKUP(shipments[[#This Row],[SPID]],CHOOSE({1,2},people[[#All],[SPID]],people[[#All],[Sales_person]]),2,0)</f>
        <v>Husein Augar</v>
      </c>
      <c r="J4079">
        <f>YEAR(shipments[[#This Row],[Shipdate]])</f>
        <v>2023</v>
      </c>
      <c r="K4079" s="22"/>
      <c r="L4079" s="22">
        <f>VLOOKUP(shipments[[#This Row],[PID]],CHOOSE({1,2},products[PID],products[Cost_per_box]),2,0)</f>
        <v>8.43</v>
      </c>
      <c r="M4079" s="22">
        <f>shipments[[#This Row],[Boxes]]*shipments[[#This Row],[cost_per_box]]</f>
        <v>7384.6799999999994</v>
      </c>
      <c r="N4079" s="22">
        <f>shipments[[#This Row],[Amount]]-shipments[[#This Row],[total cost]]</f>
        <v>-1257.9299999999994</v>
      </c>
    </row>
    <row r="4080" spans="1:14" x14ac:dyDescent="0.35">
      <c r="A4080" t="s">
        <v>4124</v>
      </c>
      <c r="B4080" t="s">
        <v>8046</v>
      </c>
      <c r="C4080" t="s">
        <v>8028</v>
      </c>
      <c r="D4080" t="s">
        <v>8034</v>
      </c>
      <c r="E4080" s="1">
        <v>45362</v>
      </c>
      <c r="F4080">
        <v>4896</v>
      </c>
      <c r="G4080">
        <v>612</v>
      </c>
      <c r="H4080" t="s">
        <v>7</v>
      </c>
      <c r="I4080" t="str">
        <f>VLOOKUP(shipments[[#This Row],[SPID]],CHOOSE({1,2},people[[#All],[SPID]],people[[#All],[Sales_person]]),2,0)</f>
        <v>Husein Augar</v>
      </c>
      <c r="J4080">
        <f>YEAR(shipments[[#This Row],[Shipdate]])</f>
        <v>2024</v>
      </c>
      <c r="K4080" s="22"/>
      <c r="L4080" s="22">
        <f>VLOOKUP(shipments[[#This Row],[PID]],CHOOSE({1,2},products[PID],products[Cost_per_box]),2,0)</f>
        <v>6.8</v>
      </c>
      <c r="M4080" s="22">
        <f>shipments[[#This Row],[Boxes]]*shipments[[#This Row],[cost_per_box]]</f>
        <v>4161.5999999999995</v>
      </c>
      <c r="N4080" s="22">
        <f>shipments[[#This Row],[Amount]]-shipments[[#This Row],[total cost]]</f>
        <v>734.40000000000055</v>
      </c>
    </row>
    <row r="4081" spans="1:14" x14ac:dyDescent="0.35">
      <c r="A4081" t="s">
        <v>4125</v>
      </c>
      <c r="B4081" t="s">
        <v>8046</v>
      </c>
      <c r="C4081" t="s">
        <v>8028</v>
      </c>
      <c r="D4081" t="s">
        <v>8038</v>
      </c>
      <c r="E4081" s="1">
        <v>45349</v>
      </c>
      <c r="F4081">
        <v>1705.5</v>
      </c>
      <c r="G4081">
        <v>214</v>
      </c>
      <c r="H4081" t="s">
        <v>40</v>
      </c>
      <c r="I4081" t="str">
        <f>VLOOKUP(shipments[[#This Row],[SPID]],CHOOSE({1,2},people[[#All],[SPID]],people[[#All],[Sales_person]]),2,0)</f>
        <v>Husein Augar</v>
      </c>
      <c r="J4081">
        <f>YEAR(shipments[[#This Row],[Shipdate]])</f>
        <v>2024</v>
      </c>
      <c r="K4081" s="22"/>
      <c r="L4081" s="22">
        <f>VLOOKUP(shipments[[#This Row],[PID]],CHOOSE({1,2},products[PID],products[Cost_per_box]),2,0)</f>
        <v>6.8</v>
      </c>
      <c r="M4081" s="22">
        <f>shipments[[#This Row],[Boxes]]*shipments[[#This Row],[cost_per_box]]</f>
        <v>1455.2</v>
      </c>
      <c r="N4081" s="22">
        <f>shipments[[#This Row],[Amount]]-shipments[[#This Row],[total cost]]</f>
        <v>250.29999999999995</v>
      </c>
    </row>
    <row r="4082" spans="1:14" x14ac:dyDescent="0.35">
      <c r="A4082" t="s">
        <v>4126</v>
      </c>
      <c r="B4082" t="s">
        <v>8046</v>
      </c>
      <c r="C4082" t="s">
        <v>8028</v>
      </c>
      <c r="D4082" t="s">
        <v>8038</v>
      </c>
      <c r="E4082" s="1">
        <v>45176</v>
      </c>
      <c r="F4082">
        <v>16672.5</v>
      </c>
      <c r="G4082">
        <v>1853</v>
      </c>
      <c r="H4082" t="s">
        <v>7</v>
      </c>
      <c r="I4082" t="str">
        <f>VLOOKUP(shipments[[#This Row],[SPID]],CHOOSE({1,2},people[[#All],[SPID]],people[[#All],[Sales_person]]),2,0)</f>
        <v>Husein Augar</v>
      </c>
      <c r="J4082">
        <f>YEAR(shipments[[#This Row],[Shipdate]])</f>
        <v>2023</v>
      </c>
      <c r="K4082" s="22"/>
      <c r="L4082" s="22">
        <f>VLOOKUP(shipments[[#This Row],[PID]],CHOOSE({1,2},products[PID],products[Cost_per_box]),2,0)</f>
        <v>6.8</v>
      </c>
      <c r="M4082" s="22">
        <f>shipments[[#This Row],[Boxes]]*shipments[[#This Row],[cost_per_box]]</f>
        <v>12600.4</v>
      </c>
      <c r="N4082" s="22">
        <f>shipments[[#This Row],[Amount]]-shipments[[#This Row],[total cost]]</f>
        <v>4072.1000000000004</v>
      </c>
    </row>
    <row r="4083" spans="1:14" x14ac:dyDescent="0.35">
      <c r="A4083" t="s">
        <v>4127</v>
      </c>
      <c r="B4083" t="s">
        <v>8046</v>
      </c>
      <c r="C4083" t="s">
        <v>8028</v>
      </c>
      <c r="D4083" t="s">
        <v>8038</v>
      </c>
      <c r="E4083" s="1">
        <v>45119</v>
      </c>
      <c r="F4083">
        <v>3195</v>
      </c>
      <c r="G4083">
        <v>400</v>
      </c>
      <c r="H4083" t="s">
        <v>7</v>
      </c>
      <c r="I4083" t="str">
        <f>VLOOKUP(shipments[[#This Row],[SPID]],CHOOSE({1,2},people[[#All],[SPID]],people[[#All],[Sales_person]]),2,0)</f>
        <v>Husein Augar</v>
      </c>
      <c r="J4083">
        <f>YEAR(shipments[[#This Row],[Shipdate]])</f>
        <v>2023</v>
      </c>
      <c r="K4083" s="22"/>
      <c r="L4083" s="22">
        <f>VLOOKUP(shipments[[#This Row],[PID]],CHOOSE({1,2},products[PID],products[Cost_per_box]),2,0)</f>
        <v>6.8</v>
      </c>
      <c r="M4083" s="22">
        <f>shipments[[#This Row],[Boxes]]*shipments[[#This Row],[cost_per_box]]</f>
        <v>2720</v>
      </c>
      <c r="N4083" s="22">
        <f>shipments[[#This Row],[Amount]]-shipments[[#This Row],[total cost]]</f>
        <v>475</v>
      </c>
    </row>
    <row r="4084" spans="1:14" x14ac:dyDescent="0.35">
      <c r="A4084" t="s">
        <v>4128</v>
      </c>
      <c r="B4084" t="s">
        <v>8046</v>
      </c>
      <c r="C4084" t="s">
        <v>8028</v>
      </c>
      <c r="D4084" t="s">
        <v>8037</v>
      </c>
      <c r="E4084" s="1">
        <v>45495</v>
      </c>
      <c r="F4084">
        <v>14397.75</v>
      </c>
      <c r="G4084">
        <v>1440</v>
      </c>
      <c r="H4084" t="s">
        <v>18</v>
      </c>
      <c r="I4084" t="str">
        <f>VLOOKUP(shipments[[#This Row],[SPID]],CHOOSE({1,2},people[[#All],[SPID]],people[[#All],[Sales_person]]),2,0)</f>
        <v>Husein Augar</v>
      </c>
      <c r="J4084">
        <f>YEAR(shipments[[#This Row],[Shipdate]])</f>
        <v>2024</v>
      </c>
      <c r="K4084" s="22"/>
      <c r="L4084" s="22">
        <f>VLOOKUP(shipments[[#This Row],[PID]],CHOOSE({1,2},products[PID],products[Cost_per_box]),2,0)</f>
        <v>6.8</v>
      </c>
      <c r="M4084" s="22">
        <f>shipments[[#This Row],[Boxes]]*shipments[[#This Row],[cost_per_box]]</f>
        <v>9792</v>
      </c>
      <c r="N4084" s="22">
        <f>shipments[[#This Row],[Amount]]-shipments[[#This Row],[total cost]]</f>
        <v>4605.75</v>
      </c>
    </row>
    <row r="4085" spans="1:14" x14ac:dyDescent="0.35">
      <c r="A4085" t="s">
        <v>4129</v>
      </c>
      <c r="B4085" t="s">
        <v>8046</v>
      </c>
      <c r="C4085" t="s">
        <v>8028</v>
      </c>
      <c r="D4085" t="s">
        <v>8038</v>
      </c>
      <c r="E4085" s="1">
        <v>45107</v>
      </c>
      <c r="F4085">
        <v>3449.25</v>
      </c>
      <c r="G4085">
        <v>314</v>
      </c>
      <c r="H4085" t="s">
        <v>7</v>
      </c>
      <c r="I4085" t="str">
        <f>VLOOKUP(shipments[[#This Row],[SPID]],CHOOSE({1,2},people[[#All],[SPID]],people[[#All],[Sales_person]]),2,0)</f>
        <v>Husein Augar</v>
      </c>
      <c r="J4085">
        <f>YEAR(shipments[[#This Row],[Shipdate]])</f>
        <v>2023</v>
      </c>
      <c r="K4085" s="22"/>
      <c r="L4085" s="22">
        <f>VLOOKUP(shipments[[#This Row],[PID]],CHOOSE({1,2},products[PID],products[Cost_per_box]),2,0)</f>
        <v>6.8</v>
      </c>
      <c r="M4085" s="22">
        <f>shipments[[#This Row],[Boxes]]*shipments[[#This Row],[cost_per_box]]</f>
        <v>2135.1999999999998</v>
      </c>
      <c r="N4085" s="22">
        <f>shipments[[#This Row],[Amount]]-shipments[[#This Row],[total cost]]</f>
        <v>1314.0500000000002</v>
      </c>
    </row>
    <row r="4086" spans="1:14" x14ac:dyDescent="0.35">
      <c r="A4086" t="s">
        <v>4130</v>
      </c>
      <c r="B4086" t="s">
        <v>8046</v>
      </c>
      <c r="C4086" t="s">
        <v>8028</v>
      </c>
      <c r="D4086" t="s">
        <v>8036</v>
      </c>
      <c r="E4086" s="1">
        <v>45058</v>
      </c>
      <c r="F4086">
        <v>14494.5</v>
      </c>
      <c r="G4086">
        <v>1611</v>
      </c>
      <c r="H4086" t="s">
        <v>7</v>
      </c>
      <c r="I4086" t="str">
        <f>VLOOKUP(shipments[[#This Row],[SPID]],CHOOSE({1,2},people[[#All],[SPID]],people[[#All],[Sales_person]]),2,0)</f>
        <v>Husein Augar</v>
      </c>
      <c r="J4086">
        <f>YEAR(shipments[[#This Row],[Shipdate]])</f>
        <v>2023</v>
      </c>
      <c r="K4086" s="22"/>
      <c r="L4086" s="22">
        <f>VLOOKUP(shipments[[#This Row],[PID]],CHOOSE({1,2},products[PID],products[Cost_per_box]),2,0)</f>
        <v>6.8</v>
      </c>
      <c r="M4086" s="22">
        <f>shipments[[#This Row],[Boxes]]*shipments[[#This Row],[cost_per_box]]</f>
        <v>10954.8</v>
      </c>
      <c r="N4086" s="22">
        <f>shipments[[#This Row],[Amount]]-shipments[[#This Row],[total cost]]</f>
        <v>3539.7000000000007</v>
      </c>
    </row>
    <row r="4087" spans="1:14" x14ac:dyDescent="0.35">
      <c r="A4087" t="s">
        <v>4131</v>
      </c>
      <c r="B4087" t="s">
        <v>8046</v>
      </c>
      <c r="C4087" t="s">
        <v>8029</v>
      </c>
      <c r="D4087" t="s">
        <v>8037</v>
      </c>
      <c r="E4087" s="1">
        <v>44974</v>
      </c>
      <c r="F4087">
        <v>3064.5</v>
      </c>
      <c r="G4087">
        <v>106</v>
      </c>
      <c r="H4087" t="s">
        <v>7</v>
      </c>
      <c r="I4087" t="str">
        <f>VLOOKUP(shipments[[#This Row],[SPID]],CHOOSE({1,2},people[[#All],[SPID]],people[[#All],[Sales_person]]),2,0)</f>
        <v>Husein Augar</v>
      </c>
      <c r="J4087">
        <f>YEAR(shipments[[#This Row],[Shipdate]])</f>
        <v>2023</v>
      </c>
      <c r="K4087" s="22"/>
      <c r="L4087" s="22">
        <f>VLOOKUP(shipments[[#This Row],[PID]],CHOOSE({1,2},products[PID],products[Cost_per_box]),2,0)</f>
        <v>5.04</v>
      </c>
      <c r="M4087" s="22">
        <f>shipments[[#This Row],[Boxes]]*shipments[[#This Row],[cost_per_box]]</f>
        <v>534.24</v>
      </c>
      <c r="N4087" s="22">
        <f>shipments[[#This Row],[Amount]]-shipments[[#This Row],[total cost]]</f>
        <v>2530.2600000000002</v>
      </c>
    </row>
    <row r="4088" spans="1:14" x14ac:dyDescent="0.35">
      <c r="A4088" t="s">
        <v>4132</v>
      </c>
      <c r="B4088" t="s">
        <v>8046</v>
      </c>
      <c r="C4088" t="s">
        <v>8030</v>
      </c>
      <c r="D4088" t="s">
        <v>8035</v>
      </c>
      <c r="E4088" s="1">
        <v>45509</v>
      </c>
      <c r="F4088">
        <v>6855.75</v>
      </c>
      <c r="G4088">
        <v>624</v>
      </c>
      <c r="H4088" t="s">
        <v>18</v>
      </c>
      <c r="I4088" t="str">
        <f>VLOOKUP(shipments[[#This Row],[SPID]],CHOOSE({1,2},people[[#All],[SPID]],people[[#All],[Sales_person]]),2,0)</f>
        <v>Husein Augar</v>
      </c>
      <c r="J4088">
        <f>YEAR(shipments[[#This Row],[Shipdate]])</f>
        <v>2024</v>
      </c>
      <c r="K4088" s="22"/>
      <c r="L4088" s="22">
        <f>VLOOKUP(shipments[[#This Row],[PID]],CHOOSE({1,2},products[PID],products[Cost_per_box]),2,0)</f>
        <v>2.76</v>
      </c>
      <c r="M4088" s="22">
        <f>shipments[[#This Row],[Boxes]]*shipments[[#This Row],[cost_per_box]]</f>
        <v>1722.2399999999998</v>
      </c>
      <c r="N4088" s="22">
        <f>shipments[[#This Row],[Amount]]-shipments[[#This Row],[total cost]]</f>
        <v>5133.51</v>
      </c>
    </row>
    <row r="4089" spans="1:14" x14ac:dyDescent="0.35">
      <c r="A4089" t="s">
        <v>4133</v>
      </c>
      <c r="B4089" t="s">
        <v>8046</v>
      </c>
      <c r="C4089" t="s">
        <v>8030</v>
      </c>
      <c r="D4089" t="s">
        <v>8038</v>
      </c>
      <c r="E4089" s="1">
        <v>45307</v>
      </c>
      <c r="F4089">
        <v>5706</v>
      </c>
      <c r="G4089">
        <v>571</v>
      </c>
      <c r="H4089" t="s">
        <v>7</v>
      </c>
      <c r="I4089" t="str">
        <f>VLOOKUP(shipments[[#This Row],[SPID]],CHOOSE({1,2},people[[#All],[SPID]],people[[#All],[Sales_person]]),2,0)</f>
        <v>Husein Augar</v>
      </c>
      <c r="J4089">
        <f>YEAR(shipments[[#This Row],[Shipdate]])</f>
        <v>2024</v>
      </c>
      <c r="K4089" s="22"/>
      <c r="L4089" s="22">
        <f>VLOOKUP(shipments[[#This Row],[PID]],CHOOSE({1,2},products[PID],products[Cost_per_box]),2,0)</f>
        <v>2.76</v>
      </c>
      <c r="M4089" s="22">
        <f>shipments[[#This Row],[Boxes]]*shipments[[#This Row],[cost_per_box]]</f>
        <v>1575.9599999999998</v>
      </c>
      <c r="N4089" s="22">
        <f>shipments[[#This Row],[Amount]]-shipments[[#This Row],[total cost]]</f>
        <v>4130.04</v>
      </c>
    </row>
    <row r="4090" spans="1:14" x14ac:dyDescent="0.35">
      <c r="A4090" t="s">
        <v>4134</v>
      </c>
      <c r="B4090" t="s">
        <v>8046</v>
      </c>
      <c r="C4090" t="s">
        <v>8031</v>
      </c>
      <c r="D4090" t="s">
        <v>8035</v>
      </c>
      <c r="E4090" s="1">
        <v>45328</v>
      </c>
      <c r="F4090">
        <v>3082.5</v>
      </c>
      <c r="G4090">
        <v>343</v>
      </c>
      <c r="H4090" t="s">
        <v>7</v>
      </c>
      <c r="I4090" t="str">
        <f>VLOOKUP(shipments[[#This Row],[SPID]],CHOOSE({1,2},people[[#All],[SPID]],people[[#All],[Sales_person]]),2,0)</f>
        <v>Husein Augar</v>
      </c>
      <c r="J4090">
        <f>YEAR(shipments[[#This Row],[Shipdate]])</f>
        <v>2024</v>
      </c>
      <c r="K4090" s="22"/>
      <c r="L4090" s="22">
        <f>VLOOKUP(shipments[[#This Row],[PID]],CHOOSE({1,2},products[PID],products[Cost_per_box]),2,0)</f>
        <v>3.32</v>
      </c>
      <c r="M4090" s="22">
        <f>shipments[[#This Row],[Boxes]]*shipments[[#This Row],[cost_per_box]]</f>
        <v>1138.76</v>
      </c>
      <c r="N4090" s="22">
        <f>shipments[[#This Row],[Amount]]-shipments[[#This Row],[total cost]]</f>
        <v>1943.74</v>
      </c>
    </row>
    <row r="4091" spans="1:14" x14ac:dyDescent="0.35">
      <c r="A4091" t="s">
        <v>4135</v>
      </c>
      <c r="B4091" t="s">
        <v>8046</v>
      </c>
      <c r="C4091" t="s">
        <v>8031</v>
      </c>
      <c r="D4091" t="s">
        <v>8037</v>
      </c>
      <c r="E4091" s="1">
        <v>45470</v>
      </c>
      <c r="F4091">
        <v>279</v>
      </c>
      <c r="G4091">
        <v>28</v>
      </c>
      <c r="H4091" t="s">
        <v>7</v>
      </c>
      <c r="I4091" t="str">
        <f>VLOOKUP(shipments[[#This Row],[SPID]],CHOOSE({1,2},people[[#All],[SPID]],people[[#All],[Sales_person]]),2,0)</f>
        <v>Husein Augar</v>
      </c>
      <c r="J4091">
        <f>YEAR(shipments[[#This Row],[Shipdate]])</f>
        <v>2024</v>
      </c>
      <c r="K4091" s="22"/>
      <c r="L4091" s="22">
        <f>VLOOKUP(shipments[[#This Row],[PID]],CHOOSE({1,2},products[PID],products[Cost_per_box]),2,0)</f>
        <v>3.32</v>
      </c>
      <c r="M4091" s="22">
        <f>shipments[[#This Row],[Boxes]]*shipments[[#This Row],[cost_per_box]]</f>
        <v>92.96</v>
      </c>
      <c r="N4091" s="22">
        <f>shipments[[#This Row],[Amount]]-shipments[[#This Row],[total cost]]</f>
        <v>186.04000000000002</v>
      </c>
    </row>
    <row r="4092" spans="1:14" x14ac:dyDescent="0.35">
      <c r="A4092" t="s">
        <v>4136</v>
      </c>
      <c r="B4092" t="s">
        <v>8046</v>
      </c>
      <c r="C4092" t="s">
        <v>8031</v>
      </c>
      <c r="D4092" t="s">
        <v>8033</v>
      </c>
      <c r="E4092" s="1">
        <v>45328</v>
      </c>
      <c r="F4092">
        <v>1662.75</v>
      </c>
      <c r="G4092">
        <v>185</v>
      </c>
      <c r="H4092" t="s">
        <v>7</v>
      </c>
      <c r="I4092" t="str">
        <f>VLOOKUP(shipments[[#This Row],[SPID]],CHOOSE({1,2},people[[#All],[SPID]],people[[#All],[Sales_person]]),2,0)</f>
        <v>Husein Augar</v>
      </c>
      <c r="J4092">
        <f>YEAR(shipments[[#This Row],[Shipdate]])</f>
        <v>2024</v>
      </c>
      <c r="K4092" s="22"/>
      <c r="L4092" s="22">
        <f>VLOOKUP(shipments[[#This Row],[PID]],CHOOSE({1,2},products[PID],products[Cost_per_box]),2,0)</f>
        <v>3.32</v>
      </c>
      <c r="M4092" s="22">
        <f>shipments[[#This Row],[Boxes]]*shipments[[#This Row],[cost_per_box]]</f>
        <v>614.19999999999993</v>
      </c>
      <c r="N4092" s="22">
        <f>shipments[[#This Row],[Amount]]-shipments[[#This Row],[total cost]]</f>
        <v>1048.5500000000002</v>
      </c>
    </row>
    <row r="4093" spans="1:14" x14ac:dyDescent="0.35">
      <c r="A4093" t="s">
        <v>4137</v>
      </c>
      <c r="B4093" t="s">
        <v>8046</v>
      </c>
      <c r="C4093" t="s">
        <v>8031</v>
      </c>
      <c r="D4093" t="s">
        <v>8034</v>
      </c>
      <c r="E4093" s="1">
        <v>45552</v>
      </c>
      <c r="F4093">
        <v>4788</v>
      </c>
      <c r="G4093">
        <v>436</v>
      </c>
      <c r="H4093" t="s">
        <v>26</v>
      </c>
      <c r="I4093" t="str">
        <f>VLOOKUP(shipments[[#This Row],[SPID]],CHOOSE({1,2},people[[#All],[SPID]],people[[#All],[Sales_person]]),2,0)</f>
        <v>Husein Augar</v>
      </c>
      <c r="J4093">
        <f>YEAR(shipments[[#This Row],[Shipdate]])</f>
        <v>2024</v>
      </c>
      <c r="K4093" s="22"/>
      <c r="L4093" s="22">
        <f>VLOOKUP(shipments[[#This Row],[PID]],CHOOSE({1,2},products[PID],products[Cost_per_box]),2,0)</f>
        <v>3.32</v>
      </c>
      <c r="M4093" s="22">
        <f>shipments[[#This Row],[Boxes]]*shipments[[#This Row],[cost_per_box]]</f>
        <v>1447.52</v>
      </c>
      <c r="N4093" s="22">
        <f>shipments[[#This Row],[Amount]]-shipments[[#This Row],[total cost]]</f>
        <v>3340.48</v>
      </c>
    </row>
    <row r="4094" spans="1:14" x14ac:dyDescent="0.35">
      <c r="A4094" t="s">
        <v>4138</v>
      </c>
      <c r="B4094" t="s">
        <v>8046</v>
      </c>
      <c r="C4094" t="s">
        <v>8032</v>
      </c>
      <c r="D4094" t="s">
        <v>8034</v>
      </c>
      <c r="E4094" s="1">
        <v>45408</v>
      </c>
      <c r="F4094">
        <v>6684.75</v>
      </c>
      <c r="G4094">
        <v>352</v>
      </c>
      <c r="H4094" t="s">
        <v>7</v>
      </c>
      <c r="I4094" t="str">
        <f>VLOOKUP(shipments[[#This Row],[SPID]],CHOOSE({1,2},people[[#All],[SPID]],people[[#All],[Sales_person]]),2,0)</f>
        <v>Husein Augar</v>
      </c>
      <c r="J4094">
        <f>YEAR(shipments[[#This Row],[Shipdate]])</f>
        <v>2024</v>
      </c>
      <c r="K4094" s="22"/>
      <c r="L4094" s="22">
        <f>VLOOKUP(shipments[[#This Row],[PID]],CHOOSE({1,2},products[PID],products[Cost_per_box]),2,0)</f>
        <v>2.65</v>
      </c>
      <c r="M4094" s="22">
        <f>shipments[[#This Row],[Boxes]]*shipments[[#This Row],[cost_per_box]]</f>
        <v>932.8</v>
      </c>
      <c r="N4094" s="22">
        <f>shipments[[#This Row],[Amount]]-shipments[[#This Row],[total cost]]</f>
        <v>5751.95</v>
      </c>
    </row>
    <row r="4095" spans="1:14" x14ac:dyDescent="0.35">
      <c r="A4095" t="s">
        <v>4139</v>
      </c>
      <c r="B4095" t="s">
        <v>8046</v>
      </c>
      <c r="C4095" t="s">
        <v>8032</v>
      </c>
      <c r="D4095" t="s">
        <v>8034</v>
      </c>
      <c r="E4095" s="1">
        <v>45205</v>
      </c>
      <c r="F4095">
        <v>8295.75</v>
      </c>
      <c r="G4095">
        <v>415</v>
      </c>
      <c r="H4095" t="s">
        <v>7</v>
      </c>
      <c r="I4095" t="str">
        <f>VLOOKUP(shipments[[#This Row],[SPID]],CHOOSE({1,2},people[[#All],[SPID]],people[[#All],[Sales_person]]),2,0)</f>
        <v>Husein Augar</v>
      </c>
      <c r="J4095">
        <f>YEAR(shipments[[#This Row],[Shipdate]])</f>
        <v>2023</v>
      </c>
      <c r="K4095" s="22"/>
      <c r="L4095" s="22">
        <f>VLOOKUP(shipments[[#This Row],[PID]],CHOOSE({1,2},products[PID],products[Cost_per_box]),2,0)</f>
        <v>2.65</v>
      </c>
      <c r="M4095" s="22">
        <f>shipments[[#This Row],[Boxes]]*shipments[[#This Row],[cost_per_box]]</f>
        <v>1099.75</v>
      </c>
      <c r="N4095" s="22">
        <f>shipments[[#This Row],[Amount]]-shipments[[#This Row],[total cost]]</f>
        <v>7196</v>
      </c>
    </row>
    <row r="4096" spans="1:14" x14ac:dyDescent="0.35">
      <c r="A4096" t="s">
        <v>4140</v>
      </c>
      <c r="B4096" t="s">
        <v>8046</v>
      </c>
      <c r="C4096" t="s">
        <v>8032</v>
      </c>
      <c r="D4096" t="s">
        <v>8038</v>
      </c>
      <c r="E4096" s="1">
        <v>45468</v>
      </c>
      <c r="F4096">
        <v>7384.5</v>
      </c>
      <c r="G4096">
        <v>389</v>
      </c>
      <c r="H4096" t="s">
        <v>7</v>
      </c>
      <c r="I4096" t="str">
        <f>VLOOKUP(shipments[[#This Row],[SPID]],CHOOSE({1,2},people[[#All],[SPID]],people[[#All],[Sales_person]]),2,0)</f>
        <v>Husein Augar</v>
      </c>
      <c r="J4096">
        <f>YEAR(shipments[[#This Row],[Shipdate]])</f>
        <v>2024</v>
      </c>
      <c r="K4096" s="22"/>
      <c r="L4096" s="22">
        <f>VLOOKUP(shipments[[#This Row],[PID]],CHOOSE({1,2},products[PID],products[Cost_per_box]),2,0)</f>
        <v>2.65</v>
      </c>
      <c r="M4096" s="22">
        <f>shipments[[#This Row],[Boxes]]*shipments[[#This Row],[cost_per_box]]</f>
        <v>1030.8499999999999</v>
      </c>
      <c r="N4096" s="22">
        <f>shipments[[#This Row],[Amount]]-shipments[[#This Row],[total cost]]</f>
        <v>6353.65</v>
      </c>
    </row>
    <row r="4097" spans="1:14" x14ac:dyDescent="0.35">
      <c r="A4097" t="s">
        <v>4141</v>
      </c>
      <c r="B4097" t="s">
        <v>8046</v>
      </c>
      <c r="C4097" t="s">
        <v>8032</v>
      </c>
      <c r="D4097" t="s">
        <v>8037</v>
      </c>
      <c r="E4097" s="1">
        <v>45058</v>
      </c>
      <c r="F4097">
        <v>8520.75</v>
      </c>
      <c r="G4097">
        <v>388</v>
      </c>
      <c r="H4097" t="s">
        <v>40</v>
      </c>
      <c r="I4097" t="str">
        <f>VLOOKUP(shipments[[#This Row],[SPID]],CHOOSE({1,2},people[[#All],[SPID]],people[[#All],[Sales_person]]),2,0)</f>
        <v>Husein Augar</v>
      </c>
      <c r="J4097">
        <f>YEAR(shipments[[#This Row],[Shipdate]])</f>
        <v>2023</v>
      </c>
      <c r="K4097" s="22"/>
      <c r="L4097" s="22">
        <f>VLOOKUP(shipments[[#This Row],[PID]],CHOOSE({1,2},products[PID],products[Cost_per_box]),2,0)</f>
        <v>2.65</v>
      </c>
      <c r="M4097" s="22">
        <f>shipments[[#This Row],[Boxes]]*shipments[[#This Row],[cost_per_box]]</f>
        <v>1028.2</v>
      </c>
      <c r="N4097" s="22">
        <f>shipments[[#This Row],[Amount]]-shipments[[#This Row],[total cost]]</f>
        <v>7492.55</v>
      </c>
    </row>
    <row r="4098" spans="1:14" x14ac:dyDescent="0.35">
      <c r="A4098" t="s">
        <v>4142</v>
      </c>
      <c r="B4098" t="s">
        <v>8046</v>
      </c>
      <c r="C4098" t="s">
        <v>8032</v>
      </c>
      <c r="D4098" t="s">
        <v>8033</v>
      </c>
      <c r="E4098" s="1">
        <v>45322</v>
      </c>
      <c r="F4098">
        <v>12908.25</v>
      </c>
      <c r="G4098">
        <v>680</v>
      </c>
      <c r="H4098" t="s">
        <v>7</v>
      </c>
      <c r="I4098" t="str">
        <f>VLOOKUP(shipments[[#This Row],[SPID]],CHOOSE({1,2},people[[#All],[SPID]],people[[#All],[Sales_person]]),2,0)</f>
        <v>Husein Augar</v>
      </c>
      <c r="J4098">
        <f>YEAR(shipments[[#This Row],[Shipdate]])</f>
        <v>2024</v>
      </c>
      <c r="K4098" s="22"/>
      <c r="L4098" s="22">
        <f>VLOOKUP(shipments[[#This Row],[PID]],CHOOSE({1,2},products[PID],products[Cost_per_box]),2,0)</f>
        <v>2.65</v>
      </c>
      <c r="M4098" s="22">
        <f>shipments[[#This Row],[Boxes]]*shipments[[#This Row],[cost_per_box]]</f>
        <v>1802</v>
      </c>
      <c r="N4098" s="22">
        <f>shipments[[#This Row],[Amount]]-shipments[[#This Row],[total cost]]</f>
        <v>11106.25</v>
      </c>
    </row>
    <row r="4099" spans="1:14" x14ac:dyDescent="0.35">
      <c r="A4099" t="s">
        <v>4143</v>
      </c>
      <c r="B4099" t="s">
        <v>8046</v>
      </c>
      <c r="C4099" t="s">
        <v>8032</v>
      </c>
      <c r="D4099" t="s">
        <v>8036</v>
      </c>
      <c r="E4099" s="1">
        <v>45455</v>
      </c>
      <c r="F4099">
        <v>4808.25</v>
      </c>
      <c r="G4099">
        <v>268</v>
      </c>
      <c r="H4099" t="s">
        <v>7</v>
      </c>
      <c r="I4099" t="str">
        <f>VLOOKUP(shipments[[#This Row],[SPID]],CHOOSE({1,2},people[[#All],[SPID]],people[[#All],[Sales_person]]),2,0)</f>
        <v>Husein Augar</v>
      </c>
      <c r="J4099">
        <f>YEAR(shipments[[#This Row],[Shipdate]])</f>
        <v>2024</v>
      </c>
      <c r="K4099" s="22"/>
      <c r="L4099" s="22">
        <f>VLOOKUP(shipments[[#This Row],[PID]],CHOOSE({1,2},products[PID],products[Cost_per_box]),2,0)</f>
        <v>2.65</v>
      </c>
      <c r="M4099" s="22">
        <f>shipments[[#This Row],[Boxes]]*shipments[[#This Row],[cost_per_box]]</f>
        <v>710.19999999999993</v>
      </c>
      <c r="N4099" s="22">
        <f>shipments[[#This Row],[Amount]]-shipments[[#This Row],[total cost]]</f>
        <v>4098.05</v>
      </c>
    </row>
    <row r="4100" spans="1:14" x14ac:dyDescent="0.35">
      <c r="A4100" t="s">
        <v>4144</v>
      </c>
      <c r="B4100" t="s">
        <v>8046</v>
      </c>
      <c r="C4100" t="s">
        <v>8011</v>
      </c>
      <c r="D4100" t="s">
        <v>8038</v>
      </c>
      <c r="E4100" s="1">
        <v>45467</v>
      </c>
      <c r="F4100">
        <v>9375.75</v>
      </c>
      <c r="G4100">
        <v>670</v>
      </c>
      <c r="H4100" t="s">
        <v>7</v>
      </c>
      <c r="I4100" t="str">
        <f>VLOOKUP(shipments[[#This Row],[SPID]],CHOOSE({1,2},people[[#All],[SPID]],people[[#All],[Sales_person]]),2,0)</f>
        <v>Husein Augar</v>
      </c>
      <c r="J4100">
        <f>YEAR(shipments[[#This Row],[Shipdate]])</f>
        <v>2024</v>
      </c>
      <c r="K4100" s="22"/>
      <c r="L4100" s="22">
        <f>VLOOKUP(shipments[[#This Row],[PID]],CHOOSE({1,2},products[PID],products[Cost_per_box]),2,0)</f>
        <v>5.26</v>
      </c>
      <c r="M4100" s="22">
        <f>shipments[[#This Row],[Boxes]]*shipments[[#This Row],[cost_per_box]]</f>
        <v>3524.2</v>
      </c>
      <c r="N4100" s="22">
        <f>shipments[[#This Row],[Amount]]-shipments[[#This Row],[total cost]]</f>
        <v>5851.55</v>
      </c>
    </row>
    <row r="4101" spans="1:14" x14ac:dyDescent="0.35">
      <c r="A4101" t="s">
        <v>4145</v>
      </c>
      <c r="B4101" t="s">
        <v>8046</v>
      </c>
      <c r="C4101" t="s">
        <v>8011</v>
      </c>
      <c r="D4101" t="s">
        <v>8038</v>
      </c>
      <c r="E4101" s="1">
        <v>45562</v>
      </c>
      <c r="F4101">
        <v>6525</v>
      </c>
      <c r="G4101">
        <v>502</v>
      </c>
      <c r="H4101" t="s">
        <v>26</v>
      </c>
      <c r="I4101" t="str">
        <f>VLOOKUP(shipments[[#This Row],[SPID]],CHOOSE({1,2},people[[#All],[SPID]],people[[#All],[Sales_person]]),2,0)</f>
        <v>Husein Augar</v>
      </c>
      <c r="J4101">
        <f>YEAR(shipments[[#This Row],[Shipdate]])</f>
        <v>2024</v>
      </c>
      <c r="K4101" s="22"/>
      <c r="L4101" s="22">
        <f>VLOOKUP(shipments[[#This Row],[PID]],CHOOSE({1,2},products[PID],products[Cost_per_box]),2,0)</f>
        <v>5.26</v>
      </c>
      <c r="M4101" s="22">
        <f>shipments[[#This Row],[Boxes]]*shipments[[#This Row],[cost_per_box]]</f>
        <v>2640.52</v>
      </c>
      <c r="N4101" s="22">
        <f>shipments[[#This Row],[Amount]]-shipments[[#This Row],[total cost]]</f>
        <v>3884.48</v>
      </c>
    </row>
    <row r="4102" spans="1:14" x14ac:dyDescent="0.35">
      <c r="A4102" t="s">
        <v>4146</v>
      </c>
      <c r="B4102" t="s">
        <v>8046</v>
      </c>
      <c r="C4102" t="s">
        <v>8013</v>
      </c>
      <c r="D4102" t="s">
        <v>8037</v>
      </c>
      <c r="E4102" s="1">
        <v>45464</v>
      </c>
      <c r="F4102">
        <v>10836</v>
      </c>
      <c r="G4102">
        <v>903</v>
      </c>
      <c r="H4102" t="s">
        <v>7</v>
      </c>
      <c r="I4102" t="str">
        <f>VLOOKUP(shipments[[#This Row],[SPID]],CHOOSE({1,2},people[[#All],[SPID]],people[[#All],[Sales_person]]),2,0)</f>
        <v>Husein Augar</v>
      </c>
      <c r="J4102">
        <f>YEAR(shipments[[#This Row],[Shipdate]])</f>
        <v>2024</v>
      </c>
      <c r="K4102" s="22"/>
      <c r="L4102" s="22">
        <f>VLOOKUP(shipments[[#This Row],[PID]],CHOOSE({1,2},products[PID],products[Cost_per_box]),2,0)</f>
        <v>5.15</v>
      </c>
      <c r="M4102" s="22">
        <f>shipments[[#This Row],[Boxes]]*shipments[[#This Row],[cost_per_box]]</f>
        <v>4650.4500000000007</v>
      </c>
      <c r="N4102" s="22">
        <f>shipments[[#This Row],[Amount]]-shipments[[#This Row],[total cost]]</f>
        <v>6185.5499999999993</v>
      </c>
    </row>
    <row r="4103" spans="1:14" x14ac:dyDescent="0.35">
      <c r="A4103" t="s">
        <v>4147</v>
      </c>
      <c r="B4103" t="s">
        <v>8046</v>
      </c>
      <c r="C4103" t="s">
        <v>8014</v>
      </c>
      <c r="D4103" t="s">
        <v>8038</v>
      </c>
      <c r="E4103" s="1">
        <v>45147</v>
      </c>
      <c r="F4103">
        <v>4077</v>
      </c>
      <c r="G4103">
        <v>510</v>
      </c>
      <c r="H4103" t="s">
        <v>40</v>
      </c>
      <c r="I4103" t="str">
        <f>VLOOKUP(shipments[[#This Row],[SPID]],CHOOSE({1,2},people[[#All],[SPID]],people[[#All],[Sales_person]]),2,0)</f>
        <v>Husein Augar</v>
      </c>
      <c r="J4103">
        <f>YEAR(shipments[[#This Row],[Shipdate]])</f>
        <v>2023</v>
      </c>
      <c r="K4103" s="22"/>
      <c r="L4103" s="22">
        <f>VLOOKUP(shipments[[#This Row],[PID]],CHOOSE({1,2},products[PID],products[Cost_per_box]),2,0)</f>
        <v>3.85</v>
      </c>
      <c r="M4103" s="22">
        <f>shipments[[#This Row],[Boxes]]*shipments[[#This Row],[cost_per_box]]</f>
        <v>1963.5</v>
      </c>
      <c r="N4103" s="22">
        <f>shipments[[#This Row],[Amount]]-shipments[[#This Row],[total cost]]</f>
        <v>2113.5</v>
      </c>
    </row>
    <row r="4104" spans="1:14" x14ac:dyDescent="0.35">
      <c r="A4104" t="s">
        <v>4148</v>
      </c>
      <c r="B4104" t="s">
        <v>8046</v>
      </c>
      <c r="C4104" t="s">
        <v>8014</v>
      </c>
      <c r="D4104" t="s">
        <v>8037</v>
      </c>
      <c r="E4104" s="1">
        <v>45040</v>
      </c>
      <c r="F4104">
        <v>2169</v>
      </c>
      <c r="G4104">
        <v>310</v>
      </c>
      <c r="H4104" t="s">
        <v>7</v>
      </c>
      <c r="I4104" t="str">
        <f>VLOOKUP(shipments[[#This Row],[SPID]],CHOOSE({1,2},people[[#All],[SPID]],people[[#All],[Sales_person]]),2,0)</f>
        <v>Husein Augar</v>
      </c>
      <c r="J4104">
        <f>YEAR(shipments[[#This Row],[Shipdate]])</f>
        <v>2023</v>
      </c>
      <c r="K4104" s="22"/>
      <c r="L4104" s="22">
        <f>VLOOKUP(shipments[[#This Row],[PID]],CHOOSE({1,2},products[PID],products[Cost_per_box]),2,0)</f>
        <v>3.85</v>
      </c>
      <c r="M4104" s="22">
        <f>shipments[[#This Row],[Boxes]]*shipments[[#This Row],[cost_per_box]]</f>
        <v>1193.5</v>
      </c>
      <c r="N4104" s="22">
        <f>shipments[[#This Row],[Amount]]-shipments[[#This Row],[total cost]]</f>
        <v>975.5</v>
      </c>
    </row>
    <row r="4105" spans="1:14" x14ac:dyDescent="0.35">
      <c r="A4105" t="s">
        <v>4149</v>
      </c>
      <c r="B4105" t="s">
        <v>8046</v>
      </c>
      <c r="C4105" t="s">
        <v>8014</v>
      </c>
      <c r="D4105" t="s">
        <v>8036</v>
      </c>
      <c r="E4105" s="1">
        <v>45128</v>
      </c>
      <c r="F4105">
        <v>4101.75</v>
      </c>
      <c r="G4105">
        <v>513</v>
      </c>
      <c r="H4105" t="s">
        <v>7</v>
      </c>
      <c r="I4105" t="str">
        <f>VLOOKUP(shipments[[#This Row],[SPID]],CHOOSE({1,2},people[[#All],[SPID]],people[[#All],[Sales_person]]),2,0)</f>
        <v>Husein Augar</v>
      </c>
      <c r="J4105">
        <f>YEAR(shipments[[#This Row],[Shipdate]])</f>
        <v>2023</v>
      </c>
      <c r="K4105" s="22"/>
      <c r="L4105" s="22">
        <f>VLOOKUP(shipments[[#This Row],[PID]],CHOOSE({1,2},products[PID],products[Cost_per_box]),2,0)</f>
        <v>3.85</v>
      </c>
      <c r="M4105" s="22">
        <f>shipments[[#This Row],[Boxes]]*shipments[[#This Row],[cost_per_box]]</f>
        <v>1975.05</v>
      </c>
      <c r="N4105" s="22">
        <f>shipments[[#This Row],[Amount]]-shipments[[#This Row],[total cost]]</f>
        <v>2126.6999999999998</v>
      </c>
    </row>
    <row r="4106" spans="1:14" x14ac:dyDescent="0.35">
      <c r="A4106" t="s">
        <v>4150</v>
      </c>
      <c r="B4106" t="s">
        <v>8046</v>
      </c>
      <c r="C4106" t="s">
        <v>8015</v>
      </c>
      <c r="D4106" t="s">
        <v>8037</v>
      </c>
      <c r="E4106" s="1">
        <v>45323</v>
      </c>
      <c r="F4106">
        <v>162</v>
      </c>
      <c r="G4106">
        <v>27</v>
      </c>
      <c r="H4106" t="s">
        <v>7</v>
      </c>
      <c r="I4106" t="str">
        <f>VLOOKUP(shipments[[#This Row],[SPID]],CHOOSE({1,2},people[[#All],[SPID]],people[[#All],[Sales_person]]),2,0)</f>
        <v>Husein Augar</v>
      </c>
      <c r="J4106">
        <f>YEAR(shipments[[#This Row],[Shipdate]])</f>
        <v>2024</v>
      </c>
      <c r="K4106" s="22"/>
      <c r="L4106" s="22">
        <f>VLOOKUP(shipments[[#This Row],[PID]],CHOOSE({1,2},products[PID],products[Cost_per_box]),2,0)</f>
        <v>5.72</v>
      </c>
      <c r="M4106" s="22">
        <f>shipments[[#This Row],[Boxes]]*shipments[[#This Row],[cost_per_box]]</f>
        <v>154.44</v>
      </c>
      <c r="N4106" s="22">
        <f>shipments[[#This Row],[Amount]]-shipments[[#This Row],[total cost]]</f>
        <v>7.5600000000000023</v>
      </c>
    </row>
    <row r="4107" spans="1:14" x14ac:dyDescent="0.35">
      <c r="A4107" t="s">
        <v>4151</v>
      </c>
      <c r="B4107" t="s">
        <v>8046</v>
      </c>
      <c r="C4107" t="s">
        <v>8015</v>
      </c>
      <c r="D4107" t="s">
        <v>8033</v>
      </c>
      <c r="E4107" s="1">
        <v>45537</v>
      </c>
      <c r="F4107">
        <v>528.75</v>
      </c>
      <c r="G4107">
        <v>89</v>
      </c>
      <c r="H4107" t="s">
        <v>26</v>
      </c>
      <c r="I4107" t="str">
        <f>VLOOKUP(shipments[[#This Row],[SPID]],CHOOSE({1,2},people[[#All],[SPID]],people[[#All],[Sales_person]]),2,0)</f>
        <v>Husein Augar</v>
      </c>
      <c r="J4107">
        <f>YEAR(shipments[[#This Row],[Shipdate]])</f>
        <v>2024</v>
      </c>
      <c r="K4107" s="22"/>
      <c r="L4107" s="22">
        <f>VLOOKUP(shipments[[#This Row],[PID]],CHOOSE({1,2},products[PID],products[Cost_per_box]),2,0)</f>
        <v>5.72</v>
      </c>
      <c r="M4107" s="22">
        <f>shipments[[#This Row],[Boxes]]*shipments[[#This Row],[cost_per_box]]</f>
        <v>509.08</v>
      </c>
      <c r="N4107" s="22">
        <f>shipments[[#This Row],[Amount]]-shipments[[#This Row],[total cost]]</f>
        <v>19.670000000000016</v>
      </c>
    </row>
    <row r="4108" spans="1:14" x14ac:dyDescent="0.35">
      <c r="A4108" t="s">
        <v>4152</v>
      </c>
      <c r="B4108" t="s">
        <v>8046</v>
      </c>
      <c r="C4108" t="s">
        <v>8016</v>
      </c>
      <c r="D4108" t="s">
        <v>8037</v>
      </c>
      <c r="E4108" s="1">
        <v>45125</v>
      </c>
      <c r="F4108">
        <v>5841</v>
      </c>
      <c r="G4108">
        <v>244</v>
      </c>
      <c r="H4108" t="s">
        <v>7</v>
      </c>
      <c r="I4108" t="str">
        <f>VLOOKUP(shipments[[#This Row],[SPID]],CHOOSE({1,2},people[[#All],[SPID]],people[[#All],[Sales_person]]),2,0)</f>
        <v>Husein Augar</v>
      </c>
      <c r="J4108">
        <f>YEAR(shipments[[#This Row],[Shipdate]])</f>
        <v>2023</v>
      </c>
      <c r="K4108" s="22"/>
      <c r="L4108" s="22">
        <f>VLOOKUP(shipments[[#This Row],[PID]],CHOOSE({1,2},products[PID],products[Cost_per_box]),2,0)</f>
        <v>6.31</v>
      </c>
      <c r="M4108" s="22">
        <f>shipments[[#This Row],[Boxes]]*shipments[[#This Row],[cost_per_box]]</f>
        <v>1539.6399999999999</v>
      </c>
      <c r="N4108" s="22">
        <f>shipments[[#This Row],[Amount]]-shipments[[#This Row],[total cost]]</f>
        <v>4301.3600000000006</v>
      </c>
    </row>
    <row r="4109" spans="1:14" x14ac:dyDescent="0.35">
      <c r="A4109" t="s">
        <v>4153</v>
      </c>
      <c r="B4109" t="s">
        <v>8046</v>
      </c>
      <c r="C4109" t="s">
        <v>8016</v>
      </c>
      <c r="D4109" t="s">
        <v>8038</v>
      </c>
      <c r="E4109" s="1">
        <v>45344</v>
      </c>
      <c r="F4109">
        <v>14933.25</v>
      </c>
      <c r="G4109">
        <v>575</v>
      </c>
      <c r="H4109" t="s">
        <v>7</v>
      </c>
      <c r="I4109" t="str">
        <f>VLOOKUP(shipments[[#This Row],[SPID]],CHOOSE({1,2},people[[#All],[SPID]],people[[#All],[Sales_person]]),2,0)</f>
        <v>Husein Augar</v>
      </c>
      <c r="J4109">
        <f>YEAR(shipments[[#This Row],[Shipdate]])</f>
        <v>2024</v>
      </c>
      <c r="K4109" s="22"/>
      <c r="L4109" s="22">
        <f>VLOOKUP(shipments[[#This Row],[PID]],CHOOSE({1,2},products[PID],products[Cost_per_box]),2,0)</f>
        <v>6.31</v>
      </c>
      <c r="M4109" s="22">
        <f>shipments[[#This Row],[Boxes]]*shipments[[#This Row],[cost_per_box]]</f>
        <v>3628.25</v>
      </c>
      <c r="N4109" s="22">
        <f>shipments[[#This Row],[Amount]]-shipments[[#This Row],[total cost]]</f>
        <v>11305</v>
      </c>
    </row>
    <row r="4110" spans="1:14" x14ac:dyDescent="0.35">
      <c r="A4110" t="s">
        <v>4154</v>
      </c>
      <c r="B4110" t="s">
        <v>8046</v>
      </c>
      <c r="C4110" t="s">
        <v>8017</v>
      </c>
      <c r="D4110" t="s">
        <v>8037</v>
      </c>
      <c r="E4110" s="1">
        <v>45540</v>
      </c>
      <c r="F4110">
        <v>5494.5</v>
      </c>
      <c r="G4110">
        <v>204</v>
      </c>
      <c r="H4110" t="s">
        <v>26</v>
      </c>
      <c r="I4110" t="str">
        <f>VLOOKUP(shipments[[#This Row],[SPID]],CHOOSE({1,2},people[[#All],[SPID]],people[[#All],[Sales_person]]),2,0)</f>
        <v>Husein Augar</v>
      </c>
      <c r="J4110">
        <f>YEAR(shipments[[#This Row],[Shipdate]])</f>
        <v>2024</v>
      </c>
      <c r="K4110" s="22"/>
      <c r="L4110" s="22">
        <f>VLOOKUP(shipments[[#This Row],[PID]],CHOOSE({1,2},products[PID],products[Cost_per_box]),2,0)</f>
        <v>9.94</v>
      </c>
      <c r="M4110" s="22">
        <f>shipments[[#This Row],[Boxes]]*shipments[[#This Row],[cost_per_box]]</f>
        <v>2027.76</v>
      </c>
      <c r="N4110" s="22">
        <f>shipments[[#This Row],[Amount]]-shipments[[#This Row],[total cost]]</f>
        <v>3466.74</v>
      </c>
    </row>
    <row r="4111" spans="1:14" x14ac:dyDescent="0.35">
      <c r="A4111" t="s">
        <v>4155</v>
      </c>
      <c r="B4111" t="s">
        <v>8046</v>
      </c>
      <c r="C4111" t="s">
        <v>8017</v>
      </c>
      <c r="D4111" t="s">
        <v>8033</v>
      </c>
      <c r="E4111" s="1">
        <v>45495</v>
      </c>
      <c r="F4111">
        <v>6257.25</v>
      </c>
      <c r="G4111">
        <v>241</v>
      </c>
      <c r="H4111" t="s">
        <v>18</v>
      </c>
      <c r="I4111" t="str">
        <f>VLOOKUP(shipments[[#This Row],[SPID]],CHOOSE({1,2},people[[#All],[SPID]],people[[#All],[Sales_person]]),2,0)</f>
        <v>Husein Augar</v>
      </c>
      <c r="J4111">
        <f>YEAR(shipments[[#This Row],[Shipdate]])</f>
        <v>2024</v>
      </c>
      <c r="K4111" s="22"/>
      <c r="L4111" s="22">
        <f>VLOOKUP(shipments[[#This Row],[PID]],CHOOSE({1,2},products[PID],products[Cost_per_box]),2,0)</f>
        <v>9.94</v>
      </c>
      <c r="M4111" s="22">
        <f>shipments[[#This Row],[Boxes]]*shipments[[#This Row],[cost_per_box]]</f>
        <v>2395.54</v>
      </c>
      <c r="N4111" s="22">
        <f>shipments[[#This Row],[Amount]]-shipments[[#This Row],[total cost]]</f>
        <v>3861.71</v>
      </c>
    </row>
    <row r="4112" spans="1:14" x14ac:dyDescent="0.35">
      <c r="A4112" t="s">
        <v>4156</v>
      </c>
      <c r="B4112" t="s">
        <v>8046</v>
      </c>
      <c r="C4112" t="s">
        <v>8017</v>
      </c>
      <c r="D4112" t="s">
        <v>8037</v>
      </c>
      <c r="E4112" s="1">
        <v>45105</v>
      </c>
      <c r="F4112">
        <v>5251.5</v>
      </c>
      <c r="G4112">
        <v>211</v>
      </c>
      <c r="H4112" t="s">
        <v>7</v>
      </c>
      <c r="I4112" t="str">
        <f>VLOOKUP(shipments[[#This Row],[SPID]],CHOOSE({1,2},people[[#All],[SPID]],people[[#All],[Sales_person]]),2,0)</f>
        <v>Husein Augar</v>
      </c>
      <c r="J4112">
        <f>YEAR(shipments[[#This Row],[Shipdate]])</f>
        <v>2023</v>
      </c>
      <c r="K4112" s="22"/>
      <c r="L4112" s="22">
        <f>VLOOKUP(shipments[[#This Row],[PID]],CHOOSE({1,2},products[PID],products[Cost_per_box]),2,0)</f>
        <v>9.94</v>
      </c>
      <c r="M4112" s="22">
        <f>shipments[[#This Row],[Boxes]]*shipments[[#This Row],[cost_per_box]]</f>
        <v>2097.3399999999997</v>
      </c>
      <c r="N4112" s="22">
        <f>shipments[[#This Row],[Amount]]-shipments[[#This Row],[total cost]]</f>
        <v>3154.1600000000003</v>
      </c>
    </row>
    <row r="4113" spans="1:14" x14ac:dyDescent="0.35">
      <c r="A4113" t="s">
        <v>4157</v>
      </c>
      <c r="B4113" t="s">
        <v>8046</v>
      </c>
      <c r="C4113" t="s">
        <v>8017</v>
      </c>
      <c r="D4113" t="s">
        <v>8038</v>
      </c>
      <c r="E4113" s="1">
        <v>45357</v>
      </c>
      <c r="F4113">
        <v>5469.75</v>
      </c>
      <c r="G4113">
        <v>211</v>
      </c>
      <c r="H4113" t="s">
        <v>7</v>
      </c>
      <c r="I4113" t="str">
        <f>VLOOKUP(shipments[[#This Row],[SPID]],CHOOSE({1,2},people[[#All],[SPID]],people[[#All],[Sales_person]]),2,0)</f>
        <v>Husein Augar</v>
      </c>
      <c r="J4113">
        <f>YEAR(shipments[[#This Row],[Shipdate]])</f>
        <v>2024</v>
      </c>
      <c r="K4113" s="22"/>
      <c r="L4113" s="22">
        <f>VLOOKUP(shipments[[#This Row],[PID]],CHOOSE({1,2},products[PID],products[Cost_per_box]),2,0)</f>
        <v>9.94</v>
      </c>
      <c r="M4113" s="22">
        <f>shipments[[#This Row],[Boxes]]*shipments[[#This Row],[cost_per_box]]</f>
        <v>2097.3399999999997</v>
      </c>
      <c r="N4113" s="22">
        <f>shipments[[#This Row],[Amount]]-shipments[[#This Row],[total cost]]</f>
        <v>3372.4100000000003</v>
      </c>
    </row>
    <row r="4114" spans="1:14" x14ac:dyDescent="0.35">
      <c r="A4114" t="s">
        <v>4158</v>
      </c>
      <c r="B4114" t="s">
        <v>8046</v>
      </c>
      <c r="C4114" t="s">
        <v>8018</v>
      </c>
      <c r="D4114" t="s">
        <v>8037</v>
      </c>
      <c r="E4114" s="1">
        <v>45184</v>
      </c>
      <c r="F4114">
        <v>6430.5</v>
      </c>
      <c r="G4114">
        <v>322</v>
      </c>
      <c r="H4114" t="s">
        <v>7</v>
      </c>
      <c r="I4114" t="str">
        <f>VLOOKUP(shipments[[#This Row],[SPID]],CHOOSE({1,2},people[[#All],[SPID]],people[[#All],[Sales_person]]),2,0)</f>
        <v>Husein Augar</v>
      </c>
      <c r="J4114">
        <f>YEAR(shipments[[#This Row],[Shipdate]])</f>
        <v>2023</v>
      </c>
      <c r="K4114" s="22"/>
      <c r="L4114" s="22">
        <f>VLOOKUP(shipments[[#This Row],[PID]],CHOOSE({1,2},products[PID],products[Cost_per_box]),2,0)</f>
        <v>7.73</v>
      </c>
      <c r="M4114" s="22">
        <f>shipments[[#This Row],[Boxes]]*shipments[[#This Row],[cost_per_box]]</f>
        <v>2489.06</v>
      </c>
      <c r="N4114" s="22">
        <f>shipments[[#This Row],[Amount]]-shipments[[#This Row],[total cost]]</f>
        <v>3941.44</v>
      </c>
    </row>
    <row r="4115" spans="1:14" x14ac:dyDescent="0.35">
      <c r="A4115" t="s">
        <v>4159</v>
      </c>
      <c r="B4115" t="s">
        <v>8046</v>
      </c>
      <c r="C4115" t="s">
        <v>8018</v>
      </c>
      <c r="D4115" t="s">
        <v>8034</v>
      </c>
      <c r="E4115" s="1">
        <v>45188</v>
      </c>
      <c r="F4115">
        <v>8034.75</v>
      </c>
      <c r="G4115">
        <v>447</v>
      </c>
      <c r="H4115" t="s">
        <v>7</v>
      </c>
      <c r="I4115" t="str">
        <f>VLOOKUP(shipments[[#This Row],[SPID]],CHOOSE({1,2},people[[#All],[SPID]],people[[#All],[Sales_person]]),2,0)</f>
        <v>Husein Augar</v>
      </c>
      <c r="J4115">
        <f>YEAR(shipments[[#This Row],[Shipdate]])</f>
        <v>2023</v>
      </c>
      <c r="K4115" s="22"/>
      <c r="L4115" s="22">
        <f>VLOOKUP(shipments[[#This Row],[PID]],CHOOSE({1,2},products[PID],products[Cost_per_box]),2,0)</f>
        <v>7.73</v>
      </c>
      <c r="M4115" s="22">
        <f>shipments[[#This Row],[Boxes]]*shipments[[#This Row],[cost_per_box]]</f>
        <v>3455.3100000000004</v>
      </c>
      <c r="N4115" s="22">
        <f>shipments[[#This Row],[Amount]]-shipments[[#This Row],[total cost]]</f>
        <v>4579.4399999999996</v>
      </c>
    </row>
    <row r="4116" spans="1:14" x14ac:dyDescent="0.35">
      <c r="A4116" t="s">
        <v>4160</v>
      </c>
      <c r="B4116" t="s">
        <v>8046</v>
      </c>
      <c r="C4116" t="s">
        <v>8019</v>
      </c>
      <c r="D4116" t="s">
        <v>8038</v>
      </c>
      <c r="E4116" s="1">
        <v>45268</v>
      </c>
      <c r="F4116">
        <v>13572</v>
      </c>
      <c r="G4116">
        <v>647</v>
      </c>
      <c r="H4116" t="s">
        <v>7</v>
      </c>
      <c r="I4116" t="str">
        <f>VLOOKUP(shipments[[#This Row],[SPID]],CHOOSE({1,2},people[[#All],[SPID]],people[[#All],[Sales_person]]),2,0)</f>
        <v>Husein Augar</v>
      </c>
      <c r="J4116">
        <f>YEAR(shipments[[#This Row],[Shipdate]])</f>
        <v>2023</v>
      </c>
      <c r="K4116" s="22"/>
      <c r="L4116" s="22">
        <f>VLOOKUP(shipments[[#This Row],[PID]],CHOOSE({1,2},products[PID],products[Cost_per_box]),2,0)</f>
        <v>3.68</v>
      </c>
      <c r="M4116" s="22">
        <f>shipments[[#This Row],[Boxes]]*shipments[[#This Row],[cost_per_box]]</f>
        <v>2380.96</v>
      </c>
      <c r="N4116" s="22">
        <f>shipments[[#This Row],[Amount]]-shipments[[#This Row],[total cost]]</f>
        <v>11191.04</v>
      </c>
    </row>
    <row r="4117" spans="1:14" x14ac:dyDescent="0.35">
      <c r="A4117" t="s">
        <v>4161</v>
      </c>
      <c r="B4117" t="s">
        <v>8046</v>
      </c>
      <c r="C4117" t="s">
        <v>8020</v>
      </c>
      <c r="D4117" t="s">
        <v>8033</v>
      </c>
      <c r="E4117" s="1">
        <v>45426</v>
      </c>
      <c r="F4117">
        <v>16861.5</v>
      </c>
      <c r="G4117">
        <v>1205</v>
      </c>
      <c r="H4117" t="s">
        <v>7</v>
      </c>
      <c r="I4117" t="str">
        <f>VLOOKUP(shipments[[#This Row],[SPID]],CHOOSE({1,2},people[[#All],[SPID]],people[[#All],[Sales_person]]),2,0)</f>
        <v>Husein Augar</v>
      </c>
      <c r="J4117">
        <f>YEAR(shipments[[#This Row],[Shipdate]])</f>
        <v>2024</v>
      </c>
      <c r="K4117" s="22"/>
      <c r="L4117" s="22">
        <f>VLOOKUP(shipments[[#This Row],[PID]],CHOOSE({1,2},products[PID],products[Cost_per_box]),2,0)</f>
        <v>8.2200000000000006</v>
      </c>
      <c r="M4117" s="22">
        <f>shipments[[#This Row],[Boxes]]*shipments[[#This Row],[cost_per_box]]</f>
        <v>9905.1</v>
      </c>
      <c r="N4117" s="22">
        <f>shipments[[#This Row],[Amount]]-shipments[[#This Row],[total cost]]</f>
        <v>6956.4</v>
      </c>
    </row>
    <row r="4118" spans="1:14" x14ac:dyDescent="0.35">
      <c r="A4118" t="s">
        <v>4162</v>
      </c>
      <c r="B4118" t="s">
        <v>8046</v>
      </c>
      <c r="C4118" t="s">
        <v>8020</v>
      </c>
      <c r="D4118" t="s">
        <v>8038</v>
      </c>
      <c r="E4118" s="1">
        <v>45258</v>
      </c>
      <c r="F4118">
        <v>1800</v>
      </c>
      <c r="G4118">
        <v>113</v>
      </c>
      <c r="H4118" t="s">
        <v>7</v>
      </c>
      <c r="I4118" t="str">
        <f>VLOOKUP(shipments[[#This Row],[SPID]],CHOOSE({1,2},people[[#All],[SPID]],people[[#All],[Sales_person]]),2,0)</f>
        <v>Husein Augar</v>
      </c>
      <c r="J4118">
        <f>YEAR(shipments[[#This Row],[Shipdate]])</f>
        <v>2023</v>
      </c>
      <c r="K4118" s="22"/>
      <c r="L4118" s="22">
        <f>VLOOKUP(shipments[[#This Row],[PID]],CHOOSE({1,2},products[PID],products[Cost_per_box]),2,0)</f>
        <v>8.2200000000000006</v>
      </c>
      <c r="M4118" s="22">
        <f>shipments[[#This Row],[Boxes]]*shipments[[#This Row],[cost_per_box]]</f>
        <v>928.86000000000013</v>
      </c>
      <c r="N4118" s="22">
        <f>shipments[[#This Row],[Amount]]-shipments[[#This Row],[total cost]]</f>
        <v>871.13999999999987</v>
      </c>
    </row>
    <row r="4119" spans="1:14" x14ac:dyDescent="0.35">
      <c r="A4119" t="s">
        <v>4163</v>
      </c>
      <c r="B4119" t="s">
        <v>8046</v>
      </c>
      <c r="C4119" t="s">
        <v>8020</v>
      </c>
      <c r="D4119" t="s">
        <v>8037</v>
      </c>
      <c r="E4119" s="1">
        <v>44967</v>
      </c>
      <c r="F4119">
        <v>2940.75</v>
      </c>
      <c r="G4119">
        <v>184</v>
      </c>
      <c r="H4119" t="s">
        <v>7</v>
      </c>
      <c r="I4119" t="str">
        <f>VLOOKUP(shipments[[#This Row],[SPID]],CHOOSE({1,2},people[[#All],[SPID]],people[[#All],[Sales_person]]),2,0)</f>
        <v>Husein Augar</v>
      </c>
      <c r="J4119">
        <f>YEAR(shipments[[#This Row],[Shipdate]])</f>
        <v>2023</v>
      </c>
      <c r="K4119" s="22"/>
      <c r="L4119" s="22">
        <f>VLOOKUP(shipments[[#This Row],[PID]],CHOOSE({1,2},products[PID],products[Cost_per_box]),2,0)</f>
        <v>8.2200000000000006</v>
      </c>
      <c r="M4119" s="22">
        <f>shipments[[#This Row],[Boxes]]*shipments[[#This Row],[cost_per_box]]</f>
        <v>1512.48</v>
      </c>
      <c r="N4119" s="22">
        <f>shipments[[#This Row],[Amount]]-shipments[[#This Row],[total cost]]</f>
        <v>1428.27</v>
      </c>
    </row>
    <row r="4120" spans="1:14" x14ac:dyDescent="0.35">
      <c r="A4120" t="s">
        <v>4164</v>
      </c>
      <c r="B4120" t="s">
        <v>8046</v>
      </c>
      <c r="C4120" t="s">
        <v>8020</v>
      </c>
      <c r="D4120" t="s">
        <v>8037</v>
      </c>
      <c r="E4120" s="1">
        <v>45203</v>
      </c>
      <c r="F4120">
        <v>2247.75</v>
      </c>
      <c r="G4120">
        <v>150</v>
      </c>
      <c r="H4120" t="s">
        <v>7</v>
      </c>
      <c r="I4120" t="str">
        <f>VLOOKUP(shipments[[#This Row],[SPID]],CHOOSE({1,2},people[[#All],[SPID]],people[[#All],[Sales_person]]),2,0)</f>
        <v>Husein Augar</v>
      </c>
      <c r="J4120">
        <f>YEAR(shipments[[#This Row],[Shipdate]])</f>
        <v>2023</v>
      </c>
      <c r="K4120" s="22"/>
      <c r="L4120" s="22">
        <f>VLOOKUP(shipments[[#This Row],[PID]],CHOOSE({1,2},products[PID],products[Cost_per_box]),2,0)</f>
        <v>8.2200000000000006</v>
      </c>
      <c r="M4120" s="22">
        <f>shipments[[#This Row],[Boxes]]*shipments[[#This Row],[cost_per_box]]</f>
        <v>1233</v>
      </c>
      <c r="N4120" s="22">
        <f>shipments[[#This Row],[Amount]]-shipments[[#This Row],[total cost]]</f>
        <v>1014.75</v>
      </c>
    </row>
    <row r="4121" spans="1:14" x14ac:dyDescent="0.35">
      <c r="A4121" t="s">
        <v>4165</v>
      </c>
      <c r="B4121" t="s">
        <v>8046</v>
      </c>
      <c r="C4121" t="s">
        <v>8020</v>
      </c>
      <c r="D4121" t="s">
        <v>8038</v>
      </c>
      <c r="E4121" s="1">
        <v>45315</v>
      </c>
      <c r="F4121">
        <v>3190.5</v>
      </c>
      <c r="G4121">
        <v>213</v>
      </c>
      <c r="H4121" t="s">
        <v>7</v>
      </c>
      <c r="I4121" t="str">
        <f>VLOOKUP(shipments[[#This Row],[SPID]],CHOOSE({1,2},people[[#All],[SPID]],people[[#All],[Sales_person]]),2,0)</f>
        <v>Husein Augar</v>
      </c>
      <c r="J4121">
        <f>YEAR(shipments[[#This Row],[Shipdate]])</f>
        <v>2024</v>
      </c>
      <c r="K4121" s="22"/>
      <c r="L4121" s="22">
        <f>VLOOKUP(shipments[[#This Row],[PID]],CHOOSE({1,2},products[PID],products[Cost_per_box]),2,0)</f>
        <v>8.2200000000000006</v>
      </c>
      <c r="M4121" s="22">
        <f>shipments[[#This Row],[Boxes]]*shipments[[#This Row],[cost_per_box]]</f>
        <v>1750.8600000000001</v>
      </c>
      <c r="N4121" s="22">
        <f>shipments[[#This Row],[Amount]]-shipments[[#This Row],[total cost]]</f>
        <v>1439.6399999999999</v>
      </c>
    </row>
    <row r="4122" spans="1:14" x14ac:dyDescent="0.35">
      <c r="A4122" t="s">
        <v>4166</v>
      </c>
      <c r="B4122" t="s">
        <v>8046</v>
      </c>
      <c r="C4122" t="s">
        <v>8021</v>
      </c>
      <c r="D4122" t="s">
        <v>8036</v>
      </c>
      <c r="E4122" s="1">
        <v>44932</v>
      </c>
      <c r="F4122">
        <v>7384.5</v>
      </c>
      <c r="G4122">
        <v>411</v>
      </c>
      <c r="H4122" t="s">
        <v>7</v>
      </c>
      <c r="I4122" t="str">
        <f>VLOOKUP(shipments[[#This Row],[SPID]],CHOOSE({1,2},people[[#All],[SPID]],people[[#All],[Sales_person]]),2,0)</f>
        <v>Husein Augar</v>
      </c>
      <c r="J4122">
        <f>YEAR(shipments[[#This Row],[Shipdate]])</f>
        <v>2023</v>
      </c>
      <c r="K4122" s="22"/>
      <c r="L4122" s="22">
        <f>VLOOKUP(shipments[[#This Row],[PID]],CHOOSE({1,2},products[PID],products[Cost_per_box]),2,0)</f>
        <v>10.23</v>
      </c>
      <c r="M4122" s="22">
        <f>shipments[[#This Row],[Boxes]]*shipments[[#This Row],[cost_per_box]]</f>
        <v>4204.53</v>
      </c>
      <c r="N4122" s="22">
        <f>shipments[[#This Row],[Amount]]-shipments[[#This Row],[total cost]]</f>
        <v>3179.9700000000003</v>
      </c>
    </row>
    <row r="4123" spans="1:14" x14ac:dyDescent="0.35">
      <c r="A4123" t="s">
        <v>4167</v>
      </c>
      <c r="B4123" t="s">
        <v>8046</v>
      </c>
      <c r="C4123" t="s">
        <v>8021</v>
      </c>
      <c r="D4123" t="s">
        <v>8036</v>
      </c>
      <c r="E4123" s="1">
        <v>45518</v>
      </c>
      <c r="F4123">
        <v>7659</v>
      </c>
      <c r="G4123">
        <v>451</v>
      </c>
      <c r="H4123" t="s">
        <v>18</v>
      </c>
      <c r="I4123" t="str">
        <f>VLOOKUP(shipments[[#This Row],[SPID]],CHOOSE({1,2},people[[#All],[SPID]],people[[#All],[Sales_person]]),2,0)</f>
        <v>Husein Augar</v>
      </c>
      <c r="J4123">
        <f>YEAR(shipments[[#This Row],[Shipdate]])</f>
        <v>2024</v>
      </c>
      <c r="K4123" s="22"/>
      <c r="L4123" s="22">
        <f>VLOOKUP(shipments[[#This Row],[PID]],CHOOSE({1,2},products[PID],products[Cost_per_box]),2,0)</f>
        <v>10.23</v>
      </c>
      <c r="M4123" s="22">
        <f>shipments[[#This Row],[Boxes]]*shipments[[#This Row],[cost_per_box]]</f>
        <v>4613.7300000000005</v>
      </c>
      <c r="N4123" s="22">
        <f>shipments[[#This Row],[Amount]]-shipments[[#This Row],[total cost]]</f>
        <v>3045.2699999999995</v>
      </c>
    </row>
    <row r="4124" spans="1:14" x14ac:dyDescent="0.35">
      <c r="A4124" t="s">
        <v>4168</v>
      </c>
      <c r="B4124" t="s">
        <v>8046</v>
      </c>
      <c r="C4124" t="s">
        <v>8022</v>
      </c>
      <c r="D4124" t="s">
        <v>8034</v>
      </c>
      <c r="E4124" s="1">
        <v>45222</v>
      </c>
      <c r="F4124">
        <v>4326.75</v>
      </c>
      <c r="G4124">
        <v>255</v>
      </c>
      <c r="H4124" t="s">
        <v>7</v>
      </c>
      <c r="I4124" t="str">
        <f>VLOOKUP(shipments[[#This Row],[SPID]],CHOOSE({1,2},people[[#All],[SPID]],people[[#All],[Sales_person]]),2,0)</f>
        <v>Husein Augar</v>
      </c>
      <c r="J4124">
        <f>YEAR(shipments[[#This Row],[Shipdate]])</f>
        <v>2023</v>
      </c>
      <c r="K4124" s="22"/>
      <c r="L4124" s="22">
        <f>VLOOKUP(shipments[[#This Row],[PID]],CHOOSE({1,2},products[PID],products[Cost_per_box]),2,0)</f>
        <v>4.74</v>
      </c>
      <c r="M4124" s="22">
        <f>shipments[[#This Row],[Boxes]]*shipments[[#This Row],[cost_per_box]]</f>
        <v>1208.7</v>
      </c>
      <c r="N4124" s="22">
        <f>shipments[[#This Row],[Amount]]-shipments[[#This Row],[total cost]]</f>
        <v>3118.05</v>
      </c>
    </row>
    <row r="4125" spans="1:14" x14ac:dyDescent="0.35">
      <c r="A4125" t="s">
        <v>4169</v>
      </c>
      <c r="B4125" t="s">
        <v>8046</v>
      </c>
      <c r="C4125" t="s">
        <v>8022</v>
      </c>
      <c r="D4125" t="s">
        <v>8034</v>
      </c>
      <c r="E4125" s="1">
        <v>44992</v>
      </c>
      <c r="F4125">
        <v>9148.5</v>
      </c>
      <c r="G4125">
        <v>704</v>
      </c>
      <c r="H4125" t="s">
        <v>7</v>
      </c>
      <c r="I4125" t="str">
        <f>VLOOKUP(shipments[[#This Row],[SPID]],CHOOSE({1,2},people[[#All],[SPID]],people[[#All],[Sales_person]]),2,0)</f>
        <v>Husein Augar</v>
      </c>
      <c r="J4125">
        <f>YEAR(shipments[[#This Row],[Shipdate]])</f>
        <v>2023</v>
      </c>
      <c r="K4125" s="22"/>
      <c r="L4125" s="22">
        <f>VLOOKUP(shipments[[#This Row],[PID]],CHOOSE({1,2},products[PID],products[Cost_per_box]),2,0)</f>
        <v>4.74</v>
      </c>
      <c r="M4125" s="22">
        <f>shipments[[#This Row],[Boxes]]*shipments[[#This Row],[cost_per_box]]</f>
        <v>3336.96</v>
      </c>
      <c r="N4125" s="22">
        <f>shipments[[#This Row],[Amount]]-shipments[[#This Row],[total cost]]</f>
        <v>5811.54</v>
      </c>
    </row>
    <row r="4126" spans="1:14" x14ac:dyDescent="0.35">
      <c r="A4126" t="s">
        <v>4170</v>
      </c>
      <c r="B4126" t="s">
        <v>8046</v>
      </c>
      <c r="C4126" t="s">
        <v>8023</v>
      </c>
      <c r="D4126" t="s">
        <v>8033</v>
      </c>
      <c r="E4126" s="1">
        <v>45412</v>
      </c>
      <c r="F4126">
        <v>3145.5</v>
      </c>
      <c r="G4126">
        <v>394</v>
      </c>
      <c r="H4126" t="s">
        <v>7</v>
      </c>
      <c r="I4126" t="str">
        <f>VLOOKUP(shipments[[#This Row],[SPID]],CHOOSE({1,2},people[[#All],[SPID]],people[[#All],[Sales_person]]),2,0)</f>
        <v>Husein Augar</v>
      </c>
      <c r="J4126">
        <f>YEAR(shipments[[#This Row],[Shipdate]])</f>
        <v>2024</v>
      </c>
      <c r="K4126" s="22"/>
      <c r="L4126" s="22">
        <f>VLOOKUP(shipments[[#This Row],[PID]],CHOOSE({1,2},products[PID],products[Cost_per_box]),2,0)</f>
        <v>10.51</v>
      </c>
      <c r="M4126" s="22">
        <f>shipments[[#This Row],[Boxes]]*shipments[[#This Row],[cost_per_box]]</f>
        <v>4140.9399999999996</v>
      </c>
      <c r="N4126" s="22">
        <f>shipments[[#This Row],[Amount]]-shipments[[#This Row],[total cost]]</f>
        <v>-995.4399999999996</v>
      </c>
    </row>
    <row r="4127" spans="1:14" x14ac:dyDescent="0.35">
      <c r="A4127" t="s">
        <v>4171</v>
      </c>
      <c r="B4127" t="s">
        <v>8046</v>
      </c>
      <c r="C4127" t="s">
        <v>8023</v>
      </c>
      <c r="D4127" t="s">
        <v>8034</v>
      </c>
      <c r="E4127" s="1">
        <v>45265</v>
      </c>
      <c r="F4127">
        <v>6750</v>
      </c>
      <c r="G4127">
        <v>965</v>
      </c>
      <c r="H4127" t="s">
        <v>7</v>
      </c>
      <c r="I4127" t="str">
        <f>VLOOKUP(shipments[[#This Row],[SPID]],CHOOSE({1,2},people[[#All],[SPID]],people[[#All],[Sales_person]]),2,0)</f>
        <v>Husein Augar</v>
      </c>
      <c r="J4127">
        <f>YEAR(shipments[[#This Row],[Shipdate]])</f>
        <v>2023</v>
      </c>
      <c r="K4127" s="22"/>
      <c r="L4127" s="22">
        <f>VLOOKUP(shipments[[#This Row],[PID]],CHOOSE({1,2},products[PID],products[Cost_per_box]),2,0)</f>
        <v>10.51</v>
      </c>
      <c r="M4127" s="22">
        <f>shipments[[#This Row],[Boxes]]*shipments[[#This Row],[cost_per_box]]</f>
        <v>10142.15</v>
      </c>
      <c r="N4127" s="22">
        <f>shipments[[#This Row],[Amount]]-shipments[[#This Row],[total cost]]</f>
        <v>-3392.1499999999996</v>
      </c>
    </row>
    <row r="4128" spans="1:14" x14ac:dyDescent="0.35">
      <c r="A4128" t="s">
        <v>4172</v>
      </c>
      <c r="B4128" t="s">
        <v>8046</v>
      </c>
      <c r="C4128" t="s">
        <v>8023</v>
      </c>
      <c r="D4128" t="s">
        <v>8037</v>
      </c>
      <c r="E4128" s="1">
        <v>45240</v>
      </c>
      <c r="F4128">
        <v>2353.5</v>
      </c>
      <c r="G4128">
        <v>393</v>
      </c>
      <c r="H4128" t="s">
        <v>7</v>
      </c>
      <c r="I4128" t="str">
        <f>VLOOKUP(shipments[[#This Row],[SPID]],CHOOSE({1,2},people[[#All],[SPID]],people[[#All],[Sales_person]]),2,0)</f>
        <v>Husein Augar</v>
      </c>
      <c r="J4128">
        <f>YEAR(shipments[[#This Row],[Shipdate]])</f>
        <v>2023</v>
      </c>
      <c r="K4128" s="22"/>
      <c r="L4128" s="22">
        <f>VLOOKUP(shipments[[#This Row],[PID]],CHOOSE({1,2},products[PID],products[Cost_per_box]),2,0)</f>
        <v>10.51</v>
      </c>
      <c r="M4128" s="22">
        <f>shipments[[#This Row],[Boxes]]*shipments[[#This Row],[cost_per_box]]</f>
        <v>4130.43</v>
      </c>
      <c r="N4128" s="22">
        <f>shipments[[#This Row],[Amount]]-shipments[[#This Row],[total cost]]</f>
        <v>-1776.9300000000003</v>
      </c>
    </row>
    <row r="4129" spans="1:14" x14ac:dyDescent="0.35">
      <c r="A4129" t="s">
        <v>4173</v>
      </c>
      <c r="B4129" t="s">
        <v>8046</v>
      </c>
      <c r="C4129" t="s">
        <v>8024</v>
      </c>
      <c r="D4129" t="s">
        <v>8033</v>
      </c>
      <c r="E4129" s="1">
        <v>45499</v>
      </c>
      <c r="F4129">
        <v>5593.5</v>
      </c>
      <c r="G4129">
        <v>400</v>
      </c>
      <c r="H4129" t="s">
        <v>18</v>
      </c>
      <c r="I4129" t="str">
        <f>VLOOKUP(shipments[[#This Row],[SPID]],CHOOSE({1,2},people[[#All],[SPID]],people[[#All],[Sales_person]]),2,0)</f>
        <v>Husein Augar</v>
      </c>
      <c r="J4129">
        <f>YEAR(shipments[[#This Row],[Shipdate]])</f>
        <v>2024</v>
      </c>
      <c r="K4129" s="22"/>
      <c r="L4129" s="22">
        <f>VLOOKUP(shipments[[#This Row],[PID]],CHOOSE({1,2},products[PID],products[Cost_per_box]),2,0)</f>
        <v>6.43</v>
      </c>
      <c r="M4129" s="22">
        <f>shipments[[#This Row],[Boxes]]*shipments[[#This Row],[cost_per_box]]</f>
        <v>2572</v>
      </c>
      <c r="N4129" s="22">
        <f>shipments[[#This Row],[Amount]]-shipments[[#This Row],[total cost]]</f>
        <v>3021.5</v>
      </c>
    </row>
    <row r="4130" spans="1:14" x14ac:dyDescent="0.35">
      <c r="A4130" t="s">
        <v>4174</v>
      </c>
      <c r="B4130" t="s">
        <v>8046</v>
      </c>
      <c r="C4130" t="s">
        <v>8024</v>
      </c>
      <c r="D4130" t="s">
        <v>8038</v>
      </c>
      <c r="E4130" s="1">
        <v>45238</v>
      </c>
      <c r="F4130">
        <v>4893.75</v>
      </c>
      <c r="G4130">
        <v>288</v>
      </c>
      <c r="H4130" t="s">
        <v>7</v>
      </c>
      <c r="I4130" t="str">
        <f>VLOOKUP(shipments[[#This Row],[SPID]],CHOOSE({1,2},people[[#All],[SPID]],people[[#All],[Sales_person]]),2,0)</f>
        <v>Husein Augar</v>
      </c>
      <c r="J4130">
        <f>YEAR(shipments[[#This Row],[Shipdate]])</f>
        <v>2023</v>
      </c>
      <c r="K4130" s="22"/>
      <c r="L4130" s="22">
        <f>VLOOKUP(shipments[[#This Row],[PID]],CHOOSE({1,2},products[PID],products[Cost_per_box]),2,0)</f>
        <v>6.43</v>
      </c>
      <c r="M4130" s="22">
        <f>shipments[[#This Row],[Boxes]]*shipments[[#This Row],[cost_per_box]]</f>
        <v>1851.84</v>
      </c>
      <c r="N4130" s="22">
        <f>shipments[[#This Row],[Amount]]-shipments[[#This Row],[total cost]]</f>
        <v>3041.91</v>
      </c>
    </row>
    <row r="4131" spans="1:14" x14ac:dyDescent="0.35">
      <c r="A4131" t="s">
        <v>4175</v>
      </c>
      <c r="B4131" t="s">
        <v>8046</v>
      </c>
      <c r="C4131" t="s">
        <v>8024</v>
      </c>
      <c r="D4131" t="s">
        <v>8033</v>
      </c>
      <c r="E4131" s="1">
        <v>45510</v>
      </c>
      <c r="F4131">
        <v>5955.75</v>
      </c>
      <c r="G4131">
        <v>373</v>
      </c>
      <c r="H4131" t="s">
        <v>18</v>
      </c>
      <c r="I4131" t="str">
        <f>VLOOKUP(shipments[[#This Row],[SPID]],CHOOSE({1,2},people[[#All],[SPID]],people[[#All],[Sales_person]]),2,0)</f>
        <v>Husein Augar</v>
      </c>
      <c r="J4131">
        <f>YEAR(shipments[[#This Row],[Shipdate]])</f>
        <v>2024</v>
      </c>
      <c r="K4131" s="22"/>
      <c r="L4131" s="22">
        <f>VLOOKUP(shipments[[#This Row],[PID]],CHOOSE({1,2},products[PID],products[Cost_per_box]),2,0)</f>
        <v>6.43</v>
      </c>
      <c r="M4131" s="22">
        <f>shipments[[#This Row],[Boxes]]*shipments[[#This Row],[cost_per_box]]</f>
        <v>2398.39</v>
      </c>
      <c r="N4131" s="22">
        <f>shipments[[#This Row],[Amount]]-shipments[[#This Row],[total cost]]</f>
        <v>3557.36</v>
      </c>
    </row>
    <row r="4132" spans="1:14" x14ac:dyDescent="0.35">
      <c r="A4132" t="s">
        <v>4176</v>
      </c>
      <c r="B4132" t="s">
        <v>8046</v>
      </c>
      <c r="C4132" t="s">
        <v>8024</v>
      </c>
      <c r="D4132" t="s">
        <v>8036</v>
      </c>
      <c r="E4132" s="1">
        <v>45449</v>
      </c>
      <c r="F4132">
        <v>4446</v>
      </c>
      <c r="G4132">
        <v>278</v>
      </c>
      <c r="H4132" t="s">
        <v>7</v>
      </c>
      <c r="I4132" t="str">
        <f>VLOOKUP(shipments[[#This Row],[SPID]],CHOOSE({1,2},people[[#All],[SPID]],people[[#All],[Sales_person]]),2,0)</f>
        <v>Husein Augar</v>
      </c>
      <c r="J4132">
        <f>YEAR(shipments[[#This Row],[Shipdate]])</f>
        <v>2024</v>
      </c>
      <c r="K4132" s="22"/>
      <c r="L4132" s="22">
        <f>VLOOKUP(shipments[[#This Row],[PID]],CHOOSE({1,2},products[PID],products[Cost_per_box]),2,0)</f>
        <v>6.43</v>
      </c>
      <c r="M4132" s="22">
        <f>shipments[[#This Row],[Boxes]]*shipments[[#This Row],[cost_per_box]]</f>
        <v>1787.54</v>
      </c>
      <c r="N4132" s="22">
        <f>shipments[[#This Row],[Amount]]-shipments[[#This Row],[total cost]]</f>
        <v>2658.46</v>
      </c>
    </row>
    <row r="4133" spans="1:14" x14ac:dyDescent="0.35">
      <c r="A4133" t="s">
        <v>4177</v>
      </c>
      <c r="B4133" t="s">
        <v>8046</v>
      </c>
      <c r="C4133" t="s">
        <v>8024</v>
      </c>
      <c r="D4133" t="s">
        <v>8038</v>
      </c>
      <c r="E4133" s="1">
        <v>45208</v>
      </c>
      <c r="F4133">
        <v>5231.25</v>
      </c>
      <c r="G4133">
        <v>308</v>
      </c>
      <c r="H4133" t="s">
        <v>7</v>
      </c>
      <c r="I4133" t="str">
        <f>VLOOKUP(shipments[[#This Row],[SPID]],CHOOSE({1,2},people[[#All],[SPID]],people[[#All],[Sales_person]]),2,0)</f>
        <v>Husein Augar</v>
      </c>
      <c r="J4133">
        <f>YEAR(shipments[[#This Row],[Shipdate]])</f>
        <v>2023</v>
      </c>
      <c r="K4133" s="22"/>
      <c r="L4133" s="22">
        <f>VLOOKUP(shipments[[#This Row],[PID]],CHOOSE({1,2},products[PID],products[Cost_per_box]),2,0)</f>
        <v>6.43</v>
      </c>
      <c r="M4133" s="22">
        <f>shipments[[#This Row],[Boxes]]*shipments[[#This Row],[cost_per_box]]</f>
        <v>1980.4399999999998</v>
      </c>
      <c r="N4133" s="22">
        <f>shipments[[#This Row],[Amount]]-shipments[[#This Row],[total cost]]</f>
        <v>3250.8100000000004</v>
      </c>
    </row>
    <row r="4134" spans="1:14" x14ac:dyDescent="0.35">
      <c r="A4134" t="s">
        <v>4178</v>
      </c>
      <c r="B4134" t="s">
        <v>8046</v>
      </c>
      <c r="C4134" t="s">
        <v>8025</v>
      </c>
      <c r="D4134" t="s">
        <v>8037</v>
      </c>
      <c r="E4134" s="1">
        <v>45086</v>
      </c>
      <c r="F4134">
        <v>5175</v>
      </c>
      <c r="G4134">
        <v>288</v>
      </c>
      <c r="H4134" t="s">
        <v>7</v>
      </c>
      <c r="I4134" t="str">
        <f>VLOOKUP(shipments[[#This Row],[SPID]],CHOOSE({1,2},people[[#All],[SPID]],people[[#All],[Sales_person]]),2,0)</f>
        <v>Husein Augar</v>
      </c>
      <c r="J4134">
        <f>YEAR(shipments[[#This Row],[Shipdate]])</f>
        <v>2023</v>
      </c>
      <c r="K4134" s="22"/>
      <c r="L4134" s="22">
        <f>VLOOKUP(shipments[[#This Row],[PID]],CHOOSE({1,2},products[PID],products[Cost_per_box]),2,0)</f>
        <v>12.41</v>
      </c>
      <c r="M4134" s="22">
        <f>shipments[[#This Row],[Boxes]]*shipments[[#This Row],[cost_per_box]]</f>
        <v>3574.08</v>
      </c>
      <c r="N4134" s="22">
        <f>shipments[[#This Row],[Amount]]-shipments[[#This Row],[total cost]]</f>
        <v>1600.92</v>
      </c>
    </row>
    <row r="4135" spans="1:14" x14ac:dyDescent="0.35">
      <c r="A4135" t="s">
        <v>4179</v>
      </c>
      <c r="B4135" t="s">
        <v>8046</v>
      </c>
      <c r="C4135" t="s">
        <v>8026</v>
      </c>
      <c r="D4135" t="s">
        <v>8037</v>
      </c>
      <c r="E4135" s="1">
        <v>45320</v>
      </c>
      <c r="F4135">
        <v>807.75</v>
      </c>
      <c r="G4135">
        <v>51</v>
      </c>
      <c r="H4135" t="s">
        <v>7</v>
      </c>
      <c r="I4135" t="str">
        <f>VLOOKUP(shipments[[#This Row],[SPID]],CHOOSE({1,2},people[[#All],[SPID]],people[[#All],[Sales_person]]),2,0)</f>
        <v>Husein Augar</v>
      </c>
      <c r="J4135">
        <f>YEAR(shipments[[#This Row],[Shipdate]])</f>
        <v>2024</v>
      </c>
      <c r="K4135" s="22"/>
      <c r="L4135" s="22">
        <f>VLOOKUP(shipments[[#This Row],[PID]],CHOOSE({1,2},products[PID],products[Cost_per_box]),2,0)</f>
        <v>9.57</v>
      </c>
      <c r="M4135" s="22">
        <f>shipments[[#This Row],[Boxes]]*shipments[[#This Row],[cost_per_box]]</f>
        <v>488.07</v>
      </c>
      <c r="N4135" s="22">
        <f>shipments[[#This Row],[Amount]]-shipments[[#This Row],[total cost]]</f>
        <v>319.68</v>
      </c>
    </row>
    <row r="4136" spans="1:14" x14ac:dyDescent="0.35">
      <c r="A4136" t="s">
        <v>4180</v>
      </c>
      <c r="B4136" t="s">
        <v>8046</v>
      </c>
      <c r="C4136" t="s">
        <v>8026</v>
      </c>
      <c r="D4136" t="s">
        <v>8036</v>
      </c>
      <c r="E4136" s="1">
        <v>45295</v>
      </c>
      <c r="F4136">
        <v>16744.5</v>
      </c>
      <c r="G4136">
        <v>931</v>
      </c>
      <c r="H4136" t="s">
        <v>7</v>
      </c>
      <c r="I4136" t="str">
        <f>VLOOKUP(shipments[[#This Row],[SPID]],CHOOSE({1,2},people[[#All],[SPID]],people[[#All],[Sales_person]]),2,0)</f>
        <v>Husein Augar</v>
      </c>
      <c r="J4136">
        <f>YEAR(shipments[[#This Row],[Shipdate]])</f>
        <v>2024</v>
      </c>
      <c r="K4136" s="22"/>
      <c r="L4136" s="22">
        <f>VLOOKUP(shipments[[#This Row],[PID]],CHOOSE({1,2},products[PID],products[Cost_per_box]),2,0)</f>
        <v>9.57</v>
      </c>
      <c r="M4136" s="22">
        <f>shipments[[#This Row],[Boxes]]*shipments[[#This Row],[cost_per_box]]</f>
        <v>8909.67</v>
      </c>
      <c r="N4136" s="22">
        <f>shipments[[#This Row],[Amount]]-shipments[[#This Row],[total cost]]</f>
        <v>7834.83</v>
      </c>
    </row>
    <row r="4137" spans="1:14" x14ac:dyDescent="0.35">
      <c r="A4137" t="s">
        <v>4181</v>
      </c>
      <c r="B4137" t="s">
        <v>8046</v>
      </c>
      <c r="C4137" t="s">
        <v>8026</v>
      </c>
      <c r="D4137" t="s">
        <v>8033</v>
      </c>
      <c r="E4137" s="1">
        <v>45341</v>
      </c>
      <c r="F4137">
        <v>10399.5</v>
      </c>
      <c r="G4137">
        <v>694</v>
      </c>
      <c r="H4137" t="s">
        <v>7</v>
      </c>
      <c r="I4137" t="str">
        <f>VLOOKUP(shipments[[#This Row],[SPID]],CHOOSE({1,2},people[[#All],[SPID]],people[[#All],[Sales_person]]),2,0)</f>
        <v>Husein Augar</v>
      </c>
      <c r="J4137">
        <f>YEAR(shipments[[#This Row],[Shipdate]])</f>
        <v>2024</v>
      </c>
      <c r="K4137" s="22"/>
      <c r="L4137" s="22">
        <f>VLOOKUP(shipments[[#This Row],[PID]],CHOOSE({1,2},products[PID],products[Cost_per_box]),2,0)</f>
        <v>9.57</v>
      </c>
      <c r="M4137" s="22">
        <f>shipments[[#This Row],[Boxes]]*shipments[[#This Row],[cost_per_box]]</f>
        <v>6641.58</v>
      </c>
      <c r="N4137" s="22">
        <f>shipments[[#This Row],[Amount]]-shipments[[#This Row],[total cost]]</f>
        <v>3757.92</v>
      </c>
    </row>
    <row r="4138" spans="1:14" x14ac:dyDescent="0.35">
      <c r="A4138" t="s">
        <v>4182</v>
      </c>
      <c r="B4138" t="s">
        <v>8046</v>
      </c>
      <c r="C4138" t="s">
        <v>8026</v>
      </c>
      <c r="D4138" t="s">
        <v>8038</v>
      </c>
      <c r="E4138" s="1">
        <v>45254</v>
      </c>
      <c r="F4138">
        <v>12744</v>
      </c>
      <c r="G4138">
        <v>708</v>
      </c>
      <c r="H4138" t="s">
        <v>7</v>
      </c>
      <c r="I4138" t="str">
        <f>VLOOKUP(shipments[[#This Row],[SPID]],CHOOSE({1,2},people[[#All],[SPID]],people[[#All],[Sales_person]]),2,0)</f>
        <v>Husein Augar</v>
      </c>
      <c r="J4138">
        <f>YEAR(shipments[[#This Row],[Shipdate]])</f>
        <v>2023</v>
      </c>
      <c r="K4138" s="22"/>
      <c r="L4138" s="22">
        <f>VLOOKUP(shipments[[#This Row],[PID]],CHOOSE({1,2},products[PID],products[Cost_per_box]),2,0)</f>
        <v>9.57</v>
      </c>
      <c r="M4138" s="22">
        <f>shipments[[#This Row],[Boxes]]*shipments[[#This Row],[cost_per_box]]</f>
        <v>6775.56</v>
      </c>
      <c r="N4138" s="22">
        <f>shipments[[#This Row],[Amount]]-shipments[[#This Row],[total cost]]</f>
        <v>5968.44</v>
      </c>
    </row>
    <row r="4139" spans="1:14" x14ac:dyDescent="0.35">
      <c r="A4139" t="s">
        <v>4183</v>
      </c>
      <c r="B4139" t="s">
        <v>8046</v>
      </c>
      <c r="C4139" t="s">
        <v>8027</v>
      </c>
      <c r="D4139" t="s">
        <v>8036</v>
      </c>
      <c r="E4139" s="1">
        <v>45448</v>
      </c>
      <c r="F4139">
        <v>12721.5</v>
      </c>
      <c r="G4139">
        <v>1414</v>
      </c>
      <c r="H4139" t="s">
        <v>7</v>
      </c>
      <c r="I4139" t="str">
        <f>VLOOKUP(shipments[[#This Row],[SPID]],CHOOSE({1,2},people[[#All],[SPID]],people[[#All],[Sales_person]]),2,0)</f>
        <v>Husein Augar</v>
      </c>
      <c r="J4139">
        <f>YEAR(shipments[[#This Row],[Shipdate]])</f>
        <v>2024</v>
      </c>
      <c r="K4139" s="22"/>
      <c r="L4139" s="22">
        <f>VLOOKUP(shipments[[#This Row],[PID]],CHOOSE({1,2},products[PID],products[Cost_per_box]),2,0)</f>
        <v>8.43</v>
      </c>
      <c r="M4139" s="22">
        <f>shipments[[#This Row],[Boxes]]*shipments[[#This Row],[cost_per_box]]</f>
        <v>11920.02</v>
      </c>
      <c r="N4139" s="22">
        <f>shipments[[#This Row],[Amount]]-shipments[[#This Row],[total cost]]</f>
        <v>801.47999999999956</v>
      </c>
    </row>
    <row r="4140" spans="1:14" x14ac:dyDescent="0.35">
      <c r="A4140" t="s">
        <v>4184</v>
      </c>
      <c r="B4140" t="s">
        <v>8046</v>
      </c>
      <c r="C4140" t="s">
        <v>8027</v>
      </c>
      <c r="D4140" t="s">
        <v>8034</v>
      </c>
      <c r="E4140" s="1">
        <v>45288</v>
      </c>
      <c r="F4140">
        <v>8469</v>
      </c>
      <c r="G4140">
        <v>770</v>
      </c>
      <c r="H4140" t="s">
        <v>7</v>
      </c>
      <c r="I4140" t="str">
        <f>VLOOKUP(shipments[[#This Row],[SPID]],CHOOSE({1,2},people[[#All],[SPID]],people[[#All],[Sales_person]]),2,0)</f>
        <v>Husein Augar</v>
      </c>
      <c r="J4140">
        <f>YEAR(shipments[[#This Row],[Shipdate]])</f>
        <v>2023</v>
      </c>
      <c r="K4140" s="22"/>
      <c r="L4140" s="22">
        <f>VLOOKUP(shipments[[#This Row],[PID]],CHOOSE({1,2},products[PID],products[Cost_per_box]),2,0)</f>
        <v>8.43</v>
      </c>
      <c r="M4140" s="22">
        <f>shipments[[#This Row],[Boxes]]*shipments[[#This Row],[cost_per_box]]</f>
        <v>6491.0999999999995</v>
      </c>
      <c r="N4140" s="22">
        <f>shipments[[#This Row],[Amount]]-shipments[[#This Row],[total cost]]</f>
        <v>1977.9000000000005</v>
      </c>
    </row>
    <row r="4141" spans="1:14" x14ac:dyDescent="0.35">
      <c r="A4141" t="s">
        <v>4185</v>
      </c>
      <c r="B4141" t="s">
        <v>8046</v>
      </c>
      <c r="C4141" t="s">
        <v>8027</v>
      </c>
      <c r="D4141" t="s">
        <v>8034</v>
      </c>
      <c r="E4141" s="1">
        <v>45407</v>
      </c>
      <c r="F4141">
        <v>7085.25</v>
      </c>
      <c r="G4141">
        <v>1013</v>
      </c>
      <c r="H4141" t="s">
        <v>7</v>
      </c>
      <c r="I4141" t="str">
        <f>VLOOKUP(shipments[[#This Row],[SPID]],CHOOSE({1,2},people[[#All],[SPID]],people[[#All],[Sales_person]]),2,0)</f>
        <v>Husein Augar</v>
      </c>
      <c r="J4141">
        <f>YEAR(shipments[[#This Row],[Shipdate]])</f>
        <v>2024</v>
      </c>
      <c r="K4141" s="22"/>
      <c r="L4141" s="22">
        <f>VLOOKUP(shipments[[#This Row],[PID]],CHOOSE({1,2},products[PID],products[Cost_per_box]),2,0)</f>
        <v>8.43</v>
      </c>
      <c r="M4141" s="22">
        <f>shipments[[#This Row],[Boxes]]*shipments[[#This Row],[cost_per_box]]</f>
        <v>8539.59</v>
      </c>
      <c r="N4141" s="22">
        <f>shipments[[#This Row],[Amount]]-shipments[[#This Row],[total cost]]</f>
        <v>-1454.3400000000001</v>
      </c>
    </row>
    <row r="4142" spans="1:14" x14ac:dyDescent="0.35">
      <c r="A4142" t="s">
        <v>4186</v>
      </c>
      <c r="B4142" t="s">
        <v>8046</v>
      </c>
      <c r="C4142" t="s">
        <v>8028</v>
      </c>
      <c r="D4142" t="s">
        <v>8033</v>
      </c>
      <c r="E4142" s="1">
        <v>45356</v>
      </c>
      <c r="F4142">
        <v>12001.5</v>
      </c>
      <c r="G4142">
        <v>1092</v>
      </c>
      <c r="H4142" t="s">
        <v>7</v>
      </c>
      <c r="I4142" t="str">
        <f>VLOOKUP(shipments[[#This Row],[SPID]],CHOOSE({1,2},people[[#All],[SPID]],people[[#All],[Sales_person]]),2,0)</f>
        <v>Husein Augar</v>
      </c>
      <c r="J4142">
        <f>YEAR(shipments[[#This Row],[Shipdate]])</f>
        <v>2024</v>
      </c>
      <c r="K4142" s="22"/>
      <c r="L4142" s="22">
        <f>VLOOKUP(shipments[[#This Row],[PID]],CHOOSE({1,2},products[PID],products[Cost_per_box]),2,0)</f>
        <v>6.8</v>
      </c>
      <c r="M4142" s="22">
        <f>shipments[[#This Row],[Boxes]]*shipments[[#This Row],[cost_per_box]]</f>
        <v>7425.5999999999995</v>
      </c>
      <c r="N4142" s="22">
        <f>shipments[[#This Row],[Amount]]-shipments[[#This Row],[total cost]]</f>
        <v>4575.9000000000005</v>
      </c>
    </row>
    <row r="4143" spans="1:14" x14ac:dyDescent="0.35">
      <c r="A4143" t="s">
        <v>4187</v>
      </c>
      <c r="B4143" t="s">
        <v>8046</v>
      </c>
      <c r="C4143" t="s">
        <v>8028</v>
      </c>
      <c r="D4143" t="s">
        <v>8037</v>
      </c>
      <c r="E4143" s="1">
        <v>45555</v>
      </c>
      <c r="F4143">
        <v>2648.25</v>
      </c>
      <c r="G4143">
        <v>265</v>
      </c>
      <c r="H4143" t="s">
        <v>26</v>
      </c>
      <c r="I4143" t="str">
        <f>VLOOKUP(shipments[[#This Row],[SPID]],CHOOSE({1,2},people[[#All],[SPID]],people[[#All],[Sales_person]]),2,0)</f>
        <v>Husein Augar</v>
      </c>
      <c r="J4143">
        <f>YEAR(shipments[[#This Row],[Shipdate]])</f>
        <v>2024</v>
      </c>
      <c r="K4143" s="22"/>
      <c r="L4143" s="22">
        <f>VLOOKUP(shipments[[#This Row],[PID]],CHOOSE({1,2},products[PID],products[Cost_per_box]),2,0)</f>
        <v>6.8</v>
      </c>
      <c r="M4143" s="22">
        <f>shipments[[#This Row],[Boxes]]*shipments[[#This Row],[cost_per_box]]</f>
        <v>1802</v>
      </c>
      <c r="N4143" s="22">
        <f>shipments[[#This Row],[Amount]]-shipments[[#This Row],[total cost]]</f>
        <v>846.25</v>
      </c>
    </row>
    <row r="4144" spans="1:14" x14ac:dyDescent="0.35">
      <c r="A4144" t="s">
        <v>4188</v>
      </c>
      <c r="B4144" t="s">
        <v>8046</v>
      </c>
      <c r="C4144" t="s">
        <v>8028</v>
      </c>
      <c r="D4144" t="s">
        <v>8038</v>
      </c>
      <c r="E4144" s="1">
        <v>44967</v>
      </c>
      <c r="F4144">
        <v>8734.5</v>
      </c>
      <c r="G4144">
        <v>874</v>
      </c>
      <c r="H4144" t="s">
        <v>7</v>
      </c>
      <c r="I4144" t="str">
        <f>VLOOKUP(shipments[[#This Row],[SPID]],CHOOSE({1,2},people[[#All],[SPID]],people[[#All],[Sales_person]]),2,0)</f>
        <v>Husein Augar</v>
      </c>
      <c r="J4144">
        <f>YEAR(shipments[[#This Row],[Shipdate]])</f>
        <v>2023</v>
      </c>
      <c r="K4144" s="22"/>
      <c r="L4144" s="22">
        <f>VLOOKUP(shipments[[#This Row],[PID]],CHOOSE({1,2},products[PID],products[Cost_per_box]),2,0)</f>
        <v>6.8</v>
      </c>
      <c r="M4144" s="22">
        <f>shipments[[#This Row],[Boxes]]*shipments[[#This Row],[cost_per_box]]</f>
        <v>5943.2</v>
      </c>
      <c r="N4144" s="22">
        <f>shipments[[#This Row],[Amount]]-shipments[[#This Row],[total cost]]</f>
        <v>2791.3</v>
      </c>
    </row>
    <row r="4145" spans="1:14" x14ac:dyDescent="0.35">
      <c r="A4145" t="s">
        <v>4189</v>
      </c>
      <c r="B4145" t="s">
        <v>8046</v>
      </c>
      <c r="C4145" t="s">
        <v>8028</v>
      </c>
      <c r="D4145" t="s">
        <v>8034</v>
      </c>
      <c r="E4145" s="1">
        <v>45518</v>
      </c>
      <c r="F4145">
        <v>3006</v>
      </c>
      <c r="G4145">
        <v>274</v>
      </c>
      <c r="H4145" t="s">
        <v>18</v>
      </c>
      <c r="I4145" t="str">
        <f>VLOOKUP(shipments[[#This Row],[SPID]],CHOOSE({1,2},people[[#All],[SPID]],people[[#All],[Sales_person]]),2,0)</f>
        <v>Husein Augar</v>
      </c>
      <c r="J4145">
        <f>YEAR(shipments[[#This Row],[Shipdate]])</f>
        <v>2024</v>
      </c>
      <c r="K4145" s="22"/>
      <c r="L4145" s="22">
        <f>VLOOKUP(shipments[[#This Row],[PID]],CHOOSE({1,2},products[PID],products[Cost_per_box]),2,0)</f>
        <v>6.8</v>
      </c>
      <c r="M4145" s="22">
        <f>shipments[[#This Row],[Boxes]]*shipments[[#This Row],[cost_per_box]]</f>
        <v>1863.2</v>
      </c>
      <c r="N4145" s="22">
        <f>shipments[[#This Row],[Amount]]-shipments[[#This Row],[total cost]]</f>
        <v>1142.8</v>
      </c>
    </row>
    <row r="4146" spans="1:14" x14ac:dyDescent="0.35">
      <c r="A4146" t="s">
        <v>4190</v>
      </c>
      <c r="B4146" t="s">
        <v>8046</v>
      </c>
      <c r="C4146" t="s">
        <v>8028</v>
      </c>
      <c r="D4146" t="s">
        <v>8036</v>
      </c>
      <c r="E4146" s="1">
        <v>45299</v>
      </c>
      <c r="F4146">
        <v>4837.5</v>
      </c>
      <c r="G4146">
        <v>440</v>
      </c>
      <c r="H4146" t="s">
        <v>7</v>
      </c>
      <c r="I4146" t="str">
        <f>VLOOKUP(shipments[[#This Row],[SPID]],CHOOSE({1,2},people[[#All],[SPID]],people[[#All],[Sales_person]]),2,0)</f>
        <v>Husein Augar</v>
      </c>
      <c r="J4146">
        <f>YEAR(shipments[[#This Row],[Shipdate]])</f>
        <v>2024</v>
      </c>
      <c r="K4146" s="22"/>
      <c r="L4146" s="22">
        <f>VLOOKUP(shipments[[#This Row],[PID]],CHOOSE({1,2},products[PID],products[Cost_per_box]),2,0)</f>
        <v>6.8</v>
      </c>
      <c r="M4146" s="22">
        <f>shipments[[#This Row],[Boxes]]*shipments[[#This Row],[cost_per_box]]</f>
        <v>2992</v>
      </c>
      <c r="N4146" s="22">
        <f>shipments[[#This Row],[Amount]]-shipments[[#This Row],[total cost]]</f>
        <v>1845.5</v>
      </c>
    </row>
    <row r="4147" spans="1:14" x14ac:dyDescent="0.35">
      <c r="A4147" t="s">
        <v>4191</v>
      </c>
      <c r="B4147" t="s">
        <v>8046</v>
      </c>
      <c r="C4147" t="s">
        <v>8029</v>
      </c>
      <c r="D4147" t="s">
        <v>8033</v>
      </c>
      <c r="E4147" s="1">
        <v>45036</v>
      </c>
      <c r="F4147">
        <v>3368.25</v>
      </c>
      <c r="G4147">
        <v>121</v>
      </c>
      <c r="H4147" t="s">
        <v>7</v>
      </c>
      <c r="I4147" t="str">
        <f>VLOOKUP(shipments[[#This Row],[SPID]],CHOOSE({1,2},people[[#All],[SPID]],people[[#All],[Sales_person]]),2,0)</f>
        <v>Husein Augar</v>
      </c>
      <c r="J4147">
        <f>YEAR(shipments[[#This Row],[Shipdate]])</f>
        <v>2023</v>
      </c>
      <c r="K4147" s="22"/>
      <c r="L4147" s="22">
        <f>VLOOKUP(shipments[[#This Row],[PID]],CHOOSE({1,2},products[PID],products[Cost_per_box]),2,0)</f>
        <v>5.04</v>
      </c>
      <c r="M4147" s="22">
        <f>shipments[[#This Row],[Boxes]]*shipments[[#This Row],[cost_per_box]]</f>
        <v>609.84</v>
      </c>
      <c r="N4147" s="22">
        <f>shipments[[#This Row],[Amount]]-shipments[[#This Row],[total cost]]</f>
        <v>2758.41</v>
      </c>
    </row>
    <row r="4148" spans="1:14" x14ac:dyDescent="0.35">
      <c r="A4148" t="s">
        <v>4192</v>
      </c>
      <c r="B4148" t="s">
        <v>8046</v>
      </c>
      <c r="C4148" t="s">
        <v>8029</v>
      </c>
      <c r="D4148" t="s">
        <v>8038</v>
      </c>
      <c r="E4148" s="1">
        <v>45495</v>
      </c>
      <c r="F4148">
        <v>9321.75</v>
      </c>
      <c r="G4148">
        <v>346</v>
      </c>
      <c r="H4148" t="s">
        <v>18</v>
      </c>
      <c r="I4148" t="str">
        <f>VLOOKUP(shipments[[#This Row],[SPID]],CHOOSE({1,2},people[[#All],[SPID]],people[[#All],[Sales_person]]),2,0)</f>
        <v>Husein Augar</v>
      </c>
      <c r="J4148">
        <f>YEAR(shipments[[#This Row],[Shipdate]])</f>
        <v>2024</v>
      </c>
      <c r="K4148" s="22"/>
      <c r="L4148" s="22">
        <f>VLOOKUP(shipments[[#This Row],[PID]],CHOOSE({1,2},products[PID],products[Cost_per_box]),2,0)</f>
        <v>5.04</v>
      </c>
      <c r="M4148" s="22">
        <f>shipments[[#This Row],[Boxes]]*shipments[[#This Row],[cost_per_box]]</f>
        <v>1743.84</v>
      </c>
      <c r="N4148" s="22">
        <f>shipments[[#This Row],[Amount]]-shipments[[#This Row],[total cost]]</f>
        <v>7577.91</v>
      </c>
    </row>
    <row r="4149" spans="1:14" x14ac:dyDescent="0.35">
      <c r="A4149" t="s">
        <v>4193</v>
      </c>
      <c r="B4149" t="s">
        <v>8046</v>
      </c>
      <c r="C4149" t="s">
        <v>8030</v>
      </c>
      <c r="D4149" t="s">
        <v>8036</v>
      </c>
      <c r="E4149" s="1">
        <v>45212</v>
      </c>
      <c r="F4149">
        <v>2967.75</v>
      </c>
      <c r="G4149">
        <v>371</v>
      </c>
      <c r="H4149" t="s">
        <v>7</v>
      </c>
      <c r="I4149" t="str">
        <f>VLOOKUP(shipments[[#This Row],[SPID]],CHOOSE({1,2},people[[#All],[SPID]],people[[#All],[Sales_person]]),2,0)</f>
        <v>Husein Augar</v>
      </c>
      <c r="J4149">
        <f>YEAR(shipments[[#This Row],[Shipdate]])</f>
        <v>2023</v>
      </c>
      <c r="K4149" s="22"/>
      <c r="L4149" s="22">
        <f>VLOOKUP(shipments[[#This Row],[PID]],CHOOSE({1,2},products[PID],products[Cost_per_box]),2,0)</f>
        <v>2.76</v>
      </c>
      <c r="M4149" s="22">
        <f>shipments[[#This Row],[Boxes]]*shipments[[#This Row],[cost_per_box]]</f>
        <v>1023.9599999999999</v>
      </c>
      <c r="N4149" s="22">
        <f>shipments[[#This Row],[Amount]]-shipments[[#This Row],[total cost]]</f>
        <v>1943.79</v>
      </c>
    </row>
    <row r="4150" spans="1:14" x14ac:dyDescent="0.35">
      <c r="A4150" t="s">
        <v>4194</v>
      </c>
      <c r="B4150" t="s">
        <v>8046</v>
      </c>
      <c r="C4150" t="s">
        <v>8031</v>
      </c>
      <c r="D4150" t="s">
        <v>8038</v>
      </c>
      <c r="E4150" s="1">
        <v>45562</v>
      </c>
      <c r="F4150">
        <v>15041.25</v>
      </c>
      <c r="G4150">
        <v>2149</v>
      </c>
      <c r="H4150" t="s">
        <v>26</v>
      </c>
      <c r="I4150" t="str">
        <f>VLOOKUP(shipments[[#This Row],[SPID]],CHOOSE({1,2},people[[#All],[SPID]],people[[#All],[Sales_person]]),2,0)</f>
        <v>Husein Augar</v>
      </c>
      <c r="J4150">
        <f>YEAR(shipments[[#This Row],[Shipdate]])</f>
        <v>2024</v>
      </c>
      <c r="K4150" s="22"/>
      <c r="L4150" s="22">
        <f>VLOOKUP(shipments[[#This Row],[PID]],CHOOSE({1,2},products[PID],products[Cost_per_box]),2,0)</f>
        <v>3.32</v>
      </c>
      <c r="M4150" s="22">
        <f>shipments[[#This Row],[Boxes]]*shipments[[#This Row],[cost_per_box]]</f>
        <v>7134.6799999999994</v>
      </c>
      <c r="N4150" s="22">
        <f>shipments[[#This Row],[Amount]]-shipments[[#This Row],[total cost]]</f>
        <v>7906.5700000000006</v>
      </c>
    </row>
    <row r="4151" spans="1:14" x14ac:dyDescent="0.35">
      <c r="A4151" t="s">
        <v>4195</v>
      </c>
      <c r="B4151" t="s">
        <v>8046</v>
      </c>
      <c r="C4151" t="s">
        <v>8031</v>
      </c>
      <c r="D4151" t="s">
        <v>8033</v>
      </c>
      <c r="E4151" s="1">
        <v>44939</v>
      </c>
      <c r="F4151">
        <v>2443.5</v>
      </c>
      <c r="G4151">
        <v>223</v>
      </c>
      <c r="H4151" t="s">
        <v>7</v>
      </c>
      <c r="I4151" t="str">
        <f>VLOOKUP(shipments[[#This Row],[SPID]],CHOOSE({1,2},people[[#All],[SPID]],people[[#All],[Sales_person]]),2,0)</f>
        <v>Husein Augar</v>
      </c>
      <c r="J4151">
        <f>YEAR(shipments[[#This Row],[Shipdate]])</f>
        <v>2023</v>
      </c>
      <c r="K4151" s="22"/>
      <c r="L4151" s="22">
        <f>VLOOKUP(shipments[[#This Row],[PID]],CHOOSE({1,2},products[PID],products[Cost_per_box]),2,0)</f>
        <v>3.32</v>
      </c>
      <c r="M4151" s="22">
        <f>shipments[[#This Row],[Boxes]]*shipments[[#This Row],[cost_per_box]]</f>
        <v>740.36</v>
      </c>
      <c r="N4151" s="22">
        <f>shipments[[#This Row],[Amount]]-shipments[[#This Row],[total cost]]</f>
        <v>1703.1399999999999</v>
      </c>
    </row>
    <row r="4152" spans="1:14" x14ac:dyDescent="0.35">
      <c r="A4152" t="s">
        <v>4196</v>
      </c>
      <c r="B4152" t="s">
        <v>8046</v>
      </c>
      <c r="C4152" t="s">
        <v>8031</v>
      </c>
      <c r="D4152" t="s">
        <v>8034</v>
      </c>
      <c r="E4152" s="1">
        <v>45226</v>
      </c>
      <c r="F4152">
        <v>51.75</v>
      </c>
      <c r="G4152">
        <v>7</v>
      </c>
      <c r="H4152" t="s">
        <v>7</v>
      </c>
      <c r="I4152" t="str">
        <f>VLOOKUP(shipments[[#This Row],[SPID]],CHOOSE({1,2},people[[#All],[SPID]],people[[#All],[Sales_person]]),2,0)</f>
        <v>Husein Augar</v>
      </c>
      <c r="J4152">
        <f>YEAR(shipments[[#This Row],[Shipdate]])</f>
        <v>2023</v>
      </c>
      <c r="K4152" s="22"/>
      <c r="L4152" s="22">
        <f>VLOOKUP(shipments[[#This Row],[PID]],CHOOSE({1,2},products[PID],products[Cost_per_box]),2,0)</f>
        <v>3.32</v>
      </c>
      <c r="M4152" s="22">
        <f>shipments[[#This Row],[Boxes]]*shipments[[#This Row],[cost_per_box]]</f>
        <v>23.24</v>
      </c>
      <c r="N4152" s="22">
        <f>shipments[[#This Row],[Amount]]-shipments[[#This Row],[total cost]]</f>
        <v>28.51</v>
      </c>
    </row>
    <row r="4153" spans="1:14" x14ac:dyDescent="0.35">
      <c r="A4153" t="s">
        <v>4197</v>
      </c>
      <c r="B4153" t="s">
        <v>8046</v>
      </c>
      <c r="C4153" t="s">
        <v>8031</v>
      </c>
      <c r="D4153" t="s">
        <v>8035</v>
      </c>
      <c r="E4153" s="1">
        <v>45225</v>
      </c>
      <c r="F4153">
        <v>3087</v>
      </c>
      <c r="G4153">
        <v>441</v>
      </c>
      <c r="H4153" t="s">
        <v>7</v>
      </c>
      <c r="I4153" t="str">
        <f>VLOOKUP(shipments[[#This Row],[SPID]],CHOOSE({1,2},people[[#All],[SPID]],people[[#All],[Sales_person]]),2,0)</f>
        <v>Husein Augar</v>
      </c>
      <c r="J4153">
        <f>YEAR(shipments[[#This Row],[Shipdate]])</f>
        <v>2023</v>
      </c>
      <c r="K4153" s="22"/>
      <c r="L4153" s="22">
        <f>VLOOKUP(shipments[[#This Row],[PID]],CHOOSE({1,2},products[PID],products[Cost_per_box]),2,0)</f>
        <v>3.32</v>
      </c>
      <c r="M4153" s="22">
        <f>shipments[[#This Row],[Boxes]]*shipments[[#This Row],[cost_per_box]]</f>
        <v>1464.12</v>
      </c>
      <c r="N4153" s="22">
        <f>shipments[[#This Row],[Amount]]-shipments[[#This Row],[total cost]]</f>
        <v>1622.88</v>
      </c>
    </row>
    <row r="4154" spans="1:14" x14ac:dyDescent="0.35">
      <c r="A4154" t="s">
        <v>4198</v>
      </c>
      <c r="B4154" t="s">
        <v>8046</v>
      </c>
      <c r="C4154" t="s">
        <v>8031</v>
      </c>
      <c r="D4154" t="s">
        <v>8037</v>
      </c>
      <c r="E4154" s="1">
        <v>45532</v>
      </c>
      <c r="F4154">
        <v>9006.75</v>
      </c>
      <c r="G4154">
        <v>1001</v>
      </c>
      <c r="H4154" t="s">
        <v>18</v>
      </c>
      <c r="I4154" t="str">
        <f>VLOOKUP(shipments[[#This Row],[SPID]],CHOOSE({1,2},people[[#All],[SPID]],people[[#All],[Sales_person]]),2,0)</f>
        <v>Husein Augar</v>
      </c>
      <c r="J4154">
        <f>YEAR(shipments[[#This Row],[Shipdate]])</f>
        <v>2024</v>
      </c>
      <c r="K4154" s="22"/>
      <c r="L4154" s="22">
        <f>VLOOKUP(shipments[[#This Row],[PID]],CHOOSE({1,2},products[PID],products[Cost_per_box]),2,0)</f>
        <v>3.32</v>
      </c>
      <c r="M4154" s="22">
        <f>shipments[[#This Row],[Boxes]]*shipments[[#This Row],[cost_per_box]]</f>
        <v>3323.3199999999997</v>
      </c>
      <c r="N4154" s="22">
        <f>shipments[[#This Row],[Amount]]-shipments[[#This Row],[total cost]]</f>
        <v>5683.43</v>
      </c>
    </row>
    <row r="4155" spans="1:14" x14ac:dyDescent="0.35">
      <c r="A4155" t="s">
        <v>4199</v>
      </c>
      <c r="B4155" t="s">
        <v>8046</v>
      </c>
      <c r="C4155" t="s">
        <v>8032</v>
      </c>
      <c r="D4155" t="s">
        <v>8035</v>
      </c>
      <c r="E4155" s="1">
        <v>45250</v>
      </c>
      <c r="F4155">
        <v>3026.25</v>
      </c>
      <c r="G4155">
        <v>138</v>
      </c>
      <c r="H4155" t="s">
        <v>7</v>
      </c>
      <c r="I4155" t="str">
        <f>VLOOKUP(shipments[[#This Row],[SPID]],CHOOSE({1,2},people[[#All],[SPID]],people[[#All],[Sales_person]]),2,0)</f>
        <v>Husein Augar</v>
      </c>
      <c r="J4155">
        <f>YEAR(shipments[[#This Row],[Shipdate]])</f>
        <v>2023</v>
      </c>
      <c r="K4155" s="22"/>
      <c r="L4155" s="22">
        <f>VLOOKUP(shipments[[#This Row],[PID]],CHOOSE({1,2},products[PID],products[Cost_per_box]),2,0)</f>
        <v>2.65</v>
      </c>
      <c r="M4155" s="22">
        <f>shipments[[#This Row],[Boxes]]*shipments[[#This Row],[cost_per_box]]</f>
        <v>365.7</v>
      </c>
      <c r="N4155" s="22">
        <f>shipments[[#This Row],[Amount]]-shipments[[#This Row],[total cost]]</f>
        <v>2660.55</v>
      </c>
    </row>
    <row r="4156" spans="1:14" x14ac:dyDescent="0.35">
      <c r="A4156" t="s">
        <v>4200</v>
      </c>
      <c r="B4156" t="s">
        <v>8046</v>
      </c>
      <c r="C4156" t="s">
        <v>8032</v>
      </c>
      <c r="D4156" t="s">
        <v>8034</v>
      </c>
      <c r="E4156" s="1">
        <v>45244</v>
      </c>
      <c r="F4156">
        <v>8664.75</v>
      </c>
      <c r="G4156">
        <v>413</v>
      </c>
      <c r="H4156" t="s">
        <v>7</v>
      </c>
      <c r="I4156" t="str">
        <f>VLOOKUP(shipments[[#This Row],[SPID]],CHOOSE({1,2},people[[#All],[SPID]],people[[#All],[Sales_person]]),2,0)</f>
        <v>Husein Augar</v>
      </c>
      <c r="J4156">
        <f>YEAR(shipments[[#This Row],[Shipdate]])</f>
        <v>2023</v>
      </c>
      <c r="K4156" s="22"/>
      <c r="L4156" s="22">
        <f>VLOOKUP(shipments[[#This Row],[PID]],CHOOSE({1,2},products[PID],products[Cost_per_box]),2,0)</f>
        <v>2.65</v>
      </c>
      <c r="M4156" s="22">
        <f>shipments[[#This Row],[Boxes]]*shipments[[#This Row],[cost_per_box]]</f>
        <v>1094.45</v>
      </c>
      <c r="N4156" s="22">
        <f>shipments[[#This Row],[Amount]]-shipments[[#This Row],[total cost]]</f>
        <v>7570.3</v>
      </c>
    </row>
    <row r="4157" spans="1:14" x14ac:dyDescent="0.35">
      <c r="A4157" t="s">
        <v>4201</v>
      </c>
      <c r="B4157" t="s">
        <v>8046</v>
      </c>
      <c r="C4157" t="s">
        <v>8011</v>
      </c>
      <c r="D4157" t="s">
        <v>8033</v>
      </c>
      <c r="E4157" s="1">
        <v>45467</v>
      </c>
      <c r="F4157">
        <v>5487.75</v>
      </c>
      <c r="G4157">
        <v>392</v>
      </c>
      <c r="H4157" t="s">
        <v>7</v>
      </c>
      <c r="I4157" t="str">
        <f>VLOOKUP(shipments[[#This Row],[SPID]],CHOOSE({1,2},people[[#All],[SPID]],people[[#All],[Sales_person]]),2,0)</f>
        <v>Husein Augar</v>
      </c>
      <c r="J4157">
        <f>YEAR(shipments[[#This Row],[Shipdate]])</f>
        <v>2024</v>
      </c>
      <c r="K4157" s="22"/>
      <c r="L4157" s="22">
        <f>VLOOKUP(shipments[[#This Row],[PID]],CHOOSE({1,2},products[PID],products[Cost_per_box]),2,0)</f>
        <v>5.26</v>
      </c>
      <c r="M4157" s="22">
        <f>shipments[[#This Row],[Boxes]]*shipments[[#This Row],[cost_per_box]]</f>
        <v>2061.92</v>
      </c>
      <c r="N4157" s="22">
        <f>shipments[[#This Row],[Amount]]-shipments[[#This Row],[total cost]]</f>
        <v>3425.83</v>
      </c>
    </row>
    <row r="4158" spans="1:14" x14ac:dyDescent="0.35">
      <c r="A4158" t="s">
        <v>4202</v>
      </c>
      <c r="B4158" t="s">
        <v>8046</v>
      </c>
      <c r="C4158" t="s">
        <v>8011</v>
      </c>
      <c r="D4158" t="s">
        <v>8036</v>
      </c>
      <c r="E4158" s="1">
        <v>45030</v>
      </c>
      <c r="F4158">
        <v>2679.75</v>
      </c>
      <c r="G4158">
        <v>179</v>
      </c>
      <c r="H4158" t="s">
        <v>7</v>
      </c>
      <c r="I4158" t="str">
        <f>VLOOKUP(shipments[[#This Row],[SPID]],CHOOSE({1,2},people[[#All],[SPID]],people[[#All],[Sales_person]]),2,0)</f>
        <v>Husein Augar</v>
      </c>
      <c r="J4158">
        <f>YEAR(shipments[[#This Row],[Shipdate]])</f>
        <v>2023</v>
      </c>
      <c r="K4158" s="22"/>
      <c r="L4158" s="22">
        <f>VLOOKUP(shipments[[#This Row],[PID]],CHOOSE({1,2},products[PID],products[Cost_per_box]),2,0)</f>
        <v>5.26</v>
      </c>
      <c r="M4158" s="22">
        <f>shipments[[#This Row],[Boxes]]*shipments[[#This Row],[cost_per_box]]</f>
        <v>941.54</v>
      </c>
      <c r="N4158" s="22">
        <f>shipments[[#This Row],[Amount]]-shipments[[#This Row],[total cost]]</f>
        <v>1738.21</v>
      </c>
    </row>
    <row r="4159" spans="1:14" x14ac:dyDescent="0.35">
      <c r="A4159" t="s">
        <v>4203</v>
      </c>
      <c r="B4159" t="s">
        <v>8046</v>
      </c>
      <c r="C4159" t="s">
        <v>8011</v>
      </c>
      <c r="D4159" t="s">
        <v>8033</v>
      </c>
      <c r="E4159" s="1">
        <v>45551</v>
      </c>
      <c r="F4159">
        <v>2880</v>
      </c>
      <c r="G4159">
        <v>240</v>
      </c>
      <c r="H4159" t="s">
        <v>26</v>
      </c>
      <c r="I4159" t="str">
        <f>VLOOKUP(shipments[[#This Row],[SPID]],CHOOSE({1,2},people[[#All],[SPID]],people[[#All],[Sales_person]]),2,0)</f>
        <v>Husein Augar</v>
      </c>
      <c r="J4159">
        <f>YEAR(shipments[[#This Row],[Shipdate]])</f>
        <v>2024</v>
      </c>
      <c r="K4159" s="22"/>
      <c r="L4159" s="22">
        <f>VLOOKUP(shipments[[#This Row],[PID]],CHOOSE({1,2},products[PID],products[Cost_per_box]),2,0)</f>
        <v>5.26</v>
      </c>
      <c r="M4159" s="22">
        <f>shipments[[#This Row],[Boxes]]*shipments[[#This Row],[cost_per_box]]</f>
        <v>1262.3999999999999</v>
      </c>
      <c r="N4159" s="22">
        <f>shipments[[#This Row],[Amount]]-shipments[[#This Row],[total cost]]</f>
        <v>1617.6000000000001</v>
      </c>
    </row>
    <row r="4160" spans="1:14" x14ac:dyDescent="0.35">
      <c r="A4160" t="s">
        <v>4204</v>
      </c>
      <c r="B4160" t="s">
        <v>8046</v>
      </c>
      <c r="C4160" t="s">
        <v>8012</v>
      </c>
      <c r="D4160" t="s">
        <v>8037</v>
      </c>
      <c r="E4160" s="1">
        <v>45426</v>
      </c>
      <c r="F4160">
        <v>4351.5</v>
      </c>
      <c r="G4160">
        <v>256</v>
      </c>
      <c r="H4160" t="s">
        <v>7</v>
      </c>
      <c r="I4160" t="str">
        <f>VLOOKUP(shipments[[#This Row],[SPID]],CHOOSE({1,2},people[[#All],[SPID]],people[[#All],[Sales_person]]),2,0)</f>
        <v>Husein Augar</v>
      </c>
      <c r="J4160">
        <f>YEAR(shipments[[#This Row],[Shipdate]])</f>
        <v>2024</v>
      </c>
      <c r="K4160" s="22"/>
      <c r="L4160" s="22">
        <f>VLOOKUP(shipments[[#This Row],[PID]],CHOOSE({1,2},products[PID],products[Cost_per_box]),2,0)</f>
        <v>7.48</v>
      </c>
      <c r="M4160" s="22">
        <f>shipments[[#This Row],[Boxes]]*shipments[[#This Row],[cost_per_box]]</f>
        <v>1914.88</v>
      </c>
      <c r="N4160" s="22">
        <f>shipments[[#This Row],[Amount]]-shipments[[#This Row],[total cost]]</f>
        <v>2436.62</v>
      </c>
    </row>
    <row r="4161" spans="1:14" x14ac:dyDescent="0.35">
      <c r="A4161" t="s">
        <v>4205</v>
      </c>
      <c r="B4161" t="s">
        <v>8046</v>
      </c>
      <c r="C4161" t="s">
        <v>8013</v>
      </c>
      <c r="D4161" t="s">
        <v>8034</v>
      </c>
      <c r="E4161" s="1">
        <v>45272</v>
      </c>
      <c r="F4161">
        <v>9677.25</v>
      </c>
      <c r="G4161">
        <v>1076</v>
      </c>
      <c r="H4161" t="s">
        <v>7</v>
      </c>
      <c r="I4161" t="str">
        <f>VLOOKUP(shipments[[#This Row],[SPID]],CHOOSE({1,2},people[[#All],[SPID]],people[[#All],[Sales_person]]),2,0)</f>
        <v>Husein Augar</v>
      </c>
      <c r="J4161">
        <f>YEAR(shipments[[#This Row],[Shipdate]])</f>
        <v>2023</v>
      </c>
      <c r="K4161" s="22"/>
      <c r="L4161" s="22">
        <f>VLOOKUP(shipments[[#This Row],[PID]],CHOOSE({1,2},products[PID],products[Cost_per_box]),2,0)</f>
        <v>5.15</v>
      </c>
      <c r="M4161" s="22">
        <f>shipments[[#This Row],[Boxes]]*shipments[[#This Row],[cost_per_box]]</f>
        <v>5541.4000000000005</v>
      </c>
      <c r="N4161" s="22">
        <f>shipments[[#This Row],[Amount]]-shipments[[#This Row],[total cost]]</f>
        <v>4135.8499999999995</v>
      </c>
    </row>
    <row r="4162" spans="1:14" x14ac:dyDescent="0.35">
      <c r="A4162" t="s">
        <v>4206</v>
      </c>
      <c r="B4162" t="s">
        <v>8046</v>
      </c>
      <c r="C4162" t="s">
        <v>8014</v>
      </c>
      <c r="D4162" t="s">
        <v>8034</v>
      </c>
      <c r="E4162" s="1">
        <v>45064</v>
      </c>
      <c r="F4162">
        <v>5674.5</v>
      </c>
      <c r="G4162">
        <v>811</v>
      </c>
      <c r="H4162" t="s">
        <v>7</v>
      </c>
      <c r="I4162" t="str">
        <f>VLOOKUP(shipments[[#This Row],[SPID]],CHOOSE({1,2},people[[#All],[SPID]],people[[#All],[Sales_person]]),2,0)</f>
        <v>Husein Augar</v>
      </c>
      <c r="J4162">
        <f>YEAR(shipments[[#This Row],[Shipdate]])</f>
        <v>2023</v>
      </c>
      <c r="K4162" s="22"/>
      <c r="L4162" s="22">
        <f>VLOOKUP(shipments[[#This Row],[PID]],CHOOSE({1,2},products[PID],products[Cost_per_box]),2,0)</f>
        <v>3.85</v>
      </c>
      <c r="M4162" s="22">
        <f>shipments[[#This Row],[Boxes]]*shipments[[#This Row],[cost_per_box]]</f>
        <v>3122.35</v>
      </c>
      <c r="N4162" s="22">
        <f>shipments[[#This Row],[Amount]]-shipments[[#This Row],[total cost]]</f>
        <v>2552.15</v>
      </c>
    </row>
    <row r="4163" spans="1:14" x14ac:dyDescent="0.35">
      <c r="A4163" t="s">
        <v>4207</v>
      </c>
      <c r="B4163" t="s">
        <v>8046</v>
      </c>
      <c r="C4163" t="s">
        <v>8014</v>
      </c>
      <c r="D4163" t="s">
        <v>8038</v>
      </c>
      <c r="E4163" s="1">
        <v>45427</v>
      </c>
      <c r="F4163">
        <v>10120.5</v>
      </c>
      <c r="G4163">
        <v>1266</v>
      </c>
      <c r="H4163" t="s">
        <v>7</v>
      </c>
      <c r="I4163" t="str">
        <f>VLOOKUP(shipments[[#This Row],[SPID]],CHOOSE({1,2},people[[#All],[SPID]],people[[#All],[Sales_person]]),2,0)</f>
        <v>Husein Augar</v>
      </c>
      <c r="J4163">
        <f>YEAR(shipments[[#This Row],[Shipdate]])</f>
        <v>2024</v>
      </c>
      <c r="K4163" s="22"/>
      <c r="L4163" s="22">
        <f>VLOOKUP(shipments[[#This Row],[PID]],CHOOSE({1,2},products[PID],products[Cost_per_box]),2,0)</f>
        <v>3.85</v>
      </c>
      <c r="M4163" s="22">
        <f>shipments[[#This Row],[Boxes]]*shipments[[#This Row],[cost_per_box]]</f>
        <v>4874.1000000000004</v>
      </c>
      <c r="N4163" s="22">
        <f>shipments[[#This Row],[Amount]]-shipments[[#This Row],[total cost]]</f>
        <v>5246.4</v>
      </c>
    </row>
    <row r="4164" spans="1:14" x14ac:dyDescent="0.35">
      <c r="A4164" t="s">
        <v>4208</v>
      </c>
      <c r="B4164" t="s">
        <v>8046</v>
      </c>
      <c r="C4164" t="s">
        <v>8014</v>
      </c>
      <c r="D4164" t="s">
        <v>8038</v>
      </c>
      <c r="E4164" s="1">
        <v>45113</v>
      </c>
      <c r="F4164">
        <v>220.5</v>
      </c>
      <c r="G4164">
        <v>45</v>
      </c>
      <c r="H4164" t="s">
        <v>7</v>
      </c>
      <c r="I4164" t="str">
        <f>VLOOKUP(shipments[[#This Row],[SPID]],CHOOSE({1,2},people[[#All],[SPID]],people[[#All],[Sales_person]]),2,0)</f>
        <v>Husein Augar</v>
      </c>
      <c r="J4164">
        <f>YEAR(shipments[[#This Row],[Shipdate]])</f>
        <v>2023</v>
      </c>
      <c r="K4164" s="22"/>
      <c r="L4164" s="22">
        <f>VLOOKUP(shipments[[#This Row],[PID]],CHOOSE({1,2},products[PID],products[Cost_per_box]),2,0)</f>
        <v>3.85</v>
      </c>
      <c r="M4164" s="22">
        <f>shipments[[#This Row],[Boxes]]*shipments[[#This Row],[cost_per_box]]</f>
        <v>173.25</v>
      </c>
      <c r="N4164" s="22">
        <f>shipments[[#This Row],[Amount]]-shipments[[#This Row],[total cost]]</f>
        <v>47.25</v>
      </c>
    </row>
    <row r="4165" spans="1:14" x14ac:dyDescent="0.35">
      <c r="A4165" t="s">
        <v>4209</v>
      </c>
      <c r="B4165" t="s">
        <v>8046</v>
      </c>
      <c r="C4165" t="s">
        <v>8017</v>
      </c>
      <c r="D4165" t="s">
        <v>8034</v>
      </c>
      <c r="E4165" s="1">
        <v>45006</v>
      </c>
      <c r="F4165">
        <v>5469.75</v>
      </c>
      <c r="G4165">
        <v>219</v>
      </c>
      <c r="H4165" t="s">
        <v>7</v>
      </c>
      <c r="I4165" t="str">
        <f>VLOOKUP(shipments[[#This Row],[SPID]],CHOOSE({1,2},people[[#All],[SPID]],people[[#All],[Sales_person]]),2,0)</f>
        <v>Husein Augar</v>
      </c>
      <c r="J4165">
        <f>YEAR(shipments[[#This Row],[Shipdate]])</f>
        <v>2023</v>
      </c>
      <c r="K4165" s="22"/>
      <c r="L4165" s="22">
        <f>VLOOKUP(shipments[[#This Row],[PID]],CHOOSE({1,2},products[PID],products[Cost_per_box]),2,0)</f>
        <v>9.94</v>
      </c>
      <c r="M4165" s="22">
        <f>shipments[[#This Row],[Boxes]]*shipments[[#This Row],[cost_per_box]]</f>
        <v>2176.8599999999997</v>
      </c>
      <c r="N4165" s="22">
        <f>shipments[[#This Row],[Amount]]-shipments[[#This Row],[total cost]]</f>
        <v>3292.8900000000003</v>
      </c>
    </row>
    <row r="4166" spans="1:14" x14ac:dyDescent="0.35">
      <c r="A4166" t="s">
        <v>4210</v>
      </c>
      <c r="B4166" t="s">
        <v>8046</v>
      </c>
      <c r="C4166" t="s">
        <v>8017</v>
      </c>
      <c r="D4166" t="s">
        <v>8038</v>
      </c>
      <c r="E4166" s="1">
        <v>45196</v>
      </c>
      <c r="F4166">
        <v>4878</v>
      </c>
      <c r="G4166">
        <v>204</v>
      </c>
      <c r="H4166" t="s">
        <v>7</v>
      </c>
      <c r="I4166" t="str">
        <f>VLOOKUP(shipments[[#This Row],[SPID]],CHOOSE({1,2},people[[#All],[SPID]],people[[#All],[Sales_person]]),2,0)</f>
        <v>Husein Augar</v>
      </c>
      <c r="J4166">
        <f>YEAR(shipments[[#This Row],[Shipdate]])</f>
        <v>2023</v>
      </c>
      <c r="K4166" s="22"/>
      <c r="L4166" s="22">
        <f>VLOOKUP(shipments[[#This Row],[PID]],CHOOSE({1,2},products[PID],products[Cost_per_box]),2,0)</f>
        <v>9.94</v>
      </c>
      <c r="M4166" s="22">
        <f>shipments[[#This Row],[Boxes]]*shipments[[#This Row],[cost_per_box]]</f>
        <v>2027.76</v>
      </c>
      <c r="N4166" s="22">
        <f>shipments[[#This Row],[Amount]]-shipments[[#This Row],[total cost]]</f>
        <v>2850.24</v>
      </c>
    </row>
    <row r="4167" spans="1:14" x14ac:dyDescent="0.35">
      <c r="A4167" t="s">
        <v>4211</v>
      </c>
      <c r="B4167" t="s">
        <v>8046</v>
      </c>
      <c r="C4167" t="s">
        <v>8017</v>
      </c>
      <c r="D4167" t="s">
        <v>8033</v>
      </c>
      <c r="E4167" s="1">
        <v>45218</v>
      </c>
      <c r="F4167">
        <v>4869</v>
      </c>
      <c r="G4167">
        <v>174</v>
      </c>
      <c r="H4167" t="s">
        <v>7</v>
      </c>
      <c r="I4167" t="str">
        <f>VLOOKUP(shipments[[#This Row],[SPID]],CHOOSE({1,2},people[[#All],[SPID]],people[[#All],[Sales_person]]),2,0)</f>
        <v>Husein Augar</v>
      </c>
      <c r="J4167">
        <f>YEAR(shipments[[#This Row],[Shipdate]])</f>
        <v>2023</v>
      </c>
      <c r="K4167" s="22"/>
      <c r="L4167" s="22">
        <f>VLOOKUP(shipments[[#This Row],[PID]],CHOOSE({1,2},products[PID],products[Cost_per_box]),2,0)</f>
        <v>9.94</v>
      </c>
      <c r="M4167" s="22">
        <f>shipments[[#This Row],[Boxes]]*shipments[[#This Row],[cost_per_box]]</f>
        <v>1729.56</v>
      </c>
      <c r="N4167" s="22">
        <f>shipments[[#This Row],[Amount]]-shipments[[#This Row],[total cost]]</f>
        <v>3139.44</v>
      </c>
    </row>
    <row r="4168" spans="1:14" x14ac:dyDescent="0.35">
      <c r="A4168" t="s">
        <v>4212</v>
      </c>
      <c r="B4168" t="s">
        <v>8046</v>
      </c>
      <c r="C4168" t="s">
        <v>8017</v>
      </c>
      <c r="D4168" t="s">
        <v>8037</v>
      </c>
      <c r="E4168" s="1">
        <v>45545</v>
      </c>
      <c r="F4168">
        <v>5550.75</v>
      </c>
      <c r="G4168">
        <v>206</v>
      </c>
      <c r="H4168" t="s">
        <v>26</v>
      </c>
      <c r="I4168" t="str">
        <f>VLOOKUP(shipments[[#This Row],[SPID]],CHOOSE({1,2},people[[#All],[SPID]],people[[#All],[Sales_person]]),2,0)</f>
        <v>Husein Augar</v>
      </c>
      <c r="J4168">
        <f>YEAR(shipments[[#This Row],[Shipdate]])</f>
        <v>2024</v>
      </c>
      <c r="K4168" s="22"/>
      <c r="L4168" s="22">
        <f>VLOOKUP(shipments[[#This Row],[PID]],CHOOSE({1,2},products[PID],products[Cost_per_box]),2,0)</f>
        <v>9.94</v>
      </c>
      <c r="M4168" s="22">
        <f>shipments[[#This Row],[Boxes]]*shipments[[#This Row],[cost_per_box]]</f>
        <v>2047.6399999999999</v>
      </c>
      <c r="N4168" s="22">
        <f>shipments[[#This Row],[Amount]]-shipments[[#This Row],[total cost]]</f>
        <v>3503.11</v>
      </c>
    </row>
    <row r="4169" spans="1:14" x14ac:dyDescent="0.35">
      <c r="A4169" t="s">
        <v>4213</v>
      </c>
      <c r="B4169" t="s">
        <v>8046</v>
      </c>
      <c r="C4169" t="s">
        <v>8017</v>
      </c>
      <c r="D4169" t="s">
        <v>8033</v>
      </c>
      <c r="E4169" s="1">
        <v>44935</v>
      </c>
      <c r="F4169">
        <v>5825.25</v>
      </c>
      <c r="G4169">
        <v>234</v>
      </c>
      <c r="H4169" t="s">
        <v>7</v>
      </c>
      <c r="I4169" t="str">
        <f>VLOOKUP(shipments[[#This Row],[SPID]],CHOOSE({1,2},people[[#All],[SPID]],people[[#All],[Sales_person]]),2,0)</f>
        <v>Husein Augar</v>
      </c>
      <c r="J4169">
        <f>YEAR(shipments[[#This Row],[Shipdate]])</f>
        <v>2023</v>
      </c>
      <c r="K4169" s="22"/>
      <c r="L4169" s="22">
        <f>VLOOKUP(shipments[[#This Row],[PID]],CHOOSE({1,2},products[PID],products[Cost_per_box]),2,0)</f>
        <v>9.94</v>
      </c>
      <c r="M4169" s="22">
        <f>shipments[[#This Row],[Boxes]]*shipments[[#This Row],[cost_per_box]]</f>
        <v>2325.96</v>
      </c>
      <c r="N4169" s="22">
        <f>shipments[[#This Row],[Amount]]-shipments[[#This Row],[total cost]]</f>
        <v>3499.29</v>
      </c>
    </row>
    <row r="4170" spans="1:14" x14ac:dyDescent="0.35">
      <c r="A4170" t="s">
        <v>4214</v>
      </c>
      <c r="B4170" t="s">
        <v>8046</v>
      </c>
      <c r="C4170" t="s">
        <v>8017</v>
      </c>
      <c r="D4170" t="s">
        <v>8035</v>
      </c>
      <c r="E4170" s="1">
        <v>45541</v>
      </c>
      <c r="F4170">
        <v>5872.5</v>
      </c>
      <c r="G4170">
        <v>226</v>
      </c>
      <c r="H4170" t="s">
        <v>26</v>
      </c>
      <c r="I4170" t="str">
        <f>VLOOKUP(shipments[[#This Row],[SPID]],CHOOSE({1,2},people[[#All],[SPID]],people[[#All],[Sales_person]]),2,0)</f>
        <v>Husein Augar</v>
      </c>
      <c r="J4170">
        <f>YEAR(shipments[[#This Row],[Shipdate]])</f>
        <v>2024</v>
      </c>
      <c r="K4170" s="22"/>
      <c r="L4170" s="22">
        <f>VLOOKUP(shipments[[#This Row],[PID]],CHOOSE({1,2},products[PID],products[Cost_per_box]),2,0)</f>
        <v>9.94</v>
      </c>
      <c r="M4170" s="22">
        <f>shipments[[#This Row],[Boxes]]*shipments[[#This Row],[cost_per_box]]</f>
        <v>2246.44</v>
      </c>
      <c r="N4170" s="22">
        <f>shipments[[#This Row],[Amount]]-shipments[[#This Row],[total cost]]</f>
        <v>3626.06</v>
      </c>
    </row>
    <row r="4171" spans="1:14" x14ac:dyDescent="0.35">
      <c r="A4171" t="s">
        <v>4215</v>
      </c>
      <c r="B4171" t="s">
        <v>8046</v>
      </c>
      <c r="C4171" t="s">
        <v>8018</v>
      </c>
      <c r="D4171" t="s">
        <v>8034</v>
      </c>
      <c r="E4171" s="1">
        <v>44958</v>
      </c>
      <c r="F4171">
        <v>1350</v>
      </c>
      <c r="G4171">
        <v>62</v>
      </c>
      <c r="H4171" t="s">
        <v>7</v>
      </c>
      <c r="I4171" t="str">
        <f>VLOOKUP(shipments[[#This Row],[SPID]],CHOOSE({1,2},people[[#All],[SPID]],people[[#All],[Sales_person]]),2,0)</f>
        <v>Husein Augar</v>
      </c>
      <c r="J4171">
        <f>YEAR(shipments[[#This Row],[Shipdate]])</f>
        <v>2023</v>
      </c>
      <c r="K4171" s="22"/>
      <c r="L4171" s="22">
        <f>VLOOKUP(shipments[[#This Row],[PID]],CHOOSE({1,2},products[PID],products[Cost_per_box]),2,0)</f>
        <v>7.73</v>
      </c>
      <c r="M4171" s="22">
        <f>shipments[[#This Row],[Boxes]]*shipments[[#This Row],[cost_per_box]]</f>
        <v>479.26000000000005</v>
      </c>
      <c r="N4171" s="22">
        <f>shipments[[#This Row],[Amount]]-shipments[[#This Row],[total cost]]</f>
        <v>870.74</v>
      </c>
    </row>
    <row r="4172" spans="1:14" x14ac:dyDescent="0.35">
      <c r="A4172" t="s">
        <v>4216</v>
      </c>
      <c r="B4172" t="s">
        <v>8046</v>
      </c>
      <c r="C4172" t="s">
        <v>8018</v>
      </c>
      <c r="D4172" t="s">
        <v>8033</v>
      </c>
      <c r="E4172" s="1">
        <v>45146</v>
      </c>
      <c r="F4172">
        <v>8131.5</v>
      </c>
      <c r="G4172">
        <v>452</v>
      </c>
      <c r="H4172" t="s">
        <v>7</v>
      </c>
      <c r="I4172" t="str">
        <f>VLOOKUP(shipments[[#This Row],[SPID]],CHOOSE({1,2},people[[#All],[SPID]],people[[#All],[Sales_person]]),2,0)</f>
        <v>Husein Augar</v>
      </c>
      <c r="J4172">
        <f>YEAR(shipments[[#This Row],[Shipdate]])</f>
        <v>2023</v>
      </c>
      <c r="K4172" s="22"/>
      <c r="L4172" s="22">
        <f>VLOOKUP(shipments[[#This Row],[PID]],CHOOSE({1,2},products[PID],products[Cost_per_box]),2,0)</f>
        <v>7.73</v>
      </c>
      <c r="M4172" s="22">
        <f>shipments[[#This Row],[Boxes]]*shipments[[#This Row],[cost_per_box]]</f>
        <v>3493.96</v>
      </c>
      <c r="N4172" s="22">
        <f>shipments[[#This Row],[Amount]]-shipments[[#This Row],[total cost]]</f>
        <v>4637.54</v>
      </c>
    </row>
    <row r="4173" spans="1:14" x14ac:dyDescent="0.35">
      <c r="A4173" t="s">
        <v>4217</v>
      </c>
      <c r="B4173" t="s">
        <v>8046</v>
      </c>
      <c r="C4173" t="s">
        <v>8018</v>
      </c>
      <c r="D4173" t="s">
        <v>8038</v>
      </c>
      <c r="E4173" s="1">
        <v>45429</v>
      </c>
      <c r="F4173">
        <v>6484.5</v>
      </c>
      <c r="G4173">
        <v>325</v>
      </c>
      <c r="H4173" t="s">
        <v>7</v>
      </c>
      <c r="I4173" t="str">
        <f>VLOOKUP(shipments[[#This Row],[SPID]],CHOOSE({1,2},people[[#All],[SPID]],people[[#All],[Sales_person]]),2,0)</f>
        <v>Husein Augar</v>
      </c>
      <c r="J4173">
        <f>YEAR(shipments[[#This Row],[Shipdate]])</f>
        <v>2024</v>
      </c>
      <c r="K4173" s="22"/>
      <c r="L4173" s="22">
        <f>VLOOKUP(shipments[[#This Row],[PID]],CHOOSE({1,2},products[PID],products[Cost_per_box]),2,0)</f>
        <v>7.73</v>
      </c>
      <c r="M4173" s="22">
        <f>shipments[[#This Row],[Boxes]]*shipments[[#This Row],[cost_per_box]]</f>
        <v>2512.25</v>
      </c>
      <c r="N4173" s="22">
        <f>shipments[[#This Row],[Amount]]-shipments[[#This Row],[total cost]]</f>
        <v>3972.25</v>
      </c>
    </row>
    <row r="4174" spans="1:14" x14ac:dyDescent="0.35">
      <c r="A4174" t="s">
        <v>4218</v>
      </c>
      <c r="B4174" t="s">
        <v>8046</v>
      </c>
      <c r="C4174" t="s">
        <v>8020</v>
      </c>
      <c r="D4174" t="s">
        <v>8034</v>
      </c>
      <c r="E4174" s="1">
        <v>45499</v>
      </c>
      <c r="F4174">
        <v>713.25</v>
      </c>
      <c r="G4174">
        <v>55</v>
      </c>
      <c r="H4174" t="s">
        <v>18</v>
      </c>
      <c r="I4174" t="str">
        <f>VLOOKUP(shipments[[#This Row],[SPID]],CHOOSE({1,2},people[[#All],[SPID]],people[[#All],[Sales_person]]),2,0)</f>
        <v>Husein Augar</v>
      </c>
      <c r="J4174">
        <f>YEAR(shipments[[#This Row],[Shipdate]])</f>
        <v>2024</v>
      </c>
      <c r="K4174" s="22"/>
      <c r="L4174" s="22">
        <f>VLOOKUP(shipments[[#This Row],[PID]],CHOOSE({1,2},products[PID],products[Cost_per_box]),2,0)</f>
        <v>8.2200000000000006</v>
      </c>
      <c r="M4174" s="22">
        <f>shipments[[#This Row],[Boxes]]*shipments[[#This Row],[cost_per_box]]</f>
        <v>452.1</v>
      </c>
      <c r="N4174" s="22">
        <f>shipments[[#This Row],[Amount]]-shipments[[#This Row],[total cost]]</f>
        <v>261.14999999999998</v>
      </c>
    </row>
    <row r="4175" spans="1:14" x14ac:dyDescent="0.35">
      <c r="A4175" t="s">
        <v>4219</v>
      </c>
      <c r="B4175" t="s">
        <v>8046</v>
      </c>
      <c r="C4175" t="s">
        <v>8020</v>
      </c>
      <c r="D4175" t="s">
        <v>8038</v>
      </c>
      <c r="E4175" s="1">
        <v>45292</v>
      </c>
      <c r="F4175">
        <v>1163.25</v>
      </c>
      <c r="G4175">
        <v>97</v>
      </c>
      <c r="H4175" t="s">
        <v>7</v>
      </c>
      <c r="I4175" t="str">
        <f>VLOOKUP(shipments[[#This Row],[SPID]],CHOOSE({1,2},people[[#All],[SPID]],people[[#All],[Sales_person]]),2,0)</f>
        <v>Husein Augar</v>
      </c>
      <c r="J4175">
        <f>YEAR(shipments[[#This Row],[Shipdate]])</f>
        <v>2024</v>
      </c>
      <c r="K4175" s="22"/>
      <c r="L4175" s="22">
        <f>VLOOKUP(shipments[[#This Row],[PID]],CHOOSE({1,2},products[PID],products[Cost_per_box]),2,0)</f>
        <v>8.2200000000000006</v>
      </c>
      <c r="M4175" s="22">
        <f>shipments[[#This Row],[Boxes]]*shipments[[#This Row],[cost_per_box]]</f>
        <v>797.34</v>
      </c>
      <c r="N4175" s="22">
        <f>shipments[[#This Row],[Amount]]-shipments[[#This Row],[total cost]]</f>
        <v>365.90999999999997</v>
      </c>
    </row>
    <row r="4176" spans="1:14" x14ac:dyDescent="0.35">
      <c r="A4176" t="s">
        <v>4220</v>
      </c>
      <c r="B4176" t="s">
        <v>8046</v>
      </c>
      <c r="C4176" t="s">
        <v>8020</v>
      </c>
      <c r="D4176" t="s">
        <v>8038</v>
      </c>
      <c r="E4176" s="1">
        <v>45278</v>
      </c>
      <c r="F4176">
        <v>465.75</v>
      </c>
      <c r="G4176">
        <v>36</v>
      </c>
      <c r="H4176" t="s">
        <v>7</v>
      </c>
      <c r="I4176" t="str">
        <f>VLOOKUP(shipments[[#This Row],[SPID]],CHOOSE({1,2},people[[#All],[SPID]],people[[#All],[Sales_person]]),2,0)</f>
        <v>Husein Augar</v>
      </c>
      <c r="J4176">
        <f>YEAR(shipments[[#This Row],[Shipdate]])</f>
        <v>2023</v>
      </c>
      <c r="K4176" s="22"/>
      <c r="L4176" s="22">
        <f>VLOOKUP(shipments[[#This Row],[PID]],CHOOSE({1,2},products[PID],products[Cost_per_box]),2,0)</f>
        <v>8.2200000000000006</v>
      </c>
      <c r="M4176" s="22">
        <f>shipments[[#This Row],[Boxes]]*shipments[[#This Row],[cost_per_box]]</f>
        <v>295.92</v>
      </c>
      <c r="N4176" s="22">
        <f>shipments[[#This Row],[Amount]]-shipments[[#This Row],[total cost]]</f>
        <v>169.82999999999998</v>
      </c>
    </row>
    <row r="4177" spans="1:14" x14ac:dyDescent="0.35">
      <c r="A4177" t="s">
        <v>4221</v>
      </c>
      <c r="B4177" t="s">
        <v>8046</v>
      </c>
      <c r="C4177" t="s">
        <v>8020</v>
      </c>
      <c r="D4177" t="s">
        <v>8037</v>
      </c>
      <c r="E4177" s="1">
        <v>45461</v>
      </c>
      <c r="F4177">
        <v>769.5</v>
      </c>
      <c r="G4177">
        <v>60</v>
      </c>
      <c r="H4177" t="s">
        <v>7</v>
      </c>
      <c r="I4177" t="str">
        <f>VLOOKUP(shipments[[#This Row],[SPID]],CHOOSE({1,2},people[[#All],[SPID]],people[[#All],[Sales_person]]),2,0)</f>
        <v>Husein Augar</v>
      </c>
      <c r="J4177">
        <f>YEAR(shipments[[#This Row],[Shipdate]])</f>
        <v>2024</v>
      </c>
      <c r="K4177" s="22"/>
      <c r="L4177" s="22">
        <f>VLOOKUP(shipments[[#This Row],[PID]],CHOOSE({1,2},products[PID],products[Cost_per_box]),2,0)</f>
        <v>8.2200000000000006</v>
      </c>
      <c r="M4177" s="22">
        <f>shipments[[#This Row],[Boxes]]*shipments[[#This Row],[cost_per_box]]</f>
        <v>493.20000000000005</v>
      </c>
      <c r="N4177" s="22">
        <f>shipments[[#This Row],[Amount]]-shipments[[#This Row],[total cost]]</f>
        <v>276.29999999999995</v>
      </c>
    </row>
    <row r="4178" spans="1:14" x14ac:dyDescent="0.35">
      <c r="A4178" t="s">
        <v>4222</v>
      </c>
      <c r="B4178" t="s">
        <v>8046</v>
      </c>
      <c r="C4178" t="s">
        <v>8021</v>
      </c>
      <c r="D4178" t="s">
        <v>8033</v>
      </c>
      <c r="E4178" s="1">
        <v>44966</v>
      </c>
      <c r="F4178">
        <v>11054.25</v>
      </c>
      <c r="G4178">
        <v>527</v>
      </c>
      <c r="H4178" t="s">
        <v>7</v>
      </c>
      <c r="I4178" t="str">
        <f>VLOOKUP(shipments[[#This Row],[SPID]],CHOOSE({1,2},people[[#All],[SPID]],people[[#All],[Sales_person]]),2,0)</f>
        <v>Husein Augar</v>
      </c>
      <c r="J4178">
        <f>YEAR(shipments[[#This Row],[Shipdate]])</f>
        <v>2023</v>
      </c>
      <c r="K4178" s="22"/>
      <c r="L4178" s="22">
        <f>VLOOKUP(shipments[[#This Row],[PID]],CHOOSE({1,2},products[PID],products[Cost_per_box]),2,0)</f>
        <v>10.23</v>
      </c>
      <c r="M4178" s="22">
        <f>shipments[[#This Row],[Boxes]]*shipments[[#This Row],[cost_per_box]]</f>
        <v>5391.21</v>
      </c>
      <c r="N4178" s="22">
        <f>shipments[[#This Row],[Amount]]-shipments[[#This Row],[total cost]]</f>
        <v>5663.04</v>
      </c>
    </row>
    <row r="4179" spans="1:14" x14ac:dyDescent="0.35">
      <c r="A4179" t="s">
        <v>4223</v>
      </c>
      <c r="B4179" t="s">
        <v>8046</v>
      </c>
      <c r="C4179" t="s">
        <v>8022</v>
      </c>
      <c r="D4179" t="s">
        <v>8038</v>
      </c>
      <c r="E4179" s="1">
        <v>45196</v>
      </c>
      <c r="F4179">
        <v>4772.25</v>
      </c>
      <c r="G4179">
        <v>281</v>
      </c>
      <c r="H4179" t="s">
        <v>7</v>
      </c>
      <c r="I4179" t="str">
        <f>VLOOKUP(shipments[[#This Row],[SPID]],CHOOSE({1,2},people[[#All],[SPID]],people[[#All],[Sales_person]]),2,0)</f>
        <v>Husein Augar</v>
      </c>
      <c r="J4179">
        <f>YEAR(shipments[[#This Row],[Shipdate]])</f>
        <v>2023</v>
      </c>
      <c r="K4179" s="22"/>
      <c r="L4179" s="22">
        <f>VLOOKUP(shipments[[#This Row],[PID]],CHOOSE({1,2},products[PID],products[Cost_per_box]),2,0)</f>
        <v>4.74</v>
      </c>
      <c r="M4179" s="22">
        <f>shipments[[#This Row],[Boxes]]*shipments[[#This Row],[cost_per_box]]</f>
        <v>1331.94</v>
      </c>
      <c r="N4179" s="22">
        <f>shipments[[#This Row],[Amount]]-shipments[[#This Row],[total cost]]</f>
        <v>3440.31</v>
      </c>
    </row>
    <row r="4180" spans="1:14" x14ac:dyDescent="0.35">
      <c r="A4180" t="s">
        <v>4224</v>
      </c>
      <c r="B4180" t="s">
        <v>8046</v>
      </c>
      <c r="C4180" t="s">
        <v>8023</v>
      </c>
      <c r="D4180" t="s">
        <v>8038</v>
      </c>
      <c r="E4180" s="1">
        <v>45363</v>
      </c>
      <c r="F4180">
        <v>249.75</v>
      </c>
      <c r="G4180">
        <v>42</v>
      </c>
      <c r="H4180" t="s">
        <v>7</v>
      </c>
      <c r="I4180" t="str">
        <f>VLOOKUP(shipments[[#This Row],[SPID]],CHOOSE({1,2},people[[#All],[SPID]],people[[#All],[Sales_person]]),2,0)</f>
        <v>Husein Augar</v>
      </c>
      <c r="J4180">
        <f>YEAR(shipments[[#This Row],[Shipdate]])</f>
        <v>2024</v>
      </c>
      <c r="K4180" s="22"/>
      <c r="L4180" s="22">
        <f>VLOOKUP(shipments[[#This Row],[PID]],CHOOSE({1,2},products[PID],products[Cost_per_box]),2,0)</f>
        <v>10.51</v>
      </c>
      <c r="M4180" s="22">
        <f>shipments[[#This Row],[Boxes]]*shipments[[#This Row],[cost_per_box]]</f>
        <v>441.42</v>
      </c>
      <c r="N4180" s="22">
        <f>shipments[[#This Row],[Amount]]-shipments[[#This Row],[total cost]]</f>
        <v>-191.67000000000002</v>
      </c>
    </row>
    <row r="4181" spans="1:14" x14ac:dyDescent="0.35">
      <c r="A4181" t="s">
        <v>4225</v>
      </c>
      <c r="B4181" t="s">
        <v>8046</v>
      </c>
      <c r="C4181" t="s">
        <v>8023</v>
      </c>
      <c r="D4181" t="s">
        <v>8038</v>
      </c>
      <c r="E4181" s="1">
        <v>45475</v>
      </c>
      <c r="F4181">
        <v>519.75</v>
      </c>
      <c r="G4181">
        <v>58</v>
      </c>
      <c r="H4181" t="s">
        <v>18</v>
      </c>
      <c r="I4181" t="str">
        <f>VLOOKUP(shipments[[#This Row],[SPID]],CHOOSE({1,2},people[[#All],[SPID]],people[[#All],[Sales_person]]),2,0)</f>
        <v>Husein Augar</v>
      </c>
      <c r="J4181">
        <f>YEAR(shipments[[#This Row],[Shipdate]])</f>
        <v>2024</v>
      </c>
      <c r="K4181" s="22"/>
      <c r="L4181" s="22">
        <f>VLOOKUP(shipments[[#This Row],[PID]],CHOOSE({1,2},products[PID],products[Cost_per_box]),2,0)</f>
        <v>10.51</v>
      </c>
      <c r="M4181" s="22">
        <f>shipments[[#This Row],[Boxes]]*shipments[[#This Row],[cost_per_box]]</f>
        <v>609.58000000000004</v>
      </c>
      <c r="N4181" s="22">
        <f>shipments[[#This Row],[Amount]]-shipments[[#This Row],[total cost]]</f>
        <v>-89.830000000000041</v>
      </c>
    </row>
    <row r="4182" spans="1:14" x14ac:dyDescent="0.35">
      <c r="A4182" t="s">
        <v>4226</v>
      </c>
      <c r="B4182" t="s">
        <v>8046</v>
      </c>
      <c r="C4182" t="s">
        <v>8023</v>
      </c>
      <c r="D4182" t="s">
        <v>8038</v>
      </c>
      <c r="E4182" s="1">
        <v>45184</v>
      </c>
      <c r="F4182">
        <v>2918.25</v>
      </c>
      <c r="G4182">
        <v>417</v>
      </c>
      <c r="H4182" t="s">
        <v>7</v>
      </c>
      <c r="I4182" t="str">
        <f>VLOOKUP(shipments[[#This Row],[SPID]],CHOOSE({1,2},people[[#All],[SPID]],people[[#All],[Sales_person]]),2,0)</f>
        <v>Husein Augar</v>
      </c>
      <c r="J4182">
        <f>YEAR(shipments[[#This Row],[Shipdate]])</f>
        <v>2023</v>
      </c>
      <c r="K4182" s="22"/>
      <c r="L4182" s="22">
        <f>VLOOKUP(shipments[[#This Row],[PID]],CHOOSE({1,2},products[PID],products[Cost_per_box]),2,0)</f>
        <v>10.51</v>
      </c>
      <c r="M4182" s="22">
        <f>shipments[[#This Row],[Boxes]]*shipments[[#This Row],[cost_per_box]]</f>
        <v>4382.67</v>
      </c>
      <c r="N4182" s="22">
        <f>shipments[[#This Row],[Amount]]-shipments[[#This Row],[total cost]]</f>
        <v>-1464.42</v>
      </c>
    </row>
    <row r="4183" spans="1:14" x14ac:dyDescent="0.35">
      <c r="A4183" t="s">
        <v>4227</v>
      </c>
      <c r="B4183" t="s">
        <v>8046</v>
      </c>
      <c r="C4183" t="s">
        <v>8023</v>
      </c>
      <c r="D4183" t="s">
        <v>8038</v>
      </c>
      <c r="E4183" s="1">
        <v>44971</v>
      </c>
      <c r="F4183">
        <v>11261.25</v>
      </c>
      <c r="G4183">
        <v>1609</v>
      </c>
      <c r="H4183" t="s">
        <v>7</v>
      </c>
      <c r="I4183" t="str">
        <f>VLOOKUP(shipments[[#This Row],[SPID]],CHOOSE({1,2},people[[#All],[SPID]],people[[#All],[Sales_person]]),2,0)</f>
        <v>Husein Augar</v>
      </c>
      <c r="J4183">
        <f>YEAR(shipments[[#This Row],[Shipdate]])</f>
        <v>2023</v>
      </c>
      <c r="K4183" s="22"/>
      <c r="L4183" s="22">
        <f>VLOOKUP(shipments[[#This Row],[PID]],CHOOSE({1,2},products[PID],products[Cost_per_box]),2,0)</f>
        <v>10.51</v>
      </c>
      <c r="M4183" s="22">
        <f>shipments[[#This Row],[Boxes]]*shipments[[#This Row],[cost_per_box]]</f>
        <v>16910.59</v>
      </c>
      <c r="N4183" s="22">
        <f>shipments[[#This Row],[Amount]]-shipments[[#This Row],[total cost]]</f>
        <v>-5649.34</v>
      </c>
    </row>
    <row r="4184" spans="1:14" x14ac:dyDescent="0.35">
      <c r="A4184" t="s">
        <v>4228</v>
      </c>
      <c r="B4184" t="s">
        <v>8046</v>
      </c>
      <c r="C4184" t="s">
        <v>8024</v>
      </c>
      <c r="D4184" t="s">
        <v>8034</v>
      </c>
      <c r="E4184" s="1">
        <v>45114</v>
      </c>
      <c r="F4184">
        <v>4623.75</v>
      </c>
      <c r="G4184">
        <v>257</v>
      </c>
      <c r="H4184" t="s">
        <v>7</v>
      </c>
      <c r="I4184" t="str">
        <f>VLOOKUP(shipments[[#This Row],[SPID]],CHOOSE({1,2},people[[#All],[SPID]],people[[#All],[Sales_person]]),2,0)</f>
        <v>Husein Augar</v>
      </c>
      <c r="J4184">
        <f>YEAR(shipments[[#This Row],[Shipdate]])</f>
        <v>2023</v>
      </c>
      <c r="K4184" s="22"/>
      <c r="L4184" s="22">
        <f>VLOOKUP(shipments[[#This Row],[PID]],CHOOSE({1,2},products[PID],products[Cost_per_box]),2,0)</f>
        <v>6.43</v>
      </c>
      <c r="M4184" s="22">
        <f>shipments[[#This Row],[Boxes]]*shipments[[#This Row],[cost_per_box]]</f>
        <v>1652.51</v>
      </c>
      <c r="N4184" s="22">
        <f>shipments[[#This Row],[Amount]]-shipments[[#This Row],[total cost]]</f>
        <v>2971.24</v>
      </c>
    </row>
    <row r="4185" spans="1:14" x14ac:dyDescent="0.35">
      <c r="A4185" t="s">
        <v>4229</v>
      </c>
      <c r="B4185" t="s">
        <v>8046</v>
      </c>
      <c r="C4185" t="s">
        <v>8024</v>
      </c>
      <c r="D4185" t="s">
        <v>8038</v>
      </c>
      <c r="E4185" s="1">
        <v>45021</v>
      </c>
      <c r="F4185">
        <v>7530.75</v>
      </c>
      <c r="G4185">
        <v>503</v>
      </c>
      <c r="H4185" t="s">
        <v>7</v>
      </c>
      <c r="I4185" t="str">
        <f>VLOOKUP(shipments[[#This Row],[SPID]],CHOOSE({1,2},people[[#All],[SPID]],people[[#All],[Sales_person]]),2,0)</f>
        <v>Husein Augar</v>
      </c>
      <c r="J4185">
        <f>YEAR(shipments[[#This Row],[Shipdate]])</f>
        <v>2023</v>
      </c>
      <c r="K4185" s="22"/>
      <c r="L4185" s="22">
        <f>VLOOKUP(shipments[[#This Row],[PID]],CHOOSE({1,2},products[PID],products[Cost_per_box]),2,0)</f>
        <v>6.43</v>
      </c>
      <c r="M4185" s="22">
        <f>shipments[[#This Row],[Boxes]]*shipments[[#This Row],[cost_per_box]]</f>
        <v>3234.29</v>
      </c>
      <c r="N4185" s="22">
        <f>shipments[[#This Row],[Amount]]-shipments[[#This Row],[total cost]]</f>
        <v>4296.46</v>
      </c>
    </row>
    <row r="4186" spans="1:14" x14ac:dyDescent="0.35">
      <c r="A4186" t="s">
        <v>4230</v>
      </c>
      <c r="B4186" t="s">
        <v>8046</v>
      </c>
      <c r="C4186" t="s">
        <v>8024</v>
      </c>
      <c r="D4186" t="s">
        <v>8037</v>
      </c>
      <c r="E4186" s="1">
        <v>44943</v>
      </c>
      <c r="F4186">
        <v>3811.5</v>
      </c>
      <c r="G4186">
        <v>225</v>
      </c>
      <c r="H4186" t="s">
        <v>40</v>
      </c>
      <c r="I4186" t="str">
        <f>VLOOKUP(shipments[[#This Row],[SPID]],CHOOSE({1,2},people[[#All],[SPID]],people[[#All],[Sales_person]]),2,0)</f>
        <v>Husein Augar</v>
      </c>
      <c r="J4186">
        <f>YEAR(shipments[[#This Row],[Shipdate]])</f>
        <v>2023</v>
      </c>
      <c r="K4186" s="22"/>
      <c r="L4186" s="22">
        <f>VLOOKUP(shipments[[#This Row],[PID]],CHOOSE({1,2},products[PID],products[Cost_per_box]),2,0)</f>
        <v>6.43</v>
      </c>
      <c r="M4186" s="22">
        <f>shipments[[#This Row],[Boxes]]*shipments[[#This Row],[cost_per_box]]</f>
        <v>1446.75</v>
      </c>
      <c r="N4186" s="22">
        <f>shipments[[#This Row],[Amount]]-shipments[[#This Row],[total cost]]</f>
        <v>2364.75</v>
      </c>
    </row>
    <row r="4187" spans="1:14" x14ac:dyDescent="0.35">
      <c r="A4187" t="s">
        <v>4231</v>
      </c>
      <c r="B4187" t="s">
        <v>8046</v>
      </c>
      <c r="C4187" t="s">
        <v>8025</v>
      </c>
      <c r="D4187" t="s">
        <v>8034</v>
      </c>
      <c r="E4187" s="1">
        <v>45299</v>
      </c>
      <c r="F4187">
        <v>7510.5</v>
      </c>
      <c r="G4187">
        <v>358</v>
      </c>
      <c r="H4187" t="s">
        <v>7</v>
      </c>
      <c r="I4187" t="str">
        <f>VLOOKUP(shipments[[#This Row],[SPID]],CHOOSE({1,2},people[[#All],[SPID]],people[[#All],[Sales_person]]),2,0)</f>
        <v>Husein Augar</v>
      </c>
      <c r="J4187">
        <f>YEAR(shipments[[#This Row],[Shipdate]])</f>
        <v>2024</v>
      </c>
      <c r="K4187" s="22"/>
      <c r="L4187" s="22">
        <f>VLOOKUP(shipments[[#This Row],[PID]],CHOOSE({1,2},products[PID],products[Cost_per_box]),2,0)</f>
        <v>12.41</v>
      </c>
      <c r="M4187" s="22">
        <f>shipments[[#This Row],[Boxes]]*shipments[[#This Row],[cost_per_box]]</f>
        <v>4442.78</v>
      </c>
      <c r="N4187" s="22">
        <f>shipments[[#This Row],[Amount]]-shipments[[#This Row],[total cost]]</f>
        <v>3067.7200000000003</v>
      </c>
    </row>
    <row r="4188" spans="1:14" x14ac:dyDescent="0.35">
      <c r="A4188" t="s">
        <v>4232</v>
      </c>
      <c r="B4188" t="s">
        <v>8046</v>
      </c>
      <c r="C4188" t="s">
        <v>8026</v>
      </c>
      <c r="D4188" t="s">
        <v>8034</v>
      </c>
      <c r="E4188" s="1">
        <v>45159</v>
      </c>
      <c r="F4188">
        <v>2430</v>
      </c>
      <c r="G4188">
        <v>135</v>
      </c>
      <c r="H4188" t="s">
        <v>7</v>
      </c>
      <c r="I4188" t="str">
        <f>VLOOKUP(shipments[[#This Row],[SPID]],CHOOSE({1,2},people[[#All],[SPID]],people[[#All],[Sales_person]]),2,0)</f>
        <v>Husein Augar</v>
      </c>
      <c r="J4188">
        <f>YEAR(shipments[[#This Row],[Shipdate]])</f>
        <v>2023</v>
      </c>
      <c r="K4188" s="22"/>
      <c r="L4188" s="22">
        <f>VLOOKUP(shipments[[#This Row],[PID]],CHOOSE({1,2},products[PID],products[Cost_per_box]),2,0)</f>
        <v>9.57</v>
      </c>
      <c r="M4188" s="22">
        <f>shipments[[#This Row],[Boxes]]*shipments[[#This Row],[cost_per_box]]</f>
        <v>1291.95</v>
      </c>
      <c r="N4188" s="22">
        <f>shipments[[#This Row],[Amount]]-shipments[[#This Row],[total cost]]</f>
        <v>1138.05</v>
      </c>
    </row>
    <row r="4189" spans="1:14" x14ac:dyDescent="0.35">
      <c r="A4189" t="s">
        <v>4233</v>
      </c>
      <c r="B4189" t="s">
        <v>8046</v>
      </c>
      <c r="C4189" t="s">
        <v>8026</v>
      </c>
      <c r="D4189" t="s">
        <v>8038</v>
      </c>
      <c r="E4189" s="1">
        <v>45287</v>
      </c>
      <c r="F4189">
        <v>9483.75</v>
      </c>
      <c r="G4189">
        <v>678</v>
      </c>
      <c r="H4189" t="s">
        <v>7</v>
      </c>
      <c r="I4189" t="str">
        <f>VLOOKUP(shipments[[#This Row],[SPID]],CHOOSE({1,2},people[[#All],[SPID]],people[[#All],[Sales_person]]),2,0)</f>
        <v>Husein Augar</v>
      </c>
      <c r="J4189">
        <f>YEAR(shipments[[#This Row],[Shipdate]])</f>
        <v>2023</v>
      </c>
      <c r="K4189" s="22"/>
      <c r="L4189" s="22">
        <f>VLOOKUP(shipments[[#This Row],[PID]],CHOOSE({1,2},products[PID],products[Cost_per_box]),2,0)</f>
        <v>9.57</v>
      </c>
      <c r="M4189" s="22">
        <f>shipments[[#This Row],[Boxes]]*shipments[[#This Row],[cost_per_box]]</f>
        <v>6488.46</v>
      </c>
      <c r="N4189" s="22">
        <f>shipments[[#This Row],[Amount]]-shipments[[#This Row],[total cost]]</f>
        <v>2995.29</v>
      </c>
    </row>
    <row r="4190" spans="1:14" x14ac:dyDescent="0.35">
      <c r="A4190" t="s">
        <v>4234</v>
      </c>
      <c r="B4190" t="s">
        <v>8046</v>
      </c>
      <c r="C4190" t="s">
        <v>8027</v>
      </c>
      <c r="D4190" t="s">
        <v>8035</v>
      </c>
      <c r="E4190" s="1">
        <v>45236</v>
      </c>
      <c r="F4190">
        <v>9821.25</v>
      </c>
      <c r="G4190">
        <v>1228</v>
      </c>
      <c r="H4190" t="s">
        <v>7</v>
      </c>
      <c r="I4190" t="str">
        <f>VLOOKUP(shipments[[#This Row],[SPID]],CHOOSE({1,2},people[[#All],[SPID]],people[[#All],[Sales_person]]),2,0)</f>
        <v>Husein Augar</v>
      </c>
      <c r="J4190">
        <f>YEAR(shipments[[#This Row],[Shipdate]])</f>
        <v>2023</v>
      </c>
      <c r="K4190" s="22"/>
      <c r="L4190" s="22">
        <f>VLOOKUP(shipments[[#This Row],[PID]],CHOOSE({1,2},products[PID],products[Cost_per_box]),2,0)</f>
        <v>8.43</v>
      </c>
      <c r="M4190" s="22">
        <f>shipments[[#This Row],[Boxes]]*shipments[[#This Row],[cost_per_box]]</f>
        <v>10352.039999999999</v>
      </c>
      <c r="N4190" s="22">
        <f>shipments[[#This Row],[Amount]]-shipments[[#This Row],[total cost]]</f>
        <v>-530.78999999999905</v>
      </c>
    </row>
    <row r="4191" spans="1:14" x14ac:dyDescent="0.35">
      <c r="A4191" t="s">
        <v>4235</v>
      </c>
      <c r="B4191" t="s">
        <v>8046</v>
      </c>
      <c r="C4191" t="s">
        <v>8027</v>
      </c>
      <c r="D4191" t="s">
        <v>8034</v>
      </c>
      <c r="E4191" s="1">
        <v>45149</v>
      </c>
      <c r="F4191">
        <v>1865.25</v>
      </c>
      <c r="G4191">
        <v>170</v>
      </c>
      <c r="H4191" t="s">
        <v>7</v>
      </c>
      <c r="I4191" t="str">
        <f>VLOOKUP(shipments[[#This Row],[SPID]],CHOOSE({1,2},people[[#All],[SPID]],people[[#All],[Sales_person]]),2,0)</f>
        <v>Husein Augar</v>
      </c>
      <c r="J4191">
        <f>YEAR(shipments[[#This Row],[Shipdate]])</f>
        <v>2023</v>
      </c>
      <c r="K4191" s="22"/>
      <c r="L4191" s="22">
        <f>VLOOKUP(shipments[[#This Row],[PID]],CHOOSE({1,2},products[PID],products[Cost_per_box]),2,0)</f>
        <v>8.43</v>
      </c>
      <c r="M4191" s="22">
        <f>shipments[[#This Row],[Boxes]]*shipments[[#This Row],[cost_per_box]]</f>
        <v>1433.1</v>
      </c>
      <c r="N4191" s="22">
        <f>shipments[[#This Row],[Amount]]-shipments[[#This Row],[total cost]]</f>
        <v>432.15000000000009</v>
      </c>
    </row>
    <row r="4192" spans="1:14" x14ac:dyDescent="0.35">
      <c r="A4192" t="s">
        <v>4236</v>
      </c>
      <c r="B4192" t="s">
        <v>8046</v>
      </c>
      <c r="C4192" t="s">
        <v>8028</v>
      </c>
      <c r="D4192" t="s">
        <v>8037</v>
      </c>
      <c r="E4192" s="1">
        <v>45240</v>
      </c>
      <c r="F4192">
        <v>8705.25</v>
      </c>
      <c r="G4192">
        <v>1089</v>
      </c>
      <c r="H4192" t="s">
        <v>7</v>
      </c>
      <c r="I4192" t="str">
        <f>VLOOKUP(shipments[[#This Row],[SPID]],CHOOSE({1,2},people[[#All],[SPID]],people[[#All],[Sales_person]]),2,0)</f>
        <v>Husein Augar</v>
      </c>
      <c r="J4192">
        <f>YEAR(shipments[[#This Row],[Shipdate]])</f>
        <v>2023</v>
      </c>
      <c r="K4192" s="22"/>
      <c r="L4192" s="22">
        <f>VLOOKUP(shipments[[#This Row],[PID]],CHOOSE({1,2},products[PID],products[Cost_per_box]),2,0)</f>
        <v>6.8</v>
      </c>
      <c r="M4192" s="22">
        <f>shipments[[#This Row],[Boxes]]*shipments[[#This Row],[cost_per_box]]</f>
        <v>7405.2</v>
      </c>
      <c r="N4192" s="22">
        <f>shipments[[#This Row],[Amount]]-shipments[[#This Row],[total cost]]</f>
        <v>1300.0500000000002</v>
      </c>
    </row>
    <row r="4193" spans="1:14" x14ac:dyDescent="0.35">
      <c r="A4193" t="s">
        <v>4237</v>
      </c>
      <c r="B4193" t="s">
        <v>8046</v>
      </c>
      <c r="C4193" t="s">
        <v>8028</v>
      </c>
      <c r="D4193" t="s">
        <v>8034</v>
      </c>
      <c r="E4193" s="1">
        <v>45323</v>
      </c>
      <c r="F4193">
        <v>5364</v>
      </c>
      <c r="G4193">
        <v>767</v>
      </c>
      <c r="H4193" t="s">
        <v>7</v>
      </c>
      <c r="I4193" t="str">
        <f>VLOOKUP(shipments[[#This Row],[SPID]],CHOOSE({1,2},people[[#All],[SPID]],people[[#All],[Sales_person]]),2,0)</f>
        <v>Husein Augar</v>
      </c>
      <c r="J4193">
        <f>YEAR(shipments[[#This Row],[Shipdate]])</f>
        <v>2024</v>
      </c>
      <c r="K4193" s="22"/>
      <c r="L4193" s="22">
        <f>VLOOKUP(shipments[[#This Row],[PID]],CHOOSE({1,2},products[PID],products[Cost_per_box]),2,0)</f>
        <v>6.8</v>
      </c>
      <c r="M4193" s="22">
        <f>shipments[[#This Row],[Boxes]]*shipments[[#This Row],[cost_per_box]]</f>
        <v>5215.5999999999995</v>
      </c>
      <c r="N4193" s="22">
        <f>shipments[[#This Row],[Amount]]-shipments[[#This Row],[total cost]]</f>
        <v>148.40000000000055</v>
      </c>
    </row>
    <row r="4194" spans="1:14" x14ac:dyDescent="0.35">
      <c r="A4194" t="s">
        <v>4238</v>
      </c>
      <c r="B4194" t="s">
        <v>8046</v>
      </c>
      <c r="C4194" t="s">
        <v>8028</v>
      </c>
      <c r="D4194" t="s">
        <v>8034</v>
      </c>
      <c r="E4194" s="1">
        <v>45126</v>
      </c>
      <c r="F4194">
        <v>794.25</v>
      </c>
      <c r="G4194">
        <v>89</v>
      </c>
      <c r="H4194" t="s">
        <v>7</v>
      </c>
      <c r="I4194" t="str">
        <f>VLOOKUP(shipments[[#This Row],[SPID]],CHOOSE({1,2},people[[#All],[SPID]],people[[#All],[Sales_person]]),2,0)</f>
        <v>Husein Augar</v>
      </c>
      <c r="J4194">
        <f>YEAR(shipments[[#This Row],[Shipdate]])</f>
        <v>2023</v>
      </c>
      <c r="K4194" s="22"/>
      <c r="L4194" s="22">
        <f>VLOOKUP(shipments[[#This Row],[PID]],CHOOSE({1,2},products[PID],products[Cost_per_box]),2,0)</f>
        <v>6.8</v>
      </c>
      <c r="M4194" s="22">
        <f>shipments[[#This Row],[Boxes]]*shipments[[#This Row],[cost_per_box]]</f>
        <v>605.19999999999993</v>
      </c>
      <c r="N4194" s="22">
        <f>shipments[[#This Row],[Amount]]-shipments[[#This Row],[total cost]]</f>
        <v>189.05000000000007</v>
      </c>
    </row>
    <row r="4195" spans="1:14" x14ac:dyDescent="0.35">
      <c r="A4195" t="s">
        <v>4239</v>
      </c>
      <c r="B4195" t="s">
        <v>8046</v>
      </c>
      <c r="C4195" t="s">
        <v>8029</v>
      </c>
      <c r="D4195" t="s">
        <v>8038</v>
      </c>
      <c r="E4195" s="1">
        <v>45471</v>
      </c>
      <c r="F4195">
        <v>3235.5</v>
      </c>
      <c r="G4195">
        <v>116</v>
      </c>
      <c r="H4195" t="s">
        <v>7</v>
      </c>
      <c r="I4195" t="str">
        <f>VLOOKUP(shipments[[#This Row],[SPID]],CHOOSE({1,2},people[[#All],[SPID]],people[[#All],[Sales_person]]),2,0)</f>
        <v>Husein Augar</v>
      </c>
      <c r="J4195">
        <f>YEAR(shipments[[#This Row],[Shipdate]])</f>
        <v>2024</v>
      </c>
      <c r="K4195" s="22"/>
      <c r="L4195" s="22">
        <f>VLOOKUP(shipments[[#This Row],[PID]],CHOOSE({1,2},products[PID],products[Cost_per_box]),2,0)</f>
        <v>5.04</v>
      </c>
      <c r="M4195" s="22">
        <f>shipments[[#This Row],[Boxes]]*shipments[[#This Row],[cost_per_box]]</f>
        <v>584.64</v>
      </c>
      <c r="N4195" s="22">
        <f>shipments[[#This Row],[Amount]]-shipments[[#This Row],[total cost]]</f>
        <v>2650.86</v>
      </c>
    </row>
    <row r="4196" spans="1:14" x14ac:dyDescent="0.35">
      <c r="A4196" t="s">
        <v>4240</v>
      </c>
      <c r="B4196" t="s">
        <v>8046</v>
      </c>
      <c r="C4196" t="s">
        <v>8030</v>
      </c>
      <c r="D4196" t="s">
        <v>8038</v>
      </c>
      <c r="E4196" s="1">
        <v>45083</v>
      </c>
      <c r="F4196">
        <v>6754.5</v>
      </c>
      <c r="G4196">
        <v>751</v>
      </c>
      <c r="H4196" t="s">
        <v>7</v>
      </c>
      <c r="I4196" t="str">
        <f>VLOOKUP(shipments[[#This Row],[SPID]],CHOOSE({1,2},people[[#All],[SPID]],people[[#All],[Sales_person]]),2,0)</f>
        <v>Husein Augar</v>
      </c>
      <c r="J4196">
        <f>YEAR(shipments[[#This Row],[Shipdate]])</f>
        <v>2023</v>
      </c>
      <c r="K4196" s="22"/>
      <c r="L4196" s="22">
        <f>VLOOKUP(shipments[[#This Row],[PID]],CHOOSE({1,2},products[PID],products[Cost_per_box]),2,0)</f>
        <v>2.76</v>
      </c>
      <c r="M4196" s="22">
        <f>shipments[[#This Row],[Boxes]]*shipments[[#This Row],[cost_per_box]]</f>
        <v>2072.7599999999998</v>
      </c>
      <c r="N4196" s="22">
        <f>shipments[[#This Row],[Amount]]-shipments[[#This Row],[total cost]]</f>
        <v>4681.74</v>
      </c>
    </row>
    <row r="4197" spans="1:14" x14ac:dyDescent="0.35">
      <c r="A4197" t="s">
        <v>4241</v>
      </c>
      <c r="B4197" t="s">
        <v>8046</v>
      </c>
      <c r="C4197" t="s">
        <v>8030</v>
      </c>
      <c r="D4197" t="s">
        <v>8038</v>
      </c>
      <c r="E4197" s="1">
        <v>45125</v>
      </c>
      <c r="F4197">
        <v>15041.25</v>
      </c>
      <c r="G4197">
        <v>1505</v>
      </c>
      <c r="H4197" t="s">
        <v>7</v>
      </c>
      <c r="I4197" t="str">
        <f>VLOOKUP(shipments[[#This Row],[SPID]],CHOOSE({1,2},people[[#All],[SPID]],people[[#All],[Sales_person]]),2,0)</f>
        <v>Husein Augar</v>
      </c>
      <c r="J4197">
        <f>YEAR(shipments[[#This Row],[Shipdate]])</f>
        <v>2023</v>
      </c>
      <c r="K4197" s="22"/>
      <c r="L4197" s="22">
        <f>VLOOKUP(shipments[[#This Row],[PID]],CHOOSE({1,2},products[PID],products[Cost_per_box]),2,0)</f>
        <v>2.76</v>
      </c>
      <c r="M4197" s="22">
        <f>shipments[[#This Row],[Boxes]]*shipments[[#This Row],[cost_per_box]]</f>
        <v>4153.7999999999993</v>
      </c>
      <c r="N4197" s="22">
        <f>shipments[[#This Row],[Amount]]-shipments[[#This Row],[total cost]]</f>
        <v>10887.45</v>
      </c>
    </row>
    <row r="4198" spans="1:14" x14ac:dyDescent="0.35">
      <c r="A4198" t="s">
        <v>4242</v>
      </c>
      <c r="B4198" t="s">
        <v>8046</v>
      </c>
      <c r="C4198" t="s">
        <v>8031</v>
      </c>
      <c r="D4198" t="s">
        <v>8033</v>
      </c>
      <c r="E4198" s="1">
        <v>45159</v>
      </c>
      <c r="F4198">
        <v>6012</v>
      </c>
      <c r="G4198">
        <v>547</v>
      </c>
      <c r="H4198" t="s">
        <v>7</v>
      </c>
      <c r="I4198" t="str">
        <f>VLOOKUP(shipments[[#This Row],[SPID]],CHOOSE({1,2},people[[#All],[SPID]],people[[#All],[Sales_person]]),2,0)</f>
        <v>Husein Augar</v>
      </c>
      <c r="J4198">
        <f>YEAR(shipments[[#This Row],[Shipdate]])</f>
        <v>2023</v>
      </c>
      <c r="K4198" s="22"/>
      <c r="L4198" s="22">
        <f>VLOOKUP(shipments[[#This Row],[PID]],CHOOSE({1,2},products[PID],products[Cost_per_box]),2,0)</f>
        <v>3.32</v>
      </c>
      <c r="M4198" s="22">
        <f>shipments[[#This Row],[Boxes]]*shipments[[#This Row],[cost_per_box]]</f>
        <v>1816.04</v>
      </c>
      <c r="N4198" s="22">
        <f>shipments[[#This Row],[Amount]]-shipments[[#This Row],[total cost]]</f>
        <v>4195.96</v>
      </c>
    </row>
    <row r="4199" spans="1:14" x14ac:dyDescent="0.35">
      <c r="A4199" t="s">
        <v>4243</v>
      </c>
      <c r="B4199" t="s">
        <v>8046</v>
      </c>
      <c r="C4199" t="s">
        <v>8031</v>
      </c>
      <c r="D4199" t="s">
        <v>8034</v>
      </c>
      <c r="E4199" s="1">
        <v>44977</v>
      </c>
      <c r="F4199">
        <v>762.75</v>
      </c>
      <c r="G4199">
        <v>77</v>
      </c>
      <c r="H4199" t="s">
        <v>7</v>
      </c>
      <c r="I4199" t="str">
        <f>VLOOKUP(shipments[[#This Row],[SPID]],CHOOSE({1,2},people[[#All],[SPID]],people[[#All],[Sales_person]]),2,0)</f>
        <v>Husein Augar</v>
      </c>
      <c r="J4199">
        <f>YEAR(shipments[[#This Row],[Shipdate]])</f>
        <v>2023</v>
      </c>
      <c r="K4199" s="22"/>
      <c r="L4199" s="22">
        <f>VLOOKUP(shipments[[#This Row],[PID]],CHOOSE({1,2},products[PID],products[Cost_per_box]),2,0)</f>
        <v>3.32</v>
      </c>
      <c r="M4199" s="22">
        <f>shipments[[#This Row],[Boxes]]*shipments[[#This Row],[cost_per_box]]</f>
        <v>255.64</v>
      </c>
      <c r="N4199" s="22">
        <f>shipments[[#This Row],[Amount]]-shipments[[#This Row],[total cost]]</f>
        <v>507.11</v>
      </c>
    </row>
    <row r="4200" spans="1:14" x14ac:dyDescent="0.35">
      <c r="A4200" t="s">
        <v>4244</v>
      </c>
      <c r="B4200" t="s">
        <v>8046</v>
      </c>
      <c r="C4200" t="s">
        <v>8031</v>
      </c>
      <c r="D4200" t="s">
        <v>8035</v>
      </c>
      <c r="E4200" s="1">
        <v>45461</v>
      </c>
      <c r="F4200">
        <v>1399.5</v>
      </c>
      <c r="G4200">
        <v>156</v>
      </c>
      <c r="H4200" t="s">
        <v>40</v>
      </c>
      <c r="I4200" t="str">
        <f>VLOOKUP(shipments[[#This Row],[SPID]],CHOOSE({1,2},people[[#All],[SPID]],people[[#All],[Sales_person]]),2,0)</f>
        <v>Husein Augar</v>
      </c>
      <c r="J4200">
        <f>YEAR(shipments[[#This Row],[Shipdate]])</f>
        <v>2024</v>
      </c>
      <c r="K4200" s="22"/>
      <c r="L4200" s="22">
        <f>VLOOKUP(shipments[[#This Row],[PID]],CHOOSE({1,2},products[PID],products[Cost_per_box]),2,0)</f>
        <v>3.32</v>
      </c>
      <c r="M4200" s="22">
        <f>shipments[[#This Row],[Boxes]]*shipments[[#This Row],[cost_per_box]]</f>
        <v>517.91999999999996</v>
      </c>
      <c r="N4200" s="22">
        <f>shipments[[#This Row],[Amount]]-shipments[[#This Row],[total cost]]</f>
        <v>881.58</v>
      </c>
    </row>
    <row r="4201" spans="1:14" x14ac:dyDescent="0.35">
      <c r="A4201" t="s">
        <v>4245</v>
      </c>
      <c r="B4201" t="s">
        <v>8046</v>
      </c>
      <c r="C4201" t="s">
        <v>8032</v>
      </c>
      <c r="D4201" t="s">
        <v>8038</v>
      </c>
      <c r="E4201" s="1">
        <v>45016</v>
      </c>
      <c r="F4201">
        <v>7816.5</v>
      </c>
      <c r="G4201">
        <v>412</v>
      </c>
      <c r="H4201" t="s">
        <v>7</v>
      </c>
      <c r="I4201" t="str">
        <f>VLOOKUP(shipments[[#This Row],[SPID]],CHOOSE({1,2},people[[#All],[SPID]],people[[#All],[Sales_person]]),2,0)</f>
        <v>Husein Augar</v>
      </c>
      <c r="J4201">
        <f>YEAR(shipments[[#This Row],[Shipdate]])</f>
        <v>2023</v>
      </c>
      <c r="K4201" s="22"/>
      <c r="L4201" s="22">
        <f>VLOOKUP(shipments[[#This Row],[PID]],CHOOSE({1,2},products[PID],products[Cost_per_box]),2,0)</f>
        <v>2.65</v>
      </c>
      <c r="M4201" s="22">
        <f>shipments[[#This Row],[Boxes]]*shipments[[#This Row],[cost_per_box]]</f>
        <v>1091.8</v>
      </c>
      <c r="N4201" s="22">
        <f>shipments[[#This Row],[Amount]]-shipments[[#This Row],[total cost]]</f>
        <v>6724.7</v>
      </c>
    </row>
    <row r="4202" spans="1:14" x14ac:dyDescent="0.35">
      <c r="A4202" t="s">
        <v>4246</v>
      </c>
      <c r="B4202" t="s">
        <v>8046</v>
      </c>
      <c r="C4202" t="s">
        <v>8011</v>
      </c>
      <c r="D4202" t="s">
        <v>8033</v>
      </c>
      <c r="E4202" s="1">
        <v>45328</v>
      </c>
      <c r="F4202">
        <v>9888.75</v>
      </c>
      <c r="G4202">
        <v>707</v>
      </c>
      <c r="H4202" t="s">
        <v>7</v>
      </c>
      <c r="I4202" t="str">
        <f>VLOOKUP(shipments[[#This Row],[SPID]],CHOOSE({1,2},people[[#All],[SPID]],people[[#All],[Sales_person]]),2,0)</f>
        <v>Husein Augar</v>
      </c>
      <c r="J4202">
        <f>YEAR(shipments[[#This Row],[Shipdate]])</f>
        <v>2024</v>
      </c>
      <c r="K4202" s="22"/>
      <c r="L4202" s="22">
        <f>VLOOKUP(shipments[[#This Row],[PID]],CHOOSE({1,2},products[PID],products[Cost_per_box]),2,0)</f>
        <v>5.26</v>
      </c>
      <c r="M4202" s="22">
        <f>shipments[[#This Row],[Boxes]]*shipments[[#This Row],[cost_per_box]]</f>
        <v>3718.8199999999997</v>
      </c>
      <c r="N4202" s="22">
        <f>shipments[[#This Row],[Amount]]-shipments[[#This Row],[total cost]]</f>
        <v>6169.93</v>
      </c>
    </row>
    <row r="4203" spans="1:14" x14ac:dyDescent="0.35">
      <c r="A4203" t="s">
        <v>4247</v>
      </c>
      <c r="B4203" t="s">
        <v>8046</v>
      </c>
      <c r="C4203" t="s">
        <v>8011</v>
      </c>
      <c r="D4203" t="s">
        <v>8035</v>
      </c>
      <c r="E4203" s="1">
        <v>45225</v>
      </c>
      <c r="F4203">
        <v>6268.5</v>
      </c>
      <c r="G4203">
        <v>523</v>
      </c>
      <c r="H4203" t="s">
        <v>7</v>
      </c>
      <c r="I4203" t="str">
        <f>VLOOKUP(shipments[[#This Row],[SPID]],CHOOSE({1,2},people[[#All],[SPID]],people[[#All],[Sales_person]]),2,0)</f>
        <v>Husein Augar</v>
      </c>
      <c r="J4203">
        <f>YEAR(shipments[[#This Row],[Shipdate]])</f>
        <v>2023</v>
      </c>
      <c r="K4203" s="22"/>
      <c r="L4203" s="22">
        <f>VLOOKUP(shipments[[#This Row],[PID]],CHOOSE({1,2},products[PID],products[Cost_per_box]),2,0)</f>
        <v>5.26</v>
      </c>
      <c r="M4203" s="22">
        <f>shipments[[#This Row],[Boxes]]*shipments[[#This Row],[cost_per_box]]</f>
        <v>2750.98</v>
      </c>
      <c r="N4203" s="22">
        <f>shipments[[#This Row],[Amount]]-shipments[[#This Row],[total cost]]</f>
        <v>3517.52</v>
      </c>
    </row>
    <row r="4204" spans="1:14" x14ac:dyDescent="0.35">
      <c r="A4204" t="s">
        <v>4248</v>
      </c>
      <c r="B4204" t="s">
        <v>8046</v>
      </c>
      <c r="C4204" t="s">
        <v>8012</v>
      </c>
      <c r="D4204" t="s">
        <v>8037</v>
      </c>
      <c r="E4204" s="1">
        <v>45250</v>
      </c>
      <c r="F4204">
        <v>5618.25</v>
      </c>
      <c r="G4204">
        <v>375</v>
      </c>
      <c r="H4204" t="s">
        <v>7</v>
      </c>
      <c r="I4204" t="str">
        <f>VLOOKUP(shipments[[#This Row],[SPID]],CHOOSE({1,2},people[[#All],[SPID]],people[[#All],[Sales_person]]),2,0)</f>
        <v>Husein Augar</v>
      </c>
      <c r="J4204">
        <f>YEAR(shipments[[#This Row],[Shipdate]])</f>
        <v>2023</v>
      </c>
      <c r="K4204" s="22"/>
      <c r="L4204" s="22">
        <f>VLOOKUP(shipments[[#This Row],[PID]],CHOOSE({1,2},products[PID],products[Cost_per_box]),2,0)</f>
        <v>7.48</v>
      </c>
      <c r="M4204" s="22">
        <f>shipments[[#This Row],[Boxes]]*shipments[[#This Row],[cost_per_box]]</f>
        <v>2805</v>
      </c>
      <c r="N4204" s="22">
        <f>shipments[[#This Row],[Amount]]-shipments[[#This Row],[total cost]]</f>
        <v>2813.25</v>
      </c>
    </row>
    <row r="4205" spans="1:14" x14ac:dyDescent="0.35">
      <c r="A4205" t="s">
        <v>4249</v>
      </c>
      <c r="B4205" t="s">
        <v>8046</v>
      </c>
      <c r="C4205" t="s">
        <v>8014</v>
      </c>
      <c r="D4205" t="s">
        <v>8033</v>
      </c>
      <c r="E4205" s="1">
        <v>45350</v>
      </c>
      <c r="F4205">
        <v>5314.5</v>
      </c>
      <c r="G4205">
        <v>665</v>
      </c>
      <c r="H4205" t="s">
        <v>7</v>
      </c>
      <c r="I4205" t="str">
        <f>VLOOKUP(shipments[[#This Row],[SPID]],CHOOSE({1,2},people[[#All],[SPID]],people[[#All],[Sales_person]]),2,0)</f>
        <v>Husein Augar</v>
      </c>
      <c r="J4205">
        <f>YEAR(shipments[[#This Row],[Shipdate]])</f>
        <v>2024</v>
      </c>
      <c r="K4205" s="22"/>
      <c r="L4205" s="22">
        <f>VLOOKUP(shipments[[#This Row],[PID]],CHOOSE({1,2},products[PID],products[Cost_per_box]),2,0)</f>
        <v>3.85</v>
      </c>
      <c r="M4205" s="22">
        <f>shipments[[#This Row],[Boxes]]*shipments[[#This Row],[cost_per_box]]</f>
        <v>2560.25</v>
      </c>
      <c r="N4205" s="22">
        <f>shipments[[#This Row],[Amount]]-shipments[[#This Row],[total cost]]</f>
        <v>2754.25</v>
      </c>
    </row>
    <row r="4206" spans="1:14" x14ac:dyDescent="0.35">
      <c r="A4206" t="s">
        <v>4250</v>
      </c>
      <c r="B4206" t="s">
        <v>8046</v>
      </c>
      <c r="C4206" t="s">
        <v>8014</v>
      </c>
      <c r="D4206" t="s">
        <v>8036</v>
      </c>
      <c r="E4206" s="1">
        <v>45427</v>
      </c>
      <c r="F4206">
        <v>2112.75</v>
      </c>
      <c r="G4206">
        <v>235</v>
      </c>
      <c r="H4206" t="s">
        <v>7</v>
      </c>
      <c r="I4206" t="str">
        <f>VLOOKUP(shipments[[#This Row],[SPID]],CHOOSE({1,2},people[[#All],[SPID]],people[[#All],[Sales_person]]),2,0)</f>
        <v>Husein Augar</v>
      </c>
      <c r="J4206">
        <f>YEAR(shipments[[#This Row],[Shipdate]])</f>
        <v>2024</v>
      </c>
      <c r="K4206" s="22"/>
      <c r="L4206" s="22">
        <f>VLOOKUP(shipments[[#This Row],[PID]],CHOOSE({1,2},products[PID],products[Cost_per_box]),2,0)</f>
        <v>3.85</v>
      </c>
      <c r="M4206" s="22">
        <f>shipments[[#This Row],[Boxes]]*shipments[[#This Row],[cost_per_box]]</f>
        <v>904.75</v>
      </c>
      <c r="N4206" s="22">
        <f>shipments[[#This Row],[Amount]]-shipments[[#This Row],[total cost]]</f>
        <v>1208</v>
      </c>
    </row>
    <row r="4207" spans="1:14" x14ac:dyDescent="0.35">
      <c r="A4207" t="s">
        <v>4251</v>
      </c>
      <c r="B4207" t="s">
        <v>8046</v>
      </c>
      <c r="C4207" t="s">
        <v>8014</v>
      </c>
      <c r="D4207" t="s">
        <v>8038</v>
      </c>
      <c r="E4207" s="1">
        <v>45356</v>
      </c>
      <c r="F4207">
        <v>1350</v>
      </c>
      <c r="G4207">
        <v>225</v>
      </c>
      <c r="H4207" t="s">
        <v>7</v>
      </c>
      <c r="I4207" t="str">
        <f>VLOOKUP(shipments[[#This Row],[SPID]],CHOOSE({1,2},people[[#All],[SPID]],people[[#All],[Sales_person]]),2,0)</f>
        <v>Husein Augar</v>
      </c>
      <c r="J4207">
        <f>YEAR(shipments[[#This Row],[Shipdate]])</f>
        <v>2024</v>
      </c>
      <c r="K4207" s="22"/>
      <c r="L4207" s="22">
        <f>VLOOKUP(shipments[[#This Row],[PID]],CHOOSE({1,2},products[PID],products[Cost_per_box]),2,0)</f>
        <v>3.85</v>
      </c>
      <c r="M4207" s="22">
        <f>shipments[[#This Row],[Boxes]]*shipments[[#This Row],[cost_per_box]]</f>
        <v>866.25</v>
      </c>
      <c r="N4207" s="22">
        <f>shipments[[#This Row],[Amount]]-shipments[[#This Row],[total cost]]</f>
        <v>483.75</v>
      </c>
    </row>
    <row r="4208" spans="1:14" x14ac:dyDescent="0.35">
      <c r="A4208" t="s">
        <v>4252</v>
      </c>
      <c r="B4208" t="s">
        <v>8046</v>
      </c>
      <c r="C4208" t="s">
        <v>8014</v>
      </c>
      <c r="D4208" t="s">
        <v>8037</v>
      </c>
      <c r="E4208" s="1">
        <v>45105</v>
      </c>
      <c r="F4208">
        <v>3219.75</v>
      </c>
      <c r="G4208">
        <v>358</v>
      </c>
      <c r="H4208" t="s">
        <v>7</v>
      </c>
      <c r="I4208" t="str">
        <f>VLOOKUP(shipments[[#This Row],[SPID]],CHOOSE({1,2},people[[#All],[SPID]],people[[#All],[Sales_person]]),2,0)</f>
        <v>Husein Augar</v>
      </c>
      <c r="J4208">
        <f>YEAR(shipments[[#This Row],[Shipdate]])</f>
        <v>2023</v>
      </c>
      <c r="K4208" s="22"/>
      <c r="L4208" s="22">
        <f>VLOOKUP(shipments[[#This Row],[PID]],CHOOSE({1,2},products[PID],products[Cost_per_box]),2,0)</f>
        <v>3.85</v>
      </c>
      <c r="M4208" s="22">
        <f>shipments[[#This Row],[Boxes]]*shipments[[#This Row],[cost_per_box]]</f>
        <v>1378.3</v>
      </c>
      <c r="N4208" s="22">
        <f>shipments[[#This Row],[Amount]]-shipments[[#This Row],[total cost]]</f>
        <v>1841.45</v>
      </c>
    </row>
    <row r="4209" spans="1:14" x14ac:dyDescent="0.35">
      <c r="A4209" t="s">
        <v>4253</v>
      </c>
      <c r="B4209" t="s">
        <v>8046</v>
      </c>
      <c r="C4209" t="s">
        <v>8015</v>
      </c>
      <c r="D4209" t="s">
        <v>8033</v>
      </c>
      <c r="E4209" s="1">
        <v>44987</v>
      </c>
      <c r="F4209">
        <v>3705.75</v>
      </c>
      <c r="G4209">
        <v>742</v>
      </c>
      <c r="H4209" t="s">
        <v>7</v>
      </c>
      <c r="I4209" t="str">
        <f>VLOOKUP(shipments[[#This Row],[SPID]],CHOOSE({1,2},people[[#All],[SPID]],people[[#All],[Sales_person]]),2,0)</f>
        <v>Husein Augar</v>
      </c>
      <c r="J4209">
        <f>YEAR(shipments[[#This Row],[Shipdate]])</f>
        <v>2023</v>
      </c>
      <c r="K4209" s="22"/>
      <c r="L4209" s="22">
        <f>VLOOKUP(shipments[[#This Row],[PID]],CHOOSE({1,2},products[PID],products[Cost_per_box]),2,0)</f>
        <v>5.72</v>
      </c>
      <c r="M4209" s="22">
        <f>shipments[[#This Row],[Boxes]]*shipments[[#This Row],[cost_per_box]]</f>
        <v>4244.24</v>
      </c>
      <c r="N4209" s="22">
        <f>shipments[[#This Row],[Amount]]-shipments[[#This Row],[total cost]]</f>
        <v>-538.48999999999978</v>
      </c>
    </row>
    <row r="4210" spans="1:14" x14ac:dyDescent="0.35">
      <c r="A4210" t="s">
        <v>4254</v>
      </c>
      <c r="B4210" t="s">
        <v>8046</v>
      </c>
      <c r="C4210" t="s">
        <v>8015</v>
      </c>
      <c r="D4210" t="s">
        <v>8034</v>
      </c>
      <c r="E4210" s="1">
        <v>45264</v>
      </c>
      <c r="F4210">
        <v>5508</v>
      </c>
      <c r="G4210">
        <v>918</v>
      </c>
      <c r="H4210" t="s">
        <v>40</v>
      </c>
      <c r="I4210" t="str">
        <f>VLOOKUP(shipments[[#This Row],[SPID]],CHOOSE({1,2},people[[#All],[SPID]],people[[#All],[Sales_person]]),2,0)</f>
        <v>Husein Augar</v>
      </c>
      <c r="J4210">
        <f>YEAR(shipments[[#This Row],[Shipdate]])</f>
        <v>2023</v>
      </c>
      <c r="K4210" s="22"/>
      <c r="L4210" s="22">
        <f>VLOOKUP(shipments[[#This Row],[PID]],CHOOSE({1,2},products[PID],products[Cost_per_box]),2,0)</f>
        <v>5.72</v>
      </c>
      <c r="M4210" s="22">
        <f>shipments[[#This Row],[Boxes]]*shipments[[#This Row],[cost_per_box]]</f>
        <v>5250.96</v>
      </c>
      <c r="N4210" s="22">
        <f>shipments[[#This Row],[Amount]]-shipments[[#This Row],[total cost]]</f>
        <v>257.03999999999996</v>
      </c>
    </row>
    <row r="4211" spans="1:14" x14ac:dyDescent="0.35">
      <c r="A4211" t="s">
        <v>4255</v>
      </c>
      <c r="B4211" t="s">
        <v>8046</v>
      </c>
      <c r="C4211" t="s">
        <v>8015</v>
      </c>
      <c r="D4211" t="s">
        <v>8036</v>
      </c>
      <c r="E4211" s="1">
        <v>44963</v>
      </c>
      <c r="F4211">
        <v>2632.5</v>
      </c>
      <c r="G4211">
        <v>330</v>
      </c>
      <c r="H4211" t="s">
        <v>7</v>
      </c>
      <c r="I4211" t="str">
        <f>VLOOKUP(shipments[[#This Row],[SPID]],CHOOSE({1,2},people[[#All],[SPID]],people[[#All],[Sales_person]]),2,0)</f>
        <v>Husein Augar</v>
      </c>
      <c r="J4211">
        <f>YEAR(shipments[[#This Row],[Shipdate]])</f>
        <v>2023</v>
      </c>
      <c r="K4211" s="22"/>
      <c r="L4211" s="22">
        <f>VLOOKUP(shipments[[#This Row],[PID]],CHOOSE({1,2},products[PID],products[Cost_per_box]),2,0)</f>
        <v>5.72</v>
      </c>
      <c r="M4211" s="22">
        <f>shipments[[#This Row],[Boxes]]*shipments[[#This Row],[cost_per_box]]</f>
        <v>1887.6</v>
      </c>
      <c r="N4211" s="22">
        <f>shipments[[#This Row],[Amount]]-shipments[[#This Row],[total cost]]</f>
        <v>744.90000000000009</v>
      </c>
    </row>
    <row r="4212" spans="1:14" x14ac:dyDescent="0.35">
      <c r="A4212" t="s">
        <v>4256</v>
      </c>
      <c r="B4212" t="s">
        <v>8046</v>
      </c>
      <c r="C4212" t="s">
        <v>8015</v>
      </c>
      <c r="D4212" t="s">
        <v>8037</v>
      </c>
      <c r="E4212" s="1">
        <v>45555</v>
      </c>
      <c r="F4212">
        <v>6995.25</v>
      </c>
      <c r="G4212">
        <v>778</v>
      </c>
      <c r="H4212" t="s">
        <v>26</v>
      </c>
      <c r="I4212" t="str">
        <f>VLOOKUP(shipments[[#This Row],[SPID]],CHOOSE({1,2},people[[#All],[SPID]],people[[#All],[Sales_person]]),2,0)</f>
        <v>Husein Augar</v>
      </c>
      <c r="J4212">
        <f>YEAR(shipments[[#This Row],[Shipdate]])</f>
        <v>2024</v>
      </c>
      <c r="K4212" s="22"/>
      <c r="L4212" s="22">
        <f>VLOOKUP(shipments[[#This Row],[PID]],CHOOSE({1,2},products[PID],products[Cost_per_box]),2,0)</f>
        <v>5.72</v>
      </c>
      <c r="M4212" s="22">
        <f>shipments[[#This Row],[Boxes]]*shipments[[#This Row],[cost_per_box]]</f>
        <v>4450.16</v>
      </c>
      <c r="N4212" s="22">
        <f>shipments[[#This Row],[Amount]]-shipments[[#This Row],[total cost]]</f>
        <v>2545.09</v>
      </c>
    </row>
    <row r="4213" spans="1:14" x14ac:dyDescent="0.35">
      <c r="A4213" t="s">
        <v>4257</v>
      </c>
      <c r="B4213" t="s">
        <v>8046</v>
      </c>
      <c r="C4213" t="s">
        <v>8015</v>
      </c>
      <c r="D4213" t="s">
        <v>8038</v>
      </c>
      <c r="E4213" s="1">
        <v>45457</v>
      </c>
      <c r="F4213">
        <v>1545.75</v>
      </c>
      <c r="G4213">
        <v>258</v>
      </c>
      <c r="H4213" t="s">
        <v>7</v>
      </c>
      <c r="I4213" t="str">
        <f>VLOOKUP(shipments[[#This Row],[SPID]],CHOOSE({1,2},people[[#All],[SPID]],people[[#All],[Sales_person]]),2,0)</f>
        <v>Husein Augar</v>
      </c>
      <c r="J4213">
        <f>YEAR(shipments[[#This Row],[Shipdate]])</f>
        <v>2024</v>
      </c>
      <c r="K4213" s="22"/>
      <c r="L4213" s="22">
        <f>VLOOKUP(shipments[[#This Row],[PID]],CHOOSE({1,2},products[PID],products[Cost_per_box]),2,0)</f>
        <v>5.72</v>
      </c>
      <c r="M4213" s="22">
        <f>shipments[[#This Row],[Boxes]]*shipments[[#This Row],[cost_per_box]]</f>
        <v>1475.76</v>
      </c>
      <c r="N4213" s="22">
        <f>shipments[[#This Row],[Amount]]-shipments[[#This Row],[total cost]]</f>
        <v>69.990000000000009</v>
      </c>
    </row>
    <row r="4214" spans="1:14" x14ac:dyDescent="0.35">
      <c r="A4214" t="s">
        <v>4258</v>
      </c>
      <c r="B4214" t="s">
        <v>8046</v>
      </c>
      <c r="C4214" t="s">
        <v>8017</v>
      </c>
      <c r="D4214" t="s">
        <v>8036</v>
      </c>
      <c r="E4214" s="1">
        <v>44985</v>
      </c>
      <c r="F4214">
        <v>5854.5</v>
      </c>
      <c r="G4214">
        <v>217</v>
      </c>
      <c r="H4214" t="s">
        <v>7</v>
      </c>
      <c r="I4214" t="str">
        <f>VLOOKUP(shipments[[#This Row],[SPID]],CHOOSE({1,2},people[[#All],[SPID]],people[[#All],[Sales_person]]),2,0)</f>
        <v>Husein Augar</v>
      </c>
      <c r="J4214">
        <f>YEAR(shipments[[#This Row],[Shipdate]])</f>
        <v>2023</v>
      </c>
      <c r="K4214" s="22"/>
      <c r="L4214" s="22">
        <f>VLOOKUP(shipments[[#This Row],[PID]],CHOOSE({1,2},products[PID],products[Cost_per_box]),2,0)</f>
        <v>9.94</v>
      </c>
      <c r="M4214" s="22">
        <f>shipments[[#This Row],[Boxes]]*shipments[[#This Row],[cost_per_box]]</f>
        <v>2156.98</v>
      </c>
      <c r="N4214" s="22">
        <f>shipments[[#This Row],[Amount]]-shipments[[#This Row],[total cost]]</f>
        <v>3697.52</v>
      </c>
    </row>
    <row r="4215" spans="1:14" x14ac:dyDescent="0.35">
      <c r="A4215" t="s">
        <v>4259</v>
      </c>
      <c r="B4215" t="s">
        <v>8046</v>
      </c>
      <c r="C4215" t="s">
        <v>8017</v>
      </c>
      <c r="D4215" t="s">
        <v>8038</v>
      </c>
      <c r="E4215" s="1">
        <v>45328</v>
      </c>
      <c r="F4215">
        <v>4639.5</v>
      </c>
      <c r="G4215">
        <v>179</v>
      </c>
      <c r="H4215" t="s">
        <v>40</v>
      </c>
      <c r="I4215" t="str">
        <f>VLOOKUP(shipments[[#This Row],[SPID]],CHOOSE({1,2},people[[#All],[SPID]],people[[#All],[Sales_person]]),2,0)</f>
        <v>Husein Augar</v>
      </c>
      <c r="J4215">
        <f>YEAR(shipments[[#This Row],[Shipdate]])</f>
        <v>2024</v>
      </c>
      <c r="K4215" s="22"/>
      <c r="L4215" s="22">
        <f>VLOOKUP(shipments[[#This Row],[PID]],CHOOSE({1,2},products[PID],products[Cost_per_box]),2,0)</f>
        <v>9.94</v>
      </c>
      <c r="M4215" s="22">
        <f>shipments[[#This Row],[Boxes]]*shipments[[#This Row],[cost_per_box]]</f>
        <v>1779.26</v>
      </c>
      <c r="N4215" s="22">
        <f>shipments[[#This Row],[Amount]]-shipments[[#This Row],[total cost]]</f>
        <v>2860.24</v>
      </c>
    </row>
    <row r="4216" spans="1:14" x14ac:dyDescent="0.35">
      <c r="A4216" t="s">
        <v>4260</v>
      </c>
      <c r="B4216" t="s">
        <v>8046</v>
      </c>
      <c r="C4216" t="s">
        <v>8017</v>
      </c>
      <c r="D4216" t="s">
        <v>8037</v>
      </c>
      <c r="E4216" s="1">
        <v>45468</v>
      </c>
      <c r="F4216">
        <v>5321.25</v>
      </c>
      <c r="G4216">
        <v>191</v>
      </c>
      <c r="H4216" t="s">
        <v>7</v>
      </c>
      <c r="I4216" t="str">
        <f>VLOOKUP(shipments[[#This Row],[SPID]],CHOOSE({1,2},people[[#All],[SPID]],people[[#All],[Sales_person]]),2,0)</f>
        <v>Husein Augar</v>
      </c>
      <c r="J4216">
        <f>YEAR(shipments[[#This Row],[Shipdate]])</f>
        <v>2024</v>
      </c>
      <c r="K4216" s="22"/>
      <c r="L4216" s="22">
        <f>VLOOKUP(shipments[[#This Row],[PID]],CHOOSE({1,2},products[PID],products[Cost_per_box]),2,0)</f>
        <v>9.94</v>
      </c>
      <c r="M4216" s="22">
        <f>shipments[[#This Row],[Boxes]]*shipments[[#This Row],[cost_per_box]]</f>
        <v>1898.54</v>
      </c>
      <c r="N4216" s="22">
        <f>shipments[[#This Row],[Amount]]-shipments[[#This Row],[total cost]]</f>
        <v>3422.71</v>
      </c>
    </row>
    <row r="4217" spans="1:14" x14ac:dyDescent="0.35">
      <c r="A4217" t="s">
        <v>4261</v>
      </c>
      <c r="B4217" t="s">
        <v>8046</v>
      </c>
      <c r="C4217" t="s">
        <v>8017</v>
      </c>
      <c r="D4217" t="s">
        <v>8033</v>
      </c>
      <c r="E4217" s="1">
        <v>45412</v>
      </c>
      <c r="F4217">
        <v>6284.25</v>
      </c>
      <c r="G4217">
        <v>242</v>
      </c>
      <c r="H4217" t="s">
        <v>7</v>
      </c>
      <c r="I4217" t="str">
        <f>VLOOKUP(shipments[[#This Row],[SPID]],CHOOSE({1,2},people[[#All],[SPID]],people[[#All],[Sales_person]]),2,0)</f>
        <v>Husein Augar</v>
      </c>
      <c r="J4217">
        <f>YEAR(shipments[[#This Row],[Shipdate]])</f>
        <v>2024</v>
      </c>
      <c r="K4217" s="22"/>
      <c r="L4217" s="22">
        <f>VLOOKUP(shipments[[#This Row],[PID]],CHOOSE({1,2},products[PID],products[Cost_per_box]),2,0)</f>
        <v>9.94</v>
      </c>
      <c r="M4217" s="22">
        <f>shipments[[#This Row],[Boxes]]*shipments[[#This Row],[cost_per_box]]</f>
        <v>2405.48</v>
      </c>
      <c r="N4217" s="22">
        <f>shipments[[#This Row],[Amount]]-shipments[[#This Row],[total cost]]</f>
        <v>3878.77</v>
      </c>
    </row>
    <row r="4218" spans="1:14" x14ac:dyDescent="0.35">
      <c r="A4218" t="s">
        <v>4262</v>
      </c>
      <c r="B4218" t="s">
        <v>8046</v>
      </c>
      <c r="C4218" t="s">
        <v>8017</v>
      </c>
      <c r="D4218" t="s">
        <v>8036</v>
      </c>
      <c r="E4218" s="1">
        <v>45511</v>
      </c>
      <c r="F4218">
        <v>5834.25</v>
      </c>
      <c r="G4218">
        <v>209</v>
      </c>
      <c r="H4218" t="s">
        <v>18</v>
      </c>
      <c r="I4218" t="str">
        <f>VLOOKUP(shipments[[#This Row],[SPID]],CHOOSE({1,2},people[[#All],[SPID]],people[[#All],[Sales_person]]),2,0)</f>
        <v>Husein Augar</v>
      </c>
      <c r="J4218">
        <f>YEAR(shipments[[#This Row],[Shipdate]])</f>
        <v>2024</v>
      </c>
      <c r="K4218" s="22"/>
      <c r="L4218" s="22">
        <f>VLOOKUP(shipments[[#This Row],[PID]],CHOOSE({1,2},products[PID],products[Cost_per_box]),2,0)</f>
        <v>9.94</v>
      </c>
      <c r="M4218" s="22">
        <f>shipments[[#This Row],[Boxes]]*shipments[[#This Row],[cost_per_box]]</f>
        <v>2077.46</v>
      </c>
      <c r="N4218" s="22">
        <f>shipments[[#This Row],[Amount]]-shipments[[#This Row],[total cost]]</f>
        <v>3756.79</v>
      </c>
    </row>
    <row r="4219" spans="1:14" x14ac:dyDescent="0.35">
      <c r="A4219" t="s">
        <v>4263</v>
      </c>
      <c r="B4219" t="s">
        <v>8046</v>
      </c>
      <c r="C4219" t="s">
        <v>8018</v>
      </c>
      <c r="D4219" t="s">
        <v>8036</v>
      </c>
      <c r="E4219" s="1">
        <v>45057</v>
      </c>
      <c r="F4219">
        <v>7913.25</v>
      </c>
      <c r="G4219">
        <v>396</v>
      </c>
      <c r="H4219" t="s">
        <v>7</v>
      </c>
      <c r="I4219" t="str">
        <f>VLOOKUP(shipments[[#This Row],[SPID]],CHOOSE({1,2},people[[#All],[SPID]],people[[#All],[Sales_person]]),2,0)</f>
        <v>Husein Augar</v>
      </c>
      <c r="J4219">
        <f>YEAR(shipments[[#This Row],[Shipdate]])</f>
        <v>2023</v>
      </c>
      <c r="K4219" s="22"/>
      <c r="L4219" s="22">
        <f>VLOOKUP(shipments[[#This Row],[PID]],CHOOSE({1,2},products[PID],products[Cost_per_box]),2,0)</f>
        <v>7.73</v>
      </c>
      <c r="M4219" s="22">
        <f>shipments[[#This Row],[Boxes]]*shipments[[#This Row],[cost_per_box]]</f>
        <v>3061.0800000000004</v>
      </c>
      <c r="N4219" s="22">
        <f>shipments[[#This Row],[Amount]]-shipments[[#This Row],[total cost]]</f>
        <v>4852.17</v>
      </c>
    </row>
    <row r="4220" spans="1:14" x14ac:dyDescent="0.35">
      <c r="A4220" t="s">
        <v>4264</v>
      </c>
      <c r="B4220" t="s">
        <v>8046</v>
      </c>
      <c r="C4220" t="s">
        <v>8018</v>
      </c>
      <c r="D4220" t="s">
        <v>8037</v>
      </c>
      <c r="E4220" s="1">
        <v>44984</v>
      </c>
      <c r="F4220">
        <v>9240.75</v>
      </c>
      <c r="G4220">
        <v>421</v>
      </c>
      <c r="H4220" t="s">
        <v>7</v>
      </c>
      <c r="I4220" t="str">
        <f>VLOOKUP(shipments[[#This Row],[SPID]],CHOOSE({1,2},people[[#All],[SPID]],people[[#All],[Sales_person]]),2,0)</f>
        <v>Husein Augar</v>
      </c>
      <c r="J4220">
        <f>YEAR(shipments[[#This Row],[Shipdate]])</f>
        <v>2023</v>
      </c>
      <c r="K4220" s="22"/>
      <c r="L4220" s="22">
        <f>VLOOKUP(shipments[[#This Row],[PID]],CHOOSE({1,2},products[PID],products[Cost_per_box]),2,0)</f>
        <v>7.73</v>
      </c>
      <c r="M4220" s="22">
        <f>shipments[[#This Row],[Boxes]]*shipments[[#This Row],[cost_per_box]]</f>
        <v>3254.3300000000004</v>
      </c>
      <c r="N4220" s="22">
        <f>shipments[[#This Row],[Amount]]-shipments[[#This Row],[total cost]]</f>
        <v>5986.42</v>
      </c>
    </row>
    <row r="4221" spans="1:14" x14ac:dyDescent="0.35">
      <c r="A4221" t="s">
        <v>4265</v>
      </c>
      <c r="B4221" t="s">
        <v>8046</v>
      </c>
      <c r="C4221" t="s">
        <v>8018</v>
      </c>
      <c r="D4221" t="s">
        <v>8038</v>
      </c>
      <c r="E4221" s="1">
        <v>45546</v>
      </c>
      <c r="F4221">
        <v>9875.25</v>
      </c>
      <c r="G4221">
        <v>449</v>
      </c>
      <c r="H4221" t="s">
        <v>26</v>
      </c>
      <c r="I4221" t="str">
        <f>VLOOKUP(shipments[[#This Row],[SPID]],CHOOSE({1,2},people[[#All],[SPID]],people[[#All],[Sales_person]]),2,0)</f>
        <v>Husein Augar</v>
      </c>
      <c r="J4221">
        <f>YEAR(shipments[[#This Row],[Shipdate]])</f>
        <v>2024</v>
      </c>
      <c r="K4221" s="22"/>
      <c r="L4221" s="22">
        <f>VLOOKUP(shipments[[#This Row],[PID]],CHOOSE({1,2},products[PID],products[Cost_per_box]),2,0)</f>
        <v>7.73</v>
      </c>
      <c r="M4221" s="22">
        <f>shipments[[#This Row],[Boxes]]*shipments[[#This Row],[cost_per_box]]</f>
        <v>3470.77</v>
      </c>
      <c r="N4221" s="22">
        <f>shipments[[#This Row],[Amount]]-shipments[[#This Row],[total cost]]</f>
        <v>6404.48</v>
      </c>
    </row>
    <row r="4222" spans="1:14" x14ac:dyDescent="0.35">
      <c r="A4222" t="s">
        <v>4266</v>
      </c>
      <c r="B4222" t="s">
        <v>8046</v>
      </c>
      <c r="C4222" t="s">
        <v>8020</v>
      </c>
      <c r="D4222" t="s">
        <v>8038</v>
      </c>
      <c r="E4222" s="1">
        <v>45062</v>
      </c>
      <c r="F4222">
        <v>10451.25</v>
      </c>
      <c r="G4222">
        <v>697</v>
      </c>
      <c r="H4222" t="s">
        <v>7</v>
      </c>
      <c r="I4222" t="str">
        <f>VLOOKUP(shipments[[#This Row],[SPID]],CHOOSE({1,2},people[[#All],[SPID]],people[[#All],[Sales_person]]),2,0)</f>
        <v>Husein Augar</v>
      </c>
      <c r="J4222">
        <f>YEAR(shipments[[#This Row],[Shipdate]])</f>
        <v>2023</v>
      </c>
      <c r="K4222" s="22"/>
      <c r="L4222" s="22">
        <f>VLOOKUP(shipments[[#This Row],[PID]],CHOOSE({1,2},products[PID],products[Cost_per_box]),2,0)</f>
        <v>8.2200000000000006</v>
      </c>
      <c r="M4222" s="22">
        <f>shipments[[#This Row],[Boxes]]*shipments[[#This Row],[cost_per_box]]</f>
        <v>5729.34</v>
      </c>
      <c r="N4222" s="22">
        <f>shipments[[#This Row],[Amount]]-shipments[[#This Row],[total cost]]</f>
        <v>4721.91</v>
      </c>
    </row>
    <row r="4223" spans="1:14" x14ac:dyDescent="0.35">
      <c r="A4223" t="s">
        <v>4267</v>
      </c>
      <c r="B4223" t="s">
        <v>8046</v>
      </c>
      <c r="C4223" t="s">
        <v>8021</v>
      </c>
      <c r="D4223" t="s">
        <v>8038</v>
      </c>
      <c r="E4223" s="1">
        <v>45022</v>
      </c>
      <c r="F4223">
        <v>3453.75</v>
      </c>
      <c r="G4223">
        <v>173</v>
      </c>
      <c r="H4223" t="s">
        <v>7</v>
      </c>
      <c r="I4223" t="str">
        <f>VLOOKUP(shipments[[#This Row],[SPID]],CHOOSE({1,2},people[[#All],[SPID]],people[[#All],[Sales_person]]),2,0)</f>
        <v>Husein Augar</v>
      </c>
      <c r="J4223">
        <f>YEAR(shipments[[#This Row],[Shipdate]])</f>
        <v>2023</v>
      </c>
      <c r="K4223" s="22"/>
      <c r="L4223" s="22">
        <f>VLOOKUP(shipments[[#This Row],[PID]],CHOOSE({1,2},products[PID],products[Cost_per_box]),2,0)</f>
        <v>10.23</v>
      </c>
      <c r="M4223" s="22">
        <f>shipments[[#This Row],[Boxes]]*shipments[[#This Row],[cost_per_box]]</f>
        <v>1769.79</v>
      </c>
      <c r="N4223" s="22">
        <f>shipments[[#This Row],[Amount]]-shipments[[#This Row],[total cost]]</f>
        <v>1683.96</v>
      </c>
    </row>
    <row r="4224" spans="1:14" x14ac:dyDescent="0.35">
      <c r="A4224" t="s">
        <v>4268</v>
      </c>
      <c r="B4224" t="s">
        <v>8046</v>
      </c>
      <c r="C4224" t="s">
        <v>8022</v>
      </c>
      <c r="D4224" t="s">
        <v>8038</v>
      </c>
      <c r="E4224" s="1">
        <v>45133</v>
      </c>
      <c r="F4224">
        <v>12361.5</v>
      </c>
      <c r="G4224">
        <v>883</v>
      </c>
      <c r="H4224" t="s">
        <v>7</v>
      </c>
      <c r="I4224" t="str">
        <f>VLOOKUP(shipments[[#This Row],[SPID]],CHOOSE({1,2},people[[#All],[SPID]],people[[#All],[Sales_person]]),2,0)</f>
        <v>Husein Augar</v>
      </c>
      <c r="J4224">
        <f>YEAR(shipments[[#This Row],[Shipdate]])</f>
        <v>2023</v>
      </c>
      <c r="K4224" s="22"/>
      <c r="L4224" s="22">
        <f>VLOOKUP(shipments[[#This Row],[PID]],CHOOSE({1,2},products[PID],products[Cost_per_box]),2,0)</f>
        <v>4.74</v>
      </c>
      <c r="M4224" s="22">
        <f>shipments[[#This Row],[Boxes]]*shipments[[#This Row],[cost_per_box]]</f>
        <v>4185.42</v>
      </c>
      <c r="N4224" s="22">
        <f>shipments[[#This Row],[Amount]]-shipments[[#This Row],[total cost]]</f>
        <v>8176.08</v>
      </c>
    </row>
    <row r="4225" spans="1:14" x14ac:dyDescent="0.35">
      <c r="A4225" t="s">
        <v>4269</v>
      </c>
      <c r="B4225" t="s">
        <v>8046</v>
      </c>
      <c r="C4225" t="s">
        <v>8023</v>
      </c>
      <c r="D4225" t="s">
        <v>8036</v>
      </c>
      <c r="E4225" s="1">
        <v>45204</v>
      </c>
      <c r="F4225">
        <v>1282.5</v>
      </c>
      <c r="G4225">
        <v>129</v>
      </c>
      <c r="H4225" t="s">
        <v>7</v>
      </c>
      <c r="I4225" t="str">
        <f>VLOOKUP(shipments[[#This Row],[SPID]],CHOOSE({1,2},people[[#All],[SPID]],people[[#All],[Sales_person]]),2,0)</f>
        <v>Husein Augar</v>
      </c>
      <c r="J4225">
        <f>YEAR(shipments[[#This Row],[Shipdate]])</f>
        <v>2023</v>
      </c>
      <c r="K4225" s="22"/>
      <c r="L4225" s="22">
        <f>VLOOKUP(shipments[[#This Row],[PID]],CHOOSE({1,2},products[PID],products[Cost_per_box]),2,0)</f>
        <v>10.51</v>
      </c>
      <c r="M4225" s="22">
        <f>shipments[[#This Row],[Boxes]]*shipments[[#This Row],[cost_per_box]]</f>
        <v>1355.79</v>
      </c>
      <c r="N4225" s="22">
        <f>shipments[[#This Row],[Amount]]-shipments[[#This Row],[total cost]]</f>
        <v>-73.289999999999964</v>
      </c>
    </row>
    <row r="4226" spans="1:14" x14ac:dyDescent="0.35">
      <c r="A4226" t="s">
        <v>4270</v>
      </c>
      <c r="B4226" t="s">
        <v>8046</v>
      </c>
      <c r="C4226" t="s">
        <v>8023</v>
      </c>
      <c r="D4226" t="s">
        <v>8033</v>
      </c>
      <c r="E4226" s="1">
        <v>45110</v>
      </c>
      <c r="F4226">
        <v>2297.25</v>
      </c>
      <c r="G4226">
        <v>230</v>
      </c>
      <c r="H4226" t="s">
        <v>40</v>
      </c>
      <c r="I4226" t="str">
        <f>VLOOKUP(shipments[[#This Row],[SPID]],CHOOSE({1,2},people[[#All],[SPID]],people[[#All],[Sales_person]]),2,0)</f>
        <v>Husein Augar</v>
      </c>
      <c r="J4226">
        <f>YEAR(shipments[[#This Row],[Shipdate]])</f>
        <v>2023</v>
      </c>
      <c r="K4226" s="22"/>
      <c r="L4226" s="22">
        <f>VLOOKUP(shipments[[#This Row],[PID]],CHOOSE({1,2},products[PID],products[Cost_per_box]),2,0)</f>
        <v>10.51</v>
      </c>
      <c r="M4226" s="22">
        <f>shipments[[#This Row],[Boxes]]*shipments[[#This Row],[cost_per_box]]</f>
        <v>2417.2999999999997</v>
      </c>
      <c r="N4226" s="22">
        <f>shipments[[#This Row],[Amount]]-shipments[[#This Row],[total cost]]</f>
        <v>-120.04999999999973</v>
      </c>
    </row>
    <row r="4227" spans="1:14" x14ac:dyDescent="0.35">
      <c r="A4227" t="s">
        <v>4271</v>
      </c>
      <c r="B4227" t="s">
        <v>8046</v>
      </c>
      <c r="C4227" t="s">
        <v>8023</v>
      </c>
      <c r="D4227" t="s">
        <v>8038</v>
      </c>
      <c r="E4227" s="1">
        <v>45132</v>
      </c>
      <c r="F4227">
        <v>8113.5</v>
      </c>
      <c r="G4227">
        <v>1015</v>
      </c>
      <c r="H4227" t="s">
        <v>7</v>
      </c>
      <c r="I4227" t="str">
        <f>VLOOKUP(shipments[[#This Row],[SPID]],CHOOSE({1,2},people[[#All],[SPID]],people[[#All],[Sales_person]]),2,0)</f>
        <v>Husein Augar</v>
      </c>
      <c r="J4227">
        <f>YEAR(shipments[[#This Row],[Shipdate]])</f>
        <v>2023</v>
      </c>
      <c r="K4227" s="22"/>
      <c r="L4227" s="22">
        <f>VLOOKUP(shipments[[#This Row],[PID]],CHOOSE({1,2},products[PID],products[Cost_per_box]),2,0)</f>
        <v>10.51</v>
      </c>
      <c r="M4227" s="22">
        <f>shipments[[#This Row],[Boxes]]*shipments[[#This Row],[cost_per_box]]</f>
        <v>10667.65</v>
      </c>
      <c r="N4227" s="22">
        <f>shipments[[#This Row],[Amount]]-shipments[[#This Row],[total cost]]</f>
        <v>-2554.1499999999996</v>
      </c>
    </row>
    <row r="4228" spans="1:14" x14ac:dyDescent="0.35">
      <c r="A4228" t="s">
        <v>4272</v>
      </c>
      <c r="B4228" t="s">
        <v>8046</v>
      </c>
      <c r="C4228" t="s">
        <v>8023</v>
      </c>
      <c r="D4228" t="s">
        <v>8035</v>
      </c>
      <c r="E4228" s="1">
        <v>45531</v>
      </c>
      <c r="F4228">
        <v>1046.25</v>
      </c>
      <c r="G4228">
        <v>175</v>
      </c>
      <c r="H4228" t="s">
        <v>18</v>
      </c>
      <c r="I4228" t="str">
        <f>VLOOKUP(shipments[[#This Row],[SPID]],CHOOSE({1,2},people[[#All],[SPID]],people[[#All],[Sales_person]]),2,0)</f>
        <v>Husein Augar</v>
      </c>
      <c r="J4228">
        <f>YEAR(shipments[[#This Row],[Shipdate]])</f>
        <v>2024</v>
      </c>
      <c r="K4228" s="22"/>
      <c r="L4228" s="22">
        <f>VLOOKUP(shipments[[#This Row],[PID]],CHOOSE({1,2},products[PID],products[Cost_per_box]),2,0)</f>
        <v>10.51</v>
      </c>
      <c r="M4228" s="22">
        <f>shipments[[#This Row],[Boxes]]*shipments[[#This Row],[cost_per_box]]</f>
        <v>1839.25</v>
      </c>
      <c r="N4228" s="22">
        <f>shipments[[#This Row],[Amount]]-shipments[[#This Row],[total cost]]</f>
        <v>-793</v>
      </c>
    </row>
    <row r="4229" spans="1:14" x14ac:dyDescent="0.35">
      <c r="A4229" t="s">
        <v>4273</v>
      </c>
      <c r="B4229" t="s">
        <v>8046</v>
      </c>
      <c r="C4229" t="s">
        <v>8024</v>
      </c>
      <c r="D4229" t="s">
        <v>8033</v>
      </c>
      <c r="E4229" s="1">
        <v>45166</v>
      </c>
      <c r="F4229">
        <v>5640.75</v>
      </c>
      <c r="G4229">
        <v>377</v>
      </c>
      <c r="H4229" t="s">
        <v>7</v>
      </c>
      <c r="I4229" t="str">
        <f>VLOOKUP(shipments[[#This Row],[SPID]],CHOOSE({1,2},people[[#All],[SPID]],people[[#All],[Sales_person]]),2,0)</f>
        <v>Husein Augar</v>
      </c>
      <c r="J4229">
        <f>YEAR(shipments[[#This Row],[Shipdate]])</f>
        <v>2023</v>
      </c>
      <c r="K4229" s="22"/>
      <c r="L4229" s="22">
        <f>VLOOKUP(shipments[[#This Row],[PID]],CHOOSE({1,2},products[PID],products[Cost_per_box]),2,0)</f>
        <v>6.43</v>
      </c>
      <c r="M4229" s="22">
        <f>shipments[[#This Row],[Boxes]]*shipments[[#This Row],[cost_per_box]]</f>
        <v>2424.1099999999997</v>
      </c>
      <c r="N4229" s="22">
        <f>shipments[[#This Row],[Amount]]-shipments[[#This Row],[total cost]]</f>
        <v>3216.6400000000003</v>
      </c>
    </row>
    <row r="4230" spans="1:14" x14ac:dyDescent="0.35">
      <c r="A4230" t="s">
        <v>4274</v>
      </c>
      <c r="B4230" t="s">
        <v>8046</v>
      </c>
      <c r="C4230" t="s">
        <v>8024</v>
      </c>
      <c r="D4230" t="s">
        <v>8037</v>
      </c>
      <c r="E4230" s="1">
        <v>45260</v>
      </c>
      <c r="F4230">
        <v>4376.25</v>
      </c>
      <c r="G4230">
        <v>244</v>
      </c>
      <c r="H4230" t="s">
        <v>7</v>
      </c>
      <c r="I4230" t="str">
        <f>VLOOKUP(shipments[[#This Row],[SPID]],CHOOSE({1,2},people[[#All],[SPID]],people[[#All],[Sales_person]]),2,0)</f>
        <v>Husein Augar</v>
      </c>
      <c r="J4230">
        <f>YEAR(shipments[[#This Row],[Shipdate]])</f>
        <v>2023</v>
      </c>
      <c r="K4230" s="22"/>
      <c r="L4230" s="22">
        <f>VLOOKUP(shipments[[#This Row],[PID]],CHOOSE({1,2},products[PID],products[Cost_per_box]),2,0)</f>
        <v>6.43</v>
      </c>
      <c r="M4230" s="22">
        <f>shipments[[#This Row],[Boxes]]*shipments[[#This Row],[cost_per_box]]</f>
        <v>1568.9199999999998</v>
      </c>
      <c r="N4230" s="22">
        <f>shipments[[#This Row],[Amount]]-shipments[[#This Row],[total cost]]</f>
        <v>2807.33</v>
      </c>
    </row>
    <row r="4231" spans="1:14" x14ac:dyDescent="0.35">
      <c r="A4231" t="s">
        <v>4275</v>
      </c>
      <c r="B4231" t="s">
        <v>8046</v>
      </c>
      <c r="C4231" t="s">
        <v>8024</v>
      </c>
      <c r="D4231" t="s">
        <v>8038</v>
      </c>
      <c r="E4231" s="1">
        <v>45149</v>
      </c>
      <c r="F4231">
        <v>5478.75</v>
      </c>
      <c r="G4231">
        <v>343</v>
      </c>
      <c r="H4231" t="s">
        <v>7</v>
      </c>
      <c r="I4231" t="str">
        <f>VLOOKUP(shipments[[#This Row],[SPID]],CHOOSE({1,2},people[[#All],[SPID]],people[[#All],[Sales_person]]),2,0)</f>
        <v>Husein Augar</v>
      </c>
      <c r="J4231">
        <f>YEAR(shipments[[#This Row],[Shipdate]])</f>
        <v>2023</v>
      </c>
      <c r="K4231" s="22"/>
      <c r="L4231" s="22">
        <f>VLOOKUP(shipments[[#This Row],[PID]],CHOOSE({1,2},products[PID],products[Cost_per_box]),2,0)</f>
        <v>6.43</v>
      </c>
      <c r="M4231" s="22">
        <f>shipments[[#This Row],[Boxes]]*shipments[[#This Row],[cost_per_box]]</f>
        <v>2205.4899999999998</v>
      </c>
      <c r="N4231" s="22">
        <f>shipments[[#This Row],[Amount]]-shipments[[#This Row],[total cost]]</f>
        <v>3273.26</v>
      </c>
    </row>
    <row r="4232" spans="1:14" x14ac:dyDescent="0.35">
      <c r="A4232" t="s">
        <v>4276</v>
      </c>
      <c r="B4232" t="s">
        <v>8046</v>
      </c>
      <c r="C4232" t="s">
        <v>8025</v>
      </c>
      <c r="D4232" t="s">
        <v>8038</v>
      </c>
      <c r="E4232" s="1">
        <v>44937</v>
      </c>
      <c r="F4232">
        <v>6995.25</v>
      </c>
      <c r="G4232">
        <v>369</v>
      </c>
      <c r="H4232" t="s">
        <v>7</v>
      </c>
      <c r="I4232" t="str">
        <f>VLOOKUP(shipments[[#This Row],[SPID]],CHOOSE({1,2},people[[#All],[SPID]],people[[#All],[Sales_person]]),2,0)</f>
        <v>Husein Augar</v>
      </c>
      <c r="J4232">
        <f>YEAR(shipments[[#This Row],[Shipdate]])</f>
        <v>2023</v>
      </c>
      <c r="K4232" s="22"/>
      <c r="L4232" s="22">
        <f>VLOOKUP(shipments[[#This Row],[PID]],CHOOSE({1,2},products[PID],products[Cost_per_box]),2,0)</f>
        <v>12.41</v>
      </c>
      <c r="M4232" s="22">
        <f>shipments[[#This Row],[Boxes]]*shipments[[#This Row],[cost_per_box]]</f>
        <v>4579.29</v>
      </c>
      <c r="N4232" s="22">
        <f>shipments[[#This Row],[Amount]]-shipments[[#This Row],[total cost]]</f>
        <v>2415.96</v>
      </c>
    </row>
    <row r="4233" spans="1:14" x14ac:dyDescent="0.35">
      <c r="A4233" t="s">
        <v>4277</v>
      </c>
      <c r="B4233" t="s">
        <v>8046</v>
      </c>
      <c r="C4233" t="s">
        <v>8025</v>
      </c>
      <c r="D4233" t="s">
        <v>8038</v>
      </c>
      <c r="E4233" s="1">
        <v>44993</v>
      </c>
      <c r="F4233">
        <v>1928.25</v>
      </c>
      <c r="G4233">
        <v>114</v>
      </c>
      <c r="H4233" t="s">
        <v>7</v>
      </c>
      <c r="I4233" t="str">
        <f>VLOOKUP(shipments[[#This Row],[SPID]],CHOOSE({1,2},people[[#All],[SPID]],people[[#All],[Sales_person]]),2,0)</f>
        <v>Husein Augar</v>
      </c>
      <c r="J4233">
        <f>YEAR(shipments[[#This Row],[Shipdate]])</f>
        <v>2023</v>
      </c>
      <c r="K4233" s="22"/>
      <c r="L4233" s="22">
        <f>VLOOKUP(shipments[[#This Row],[PID]],CHOOSE({1,2},products[PID],products[Cost_per_box]),2,0)</f>
        <v>12.41</v>
      </c>
      <c r="M4233" s="22">
        <f>shipments[[#This Row],[Boxes]]*shipments[[#This Row],[cost_per_box]]</f>
        <v>1414.74</v>
      </c>
      <c r="N4233" s="22">
        <f>shipments[[#This Row],[Amount]]-shipments[[#This Row],[total cost]]</f>
        <v>513.51</v>
      </c>
    </row>
    <row r="4234" spans="1:14" x14ac:dyDescent="0.35">
      <c r="A4234" t="s">
        <v>4278</v>
      </c>
      <c r="B4234" t="s">
        <v>8046</v>
      </c>
      <c r="C4234" t="s">
        <v>8026</v>
      </c>
      <c r="D4234" t="s">
        <v>8033</v>
      </c>
      <c r="E4234" s="1">
        <v>45553</v>
      </c>
      <c r="F4234">
        <v>8743.5</v>
      </c>
      <c r="G4234">
        <v>583</v>
      </c>
      <c r="H4234" t="s">
        <v>26</v>
      </c>
      <c r="I4234" t="str">
        <f>VLOOKUP(shipments[[#This Row],[SPID]],CHOOSE({1,2},people[[#All],[SPID]],people[[#All],[Sales_person]]),2,0)</f>
        <v>Husein Augar</v>
      </c>
      <c r="J4234">
        <f>YEAR(shipments[[#This Row],[Shipdate]])</f>
        <v>2024</v>
      </c>
      <c r="K4234" s="22"/>
      <c r="L4234" s="22">
        <f>VLOOKUP(shipments[[#This Row],[PID]],CHOOSE({1,2},products[PID],products[Cost_per_box]),2,0)</f>
        <v>9.57</v>
      </c>
      <c r="M4234" s="22">
        <f>shipments[[#This Row],[Boxes]]*shipments[[#This Row],[cost_per_box]]</f>
        <v>5579.31</v>
      </c>
      <c r="N4234" s="22">
        <f>shipments[[#This Row],[Amount]]-shipments[[#This Row],[total cost]]</f>
        <v>3164.1899999999996</v>
      </c>
    </row>
    <row r="4235" spans="1:14" x14ac:dyDescent="0.35">
      <c r="A4235" t="s">
        <v>4279</v>
      </c>
      <c r="B4235" t="s">
        <v>8046</v>
      </c>
      <c r="C4235" t="s">
        <v>8027</v>
      </c>
      <c r="D4235" t="s">
        <v>8036</v>
      </c>
      <c r="E4235" s="1">
        <v>45253</v>
      </c>
      <c r="F4235">
        <v>4988.25</v>
      </c>
      <c r="G4235">
        <v>454</v>
      </c>
      <c r="H4235" t="s">
        <v>7</v>
      </c>
      <c r="I4235" t="str">
        <f>VLOOKUP(shipments[[#This Row],[SPID]],CHOOSE({1,2},people[[#All],[SPID]],people[[#All],[Sales_person]]),2,0)</f>
        <v>Husein Augar</v>
      </c>
      <c r="J4235">
        <f>YEAR(shipments[[#This Row],[Shipdate]])</f>
        <v>2023</v>
      </c>
      <c r="K4235" s="22"/>
      <c r="L4235" s="22">
        <f>VLOOKUP(shipments[[#This Row],[PID]],CHOOSE({1,2},products[PID],products[Cost_per_box]),2,0)</f>
        <v>8.43</v>
      </c>
      <c r="M4235" s="22">
        <f>shipments[[#This Row],[Boxes]]*shipments[[#This Row],[cost_per_box]]</f>
        <v>3827.22</v>
      </c>
      <c r="N4235" s="22">
        <f>shipments[[#This Row],[Amount]]-shipments[[#This Row],[total cost]]</f>
        <v>1161.0300000000002</v>
      </c>
    </row>
    <row r="4236" spans="1:14" x14ac:dyDescent="0.35">
      <c r="A4236" t="s">
        <v>4280</v>
      </c>
      <c r="B4236" t="s">
        <v>8046</v>
      </c>
      <c r="C4236" t="s">
        <v>8027</v>
      </c>
      <c r="D4236" t="s">
        <v>8038</v>
      </c>
      <c r="E4236" s="1">
        <v>45110</v>
      </c>
      <c r="F4236">
        <v>5719.5</v>
      </c>
      <c r="G4236">
        <v>572</v>
      </c>
      <c r="H4236" t="s">
        <v>7</v>
      </c>
      <c r="I4236" t="str">
        <f>VLOOKUP(shipments[[#This Row],[SPID]],CHOOSE({1,2},people[[#All],[SPID]],people[[#All],[Sales_person]]),2,0)</f>
        <v>Husein Augar</v>
      </c>
      <c r="J4236">
        <f>YEAR(shipments[[#This Row],[Shipdate]])</f>
        <v>2023</v>
      </c>
      <c r="K4236" s="22"/>
      <c r="L4236" s="22">
        <f>VLOOKUP(shipments[[#This Row],[PID]],CHOOSE({1,2},products[PID],products[Cost_per_box]),2,0)</f>
        <v>8.43</v>
      </c>
      <c r="M4236" s="22">
        <f>shipments[[#This Row],[Boxes]]*shipments[[#This Row],[cost_per_box]]</f>
        <v>4821.96</v>
      </c>
      <c r="N4236" s="22">
        <f>shipments[[#This Row],[Amount]]-shipments[[#This Row],[total cost]]</f>
        <v>897.54</v>
      </c>
    </row>
    <row r="4237" spans="1:14" x14ac:dyDescent="0.35">
      <c r="A4237" t="s">
        <v>4281</v>
      </c>
      <c r="B4237" t="s">
        <v>8046</v>
      </c>
      <c r="C4237" t="s">
        <v>8027</v>
      </c>
      <c r="D4237" t="s">
        <v>8033</v>
      </c>
      <c r="E4237" s="1">
        <v>45085</v>
      </c>
      <c r="F4237">
        <v>7965</v>
      </c>
      <c r="G4237">
        <v>996</v>
      </c>
      <c r="H4237" t="s">
        <v>7</v>
      </c>
      <c r="I4237" t="str">
        <f>VLOOKUP(shipments[[#This Row],[SPID]],CHOOSE({1,2},people[[#All],[SPID]],people[[#All],[Sales_person]]),2,0)</f>
        <v>Husein Augar</v>
      </c>
      <c r="J4237">
        <f>YEAR(shipments[[#This Row],[Shipdate]])</f>
        <v>2023</v>
      </c>
      <c r="K4237" s="22"/>
      <c r="L4237" s="22">
        <f>VLOOKUP(shipments[[#This Row],[PID]],CHOOSE({1,2},products[PID],products[Cost_per_box]),2,0)</f>
        <v>8.43</v>
      </c>
      <c r="M4237" s="22">
        <f>shipments[[#This Row],[Boxes]]*shipments[[#This Row],[cost_per_box]]</f>
        <v>8396.2799999999988</v>
      </c>
      <c r="N4237" s="22">
        <f>shipments[[#This Row],[Amount]]-shipments[[#This Row],[total cost]]</f>
        <v>-431.27999999999884</v>
      </c>
    </row>
    <row r="4238" spans="1:14" x14ac:dyDescent="0.35">
      <c r="A4238" t="s">
        <v>4282</v>
      </c>
      <c r="B4238" t="s">
        <v>8046</v>
      </c>
      <c r="C4238" t="s">
        <v>8028</v>
      </c>
      <c r="D4238" t="s">
        <v>8038</v>
      </c>
      <c r="E4238" s="1">
        <v>45082</v>
      </c>
      <c r="F4238">
        <v>7184.25</v>
      </c>
      <c r="G4238">
        <v>654</v>
      </c>
      <c r="H4238" t="s">
        <v>7</v>
      </c>
      <c r="I4238" t="str">
        <f>VLOOKUP(shipments[[#This Row],[SPID]],CHOOSE({1,2},people[[#All],[SPID]],people[[#All],[Sales_person]]),2,0)</f>
        <v>Husein Augar</v>
      </c>
      <c r="J4238">
        <f>YEAR(shipments[[#This Row],[Shipdate]])</f>
        <v>2023</v>
      </c>
      <c r="K4238" s="22"/>
      <c r="L4238" s="22">
        <f>VLOOKUP(shipments[[#This Row],[PID]],CHOOSE({1,2},products[PID],products[Cost_per_box]),2,0)</f>
        <v>6.8</v>
      </c>
      <c r="M4238" s="22">
        <f>shipments[[#This Row],[Boxes]]*shipments[[#This Row],[cost_per_box]]</f>
        <v>4447.2</v>
      </c>
      <c r="N4238" s="22">
        <f>shipments[[#This Row],[Amount]]-shipments[[#This Row],[total cost]]</f>
        <v>2737.05</v>
      </c>
    </row>
    <row r="4239" spans="1:14" x14ac:dyDescent="0.35">
      <c r="A4239" t="s">
        <v>4283</v>
      </c>
      <c r="B4239" t="s">
        <v>8046</v>
      </c>
      <c r="C4239" t="s">
        <v>8028</v>
      </c>
      <c r="D4239" t="s">
        <v>8038</v>
      </c>
      <c r="E4239" s="1">
        <v>45125</v>
      </c>
      <c r="F4239">
        <v>2508.75</v>
      </c>
      <c r="G4239">
        <v>314</v>
      </c>
      <c r="H4239" t="s">
        <v>7</v>
      </c>
      <c r="I4239" t="str">
        <f>VLOOKUP(shipments[[#This Row],[SPID]],CHOOSE({1,2},people[[#All],[SPID]],people[[#All],[Sales_person]]),2,0)</f>
        <v>Husein Augar</v>
      </c>
      <c r="J4239">
        <f>YEAR(shipments[[#This Row],[Shipdate]])</f>
        <v>2023</v>
      </c>
      <c r="K4239" s="22"/>
      <c r="L4239" s="22">
        <f>VLOOKUP(shipments[[#This Row],[PID]],CHOOSE({1,2},products[PID],products[Cost_per_box]),2,0)</f>
        <v>6.8</v>
      </c>
      <c r="M4239" s="22">
        <f>shipments[[#This Row],[Boxes]]*shipments[[#This Row],[cost_per_box]]</f>
        <v>2135.1999999999998</v>
      </c>
      <c r="N4239" s="22">
        <f>shipments[[#This Row],[Amount]]-shipments[[#This Row],[total cost]]</f>
        <v>373.55000000000018</v>
      </c>
    </row>
    <row r="4240" spans="1:14" x14ac:dyDescent="0.35">
      <c r="A4240" t="s">
        <v>4284</v>
      </c>
      <c r="B4240" t="s">
        <v>8046</v>
      </c>
      <c r="C4240" t="s">
        <v>8028</v>
      </c>
      <c r="D4240" t="s">
        <v>8033</v>
      </c>
      <c r="E4240" s="1">
        <v>44974</v>
      </c>
      <c r="F4240">
        <v>5913</v>
      </c>
      <c r="G4240">
        <v>592</v>
      </c>
      <c r="H4240" t="s">
        <v>7</v>
      </c>
      <c r="I4240" t="str">
        <f>VLOOKUP(shipments[[#This Row],[SPID]],CHOOSE({1,2},people[[#All],[SPID]],people[[#All],[Sales_person]]),2,0)</f>
        <v>Husein Augar</v>
      </c>
      <c r="J4240">
        <f>YEAR(shipments[[#This Row],[Shipdate]])</f>
        <v>2023</v>
      </c>
      <c r="K4240" s="22"/>
      <c r="L4240" s="22">
        <f>VLOOKUP(shipments[[#This Row],[PID]],CHOOSE({1,2},products[PID],products[Cost_per_box]),2,0)</f>
        <v>6.8</v>
      </c>
      <c r="M4240" s="22">
        <f>shipments[[#This Row],[Boxes]]*shipments[[#This Row],[cost_per_box]]</f>
        <v>4025.6</v>
      </c>
      <c r="N4240" s="22">
        <f>shipments[[#This Row],[Amount]]-shipments[[#This Row],[total cost]]</f>
        <v>1887.4</v>
      </c>
    </row>
    <row r="4241" spans="1:14" x14ac:dyDescent="0.35">
      <c r="A4241" t="s">
        <v>4285</v>
      </c>
      <c r="B4241" t="s">
        <v>8046</v>
      </c>
      <c r="C4241" t="s">
        <v>8028</v>
      </c>
      <c r="D4241" t="s">
        <v>8033</v>
      </c>
      <c r="E4241" s="1">
        <v>44992</v>
      </c>
      <c r="F4241">
        <v>2400.75</v>
      </c>
      <c r="G4241">
        <v>241</v>
      </c>
      <c r="H4241" t="s">
        <v>7</v>
      </c>
      <c r="I4241" t="str">
        <f>VLOOKUP(shipments[[#This Row],[SPID]],CHOOSE({1,2},people[[#All],[SPID]],people[[#All],[Sales_person]]),2,0)</f>
        <v>Husein Augar</v>
      </c>
      <c r="J4241">
        <f>YEAR(shipments[[#This Row],[Shipdate]])</f>
        <v>2023</v>
      </c>
      <c r="K4241" s="22"/>
      <c r="L4241" s="22">
        <f>VLOOKUP(shipments[[#This Row],[PID]],CHOOSE({1,2},products[PID],products[Cost_per_box]),2,0)</f>
        <v>6.8</v>
      </c>
      <c r="M4241" s="22">
        <f>shipments[[#This Row],[Boxes]]*shipments[[#This Row],[cost_per_box]]</f>
        <v>1638.8</v>
      </c>
      <c r="N4241" s="22">
        <f>shipments[[#This Row],[Amount]]-shipments[[#This Row],[total cost]]</f>
        <v>761.95</v>
      </c>
    </row>
    <row r="4242" spans="1:14" x14ac:dyDescent="0.35">
      <c r="A4242" t="s">
        <v>4286</v>
      </c>
      <c r="B4242" t="s">
        <v>8046</v>
      </c>
      <c r="C4242" t="s">
        <v>8029</v>
      </c>
      <c r="D4242" t="s">
        <v>8037</v>
      </c>
      <c r="E4242" s="1">
        <v>45363</v>
      </c>
      <c r="F4242">
        <v>591.75</v>
      </c>
      <c r="G4242">
        <v>24</v>
      </c>
      <c r="H4242" t="s">
        <v>7</v>
      </c>
      <c r="I4242" t="str">
        <f>VLOOKUP(shipments[[#This Row],[SPID]],CHOOSE({1,2},people[[#All],[SPID]],people[[#All],[Sales_person]]),2,0)</f>
        <v>Husein Augar</v>
      </c>
      <c r="J4242">
        <f>YEAR(shipments[[#This Row],[Shipdate]])</f>
        <v>2024</v>
      </c>
      <c r="K4242" s="22"/>
      <c r="L4242" s="22">
        <f>VLOOKUP(shipments[[#This Row],[PID]],CHOOSE({1,2},products[PID],products[Cost_per_box]),2,0)</f>
        <v>5.04</v>
      </c>
      <c r="M4242" s="22">
        <f>shipments[[#This Row],[Boxes]]*shipments[[#This Row],[cost_per_box]]</f>
        <v>120.96000000000001</v>
      </c>
      <c r="N4242" s="22">
        <f>shipments[[#This Row],[Amount]]-shipments[[#This Row],[total cost]]</f>
        <v>470.78999999999996</v>
      </c>
    </row>
    <row r="4243" spans="1:14" x14ac:dyDescent="0.35">
      <c r="A4243" t="s">
        <v>4287</v>
      </c>
      <c r="B4243" t="s">
        <v>8046</v>
      </c>
      <c r="C4243" t="s">
        <v>8029</v>
      </c>
      <c r="D4243" t="s">
        <v>8037</v>
      </c>
      <c r="E4243" s="1">
        <v>45089</v>
      </c>
      <c r="F4243">
        <v>5222.25</v>
      </c>
      <c r="G4243">
        <v>187</v>
      </c>
      <c r="H4243" t="s">
        <v>7</v>
      </c>
      <c r="I4243" t="str">
        <f>VLOOKUP(shipments[[#This Row],[SPID]],CHOOSE({1,2},people[[#All],[SPID]],people[[#All],[Sales_person]]),2,0)</f>
        <v>Husein Augar</v>
      </c>
      <c r="J4243">
        <f>YEAR(shipments[[#This Row],[Shipdate]])</f>
        <v>2023</v>
      </c>
      <c r="K4243" s="22"/>
      <c r="L4243" s="22">
        <f>VLOOKUP(shipments[[#This Row],[PID]],CHOOSE({1,2},products[PID],products[Cost_per_box]),2,0)</f>
        <v>5.04</v>
      </c>
      <c r="M4243" s="22">
        <f>shipments[[#This Row],[Boxes]]*shipments[[#This Row],[cost_per_box]]</f>
        <v>942.48</v>
      </c>
      <c r="N4243" s="22">
        <f>shipments[[#This Row],[Amount]]-shipments[[#This Row],[total cost]]</f>
        <v>4279.7700000000004</v>
      </c>
    </row>
    <row r="4244" spans="1:14" x14ac:dyDescent="0.35">
      <c r="A4244" t="s">
        <v>4288</v>
      </c>
      <c r="B4244" t="s">
        <v>8046</v>
      </c>
      <c r="C4244" t="s">
        <v>8029</v>
      </c>
      <c r="D4244" t="s">
        <v>8037</v>
      </c>
      <c r="E4244" s="1">
        <v>45243</v>
      </c>
      <c r="F4244">
        <v>1640.25</v>
      </c>
      <c r="G4244">
        <v>66</v>
      </c>
      <c r="H4244" t="s">
        <v>7</v>
      </c>
      <c r="I4244" t="str">
        <f>VLOOKUP(shipments[[#This Row],[SPID]],CHOOSE({1,2},people[[#All],[SPID]],people[[#All],[Sales_person]]),2,0)</f>
        <v>Husein Augar</v>
      </c>
      <c r="J4244">
        <f>YEAR(shipments[[#This Row],[Shipdate]])</f>
        <v>2023</v>
      </c>
      <c r="K4244" s="22"/>
      <c r="L4244" s="22">
        <f>VLOOKUP(shipments[[#This Row],[PID]],CHOOSE({1,2},products[PID],products[Cost_per_box]),2,0)</f>
        <v>5.04</v>
      </c>
      <c r="M4244" s="22">
        <f>shipments[[#This Row],[Boxes]]*shipments[[#This Row],[cost_per_box]]</f>
        <v>332.64</v>
      </c>
      <c r="N4244" s="22">
        <f>shipments[[#This Row],[Amount]]-shipments[[#This Row],[total cost]]</f>
        <v>1307.6100000000001</v>
      </c>
    </row>
    <row r="4245" spans="1:14" x14ac:dyDescent="0.35">
      <c r="A4245" t="s">
        <v>4289</v>
      </c>
      <c r="B4245" t="s">
        <v>8046</v>
      </c>
      <c r="C4245" t="s">
        <v>8029</v>
      </c>
      <c r="D4245" t="s">
        <v>8036</v>
      </c>
      <c r="E4245" s="1">
        <v>45548</v>
      </c>
      <c r="F4245">
        <v>267.75</v>
      </c>
      <c r="G4245">
        <v>11</v>
      </c>
      <c r="H4245" t="s">
        <v>26</v>
      </c>
      <c r="I4245" t="str">
        <f>VLOOKUP(shipments[[#This Row],[SPID]],CHOOSE({1,2},people[[#All],[SPID]],people[[#All],[Sales_person]]),2,0)</f>
        <v>Husein Augar</v>
      </c>
      <c r="J4245">
        <f>YEAR(shipments[[#This Row],[Shipdate]])</f>
        <v>2024</v>
      </c>
      <c r="K4245" s="22"/>
      <c r="L4245" s="22">
        <f>VLOOKUP(shipments[[#This Row],[PID]],CHOOSE({1,2},products[PID],products[Cost_per_box]),2,0)</f>
        <v>5.04</v>
      </c>
      <c r="M4245" s="22">
        <f>shipments[[#This Row],[Boxes]]*shipments[[#This Row],[cost_per_box]]</f>
        <v>55.44</v>
      </c>
      <c r="N4245" s="22">
        <f>shipments[[#This Row],[Amount]]-shipments[[#This Row],[total cost]]</f>
        <v>212.31</v>
      </c>
    </row>
    <row r="4246" spans="1:14" x14ac:dyDescent="0.35">
      <c r="A4246" t="s">
        <v>4290</v>
      </c>
      <c r="B4246" t="s">
        <v>8046</v>
      </c>
      <c r="C4246" t="s">
        <v>8030</v>
      </c>
      <c r="D4246" t="s">
        <v>8035</v>
      </c>
      <c r="E4246" s="1">
        <v>45359</v>
      </c>
      <c r="F4246">
        <v>1523.25</v>
      </c>
      <c r="G4246">
        <v>153</v>
      </c>
      <c r="H4246" t="s">
        <v>7</v>
      </c>
      <c r="I4246" t="str">
        <f>VLOOKUP(shipments[[#This Row],[SPID]],CHOOSE({1,2},people[[#All],[SPID]],people[[#All],[Sales_person]]),2,0)</f>
        <v>Husein Augar</v>
      </c>
      <c r="J4246">
        <f>YEAR(shipments[[#This Row],[Shipdate]])</f>
        <v>2024</v>
      </c>
      <c r="K4246" s="22"/>
      <c r="L4246" s="22">
        <f>VLOOKUP(shipments[[#This Row],[PID]],CHOOSE({1,2},products[PID],products[Cost_per_box]),2,0)</f>
        <v>2.76</v>
      </c>
      <c r="M4246" s="22">
        <f>shipments[[#This Row],[Boxes]]*shipments[[#This Row],[cost_per_box]]</f>
        <v>422.28</v>
      </c>
      <c r="N4246" s="22">
        <f>shipments[[#This Row],[Amount]]-shipments[[#This Row],[total cost]]</f>
        <v>1100.97</v>
      </c>
    </row>
    <row r="4247" spans="1:14" x14ac:dyDescent="0.35">
      <c r="A4247" t="s">
        <v>4291</v>
      </c>
      <c r="B4247" t="s">
        <v>8046</v>
      </c>
      <c r="C4247" t="s">
        <v>8031</v>
      </c>
      <c r="D4247" t="s">
        <v>8033</v>
      </c>
      <c r="E4247" s="1">
        <v>45558</v>
      </c>
      <c r="F4247">
        <v>1320.75</v>
      </c>
      <c r="G4247">
        <v>147</v>
      </c>
      <c r="H4247" t="s">
        <v>26</v>
      </c>
      <c r="I4247" t="str">
        <f>VLOOKUP(shipments[[#This Row],[SPID]],CHOOSE({1,2},people[[#All],[SPID]],people[[#All],[Sales_person]]),2,0)</f>
        <v>Husein Augar</v>
      </c>
      <c r="J4247">
        <f>YEAR(shipments[[#This Row],[Shipdate]])</f>
        <v>2024</v>
      </c>
      <c r="K4247" s="22"/>
      <c r="L4247" s="22">
        <f>VLOOKUP(shipments[[#This Row],[PID]],CHOOSE({1,2},products[PID],products[Cost_per_box]),2,0)</f>
        <v>3.32</v>
      </c>
      <c r="M4247" s="22">
        <f>shipments[[#This Row],[Boxes]]*shipments[[#This Row],[cost_per_box]]</f>
        <v>488.03999999999996</v>
      </c>
      <c r="N4247" s="22">
        <f>shipments[[#This Row],[Amount]]-shipments[[#This Row],[total cost]]</f>
        <v>832.71</v>
      </c>
    </row>
    <row r="4248" spans="1:14" x14ac:dyDescent="0.35">
      <c r="A4248" t="s">
        <v>4292</v>
      </c>
      <c r="B4248" t="s">
        <v>8046</v>
      </c>
      <c r="C4248" t="s">
        <v>8031</v>
      </c>
      <c r="D4248" t="s">
        <v>8034</v>
      </c>
      <c r="E4248" s="1">
        <v>44935</v>
      </c>
      <c r="F4248">
        <v>6500.25</v>
      </c>
      <c r="G4248">
        <v>591</v>
      </c>
      <c r="H4248" t="s">
        <v>7</v>
      </c>
      <c r="I4248" t="str">
        <f>VLOOKUP(shipments[[#This Row],[SPID]],CHOOSE({1,2},people[[#All],[SPID]],people[[#All],[Sales_person]]),2,0)</f>
        <v>Husein Augar</v>
      </c>
      <c r="J4248">
        <f>YEAR(shipments[[#This Row],[Shipdate]])</f>
        <v>2023</v>
      </c>
      <c r="K4248" s="22"/>
      <c r="L4248" s="22">
        <f>VLOOKUP(shipments[[#This Row],[PID]],CHOOSE({1,2},products[PID],products[Cost_per_box]),2,0)</f>
        <v>3.32</v>
      </c>
      <c r="M4248" s="22">
        <f>shipments[[#This Row],[Boxes]]*shipments[[#This Row],[cost_per_box]]</f>
        <v>1962.12</v>
      </c>
      <c r="N4248" s="22">
        <f>shipments[[#This Row],[Amount]]-shipments[[#This Row],[total cost]]</f>
        <v>4538.13</v>
      </c>
    </row>
    <row r="4249" spans="1:14" x14ac:dyDescent="0.35">
      <c r="A4249" t="s">
        <v>4293</v>
      </c>
      <c r="B4249" t="s">
        <v>8046</v>
      </c>
      <c r="C4249" t="s">
        <v>8031</v>
      </c>
      <c r="D4249" t="s">
        <v>8036</v>
      </c>
      <c r="E4249" s="1">
        <v>45412</v>
      </c>
      <c r="F4249">
        <v>4794.75</v>
      </c>
      <c r="G4249">
        <v>600</v>
      </c>
      <c r="H4249" t="s">
        <v>7</v>
      </c>
      <c r="I4249" t="str">
        <f>VLOOKUP(shipments[[#This Row],[SPID]],CHOOSE({1,2},people[[#All],[SPID]],people[[#All],[Sales_person]]),2,0)</f>
        <v>Husein Augar</v>
      </c>
      <c r="J4249">
        <f>YEAR(shipments[[#This Row],[Shipdate]])</f>
        <v>2024</v>
      </c>
      <c r="K4249" s="22"/>
      <c r="L4249" s="22">
        <f>VLOOKUP(shipments[[#This Row],[PID]],CHOOSE({1,2},products[PID],products[Cost_per_box]),2,0)</f>
        <v>3.32</v>
      </c>
      <c r="M4249" s="22">
        <f>shipments[[#This Row],[Boxes]]*shipments[[#This Row],[cost_per_box]]</f>
        <v>1992</v>
      </c>
      <c r="N4249" s="22">
        <f>shipments[[#This Row],[Amount]]-shipments[[#This Row],[total cost]]</f>
        <v>2802.75</v>
      </c>
    </row>
    <row r="4250" spans="1:14" x14ac:dyDescent="0.35">
      <c r="A4250" t="s">
        <v>4294</v>
      </c>
      <c r="B4250" t="s">
        <v>8046</v>
      </c>
      <c r="C4250" t="s">
        <v>8032</v>
      </c>
      <c r="D4250" t="s">
        <v>8034</v>
      </c>
      <c r="E4250" s="1">
        <v>45203</v>
      </c>
      <c r="F4250">
        <v>3525.75</v>
      </c>
      <c r="G4250">
        <v>196</v>
      </c>
      <c r="H4250" t="s">
        <v>7</v>
      </c>
      <c r="I4250" t="str">
        <f>VLOOKUP(shipments[[#This Row],[SPID]],CHOOSE({1,2},people[[#All],[SPID]],people[[#All],[Sales_person]]),2,0)</f>
        <v>Husein Augar</v>
      </c>
      <c r="J4250">
        <f>YEAR(shipments[[#This Row],[Shipdate]])</f>
        <v>2023</v>
      </c>
      <c r="K4250" s="22"/>
      <c r="L4250" s="22">
        <f>VLOOKUP(shipments[[#This Row],[PID]],CHOOSE({1,2},products[PID],products[Cost_per_box]),2,0)</f>
        <v>2.65</v>
      </c>
      <c r="M4250" s="22">
        <f>shipments[[#This Row],[Boxes]]*shipments[[#This Row],[cost_per_box]]</f>
        <v>519.4</v>
      </c>
      <c r="N4250" s="22">
        <f>shipments[[#This Row],[Amount]]-shipments[[#This Row],[total cost]]</f>
        <v>3006.35</v>
      </c>
    </row>
    <row r="4251" spans="1:14" x14ac:dyDescent="0.35">
      <c r="A4251" t="s">
        <v>4295</v>
      </c>
      <c r="B4251" t="s">
        <v>8046</v>
      </c>
      <c r="C4251" t="s">
        <v>8032</v>
      </c>
      <c r="D4251" t="s">
        <v>8038</v>
      </c>
      <c r="E4251" s="1">
        <v>45306</v>
      </c>
      <c r="F4251">
        <v>3033</v>
      </c>
      <c r="G4251">
        <v>145</v>
      </c>
      <c r="H4251" t="s">
        <v>7</v>
      </c>
      <c r="I4251" t="str">
        <f>VLOOKUP(shipments[[#This Row],[SPID]],CHOOSE({1,2},people[[#All],[SPID]],people[[#All],[Sales_person]]),2,0)</f>
        <v>Husein Augar</v>
      </c>
      <c r="J4251">
        <f>YEAR(shipments[[#This Row],[Shipdate]])</f>
        <v>2024</v>
      </c>
      <c r="K4251" s="22"/>
      <c r="L4251" s="22">
        <f>VLOOKUP(shipments[[#This Row],[PID]],CHOOSE({1,2},products[PID],products[Cost_per_box]),2,0)</f>
        <v>2.65</v>
      </c>
      <c r="M4251" s="22">
        <f>shipments[[#This Row],[Boxes]]*shipments[[#This Row],[cost_per_box]]</f>
        <v>384.25</v>
      </c>
      <c r="N4251" s="22">
        <f>shipments[[#This Row],[Amount]]-shipments[[#This Row],[total cost]]</f>
        <v>2648.75</v>
      </c>
    </row>
    <row r="4252" spans="1:14" x14ac:dyDescent="0.35">
      <c r="A4252" t="s">
        <v>4296</v>
      </c>
      <c r="B4252" t="s">
        <v>8046</v>
      </c>
      <c r="C4252" t="s">
        <v>8032</v>
      </c>
      <c r="D4252" t="s">
        <v>8037</v>
      </c>
      <c r="E4252" s="1">
        <v>44967</v>
      </c>
      <c r="F4252">
        <v>4146.75</v>
      </c>
      <c r="G4252">
        <v>231</v>
      </c>
      <c r="H4252" t="s">
        <v>7</v>
      </c>
      <c r="I4252" t="str">
        <f>VLOOKUP(shipments[[#This Row],[SPID]],CHOOSE({1,2},people[[#All],[SPID]],people[[#All],[Sales_person]]),2,0)</f>
        <v>Husein Augar</v>
      </c>
      <c r="J4252">
        <f>YEAR(shipments[[#This Row],[Shipdate]])</f>
        <v>2023</v>
      </c>
      <c r="K4252" s="22"/>
      <c r="L4252" s="22">
        <f>VLOOKUP(shipments[[#This Row],[PID]],CHOOSE({1,2},products[PID],products[Cost_per_box]),2,0)</f>
        <v>2.65</v>
      </c>
      <c r="M4252" s="22">
        <f>shipments[[#This Row],[Boxes]]*shipments[[#This Row],[cost_per_box]]</f>
        <v>612.15</v>
      </c>
      <c r="N4252" s="22">
        <f>shipments[[#This Row],[Amount]]-shipments[[#This Row],[total cost]]</f>
        <v>3534.6</v>
      </c>
    </row>
    <row r="4253" spans="1:14" x14ac:dyDescent="0.35">
      <c r="A4253" t="s">
        <v>4297</v>
      </c>
      <c r="B4253" t="s">
        <v>8046</v>
      </c>
      <c r="C4253" t="s">
        <v>8011</v>
      </c>
      <c r="D4253" t="s">
        <v>8036</v>
      </c>
      <c r="E4253" s="1">
        <v>45181</v>
      </c>
      <c r="F4253">
        <v>6428.25</v>
      </c>
      <c r="G4253">
        <v>536</v>
      </c>
      <c r="H4253" t="s">
        <v>7</v>
      </c>
      <c r="I4253" t="str">
        <f>VLOOKUP(shipments[[#This Row],[SPID]],CHOOSE({1,2},people[[#All],[SPID]],people[[#All],[Sales_person]]),2,0)</f>
        <v>Husein Augar</v>
      </c>
      <c r="J4253">
        <f>YEAR(shipments[[#This Row],[Shipdate]])</f>
        <v>2023</v>
      </c>
      <c r="K4253" s="22"/>
      <c r="L4253" s="22">
        <f>VLOOKUP(shipments[[#This Row],[PID]],CHOOSE({1,2},products[PID],products[Cost_per_box]),2,0)</f>
        <v>5.26</v>
      </c>
      <c r="M4253" s="22">
        <f>shipments[[#This Row],[Boxes]]*shipments[[#This Row],[cost_per_box]]</f>
        <v>2819.3599999999997</v>
      </c>
      <c r="N4253" s="22">
        <f>shipments[[#This Row],[Amount]]-shipments[[#This Row],[total cost]]</f>
        <v>3608.8900000000003</v>
      </c>
    </row>
    <row r="4254" spans="1:14" x14ac:dyDescent="0.35">
      <c r="A4254" t="s">
        <v>4298</v>
      </c>
      <c r="B4254" t="s">
        <v>8046</v>
      </c>
      <c r="C4254" t="s">
        <v>8011</v>
      </c>
      <c r="D4254" t="s">
        <v>8037</v>
      </c>
      <c r="E4254" s="1">
        <v>45302</v>
      </c>
      <c r="F4254">
        <v>1417.5</v>
      </c>
      <c r="G4254">
        <v>102</v>
      </c>
      <c r="H4254" t="s">
        <v>7</v>
      </c>
      <c r="I4254" t="str">
        <f>VLOOKUP(shipments[[#This Row],[SPID]],CHOOSE({1,2},people[[#All],[SPID]],people[[#All],[Sales_person]]),2,0)</f>
        <v>Husein Augar</v>
      </c>
      <c r="J4254">
        <f>YEAR(shipments[[#This Row],[Shipdate]])</f>
        <v>2024</v>
      </c>
      <c r="K4254" s="22"/>
      <c r="L4254" s="22">
        <f>VLOOKUP(shipments[[#This Row],[PID]],CHOOSE({1,2},products[PID],products[Cost_per_box]),2,0)</f>
        <v>5.26</v>
      </c>
      <c r="M4254" s="22">
        <f>shipments[[#This Row],[Boxes]]*shipments[[#This Row],[cost_per_box]]</f>
        <v>536.52</v>
      </c>
      <c r="N4254" s="22">
        <f>shipments[[#This Row],[Amount]]-shipments[[#This Row],[total cost]]</f>
        <v>880.98</v>
      </c>
    </row>
    <row r="4255" spans="1:14" x14ac:dyDescent="0.35">
      <c r="A4255" t="s">
        <v>4299</v>
      </c>
      <c r="B4255" t="s">
        <v>8046</v>
      </c>
      <c r="C4255" t="s">
        <v>8011</v>
      </c>
      <c r="D4255" t="s">
        <v>8033</v>
      </c>
      <c r="E4255" s="1">
        <v>45230</v>
      </c>
      <c r="F4255">
        <v>6169.5</v>
      </c>
      <c r="G4255">
        <v>441</v>
      </c>
      <c r="H4255" t="s">
        <v>7</v>
      </c>
      <c r="I4255" t="str">
        <f>VLOOKUP(shipments[[#This Row],[SPID]],CHOOSE({1,2},people[[#All],[SPID]],people[[#All],[Sales_person]]),2,0)</f>
        <v>Husein Augar</v>
      </c>
      <c r="J4255">
        <f>YEAR(shipments[[#This Row],[Shipdate]])</f>
        <v>2023</v>
      </c>
      <c r="K4255" s="22"/>
      <c r="L4255" s="22">
        <f>VLOOKUP(shipments[[#This Row],[PID]],CHOOSE({1,2},products[PID],products[Cost_per_box]),2,0)</f>
        <v>5.26</v>
      </c>
      <c r="M4255" s="22">
        <f>shipments[[#This Row],[Boxes]]*shipments[[#This Row],[cost_per_box]]</f>
        <v>2319.66</v>
      </c>
      <c r="N4255" s="22">
        <f>shipments[[#This Row],[Amount]]-shipments[[#This Row],[total cost]]</f>
        <v>3849.84</v>
      </c>
    </row>
    <row r="4256" spans="1:14" x14ac:dyDescent="0.35">
      <c r="A4256" t="s">
        <v>4300</v>
      </c>
      <c r="B4256" t="s">
        <v>8046</v>
      </c>
      <c r="C4256" t="s">
        <v>8011</v>
      </c>
      <c r="D4256" t="s">
        <v>8038</v>
      </c>
      <c r="E4256" s="1">
        <v>45419</v>
      </c>
      <c r="F4256">
        <v>1608.75</v>
      </c>
      <c r="G4256">
        <v>124</v>
      </c>
      <c r="H4256" t="s">
        <v>7</v>
      </c>
      <c r="I4256" t="str">
        <f>VLOOKUP(shipments[[#This Row],[SPID]],CHOOSE({1,2},people[[#All],[SPID]],people[[#All],[Sales_person]]),2,0)</f>
        <v>Husein Augar</v>
      </c>
      <c r="J4256">
        <f>YEAR(shipments[[#This Row],[Shipdate]])</f>
        <v>2024</v>
      </c>
      <c r="K4256" s="22"/>
      <c r="L4256" s="22">
        <f>VLOOKUP(shipments[[#This Row],[PID]],CHOOSE({1,2},products[PID],products[Cost_per_box]),2,0)</f>
        <v>5.26</v>
      </c>
      <c r="M4256" s="22">
        <f>shipments[[#This Row],[Boxes]]*shipments[[#This Row],[cost_per_box]]</f>
        <v>652.24</v>
      </c>
      <c r="N4256" s="22">
        <f>shipments[[#This Row],[Amount]]-shipments[[#This Row],[total cost]]</f>
        <v>956.51</v>
      </c>
    </row>
    <row r="4257" spans="1:14" x14ac:dyDescent="0.35">
      <c r="A4257" t="s">
        <v>4301</v>
      </c>
      <c r="B4257" t="s">
        <v>8046</v>
      </c>
      <c r="C4257" t="s">
        <v>8011</v>
      </c>
      <c r="D4257" t="s">
        <v>8036</v>
      </c>
      <c r="E4257" s="1">
        <v>45079</v>
      </c>
      <c r="F4257">
        <v>108</v>
      </c>
      <c r="G4257">
        <v>7</v>
      </c>
      <c r="H4257" t="s">
        <v>7</v>
      </c>
      <c r="I4257" t="str">
        <f>VLOOKUP(shipments[[#This Row],[SPID]],CHOOSE({1,2},people[[#All],[SPID]],people[[#All],[Sales_person]]),2,0)</f>
        <v>Husein Augar</v>
      </c>
      <c r="J4257">
        <f>YEAR(shipments[[#This Row],[Shipdate]])</f>
        <v>2023</v>
      </c>
      <c r="K4257" s="22"/>
      <c r="L4257" s="22">
        <f>VLOOKUP(shipments[[#This Row],[PID]],CHOOSE({1,2},products[PID],products[Cost_per_box]),2,0)</f>
        <v>5.26</v>
      </c>
      <c r="M4257" s="22">
        <f>shipments[[#This Row],[Boxes]]*shipments[[#This Row],[cost_per_box]]</f>
        <v>36.82</v>
      </c>
      <c r="N4257" s="22">
        <f>shipments[[#This Row],[Amount]]-shipments[[#This Row],[total cost]]</f>
        <v>71.180000000000007</v>
      </c>
    </row>
    <row r="4258" spans="1:14" x14ac:dyDescent="0.35">
      <c r="A4258" t="s">
        <v>4302</v>
      </c>
      <c r="B4258" t="s">
        <v>8046</v>
      </c>
      <c r="C4258" t="s">
        <v>8012</v>
      </c>
      <c r="D4258" t="s">
        <v>8033</v>
      </c>
      <c r="E4258" s="1">
        <v>45202</v>
      </c>
      <c r="F4258">
        <v>4871.25</v>
      </c>
      <c r="G4258">
        <v>287</v>
      </c>
      <c r="H4258" t="s">
        <v>7</v>
      </c>
      <c r="I4258" t="str">
        <f>VLOOKUP(shipments[[#This Row],[SPID]],CHOOSE({1,2},people[[#All],[SPID]],people[[#All],[Sales_person]]),2,0)</f>
        <v>Husein Augar</v>
      </c>
      <c r="J4258">
        <f>YEAR(shipments[[#This Row],[Shipdate]])</f>
        <v>2023</v>
      </c>
      <c r="K4258" s="22"/>
      <c r="L4258" s="22">
        <f>VLOOKUP(shipments[[#This Row],[PID]],CHOOSE({1,2},products[PID],products[Cost_per_box]),2,0)</f>
        <v>7.48</v>
      </c>
      <c r="M4258" s="22">
        <f>shipments[[#This Row],[Boxes]]*shipments[[#This Row],[cost_per_box]]</f>
        <v>2146.7600000000002</v>
      </c>
      <c r="N4258" s="22">
        <f>shipments[[#This Row],[Amount]]-shipments[[#This Row],[total cost]]</f>
        <v>2724.49</v>
      </c>
    </row>
    <row r="4259" spans="1:14" x14ac:dyDescent="0.35">
      <c r="A4259" t="s">
        <v>4303</v>
      </c>
      <c r="B4259" t="s">
        <v>8046</v>
      </c>
      <c r="C4259" t="s">
        <v>8012</v>
      </c>
      <c r="D4259" t="s">
        <v>8036</v>
      </c>
      <c r="E4259" s="1">
        <v>45236</v>
      </c>
      <c r="F4259">
        <v>15687</v>
      </c>
      <c r="G4259">
        <v>923</v>
      </c>
      <c r="H4259" t="s">
        <v>7</v>
      </c>
      <c r="I4259" t="str">
        <f>VLOOKUP(shipments[[#This Row],[SPID]],CHOOSE({1,2},people[[#All],[SPID]],people[[#All],[Sales_person]]),2,0)</f>
        <v>Husein Augar</v>
      </c>
      <c r="J4259">
        <f>YEAR(shipments[[#This Row],[Shipdate]])</f>
        <v>2023</v>
      </c>
      <c r="K4259" s="22"/>
      <c r="L4259" s="22">
        <f>VLOOKUP(shipments[[#This Row],[PID]],CHOOSE({1,2},products[PID],products[Cost_per_box]),2,0)</f>
        <v>7.48</v>
      </c>
      <c r="M4259" s="22">
        <f>shipments[[#This Row],[Boxes]]*shipments[[#This Row],[cost_per_box]]</f>
        <v>6904.04</v>
      </c>
      <c r="N4259" s="22">
        <f>shipments[[#This Row],[Amount]]-shipments[[#This Row],[total cost]]</f>
        <v>8782.9599999999991</v>
      </c>
    </row>
    <row r="4260" spans="1:14" x14ac:dyDescent="0.35">
      <c r="A4260" t="s">
        <v>4304</v>
      </c>
      <c r="B4260" t="s">
        <v>8046</v>
      </c>
      <c r="C4260" t="s">
        <v>8014</v>
      </c>
      <c r="D4260" t="s">
        <v>8033</v>
      </c>
      <c r="E4260" s="1">
        <v>45566</v>
      </c>
      <c r="F4260">
        <v>4977</v>
      </c>
      <c r="G4260">
        <v>623</v>
      </c>
      <c r="H4260" t="s">
        <v>26</v>
      </c>
      <c r="I4260" t="str">
        <f>VLOOKUP(shipments[[#This Row],[SPID]],CHOOSE({1,2},people[[#All],[SPID]],people[[#All],[Sales_person]]),2,0)</f>
        <v>Husein Augar</v>
      </c>
      <c r="J4260">
        <f>YEAR(shipments[[#This Row],[Shipdate]])</f>
        <v>2024</v>
      </c>
      <c r="K4260" s="22"/>
      <c r="L4260" s="22">
        <f>VLOOKUP(shipments[[#This Row],[PID]],CHOOSE({1,2},products[PID],products[Cost_per_box]),2,0)</f>
        <v>3.85</v>
      </c>
      <c r="M4260" s="22">
        <f>shipments[[#This Row],[Boxes]]*shipments[[#This Row],[cost_per_box]]</f>
        <v>2398.5500000000002</v>
      </c>
      <c r="N4260" s="22">
        <f>shipments[[#This Row],[Amount]]-shipments[[#This Row],[total cost]]</f>
        <v>2578.4499999999998</v>
      </c>
    </row>
    <row r="4261" spans="1:14" x14ac:dyDescent="0.35">
      <c r="A4261" t="s">
        <v>4305</v>
      </c>
      <c r="B4261" t="s">
        <v>8046</v>
      </c>
      <c r="C4261" t="s">
        <v>8014</v>
      </c>
      <c r="D4261" t="s">
        <v>8033</v>
      </c>
      <c r="E4261" s="1">
        <v>45120</v>
      </c>
      <c r="F4261">
        <v>1359</v>
      </c>
      <c r="G4261">
        <v>272</v>
      </c>
      <c r="H4261" t="s">
        <v>7</v>
      </c>
      <c r="I4261" t="str">
        <f>VLOOKUP(shipments[[#This Row],[SPID]],CHOOSE({1,2},people[[#All],[SPID]],people[[#All],[Sales_person]]),2,0)</f>
        <v>Husein Augar</v>
      </c>
      <c r="J4261">
        <f>YEAR(shipments[[#This Row],[Shipdate]])</f>
        <v>2023</v>
      </c>
      <c r="K4261" s="22"/>
      <c r="L4261" s="22">
        <f>VLOOKUP(shipments[[#This Row],[PID]],CHOOSE({1,2},products[PID],products[Cost_per_box]),2,0)</f>
        <v>3.85</v>
      </c>
      <c r="M4261" s="22">
        <f>shipments[[#This Row],[Boxes]]*shipments[[#This Row],[cost_per_box]]</f>
        <v>1047.2</v>
      </c>
      <c r="N4261" s="22">
        <f>shipments[[#This Row],[Amount]]-shipments[[#This Row],[total cost]]</f>
        <v>311.79999999999995</v>
      </c>
    </row>
    <row r="4262" spans="1:14" x14ac:dyDescent="0.35">
      <c r="A4262" t="s">
        <v>4306</v>
      </c>
      <c r="B4262" t="s">
        <v>8046</v>
      </c>
      <c r="C4262" t="s">
        <v>8014</v>
      </c>
      <c r="D4262" t="s">
        <v>8033</v>
      </c>
      <c r="E4262" s="1">
        <v>44966</v>
      </c>
      <c r="F4262">
        <v>4529.25</v>
      </c>
      <c r="G4262">
        <v>755</v>
      </c>
      <c r="H4262" t="s">
        <v>7</v>
      </c>
      <c r="I4262" t="str">
        <f>VLOOKUP(shipments[[#This Row],[SPID]],CHOOSE({1,2},people[[#All],[SPID]],people[[#All],[Sales_person]]),2,0)</f>
        <v>Husein Augar</v>
      </c>
      <c r="J4262">
        <f>YEAR(shipments[[#This Row],[Shipdate]])</f>
        <v>2023</v>
      </c>
      <c r="K4262" s="22"/>
      <c r="L4262" s="22">
        <f>VLOOKUP(shipments[[#This Row],[PID]],CHOOSE({1,2},products[PID],products[Cost_per_box]),2,0)</f>
        <v>3.85</v>
      </c>
      <c r="M4262" s="22">
        <f>shipments[[#This Row],[Boxes]]*shipments[[#This Row],[cost_per_box]]</f>
        <v>2906.75</v>
      </c>
      <c r="N4262" s="22">
        <f>shipments[[#This Row],[Amount]]-shipments[[#This Row],[total cost]]</f>
        <v>1622.5</v>
      </c>
    </row>
    <row r="4263" spans="1:14" x14ac:dyDescent="0.35">
      <c r="A4263" t="s">
        <v>4307</v>
      </c>
      <c r="B4263" t="s">
        <v>8046</v>
      </c>
      <c r="C4263" t="s">
        <v>8014</v>
      </c>
      <c r="D4263" t="s">
        <v>8038</v>
      </c>
      <c r="E4263" s="1">
        <v>45499</v>
      </c>
      <c r="F4263">
        <v>11722.5</v>
      </c>
      <c r="G4263">
        <v>2345</v>
      </c>
      <c r="H4263" t="s">
        <v>18</v>
      </c>
      <c r="I4263" t="str">
        <f>VLOOKUP(shipments[[#This Row],[SPID]],CHOOSE({1,2},people[[#All],[SPID]],people[[#All],[Sales_person]]),2,0)</f>
        <v>Husein Augar</v>
      </c>
      <c r="J4263">
        <f>YEAR(shipments[[#This Row],[Shipdate]])</f>
        <v>2024</v>
      </c>
      <c r="K4263" s="22"/>
      <c r="L4263" s="22">
        <f>VLOOKUP(shipments[[#This Row],[PID]],CHOOSE({1,2},products[PID],products[Cost_per_box]),2,0)</f>
        <v>3.85</v>
      </c>
      <c r="M4263" s="22">
        <f>shipments[[#This Row],[Boxes]]*shipments[[#This Row],[cost_per_box]]</f>
        <v>9028.25</v>
      </c>
      <c r="N4263" s="22">
        <f>shipments[[#This Row],[Amount]]-shipments[[#This Row],[total cost]]</f>
        <v>2694.25</v>
      </c>
    </row>
    <row r="4264" spans="1:14" x14ac:dyDescent="0.35">
      <c r="A4264" t="s">
        <v>4308</v>
      </c>
      <c r="B4264" t="s">
        <v>8046</v>
      </c>
      <c r="C4264" t="s">
        <v>8015</v>
      </c>
      <c r="D4264" t="s">
        <v>8033</v>
      </c>
      <c r="E4264" s="1">
        <v>44970</v>
      </c>
      <c r="F4264">
        <v>3165.75</v>
      </c>
      <c r="G4264">
        <v>453</v>
      </c>
      <c r="H4264" t="s">
        <v>7</v>
      </c>
      <c r="I4264" t="str">
        <f>VLOOKUP(shipments[[#This Row],[SPID]],CHOOSE({1,2},people[[#All],[SPID]],people[[#All],[Sales_person]]),2,0)</f>
        <v>Husein Augar</v>
      </c>
      <c r="J4264">
        <f>YEAR(shipments[[#This Row],[Shipdate]])</f>
        <v>2023</v>
      </c>
      <c r="K4264" s="22"/>
      <c r="L4264" s="22">
        <f>VLOOKUP(shipments[[#This Row],[PID]],CHOOSE({1,2},products[PID],products[Cost_per_box]),2,0)</f>
        <v>5.72</v>
      </c>
      <c r="M4264" s="22">
        <f>shipments[[#This Row],[Boxes]]*shipments[[#This Row],[cost_per_box]]</f>
        <v>2591.16</v>
      </c>
      <c r="N4264" s="22">
        <f>shipments[[#This Row],[Amount]]-shipments[[#This Row],[total cost]]</f>
        <v>574.59000000000015</v>
      </c>
    </row>
    <row r="4265" spans="1:14" x14ac:dyDescent="0.35">
      <c r="A4265" t="s">
        <v>4309</v>
      </c>
      <c r="B4265" t="s">
        <v>8046</v>
      </c>
      <c r="C4265" t="s">
        <v>8016</v>
      </c>
      <c r="D4265" t="s">
        <v>8034</v>
      </c>
      <c r="E4265" s="1">
        <v>44966</v>
      </c>
      <c r="F4265">
        <v>2839.5</v>
      </c>
      <c r="G4265">
        <v>119</v>
      </c>
      <c r="H4265" t="s">
        <v>7</v>
      </c>
      <c r="I4265" t="str">
        <f>VLOOKUP(shipments[[#This Row],[SPID]],CHOOSE({1,2},people[[#All],[SPID]],people[[#All],[Sales_person]]),2,0)</f>
        <v>Husein Augar</v>
      </c>
      <c r="J4265">
        <f>YEAR(shipments[[#This Row],[Shipdate]])</f>
        <v>2023</v>
      </c>
      <c r="K4265" s="22"/>
      <c r="L4265" s="22">
        <f>VLOOKUP(shipments[[#This Row],[PID]],CHOOSE({1,2},products[PID],products[Cost_per_box]),2,0)</f>
        <v>6.31</v>
      </c>
      <c r="M4265" s="22">
        <f>shipments[[#This Row],[Boxes]]*shipments[[#This Row],[cost_per_box]]</f>
        <v>750.89</v>
      </c>
      <c r="N4265" s="22">
        <f>shipments[[#This Row],[Amount]]-shipments[[#This Row],[total cost]]</f>
        <v>2088.61</v>
      </c>
    </row>
    <row r="4266" spans="1:14" x14ac:dyDescent="0.35">
      <c r="A4266" t="s">
        <v>4310</v>
      </c>
      <c r="B4266" t="s">
        <v>8046</v>
      </c>
      <c r="C4266" t="s">
        <v>8016</v>
      </c>
      <c r="D4266" t="s">
        <v>8035</v>
      </c>
      <c r="E4266" s="1">
        <v>45565</v>
      </c>
      <c r="F4266">
        <v>1138.5</v>
      </c>
      <c r="G4266">
        <v>44</v>
      </c>
      <c r="H4266" t="s">
        <v>26</v>
      </c>
      <c r="I4266" t="str">
        <f>VLOOKUP(shipments[[#This Row],[SPID]],CHOOSE({1,2},people[[#All],[SPID]],people[[#All],[Sales_person]]),2,0)</f>
        <v>Husein Augar</v>
      </c>
      <c r="J4266">
        <f>YEAR(shipments[[#This Row],[Shipdate]])</f>
        <v>2024</v>
      </c>
      <c r="K4266" s="22"/>
      <c r="L4266" s="22">
        <f>VLOOKUP(shipments[[#This Row],[PID]],CHOOSE({1,2},products[PID],products[Cost_per_box]),2,0)</f>
        <v>6.31</v>
      </c>
      <c r="M4266" s="22">
        <f>shipments[[#This Row],[Boxes]]*shipments[[#This Row],[cost_per_box]]</f>
        <v>277.64</v>
      </c>
      <c r="N4266" s="22">
        <f>shipments[[#This Row],[Amount]]-shipments[[#This Row],[total cost]]</f>
        <v>860.86</v>
      </c>
    </row>
    <row r="4267" spans="1:14" x14ac:dyDescent="0.35">
      <c r="A4267" t="s">
        <v>4311</v>
      </c>
      <c r="B4267" t="s">
        <v>8046</v>
      </c>
      <c r="C4267" t="s">
        <v>8016</v>
      </c>
      <c r="D4267" t="s">
        <v>8038</v>
      </c>
      <c r="E4267" s="1">
        <v>45267</v>
      </c>
      <c r="F4267">
        <v>9690.75</v>
      </c>
      <c r="G4267">
        <v>388</v>
      </c>
      <c r="H4267" t="s">
        <v>7</v>
      </c>
      <c r="I4267" t="str">
        <f>VLOOKUP(shipments[[#This Row],[SPID]],CHOOSE({1,2},people[[#All],[SPID]],people[[#All],[Sales_person]]),2,0)</f>
        <v>Husein Augar</v>
      </c>
      <c r="J4267">
        <f>YEAR(shipments[[#This Row],[Shipdate]])</f>
        <v>2023</v>
      </c>
      <c r="K4267" s="22"/>
      <c r="L4267" s="22">
        <f>VLOOKUP(shipments[[#This Row],[PID]],CHOOSE({1,2},products[PID],products[Cost_per_box]),2,0)</f>
        <v>6.31</v>
      </c>
      <c r="M4267" s="22">
        <f>shipments[[#This Row],[Boxes]]*shipments[[#This Row],[cost_per_box]]</f>
        <v>2448.2799999999997</v>
      </c>
      <c r="N4267" s="22">
        <f>shipments[[#This Row],[Amount]]-shipments[[#This Row],[total cost]]</f>
        <v>7242.47</v>
      </c>
    </row>
    <row r="4268" spans="1:14" x14ac:dyDescent="0.35">
      <c r="A4268" t="s">
        <v>4312</v>
      </c>
      <c r="B4268" t="s">
        <v>8046</v>
      </c>
      <c r="C4268" t="s">
        <v>8017</v>
      </c>
      <c r="D4268" t="s">
        <v>8033</v>
      </c>
      <c r="E4268" s="1">
        <v>45474</v>
      </c>
      <c r="F4268">
        <v>5211</v>
      </c>
      <c r="G4268">
        <v>193</v>
      </c>
      <c r="H4268" t="s">
        <v>18</v>
      </c>
      <c r="I4268" t="str">
        <f>VLOOKUP(shipments[[#This Row],[SPID]],CHOOSE({1,2},people[[#All],[SPID]],people[[#All],[Sales_person]]),2,0)</f>
        <v>Husein Augar</v>
      </c>
      <c r="J4268">
        <f>YEAR(shipments[[#This Row],[Shipdate]])</f>
        <v>2024</v>
      </c>
      <c r="K4268" s="22"/>
      <c r="L4268" s="22">
        <f>VLOOKUP(shipments[[#This Row],[PID]],CHOOSE({1,2},products[PID],products[Cost_per_box]),2,0)</f>
        <v>9.94</v>
      </c>
      <c r="M4268" s="22">
        <f>shipments[[#This Row],[Boxes]]*shipments[[#This Row],[cost_per_box]]</f>
        <v>1918.4199999999998</v>
      </c>
      <c r="N4268" s="22">
        <f>shipments[[#This Row],[Amount]]-shipments[[#This Row],[total cost]]</f>
        <v>3292.58</v>
      </c>
    </row>
    <row r="4269" spans="1:14" x14ac:dyDescent="0.35">
      <c r="A4269" t="s">
        <v>4313</v>
      </c>
      <c r="B4269" t="s">
        <v>8046</v>
      </c>
      <c r="C4269" t="s">
        <v>8017</v>
      </c>
      <c r="D4269" t="s">
        <v>8037</v>
      </c>
      <c r="E4269" s="1">
        <v>44952</v>
      </c>
      <c r="F4269">
        <v>7609.5</v>
      </c>
      <c r="G4269">
        <v>318</v>
      </c>
      <c r="H4269" t="s">
        <v>7</v>
      </c>
      <c r="I4269" t="str">
        <f>VLOOKUP(shipments[[#This Row],[SPID]],CHOOSE({1,2},people[[#All],[SPID]],people[[#All],[Sales_person]]),2,0)</f>
        <v>Husein Augar</v>
      </c>
      <c r="J4269">
        <f>YEAR(shipments[[#This Row],[Shipdate]])</f>
        <v>2023</v>
      </c>
      <c r="K4269" s="22"/>
      <c r="L4269" s="22">
        <f>VLOOKUP(shipments[[#This Row],[PID]],CHOOSE({1,2},products[PID],products[Cost_per_box]),2,0)</f>
        <v>9.94</v>
      </c>
      <c r="M4269" s="22">
        <f>shipments[[#This Row],[Boxes]]*shipments[[#This Row],[cost_per_box]]</f>
        <v>3160.9199999999996</v>
      </c>
      <c r="N4269" s="22">
        <f>shipments[[#This Row],[Amount]]-shipments[[#This Row],[total cost]]</f>
        <v>4448.58</v>
      </c>
    </row>
    <row r="4270" spans="1:14" x14ac:dyDescent="0.35">
      <c r="A4270" t="s">
        <v>4314</v>
      </c>
      <c r="B4270" t="s">
        <v>8046</v>
      </c>
      <c r="C4270" t="s">
        <v>8017</v>
      </c>
      <c r="D4270" t="s">
        <v>8036</v>
      </c>
      <c r="E4270" s="1">
        <v>45036</v>
      </c>
      <c r="F4270">
        <v>3064.5</v>
      </c>
      <c r="G4270">
        <v>118</v>
      </c>
      <c r="H4270" t="s">
        <v>7</v>
      </c>
      <c r="I4270" t="str">
        <f>VLOOKUP(shipments[[#This Row],[SPID]],CHOOSE({1,2},people[[#All],[SPID]],people[[#All],[Sales_person]]),2,0)</f>
        <v>Husein Augar</v>
      </c>
      <c r="J4270">
        <f>YEAR(shipments[[#This Row],[Shipdate]])</f>
        <v>2023</v>
      </c>
      <c r="K4270" s="22"/>
      <c r="L4270" s="22">
        <f>VLOOKUP(shipments[[#This Row],[PID]],CHOOSE({1,2},products[PID],products[Cost_per_box]),2,0)</f>
        <v>9.94</v>
      </c>
      <c r="M4270" s="22">
        <f>shipments[[#This Row],[Boxes]]*shipments[[#This Row],[cost_per_box]]</f>
        <v>1172.9199999999998</v>
      </c>
      <c r="N4270" s="22">
        <f>shipments[[#This Row],[Amount]]-shipments[[#This Row],[total cost]]</f>
        <v>1891.5800000000002</v>
      </c>
    </row>
    <row r="4271" spans="1:14" x14ac:dyDescent="0.35">
      <c r="A4271" t="s">
        <v>4315</v>
      </c>
      <c r="B4271" t="s">
        <v>8046</v>
      </c>
      <c r="C4271" t="s">
        <v>8017</v>
      </c>
      <c r="D4271" t="s">
        <v>8033</v>
      </c>
      <c r="E4271" s="1">
        <v>45289</v>
      </c>
      <c r="F4271">
        <v>4857.75</v>
      </c>
      <c r="G4271">
        <v>203</v>
      </c>
      <c r="H4271" t="s">
        <v>7</v>
      </c>
      <c r="I4271" t="str">
        <f>VLOOKUP(shipments[[#This Row],[SPID]],CHOOSE({1,2},people[[#All],[SPID]],people[[#All],[Sales_person]]),2,0)</f>
        <v>Husein Augar</v>
      </c>
      <c r="J4271">
        <f>YEAR(shipments[[#This Row],[Shipdate]])</f>
        <v>2023</v>
      </c>
      <c r="K4271" s="22"/>
      <c r="L4271" s="22">
        <f>VLOOKUP(shipments[[#This Row],[PID]],CHOOSE({1,2},products[PID],products[Cost_per_box]),2,0)</f>
        <v>9.94</v>
      </c>
      <c r="M4271" s="22">
        <f>shipments[[#This Row],[Boxes]]*shipments[[#This Row],[cost_per_box]]</f>
        <v>2017.82</v>
      </c>
      <c r="N4271" s="22">
        <f>shipments[[#This Row],[Amount]]-shipments[[#This Row],[total cost]]</f>
        <v>2839.9300000000003</v>
      </c>
    </row>
    <row r="4272" spans="1:14" x14ac:dyDescent="0.35">
      <c r="A4272" t="s">
        <v>4316</v>
      </c>
      <c r="B4272" t="s">
        <v>8046</v>
      </c>
      <c r="C4272" t="s">
        <v>8017</v>
      </c>
      <c r="D4272" t="s">
        <v>8034</v>
      </c>
      <c r="E4272" s="1">
        <v>45197</v>
      </c>
      <c r="F4272">
        <v>4857.75</v>
      </c>
      <c r="G4272">
        <v>195</v>
      </c>
      <c r="H4272" t="s">
        <v>7</v>
      </c>
      <c r="I4272" t="str">
        <f>VLOOKUP(shipments[[#This Row],[SPID]],CHOOSE({1,2},people[[#All],[SPID]],people[[#All],[Sales_person]]),2,0)</f>
        <v>Husein Augar</v>
      </c>
      <c r="J4272">
        <f>YEAR(shipments[[#This Row],[Shipdate]])</f>
        <v>2023</v>
      </c>
      <c r="K4272" s="22"/>
      <c r="L4272" s="22">
        <f>VLOOKUP(shipments[[#This Row],[PID]],CHOOSE({1,2},products[PID],products[Cost_per_box]),2,0)</f>
        <v>9.94</v>
      </c>
      <c r="M4272" s="22">
        <f>shipments[[#This Row],[Boxes]]*shipments[[#This Row],[cost_per_box]]</f>
        <v>1938.3</v>
      </c>
      <c r="N4272" s="22">
        <f>shipments[[#This Row],[Amount]]-shipments[[#This Row],[total cost]]</f>
        <v>2919.45</v>
      </c>
    </row>
    <row r="4273" spans="1:14" x14ac:dyDescent="0.35">
      <c r="A4273" t="s">
        <v>4317</v>
      </c>
      <c r="B4273" t="s">
        <v>8046</v>
      </c>
      <c r="C4273" t="s">
        <v>8017</v>
      </c>
      <c r="D4273" t="s">
        <v>8038</v>
      </c>
      <c r="E4273" s="1">
        <v>45141</v>
      </c>
      <c r="F4273">
        <v>7368.75</v>
      </c>
      <c r="G4273">
        <v>295</v>
      </c>
      <c r="H4273" t="s">
        <v>7</v>
      </c>
      <c r="I4273" t="str">
        <f>VLOOKUP(shipments[[#This Row],[SPID]],CHOOSE({1,2},people[[#All],[SPID]],people[[#All],[Sales_person]]),2,0)</f>
        <v>Husein Augar</v>
      </c>
      <c r="J4273">
        <f>YEAR(shipments[[#This Row],[Shipdate]])</f>
        <v>2023</v>
      </c>
      <c r="K4273" s="22"/>
      <c r="L4273" s="22">
        <f>VLOOKUP(shipments[[#This Row],[PID]],CHOOSE({1,2},products[PID],products[Cost_per_box]),2,0)</f>
        <v>9.94</v>
      </c>
      <c r="M4273" s="22">
        <f>shipments[[#This Row],[Boxes]]*shipments[[#This Row],[cost_per_box]]</f>
        <v>2932.2999999999997</v>
      </c>
      <c r="N4273" s="22">
        <f>shipments[[#This Row],[Amount]]-shipments[[#This Row],[total cost]]</f>
        <v>4436.4500000000007</v>
      </c>
    </row>
    <row r="4274" spans="1:14" x14ac:dyDescent="0.35">
      <c r="A4274" t="s">
        <v>4318</v>
      </c>
      <c r="B4274" t="s">
        <v>8046</v>
      </c>
      <c r="C4274" t="s">
        <v>8017</v>
      </c>
      <c r="D4274" t="s">
        <v>8036</v>
      </c>
      <c r="E4274" s="1">
        <v>45278</v>
      </c>
      <c r="F4274">
        <v>4542.75</v>
      </c>
      <c r="G4274">
        <v>190</v>
      </c>
      <c r="H4274" t="s">
        <v>7</v>
      </c>
      <c r="I4274" t="str">
        <f>VLOOKUP(shipments[[#This Row],[SPID]],CHOOSE({1,2},people[[#All],[SPID]],people[[#All],[Sales_person]]),2,0)</f>
        <v>Husein Augar</v>
      </c>
      <c r="J4274">
        <f>YEAR(shipments[[#This Row],[Shipdate]])</f>
        <v>2023</v>
      </c>
      <c r="K4274" s="22"/>
      <c r="L4274" s="22">
        <f>VLOOKUP(shipments[[#This Row],[PID]],CHOOSE({1,2},products[PID],products[Cost_per_box]),2,0)</f>
        <v>9.94</v>
      </c>
      <c r="M4274" s="22">
        <f>shipments[[#This Row],[Boxes]]*shipments[[#This Row],[cost_per_box]]</f>
        <v>1888.6</v>
      </c>
      <c r="N4274" s="22">
        <f>shipments[[#This Row],[Amount]]-shipments[[#This Row],[total cost]]</f>
        <v>2654.15</v>
      </c>
    </row>
    <row r="4275" spans="1:14" x14ac:dyDescent="0.35">
      <c r="A4275" t="s">
        <v>4319</v>
      </c>
      <c r="B4275" t="s">
        <v>8046</v>
      </c>
      <c r="C4275" t="s">
        <v>8018</v>
      </c>
      <c r="D4275" t="s">
        <v>8038</v>
      </c>
      <c r="E4275" s="1">
        <v>44991</v>
      </c>
      <c r="F4275">
        <v>5213.25</v>
      </c>
      <c r="G4275">
        <v>237</v>
      </c>
      <c r="H4275" t="s">
        <v>7</v>
      </c>
      <c r="I4275" t="str">
        <f>VLOOKUP(shipments[[#This Row],[SPID]],CHOOSE({1,2},people[[#All],[SPID]],people[[#All],[Sales_person]]),2,0)</f>
        <v>Husein Augar</v>
      </c>
      <c r="J4275">
        <f>YEAR(shipments[[#This Row],[Shipdate]])</f>
        <v>2023</v>
      </c>
      <c r="K4275" s="22"/>
      <c r="L4275" s="22">
        <f>VLOOKUP(shipments[[#This Row],[PID]],CHOOSE({1,2},products[PID],products[Cost_per_box]),2,0)</f>
        <v>7.73</v>
      </c>
      <c r="M4275" s="22">
        <f>shipments[[#This Row],[Boxes]]*shipments[[#This Row],[cost_per_box]]</f>
        <v>1832.01</v>
      </c>
      <c r="N4275" s="22">
        <f>shipments[[#This Row],[Amount]]-shipments[[#This Row],[total cost]]</f>
        <v>3381.24</v>
      </c>
    </row>
    <row r="4276" spans="1:14" x14ac:dyDescent="0.35">
      <c r="A4276" t="s">
        <v>4320</v>
      </c>
      <c r="B4276" t="s">
        <v>8046</v>
      </c>
      <c r="C4276" t="s">
        <v>8018</v>
      </c>
      <c r="D4276" t="s">
        <v>8037</v>
      </c>
      <c r="E4276" s="1">
        <v>45322</v>
      </c>
      <c r="F4276">
        <v>594</v>
      </c>
      <c r="G4276">
        <v>27</v>
      </c>
      <c r="H4276" t="s">
        <v>7</v>
      </c>
      <c r="I4276" t="str">
        <f>VLOOKUP(shipments[[#This Row],[SPID]],CHOOSE({1,2},people[[#All],[SPID]],people[[#All],[Sales_person]]),2,0)</f>
        <v>Husein Augar</v>
      </c>
      <c r="J4276">
        <f>YEAR(shipments[[#This Row],[Shipdate]])</f>
        <v>2024</v>
      </c>
      <c r="K4276" s="22"/>
      <c r="L4276" s="22">
        <f>VLOOKUP(shipments[[#This Row],[PID]],CHOOSE({1,2},products[PID],products[Cost_per_box]),2,0)</f>
        <v>7.73</v>
      </c>
      <c r="M4276" s="22">
        <f>shipments[[#This Row],[Boxes]]*shipments[[#This Row],[cost_per_box]]</f>
        <v>208.71</v>
      </c>
      <c r="N4276" s="22">
        <f>shipments[[#This Row],[Amount]]-shipments[[#This Row],[total cost]]</f>
        <v>385.28999999999996</v>
      </c>
    </row>
    <row r="4277" spans="1:14" x14ac:dyDescent="0.35">
      <c r="A4277" t="s">
        <v>4321</v>
      </c>
      <c r="B4277" t="s">
        <v>8046</v>
      </c>
      <c r="C4277" t="s">
        <v>8018</v>
      </c>
      <c r="D4277" t="s">
        <v>8037</v>
      </c>
      <c r="E4277" s="1">
        <v>45047</v>
      </c>
      <c r="F4277">
        <v>8016.75</v>
      </c>
      <c r="G4277">
        <v>401</v>
      </c>
      <c r="H4277" t="s">
        <v>7</v>
      </c>
      <c r="I4277" t="str">
        <f>VLOOKUP(shipments[[#This Row],[SPID]],CHOOSE({1,2},people[[#All],[SPID]],people[[#All],[Sales_person]]),2,0)</f>
        <v>Husein Augar</v>
      </c>
      <c r="J4277">
        <f>YEAR(shipments[[#This Row],[Shipdate]])</f>
        <v>2023</v>
      </c>
      <c r="K4277" s="22"/>
      <c r="L4277" s="22">
        <f>VLOOKUP(shipments[[#This Row],[PID]],CHOOSE({1,2},products[PID],products[Cost_per_box]),2,0)</f>
        <v>7.73</v>
      </c>
      <c r="M4277" s="22">
        <f>shipments[[#This Row],[Boxes]]*shipments[[#This Row],[cost_per_box]]</f>
        <v>3099.73</v>
      </c>
      <c r="N4277" s="22">
        <f>shipments[[#This Row],[Amount]]-shipments[[#This Row],[total cost]]</f>
        <v>4917.0200000000004</v>
      </c>
    </row>
    <row r="4278" spans="1:14" x14ac:dyDescent="0.35">
      <c r="A4278" t="s">
        <v>4322</v>
      </c>
      <c r="B4278" t="s">
        <v>8046</v>
      </c>
      <c r="C4278" t="s">
        <v>8019</v>
      </c>
      <c r="D4278" t="s">
        <v>8033</v>
      </c>
      <c r="E4278" s="1">
        <v>45257</v>
      </c>
      <c r="F4278">
        <v>6610.5</v>
      </c>
      <c r="G4278">
        <v>315</v>
      </c>
      <c r="H4278" t="s">
        <v>7</v>
      </c>
      <c r="I4278" t="str">
        <f>VLOOKUP(shipments[[#This Row],[SPID]],CHOOSE({1,2},people[[#All],[SPID]],people[[#All],[Sales_person]]),2,0)</f>
        <v>Husein Augar</v>
      </c>
      <c r="J4278">
        <f>YEAR(shipments[[#This Row],[Shipdate]])</f>
        <v>2023</v>
      </c>
      <c r="K4278" s="22"/>
      <c r="L4278" s="22">
        <f>VLOOKUP(shipments[[#This Row],[PID]],CHOOSE({1,2},products[PID],products[Cost_per_box]),2,0)</f>
        <v>3.68</v>
      </c>
      <c r="M4278" s="22">
        <f>shipments[[#This Row],[Boxes]]*shipments[[#This Row],[cost_per_box]]</f>
        <v>1159.2</v>
      </c>
      <c r="N4278" s="22">
        <f>shipments[[#This Row],[Amount]]-shipments[[#This Row],[total cost]]</f>
        <v>5451.3</v>
      </c>
    </row>
    <row r="4279" spans="1:14" x14ac:dyDescent="0.35">
      <c r="A4279" t="s">
        <v>4323</v>
      </c>
      <c r="B4279" t="s">
        <v>8046</v>
      </c>
      <c r="C4279" t="s">
        <v>8020</v>
      </c>
      <c r="D4279" t="s">
        <v>8038</v>
      </c>
      <c r="E4279" s="1">
        <v>45057</v>
      </c>
      <c r="F4279">
        <v>4277.25</v>
      </c>
      <c r="G4279">
        <v>306</v>
      </c>
      <c r="H4279" t="s">
        <v>7</v>
      </c>
      <c r="I4279" t="str">
        <f>VLOOKUP(shipments[[#This Row],[SPID]],CHOOSE({1,2},people[[#All],[SPID]],people[[#All],[Sales_person]]),2,0)</f>
        <v>Husein Augar</v>
      </c>
      <c r="J4279">
        <f>YEAR(shipments[[#This Row],[Shipdate]])</f>
        <v>2023</v>
      </c>
      <c r="K4279" s="22"/>
      <c r="L4279" s="22">
        <f>VLOOKUP(shipments[[#This Row],[PID]],CHOOSE({1,2},products[PID],products[Cost_per_box]),2,0)</f>
        <v>8.2200000000000006</v>
      </c>
      <c r="M4279" s="22">
        <f>shipments[[#This Row],[Boxes]]*shipments[[#This Row],[cost_per_box]]</f>
        <v>2515.3200000000002</v>
      </c>
      <c r="N4279" s="22">
        <f>shipments[[#This Row],[Amount]]-shipments[[#This Row],[total cost]]</f>
        <v>1761.9299999999998</v>
      </c>
    </row>
    <row r="4280" spans="1:14" x14ac:dyDescent="0.35">
      <c r="A4280" t="s">
        <v>4324</v>
      </c>
      <c r="B4280" t="s">
        <v>8046</v>
      </c>
      <c r="C4280" t="s">
        <v>8020</v>
      </c>
      <c r="D4280" t="s">
        <v>8034</v>
      </c>
      <c r="E4280" s="1">
        <v>45561</v>
      </c>
      <c r="F4280">
        <v>5193</v>
      </c>
      <c r="G4280">
        <v>371</v>
      </c>
      <c r="H4280" t="s">
        <v>26</v>
      </c>
      <c r="I4280" t="str">
        <f>VLOOKUP(shipments[[#This Row],[SPID]],CHOOSE({1,2},people[[#All],[SPID]],people[[#All],[Sales_person]]),2,0)</f>
        <v>Husein Augar</v>
      </c>
      <c r="J4280">
        <f>YEAR(shipments[[#This Row],[Shipdate]])</f>
        <v>2024</v>
      </c>
      <c r="K4280" s="22"/>
      <c r="L4280" s="22">
        <f>VLOOKUP(shipments[[#This Row],[PID]],CHOOSE({1,2},products[PID],products[Cost_per_box]),2,0)</f>
        <v>8.2200000000000006</v>
      </c>
      <c r="M4280" s="22">
        <f>shipments[[#This Row],[Boxes]]*shipments[[#This Row],[cost_per_box]]</f>
        <v>3049.6200000000003</v>
      </c>
      <c r="N4280" s="22">
        <f>shipments[[#This Row],[Amount]]-shipments[[#This Row],[total cost]]</f>
        <v>2143.3799999999997</v>
      </c>
    </row>
    <row r="4281" spans="1:14" x14ac:dyDescent="0.35">
      <c r="A4281" t="s">
        <v>4325</v>
      </c>
      <c r="B4281" t="s">
        <v>8046</v>
      </c>
      <c r="C4281" t="s">
        <v>8020</v>
      </c>
      <c r="D4281" t="s">
        <v>8038</v>
      </c>
      <c r="E4281" s="1">
        <v>45314</v>
      </c>
      <c r="F4281">
        <v>11603.25</v>
      </c>
      <c r="G4281">
        <v>893</v>
      </c>
      <c r="H4281" t="s">
        <v>7</v>
      </c>
      <c r="I4281" t="str">
        <f>VLOOKUP(shipments[[#This Row],[SPID]],CHOOSE({1,2},people[[#All],[SPID]],people[[#All],[Sales_person]]),2,0)</f>
        <v>Husein Augar</v>
      </c>
      <c r="J4281">
        <f>YEAR(shipments[[#This Row],[Shipdate]])</f>
        <v>2024</v>
      </c>
      <c r="K4281" s="22"/>
      <c r="L4281" s="22">
        <f>VLOOKUP(shipments[[#This Row],[PID]],CHOOSE({1,2},products[PID],products[Cost_per_box]),2,0)</f>
        <v>8.2200000000000006</v>
      </c>
      <c r="M4281" s="22">
        <f>shipments[[#This Row],[Boxes]]*shipments[[#This Row],[cost_per_box]]</f>
        <v>7340.4600000000009</v>
      </c>
      <c r="N4281" s="22">
        <f>shipments[[#This Row],[Amount]]-shipments[[#This Row],[total cost]]</f>
        <v>4262.7899999999991</v>
      </c>
    </row>
    <row r="4282" spans="1:14" x14ac:dyDescent="0.35">
      <c r="A4282" t="s">
        <v>4326</v>
      </c>
      <c r="B4282" t="s">
        <v>8046</v>
      </c>
      <c r="C4282" t="s">
        <v>8022</v>
      </c>
      <c r="D4282" t="s">
        <v>8034</v>
      </c>
      <c r="E4282" s="1">
        <v>45329</v>
      </c>
      <c r="F4282">
        <v>7578</v>
      </c>
      <c r="G4282">
        <v>542</v>
      </c>
      <c r="H4282" t="s">
        <v>7</v>
      </c>
      <c r="I4282" t="str">
        <f>VLOOKUP(shipments[[#This Row],[SPID]],CHOOSE({1,2},people[[#All],[SPID]],people[[#All],[Sales_person]]),2,0)</f>
        <v>Husein Augar</v>
      </c>
      <c r="J4282">
        <f>YEAR(shipments[[#This Row],[Shipdate]])</f>
        <v>2024</v>
      </c>
      <c r="K4282" s="22"/>
      <c r="L4282" s="22">
        <f>VLOOKUP(shipments[[#This Row],[PID]],CHOOSE({1,2},products[PID],products[Cost_per_box]),2,0)</f>
        <v>4.74</v>
      </c>
      <c r="M4282" s="22">
        <f>shipments[[#This Row],[Boxes]]*shipments[[#This Row],[cost_per_box]]</f>
        <v>2569.08</v>
      </c>
      <c r="N4282" s="22">
        <f>shipments[[#This Row],[Amount]]-shipments[[#This Row],[total cost]]</f>
        <v>5008.92</v>
      </c>
    </row>
    <row r="4283" spans="1:14" x14ac:dyDescent="0.35">
      <c r="A4283" t="s">
        <v>4327</v>
      </c>
      <c r="B4283" t="s">
        <v>8046</v>
      </c>
      <c r="C4283" t="s">
        <v>8022</v>
      </c>
      <c r="D4283" t="s">
        <v>8036</v>
      </c>
      <c r="E4283" s="1">
        <v>45246</v>
      </c>
      <c r="F4283">
        <v>5474.25</v>
      </c>
      <c r="G4283">
        <v>392</v>
      </c>
      <c r="H4283" t="s">
        <v>7</v>
      </c>
      <c r="I4283" t="str">
        <f>VLOOKUP(shipments[[#This Row],[SPID]],CHOOSE({1,2},people[[#All],[SPID]],people[[#All],[Sales_person]]),2,0)</f>
        <v>Husein Augar</v>
      </c>
      <c r="J4283">
        <f>YEAR(shipments[[#This Row],[Shipdate]])</f>
        <v>2023</v>
      </c>
      <c r="K4283" s="22"/>
      <c r="L4283" s="22">
        <f>VLOOKUP(shipments[[#This Row],[PID]],CHOOSE({1,2},products[PID],products[Cost_per_box]),2,0)</f>
        <v>4.74</v>
      </c>
      <c r="M4283" s="22">
        <f>shipments[[#This Row],[Boxes]]*shipments[[#This Row],[cost_per_box]]</f>
        <v>1858.0800000000002</v>
      </c>
      <c r="N4283" s="22">
        <f>shipments[[#This Row],[Amount]]-shipments[[#This Row],[total cost]]</f>
        <v>3616.17</v>
      </c>
    </row>
    <row r="4284" spans="1:14" x14ac:dyDescent="0.35">
      <c r="A4284" t="s">
        <v>4328</v>
      </c>
      <c r="B4284" t="s">
        <v>8046</v>
      </c>
      <c r="C4284" t="s">
        <v>8022</v>
      </c>
      <c r="D4284" t="s">
        <v>8038</v>
      </c>
      <c r="E4284" s="1">
        <v>45330</v>
      </c>
      <c r="F4284">
        <v>1242</v>
      </c>
      <c r="G4284">
        <v>78</v>
      </c>
      <c r="H4284" t="s">
        <v>7</v>
      </c>
      <c r="I4284" t="str">
        <f>VLOOKUP(shipments[[#This Row],[SPID]],CHOOSE({1,2},people[[#All],[SPID]],people[[#All],[Sales_person]]),2,0)</f>
        <v>Husein Augar</v>
      </c>
      <c r="J4284">
        <f>YEAR(shipments[[#This Row],[Shipdate]])</f>
        <v>2024</v>
      </c>
      <c r="K4284" s="22"/>
      <c r="L4284" s="22">
        <f>VLOOKUP(shipments[[#This Row],[PID]],CHOOSE({1,2},products[PID],products[Cost_per_box]),2,0)</f>
        <v>4.74</v>
      </c>
      <c r="M4284" s="22">
        <f>shipments[[#This Row],[Boxes]]*shipments[[#This Row],[cost_per_box]]</f>
        <v>369.72</v>
      </c>
      <c r="N4284" s="22">
        <f>shipments[[#This Row],[Amount]]-shipments[[#This Row],[total cost]]</f>
        <v>872.28</v>
      </c>
    </row>
    <row r="4285" spans="1:14" x14ac:dyDescent="0.35">
      <c r="A4285" t="s">
        <v>4329</v>
      </c>
      <c r="B4285" t="s">
        <v>8046</v>
      </c>
      <c r="C4285" t="s">
        <v>8022</v>
      </c>
      <c r="D4285" t="s">
        <v>8038</v>
      </c>
      <c r="E4285" s="1">
        <v>45471</v>
      </c>
      <c r="F4285">
        <v>645.75</v>
      </c>
      <c r="G4285">
        <v>47</v>
      </c>
      <c r="H4285" t="s">
        <v>7</v>
      </c>
      <c r="I4285" t="str">
        <f>VLOOKUP(shipments[[#This Row],[SPID]],CHOOSE({1,2},people[[#All],[SPID]],people[[#All],[Sales_person]]),2,0)</f>
        <v>Husein Augar</v>
      </c>
      <c r="J4285">
        <f>YEAR(shipments[[#This Row],[Shipdate]])</f>
        <v>2024</v>
      </c>
      <c r="K4285" s="22"/>
      <c r="L4285" s="22">
        <f>VLOOKUP(shipments[[#This Row],[PID]],CHOOSE({1,2},products[PID],products[Cost_per_box]),2,0)</f>
        <v>4.74</v>
      </c>
      <c r="M4285" s="22">
        <f>shipments[[#This Row],[Boxes]]*shipments[[#This Row],[cost_per_box]]</f>
        <v>222.78</v>
      </c>
      <c r="N4285" s="22">
        <f>shipments[[#This Row],[Amount]]-shipments[[#This Row],[total cost]]</f>
        <v>422.97</v>
      </c>
    </row>
    <row r="4286" spans="1:14" x14ac:dyDescent="0.35">
      <c r="A4286" t="s">
        <v>4330</v>
      </c>
      <c r="B4286" t="s">
        <v>8046</v>
      </c>
      <c r="C4286" t="s">
        <v>8023</v>
      </c>
      <c r="D4286" t="s">
        <v>8034</v>
      </c>
      <c r="E4286" s="1">
        <v>45110</v>
      </c>
      <c r="F4286">
        <v>3460.5</v>
      </c>
      <c r="G4286">
        <v>577</v>
      </c>
      <c r="H4286" t="s">
        <v>7</v>
      </c>
      <c r="I4286" t="str">
        <f>VLOOKUP(shipments[[#This Row],[SPID]],CHOOSE({1,2},people[[#All],[SPID]],people[[#All],[Sales_person]]),2,0)</f>
        <v>Husein Augar</v>
      </c>
      <c r="J4286">
        <f>YEAR(shipments[[#This Row],[Shipdate]])</f>
        <v>2023</v>
      </c>
      <c r="K4286" s="22"/>
      <c r="L4286" s="22">
        <f>VLOOKUP(shipments[[#This Row],[PID]],CHOOSE({1,2},products[PID],products[Cost_per_box]),2,0)</f>
        <v>10.51</v>
      </c>
      <c r="M4286" s="22">
        <f>shipments[[#This Row],[Boxes]]*shipments[[#This Row],[cost_per_box]]</f>
        <v>6064.2699999999995</v>
      </c>
      <c r="N4286" s="22">
        <f>shipments[[#This Row],[Amount]]-shipments[[#This Row],[total cost]]</f>
        <v>-2603.7699999999995</v>
      </c>
    </row>
    <row r="4287" spans="1:14" x14ac:dyDescent="0.35">
      <c r="A4287" t="s">
        <v>4331</v>
      </c>
      <c r="B4287" t="s">
        <v>8046</v>
      </c>
      <c r="C4287" t="s">
        <v>8023</v>
      </c>
      <c r="D4287" t="s">
        <v>8033</v>
      </c>
      <c r="E4287" s="1">
        <v>45272</v>
      </c>
      <c r="F4287">
        <v>12120.75</v>
      </c>
      <c r="G4287">
        <v>1347</v>
      </c>
      <c r="H4287" t="s">
        <v>7</v>
      </c>
      <c r="I4287" t="str">
        <f>VLOOKUP(shipments[[#This Row],[SPID]],CHOOSE({1,2},people[[#All],[SPID]],people[[#All],[Sales_person]]),2,0)</f>
        <v>Husein Augar</v>
      </c>
      <c r="J4287">
        <f>YEAR(shipments[[#This Row],[Shipdate]])</f>
        <v>2023</v>
      </c>
      <c r="K4287" s="22"/>
      <c r="L4287" s="22">
        <f>VLOOKUP(shipments[[#This Row],[PID]],CHOOSE({1,2},products[PID],products[Cost_per_box]),2,0)</f>
        <v>10.51</v>
      </c>
      <c r="M4287" s="22">
        <f>shipments[[#This Row],[Boxes]]*shipments[[#This Row],[cost_per_box]]</f>
        <v>14156.97</v>
      </c>
      <c r="N4287" s="22">
        <f>shipments[[#This Row],[Amount]]-shipments[[#This Row],[total cost]]</f>
        <v>-2036.2199999999993</v>
      </c>
    </row>
    <row r="4288" spans="1:14" x14ac:dyDescent="0.35">
      <c r="A4288" t="s">
        <v>4332</v>
      </c>
      <c r="B4288" t="s">
        <v>8046</v>
      </c>
      <c r="C4288" t="s">
        <v>8023</v>
      </c>
      <c r="D4288" t="s">
        <v>8038</v>
      </c>
      <c r="E4288" s="1">
        <v>45293</v>
      </c>
      <c r="F4288">
        <v>2855.25</v>
      </c>
      <c r="G4288">
        <v>318</v>
      </c>
      <c r="H4288" t="s">
        <v>7</v>
      </c>
      <c r="I4288" t="str">
        <f>VLOOKUP(shipments[[#This Row],[SPID]],CHOOSE({1,2},people[[#All],[SPID]],people[[#All],[Sales_person]]),2,0)</f>
        <v>Husein Augar</v>
      </c>
      <c r="J4288">
        <f>YEAR(shipments[[#This Row],[Shipdate]])</f>
        <v>2024</v>
      </c>
      <c r="K4288" s="22"/>
      <c r="L4288" s="22">
        <f>VLOOKUP(shipments[[#This Row],[PID]],CHOOSE({1,2},products[PID],products[Cost_per_box]),2,0)</f>
        <v>10.51</v>
      </c>
      <c r="M4288" s="22">
        <f>shipments[[#This Row],[Boxes]]*shipments[[#This Row],[cost_per_box]]</f>
        <v>3342.18</v>
      </c>
      <c r="N4288" s="22">
        <f>shipments[[#This Row],[Amount]]-shipments[[#This Row],[total cost]]</f>
        <v>-486.92999999999984</v>
      </c>
    </row>
    <row r="4289" spans="1:14" x14ac:dyDescent="0.35">
      <c r="A4289" t="s">
        <v>4333</v>
      </c>
      <c r="B4289" t="s">
        <v>8046</v>
      </c>
      <c r="C4289" t="s">
        <v>8023</v>
      </c>
      <c r="D4289" t="s">
        <v>8034</v>
      </c>
      <c r="E4289" s="1">
        <v>45167</v>
      </c>
      <c r="F4289">
        <v>7330.5</v>
      </c>
      <c r="G4289">
        <v>734</v>
      </c>
      <c r="H4289" t="s">
        <v>7</v>
      </c>
      <c r="I4289" t="str">
        <f>VLOOKUP(shipments[[#This Row],[SPID]],CHOOSE({1,2},people[[#All],[SPID]],people[[#All],[Sales_person]]),2,0)</f>
        <v>Husein Augar</v>
      </c>
      <c r="J4289">
        <f>YEAR(shipments[[#This Row],[Shipdate]])</f>
        <v>2023</v>
      </c>
      <c r="K4289" s="22"/>
      <c r="L4289" s="22">
        <f>VLOOKUP(shipments[[#This Row],[PID]],CHOOSE({1,2},products[PID],products[Cost_per_box]),2,0)</f>
        <v>10.51</v>
      </c>
      <c r="M4289" s="22">
        <f>shipments[[#This Row],[Boxes]]*shipments[[#This Row],[cost_per_box]]</f>
        <v>7714.34</v>
      </c>
      <c r="N4289" s="22">
        <f>shipments[[#This Row],[Amount]]-shipments[[#This Row],[total cost]]</f>
        <v>-383.84000000000015</v>
      </c>
    </row>
    <row r="4290" spans="1:14" x14ac:dyDescent="0.35">
      <c r="A4290" t="s">
        <v>4334</v>
      </c>
      <c r="B4290" t="s">
        <v>8046</v>
      </c>
      <c r="C4290" t="s">
        <v>8023</v>
      </c>
      <c r="D4290" t="s">
        <v>8034</v>
      </c>
      <c r="E4290" s="1">
        <v>45540</v>
      </c>
      <c r="F4290">
        <v>8588.25</v>
      </c>
      <c r="G4290">
        <v>1074</v>
      </c>
      <c r="H4290" t="s">
        <v>26</v>
      </c>
      <c r="I4290" t="str">
        <f>VLOOKUP(shipments[[#This Row],[SPID]],CHOOSE({1,2},people[[#All],[SPID]],people[[#All],[Sales_person]]),2,0)</f>
        <v>Husein Augar</v>
      </c>
      <c r="J4290">
        <f>YEAR(shipments[[#This Row],[Shipdate]])</f>
        <v>2024</v>
      </c>
      <c r="K4290" s="22"/>
      <c r="L4290" s="22">
        <f>VLOOKUP(shipments[[#This Row],[PID]],CHOOSE({1,2},products[PID],products[Cost_per_box]),2,0)</f>
        <v>10.51</v>
      </c>
      <c r="M4290" s="22">
        <f>shipments[[#This Row],[Boxes]]*shipments[[#This Row],[cost_per_box]]</f>
        <v>11287.74</v>
      </c>
      <c r="N4290" s="22">
        <f>shipments[[#This Row],[Amount]]-shipments[[#This Row],[total cost]]</f>
        <v>-2699.49</v>
      </c>
    </row>
    <row r="4291" spans="1:14" x14ac:dyDescent="0.35">
      <c r="A4291" t="s">
        <v>4335</v>
      </c>
      <c r="B4291" t="s">
        <v>8046</v>
      </c>
      <c r="C4291" t="s">
        <v>8024</v>
      </c>
      <c r="D4291" t="s">
        <v>8033</v>
      </c>
      <c r="E4291" s="1">
        <v>44946</v>
      </c>
      <c r="F4291">
        <v>3636</v>
      </c>
      <c r="G4291">
        <v>260</v>
      </c>
      <c r="H4291" t="s">
        <v>7</v>
      </c>
      <c r="I4291" t="str">
        <f>VLOOKUP(shipments[[#This Row],[SPID]],CHOOSE({1,2},people[[#All],[SPID]],people[[#All],[Sales_person]]),2,0)</f>
        <v>Husein Augar</v>
      </c>
      <c r="J4291">
        <f>YEAR(shipments[[#This Row],[Shipdate]])</f>
        <v>2023</v>
      </c>
      <c r="K4291" s="22"/>
      <c r="L4291" s="22">
        <f>VLOOKUP(shipments[[#This Row],[PID]],CHOOSE({1,2},products[PID],products[Cost_per_box]),2,0)</f>
        <v>6.43</v>
      </c>
      <c r="M4291" s="22">
        <f>shipments[[#This Row],[Boxes]]*shipments[[#This Row],[cost_per_box]]</f>
        <v>1671.8</v>
      </c>
      <c r="N4291" s="22">
        <f>shipments[[#This Row],[Amount]]-shipments[[#This Row],[total cost]]</f>
        <v>1964.2</v>
      </c>
    </row>
    <row r="4292" spans="1:14" x14ac:dyDescent="0.35">
      <c r="A4292" t="s">
        <v>4336</v>
      </c>
      <c r="B4292" t="s">
        <v>8046</v>
      </c>
      <c r="C4292" t="s">
        <v>8024</v>
      </c>
      <c r="D4292" t="s">
        <v>8037</v>
      </c>
      <c r="E4292" s="1">
        <v>45223</v>
      </c>
      <c r="F4292">
        <v>5514.75</v>
      </c>
      <c r="G4292">
        <v>345</v>
      </c>
      <c r="H4292" t="s">
        <v>40</v>
      </c>
      <c r="I4292" t="str">
        <f>VLOOKUP(shipments[[#This Row],[SPID]],CHOOSE({1,2},people[[#All],[SPID]],people[[#All],[Sales_person]]),2,0)</f>
        <v>Husein Augar</v>
      </c>
      <c r="J4292">
        <f>YEAR(shipments[[#This Row],[Shipdate]])</f>
        <v>2023</v>
      </c>
      <c r="K4292" s="22"/>
      <c r="L4292" s="22">
        <f>VLOOKUP(shipments[[#This Row],[PID]],CHOOSE({1,2},products[PID],products[Cost_per_box]),2,0)</f>
        <v>6.43</v>
      </c>
      <c r="M4292" s="22">
        <f>shipments[[#This Row],[Boxes]]*shipments[[#This Row],[cost_per_box]]</f>
        <v>2218.35</v>
      </c>
      <c r="N4292" s="22">
        <f>shipments[[#This Row],[Amount]]-shipments[[#This Row],[total cost]]</f>
        <v>3296.4</v>
      </c>
    </row>
    <row r="4293" spans="1:14" x14ac:dyDescent="0.35">
      <c r="A4293" t="s">
        <v>4337</v>
      </c>
      <c r="B4293" t="s">
        <v>8046</v>
      </c>
      <c r="C4293" t="s">
        <v>8024</v>
      </c>
      <c r="D4293" t="s">
        <v>8033</v>
      </c>
      <c r="E4293" s="1">
        <v>45210</v>
      </c>
      <c r="F4293">
        <v>4981.5</v>
      </c>
      <c r="G4293">
        <v>356</v>
      </c>
      <c r="H4293" t="s">
        <v>7</v>
      </c>
      <c r="I4293" t="str">
        <f>VLOOKUP(shipments[[#This Row],[SPID]],CHOOSE({1,2},people[[#All],[SPID]],people[[#All],[Sales_person]]),2,0)</f>
        <v>Husein Augar</v>
      </c>
      <c r="J4293">
        <f>YEAR(shipments[[#This Row],[Shipdate]])</f>
        <v>2023</v>
      </c>
      <c r="K4293" s="22"/>
      <c r="L4293" s="22">
        <f>VLOOKUP(shipments[[#This Row],[PID]],CHOOSE({1,2},products[PID],products[Cost_per_box]),2,0)</f>
        <v>6.43</v>
      </c>
      <c r="M4293" s="22">
        <f>shipments[[#This Row],[Boxes]]*shipments[[#This Row],[cost_per_box]]</f>
        <v>2289.08</v>
      </c>
      <c r="N4293" s="22">
        <f>shipments[[#This Row],[Amount]]-shipments[[#This Row],[total cost]]</f>
        <v>2692.42</v>
      </c>
    </row>
    <row r="4294" spans="1:14" x14ac:dyDescent="0.35">
      <c r="A4294" t="s">
        <v>4338</v>
      </c>
      <c r="B4294" t="s">
        <v>8046</v>
      </c>
      <c r="C4294" t="s">
        <v>8025</v>
      </c>
      <c r="D4294" t="s">
        <v>8037</v>
      </c>
      <c r="E4294" s="1">
        <v>45209</v>
      </c>
      <c r="F4294">
        <v>8030.25</v>
      </c>
      <c r="G4294">
        <v>447</v>
      </c>
      <c r="H4294" t="s">
        <v>7</v>
      </c>
      <c r="I4294" t="str">
        <f>VLOOKUP(shipments[[#This Row],[SPID]],CHOOSE({1,2},people[[#All],[SPID]],people[[#All],[Sales_person]]),2,0)</f>
        <v>Husein Augar</v>
      </c>
      <c r="J4294">
        <f>YEAR(shipments[[#This Row],[Shipdate]])</f>
        <v>2023</v>
      </c>
      <c r="K4294" s="22"/>
      <c r="L4294" s="22">
        <f>VLOOKUP(shipments[[#This Row],[PID]],CHOOSE({1,2},products[PID],products[Cost_per_box]),2,0)</f>
        <v>12.41</v>
      </c>
      <c r="M4294" s="22">
        <f>shipments[[#This Row],[Boxes]]*shipments[[#This Row],[cost_per_box]]</f>
        <v>5547.27</v>
      </c>
      <c r="N4294" s="22">
        <f>shipments[[#This Row],[Amount]]-shipments[[#This Row],[total cost]]</f>
        <v>2482.9799999999996</v>
      </c>
    </row>
    <row r="4295" spans="1:14" x14ac:dyDescent="0.35">
      <c r="A4295" t="s">
        <v>4339</v>
      </c>
      <c r="B4295" t="s">
        <v>8046</v>
      </c>
      <c r="C4295" t="s">
        <v>8025</v>
      </c>
      <c r="D4295" t="s">
        <v>8038</v>
      </c>
      <c r="E4295" s="1">
        <v>45124</v>
      </c>
      <c r="F4295">
        <v>1246.5</v>
      </c>
      <c r="G4295">
        <v>63</v>
      </c>
      <c r="H4295" t="s">
        <v>7</v>
      </c>
      <c r="I4295" t="str">
        <f>VLOOKUP(shipments[[#This Row],[SPID]],CHOOSE({1,2},people[[#All],[SPID]],people[[#All],[Sales_person]]),2,0)</f>
        <v>Husein Augar</v>
      </c>
      <c r="J4295">
        <f>YEAR(shipments[[#This Row],[Shipdate]])</f>
        <v>2023</v>
      </c>
      <c r="K4295" s="22"/>
      <c r="L4295" s="22">
        <f>VLOOKUP(shipments[[#This Row],[PID]],CHOOSE({1,2},products[PID],products[Cost_per_box]),2,0)</f>
        <v>12.41</v>
      </c>
      <c r="M4295" s="22">
        <f>shipments[[#This Row],[Boxes]]*shipments[[#This Row],[cost_per_box]]</f>
        <v>781.83</v>
      </c>
      <c r="N4295" s="22">
        <f>shipments[[#This Row],[Amount]]-shipments[[#This Row],[total cost]]</f>
        <v>464.66999999999996</v>
      </c>
    </row>
    <row r="4296" spans="1:14" x14ac:dyDescent="0.35">
      <c r="A4296" t="s">
        <v>4340</v>
      </c>
      <c r="B4296" t="s">
        <v>8046</v>
      </c>
      <c r="C4296" t="s">
        <v>8026</v>
      </c>
      <c r="D4296" t="s">
        <v>8038</v>
      </c>
      <c r="E4296" s="1">
        <v>45565</v>
      </c>
      <c r="F4296">
        <v>13225.5</v>
      </c>
      <c r="G4296">
        <v>882</v>
      </c>
      <c r="H4296" t="s">
        <v>26</v>
      </c>
      <c r="I4296" t="str">
        <f>VLOOKUP(shipments[[#This Row],[SPID]],CHOOSE({1,2},people[[#All],[SPID]],people[[#All],[Sales_person]]),2,0)</f>
        <v>Husein Augar</v>
      </c>
      <c r="J4296">
        <f>YEAR(shipments[[#This Row],[Shipdate]])</f>
        <v>2024</v>
      </c>
      <c r="K4296" s="22"/>
      <c r="L4296" s="22">
        <f>VLOOKUP(shipments[[#This Row],[PID]],CHOOSE({1,2},products[PID],products[Cost_per_box]),2,0)</f>
        <v>9.57</v>
      </c>
      <c r="M4296" s="22">
        <f>shipments[[#This Row],[Boxes]]*shipments[[#This Row],[cost_per_box]]</f>
        <v>8440.74</v>
      </c>
      <c r="N4296" s="22">
        <f>shipments[[#This Row],[Amount]]-shipments[[#This Row],[total cost]]</f>
        <v>4784.76</v>
      </c>
    </row>
    <row r="4297" spans="1:14" x14ac:dyDescent="0.35">
      <c r="A4297" t="s">
        <v>4341</v>
      </c>
      <c r="B4297" t="s">
        <v>8046</v>
      </c>
      <c r="C4297" t="s">
        <v>8026</v>
      </c>
      <c r="D4297" t="s">
        <v>8037</v>
      </c>
      <c r="E4297" s="1">
        <v>45329</v>
      </c>
      <c r="F4297">
        <v>10028.25</v>
      </c>
      <c r="G4297">
        <v>590</v>
      </c>
      <c r="H4297" t="s">
        <v>7</v>
      </c>
      <c r="I4297" t="str">
        <f>VLOOKUP(shipments[[#This Row],[SPID]],CHOOSE({1,2},people[[#All],[SPID]],people[[#All],[Sales_person]]),2,0)</f>
        <v>Husein Augar</v>
      </c>
      <c r="J4297">
        <f>YEAR(shipments[[#This Row],[Shipdate]])</f>
        <v>2024</v>
      </c>
      <c r="K4297" s="22"/>
      <c r="L4297" s="22">
        <f>VLOOKUP(shipments[[#This Row],[PID]],CHOOSE({1,2},products[PID],products[Cost_per_box]),2,0)</f>
        <v>9.57</v>
      </c>
      <c r="M4297" s="22">
        <f>shipments[[#This Row],[Boxes]]*shipments[[#This Row],[cost_per_box]]</f>
        <v>5646.3</v>
      </c>
      <c r="N4297" s="22">
        <f>shipments[[#This Row],[Amount]]-shipments[[#This Row],[total cost]]</f>
        <v>4381.95</v>
      </c>
    </row>
    <row r="4298" spans="1:14" x14ac:dyDescent="0.35">
      <c r="A4298" t="s">
        <v>4342</v>
      </c>
      <c r="B4298" t="s">
        <v>8046</v>
      </c>
      <c r="C4298" t="s">
        <v>8027</v>
      </c>
      <c r="D4298" t="s">
        <v>8033</v>
      </c>
      <c r="E4298" s="1">
        <v>45446</v>
      </c>
      <c r="F4298">
        <v>4752</v>
      </c>
      <c r="G4298">
        <v>594</v>
      </c>
      <c r="H4298" t="s">
        <v>7</v>
      </c>
      <c r="I4298" t="str">
        <f>VLOOKUP(shipments[[#This Row],[SPID]],CHOOSE({1,2},people[[#All],[SPID]],people[[#All],[Sales_person]]),2,0)</f>
        <v>Husein Augar</v>
      </c>
      <c r="J4298">
        <f>YEAR(shipments[[#This Row],[Shipdate]])</f>
        <v>2024</v>
      </c>
      <c r="K4298" s="22"/>
      <c r="L4298" s="22">
        <f>VLOOKUP(shipments[[#This Row],[PID]],CHOOSE({1,2},products[PID],products[Cost_per_box]),2,0)</f>
        <v>8.43</v>
      </c>
      <c r="M4298" s="22">
        <f>shipments[[#This Row],[Boxes]]*shipments[[#This Row],[cost_per_box]]</f>
        <v>5007.42</v>
      </c>
      <c r="N4298" s="22">
        <f>shipments[[#This Row],[Amount]]-shipments[[#This Row],[total cost]]</f>
        <v>-255.42000000000007</v>
      </c>
    </row>
    <row r="4299" spans="1:14" x14ac:dyDescent="0.35">
      <c r="A4299" t="s">
        <v>4343</v>
      </c>
      <c r="B4299" t="s">
        <v>8046</v>
      </c>
      <c r="C4299" t="s">
        <v>8027</v>
      </c>
      <c r="D4299" t="s">
        <v>8033</v>
      </c>
      <c r="E4299" s="1">
        <v>45324</v>
      </c>
      <c r="F4299">
        <v>63</v>
      </c>
      <c r="G4299">
        <v>7</v>
      </c>
      <c r="H4299" t="s">
        <v>7</v>
      </c>
      <c r="I4299" t="str">
        <f>VLOOKUP(shipments[[#This Row],[SPID]],CHOOSE({1,2},people[[#All],[SPID]],people[[#All],[Sales_person]]),2,0)</f>
        <v>Husein Augar</v>
      </c>
      <c r="J4299">
        <f>YEAR(shipments[[#This Row],[Shipdate]])</f>
        <v>2024</v>
      </c>
      <c r="K4299" s="22"/>
      <c r="L4299" s="22">
        <f>VLOOKUP(shipments[[#This Row],[PID]],CHOOSE({1,2},products[PID],products[Cost_per_box]),2,0)</f>
        <v>8.43</v>
      </c>
      <c r="M4299" s="22">
        <f>shipments[[#This Row],[Boxes]]*shipments[[#This Row],[cost_per_box]]</f>
        <v>59.01</v>
      </c>
      <c r="N4299" s="22">
        <f>shipments[[#This Row],[Amount]]-shipments[[#This Row],[total cost]]</f>
        <v>3.990000000000002</v>
      </c>
    </row>
    <row r="4300" spans="1:14" x14ac:dyDescent="0.35">
      <c r="A4300" t="s">
        <v>4344</v>
      </c>
      <c r="B4300" t="s">
        <v>8046</v>
      </c>
      <c r="C4300" t="s">
        <v>8027</v>
      </c>
      <c r="D4300" t="s">
        <v>8034</v>
      </c>
      <c r="E4300" s="1">
        <v>45253</v>
      </c>
      <c r="F4300">
        <v>1523.25</v>
      </c>
      <c r="G4300">
        <v>170</v>
      </c>
      <c r="H4300" t="s">
        <v>40</v>
      </c>
      <c r="I4300" t="str">
        <f>VLOOKUP(shipments[[#This Row],[SPID]],CHOOSE({1,2},people[[#All],[SPID]],people[[#All],[Sales_person]]),2,0)</f>
        <v>Husein Augar</v>
      </c>
      <c r="J4300">
        <f>YEAR(shipments[[#This Row],[Shipdate]])</f>
        <v>2023</v>
      </c>
      <c r="K4300" s="22"/>
      <c r="L4300" s="22">
        <f>VLOOKUP(shipments[[#This Row],[PID]],CHOOSE({1,2},products[PID],products[Cost_per_box]),2,0)</f>
        <v>8.43</v>
      </c>
      <c r="M4300" s="22">
        <f>shipments[[#This Row],[Boxes]]*shipments[[#This Row],[cost_per_box]]</f>
        <v>1433.1</v>
      </c>
      <c r="N4300" s="22">
        <f>shipments[[#This Row],[Amount]]-shipments[[#This Row],[total cost]]</f>
        <v>90.150000000000091</v>
      </c>
    </row>
    <row r="4301" spans="1:14" x14ac:dyDescent="0.35">
      <c r="A4301" t="s">
        <v>4345</v>
      </c>
      <c r="B4301" t="s">
        <v>8046</v>
      </c>
      <c r="C4301" t="s">
        <v>8028</v>
      </c>
      <c r="D4301" t="s">
        <v>8033</v>
      </c>
      <c r="E4301" s="1">
        <v>45440</v>
      </c>
      <c r="F4301">
        <v>15347.25</v>
      </c>
      <c r="G4301">
        <v>1535</v>
      </c>
      <c r="H4301" t="s">
        <v>7</v>
      </c>
      <c r="I4301" t="str">
        <f>VLOOKUP(shipments[[#This Row],[SPID]],CHOOSE({1,2},people[[#All],[SPID]],people[[#All],[Sales_person]]),2,0)</f>
        <v>Husein Augar</v>
      </c>
      <c r="J4301">
        <f>YEAR(shipments[[#This Row],[Shipdate]])</f>
        <v>2024</v>
      </c>
      <c r="K4301" s="22"/>
      <c r="L4301" s="22">
        <f>VLOOKUP(shipments[[#This Row],[PID]],CHOOSE({1,2},products[PID],products[Cost_per_box]),2,0)</f>
        <v>6.8</v>
      </c>
      <c r="M4301" s="22">
        <f>shipments[[#This Row],[Boxes]]*shipments[[#This Row],[cost_per_box]]</f>
        <v>10438</v>
      </c>
      <c r="N4301" s="22">
        <f>shipments[[#This Row],[Amount]]-shipments[[#This Row],[total cost]]</f>
        <v>4909.25</v>
      </c>
    </row>
    <row r="4302" spans="1:14" x14ac:dyDescent="0.35">
      <c r="A4302" t="s">
        <v>4346</v>
      </c>
      <c r="B4302" t="s">
        <v>8046</v>
      </c>
      <c r="C4302" t="s">
        <v>8028</v>
      </c>
      <c r="D4302" t="s">
        <v>8035</v>
      </c>
      <c r="E4302" s="1">
        <v>45439</v>
      </c>
      <c r="F4302">
        <v>4891.5</v>
      </c>
      <c r="G4302">
        <v>612</v>
      </c>
      <c r="H4302" t="s">
        <v>7</v>
      </c>
      <c r="I4302" t="str">
        <f>VLOOKUP(shipments[[#This Row],[SPID]],CHOOSE({1,2},people[[#All],[SPID]],people[[#All],[Sales_person]]),2,0)</f>
        <v>Husein Augar</v>
      </c>
      <c r="J4302">
        <f>YEAR(shipments[[#This Row],[Shipdate]])</f>
        <v>2024</v>
      </c>
      <c r="K4302" s="22"/>
      <c r="L4302" s="22">
        <f>VLOOKUP(shipments[[#This Row],[PID]],CHOOSE({1,2},products[PID],products[Cost_per_box]),2,0)</f>
        <v>6.8</v>
      </c>
      <c r="M4302" s="22">
        <f>shipments[[#This Row],[Boxes]]*shipments[[#This Row],[cost_per_box]]</f>
        <v>4161.5999999999995</v>
      </c>
      <c r="N4302" s="22">
        <f>shipments[[#This Row],[Amount]]-shipments[[#This Row],[total cost]]</f>
        <v>729.90000000000055</v>
      </c>
    </row>
    <row r="4303" spans="1:14" x14ac:dyDescent="0.35">
      <c r="A4303" t="s">
        <v>4347</v>
      </c>
      <c r="B4303" t="s">
        <v>8046</v>
      </c>
      <c r="C4303" t="s">
        <v>8029</v>
      </c>
      <c r="D4303" t="s">
        <v>8035</v>
      </c>
      <c r="E4303" s="1">
        <v>45058</v>
      </c>
      <c r="F4303">
        <v>3388.5</v>
      </c>
      <c r="G4303">
        <v>122</v>
      </c>
      <c r="H4303" t="s">
        <v>7</v>
      </c>
      <c r="I4303" t="str">
        <f>VLOOKUP(shipments[[#This Row],[SPID]],CHOOSE({1,2},people[[#All],[SPID]],people[[#All],[Sales_person]]),2,0)</f>
        <v>Husein Augar</v>
      </c>
      <c r="J4303">
        <f>YEAR(shipments[[#This Row],[Shipdate]])</f>
        <v>2023</v>
      </c>
      <c r="K4303" s="22"/>
      <c r="L4303" s="22">
        <f>VLOOKUP(shipments[[#This Row],[PID]],CHOOSE({1,2},products[PID],products[Cost_per_box]),2,0)</f>
        <v>5.04</v>
      </c>
      <c r="M4303" s="22">
        <f>shipments[[#This Row],[Boxes]]*shipments[[#This Row],[cost_per_box]]</f>
        <v>614.88</v>
      </c>
      <c r="N4303" s="22">
        <f>shipments[[#This Row],[Amount]]-shipments[[#This Row],[total cost]]</f>
        <v>2773.62</v>
      </c>
    </row>
    <row r="4304" spans="1:14" x14ac:dyDescent="0.35">
      <c r="A4304" t="s">
        <v>4348</v>
      </c>
      <c r="B4304" t="s">
        <v>8046</v>
      </c>
      <c r="C4304" t="s">
        <v>8030</v>
      </c>
      <c r="D4304" t="s">
        <v>8037</v>
      </c>
      <c r="E4304" s="1">
        <v>45448</v>
      </c>
      <c r="F4304">
        <v>2670.75</v>
      </c>
      <c r="G4304">
        <v>243</v>
      </c>
      <c r="H4304" t="s">
        <v>7</v>
      </c>
      <c r="I4304" t="str">
        <f>VLOOKUP(shipments[[#This Row],[SPID]],CHOOSE({1,2},people[[#All],[SPID]],people[[#All],[Sales_person]]),2,0)</f>
        <v>Husein Augar</v>
      </c>
      <c r="J4304">
        <f>YEAR(shipments[[#This Row],[Shipdate]])</f>
        <v>2024</v>
      </c>
      <c r="K4304" s="22"/>
      <c r="L4304" s="22">
        <f>VLOOKUP(shipments[[#This Row],[PID]],CHOOSE({1,2},products[PID],products[Cost_per_box]),2,0)</f>
        <v>2.76</v>
      </c>
      <c r="M4304" s="22">
        <f>shipments[[#This Row],[Boxes]]*shipments[[#This Row],[cost_per_box]]</f>
        <v>670.68</v>
      </c>
      <c r="N4304" s="22">
        <f>shipments[[#This Row],[Amount]]-shipments[[#This Row],[total cost]]</f>
        <v>2000.0700000000002</v>
      </c>
    </row>
    <row r="4305" spans="1:14" x14ac:dyDescent="0.35">
      <c r="A4305" t="s">
        <v>4349</v>
      </c>
      <c r="B4305" t="s">
        <v>8046</v>
      </c>
      <c r="C4305" t="s">
        <v>8030</v>
      </c>
      <c r="D4305" t="s">
        <v>8038</v>
      </c>
      <c r="E4305" s="1">
        <v>45435</v>
      </c>
      <c r="F4305">
        <v>2216.25</v>
      </c>
      <c r="G4305">
        <v>202</v>
      </c>
      <c r="H4305" t="s">
        <v>7</v>
      </c>
      <c r="I4305" t="str">
        <f>VLOOKUP(shipments[[#This Row],[SPID]],CHOOSE({1,2},people[[#All],[SPID]],people[[#All],[Sales_person]]),2,0)</f>
        <v>Husein Augar</v>
      </c>
      <c r="J4305">
        <f>YEAR(shipments[[#This Row],[Shipdate]])</f>
        <v>2024</v>
      </c>
      <c r="K4305" s="22"/>
      <c r="L4305" s="22">
        <f>VLOOKUP(shipments[[#This Row],[PID]],CHOOSE({1,2},products[PID],products[Cost_per_box]),2,0)</f>
        <v>2.76</v>
      </c>
      <c r="M4305" s="22">
        <f>shipments[[#This Row],[Boxes]]*shipments[[#This Row],[cost_per_box]]</f>
        <v>557.52</v>
      </c>
      <c r="N4305" s="22">
        <f>shipments[[#This Row],[Amount]]-shipments[[#This Row],[total cost]]</f>
        <v>1658.73</v>
      </c>
    </row>
    <row r="4306" spans="1:14" x14ac:dyDescent="0.35">
      <c r="A4306" t="s">
        <v>4350</v>
      </c>
      <c r="B4306" t="s">
        <v>8046</v>
      </c>
      <c r="C4306" t="s">
        <v>8030</v>
      </c>
      <c r="D4306" t="s">
        <v>8037</v>
      </c>
      <c r="E4306" s="1">
        <v>45225</v>
      </c>
      <c r="F4306">
        <v>3831.75</v>
      </c>
      <c r="G4306">
        <v>320</v>
      </c>
      <c r="H4306" t="s">
        <v>7</v>
      </c>
      <c r="I4306" t="str">
        <f>VLOOKUP(shipments[[#This Row],[SPID]],CHOOSE({1,2},people[[#All],[SPID]],people[[#All],[Sales_person]]),2,0)</f>
        <v>Husein Augar</v>
      </c>
      <c r="J4306">
        <f>YEAR(shipments[[#This Row],[Shipdate]])</f>
        <v>2023</v>
      </c>
      <c r="K4306" s="22"/>
      <c r="L4306" s="22">
        <f>VLOOKUP(shipments[[#This Row],[PID]],CHOOSE({1,2},products[PID],products[Cost_per_box]),2,0)</f>
        <v>2.76</v>
      </c>
      <c r="M4306" s="22">
        <f>shipments[[#This Row],[Boxes]]*shipments[[#This Row],[cost_per_box]]</f>
        <v>883.19999999999993</v>
      </c>
      <c r="N4306" s="22">
        <f>shipments[[#This Row],[Amount]]-shipments[[#This Row],[total cost]]</f>
        <v>2948.55</v>
      </c>
    </row>
    <row r="4307" spans="1:14" x14ac:dyDescent="0.35">
      <c r="A4307" t="s">
        <v>4351</v>
      </c>
      <c r="B4307" t="s">
        <v>8046</v>
      </c>
      <c r="C4307" t="s">
        <v>8031</v>
      </c>
      <c r="D4307" t="s">
        <v>8034</v>
      </c>
      <c r="E4307" s="1">
        <v>45279</v>
      </c>
      <c r="F4307">
        <v>2484</v>
      </c>
      <c r="G4307">
        <v>249</v>
      </c>
      <c r="H4307" t="s">
        <v>7</v>
      </c>
      <c r="I4307" t="str">
        <f>VLOOKUP(shipments[[#This Row],[SPID]],CHOOSE({1,2},people[[#All],[SPID]],people[[#All],[Sales_person]]),2,0)</f>
        <v>Husein Augar</v>
      </c>
      <c r="J4307">
        <f>YEAR(shipments[[#This Row],[Shipdate]])</f>
        <v>2023</v>
      </c>
      <c r="K4307" s="22"/>
      <c r="L4307" s="22">
        <f>VLOOKUP(shipments[[#This Row],[PID]],CHOOSE({1,2},products[PID],products[Cost_per_box]),2,0)</f>
        <v>3.32</v>
      </c>
      <c r="M4307" s="22">
        <f>shipments[[#This Row],[Boxes]]*shipments[[#This Row],[cost_per_box]]</f>
        <v>826.68</v>
      </c>
      <c r="N4307" s="22">
        <f>shipments[[#This Row],[Amount]]-shipments[[#This Row],[total cost]]</f>
        <v>1657.3200000000002</v>
      </c>
    </row>
    <row r="4308" spans="1:14" x14ac:dyDescent="0.35">
      <c r="A4308" t="s">
        <v>4352</v>
      </c>
      <c r="B4308" t="s">
        <v>8046</v>
      </c>
      <c r="C4308" t="s">
        <v>8031</v>
      </c>
      <c r="D4308" t="s">
        <v>8036</v>
      </c>
      <c r="E4308" s="1">
        <v>45090</v>
      </c>
      <c r="F4308">
        <v>3872.25</v>
      </c>
      <c r="G4308">
        <v>353</v>
      </c>
      <c r="H4308" t="s">
        <v>7</v>
      </c>
      <c r="I4308" t="str">
        <f>VLOOKUP(shipments[[#This Row],[SPID]],CHOOSE({1,2},people[[#All],[SPID]],people[[#All],[Sales_person]]),2,0)</f>
        <v>Husein Augar</v>
      </c>
      <c r="J4308">
        <f>YEAR(shipments[[#This Row],[Shipdate]])</f>
        <v>2023</v>
      </c>
      <c r="K4308" s="22"/>
      <c r="L4308" s="22">
        <f>VLOOKUP(shipments[[#This Row],[PID]],CHOOSE({1,2},products[PID],products[Cost_per_box]),2,0)</f>
        <v>3.32</v>
      </c>
      <c r="M4308" s="22">
        <f>shipments[[#This Row],[Boxes]]*shipments[[#This Row],[cost_per_box]]</f>
        <v>1171.96</v>
      </c>
      <c r="N4308" s="22">
        <f>shipments[[#This Row],[Amount]]-shipments[[#This Row],[total cost]]</f>
        <v>2700.29</v>
      </c>
    </row>
    <row r="4309" spans="1:14" x14ac:dyDescent="0.35">
      <c r="A4309" t="s">
        <v>4353</v>
      </c>
      <c r="B4309" t="s">
        <v>8046</v>
      </c>
      <c r="C4309" t="s">
        <v>8032</v>
      </c>
      <c r="D4309" t="s">
        <v>8033</v>
      </c>
      <c r="E4309" s="1">
        <v>45299</v>
      </c>
      <c r="F4309">
        <v>4875.75</v>
      </c>
      <c r="G4309">
        <v>222</v>
      </c>
      <c r="H4309" t="s">
        <v>7</v>
      </c>
      <c r="I4309" t="str">
        <f>VLOOKUP(shipments[[#This Row],[SPID]],CHOOSE({1,2},people[[#All],[SPID]],people[[#All],[Sales_person]]),2,0)</f>
        <v>Husein Augar</v>
      </c>
      <c r="J4309">
        <f>YEAR(shipments[[#This Row],[Shipdate]])</f>
        <v>2024</v>
      </c>
      <c r="K4309" s="22"/>
      <c r="L4309" s="22">
        <f>VLOOKUP(shipments[[#This Row],[PID]],CHOOSE({1,2},products[PID],products[Cost_per_box]),2,0)</f>
        <v>2.65</v>
      </c>
      <c r="M4309" s="22">
        <f>shipments[[#This Row],[Boxes]]*shipments[[#This Row],[cost_per_box]]</f>
        <v>588.29999999999995</v>
      </c>
      <c r="N4309" s="22">
        <f>shipments[[#This Row],[Amount]]-shipments[[#This Row],[total cost]]</f>
        <v>4287.45</v>
      </c>
    </row>
    <row r="4310" spans="1:14" x14ac:dyDescent="0.35">
      <c r="A4310" t="s">
        <v>4354</v>
      </c>
      <c r="B4310" t="s">
        <v>8046</v>
      </c>
      <c r="C4310" t="s">
        <v>8032</v>
      </c>
      <c r="D4310" t="s">
        <v>8037</v>
      </c>
      <c r="E4310" s="1">
        <v>45075</v>
      </c>
      <c r="F4310">
        <v>6275.25</v>
      </c>
      <c r="G4310">
        <v>314</v>
      </c>
      <c r="H4310" t="s">
        <v>7</v>
      </c>
      <c r="I4310" t="str">
        <f>VLOOKUP(shipments[[#This Row],[SPID]],CHOOSE({1,2},people[[#All],[SPID]],people[[#All],[Sales_person]]),2,0)</f>
        <v>Husein Augar</v>
      </c>
      <c r="J4310">
        <f>YEAR(shipments[[#This Row],[Shipdate]])</f>
        <v>2023</v>
      </c>
      <c r="K4310" s="22"/>
      <c r="L4310" s="22">
        <f>VLOOKUP(shipments[[#This Row],[PID]],CHOOSE({1,2},products[PID],products[Cost_per_box]),2,0)</f>
        <v>2.65</v>
      </c>
      <c r="M4310" s="22">
        <f>shipments[[#This Row],[Boxes]]*shipments[[#This Row],[cost_per_box]]</f>
        <v>832.1</v>
      </c>
      <c r="N4310" s="22">
        <f>shipments[[#This Row],[Amount]]-shipments[[#This Row],[total cost]]</f>
        <v>5443.15</v>
      </c>
    </row>
    <row r="4311" spans="1:14" x14ac:dyDescent="0.35">
      <c r="A4311" t="s">
        <v>4355</v>
      </c>
      <c r="B4311" t="s">
        <v>8046</v>
      </c>
      <c r="C4311" t="s">
        <v>8032</v>
      </c>
      <c r="D4311" t="s">
        <v>8038</v>
      </c>
      <c r="E4311" s="1">
        <v>45005</v>
      </c>
      <c r="F4311">
        <v>5233.5</v>
      </c>
      <c r="G4311">
        <v>276</v>
      </c>
      <c r="H4311" t="s">
        <v>7</v>
      </c>
      <c r="I4311" t="str">
        <f>VLOOKUP(shipments[[#This Row],[SPID]],CHOOSE({1,2},people[[#All],[SPID]],people[[#All],[Sales_person]]),2,0)</f>
        <v>Husein Augar</v>
      </c>
      <c r="J4311">
        <f>YEAR(shipments[[#This Row],[Shipdate]])</f>
        <v>2023</v>
      </c>
      <c r="K4311" s="22"/>
      <c r="L4311" s="22">
        <f>VLOOKUP(shipments[[#This Row],[PID]],CHOOSE({1,2},products[PID],products[Cost_per_box]),2,0)</f>
        <v>2.65</v>
      </c>
      <c r="M4311" s="22">
        <f>shipments[[#This Row],[Boxes]]*shipments[[#This Row],[cost_per_box]]</f>
        <v>731.4</v>
      </c>
      <c r="N4311" s="22">
        <f>shipments[[#This Row],[Amount]]-shipments[[#This Row],[total cost]]</f>
        <v>4502.1000000000004</v>
      </c>
    </row>
    <row r="4312" spans="1:14" x14ac:dyDescent="0.35">
      <c r="A4312" t="s">
        <v>4356</v>
      </c>
      <c r="B4312" t="s">
        <v>8052</v>
      </c>
      <c r="C4312" t="s">
        <v>8011</v>
      </c>
      <c r="D4312" t="s">
        <v>8035</v>
      </c>
      <c r="E4312" s="1">
        <v>45544</v>
      </c>
      <c r="F4312">
        <v>2835</v>
      </c>
      <c r="G4312">
        <v>178</v>
      </c>
      <c r="H4312" t="s">
        <v>26</v>
      </c>
      <c r="I4312" t="str">
        <f>VLOOKUP(shipments[[#This Row],[SPID]],CHOOSE({1,2},people[[#All],[SPID]],people[[#All],[Sales_person]]),2,0)</f>
        <v>Karlen McCaffrey</v>
      </c>
      <c r="J4312">
        <f>YEAR(shipments[[#This Row],[Shipdate]])</f>
        <v>2024</v>
      </c>
      <c r="K4312" s="22"/>
      <c r="L4312" s="22">
        <f>VLOOKUP(shipments[[#This Row],[PID]],CHOOSE({1,2},products[PID],products[Cost_per_box]),2,0)</f>
        <v>5.26</v>
      </c>
      <c r="M4312" s="22">
        <f>shipments[[#This Row],[Boxes]]*shipments[[#This Row],[cost_per_box]]</f>
        <v>936.28</v>
      </c>
      <c r="N4312" s="22">
        <f>shipments[[#This Row],[Amount]]-shipments[[#This Row],[total cost]]</f>
        <v>1898.72</v>
      </c>
    </row>
    <row r="4313" spans="1:14" x14ac:dyDescent="0.35">
      <c r="A4313" t="s">
        <v>4358</v>
      </c>
      <c r="B4313" t="s">
        <v>8052</v>
      </c>
      <c r="C4313" t="s">
        <v>8011</v>
      </c>
      <c r="D4313" t="s">
        <v>8037</v>
      </c>
      <c r="E4313" s="1">
        <v>45553</v>
      </c>
      <c r="F4313">
        <v>164.25</v>
      </c>
      <c r="G4313">
        <v>12</v>
      </c>
      <c r="H4313" t="s">
        <v>26</v>
      </c>
      <c r="I4313" t="str">
        <f>VLOOKUP(shipments[[#This Row],[SPID]],CHOOSE({1,2},people[[#All],[SPID]],people[[#All],[Sales_person]]),2,0)</f>
        <v>Karlen McCaffrey</v>
      </c>
      <c r="J4313">
        <f>YEAR(shipments[[#This Row],[Shipdate]])</f>
        <v>2024</v>
      </c>
      <c r="K4313" s="22"/>
      <c r="L4313" s="22">
        <f>VLOOKUP(shipments[[#This Row],[PID]],CHOOSE({1,2},products[PID],products[Cost_per_box]),2,0)</f>
        <v>5.26</v>
      </c>
      <c r="M4313" s="22">
        <f>shipments[[#This Row],[Boxes]]*shipments[[#This Row],[cost_per_box]]</f>
        <v>63.12</v>
      </c>
      <c r="N4313" s="22">
        <f>shipments[[#This Row],[Amount]]-shipments[[#This Row],[total cost]]</f>
        <v>101.13</v>
      </c>
    </row>
    <row r="4314" spans="1:14" x14ac:dyDescent="0.35">
      <c r="A4314" t="s">
        <v>4359</v>
      </c>
      <c r="B4314" t="s">
        <v>8052</v>
      </c>
      <c r="C4314" t="s">
        <v>8011</v>
      </c>
      <c r="D4314" t="s">
        <v>8038</v>
      </c>
      <c r="E4314" s="1">
        <v>44960</v>
      </c>
      <c r="F4314">
        <v>4700.25</v>
      </c>
      <c r="G4314">
        <v>362</v>
      </c>
      <c r="H4314" t="s">
        <v>7</v>
      </c>
      <c r="I4314" t="str">
        <f>VLOOKUP(shipments[[#This Row],[SPID]],CHOOSE({1,2},people[[#All],[SPID]],people[[#All],[Sales_person]]),2,0)</f>
        <v>Karlen McCaffrey</v>
      </c>
      <c r="J4314">
        <f>YEAR(shipments[[#This Row],[Shipdate]])</f>
        <v>2023</v>
      </c>
      <c r="K4314" s="22"/>
      <c r="L4314" s="22">
        <f>VLOOKUP(shipments[[#This Row],[PID]],CHOOSE({1,2},products[PID],products[Cost_per_box]),2,0)</f>
        <v>5.26</v>
      </c>
      <c r="M4314" s="22">
        <f>shipments[[#This Row],[Boxes]]*shipments[[#This Row],[cost_per_box]]</f>
        <v>1904.12</v>
      </c>
      <c r="N4314" s="22">
        <f>shipments[[#This Row],[Amount]]-shipments[[#This Row],[total cost]]</f>
        <v>2796.13</v>
      </c>
    </row>
    <row r="4315" spans="1:14" x14ac:dyDescent="0.35">
      <c r="A4315" t="s">
        <v>4360</v>
      </c>
      <c r="B4315" t="s">
        <v>8052</v>
      </c>
      <c r="C4315" t="s">
        <v>8011</v>
      </c>
      <c r="D4315" t="s">
        <v>8037</v>
      </c>
      <c r="E4315" s="1">
        <v>45282</v>
      </c>
      <c r="F4315">
        <v>8120.25</v>
      </c>
      <c r="G4315">
        <v>542</v>
      </c>
      <c r="H4315" t="s">
        <v>7</v>
      </c>
      <c r="I4315" t="str">
        <f>VLOOKUP(shipments[[#This Row],[SPID]],CHOOSE({1,2},people[[#All],[SPID]],people[[#All],[Sales_person]]),2,0)</f>
        <v>Karlen McCaffrey</v>
      </c>
      <c r="J4315">
        <f>YEAR(shipments[[#This Row],[Shipdate]])</f>
        <v>2023</v>
      </c>
      <c r="K4315" s="22"/>
      <c r="L4315" s="22">
        <f>VLOOKUP(shipments[[#This Row],[PID]],CHOOSE({1,2},products[PID],products[Cost_per_box]),2,0)</f>
        <v>5.26</v>
      </c>
      <c r="M4315" s="22">
        <f>shipments[[#This Row],[Boxes]]*shipments[[#This Row],[cost_per_box]]</f>
        <v>2850.92</v>
      </c>
      <c r="N4315" s="22">
        <f>shipments[[#This Row],[Amount]]-shipments[[#This Row],[total cost]]</f>
        <v>5269.33</v>
      </c>
    </row>
    <row r="4316" spans="1:14" x14ac:dyDescent="0.35">
      <c r="A4316" t="s">
        <v>4361</v>
      </c>
      <c r="B4316" t="s">
        <v>8052</v>
      </c>
      <c r="C4316" t="s">
        <v>8011</v>
      </c>
      <c r="D4316" t="s">
        <v>8038</v>
      </c>
      <c r="E4316" s="1">
        <v>44960</v>
      </c>
      <c r="F4316">
        <v>5937.75</v>
      </c>
      <c r="G4316">
        <v>495</v>
      </c>
      <c r="H4316" t="s">
        <v>7</v>
      </c>
      <c r="I4316" t="str">
        <f>VLOOKUP(shipments[[#This Row],[SPID]],CHOOSE({1,2},people[[#All],[SPID]],people[[#All],[Sales_person]]),2,0)</f>
        <v>Karlen McCaffrey</v>
      </c>
      <c r="J4316">
        <f>YEAR(shipments[[#This Row],[Shipdate]])</f>
        <v>2023</v>
      </c>
      <c r="K4316" s="22"/>
      <c r="L4316" s="22">
        <f>VLOOKUP(shipments[[#This Row],[PID]],CHOOSE({1,2},products[PID],products[Cost_per_box]),2,0)</f>
        <v>5.26</v>
      </c>
      <c r="M4316" s="22">
        <f>shipments[[#This Row],[Boxes]]*shipments[[#This Row],[cost_per_box]]</f>
        <v>2603.6999999999998</v>
      </c>
      <c r="N4316" s="22">
        <f>shipments[[#This Row],[Amount]]-shipments[[#This Row],[total cost]]</f>
        <v>3334.05</v>
      </c>
    </row>
    <row r="4317" spans="1:14" x14ac:dyDescent="0.35">
      <c r="A4317" t="s">
        <v>4362</v>
      </c>
      <c r="B4317" t="s">
        <v>8052</v>
      </c>
      <c r="C4317" t="s">
        <v>8013</v>
      </c>
      <c r="D4317" t="s">
        <v>8033</v>
      </c>
      <c r="E4317" s="1">
        <v>44945</v>
      </c>
      <c r="F4317">
        <v>5845.5</v>
      </c>
      <c r="G4317">
        <v>585</v>
      </c>
      <c r="H4317" t="s">
        <v>7</v>
      </c>
      <c r="I4317" t="str">
        <f>VLOOKUP(shipments[[#This Row],[SPID]],CHOOSE({1,2},people[[#All],[SPID]],people[[#All],[Sales_person]]),2,0)</f>
        <v>Karlen McCaffrey</v>
      </c>
      <c r="J4317">
        <f>YEAR(shipments[[#This Row],[Shipdate]])</f>
        <v>2023</v>
      </c>
      <c r="K4317" s="22"/>
      <c r="L4317" s="22">
        <f>VLOOKUP(shipments[[#This Row],[PID]],CHOOSE({1,2},products[PID],products[Cost_per_box]),2,0)</f>
        <v>5.15</v>
      </c>
      <c r="M4317" s="22">
        <f>shipments[[#This Row],[Boxes]]*shipments[[#This Row],[cost_per_box]]</f>
        <v>3012.75</v>
      </c>
      <c r="N4317" s="22">
        <f>shipments[[#This Row],[Amount]]-shipments[[#This Row],[total cost]]</f>
        <v>2832.75</v>
      </c>
    </row>
    <row r="4318" spans="1:14" x14ac:dyDescent="0.35">
      <c r="A4318" t="s">
        <v>4363</v>
      </c>
      <c r="B4318" t="s">
        <v>8052</v>
      </c>
      <c r="C4318" t="s">
        <v>8013</v>
      </c>
      <c r="D4318" t="s">
        <v>8038</v>
      </c>
      <c r="E4318" s="1">
        <v>45412</v>
      </c>
      <c r="F4318">
        <v>5256</v>
      </c>
      <c r="G4318">
        <v>405</v>
      </c>
      <c r="H4318" t="s">
        <v>7</v>
      </c>
      <c r="I4318" t="str">
        <f>VLOOKUP(shipments[[#This Row],[SPID]],CHOOSE({1,2},people[[#All],[SPID]],people[[#All],[Sales_person]]),2,0)</f>
        <v>Karlen McCaffrey</v>
      </c>
      <c r="J4318">
        <f>YEAR(shipments[[#This Row],[Shipdate]])</f>
        <v>2024</v>
      </c>
      <c r="K4318" s="22"/>
      <c r="L4318" s="22">
        <f>VLOOKUP(shipments[[#This Row],[PID]],CHOOSE({1,2},products[PID],products[Cost_per_box]),2,0)</f>
        <v>5.15</v>
      </c>
      <c r="M4318" s="22">
        <f>shipments[[#This Row],[Boxes]]*shipments[[#This Row],[cost_per_box]]</f>
        <v>2085.75</v>
      </c>
      <c r="N4318" s="22">
        <f>shipments[[#This Row],[Amount]]-shipments[[#This Row],[total cost]]</f>
        <v>3170.25</v>
      </c>
    </row>
    <row r="4319" spans="1:14" x14ac:dyDescent="0.35">
      <c r="A4319" t="s">
        <v>4364</v>
      </c>
      <c r="B4319" t="s">
        <v>8052</v>
      </c>
      <c r="C4319" t="s">
        <v>8014</v>
      </c>
      <c r="D4319" t="s">
        <v>8033</v>
      </c>
      <c r="E4319" s="1">
        <v>45439</v>
      </c>
      <c r="F4319">
        <v>2893.5</v>
      </c>
      <c r="G4319">
        <v>414</v>
      </c>
      <c r="H4319" t="s">
        <v>7</v>
      </c>
      <c r="I4319" t="str">
        <f>VLOOKUP(shipments[[#This Row],[SPID]],CHOOSE({1,2},people[[#All],[SPID]],people[[#All],[Sales_person]]),2,0)</f>
        <v>Karlen McCaffrey</v>
      </c>
      <c r="J4319">
        <f>YEAR(shipments[[#This Row],[Shipdate]])</f>
        <v>2024</v>
      </c>
      <c r="K4319" s="22"/>
      <c r="L4319" s="22">
        <f>VLOOKUP(shipments[[#This Row],[PID]],CHOOSE({1,2},products[PID],products[Cost_per_box]),2,0)</f>
        <v>3.85</v>
      </c>
      <c r="M4319" s="22">
        <f>shipments[[#This Row],[Boxes]]*shipments[[#This Row],[cost_per_box]]</f>
        <v>1593.9</v>
      </c>
      <c r="N4319" s="22">
        <f>shipments[[#This Row],[Amount]]-shipments[[#This Row],[total cost]]</f>
        <v>1299.5999999999999</v>
      </c>
    </row>
    <row r="4320" spans="1:14" x14ac:dyDescent="0.35">
      <c r="A4320" t="s">
        <v>4365</v>
      </c>
      <c r="B4320" t="s">
        <v>8052</v>
      </c>
      <c r="C4320" t="s">
        <v>8014</v>
      </c>
      <c r="D4320" t="s">
        <v>8038</v>
      </c>
      <c r="E4320" s="1">
        <v>44957</v>
      </c>
      <c r="F4320">
        <v>4304.25</v>
      </c>
      <c r="G4320">
        <v>539</v>
      </c>
      <c r="H4320" t="s">
        <v>7</v>
      </c>
      <c r="I4320" t="str">
        <f>VLOOKUP(shipments[[#This Row],[SPID]],CHOOSE({1,2},people[[#All],[SPID]],people[[#All],[Sales_person]]),2,0)</f>
        <v>Karlen McCaffrey</v>
      </c>
      <c r="J4320">
        <f>YEAR(shipments[[#This Row],[Shipdate]])</f>
        <v>2023</v>
      </c>
      <c r="K4320" s="22"/>
      <c r="L4320" s="22">
        <f>VLOOKUP(shipments[[#This Row],[PID]],CHOOSE({1,2},products[PID],products[Cost_per_box]),2,0)</f>
        <v>3.85</v>
      </c>
      <c r="M4320" s="22">
        <f>shipments[[#This Row],[Boxes]]*shipments[[#This Row],[cost_per_box]]</f>
        <v>2075.15</v>
      </c>
      <c r="N4320" s="22">
        <f>shipments[[#This Row],[Amount]]-shipments[[#This Row],[total cost]]</f>
        <v>2229.1</v>
      </c>
    </row>
    <row r="4321" spans="1:14" x14ac:dyDescent="0.35">
      <c r="A4321" t="s">
        <v>4366</v>
      </c>
      <c r="B4321" t="s">
        <v>8052</v>
      </c>
      <c r="C4321" t="s">
        <v>8014</v>
      </c>
      <c r="D4321" t="s">
        <v>8038</v>
      </c>
      <c r="E4321" s="1">
        <v>44938</v>
      </c>
      <c r="F4321">
        <v>7956</v>
      </c>
      <c r="G4321">
        <v>1326</v>
      </c>
      <c r="H4321" t="s">
        <v>7</v>
      </c>
      <c r="I4321" t="str">
        <f>VLOOKUP(shipments[[#This Row],[SPID]],CHOOSE({1,2},people[[#All],[SPID]],people[[#All],[Sales_person]]),2,0)</f>
        <v>Karlen McCaffrey</v>
      </c>
      <c r="J4321">
        <f>YEAR(shipments[[#This Row],[Shipdate]])</f>
        <v>2023</v>
      </c>
      <c r="K4321" s="22"/>
      <c r="L4321" s="22">
        <f>VLOOKUP(shipments[[#This Row],[PID]],CHOOSE({1,2},products[PID],products[Cost_per_box]),2,0)</f>
        <v>3.85</v>
      </c>
      <c r="M4321" s="22">
        <f>shipments[[#This Row],[Boxes]]*shipments[[#This Row],[cost_per_box]]</f>
        <v>5105.1000000000004</v>
      </c>
      <c r="N4321" s="22">
        <f>shipments[[#This Row],[Amount]]-shipments[[#This Row],[total cost]]</f>
        <v>2850.8999999999996</v>
      </c>
    </row>
    <row r="4322" spans="1:14" x14ac:dyDescent="0.35">
      <c r="A4322" t="s">
        <v>4367</v>
      </c>
      <c r="B4322" t="s">
        <v>8052</v>
      </c>
      <c r="C4322" t="s">
        <v>8014</v>
      </c>
      <c r="D4322" t="s">
        <v>8035</v>
      </c>
      <c r="E4322" s="1">
        <v>45532</v>
      </c>
      <c r="F4322">
        <v>4527</v>
      </c>
      <c r="G4322">
        <v>503</v>
      </c>
      <c r="H4322" t="s">
        <v>18</v>
      </c>
      <c r="I4322" t="str">
        <f>VLOOKUP(shipments[[#This Row],[SPID]],CHOOSE({1,2},people[[#All],[SPID]],people[[#All],[Sales_person]]),2,0)</f>
        <v>Karlen McCaffrey</v>
      </c>
      <c r="J4322">
        <f>YEAR(shipments[[#This Row],[Shipdate]])</f>
        <v>2024</v>
      </c>
      <c r="K4322" s="22"/>
      <c r="L4322" s="22">
        <f>VLOOKUP(shipments[[#This Row],[PID]],CHOOSE({1,2},products[PID],products[Cost_per_box]),2,0)</f>
        <v>3.85</v>
      </c>
      <c r="M4322" s="22">
        <f>shipments[[#This Row],[Boxes]]*shipments[[#This Row],[cost_per_box]]</f>
        <v>1936.55</v>
      </c>
      <c r="N4322" s="22">
        <f>shipments[[#This Row],[Amount]]-shipments[[#This Row],[total cost]]</f>
        <v>2590.4499999999998</v>
      </c>
    </row>
    <row r="4323" spans="1:14" x14ac:dyDescent="0.35">
      <c r="A4323" t="s">
        <v>4368</v>
      </c>
      <c r="B4323" t="s">
        <v>8052</v>
      </c>
      <c r="C4323" t="s">
        <v>8015</v>
      </c>
      <c r="D4323" t="s">
        <v>8036</v>
      </c>
      <c r="E4323" s="1">
        <v>45499</v>
      </c>
      <c r="F4323">
        <v>8874</v>
      </c>
      <c r="G4323">
        <v>1479</v>
      </c>
      <c r="H4323" t="s">
        <v>18</v>
      </c>
      <c r="I4323" t="str">
        <f>VLOOKUP(shipments[[#This Row],[SPID]],CHOOSE({1,2},people[[#All],[SPID]],people[[#All],[Sales_person]]),2,0)</f>
        <v>Karlen McCaffrey</v>
      </c>
      <c r="J4323">
        <f>YEAR(shipments[[#This Row],[Shipdate]])</f>
        <v>2024</v>
      </c>
      <c r="K4323" s="22"/>
      <c r="L4323" s="22">
        <f>VLOOKUP(shipments[[#This Row],[PID]],CHOOSE({1,2},products[PID],products[Cost_per_box]),2,0)</f>
        <v>5.72</v>
      </c>
      <c r="M4323" s="22">
        <f>shipments[[#This Row],[Boxes]]*shipments[[#This Row],[cost_per_box]]</f>
        <v>8459.8799999999992</v>
      </c>
      <c r="N4323" s="22">
        <f>shipments[[#This Row],[Amount]]-shipments[[#This Row],[total cost]]</f>
        <v>414.1200000000008</v>
      </c>
    </row>
    <row r="4324" spans="1:14" x14ac:dyDescent="0.35">
      <c r="A4324" t="s">
        <v>4369</v>
      </c>
      <c r="B4324" t="s">
        <v>8052</v>
      </c>
      <c r="C4324" t="s">
        <v>8015</v>
      </c>
      <c r="D4324" t="s">
        <v>8033</v>
      </c>
      <c r="E4324" s="1">
        <v>45093</v>
      </c>
      <c r="F4324">
        <v>7249.5</v>
      </c>
      <c r="G4324">
        <v>1036</v>
      </c>
      <c r="H4324" t="s">
        <v>7</v>
      </c>
      <c r="I4324" t="str">
        <f>VLOOKUP(shipments[[#This Row],[SPID]],CHOOSE({1,2},people[[#All],[SPID]],people[[#All],[Sales_person]]),2,0)</f>
        <v>Karlen McCaffrey</v>
      </c>
      <c r="J4324">
        <f>YEAR(shipments[[#This Row],[Shipdate]])</f>
        <v>2023</v>
      </c>
      <c r="K4324" s="22"/>
      <c r="L4324" s="22">
        <f>VLOOKUP(shipments[[#This Row],[PID]],CHOOSE({1,2},products[PID],products[Cost_per_box]),2,0)</f>
        <v>5.72</v>
      </c>
      <c r="M4324" s="22">
        <f>shipments[[#This Row],[Boxes]]*shipments[[#This Row],[cost_per_box]]</f>
        <v>5925.92</v>
      </c>
      <c r="N4324" s="22">
        <f>shipments[[#This Row],[Amount]]-shipments[[#This Row],[total cost]]</f>
        <v>1323.58</v>
      </c>
    </row>
    <row r="4325" spans="1:14" x14ac:dyDescent="0.35">
      <c r="A4325" t="s">
        <v>4370</v>
      </c>
      <c r="B4325" t="s">
        <v>8052</v>
      </c>
      <c r="C4325" t="s">
        <v>8015</v>
      </c>
      <c r="D4325" t="s">
        <v>8034</v>
      </c>
      <c r="E4325" s="1">
        <v>45184</v>
      </c>
      <c r="F4325">
        <v>4353.75</v>
      </c>
      <c r="G4325">
        <v>484</v>
      </c>
      <c r="H4325" t="s">
        <v>7</v>
      </c>
      <c r="I4325" t="str">
        <f>VLOOKUP(shipments[[#This Row],[SPID]],CHOOSE({1,2},people[[#All],[SPID]],people[[#All],[Sales_person]]),2,0)</f>
        <v>Karlen McCaffrey</v>
      </c>
      <c r="J4325">
        <f>YEAR(shipments[[#This Row],[Shipdate]])</f>
        <v>2023</v>
      </c>
      <c r="K4325" s="22"/>
      <c r="L4325" s="22">
        <f>VLOOKUP(shipments[[#This Row],[PID]],CHOOSE({1,2},products[PID],products[Cost_per_box]),2,0)</f>
        <v>5.72</v>
      </c>
      <c r="M4325" s="22">
        <f>shipments[[#This Row],[Boxes]]*shipments[[#This Row],[cost_per_box]]</f>
        <v>2768.48</v>
      </c>
      <c r="N4325" s="22">
        <f>shipments[[#This Row],[Amount]]-shipments[[#This Row],[total cost]]</f>
        <v>1585.27</v>
      </c>
    </row>
    <row r="4326" spans="1:14" x14ac:dyDescent="0.35">
      <c r="A4326" t="s">
        <v>4371</v>
      </c>
      <c r="B4326" t="s">
        <v>8052</v>
      </c>
      <c r="C4326" t="s">
        <v>8015</v>
      </c>
      <c r="D4326" t="s">
        <v>8038</v>
      </c>
      <c r="E4326" s="1">
        <v>45313</v>
      </c>
      <c r="F4326">
        <v>11992.5</v>
      </c>
      <c r="G4326">
        <v>1500</v>
      </c>
      <c r="H4326" t="s">
        <v>7</v>
      </c>
      <c r="I4326" t="str">
        <f>VLOOKUP(shipments[[#This Row],[SPID]],CHOOSE({1,2},people[[#All],[SPID]],people[[#All],[Sales_person]]),2,0)</f>
        <v>Karlen McCaffrey</v>
      </c>
      <c r="J4326">
        <f>YEAR(shipments[[#This Row],[Shipdate]])</f>
        <v>2024</v>
      </c>
      <c r="K4326" s="22"/>
      <c r="L4326" s="22">
        <f>VLOOKUP(shipments[[#This Row],[PID]],CHOOSE({1,2},products[PID],products[Cost_per_box]),2,0)</f>
        <v>5.72</v>
      </c>
      <c r="M4326" s="22">
        <f>shipments[[#This Row],[Boxes]]*shipments[[#This Row],[cost_per_box]]</f>
        <v>8580</v>
      </c>
      <c r="N4326" s="22">
        <f>shipments[[#This Row],[Amount]]-shipments[[#This Row],[total cost]]</f>
        <v>3412.5</v>
      </c>
    </row>
    <row r="4327" spans="1:14" x14ac:dyDescent="0.35">
      <c r="A4327" t="s">
        <v>4372</v>
      </c>
      <c r="B4327" t="s">
        <v>8052</v>
      </c>
      <c r="C4327" t="s">
        <v>8016</v>
      </c>
      <c r="D4327" t="s">
        <v>8037</v>
      </c>
      <c r="E4327" s="1">
        <v>45425</v>
      </c>
      <c r="F4327">
        <v>7134.75</v>
      </c>
      <c r="G4327">
        <v>255</v>
      </c>
      <c r="H4327" t="s">
        <v>7</v>
      </c>
      <c r="I4327" t="str">
        <f>VLOOKUP(shipments[[#This Row],[SPID]],CHOOSE({1,2},people[[#All],[SPID]],people[[#All],[Sales_person]]),2,0)</f>
        <v>Karlen McCaffrey</v>
      </c>
      <c r="J4327">
        <f>YEAR(shipments[[#This Row],[Shipdate]])</f>
        <v>2024</v>
      </c>
      <c r="K4327" s="22"/>
      <c r="L4327" s="22">
        <f>VLOOKUP(shipments[[#This Row],[PID]],CHOOSE({1,2},products[PID],products[Cost_per_box]),2,0)</f>
        <v>6.31</v>
      </c>
      <c r="M4327" s="22">
        <f>shipments[[#This Row],[Boxes]]*shipments[[#This Row],[cost_per_box]]</f>
        <v>1609.05</v>
      </c>
      <c r="N4327" s="22">
        <f>shipments[[#This Row],[Amount]]-shipments[[#This Row],[total cost]]</f>
        <v>5525.7</v>
      </c>
    </row>
    <row r="4328" spans="1:14" x14ac:dyDescent="0.35">
      <c r="A4328" t="s">
        <v>4373</v>
      </c>
      <c r="B4328" t="s">
        <v>8052</v>
      </c>
      <c r="C4328" t="s">
        <v>8016</v>
      </c>
      <c r="D4328" t="s">
        <v>8038</v>
      </c>
      <c r="E4328" s="1">
        <v>45471</v>
      </c>
      <c r="F4328">
        <v>1626.75</v>
      </c>
      <c r="G4328">
        <v>59</v>
      </c>
      <c r="H4328" t="s">
        <v>7</v>
      </c>
      <c r="I4328" t="str">
        <f>VLOOKUP(shipments[[#This Row],[SPID]],CHOOSE({1,2},people[[#All],[SPID]],people[[#All],[Sales_person]]),2,0)</f>
        <v>Karlen McCaffrey</v>
      </c>
      <c r="J4328">
        <f>YEAR(shipments[[#This Row],[Shipdate]])</f>
        <v>2024</v>
      </c>
      <c r="K4328" s="22"/>
      <c r="L4328" s="22">
        <f>VLOOKUP(shipments[[#This Row],[PID]],CHOOSE({1,2},products[PID],products[Cost_per_box]),2,0)</f>
        <v>6.31</v>
      </c>
      <c r="M4328" s="22">
        <f>shipments[[#This Row],[Boxes]]*shipments[[#This Row],[cost_per_box]]</f>
        <v>372.28999999999996</v>
      </c>
      <c r="N4328" s="22">
        <f>shipments[[#This Row],[Amount]]-shipments[[#This Row],[total cost]]</f>
        <v>1254.46</v>
      </c>
    </row>
    <row r="4329" spans="1:14" x14ac:dyDescent="0.35">
      <c r="A4329" t="s">
        <v>4374</v>
      </c>
      <c r="B4329" t="s">
        <v>8052</v>
      </c>
      <c r="C4329" t="s">
        <v>8017</v>
      </c>
      <c r="D4329" t="s">
        <v>8038</v>
      </c>
      <c r="E4329" s="1">
        <v>45300</v>
      </c>
      <c r="F4329">
        <v>6914.25</v>
      </c>
      <c r="G4329">
        <v>266</v>
      </c>
      <c r="H4329" t="s">
        <v>7</v>
      </c>
      <c r="I4329" t="str">
        <f>VLOOKUP(shipments[[#This Row],[SPID]],CHOOSE({1,2},people[[#All],[SPID]],people[[#All],[Sales_person]]),2,0)</f>
        <v>Karlen McCaffrey</v>
      </c>
      <c r="J4329">
        <f>YEAR(shipments[[#This Row],[Shipdate]])</f>
        <v>2024</v>
      </c>
      <c r="K4329" s="22"/>
      <c r="L4329" s="22">
        <f>VLOOKUP(shipments[[#This Row],[PID]],CHOOSE({1,2},products[PID],products[Cost_per_box]),2,0)</f>
        <v>9.94</v>
      </c>
      <c r="M4329" s="22">
        <f>shipments[[#This Row],[Boxes]]*shipments[[#This Row],[cost_per_box]]</f>
        <v>2644.04</v>
      </c>
      <c r="N4329" s="22">
        <f>shipments[[#This Row],[Amount]]-shipments[[#This Row],[total cost]]</f>
        <v>4270.21</v>
      </c>
    </row>
    <row r="4330" spans="1:14" x14ac:dyDescent="0.35">
      <c r="A4330" t="s">
        <v>4375</v>
      </c>
      <c r="B4330" t="s">
        <v>8052</v>
      </c>
      <c r="C4330" t="s">
        <v>8018</v>
      </c>
      <c r="D4330" t="s">
        <v>8038</v>
      </c>
      <c r="E4330" s="1">
        <v>45114</v>
      </c>
      <c r="F4330">
        <v>7344</v>
      </c>
      <c r="G4330">
        <v>350</v>
      </c>
      <c r="H4330" t="s">
        <v>7</v>
      </c>
      <c r="I4330" t="str">
        <f>VLOOKUP(shipments[[#This Row],[SPID]],CHOOSE({1,2},people[[#All],[SPID]],people[[#All],[Sales_person]]),2,0)</f>
        <v>Karlen McCaffrey</v>
      </c>
      <c r="J4330">
        <f>YEAR(shipments[[#This Row],[Shipdate]])</f>
        <v>2023</v>
      </c>
      <c r="K4330" s="22"/>
      <c r="L4330" s="22">
        <f>VLOOKUP(shipments[[#This Row],[PID]],CHOOSE({1,2},products[PID],products[Cost_per_box]),2,0)</f>
        <v>7.73</v>
      </c>
      <c r="M4330" s="22">
        <f>shipments[[#This Row],[Boxes]]*shipments[[#This Row],[cost_per_box]]</f>
        <v>2705.5</v>
      </c>
      <c r="N4330" s="22">
        <f>shipments[[#This Row],[Amount]]-shipments[[#This Row],[total cost]]</f>
        <v>4638.5</v>
      </c>
    </row>
    <row r="4331" spans="1:14" x14ac:dyDescent="0.35">
      <c r="A4331" t="s">
        <v>4376</v>
      </c>
      <c r="B4331" t="s">
        <v>8052</v>
      </c>
      <c r="C4331" t="s">
        <v>8018</v>
      </c>
      <c r="D4331" t="s">
        <v>8033</v>
      </c>
      <c r="E4331" s="1">
        <v>45117</v>
      </c>
      <c r="F4331">
        <v>10719</v>
      </c>
      <c r="G4331">
        <v>511</v>
      </c>
      <c r="H4331" t="s">
        <v>7</v>
      </c>
      <c r="I4331" t="str">
        <f>VLOOKUP(shipments[[#This Row],[SPID]],CHOOSE({1,2},people[[#All],[SPID]],people[[#All],[Sales_person]]),2,0)</f>
        <v>Karlen McCaffrey</v>
      </c>
      <c r="J4331">
        <f>YEAR(shipments[[#This Row],[Shipdate]])</f>
        <v>2023</v>
      </c>
      <c r="K4331" s="22"/>
      <c r="L4331" s="22">
        <f>VLOOKUP(shipments[[#This Row],[PID]],CHOOSE({1,2},products[PID],products[Cost_per_box]),2,0)</f>
        <v>7.73</v>
      </c>
      <c r="M4331" s="22">
        <f>shipments[[#This Row],[Boxes]]*shipments[[#This Row],[cost_per_box]]</f>
        <v>3950.03</v>
      </c>
      <c r="N4331" s="22">
        <f>shipments[[#This Row],[Amount]]-shipments[[#This Row],[total cost]]</f>
        <v>6768.9699999999993</v>
      </c>
    </row>
    <row r="4332" spans="1:14" x14ac:dyDescent="0.35">
      <c r="A4332" t="s">
        <v>4377</v>
      </c>
      <c r="B4332" t="s">
        <v>8052</v>
      </c>
      <c r="C4332" t="s">
        <v>8019</v>
      </c>
      <c r="D4332" t="s">
        <v>8033</v>
      </c>
      <c r="E4332" s="1">
        <v>44959</v>
      </c>
      <c r="F4332">
        <v>1899</v>
      </c>
      <c r="G4332">
        <v>83</v>
      </c>
      <c r="H4332" t="s">
        <v>7</v>
      </c>
      <c r="I4332" t="str">
        <f>VLOOKUP(shipments[[#This Row],[SPID]],CHOOSE({1,2},people[[#All],[SPID]],people[[#All],[Sales_person]]),2,0)</f>
        <v>Karlen McCaffrey</v>
      </c>
      <c r="J4332">
        <f>YEAR(shipments[[#This Row],[Shipdate]])</f>
        <v>2023</v>
      </c>
      <c r="K4332" s="22"/>
      <c r="L4332" s="22">
        <f>VLOOKUP(shipments[[#This Row],[PID]],CHOOSE({1,2},products[PID],products[Cost_per_box]),2,0)</f>
        <v>3.68</v>
      </c>
      <c r="M4332" s="22">
        <f>shipments[[#This Row],[Boxes]]*shipments[[#This Row],[cost_per_box]]</f>
        <v>305.44</v>
      </c>
      <c r="N4332" s="22">
        <f>shipments[[#This Row],[Amount]]-shipments[[#This Row],[total cost]]</f>
        <v>1593.56</v>
      </c>
    </row>
    <row r="4333" spans="1:14" x14ac:dyDescent="0.35">
      <c r="A4333" t="s">
        <v>4378</v>
      </c>
      <c r="B4333" t="s">
        <v>8052</v>
      </c>
      <c r="C4333" t="s">
        <v>8019</v>
      </c>
      <c r="D4333" t="s">
        <v>8036</v>
      </c>
      <c r="E4333" s="1">
        <v>45506</v>
      </c>
      <c r="F4333">
        <v>7107.75</v>
      </c>
      <c r="G4333">
        <v>356</v>
      </c>
      <c r="H4333" t="s">
        <v>18</v>
      </c>
      <c r="I4333" t="str">
        <f>VLOOKUP(shipments[[#This Row],[SPID]],CHOOSE({1,2},people[[#All],[SPID]],people[[#All],[Sales_person]]),2,0)</f>
        <v>Karlen McCaffrey</v>
      </c>
      <c r="J4333">
        <f>YEAR(shipments[[#This Row],[Shipdate]])</f>
        <v>2024</v>
      </c>
      <c r="K4333" s="22"/>
      <c r="L4333" s="22">
        <f>VLOOKUP(shipments[[#This Row],[PID]],CHOOSE({1,2},products[PID],products[Cost_per_box]),2,0)</f>
        <v>3.68</v>
      </c>
      <c r="M4333" s="22">
        <f>shipments[[#This Row],[Boxes]]*shipments[[#This Row],[cost_per_box]]</f>
        <v>1310.0800000000002</v>
      </c>
      <c r="N4333" s="22">
        <f>shipments[[#This Row],[Amount]]-shipments[[#This Row],[total cost]]</f>
        <v>5797.67</v>
      </c>
    </row>
    <row r="4334" spans="1:14" x14ac:dyDescent="0.35">
      <c r="A4334" t="s">
        <v>4379</v>
      </c>
      <c r="B4334" t="s">
        <v>8052</v>
      </c>
      <c r="C4334" t="s">
        <v>8020</v>
      </c>
      <c r="D4334" t="s">
        <v>8033</v>
      </c>
      <c r="E4334" s="1">
        <v>45174</v>
      </c>
      <c r="F4334">
        <v>2970</v>
      </c>
      <c r="G4334">
        <v>186</v>
      </c>
      <c r="H4334" t="s">
        <v>7</v>
      </c>
      <c r="I4334" t="str">
        <f>VLOOKUP(shipments[[#This Row],[SPID]],CHOOSE({1,2},people[[#All],[SPID]],people[[#All],[Sales_person]]),2,0)</f>
        <v>Karlen McCaffrey</v>
      </c>
      <c r="J4334">
        <f>YEAR(shipments[[#This Row],[Shipdate]])</f>
        <v>2023</v>
      </c>
      <c r="K4334" s="22"/>
      <c r="L4334" s="22">
        <f>VLOOKUP(shipments[[#This Row],[PID]],CHOOSE({1,2},products[PID],products[Cost_per_box]),2,0)</f>
        <v>8.2200000000000006</v>
      </c>
      <c r="M4334" s="22">
        <f>shipments[[#This Row],[Boxes]]*shipments[[#This Row],[cost_per_box]]</f>
        <v>1528.92</v>
      </c>
      <c r="N4334" s="22">
        <f>shipments[[#This Row],[Amount]]-shipments[[#This Row],[total cost]]</f>
        <v>1441.08</v>
      </c>
    </row>
    <row r="4335" spans="1:14" x14ac:dyDescent="0.35">
      <c r="A4335" t="s">
        <v>4380</v>
      </c>
      <c r="B4335" t="s">
        <v>8052</v>
      </c>
      <c r="C4335" t="s">
        <v>8020</v>
      </c>
      <c r="D4335" t="s">
        <v>8033</v>
      </c>
      <c r="E4335" s="1">
        <v>45002</v>
      </c>
      <c r="F4335">
        <v>4187.25</v>
      </c>
      <c r="G4335">
        <v>323</v>
      </c>
      <c r="H4335" t="s">
        <v>7</v>
      </c>
      <c r="I4335" t="str">
        <f>VLOOKUP(shipments[[#This Row],[SPID]],CHOOSE({1,2},people[[#All],[SPID]],people[[#All],[Sales_person]]),2,0)</f>
        <v>Karlen McCaffrey</v>
      </c>
      <c r="J4335">
        <f>YEAR(shipments[[#This Row],[Shipdate]])</f>
        <v>2023</v>
      </c>
      <c r="K4335" s="22"/>
      <c r="L4335" s="22">
        <f>VLOOKUP(shipments[[#This Row],[PID]],CHOOSE({1,2},products[PID],products[Cost_per_box]),2,0)</f>
        <v>8.2200000000000006</v>
      </c>
      <c r="M4335" s="22">
        <f>shipments[[#This Row],[Boxes]]*shipments[[#This Row],[cost_per_box]]</f>
        <v>2655.0600000000004</v>
      </c>
      <c r="N4335" s="22">
        <f>shipments[[#This Row],[Amount]]-shipments[[#This Row],[total cost]]</f>
        <v>1532.1899999999996</v>
      </c>
    </row>
    <row r="4336" spans="1:14" x14ac:dyDescent="0.35">
      <c r="A4336" t="s">
        <v>4381</v>
      </c>
      <c r="B4336" t="s">
        <v>8052</v>
      </c>
      <c r="C4336" t="s">
        <v>8020</v>
      </c>
      <c r="D4336" t="s">
        <v>8033</v>
      </c>
      <c r="E4336" s="1">
        <v>45282</v>
      </c>
      <c r="F4336">
        <v>15545.25</v>
      </c>
      <c r="G4336">
        <v>972</v>
      </c>
      <c r="H4336" t="s">
        <v>7</v>
      </c>
      <c r="I4336" t="str">
        <f>VLOOKUP(shipments[[#This Row],[SPID]],CHOOSE({1,2},people[[#All],[SPID]],people[[#All],[Sales_person]]),2,0)</f>
        <v>Karlen McCaffrey</v>
      </c>
      <c r="J4336">
        <f>YEAR(shipments[[#This Row],[Shipdate]])</f>
        <v>2023</v>
      </c>
      <c r="K4336" s="22"/>
      <c r="L4336" s="22">
        <f>VLOOKUP(shipments[[#This Row],[PID]],CHOOSE({1,2},products[PID],products[Cost_per_box]),2,0)</f>
        <v>8.2200000000000006</v>
      </c>
      <c r="M4336" s="22">
        <f>shipments[[#This Row],[Boxes]]*shipments[[#This Row],[cost_per_box]]</f>
        <v>7989.8400000000011</v>
      </c>
      <c r="N4336" s="22">
        <f>shipments[[#This Row],[Amount]]-shipments[[#This Row],[total cost]]</f>
        <v>7555.4099999999989</v>
      </c>
    </row>
    <row r="4337" spans="1:14" x14ac:dyDescent="0.35">
      <c r="A4337" t="s">
        <v>4382</v>
      </c>
      <c r="B4337" t="s">
        <v>8052</v>
      </c>
      <c r="C4337" t="s">
        <v>8021</v>
      </c>
      <c r="D4337" t="s">
        <v>8038</v>
      </c>
      <c r="E4337" s="1">
        <v>44960</v>
      </c>
      <c r="F4337">
        <v>582.75</v>
      </c>
      <c r="G4337">
        <v>33</v>
      </c>
      <c r="H4337" t="s">
        <v>40</v>
      </c>
      <c r="I4337" t="str">
        <f>VLOOKUP(shipments[[#This Row],[SPID]],CHOOSE({1,2},people[[#All],[SPID]],people[[#All],[Sales_person]]),2,0)</f>
        <v>Karlen McCaffrey</v>
      </c>
      <c r="J4337">
        <f>YEAR(shipments[[#This Row],[Shipdate]])</f>
        <v>2023</v>
      </c>
      <c r="K4337" s="22"/>
      <c r="L4337" s="22">
        <f>VLOOKUP(shipments[[#This Row],[PID]],CHOOSE({1,2},products[PID],products[Cost_per_box]),2,0)</f>
        <v>10.23</v>
      </c>
      <c r="M4337" s="22">
        <f>shipments[[#This Row],[Boxes]]*shipments[[#This Row],[cost_per_box]]</f>
        <v>337.59000000000003</v>
      </c>
      <c r="N4337" s="22">
        <f>shipments[[#This Row],[Amount]]-shipments[[#This Row],[total cost]]</f>
        <v>245.15999999999997</v>
      </c>
    </row>
    <row r="4338" spans="1:14" x14ac:dyDescent="0.35">
      <c r="A4338" t="s">
        <v>4383</v>
      </c>
      <c r="B4338" t="s">
        <v>8052</v>
      </c>
      <c r="C4338" t="s">
        <v>8022</v>
      </c>
      <c r="D4338" t="s">
        <v>8033</v>
      </c>
      <c r="E4338" s="1">
        <v>45386</v>
      </c>
      <c r="F4338">
        <v>11954.25</v>
      </c>
      <c r="G4338">
        <v>854</v>
      </c>
      <c r="H4338" t="s">
        <v>7</v>
      </c>
      <c r="I4338" t="str">
        <f>VLOOKUP(shipments[[#This Row],[SPID]],CHOOSE({1,2},people[[#All],[SPID]],people[[#All],[Sales_person]]),2,0)</f>
        <v>Karlen McCaffrey</v>
      </c>
      <c r="J4338">
        <f>YEAR(shipments[[#This Row],[Shipdate]])</f>
        <v>2024</v>
      </c>
      <c r="K4338" s="22"/>
      <c r="L4338" s="22">
        <f>VLOOKUP(shipments[[#This Row],[PID]],CHOOSE({1,2},products[PID],products[Cost_per_box]),2,0)</f>
        <v>4.74</v>
      </c>
      <c r="M4338" s="22">
        <f>shipments[[#This Row],[Boxes]]*shipments[[#This Row],[cost_per_box]]</f>
        <v>4047.96</v>
      </c>
      <c r="N4338" s="22">
        <f>shipments[[#This Row],[Amount]]-shipments[[#This Row],[total cost]]</f>
        <v>7906.29</v>
      </c>
    </row>
    <row r="4339" spans="1:14" x14ac:dyDescent="0.35">
      <c r="A4339" t="s">
        <v>4384</v>
      </c>
      <c r="B4339" t="s">
        <v>8052</v>
      </c>
      <c r="C4339" t="s">
        <v>8022</v>
      </c>
      <c r="D4339" t="s">
        <v>8034</v>
      </c>
      <c r="E4339" s="1">
        <v>45345</v>
      </c>
      <c r="F4339">
        <v>6477.75</v>
      </c>
      <c r="G4339">
        <v>405</v>
      </c>
      <c r="H4339" t="s">
        <v>7</v>
      </c>
      <c r="I4339" t="str">
        <f>VLOOKUP(shipments[[#This Row],[SPID]],CHOOSE({1,2},people[[#All],[SPID]],people[[#All],[Sales_person]]),2,0)</f>
        <v>Karlen McCaffrey</v>
      </c>
      <c r="J4339">
        <f>YEAR(shipments[[#This Row],[Shipdate]])</f>
        <v>2024</v>
      </c>
      <c r="K4339" s="22"/>
      <c r="L4339" s="22">
        <f>VLOOKUP(shipments[[#This Row],[PID]],CHOOSE({1,2},products[PID],products[Cost_per_box]),2,0)</f>
        <v>4.74</v>
      </c>
      <c r="M4339" s="22">
        <f>shipments[[#This Row],[Boxes]]*shipments[[#This Row],[cost_per_box]]</f>
        <v>1919.7</v>
      </c>
      <c r="N4339" s="22">
        <f>shipments[[#This Row],[Amount]]-shipments[[#This Row],[total cost]]</f>
        <v>4558.05</v>
      </c>
    </row>
    <row r="4340" spans="1:14" x14ac:dyDescent="0.35">
      <c r="A4340" t="s">
        <v>4385</v>
      </c>
      <c r="B4340" t="s">
        <v>8052</v>
      </c>
      <c r="C4340" t="s">
        <v>8023</v>
      </c>
      <c r="D4340" t="s">
        <v>8033</v>
      </c>
      <c r="E4340" s="1">
        <v>45317</v>
      </c>
      <c r="F4340">
        <v>8052.75</v>
      </c>
      <c r="G4340">
        <v>1151</v>
      </c>
      <c r="H4340" t="s">
        <v>7</v>
      </c>
      <c r="I4340" t="str">
        <f>VLOOKUP(shipments[[#This Row],[SPID]],CHOOSE({1,2},people[[#All],[SPID]],people[[#All],[Sales_person]]),2,0)</f>
        <v>Karlen McCaffrey</v>
      </c>
      <c r="J4340">
        <f>YEAR(shipments[[#This Row],[Shipdate]])</f>
        <v>2024</v>
      </c>
      <c r="K4340" s="22"/>
      <c r="L4340" s="22">
        <f>VLOOKUP(shipments[[#This Row],[PID]],CHOOSE({1,2},products[PID],products[Cost_per_box]),2,0)</f>
        <v>10.51</v>
      </c>
      <c r="M4340" s="22">
        <f>shipments[[#This Row],[Boxes]]*shipments[[#This Row],[cost_per_box]]</f>
        <v>12097.01</v>
      </c>
      <c r="N4340" s="22">
        <f>shipments[[#This Row],[Amount]]-shipments[[#This Row],[total cost]]</f>
        <v>-4044.26</v>
      </c>
    </row>
    <row r="4341" spans="1:14" x14ac:dyDescent="0.35">
      <c r="A4341" t="s">
        <v>4386</v>
      </c>
      <c r="B4341" t="s">
        <v>8052</v>
      </c>
      <c r="C4341" t="s">
        <v>8023</v>
      </c>
      <c r="D4341" t="s">
        <v>8033</v>
      </c>
      <c r="E4341" s="1">
        <v>45526</v>
      </c>
      <c r="F4341">
        <v>677.25</v>
      </c>
      <c r="G4341">
        <v>85</v>
      </c>
      <c r="H4341" t="s">
        <v>18</v>
      </c>
      <c r="I4341" t="str">
        <f>VLOOKUP(shipments[[#This Row],[SPID]],CHOOSE({1,2},people[[#All],[SPID]],people[[#All],[Sales_person]]),2,0)</f>
        <v>Karlen McCaffrey</v>
      </c>
      <c r="J4341">
        <f>YEAR(shipments[[#This Row],[Shipdate]])</f>
        <v>2024</v>
      </c>
      <c r="K4341" s="22"/>
      <c r="L4341" s="22">
        <f>VLOOKUP(shipments[[#This Row],[PID]],CHOOSE({1,2},products[PID],products[Cost_per_box]),2,0)</f>
        <v>10.51</v>
      </c>
      <c r="M4341" s="22">
        <f>shipments[[#This Row],[Boxes]]*shipments[[#This Row],[cost_per_box]]</f>
        <v>893.35</v>
      </c>
      <c r="N4341" s="22">
        <f>shipments[[#This Row],[Amount]]-shipments[[#This Row],[total cost]]</f>
        <v>-216.10000000000002</v>
      </c>
    </row>
    <row r="4342" spans="1:14" x14ac:dyDescent="0.35">
      <c r="A4342" t="s">
        <v>4387</v>
      </c>
      <c r="B4342" t="s">
        <v>8052</v>
      </c>
      <c r="C4342" t="s">
        <v>8023</v>
      </c>
      <c r="D4342" t="s">
        <v>8036</v>
      </c>
      <c r="E4342" s="1">
        <v>45209</v>
      </c>
      <c r="F4342">
        <v>4023</v>
      </c>
      <c r="G4342">
        <v>671</v>
      </c>
      <c r="H4342" t="s">
        <v>7</v>
      </c>
      <c r="I4342" t="str">
        <f>VLOOKUP(shipments[[#This Row],[SPID]],CHOOSE({1,2},people[[#All],[SPID]],people[[#All],[Sales_person]]),2,0)</f>
        <v>Karlen McCaffrey</v>
      </c>
      <c r="J4342">
        <f>YEAR(shipments[[#This Row],[Shipdate]])</f>
        <v>2023</v>
      </c>
      <c r="K4342" s="22"/>
      <c r="L4342" s="22">
        <f>VLOOKUP(shipments[[#This Row],[PID]],CHOOSE({1,2},products[PID],products[Cost_per_box]),2,0)</f>
        <v>10.51</v>
      </c>
      <c r="M4342" s="22">
        <f>shipments[[#This Row],[Boxes]]*shipments[[#This Row],[cost_per_box]]</f>
        <v>7052.21</v>
      </c>
      <c r="N4342" s="22">
        <f>shipments[[#This Row],[Amount]]-shipments[[#This Row],[total cost]]</f>
        <v>-3029.21</v>
      </c>
    </row>
    <row r="4343" spans="1:14" x14ac:dyDescent="0.35">
      <c r="A4343" t="s">
        <v>4388</v>
      </c>
      <c r="B4343" t="s">
        <v>8052</v>
      </c>
      <c r="C4343" t="s">
        <v>8024</v>
      </c>
      <c r="D4343" t="s">
        <v>8038</v>
      </c>
      <c r="E4343" s="1">
        <v>45211</v>
      </c>
      <c r="F4343">
        <v>4799.25</v>
      </c>
      <c r="G4343">
        <v>283</v>
      </c>
      <c r="H4343" t="s">
        <v>7</v>
      </c>
      <c r="I4343" t="str">
        <f>VLOOKUP(shipments[[#This Row],[SPID]],CHOOSE({1,2},people[[#All],[SPID]],people[[#All],[Sales_person]]),2,0)</f>
        <v>Karlen McCaffrey</v>
      </c>
      <c r="J4343">
        <f>YEAR(shipments[[#This Row],[Shipdate]])</f>
        <v>2023</v>
      </c>
      <c r="K4343" s="22"/>
      <c r="L4343" s="22">
        <f>VLOOKUP(shipments[[#This Row],[PID]],CHOOSE({1,2},products[PID],products[Cost_per_box]),2,0)</f>
        <v>6.43</v>
      </c>
      <c r="M4343" s="22">
        <f>shipments[[#This Row],[Boxes]]*shipments[[#This Row],[cost_per_box]]</f>
        <v>1819.6899999999998</v>
      </c>
      <c r="N4343" s="22">
        <f>shipments[[#This Row],[Amount]]-shipments[[#This Row],[total cost]]</f>
        <v>2979.5600000000004</v>
      </c>
    </row>
    <row r="4344" spans="1:14" x14ac:dyDescent="0.35">
      <c r="A4344" t="s">
        <v>4389</v>
      </c>
      <c r="B4344" t="s">
        <v>8052</v>
      </c>
      <c r="C4344" t="s">
        <v>8024</v>
      </c>
      <c r="D4344" t="s">
        <v>8038</v>
      </c>
      <c r="E4344" s="1">
        <v>45154</v>
      </c>
      <c r="F4344">
        <v>3881.25</v>
      </c>
      <c r="G4344">
        <v>278</v>
      </c>
      <c r="H4344" t="s">
        <v>7</v>
      </c>
      <c r="I4344" t="str">
        <f>VLOOKUP(shipments[[#This Row],[SPID]],CHOOSE({1,2},people[[#All],[SPID]],people[[#All],[Sales_person]]),2,0)</f>
        <v>Karlen McCaffrey</v>
      </c>
      <c r="J4344">
        <f>YEAR(shipments[[#This Row],[Shipdate]])</f>
        <v>2023</v>
      </c>
      <c r="K4344" s="22"/>
      <c r="L4344" s="22">
        <f>VLOOKUP(shipments[[#This Row],[PID]],CHOOSE({1,2},products[PID],products[Cost_per_box]),2,0)</f>
        <v>6.43</v>
      </c>
      <c r="M4344" s="22">
        <f>shipments[[#This Row],[Boxes]]*shipments[[#This Row],[cost_per_box]]</f>
        <v>1787.54</v>
      </c>
      <c r="N4344" s="22">
        <f>shipments[[#This Row],[Amount]]-shipments[[#This Row],[total cost]]</f>
        <v>2093.71</v>
      </c>
    </row>
    <row r="4345" spans="1:14" x14ac:dyDescent="0.35">
      <c r="A4345" t="s">
        <v>4390</v>
      </c>
      <c r="B4345" t="s">
        <v>8052</v>
      </c>
      <c r="C4345" t="s">
        <v>8025</v>
      </c>
      <c r="D4345" t="s">
        <v>8034</v>
      </c>
      <c r="E4345" s="1">
        <v>45352</v>
      </c>
      <c r="F4345">
        <v>6684.75</v>
      </c>
      <c r="G4345">
        <v>394</v>
      </c>
      <c r="H4345" t="s">
        <v>7</v>
      </c>
      <c r="I4345" t="str">
        <f>VLOOKUP(shipments[[#This Row],[SPID]],CHOOSE({1,2},people[[#All],[SPID]],people[[#All],[Sales_person]]),2,0)</f>
        <v>Karlen McCaffrey</v>
      </c>
      <c r="J4345">
        <f>YEAR(shipments[[#This Row],[Shipdate]])</f>
        <v>2024</v>
      </c>
      <c r="K4345" s="22"/>
      <c r="L4345" s="22">
        <f>VLOOKUP(shipments[[#This Row],[PID]],CHOOSE({1,2},products[PID],products[Cost_per_box]),2,0)</f>
        <v>12.41</v>
      </c>
      <c r="M4345" s="22">
        <f>shipments[[#This Row],[Boxes]]*shipments[[#This Row],[cost_per_box]]</f>
        <v>4889.54</v>
      </c>
      <c r="N4345" s="22">
        <f>shipments[[#This Row],[Amount]]-shipments[[#This Row],[total cost]]</f>
        <v>1795.21</v>
      </c>
    </row>
    <row r="4346" spans="1:14" x14ac:dyDescent="0.35">
      <c r="A4346" t="s">
        <v>4391</v>
      </c>
      <c r="B4346" t="s">
        <v>8052</v>
      </c>
      <c r="C4346" t="s">
        <v>8025</v>
      </c>
      <c r="D4346" t="s">
        <v>8037</v>
      </c>
      <c r="E4346" s="1">
        <v>45331</v>
      </c>
      <c r="F4346">
        <v>7940.25</v>
      </c>
      <c r="G4346">
        <v>418</v>
      </c>
      <c r="H4346" t="s">
        <v>7</v>
      </c>
      <c r="I4346" t="str">
        <f>VLOOKUP(shipments[[#This Row],[SPID]],CHOOSE({1,2},people[[#All],[SPID]],people[[#All],[Sales_person]]),2,0)</f>
        <v>Karlen McCaffrey</v>
      </c>
      <c r="J4346">
        <f>YEAR(shipments[[#This Row],[Shipdate]])</f>
        <v>2024</v>
      </c>
      <c r="K4346" s="22"/>
      <c r="L4346" s="22">
        <f>VLOOKUP(shipments[[#This Row],[PID]],CHOOSE({1,2},products[PID],products[Cost_per_box]),2,0)</f>
        <v>12.41</v>
      </c>
      <c r="M4346" s="22">
        <f>shipments[[#This Row],[Boxes]]*shipments[[#This Row],[cost_per_box]]</f>
        <v>5187.38</v>
      </c>
      <c r="N4346" s="22">
        <f>shipments[[#This Row],[Amount]]-shipments[[#This Row],[total cost]]</f>
        <v>2752.87</v>
      </c>
    </row>
    <row r="4347" spans="1:14" x14ac:dyDescent="0.35">
      <c r="A4347" t="s">
        <v>4392</v>
      </c>
      <c r="B4347" t="s">
        <v>8052</v>
      </c>
      <c r="C4347" t="s">
        <v>8026</v>
      </c>
      <c r="D4347" t="s">
        <v>8034</v>
      </c>
      <c r="E4347" s="1">
        <v>45540</v>
      </c>
      <c r="F4347">
        <v>2022.75</v>
      </c>
      <c r="G4347">
        <v>145</v>
      </c>
      <c r="H4347" t="s">
        <v>26</v>
      </c>
      <c r="I4347" t="str">
        <f>VLOOKUP(shipments[[#This Row],[SPID]],CHOOSE({1,2},people[[#All],[SPID]],people[[#All],[Sales_person]]),2,0)</f>
        <v>Karlen McCaffrey</v>
      </c>
      <c r="J4347">
        <f>YEAR(shipments[[#This Row],[Shipdate]])</f>
        <v>2024</v>
      </c>
      <c r="K4347" s="22"/>
      <c r="L4347" s="22">
        <f>VLOOKUP(shipments[[#This Row],[PID]],CHOOSE({1,2},products[PID],products[Cost_per_box]),2,0)</f>
        <v>9.57</v>
      </c>
      <c r="M4347" s="22">
        <f>shipments[[#This Row],[Boxes]]*shipments[[#This Row],[cost_per_box]]</f>
        <v>1387.65</v>
      </c>
      <c r="N4347" s="22">
        <f>shipments[[#This Row],[Amount]]-shipments[[#This Row],[total cost]]</f>
        <v>635.09999999999991</v>
      </c>
    </row>
    <row r="4348" spans="1:14" x14ac:dyDescent="0.35">
      <c r="A4348" t="s">
        <v>4393</v>
      </c>
      <c r="B4348" t="s">
        <v>8052</v>
      </c>
      <c r="C4348" t="s">
        <v>8026</v>
      </c>
      <c r="D4348" t="s">
        <v>8035</v>
      </c>
      <c r="E4348" s="1">
        <v>45530</v>
      </c>
      <c r="F4348">
        <v>4542.75</v>
      </c>
      <c r="G4348">
        <v>284</v>
      </c>
      <c r="H4348" t="s">
        <v>40</v>
      </c>
      <c r="I4348" t="str">
        <f>VLOOKUP(shipments[[#This Row],[SPID]],CHOOSE({1,2},people[[#All],[SPID]],people[[#All],[Sales_person]]),2,0)</f>
        <v>Karlen McCaffrey</v>
      </c>
      <c r="J4348">
        <f>YEAR(shipments[[#This Row],[Shipdate]])</f>
        <v>2024</v>
      </c>
      <c r="K4348" s="22"/>
      <c r="L4348" s="22">
        <f>VLOOKUP(shipments[[#This Row],[PID]],CHOOSE({1,2},products[PID],products[Cost_per_box]),2,0)</f>
        <v>9.57</v>
      </c>
      <c r="M4348" s="22">
        <f>shipments[[#This Row],[Boxes]]*shipments[[#This Row],[cost_per_box]]</f>
        <v>2717.88</v>
      </c>
      <c r="N4348" s="22">
        <f>shipments[[#This Row],[Amount]]-shipments[[#This Row],[total cost]]</f>
        <v>1824.87</v>
      </c>
    </row>
    <row r="4349" spans="1:14" x14ac:dyDescent="0.35">
      <c r="A4349" t="s">
        <v>4394</v>
      </c>
      <c r="B4349" t="s">
        <v>8052</v>
      </c>
      <c r="C4349" t="s">
        <v>8027</v>
      </c>
      <c r="D4349" t="s">
        <v>8033</v>
      </c>
      <c r="E4349" s="1">
        <v>45562</v>
      </c>
      <c r="F4349">
        <v>2580.75</v>
      </c>
      <c r="G4349">
        <v>287</v>
      </c>
      <c r="H4349" t="s">
        <v>26</v>
      </c>
      <c r="I4349" t="str">
        <f>VLOOKUP(shipments[[#This Row],[SPID]],CHOOSE({1,2},people[[#All],[SPID]],people[[#All],[Sales_person]]),2,0)</f>
        <v>Karlen McCaffrey</v>
      </c>
      <c r="J4349">
        <f>YEAR(shipments[[#This Row],[Shipdate]])</f>
        <v>2024</v>
      </c>
      <c r="K4349" s="22"/>
      <c r="L4349" s="22">
        <f>VLOOKUP(shipments[[#This Row],[PID]],CHOOSE({1,2},products[PID],products[Cost_per_box]),2,0)</f>
        <v>8.43</v>
      </c>
      <c r="M4349" s="22">
        <f>shipments[[#This Row],[Boxes]]*shipments[[#This Row],[cost_per_box]]</f>
        <v>2419.41</v>
      </c>
      <c r="N4349" s="22">
        <f>shipments[[#This Row],[Amount]]-shipments[[#This Row],[total cost]]</f>
        <v>161.34000000000015</v>
      </c>
    </row>
    <row r="4350" spans="1:14" x14ac:dyDescent="0.35">
      <c r="A4350" t="s">
        <v>4395</v>
      </c>
      <c r="B4350" t="s">
        <v>8052</v>
      </c>
      <c r="C4350" t="s">
        <v>8027</v>
      </c>
      <c r="D4350" t="s">
        <v>8037</v>
      </c>
      <c r="E4350" s="1">
        <v>45273</v>
      </c>
      <c r="F4350">
        <v>3096</v>
      </c>
      <c r="G4350">
        <v>310</v>
      </c>
      <c r="H4350" t="s">
        <v>7</v>
      </c>
      <c r="I4350" t="str">
        <f>VLOOKUP(shipments[[#This Row],[SPID]],CHOOSE({1,2},people[[#All],[SPID]],people[[#All],[Sales_person]]),2,0)</f>
        <v>Karlen McCaffrey</v>
      </c>
      <c r="J4350">
        <f>YEAR(shipments[[#This Row],[Shipdate]])</f>
        <v>2023</v>
      </c>
      <c r="K4350" s="22"/>
      <c r="L4350" s="22">
        <f>VLOOKUP(shipments[[#This Row],[PID]],CHOOSE({1,2},products[PID],products[Cost_per_box]),2,0)</f>
        <v>8.43</v>
      </c>
      <c r="M4350" s="22">
        <f>shipments[[#This Row],[Boxes]]*shipments[[#This Row],[cost_per_box]]</f>
        <v>2613.2999999999997</v>
      </c>
      <c r="N4350" s="22">
        <f>shipments[[#This Row],[Amount]]-shipments[[#This Row],[total cost]]</f>
        <v>482.70000000000027</v>
      </c>
    </row>
    <row r="4351" spans="1:14" x14ac:dyDescent="0.35">
      <c r="A4351" t="s">
        <v>4396</v>
      </c>
      <c r="B4351" t="s">
        <v>8052</v>
      </c>
      <c r="C4351" t="s">
        <v>8028</v>
      </c>
      <c r="D4351" t="s">
        <v>8033</v>
      </c>
      <c r="E4351" s="1">
        <v>45078</v>
      </c>
      <c r="F4351">
        <v>1415.25</v>
      </c>
      <c r="G4351">
        <v>177</v>
      </c>
      <c r="H4351" t="s">
        <v>7</v>
      </c>
      <c r="I4351" t="str">
        <f>VLOOKUP(shipments[[#This Row],[SPID]],CHOOSE({1,2},people[[#All],[SPID]],people[[#All],[Sales_person]]),2,0)</f>
        <v>Karlen McCaffrey</v>
      </c>
      <c r="J4351">
        <f>YEAR(shipments[[#This Row],[Shipdate]])</f>
        <v>2023</v>
      </c>
      <c r="K4351" s="22"/>
      <c r="L4351" s="22">
        <f>VLOOKUP(shipments[[#This Row],[PID]],CHOOSE({1,2},products[PID],products[Cost_per_box]),2,0)</f>
        <v>6.8</v>
      </c>
      <c r="M4351" s="22">
        <f>shipments[[#This Row],[Boxes]]*shipments[[#This Row],[cost_per_box]]</f>
        <v>1203.5999999999999</v>
      </c>
      <c r="N4351" s="22">
        <f>shipments[[#This Row],[Amount]]-shipments[[#This Row],[total cost]]</f>
        <v>211.65000000000009</v>
      </c>
    </row>
    <row r="4352" spans="1:14" x14ac:dyDescent="0.35">
      <c r="A4352" t="s">
        <v>4397</v>
      </c>
      <c r="B4352" t="s">
        <v>8052</v>
      </c>
      <c r="C4352" t="s">
        <v>8028</v>
      </c>
      <c r="D4352" t="s">
        <v>8034</v>
      </c>
      <c r="E4352" s="1">
        <v>45474</v>
      </c>
      <c r="F4352">
        <v>1766.25</v>
      </c>
      <c r="G4352">
        <v>221</v>
      </c>
      <c r="H4352" t="s">
        <v>18</v>
      </c>
      <c r="I4352" t="str">
        <f>VLOOKUP(shipments[[#This Row],[SPID]],CHOOSE({1,2},people[[#All],[SPID]],people[[#All],[Sales_person]]),2,0)</f>
        <v>Karlen McCaffrey</v>
      </c>
      <c r="J4352">
        <f>YEAR(shipments[[#This Row],[Shipdate]])</f>
        <v>2024</v>
      </c>
      <c r="K4352" s="22"/>
      <c r="L4352" s="22">
        <f>VLOOKUP(shipments[[#This Row],[PID]],CHOOSE({1,2},products[PID],products[Cost_per_box]),2,0)</f>
        <v>6.8</v>
      </c>
      <c r="M4352" s="22">
        <f>shipments[[#This Row],[Boxes]]*shipments[[#This Row],[cost_per_box]]</f>
        <v>1502.8</v>
      </c>
      <c r="N4352" s="22">
        <f>shipments[[#This Row],[Amount]]-shipments[[#This Row],[total cost]]</f>
        <v>263.45000000000005</v>
      </c>
    </row>
    <row r="4353" spans="1:14" x14ac:dyDescent="0.35">
      <c r="A4353" t="s">
        <v>4398</v>
      </c>
      <c r="B4353" t="s">
        <v>8052</v>
      </c>
      <c r="C4353" t="s">
        <v>8028</v>
      </c>
      <c r="D4353" t="s">
        <v>8034</v>
      </c>
      <c r="E4353" s="1">
        <v>45126</v>
      </c>
      <c r="F4353">
        <v>598.5</v>
      </c>
      <c r="G4353">
        <v>86</v>
      </c>
      <c r="H4353" t="s">
        <v>7</v>
      </c>
      <c r="I4353" t="str">
        <f>VLOOKUP(shipments[[#This Row],[SPID]],CHOOSE({1,2},people[[#All],[SPID]],people[[#All],[Sales_person]]),2,0)</f>
        <v>Karlen McCaffrey</v>
      </c>
      <c r="J4353">
        <f>YEAR(shipments[[#This Row],[Shipdate]])</f>
        <v>2023</v>
      </c>
      <c r="K4353" s="22"/>
      <c r="L4353" s="22">
        <f>VLOOKUP(shipments[[#This Row],[PID]],CHOOSE({1,2},products[PID],products[Cost_per_box]),2,0)</f>
        <v>6.8</v>
      </c>
      <c r="M4353" s="22">
        <f>shipments[[#This Row],[Boxes]]*shipments[[#This Row],[cost_per_box]]</f>
        <v>584.79999999999995</v>
      </c>
      <c r="N4353" s="22">
        <f>shipments[[#This Row],[Amount]]-shipments[[#This Row],[total cost]]</f>
        <v>13.700000000000045</v>
      </c>
    </row>
    <row r="4354" spans="1:14" x14ac:dyDescent="0.35">
      <c r="A4354" t="s">
        <v>4399</v>
      </c>
      <c r="B4354" t="s">
        <v>8052</v>
      </c>
      <c r="C4354" t="s">
        <v>8028</v>
      </c>
      <c r="D4354" t="s">
        <v>8038</v>
      </c>
      <c r="E4354" s="1">
        <v>45428</v>
      </c>
      <c r="F4354">
        <v>5208.75</v>
      </c>
      <c r="G4354">
        <v>745</v>
      </c>
      <c r="H4354" t="s">
        <v>7</v>
      </c>
      <c r="I4354" t="str">
        <f>VLOOKUP(shipments[[#This Row],[SPID]],CHOOSE({1,2},people[[#All],[SPID]],people[[#All],[Sales_person]]),2,0)</f>
        <v>Karlen McCaffrey</v>
      </c>
      <c r="J4354">
        <f>YEAR(shipments[[#This Row],[Shipdate]])</f>
        <v>2024</v>
      </c>
      <c r="K4354" s="22"/>
      <c r="L4354" s="22">
        <f>VLOOKUP(shipments[[#This Row],[PID]],CHOOSE({1,2},products[PID],products[Cost_per_box]),2,0)</f>
        <v>6.8</v>
      </c>
      <c r="M4354" s="22">
        <f>shipments[[#This Row],[Boxes]]*shipments[[#This Row],[cost_per_box]]</f>
        <v>5066</v>
      </c>
      <c r="N4354" s="22">
        <f>shipments[[#This Row],[Amount]]-shipments[[#This Row],[total cost]]</f>
        <v>142.75</v>
      </c>
    </row>
    <row r="4355" spans="1:14" x14ac:dyDescent="0.35">
      <c r="A4355" t="s">
        <v>4400</v>
      </c>
      <c r="B4355" t="s">
        <v>8052</v>
      </c>
      <c r="C4355" t="s">
        <v>8028</v>
      </c>
      <c r="D4355" t="s">
        <v>8033</v>
      </c>
      <c r="E4355" s="1">
        <v>45208</v>
      </c>
      <c r="F4355">
        <v>21557.25</v>
      </c>
      <c r="G4355">
        <v>3080</v>
      </c>
      <c r="H4355" t="s">
        <v>7</v>
      </c>
      <c r="I4355" t="str">
        <f>VLOOKUP(shipments[[#This Row],[SPID]],CHOOSE({1,2},people[[#All],[SPID]],people[[#All],[Sales_person]]),2,0)</f>
        <v>Karlen McCaffrey</v>
      </c>
      <c r="J4355">
        <f>YEAR(shipments[[#This Row],[Shipdate]])</f>
        <v>2023</v>
      </c>
      <c r="K4355" s="22"/>
      <c r="L4355" s="22">
        <f>VLOOKUP(shipments[[#This Row],[PID]],CHOOSE({1,2},products[PID],products[Cost_per_box]),2,0)</f>
        <v>6.8</v>
      </c>
      <c r="M4355" s="22">
        <f>shipments[[#This Row],[Boxes]]*shipments[[#This Row],[cost_per_box]]</f>
        <v>20944</v>
      </c>
      <c r="N4355" s="22">
        <f>shipments[[#This Row],[Amount]]-shipments[[#This Row],[total cost]]</f>
        <v>613.25</v>
      </c>
    </row>
    <row r="4356" spans="1:14" x14ac:dyDescent="0.35">
      <c r="A4356" t="s">
        <v>4401</v>
      </c>
      <c r="B4356" t="s">
        <v>8052</v>
      </c>
      <c r="C4356" t="s">
        <v>8029</v>
      </c>
      <c r="D4356" t="s">
        <v>8038</v>
      </c>
      <c r="E4356" s="1">
        <v>44979</v>
      </c>
      <c r="F4356">
        <v>7767</v>
      </c>
      <c r="G4356">
        <v>268</v>
      </c>
      <c r="H4356" t="s">
        <v>7</v>
      </c>
      <c r="I4356" t="str">
        <f>VLOOKUP(shipments[[#This Row],[SPID]],CHOOSE({1,2},people[[#All],[SPID]],people[[#All],[Sales_person]]),2,0)</f>
        <v>Karlen McCaffrey</v>
      </c>
      <c r="J4356">
        <f>YEAR(shipments[[#This Row],[Shipdate]])</f>
        <v>2023</v>
      </c>
      <c r="K4356" s="22"/>
      <c r="L4356" s="22">
        <f>VLOOKUP(shipments[[#This Row],[PID]],CHOOSE({1,2},products[PID],products[Cost_per_box]),2,0)</f>
        <v>5.04</v>
      </c>
      <c r="M4356" s="22">
        <f>shipments[[#This Row],[Boxes]]*shipments[[#This Row],[cost_per_box]]</f>
        <v>1350.72</v>
      </c>
      <c r="N4356" s="22">
        <f>shipments[[#This Row],[Amount]]-shipments[[#This Row],[total cost]]</f>
        <v>6416.28</v>
      </c>
    </row>
    <row r="4357" spans="1:14" x14ac:dyDescent="0.35">
      <c r="A4357" t="s">
        <v>4402</v>
      </c>
      <c r="B4357" t="s">
        <v>8052</v>
      </c>
      <c r="C4357" t="s">
        <v>8029</v>
      </c>
      <c r="D4357" t="s">
        <v>8033</v>
      </c>
      <c r="E4357" s="1">
        <v>45184</v>
      </c>
      <c r="F4357">
        <v>2544.75</v>
      </c>
      <c r="G4357">
        <v>102</v>
      </c>
      <c r="H4357" t="s">
        <v>7</v>
      </c>
      <c r="I4357" t="str">
        <f>VLOOKUP(shipments[[#This Row],[SPID]],CHOOSE({1,2},people[[#All],[SPID]],people[[#All],[Sales_person]]),2,0)</f>
        <v>Karlen McCaffrey</v>
      </c>
      <c r="J4357">
        <f>YEAR(shipments[[#This Row],[Shipdate]])</f>
        <v>2023</v>
      </c>
      <c r="K4357" s="22"/>
      <c r="L4357" s="22">
        <f>VLOOKUP(shipments[[#This Row],[PID]],CHOOSE({1,2},products[PID],products[Cost_per_box]),2,0)</f>
        <v>5.04</v>
      </c>
      <c r="M4357" s="22">
        <f>shipments[[#This Row],[Boxes]]*shipments[[#This Row],[cost_per_box]]</f>
        <v>514.08000000000004</v>
      </c>
      <c r="N4357" s="22">
        <f>shipments[[#This Row],[Amount]]-shipments[[#This Row],[total cost]]</f>
        <v>2030.67</v>
      </c>
    </row>
    <row r="4358" spans="1:14" x14ac:dyDescent="0.35">
      <c r="A4358" t="s">
        <v>4403</v>
      </c>
      <c r="B4358" t="s">
        <v>8052</v>
      </c>
      <c r="C4358" t="s">
        <v>8029</v>
      </c>
      <c r="D4358" t="s">
        <v>8038</v>
      </c>
      <c r="E4358" s="1">
        <v>45561</v>
      </c>
      <c r="F4358">
        <v>3818.25</v>
      </c>
      <c r="G4358">
        <v>153</v>
      </c>
      <c r="H4358" t="s">
        <v>26</v>
      </c>
      <c r="I4358" t="str">
        <f>VLOOKUP(shipments[[#This Row],[SPID]],CHOOSE({1,2},people[[#All],[SPID]],people[[#All],[Sales_person]]),2,0)</f>
        <v>Karlen McCaffrey</v>
      </c>
      <c r="J4358">
        <f>YEAR(shipments[[#This Row],[Shipdate]])</f>
        <v>2024</v>
      </c>
      <c r="K4358" s="22"/>
      <c r="L4358" s="22">
        <f>VLOOKUP(shipments[[#This Row],[PID]],CHOOSE({1,2},products[PID],products[Cost_per_box]),2,0)</f>
        <v>5.04</v>
      </c>
      <c r="M4358" s="22">
        <f>shipments[[#This Row],[Boxes]]*shipments[[#This Row],[cost_per_box]]</f>
        <v>771.12</v>
      </c>
      <c r="N4358" s="22">
        <f>shipments[[#This Row],[Amount]]-shipments[[#This Row],[total cost]]</f>
        <v>3047.13</v>
      </c>
    </row>
    <row r="4359" spans="1:14" x14ac:dyDescent="0.35">
      <c r="A4359" t="s">
        <v>4404</v>
      </c>
      <c r="B4359" t="s">
        <v>8052</v>
      </c>
      <c r="C4359" t="s">
        <v>8029</v>
      </c>
      <c r="D4359" t="s">
        <v>8034</v>
      </c>
      <c r="E4359" s="1">
        <v>45062</v>
      </c>
      <c r="F4359">
        <v>330.75</v>
      </c>
      <c r="G4359">
        <v>12</v>
      </c>
      <c r="H4359" t="s">
        <v>7</v>
      </c>
      <c r="I4359" t="str">
        <f>VLOOKUP(shipments[[#This Row],[SPID]],CHOOSE({1,2},people[[#All],[SPID]],people[[#All],[Sales_person]]),2,0)</f>
        <v>Karlen McCaffrey</v>
      </c>
      <c r="J4359">
        <f>YEAR(shipments[[#This Row],[Shipdate]])</f>
        <v>2023</v>
      </c>
      <c r="K4359" s="22"/>
      <c r="L4359" s="22">
        <f>VLOOKUP(shipments[[#This Row],[PID]],CHOOSE({1,2},products[PID],products[Cost_per_box]),2,0)</f>
        <v>5.04</v>
      </c>
      <c r="M4359" s="22">
        <f>shipments[[#This Row],[Boxes]]*shipments[[#This Row],[cost_per_box]]</f>
        <v>60.480000000000004</v>
      </c>
      <c r="N4359" s="22">
        <f>shipments[[#This Row],[Amount]]-shipments[[#This Row],[total cost]]</f>
        <v>270.27</v>
      </c>
    </row>
    <row r="4360" spans="1:14" x14ac:dyDescent="0.35">
      <c r="A4360" t="s">
        <v>4405</v>
      </c>
      <c r="B4360" t="s">
        <v>8052</v>
      </c>
      <c r="C4360" t="s">
        <v>8030</v>
      </c>
      <c r="D4360" t="s">
        <v>8035</v>
      </c>
      <c r="E4360" s="1">
        <v>45268</v>
      </c>
      <c r="F4360">
        <v>4626</v>
      </c>
      <c r="G4360">
        <v>386</v>
      </c>
      <c r="H4360" t="s">
        <v>7</v>
      </c>
      <c r="I4360" t="str">
        <f>VLOOKUP(shipments[[#This Row],[SPID]],CHOOSE({1,2},people[[#All],[SPID]],people[[#All],[Sales_person]]),2,0)</f>
        <v>Karlen McCaffrey</v>
      </c>
      <c r="J4360">
        <f>YEAR(shipments[[#This Row],[Shipdate]])</f>
        <v>2023</v>
      </c>
      <c r="K4360" s="22"/>
      <c r="L4360" s="22">
        <f>VLOOKUP(shipments[[#This Row],[PID]],CHOOSE({1,2},products[PID],products[Cost_per_box]),2,0)</f>
        <v>2.76</v>
      </c>
      <c r="M4360" s="22">
        <f>shipments[[#This Row],[Boxes]]*shipments[[#This Row],[cost_per_box]]</f>
        <v>1065.3599999999999</v>
      </c>
      <c r="N4360" s="22">
        <f>shipments[[#This Row],[Amount]]-shipments[[#This Row],[total cost]]</f>
        <v>3560.6400000000003</v>
      </c>
    </row>
    <row r="4361" spans="1:14" x14ac:dyDescent="0.35">
      <c r="A4361" t="s">
        <v>4406</v>
      </c>
      <c r="B4361" t="s">
        <v>8052</v>
      </c>
      <c r="C4361" t="s">
        <v>8031</v>
      </c>
      <c r="D4361" t="s">
        <v>8037</v>
      </c>
      <c r="E4361" s="1">
        <v>45468</v>
      </c>
      <c r="F4361">
        <v>4207.5</v>
      </c>
      <c r="G4361">
        <v>468</v>
      </c>
      <c r="H4361" t="s">
        <v>7</v>
      </c>
      <c r="I4361" t="str">
        <f>VLOOKUP(shipments[[#This Row],[SPID]],CHOOSE({1,2},people[[#All],[SPID]],people[[#All],[Sales_person]]),2,0)</f>
        <v>Karlen McCaffrey</v>
      </c>
      <c r="J4361">
        <f>YEAR(shipments[[#This Row],[Shipdate]])</f>
        <v>2024</v>
      </c>
      <c r="K4361" s="22"/>
      <c r="L4361" s="22">
        <f>VLOOKUP(shipments[[#This Row],[PID]],CHOOSE({1,2},products[PID],products[Cost_per_box]),2,0)</f>
        <v>3.32</v>
      </c>
      <c r="M4361" s="22">
        <f>shipments[[#This Row],[Boxes]]*shipments[[#This Row],[cost_per_box]]</f>
        <v>1553.76</v>
      </c>
      <c r="N4361" s="22">
        <f>shipments[[#This Row],[Amount]]-shipments[[#This Row],[total cost]]</f>
        <v>2653.74</v>
      </c>
    </row>
    <row r="4362" spans="1:14" x14ac:dyDescent="0.35">
      <c r="A4362" t="s">
        <v>4407</v>
      </c>
      <c r="B4362" t="s">
        <v>8052</v>
      </c>
      <c r="C4362" t="s">
        <v>8031</v>
      </c>
      <c r="D4362" t="s">
        <v>8034</v>
      </c>
      <c r="E4362" s="1">
        <v>45422</v>
      </c>
      <c r="F4362">
        <v>12105</v>
      </c>
      <c r="G4362">
        <v>1101</v>
      </c>
      <c r="H4362" t="s">
        <v>7</v>
      </c>
      <c r="I4362" t="str">
        <f>VLOOKUP(shipments[[#This Row],[SPID]],CHOOSE({1,2},people[[#All],[SPID]],people[[#All],[Sales_person]]),2,0)</f>
        <v>Karlen McCaffrey</v>
      </c>
      <c r="J4362">
        <f>YEAR(shipments[[#This Row],[Shipdate]])</f>
        <v>2024</v>
      </c>
      <c r="K4362" s="22"/>
      <c r="L4362" s="22">
        <f>VLOOKUP(shipments[[#This Row],[PID]],CHOOSE({1,2},products[PID],products[Cost_per_box]),2,0)</f>
        <v>3.32</v>
      </c>
      <c r="M4362" s="22">
        <f>shipments[[#This Row],[Boxes]]*shipments[[#This Row],[cost_per_box]]</f>
        <v>3655.3199999999997</v>
      </c>
      <c r="N4362" s="22">
        <f>shipments[[#This Row],[Amount]]-shipments[[#This Row],[total cost]]</f>
        <v>8449.68</v>
      </c>
    </row>
    <row r="4363" spans="1:14" x14ac:dyDescent="0.35">
      <c r="A4363" t="s">
        <v>4408</v>
      </c>
      <c r="B4363" t="s">
        <v>8052</v>
      </c>
      <c r="C4363" t="s">
        <v>8031</v>
      </c>
      <c r="D4363" t="s">
        <v>8034</v>
      </c>
      <c r="E4363" s="1">
        <v>45467</v>
      </c>
      <c r="F4363">
        <v>2452.5</v>
      </c>
      <c r="G4363">
        <v>351</v>
      </c>
      <c r="H4363" t="s">
        <v>7</v>
      </c>
      <c r="I4363" t="str">
        <f>VLOOKUP(shipments[[#This Row],[SPID]],CHOOSE({1,2},people[[#All],[SPID]],people[[#All],[Sales_person]]),2,0)</f>
        <v>Karlen McCaffrey</v>
      </c>
      <c r="J4363">
        <f>YEAR(shipments[[#This Row],[Shipdate]])</f>
        <v>2024</v>
      </c>
      <c r="K4363" s="22"/>
      <c r="L4363" s="22">
        <f>VLOOKUP(shipments[[#This Row],[PID]],CHOOSE({1,2},products[PID],products[Cost_per_box]),2,0)</f>
        <v>3.32</v>
      </c>
      <c r="M4363" s="22">
        <f>shipments[[#This Row],[Boxes]]*shipments[[#This Row],[cost_per_box]]</f>
        <v>1165.32</v>
      </c>
      <c r="N4363" s="22">
        <f>shipments[[#This Row],[Amount]]-shipments[[#This Row],[total cost]]</f>
        <v>1287.18</v>
      </c>
    </row>
    <row r="4364" spans="1:14" x14ac:dyDescent="0.35">
      <c r="A4364" t="s">
        <v>4409</v>
      </c>
      <c r="B4364" t="s">
        <v>8052</v>
      </c>
      <c r="C4364" t="s">
        <v>8032</v>
      </c>
      <c r="D4364" t="s">
        <v>8038</v>
      </c>
      <c r="E4364" s="1">
        <v>45532</v>
      </c>
      <c r="F4364">
        <v>9587.25</v>
      </c>
      <c r="G4364">
        <v>436</v>
      </c>
      <c r="H4364" t="s">
        <v>18</v>
      </c>
      <c r="I4364" t="str">
        <f>VLOOKUP(shipments[[#This Row],[SPID]],CHOOSE({1,2},people[[#All],[SPID]],people[[#All],[Sales_person]]),2,0)</f>
        <v>Karlen McCaffrey</v>
      </c>
      <c r="J4364">
        <f>YEAR(shipments[[#This Row],[Shipdate]])</f>
        <v>2024</v>
      </c>
      <c r="K4364" s="22"/>
      <c r="L4364" s="22">
        <f>VLOOKUP(shipments[[#This Row],[PID]],CHOOSE({1,2},products[PID],products[Cost_per_box]),2,0)</f>
        <v>2.65</v>
      </c>
      <c r="M4364" s="22">
        <f>shipments[[#This Row],[Boxes]]*shipments[[#This Row],[cost_per_box]]</f>
        <v>1155.3999999999999</v>
      </c>
      <c r="N4364" s="22">
        <f>shipments[[#This Row],[Amount]]-shipments[[#This Row],[total cost]]</f>
        <v>8431.85</v>
      </c>
    </row>
    <row r="4365" spans="1:14" x14ac:dyDescent="0.35">
      <c r="A4365" t="s">
        <v>4410</v>
      </c>
      <c r="B4365" t="s">
        <v>8052</v>
      </c>
      <c r="C4365" t="s">
        <v>8032</v>
      </c>
      <c r="D4365" t="s">
        <v>8038</v>
      </c>
      <c r="E4365" s="1">
        <v>45286</v>
      </c>
      <c r="F4365">
        <v>5703.75</v>
      </c>
      <c r="G4365">
        <v>272</v>
      </c>
      <c r="H4365" t="s">
        <v>7</v>
      </c>
      <c r="I4365" t="str">
        <f>VLOOKUP(shipments[[#This Row],[SPID]],CHOOSE({1,2},people[[#All],[SPID]],people[[#All],[Sales_person]]),2,0)</f>
        <v>Karlen McCaffrey</v>
      </c>
      <c r="J4365">
        <f>YEAR(shipments[[#This Row],[Shipdate]])</f>
        <v>2023</v>
      </c>
      <c r="K4365" s="22"/>
      <c r="L4365" s="22">
        <f>VLOOKUP(shipments[[#This Row],[PID]],CHOOSE({1,2},products[PID],products[Cost_per_box]),2,0)</f>
        <v>2.65</v>
      </c>
      <c r="M4365" s="22">
        <f>shipments[[#This Row],[Boxes]]*shipments[[#This Row],[cost_per_box]]</f>
        <v>720.8</v>
      </c>
      <c r="N4365" s="22">
        <f>shipments[[#This Row],[Amount]]-shipments[[#This Row],[total cost]]</f>
        <v>4982.95</v>
      </c>
    </row>
    <row r="4366" spans="1:14" x14ac:dyDescent="0.35">
      <c r="A4366" t="s">
        <v>4411</v>
      </c>
      <c r="B4366" t="s">
        <v>8052</v>
      </c>
      <c r="C4366" t="s">
        <v>8032</v>
      </c>
      <c r="D4366" t="s">
        <v>8038</v>
      </c>
      <c r="E4366" s="1">
        <v>44956</v>
      </c>
      <c r="F4366">
        <v>1239.75</v>
      </c>
      <c r="G4366">
        <v>69</v>
      </c>
      <c r="H4366" t="s">
        <v>40</v>
      </c>
      <c r="I4366" t="str">
        <f>VLOOKUP(shipments[[#This Row],[SPID]],CHOOSE({1,2},people[[#All],[SPID]],people[[#All],[Sales_person]]),2,0)</f>
        <v>Karlen McCaffrey</v>
      </c>
      <c r="J4366">
        <f>YEAR(shipments[[#This Row],[Shipdate]])</f>
        <v>2023</v>
      </c>
      <c r="K4366" s="22"/>
      <c r="L4366" s="22">
        <f>VLOOKUP(shipments[[#This Row],[PID]],CHOOSE({1,2},products[PID],products[Cost_per_box]),2,0)</f>
        <v>2.65</v>
      </c>
      <c r="M4366" s="22">
        <f>shipments[[#This Row],[Boxes]]*shipments[[#This Row],[cost_per_box]]</f>
        <v>182.85</v>
      </c>
      <c r="N4366" s="22">
        <f>shipments[[#This Row],[Amount]]-shipments[[#This Row],[total cost]]</f>
        <v>1056.9000000000001</v>
      </c>
    </row>
    <row r="4367" spans="1:14" x14ac:dyDescent="0.35">
      <c r="A4367" t="s">
        <v>4412</v>
      </c>
      <c r="B4367" t="s">
        <v>8052</v>
      </c>
      <c r="C4367" t="s">
        <v>8011</v>
      </c>
      <c r="D4367" t="s">
        <v>8033</v>
      </c>
      <c r="E4367" s="1">
        <v>44967</v>
      </c>
      <c r="F4367">
        <v>6417</v>
      </c>
      <c r="G4367">
        <v>459</v>
      </c>
      <c r="H4367" t="s">
        <v>7</v>
      </c>
      <c r="I4367" t="str">
        <f>VLOOKUP(shipments[[#This Row],[SPID]],CHOOSE({1,2},people[[#All],[SPID]],people[[#All],[Sales_person]]),2,0)</f>
        <v>Karlen McCaffrey</v>
      </c>
      <c r="J4367">
        <f>YEAR(shipments[[#This Row],[Shipdate]])</f>
        <v>2023</v>
      </c>
      <c r="K4367" s="22"/>
      <c r="L4367" s="22">
        <f>VLOOKUP(shipments[[#This Row],[PID]],CHOOSE({1,2},products[PID],products[Cost_per_box]),2,0)</f>
        <v>5.26</v>
      </c>
      <c r="M4367" s="22">
        <f>shipments[[#This Row],[Boxes]]*shipments[[#This Row],[cost_per_box]]</f>
        <v>2414.3399999999997</v>
      </c>
      <c r="N4367" s="22">
        <f>shipments[[#This Row],[Amount]]-shipments[[#This Row],[total cost]]</f>
        <v>4002.6600000000003</v>
      </c>
    </row>
    <row r="4368" spans="1:14" x14ac:dyDescent="0.35">
      <c r="A4368" t="s">
        <v>4413</v>
      </c>
      <c r="B4368" t="s">
        <v>8052</v>
      </c>
      <c r="C4368" t="s">
        <v>8011</v>
      </c>
      <c r="D4368" t="s">
        <v>8034</v>
      </c>
      <c r="E4368" s="1">
        <v>45518</v>
      </c>
      <c r="F4368">
        <v>9405</v>
      </c>
      <c r="G4368">
        <v>724</v>
      </c>
      <c r="H4368" t="s">
        <v>18</v>
      </c>
      <c r="I4368" t="str">
        <f>VLOOKUP(shipments[[#This Row],[SPID]],CHOOSE({1,2},people[[#All],[SPID]],people[[#All],[Sales_person]]),2,0)</f>
        <v>Karlen McCaffrey</v>
      </c>
      <c r="J4368">
        <f>YEAR(shipments[[#This Row],[Shipdate]])</f>
        <v>2024</v>
      </c>
      <c r="K4368" s="22"/>
      <c r="L4368" s="22">
        <f>VLOOKUP(shipments[[#This Row],[PID]],CHOOSE({1,2},products[PID],products[Cost_per_box]),2,0)</f>
        <v>5.26</v>
      </c>
      <c r="M4368" s="22">
        <f>shipments[[#This Row],[Boxes]]*shipments[[#This Row],[cost_per_box]]</f>
        <v>3808.24</v>
      </c>
      <c r="N4368" s="22">
        <f>shipments[[#This Row],[Amount]]-shipments[[#This Row],[total cost]]</f>
        <v>5596.76</v>
      </c>
    </row>
    <row r="4369" spans="1:14" x14ac:dyDescent="0.35">
      <c r="A4369" t="s">
        <v>4414</v>
      </c>
      <c r="B4369" t="s">
        <v>8052</v>
      </c>
      <c r="C4369" t="s">
        <v>8011</v>
      </c>
      <c r="D4369" t="s">
        <v>8038</v>
      </c>
      <c r="E4369" s="1">
        <v>45223</v>
      </c>
      <c r="F4369">
        <v>1165.5</v>
      </c>
      <c r="G4369">
        <v>98</v>
      </c>
      <c r="H4369" t="s">
        <v>7</v>
      </c>
      <c r="I4369" t="str">
        <f>VLOOKUP(shipments[[#This Row],[SPID]],CHOOSE({1,2},people[[#All],[SPID]],people[[#All],[Sales_person]]),2,0)</f>
        <v>Karlen McCaffrey</v>
      </c>
      <c r="J4369">
        <f>YEAR(shipments[[#This Row],[Shipdate]])</f>
        <v>2023</v>
      </c>
      <c r="K4369" s="22"/>
      <c r="L4369" s="22">
        <f>VLOOKUP(shipments[[#This Row],[PID]],CHOOSE({1,2},products[PID],products[Cost_per_box]),2,0)</f>
        <v>5.26</v>
      </c>
      <c r="M4369" s="22">
        <f>shipments[[#This Row],[Boxes]]*shipments[[#This Row],[cost_per_box]]</f>
        <v>515.48</v>
      </c>
      <c r="N4369" s="22">
        <f>shipments[[#This Row],[Amount]]-shipments[[#This Row],[total cost]]</f>
        <v>650.02</v>
      </c>
    </row>
    <row r="4370" spans="1:14" x14ac:dyDescent="0.35">
      <c r="A4370" t="s">
        <v>4415</v>
      </c>
      <c r="B4370" t="s">
        <v>8052</v>
      </c>
      <c r="C4370" t="s">
        <v>8011</v>
      </c>
      <c r="D4370" t="s">
        <v>8038</v>
      </c>
      <c r="E4370" s="1">
        <v>45561</v>
      </c>
      <c r="F4370">
        <v>5415.75</v>
      </c>
      <c r="G4370">
        <v>452</v>
      </c>
      <c r="H4370" t="s">
        <v>26</v>
      </c>
      <c r="I4370" t="str">
        <f>VLOOKUP(shipments[[#This Row],[SPID]],CHOOSE({1,2},people[[#All],[SPID]],people[[#All],[Sales_person]]),2,0)</f>
        <v>Karlen McCaffrey</v>
      </c>
      <c r="J4370">
        <f>YEAR(shipments[[#This Row],[Shipdate]])</f>
        <v>2024</v>
      </c>
      <c r="K4370" s="22"/>
      <c r="L4370" s="22">
        <f>VLOOKUP(shipments[[#This Row],[PID]],CHOOSE({1,2},products[PID],products[Cost_per_box]),2,0)</f>
        <v>5.26</v>
      </c>
      <c r="M4370" s="22">
        <f>shipments[[#This Row],[Boxes]]*shipments[[#This Row],[cost_per_box]]</f>
        <v>2377.52</v>
      </c>
      <c r="N4370" s="22">
        <f>shipments[[#This Row],[Amount]]-shipments[[#This Row],[total cost]]</f>
        <v>3038.23</v>
      </c>
    </row>
    <row r="4371" spans="1:14" x14ac:dyDescent="0.35">
      <c r="A4371" t="s">
        <v>4416</v>
      </c>
      <c r="B4371" t="s">
        <v>8052</v>
      </c>
      <c r="C4371" t="s">
        <v>8011</v>
      </c>
      <c r="D4371" t="s">
        <v>8033</v>
      </c>
      <c r="E4371" s="1">
        <v>45146</v>
      </c>
      <c r="F4371">
        <v>4209.75</v>
      </c>
      <c r="G4371">
        <v>324</v>
      </c>
      <c r="H4371" t="s">
        <v>7</v>
      </c>
      <c r="I4371" t="str">
        <f>VLOOKUP(shipments[[#This Row],[SPID]],CHOOSE({1,2},people[[#All],[SPID]],people[[#All],[Sales_person]]),2,0)</f>
        <v>Karlen McCaffrey</v>
      </c>
      <c r="J4371">
        <f>YEAR(shipments[[#This Row],[Shipdate]])</f>
        <v>2023</v>
      </c>
      <c r="K4371" s="22"/>
      <c r="L4371" s="22">
        <f>VLOOKUP(shipments[[#This Row],[PID]],CHOOSE({1,2},products[PID],products[Cost_per_box]),2,0)</f>
        <v>5.26</v>
      </c>
      <c r="M4371" s="22">
        <f>shipments[[#This Row],[Boxes]]*shipments[[#This Row],[cost_per_box]]</f>
        <v>1704.24</v>
      </c>
      <c r="N4371" s="22">
        <f>shipments[[#This Row],[Amount]]-shipments[[#This Row],[total cost]]</f>
        <v>2505.5100000000002</v>
      </c>
    </row>
    <row r="4372" spans="1:14" x14ac:dyDescent="0.35">
      <c r="A4372" t="s">
        <v>4417</v>
      </c>
      <c r="B4372" t="s">
        <v>8052</v>
      </c>
      <c r="C4372" t="s">
        <v>8013</v>
      </c>
      <c r="D4372" t="s">
        <v>8033</v>
      </c>
      <c r="E4372" s="1">
        <v>45196</v>
      </c>
      <c r="F4372">
        <v>884.25</v>
      </c>
      <c r="G4372">
        <v>74</v>
      </c>
      <c r="H4372" t="s">
        <v>7</v>
      </c>
      <c r="I4372" t="str">
        <f>VLOOKUP(shipments[[#This Row],[SPID]],CHOOSE({1,2},people[[#All],[SPID]],people[[#All],[Sales_person]]),2,0)</f>
        <v>Karlen McCaffrey</v>
      </c>
      <c r="J4372">
        <f>YEAR(shipments[[#This Row],[Shipdate]])</f>
        <v>2023</v>
      </c>
      <c r="K4372" s="22"/>
      <c r="L4372" s="22">
        <f>VLOOKUP(shipments[[#This Row],[PID]],CHOOSE({1,2},products[PID],products[Cost_per_box]),2,0)</f>
        <v>5.15</v>
      </c>
      <c r="M4372" s="22">
        <f>shipments[[#This Row],[Boxes]]*shipments[[#This Row],[cost_per_box]]</f>
        <v>381.1</v>
      </c>
      <c r="N4372" s="22">
        <f>shipments[[#This Row],[Amount]]-shipments[[#This Row],[total cost]]</f>
        <v>503.15</v>
      </c>
    </row>
    <row r="4373" spans="1:14" x14ac:dyDescent="0.35">
      <c r="A4373" t="s">
        <v>4418</v>
      </c>
      <c r="B4373" t="s">
        <v>8052</v>
      </c>
      <c r="C4373" t="s">
        <v>8014</v>
      </c>
      <c r="D4373" t="s">
        <v>8037</v>
      </c>
      <c r="E4373" s="1">
        <v>45440</v>
      </c>
      <c r="F4373">
        <v>7238.25</v>
      </c>
      <c r="G4373">
        <v>1207</v>
      </c>
      <c r="H4373" t="s">
        <v>7</v>
      </c>
      <c r="I4373" t="str">
        <f>VLOOKUP(shipments[[#This Row],[SPID]],CHOOSE({1,2},people[[#All],[SPID]],people[[#All],[Sales_person]]),2,0)</f>
        <v>Karlen McCaffrey</v>
      </c>
      <c r="J4373">
        <f>YEAR(shipments[[#This Row],[Shipdate]])</f>
        <v>2024</v>
      </c>
      <c r="K4373" s="22"/>
      <c r="L4373" s="22">
        <f>VLOOKUP(shipments[[#This Row],[PID]],CHOOSE({1,2},products[PID],products[Cost_per_box]),2,0)</f>
        <v>3.85</v>
      </c>
      <c r="M4373" s="22">
        <f>shipments[[#This Row],[Boxes]]*shipments[[#This Row],[cost_per_box]]</f>
        <v>4646.95</v>
      </c>
      <c r="N4373" s="22">
        <f>shipments[[#This Row],[Amount]]-shipments[[#This Row],[total cost]]</f>
        <v>2591.3000000000002</v>
      </c>
    </row>
    <row r="4374" spans="1:14" x14ac:dyDescent="0.35">
      <c r="A4374" t="s">
        <v>4419</v>
      </c>
      <c r="B4374" t="s">
        <v>8052</v>
      </c>
      <c r="C4374" t="s">
        <v>8014</v>
      </c>
      <c r="D4374" t="s">
        <v>8038</v>
      </c>
      <c r="E4374" s="1">
        <v>45476</v>
      </c>
      <c r="F4374">
        <v>4178.25</v>
      </c>
      <c r="G4374">
        <v>523</v>
      </c>
      <c r="H4374" t="s">
        <v>18</v>
      </c>
      <c r="I4374" t="str">
        <f>VLOOKUP(shipments[[#This Row],[SPID]],CHOOSE({1,2},people[[#All],[SPID]],people[[#All],[Sales_person]]),2,0)</f>
        <v>Karlen McCaffrey</v>
      </c>
      <c r="J4374">
        <f>YEAR(shipments[[#This Row],[Shipdate]])</f>
        <v>2024</v>
      </c>
      <c r="K4374" s="22"/>
      <c r="L4374" s="22">
        <f>VLOOKUP(shipments[[#This Row],[PID]],CHOOSE({1,2},products[PID],products[Cost_per_box]),2,0)</f>
        <v>3.85</v>
      </c>
      <c r="M4374" s="22">
        <f>shipments[[#This Row],[Boxes]]*shipments[[#This Row],[cost_per_box]]</f>
        <v>2013.55</v>
      </c>
      <c r="N4374" s="22">
        <f>shipments[[#This Row],[Amount]]-shipments[[#This Row],[total cost]]</f>
        <v>2164.6999999999998</v>
      </c>
    </row>
    <row r="4375" spans="1:14" x14ac:dyDescent="0.35">
      <c r="A4375" t="s">
        <v>4420</v>
      </c>
      <c r="B4375" t="s">
        <v>8052</v>
      </c>
      <c r="C4375" t="s">
        <v>8014</v>
      </c>
      <c r="D4375" t="s">
        <v>8034</v>
      </c>
      <c r="E4375" s="1">
        <v>45384</v>
      </c>
      <c r="F4375">
        <v>4326.75</v>
      </c>
      <c r="G4375">
        <v>619</v>
      </c>
      <c r="H4375" t="s">
        <v>7</v>
      </c>
      <c r="I4375" t="str">
        <f>VLOOKUP(shipments[[#This Row],[SPID]],CHOOSE({1,2},people[[#All],[SPID]],people[[#All],[Sales_person]]),2,0)</f>
        <v>Karlen McCaffrey</v>
      </c>
      <c r="J4375">
        <f>YEAR(shipments[[#This Row],[Shipdate]])</f>
        <v>2024</v>
      </c>
      <c r="K4375" s="22"/>
      <c r="L4375" s="22">
        <f>VLOOKUP(shipments[[#This Row],[PID]],CHOOSE({1,2},products[PID],products[Cost_per_box]),2,0)</f>
        <v>3.85</v>
      </c>
      <c r="M4375" s="22">
        <f>shipments[[#This Row],[Boxes]]*shipments[[#This Row],[cost_per_box]]</f>
        <v>2383.15</v>
      </c>
      <c r="N4375" s="22">
        <f>shipments[[#This Row],[Amount]]-shipments[[#This Row],[total cost]]</f>
        <v>1943.6</v>
      </c>
    </row>
    <row r="4376" spans="1:14" x14ac:dyDescent="0.35">
      <c r="A4376" t="s">
        <v>4421</v>
      </c>
      <c r="B4376" t="s">
        <v>8052</v>
      </c>
      <c r="C4376" t="s">
        <v>8014</v>
      </c>
      <c r="D4376" t="s">
        <v>8033</v>
      </c>
      <c r="E4376" s="1">
        <v>45184</v>
      </c>
      <c r="F4376">
        <v>1242</v>
      </c>
      <c r="G4376">
        <v>178</v>
      </c>
      <c r="H4376" t="s">
        <v>7</v>
      </c>
      <c r="I4376" t="str">
        <f>VLOOKUP(shipments[[#This Row],[SPID]],CHOOSE({1,2},people[[#All],[SPID]],people[[#All],[Sales_person]]),2,0)</f>
        <v>Karlen McCaffrey</v>
      </c>
      <c r="J4376">
        <f>YEAR(shipments[[#This Row],[Shipdate]])</f>
        <v>2023</v>
      </c>
      <c r="K4376" s="22"/>
      <c r="L4376" s="22">
        <f>VLOOKUP(shipments[[#This Row],[PID]],CHOOSE({1,2},products[PID],products[Cost_per_box]),2,0)</f>
        <v>3.85</v>
      </c>
      <c r="M4376" s="22">
        <f>shipments[[#This Row],[Boxes]]*shipments[[#This Row],[cost_per_box]]</f>
        <v>685.30000000000007</v>
      </c>
      <c r="N4376" s="22">
        <f>shipments[[#This Row],[Amount]]-shipments[[#This Row],[total cost]]</f>
        <v>556.69999999999993</v>
      </c>
    </row>
    <row r="4377" spans="1:14" x14ac:dyDescent="0.35">
      <c r="A4377" t="s">
        <v>4422</v>
      </c>
      <c r="B4377" t="s">
        <v>8052</v>
      </c>
      <c r="C4377" t="s">
        <v>8015</v>
      </c>
      <c r="D4377" t="s">
        <v>8036</v>
      </c>
      <c r="E4377" s="1">
        <v>45166</v>
      </c>
      <c r="F4377">
        <v>3861</v>
      </c>
      <c r="G4377">
        <v>552</v>
      </c>
      <c r="H4377" t="s">
        <v>7</v>
      </c>
      <c r="I4377" t="str">
        <f>VLOOKUP(shipments[[#This Row],[SPID]],CHOOSE({1,2},people[[#All],[SPID]],people[[#All],[Sales_person]]),2,0)</f>
        <v>Karlen McCaffrey</v>
      </c>
      <c r="J4377">
        <f>YEAR(shipments[[#This Row],[Shipdate]])</f>
        <v>2023</v>
      </c>
      <c r="K4377" s="22"/>
      <c r="L4377" s="22">
        <f>VLOOKUP(shipments[[#This Row],[PID]],CHOOSE({1,2},products[PID],products[Cost_per_box]),2,0)</f>
        <v>5.72</v>
      </c>
      <c r="M4377" s="22">
        <f>shipments[[#This Row],[Boxes]]*shipments[[#This Row],[cost_per_box]]</f>
        <v>3157.44</v>
      </c>
      <c r="N4377" s="22">
        <f>shipments[[#This Row],[Amount]]-shipments[[#This Row],[total cost]]</f>
        <v>703.56</v>
      </c>
    </row>
    <row r="4378" spans="1:14" x14ac:dyDescent="0.35">
      <c r="A4378" t="s">
        <v>4423</v>
      </c>
      <c r="B4378" t="s">
        <v>8052</v>
      </c>
      <c r="C4378" t="s">
        <v>8016</v>
      </c>
      <c r="D4378" t="s">
        <v>8036</v>
      </c>
      <c r="E4378" s="1">
        <v>45471</v>
      </c>
      <c r="F4378">
        <v>1973.25</v>
      </c>
      <c r="G4378">
        <v>71</v>
      </c>
      <c r="H4378" t="s">
        <v>7</v>
      </c>
      <c r="I4378" t="str">
        <f>VLOOKUP(shipments[[#This Row],[SPID]],CHOOSE({1,2},people[[#All],[SPID]],people[[#All],[Sales_person]]),2,0)</f>
        <v>Karlen McCaffrey</v>
      </c>
      <c r="J4378">
        <f>YEAR(shipments[[#This Row],[Shipdate]])</f>
        <v>2024</v>
      </c>
      <c r="K4378" s="22"/>
      <c r="L4378" s="22">
        <f>VLOOKUP(shipments[[#This Row],[PID]],CHOOSE({1,2},products[PID],products[Cost_per_box]),2,0)</f>
        <v>6.31</v>
      </c>
      <c r="M4378" s="22">
        <f>shipments[[#This Row],[Boxes]]*shipments[[#This Row],[cost_per_box]]</f>
        <v>448.01</v>
      </c>
      <c r="N4378" s="22">
        <f>shipments[[#This Row],[Amount]]-shipments[[#This Row],[total cost]]</f>
        <v>1525.24</v>
      </c>
    </row>
    <row r="4379" spans="1:14" x14ac:dyDescent="0.35">
      <c r="A4379" t="s">
        <v>4424</v>
      </c>
      <c r="B4379" t="s">
        <v>8052</v>
      </c>
      <c r="C4379" t="s">
        <v>8017</v>
      </c>
      <c r="D4379" t="s">
        <v>8033</v>
      </c>
      <c r="E4379" s="1">
        <v>45541</v>
      </c>
      <c r="F4379">
        <v>4594.5</v>
      </c>
      <c r="G4379">
        <v>177</v>
      </c>
      <c r="H4379" t="s">
        <v>26</v>
      </c>
      <c r="I4379" t="str">
        <f>VLOOKUP(shipments[[#This Row],[SPID]],CHOOSE({1,2},people[[#All],[SPID]],people[[#All],[Sales_person]]),2,0)</f>
        <v>Karlen McCaffrey</v>
      </c>
      <c r="J4379">
        <f>YEAR(shipments[[#This Row],[Shipdate]])</f>
        <v>2024</v>
      </c>
      <c r="K4379" s="22"/>
      <c r="L4379" s="22">
        <f>VLOOKUP(shipments[[#This Row],[PID]],CHOOSE({1,2},products[PID],products[Cost_per_box]),2,0)</f>
        <v>9.94</v>
      </c>
      <c r="M4379" s="22">
        <f>shipments[[#This Row],[Boxes]]*shipments[[#This Row],[cost_per_box]]</f>
        <v>1759.3799999999999</v>
      </c>
      <c r="N4379" s="22">
        <f>shipments[[#This Row],[Amount]]-shipments[[#This Row],[total cost]]</f>
        <v>2835.12</v>
      </c>
    </row>
    <row r="4380" spans="1:14" x14ac:dyDescent="0.35">
      <c r="A4380" t="s">
        <v>4425</v>
      </c>
      <c r="B4380" t="s">
        <v>8052</v>
      </c>
      <c r="C4380" t="s">
        <v>8017</v>
      </c>
      <c r="D4380" t="s">
        <v>8035</v>
      </c>
      <c r="E4380" s="1">
        <v>45268</v>
      </c>
      <c r="F4380">
        <v>5789.25</v>
      </c>
      <c r="G4380">
        <v>207</v>
      </c>
      <c r="H4380" t="s">
        <v>7</v>
      </c>
      <c r="I4380" t="str">
        <f>VLOOKUP(shipments[[#This Row],[SPID]],CHOOSE({1,2},people[[#All],[SPID]],people[[#All],[Sales_person]]),2,0)</f>
        <v>Karlen McCaffrey</v>
      </c>
      <c r="J4380">
        <f>YEAR(shipments[[#This Row],[Shipdate]])</f>
        <v>2023</v>
      </c>
      <c r="K4380" s="22"/>
      <c r="L4380" s="22">
        <f>VLOOKUP(shipments[[#This Row],[PID]],CHOOSE({1,2},products[PID],products[Cost_per_box]),2,0)</f>
        <v>9.94</v>
      </c>
      <c r="M4380" s="22">
        <f>shipments[[#This Row],[Boxes]]*shipments[[#This Row],[cost_per_box]]</f>
        <v>2057.58</v>
      </c>
      <c r="N4380" s="22">
        <f>shipments[[#This Row],[Amount]]-shipments[[#This Row],[total cost]]</f>
        <v>3731.67</v>
      </c>
    </row>
    <row r="4381" spans="1:14" x14ac:dyDescent="0.35">
      <c r="A4381" t="s">
        <v>4426</v>
      </c>
      <c r="B4381" t="s">
        <v>8052</v>
      </c>
      <c r="C4381" t="s">
        <v>8017</v>
      </c>
      <c r="D4381" t="s">
        <v>8037</v>
      </c>
      <c r="E4381" s="1">
        <v>45432</v>
      </c>
      <c r="F4381">
        <v>4824</v>
      </c>
      <c r="G4381">
        <v>193</v>
      </c>
      <c r="H4381" t="s">
        <v>7</v>
      </c>
      <c r="I4381" t="str">
        <f>VLOOKUP(shipments[[#This Row],[SPID]],CHOOSE({1,2},people[[#All],[SPID]],people[[#All],[Sales_person]]),2,0)</f>
        <v>Karlen McCaffrey</v>
      </c>
      <c r="J4381">
        <f>YEAR(shipments[[#This Row],[Shipdate]])</f>
        <v>2024</v>
      </c>
      <c r="K4381" s="22"/>
      <c r="L4381" s="22">
        <f>VLOOKUP(shipments[[#This Row],[PID]],CHOOSE({1,2},products[PID],products[Cost_per_box]),2,0)</f>
        <v>9.94</v>
      </c>
      <c r="M4381" s="22">
        <f>shipments[[#This Row],[Boxes]]*shipments[[#This Row],[cost_per_box]]</f>
        <v>1918.4199999999998</v>
      </c>
      <c r="N4381" s="22">
        <f>shipments[[#This Row],[Amount]]-shipments[[#This Row],[total cost]]</f>
        <v>2905.58</v>
      </c>
    </row>
    <row r="4382" spans="1:14" x14ac:dyDescent="0.35">
      <c r="A4382" t="s">
        <v>4427</v>
      </c>
      <c r="B4382" t="s">
        <v>8052</v>
      </c>
      <c r="C4382" t="s">
        <v>8017</v>
      </c>
      <c r="D4382" t="s">
        <v>8037</v>
      </c>
      <c r="E4382" s="1">
        <v>45440</v>
      </c>
      <c r="F4382">
        <v>5130</v>
      </c>
      <c r="G4382">
        <v>214</v>
      </c>
      <c r="H4382" t="s">
        <v>7</v>
      </c>
      <c r="I4382" t="str">
        <f>VLOOKUP(shipments[[#This Row],[SPID]],CHOOSE({1,2},people[[#All],[SPID]],people[[#All],[Sales_person]]),2,0)</f>
        <v>Karlen McCaffrey</v>
      </c>
      <c r="J4382">
        <f>YEAR(shipments[[#This Row],[Shipdate]])</f>
        <v>2024</v>
      </c>
      <c r="K4382" s="22"/>
      <c r="L4382" s="22">
        <f>VLOOKUP(shipments[[#This Row],[PID]],CHOOSE({1,2},products[PID],products[Cost_per_box]),2,0)</f>
        <v>9.94</v>
      </c>
      <c r="M4382" s="22">
        <f>shipments[[#This Row],[Boxes]]*shipments[[#This Row],[cost_per_box]]</f>
        <v>2127.16</v>
      </c>
      <c r="N4382" s="22">
        <f>shipments[[#This Row],[Amount]]-shipments[[#This Row],[total cost]]</f>
        <v>3002.84</v>
      </c>
    </row>
    <row r="4383" spans="1:14" x14ac:dyDescent="0.35">
      <c r="A4383" t="s">
        <v>4428</v>
      </c>
      <c r="B4383" t="s">
        <v>8052</v>
      </c>
      <c r="C4383" t="s">
        <v>8017</v>
      </c>
      <c r="D4383" t="s">
        <v>8033</v>
      </c>
      <c r="E4383" s="1">
        <v>45392</v>
      </c>
      <c r="F4383">
        <v>5235.75</v>
      </c>
      <c r="G4383">
        <v>210</v>
      </c>
      <c r="H4383" t="s">
        <v>7</v>
      </c>
      <c r="I4383" t="str">
        <f>VLOOKUP(shipments[[#This Row],[SPID]],CHOOSE({1,2},people[[#All],[SPID]],people[[#All],[Sales_person]]),2,0)</f>
        <v>Karlen McCaffrey</v>
      </c>
      <c r="J4383">
        <f>YEAR(shipments[[#This Row],[Shipdate]])</f>
        <v>2024</v>
      </c>
      <c r="K4383" s="22"/>
      <c r="L4383" s="22">
        <f>VLOOKUP(shipments[[#This Row],[PID]],CHOOSE({1,2},products[PID],products[Cost_per_box]),2,0)</f>
        <v>9.94</v>
      </c>
      <c r="M4383" s="22">
        <f>shipments[[#This Row],[Boxes]]*shipments[[#This Row],[cost_per_box]]</f>
        <v>2087.4</v>
      </c>
      <c r="N4383" s="22">
        <f>shipments[[#This Row],[Amount]]-shipments[[#This Row],[total cost]]</f>
        <v>3148.35</v>
      </c>
    </row>
    <row r="4384" spans="1:14" x14ac:dyDescent="0.35">
      <c r="A4384" t="s">
        <v>4429</v>
      </c>
      <c r="B4384" t="s">
        <v>8052</v>
      </c>
      <c r="C4384" t="s">
        <v>8017</v>
      </c>
      <c r="D4384" t="s">
        <v>8034</v>
      </c>
      <c r="E4384" s="1">
        <v>45075</v>
      </c>
      <c r="F4384">
        <v>4925.25</v>
      </c>
      <c r="G4384">
        <v>176</v>
      </c>
      <c r="H4384" t="s">
        <v>7</v>
      </c>
      <c r="I4384" t="str">
        <f>VLOOKUP(shipments[[#This Row],[SPID]],CHOOSE({1,2},people[[#All],[SPID]],people[[#All],[Sales_person]]),2,0)</f>
        <v>Karlen McCaffrey</v>
      </c>
      <c r="J4384">
        <f>YEAR(shipments[[#This Row],[Shipdate]])</f>
        <v>2023</v>
      </c>
      <c r="K4384" s="22"/>
      <c r="L4384" s="22">
        <f>VLOOKUP(shipments[[#This Row],[PID]],CHOOSE({1,2},products[PID],products[Cost_per_box]),2,0)</f>
        <v>9.94</v>
      </c>
      <c r="M4384" s="22">
        <f>shipments[[#This Row],[Boxes]]*shipments[[#This Row],[cost_per_box]]</f>
        <v>1749.4399999999998</v>
      </c>
      <c r="N4384" s="22">
        <f>shipments[[#This Row],[Amount]]-shipments[[#This Row],[total cost]]</f>
        <v>3175.8100000000004</v>
      </c>
    </row>
    <row r="4385" spans="1:14" x14ac:dyDescent="0.35">
      <c r="A4385" t="s">
        <v>4430</v>
      </c>
      <c r="B4385" t="s">
        <v>8052</v>
      </c>
      <c r="C4385" t="s">
        <v>8017</v>
      </c>
      <c r="D4385" t="s">
        <v>8035</v>
      </c>
      <c r="E4385" s="1">
        <v>45455</v>
      </c>
      <c r="F4385">
        <v>5017.5</v>
      </c>
      <c r="G4385">
        <v>186</v>
      </c>
      <c r="H4385" t="s">
        <v>7</v>
      </c>
      <c r="I4385" t="str">
        <f>VLOOKUP(shipments[[#This Row],[SPID]],CHOOSE({1,2},people[[#All],[SPID]],people[[#All],[Sales_person]]),2,0)</f>
        <v>Karlen McCaffrey</v>
      </c>
      <c r="J4385">
        <f>YEAR(shipments[[#This Row],[Shipdate]])</f>
        <v>2024</v>
      </c>
      <c r="K4385" s="22"/>
      <c r="L4385" s="22">
        <f>VLOOKUP(shipments[[#This Row],[PID]],CHOOSE({1,2},products[PID],products[Cost_per_box]),2,0)</f>
        <v>9.94</v>
      </c>
      <c r="M4385" s="22">
        <f>shipments[[#This Row],[Boxes]]*shipments[[#This Row],[cost_per_box]]</f>
        <v>1848.84</v>
      </c>
      <c r="N4385" s="22">
        <f>shipments[[#This Row],[Amount]]-shipments[[#This Row],[total cost]]</f>
        <v>3168.66</v>
      </c>
    </row>
    <row r="4386" spans="1:14" x14ac:dyDescent="0.35">
      <c r="A4386" t="s">
        <v>4431</v>
      </c>
      <c r="B4386" t="s">
        <v>8052</v>
      </c>
      <c r="C4386" t="s">
        <v>8018</v>
      </c>
      <c r="D4386" t="s">
        <v>8037</v>
      </c>
      <c r="E4386" s="1">
        <v>45258</v>
      </c>
      <c r="F4386">
        <v>10577.25</v>
      </c>
      <c r="G4386">
        <v>557</v>
      </c>
      <c r="H4386" t="s">
        <v>7</v>
      </c>
      <c r="I4386" t="str">
        <f>VLOOKUP(shipments[[#This Row],[SPID]],CHOOSE({1,2},people[[#All],[SPID]],people[[#All],[Sales_person]]),2,0)</f>
        <v>Karlen McCaffrey</v>
      </c>
      <c r="J4386">
        <f>YEAR(shipments[[#This Row],[Shipdate]])</f>
        <v>2023</v>
      </c>
      <c r="K4386" s="22"/>
      <c r="L4386" s="22">
        <f>VLOOKUP(shipments[[#This Row],[PID]],CHOOSE({1,2},products[PID],products[Cost_per_box]),2,0)</f>
        <v>7.73</v>
      </c>
      <c r="M4386" s="22">
        <f>shipments[[#This Row],[Boxes]]*shipments[[#This Row],[cost_per_box]]</f>
        <v>4305.6100000000006</v>
      </c>
      <c r="N4386" s="22">
        <f>shipments[[#This Row],[Amount]]-shipments[[#This Row],[total cost]]</f>
        <v>6271.6399999999994</v>
      </c>
    </row>
    <row r="4387" spans="1:14" x14ac:dyDescent="0.35">
      <c r="A4387" t="s">
        <v>4432</v>
      </c>
      <c r="B4387" t="s">
        <v>8052</v>
      </c>
      <c r="C4387" t="s">
        <v>8018</v>
      </c>
      <c r="D4387" t="s">
        <v>8038</v>
      </c>
      <c r="E4387" s="1">
        <v>45238</v>
      </c>
      <c r="F4387">
        <v>1752.75</v>
      </c>
      <c r="G4387">
        <v>98</v>
      </c>
      <c r="H4387" t="s">
        <v>7</v>
      </c>
      <c r="I4387" t="str">
        <f>VLOOKUP(shipments[[#This Row],[SPID]],CHOOSE({1,2},people[[#All],[SPID]],people[[#All],[Sales_person]]),2,0)</f>
        <v>Karlen McCaffrey</v>
      </c>
      <c r="J4387">
        <f>YEAR(shipments[[#This Row],[Shipdate]])</f>
        <v>2023</v>
      </c>
      <c r="K4387" s="22"/>
      <c r="L4387" s="22">
        <f>VLOOKUP(shipments[[#This Row],[PID]],CHOOSE({1,2},products[PID],products[Cost_per_box]),2,0)</f>
        <v>7.73</v>
      </c>
      <c r="M4387" s="22">
        <f>shipments[[#This Row],[Boxes]]*shipments[[#This Row],[cost_per_box]]</f>
        <v>757.54000000000008</v>
      </c>
      <c r="N4387" s="22">
        <f>shipments[[#This Row],[Amount]]-shipments[[#This Row],[total cost]]</f>
        <v>995.20999999999992</v>
      </c>
    </row>
    <row r="4388" spans="1:14" x14ac:dyDescent="0.35">
      <c r="A4388" t="s">
        <v>4433</v>
      </c>
      <c r="B4388" t="s">
        <v>8052</v>
      </c>
      <c r="C4388" t="s">
        <v>8018</v>
      </c>
      <c r="D4388" t="s">
        <v>8034</v>
      </c>
      <c r="E4388" s="1">
        <v>44993</v>
      </c>
      <c r="F4388">
        <v>8298</v>
      </c>
      <c r="G4388">
        <v>461</v>
      </c>
      <c r="H4388" t="s">
        <v>7</v>
      </c>
      <c r="I4388" t="str">
        <f>VLOOKUP(shipments[[#This Row],[SPID]],CHOOSE({1,2},people[[#All],[SPID]],people[[#All],[Sales_person]]),2,0)</f>
        <v>Karlen McCaffrey</v>
      </c>
      <c r="J4388">
        <f>YEAR(shipments[[#This Row],[Shipdate]])</f>
        <v>2023</v>
      </c>
      <c r="K4388" s="22"/>
      <c r="L4388" s="22">
        <f>VLOOKUP(shipments[[#This Row],[PID]],CHOOSE({1,2},products[PID],products[Cost_per_box]),2,0)</f>
        <v>7.73</v>
      </c>
      <c r="M4388" s="22">
        <f>shipments[[#This Row],[Boxes]]*shipments[[#This Row],[cost_per_box]]</f>
        <v>3563.53</v>
      </c>
      <c r="N4388" s="22">
        <f>shipments[[#This Row],[Amount]]-shipments[[#This Row],[total cost]]</f>
        <v>4734.4699999999993</v>
      </c>
    </row>
    <row r="4389" spans="1:14" x14ac:dyDescent="0.35">
      <c r="A4389" t="s">
        <v>4434</v>
      </c>
      <c r="B4389" t="s">
        <v>8052</v>
      </c>
      <c r="C4389" t="s">
        <v>8018</v>
      </c>
      <c r="D4389" t="s">
        <v>8038</v>
      </c>
      <c r="E4389" s="1">
        <v>45328</v>
      </c>
      <c r="F4389">
        <v>4610.25</v>
      </c>
      <c r="G4389">
        <v>257</v>
      </c>
      <c r="H4389" t="s">
        <v>7</v>
      </c>
      <c r="I4389" t="str">
        <f>VLOOKUP(shipments[[#This Row],[SPID]],CHOOSE({1,2},people[[#All],[SPID]],people[[#All],[Sales_person]]),2,0)</f>
        <v>Karlen McCaffrey</v>
      </c>
      <c r="J4389">
        <f>YEAR(shipments[[#This Row],[Shipdate]])</f>
        <v>2024</v>
      </c>
      <c r="K4389" s="22"/>
      <c r="L4389" s="22">
        <f>VLOOKUP(shipments[[#This Row],[PID]],CHOOSE({1,2},products[PID],products[Cost_per_box]),2,0)</f>
        <v>7.73</v>
      </c>
      <c r="M4389" s="22">
        <f>shipments[[#This Row],[Boxes]]*shipments[[#This Row],[cost_per_box]]</f>
        <v>1986.6100000000001</v>
      </c>
      <c r="N4389" s="22">
        <f>shipments[[#This Row],[Amount]]-shipments[[#This Row],[total cost]]</f>
        <v>2623.64</v>
      </c>
    </row>
    <row r="4390" spans="1:14" x14ac:dyDescent="0.35">
      <c r="A4390" t="s">
        <v>4435</v>
      </c>
      <c r="B4390" t="s">
        <v>8052</v>
      </c>
      <c r="C4390" t="s">
        <v>8018</v>
      </c>
      <c r="D4390" t="s">
        <v>8033</v>
      </c>
      <c r="E4390" s="1">
        <v>45239</v>
      </c>
      <c r="F4390">
        <v>1152</v>
      </c>
      <c r="G4390">
        <v>61</v>
      </c>
      <c r="H4390" t="s">
        <v>7</v>
      </c>
      <c r="I4390" t="str">
        <f>VLOOKUP(shipments[[#This Row],[SPID]],CHOOSE({1,2},people[[#All],[SPID]],people[[#All],[Sales_person]]),2,0)</f>
        <v>Karlen McCaffrey</v>
      </c>
      <c r="J4390">
        <f>YEAR(shipments[[#This Row],[Shipdate]])</f>
        <v>2023</v>
      </c>
      <c r="K4390" s="22"/>
      <c r="L4390" s="22">
        <f>VLOOKUP(shipments[[#This Row],[PID]],CHOOSE({1,2},products[PID],products[Cost_per_box]),2,0)</f>
        <v>7.73</v>
      </c>
      <c r="M4390" s="22">
        <f>shipments[[#This Row],[Boxes]]*shipments[[#This Row],[cost_per_box]]</f>
        <v>471.53000000000003</v>
      </c>
      <c r="N4390" s="22">
        <f>shipments[[#This Row],[Amount]]-shipments[[#This Row],[total cost]]</f>
        <v>680.47</v>
      </c>
    </row>
    <row r="4391" spans="1:14" x14ac:dyDescent="0.35">
      <c r="A4391" t="s">
        <v>4436</v>
      </c>
      <c r="B4391" t="s">
        <v>8052</v>
      </c>
      <c r="C4391" t="s">
        <v>8018</v>
      </c>
      <c r="D4391" t="s">
        <v>8036</v>
      </c>
      <c r="E4391" s="1">
        <v>45252</v>
      </c>
      <c r="F4391">
        <v>1183.5</v>
      </c>
      <c r="G4391">
        <v>66</v>
      </c>
      <c r="H4391" t="s">
        <v>7</v>
      </c>
      <c r="I4391" t="str">
        <f>VLOOKUP(shipments[[#This Row],[SPID]],CHOOSE({1,2},people[[#All],[SPID]],people[[#All],[Sales_person]]),2,0)</f>
        <v>Karlen McCaffrey</v>
      </c>
      <c r="J4391">
        <f>YEAR(shipments[[#This Row],[Shipdate]])</f>
        <v>2023</v>
      </c>
      <c r="K4391" s="22"/>
      <c r="L4391" s="22">
        <f>VLOOKUP(shipments[[#This Row],[PID]],CHOOSE({1,2},products[PID],products[Cost_per_box]),2,0)</f>
        <v>7.73</v>
      </c>
      <c r="M4391" s="22">
        <f>shipments[[#This Row],[Boxes]]*shipments[[#This Row],[cost_per_box]]</f>
        <v>510.18</v>
      </c>
      <c r="N4391" s="22">
        <f>shipments[[#This Row],[Amount]]-shipments[[#This Row],[total cost]]</f>
        <v>673.31999999999994</v>
      </c>
    </row>
    <row r="4392" spans="1:14" x14ac:dyDescent="0.35">
      <c r="A4392" t="s">
        <v>4437</v>
      </c>
      <c r="B4392" t="s">
        <v>8052</v>
      </c>
      <c r="C4392" t="s">
        <v>8020</v>
      </c>
      <c r="D4392" t="s">
        <v>8038</v>
      </c>
      <c r="E4392" s="1">
        <v>45019</v>
      </c>
      <c r="F4392">
        <v>6135.75</v>
      </c>
      <c r="G4392">
        <v>439</v>
      </c>
      <c r="H4392" t="s">
        <v>7</v>
      </c>
      <c r="I4392" t="str">
        <f>VLOOKUP(shipments[[#This Row],[SPID]],CHOOSE({1,2},people[[#All],[SPID]],people[[#All],[Sales_person]]),2,0)</f>
        <v>Karlen McCaffrey</v>
      </c>
      <c r="J4392">
        <f>YEAR(shipments[[#This Row],[Shipdate]])</f>
        <v>2023</v>
      </c>
      <c r="K4392" s="22"/>
      <c r="L4392" s="22">
        <f>VLOOKUP(shipments[[#This Row],[PID]],CHOOSE({1,2},products[PID],products[Cost_per_box]),2,0)</f>
        <v>8.2200000000000006</v>
      </c>
      <c r="M4392" s="22">
        <f>shipments[[#This Row],[Boxes]]*shipments[[#This Row],[cost_per_box]]</f>
        <v>3608.5800000000004</v>
      </c>
      <c r="N4392" s="22">
        <f>shipments[[#This Row],[Amount]]-shipments[[#This Row],[total cost]]</f>
        <v>2527.1699999999996</v>
      </c>
    </row>
    <row r="4393" spans="1:14" x14ac:dyDescent="0.35">
      <c r="A4393" t="s">
        <v>4438</v>
      </c>
      <c r="B4393" t="s">
        <v>8052</v>
      </c>
      <c r="C4393" t="s">
        <v>8020</v>
      </c>
      <c r="D4393" t="s">
        <v>8038</v>
      </c>
      <c r="E4393" s="1">
        <v>45517</v>
      </c>
      <c r="F4393">
        <v>3645</v>
      </c>
      <c r="G4393">
        <v>281</v>
      </c>
      <c r="H4393" t="s">
        <v>18</v>
      </c>
      <c r="I4393" t="str">
        <f>VLOOKUP(shipments[[#This Row],[SPID]],CHOOSE({1,2},people[[#All],[SPID]],people[[#All],[Sales_person]]),2,0)</f>
        <v>Karlen McCaffrey</v>
      </c>
      <c r="J4393">
        <f>YEAR(shipments[[#This Row],[Shipdate]])</f>
        <v>2024</v>
      </c>
      <c r="K4393" s="22"/>
      <c r="L4393" s="22">
        <f>VLOOKUP(shipments[[#This Row],[PID]],CHOOSE({1,2},products[PID],products[Cost_per_box]),2,0)</f>
        <v>8.2200000000000006</v>
      </c>
      <c r="M4393" s="22">
        <f>shipments[[#This Row],[Boxes]]*shipments[[#This Row],[cost_per_box]]</f>
        <v>2309.8200000000002</v>
      </c>
      <c r="N4393" s="22">
        <f>shipments[[#This Row],[Amount]]-shipments[[#This Row],[total cost]]</f>
        <v>1335.1799999999998</v>
      </c>
    </row>
    <row r="4394" spans="1:14" x14ac:dyDescent="0.35">
      <c r="A4394" t="s">
        <v>4439</v>
      </c>
      <c r="B4394" t="s">
        <v>8052</v>
      </c>
      <c r="C4394" t="s">
        <v>8020</v>
      </c>
      <c r="D4394" t="s">
        <v>8038</v>
      </c>
      <c r="E4394" s="1">
        <v>45203</v>
      </c>
      <c r="F4394">
        <v>2355.75</v>
      </c>
      <c r="G4394">
        <v>148</v>
      </c>
      <c r="H4394" t="s">
        <v>7</v>
      </c>
      <c r="I4394" t="str">
        <f>VLOOKUP(shipments[[#This Row],[SPID]],CHOOSE({1,2},people[[#All],[SPID]],people[[#All],[Sales_person]]),2,0)</f>
        <v>Karlen McCaffrey</v>
      </c>
      <c r="J4394">
        <f>YEAR(shipments[[#This Row],[Shipdate]])</f>
        <v>2023</v>
      </c>
      <c r="K4394" s="22"/>
      <c r="L4394" s="22">
        <f>VLOOKUP(shipments[[#This Row],[PID]],CHOOSE({1,2},products[PID],products[Cost_per_box]),2,0)</f>
        <v>8.2200000000000006</v>
      </c>
      <c r="M4394" s="22">
        <f>shipments[[#This Row],[Boxes]]*shipments[[#This Row],[cost_per_box]]</f>
        <v>1216.5600000000002</v>
      </c>
      <c r="N4394" s="22">
        <f>shipments[[#This Row],[Amount]]-shipments[[#This Row],[total cost]]</f>
        <v>1139.1899999999998</v>
      </c>
    </row>
    <row r="4395" spans="1:14" x14ac:dyDescent="0.35">
      <c r="A4395" t="s">
        <v>4440</v>
      </c>
      <c r="B4395" t="s">
        <v>8052</v>
      </c>
      <c r="C4395" t="s">
        <v>8020</v>
      </c>
      <c r="D4395" t="s">
        <v>8033</v>
      </c>
      <c r="E4395" s="1">
        <v>44936</v>
      </c>
      <c r="F4395">
        <v>3233.25</v>
      </c>
      <c r="G4395">
        <v>203</v>
      </c>
      <c r="H4395" t="s">
        <v>7</v>
      </c>
      <c r="I4395" t="str">
        <f>VLOOKUP(shipments[[#This Row],[SPID]],CHOOSE({1,2},people[[#All],[SPID]],people[[#All],[Sales_person]]),2,0)</f>
        <v>Karlen McCaffrey</v>
      </c>
      <c r="J4395">
        <f>YEAR(shipments[[#This Row],[Shipdate]])</f>
        <v>2023</v>
      </c>
      <c r="K4395" s="22"/>
      <c r="L4395" s="22">
        <f>VLOOKUP(shipments[[#This Row],[PID]],CHOOSE({1,2},products[PID],products[Cost_per_box]),2,0)</f>
        <v>8.2200000000000006</v>
      </c>
      <c r="M4395" s="22">
        <f>shipments[[#This Row],[Boxes]]*shipments[[#This Row],[cost_per_box]]</f>
        <v>1668.66</v>
      </c>
      <c r="N4395" s="22">
        <f>shipments[[#This Row],[Amount]]-shipments[[#This Row],[total cost]]</f>
        <v>1564.59</v>
      </c>
    </row>
    <row r="4396" spans="1:14" x14ac:dyDescent="0.35">
      <c r="A4396" t="s">
        <v>4441</v>
      </c>
      <c r="B4396" t="s">
        <v>8052</v>
      </c>
      <c r="C4396" t="s">
        <v>8022</v>
      </c>
      <c r="D4396" t="s">
        <v>8034</v>
      </c>
      <c r="E4396" s="1">
        <v>45268</v>
      </c>
      <c r="F4396">
        <v>4799.25</v>
      </c>
      <c r="G4396">
        <v>320</v>
      </c>
      <c r="H4396" t="s">
        <v>7</v>
      </c>
      <c r="I4396" t="str">
        <f>VLOOKUP(shipments[[#This Row],[SPID]],CHOOSE({1,2},people[[#All],[SPID]],people[[#All],[Sales_person]]),2,0)</f>
        <v>Karlen McCaffrey</v>
      </c>
      <c r="J4396">
        <f>YEAR(shipments[[#This Row],[Shipdate]])</f>
        <v>2023</v>
      </c>
      <c r="K4396" s="22"/>
      <c r="L4396" s="22">
        <f>VLOOKUP(shipments[[#This Row],[PID]],CHOOSE({1,2},products[PID],products[Cost_per_box]),2,0)</f>
        <v>4.74</v>
      </c>
      <c r="M4396" s="22">
        <f>shipments[[#This Row],[Boxes]]*shipments[[#This Row],[cost_per_box]]</f>
        <v>1516.8000000000002</v>
      </c>
      <c r="N4396" s="22">
        <f>shipments[[#This Row],[Amount]]-shipments[[#This Row],[total cost]]</f>
        <v>3282.45</v>
      </c>
    </row>
    <row r="4397" spans="1:14" x14ac:dyDescent="0.35">
      <c r="A4397" t="s">
        <v>4442</v>
      </c>
      <c r="B4397" t="s">
        <v>8052</v>
      </c>
      <c r="C4397" t="s">
        <v>8022</v>
      </c>
      <c r="D4397" t="s">
        <v>8034</v>
      </c>
      <c r="E4397" s="1">
        <v>45384</v>
      </c>
      <c r="F4397">
        <v>7645.5</v>
      </c>
      <c r="G4397">
        <v>547</v>
      </c>
      <c r="H4397" t="s">
        <v>7</v>
      </c>
      <c r="I4397" t="str">
        <f>VLOOKUP(shipments[[#This Row],[SPID]],CHOOSE({1,2},people[[#All],[SPID]],people[[#All],[Sales_person]]),2,0)</f>
        <v>Karlen McCaffrey</v>
      </c>
      <c r="J4397">
        <f>YEAR(shipments[[#This Row],[Shipdate]])</f>
        <v>2024</v>
      </c>
      <c r="K4397" s="22"/>
      <c r="L4397" s="22">
        <f>VLOOKUP(shipments[[#This Row],[PID]],CHOOSE({1,2},products[PID],products[Cost_per_box]),2,0)</f>
        <v>4.74</v>
      </c>
      <c r="M4397" s="22">
        <f>shipments[[#This Row],[Boxes]]*shipments[[#This Row],[cost_per_box]]</f>
        <v>2592.7800000000002</v>
      </c>
      <c r="N4397" s="22">
        <f>shipments[[#This Row],[Amount]]-shipments[[#This Row],[total cost]]</f>
        <v>5052.7199999999993</v>
      </c>
    </row>
    <row r="4398" spans="1:14" x14ac:dyDescent="0.35">
      <c r="A4398" t="s">
        <v>4443</v>
      </c>
      <c r="B4398" t="s">
        <v>8052</v>
      </c>
      <c r="C4398" t="s">
        <v>8023</v>
      </c>
      <c r="D4398" t="s">
        <v>8037</v>
      </c>
      <c r="E4398" s="1">
        <v>45040</v>
      </c>
      <c r="F4398">
        <v>7105.5</v>
      </c>
      <c r="G4398">
        <v>889</v>
      </c>
      <c r="H4398" t="s">
        <v>7</v>
      </c>
      <c r="I4398" t="str">
        <f>VLOOKUP(shipments[[#This Row],[SPID]],CHOOSE({1,2},people[[#All],[SPID]],people[[#All],[Sales_person]]),2,0)</f>
        <v>Karlen McCaffrey</v>
      </c>
      <c r="J4398">
        <f>YEAR(shipments[[#This Row],[Shipdate]])</f>
        <v>2023</v>
      </c>
      <c r="K4398" s="22"/>
      <c r="L4398" s="22">
        <f>VLOOKUP(shipments[[#This Row],[PID]],CHOOSE({1,2},products[PID],products[Cost_per_box]),2,0)</f>
        <v>10.51</v>
      </c>
      <c r="M4398" s="22">
        <f>shipments[[#This Row],[Boxes]]*shipments[[#This Row],[cost_per_box]]</f>
        <v>9343.39</v>
      </c>
      <c r="N4398" s="22">
        <f>shipments[[#This Row],[Amount]]-shipments[[#This Row],[total cost]]</f>
        <v>-2237.8899999999994</v>
      </c>
    </row>
    <row r="4399" spans="1:14" x14ac:dyDescent="0.35">
      <c r="A4399" t="s">
        <v>4444</v>
      </c>
      <c r="B4399" t="s">
        <v>8052</v>
      </c>
      <c r="C4399" t="s">
        <v>8024</v>
      </c>
      <c r="D4399" t="s">
        <v>8036</v>
      </c>
      <c r="E4399" s="1">
        <v>45083</v>
      </c>
      <c r="F4399">
        <v>4297.5</v>
      </c>
      <c r="G4399">
        <v>253</v>
      </c>
      <c r="H4399" t="s">
        <v>7</v>
      </c>
      <c r="I4399" t="str">
        <f>VLOOKUP(shipments[[#This Row],[SPID]],CHOOSE({1,2},people[[#All],[SPID]],people[[#All],[Sales_person]]),2,0)</f>
        <v>Karlen McCaffrey</v>
      </c>
      <c r="J4399">
        <f>YEAR(shipments[[#This Row],[Shipdate]])</f>
        <v>2023</v>
      </c>
      <c r="K4399" s="22"/>
      <c r="L4399" s="22">
        <f>VLOOKUP(shipments[[#This Row],[PID]],CHOOSE({1,2},products[PID],products[Cost_per_box]),2,0)</f>
        <v>6.43</v>
      </c>
      <c r="M4399" s="22">
        <f>shipments[[#This Row],[Boxes]]*shipments[[#This Row],[cost_per_box]]</f>
        <v>1626.79</v>
      </c>
      <c r="N4399" s="22">
        <f>shipments[[#This Row],[Amount]]-shipments[[#This Row],[total cost]]</f>
        <v>2670.71</v>
      </c>
    </row>
    <row r="4400" spans="1:14" x14ac:dyDescent="0.35">
      <c r="A4400" t="s">
        <v>4445</v>
      </c>
      <c r="B4400" t="s">
        <v>8052</v>
      </c>
      <c r="C4400" t="s">
        <v>8024</v>
      </c>
      <c r="D4400" t="s">
        <v>8037</v>
      </c>
      <c r="E4400" s="1">
        <v>45089</v>
      </c>
      <c r="F4400">
        <v>4673.25</v>
      </c>
      <c r="G4400">
        <v>275</v>
      </c>
      <c r="H4400" t="s">
        <v>7</v>
      </c>
      <c r="I4400" t="str">
        <f>VLOOKUP(shipments[[#This Row],[SPID]],CHOOSE({1,2},people[[#All],[SPID]],people[[#All],[Sales_person]]),2,0)</f>
        <v>Karlen McCaffrey</v>
      </c>
      <c r="J4400">
        <f>YEAR(shipments[[#This Row],[Shipdate]])</f>
        <v>2023</v>
      </c>
      <c r="K4400" s="22"/>
      <c r="L4400" s="22">
        <f>VLOOKUP(shipments[[#This Row],[PID]],CHOOSE({1,2},products[PID],products[Cost_per_box]),2,0)</f>
        <v>6.43</v>
      </c>
      <c r="M4400" s="22">
        <f>shipments[[#This Row],[Boxes]]*shipments[[#This Row],[cost_per_box]]</f>
        <v>1768.25</v>
      </c>
      <c r="N4400" s="22">
        <f>shipments[[#This Row],[Amount]]-shipments[[#This Row],[total cost]]</f>
        <v>2905</v>
      </c>
    </row>
    <row r="4401" spans="1:14" x14ac:dyDescent="0.35">
      <c r="A4401" t="s">
        <v>4446</v>
      </c>
      <c r="B4401" t="s">
        <v>8052</v>
      </c>
      <c r="C4401" t="s">
        <v>8025</v>
      </c>
      <c r="D4401" t="s">
        <v>8038</v>
      </c>
      <c r="E4401" s="1">
        <v>45397</v>
      </c>
      <c r="F4401">
        <v>11943</v>
      </c>
      <c r="G4401">
        <v>629</v>
      </c>
      <c r="H4401" t="s">
        <v>7</v>
      </c>
      <c r="I4401" t="str">
        <f>VLOOKUP(shipments[[#This Row],[SPID]],CHOOSE({1,2},people[[#All],[SPID]],people[[#All],[Sales_person]]),2,0)</f>
        <v>Karlen McCaffrey</v>
      </c>
      <c r="J4401">
        <f>YEAR(shipments[[#This Row],[Shipdate]])</f>
        <v>2024</v>
      </c>
      <c r="K4401" s="22"/>
      <c r="L4401" s="22">
        <f>VLOOKUP(shipments[[#This Row],[PID]],CHOOSE({1,2},products[PID],products[Cost_per_box]),2,0)</f>
        <v>12.41</v>
      </c>
      <c r="M4401" s="22">
        <f>shipments[[#This Row],[Boxes]]*shipments[[#This Row],[cost_per_box]]</f>
        <v>7805.89</v>
      </c>
      <c r="N4401" s="22">
        <f>shipments[[#This Row],[Amount]]-shipments[[#This Row],[total cost]]</f>
        <v>4137.1099999999997</v>
      </c>
    </row>
    <row r="4402" spans="1:14" x14ac:dyDescent="0.35">
      <c r="A4402" t="s">
        <v>4447</v>
      </c>
      <c r="B4402" t="s">
        <v>8052</v>
      </c>
      <c r="C4402" t="s">
        <v>8025</v>
      </c>
      <c r="D4402" t="s">
        <v>8038</v>
      </c>
      <c r="E4402" s="1">
        <v>45342</v>
      </c>
      <c r="F4402">
        <v>5404.5</v>
      </c>
      <c r="G4402">
        <v>285</v>
      </c>
      <c r="H4402" t="s">
        <v>7</v>
      </c>
      <c r="I4402" t="str">
        <f>VLOOKUP(shipments[[#This Row],[SPID]],CHOOSE({1,2},people[[#All],[SPID]],people[[#All],[Sales_person]]),2,0)</f>
        <v>Karlen McCaffrey</v>
      </c>
      <c r="J4402">
        <f>YEAR(shipments[[#This Row],[Shipdate]])</f>
        <v>2024</v>
      </c>
      <c r="K4402" s="22"/>
      <c r="L4402" s="22">
        <f>VLOOKUP(shipments[[#This Row],[PID]],CHOOSE({1,2},products[PID],products[Cost_per_box]),2,0)</f>
        <v>12.41</v>
      </c>
      <c r="M4402" s="22">
        <f>shipments[[#This Row],[Boxes]]*shipments[[#This Row],[cost_per_box]]</f>
        <v>3536.85</v>
      </c>
      <c r="N4402" s="22">
        <f>shipments[[#This Row],[Amount]]-shipments[[#This Row],[total cost]]</f>
        <v>1867.65</v>
      </c>
    </row>
    <row r="4403" spans="1:14" x14ac:dyDescent="0.35">
      <c r="A4403" t="s">
        <v>4448</v>
      </c>
      <c r="B4403" t="s">
        <v>8052</v>
      </c>
      <c r="C4403" t="s">
        <v>8025</v>
      </c>
      <c r="D4403" t="s">
        <v>8038</v>
      </c>
      <c r="E4403" s="1">
        <v>44993</v>
      </c>
      <c r="F4403">
        <v>2398.5</v>
      </c>
      <c r="G4403">
        <v>134</v>
      </c>
      <c r="H4403" t="s">
        <v>7</v>
      </c>
      <c r="I4403" t="str">
        <f>VLOOKUP(shipments[[#This Row],[SPID]],CHOOSE({1,2},people[[#All],[SPID]],people[[#All],[Sales_person]]),2,0)</f>
        <v>Karlen McCaffrey</v>
      </c>
      <c r="J4403">
        <f>YEAR(shipments[[#This Row],[Shipdate]])</f>
        <v>2023</v>
      </c>
      <c r="K4403" s="22"/>
      <c r="L4403" s="22">
        <f>VLOOKUP(shipments[[#This Row],[PID]],CHOOSE({1,2},products[PID],products[Cost_per_box]),2,0)</f>
        <v>12.41</v>
      </c>
      <c r="M4403" s="22">
        <f>shipments[[#This Row],[Boxes]]*shipments[[#This Row],[cost_per_box]]</f>
        <v>1662.94</v>
      </c>
      <c r="N4403" s="22">
        <f>shipments[[#This Row],[Amount]]-shipments[[#This Row],[total cost]]</f>
        <v>735.56</v>
      </c>
    </row>
    <row r="4404" spans="1:14" x14ac:dyDescent="0.35">
      <c r="A4404" t="s">
        <v>4449</v>
      </c>
      <c r="B4404" t="s">
        <v>8052</v>
      </c>
      <c r="C4404" t="s">
        <v>8026</v>
      </c>
      <c r="D4404" t="s">
        <v>8036</v>
      </c>
      <c r="E4404" s="1">
        <v>44958</v>
      </c>
      <c r="F4404">
        <v>4646.25</v>
      </c>
      <c r="G4404">
        <v>332</v>
      </c>
      <c r="H4404" t="s">
        <v>7</v>
      </c>
      <c r="I4404" t="str">
        <f>VLOOKUP(shipments[[#This Row],[SPID]],CHOOSE({1,2},people[[#All],[SPID]],people[[#All],[Sales_person]]),2,0)</f>
        <v>Karlen McCaffrey</v>
      </c>
      <c r="J4404">
        <f>YEAR(shipments[[#This Row],[Shipdate]])</f>
        <v>2023</v>
      </c>
      <c r="K4404" s="22"/>
      <c r="L4404" s="22">
        <f>VLOOKUP(shipments[[#This Row],[PID]],CHOOSE({1,2},products[PID],products[Cost_per_box]),2,0)</f>
        <v>9.57</v>
      </c>
      <c r="M4404" s="22">
        <f>shipments[[#This Row],[Boxes]]*shipments[[#This Row],[cost_per_box]]</f>
        <v>3177.2400000000002</v>
      </c>
      <c r="N4404" s="22">
        <f>shipments[[#This Row],[Amount]]-shipments[[#This Row],[total cost]]</f>
        <v>1469.0099999999998</v>
      </c>
    </row>
    <row r="4405" spans="1:14" x14ac:dyDescent="0.35">
      <c r="A4405" t="s">
        <v>4450</v>
      </c>
      <c r="B4405" t="s">
        <v>8052</v>
      </c>
      <c r="C4405" t="s">
        <v>8026</v>
      </c>
      <c r="D4405" t="s">
        <v>8037</v>
      </c>
      <c r="E4405" s="1">
        <v>45072</v>
      </c>
      <c r="F4405">
        <v>12089.25</v>
      </c>
      <c r="G4405">
        <v>864</v>
      </c>
      <c r="H4405" t="s">
        <v>7</v>
      </c>
      <c r="I4405" t="str">
        <f>VLOOKUP(shipments[[#This Row],[SPID]],CHOOSE({1,2},people[[#All],[SPID]],people[[#All],[Sales_person]]),2,0)</f>
        <v>Karlen McCaffrey</v>
      </c>
      <c r="J4405">
        <f>YEAR(shipments[[#This Row],[Shipdate]])</f>
        <v>2023</v>
      </c>
      <c r="K4405" s="22"/>
      <c r="L4405" s="22">
        <f>VLOOKUP(shipments[[#This Row],[PID]],CHOOSE({1,2},products[PID],products[Cost_per_box]),2,0)</f>
        <v>9.57</v>
      </c>
      <c r="M4405" s="22">
        <f>shipments[[#This Row],[Boxes]]*shipments[[#This Row],[cost_per_box]]</f>
        <v>8268.48</v>
      </c>
      <c r="N4405" s="22">
        <f>shipments[[#This Row],[Amount]]-shipments[[#This Row],[total cost]]</f>
        <v>3820.7700000000004</v>
      </c>
    </row>
    <row r="4406" spans="1:14" x14ac:dyDescent="0.35">
      <c r="A4406" t="s">
        <v>4451</v>
      </c>
      <c r="B4406" t="s">
        <v>8052</v>
      </c>
      <c r="C4406" t="s">
        <v>8026</v>
      </c>
      <c r="D4406" t="s">
        <v>8033</v>
      </c>
      <c r="E4406" s="1">
        <v>45533</v>
      </c>
      <c r="F4406">
        <v>5508</v>
      </c>
      <c r="G4406">
        <v>345</v>
      </c>
      <c r="H4406" t="s">
        <v>18</v>
      </c>
      <c r="I4406" t="str">
        <f>VLOOKUP(shipments[[#This Row],[SPID]],CHOOSE({1,2},people[[#All],[SPID]],people[[#All],[Sales_person]]),2,0)</f>
        <v>Karlen McCaffrey</v>
      </c>
      <c r="J4406">
        <f>YEAR(shipments[[#This Row],[Shipdate]])</f>
        <v>2024</v>
      </c>
      <c r="K4406" s="22"/>
      <c r="L4406" s="22">
        <f>VLOOKUP(shipments[[#This Row],[PID]],CHOOSE({1,2},products[PID],products[Cost_per_box]),2,0)</f>
        <v>9.57</v>
      </c>
      <c r="M4406" s="22">
        <f>shipments[[#This Row],[Boxes]]*shipments[[#This Row],[cost_per_box]]</f>
        <v>3301.65</v>
      </c>
      <c r="N4406" s="22">
        <f>shipments[[#This Row],[Amount]]-shipments[[#This Row],[total cost]]</f>
        <v>2206.35</v>
      </c>
    </row>
    <row r="4407" spans="1:14" x14ac:dyDescent="0.35">
      <c r="A4407" t="s">
        <v>4452</v>
      </c>
      <c r="B4407" t="s">
        <v>8052</v>
      </c>
      <c r="C4407" t="s">
        <v>8027</v>
      </c>
      <c r="D4407" t="s">
        <v>8036</v>
      </c>
      <c r="E4407" s="1">
        <v>45097</v>
      </c>
      <c r="F4407">
        <v>328.5</v>
      </c>
      <c r="G4407">
        <v>42</v>
      </c>
      <c r="H4407" t="s">
        <v>7</v>
      </c>
      <c r="I4407" t="str">
        <f>VLOOKUP(shipments[[#This Row],[SPID]],CHOOSE({1,2},people[[#All],[SPID]],people[[#All],[Sales_person]]),2,0)</f>
        <v>Karlen McCaffrey</v>
      </c>
      <c r="J4407">
        <f>YEAR(shipments[[#This Row],[Shipdate]])</f>
        <v>2023</v>
      </c>
      <c r="K4407" s="22"/>
      <c r="L4407" s="22">
        <f>VLOOKUP(shipments[[#This Row],[PID]],CHOOSE({1,2},products[PID],products[Cost_per_box]),2,0)</f>
        <v>8.43</v>
      </c>
      <c r="M4407" s="22">
        <f>shipments[[#This Row],[Boxes]]*shipments[[#This Row],[cost_per_box]]</f>
        <v>354.06</v>
      </c>
      <c r="N4407" s="22">
        <f>shipments[[#This Row],[Amount]]-shipments[[#This Row],[total cost]]</f>
        <v>-25.560000000000002</v>
      </c>
    </row>
    <row r="4408" spans="1:14" x14ac:dyDescent="0.35">
      <c r="A4408" t="s">
        <v>4453</v>
      </c>
      <c r="B4408" t="s">
        <v>8052</v>
      </c>
      <c r="C4408" t="s">
        <v>8028</v>
      </c>
      <c r="D4408" t="s">
        <v>8033</v>
      </c>
      <c r="E4408" s="1">
        <v>45210</v>
      </c>
      <c r="F4408">
        <v>19523.25</v>
      </c>
      <c r="G4408">
        <v>2441</v>
      </c>
      <c r="H4408" t="s">
        <v>7</v>
      </c>
      <c r="I4408" t="str">
        <f>VLOOKUP(shipments[[#This Row],[SPID]],CHOOSE({1,2},people[[#All],[SPID]],people[[#All],[Sales_person]]),2,0)</f>
        <v>Karlen McCaffrey</v>
      </c>
      <c r="J4408">
        <f>YEAR(shipments[[#This Row],[Shipdate]])</f>
        <v>2023</v>
      </c>
      <c r="K4408" s="22"/>
      <c r="L4408" s="22">
        <f>VLOOKUP(shipments[[#This Row],[PID]],CHOOSE({1,2},products[PID],products[Cost_per_box]),2,0)</f>
        <v>6.8</v>
      </c>
      <c r="M4408" s="22">
        <f>shipments[[#This Row],[Boxes]]*shipments[[#This Row],[cost_per_box]]</f>
        <v>16598.8</v>
      </c>
      <c r="N4408" s="22">
        <f>shipments[[#This Row],[Amount]]-shipments[[#This Row],[total cost]]</f>
        <v>2924.4500000000007</v>
      </c>
    </row>
    <row r="4409" spans="1:14" x14ac:dyDescent="0.35">
      <c r="A4409" t="s">
        <v>4454</v>
      </c>
      <c r="B4409" t="s">
        <v>8052</v>
      </c>
      <c r="C4409" t="s">
        <v>8028</v>
      </c>
      <c r="D4409" t="s">
        <v>8038</v>
      </c>
      <c r="E4409" s="1">
        <v>45125</v>
      </c>
      <c r="F4409">
        <v>11389.5</v>
      </c>
      <c r="G4409">
        <v>1424</v>
      </c>
      <c r="H4409" t="s">
        <v>7</v>
      </c>
      <c r="I4409" t="str">
        <f>VLOOKUP(shipments[[#This Row],[SPID]],CHOOSE({1,2},people[[#All],[SPID]],people[[#All],[Sales_person]]),2,0)</f>
        <v>Karlen McCaffrey</v>
      </c>
      <c r="J4409">
        <f>YEAR(shipments[[#This Row],[Shipdate]])</f>
        <v>2023</v>
      </c>
      <c r="K4409" s="22"/>
      <c r="L4409" s="22">
        <f>VLOOKUP(shipments[[#This Row],[PID]],CHOOSE({1,2},products[PID],products[Cost_per_box]),2,0)</f>
        <v>6.8</v>
      </c>
      <c r="M4409" s="22">
        <f>shipments[[#This Row],[Boxes]]*shipments[[#This Row],[cost_per_box]]</f>
        <v>9683.1999999999989</v>
      </c>
      <c r="N4409" s="22">
        <f>shipments[[#This Row],[Amount]]-shipments[[#This Row],[total cost]]</f>
        <v>1706.3000000000011</v>
      </c>
    </row>
    <row r="4410" spans="1:14" x14ac:dyDescent="0.35">
      <c r="A4410" t="s">
        <v>4455</v>
      </c>
      <c r="B4410" t="s">
        <v>8052</v>
      </c>
      <c r="C4410" t="s">
        <v>8028</v>
      </c>
      <c r="D4410" t="s">
        <v>8033</v>
      </c>
      <c r="E4410" s="1">
        <v>45180</v>
      </c>
      <c r="F4410">
        <v>17300.25</v>
      </c>
      <c r="G4410">
        <v>2163</v>
      </c>
      <c r="H4410" t="s">
        <v>7</v>
      </c>
      <c r="I4410" t="str">
        <f>VLOOKUP(shipments[[#This Row],[SPID]],CHOOSE({1,2},people[[#All],[SPID]],people[[#All],[Sales_person]]),2,0)</f>
        <v>Karlen McCaffrey</v>
      </c>
      <c r="J4410">
        <f>YEAR(shipments[[#This Row],[Shipdate]])</f>
        <v>2023</v>
      </c>
      <c r="K4410" s="22"/>
      <c r="L4410" s="22">
        <f>VLOOKUP(shipments[[#This Row],[PID]],CHOOSE({1,2},products[PID],products[Cost_per_box]),2,0)</f>
        <v>6.8</v>
      </c>
      <c r="M4410" s="22">
        <f>shipments[[#This Row],[Boxes]]*shipments[[#This Row],[cost_per_box]]</f>
        <v>14708.4</v>
      </c>
      <c r="N4410" s="22">
        <f>shipments[[#This Row],[Amount]]-shipments[[#This Row],[total cost]]</f>
        <v>2591.8500000000004</v>
      </c>
    </row>
    <row r="4411" spans="1:14" x14ac:dyDescent="0.35">
      <c r="A4411" t="s">
        <v>4456</v>
      </c>
      <c r="B4411" t="s">
        <v>8052</v>
      </c>
      <c r="C4411" t="s">
        <v>8028</v>
      </c>
      <c r="D4411" t="s">
        <v>8038</v>
      </c>
      <c r="E4411" s="1">
        <v>45096</v>
      </c>
      <c r="F4411">
        <v>4329</v>
      </c>
      <c r="G4411">
        <v>394</v>
      </c>
      <c r="H4411" t="s">
        <v>7</v>
      </c>
      <c r="I4411" t="str">
        <f>VLOOKUP(shipments[[#This Row],[SPID]],CHOOSE({1,2},people[[#All],[SPID]],people[[#All],[Sales_person]]),2,0)</f>
        <v>Karlen McCaffrey</v>
      </c>
      <c r="J4411">
        <f>YEAR(shipments[[#This Row],[Shipdate]])</f>
        <v>2023</v>
      </c>
      <c r="K4411" s="22"/>
      <c r="L4411" s="22">
        <f>VLOOKUP(shipments[[#This Row],[PID]],CHOOSE({1,2},products[PID],products[Cost_per_box]),2,0)</f>
        <v>6.8</v>
      </c>
      <c r="M4411" s="22">
        <f>shipments[[#This Row],[Boxes]]*shipments[[#This Row],[cost_per_box]]</f>
        <v>2679.2</v>
      </c>
      <c r="N4411" s="22">
        <f>shipments[[#This Row],[Amount]]-shipments[[#This Row],[total cost]]</f>
        <v>1649.8000000000002</v>
      </c>
    </row>
    <row r="4412" spans="1:14" x14ac:dyDescent="0.35">
      <c r="A4412" t="s">
        <v>4457</v>
      </c>
      <c r="B4412" t="s">
        <v>8052</v>
      </c>
      <c r="C4412" t="s">
        <v>8028</v>
      </c>
      <c r="D4412" t="s">
        <v>8034</v>
      </c>
      <c r="E4412" s="1">
        <v>45484</v>
      </c>
      <c r="F4412">
        <v>10971</v>
      </c>
      <c r="G4412">
        <v>1372</v>
      </c>
      <c r="H4412" t="s">
        <v>18</v>
      </c>
      <c r="I4412" t="str">
        <f>VLOOKUP(shipments[[#This Row],[SPID]],CHOOSE({1,2},people[[#All],[SPID]],people[[#All],[Sales_person]]),2,0)</f>
        <v>Karlen McCaffrey</v>
      </c>
      <c r="J4412">
        <f>YEAR(shipments[[#This Row],[Shipdate]])</f>
        <v>2024</v>
      </c>
      <c r="K4412" s="22"/>
      <c r="L4412" s="22">
        <f>VLOOKUP(shipments[[#This Row],[PID]],CHOOSE({1,2},products[PID],products[Cost_per_box]),2,0)</f>
        <v>6.8</v>
      </c>
      <c r="M4412" s="22">
        <f>shipments[[#This Row],[Boxes]]*shipments[[#This Row],[cost_per_box]]</f>
        <v>9329.6</v>
      </c>
      <c r="N4412" s="22">
        <f>shipments[[#This Row],[Amount]]-shipments[[#This Row],[total cost]]</f>
        <v>1641.3999999999996</v>
      </c>
    </row>
    <row r="4413" spans="1:14" x14ac:dyDescent="0.35">
      <c r="A4413" t="s">
        <v>4458</v>
      </c>
      <c r="B4413" t="s">
        <v>8052</v>
      </c>
      <c r="C4413" t="s">
        <v>8029</v>
      </c>
      <c r="D4413" t="s">
        <v>8033</v>
      </c>
      <c r="E4413" s="1">
        <v>45419</v>
      </c>
      <c r="F4413">
        <v>1998</v>
      </c>
      <c r="G4413">
        <v>77</v>
      </c>
      <c r="H4413" t="s">
        <v>7</v>
      </c>
      <c r="I4413" t="str">
        <f>VLOOKUP(shipments[[#This Row],[SPID]],CHOOSE({1,2},people[[#All],[SPID]],people[[#All],[Sales_person]]),2,0)</f>
        <v>Karlen McCaffrey</v>
      </c>
      <c r="J4413">
        <f>YEAR(shipments[[#This Row],[Shipdate]])</f>
        <v>2024</v>
      </c>
      <c r="K4413" s="22"/>
      <c r="L4413" s="22">
        <f>VLOOKUP(shipments[[#This Row],[PID]],CHOOSE({1,2},products[PID],products[Cost_per_box]),2,0)</f>
        <v>5.04</v>
      </c>
      <c r="M4413" s="22">
        <f>shipments[[#This Row],[Boxes]]*shipments[[#This Row],[cost_per_box]]</f>
        <v>388.08</v>
      </c>
      <c r="N4413" s="22">
        <f>shipments[[#This Row],[Amount]]-shipments[[#This Row],[total cost]]</f>
        <v>1609.92</v>
      </c>
    </row>
    <row r="4414" spans="1:14" x14ac:dyDescent="0.35">
      <c r="A4414" t="s">
        <v>4459</v>
      </c>
      <c r="B4414" t="s">
        <v>8052</v>
      </c>
      <c r="C4414" t="s">
        <v>8030</v>
      </c>
      <c r="D4414" t="s">
        <v>8035</v>
      </c>
      <c r="E4414" s="1">
        <v>44944</v>
      </c>
      <c r="F4414">
        <v>2308.5</v>
      </c>
      <c r="G4414">
        <v>210</v>
      </c>
      <c r="H4414" t="s">
        <v>7</v>
      </c>
      <c r="I4414" t="str">
        <f>VLOOKUP(shipments[[#This Row],[SPID]],CHOOSE({1,2},people[[#All],[SPID]],people[[#All],[Sales_person]]),2,0)</f>
        <v>Karlen McCaffrey</v>
      </c>
      <c r="J4414">
        <f>YEAR(shipments[[#This Row],[Shipdate]])</f>
        <v>2023</v>
      </c>
      <c r="K4414" s="22"/>
      <c r="L4414" s="22">
        <f>VLOOKUP(shipments[[#This Row],[PID]],CHOOSE({1,2},products[PID],products[Cost_per_box]),2,0)</f>
        <v>2.76</v>
      </c>
      <c r="M4414" s="22">
        <f>shipments[[#This Row],[Boxes]]*shipments[[#This Row],[cost_per_box]]</f>
        <v>579.59999999999991</v>
      </c>
      <c r="N4414" s="22">
        <f>shipments[[#This Row],[Amount]]-shipments[[#This Row],[total cost]]</f>
        <v>1728.9</v>
      </c>
    </row>
    <row r="4415" spans="1:14" x14ac:dyDescent="0.35">
      <c r="A4415" t="s">
        <v>4460</v>
      </c>
      <c r="B4415" t="s">
        <v>8052</v>
      </c>
      <c r="C4415" t="s">
        <v>8031</v>
      </c>
      <c r="D4415" t="s">
        <v>8035</v>
      </c>
      <c r="E4415" s="1">
        <v>45517</v>
      </c>
      <c r="F4415">
        <v>2079</v>
      </c>
      <c r="G4415">
        <v>260</v>
      </c>
      <c r="H4415" t="s">
        <v>18</v>
      </c>
      <c r="I4415" t="str">
        <f>VLOOKUP(shipments[[#This Row],[SPID]],CHOOSE({1,2},people[[#All],[SPID]],people[[#All],[Sales_person]]),2,0)</f>
        <v>Karlen McCaffrey</v>
      </c>
      <c r="J4415">
        <f>YEAR(shipments[[#This Row],[Shipdate]])</f>
        <v>2024</v>
      </c>
      <c r="K4415" s="22"/>
      <c r="L4415" s="22">
        <f>VLOOKUP(shipments[[#This Row],[PID]],CHOOSE({1,2},products[PID],products[Cost_per_box]),2,0)</f>
        <v>3.32</v>
      </c>
      <c r="M4415" s="22">
        <f>shipments[[#This Row],[Boxes]]*shipments[[#This Row],[cost_per_box]]</f>
        <v>863.19999999999993</v>
      </c>
      <c r="N4415" s="22">
        <f>shipments[[#This Row],[Amount]]-shipments[[#This Row],[total cost]]</f>
        <v>1215.8000000000002</v>
      </c>
    </row>
    <row r="4416" spans="1:14" x14ac:dyDescent="0.35">
      <c r="A4416" t="s">
        <v>4461</v>
      </c>
      <c r="B4416" t="s">
        <v>8052</v>
      </c>
      <c r="C4416" t="s">
        <v>8031</v>
      </c>
      <c r="D4416" t="s">
        <v>8037</v>
      </c>
      <c r="E4416" s="1">
        <v>45252</v>
      </c>
      <c r="F4416">
        <v>20.25</v>
      </c>
      <c r="G4416">
        <v>3</v>
      </c>
      <c r="H4416" t="s">
        <v>7</v>
      </c>
      <c r="I4416" t="str">
        <f>VLOOKUP(shipments[[#This Row],[SPID]],CHOOSE({1,2},people[[#All],[SPID]],people[[#All],[Sales_person]]),2,0)</f>
        <v>Karlen McCaffrey</v>
      </c>
      <c r="J4416">
        <f>YEAR(shipments[[#This Row],[Shipdate]])</f>
        <v>2023</v>
      </c>
      <c r="K4416" s="22"/>
      <c r="L4416" s="22">
        <f>VLOOKUP(shipments[[#This Row],[PID]],CHOOSE({1,2},products[PID],products[Cost_per_box]),2,0)</f>
        <v>3.32</v>
      </c>
      <c r="M4416" s="22">
        <f>shipments[[#This Row],[Boxes]]*shipments[[#This Row],[cost_per_box]]</f>
        <v>9.9599999999999991</v>
      </c>
      <c r="N4416" s="22">
        <f>shipments[[#This Row],[Amount]]-shipments[[#This Row],[total cost]]</f>
        <v>10.290000000000001</v>
      </c>
    </row>
    <row r="4417" spans="1:14" x14ac:dyDescent="0.35">
      <c r="A4417" t="s">
        <v>4462</v>
      </c>
      <c r="B4417" t="s">
        <v>8052</v>
      </c>
      <c r="C4417" t="s">
        <v>8031</v>
      </c>
      <c r="D4417" t="s">
        <v>8033</v>
      </c>
      <c r="E4417" s="1">
        <v>45474</v>
      </c>
      <c r="F4417">
        <v>2425.5</v>
      </c>
      <c r="G4417">
        <v>270</v>
      </c>
      <c r="H4417" t="s">
        <v>18</v>
      </c>
      <c r="I4417" t="str">
        <f>VLOOKUP(shipments[[#This Row],[SPID]],CHOOSE({1,2},people[[#All],[SPID]],people[[#All],[Sales_person]]),2,0)</f>
        <v>Karlen McCaffrey</v>
      </c>
      <c r="J4417">
        <f>YEAR(shipments[[#This Row],[Shipdate]])</f>
        <v>2024</v>
      </c>
      <c r="K4417" s="22"/>
      <c r="L4417" s="22">
        <f>VLOOKUP(shipments[[#This Row],[PID]],CHOOSE({1,2},products[PID],products[Cost_per_box]),2,0)</f>
        <v>3.32</v>
      </c>
      <c r="M4417" s="22">
        <f>shipments[[#This Row],[Boxes]]*shipments[[#This Row],[cost_per_box]]</f>
        <v>896.4</v>
      </c>
      <c r="N4417" s="22">
        <f>shipments[[#This Row],[Amount]]-shipments[[#This Row],[total cost]]</f>
        <v>1529.1</v>
      </c>
    </row>
    <row r="4418" spans="1:14" x14ac:dyDescent="0.35">
      <c r="A4418" t="s">
        <v>4463</v>
      </c>
      <c r="B4418" t="s">
        <v>8052</v>
      </c>
      <c r="C4418" t="s">
        <v>8031</v>
      </c>
      <c r="D4418" t="s">
        <v>8033</v>
      </c>
      <c r="E4418" s="1">
        <v>45252</v>
      </c>
      <c r="F4418">
        <v>2445.75</v>
      </c>
      <c r="G4418">
        <v>350</v>
      </c>
      <c r="H4418" t="s">
        <v>7</v>
      </c>
      <c r="I4418" t="str">
        <f>VLOOKUP(shipments[[#This Row],[SPID]],CHOOSE({1,2},people[[#All],[SPID]],people[[#All],[Sales_person]]),2,0)</f>
        <v>Karlen McCaffrey</v>
      </c>
      <c r="J4418">
        <f>YEAR(shipments[[#This Row],[Shipdate]])</f>
        <v>2023</v>
      </c>
      <c r="K4418" s="22"/>
      <c r="L4418" s="22">
        <f>VLOOKUP(shipments[[#This Row],[PID]],CHOOSE({1,2},products[PID],products[Cost_per_box]),2,0)</f>
        <v>3.32</v>
      </c>
      <c r="M4418" s="22">
        <f>shipments[[#This Row],[Boxes]]*shipments[[#This Row],[cost_per_box]]</f>
        <v>1162</v>
      </c>
      <c r="N4418" s="22">
        <f>shipments[[#This Row],[Amount]]-shipments[[#This Row],[total cost]]</f>
        <v>1283.75</v>
      </c>
    </row>
    <row r="4419" spans="1:14" x14ac:dyDescent="0.35">
      <c r="A4419" t="s">
        <v>4464</v>
      </c>
      <c r="B4419" t="s">
        <v>8052</v>
      </c>
      <c r="C4419" t="s">
        <v>8031</v>
      </c>
      <c r="D4419" t="s">
        <v>8038</v>
      </c>
      <c r="E4419" s="1">
        <v>44965</v>
      </c>
      <c r="F4419">
        <v>1626.75</v>
      </c>
      <c r="G4419">
        <v>163</v>
      </c>
      <c r="H4419" t="s">
        <v>40</v>
      </c>
      <c r="I4419" t="str">
        <f>VLOOKUP(shipments[[#This Row],[SPID]],CHOOSE({1,2},people[[#All],[SPID]],people[[#All],[Sales_person]]),2,0)</f>
        <v>Karlen McCaffrey</v>
      </c>
      <c r="J4419">
        <f>YEAR(shipments[[#This Row],[Shipdate]])</f>
        <v>2023</v>
      </c>
      <c r="K4419" s="22"/>
      <c r="L4419" s="22">
        <f>VLOOKUP(shipments[[#This Row],[PID]],CHOOSE({1,2},products[PID],products[Cost_per_box]),2,0)</f>
        <v>3.32</v>
      </c>
      <c r="M4419" s="22">
        <f>shipments[[#This Row],[Boxes]]*shipments[[#This Row],[cost_per_box]]</f>
        <v>541.16</v>
      </c>
      <c r="N4419" s="22">
        <f>shipments[[#This Row],[Amount]]-shipments[[#This Row],[total cost]]</f>
        <v>1085.5900000000001</v>
      </c>
    </row>
    <row r="4420" spans="1:14" x14ac:dyDescent="0.35">
      <c r="A4420" t="s">
        <v>4465</v>
      </c>
      <c r="B4420" t="s">
        <v>8052</v>
      </c>
      <c r="C4420" t="s">
        <v>8032</v>
      </c>
      <c r="D4420" t="s">
        <v>8034</v>
      </c>
      <c r="E4420" s="1">
        <v>45443</v>
      </c>
      <c r="F4420">
        <v>11522.25</v>
      </c>
      <c r="G4420">
        <v>607</v>
      </c>
      <c r="H4420" t="s">
        <v>7</v>
      </c>
      <c r="I4420" t="str">
        <f>VLOOKUP(shipments[[#This Row],[SPID]],CHOOSE({1,2},people[[#All],[SPID]],people[[#All],[Sales_person]]),2,0)</f>
        <v>Karlen McCaffrey</v>
      </c>
      <c r="J4420">
        <f>YEAR(shipments[[#This Row],[Shipdate]])</f>
        <v>2024</v>
      </c>
      <c r="K4420" s="22"/>
      <c r="L4420" s="22">
        <f>VLOOKUP(shipments[[#This Row],[PID]],CHOOSE({1,2},products[PID],products[Cost_per_box]),2,0)</f>
        <v>2.65</v>
      </c>
      <c r="M4420" s="22">
        <f>shipments[[#This Row],[Boxes]]*shipments[[#This Row],[cost_per_box]]</f>
        <v>1608.55</v>
      </c>
      <c r="N4420" s="22">
        <f>shipments[[#This Row],[Amount]]-shipments[[#This Row],[total cost]]</f>
        <v>9913.7000000000007</v>
      </c>
    </row>
    <row r="4421" spans="1:14" x14ac:dyDescent="0.35">
      <c r="A4421" t="s">
        <v>4466</v>
      </c>
      <c r="B4421" t="s">
        <v>8052</v>
      </c>
      <c r="C4421" t="s">
        <v>8032</v>
      </c>
      <c r="D4421" t="s">
        <v>8034</v>
      </c>
      <c r="E4421" s="1">
        <v>45429</v>
      </c>
      <c r="F4421">
        <v>13653</v>
      </c>
      <c r="G4421">
        <v>651</v>
      </c>
      <c r="H4421" t="s">
        <v>7</v>
      </c>
      <c r="I4421" t="str">
        <f>VLOOKUP(shipments[[#This Row],[SPID]],CHOOSE({1,2},people[[#All],[SPID]],people[[#All],[Sales_person]]),2,0)</f>
        <v>Karlen McCaffrey</v>
      </c>
      <c r="J4421">
        <f>YEAR(shipments[[#This Row],[Shipdate]])</f>
        <v>2024</v>
      </c>
      <c r="K4421" s="22"/>
      <c r="L4421" s="22">
        <f>VLOOKUP(shipments[[#This Row],[PID]],CHOOSE({1,2},products[PID],products[Cost_per_box]),2,0)</f>
        <v>2.65</v>
      </c>
      <c r="M4421" s="22">
        <f>shipments[[#This Row],[Boxes]]*shipments[[#This Row],[cost_per_box]]</f>
        <v>1725.1499999999999</v>
      </c>
      <c r="N4421" s="22">
        <f>shipments[[#This Row],[Amount]]-shipments[[#This Row],[total cost]]</f>
        <v>11927.85</v>
      </c>
    </row>
    <row r="4422" spans="1:14" x14ac:dyDescent="0.35">
      <c r="A4422" t="s">
        <v>4467</v>
      </c>
      <c r="B4422" t="s">
        <v>8052</v>
      </c>
      <c r="C4422" t="s">
        <v>8032</v>
      </c>
      <c r="D4422" t="s">
        <v>8034</v>
      </c>
      <c r="E4422" s="1">
        <v>45296</v>
      </c>
      <c r="F4422">
        <v>7926.75</v>
      </c>
      <c r="G4422">
        <v>361</v>
      </c>
      <c r="H4422" t="s">
        <v>7</v>
      </c>
      <c r="I4422" t="str">
        <f>VLOOKUP(shipments[[#This Row],[SPID]],CHOOSE({1,2},people[[#All],[SPID]],people[[#All],[Sales_person]]),2,0)</f>
        <v>Karlen McCaffrey</v>
      </c>
      <c r="J4422">
        <f>YEAR(shipments[[#This Row],[Shipdate]])</f>
        <v>2024</v>
      </c>
      <c r="K4422" s="22"/>
      <c r="L4422" s="22">
        <f>VLOOKUP(shipments[[#This Row],[PID]],CHOOSE({1,2},products[PID],products[Cost_per_box]),2,0)</f>
        <v>2.65</v>
      </c>
      <c r="M4422" s="22">
        <f>shipments[[#This Row],[Boxes]]*shipments[[#This Row],[cost_per_box]]</f>
        <v>956.65</v>
      </c>
      <c r="N4422" s="22">
        <f>shipments[[#This Row],[Amount]]-shipments[[#This Row],[total cost]]</f>
        <v>6970.1</v>
      </c>
    </row>
    <row r="4423" spans="1:14" x14ac:dyDescent="0.35">
      <c r="A4423" t="s">
        <v>4468</v>
      </c>
      <c r="B4423" t="s">
        <v>8053</v>
      </c>
      <c r="C4423" t="s">
        <v>8011</v>
      </c>
      <c r="D4423" t="s">
        <v>8033</v>
      </c>
      <c r="E4423" s="1">
        <v>44967</v>
      </c>
      <c r="F4423">
        <v>5674.5</v>
      </c>
      <c r="G4423">
        <v>379</v>
      </c>
      <c r="H4423" t="s">
        <v>7</v>
      </c>
      <c r="I4423" t="str">
        <f>VLOOKUP(shipments[[#This Row],[SPID]],CHOOSE({1,2},people[[#All],[SPID]],people[[#All],[Sales_person]]),2,0)</f>
        <v>Jan Morforth</v>
      </c>
      <c r="J4423">
        <f>YEAR(shipments[[#This Row],[Shipdate]])</f>
        <v>2023</v>
      </c>
      <c r="K4423" s="22"/>
      <c r="L4423" s="22">
        <f>VLOOKUP(shipments[[#This Row],[PID]],CHOOSE({1,2},products[PID],products[Cost_per_box]),2,0)</f>
        <v>5.26</v>
      </c>
      <c r="M4423" s="22">
        <f>shipments[[#This Row],[Boxes]]*shipments[[#This Row],[cost_per_box]]</f>
        <v>1993.54</v>
      </c>
      <c r="N4423" s="22">
        <f>shipments[[#This Row],[Amount]]-shipments[[#This Row],[total cost]]</f>
        <v>3680.96</v>
      </c>
    </row>
    <row r="4424" spans="1:14" x14ac:dyDescent="0.35">
      <c r="A4424" t="s">
        <v>4470</v>
      </c>
      <c r="B4424" t="s">
        <v>8053</v>
      </c>
      <c r="C4424" t="s">
        <v>8012</v>
      </c>
      <c r="D4424" t="s">
        <v>8037</v>
      </c>
      <c r="E4424" s="1">
        <v>45446</v>
      </c>
      <c r="F4424">
        <v>3179.25</v>
      </c>
      <c r="G4424">
        <v>199</v>
      </c>
      <c r="H4424" t="s">
        <v>7</v>
      </c>
      <c r="I4424" t="str">
        <f>VLOOKUP(shipments[[#This Row],[SPID]],CHOOSE({1,2},people[[#All],[SPID]],people[[#All],[Sales_person]]),2,0)</f>
        <v>Jan Morforth</v>
      </c>
      <c r="J4424">
        <f>YEAR(shipments[[#This Row],[Shipdate]])</f>
        <v>2024</v>
      </c>
      <c r="K4424" s="22"/>
      <c r="L4424" s="22">
        <f>VLOOKUP(shipments[[#This Row],[PID]],CHOOSE({1,2},products[PID],products[Cost_per_box]),2,0)</f>
        <v>7.48</v>
      </c>
      <c r="M4424" s="22">
        <f>shipments[[#This Row],[Boxes]]*shipments[[#This Row],[cost_per_box]]</f>
        <v>1488.52</v>
      </c>
      <c r="N4424" s="22">
        <f>shipments[[#This Row],[Amount]]-shipments[[#This Row],[total cost]]</f>
        <v>1690.73</v>
      </c>
    </row>
    <row r="4425" spans="1:14" x14ac:dyDescent="0.35">
      <c r="A4425" t="s">
        <v>4471</v>
      </c>
      <c r="B4425" t="s">
        <v>8053</v>
      </c>
      <c r="C4425" t="s">
        <v>8014</v>
      </c>
      <c r="D4425" t="s">
        <v>8033</v>
      </c>
      <c r="E4425" s="1">
        <v>45201</v>
      </c>
      <c r="F4425">
        <v>1543.5</v>
      </c>
      <c r="G4425">
        <v>258</v>
      </c>
      <c r="H4425" t="s">
        <v>7</v>
      </c>
      <c r="I4425" t="str">
        <f>VLOOKUP(shipments[[#This Row],[SPID]],CHOOSE({1,2},people[[#All],[SPID]],people[[#All],[Sales_person]]),2,0)</f>
        <v>Jan Morforth</v>
      </c>
      <c r="J4425">
        <f>YEAR(shipments[[#This Row],[Shipdate]])</f>
        <v>2023</v>
      </c>
      <c r="K4425" s="22"/>
      <c r="L4425" s="22">
        <f>VLOOKUP(shipments[[#This Row],[PID]],CHOOSE({1,2},products[PID],products[Cost_per_box]),2,0)</f>
        <v>3.85</v>
      </c>
      <c r="M4425" s="22">
        <f>shipments[[#This Row],[Boxes]]*shipments[[#This Row],[cost_per_box]]</f>
        <v>993.30000000000007</v>
      </c>
      <c r="N4425" s="22">
        <f>shipments[[#This Row],[Amount]]-shipments[[#This Row],[total cost]]</f>
        <v>550.19999999999993</v>
      </c>
    </row>
    <row r="4426" spans="1:14" x14ac:dyDescent="0.35">
      <c r="A4426" t="s">
        <v>4472</v>
      </c>
      <c r="B4426" t="s">
        <v>8053</v>
      </c>
      <c r="C4426" t="s">
        <v>8014</v>
      </c>
      <c r="D4426" t="s">
        <v>8037</v>
      </c>
      <c r="E4426" s="1">
        <v>45140</v>
      </c>
      <c r="F4426">
        <v>6813</v>
      </c>
      <c r="G4426">
        <v>757</v>
      </c>
      <c r="H4426" t="s">
        <v>7</v>
      </c>
      <c r="I4426" t="str">
        <f>VLOOKUP(shipments[[#This Row],[SPID]],CHOOSE({1,2},people[[#All],[SPID]],people[[#All],[Sales_person]]),2,0)</f>
        <v>Jan Morforth</v>
      </c>
      <c r="J4426">
        <f>YEAR(shipments[[#This Row],[Shipdate]])</f>
        <v>2023</v>
      </c>
      <c r="K4426" s="22"/>
      <c r="L4426" s="22">
        <f>VLOOKUP(shipments[[#This Row],[PID]],CHOOSE({1,2},products[PID],products[Cost_per_box]),2,0)</f>
        <v>3.85</v>
      </c>
      <c r="M4426" s="22">
        <f>shipments[[#This Row],[Boxes]]*shipments[[#This Row],[cost_per_box]]</f>
        <v>2914.4500000000003</v>
      </c>
      <c r="N4426" s="22">
        <f>shipments[[#This Row],[Amount]]-shipments[[#This Row],[total cost]]</f>
        <v>3898.5499999999997</v>
      </c>
    </row>
    <row r="4427" spans="1:14" x14ac:dyDescent="0.35">
      <c r="A4427" t="s">
        <v>4473</v>
      </c>
      <c r="B4427" t="s">
        <v>8053</v>
      </c>
      <c r="C4427" t="s">
        <v>8014</v>
      </c>
      <c r="D4427" t="s">
        <v>8037</v>
      </c>
      <c r="E4427" s="1">
        <v>45310</v>
      </c>
      <c r="F4427">
        <v>3627</v>
      </c>
      <c r="G4427">
        <v>519</v>
      </c>
      <c r="H4427" t="s">
        <v>7</v>
      </c>
      <c r="I4427" t="str">
        <f>VLOOKUP(shipments[[#This Row],[SPID]],CHOOSE({1,2},people[[#All],[SPID]],people[[#All],[Sales_person]]),2,0)</f>
        <v>Jan Morforth</v>
      </c>
      <c r="J4427">
        <f>YEAR(shipments[[#This Row],[Shipdate]])</f>
        <v>2024</v>
      </c>
      <c r="K4427" s="22"/>
      <c r="L4427" s="22">
        <f>VLOOKUP(shipments[[#This Row],[PID]],CHOOSE({1,2},products[PID],products[Cost_per_box]),2,0)</f>
        <v>3.85</v>
      </c>
      <c r="M4427" s="22">
        <f>shipments[[#This Row],[Boxes]]*shipments[[#This Row],[cost_per_box]]</f>
        <v>1998.15</v>
      </c>
      <c r="N4427" s="22">
        <f>shipments[[#This Row],[Amount]]-shipments[[#This Row],[total cost]]</f>
        <v>1628.85</v>
      </c>
    </row>
    <row r="4428" spans="1:14" x14ac:dyDescent="0.35">
      <c r="A4428" t="s">
        <v>4474</v>
      </c>
      <c r="B4428" t="s">
        <v>8053</v>
      </c>
      <c r="C4428" t="s">
        <v>8014</v>
      </c>
      <c r="D4428" t="s">
        <v>8038</v>
      </c>
      <c r="E4428" s="1">
        <v>45302</v>
      </c>
      <c r="F4428">
        <v>3649.5</v>
      </c>
      <c r="G4428">
        <v>730</v>
      </c>
      <c r="H4428" t="s">
        <v>7</v>
      </c>
      <c r="I4428" t="str">
        <f>VLOOKUP(shipments[[#This Row],[SPID]],CHOOSE({1,2},people[[#All],[SPID]],people[[#All],[Sales_person]]),2,0)</f>
        <v>Jan Morforth</v>
      </c>
      <c r="J4428">
        <f>YEAR(shipments[[#This Row],[Shipdate]])</f>
        <v>2024</v>
      </c>
      <c r="K4428" s="22"/>
      <c r="L4428" s="22">
        <f>VLOOKUP(shipments[[#This Row],[PID]],CHOOSE({1,2},products[PID],products[Cost_per_box]),2,0)</f>
        <v>3.85</v>
      </c>
      <c r="M4428" s="22">
        <f>shipments[[#This Row],[Boxes]]*shipments[[#This Row],[cost_per_box]]</f>
        <v>2810.5</v>
      </c>
      <c r="N4428" s="22">
        <f>shipments[[#This Row],[Amount]]-shipments[[#This Row],[total cost]]</f>
        <v>839</v>
      </c>
    </row>
    <row r="4429" spans="1:14" x14ac:dyDescent="0.35">
      <c r="A4429" t="s">
        <v>4475</v>
      </c>
      <c r="B4429" t="s">
        <v>8053</v>
      </c>
      <c r="C4429" t="s">
        <v>8014</v>
      </c>
      <c r="D4429" t="s">
        <v>8033</v>
      </c>
      <c r="E4429" s="1">
        <v>45231</v>
      </c>
      <c r="F4429">
        <v>3073.5</v>
      </c>
      <c r="G4429">
        <v>513</v>
      </c>
      <c r="H4429" t="s">
        <v>7</v>
      </c>
      <c r="I4429" t="str">
        <f>VLOOKUP(shipments[[#This Row],[SPID]],CHOOSE({1,2},people[[#All],[SPID]],people[[#All],[Sales_person]]),2,0)</f>
        <v>Jan Morforth</v>
      </c>
      <c r="J4429">
        <f>YEAR(shipments[[#This Row],[Shipdate]])</f>
        <v>2023</v>
      </c>
      <c r="K4429" s="22"/>
      <c r="L4429" s="22">
        <f>VLOOKUP(shipments[[#This Row],[PID]],CHOOSE({1,2},products[PID],products[Cost_per_box]),2,0)</f>
        <v>3.85</v>
      </c>
      <c r="M4429" s="22">
        <f>shipments[[#This Row],[Boxes]]*shipments[[#This Row],[cost_per_box]]</f>
        <v>1975.05</v>
      </c>
      <c r="N4429" s="22">
        <f>shipments[[#This Row],[Amount]]-shipments[[#This Row],[total cost]]</f>
        <v>1098.45</v>
      </c>
    </row>
    <row r="4430" spans="1:14" x14ac:dyDescent="0.35">
      <c r="A4430" t="s">
        <v>4476</v>
      </c>
      <c r="B4430" t="s">
        <v>8053</v>
      </c>
      <c r="C4430" t="s">
        <v>8015</v>
      </c>
      <c r="D4430" t="s">
        <v>8034</v>
      </c>
      <c r="E4430" s="1">
        <v>45250</v>
      </c>
      <c r="F4430">
        <v>83.25</v>
      </c>
      <c r="G4430">
        <v>12</v>
      </c>
      <c r="H4430" t="s">
        <v>7</v>
      </c>
      <c r="I4430" t="str">
        <f>VLOOKUP(shipments[[#This Row],[SPID]],CHOOSE({1,2},people[[#All],[SPID]],people[[#All],[Sales_person]]),2,0)</f>
        <v>Jan Morforth</v>
      </c>
      <c r="J4430">
        <f>YEAR(shipments[[#This Row],[Shipdate]])</f>
        <v>2023</v>
      </c>
      <c r="K4430" s="22"/>
      <c r="L4430" s="22">
        <f>VLOOKUP(shipments[[#This Row],[PID]],CHOOSE({1,2},products[PID],products[Cost_per_box]),2,0)</f>
        <v>5.72</v>
      </c>
      <c r="M4430" s="22">
        <f>shipments[[#This Row],[Boxes]]*shipments[[#This Row],[cost_per_box]]</f>
        <v>68.64</v>
      </c>
      <c r="N4430" s="22">
        <f>shipments[[#This Row],[Amount]]-shipments[[#This Row],[total cost]]</f>
        <v>14.61</v>
      </c>
    </row>
    <row r="4431" spans="1:14" x14ac:dyDescent="0.35">
      <c r="A4431" t="s">
        <v>4477</v>
      </c>
      <c r="B4431" t="s">
        <v>8053</v>
      </c>
      <c r="C4431" t="s">
        <v>8015</v>
      </c>
      <c r="D4431" t="s">
        <v>8038</v>
      </c>
      <c r="E4431" s="1">
        <v>44977</v>
      </c>
      <c r="F4431">
        <v>1523.25</v>
      </c>
      <c r="G4431">
        <v>170</v>
      </c>
      <c r="H4431" t="s">
        <v>7</v>
      </c>
      <c r="I4431" t="str">
        <f>VLOOKUP(shipments[[#This Row],[SPID]],CHOOSE({1,2},people[[#All],[SPID]],people[[#All],[Sales_person]]),2,0)</f>
        <v>Jan Morforth</v>
      </c>
      <c r="J4431">
        <f>YEAR(shipments[[#This Row],[Shipdate]])</f>
        <v>2023</v>
      </c>
      <c r="K4431" s="22"/>
      <c r="L4431" s="22">
        <f>VLOOKUP(shipments[[#This Row],[PID]],CHOOSE({1,2},products[PID],products[Cost_per_box]),2,0)</f>
        <v>5.72</v>
      </c>
      <c r="M4431" s="22">
        <f>shipments[[#This Row],[Boxes]]*shipments[[#This Row],[cost_per_box]]</f>
        <v>972.4</v>
      </c>
      <c r="N4431" s="22">
        <f>shipments[[#This Row],[Amount]]-shipments[[#This Row],[total cost]]</f>
        <v>550.85</v>
      </c>
    </row>
    <row r="4432" spans="1:14" x14ac:dyDescent="0.35">
      <c r="A4432" t="s">
        <v>4478</v>
      </c>
      <c r="B4432" t="s">
        <v>8053</v>
      </c>
      <c r="C4432" t="s">
        <v>8015</v>
      </c>
      <c r="D4432" t="s">
        <v>8034</v>
      </c>
      <c r="E4432" s="1">
        <v>45198</v>
      </c>
      <c r="F4432">
        <v>1966.5</v>
      </c>
      <c r="G4432">
        <v>281</v>
      </c>
      <c r="H4432" t="s">
        <v>40</v>
      </c>
      <c r="I4432" t="str">
        <f>VLOOKUP(shipments[[#This Row],[SPID]],CHOOSE({1,2},people[[#All],[SPID]],people[[#All],[Sales_person]]),2,0)</f>
        <v>Jan Morforth</v>
      </c>
      <c r="J4432">
        <f>YEAR(shipments[[#This Row],[Shipdate]])</f>
        <v>2023</v>
      </c>
      <c r="K4432" s="22"/>
      <c r="L4432" s="22">
        <f>VLOOKUP(shipments[[#This Row],[PID]],CHOOSE({1,2},products[PID],products[Cost_per_box]),2,0)</f>
        <v>5.72</v>
      </c>
      <c r="M4432" s="22">
        <f>shipments[[#This Row],[Boxes]]*shipments[[#This Row],[cost_per_box]]</f>
        <v>1607.32</v>
      </c>
      <c r="N4432" s="22">
        <f>shipments[[#This Row],[Amount]]-shipments[[#This Row],[total cost]]</f>
        <v>359.18000000000006</v>
      </c>
    </row>
    <row r="4433" spans="1:14" x14ac:dyDescent="0.35">
      <c r="A4433" t="s">
        <v>4479</v>
      </c>
      <c r="B4433" t="s">
        <v>8053</v>
      </c>
      <c r="C4433" t="s">
        <v>8015</v>
      </c>
      <c r="D4433" t="s">
        <v>8037</v>
      </c>
      <c r="E4433" s="1">
        <v>45349</v>
      </c>
      <c r="F4433">
        <v>1440</v>
      </c>
      <c r="G4433">
        <v>240</v>
      </c>
      <c r="H4433" t="s">
        <v>7</v>
      </c>
      <c r="I4433" t="str">
        <f>VLOOKUP(shipments[[#This Row],[SPID]],CHOOSE({1,2},people[[#All],[SPID]],people[[#All],[Sales_person]]),2,0)</f>
        <v>Jan Morforth</v>
      </c>
      <c r="J4433">
        <f>YEAR(shipments[[#This Row],[Shipdate]])</f>
        <v>2024</v>
      </c>
      <c r="K4433" s="22"/>
      <c r="L4433" s="22">
        <f>VLOOKUP(shipments[[#This Row],[PID]],CHOOSE({1,2},products[PID],products[Cost_per_box]),2,0)</f>
        <v>5.72</v>
      </c>
      <c r="M4433" s="22">
        <f>shipments[[#This Row],[Boxes]]*shipments[[#This Row],[cost_per_box]]</f>
        <v>1372.8</v>
      </c>
      <c r="N4433" s="22">
        <f>shipments[[#This Row],[Amount]]-shipments[[#This Row],[total cost]]</f>
        <v>67.200000000000045</v>
      </c>
    </row>
    <row r="4434" spans="1:14" x14ac:dyDescent="0.35">
      <c r="A4434" t="s">
        <v>4480</v>
      </c>
      <c r="B4434" t="s">
        <v>8053</v>
      </c>
      <c r="C4434" t="s">
        <v>8015</v>
      </c>
      <c r="D4434" t="s">
        <v>8033</v>
      </c>
      <c r="E4434" s="1">
        <v>45313</v>
      </c>
      <c r="F4434">
        <v>1908</v>
      </c>
      <c r="G4434">
        <v>212</v>
      </c>
      <c r="H4434" t="s">
        <v>7</v>
      </c>
      <c r="I4434" t="str">
        <f>VLOOKUP(shipments[[#This Row],[SPID]],CHOOSE({1,2},people[[#All],[SPID]],people[[#All],[Sales_person]]),2,0)</f>
        <v>Jan Morforth</v>
      </c>
      <c r="J4434">
        <f>YEAR(shipments[[#This Row],[Shipdate]])</f>
        <v>2024</v>
      </c>
      <c r="K4434" s="22"/>
      <c r="L4434" s="22">
        <f>VLOOKUP(shipments[[#This Row],[PID]],CHOOSE({1,2},products[PID],products[Cost_per_box]),2,0)</f>
        <v>5.72</v>
      </c>
      <c r="M4434" s="22">
        <f>shipments[[#This Row],[Boxes]]*shipments[[#This Row],[cost_per_box]]</f>
        <v>1212.6399999999999</v>
      </c>
      <c r="N4434" s="22">
        <f>shipments[[#This Row],[Amount]]-shipments[[#This Row],[total cost]]</f>
        <v>695.36000000000013</v>
      </c>
    </row>
    <row r="4435" spans="1:14" x14ac:dyDescent="0.35">
      <c r="A4435" t="s">
        <v>4481</v>
      </c>
      <c r="B4435" t="s">
        <v>8053</v>
      </c>
      <c r="C4435" t="s">
        <v>8015</v>
      </c>
      <c r="D4435" t="s">
        <v>8034</v>
      </c>
      <c r="E4435" s="1">
        <v>45055</v>
      </c>
      <c r="F4435">
        <v>8975.25</v>
      </c>
      <c r="G4435">
        <v>1283</v>
      </c>
      <c r="H4435" t="s">
        <v>7</v>
      </c>
      <c r="I4435" t="str">
        <f>VLOOKUP(shipments[[#This Row],[SPID]],CHOOSE({1,2},people[[#All],[SPID]],people[[#All],[Sales_person]]),2,0)</f>
        <v>Jan Morforth</v>
      </c>
      <c r="J4435">
        <f>YEAR(shipments[[#This Row],[Shipdate]])</f>
        <v>2023</v>
      </c>
      <c r="K4435" s="22"/>
      <c r="L4435" s="22">
        <f>VLOOKUP(shipments[[#This Row],[PID]],CHOOSE({1,2},products[PID],products[Cost_per_box]),2,0)</f>
        <v>5.72</v>
      </c>
      <c r="M4435" s="22">
        <f>shipments[[#This Row],[Boxes]]*shipments[[#This Row],[cost_per_box]]</f>
        <v>7338.7599999999993</v>
      </c>
      <c r="N4435" s="22">
        <f>shipments[[#This Row],[Amount]]-shipments[[#This Row],[total cost]]</f>
        <v>1636.4900000000007</v>
      </c>
    </row>
    <row r="4436" spans="1:14" x14ac:dyDescent="0.35">
      <c r="A4436" t="s">
        <v>4482</v>
      </c>
      <c r="B4436" t="s">
        <v>8053</v>
      </c>
      <c r="C4436" t="s">
        <v>8015</v>
      </c>
      <c r="D4436" t="s">
        <v>8036</v>
      </c>
      <c r="E4436" s="1">
        <v>45495</v>
      </c>
      <c r="F4436">
        <v>5271.75</v>
      </c>
      <c r="G4436">
        <v>879</v>
      </c>
      <c r="H4436" t="s">
        <v>18</v>
      </c>
      <c r="I4436" t="str">
        <f>VLOOKUP(shipments[[#This Row],[SPID]],CHOOSE({1,2},people[[#All],[SPID]],people[[#All],[Sales_person]]),2,0)</f>
        <v>Jan Morforth</v>
      </c>
      <c r="J4436">
        <f>YEAR(shipments[[#This Row],[Shipdate]])</f>
        <v>2024</v>
      </c>
      <c r="K4436" s="22"/>
      <c r="L4436" s="22">
        <f>VLOOKUP(shipments[[#This Row],[PID]],CHOOSE({1,2},products[PID],products[Cost_per_box]),2,0)</f>
        <v>5.72</v>
      </c>
      <c r="M4436" s="22">
        <f>shipments[[#This Row],[Boxes]]*shipments[[#This Row],[cost_per_box]]</f>
        <v>5027.88</v>
      </c>
      <c r="N4436" s="22">
        <f>shipments[[#This Row],[Amount]]-shipments[[#This Row],[total cost]]</f>
        <v>243.86999999999989</v>
      </c>
    </row>
    <row r="4437" spans="1:14" x14ac:dyDescent="0.35">
      <c r="A4437" t="s">
        <v>4483</v>
      </c>
      <c r="B4437" t="s">
        <v>8053</v>
      </c>
      <c r="C4437" t="s">
        <v>8016</v>
      </c>
      <c r="D4437" t="s">
        <v>8036</v>
      </c>
      <c r="E4437" s="1">
        <v>45414</v>
      </c>
      <c r="F4437">
        <v>7926.75</v>
      </c>
      <c r="G4437">
        <v>284</v>
      </c>
      <c r="H4437" t="s">
        <v>7</v>
      </c>
      <c r="I4437" t="str">
        <f>VLOOKUP(shipments[[#This Row],[SPID]],CHOOSE({1,2},people[[#All],[SPID]],people[[#All],[Sales_person]]),2,0)</f>
        <v>Jan Morforth</v>
      </c>
      <c r="J4437">
        <f>YEAR(shipments[[#This Row],[Shipdate]])</f>
        <v>2024</v>
      </c>
      <c r="K4437" s="22"/>
      <c r="L4437" s="22">
        <f>VLOOKUP(shipments[[#This Row],[PID]],CHOOSE({1,2},products[PID],products[Cost_per_box]),2,0)</f>
        <v>6.31</v>
      </c>
      <c r="M4437" s="22">
        <f>shipments[[#This Row],[Boxes]]*shipments[[#This Row],[cost_per_box]]</f>
        <v>1792.04</v>
      </c>
      <c r="N4437" s="22">
        <f>shipments[[#This Row],[Amount]]-shipments[[#This Row],[total cost]]</f>
        <v>6134.71</v>
      </c>
    </row>
    <row r="4438" spans="1:14" x14ac:dyDescent="0.35">
      <c r="A4438" t="s">
        <v>4484</v>
      </c>
      <c r="B4438" t="s">
        <v>8053</v>
      </c>
      <c r="C4438" t="s">
        <v>8017</v>
      </c>
      <c r="D4438" t="s">
        <v>8038</v>
      </c>
      <c r="E4438" s="1">
        <v>45265</v>
      </c>
      <c r="F4438">
        <v>5375.25</v>
      </c>
      <c r="G4438">
        <v>207</v>
      </c>
      <c r="H4438" t="s">
        <v>7</v>
      </c>
      <c r="I4438" t="str">
        <f>VLOOKUP(shipments[[#This Row],[SPID]],CHOOSE({1,2},people[[#All],[SPID]],people[[#All],[Sales_person]]),2,0)</f>
        <v>Jan Morforth</v>
      </c>
      <c r="J4438">
        <f>YEAR(shipments[[#This Row],[Shipdate]])</f>
        <v>2023</v>
      </c>
      <c r="K4438" s="22"/>
      <c r="L4438" s="22">
        <f>VLOOKUP(shipments[[#This Row],[PID]],CHOOSE({1,2},products[PID],products[Cost_per_box]),2,0)</f>
        <v>9.94</v>
      </c>
      <c r="M4438" s="22">
        <f>shipments[[#This Row],[Boxes]]*shipments[[#This Row],[cost_per_box]]</f>
        <v>2057.58</v>
      </c>
      <c r="N4438" s="22">
        <f>shipments[[#This Row],[Amount]]-shipments[[#This Row],[total cost]]</f>
        <v>3317.67</v>
      </c>
    </row>
    <row r="4439" spans="1:14" x14ac:dyDescent="0.35">
      <c r="A4439" t="s">
        <v>4485</v>
      </c>
      <c r="B4439" t="s">
        <v>8053</v>
      </c>
      <c r="C4439" t="s">
        <v>8017</v>
      </c>
      <c r="D4439" t="s">
        <v>8036</v>
      </c>
      <c r="E4439" s="1">
        <v>45125</v>
      </c>
      <c r="F4439">
        <v>5834.25</v>
      </c>
      <c r="G4439">
        <v>225</v>
      </c>
      <c r="H4439" t="s">
        <v>7</v>
      </c>
      <c r="I4439" t="str">
        <f>VLOOKUP(shipments[[#This Row],[SPID]],CHOOSE({1,2},people[[#All],[SPID]],people[[#All],[Sales_person]]),2,0)</f>
        <v>Jan Morforth</v>
      </c>
      <c r="J4439">
        <f>YEAR(shipments[[#This Row],[Shipdate]])</f>
        <v>2023</v>
      </c>
      <c r="K4439" s="22"/>
      <c r="L4439" s="22">
        <f>VLOOKUP(shipments[[#This Row],[PID]],CHOOSE({1,2},products[PID],products[Cost_per_box]),2,0)</f>
        <v>9.94</v>
      </c>
      <c r="M4439" s="22">
        <f>shipments[[#This Row],[Boxes]]*shipments[[#This Row],[cost_per_box]]</f>
        <v>2236.5</v>
      </c>
      <c r="N4439" s="22">
        <f>shipments[[#This Row],[Amount]]-shipments[[#This Row],[total cost]]</f>
        <v>3597.75</v>
      </c>
    </row>
    <row r="4440" spans="1:14" x14ac:dyDescent="0.35">
      <c r="A4440" t="s">
        <v>4486</v>
      </c>
      <c r="B4440" t="s">
        <v>8053</v>
      </c>
      <c r="C4440" t="s">
        <v>8017</v>
      </c>
      <c r="D4440" t="s">
        <v>8034</v>
      </c>
      <c r="E4440" s="1">
        <v>44974</v>
      </c>
      <c r="F4440">
        <v>5550.75</v>
      </c>
      <c r="G4440">
        <v>232</v>
      </c>
      <c r="H4440" t="s">
        <v>7</v>
      </c>
      <c r="I4440" t="str">
        <f>VLOOKUP(shipments[[#This Row],[SPID]],CHOOSE({1,2},people[[#All],[SPID]],people[[#All],[Sales_person]]),2,0)</f>
        <v>Jan Morforth</v>
      </c>
      <c r="J4440">
        <f>YEAR(shipments[[#This Row],[Shipdate]])</f>
        <v>2023</v>
      </c>
      <c r="K4440" s="22"/>
      <c r="L4440" s="22">
        <f>VLOOKUP(shipments[[#This Row],[PID]],CHOOSE({1,2},products[PID],products[Cost_per_box]),2,0)</f>
        <v>9.94</v>
      </c>
      <c r="M4440" s="22">
        <f>shipments[[#This Row],[Boxes]]*shipments[[#This Row],[cost_per_box]]</f>
        <v>2306.08</v>
      </c>
      <c r="N4440" s="22">
        <f>shipments[[#This Row],[Amount]]-shipments[[#This Row],[total cost]]</f>
        <v>3244.67</v>
      </c>
    </row>
    <row r="4441" spans="1:14" x14ac:dyDescent="0.35">
      <c r="A4441" t="s">
        <v>4487</v>
      </c>
      <c r="B4441" t="s">
        <v>8053</v>
      </c>
      <c r="C4441" t="s">
        <v>8018</v>
      </c>
      <c r="D4441" t="s">
        <v>8033</v>
      </c>
      <c r="E4441" s="1">
        <v>45327</v>
      </c>
      <c r="F4441">
        <v>8581.5</v>
      </c>
      <c r="G4441">
        <v>452</v>
      </c>
      <c r="H4441" t="s">
        <v>7</v>
      </c>
      <c r="I4441" t="str">
        <f>VLOOKUP(shipments[[#This Row],[SPID]],CHOOSE({1,2},people[[#All],[SPID]],people[[#All],[Sales_person]]),2,0)</f>
        <v>Jan Morforth</v>
      </c>
      <c r="J4441">
        <f>YEAR(shipments[[#This Row],[Shipdate]])</f>
        <v>2024</v>
      </c>
      <c r="K4441" s="22"/>
      <c r="L4441" s="22">
        <f>VLOOKUP(shipments[[#This Row],[PID]],CHOOSE({1,2},products[PID],products[Cost_per_box]),2,0)</f>
        <v>7.73</v>
      </c>
      <c r="M4441" s="22">
        <f>shipments[[#This Row],[Boxes]]*shipments[[#This Row],[cost_per_box]]</f>
        <v>3493.96</v>
      </c>
      <c r="N4441" s="22">
        <f>shipments[[#This Row],[Amount]]-shipments[[#This Row],[total cost]]</f>
        <v>5087.54</v>
      </c>
    </row>
    <row r="4442" spans="1:14" x14ac:dyDescent="0.35">
      <c r="A4442" t="s">
        <v>4488</v>
      </c>
      <c r="B4442" t="s">
        <v>8053</v>
      </c>
      <c r="C4442" t="s">
        <v>8018</v>
      </c>
      <c r="D4442" t="s">
        <v>8036</v>
      </c>
      <c r="E4442" s="1">
        <v>45343</v>
      </c>
      <c r="F4442">
        <v>472.5</v>
      </c>
      <c r="G4442">
        <v>22</v>
      </c>
      <c r="H4442" t="s">
        <v>7</v>
      </c>
      <c r="I4442" t="str">
        <f>VLOOKUP(shipments[[#This Row],[SPID]],CHOOSE({1,2},people[[#All],[SPID]],people[[#All],[Sales_person]]),2,0)</f>
        <v>Jan Morforth</v>
      </c>
      <c r="J4442">
        <f>YEAR(shipments[[#This Row],[Shipdate]])</f>
        <v>2024</v>
      </c>
      <c r="K4442" s="22"/>
      <c r="L4442" s="22">
        <f>VLOOKUP(shipments[[#This Row],[PID]],CHOOSE({1,2},products[PID],products[Cost_per_box]),2,0)</f>
        <v>7.73</v>
      </c>
      <c r="M4442" s="22">
        <f>shipments[[#This Row],[Boxes]]*shipments[[#This Row],[cost_per_box]]</f>
        <v>170.06</v>
      </c>
      <c r="N4442" s="22">
        <f>shipments[[#This Row],[Amount]]-shipments[[#This Row],[total cost]]</f>
        <v>302.44</v>
      </c>
    </row>
    <row r="4443" spans="1:14" x14ac:dyDescent="0.35">
      <c r="A4443" t="s">
        <v>4489</v>
      </c>
      <c r="B4443" t="s">
        <v>8053</v>
      </c>
      <c r="C4443" t="s">
        <v>8018</v>
      </c>
      <c r="D4443" t="s">
        <v>8034</v>
      </c>
      <c r="E4443" s="1">
        <v>44949</v>
      </c>
      <c r="F4443">
        <v>1134</v>
      </c>
      <c r="G4443">
        <v>63</v>
      </c>
      <c r="H4443" t="s">
        <v>7</v>
      </c>
      <c r="I4443" t="str">
        <f>VLOOKUP(shipments[[#This Row],[SPID]],CHOOSE({1,2},people[[#All],[SPID]],people[[#All],[Sales_person]]),2,0)</f>
        <v>Jan Morforth</v>
      </c>
      <c r="J4443">
        <f>YEAR(shipments[[#This Row],[Shipdate]])</f>
        <v>2023</v>
      </c>
      <c r="K4443" s="22"/>
      <c r="L4443" s="22">
        <f>VLOOKUP(shipments[[#This Row],[PID]],CHOOSE({1,2},products[PID],products[Cost_per_box]),2,0)</f>
        <v>7.73</v>
      </c>
      <c r="M4443" s="22">
        <f>shipments[[#This Row],[Boxes]]*shipments[[#This Row],[cost_per_box]]</f>
        <v>486.99</v>
      </c>
      <c r="N4443" s="22">
        <f>shipments[[#This Row],[Amount]]-shipments[[#This Row],[total cost]]</f>
        <v>647.01</v>
      </c>
    </row>
    <row r="4444" spans="1:14" x14ac:dyDescent="0.35">
      <c r="A4444" t="s">
        <v>4490</v>
      </c>
      <c r="B4444" t="s">
        <v>8053</v>
      </c>
      <c r="C4444" t="s">
        <v>8018</v>
      </c>
      <c r="D4444" t="s">
        <v>8037</v>
      </c>
      <c r="E4444" s="1">
        <v>45372</v>
      </c>
      <c r="F4444">
        <v>6711.75</v>
      </c>
      <c r="G4444">
        <v>306</v>
      </c>
      <c r="H4444" t="s">
        <v>7</v>
      </c>
      <c r="I4444" t="str">
        <f>VLOOKUP(shipments[[#This Row],[SPID]],CHOOSE({1,2},people[[#All],[SPID]],people[[#All],[Sales_person]]),2,0)</f>
        <v>Jan Morforth</v>
      </c>
      <c r="J4444">
        <f>YEAR(shipments[[#This Row],[Shipdate]])</f>
        <v>2024</v>
      </c>
      <c r="K4444" s="22"/>
      <c r="L4444" s="22">
        <f>VLOOKUP(shipments[[#This Row],[PID]],CHOOSE({1,2},products[PID],products[Cost_per_box]),2,0)</f>
        <v>7.73</v>
      </c>
      <c r="M4444" s="22">
        <f>shipments[[#This Row],[Boxes]]*shipments[[#This Row],[cost_per_box]]</f>
        <v>2365.38</v>
      </c>
      <c r="N4444" s="22">
        <f>shipments[[#This Row],[Amount]]-shipments[[#This Row],[total cost]]</f>
        <v>4346.37</v>
      </c>
    </row>
    <row r="4445" spans="1:14" x14ac:dyDescent="0.35">
      <c r="A4445" t="s">
        <v>4491</v>
      </c>
      <c r="B4445" t="s">
        <v>8053</v>
      </c>
      <c r="C4445" t="s">
        <v>8019</v>
      </c>
      <c r="D4445" t="s">
        <v>8037</v>
      </c>
      <c r="E4445" s="1">
        <v>45098</v>
      </c>
      <c r="F4445">
        <v>6313.5</v>
      </c>
      <c r="G4445">
        <v>275</v>
      </c>
      <c r="H4445" t="s">
        <v>7</v>
      </c>
      <c r="I4445" t="str">
        <f>VLOOKUP(shipments[[#This Row],[SPID]],CHOOSE({1,2},people[[#All],[SPID]],people[[#All],[Sales_person]]),2,0)</f>
        <v>Jan Morforth</v>
      </c>
      <c r="J4445">
        <f>YEAR(shipments[[#This Row],[Shipdate]])</f>
        <v>2023</v>
      </c>
      <c r="K4445" s="22"/>
      <c r="L4445" s="22">
        <f>VLOOKUP(shipments[[#This Row],[PID]],CHOOSE({1,2},products[PID],products[Cost_per_box]),2,0)</f>
        <v>3.68</v>
      </c>
      <c r="M4445" s="22">
        <f>shipments[[#This Row],[Boxes]]*shipments[[#This Row],[cost_per_box]]</f>
        <v>1012</v>
      </c>
      <c r="N4445" s="22">
        <f>shipments[[#This Row],[Amount]]-shipments[[#This Row],[total cost]]</f>
        <v>5301.5</v>
      </c>
    </row>
    <row r="4446" spans="1:14" x14ac:dyDescent="0.35">
      <c r="A4446" t="s">
        <v>4492</v>
      </c>
      <c r="B4446" t="s">
        <v>8053</v>
      </c>
      <c r="C4446" t="s">
        <v>8019</v>
      </c>
      <c r="D4446" t="s">
        <v>8037</v>
      </c>
      <c r="E4446" s="1">
        <v>45013</v>
      </c>
      <c r="F4446">
        <v>11952</v>
      </c>
      <c r="G4446">
        <v>630</v>
      </c>
      <c r="H4446" t="s">
        <v>7</v>
      </c>
      <c r="I4446" t="str">
        <f>VLOOKUP(shipments[[#This Row],[SPID]],CHOOSE({1,2},people[[#All],[SPID]],people[[#All],[Sales_person]]),2,0)</f>
        <v>Jan Morforth</v>
      </c>
      <c r="J4446">
        <f>YEAR(shipments[[#This Row],[Shipdate]])</f>
        <v>2023</v>
      </c>
      <c r="K4446" s="22"/>
      <c r="L4446" s="22">
        <f>VLOOKUP(shipments[[#This Row],[PID]],CHOOSE({1,2},products[PID],products[Cost_per_box]),2,0)</f>
        <v>3.68</v>
      </c>
      <c r="M4446" s="22">
        <f>shipments[[#This Row],[Boxes]]*shipments[[#This Row],[cost_per_box]]</f>
        <v>2318.4</v>
      </c>
      <c r="N4446" s="22">
        <f>shipments[[#This Row],[Amount]]-shipments[[#This Row],[total cost]]</f>
        <v>9633.6</v>
      </c>
    </row>
    <row r="4447" spans="1:14" x14ac:dyDescent="0.35">
      <c r="A4447" t="s">
        <v>4493</v>
      </c>
      <c r="B4447" t="s">
        <v>8053</v>
      </c>
      <c r="C4447" t="s">
        <v>8020</v>
      </c>
      <c r="D4447" t="s">
        <v>8036</v>
      </c>
      <c r="E4447" s="1">
        <v>44943</v>
      </c>
      <c r="F4447">
        <v>801</v>
      </c>
      <c r="G4447">
        <v>62</v>
      </c>
      <c r="H4447" t="s">
        <v>7</v>
      </c>
      <c r="I4447" t="str">
        <f>VLOOKUP(shipments[[#This Row],[SPID]],CHOOSE({1,2},people[[#All],[SPID]],people[[#All],[Sales_person]]),2,0)</f>
        <v>Jan Morforth</v>
      </c>
      <c r="J4447">
        <f>YEAR(shipments[[#This Row],[Shipdate]])</f>
        <v>2023</v>
      </c>
      <c r="K4447" s="22"/>
      <c r="L4447" s="22">
        <f>VLOOKUP(shipments[[#This Row],[PID]],CHOOSE({1,2},products[PID],products[Cost_per_box]),2,0)</f>
        <v>8.2200000000000006</v>
      </c>
      <c r="M4447" s="22">
        <f>shipments[[#This Row],[Boxes]]*shipments[[#This Row],[cost_per_box]]</f>
        <v>509.64000000000004</v>
      </c>
      <c r="N4447" s="22">
        <f>shipments[[#This Row],[Amount]]-shipments[[#This Row],[total cost]]</f>
        <v>291.35999999999996</v>
      </c>
    </row>
    <row r="4448" spans="1:14" x14ac:dyDescent="0.35">
      <c r="A4448" t="s">
        <v>4494</v>
      </c>
      <c r="B4448" t="s">
        <v>8053</v>
      </c>
      <c r="C4448" t="s">
        <v>8020</v>
      </c>
      <c r="D4448" t="s">
        <v>8036</v>
      </c>
      <c r="E4448" s="1">
        <v>45386</v>
      </c>
      <c r="F4448">
        <v>9407.25</v>
      </c>
      <c r="G4448">
        <v>724</v>
      </c>
      <c r="H4448" t="s">
        <v>7</v>
      </c>
      <c r="I4448" t="str">
        <f>VLOOKUP(shipments[[#This Row],[SPID]],CHOOSE({1,2},people[[#All],[SPID]],people[[#All],[Sales_person]]),2,0)</f>
        <v>Jan Morforth</v>
      </c>
      <c r="J4448">
        <f>YEAR(shipments[[#This Row],[Shipdate]])</f>
        <v>2024</v>
      </c>
      <c r="K4448" s="22"/>
      <c r="L4448" s="22">
        <f>VLOOKUP(shipments[[#This Row],[PID]],CHOOSE({1,2},products[PID],products[Cost_per_box]),2,0)</f>
        <v>8.2200000000000006</v>
      </c>
      <c r="M4448" s="22">
        <f>shipments[[#This Row],[Boxes]]*shipments[[#This Row],[cost_per_box]]</f>
        <v>5951.2800000000007</v>
      </c>
      <c r="N4448" s="22">
        <f>shipments[[#This Row],[Amount]]-shipments[[#This Row],[total cost]]</f>
        <v>3455.9699999999993</v>
      </c>
    </row>
    <row r="4449" spans="1:14" x14ac:dyDescent="0.35">
      <c r="A4449" t="s">
        <v>4495</v>
      </c>
      <c r="B4449" t="s">
        <v>8053</v>
      </c>
      <c r="C4449" t="s">
        <v>8020</v>
      </c>
      <c r="D4449" t="s">
        <v>8038</v>
      </c>
      <c r="E4449" s="1">
        <v>44960</v>
      </c>
      <c r="F4449">
        <v>7737.75</v>
      </c>
      <c r="G4449">
        <v>645</v>
      </c>
      <c r="H4449" t="s">
        <v>7</v>
      </c>
      <c r="I4449" t="str">
        <f>VLOOKUP(shipments[[#This Row],[SPID]],CHOOSE({1,2},people[[#All],[SPID]],people[[#All],[Sales_person]]),2,0)</f>
        <v>Jan Morforth</v>
      </c>
      <c r="J4449">
        <f>YEAR(shipments[[#This Row],[Shipdate]])</f>
        <v>2023</v>
      </c>
      <c r="K4449" s="22"/>
      <c r="L4449" s="22">
        <f>VLOOKUP(shipments[[#This Row],[PID]],CHOOSE({1,2},products[PID],products[Cost_per_box]),2,0)</f>
        <v>8.2200000000000006</v>
      </c>
      <c r="M4449" s="22">
        <f>shipments[[#This Row],[Boxes]]*shipments[[#This Row],[cost_per_box]]</f>
        <v>5301.9000000000005</v>
      </c>
      <c r="N4449" s="22">
        <f>shipments[[#This Row],[Amount]]-shipments[[#This Row],[total cost]]</f>
        <v>2435.8499999999995</v>
      </c>
    </row>
    <row r="4450" spans="1:14" x14ac:dyDescent="0.35">
      <c r="A4450" t="s">
        <v>4496</v>
      </c>
      <c r="B4450" t="s">
        <v>8053</v>
      </c>
      <c r="C4450" t="s">
        <v>8020</v>
      </c>
      <c r="D4450" t="s">
        <v>8034</v>
      </c>
      <c r="E4450" s="1">
        <v>45182</v>
      </c>
      <c r="F4450">
        <v>2594.25</v>
      </c>
      <c r="G4450">
        <v>163</v>
      </c>
      <c r="H4450" t="s">
        <v>7</v>
      </c>
      <c r="I4450" t="str">
        <f>VLOOKUP(shipments[[#This Row],[SPID]],CHOOSE({1,2},people[[#All],[SPID]],people[[#All],[Sales_person]]),2,0)</f>
        <v>Jan Morforth</v>
      </c>
      <c r="J4450">
        <f>YEAR(shipments[[#This Row],[Shipdate]])</f>
        <v>2023</v>
      </c>
      <c r="K4450" s="22"/>
      <c r="L4450" s="22">
        <f>VLOOKUP(shipments[[#This Row],[PID]],CHOOSE({1,2},products[PID],products[Cost_per_box]),2,0)</f>
        <v>8.2200000000000006</v>
      </c>
      <c r="M4450" s="22">
        <f>shipments[[#This Row],[Boxes]]*shipments[[#This Row],[cost_per_box]]</f>
        <v>1339.8600000000001</v>
      </c>
      <c r="N4450" s="22">
        <f>shipments[[#This Row],[Amount]]-shipments[[#This Row],[total cost]]</f>
        <v>1254.3899999999999</v>
      </c>
    </row>
    <row r="4451" spans="1:14" x14ac:dyDescent="0.35">
      <c r="A4451" t="s">
        <v>4497</v>
      </c>
      <c r="B4451" t="s">
        <v>8053</v>
      </c>
      <c r="C4451" t="s">
        <v>8020</v>
      </c>
      <c r="D4451" t="s">
        <v>8034</v>
      </c>
      <c r="E4451" s="1">
        <v>45387</v>
      </c>
      <c r="F4451">
        <v>5013</v>
      </c>
      <c r="G4451">
        <v>314</v>
      </c>
      <c r="H4451" t="s">
        <v>7</v>
      </c>
      <c r="I4451" t="str">
        <f>VLOOKUP(shipments[[#This Row],[SPID]],CHOOSE({1,2},people[[#All],[SPID]],people[[#All],[Sales_person]]),2,0)</f>
        <v>Jan Morforth</v>
      </c>
      <c r="J4451">
        <f>YEAR(shipments[[#This Row],[Shipdate]])</f>
        <v>2024</v>
      </c>
      <c r="K4451" s="22"/>
      <c r="L4451" s="22">
        <f>VLOOKUP(shipments[[#This Row],[PID]],CHOOSE({1,2},products[PID],products[Cost_per_box]),2,0)</f>
        <v>8.2200000000000006</v>
      </c>
      <c r="M4451" s="22">
        <f>shipments[[#This Row],[Boxes]]*shipments[[#This Row],[cost_per_box]]</f>
        <v>2581.0800000000004</v>
      </c>
      <c r="N4451" s="22">
        <f>shipments[[#This Row],[Amount]]-shipments[[#This Row],[total cost]]</f>
        <v>2431.9199999999996</v>
      </c>
    </row>
    <row r="4452" spans="1:14" x14ac:dyDescent="0.35">
      <c r="A4452" t="s">
        <v>4498</v>
      </c>
      <c r="B4452" t="s">
        <v>8053</v>
      </c>
      <c r="C4452" t="s">
        <v>8020</v>
      </c>
      <c r="D4452" t="s">
        <v>8037</v>
      </c>
      <c r="E4452" s="1">
        <v>45345</v>
      </c>
      <c r="F4452">
        <v>9211.5</v>
      </c>
      <c r="G4452">
        <v>615</v>
      </c>
      <c r="H4452" t="s">
        <v>7</v>
      </c>
      <c r="I4452" t="str">
        <f>VLOOKUP(shipments[[#This Row],[SPID]],CHOOSE({1,2},people[[#All],[SPID]],people[[#All],[Sales_person]]),2,0)</f>
        <v>Jan Morforth</v>
      </c>
      <c r="J4452">
        <f>YEAR(shipments[[#This Row],[Shipdate]])</f>
        <v>2024</v>
      </c>
      <c r="K4452" s="22"/>
      <c r="L4452" s="22">
        <f>VLOOKUP(shipments[[#This Row],[PID]],CHOOSE({1,2},products[PID],products[Cost_per_box]),2,0)</f>
        <v>8.2200000000000006</v>
      </c>
      <c r="M4452" s="22">
        <f>shipments[[#This Row],[Boxes]]*shipments[[#This Row],[cost_per_box]]</f>
        <v>5055.3</v>
      </c>
      <c r="N4452" s="22">
        <f>shipments[[#This Row],[Amount]]-shipments[[#This Row],[total cost]]</f>
        <v>4156.2</v>
      </c>
    </row>
    <row r="4453" spans="1:14" x14ac:dyDescent="0.35">
      <c r="A4453" t="s">
        <v>4499</v>
      </c>
      <c r="B4453" t="s">
        <v>8053</v>
      </c>
      <c r="C4453" t="s">
        <v>8021</v>
      </c>
      <c r="D4453" t="s">
        <v>8033</v>
      </c>
      <c r="E4453" s="1">
        <v>45322</v>
      </c>
      <c r="F4453">
        <v>5445</v>
      </c>
      <c r="G4453">
        <v>287</v>
      </c>
      <c r="H4453" t="s">
        <v>7</v>
      </c>
      <c r="I4453" t="str">
        <f>VLOOKUP(shipments[[#This Row],[SPID]],CHOOSE({1,2},people[[#All],[SPID]],people[[#All],[Sales_person]]),2,0)</f>
        <v>Jan Morforth</v>
      </c>
      <c r="J4453">
        <f>YEAR(shipments[[#This Row],[Shipdate]])</f>
        <v>2024</v>
      </c>
      <c r="K4453" s="22"/>
      <c r="L4453" s="22">
        <f>VLOOKUP(shipments[[#This Row],[PID]],CHOOSE({1,2},products[PID],products[Cost_per_box]),2,0)</f>
        <v>10.23</v>
      </c>
      <c r="M4453" s="22">
        <f>shipments[[#This Row],[Boxes]]*shipments[[#This Row],[cost_per_box]]</f>
        <v>2936.01</v>
      </c>
      <c r="N4453" s="22">
        <f>shipments[[#This Row],[Amount]]-shipments[[#This Row],[total cost]]</f>
        <v>2508.9899999999998</v>
      </c>
    </row>
    <row r="4454" spans="1:14" x14ac:dyDescent="0.35">
      <c r="A4454" t="s">
        <v>4500</v>
      </c>
      <c r="B4454" t="s">
        <v>8053</v>
      </c>
      <c r="C4454" t="s">
        <v>8022</v>
      </c>
      <c r="D4454" t="s">
        <v>8036</v>
      </c>
      <c r="E4454" s="1">
        <v>45408</v>
      </c>
      <c r="F4454">
        <v>3539.25</v>
      </c>
      <c r="G4454">
        <v>273</v>
      </c>
      <c r="H4454" t="s">
        <v>7</v>
      </c>
      <c r="I4454" t="str">
        <f>VLOOKUP(shipments[[#This Row],[SPID]],CHOOSE({1,2},people[[#All],[SPID]],people[[#All],[Sales_person]]),2,0)</f>
        <v>Jan Morforth</v>
      </c>
      <c r="J4454">
        <f>YEAR(shipments[[#This Row],[Shipdate]])</f>
        <v>2024</v>
      </c>
      <c r="K4454" s="22"/>
      <c r="L4454" s="22">
        <f>VLOOKUP(shipments[[#This Row],[PID]],CHOOSE({1,2},products[PID],products[Cost_per_box]),2,0)</f>
        <v>4.74</v>
      </c>
      <c r="M4454" s="22">
        <f>shipments[[#This Row],[Boxes]]*shipments[[#This Row],[cost_per_box]]</f>
        <v>1294.02</v>
      </c>
      <c r="N4454" s="22">
        <f>shipments[[#This Row],[Amount]]-shipments[[#This Row],[total cost]]</f>
        <v>2245.23</v>
      </c>
    </row>
    <row r="4455" spans="1:14" x14ac:dyDescent="0.35">
      <c r="A4455" t="s">
        <v>4501</v>
      </c>
      <c r="B4455" t="s">
        <v>8053</v>
      </c>
      <c r="C4455" t="s">
        <v>8022</v>
      </c>
      <c r="D4455" t="s">
        <v>8037</v>
      </c>
      <c r="E4455" s="1">
        <v>45021</v>
      </c>
      <c r="F4455">
        <v>13155.75</v>
      </c>
      <c r="G4455">
        <v>1012</v>
      </c>
      <c r="H4455" t="s">
        <v>7</v>
      </c>
      <c r="I4455" t="str">
        <f>VLOOKUP(shipments[[#This Row],[SPID]],CHOOSE({1,2},people[[#All],[SPID]],people[[#All],[Sales_person]]),2,0)</f>
        <v>Jan Morforth</v>
      </c>
      <c r="J4455">
        <f>YEAR(shipments[[#This Row],[Shipdate]])</f>
        <v>2023</v>
      </c>
      <c r="K4455" s="22"/>
      <c r="L4455" s="22">
        <f>VLOOKUP(shipments[[#This Row],[PID]],CHOOSE({1,2},products[PID],products[Cost_per_box]),2,0)</f>
        <v>4.74</v>
      </c>
      <c r="M4455" s="22">
        <f>shipments[[#This Row],[Boxes]]*shipments[[#This Row],[cost_per_box]]</f>
        <v>4796.88</v>
      </c>
      <c r="N4455" s="22">
        <f>shipments[[#This Row],[Amount]]-shipments[[#This Row],[total cost]]</f>
        <v>8358.869999999999</v>
      </c>
    </row>
    <row r="4456" spans="1:14" x14ac:dyDescent="0.35">
      <c r="A4456" t="s">
        <v>4502</v>
      </c>
      <c r="B4456" t="s">
        <v>8053</v>
      </c>
      <c r="C4456" t="s">
        <v>8022</v>
      </c>
      <c r="D4456" t="s">
        <v>8034</v>
      </c>
      <c r="E4456" s="1">
        <v>45322</v>
      </c>
      <c r="F4456">
        <v>6482.25</v>
      </c>
      <c r="G4456">
        <v>499</v>
      </c>
      <c r="H4456" t="s">
        <v>7</v>
      </c>
      <c r="I4456" t="str">
        <f>VLOOKUP(shipments[[#This Row],[SPID]],CHOOSE({1,2},people[[#All],[SPID]],people[[#All],[Sales_person]]),2,0)</f>
        <v>Jan Morforth</v>
      </c>
      <c r="J4456">
        <f>YEAR(shipments[[#This Row],[Shipdate]])</f>
        <v>2024</v>
      </c>
      <c r="K4456" s="22"/>
      <c r="L4456" s="22">
        <f>VLOOKUP(shipments[[#This Row],[PID]],CHOOSE({1,2},products[PID],products[Cost_per_box]),2,0)</f>
        <v>4.74</v>
      </c>
      <c r="M4456" s="22">
        <f>shipments[[#This Row],[Boxes]]*shipments[[#This Row],[cost_per_box]]</f>
        <v>2365.2600000000002</v>
      </c>
      <c r="N4456" s="22">
        <f>shipments[[#This Row],[Amount]]-shipments[[#This Row],[total cost]]</f>
        <v>4116.99</v>
      </c>
    </row>
    <row r="4457" spans="1:14" x14ac:dyDescent="0.35">
      <c r="A4457" t="s">
        <v>4503</v>
      </c>
      <c r="B4457" t="s">
        <v>8053</v>
      </c>
      <c r="C4457" t="s">
        <v>8023</v>
      </c>
      <c r="D4457" t="s">
        <v>8036</v>
      </c>
      <c r="E4457" s="1">
        <v>45195</v>
      </c>
      <c r="F4457">
        <v>5724</v>
      </c>
      <c r="G4457">
        <v>716</v>
      </c>
      <c r="H4457" t="s">
        <v>7</v>
      </c>
      <c r="I4457" t="str">
        <f>VLOOKUP(shipments[[#This Row],[SPID]],CHOOSE({1,2},people[[#All],[SPID]],people[[#All],[Sales_person]]),2,0)</f>
        <v>Jan Morforth</v>
      </c>
      <c r="J4457">
        <f>YEAR(shipments[[#This Row],[Shipdate]])</f>
        <v>2023</v>
      </c>
      <c r="K4457" s="22"/>
      <c r="L4457" s="22">
        <f>VLOOKUP(shipments[[#This Row],[PID]],CHOOSE({1,2},products[PID],products[Cost_per_box]),2,0)</f>
        <v>10.51</v>
      </c>
      <c r="M4457" s="22">
        <f>shipments[[#This Row],[Boxes]]*shipments[[#This Row],[cost_per_box]]</f>
        <v>7525.16</v>
      </c>
      <c r="N4457" s="22">
        <f>shipments[[#This Row],[Amount]]-shipments[[#This Row],[total cost]]</f>
        <v>-1801.1599999999999</v>
      </c>
    </row>
    <row r="4458" spans="1:14" x14ac:dyDescent="0.35">
      <c r="A4458" t="s">
        <v>4504</v>
      </c>
      <c r="B4458" t="s">
        <v>8053</v>
      </c>
      <c r="C4458" t="s">
        <v>8023</v>
      </c>
      <c r="D4458" t="s">
        <v>8038</v>
      </c>
      <c r="E4458" s="1">
        <v>45117</v>
      </c>
      <c r="F4458">
        <v>2598.75</v>
      </c>
      <c r="G4458">
        <v>372</v>
      </c>
      <c r="H4458" t="s">
        <v>7</v>
      </c>
      <c r="I4458" t="str">
        <f>VLOOKUP(shipments[[#This Row],[SPID]],CHOOSE({1,2},people[[#All],[SPID]],people[[#All],[Sales_person]]),2,0)</f>
        <v>Jan Morforth</v>
      </c>
      <c r="J4458">
        <f>YEAR(shipments[[#This Row],[Shipdate]])</f>
        <v>2023</v>
      </c>
      <c r="K4458" s="22"/>
      <c r="L4458" s="22">
        <f>VLOOKUP(shipments[[#This Row],[PID]],CHOOSE({1,2},products[PID],products[Cost_per_box]),2,0)</f>
        <v>10.51</v>
      </c>
      <c r="M4458" s="22">
        <f>shipments[[#This Row],[Boxes]]*shipments[[#This Row],[cost_per_box]]</f>
        <v>3909.72</v>
      </c>
      <c r="N4458" s="22">
        <f>shipments[[#This Row],[Amount]]-shipments[[#This Row],[total cost]]</f>
        <v>-1310.9699999999998</v>
      </c>
    </row>
    <row r="4459" spans="1:14" x14ac:dyDescent="0.35">
      <c r="A4459" t="s">
        <v>4505</v>
      </c>
      <c r="B4459" t="s">
        <v>8053</v>
      </c>
      <c r="C4459" t="s">
        <v>8023</v>
      </c>
      <c r="D4459" t="s">
        <v>8037</v>
      </c>
      <c r="E4459" s="1">
        <v>45380</v>
      </c>
      <c r="F4459">
        <v>8820</v>
      </c>
      <c r="G4459">
        <v>1260</v>
      </c>
      <c r="H4459" t="s">
        <v>7</v>
      </c>
      <c r="I4459" t="str">
        <f>VLOOKUP(shipments[[#This Row],[SPID]],CHOOSE({1,2},people[[#All],[SPID]],people[[#All],[Sales_person]]),2,0)</f>
        <v>Jan Morforth</v>
      </c>
      <c r="J4459">
        <f>YEAR(shipments[[#This Row],[Shipdate]])</f>
        <v>2024</v>
      </c>
      <c r="K4459" s="22"/>
      <c r="L4459" s="22">
        <f>VLOOKUP(shipments[[#This Row],[PID]],CHOOSE({1,2},products[PID],products[Cost_per_box]),2,0)</f>
        <v>10.51</v>
      </c>
      <c r="M4459" s="22">
        <f>shipments[[#This Row],[Boxes]]*shipments[[#This Row],[cost_per_box]]</f>
        <v>13242.6</v>
      </c>
      <c r="N4459" s="22">
        <f>shipments[[#This Row],[Amount]]-shipments[[#This Row],[total cost]]</f>
        <v>-4422.6000000000004</v>
      </c>
    </row>
    <row r="4460" spans="1:14" x14ac:dyDescent="0.35">
      <c r="A4460" t="s">
        <v>4506</v>
      </c>
      <c r="B4460" t="s">
        <v>8053</v>
      </c>
      <c r="C4460" t="s">
        <v>8023</v>
      </c>
      <c r="D4460" t="s">
        <v>8037</v>
      </c>
      <c r="E4460" s="1">
        <v>45273</v>
      </c>
      <c r="F4460">
        <v>6531.75</v>
      </c>
      <c r="G4460">
        <v>1089</v>
      </c>
      <c r="H4460" t="s">
        <v>7</v>
      </c>
      <c r="I4460" t="str">
        <f>VLOOKUP(shipments[[#This Row],[SPID]],CHOOSE({1,2},people[[#All],[SPID]],people[[#All],[Sales_person]]),2,0)</f>
        <v>Jan Morforth</v>
      </c>
      <c r="J4460">
        <f>YEAR(shipments[[#This Row],[Shipdate]])</f>
        <v>2023</v>
      </c>
      <c r="K4460" s="22"/>
      <c r="L4460" s="22">
        <f>VLOOKUP(shipments[[#This Row],[PID]],CHOOSE({1,2},products[PID],products[Cost_per_box]),2,0)</f>
        <v>10.51</v>
      </c>
      <c r="M4460" s="22">
        <f>shipments[[#This Row],[Boxes]]*shipments[[#This Row],[cost_per_box]]</f>
        <v>11445.39</v>
      </c>
      <c r="N4460" s="22">
        <f>shipments[[#This Row],[Amount]]-shipments[[#This Row],[total cost]]</f>
        <v>-4913.6399999999994</v>
      </c>
    </row>
    <row r="4461" spans="1:14" x14ac:dyDescent="0.35">
      <c r="A4461" t="s">
        <v>4507</v>
      </c>
      <c r="B4461" t="s">
        <v>8053</v>
      </c>
      <c r="C4461" t="s">
        <v>8025</v>
      </c>
      <c r="D4461" t="s">
        <v>8037</v>
      </c>
      <c r="E4461" s="1">
        <v>45313</v>
      </c>
      <c r="F4461">
        <v>6585.75</v>
      </c>
      <c r="G4461">
        <v>366</v>
      </c>
      <c r="H4461" t="s">
        <v>7</v>
      </c>
      <c r="I4461" t="str">
        <f>VLOOKUP(shipments[[#This Row],[SPID]],CHOOSE({1,2},people[[#All],[SPID]],people[[#All],[Sales_person]]),2,0)</f>
        <v>Jan Morforth</v>
      </c>
      <c r="J4461">
        <f>YEAR(shipments[[#This Row],[Shipdate]])</f>
        <v>2024</v>
      </c>
      <c r="K4461" s="22"/>
      <c r="L4461" s="22">
        <f>VLOOKUP(shipments[[#This Row],[PID]],CHOOSE({1,2},products[PID],products[Cost_per_box]),2,0)</f>
        <v>12.41</v>
      </c>
      <c r="M4461" s="22">
        <f>shipments[[#This Row],[Boxes]]*shipments[[#This Row],[cost_per_box]]</f>
        <v>4542.0600000000004</v>
      </c>
      <c r="N4461" s="22">
        <f>shipments[[#This Row],[Amount]]-shipments[[#This Row],[total cost]]</f>
        <v>2043.6899999999996</v>
      </c>
    </row>
    <row r="4462" spans="1:14" x14ac:dyDescent="0.35">
      <c r="A4462" t="s">
        <v>4508</v>
      </c>
      <c r="B4462" t="s">
        <v>8053</v>
      </c>
      <c r="C4462" t="s">
        <v>8025</v>
      </c>
      <c r="D4462" t="s">
        <v>8038</v>
      </c>
      <c r="E4462" s="1">
        <v>45174</v>
      </c>
      <c r="F4462">
        <v>3829.5</v>
      </c>
      <c r="G4462">
        <v>213</v>
      </c>
      <c r="H4462" t="s">
        <v>7</v>
      </c>
      <c r="I4462" t="str">
        <f>VLOOKUP(shipments[[#This Row],[SPID]],CHOOSE({1,2},people[[#All],[SPID]],people[[#All],[Sales_person]]),2,0)</f>
        <v>Jan Morforth</v>
      </c>
      <c r="J4462">
        <f>YEAR(shipments[[#This Row],[Shipdate]])</f>
        <v>2023</v>
      </c>
      <c r="K4462" s="22"/>
      <c r="L4462" s="22">
        <f>VLOOKUP(shipments[[#This Row],[PID]],CHOOSE({1,2},products[PID],products[Cost_per_box]),2,0)</f>
        <v>12.41</v>
      </c>
      <c r="M4462" s="22">
        <f>shipments[[#This Row],[Boxes]]*shipments[[#This Row],[cost_per_box]]</f>
        <v>2643.33</v>
      </c>
      <c r="N4462" s="22">
        <f>shipments[[#This Row],[Amount]]-shipments[[#This Row],[total cost]]</f>
        <v>1186.17</v>
      </c>
    </row>
    <row r="4463" spans="1:14" x14ac:dyDescent="0.35">
      <c r="A4463" t="s">
        <v>4509</v>
      </c>
      <c r="B4463" t="s">
        <v>8053</v>
      </c>
      <c r="C4463" t="s">
        <v>8025</v>
      </c>
      <c r="D4463" t="s">
        <v>8038</v>
      </c>
      <c r="E4463" s="1">
        <v>45341</v>
      </c>
      <c r="F4463">
        <v>3894.75</v>
      </c>
      <c r="G4463">
        <v>230</v>
      </c>
      <c r="H4463" t="s">
        <v>7</v>
      </c>
      <c r="I4463" t="str">
        <f>VLOOKUP(shipments[[#This Row],[SPID]],CHOOSE({1,2},people[[#All],[SPID]],people[[#All],[Sales_person]]),2,0)</f>
        <v>Jan Morforth</v>
      </c>
      <c r="J4463">
        <f>YEAR(shipments[[#This Row],[Shipdate]])</f>
        <v>2024</v>
      </c>
      <c r="K4463" s="22"/>
      <c r="L4463" s="22">
        <f>VLOOKUP(shipments[[#This Row],[PID]],CHOOSE({1,2},products[PID],products[Cost_per_box]),2,0)</f>
        <v>12.41</v>
      </c>
      <c r="M4463" s="22">
        <f>shipments[[#This Row],[Boxes]]*shipments[[#This Row],[cost_per_box]]</f>
        <v>2854.3</v>
      </c>
      <c r="N4463" s="22">
        <f>shipments[[#This Row],[Amount]]-shipments[[#This Row],[total cost]]</f>
        <v>1040.4499999999998</v>
      </c>
    </row>
    <row r="4464" spans="1:14" x14ac:dyDescent="0.35">
      <c r="A4464" t="s">
        <v>4510</v>
      </c>
      <c r="B4464" t="s">
        <v>8053</v>
      </c>
      <c r="C4464" t="s">
        <v>8028</v>
      </c>
      <c r="D4464" t="s">
        <v>8033</v>
      </c>
      <c r="E4464" s="1">
        <v>45485</v>
      </c>
      <c r="F4464">
        <v>11085.75</v>
      </c>
      <c r="G4464">
        <v>1232</v>
      </c>
      <c r="H4464" t="s">
        <v>18</v>
      </c>
      <c r="I4464" t="str">
        <f>VLOOKUP(shipments[[#This Row],[SPID]],CHOOSE({1,2},people[[#All],[SPID]],people[[#All],[Sales_person]]),2,0)</f>
        <v>Jan Morforth</v>
      </c>
      <c r="J4464">
        <f>YEAR(shipments[[#This Row],[Shipdate]])</f>
        <v>2024</v>
      </c>
      <c r="K4464" s="22"/>
      <c r="L4464" s="22">
        <f>VLOOKUP(shipments[[#This Row],[PID]],CHOOSE({1,2},products[PID],products[Cost_per_box]),2,0)</f>
        <v>6.8</v>
      </c>
      <c r="M4464" s="22">
        <f>shipments[[#This Row],[Boxes]]*shipments[[#This Row],[cost_per_box]]</f>
        <v>8377.6</v>
      </c>
      <c r="N4464" s="22">
        <f>shipments[[#This Row],[Amount]]-shipments[[#This Row],[total cost]]</f>
        <v>2708.1499999999996</v>
      </c>
    </row>
    <row r="4465" spans="1:14" x14ac:dyDescent="0.35">
      <c r="A4465" t="s">
        <v>4511</v>
      </c>
      <c r="B4465" t="s">
        <v>8053</v>
      </c>
      <c r="C4465" t="s">
        <v>8028</v>
      </c>
      <c r="D4465" t="s">
        <v>8034</v>
      </c>
      <c r="E4465" s="1">
        <v>45315</v>
      </c>
      <c r="F4465">
        <v>19552.5</v>
      </c>
      <c r="G4465">
        <v>1956</v>
      </c>
      <c r="H4465" t="s">
        <v>7</v>
      </c>
      <c r="I4465" t="str">
        <f>VLOOKUP(shipments[[#This Row],[SPID]],CHOOSE({1,2},people[[#All],[SPID]],people[[#All],[Sales_person]]),2,0)</f>
        <v>Jan Morforth</v>
      </c>
      <c r="J4465">
        <f>YEAR(shipments[[#This Row],[Shipdate]])</f>
        <v>2024</v>
      </c>
      <c r="K4465" s="22"/>
      <c r="L4465" s="22">
        <f>VLOOKUP(shipments[[#This Row],[PID]],CHOOSE({1,2},products[PID],products[Cost_per_box]),2,0)</f>
        <v>6.8</v>
      </c>
      <c r="M4465" s="22">
        <f>shipments[[#This Row],[Boxes]]*shipments[[#This Row],[cost_per_box]]</f>
        <v>13300.8</v>
      </c>
      <c r="N4465" s="22">
        <f>shipments[[#This Row],[Amount]]-shipments[[#This Row],[total cost]]</f>
        <v>6251.7000000000007</v>
      </c>
    </row>
    <row r="4466" spans="1:14" x14ac:dyDescent="0.35">
      <c r="A4466" t="s">
        <v>4512</v>
      </c>
      <c r="B4466" t="s">
        <v>8053</v>
      </c>
      <c r="C4466" t="s">
        <v>8028</v>
      </c>
      <c r="D4466" t="s">
        <v>8034</v>
      </c>
      <c r="E4466" s="1">
        <v>45237</v>
      </c>
      <c r="F4466">
        <v>4475.25</v>
      </c>
      <c r="G4466">
        <v>407</v>
      </c>
      <c r="H4466" t="s">
        <v>7</v>
      </c>
      <c r="I4466" t="str">
        <f>VLOOKUP(shipments[[#This Row],[SPID]],CHOOSE({1,2},people[[#All],[SPID]],people[[#All],[Sales_person]]),2,0)</f>
        <v>Jan Morforth</v>
      </c>
      <c r="J4466">
        <f>YEAR(shipments[[#This Row],[Shipdate]])</f>
        <v>2023</v>
      </c>
      <c r="K4466" s="22"/>
      <c r="L4466" s="22">
        <f>VLOOKUP(shipments[[#This Row],[PID]],CHOOSE({1,2},products[PID],products[Cost_per_box]),2,0)</f>
        <v>6.8</v>
      </c>
      <c r="M4466" s="22">
        <f>shipments[[#This Row],[Boxes]]*shipments[[#This Row],[cost_per_box]]</f>
        <v>2767.6</v>
      </c>
      <c r="N4466" s="22">
        <f>shipments[[#This Row],[Amount]]-shipments[[#This Row],[total cost]]</f>
        <v>1707.65</v>
      </c>
    </row>
    <row r="4467" spans="1:14" x14ac:dyDescent="0.35">
      <c r="A4467" t="s">
        <v>4513</v>
      </c>
      <c r="B4467" t="s">
        <v>8053</v>
      </c>
      <c r="C4467" t="s">
        <v>8028</v>
      </c>
      <c r="D4467" t="s">
        <v>8037</v>
      </c>
      <c r="E4467" s="1">
        <v>44965</v>
      </c>
      <c r="F4467">
        <v>819</v>
      </c>
      <c r="G4467">
        <v>103</v>
      </c>
      <c r="H4467" t="s">
        <v>7</v>
      </c>
      <c r="I4467" t="str">
        <f>VLOOKUP(shipments[[#This Row],[SPID]],CHOOSE({1,2},people[[#All],[SPID]],people[[#All],[Sales_person]]),2,0)</f>
        <v>Jan Morforth</v>
      </c>
      <c r="J4467">
        <f>YEAR(shipments[[#This Row],[Shipdate]])</f>
        <v>2023</v>
      </c>
      <c r="K4467" s="22"/>
      <c r="L4467" s="22">
        <f>VLOOKUP(shipments[[#This Row],[PID]],CHOOSE({1,2},products[PID],products[Cost_per_box]),2,0)</f>
        <v>6.8</v>
      </c>
      <c r="M4467" s="22">
        <f>shipments[[#This Row],[Boxes]]*shipments[[#This Row],[cost_per_box]]</f>
        <v>700.4</v>
      </c>
      <c r="N4467" s="22">
        <f>shipments[[#This Row],[Amount]]-shipments[[#This Row],[total cost]]</f>
        <v>118.60000000000002</v>
      </c>
    </row>
    <row r="4468" spans="1:14" x14ac:dyDescent="0.35">
      <c r="A4468" t="s">
        <v>4514</v>
      </c>
      <c r="B4468" t="s">
        <v>8053</v>
      </c>
      <c r="C4468" t="s">
        <v>8029</v>
      </c>
      <c r="D4468" t="s">
        <v>8036</v>
      </c>
      <c r="E4468" s="1">
        <v>45481</v>
      </c>
      <c r="F4468">
        <v>5861.25</v>
      </c>
      <c r="G4468">
        <v>235</v>
      </c>
      <c r="H4468" t="s">
        <v>18</v>
      </c>
      <c r="I4468" t="str">
        <f>VLOOKUP(shipments[[#This Row],[SPID]],CHOOSE({1,2},people[[#All],[SPID]],people[[#All],[Sales_person]]),2,0)</f>
        <v>Jan Morforth</v>
      </c>
      <c r="J4468">
        <f>YEAR(shipments[[#This Row],[Shipdate]])</f>
        <v>2024</v>
      </c>
      <c r="K4468" s="22"/>
      <c r="L4468" s="22">
        <f>VLOOKUP(shipments[[#This Row],[PID]],CHOOSE({1,2},products[PID],products[Cost_per_box]),2,0)</f>
        <v>5.04</v>
      </c>
      <c r="M4468" s="22">
        <f>shipments[[#This Row],[Boxes]]*shipments[[#This Row],[cost_per_box]]</f>
        <v>1184.4000000000001</v>
      </c>
      <c r="N4468" s="22">
        <f>shipments[[#This Row],[Amount]]-shipments[[#This Row],[total cost]]</f>
        <v>4676.8500000000004</v>
      </c>
    </row>
    <row r="4469" spans="1:14" x14ac:dyDescent="0.35">
      <c r="A4469" t="s">
        <v>4515</v>
      </c>
      <c r="B4469" t="s">
        <v>8053</v>
      </c>
      <c r="C4469" t="s">
        <v>8030</v>
      </c>
      <c r="D4469" t="s">
        <v>8037</v>
      </c>
      <c r="E4469" s="1">
        <v>45532</v>
      </c>
      <c r="F4469">
        <v>4785.75</v>
      </c>
      <c r="G4469">
        <v>399</v>
      </c>
      <c r="H4469" t="s">
        <v>18</v>
      </c>
      <c r="I4469" t="str">
        <f>VLOOKUP(shipments[[#This Row],[SPID]],CHOOSE({1,2},people[[#All],[SPID]],people[[#All],[Sales_person]]),2,0)</f>
        <v>Jan Morforth</v>
      </c>
      <c r="J4469">
        <f>YEAR(shipments[[#This Row],[Shipdate]])</f>
        <v>2024</v>
      </c>
      <c r="K4469" s="22"/>
      <c r="L4469" s="22">
        <f>VLOOKUP(shipments[[#This Row],[PID]],CHOOSE({1,2},products[PID],products[Cost_per_box]),2,0)</f>
        <v>2.76</v>
      </c>
      <c r="M4469" s="22">
        <f>shipments[[#This Row],[Boxes]]*shipments[[#This Row],[cost_per_box]]</f>
        <v>1101.24</v>
      </c>
      <c r="N4469" s="22">
        <f>shipments[[#This Row],[Amount]]-shipments[[#This Row],[total cost]]</f>
        <v>3684.51</v>
      </c>
    </row>
    <row r="4470" spans="1:14" x14ac:dyDescent="0.35">
      <c r="A4470" t="s">
        <v>4516</v>
      </c>
      <c r="B4470" t="s">
        <v>8053</v>
      </c>
      <c r="C4470" t="s">
        <v>8031</v>
      </c>
      <c r="D4470" t="s">
        <v>8038</v>
      </c>
      <c r="E4470" s="1">
        <v>45054</v>
      </c>
      <c r="F4470">
        <v>310.5</v>
      </c>
      <c r="G4470">
        <v>32</v>
      </c>
      <c r="H4470" t="s">
        <v>7</v>
      </c>
      <c r="I4470" t="str">
        <f>VLOOKUP(shipments[[#This Row],[SPID]],CHOOSE({1,2},people[[#All],[SPID]],people[[#All],[Sales_person]]),2,0)</f>
        <v>Jan Morforth</v>
      </c>
      <c r="J4470">
        <f>YEAR(shipments[[#This Row],[Shipdate]])</f>
        <v>2023</v>
      </c>
      <c r="K4470" s="22"/>
      <c r="L4470" s="22">
        <f>VLOOKUP(shipments[[#This Row],[PID]],CHOOSE({1,2},products[PID],products[Cost_per_box]),2,0)</f>
        <v>3.32</v>
      </c>
      <c r="M4470" s="22">
        <f>shipments[[#This Row],[Boxes]]*shipments[[#This Row],[cost_per_box]]</f>
        <v>106.24</v>
      </c>
      <c r="N4470" s="22">
        <f>shipments[[#This Row],[Amount]]-shipments[[#This Row],[total cost]]</f>
        <v>204.26</v>
      </c>
    </row>
    <row r="4471" spans="1:14" x14ac:dyDescent="0.35">
      <c r="A4471" t="s">
        <v>4517</v>
      </c>
      <c r="B4471" t="s">
        <v>8053</v>
      </c>
      <c r="C4471" t="s">
        <v>8031</v>
      </c>
      <c r="D4471" t="s">
        <v>8038</v>
      </c>
      <c r="E4471" s="1">
        <v>45243</v>
      </c>
      <c r="F4471">
        <v>5940</v>
      </c>
      <c r="G4471">
        <v>743</v>
      </c>
      <c r="H4471" t="s">
        <v>7</v>
      </c>
      <c r="I4471" t="str">
        <f>VLOOKUP(shipments[[#This Row],[SPID]],CHOOSE({1,2},people[[#All],[SPID]],people[[#All],[Sales_person]]),2,0)</f>
        <v>Jan Morforth</v>
      </c>
      <c r="J4471">
        <f>YEAR(shipments[[#This Row],[Shipdate]])</f>
        <v>2023</v>
      </c>
      <c r="K4471" s="22"/>
      <c r="L4471" s="22">
        <f>VLOOKUP(shipments[[#This Row],[PID]],CHOOSE({1,2},products[PID],products[Cost_per_box]),2,0)</f>
        <v>3.32</v>
      </c>
      <c r="M4471" s="22">
        <f>shipments[[#This Row],[Boxes]]*shipments[[#This Row],[cost_per_box]]</f>
        <v>2466.7599999999998</v>
      </c>
      <c r="N4471" s="22">
        <f>shipments[[#This Row],[Amount]]-shipments[[#This Row],[total cost]]</f>
        <v>3473.2400000000002</v>
      </c>
    </row>
    <row r="4472" spans="1:14" x14ac:dyDescent="0.35">
      <c r="A4472" t="s">
        <v>4518</v>
      </c>
      <c r="B4472" t="s">
        <v>8053</v>
      </c>
      <c r="C4472" t="s">
        <v>8032</v>
      </c>
      <c r="D4472" t="s">
        <v>8037</v>
      </c>
      <c r="E4472" s="1">
        <v>44937</v>
      </c>
      <c r="F4472">
        <v>10581.75</v>
      </c>
      <c r="G4472">
        <v>588</v>
      </c>
      <c r="H4472" t="s">
        <v>7</v>
      </c>
      <c r="I4472" t="str">
        <f>VLOOKUP(shipments[[#This Row],[SPID]],CHOOSE({1,2},people[[#All],[SPID]],people[[#All],[Sales_person]]),2,0)</f>
        <v>Jan Morforth</v>
      </c>
      <c r="J4472">
        <f>YEAR(shipments[[#This Row],[Shipdate]])</f>
        <v>2023</v>
      </c>
      <c r="K4472" s="22"/>
      <c r="L4472" s="22">
        <f>VLOOKUP(shipments[[#This Row],[PID]],CHOOSE({1,2},products[PID],products[Cost_per_box]),2,0)</f>
        <v>2.65</v>
      </c>
      <c r="M4472" s="22">
        <f>shipments[[#This Row],[Boxes]]*shipments[[#This Row],[cost_per_box]]</f>
        <v>1558.2</v>
      </c>
      <c r="N4472" s="22">
        <f>shipments[[#This Row],[Amount]]-shipments[[#This Row],[total cost]]</f>
        <v>9023.5499999999993</v>
      </c>
    </row>
    <row r="4473" spans="1:14" x14ac:dyDescent="0.35">
      <c r="A4473" t="s">
        <v>4519</v>
      </c>
      <c r="B4473" t="s">
        <v>8053</v>
      </c>
      <c r="C4473" t="s">
        <v>8032</v>
      </c>
      <c r="D4473" t="s">
        <v>8037</v>
      </c>
      <c r="E4473" s="1">
        <v>45021</v>
      </c>
      <c r="F4473">
        <v>10413</v>
      </c>
      <c r="G4473">
        <v>496</v>
      </c>
      <c r="H4473" t="s">
        <v>7</v>
      </c>
      <c r="I4473" t="str">
        <f>VLOOKUP(shipments[[#This Row],[SPID]],CHOOSE({1,2},people[[#All],[SPID]],people[[#All],[Sales_person]]),2,0)</f>
        <v>Jan Morforth</v>
      </c>
      <c r="J4473">
        <f>YEAR(shipments[[#This Row],[Shipdate]])</f>
        <v>2023</v>
      </c>
      <c r="K4473" s="22"/>
      <c r="L4473" s="22">
        <f>VLOOKUP(shipments[[#This Row],[PID]],CHOOSE({1,2},products[PID],products[Cost_per_box]),2,0)</f>
        <v>2.65</v>
      </c>
      <c r="M4473" s="22">
        <f>shipments[[#This Row],[Boxes]]*shipments[[#This Row],[cost_per_box]]</f>
        <v>1314.3999999999999</v>
      </c>
      <c r="N4473" s="22">
        <f>shipments[[#This Row],[Amount]]-shipments[[#This Row],[total cost]]</f>
        <v>9098.6</v>
      </c>
    </row>
    <row r="4474" spans="1:14" x14ac:dyDescent="0.35">
      <c r="A4474" t="s">
        <v>4520</v>
      </c>
      <c r="B4474" t="s">
        <v>8053</v>
      </c>
      <c r="C4474" t="s">
        <v>8032</v>
      </c>
      <c r="D4474" t="s">
        <v>8038</v>
      </c>
      <c r="E4474" s="1">
        <v>45495</v>
      </c>
      <c r="F4474">
        <v>7238.25</v>
      </c>
      <c r="G4474">
        <v>381</v>
      </c>
      <c r="H4474" t="s">
        <v>18</v>
      </c>
      <c r="I4474" t="str">
        <f>VLOOKUP(shipments[[#This Row],[SPID]],CHOOSE({1,2},people[[#All],[SPID]],people[[#All],[Sales_person]]),2,0)</f>
        <v>Jan Morforth</v>
      </c>
      <c r="J4474">
        <f>YEAR(shipments[[#This Row],[Shipdate]])</f>
        <v>2024</v>
      </c>
      <c r="K4474" s="22"/>
      <c r="L4474" s="22">
        <f>VLOOKUP(shipments[[#This Row],[PID]],CHOOSE({1,2},products[PID],products[Cost_per_box]),2,0)</f>
        <v>2.65</v>
      </c>
      <c r="M4474" s="22">
        <f>shipments[[#This Row],[Boxes]]*shipments[[#This Row],[cost_per_box]]</f>
        <v>1009.65</v>
      </c>
      <c r="N4474" s="22">
        <f>shipments[[#This Row],[Amount]]-shipments[[#This Row],[total cost]]</f>
        <v>6228.6</v>
      </c>
    </row>
    <row r="4475" spans="1:14" x14ac:dyDescent="0.35">
      <c r="A4475" t="s">
        <v>4521</v>
      </c>
      <c r="B4475" t="s">
        <v>8053</v>
      </c>
      <c r="C4475" t="s">
        <v>8032</v>
      </c>
      <c r="D4475" t="s">
        <v>8036</v>
      </c>
      <c r="E4475" s="1">
        <v>45453</v>
      </c>
      <c r="F4475">
        <v>6489</v>
      </c>
      <c r="G4475">
        <v>295</v>
      </c>
      <c r="H4475" t="s">
        <v>7</v>
      </c>
      <c r="I4475" t="str">
        <f>VLOOKUP(shipments[[#This Row],[SPID]],CHOOSE({1,2},people[[#All],[SPID]],people[[#All],[Sales_person]]),2,0)</f>
        <v>Jan Morforth</v>
      </c>
      <c r="J4475">
        <f>YEAR(shipments[[#This Row],[Shipdate]])</f>
        <v>2024</v>
      </c>
      <c r="K4475" s="22"/>
      <c r="L4475" s="22">
        <f>VLOOKUP(shipments[[#This Row],[PID]],CHOOSE({1,2},products[PID],products[Cost_per_box]),2,0)</f>
        <v>2.65</v>
      </c>
      <c r="M4475" s="22">
        <f>shipments[[#This Row],[Boxes]]*shipments[[#This Row],[cost_per_box]]</f>
        <v>781.75</v>
      </c>
      <c r="N4475" s="22">
        <f>shipments[[#This Row],[Amount]]-shipments[[#This Row],[total cost]]</f>
        <v>5707.25</v>
      </c>
    </row>
    <row r="4476" spans="1:14" x14ac:dyDescent="0.35">
      <c r="A4476" t="s">
        <v>4522</v>
      </c>
      <c r="B4476" t="s">
        <v>8053</v>
      </c>
      <c r="C4476" t="s">
        <v>8032</v>
      </c>
      <c r="D4476" t="s">
        <v>8037</v>
      </c>
      <c r="E4476" s="1">
        <v>45121</v>
      </c>
      <c r="F4476">
        <v>10849.5</v>
      </c>
      <c r="G4476">
        <v>572</v>
      </c>
      <c r="H4476" t="s">
        <v>7</v>
      </c>
      <c r="I4476" t="str">
        <f>VLOOKUP(shipments[[#This Row],[SPID]],CHOOSE({1,2},people[[#All],[SPID]],people[[#All],[Sales_person]]),2,0)</f>
        <v>Jan Morforth</v>
      </c>
      <c r="J4476">
        <f>YEAR(shipments[[#This Row],[Shipdate]])</f>
        <v>2023</v>
      </c>
      <c r="K4476" s="22"/>
      <c r="L4476" s="22">
        <f>VLOOKUP(shipments[[#This Row],[PID]],CHOOSE({1,2},products[PID],products[Cost_per_box]),2,0)</f>
        <v>2.65</v>
      </c>
      <c r="M4476" s="22">
        <f>shipments[[#This Row],[Boxes]]*shipments[[#This Row],[cost_per_box]]</f>
        <v>1515.8</v>
      </c>
      <c r="N4476" s="22">
        <f>shipments[[#This Row],[Amount]]-shipments[[#This Row],[total cost]]</f>
        <v>9333.7000000000007</v>
      </c>
    </row>
    <row r="4477" spans="1:14" x14ac:dyDescent="0.35">
      <c r="A4477" t="s">
        <v>4523</v>
      </c>
      <c r="B4477" t="s">
        <v>8053</v>
      </c>
      <c r="C4477" t="s">
        <v>8032</v>
      </c>
      <c r="D4477" t="s">
        <v>8038</v>
      </c>
      <c r="E4477" s="1">
        <v>45226</v>
      </c>
      <c r="F4477">
        <v>12033</v>
      </c>
      <c r="G4477">
        <v>634</v>
      </c>
      <c r="H4477" t="s">
        <v>7</v>
      </c>
      <c r="I4477" t="str">
        <f>VLOOKUP(shipments[[#This Row],[SPID]],CHOOSE({1,2},people[[#All],[SPID]],people[[#All],[Sales_person]]),2,0)</f>
        <v>Jan Morforth</v>
      </c>
      <c r="J4477">
        <f>YEAR(shipments[[#This Row],[Shipdate]])</f>
        <v>2023</v>
      </c>
      <c r="K4477" s="22"/>
      <c r="L4477" s="22">
        <f>VLOOKUP(shipments[[#This Row],[PID]],CHOOSE({1,2},products[PID],products[Cost_per_box]),2,0)</f>
        <v>2.65</v>
      </c>
      <c r="M4477" s="22">
        <f>shipments[[#This Row],[Boxes]]*shipments[[#This Row],[cost_per_box]]</f>
        <v>1680.1</v>
      </c>
      <c r="N4477" s="22">
        <f>shipments[[#This Row],[Amount]]-shipments[[#This Row],[total cost]]</f>
        <v>10352.9</v>
      </c>
    </row>
    <row r="4478" spans="1:14" x14ac:dyDescent="0.35">
      <c r="A4478" t="s">
        <v>4524</v>
      </c>
      <c r="B4478" t="s">
        <v>8053</v>
      </c>
      <c r="C4478" t="s">
        <v>8013</v>
      </c>
      <c r="D4478" t="s">
        <v>8037</v>
      </c>
      <c r="E4478" s="1">
        <v>45551</v>
      </c>
      <c r="F4478">
        <v>6720.75</v>
      </c>
      <c r="G4478">
        <v>517</v>
      </c>
      <c r="H4478" t="s">
        <v>26</v>
      </c>
      <c r="I4478" t="str">
        <f>VLOOKUP(shipments[[#This Row],[SPID]],CHOOSE({1,2},people[[#All],[SPID]],people[[#All],[Sales_person]]),2,0)</f>
        <v>Jan Morforth</v>
      </c>
      <c r="J4478">
        <f>YEAR(shipments[[#This Row],[Shipdate]])</f>
        <v>2024</v>
      </c>
      <c r="K4478" s="22"/>
      <c r="L4478" s="22">
        <f>VLOOKUP(shipments[[#This Row],[PID]],CHOOSE({1,2},products[PID],products[Cost_per_box]),2,0)</f>
        <v>5.15</v>
      </c>
      <c r="M4478" s="22">
        <f>shipments[[#This Row],[Boxes]]*shipments[[#This Row],[cost_per_box]]</f>
        <v>2662.55</v>
      </c>
      <c r="N4478" s="22">
        <f>shipments[[#This Row],[Amount]]-shipments[[#This Row],[total cost]]</f>
        <v>4058.2</v>
      </c>
    </row>
    <row r="4479" spans="1:14" x14ac:dyDescent="0.35">
      <c r="A4479" t="s">
        <v>4525</v>
      </c>
      <c r="B4479" t="s">
        <v>8053</v>
      </c>
      <c r="C4479" t="s">
        <v>8013</v>
      </c>
      <c r="D4479" t="s">
        <v>8038</v>
      </c>
      <c r="E4479" s="1">
        <v>45202</v>
      </c>
      <c r="F4479">
        <v>14746.5</v>
      </c>
      <c r="G4479">
        <v>1639</v>
      </c>
      <c r="H4479" t="s">
        <v>7</v>
      </c>
      <c r="I4479" t="str">
        <f>VLOOKUP(shipments[[#This Row],[SPID]],CHOOSE({1,2},people[[#All],[SPID]],people[[#All],[Sales_person]]),2,0)</f>
        <v>Jan Morforth</v>
      </c>
      <c r="J4479">
        <f>YEAR(shipments[[#This Row],[Shipdate]])</f>
        <v>2023</v>
      </c>
      <c r="K4479" s="22"/>
      <c r="L4479" s="22">
        <f>VLOOKUP(shipments[[#This Row],[PID]],CHOOSE({1,2},products[PID],products[Cost_per_box]),2,0)</f>
        <v>5.15</v>
      </c>
      <c r="M4479" s="22">
        <f>shipments[[#This Row],[Boxes]]*shipments[[#This Row],[cost_per_box]]</f>
        <v>8440.85</v>
      </c>
      <c r="N4479" s="22">
        <f>shipments[[#This Row],[Amount]]-shipments[[#This Row],[total cost]]</f>
        <v>6305.65</v>
      </c>
    </row>
    <row r="4480" spans="1:14" x14ac:dyDescent="0.35">
      <c r="A4480" t="s">
        <v>4526</v>
      </c>
      <c r="B4480" t="s">
        <v>8053</v>
      </c>
      <c r="C4480" t="s">
        <v>8014</v>
      </c>
      <c r="D4480" t="s">
        <v>8038</v>
      </c>
      <c r="E4480" s="1">
        <v>44981</v>
      </c>
      <c r="F4480">
        <v>6489</v>
      </c>
      <c r="G4480">
        <v>927</v>
      </c>
      <c r="H4480" t="s">
        <v>7</v>
      </c>
      <c r="I4480" t="str">
        <f>VLOOKUP(shipments[[#This Row],[SPID]],CHOOSE({1,2},people[[#All],[SPID]],people[[#All],[Sales_person]]),2,0)</f>
        <v>Jan Morforth</v>
      </c>
      <c r="J4480">
        <f>YEAR(shipments[[#This Row],[Shipdate]])</f>
        <v>2023</v>
      </c>
      <c r="K4480" s="22"/>
      <c r="L4480" s="22">
        <f>VLOOKUP(shipments[[#This Row],[PID]],CHOOSE({1,2},products[PID],products[Cost_per_box]),2,0)</f>
        <v>3.85</v>
      </c>
      <c r="M4480" s="22">
        <f>shipments[[#This Row],[Boxes]]*shipments[[#This Row],[cost_per_box]]</f>
        <v>3568.9500000000003</v>
      </c>
      <c r="N4480" s="22">
        <f>shipments[[#This Row],[Amount]]-shipments[[#This Row],[total cost]]</f>
        <v>2920.0499999999997</v>
      </c>
    </row>
    <row r="4481" spans="1:14" x14ac:dyDescent="0.35">
      <c r="A4481" t="s">
        <v>4527</v>
      </c>
      <c r="B4481" t="s">
        <v>8053</v>
      </c>
      <c r="C4481" t="s">
        <v>8014</v>
      </c>
      <c r="D4481" t="s">
        <v>8037</v>
      </c>
      <c r="E4481" s="1">
        <v>45341</v>
      </c>
      <c r="F4481">
        <v>3883.5</v>
      </c>
      <c r="G4481">
        <v>648</v>
      </c>
      <c r="H4481" t="s">
        <v>7</v>
      </c>
      <c r="I4481" t="str">
        <f>VLOOKUP(shipments[[#This Row],[SPID]],CHOOSE({1,2},people[[#All],[SPID]],people[[#All],[Sales_person]]),2,0)</f>
        <v>Jan Morforth</v>
      </c>
      <c r="J4481">
        <f>YEAR(shipments[[#This Row],[Shipdate]])</f>
        <v>2024</v>
      </c>
      <c r="K4481" s="22"/>
      <c r="L4481" s="22">
        <f>VLOOKUP(shipments[[#This Row],[PID]],CHOOSE({1,2},products[PID],products[Cost_per_box]),2,0)</f>
        <v>3.85</v>
      </c>
      <c r="M4481" s="22">
        <f>shipments[[#This Row],[Boxes]]*shipments[[#This Row],[cost_per_box]]</f>
        <v>2494.8000000000002</v>
      </c>
      <c r="N4481" s="22">
        <f>shipments[[#This Row],[Amount]]-shipments[[#This Row],[total cost]]</f>
        <v>1388.6999999999998</v>
      </c>
    </row>
    <row r="4482" spans="1:14" x14ac:dyDescent="0.35">
      <c r="A4482" t="s">
        <v>4528</v>
      </c>
      <c r="B4482" t="s">
        <v>8053</v>
      </c>
      <c r="C4482" t="s">
        <v>8014</v>
      </c>
      <c r="D4482" t="s">
        <v>8036</v>
      </c>
      <c r="E4482" s="1">
        <v>44980</v>
      </c>
      <c r="F4482">
        <v>4313.25</v>
      </c>
      <c r="G4482">
        <v>480</v>
      </c>
      <c r="H4482" t="s">
        <v>7</v>
      </c>
      <c r="I4482" t="str">
        <f>VLOOKUP(shipments[[#This Row],[SPID]],CHOOSE({1,2},people[[#All],[SPID]],people[[#All],[Sales_person]]),2,0)</f>
        <v>Jan Morforth</v>
      </c>
      <c r="J4482">
        <f>YEAR(shipments[[#This Row],[Shipdate]])</f>
        <v>2023</v>
      </c>
      <c r="K4482" s="22"/>
      <c r="L4482" s="22">
        <f>VLOOKUP(shipments[[#This Row],[PID]],CHOOSE({1,2},products[PID],products[Cost_per_box]),2,0)</f>
        <v>3.85</v>
      </c>
      <c r="M4482" s="22">
        <f>shipments[[#This Row],[Boxes]]*shipments[[#This Row],[cost_per_box]]</f>
        <v>1848</v>
      </c>
      <c r="N4482" s="22">
        <f>shipments[[#This Row],[Amount]]-shipments[[#This Row],[total cost]]</f>
        <v>2465.25</v>
      </c>
    </row>
    <row r="4483" spans="1:14" x14ac:dyDescent="0.35">
      <c r="A4483" t="s">
        <v>4529</v>
      </c>
      <c r="B4483" t="s">
        <v>8053</v>
      </c>
      <c r="C4483" t="s">
        <v>8014</v>
      </c>
      <c r="D4483" t="s">
        <v>8034</v>
      </c>
      <c r="E4483" s="1">
        <v>45414</v>
      </c>
      <c r="F4483">
        <v>5107.5</v>
      </c>
      <c r="G4483">
        <v>730</v>
      </c>
      <c r="H4483" t="s">
        <v>7</v>
      </c>
      <c r="I4483" t="str">
        <f>VLOOKUP(shipments[[#This Row],[SPID]],CHOOSE({1,2},people[[#All],[SPID]],people[[#All],[Sales_person]]),2,0)</f>
        <v>Jan Morforth</v>
      </c>
      <c r="J4483">
        <f>YEAR(shipments[[#This Row],[Shipdate]])</f>
        <v>2024</v>
      </c>
      <c r="K4483" s="22"/>
      <c r="L4483" s="22">
        <f>VLOOKUP(shipments[[#This Row],[PID]],CHOOSE({1,2},products[PID],products[Cost_per_box]),2,0)</f>
        <v>3.85</v>
      </c>
      <c r="M4483" s="22">
        <f>shipments[[#This Row],[Boxes]]*shipments[[#This Row],[cost_per_box]]</f>
        <v>2810.5</v>
      </c>
      <c r="N4483" s="22">
        <f>shipments[[#This Row],[Amount]]-shipments[[#This Row],[total cost]]</f>
        <v>2297</v>
      </c>
    </row>
    <row r="4484" spans="1:14" x14ac:dyDescent="0.35">
      <c r="A4484" t="s">
        <v>4530</v>
      </c>
      <c r="B4484" t="s">
        <v>8053</v>
      </c>
      <c r="C4484" t="s">
        <v>8014</v>
      </c>
      <c r="D4484" t="s">
        <v>8034</v>
      </c>
      <c r="E4484" s="1">
        <v>44960</v>
      </c>
      <c r="F4484">
        <v>2238.75</v>
      </c>
      <c r="G4484">
        <v>374</v>
      </c>
      <c r="H4484" t="s">
        <v>7</v>
      </c>
      <c r="I4484" t="str">
        <f>VLOOKUP(shipments[[#This Row],[SPID]],CHOOSE({1,2},people[[#All],[SPID]],people[[#All],[Sales_person]]),2,0)</f>
        <v>Jan Morforth</v>
      </c>
      <c r="J4484">
        <f>YEAR(shipments[[#This Row],[Shipdate]])</f>
        <v>2023</v>
      </c>
      <c r="K4484" s="22"/>
      <c r="L4484" s="22">
        <f>VLOOKUP(shipments[[#This Row],[PID]],CHOOSE({1,2},products[PID],products[Cost_per_box]),2,0)</f>
        <v>3.85</v>
      </c>
      <c r="M4484" s="22">
        <f>shipments[[#This Row],[Boxes]]*shipments[[#This Row],[cost_per_box]]</f>
        <v>1439.9</v>
      </c>
      <c r="N4484" s="22">
        <f>shipments[[#This Row],[Amount]]-shipments[[#This Row],[total cost]]</f>
        <v>798.84999999999991</v>
      </c>
    </row>
    <row r="4485" spans="1:14" x14ac:dyDescent="0.35">
      <c r="A4485" t="s">
        <v>4531</v>
      </c>
      <c r="B4485" t="s">
        <v>8053</v>
      </c>
      <c r="C4485" t="s">
        <v>8015</v>
      </c>
      <c r="D4485" t="s">
        <v>8036</v>
      </c>
      <c r="E4485" s="1">
        <v>45223</v>
      </c>
      <c r="F4485">
        <v>4524.75</v>
      </c>
      <c r="G4485">
        <v>647</v>
      </c>
      <c r="H4485" t="s">
        <v>7</v>
      </c>
      <c r="I4485" t="str">
        <f>VLOOKUP(shipments[[#This Row],[SPID]],CHOOSE({1,2},people[[#All],[SPID]],people[[#All],[Sales_person]]),2,0)</f>
        <v>Jan Morforth</v>
      </c>
      <c r="J4485">
        <f>YEAR(shipments[[#This Row],[Shipdate]])</f>
        <v>2023</v>
      </c>
      <c r="K4485" s="22"/>
      <c r="L4485" s="22">
        <f>VLOOKUP(shipments[[#This Row],[PID]],CHOOSE({1,2},products[PID],products[Cost_per_box]),2,0)</f>
        <v>5.72</v>
      </c>
      <c r="M4485" s="22">
        <f>shipments[[#This Row],[Boxes]]*shipments[[#This Row],[cost_per_box]]</f>
        <v>3700.8399999999997</v>
      </c>
      <c r="N4485" s="22">
        <f>shipments[[#This Row],[Amount]]-shipments[[#This Row],[total cost]]</f>
        <v>823.91000000000031</v>
      </c>
    </row>
    <row r="4486" spans="1:14" x14ac:dyDescent="0.35">
      <c r="A4486" t="s">
        <v>4532</v>
      </c>
      <c r="B4486" t="s">
        <v>8053</v>
      </c>
      <c r="C4486" t="s">
        <v>8015</v>
      </c>
      <c r="D4486" t="s">
        <v>8038</v>
      </c>
      <c r="E4486" s="1">
        <v>44964</v>
      </c>
      <c r="F4486">
        <v>1732.5</v>
      </c>
      <c r="G4486">
        <v>217</v>
      </c>
      <c r="H4486" t="s">
        <v>7</v>
      </c>
      <c r="I4486" t="str">
        <f>VLOOKUP(shipments[[#This Row],[SPID]],CHOOSE({1,2},people[[#All],[SPID]],people[[#All],[Sales_person]]),2,0)</f>
        <v>Jan Morforth</v>
      </c>
      <c r="J4486">
        <f>YEAR(shipments[[#This Row],[Shipdate]])</f>
        <v>2023</v>
      </c>
      <c r="K4486" s="22"/>
      <c r="L4486" s="22">
        <f>VLOOKUP(shipments[[#This Row],[PID]],CHOOSE({1,2},products[PID],products[Cost_per_box]),2,0)</f>
        <v>5.72</v>
      </c>
      <c r="M4486" s="22">
        <f>shipments[[#This Row],[Boxes]]*shipments[[#This Row],[cost_per_box]]</f>
        <v>1241.24</v>
      </c>
      <c r="N4486" s="22">
        <f>shipments[[#This Row],[Amount]]-shipments[[#This Row],[total cost]]</f>
        <v>491.26</v>
      </c>
    </row>
    <row r="4487" spans="1:14" x14ac:dyDescent="0.35">
      <c r="A4487" t="s">
        <v>4533</v>
      </c>
      <c r="B4487" t="s">
        <v>8053</v>
      </c>
      <c r="C4487" t="s">
        <v>8015</v>
      </c>
      <c r="D4487" t="s">
        <v>8035</v>
      </c>
      <c r="E4487" s="1">
        <v>45553</v>
      </c>
      <c r="F4487">
        <v>987.75</v>
      </c>
      <c r="G4487">
        <v>142</v>
      </c>
      <c r="H4487" t="s">
        <v>26</v>
      </c>
      <c r="I4487" t="str">
        <f>VLOOKUP(shipments[[#This Row],[SPID]],CHOOSE({1,2},people[[#All],[SPID]],people[[#All],[Sales_person]]),2,0)</f>
        <v>Jan Morforth</v>
      </c>
      <c r="J4487">
        <f>YEAR(shipments[[#This Row],[Shipdate]])</f>
        <v>2024</v>
      </c>
      <c r="K4487" s="22"/>
      <c r="L4487" s="22">
        <f>VLOOKUP(shipments[[#This Row],[PID]],CHOOSE({1,2},products[PID],products[Cost_per_box]),2,0)</f>
        <v>5.72</v>
      </c>
      <c r="M4487" s="22">
        <f>shipments[[#This Row],[Boxes]]*shipments[[#This Row],[cost_per_box]]</f>
        <v>812.24</v>
      </c>
      <c r="N4487" s="22">
        <f>shipments[[#This Row],[Amount]]-shipments[[#This Row],[total cost]]</f>
        <v>175.51</v>
      </c>
    </row>
    <row r="4488" spans="1:14" x14ac:dyDescent="0.35">
      <c r="A4488" t="s">
        <v>4534</v>
      </c>
      <c r="B4488" t="s">
        <v>8053</v>
      </c>
      <c r="C4488" t="s">
        <v>8015</v>
      </c>
      <c r="D4488" t="s">
        <v>8036</v>
      </c>
      <c r="E4488" s="1">
        <v>45412</v>
      </c>
      <c r="F4488">
        <v>6095.25</v>
      </c>
      <c r="G4488">
        <v>678</v>
      </c>
      <c r="H4488" t="s">
        <v>7</v>
      </c>
      <c r="I4488" t="str">
        <f>VLOOKUP(shipments[[#This Row],[SPID]],CHOOSE({1,2},people[[#All],[SPID]],people[[#All],[Sales_person]]),2,0)</f>
        <v>Jan Morforth</v>
      </c>
      <c r="J4488">
        <f>YEAR(shipments[[#This Row],[Shipdate]])</f>
        <v>2024</v>
      </c>
      <c r="K4488" s="22"/>
      <c r="L4488" s="22">
        <f>VLOOKUP(shipments[[#This Row],[PID]],CHOOSE({1,2},products[PID],products[Cost_per_box]),2,0)</f>
        <v>5.72</v>
      </c>
      <c r="M4488" s="22">
        <f>shipments[[#This Row],[Boxes]]*shipments[[#This Row],[cost_per_box]]</f>
        <v>3878.16</v>
      </c>
      <c r="N4488" s="22">
        <f>shipments[[#This Row],[Amount]]-shipments[[#This Row],[total cost]]</f>
        <v>2217.09</v>
      </c>
    </row>
    <row r="4489" spans="1:14" x14ac:dyDescent="0.35">
      <c r="A4489" t="s">
        <v>4535</v>
      </c>
      <c r="B4489" t="s">
        <v>8053</v>
      </c>
      <c r="C4489" t="s">
        <v>8015</v>
      </c>
      <c r="D4489" t="s">
        <v>8035</v>
      </c>
      <c r="E4489" s="1">
        <v>45201</v>
      </c>
      <c r="F4489">
        <v>731.25</v>
      </c>
      <c r="G4489">
        <v>105</v>
      </c>
      <c r="H4489" t="s">
        <v>7</v>
      </c>
      <c r="I4489" t="str">
        <f>VLOOKUP(shipments[[#This Row],[SPID]],CHOOSE({1,2},people[[#All],[SPID]],people[[#All],[Sales_person]]),2,0)</f>
        <v>Jan Morforth</v>
      </c>
      <c r="J4489">
        <f>YEAR(shipments[[#This Row],[Shipdate]])</f>
        <v>2023</v>
      </c>
      <c r="K4489" s="22"/>
      <c r="L4489" s="22">
        <f>VLOOKUP(shipments[[#This Row],[PID]],CHOOSE({1,2},products[PID],products[Cost_per_box]),2,0)</f>
        <v>5.72</v>
      </c>
      <c r="M4489" s="22">
        <f>shipments[[#This Row],[Boxes]]*shipments[[#This Row],[cost_per_box]]</f>
        <v>600.6</v>
      </c>
      <c r="N4489" s="22">
        <f>shipments[[#This Row],[Amount]]-shipments[[#This Row],[total cost]]</f>
        <v>130.64999999999998</v>
      </c>
    </row>
    <row r="4490" spans="1:14" x14ac:dyDescent="0.35">
      <c r="A4490" t="s">
        <v>4536</v>
      </c>
      <c r="B4490" t="s">
        <v>8053</v>
      </c>
      <c r="C4490" t="s">
        <v>8016</v>
      </c>
      <c r="D4490" t="s">
        <v>8034</v>
      </c>
      <c r="E4490" s="1">
        <v>45202</v>
      </c>
      <c r="F4490">
        <v>2362.5</v>
      </c>
      <c r="G4490">
        <v>91</v>
      </c>
      <c r="H4490" t="s">
        <v>7</v>
      </c>
      <c r="I4490" t="str">
        <f>VLOOKUP(shipments[[#This Row],[SPID]],CHOOSE({1,2},people[[#All],[SPID]],people[[#All],[Sales_person]]),2,0)</f>
        <v>Jan Morforth</v>
      </c>
      <c r="J4490">
        <f>YEAR(shipments[[#This Row],[Shipdate]])</f>
        <v>2023</v>
      </c>
      <c r="K4490" s="22"/>
      <c r="L4490" s="22">
        <f>VLOOKUP(shipments[[#This Row],[PID]],CHOOSE({1,2},products[PID],products[Cost_per_box]),2,0)</f>
        <v>6.31</v>
      </c>
      <c r="M4490" s="22">
        <f>shipments[[#This Row],[Boxes]]*shipments[[#This Row],[cost_per_box]]</f>
        <v>574.20999999999992</v>
      </c>
      <c r="N4490" s="22">
        <f>shipments[[#This Row],[Amount]]-shipments[[#This Row],[total cost]]</f>
        <v>1788.29</v>
      </c>
    </row>
    <row r="4491" spans="1:14" x14ac:dyDescent="0.35">
      <c r="A4491" t="s">
        <v>4537</v>
      </c>
      <c r="B4491" t="s">
        <v>8053</v>
      </c>
      <c r="C4491" t="s">
        <v>8017</v>
      </c>
      <c r="D4491" t="s">
        <v>8033</v>
      </c>
      <c r="E4491" s="1">
        <v>45194</v>
      </c>
      <c r="F4491">
        <v>5519.25</v>
      </c>
      <c r="G4491">
        <v>205</v>
      </c>
      <c r="H4491" t="s">
        <v>40</v>
      </c>
      <c r="I4491" t="str">
        <f>VLOOKUP(shipments[[#This Row],[SPID]],CHOOSE({1,2},people[[#All],[SPID]],people[[#All],[Sales_person]]),2,0)</f>
        <v>Jan Morforth</v>
      </c>
      <c r="J4491">
        <f>YEAR(shipments[[#This Row],[Shipdate]])</f>
        <v>2023</v>
      </c>
      <c r="K4491" s="22"/>
      <c r="L4491" s="22">
        <f>VLOOKUP(shipments[[#This Row],[PID]],CHOOSE({1,2},products[PID],products[Cost_per_box]),2,0)</f>
        <v>9.94</v>
      </c>
      <c r="M4491" s="22">
        <f>shipments[[#This Row],[Boxes]]*shipments[[#This Row],[cost_per_box]]</f>
        <v>2037.6999999999998</v>
      </c>
      <c r="N4491" s="22">
        <f>shipments[[#This Row],[Amount]]-shipments[[#This Row],[total cost]]</f>
        <v>3481.55</v>
      </c>
    </row>
    <row r="4492" spans="1:14" x14ac:dyDescent="0.35">
      <c r="A4492" t="s">
        <v>4538</v>
      </c>
      <c r="B4492" t="s">
        <v>8053</v>
      </c>
      <c r="C4492" t="s">
        <v>8017</v>
      </c>
      <c r="D4492" t="s">
        <v>8033</v>
      </c>
      <c r="E4492" s="1">
        <v>45330</v>
      </c>
      <c r="F4492">
        <v>4225.5</v>
      </c>
      <c r="G4492">
        <v>163</v>
      </c>
      <c r="H4492" t="s">
        <v>7</v>
      </c>
      <c r="I4492" t="str">
        <f>VLOOKUP(shipments[[#This Row],[SPID]],CHOOSE({1,2},people[[#All],[SPID]],people[[#All],[Sales_person]]),2,0)</f>
        <v>Jan Morforth</v>
      </c>
      <c r="J4492">
        <f>YEAR(shipments[[#This Row],[Shipdate]])</f>
        <v>2024</v>
      </c>
      <c r="K4492" s="22"/>
      <c r="L4492" s="22">
        <f>VLOOKUP(shipments[[#This Row],[PID]],CHOOSE({1,2},products[PID],products[Cost_per_box]),2,0)</f>
        <v>9.94</v>
      </c>
      <c r="M4492" s="22">
        <f>shipments[[#This Row],[Boxes]]*shipments[[#This Row],[cost_per_box]]</f>
        <v>1620.22</v>
      </c>
      <c r="N4492" s="22">
        <f>shipments[[#This Row],[Amount]]-shipments[[#This Row],[total cost]]</f>
        <v>2605.2799999999997</v>
      </c>
    </row>
    <row r="4493" spans="1:14" x14ac:dyDescent="0.35">
      <c r="A4493" t="s">
        <v>4539</v>
      </c>
      <c r="B4493" t="s">
        <v>8053</v>
      </c>
      <c r="C4493" t="s">
        <v>8018</v>
      </c>
      <c r="D4493" t="s">
        <v>8036</v>
      </c>
      <c r="E4493" s="1">
        <v>45070</v>
      </c>
      <c r="F4493">
        <v>11234.25</v>
      </c>
      <c r="G4493">
        <v>592</v>
      </c>
      <c r="H4493" t="s">
        <v>7</v>
      </c>
      <c r="I4493" t="str">
        <f>VLOOKUP(shipments[[#This Row],[SPID]],CHOOSE({1,2},people[[#All],[SPID]],people[[#All],[Sales_person]]),2,0)</f>
        <v>Jan Morforth</v>
      </c>
      <c r="J4493">
        <f>YEAR(shipments[[#This Row],[Shipdate]])</f>
        <v>2023</v>
      </c>
      <c r="K4493" s="22"/>
      <c r="L4493" s="22">
        <f>VLOOKUP(shipments[[#This Row],[PID]],CHOOSE({1,2},products[PID],products[Cost_per_box]),2,0)</f>
        <v>7.73</v>
      </c>
      <c r="M4493" s="22">
        <f>shipments[[#This Row],[Boxes]]*shipments[[#This Row],[cost_per_box]]</f>
        <v>4576.16</v>
      </c>
      <c r="N4493" s="22">
        <f>shipments[[#This Row],[Amount]]-shipments[[#This Row],[total cost]]</f>
        <v>6658.09</v>
      </c>
    </row>
    <row r="4494" spans="1:14" x14ac:dyDescent="0.35">
      <c r="A4494" t="s">
        <v>4540</v>
      </c>
      <c r="B4494" t="s">
        <v>8053</v>
      </c>
      <c r="C4494" t="s">
        <v>8018</v>
      </c>
      <c r="D4494" t="s">
        <v>8033</v>
      </c>
      <c r="E4494" s="1">
        <v>45345</v>
      </c>
      <c r="F4494">
        <v>218.25</v>
      </c>
      <c r="G4494">
        <v>11</v>
      </c>
      <c r="H4494" t="s">
        <v>7</v>
      </c>
      <c r="I4494" t="str">
        <f>VLOOKUP(shipments[[#This Row],[SPID]],CHOOSE({1,2},people[[#All],[SPID]],people[[#All],[Sales_person]]),2,0)</f>
        <v>Jan Morforth</v>
      </c>
      <c r="J4494">
        <f>YEAR(shipments[[#This Row],[Shipdate]])</f>
        <v>2024</v>
      </c>
      <c r="K4494" s="22"/>
      <c r="L4494" s="22">
        <f>VLOOKUP(shipments[[#This Row],[PID]],CHOOSE({1,2},products[PID],products[Cost_per_box]),2,0)</f>
        <v>7.73</v>
      </c>
      <c r="M4494" s="22">
        <f>shipments[[#This Row],[Boxes]]*shipments[[#This Row],[cost_per_box]]</f>
        <v>85.03</v>
      </c>
      <c r="N4494" s="22">
        <f>shipments[[#This Row],[Amount]]-shipments[[#This Row],[total cost]]</f>
        <v>133.22</v>
      </c>
    </row>
    <row r="4495" spans="1:14" x14ac:dyDescent="0.35">
      <c r="A4495" t="s">
        <v>4541</v>
      </c>
      <c r="B4495" t="s">
        <v>8053</v>
      </c>
      <c r="C4495" t="s">
        <v>8020</v>
      </c>
      <c r="D4495" t="s">
        <v>8037</v>
      </c>
      <c r="E4495" s="1">
        <v>45077</v>
      </c>
      <c r="F4495">
        <v>8046</v>
      </c>
      <c r="G4495">
        <v>619</v>
      </c>
      <c r="H4495" t="s">
        <v>7</v>
      </c>
      <c r="I4495" t="str">
        <f>VLOOKUP(shipments[[#This Row],[SPID]],CHOOSE({1,2},people[[#All],[SPID]],people[[#All],[Sales_person]]),2,0)</f>
        <v>Jan Morforth</v>
      </c>
      <c r="J4495">
        <f>YEAR(shipments[[#This Row],[Shipdate]])</f>
        <v>2023</v>
      </c>
      <c r="K4495" s="22"/>
      <c r="L4495" s="22">
        <f>VLOOKUP(shipments[[#This Row],[PID]],CHOOSE({1,2},products[PID],products[Cost_per_box]),2,0)</f>
        <v>8.2200000000000006</v>
      </c>
      <c r="M4495" s="22">
        <f>shipments[[#This Row],[Boxes]]*shipments[[#This Row],[cost_per_box]]</f>
        <v>5088.18</v>
      </c>
      <c r="N4495" s="22">
        <f>shipments[[#This Row],[Amount]]-shipments[[#This Row],[total cost]]</f>
        <v>2957.8199999999997</v>
      </c>
    </row>
    <row r="4496" spans="1:14" x14ac:dyDescent="0.35">
      <c r="A4496" t="s">
        <v>4542</v>
      </c>
      <c r="B4496" t="s">
        <v>8053</v>
      </c>
      <c r="C4496" t="s">
        <v>8020</v>
      </c>
      <c r="D4496" t="s">
        <v>8036</v>
      </c>
      <c r="E4496" s="1">
        <v>44992</v>
      </c>
      <c r="F4496">
        <v>7112.25</v>
      </c>
      <c r="G4496">
        <v>509</v>
      </c>
      <c r="H4496" t="s">
        <v>40</v>
      </c>
      <c r="I4496" t="str">
        <f>VLOOKUP(shipments[[#This Row],[SPID]],CHOOSE({1,2},people[[#All],[SPID]],people[[#All],[Sales_person]]),2,0)</f>
        <v>Jan Morforth</v>
      </c>
      <c r="J4496">
        <f>YEAR(shipments[[#This Row],[Shipdate]])</f>
        <v>2023</v>
      </c>
      <c r="K4496" s="22"/>
      <c r="L4496" s="22">
        <f>VLOOKUP(shipments[[#This Row],[PID]],CHOOSE({1,2},products[PID],products[Cost_per_box]),2,0)</f>
        <v>8.2200000000000006</v>
      </c>
      <c r="M4496" s="22">
        <f>shipments[[#This Row],[Boxes]]*shipments[[#This Row],[cost_per_box]]</f>
        <v>4183.9800000000005</v>
      </c>
      <c r="N4496" s="22">
        <f>shipments[[#This Row],[Amount]]-shipments[[#This Row],[total cost]]</f>
        <v>2928.2699999999995</v>
      </c>
    </row>
    <row r="4497" spans="1:14" x14ac:dyDescent="0.35">
      <c r="A4497" t="s">
        <v>4543</v>
      </c>
      <c r="B4497" t="s">
        <v>8053</v>
      </c>
      <c r="C4497" t="s">
        <v>8020</v>
      </c>
      <c r="D4497" t="s">
        <v>8034</v>
      </c>
      <c r="E4497" s="1">
        <v>45393</v>
      </c>
      <c r="F4497">
        <v>7913.25</v>
      </c>
      <c r="G4497">
        <v>495</v>
      </c>
      <c r="H4497" t="s">
        <v>7</v>
      </c>
      <c r="I4497" t="str">
        <f>VLOOKUP(shipments[[#This Row],[SPID]],CHOOSE({1,2},people[[#All],[SPID]],people[[#All],[Sales_person]]),2,0)</f>
        <v>Jan Morforth</v>
      </c>
      <c r="J4497">
        <f>YEAR(shipments[[#This Row],[Shipdate]])</f>
        <v>2024</v>
      </c>
      <c r="K4497" s="22"/>
      <c r="L4497" s="22">
        <f>VLOOKUP(shipments[[#This Row],[PID]],CHOOSE({1,2},products[PID],products[Cost_per_box]),2,0)</f>
        <v>8.2200000000000006</v>
      </c>
      <c r="M4497" s="22">
        <f>shipments[[#This Row],[Boxes]]*shipments[[#This Row],[cost_per_box]]</f>
        <v>4068.9</v>
      </c>
      <c r="N4497" s="22">
        <f>shipments[[#This Row],[Amount]]-shipments[[#This Row],[total cost]]</f>
        <v>3844.35</v>
      </c>
    </row>
    <row r="4498" spans="1:14" x14ac:dyDescent="0.35">
      <c r="A4498" t="s">
        <v>4544</v>
      </c>
      <c r="B4498" t="s">
        <v>8053</v>
      </c>
      <c r="C4498" t="s">
        <v>8021</v>
      </c>
      <c r="D4498" t="s">
        <v>8034</v>
      </c>
      <c r="E4498" s="1">
        <v>45296</v>
      </c>
      <c r="F4498">
        <v>11346.75</v>
      </c>
      <c r="G4498">
        <v>541</v>
      </c>
      <c r="H4498" t="s">
        <v>7</v>
      </c>
      <c r="I4498" t="str">
        <f>VLOOKUP(shipments[[#This Row],[SPID]],CHOOSE({1,2},people[[#All],[SPID]],people[[#All],[Sales_person]]),2,0)</f>
        <v>Jan Morforth</v>
      </c>
      <c r="J4498">
        <f>YEAR(shipments[[#This Row],[Shipdate]])</f>
        <v>2024</v>
      </c>
      <c r="K4498" s="22"/>
      <c r="L4498" s="22">
        <f>VLOOKUP(shipments[[#This Row],[PID]],CHOOSE({1,2},products[PID],products[Cost_per_box]),2,0)</f>
        <v>10.23</v>
      </c>
      <c r="M4498" s="22">
        <f>shipments[[#This Row],[Boxes]]*shipments[[#This Row],[cost_per_box]]</f>
        <v>5534.43</v>
      </c>
      <c r="N4498" s="22">
        <f>shipments[[#This Row],[Amount]]-shipments[[#This Row],[total cost]]</f>
        <v>5812.32</v>
      </c>
    </row>
    <row r="4499" spans="1:14" x14ac:dyDescent="0.35">
      <c r="A4499" t="s">
        <v>4545</v>
      </c>
      <c r="B4499" t="s">
        <v>8053</v>
      </c>
      <c r="C4499" t="s">
        <v>8021</v>
      </c>
      <c r="D4499" t="s">
        <v>8038</v>
      </c>
      <c r="E4499" s="1">
        <v>45124</v>
      </c>
      <c r="F4499">
        <v>4639.5</v>
      </c>
      <c r="G4499">
        <v>273</v>
      </c>
      <c r="H4499" t="s">
        <v>7</v>
      </c>
      <c r="I4499" t="str">
        <f>VLOOKUP(shipments[[#This Row],[SPID]],CHOOSE({1,2},people[[#All],[SPID]],people[[#All],[Sales_person]]),2,0)</f>
        <v>Jan Morforth</v>
      </c>
      <c r="J4499">
        <f>YEAR(shipments[[#This Row],[Shipdate]])</f>
        <v>2023</v>
      </c>
      <c r="K4499" s="22"/>
      <c r="L4499" s="22">
        <f>VLOOKUP(shipments[[#This Row],[PID]],CHOOSE({1,2},products[PID],products[Cost_per_box]),2,0)</f>
        <v>10.23</v>
      </c>
      <c r="M4499" s="22">
        <f>shipments[[#This Row],[Boxes]]*shipments[[#This Row],[cost_per_box]]</f>
        <v>2792.79</v>
      </c>
      <c r="N4499" s="22">
        <f>shipments[[#This Row],[Amount]]-shipments[[#This Row],[total cost]]</f>
        <v>1846.71</v>
      </c>
    </row>
    <row r="4500" spans="1:14" x14ac:dyDescent="0.35">
      <c r="A4500" t="s">
        <v>4546</v>
      </c>
      <c r="B4500" t="s">
        <v>8053</v>
      </c>
      <c r="C4500" t="s">
        <v>8022</v>
      </c>
      <c r="D4500" t="s">
        <v>8034</v>
      </c>
      <c r="E4500" s="1">
        <v>45285</v>
      </c>
      <c r="F4500">
        <v>10746</v>
      </c>
      <c r="G4500">
        <v>768</v>
      </c>
      <c r="H4500" t="s">
        <v>7</v>
      </c>
      <c r="I4500" t="str">
        <f>VLOOKUP(shipments[[#This Row],[SPID]],CHOOSE({1,2},people[[#All],[SPID]],people[[#All],[Sales_person]]),2,0)</f>
        <v>Jan Morforth</v>
      </c>
      <c r="J4500">
        <f>YEAR(shipments[[#This Row],[Shipdate]])</f>
        <v>2023</v>
      </c>
      <c r="K4500" s="22"/>
      <c r="L4500" s="22">
        <f>VLOOKUP(shipments[[#This Row],[PID]],CHOOSE({1,2},products[PID],products[Cost_per_box]),2,0)</f>
        <v>4.74</v>
      </c>
      <c r="M4500" s="22">
        <f>shipments[[#This Row],[Boxes]]*shipments[[#This Row],[cost_per_box]]</f>
        <v>3640.32</v>
      </c>
      <c r="N4500" s="22">
        <f>shipments[[#This Row],[Amount]]-shipments[[#This Row],[total cost]]</f>
        <v>7105.68</v>
      </c>
    </row>
    <row r="4501" spans="1:14" x14ac:dyDescent="0.35">
      <c r="A4501" t="s">
        <v>4547</v>
      </c>
      <c r="B4501" t="s">
        <v>8053</v>
      </c>
      <c r="C4501" t="s">
        <v>8022</v>
      </c>
      <c r="D4501" t="s">
        <v>8037</v>
      </c>
      <c r="E4501" s="1">
        <v>45125</v>
      </c>
      <c r="F4501">
        <v>12001.5</v>
      </c>
      <c r="G4501">
        <v>924</v>
      </c>
      <c r="H4501" t="s">
        <v>7</v>
      </c>
      <c r="I4501" t="str">
        <f>VLOOKUP(shipments[[#This Row],[SPID]],CHOOSE({1,2},people[[#All],[SPID]],people[[#All],[Sales_person]]),2,0)</f>
        <v>Jan Morforth</v>
      </c>
      <c r="J4501">
        <f>YEAR(shipments[[#This Row],[Shipdate]])</f>
        <v>2023</v>
      </c>
      <c r="K4501" s="22"/>
      <c r="L4501" s="22">
        <f>VLOOKUP(shipments[[#This Row],[PID]],CHOOSE({1,2},products[PID],products[Cost_per_box]),2,0)</f>
        <v>4.74</v>
      </c>
      <c r="M4501" s="22">
        <f>shipments[[#This Row],[Boxes]]*shipments[[#This Row],[cost_per_box]]</f>
        <v>4379.76</v>
      </c>
      <c r="N4501" s="22">
        <f>shipments[[#This Row],[Amount]]-shipments[[#This Row],[total cost]]</f>
        <v>7621.74</v>
      </c>
    </row>
    <row r="4502" spans="1:14" x14ac:dyDescent="0.35">
      <c r="A4502" t="s">
        <v>4548</v>
      </c>
      <c r="B4502" t="s">
        <v>8053</v>
      </c>
      <c r="C4502" t="s">
        <v>8022</v>
      </c>
      <c r="D4502" t="s">
        <v>8033</v>
      </c>
      <c r="E4502" s="1">
        <v>45293</v>
      </c>
      <c r="F4502">
        <v>9996.75</v>
      </c>
      <c r="G4502">
        <v>589</v>
      </c>
      <c r="H4502" t="s">
        <v>7</v>
      </c>
      <c r="I4502" t="str">
        <f>VLOOKUP(shipments[[#This Row],[SPID]],CHOOSE({1,2},people[[#All],[SPID]],people[[#All],[Sales_person]]),2,0)</f>
        <v>Jan Morforth</v>
      </c>
      <c r="J4502">
        <f>YEAR(shipments[[#This Row],[Shipdate]])</f>
        <v>2024</v>
      </c>
      <c r="K4502" s="22"/>
      <c r="L4502" s="22">
        <f>VLOOKUP(shipments[[#This Row],[PID]],CHOOSE({1,2},products[PID],products[Cost_per_box]),2,0)</f>
        <v>4.74</v>
      </c>
      <c r="M4502" s="22">
        <f>shipments[[#This Row],[Boxes]]*shipments[[#This Row],[cost_per_box]]</f>
        <v>2791.86</v>
      </c>
      <c r="N4502" s="22">
        <f>shipments[[#This Row],[Amount]]-shipments[[#This Row],[total cost]]</f>
        <v>7204.8899999999994</v>
      </c>
    </row>
    <row r="4503" spans="1:14" x14ac:dyDescent="0.35">
      <c r="A4503" t="s">
        <v>4549</v>
      </c>
      <c r="B4503" t="s">
        <v>8053</v>
      </c>
      <c r="C4503" t="s">
        <v>8022</v>
      </c>
      <c r="D4503" t="s">
        <v>8037</v>
      </c>
      <c r="E4503" s="1">
        <v>45341</v>
      </c>
      <c r="F4503">
        <v>1266.75</v>
      </c>
      <c r="G4503">
        <v>91</v>
      </c>
      <c r="H4503" t="s">
        <v>7</v>
      </c>
      <c r="I4503" t="str">
        <f>VLOOKUP(shipments[[#This Row],[SPID]],CHOOSE({1,2},people[[#All],[SPID]],people[[#All],[Sales_person]]),2,0)</f>
        <v>Jan Morforth</v>
      </c>
      <c r="J4503">
        <f>YEAR(shipments[[#This Row],[Shipdate]])</f>
        <v>2024</v>
      </c>
      <c r="K4503" s="22"/>
      <c r="L4503" s="22">
        <f>VLOOKUP(shipments[[#This Row],[PID]],CHOOSE({1,2},products[PID],products[Cost_per_box]),2,0)</f>
        <v>4.74</v>
      </c>
      <c r="M4503" s="22">
        <f>shipments[[#This Row],[Boxes]]*shipments[[#This Row],[cost_per_box]]</f>
        <v>431.34000000000003</v>
      </c>
      <c r="N4503" s="22">
        <f>shipments[[#This Row],[Amount]]-shipments[[#This Row],[total cost]]</f>
        <v>835.41</v>
      </c>
    </row>
    <row r="4504" spans="1:14" x14ac:dyDescent="0.35">
      <c r="A4504" t="s">
        <v>4550</v>
      </c>
      <c r="B4504" t="s">
        <v>8053</v>
      </c>
      <c r="C4504" t="s">
        <v>8023</v>
      </c>
      <c r="D4504" t="s">
        <v>8033</v>
      </c>
      <c r="E4504" s="1">
        <v>45162</v>
      </c>
      <c r="F4504">
        <v>12998.25</v>
      </c>
      <c r="G4504">
        <v>1300</v>
      </c>
      <c r="H4504" t="s">
        <v>7</v>
      </c>
      <c r="I4504" t="str">
        <f>VLOOKUP(shipments[[#This Row],[SPID]],CHOOSE({1,2},people[[#All],[SPID]],people[[#All],[Sales_person]]),2,0)</f>
        <v>Jan Morforth</v>
      </c>
      <c r="J4504">
        <f>YEAR(shipments[[#This Row],[Shipdate]])</f>
        <v>2023</v>
      </c>
      <c r="K4504" s="22"/>
      <c r="L4504" s="22">
        <f>VLOOKUP(shipments[[#This Row],[PID]],CHOOSE({1,2},products[PID],products[Cost_per_box]),2,0)</f>
        <v>10.51</v>
      </c>
      <c r="M4504" s="22">
        <f>shipments[[#This Row],[Boxes]]*shipments[[#This Row],[cost_per_box]]</f>
        <v>13663</v>
      </c>
      <c r="N4504" s="22">
        <f>shipments[[#This Row],[Amount]]-shipments[[#This Row],[total cost]]</f>
        <v>-664.75</v>
      </c>
    </row>
    <row r="4505" spans="1:14" x14ac:dyDescent="0.35">
      <c r="A4505" t="s">
        <v>4551</v>
      </c>
      <c r="B4505" t="s">
        <v>8053</v>
      </c>
      <c r="C4505" t="s">
        <v>8023</v>
      </c>
      <c r="D4505" t="s">
        <v>8038</v>
      </c>
      <c r="E4505" s="1">
        <v>44932</v>
      </c>
      <c r="F4505">
        <v>9362.25</v>
      </c>
      <c r="G4505">
        <v>1561</v>
      </c>
      <c r="H4505" t="s">
        <v>7</v>
      </c>
      <c r="I4505" t="str">
        <f>VLOOKUP(shipments[[#This Row],[SPID]],CHOOSE({1,2},people[[#All],[SPID]],people[[#All],[Sales_person]]),2,0)</f>
        <v>Jan Morforth</v>
      </c>
      <c r="J4505">
        <f>YEAR(shipments[[#This Row],[Shipdate]])</f>
        <v>2023</v>
      </c>
      <c r="K4505" s="22"/>
      <c r="L4505" s="22">
        <f>VLOOKUP(shipments[[#This Row],[PID]],CHOOSE({1,2},products[PID],products[Cost_per_box]),2,0)</f>
        <v>10.51</v>
      </c>
      <c r="M4505" s="22">
        <f>shipments[[#This Row],[Boxes]]*shipments[[#This Row],[cost_per_box]]</f>
        <v>16406.11</v>
      </c>
      <c r="N4505" s="22">
        <f>shipments[[#This Row],[Amount]]-shipments[[#This Row],[total cost]]</f>
        <v>-7043.8600000000006</v>
      </c>
    </row>
    <row r="4506" spans="1:14" x14ac:dyDescent="0.35">
      <c r="A4506" t="s">
        <v>4552</v>
      </c>
      <c r="B4506" t="s">
        <v>8053</v>
      </c>
      <c r="C4506" t="s">
        <v>8023</v>
      </c>
      <c r="D4506" t="s">
        <v>8033</v>
      </c>
      <c r="E4506" s="1">
        <v>45524</v>
      </c>
      <c r="F4506">
        <v>562.5</v>
      </c>
      <c r="G4506">
        <v>94</v>
      </c>
      <c r="H4506" t="s">
        <v>18</v>
      </c>
      <c r="I4506" t="str">
        <f>VLOOKUP(shipments[[#This Row],[SPID]],CHOOSE({1,2},people[[#All],[SPID]],people[[#All],[Sales_person]]),2,0)</f>
        <v>Jan Morforth</v>
      </c>
      <c r="J4506">
        <f>YEAR(shipments[[#This Row],[Shipdate]])</f>
        <v>2024</v>
      </c>
      <c r="K4506" s="22"/>
      <c r="L4506" s="22">
        <f>VLOOKUP(shipments[[#This Row],[PID]],CHOOSE({1,2},products[PID],products[Cost_per_box]),2,0)</f>
        <v>10.51</v>
      </c>
      <c r="M4506" s="22">
        <f>shipments[[#This Row],[Boxes]]*shipments[[#This Row],[cost_per_box]]</f>
        <v>987.93999999999994</v>
      </c>
      <c r="N4506" s="22">
        <f>shipments[[#This Row],[Amount]]-shipments[[#This Row],[total cost]]</f>
        <v>-425.43999999999994</v>
      </c>
    </row>
    <row r="4507" spans="1:14" x14ac:dyDescent="0.35">
      <c r="A4507" t="s">
        <v>4553</v>
      </c>
      <c r="B4507" t="s">
        <v>8053</v>
      </c>
      <c r="C4507" t="s">
        <v>8023</v>
      </c>
      <c r="D4507" t="s">
        <v>8034</v>
      </c>
      <c r="E4507" s="1">
        <v>45091</v>
      </c>
      <c r="F4507">
        <v>3663</v>
      </c>
      <c r="G4507">
        <v>367</v>
      </c>
      <c r="H4507" t="s">
        <v>7</v>
      </c>
      <c r="I4507" t="str">
        <f>VLOOKUP(shipments[[#This Row],[SPID]],CHOOSE({1,2},people[[#All],[SPID]],people[[#All],[Sales_person]]),2,0)</f>
        <v>Jan Morforth</v>
      </c>
      <c r="J4507">
        <f>YEAR(shipments[[#This Row],[Shipdate]])</f>
        <v>2023</v>
      </c>
      <c r="K4507" s="22"/>
      <c r="L4507" s="22">
        <f>VLOOKUP(shipments[[#This Row],[PID]],CHOOSE({1,2},products[PID],products[Cost_per_box]),2,0)</f>
        <v>10.51</v>
      </c>
      <c r="M4507" s="22">
        <f>shipments[[#This Row],[Boxes]]*shipments[[#This Row],[cost_per_box]]</f>
        <v>3857.17</v>
      </c>
      <c r="N4507" s="22">
        <f>shipments[[#This Row],[Amount]]-shipments[[#This Row],[total cost]]</f>
        <v>-194.17000000000007</v>
      </c>
    </row>
    <row r="4508" spans="1:14" x14ac:dyDescent="0.35">
      <c r="A4508" t="s">
        <v>4554</v>
      </c>
      <c r="B4508" t="s">
        <v>8053</v>
      </c>
      <c r="C4508" t="s">
        <v>8023</v>
      </c>
      <c r="D4508" t="s">
        <v>8033</v>
      </c>
      <c r="E4508" s="1">
        <v>44992</v>
      </c>
      <c r="F4508">
        <v>9038.25</v>
      </c>
      <c r="G4508">
        <v>904</v>
      </c>
      <c r="H4508" t="s">
        <v>7</v>
      </c>
      <c r="I4508" t="str">
        <f>VLOOKUP(shipments[[#This Row],[SPID]],CHOOSE({1,2},people[[#All],[SPID]],people[[#All],[Sales_person]]),2,0)</f>
        <v>Jan Morforth</v>
      </c>
      <c r="J4508">
        <f>YEAR(shipments[[#This Row],[Shipdate]])</f>
        <v>2023</v>
      </c>
      <c r="K4508" s="22"/>
      <c r="L4508" s="22">
        <f>VLOOKUP(shipments[[#This Row],[PID]],CHOOSE({1,2},products[PID],products[Cost_per_box]),2,0)</f>
        <v>10.51</v>
      </c>
      <c r="M4508" s="22">
        <f>shipments[[#This Row],[Boxes]]*shipments[[#This Row],[cost_per_box]]</f>
        <v>9501.0399999999991</v>
      </c>
      <c r="N4508" s="22">
        <f>shipments[[#This Row],[Amount]]-shipments[[#This Row],[total cost]]</f>
        <v>-462.78999999999905</v>
      </c>
    </row>
    <row r="4509" spans="1:14" x14ac:dyDescent="0.35">
      <c r="A4509" t="s">
        <v>4555</v>
      </c>
      <c r="B4509" t="s">
        <v>8053</v>
      </c>
      <c r="C4509" t="s">
        <v>8023</v>
      </c>
      <c r="D4509" t="s">
        <v>8036</v>
      </c>
      <c r="E4509" s="1">
        <v>45162</v>
      </c>
      <c r="F4509">
        <v>7836.75</v>
      </c>
      <c r="G4509">
        <v>871</v>
      </c>
      <c r="H4509" t="s">
        <v>7</v>
      </c>
      <c r="I4509" t="str">
        <f>VLOOKUP(shipments[[#This Row],[SPID]],CHOOSE({1,2},people[[#All],[SPID]],people[[#All],[Sales_person]]),2,0)</f>
        <v>Jan Morforth</v>
      </c>
      <c r="J4509">
        <f>YEAR(shipments[[#This Row],[Shipdate]])</f>
        <v>2023</v>
      </c>
      <c r="K4509" s="22"/>
      <c r="L4509" s="22">
        <f>VLOOKUP(shipments[[#This Row],[PID]],CHOOSE({1,2},products[PID],products[Cost_per_box]),2,0)</f>
        <v>10.51</v>
      </c>
      <c r="M4509" s="22">
        <f>shipments[[#This Row],[Boxes]]*shipments[[#This Row],[cost_per_box]]</f>
        <v>9154.2099999999991</v>
      </c>
      <c r="N4509" s="22">
        <f>shipments[[#This Row],[Amount]]-shipments[[#This Row],[total cost]]</f>
        <v>-1317.4599999999991</v>
      </c>
    </row>
    <row r="4510" spans="1:14" x14ac:dyDescent="0.35">
      <c r="A4510" t="s">
        <v>4556</v>
      </c>
      <c r="B4510" t="s">
        <v>8053</v>
      </c>
      <c r="C4510" t="s">
        <v>8024</v>
      </c>
      <c r="D4510" t="s">
        <v>8033</v>
      </c>
      <c r="E4510" s="1">
        <v>45020</v>
      </c>
      <c r="F4510">
        <v>9353.25</v>
      </c>
      <c r="G4510">
        <v>585</v>
      </c>
      <c r="H4510" t="s">
        <v>7</v>
      </c>
      <c r="I4510" t="str">
        <f>VLOOKUP(shipments[[#This Row],[SPID]],CHOOSE({1,2},people[[#All],[SPID]],people[[#All],[Sales_person]]),2,0)</f>
        <v>Jan Morforth</v>
      </c>
      <c r="J4510">
        <f>YEAR(shipments[[#This Row],[Shipdate]])</f>
        <v>2023</v>
      </c>
      <c r="K4510" s="22"/>
      <c r="L4510" s="22">
        <f>VLOOKUP(shipments[[#This Row],[PID]],CHOOSE({1,2},products[PID],products[Cost_per_box]),2,0)</f>
        <v>6.43</v>
      </c>
      <c r="M4510" s="22">
        <f>shipments[[#This Row],[Boxes]]*shipments[[#This Row],[cost_per_box]]</f>
        <v>3761.5499999999997</v>
      </c>
      <c r="N4510" s="22">
        <f>shipments[[#This Row],[Amount]]-shipments[[#This Row],[total cost]]</f>
        <v>5591.7000000000007</v>
      </c>
    </row>
    <row r="4511" spans="1:14" x14ac:dyDescent="0.35">
      <c r="A4511" t="s">
        <v>4557</v>
      </c>
      <c r="B4511" t="s">
        <v>8053</v>
      </c>
      <c r="C4511" t="s">
        <v>8024</v>
      </c>
      <c r="D4511" t="s">
        <v>8038</v>
      </c>
      <c r="E4511" s="1">
        <v>45208</v>
      </c>
      <c r="F4511">
        <v>7359.75</v>
      </c>
      <c r="G4511">
        <v>491</v>
      </c>
      <c r="H4511" t="s">
        <v>7</v>
      </c>
      <c r="I4511" t="str">
        <f>VLOOKUP(shipments[[#This Row],[SPID]],CHOOSE({1,2},people[[#All],[SPID]],people[[#All],[Sales_person]]),2,0)</f>
        <v>Jan Morforth</v>
      </c>
      <c r="J4511">
        <f>YEAR(shipments[[#This Row],[Shipdate]])</f>
        <v>2023</v>
      </c>
      <c r="K4511" s="22"/>
      <c r="L4511" s="22">
        <f>VLOOKUP(shipments[[#This Row],[PID]],CHOOSE({1,2},products[PID],products[Cost_per_box]),2,0)</f>
        <v>6.43</v>
      </c>
      <c r="M4511" s="22">
        <f>shipments[[#This Row],[Boxes]]*shipments[[#This Row],[cost_per_box]]</f>
        <v>3157.1299999999997</v>
      </c>
      <c r="N4511" s="22">
        <f>shipments[[#This Row],[Amount]]-shipments[[#This Row],[total cost]]</f>
        <v>4202.6200000000008</v>
      </c>
    </row>
    <row r="4512" spans="1:14" x14ac:dyDescent="0.35">
      <c r="A4512" t="s">
        <v>4558</v>
      </c>
      <c r="B4512" t="s">
        <v>8053</v>
      </c>
      <c r="C4512" t="s">
        <v>8025</v>
      </c>
      <c r="D4512" t="s">
        <v>8037</v>
      </c>
      <c r="E4512" s="1">
        <v>45342</v>
      </c>
      <c r="F4512">
        <v>3330</v>
      </c>
      <c r="G4512">
        <v>176</v>
      </c>
      <c r="H4512" t="s">
        <v>7</v>
      </c>
      <c r="I4512" t="str">
        <f>VLOOKUP(shipments[[#This Row],[SPID]],CHOOSE({1,2},people[[#All],[SPID]],people[[#All],[Sales_person]]),2,0)</f>
        <v>Jan Morforth</v>
      </c>
      <c r="J4512">
        <f>YEAR(shipments[[#This Row],[Shipdate]])</f>
        <v>2024</v>
      </c>
      <c r="K4512" s="22"/>
      <c r="L4512" s="22">
        <f>VLOOKUP(shipments[[#This Row],[PID]],CHOOSE({1,2},products[PID],products[Cost_per_box]),2,0)</f>
        <v>12.41</v>
      </c>
      <c r="M4512" s="22">
        <f>shipments[[#This Row],[Boxes]]*shipments[[#This Row],[cost_per_box]]</f>
        <v>2184.16</v>
      </c>
      <c r="N4512" s="22">
        <f>shipments[[#This Row],[Amount]]-shipments[[#This Row],[total cost]]</f>
        <v>1145.8400000000001</v>
      </c>
    </row>
    <row r="4513" spans="1:14" x14ac:dyDescent="0.35">
      <c r="A4513" t="s">
        <v>4559</v>
      </c>
      <c r="B4513" t="s">
        <v>8053</v>
      </c>
      <c r="C4513" t="s">
        <v>8026</v>
      </c>
      <c r="D4513" t="s">
        <v>8038</v>
      </c>
      <c r="E4513" s="1">
        <v>45194</v>
      </c>
      <c r="F4513">
        <v>11783.25</v>
      </c>
      <c r="G4513">
        <v>655</v>
      </c>
      <c r="H4513" t="s">
        <v>7</v>
      </c>
      <c r="I4513" t="str">
        <f>VLOOKUP(shipments[[#This Row],[SPID]],CHOOSE({1,2},people[[#All],[SPID]],people[[#All],[Sales_person]]),2,0)</f>
        <v>Jan Morforth</v>
      </c>
      <c r="J4513">
        <f>YEAR(shipments[[#This Row],[Shipdate]])</f>
        <v>2023</v>
      </c>
      <c r="K4513" s="22"/>
      <c r="L4513" s="22">
        <f>VLOOKUP(shipments[[#This Row],[PID]],CHOOSE({1,2},products[PID],products[Cost_per_box]),2,0)</f>
        <v>9.57</v>
      </c>
      <c r="M4513" s="22">
        <f>shipments[[#This Row],[Boxes]]*shipments[[#This Row],[cost_per_box]]</f>
        <v>6268.35</v>
      </c>
      <c r="N4513" s="22">
        <f>shipments[[#This Row],[Amount]]-shipments[[#This Row],[total cost]]</f>
        <v>5514.9</v>
      </c>
    </row>
    <row r="4514" spans="1:14" x14ac:dyDescent="0.35">
      <c r="A4514" t="s">
        <v>4560</v>
      </c>
      <c r="B4514" t="s">
        <v>8053</v>
      </c>
      <c r="C4514" t="s">
        <v>8026</v>
      </c>
      <c r="D4514" t="s">
        <v>8034</v>
      </c>
      <c r="E4514" s="1">
        <v>45537</v>
      </c>
      <c r="F4514">
        <v>175.5</v>
      </c>
      <c r="G4514">
        <v>13</v>
      </c>
      <c r="H4514" t="s">
        <v>26</v>
      </c>
      <c r="I4514" t="str">
        <f>VLOOKUP(shipments[[#This Row],[SPID]],CHOOSE({1,2},people[[#All],[SPID]],people[[#All],[Sales_person]]),2,0)</f>
        <v>Jan Morforth</v>
      </c>
      <c r="J4514">
        <f>YEAR(shipments[[#This Row],[Shipdate]])</f>
        <v>2024</v>
      </c>
      <c r="K4514" s="22"/>
      <c r="L4514" s="22">
        <f>VLOOKUP(shipments[[#This Row],[PID]],CHOOSE({1,2},products[PID],products[Cost_per_box]),2,0)</f>
        <v>9.57</v>
      </c>
      <c r="M4514" s="22">
        <f>shipments[[#This Row],[Boxes]]*shipments[[#This Row],[cost_per_box]]</f>
        <v>124.41</v>
      </c>
      <c r="N4514" s="22">
        <f>shipments[[#This Row],[Amount]]-shipments[[#This Row],[total cost]]</f>
        <v>51.09</v>
      </c>
    </row>
    <row r="4515" spans="1:14" x14ac:dyDescent="0.35">
      <c r="A4515" t="s">
        <v>4561</v>
      </c>
      <c r="B4515" t="s">
        <v>8053</v>
      </c>
      <c r="C4515" t="s">
        <v>8027</v>
      </c>
      <c r="D4515" t="s">
        <v>8037</v>
      </c>
      <c r="E4515" s="1">
        <v>45467</v>
      </c>
      <c r="F4515">
        <v>1602</v>
      </c>
      <c r="G4515">
        <v>201</v>
      </c>
      <c r="H4515" t="s">
        <v>7</v>
      </c>
      <c r="I4515" t="str">
        <f>VLOOKUP(shipments[[#This Row],[SPID]],CHOOSE({1,2},people[[#All],[SPID]],people[[#All],[Sales_person]]),2,0)</f>
        <v>Jan Morforth</v>
      </c>
      <c r="J4515">
        <f>YEAR(shipments[[#This Row],[Shipdate]])</f>
        <v>2024</v>
      </c>
      <c r="K4515" s="22"/>
      <c r="L4515" s="22">
        <f>VLOOKUP(shipments[[#This Row],[PID]],CHOOSE({1,2},products[PID],products[Cost_per_box]),2,0)</f>
        <v>8.43</v>
      </c>
      <c r="M4515" s="22">
        <f>shipments[[#This Row],[Boxes]]*shipments[[#This Row],[cost_per_box]]</f>
        <v>1694.4299999999998</v>
      </c>
      <c r="N4515" s="22">
        <f>shipments[[#This Row],[Amount]]-shipments[[#This Row],[total cost]]</f>
        <v>-92.429999999999836</v>
      </c>
    </row>
    <row r="4516" spans="1:14" x14ac:dyDescent="0.35">
      <c r="A4516" t="s">
        <v>4562</v>
      </c>
      <c r="B4516" t="s">
        <v>8053</v>
      </c>
      <c r="C4516" t="s">
        <v>8027</v>
      </c>
      <c r="D4516" t="s">
        <v>8034</v>
      </c>
      <c r="E4516" s="1">
        <v>44938</v>
      </c>
      <c r="F4516">
        <v>12237.75</v>
      </c>
      <c r="G4516">
        <v>1224</v>
      </c>
      <c r="H4516" t="s">
        <v>7</v>
      </c>
      <c r="I4516" t="str">
        <f>VLOOKUP(shipments[[#This Row],[SPID]],CHOOSE({1,2},people[[#All],[SPID]],people[[#All],[Sales_person]]),2,0)</f>
        <v>Jan Morforth</v>
      </c>
      <c r="J4516">
        <f>YEAR(shipments[[#This Row],[Shipdate]])</f>
        <v>2023</v>
      </c>
      <c r="K4516" s="22"/>
      <c r="L4516" s="22">
        <f>VLOOKUP(shipments[[#This Row],[PID]],CHOOSE({1,2},products[PID],products[Cost_per_box]),2,0)</f>
        <v>8.43</v>
      </c>
      <c r="M4516" s="22">
        <f>shipments[[#This Row],[Boxes]]*shipments[[#This Row],[cost_per_box]]</f>
        <v>10318.32</v>
      </c>
      <c r="N4516" s="22">
        <f>shipments[[#This Row],[Amount]]-shipments[[#This Row],[total cost]]</f>
        <v>1919.4300000000003</v>
      </c>
    </row>
    <row r="4517" spans="1:14" x14ac:dyDescent="0.35">
      <c r="A4517" t="s">
        <v>4563</v>
      </c>
      <c r="B4517" t="s">
        <v>8053</v>
      </c>
      <c r="C4517" t="s">
        <v>8028</v>
      </c>
      <c r="D4517" t="s">
        <v>8037</v>
      </c>
      <c r="E4517" s="1">
        <v>45264</v>
      </c>
      <c r="F4517">
        <v>15840</v>
      </c>
      <c r="G4517">
        <v>1440</v>
      </c>
      <c r="H4517" t="s">
        <v>7</v>
      </c>
      <c r="I4517" t="str">
        <f>VLOOKUP(shipments[[#This Row],[SPID]],CHOOSE({1,2},people[[#All],[SPID]],people[[#All],[Sales_person]]),2,0)</f>
        <v>Jan Morforth</v>
      </c>
      <c r="J4517">
        <f>YEAR(shipments[[#This Row],[Shipdate]])</f>
        <v>2023</v>
      </c>
      <c r="K4517" s="22"/>
      <c r="L4517" s="22">
        <f>VLOOKUP(shipments[[#This Row],[PID]],CHOOSE({1,2},products[PID],products[Cost_per_box]),2,0)</f>
        <v>6.8</v>
      </c>
      <c r="M4517" s="22">
        <f>shipments[[#This Row],[Boxes]]*shipments[[#This Row],[cost_per_box]]</f>
        <v>9792</v>
      </c>
      <c r="N4517" s="22">
        <f>shipments[[#This Row],[Amount]]-shipments[[#This Row],[total cost]]</f>
        <v>6048</v>
      </c>
    </row>
    <row r="4518" spans="1:14" x14ac:dyDescent="0.35">
      <c r="A4518" t="s">
        <v>4564</v>
      </c>
      <c r="B4518" t="s">
        <v>8053</v>
      </c>
      <c r="C4518" t="s">
        <v>8028</v>
      </c>
      <c r="D4518" t="s">
        <v>8038</v>
      </c>
      <c r="E4518" s="1">
        <v>45250</v>
      </c>
      <c r="F4518">
        <v>8059.5</v>
      </c>
      <c r="G4518">
        <v>1008</v>
      </c>
      <c r="H4518" t="s">
        <v>7</v>
      </c>
      <c r="I4518" t="str">
        <f>VLOOKUP(shipments[[#This Row],[SPID]],CHOOSE({1,2},people[[#All],[SPID]],people[[#All],[Sales_person]]),2,0)</f>
        <v>Jan Morforth</v>
      </c>
      <c r="J4518">
        <f>YEAR(shipments[[#This Row],[Shipdate]])</f>
        <v>2023</v>
      </c>
      <c r="K4518" s="22"/>
      <c r="L4518" s="22">
        <f>VLOOKUP(shipments[[#This Row],[PID]],CHOOSE({1,2},products[PID],products[Cost_per_box]),2,0)</f>
        <v>6.8</v>
      </c>
      <c r="M4518" s="22">
        <f>shipments[[#This Row],[Boxes]]*shipments[[#This Row],[cost_per_box]]</f>
        <v>6854.4</v>
      </c>
      <c r="N4518" s="22">
        <f>shipments[[#This Row],[Amount]]-shipments[[#This Row],[total cost]]</f>
        <v>1205.1000000000004</v>
      </c>
    </row>
    <row r="4519" spans="1:14" x14ac:dyDescent="0.35">
      <c r="A4519" t="s">
        <v>4565</v>
      </c>
      <c r="B4519" t="s">
        <v>8053</v>
      </c>
      <c r="C4519" t="s">
        <v>8028</v>
      </c>
      <c r="D4519" t="s">
        <v>8037</v>
      </c>
      <c r="E4519" s="1">
        <v>45299</v>
      </c>
      <c r="F4519">
        <v>3003.75</v>
      </c>
      <c r="G4519">
        <v>301</v>
      </c>
      <c r="H4519" t="s">
        <v>7</v>
      </c>
      <c r="I4519" t="str">
        <f>VLOOKUP(shipments[[#This Row],[SPID]],CHOOSE({1,2},people[[#All],[SPID]],people[[#All],[Sales_person]]),2,0)</f>
        <v>Jan Morforth</v>
      </c>
      <c r="J4519">
        <f>YEAR(shipments[[#This Row],[Shipdate]])</f>
        <v>2024</v>
      </c>
      <c r="K4519" s="22"/>
      <c r="L4519" s="22">
        <f>VLOOKUP(shipments[[#This Row],[PID]],CHOOSE({1,2},products[PID],products[Cost_per_box]),2,0)</f>
        <v>6.8</v>
      </c>
      <c r="M4519" s="22">
        <f>shipments[[#This Row],[Boxes]]*shipments[[#This Row],[cost_per_box]]</f>
        <v>2046.8</v>
      </c>
      <c r="N4519" s="22">
        <f>shipments[[#This Row],[Amount]]-shipments[[#This Row],[total cost]]</f>
        <v>956.95</v>
      </c>
    </row>
    <row r="4520" spans="1:14" x14ac:dyDescent="0.35">
      <c r="A4520" t="s">
        <v>4566</v>
      </c>
      <c r="B4520" t="s">
        <v>8053</v>
      </c>
      <c r="C4520" t="s">
        <v>8028</v>
      </c>
      <c r="D4520" t="s">
        <v>8038</v>
      </c>
      <c r="E4520" s="1">
        <v>45461</v>
      </c>
      <c r="F4520">
        <v>13477.5</v>
      </c>
      <c r="G4520">
        <v>1498</v>
      </c>
      <c r="H4520" t="s">
        <v>7</v>
      </c>
      <c r="I4520" t="str">
        <f>VLOOKUP(shipments[[#This Row],[SPID]],CHOOSE({1,2},people[[#All],[SPID]],people[[#All],[Sales_person]]),2,0)</f>
        <v>Jan Morforth</v>
      </c>
      <c r="J4520">
        <f>YEAR(shipments[[#This Row],[Shipdate]])</f>
        <v>2024</v>
      </c>
      <c r="K4520" s="22"/>
      <c r="L4520" s="22">
        <f>VLOOKUP(shipments[[#This Row],[PID]],CHOOSE({1,2},products[PID],products[Cost_per_box]),2,0)</f>
        <v>6.8</v>
      </c>
      <c r="M4520" s="22">
        <f>shipments[[#This Row],[Boxes]]*shipments[[#This Row],[cost_per_box]]</f>
        <v>10186.4</v>
      </c>
      <c r="N4520" s="22">
        <f>shipments[[#This Row],[Amount]]-shipments[[#This Row],[total cost]]</f>
        <v>3291.1000000000004</v>
      </c>
    </row>
    <row r="4521" spans="1:14" x14ac:dyDescent="0.35">
      <c r="A4521" t="s">
        <v>4567</v>
      </c>
      <c r="B4521" t="s">
        <v>8053</v>
      </c>
      <c r="C4521" t="s">
        <v>8029</v>
      </c>
      <c r="D4521" t="s">
        <v>8037</v>
      </c>
      <c r="E4521" s="1">
        <v>45327</v>
      </c>
      <c r="F4521">
        <v>3402</v>
      </c>
      <c r="G4521">
        <v>131</v>
      </c>
      <c r="H4521" t="s">
        <v>7</v>
      </c>
      <c r="I4521" t="str">
        <f>VLOOKUP(shipments[[#This Row],[SPID]],CHOOSE({1,2},people[[#All],[SPID]],people[[#All],[Sales_person]]),2,0)</f>
        <v>Jan Morforth</v>
      </c>
      <c r="J4521">
        <f>YEAR(shipments[[#This Row],[Shipdate]])</f>
        <v>2024</v>
      </c>
      <c r="K4521" s="22"/>
      <c r="L4521" s="22">
        <f>VLOOKUP(shipments[[#This Row],[PID]],CHOOSE({1,2},products[PID],products[Cost_per_box]),2,0)</f>
        <v>5.04</v>
      </c>
      <c r="M4521" s="22">
        <f>shipments[[#This Row],[Boxes]]*shipments[[#This Row],[cost_per_box]]</f>
        <v>660.24</v>
      </c>
      <c r="N4521" s="22">
        <f>shipments[[#This Row],[Amount]]-shipments[[#This Row],[total cost]]</f>
        <v>2741.76</v>
      </c>
    </row>
    <row r="4522" spans="1:14" x14ac:dyDescent="0.35">
      <c r="A4522" t="s">
        <v>4568</v>
      </c>
      <c r="B4522" t="s">
        <v>8053</v>
      </c>
      <c r="C4522" t="s">
        <v>8031</v>
      </c>
      <c r="D4522" t="s">
        <v>8036</v>
      </c>
      <c r="E4522" s="1">
        <v>45267</v>
      </c>
      <c r="F4522">
        <v>1536.75</v>
      </c>
      <c r="G4522">
        <v>171</v>
      </c>
      <c r="H4522" t="s">
        <v>7</v>
      </c>
      <c r="I4522" t="str">
        <f>VLOOKUP(shipments[[#This Row],[SPID]],CHOOSE({1,2},people[[#All],[SPID]],people[[#All],[Sales_person]]),2,0)</f>
        <v>Jan Morforth</v>
      </c>
      <c r="J4522">
        <f>YEAR(shipments[[#This Row],[Shipdate]])</f>
        <v>2023</v>
      </c>
      <c r="K4522" s="22"/>
      <c r="L4522" s="22">
        <f>VLOOKUP(shipments[[#This Row],[PID]],CHOOSE({1,2},products[PID],products[Cost_per_box]),2,0)</f>
        <v>3.32</v>
      </c>
      <c r="M4522" s="22">
        <f>shipments[[#This Row],[Boxes]]*shipments[[#This Row],[cost_per_box]]</f>
        <v>567.72</v>
      </c>
      <c r="N4522" s="22">
        <f>shipments[[#This Row],[Amount]]-shipments[[#This Row],[total cost]]</f>
        <v>969.03</v>
      </c>
    </row>
    <row r="4523" spans="1:14" x14ac:dyDescent="0.35">
      <c r="A4523" t="s">
        <v>4569</v>
      </c>
      <c r="B4523" t="s">
        <v>8053</v>
      </c>
      <c r="C4523" t="s">
        <v>8031</v>
      </c>
      <c r="D4523" t="s">
        <v>8033</v>
      </c>
      <c r="E4523" s="1">
        <v>45275</v>
      </c>
      <c r="F4523">
        <v>342</v>
      </c>
      <c r="G4523">
        <v>49</v>
      </c>
      <c r="H4523" t="s">
        <v>7</v>
      </c>
      <c r="I4523" t="str">
        <f>VLOOKUP(shipments[[#This Row],[SPID]],CHOOSE({1,2},people[[#All],[SPID]],people[[#All],[Sales_person]]),2,0)</f>
        <v>Jan Morforth</v>
      </c>
      <c r="J4523">
        <f>YEAR(shipments[[#This Row],[Shipdate]])</f>
        <v>2023</v>
      </c>
      <c r="K4523" s="22"/>
      <c r="L4523" s="22">
        <f>VLOOKUP(shipments[[#This Row],[PID]],CHOOSE({1,2},products[PID],products[Cost_per_box]),2,0)</f>
        <v>3.32</v>
      </c>
      <c r="M4523" s="22">
        <f>shipments[[#This Row],[Boxes]]*shipments[[#This Row],[cost_per_box]]</f>
        <v>162.67999999999998</v>
      </c>
      <c r="N4523" s="22">
        <f>shipments[[#This Row],[Amount]]-shipments[[#This Row],[total cost]]</f>
        <v>179.32000000000002</v>
      </c>
    </row>
    <row r="4524" spans="1:14" x14ac:dyDescent="0.35">
      <c r="A4524" t="s">
        <v>4570</v>
      </c>
      <c r="B4524" t="s">
        <v>8053</v>
      </c>
      <c r="C4524" t="s">
        <v>8031</v>
      </c>
      <c r="D4524" t="s">
        <v>8034</v>
      </c>
      <c r="E4524" s="1">
        <v>45219</v>
      </c>
      <c r="F4524">
        <v>5510.25</v>
      </c>
      <c r="G4524">
        <v>613</v>
      </c>
      <c r="H4524" t="s">
        <v>7</v>
      </c>
      <c r="I4524" t="str">
        <f>VLOOKUP(shipments[[#This Row],[SPID]],CHOOSE({1,2},people[[#All],[SPID]],people[[#All],[Sales_person]]),2,0)</f>
        <v>Jan Morforth</v>
      </c>
      <c r="J4524">
        <f>YEAR(shipments[[#This Row],[Shipdate]])</f>
        <v>2023</v>
      </c>
      <c r="K4524" s="22"/>
      <c r="L4524" s="22">
        <f>VLOOKUP(shipments[[#This Row],[PID]],CHOOSE({1,2},products[PID],products[Cost_per_box]),2,0)</f>
        <v>3.32</v>
      </c>
      <c r="M4524" s="22">
        <f>shipments[[#This Row],[Boxes]]*shipments[[#This Row],[cost_per_box]]</f>
        <v>2035.1599999999999</v>
      </c>
      <c r="N4524" s="22">
        <f>shipments[[#This Row],[Amount]]-shipments[[#This Row],[total cost]]</f>
        <v>3475.09</v>
      </c>
    </row>
    <row r="4525" spans="1:14" x14ac:dyDescent="0.35">
      <c r="A4525" t="s">
        <v>4571</v>
      </c>
      <c r="B4525" t="s">
        <v>8053</v>
      </c>
      <c r="C4525" t="s">
        <v>8031</v>
      </c>
      <c r="D4525" t="s">
        <v>8036</v>
      </c>
      <c r="E4525" s="1">
        <v>45212</v>
      </c>
      <c r="F4525">
        <v>3825</v>
      </c>
      <c r="G4525">
        <v>383</v>
      </c>
      <c r="H4525" t="s">
        <v>40</v>
      </c>
      <c r="I4525" t="str">
        <f>VLOOKUP(shipments[[#This Row],[SPID]],CHOOSE({1,2},people[[#All],[SPID]],people[[#All],[Sales_person]]),2,0)</f>
        <v>Jan Morforth</v>
      </c>
      <c r="J4525">
        <f>YEAR(shipments[[#This Row],[Shipdate]])</f>
        <v>2023</v>
      </c>
      <c r="K4525" s="22"/>
      <c r="L4525" s="22">
        <f>VLOOKUP(shipments[[#This Row],[PID]],CHOOSE({1,2},products[PID],products[Cost_per_box]),2,0)</f>
        <v>3.32</v>
      </c>
      <c r="M4525" s="22">
        <f>shipments[[#This Row],[Boxes]]*shipments[[#This Row],[cost_per_box]]</f>
        <v>1271.56</v>
      </c>
      <c r="N4525" s="22">
        <f>shipments[[#This Row],[Amount]]-shipments[[#This Row],[total cost]]</f>
        <v>2553.44</v>
      </c>
    </row>
    <row r="4526" spans="1:14" x14ac:dyDescent="0.35">
      <c r="A4526" t="s">
        <v>4572</v>
      </c>
      <c r="B4526" t="s">
        <v>8053</v>
      </c>
      <c r="C4526" t="s">
        <v>8031</v>
      </c>
      <c r="D4526" t="s">
        <v>8035</v>
      </c>
      <c r="E4526" s="1">
        <v>45434</v>
      </c>
      <c r="F4526">
        <v>4313.25</v>
      </c>
      <c r="G4526">
        <v>432</v>
      </c>
      <c r="H4526" t="s">
        <v>7</v>
      </c>
      <c r="I4526" t="str">
        <f>VLOOKUP(shipments[[#This Row],[SPID]],CHOOSE({1,2},people[[#All],[SPID]],people[[#All],[Sales_person]]),2,0)</f>
        <v>Jan Morforth</v>
      </c>
      <c r="J4526">
        <f>YEAR(shipments[[#This Row],[Shipdate]])</f>
        <v>2024</v>
      </c>
      <c r="K4526" s="22"/>
      <c r="L4526" s="22">
        <f>VLOOKUP(shipments[[#This Row],[PID]],CHOOSE({1,2},products[PID],products[Cost_per_box]),2,0)</f>
        <v>3.32</v>
      </c>
      <c r="M4526" s="22">
        <f>shipments[[#This Row],[Boxes]]*shipments[[#This Row],[cost_per_box]]</f>
        <v>1434.24</v>
      </c>
      <c r="N4526" s="22">
        <f>shipments[[#This Row],[Amount]]-shipments[[#This Row],[total cost]]</f>
        <v>2879.01</v>
      </c>
    </row>
    <row r="4527" spans="1:14" x14ac:dyDescent="0.35">
      <c r="A4527" t="s">
        <v>4573</v>
      </c>
      <c r="B4527" t="s">
        <v>8053</v>
      </c>
      <c r="C4527" t="s">
        <v>8032</v>
      </c>
      <c r="D4527" t="s">
        <v>8034</v>
      </c>
      <c r="E4527" s="1">
        <v>45350</v>
      </c>
      <c r="F4527">
        <v>3588.75</v>
      </c>
      <c r="G4527">
        <v>164</v>
      </c>
      <c r="H4527" t="s">
        <v>7</v>
      </c>
      <c r="I4527" t="str">
        <f>VLOOKUP(shipments[[#This Row],[SPID]],CHOOSE({1,2},people[[#All],[SPID]],people[[#All],[Sales_person]]),2,0)</f>
        <v>Jan Morforth</v>
      </c>
      <c r="J4527">
        <f>YEAR(shipments[[#This Row],[Shipdate]])</f>
        <v>2024</v>
      </c>
      <c r="K4527" s="22"/>
      <c r="L4527" s="22">
        <f>VLOOKUP(shipments[[#This Row],[PID]],CHOOSE({1,2},products[PID],products[Cost_per_box]),2,0)</f>
        <v>2.65</v>
      </c>
      <c r="M4527" s="22">
        <f>shipments[[#This Row],[Boxes]]*shipments[[#This Row],[cost_per_box]]</f>
        <v>434.59999999999997</v>
      </c>
      <c r="N4527" s="22">
        <f>shipments[[#This Row],[Amount]]-shipments[[#This Row],[total cost]]</f>
        <v>3154.15</v>
      </c>
    </row>
    <row r="4528" spans="1:14" x14ac:dyDescent="0.35">
      <c r="A4528" t="s">
        <v>4574</v>
      </c>
      <c r="B4528" t="s">
        <v>8053</v>
      </c>
      <c r="C4528" t="s">
        <v>8032</v>
      </c>
      <c r="D4528" t="s">
        <v>8034</v>
      </c>
      <c r="E4528" s="1">
        <v>45314</v>
      </c>
      <c r="F4528">
        <v>6597</v>
      </c>
      <c r="G4528">
        <v>348</v>
      </c>
      <c r="H4528" t="s">
        <v>7</v>
      </c>
      <c r="I4528" t="str">
        <f>VLOOKUP(shipments[[#This Row],[SPID]],CHOOSE({1,2},people[[#All],[SPID]],people[[#All],[Sales_person]]),2,0)</f>
        <v>Jan Morforth</v>
      </c>
      <c r="J4528">
        <f>YEAR(shipments[[#This Row],[Shipdate]])</f>
        <v>2024</v>
      </c>
      <c r="K4528" s="22"/>
      <c r="L4528" s="22">
        <f>VLOOKUP(shipments[[#This Row],[PID]],CHOOSE({1,2},products[PID],products[Cost_per_box]),2,0)</f>
        <v>2.65</v>
      </c>
      <c r="M4528" s="22">
        <f>shipments[[#This Row],[Boxes]]*shipments[[#This Row],[cost_per_box]]</f>
        <v>922.19999999999993</v>
      </c>
      <c r="N4528" s="22">
        <f>shipments[[#This Row],[Amount]]-shipments[[#This Row],[total cost]]</f>
        <v>5674.8</v>
      </c>
    </row>
    <row r="4529" spans="1:14" x14ac:dyDescent="0.35">
      <c r="A4529" t="s">
        <v>4575</v>
      </c>
      <c r="B4529" t="s">
        <v>8053</v>
      </c>
      <c r="C4529" t="s">
        <v>8032</v>
      </c>
      <c r="D4529" t="s">
        <v>8034</v>
      </c>
      <c r="E4529" s="1">
        <v>44956</v>
      </c>
      <c r="F4529">
        <v>6192</v>
      </c>
      <c r="G4529">
        <v>344</v>
      </c>
      <c r="H4529" t="s">
        <v>7</v>
      </c>
      <c r="I4529" t="str">
        <f>VLOOKUP(shipments[[#This Row],[SPID]],CHOOSE({1,2},people[[#All],[SPID]],people[[#All],[Sales_person]]),2,0)</f>
        <v>Jan Morforth</v>
      </c>
      <c r="J4529">
        <f>YEAR(shipments[[#This Row],[Shipdate]])</f>
        <v>2023</v>
      </c>
      <c r="K4529" s="22"/>
      <c r="L4529" s="22">
        <f>VLOOKUP(shipments[[#This Row],[PID]],CHOOSE({1,2},products[PID],products[Cost_per_box]),2,0)</f>
        <v>2.65</v>
      </c>
      <c r="M4529" s="22">
        <f>shipments[[#This Row],[Boxes]]*shipments[[#This Row],[cost_per_box]]</f>
        <v>911.6</v>
      </c>
      <c r="N4529" s="22">
        <f>shipments[[#This Row],[Amount]]-shipments[[#This Row],[total cost]]</f>
        <v>5280.4</v>
      </c>
    </row>
    <row r="4530" spans="1:14" x14ac:dyDescent="0.35">
      <c r="A4530" t="s">
        <v>4576</v>
      </c>
      <c r="B4530" t="s">
        <v>8053</v>
      </c>
      <c r="C4530" t="s">
        <v>8032</v>
      </c>
      <c r="D4530" t="s">
        <v>8038</v>
      </c>
      <c r="E4530" s="1">
        <v>45098</v>
      </c>
      <c r="F4530">
        <v>7715.25</v>
      </c>
      <c r="G4530">
        <v>368</v>
      </c>
      <c r="H4530" t="s">
        <v>7</v>
      </c>
      <c r="I4530" t="str">
        <f>VLOOKUP(shipments[[#This Row],[SPID]],CHOOSE({1,2},people[[#All],[SPID]],people[[#All],[Sales_person]]),2,0)</f>
        <v>Jan Morforth</v>
      </c>
      <c r="J4530">
        <f>YEAR(shipments[[#This Row],[Shipdate]])</f>
        <v>2023</v>
      </c>
      <c r="K4530" s="22"/>
      <c r="L4530" s="22">
        <f>VLOOKUP(shipments[[#This Row],[PID]],CHOOSE({1,2},products[PID],products[Cost_per_box]),2,0)</f>
        <v>2.65</v>
      </c>
      <c r="M4530" s="22">
        <f>shipments[[#This Row],[Boxes]]*shipments[[#This Row],[cost_per_box]]</f>
        <v>975.19999999999993</v>
      </c>
      <c r="N4530" s="22">
        <f>shipments[[#This Row],[Amount]]-shipments[[#This Row],[total cost]]</f>
        <v>6740.05</v>
      </c>
    </row>
    <row r="4531" spans="1:14" x14ac:dyDescent="0.35">
      <c r="A4531" t="s">
        <v>4577</v>
      </c>
      <c r="B4531" t="s">
        <v>8053</v>
      </c>
      <c r="C4531" t="s">
        <v>8032</v>
      </c>
      <c r="D4531" t="s">
        <v>8033</v>
      </c>
      <c r="E4531" s="1">
        <v>45148</v>
      </c>
      <c r="F4531">
        <v>7040.25</v>
      </c>
      <c r="G4531">
        <v>321</v>
      </c>
      <c r="H4531" t="s">
        <v>7</v>
      </c>
      <c r="I4531" t="str">
        <f>VLOOKUP(shipments[[#This Row],[SPID]],CHOOSE({1,2},people[[#All],[SPID]],people[[#All],[Sales_person]]),2,0)</f>
        <v>Jan Morforth</v>
      </c>
      <c r="J4531">
        <f>YEAR(shipments[[#This Row],[Shipdate]])</f>
        <v>2023</v>
      </c>
      <c r="K4531" s="22"/>
      <c r="L4531" s="22">
        <f>VLOOKUP(shipments[[#This Row],[PID]],CHOOSE({1,2},products[PID],products[Cost_per_box]),2,0)</f>
        <v>2.65</v>
      </c>
      <c r="M4531" s="22">
        <f>shipments[[#This Row],[Boxes]]*shipments[[#This Row],[cost_per_box]]</f>
        <v>850.65</v>
      </c>
      <c r="N4531" s="22">
        <f>shipments[[#This Row],[Amount]]-shipments[[#This Row],[total cost]]</f>
        <v>6189.6</v>
      </c>
    </row>
    <row r="4532" spans="1:14" x14ac:dyDescent="0.35">
      <c r="A4532" t="s">
        <v>4578</v>
      </c>
      <c r="B4532" t="s">
        <v>8053</v>
      </c>
      <c r="C4532" t="s">
        <v>8011</v>
      </c>
      <c r="D4532" t="s">
        <v>8038</v>
      </c>
      <c r="E4532" s="1">
        <v>45537</v>
      </c>
      <c r="F4532">
        <v>7827.75</v>
      </c>
      <c r="G4532">
        <v>653</v>
      </c>
      <c r="H4532" t="s">
        <v>26</v>
      </c>
      <c r="I4532" t="str">
        <f>VLOOKUP(shipments[[#This Row],[SPID]],CHOOSE({1,2},people[[#All],[SPID]],people[[#All],[Sales_person]]),2,0)</f>
        <v>Jan Morforth</v>
      </c>
      <c r="J4532">
        <f>YEAR(shipments[[#This Row],[Shipdate]])</f>
        <v>2024</v>
      </c>
      <c r="K4532" s="22"/>
      <c r="L4532" s="22">
        <f>VLOOKUP(shipments[[#This Row],[PID]],CHOOSE({1,2},products[PID],products[Cost_per_box]),2,0)</f>
        <v>5.26</v>
      </c>
      <c r="M4532" s="22">
        <f>shipments[[#This Row],[Boxes]]*shipments[[#This Row],[cost_per_box]]</f>
        <v>3434.7799999999997</v>
      </c>
      <c r="N4532" s="22">
        <f>shipments[[#This Row],[Amount]]-shipments[[#This Row],[total cost]]</f>
        <v>4392.97</v>
      </c>
    </row>
    <row r="4533" spans="1:14" x14ac:dyDescent="0.35">
      <c r="A4533" t="s">
        <v>4579</v>
      </c>
      <c r="B4533" t="s">
        <v>8053</v>
      </c>
      <c r="C4533" t="s">
        <v>8011</v>
      </c>
      <c r="D4533" t="s">
        <v>8036</v>
      </c>
      <c r="E4533" s="1">
        <v>45244</v>
      </c>
      <c r="F4533">
        <v>6941.25</v>
      </c>
      <c r="G4533">
        <v>496</v>
      </c>
      <c r="H4533" t="s">
        <v>7</v>
      </c>
      <c r="I4533" t="str">
        <f>VLOOKUP(shipments[[#This Row],[SPID]],CHOOSE({1,2},people[[#All],[SPID]],people[[#All],[Sales_person]]),2,0)</f>
        <v>Jan Morforth</v>
      </c>
      <c r="J4533">
        <f>YEAR(shipments[[#This Row],[Shipdate]])</f>
        <v>2023</v>
      </c>
      <c r="K4533" s="22"/>
      <c r="L4533" s="22">
        <f>VLOOKUP(shipments[[#This Row],[PID]],CHOOSE({1,2},products[PID],products[Cost_per_box]),2,0)</f>
        <v>5.26</v>
      </c>
      <c r="M4533" s="22">
        <f>shipments[[#This Row],[Boxes]]*shipments[[#This Row],[cost_per_box]]</f>
        <v>2608.96</v>
      </c>
      <c r="N4533" s="22">
        <f>shipments[[#This Row],[Amount]]-shipments[[#This Row],[total cost]]</f>
        <v>4332.29</v>
      </c>
    </row>
    <row r="4534" spans="1:14" x14ac:dyDescent="0.35">
      <c r="A4534" t="s">
        <v>4580</v>
      </c>
      <c r="B4534" t="s">
        <v>8053</v>
      </c>
      <c r="C4534" t="s">
        <v>8011</v>
      </c>
      <c r="D4534" t="s">
        <v>8037</v>
      </c>
      <c r="E4534" s="1">
        <v>45323</v>
      </c>
      <c r="F4534">
        <v>10104.75</v>
      </c>
      <c r="G4534">
        <v>674</v>
      </c>
      <c r="H4534" t="s">
        <v>40</v>
      </c>
      <c r="I4534" t="str">
        <f>VLOOKUP(shipments[[#This Row],[SPID]],CHOOSE({1,2},people[[#All],[SPID]],people[[#All],[Sales_person]]),2,0)</f>
        <v>Jan Morforth</v>
      </c>
      <c r="J4534">
        <f>YEAR(shipments[[#This Row],[Shipdate]])</f>
        <v>2024</v>
      </c>
      <c r="K4534" s="22"/>
      <c r="L4534" s="22">
        <f>VLOOKUP(shipments[[#This Row],[PID]],CHOOSE({1,2},products[PID],products[Cost_per_box]),2,0)</f>
        <v>5.26</v>
      </c>
      <c r="M4534" s="22">
        <f>shipments[[#This Row],[Boxes]]*shipments[[#This Row],[cost_per_box]]</f>
        <v>3545.24</v>
      </c>
      <c r="N4534" s="22">
        <f>shipments[[#This Row],[Amount]]-shipments[[#This Row],[total cost]]</f>
        <v>6559.51</v>
      </c>
    </row>
    <row r="4535" spans="1:14" x14ac:dyDescent="0.35">
      <c r="A4535" t="s">
        <v>4581</v>
      </c>
      <c r="B4535" t="s">
        <v>8053</v>
      </c>
      <c r="C4535" t="s">
        <v>8011</v>
      </c>
      <c r="D4535" t="s">
        <v>8033</v>
      </c>
      <c r="E4535" s="1">
        <v>45544</v>
      </c>
      <c r="F4535">
        <v>8849.25</v>
      </c>
      <c r="G4535">
        <v>681</v>
      </c>
      <c r="H4535" t="s">
        <v>26</v>
      </c>
      <c r="I4535" t="str">
        <f>VLOOKUP(shipments[[#This Row],[SPID]],CHOOSE({1,2},people[[#All],[SPID]],people[[#All],[Sales_person]]),2,0)</f>
        <v>Jan Morforth</v>
      </c>
      <c r="J4535">
        <f>YEAR(shipments[[#This Row],[Shipdate]])</f>
        <v>2024</v>
      </c>
      <c r="K4535" s="22"/>
      <c r="L4535" s="22">
        <f>VLOOKUP(shipments[[#This Row],[PID]],CHOOSE({1,2},products[PID],products[Cost_per_box]),2,0)</f>
        <v>5.26</v>
      </c>
      <c r="M4535" s="22">
        <f>shipments[[#This Row],[Boxes]]*shipments[[#This Row],[cost_per_box]]</f>
        <v>3582.06</v>
      </c>
      <c r="N4535" s="22">
        <f>shipments[[#This Row],[Amount]]-shipments[[#This Row],[total cost]]</f>
        <v>5267.1900000000005</v>
      </c>
    </row>
    <row r="4536" spans="1:14" x14ac:dyDescent="0.35">
      <c r="A4536" t="s">
        <v>4582</v>
      </c>
      <c r="B4536" t="s">
        <v>8053</v>
      </c>
      <c r="C4536" t="s">
        <v>8012</v>
      </c>
      <c r="D4536" t="s">
        <v>8033</v>
      </c>
      <c r="E4536" s="1">
        <v>45363</v>
      </c>
      <c r="F4536">
        <v>14202</v>
      </c>
      <c r="G4536">
        <v>1015</v>
      </c>
      <c r="H4536" t="s">
        <v>7</v>
      </c>
      <c r="I4536" t="str">
        <f>VLOOKUP(shipments[[#This Row],[SPID]],CHOOSE({1,2},people[[#All],[SPID]],people[[#All],[Sales_person]]),2,0)</f>
        <v>Jan Morforth</v>
      </c>
      <c r="J4536">
        <f>YEAR(shipments[[#This Row],[Shipdate]])</f>
        <v>2024</v>
      </c>
      <c r="K4536" s="22"/>
      <c r="L4536" s="22">
        <f>VLOOKUP(shipments[[#This Row],[PID]],CHOOSE({1,2},products[PID],products[Cost_per_box]),2,0)</f>
        <v>7.48</v>
      </c>
      <c r="M4536" s="22">
        <f>shipments[[#This Row],[Boxes]]*shipments[[#This Row],[cost_per_box]]</f>
        <v>7592.2000000000007</v>
      </c>
      <c r="N4536" s="22">
        <f>shipments[[#This Row],[Amount]]-shipments[[#This Row],[total cost]]</f>
        <v>6609.7999999999993</v>
      </c>
    </row>
    <row r="4537" spans="1:14" x14ac:dyDescent="0.35">
      <c r="A4537" t="s">
        <v>4583</v>
      </c>
      <c r="B4537" t="s">
        <v>8053</v>
      </c>
      <c r="C4537" t="s">
        <v>8013</v>
      </c>
      <c r="D4537" t="s">
        <v>8037</v>
      </c>
      <c r="E4537" s="1">
        <v>45460</v>
      </c>
      <c r="F4537">
        <v>8273.25</v>
      </c>
      <c r="G4537">
        <v>920</v>
      </c>
      <c r="H4537" t="s">
        <v>7</v>
      </c>
      <c r="I4537" t="str">
        <f>VLOOKUP(shipments[[#This Row],[SPID]],CHOOSE({1,2},people[[#All],[SPID]],people[[#All],[Sales_person]]),2,0)</f>
        <v>Jan Morforth</v>
      </c>
      <c r="J4537">
        <f>YEAR(shipments[[#This Row],[Shipdate]])</f>
        <v>2024</v>
      </c>
      <c r="K4537" s="22"/>
      <c r="L4537" s="22">
        <f>VLOOKUP(shipments[[#This Row],[PID]],CHOOSE({1,2},products[PID],products[Cost_per_box]),2,0)</f>
        <v>5.15</v>
      </c>
      <c r="M4537" s="22">
        <f>shipments[[#This Row],[Boxes]]*shipments[[#This Row],[cost_per_box]]</f>
        <v>4738</v>
      </c>
      <c r="N4537" s="22">
        <f>shipments[[#This Row],[Amount]]-shipments[[#This Row],[total cost]]</f>
        <v>3535.25</v>
      </c>
    </row>
    <row r="4538" spans="1:14" x14ac:dyDescent="0.35">
      <c r="A4538" t="s">
        <v>4584</v>
      </c>
      <c r="B4538" t="s">
        <v>8053</v>
      </c>
      <c r="C4538" t="s">
        <v>8014</v>
      </c>
      <c r="D4538" t="s">
        <v>8037</v>
      </c>
      <c r="E4538" s="1">
        <v>45440</v>
      </c>
      <c r="F4538">
        <v>7404.75</v>
      </c>
      <c r="G4538">
        <v>926</v>
      </c>
      <c r="H4538" t="s">
        <v>7</v>
      </c>
      <c r="I4538" t="str">
        <f>VLOOKUP(shipments[[#This Row],[SPID]],CHOOSE({1,2},people[[#All],[SPID]],people[[#All],[Sales_person]]),2,0)</f>
        <v>Jan Morforth</v>
      </c>
      <c r="J4538">
        <f>YEAR(shipments[[#This Row],[Shipdate]])</f>
        <v>2024</v>
      </c>
      <c r="K4538" s="22"/>
      <c r="L4538" s="22">
        <f>VLOOKUP(shipments[[#This Row],[PID]],CHOOSE({1,2},products[PID],products[Cost_per_box]),2,0)</f>
        <v>3.85</v>
      </c>
      <c r="M4538" s="22">
        <f>shipments[[#This Row],[Boxes]]*shipments[[#This Row],[cost_per_box]]</f>
        <v>3565.1</v>
      </c>
      <c r="N4538" s="22">
        <f>shipments[[#This Row],[Amount]]-shipments[[#This Row],[total cost]]</f>
        <v>3839.65</v>
      </c>
    </row>
    <row r="4539" spans="1:14" x14ac:dyDescent="0.35">
      <c r="A4539" t="s">
        <v>4585</v>
      </c>
      <c r="B4539" t="s">
        <v>8053</v>
      </c>
      <c r="C4539" t="s">
        <v>8014</v>
      </c>
      <c r="D4539" t="s">
        <v>8038</v>
      </c>
      <c r="E4539" s="1">
        <v>45474</v>
      </c>
      <c r="F4539">
        <v>2133</v>
      </c>
      <c r="G4539">
        <v>305</v>
      </c>
      <c r="H4539" t="s">
        <v>18</v>
      </c>
      <c r="I4539" t="str">
        <f>VLOOKUP(shipments[[#This Row],[SPID]],CHOOSE({1,2},people[[#All],[SPID]],people[[#All],[Sales_person]]),2,0)</f>
        <v>Jan Morforth</v>
      </c>
      <c r="J4539">
        <f>YEAR(shipments[[#This Row],[Shipdate]])</f>
        <v>2024</v>
      </c>
      <c r="K4539" s="22"/>
      <c r="L4539" s="22">
        <f>VLOOKUP(shipments[[#This Row],[PID]],CHOOSE({1,2},products[PID],products[Cost_per_box]),2,0)</f>
        <v>3.85</v>
      </c>
      <c r="M4539" s="22">
        <f>shipments[[#This Row],[Boxes]]*shipments[[#This Row],[cost_per_box]]</f>
        <v>1174.25</v>
      </c>
      <c r="N4539" s="22">
        <f>shipments[[#This Row],[Amount]]-shipments[[#This Row],[total cost]]</f>
        <v>958.75</v>
      </c>
    </row>
    <row r="4540" spans="1:14" x14ac:dyDescent="0.35">
      <c r="A4540" t="s">
        <v>4586</v>
      </c>
      <c r="B4540" t="s">
        <v>8053</v>
      </c>
      <c r="C4540" t="s">
        <v>8014</v>
      </c>
      <c r="D4540" t="s">
        <v>8037</v>
      </c>
      <c r="E4540" s="1">
        <v>45040</v>
      </c>
      <c r="F4540">
        <v>3339</v>
      </c>
      <c r="G4540">
        <v>418</v>
      </c>
      <c r="H4540" t="s">
        <v>7</v>
      </c>
      <c r="I4540" t="str">
        <f>VLOOKUP(shipments[[#This Row],[SPID]],CHOOSE({1,2},people[[#All],[SPID]],people[[#All],[Sales_person]]),2,0)</f>
        <v>Jan Morforth</v>
      </c>
      <c r="J4540">
        <f>YEAR(shipments[[#This Row],[Shipdate]])</f>
        <v>2023</v>
      </c>
      <c r="K4540" s="22"/>
      <c r="L4540" s="22">
        <f>VLOOKUP(shipments[[#This Row],[PID]],CHOOSE({1,2},products[PID],products[Cost_per_box]),2,0)</f>
        <v>3.85</v>
      </c>
      <c r="M4540" s="22">
        <f>shipments[[#This Row],[Boxes]]*shipments[[#This Row],[cost_per_box]]</f>
        <v>1609.3</v>
      </c>
      <c r="N4540" s="22">
        <f>shipments[[#This Row],[Amount]]-shipments[[#This Row],[total cost]]</f>
        <v>1729.7</v>
      </c>
    </row>
    <row r="4541" spans="1:14" x14ac:dyDescent="0.35">
      <c r="A4541" t="s">
        <v>4587</v>
      </c>
      <c r="B4541" t="s">
        <v>8053</v>
      </c>
      <c r="C4541" t="s">
        <v>8014</v>
      </c>
      <c r="D4541" t="s">
        <v>8033</v>
      </c>
      <c r="E4541" s="1">
        <v>45247</v>
      </c>
      <c r="F4541">
        <v>10046.25</v>
      </c>
      <c r="G4541">
        <v>1675</v>
      </c>
      <c r="H4541" t="s">
        <v>7</v>
      </c>
      <c r="I4541" t="str">
        <f>VLOOKUP(shipments[[#This Row],[SPID]],CHOOSE({1,2},people[[#All],[SPID]],people[[#All],[Sales_person]]),2,0)</f>
        <v>Jan Morforth</v>
      </c>
      <c r="J4541">
        <f>YEAR(shipments[[#This Row],[Shipdate]])</f>
        <v>2023</v>
      </c>
      <c r="K4541" s="22"/>
      <c r="L4541" s="22">
        <f>VLOOKUP(shipments[[#This Row],[PID]],CHOOSE({1,2},products[PID],products[Cost_per_box]),2,0)</f>
        <v>3.85</v>
      </c>
      <c r="M4541" s="22">
        <f>shipments[[#This Row],[Boxes]]*shipments[[#This Row],[cost_per_box]]</f>
        <v>6448.75</v>
      </c>
      <c r="N4541" s="22">
        <f>shipments[[#This Row],[Amount]]-shipments[[#This Row],[total cost]]</f>
        <v>3597.5</v>
      </c>
    </row>
    <row r="4542" spans="1:14" x14ac:dyDescent="0.35">
      <c r="A4542" t="s">
        <v>4588</v>
      </c>
      <c r="B4542" t="s">
        <v>8053</v>
      </c>
      <c r="C4542" t="s">
        <v>8014</v>
      </c>
      <c r="D4542" t="s">
        <v>8033</v>
      </c>
      <c r="E4542" s="1">
        <v>45271</v>
      </c>
      <c r="F4542">
        <v>2832.75</v>
      </c>
      <c r="G4542">
        <v>405</v>
      </c>
      <c r="H4542" t="s">
        <v>7</v>
      </c>
      <c r="I4542" t="str">
        <f>VLOOKUP(shipments[[#This Row],[SPID]],CHOOSE({1,2},people[[#All],[SPID]],people[[#All],[Sales_person]]),2,0)</f>
        <v>Jan Morforth</v>
      </c>
      <c r="J4542">
        <f>YEAR(shipments[[#This Row],[Shipdate]])</f>
        <v>2023</v>
      </c>
      <c r="K4542" s="22"/>
      <c r="L4542" s="22">
        <f>VLOOKUP(shipments[[#This Row],[PID]],CHOOSE({1,2},products[PID],products[Cost_per_box]),2,0)</f>
        <v>3.85</v>
      </c>
      <c r="M4542" s="22">
        <f>shipments[[#This Row],[Boxes]]*shipments[[#This Row],[cost_per_box]]</f>
        <v>1559.25</v>
      </c>
      <c r="N4542" s="22">
        <f>shipments[[#This Row],[Amount]]-shipments[[#This Row],[total cost]]</f>
        <v>1273.5</v>
      </c>
    </row>
    <row r="4543" spans="1:14" x14ac:dyDescent="0.35">
      <c r="A4543" t="s">
        <v>4589</v>
      </c>
      <c r="B4543" t="s">
        <v>8053</v>
      </c>
      <c r="C4543" t="s">
        <v>8015</v>
      </c>
      <c r="D4543" t="s">
        <v>8034</v>
      </c>
      <c r="E4543" s="1">
        <v>45058</v>
      </c>
      <c r="F4543">
        <v>3195</v>
      </c>
      <c r="G4543">
        <v>639</v>
      </c>
      <c r="H4543" t="s">
        <v>7</v>
      </c>
      <c r="I4543" t="str">
        <f>VLOOKUP(shipments[[#This Row],[SPID]],CHOOSE({1,2},people[[#All],[SPID]],people[[#All],[Sales_person]]),2,0)</f>
        <v>Jan Morforth</v>
      </c>
      <c r="J4543">
        <f>YEAR(shipments[[#This Row],[Shipdate]])</f>
        <v>2023</v>
      </c>
      <c r="K4543" s="22"/>
      <c r="L4543" s="22">
        <f>VLOOKUP(shipments[[#This Row],[PID]],CHOOSE({1,2},products[PID],products[Cost_per_box]),2,0)</f>
        <v>5.72</v>
      </c>
      <c r="M4543" s="22">
        <f>shipments[[#This Row],[Boxes]]*shipments[[#This Row],[cost_per_box]]</f>
        <v>3655.08</v>
      </c>
      <c r="N4543" s="22">
        <f>shipments[[#This Row],[Amount]]-shipments[[#This Row],[total cost]]</f>
        <v>-460.07999999999993</v>
      </c>
    </row>
    <row r="4544" spans="1:14" x14ac:dyDescent="0.35">
      <c r="A4544" t="s">
        <v>4590</v>
      </c>
      <c r="B4544" t="s">
        <v>8053</v>
      </c>
      <c r="C4544" t="s">
        <v>8015</v>
      </c>
      <c r="D4544" t="s">
        <v>8034</v>
      </c>
      <c r="E4544" s="1">
        <v>45470</v>
      </c>
      <c r="F4544">
        <v>1586.25</v>
      </c>
      <c r="G4544">
        <v>199</v>
      </c>
      <c r="H4544" t="s">
        <v>7</v>
      </c>
      <c r="I4544" t="str">
        <f>VLOOKUP(shipments[[#This Row],[SPID]],CHOOSE({1,2},people[[#All],[SPID]],people[[#All],[Sales_person]]),2,0)</f>
        <v>Jan Morforth</v>
      </c>
      <c r="J4544">
        <f>YEAR(shipments[[#This Row],[Shipdate]])</f>
        <v>2024</v>
      </c>
      <c r="K4544" s="22"/>
      <c r="L4544" s="22">
        <f>VLOOKUP(shipments[[#This Row],[PID]],CHOOSE({1,2},products[PID],products[Cost_per_box]),2,0)</f>
        <v>5.72</v>
      </c>
      <c r="M4544" s="22">
        <f>shipments[[#This Row],[Boxes]]*shipments[[#This Row],[cost_per_box]]</f>
        <v>1138.28</v>
      </c>
      <c r="N4544" s="22">
        <f>shipments[[#This Row],[Amount]]-shipments[[#This Row],[total cost]]</f>
        <v>447.97</v>
      </c>
    </row>
    <row r="4545" spans="1:14" x14ac:dyDescent="0.35">
      <c r="A4545" t="s">
        <v>4591</v>
      </c>
      <c r="B4545" t="s">
        <v>8053</v>
      </c>
      <c r="C4545" t="s">
        <v>8015</v>
      </c>
      <c r="D4545" t="s">
        <v>8033</v>
      </c>
      <c r="E4545" s="1">
        <v>45540</v>
      </c>
      <c r="F4545">
        <v>290.25</v>
      </c>
      <c r="G4545">
        <v>42</v>
      </c>
      <c r="H4545" t="s">
        <v>26</v>
      </c>
      <c r="I4545" t="str">
        <f>VLOOKUP(shipments[[#This Row],[SPID]],CHOOSE({1,2},people[[#All],[SPID]],people[[#All],[Sales_person]]),2,0)</f>
        <v>Jan Morforth</v>
      </c>
      <c r="J4545">
        <f>YEAR(shipments[[#This Row],[Shipdate]])</f>
        <v>2024</v>
      </c>
      <c r="K4545" s="22"/>
      <c r="L4545" s="22">
        <f>VLOOKUP(shipments[[#This Row],[PID]],CHOOSE({1,2},products[PID],products[Cost_per_box]),2,0)</f>
        <v>5.72</v>
      </c>
      <c r="M4545" s="22">
        <f>shipments[[#This Row],[Boxes]]*shipments[[#This Row],[cost_per_box]]</f>
        <v>240.23999999999998</v>
      </c>
      <c r="N4545" s="22">
        <f>shipments[[#This Row],[Amount]]-shipments[[#This Row],[total cost]]</f>
        <v>50.010000000000019</v>
      </c>
    </row>
    <row r="4546" spans="1:14" x14ac:dyDescent="0.35">
      <c r="A4546" t="s">
        <v>4592</v>
      </c>
      <c r="B4546" t="s">
        <v>8053</v>
      </c>
      <c r="C4546" t="s">
        <v>8015</v>
      </c>
      <c r="D4546" t="s">
        <v>8034</v>
      </c>
      <c r="E4546" s="1">
        <v>45117</v>
      </c>
      <c r="F4546">
        <v>2700</v>
      </c>
      <c r="G4546">
        <v>386</v>
      </c>
      <c r="H4546" t="s">
        <v>7</v>
      </c>
      <c r="I4546" t="str">
        <f>VLOOKUP(shipments[[#This Row],[SPID]],CHOOSE({1,2},people[[#All],[SPID]],people[[#All],[Sales_person]]),2,0)</f>
        <v>Jan Morforth</v>
      </c>
      <c r="J4546">
        <f>YEAR(shipments[[#This Row],[Shipdate]])</f>
        <v>2023</v>
      </c>
      <c r="K4546" s="22"/>
      <c r="L4546" s="22">
        <f>VLOOKUP(shipments[[#This Row],[PID]],CHOOSE({1,2},products[PID],products[Cost_per_box]),2,0)</f>
        <v>5.72</v>
      </c>
      <c r="M4546" s="22">
        <f>shipments[[#This Row],[Boxes]]*shipments[[#This Row],[cost_per_box]]</f>
        <v>2207.92</v>
      </c>
      <c r="N4546" s="22">
        <f>shipments[[#This Row],[Amount]]-shipments[[#This Row],[total cost]]</f>
        <v>492.07999999999993</v>
      </c>
    </row>
    <row r="4547" spans="1:14" x14ac:dyDescent="0.35">
      <c r="A4547" t="s">
        <v>4593</v>
      </c>
      <c r="B4547" t="s">
        <v>8053</v>
      </c>
      <c r="C4547" t="s">
        <v>8017</v>
      </c>
      <c r="D4547" t="s">
        <v>8038</v>
      </c>
      <c r="E4547" s="1">
        <v>45217</v>
      </c>
      <c r="F4547">
        <v>6363</v>
      </c>
      <c r="G4547">
        <v>236</v>
      </c>
      <c r="H4547" t="s">
        <v>7</v>
      </c>
      <c r="I4547" t="str">
        <f>VLOOKUP(shipments[[#This Row],[SPID]],CHOOSE({1,2},people[[#All],[SPID]],people[[#All],[Sales_person]]),2,0)</f>
        <v>Jan Morforth</v>
      </c>
      <c r="J4547">
        <f>YEAR(shipments[[#This Row],[Shipdate]])</f>
        <v>2023</v>
      </c>
      <c r="K4547" s="22"/>
      <c r="L4547" s="22">
        <f>VLOOKUP(shipments[[#This Row],[PID]],CHOOSE({1,2},products[PID],products[Cost_per_box]),2,0)</f>
        <v>9.94</v>
      </c>
      <c r="M4547" s="22">
        <f>shipments[[#This Row],[Boxes]]*shipments[[#This Row],[cost_per_box]]</f>
        <v>2345.8399999999997</v>
      </c>
      <c r="N4547" s="22">
        <f>shipments[[#This Row],[Amount]]-shipments[[#This Row],[total cost]]</f>
        <v>4017.1600000000003</v>
      </c>
    </row>
    <row r="4548" spans="1:14" x14ac:dyDescent="0.35">
      <c r="A4548" t="s">
        <v>4594</v>
      </c>
      <c r="B4548" t="s">
        <v>8053</v>
      </c>
      <c r="C4548" t="s">
        <v>8017</v>
      </c>
      <c r="D4548" t="s">
        <v>8038</v>
      </c>
      <c r="E4548" s="1">
        <v>45341</v>
      </c>
      <c r="F4548">
        <v>5310</v>
      </c>
      <c r="G4548">
        <v>213</v>
      </c>
      <c r="H4548" t="s">
        <v>7</v>
      </c>
      <c r="I4548" t="str">
        <f>VLOOKUP(shipments[[#This Row],[SPID]],CHOOSE({1,2},people[[#All],[SPID]],people[[#All],[Sales_person]]),2,0)</f>
        <v>Jan Morforth</v>
      </c>
      <c r="J4548">
        <f>YEAR(shipments[[#This Row],[Shipdate]])</f>
        <v>2024</v>
      </c>
      <c r="K4548" s="22"/>
      <c r="L4548" s="22">
        <f>VLOOKUP(shipments[[#This Row],[PID]],CHOOSE({1,2},products[PID],products[Cost_per_box]),2,0)</f>
        <v>9.94</v>
      </c>
      <c r="M4548" s="22">
        <f>shipments[[#This Row],[Boxes]]*shipments[[#This Row],[cost_per_box]]</f>
        <v>2117.2199999999998</v>
      </c>
      <c r="N4548" s="22">
        <f>shipments[[#This Row],[Amount]]-shipments[[#This Row],[total cost]]</f>
        <v>3192.78</v>
      </c>
    </row>
    <row r="4549" spans="1:14" x14ac:dyDescent="0.35">
      <c r="A4549" t="s">
        <v>4595</v>
      </c>
      <c r="B4549" t="s">
        <v>8053</v>
      </c>
      <c r="C4549" t="s">
        <v>8018</v>
      </c>
      <c r="D4549" t="s">
        <v>8034</v>
      </c>
      <c r="E4549" s="1">
        <v>45258</v>
      </c>
      <c r="F4549">
        <v>4443.75</v>
      </c>
      <c r="G4549">
        <v>202</v>
      </c>
      <c r="H4549" t="s">
        <v>7</v>
      </c>
      <c r="I4549" t="str">
        <f>VLOOKUP(shipments[[#This Row],[SPID]],CHOOSE({1,2},people[[#All],[SPID]],people[[#All],[Sales_person]]),2,0)</f>
        <v>Jan Morforth</v>
      </c>
      <c r="J4549">
        <f>YEAR(shipments[[#This Row],[Shipdate]])</f>
        <v>2023</v>
      </c>
      <c r="K4549" s="22"/>
      <c r="L4549" s="22">
        <f>VLOOKUP(shipments[[#This Row],[PID]],CHOOSE({1,2},products[PID],products[Cost_per_box]),2,0)</f>
        <v>7.73</v>
      </c>
      <c r="M4549" s="22">
        <f>shipments[[#This Row],[Boxes]]*shipments[[#This Row],[cost_per_box]]</f>
        <v>1561.46</v>
      </c>
      <c r="N4549" s="22">
        <f>shipments[[#This Row],[Amount]]-shipments[[#This Row],[total cost]]</f>
        <v>2882.29</v>
      </c>
    </row>
    <row r="4550" spans="1:14" x14ac:dyDescent="0.35">
      <c r="A4550" t="s">
        <v>4596</v>
      </c>
      <c r="B4550" t="s">
        <v>8053</v>
      </c>
      <c r="C4550" t="s">
        <v>8018</v>
      </c>
      <c r="D4550" t="s">
        <v>8037</v>
      </c>
      <c r="E4550" s="1">
        <v>44973</v>
      </c>
      <c r="F4550">
        <v>6545.25</v>
      </c>
      <c r="G4550">
        <v>345</v>
      </c>
      <c r="H4550" t="s">
        <v>7</v>
      </c>
      <c r="I4550" t="str">
        <f>VLOOKUP(shipments[[#This Row],[SPID]],CHOOSE({1,2},people[[#All],[SPID]],people[[#All],[Sales_person]]),2,0)</f>
        <v>Jan Morforth</v>
      </c>
      <c r="J4550">
        <f>YEAR(shipments[[#This Row],[Shipdate]])</f>
        <v>2023</v>
      </c>
      <c r="K4550" s="22"/>
      <c r="L4550" s="22">
        <f>VLOOKUP(shipments[[#This Row],[PID]],CHOOSE({1,2},products[PID],products[Cost_per_box]),2,0)</f>
        <v>7.73</v>
      </c>
      <c r="M4550" s="22">
        <f>shipments[[#This Row],[Boxes]]*shipments[[#This Row],[cost_per_box]]</f>
        <v>2666.8500000000004</v>
      </c>
      <c r="N4550" s="22">
        <f>shipments[[#This Row],[Amount]]-shipments[[#This Row],[total cost]]</f>
        <v>3878.3999999999996</v>
      </c>
    </row>
    <row r="4551" spans="1:14" x14ac:dyDescent="0.35">
      <c r="A4551" t="s">
        <v>4597</v>
      </c>
      <c r="B4551" t="s">
        <v>8053</v>
      </c>
      <c r="C4551" t="s">
        <v>8018</v>
      </c>
      <c r="D4551" t="s">
        <v>8038</v>
      </c>
      <c r="E4551" s="1">
        <v>45491</v>
      </c>
      <c r="F4551">
        <v>6219</v>
      </c>
      <c r="G4551">
        <v>346</v>
      </c>
      <c r="H4551" t="s">
        <v>18</v>
      </c>
      <c r="I4551" t="str">
        <f>VLOOKUP(shipments[[#This Row],[SPID]],CHOOSE({1,2},people[[#All],[SPID]],people[[#All],[Sales_person]]),2,0)</f>
        <v>Jan Morforth</v>
      </c>
      <c r="J4551">
        <f>YEAR(shipments[[#This Row],[Shipdate]])</f>
        <v>2024</v>
      </c>
      <c r="K4551" s="22"/>
      <c r="L4551" s="22">
        <f>VLOOKUP(shipments[[#This Row],[PID]],CHOOSE({1,2},products[PID],products[Cost_per_box]),2,0)</f>
        <v>7.73</v>
      </c>
      <c r="M4551" s="22">
        <f>shipments[[#This Row],[Boxes]]*shipments[[#This Row],[cost_per_box]]</f>
        <v>2674.58</v>
      </c>
      <c r="N4551" s="22">
        <f>shipments[[#This Row],[Amount]]-shipments[[#This Row],[total cost]]</f>
        <v>3544.42</v>
      </c>
    </row>
    <row r="4552" spans="1:14" x14ac:dyDescent="0.35">
      <c r="A4552" t="s">
        <v>4598</v>
      </c>
      <c r="B4552" t="s">
        <v>8053</v>
      </c>
      <c r="C4552" t="s">
        <v>8018</v>
      </c>
      <c r="D4552" t="s">
        <v>8034</v>
      </c>
      <c r="E4552" s="1">
        <v>44935</v>
      </c>
      <c r="F4552">
        <v>5305.5</v>
      </c>
      <c r="G4552">
        <v>280</v>
      </c>
      <c r="H4552" t="s">
        <v>7</v>
      </c>
      <c r="I4552" t="str">
        <f>VLOOKUP(shipments[[#This Row],[SPID]],CHOOSE({1,2},people[[#All],[SPID]],people[[#All],[Sales_person]]),2,0)</f>
        <v>Jan Morforth</v>
      </c>
      <c r="J4552">
        <f>YEAR(shipments[[#This Row],[Shipdate]])</f>
        <v>2023</v>
      </c>
      <c r="K4552" s="22"/>
      <c r="L4552" s="22">
        <f>VLOOKUP(shipments[[#This Row],[PID]],CHOOSE({1,2},products[PID],products[Cost_per_box]),2,0)</f>
        <v>7.73</v>
      </c>
      <c r="M4552" s="22">
        <f>shipments[[#This Row],[Boxes]]*shipments[[#This Row],[cost_per_box]]</f>
        <v>2164.4</v>
      </c>
      <c r="N4552" s="22">
        <f>shipments[[#This Row],[Amount]]-shipments[[#This Row],[total cost]]</f>
        <v>3141.1</v>
      </c>
    </row>
    <row r="4553" spans="1:14" x14ac:dyDescent="0.35">
      <c r="A4553" t="s">
        <v>4599</v>
      </c>
      <c r="B4553" t="s">
        <v>8053</v>
      </c>
      <c r="C4553" t="s">
        <v>8020</v>
      </c>
      <c r="D4553" t="s">
        <v>8034</v>
      </c>
      <c r="E4553" s="1">
        <v>45132</v>
      </c>
      <c r="F4553">
        <v>8334</v>
      </c>
      <c r="G4553">
        <v>521</v>
      </c>
      <c r="H4553" t="s">
        <v>7</v>
      </c>
      <c r="I4553" t="str">
        <f>VLOOKUP(shipments[[#This Row],[SPID]],CHOOSE({1,2},people[[#All],[SPID]],people[[#All],[Sales_person]]),2,0)</f>
        <v>Jan Morforth</v>
      </c>
      <c r="J4553">
        <f>YEAR(shipments[[#This Row],[Shipdate]])</f>
        <v>2023</v>
      </c>
      <c r="K4553" s="22"/>
      <c r="L4553" s="22">
        <f>VLOOKUP(shipments[[#This Row],[PID]],CHOOSE({1,2},products[PID],products[Cost_per_box]),2,0)</f>
        <v>8.2200000000000006</v>
      </c>
      <c r="M4553" s="22">
        <f>shipments[[#This Row],[Boxes]]*shipments[[#This Row],[cost_per_box]]</f>
        <v>4282.62</v>
      </c>
      <c r="N4553" s="22">
        <f>shipments[[#This Row],[Amount]]-shipments[[#This Row],[total cost]]</f>
        <v>4051.38</v>
      </c>
    </row>
    <row r="4554" spans="1:14" x14ac:dyDescent="0.35">
      <c r="A4554" t="s">
        <v>4600</v>
      </c>
      <c r="B4554" t="s">
        <v>8053</v>
      </c>
      <c r="C4554" t="s">
        <v>8020</v>
      </c>
      <c r="D4554" t="s">
        <v>8038</v>
      </c>
      <c r="E4554" s="1">
        <v>45252</v>
      </c>
      <c r="F4554">
        <v>1836</v>
      </c>
      <c r="G4554">
        <v>123</v>
      </c>
      <c r="H4554" t="s">
        <v>7</v>
      </c>
      <c r="I4554" t="str">
        <f>VLOOKUP(shipments[[#This Row],[SPID]],CHOOSE({1,2},people[[#All],[SPID]],people[[#All],[Sales_person]]),2,0)</f>
        <v>Jan Morforth</v>
      </c>
      <c r="J4554">
        <f>YEAR(shipments[[#This Row],[Shipdate]])</f>
        <v>2023</v>
      </c>
      <c r="K4554" s="22"/>
      <c r="L4554" s="22">
        <f>VLOOKUP(shipments[[#This Row],[PID]],CHOOSE({1,2},products[PID],products[Cost_per_box]),2,0)</f>
        <v>8.2200000000000006</v>
      </c>
      <c r="M4554" s="22">
        <f>shipments[[#This Row],[Boxes]]*shipments[[#This Row],[cost_per_box]]</f>
        <v>1011.0600000000001</v>
      </c>
      <c r="N4554" s="22">
        <f>shipments[[#This Row],[Amount]]-shipments[[#This Row],[total cost]]</f>
        <v>824.93999999999994</v>
      </c>
    </row>
    <row r="4555" spans="1:14" x14ac:dyDescent="0.35">
      <c r="A4555" t="s">
        <v>4601</v>
      </c>
      <c r="B4555" t="s">
        <v>8053</v>
      </c>
      <c r="C4555" t="s">
        <v>8020</v>
      </c>
      <c r="D4555" t="s">
        <v>8035</v>
      </c>
      <c r="E4555" s="1">
        <v>45481</v>
      </c>
      <c r="F4555">
        <v>6358.5</v>
      </c>
      <c r="G4555">
        <v>398</v>
      </c>
      <c r="H4555" t="s">
        <v>18</v>
      </c>
      <c r="I4555" t="str">
        <f>VLOOKUP(shipments[[#This Row],[SPID]],CHOOSE({1,2},people[[#All],[SPID]],people[[#All],[Sales_person]]),2,0)</f>
        <v>Jan Morforth</v>
      </c>
      <c r="J4555">
        <f>YEAR(shipments[[#This Row],[Shipdate]])</f>
        <v>2024</v>
      </c>
      <c r="K4555" s="22"/>
      <c r="L4555" s="22">
        <f>VLOOKUP(shipments[[#This Row],[PID]],CHOOSE({1,2},products[PID],products[Cost_per_box]),2,0)</f>
        <v>8.2200000000000006</v>
      </c>
      <c r="M4555" s="22">
        <f>shipments[[#This Row],[Boxes]]*shipments[[#This Row],[cost_per_box]]</f>
        <v>3271.5600000000004</v>
      </c>
      <c r="N4555" s="22">
        <f>shipments[[#This Row],[Amount]]-shipments[[#This Row],[total cost]]</f>
        <v>3086.9399999999996</v>
      </c>
    </row>
    <row r="4556" spans="1:14" x14ac:dyDescent="0.35">
      <c r="A4556" t="s">
        <v>4602</v>
      </c>
      <c r="B4556" t="s">
        <v>8053</v>
      </c>
      <c r="C4556" t="s">
        <v>8020</v>
      </c>
      <c r="D4556" t="s">
        <v>8033</v>
      </c>
      <c r="E4556" s="1">
        <v>44967</v>
      </c>
      <c r="F4556">
        <v>1062</v>
      </c>
      <c r="G4556">
        <v>67</v>
      </c>
      <c r="H4556" t="s">
        <v>7</v>
      </c>
      <c r="I4556" t="str">
        <f>VLOOKUP(shipments[[#This Row],[SPID]],CHOOSE({1,2},people[[#All],[SPID]],people[[#All],[Sales_person]]),2,0)</f>
        <v>Jan Morforth</v>
      </c>
      <c r="J4556">
        <f>YEAR(shipments[[#This Row],[Shipdate]])</f>
        <v>2023</v>
      </c>
      <c r="K4556" s="22"/>
      <c r="L4556" s="22">
        <f>VLOOKUP(shipments[[#This Row],[PID]],CHOOSE({1,2},products[PID],products[Cost_per_box]),2,0)</f>
        <v>8.2200000000000006</v>
      </c>
      <c r="M4556" s="22">
        <f>shipments[[#This Row],[Boxes]]*shipments[[#This Row],[cost_per_box]]</f>
        <v>550.74</v>
      </c>
      <c r="N4556" s="22">
        <f>shipments[[#This Row],[Amount]]-shipments[[#This Row],[total cost]]</f>
        <v>511.26</v>
      </c>
    </row>
    <row r="4557" spans="1:14" x14ac:dyDescent="0.35">
      <c r="A4557" t="s">
        <v>4603</v>
      </c>
      <c r="B4557" t="s">
        <v>8053</v>
      </c>
      <c r="C4557" t="s">
        <v>8021</v>
      </c>
      <c r="D4557" t="s">
        <v>8033</v>
      </c>
      <c r="E4557" s="1">
        <v>45483</v>
      </c>
      <c r="F4557">
        <v>7913.25</v>
      </c>
      <c r="G4557">
        <v>466</v>
      </c>
      <c r="H4557" t="s">
        <v>18</v>
      </c>
      <c r="I4557" t="str">
        <f>VLOOKUP(shipments[[#This Row],[SPID]],CHOOSE({1,2},people[[#All],[SPID]],people[[#All],[Sales_person]]),2,0)</f>
        <v>Jan Morforth</v>
      </c>
      <c r="J4557">
        <f>YEAR(shipments[[#This Row],[Shipdate]])</f>
        <v>2024</v>
      </c>
      <c r="K4557" s="22"/>
      <c r="L4557" s="22">
        <f>VLOOKUP(shipments[[#This Row],[PID]],CHOOSE({1,2},products[PID],products[Cost_per_box]),2,0)</f>
        <v>10.23</v>
      </c>
      <c r="M4557" s="22">
        <f>shipments[[#This Row],[Boxes]]*shipments[[#This Row],[cost_per_box]]</f>
        <v>4767.18</v>
      </c>
      <c r="N4557" s="22">
        <f>shipments[[#This Row],[Amount]]-shipments[[#This Row],[total cost]]</f>
        <v>3146.0699999999997</v>
      </c>
    </row>
    <row r="4558" spans="1:14" x14ac:dyDescent="0.35">
      <c r="A4558" t="s">
        <v>4604</v>
      </c>
      <c r="B4558" t="s">
        <v>8053</v>
      </c>
      <c r="C4558" t="s">
        <v>8022</v>
      </c>
      <c r="D4558" t="s">
        <v>8034</v>
      </c>
      <c r="E4558" s="1">
        <v>45313</v>
      </c>
      <c r="F4558">
        <v>2853</v>
      </c>
      <c r="G4558">
        <v>191</v>
      </c>
      <c r="H4558" t="s">
        <v>7</v>
      </c>
      <c r="I4558" t="str">
        <f>VLOOKUP(shipments[[#This Row],[SPID]],CHOOSE({1,2},people[[#All],[SPID]],people[[#All],[Sales_person]]),2,0)</f>
        <v>Jan Morforth</v>
      </c>
      <c r="J4558">
        <f>YEAR(shipments[[#This Row],[Shipdate]])</f>
        <v>2024</v>
      </c>
      <c r="K4558" s="22"/>
      <c r="L4558" s="22">
        <f>VLOOKUP(shipments[[#This Row],[PID]],CHOOSE({1,2},products[PID],products[Cost_per_box]),2,0)</f>
        <v>4.74</v>
      </c>
      <c r="M4558" s="22">
        <f>shipments[[#This Row],[Boxes]]*shipments[[#This Row],[cost_per_box]]</f>
        <v>905.34</v>
      </c>
      <c r="N4558" s="22">
        <f>shipments[[#This Row],[Amount]]-shipments[[#This Row],[total cost]]</f>
        <v>1947.6599999999999</v>
      </c>
    </row>
    <row r="4559" spans="1:14" x14ac:dyDescent="0.35">
      <c r="A4559" t="s">
        <v>4605</v>
      </c>
      <c r="B4559" t="s">
        <v>8053</v>
      </c>
      <c r="C4559" t="s">
        <v>8022</v>
      </c>
      <c r="D4559" t="s">
        <v>8033</v>
      </c>
      <c r="E4559" s="1">
        <v>44958</v>
      </c>
      <c r="F4559">
        <v>9389.25</v>
      </c>
      <c r="G4559">
        <v>587</v>
      </c>
      <c r="H4559" t="s">
        <v>7</v>
      </c>
      <c r="I4559" t="str">
        <f>VLOOKUP(shipments[[#This Row],[SPID]],CHOOSE({1,2},people[[#All],[SPID]],people[[#All],[Sales_person]]),2,0)</f>
        <v>Jan Morforth</v>
      </c>
      <c r="J4559">
        <f>YEAR(shipments[[#This Row],[Shipdate]])</f>
        <v>2023</v>
      </c>
      <c r="K4559" s="22"/>
      <c r="L4559" s="22">
        <f>VLOOKUP(shipments[[#This Row],[PID]],CHOOSE({1,2},products[PID],products[Cost_per_box]),2,0)</f>
        <v>4.74</v>
      </c>
      <c r="M4559" s="22">
        <f>shipments[[#This Row],[Boxes]]*shipments[[#This Row],[cost_per_box]]</f>
        <v>2782.38</v>
      </c>
      <c r="N4559" s="22">
        <f>shipments[[#This Row],[Amount]]-shipments[[#This Row],[total cost]]</f>
        <v>6606.87</v>
      </c>
    </row>
    <row r="4560" spans="1:14" x14ac:dyDescent="0.35">
      <c r="A4560" t="s">
        <v>4606</v>
      </c>
      <c r="B4560" t="s">
        <v>8053</v>
      </c>
      <c r="C4560" t="s">
        <v>8022</v>
      </c>
      <c r="D4560" t="s">
        <v>8038</v>
      </c>
      <c r="E4560" s="1">
        <v>45216</v>
      </c>
      <c r="F4560">
        <v>9060.75</v>
      </c>
      <c r="G4560">
        <v>648</v>
      </c>
      <c r="H4560" t="s">
        <v>7</v>
      </c>
      <c r="I4560" t="str">
        <f>VLOOKUP(shipments[[#This Row],[SPID]],CHOOSE({1,2},people[[#All],[SPID]],people[[#All],[Sales_person]]),2,0)</f>
        <v>Jan Morforth</v>
      </c>
      <c r="J4560">
        <f>YEAR(shipments[[#This Row],[Shipdate]])</f>
        <v>2023</v>
      </c>
      <c r="K4560" s="22"/>
      <c r="L4560" s="22">
        <f>VLOOKUP(shipments[[#This Row],[PID]],CHOOSE({1,2},products[PID],products[Cost_per_box]),2,0)</f>
        <v>4.74</v>
      </c>
      <c r="M4560" s="22">
        <f>shipments[[#This Row],[Boxes]]*shipments[[#This Row],[cost_per_box]]</f>
        <v>3071.52</v>
      </c>
      <c r="N4560" s="22">
        <f>shipments[[#This Row],[Amount]]-shipments[[#This Row],[total cost]]</f>
        <v>5989.23</v>
      </c>
    </row>
    <row r="4561" spans="1:14" x14ac:dyDescent="0.35">
      <c r="A4561" t="s">
        <v>4607</v>
      </c>
      <c r="B4561" t="s">
        <v>8053</v>
      </c>
      <c r="C4561" t="s">
        <v>8022</v>
      </c>
      <c r="D4561" t="s">
        <v>8037</v>
      </c>
      <c r="E4561" s="1">
        <v>45272</v>
      </c>
      <c r="F4561">
        <v>8775</v>
      </c>
      <c r="G4561">
        <v>627</v>
      </c>
      <c r="H4561" t="s">
        <v>7</v>
      </c>
      <c r="I4561" t="str">
        <f>VLOOKUP(shipments[[#This Row],[SPID]],CHOOSE({1,2},people[[#All],[SPID]],people[[#All],[Sales_person]]),2,0)</f>
        <v>Jan Morforth</v>
      </c>
      <c r="J4561">
        <f>YEAR(shipments[[#This Row],[Shipdate]])</f>
        <v>2023</v>
      </c>
      <c r="K4561" s="22"/>
      <c r="L4561" s="22">
        <f>VLOOKUP(shipments[[#This Row],[PID]],CHOOSE({1,2},products[PID],products[Cost_per_box]),2,0)</f>
        <v>4.74</v>
      </c>
      <c r="M4561" s="22">
        <f>shipments[[#This Row],[Boxes]]*shipments[[#This Row],[cost_per_box]]</f>
        <v>2971.98</v>
      </c>
      <c r="N4561" s="22">
        <f>shipments[[#This Row],[Amount]]-shipments[[#This Row],[total cost]]</f>
        <v>5803.02</v>
      </c>
    </row>
    <row r="4562" spans="1:14" x14ac:dyDescent="0.35">
      <c r="A4562" t="s">
        <v>4608</v>
      </c>
      <c r="B4562" t="s">
        <v>8053</v>
      </c>
      <c r="C4562" t="s">
        <v>8022</v>
      </c>
      <c r="D4562" t="s">
        <v>8038</v>
      </c>
      <c r="E4562" s="1">
        <v>45338</v>
      </c>
      <c r="F4562">
        <v>10032.75</v>
      </c>
      <c r="G4562">
        <v>591</v>
      </c>
      <c r="H4562" t="s">
        <v>7</v>
      </c>
      <c r="I4562" t="str">
        <f>VLOOKUP(shipments[[#This Row],[SPID]],CHOOSE({1,2},people[[#All],[SPID]],people[[#All],[Sales_person]]),2,0)</f>
        <v>Jan Morforth</v>
      </c>
      <c r="J4562">
        <f>YEAR(shipments[[#This Row],[Shipdate]])</f>
        <v>2024</v>
      </c>
      <c r="K4562" s="22"/>
      <c r="L4562" s="22">
        <f>VLOOKUP(shipments[[#This Row],[PID]],CHOOSE({1,2},products[PID],products[Cost_per_box]),2,0)</f>
        <v>4.74</v>
      </c>
      <c r="M4562" s="22">
        <f>shipments[[#This Row],[Boxes]]*shipments[[#This Row],[cost_per_box]]</f>
        <v>2801.34</v>
      </c>
      <c r="N4562" s="22">
        <f>shipments[[#This Row],[Amount]]-shipments[[#This Row],[total cost]]</f>
        <v>7231.41</v>
      </c>
    </row>
    <row r="4563" spans="1:14" x14ac:dyDescent="0.35">
      <c r="A4563" t="s">
        <v>4609</v>
      </c>
      <c r="B4563" t="s">
        <v>8053</v>
      </c>
      <c r="C4563" t="s">
        <v>8023</v>
      </c>
      <c r="D4563" t="s">
        <v>8037</v>
      </c>
      <c r="E4563" s="1">
        <v>45134</v>
      </c>
      <c r="F4563">
        <v>12888</v>
      </c>
      <c r="G4563">
        <v>1432</v>
      </c>
      <c r="H4563" t="s">
        <v>7</v>
      </c>
      <c r="I4563" t="str">
        <f>VLOOKUP(shipments[[#This Row],[SPID]],CHOOSE({1,2},people[[#All],[SPID]],people[[#All],[Sales_person]]),2,0)</f>
        <v>Jan Morforth</v>
      </c>
      <c r="J4563">
        <f>YEAR(shipments[[#This Row],[Shipdate]])</f>
        <v>2023</v>
      </c>
      <c r="K4563" s="22"/>
      <c r="L4563" s="22">
        <f>VLOOKUP(shipments[[#This Row],[PID]],CHOOSE({1,2},products[PID],products[Cost_per_box]),2,0)</f>
        <v>10.51</v>
      </c>
      <c r="M4563" s="22">
        <f>shipments[[#This Row],[Boxes]]*shipments[[#This Row],[cost_per_box]]</f>
        <v>15050.32</v>
      </c>
      <c r="N4563" s="22">
        <f>shipments[[#This Row],[Amount]]-shipments[[#This Row],[total cost]]</f>
        <v>-2162.3199999999997</v>
      </c>
    </row>
    <row r="4564" spans="1:14" x14ac:dyDescent="0.35">
      <c r="A4564" t="s">
        <v>4610</v>
      </c>
      <c r="B4564" t="s">
        <v>8053</v>
      </c>
      <c r="C4564" t="s">
        <v>8023</v>
      </c>
      <c r="D4564" t="s">
        <v>8038</v>
      </c>
      <c r="E4564" s="1">
        <v>45513</v>
      </c>
      <c r="F4564">
        <v>5460.75</v>
      </c>
      <c r="G4564">
        <v>683</v>
      </c>
      <c r="H4564" t="s">
        <v>18</v>
      </c>
      <c r="I4564" t="str">
        <f>VLOOKUP(shipments[[#This Row],[SPID]],CHOOSE({1,2},people[[#All],[SPID]],people[[#All],[Sales_person]]),2,0)</f>
        <v>Jan Morforth</v>
      </c>
      <c r="J4564">
        <f>YEAR(shipments[[#This Row],[Shipdate]])</f>
        <v>2024</v>
      </c>
      <c r="K4564" s="22"/>
      <c r="L4564" s="22">
        <f>VLOOKUP(shipments[[#This Row],[PID]],CHOOSE({1,2},products[PID],products[Cost_per_box]),2,0)</f>
        <v>10.51</v>
      </c>
      <c r="M4564" s="22">
        <f>shipments[[#This Row],[Boxes]]*shipments[[#This Row],[cost_per_box]]</f>
        <v>7178.33</v>
      </c>
      <c r="N4564" s="22">
        <f>shipments[[#This Row],[Amount]]-shipments[[#This Row],[total cost]]</f>
        <v>-1717.58</v>
      </c>
    </row>
    <row r="4565" spans="1:14" x14ac:dyDescent="0.35">
      <c r="A4565" t="s">
        <v>4611</v>
      </c>
      <c r="B4565" t="s">
        <v>8053</v>
      </c>
      <c r="C4565" t="s">
        <v>8023</v>
      </c>
      <c r="D4565" t="s">
        <v>8034</v>
      </c>
      <c r="E4565" s="1">
        <v>45503</v>
      </c>
      <c r="F4565">
        <v>3746.25</v>
      </c>
      <c r="G4565">
        <v>469</v>
      </c>
      <c r="H4565" t="s">
        <v>18</v>
      </c>
      <c r="I4565" t="str">
        <f>VLOOKUP(shipments[[#This Row],[SPID]],CHOOSE({1,2},people[[#All],[SPID]],people[[#All],[Sales_person]]),2,0)</f>
        <v>Jan Morforth</v>
      </c>
      <c r="J4565">
        <f>YEAR(shipments[[#This Row],[Shipdate]])</f>
        <v>2024</v>
      </c>
      <c r="K4565" s="22"/>
      <c r="L4565" s="22">
        <f>VLOOKUP(shipments[[#This Row],[PID]],CHOOSE({1,2},products[PID],products[Cost_per_box]),2,0)</f>
        <v>10.51</v>
      </c>
      <c r="M4565" s="22">
        <f>shipments[[#This Row],[Boxes]]*shipments[[#This Row],[cost_per_box]]</f>
        <v>4929.1899999999996</v>
      </c>
      <c r="N4565" s="22">
        <f>shipments[[#This Row],[Amount]]-shipments[[#This Row],[total cost]]</f>
        <v>-1182.9399999999996</v>
      </c>
    </row>
    <row r="4566" spans="1:14" x14ac:dyDescent="0.35">
      <c r="A4566" t="s">
        <v>4612</v>
      </c>
      <c r="B4566" t="s">
        <v>8053</v>
      </c>
      <c r="C4566" t="s">
        <v>8023</v>
      </c>
      <c r="D4566" t="s">
        <v>8038</v>
      </c>
      <c r="E4566" s="1">
        <v>45523</v>
      </c>
      <c r="F4566">
        <v>2632.5</v>
      </c>
      <c r="G4566">
        <v>264</v>
      </c>
      <c r="H4566" t="s">
        <v>18</v>
      </c>
      <c r="I4566" t="str">
        <f>VLOOKUP(shipments[[#This Row],[SPID]],CHOOSE({1,2},people[[#All],[SPID]],people[[#All],[Sales_person]]),2,0)</f>
        <v>Jan Morforth</v>
      </c>
      <c r="J4566">
        <f>YEAR(shipments[[#This Row],[Shipdate]])</f>
        <v>2024</v>
      </c>
      <c r="K4566" s="22"/>
      <c r="L4566" s="22">
        <f>VLOOKUP(shipments[[#This Row],[PID]],CHOOSE({1,2},products[PID],products[Cost_per_box]),2,0)</f>
        <v>10.51</v>
      </c>
      <c r="M4566" s="22">
        <f>shipments[[#This Row],[Boxes]]*shipments[[#This Row],[cost_per_box]]</f>
        <v>2774.64</v>
      </c>
      <c r="N4566" s="22">
        <f>shipments[[#This Row],[Amount]]-shipments[[#This Row],[total cost]]</f>
        <v>-142.13999999999987</v>
      </c>
    </row>
    <row r="4567" spans="1:14" x14ac:dyDescent="0.35">
      <c r="A4567" t="s">
        <v>4613</v>
      </c>
      <c r="B4567" t="s">
        <v>8053</v>
      </c>
      <c r="C4567" t="s">
        <v>8023</v>
      </c>
      <c r="D4567" t="s">
        <v>8036</v>
      </c>
      <c r="E4567" s="1">
        <v>45092</v>
      </c>
      <c r="F4567">
        <v>13191.75</v>
      </c>
      <c r="G4567">
        <v>1649</v>
      </c>
      <c r="H4567" t="s">
        <v>7</v>
      </c>
      <c r="I4567" t="str">
        <f>VLOOKUP(shipments[[#This Row],[SPID]],CHOOSE({1,2},people[[#All],[SPID]],people[[#All],[Sales_person]]),2,0)</f>
        <v>Jan Morforth</v>
      </c>
      <c r="J4567">
        <f>YEAR(shipments[[#This Row],[Shipdate]])</f>
        <v>2023</v>
      </c>
      <c r="K4567" s="22"/>
      <c r="L4567" s="22">
        <f>VLOOKUP(shipments[[#This Row],[PID]],CHOOSE({1,2},products[PID],products[Cost_per_box]),2,0)</f>
        <v>10.51</v>
      </c>
      <c r="M4567" s="22">
        <f>shipments[[#This Row],[Boxes]]*shipments[[#This Row],[cost_per_box]]</f>
        <v>17330.989999999998</v>
      </c>
      <c r="N4567" s="22">
        <f>shipments[[#This Row],[Amount]]-shipments[[#This Row],[total cost]]</f>
        <v>-4139.239999999998</v>
      </c>
    </row>
    <row r="4568" spans="1:14" x14ac:dyDescent="0.35">
      <c r="A4568" t="s">
        <v>4614</v>
      </c>
      <c r="B4568" t="s">
        <v>8053</v>
      </c>
      <c r="C4568" t="s">
        <v>8023</v>
      </c>
      <c r="D4568" t="s">
        <v>8038</v>
      </c>
      <c r="E4568" s="1">
        <v>45203</v>
      </c>
      <c r="F4568">
        <v>2718</v>
      </c>
      <c r="G4568">
        <v>340</v>
      </c>
      <c r="H4568" t="s">
        <v>7</v>
      </c>
      <c r="I4568" t="str">
        <f>VLOOKUP(shipments[[#This Row],[SPID]],CHOOSE({1,2},people[[#All],[SPID]],people[[#All],[Sales_person]]),2,0)</f>
        <v>Jan Morforth</v>
      </c>
      <c r="J4568">
        <f>YEAR(shipments[[#This Row],[Shipdate]])</f>
        <v>2023</v>
      </c>
      <c r="K4568" s="22"/>
      <c r="L4568" s="22">
        <f>VLOOKUP(shipments[[#This Row],[PID]],CHOOSE({1,2},products[PID],products[Cost_per_box]),2,0)</f>
        <v>10.51</v>
      </c>
      <c r="M4568" s="22">
        <f>shipments[[#This Row],[Boxes]]*shipments[[#This Row],[cost_per_box]]</f>
        <v>3573.4</v>
      </c>
      <c r="N4568" s="22">
        <f>shipments[[#This Row],[Amount]]-shipments[[#This Row],[total cost]]</f>
        <v>-855.40000000000009</v>
      </c>
    </row>
    <row r="4569" spans="1:14" x14ac:dyDescent="0.35">
      <c r="A4569" t="s">
        <v>4615</v>
      </c>
      <c r="B4569" t="s">
        <v>8053</v>
      </c>
      <c r="C4569" t="s">
        <v>8026</v>
      </c>
      <c r="D4569" t="s">
        <v>8033</v>
      </c>
      <c r="E4569" s="1">
        <v>45182</v>
      </c>
      <c r="F4569">
        <v>4576.5</v>
      </c>
      <c r="G4569">
        <v>255</v>
      </c>
      <c r="H4569" t="s">
        <v>7</v>
      </c>
      <c r="I4569" t="str">
        <f>VLOOKUP(shipments[[#This Row],[SPID]],CHOOSE({1,2},people[[#All],[SPID]],people[[#All],[Sales_person]]),2,0)</f>
        <v>Jan Morforth</v>
      </c>
      <c r="J4569">
        <f>YEAR(shipments[[#This Row],[Shipdate]])</f>
        <v>2023</v>
      </c>
      <c r="K4569" s="22"/>
      <c r="L4569" s="22">
        <f>VLOOKUP(shipments[[#This Row],[PID]],CHOOSE({1,2},products[PID],products[Cost_per_box]),2,0)</f>
        <v>9.57</v>
      </c>
      <c r="M4569" s="22">
        <f>shipments[[#This Row],[Boxes]]*shipments[[#This Row],[cost_per_box]]</f>
        <v>2440.35</v>
      </c>
      <c r="N4569" s="22">
        <f>shipments[[#This Row],[Amount]]-shipments[[#This Row],[total cost]]</f>
        <v>2136.15</v>
      </c>
    </row>
    <row r="4570" spans="1:14" x14ac:dyDescent="0.35">
      <c r="A4570" t="s">
        <v>4616</v>
      </c>
      <c r="B4570" t="s">
        <v>8053</v>
      </c>
      <c r="C4570" t="s">
        <v>8026</v>
      </c>
      <c r="D4570" t="s">
        <v>8034</v>
      </c>
      <c r="E4570" s="1">
        <v>45225</v>
      </c>
      <c r="F4570">
        <v>3834</v>
      </c>
      <c r="G4570">
        <v>240</v>
      </c>
      <c r="H4570" t="s">
        <v>7</v>
      </c>
      <c r="I4570" t="str">
        <f>VLOOKUP(shipments[[#This Row],[SPID]],CHOOSE({1,2},people[[#All],[SPID]],people[[#All],[Sales_person]]),2,0)</f>
        <v>Jan Morforth</v>
      </c>
      <c r="J4570">
        <f>YEAR(shipments[[#This Row],[Shipdate]])</f>
        <v>2023</v>
      </c>
      <c r="K4570" s="22"/>
      <c r="L4570" s="22">
        <f>VLOOKUP(shipments[[#This Row],[PID]],CHOOSE({1,2},products[PID],products[Cost_per_box]),2,0)</f>
        <v>9.57</v>
      </c>
      <c r="M4570" s="22">
        <f>shipments[[#This Row],[Boxes]]*shipments[[#This Row],[cost_per_box]]</f>
        <v>2296.8000000000002</v>
      </c>
      <c r="N4570" s="22">
        <f>shipments[[#This Row],[Amount]]-shipments[[#This Row],[total cost]]</f>
        <v>1537.1999999999998</v>
      </c>
    </row>
    <row r="4571" spans="1:14" x14ac:dyDescent="0.35">
      <c r="A4571" t="s">
        <v>4617</v>
      </c>
      <c r="B4571" t="s">
        <v>8053</v>
      </c>
      <c r="C4571" t="s">
        <v>8027</v>
      </c>
      <c r="D4571" t="s">
        <v>8037</v>
      </c>
      <c r="E4571" s="1">
        <v>45341</v>
      </c>
      <c r="F4571">
        <v>3557.25</v>
      </c>
      <c r="G4571">
        <v>324</v>
      </c>
      <c r="H4571" t="s">
        <v>7</v>
      </c>
      <c r="I4571" t="str">
        <f>VLOOKUP(shipments[[#This Row],[SPID]],CHOOSE({1,2},people[[#All],[SPID]],people[[#All],[Sales_person]]),2,0)</f>
        <v>Jan Morforth</v>
      </c>
      <c r="J4571">
        <f>YEAR(shipments[[#This Row],[Shipdate]])</f>
        <v>2024</v>
      </c>
      <c r="K4571" s="22"/>
      <c r="L4571" s="22">
        <f>VLOOKUP(shipments[[#This Row],[PID]],CHOOSE({1,2},products[PID],products[Cost_per_box]),2,0)</f>
        <v>8.43</v>
      </c>
      <c r="M4571" s="22">
        <f>shipments[[#This Row],[Boxes]]*shipments[[#This Row],[cost_per_box]]</f>
        <v>2731.3199999999997</v>
      </c>
      <c r="N4571" s="22">
        <f>shipments[[#This Row],[Amount]]-shipments[[#This Row],[total cost]]</f>
        <v>825.93000000000029</v>
      </c>
    </row>
    <row r="4572" spans="1:14" x14ac:dyDescent="0.35">
      <c r="A4572" t="s">
        <v>4618</v>
      </c>
      <c r="B4572" t="s">
        <v>8053</v>
      </c>
      <c r="C4572" t="s">
        <v>8027</v>
      </c>
      <c r="D4572" t="s">
        <v>8033</v>
      </c>
      <c r="E4572" s="1">
        <v>45226</v>
      </c>
      <c r="F4572">
        <v>8709.75</v>
      </c>
      <c r="G4572">
        <v>792</v>
      </c>
      <c r="H4572" t="s">
        <v>7</v>
      </c>
      <c r="I4572" t="str">
        <f>VLOOKUP(shipments[[#This Row],[SPID]],CHOOSE({1,2},people[[#All],[SPID]],people[[#All],[Sales_person]]),2,0)</f>
        <v>Jan Morforth</v>
      </c>
      <c r="J4572">
        <f>YEAR(shipments[[#This Row],[Shipdate]])</f>
        <v>2023</v>
      </c>
      <c r="K4572" s="22"/>
      <c r="L4572" s="22">
        <f>VLOOKUP(shipments[[#This Row],[PID]],CHOOSE({1,2},products[PID],products[Cost_per_box]),2,0)</f>
        <v>8.43</v>
      </c>
      <c r="M4572" s="22">
        <f>shipments[[#This Row],[Boxes]]*shipments[[#This Row],[cost_per_box]]</f>
        <v>6676.5599999999995</v>
      </c>
      <c r="N4572" s="22">
        <f>shipments[[#This Row],[Amount]]-shipments[[#This Row],[total cost]]</f>
        <v>2033.1900000000005</v>
      </c>
    </row>
    <row r="4573" spans="1:14" x14ac:dyDescent="0.35">
      <c r="A4573" t="s">
        <v>4619</v>
      </c>
      <c r="B4573" t="s">
        <v>8053</v>
      </c>
      <c r="C4573" t="s">
        <v>8028</v>
      </c>
      <c r="D4573" t="s">
        <v>8033</v>
      </c>
      <c r="E4573" s="1">
        <v>45274</v>
      </c>
      <c r="F4573">
        <v>5703.75</v>
      </c>
      <c r="G4573">
        <v>634</v>
      </c>
      <c r="H4573" t="s">
        <v>7</v>
      </c>
      <c r="I4573" t="str">
        <f>VLOOKUP(shipments[[#This Row],[SPID]],CHOOSE({1,2},people[[#All],[SPID]],people[[#All],[Sales_person]]),2,0)</f>
        <v>Jan Morforth</v>
      </c>
      <c r="J4573">
        <f>YEAR(shipments[[#This Row],[Shipdate]])</f>
        <v>2023</v>
      </c>
      <c r="K4573" s="22"/>
      <c r="L4573" s="22">
        <f>VLOOKUP(shipments[[#This Row],[PID]],CHOOSE({1,2},products[PID],products[Cost_per_box]),2,0)</f>
        <v>6.8</v>
      </c>
      <c r="M4573" s="22">
        <f>shipments[[#This Row],[Boxes]]*shipments[[#This Row],[cost_per_box]]</f>
        <v>4311.2</v>
      </c>
      <c r="N4573" s="22">
        <f>shipments[[#This Row],[Amount]]-shipments[[#This Row],[total cost]]</f>
        <v>1392.5500000000002</v>
      </c>
    </row>
    <row r="4574" spans="1:14" x14ac:dyDescent="0.35">
      <c r="A4574" t="s">
        <v>4620</v>
      </c>
      <c r="B4574" t="s">
        <v>8053</v>
      </c>
      <c r="C4574" t="s">
        <v>8028</v>
      </c>
      <c r="D4574" t="s">
        <v>8038</v>
      </c>
      <c r="E4574" s="1">
        <v>45047</v>
      </c>
      <c r="F4574">
        <v>5215.5</v>
      </c>
      <c r="G4574">
        <v>522</v>
      </c>
      <c r="H4574" t="s">
        <v>7</v>
      </c>
      <c r="I4574" t="str">
        <f>VLOOKUP(shipments[[#This Row],[SPID]],CHOOSE({1,2},people[[#All],[SPID]],people[[#All],[Sales_person]]),2,0)</f>
        <v>Jan Morforth</v>
      </c>
      <c r="J4574">
        <f>YEAR(shipments[[#This Row],[Shipdate]])</f>
        <v>2023</v>
      </c>
      <c r="K4574" s="22"/>
      <c r="L4574" s="22">
        <f>VLOOKUP(shipments[[#This Row],[PID]],CHOOSE({1,2},products[PID],products[Cost_per_box]),2,0)</f>
        <v>6.8</v>
      </c>
      <c r="M4574" s="22">
        <f>shipments[[#This Row],[Boxes]]*shipments[[#This Row],[cost_per_box]]</f>
        <v>3549.6</v>
      </c>
      <c r="N4574" s="22">
        <f>shipments[[#This Row],[Amount]]-shipments[[#This Row],[total cost]]</f>
        <v>1665.9</v>
      </c>
    </row>
    <row r="4575" spans="1:14" x14ac:dyDescent="0.35">
      <c r="A4575" t="s">
        <v>4621</v>
      </c>
      <c r="B4575" t="s">
        <v>8053</v>
      </c>
      <c r="C4575" t="s">
        <v>8029</v>
      </c>
      <c r="D4575" t="s">
        <v>8033</v>
      </c>
      <c r="E4575" s="1">
        <v>44944</v>
      </c>
      <c r="F4575">
        <v>9733.5</v>
      </c>
      <c r="G4575">
        <v>390</v>
      </c>
      <c r="H4575" t="s">
        <v>7</v>
      </c>
      <c r="I4575" t="str">
        <f>VLOOKUP(shipments[[#This Row],[SPID]],CHOOSE({1,2},people[[#All],[SPID]],people[[#All],[Sales_person]]),2,0)</f>
        <v>Jan Morforth</v>
      </c>
      <c r="J4575">
        <f>YEAR(shipments[[#This Row],[Shipdate]])</f>
        <v>2023</v>
      </c>
      <c r="K4575" s="22"/>
      <c r="L4575" s="22">
        <f>VLOOKUP(shipments[[#This Row],[PID]],CHOOSE({1,2},products[PID],products[Cost_per_box]),2,0)</f>
        <v>5.04</v>
      </c>
      <c r="M4575" s="22">
        <f>shipments[[#This Row],[Boxes]]*shipments[[#This Row],[cost_per_box]]</f>
        <v>1965.6</v>
      </c>
      <c r="N4575" s="22">
        <f>shipments[[#This Row],[Amount]]-shipments[[#This Row],[total cost]]</f>
        <v>7767.9</v>
      </c>
    </row>
    <row r="4576" spans="1:14" x14ac:dyDescent="0.35">
      <c r="A4576" t="s">
        <v>4622</v>
      </c>
      <c r="B4576" t="s">
        <v>8053</v>
      </c>
      <c r="C4576" t="s">
        <v>8029</v>
      </c>
      <c r="D4576" t="s">
        <v>8038</v>
      </c>
      <c r="E4576" s="1">
        <v>44958</v>
      </c>
      <c r="F4576">
        <v>722.25</v>
      </c>
      <c r="G4576">
        <v>26</v>
      </c>
      <c r="H4576" t="s">
        <v>7</v>
      </c>
      <c r="I4576" t="str">
        <f>VLOOKUP(shipments[[#This Row],[SPID]],CHOOSE({1,2},people[[#All],[SPID]],people[[#All],[Sales_person]]),2,0)</f>
        <v>Jan Morforth</v>
      </c>
      <c r="J4576">
        <f>YEAR(shipments[[#This Row],[Shipdate]])</f>
        <v>2023</v>
      </c>
      <c r="K4576" s="22"/>
      <c r="L4576" s="22">
        <f>VLOOKUP(shipments[[#This Row],[PID]],CHOOSE({1,2},products[PID],products[Cost_per_box]),2,0)</f>
        <v>5.04</v>
      </c>
      <c r="M4576" s="22">
        <f>shipments[[#This Row],[Boxes]]*shipments[[#This Row],[cost_per_box]]</f>
        <v>131.04</v>
      </c>
      <c r="N4576" s="22">
        <f>shipments[[#This Row],[Amount]]-shipments[[#This Row],[total cost]]</f>
        <v>591.21</v>
      </c>
    </row>
    <row r="4577" spans="1:14" x14ac:dyDescent="0.35">
      <c r="A4577" t="s">
        <v>4623</v>
      </c>
      <c r="B4577" t="s">
        <v>8053</v>
      </c>
      <c r="C4577" t="s">
        <v>8029</v>
      </c>
      <c r="D4577" t="s">
        <v>8038</v>
      </c>
      <c r="E4577" s="1">
        <v>45022</v>
      </c>
      <c r="F4577">
        <v>1926</v>
      </c>
      <c r="G4577">
        <v>78</v>
      </c>
      <c r="H4577" t="s">
        <v>7</v>
      </c>
      <c r="I4577" t="str">
        <f>VLOOKUP(shipments[[#This Row],[SPID]],CHOOSE({1,2},people[[#All],[SPID]],people[[#All],[Sales_person]]),2,0)</f>
        <v>Jan Morforth</v>
      </c>
      <c r="J4577">
        <f>YEAR(shipments[[#This Row],[Shipdate]])</f>
        <v>2023</v>
      </c>
      <c r="K4577" s="22"/>
      <c r="L4577" s="22">
        <f>VLOOKUP(shipments[[#This Row],[PID]],CHOOSE({1,2},products[PID],products[Cost_per_box]),2,0)</f>
        <v>5.04</v>
      </c>
      <c r="M4577" s="22">
        <f>shipments[[#This Row],[Boxes]]*shipments[[#This Row],[cost_per_box]]</f>
        <v>393.12</v>
      </c>
      <c r="N4577" s="22">
        <f>shipments[[#This Row],[Amount]]-shipments[[#This Row],[total cost]]</f>
        <v>1532.88</v>
      </c>
    </row>
    <row r="4578" spans="1:14" x14ac:dyDescent="0.35">
      <c r="A4578" t="s">
        <v>4624</v>
      </c>
      <c r="B4578" t="s">
        <v>8053</v>
      </c>
      <c r="C4578" t="s">
        <v>8029</v>
      </c>
      <c r="D4578" t="s">
        <v>8034</v>
      </c>
      <c r="E4578" s="1">
        <v>45140</v>
      </c>
      <c r="F4578">
        <v>8511.75</v>
      </c>
      <c r="G4578">
        <v>328</v>
      </c>
      <c r="H4578" t="s">
        <v>7</v>
      </c>
      <c r="I4578" t="str">
        <f>VLOOKUP(shipments[[#This Row],[SPID]],CHOOSE({1,2},people[[#All],[SPID]],people[[#All],[Sales_person]]),2,0)</f>
        <v>Jan Morforth</v>
      </c>
      <c r="J4578">
        <f>YEAR(shipments[[#This Row],[Shipdate]])</f>
        <v>2023</v>
      </c>
      <c r="K4578" s="22"/>
      <c r="L4578" s="22">
        <f>VLOOKUP(shipments[[#This Row],[PID]],CHOOSE({1,2},products[PID],products[Cost_per_box]),2,0)</f>
        <v>5.04</v>
      </c>
      <c r="M4578" s="22">
        <f>shipments[[#This Row],[Boxes]]*shipments[[#This Row],[cost_per_box]]</f>
        <v>1653.1200000000001</v>
      </c>
      <c r="N4578" s="22">
        <f>shipments[[#This Row],[Amount]]-shipments[[#This Row],[total cost]]</f>
        <v>6858.63</v>
      </c>
    </row>
    <row r="4579" spans="1:14" x14ac:dyDescent="0.35">
      <c r="A4579" t="s">
        <v>4625</v>
      </c>
      <c r="B4579" t="s">
        <v>8053</v>
      </c>
      <c r="C4579" t="s">
        <v>8029</v>
      </c>
      <c r="D4579" t="s">
        <v>8035</v>
      </c>
      <c r="E4579" s="1">
        <v>45414</v>
      </c>
      <c r="F4579">
        <v>771.75</v>
      </c>
      <c r="G4579">
        <v>28</v>
      </c>
      <c r="H4579" t="s">
        <v>7</v>
      </c>
      <c r="I4579" t="str">
        <f>VLOOKUP(shipments[[#This Row],[SPID]],CHOOSE({1,2},people[[#All],[SPID]],people[[#All],[Sales_person]]),2,0)</f>
        <v>Jan Morforth</v>
      </c>
      <c r="J4579">
        <f>YEAR(shipments[[#This Row],[Shipdate]])</f>
        <v>2024</v>
      </c>
      <c r="K4579" s="22"/>
      <c r="L4579" s="22">
        <f>VLOOKUP(shipments[[#This Row],[PID]],CHOOSE({1,2},products[PID],products[Cost_per_box]),2,0)</f>
        <v>5.04</v>
      </c>
      <c r="M4579" s="22">
        <f>shipments[[#This Row],[Boxes]]*shipments[[#This Row],[cost_per_box]]</f>
        <v>141.12</v>
      </c>
      <c r="N4579" s="22">
        <f>shipments[[#This Row],[Amount]]-shipments[[#This Row],[total cost]]</f>
        <v>630.63</v>
      </c>
    </row>
    <row r="4580" spans="1:14" x14ac:dyDescent="0.35">
      <c r="A4580" t="s">
        <v>4626</v>
      </c>
      <c r="B4580" t="s">
        <v>8053</v>
      </c>
      <c r="C4580" t="s">
        <v>8030</v>
      </c>
      <c r="D4580" t="s">
        <v>8035</v>
      </c>
      <c r="E4580" s="1">
        <v>45441</v>
      </c>
      <c r="F4580">
        <v>2970</v>
      </c>
      <c r="G4580">
        <v>270</v>
      </c>
      <c r="H4580" t="s">
        <v>7</v>
      </c>
      <c r="I4580" t="str">
        <f>VLOOKUP(shipments[[#This Row],[SPID]],CHOOSE({1,2},people[[#All],[SPID]],people[[#All],[Sales_person]]),2,0)</f>
        <v>Jan Morforth</v>
      </c>
      <c r="J4580">
        <f>YEAR(shipments[[#This Row],[Shipdate]])</f>
        <v>2024</v>
      </c>
      <c r="K4580" s="22"/>
      <c r="L4580" s="22">
        <f>VLOOKUP(shipments[[#This Row],[PID]],CHOOSE({1,2},products[PID],products[Cost_per_box]),2,0)</f>
        <v>2.76</v>
      </c>
      <c r="M4580" s="22">
        <f>shipments[[#This Row],[Boxes]]*shipments[[#This Row],[cost_per_box]]</f>
        <v>745.19999999999993</v>
      </c>
      <c r="N4580" s="22">
        <f>shipments[[#This Row],[Amount]]-shipments[[#This Row],[total cost]]</f>
        <v>2224.8000000000002</v>
      </c>
    </row>
    <row r="4581" spans="1:14" x14ac:dyDescent="0.35">
      <c r="A4581" t="s">
        <v>4627</v>
      </c>
      <c r="B4581" t="s">
        <v>8053</v>
      </c>
      <c r="C4581" t="s">
        <v>8030</v>
      </c>
      <c r="D4581" t="s">
        <v>8037</v>
      </c>
      <c r="E4581" s="1">
        <v>45443</v>
      </c>
      <c r="F4581">
        <v>5793.75</v>
      </c>
      <c r="G4581">
        <v>644</v>
      </c>
      <c r="H4581" t="s">
        <v>7</v>
      </c>
      <c r="I4581" t="str">
        <f>VLOOKUP(shipments[[#This Row],[SPID]],CHOOSE({1,2},people[[#All],[SPID]],people[[#All],[Sales_person]]),2,0)</f>
        <v>Jan Morforth</v>
      </c>
      <c r="J4581">
        <f>YEAR(shipments[[#This Row],[Shipdate]])</f>
        <v>2024</v>
      </c>
      <c r="K4581" s="22"/>
      <c r="L4581" s="22">
        <f>VLOOKUP(shipments[[#This Row],[PID]],CHOOSE({1,2},products[PID],products[Cost_per_box]),2,0)</f>
        <v>2.76</v>
      </c>
      <c r="M4581" s="22">
        <f>shipments[[#This Row],[Boxes]]*shipments[[#This Row],[cost_per_box]]</f>
        <v>1777.4399999999998</v>
      </c>
      <c r="N4581" s="22">
        <f>shipments[[#This Row],[Amount]]-shipments[[#This Row],[total cost]]</f>
        <v>4016.3100000000004</v>
      </c>
    </row>
    <row r="4582" spans="1:14" x14ac:dyDescent="0.35">
      <c r="A4582" t="s">
        <v>4628</v>
      </c>
      <c r="B4582" t="s">
        <v>8053</v>
      </c>
      <c r="C4582" t="s">
        <v>8031</v>
      </c>
      <c r="D4582" t="s">
        <v>8038</v>
      </c>
      <c r="E4582" s="1">
        <v>45295</v>
      </c>
      <c r="F4582">
        <v>319.5</v>
      </c>
      <c r="G4582">
        <v>30</v>
      </c>
      <c r="H4582" t="s">
        <v>7</v>
      </c>
      <c r="I4582" t="str">
        <f>VLOOKUP(shipments[[#This Row],[SPID]],CHOOSE({1,2},people[[#All],[SPID]],people[[#All],[Sales_person]]),2,0)</f>
        <v>Jan Morforth</v>
      </c>
      <c r="J4582">
        <f>YEAR(shipments[[#This Row],[Shipdate]])</f>
        <v>2024</v>
      </c>
      <c r="K4582" s="22"/>
      <c r="L4582" s="22">
        <f>VLOOKUP(shipments[[#This Row],[PID]],CHOOSE({1,2},products[PID],products[Cost_per_box]),2,0)</f>
        <v>3.32</v>
      </c>
      <c r="M4582" s="22">
        <f>shipments[[#This Row],[Boxes]]*shipments[[#This Row],[cost_per_box]]</f>
        <v>99.6</v>
      </c>
      <c r="N4582" s="22">
        <f>shipments[[#This Row],[Amount]]-shipments[[#This Row],[total cost]]</f>
        <v>219.9</v>
      </c>
    </row>
    <row r="4583" spans="1:14" x14ac:dyDescent="0.35">
      <c r="A4583" t="s">
        <v>4629</v>
      </c>
      <c r="B4583" t="s">
        <v>8053</v>
      </c>
      <c r="C4583" t="s">
        <v>8031</v>
      </c>
      <c r="D4583" t="s">
        <v>8036</v>
      </c>
      <c r="E4583" s="1">
        <v>45432</v>
      </c>
      <c r="F4583">
        <v>8370</v>
      </c>
      <c r="G4583">
        <v>1047</v>
      </c>
      <c r="H4583" t="s">
        <v>40</v>
      </c>
      <c r="I4583" t="str">
        <f>VLOOKUP(shipments[[#This Row],[SPID]],CHOOSE({1,2},people[[#All],[SPID]],people[[#All],[Sales_person]]),2,0)</f>
        <v>Jan Morforth</v>
      </c>
      <c r="J4583">
        <f>YEAR(shipments[[#This Row],[Shipdate]])</f>
        <v>2024</v>
      </c>
      <c r="K4583" s="22"/>
      <c r="L4583" s="22">
        <f>VLOOKUP(shipments[[#This Row],[PID]],CHOOSE({1,2},products[PID],products[Cost_per_box]),2,0)</f>
        <v>3.32</v>
      </c>
      <c r="M4583" s="22">
        <f>shipments[[#This Row],[Boxes]]*shipments[[#This Row],[cost_per_box]]</f>
        <v>3476.04</v>
      </c>
      <c r="N4583" s="22">
        <f>shipments[[#This Row],[Amount]]-shipments[[#This Row],[total cost]]</f>
        <v>4893.96</v>
      </c>
    </row>
    <row r="4584" spans="1:14" x14ac:dyDescent="0.35">
      <c r="A4584" t="s">
        <v>4630</v>
      </c>
      <c r="B4584" t="s">
        <v>8053</v>
      </c>
      <c r="C4584" t="s">
        <v>8031</v>
      </c>
      <c r="D4584" t="s">
        <v>8035</v>
      </c>
      <c r="E4584" s="1">
        <v>45338</v>
      </c>
      <c r="F4584">
        <v>4090.5</v>
      </c>
      <c r="G4584">
        <v>455</v>
      </c>
      <c r="H4584" t="s">
        <v>7</v>
      </c>
      <c r="I4584" t="str">
        <f>VLOOKUP(shipments[[#This Row],[SPID]],CHOOSE({1,2},people[[#All],[SPID]],people[[#All],[Sales_person]]),2,0)</f>
        <v>Jan Morforth</v>
      </c>
      <c r="J4584">
        <f>YEAR(shipments[[#This Row],[Shipdate]])</f>
        <v>2024</v>
      </c>
      <c r="K4584" s="22"/>
      <c r="L4584" s="22">
        <f>VLOOKUP(shipments[[#This Row],[PID]],CHOOSE({1,2},products[PID],products[Cost_per_box]),2,0)</f>
        <v>3.32</v>
      </c>
      <c r="M4584" s="22">
        <f>shipments[[#This Row],[Boxes]]*shipments[[#This Row],[cost_per_box]]</f>
        <v>1510.6</v>
      </c>
      <c r="N4584" s="22">
        <f>shipments[[#This Row],[Amount]]-shipments[[#This Row],[total cost]]</f>
        <v>2579.9</v>
      </c>
    </row>
    <row r="4585" spans="1:14" x14ac:dyDescent="0.35">
      <c r="A4585" t="s">
        <v>4631</v>
      </c>
      <c r="B4585" t="s">
        <v>8053</v>
      </c>
      <c r="C4585" t="s">
        <v>8031</v>
      </c>
      <c r="D4585" t="s">
        <v>8036</v>
      </c>
      <c r="E4585" s="1">
        <v>45090</v>
      </c>
      <c r="F4585">
        <v>3737.25</v>
      </c>
      <c r="G4585">
        <v>468</v>
      </c>
      <c r="H4585" t="s">
        <v>40</v>
      </c>
      <c r="I4585" t="str">
        <f>VLOOKUP(shipments[[#This Row],[SPID]],CHOOSE({1,2},people[[#All],[SPID]],people[[#All],[Sales_person]]),2,0)</f>
        <v>Jan Morforth</v>
      </c>
      <c r="J4585">
        <f>YEAR(shipments[[#This Row],[Shipdate]])</f>
        <v>2023</v>
      </c>
      <c r="K4585" s="22"/>
      <c r="L4585" s="22">
        <f>VLOOKUP(shipments[[#This Row],[PID]],CHOOSE({1,2},products[PID],products[Cost_per_box]),2,0)</f>
        <v>3.32</v>
      </c>
      <c r="M4585" s="22">
        <f>shipments[[#This Row],[Boxes]]*shipments[[#This Row],[cost_per_box]]</f>
        <v>1553.76</v>
      </c>
      <c r="N4585" s="22">
        <f>shipments[[#This Row],[Amount]]-shipments[[#This Row],[total cost]]</f>
        <v>2183.4899999999998</v>
      </c>
    </row>
    <row r="4586" spans="1:14" x14ac:dyDescent="0.35">
      <c r="A4586" t="s">
        <v>4632</v>
      </c>
      <c r="B4586" t="s">
        <v>8053</v>
      </c>
      <c r="C4586" t="s">
        <v>8032</v>
      </c>
      <c r="D4586" t="s">
        <v>8034</v>
      </c>
      <c r="E4586" s="1">
        <v>45295</v>
      </c>
      <c r="F4586">
        <v>9364.5</v>
      </c>
      <c r="G4586">
        <v>426</v>
      </c>
      <c r="H4586" t="s">
        <v>7</v>
      </c>
      <c r="I4586" t="str">
        <f>VLOOKUP(shipments[[#This Row],[SPID]],CHOOSE({1,2},people[[#All],[SPID]],people[[#All],[Sales_person]]),2,0)</f>
        <v>Jan Morforth</v>
      </c>
      <c r="J4586">
        <f>YEAR(shipments[[#This Row],[Shipdate]])</f>
        <v>2024</v>
      </c>
      <c r="K4586" s="22"/>
      <c r="L4586" s="22">
        <f>VLOOKUP(shipments[[#This Row],[PID]],CHOOSE({1,2},products[PID],products[Cost_per_box]),2,0)</f>
        <v>2.65</v>
      </c>
      <c r="M4586" s="22">
        <f>shipments[[#This Row],[Boxes]]*shipments[[#This Row],[cost_per_box]]</f>
        <v>1128.8999999999999</v>
      </c>
      <c r="N4586" s="22">
        <f>shipments[[#This Row],[Amount]]-shipments[[#This Row],[total cost]]</f>
        <v>8235.6</v>
      </c>
    </row>
    <row r="4587" spans="1:14" x14ac:dyDescent="0.35">
      <c r="A4587" t="s">
        <v>4633</v>
      </c>
      <c r="B4587" t="s">
        <v>8053</v>
      </c>
      <c r="C4587" t="s">
        <v>8032</v>
      </c>
      <c r="D4587" t="s">
        <v>8038</v>
      </c>
      <c r="E4587" s="1">
        <v>45271</v>
      </c>
      <c r="F4587">
        <v>10228.5</v>
      </c>
      <c r="G4587">
        <v>488</v>
      </c>
      <c r="H4587" t="s">
        <v>7</v>
      </c>
      <c r="I4587" t="str">
        <f>VLOOKUP(shipments[[#This Row],[SPID]],CHOOSE({1,2},people[[#All],[SPID]],people[[#All],[Sales_person]]),2,0)</f>
        <v>Jan Morforth</v>
      </c>
      <c r="J4587">
        <f>YEAR(shipments[[#This Row],[Shipdate]])</f>
        <v>2023</v>
      </c>
      <c r="K4587" s="22"/>
      <c r="L4587" s="22">
        <f>VLOOKUP(shipments[[#This Row],[PID]],CHOOSE({1,2},products[PID],products[Cost_per_box]),2,0)</f>
        <v>2.65</v>
      </c>
      <c r="M4587" s="22">
        <f>shipments[[#This Row],[Boxes]]*shipments[[#This Row],[cost_per_box]]</f>
        <v>1293.2</v>
      </c>
      <c r="N4587" s="22">
        <f>shipments[[#This Row],[Amount]]-shipments[[#This Row],[total cost]]</f>
        <v>8935.2999999999993</v>
      </c>
    </row>
    <row r="4588" spans="1:14" x14ac:dyDescent="0.35">
      <c r="A4588" t="s">
        <v>4634</v>
      </c>
      <c r="B4588" t="s">
        <v>8053</v>
      </c>
      <c r="C4588" t="s">
        <v>8032</v>
      </c>
      <c r="D4588" t="s">
        <v>8038</v>
      </c>
      <c r="E4588" s="1">
        <v>45552</v>
      </c>
      <c r="F4588">
        <v>13158</v>
      </c>
      <c r="G4588">
        <v>599</v>
      </c>
      <c r="H4588" t="s">
        <v>26</v>
      </c>
      <c r="I4588" t="str">
        <f>VLOOKUP(shipments[[#This Row],[SPID]],CHOOSE({1,2},people[[#All],[SPID]],people[[#All],[Sales_person]]),2,0)</f>
        <v>Jan Morforth</v>
      </c>
      <c r="J4588">
        <f>YEAR(shipments[[#This Row],[Shipdate]])</f>
        <v>2024</v>
      </c>
      <c r="K4588" s="22"/>
      <c r="L4588" s="22">
        <f>VLOOKUP(shipments[[#This Row],[PID]],CHOOSE({1,2},products[PID],products[Cost_per_box]),2,0)</f>
        <v>2.65</v>
      </c>
      <c r="M4588" s="22">
        <f>shipments[[#This Row],[Boxes]]*shipments[[#This Row],[cost_per_box]]</f>
        <v>1587.35</v>
      </c>
      <c r="N4588" s="22">
        <f>shipments[[#This Row],[Amount]]-shipments[[#This Row],[total cost]]</f>
        <v>11570.65</v>
      </c>
    </row>
    <row r="4589" spans="1:14" x14ac:dyDescent="0.35">
      <c r="A4589" t="s">
        <v>4635</v>
      </c>
      <c r="B4589" t="s">
        <v>8053</v>
      </c>
      <c r="C4589" t="s">
        <v>8032</v>
      </c>
      <c r="D4589" t="s">
        <v>8038</v>
      </c>
      <c r="E4589" s="1">
        <v>45337</v>
      </c>
      <c r="F4589">
        <v>12003.75</v>
      </c>
      <c r="G4589">
        <v>546</v>
      </c>
      <c r="H4589" t="s">
        <v>40</v>
      </c>
      <c r="I4589" t="str">
        <f>VLOOKUP(shipments[[#This Row],[SPID]],CHOOSE({1,2},people[[#All],[SPID]],people[[#All],[Sales_person]]),2,0)</f>
        <v>Jan Morforth</v>
      </c>
      <c r="J4589">
        <f>YEAR(shipments[[#This Row],[Shipdate]])</f>
        <v>2024</v>
      </c>
      <c r="K4589" s="22"/>
      <c r="L4589" s="22">
        <f>VLOOKUP(shipments[[#This Row],[PID]],CHOOSE({1,2},products[PID],products[Cost_per_box]),2,0)</f>
        <v>2.65</v>
      </c>
      <c r="M4589" s="22">
        <f>shipments[[#This Row],[Boxes]]*shipments[[#This Row],[cost_per_box]]</f>
        <v>1446.8999999999999</v>
      </c>
      <c r="N4589" s="22">
        <f>shipments[[#This Row],[Amount]]-shipments[[#This Row],[total cost]]</f>
        <v>10556.85</v>
      </c>
    </row>
    <row r="4590" spans="1:14" x14ac:dyDescent="0.35">
      <c r="A4590" t="s">
        <v>4636</v>
      </c>
      <c r="B4590" t="s">
        <v>8053</v>
      </c>
      <c r="C4590" t="s">
        <v>8032</v>
      </c>
      <c r="D4590" t="s">
        <v>8035</v>
      </c>
      <c r="E4590" s="1">
        <v>45008</v>
      </c>
      <c r="F4590">
        <v>8592.75</v>
      </c>
      <c r="G4590">
        <v>391</v>
      </c>
      <c r="H4590" t="s">
        <v>7</v>
      </c>
      <c r="I4590" t="str">
        <f>VLOOKUP(shipments[[#This Row],[SPID]],CHOOSE({1,2},people[[#All],[SPID]],people[[#All],[Sales_person]]),2,0)</f>
        <v>Jan Morforth</v>
      </c>
      <c r="J4590">
        <f>YEAR(shipments[[#This Row],[Shipdate]])</f>
        <v>2023</v>
      </c>
      <c r="K4590" s="22"/>
      <c r="L4590" s="22">
        <f>VLOOKUP(shipments[[#This Row],[PID]],CHOOSE({1,2},products[PID],products[Cost_per_box]),2,0)</f>
        <v>2.65</v>
      </c>
      <c r="M4590" s="22">
        <f>shipments[[#This Row],[Boxes]]*shipments[[#This Row],[cost_per_box]]</f>
        <v>1036.1499999999999</v>
      </c>
      <c r="N4590" s="22">
        <f>shipments[[#This Row],[Amount]]-shipments[[#This Row],[total cost]]</f>
        <v>7556.6</v>
      </c>
    </row>
    <row r="4591" spans="1:14" x14ac:dyDescent="0.35">
      <c r="A4591" t="s">
        <v>4637</v>
      </c>
      <c r="B4591" t="s">
        <v>8053</v>
      </c>
      <c r="C4591" t="s">
        <v>8032</v>
      </c>
      <c r="D4591" t="s">
        <v>8034</v>
      </c>
      <c r="E4591" s="1">
        <v>45225</v>
      </c>
      <c r="F4591">
        <v>3609</v>
      </c>
      <c r="G4591">
        <v>201</v>
      </c>
      <c r="H4591" t="s">
        <v>7</v>
      </c>
      <c r="I4591" t="str">
        <f>VLOOKUP(shipments[[#This Row],[SPID]],CHOOSE({1,2},people[[#All],[SPID]],people[[#All],[Sales_person]]),2,0)</f>
        <v>Jan Morforth</v>
      </c>
      <c r="J4591">
        <f>YEAR(shipments[[#This Row],[Shipdate]])</f>
        <v>2023</v>
      </c>
      <c r="K4591" s="22"/>
      <c r="L4591" s="22">
        <f>VLOOKUP(shipments[[#This Row],[PID]],CHOOSE({1,2},products[PID],products[Cost_per_box]),2,0)</f>
        <v>2.65</v>
      </c>
      <c r="M4591" s="22">
        <f>shipments[[#This Row],[Boxes]]*shipments[[#This Row],[cost_per_box]]</f>
        <v>532.65</v>
      </c>
      <c r="N4591" s="22">
        <f>shipments[[#This Row],[Amount]]-shipments[[#This Row],[total cost]]</f>
        <v>3076.35</v>
      </c>
    </row>
    <row r="4592" spans="1:14" x14ac:dyDescent="0.35">
      <c r="A4592" t="s">
        <v>4638</v>
      </c>
      <c r="B4592" t="s">
        <v>8054</v>
      </c>
      <c r="C4592" t="s">
        <v>8011</v>
      </c>
      <c r="D4592" t="s">
        <v>8033</v>
      </c>
      <c r="E4592" s="1">
        <v>45259</v>
      </c>
      <c r="F4592">
        <v>4263.75</v>
      </c>
      <c r="G4592">
        <v>285</v>
      </c>
      <c r="H4592" t="s">
        <v>7</v>
      </c>
      <c r="I4592" t="str">
        <f>VLOOKUP(shipments[[#This Row],[SPID]],CHOOSE({1,2},people[[#All],[SPID]],people[[#All],[Sales_person]]),2,0)</f>
        <v>Dotty Strutley</v>
      </c>
      <c r="J4592">
        <f>YEAR(shipments[[#This Row],[Shipdate]])</f>
        <v>2023</v>
      </c>
      <c r="K4592" s="22"/>
      <c r="L4592" s="22">
        <f>VLOOKUP(shipments[[#This Row],[PID]],CHOOSE({1,2},products[PID],products[Cost_per_box]),2,0)</f>
        <v>5.26</v>
      </c>
      <c r="M4592" s="22">
        <f>shipments[[#This Row],[Boxes]]*shipments[[#This Row],[cost_per_box]]</f>
        <v>1499.1</v>
      </c>
      <c r="N4592" s="22">
        <f>shipments[[#This Row],[Amount]]-shipments[[#This Row],[total cost]]</f>
        <v>2764.65</v>
      </c>
    </row>
    <row r="4593" spans="1:14" x14ac:dyDescent="0.35">
      <c r="A4593" t="s">
        <v>4640</v>
      </c>
      <c r="B4593" t="s">
        <v>8054</v>
      </c>
      <c r="C4593" t="s">
        <v>8011</v>
      </c>
      <c r="D4593" t="s">
        <v>8035</v>
      </c>
      <c r="E4593" s="1">
        <v>45251</v>
      </c>
      <c r="F4593">
        <v>3105</v>
      </c>
      <c r="G4593">
        <v>222</v>
      </c>
      <c r="H4593" t="s">
        <v>7</v>
      </c>
      <c r="I4593" t="str">
        <f>VLOOKUP(shipments[[#This Row],[SPID]],CHOOSE({1,2},people[[#All],[SPID]],people[[#All],[Sales_person]]),2,0)</f>
        <v>Dotty Strutley</v>
      </c>
      <c r="J4593">
        <f>YEAR(shipments[[#This Row],[Shipdate]])</f>
        <v>2023</v>
      </c>
      <c r="K4593" s="22"/>
      <c r="L4593" s="22">
        <f>VLOOKUP(shipments[[#This Row],[PID]],CHOOSE({1,2},products[PID],products[Cost_per_box]),2,0)</f>
        <v>5.26</v>
      </c>
      <c r="M4593" s="22">
        <f>shipments[[#This Row],[Boxes]]*shipments[[#This Row],[cost_per_box]]</f>
        <v>1167.72</v>
      </c>
      <c r="N4593" s="22">
        <f>shipments[[#This Row],[Amount]]-shipments[[#This Row],[total cost]]</f>
        <v>1937.28</v>
      </c>
    </row>
    <row r="4594" spans="1:14" x14ac:dyDescent="0.35">
      <c r="A4594" t="s">
        <v>4641</v>
      </c>
      <c r="B4594" t="s">
        <v>8054</v>
      </c>
      <c r="C4594" t="s">
        <v>8012</v>
      </c>
      <c r="D4594" t="s">
        <v>8038</v>
      </c>
      <c r="E4594" s="1">
        <v>45334</v>
      </c>
      <c r="F4594">
        <v>9677.25</v>
      </c>
      <c r="G4594">
        <v>605</v>
      </c>
      <c r="H4594" t="s">
        <v>7</v>
      </c>
      <c r="I4594" t="str">
        <f>VLOOKUP(shipments[[#This Row],[SPID]],CHOOSE({1,2},people[[#All],[SPID]],people[[#All],[Sales_person]]),2,0)</f>
        <v>Dotty Strutley</v>
      </c>
      <c r="J4594">
        <f>YEAR(shipments[[#This Row],[Shipdate]])</f>
        <v>2024</v>
      </c>
      <c r="K4594" s="22"/>
      <c r="L4594" s="22">
        <f>VLOOKUP(shipments[[#This Row],[PID]],CHOOSE({1,2},products[PID],products[Cost_per_box]),2,0)</f>
        <v>7.48</v>
      </c>
      <c r="M4594" s="22">
        <f>shipments[[#This Row],[Boxes]]*shipments[[#This Row],[cost_per_box]]</f>
        <v>4525.4000000000005</v>
      </c>
      <c r="N4594" s="22">
        <f>shipments[[#This Row],[Amount]]-shipments[[#This Row],[total cost]]</f>
        <v>5151.8499999999995</v>
      </c>
    </row>
    <row r="4595" spans="1:14" x14ac:dyDescent="0.35">
      <c r="A4595" t="s">
        <v>4642</v>
      </c>
      <c r="B4595" t="s">
        <v>8054</v>
      </c>
      <c r="C4595" t="s">
        <v>8014</v>
      </c>
      <c r="D4595" t="s">
        <v>8034</v>
      </c>
      <c r="E4595" s="1">
        <v>45279</v>
      </c>
      <c r="F4595">
        <v>270</v>
      </c>
      <c r="G4595">
        <v>39</v>
      </c>
      <c r="H4595" t="s">
        <v>7</v>
      </c>
      <c r="I4595" t="str">
        <f>VLOOKUP(shipments[[#This Row],[SPID]],CHOOSE({1,2},people[[#All],[SPID]],people[[#All],[Sales_person]]),2,0)</f>
        <v>Dotty Strutley</v>
      </c>
      <c r="J4595">
        <f>YEAR(shipments[[#This Row],[Shipdate]])</f>
        <v>2023</v>
      </c>
      <c r="K4595" s="22"/>
      <c r="L4595" s="22">
        <f>VLOOKUP(shipments[[#This Row],[PID]],CHOOSE({1,2},products[PID],products[Cost_per_box]),2,0)</f>
        <v>3.85</v>
      </c>
      <c r="M4595" s="22">
        <f>shipments[[#This Row],[Boxes]]*shipments[[#This Row],[cost_per_box]]</f>
        <v>150.15</v>
      </c>
      <c r="N4595" s="22">
        <f>shipments[[#This Row],[Amount]]-shipments[[#This Row],[total cost]]</f>
        <v>119.85</v>
      </c>
    </row>
    <row r="4596" spans="1:14" x14ac:dyDescent="0.35">
      <c r="A4596" t="s">
        <v>4643</v>
      </c>
      <c r="B4596" t="s">
        <v>8054</v>
      </c>
      <c r="C4596" t="s">
        <v>8014</v>
      </c>
      <c r="D4596" t="s">
        <v>8037</v>
      </c>
      <c r="E4596" s="1">
        <v>45006</v>
      </c>
      <c r="F4596">
        <v>9015.75</v>
      </c>
      <c r="G4596">
        <v>1288</v>
      </c>
      <c r="H4596" t="s">
        <v>7</v>
      </c>
      <c r="I4596" t="str">
        <f>VLOOKUP(shipments[[#This Row],[SPID]],CHOOSE({1,2},people[[#All],[SPID]],people[[#All],[Sales_person]]),2,0)</f>
        <v>Dotty Strutley</v>
      </c>
      <c r="J4596">
        <f>YEAR(shipments[[#This Row],[Shipdate]])</f>
        <v>2023</v>
      </c>
      <c r="K4596" s="22"/>
      <c r="L4596" s="22">
        <f>VLOOKUP(shipments[[#This Row],[PID]],CHOOSE({1,2},products[PID],products[Cost_per_box]),2,0)</f>
        <v>3.85</v>
      </c>
      <c r="M4596" s="22">
        <f>shipments[[#This Row],[Boxes]]*shipments[[#This Row],[cost_per_box]]</f>
        <v>4958.8</v>
      </c>
      <c r="N4596" s="22">
        <f>shipments[[#This Row],[Amount]]-shipments[[#This Row],[total cost]]</f>
        <v>4056.95</v>
      </c>
    </row>
    <row r="4597" spans="1:14" x14ac:dyDescent="0.35">
      <c r="A4597" t="s">
        <v>4644</v>
      </c>
      <c r="B4597" t="s">
        <v>8054</v>
      </c>
      <c r="C4597" t="s">
        <v>8014</v>
      </c>
      <c r="D4597" t="s">
        <v>8033</v>
      </c>
      <c r="E4597" s="1">
        <v>45253</v>
      </c>
      <c r="F4597">
        <v>2099.25</v>
      </c>
      <c r="G4597">
        <v>420</v>
      </c>
      <c r="H4597" t="s">
        <v>7</v>
      </c>
      <c r="I4597" t="str">
        <f>VLOOKUP(shipments[[#This Row],[SPID]],CHOOSE({1,2},people[[#All],[SPID]],people[[#All],[Sales_person]]),2,0)</f>
        <v>Dotty Strutley</v>
      </c>
      <c r="J4597">
        <f>YEAR(shipments[[#This Row],[Shipdate]])</f>
        <v>2023</v>
      </c>
      <c r="K4597" s="22"/>
      <c r="L4597" s="22">
        <f>VLOOKUP(shipments[[#This Row],[PID]],CHOOSE({1,2},products[PID],products[Cost_per_box]),2,0)</f>
        <v>3.85</v>
      </c>
      <c r="M4597" s="22">
        <f>shipments[[#This Row],[Boxes]]*shipments[[#This Row],[cost_per_box]]</f>
        <v>1617</v>
      </c>
      <c r="N4597" s="22">
        <f>shipments[[#This Row],[Amount]]-shipments[[#This Row],[total cost]]</f>
        <v>482.25</v>
      </c>
    </row>
    <row r="4598" spans="1:14" x14ac:dyDescent="0.35">
      <c r="A4598" t="s">
        <v>4645</v>
      </c>
      <c r="B4598" t="s">
        <v>8054</v>
      </c>
      <c r="C4598" t="s">
        <v>8015</v>
      </c>
      <c r="D4598" t="s">
        <v>8033</v>
      </c>
      <c r="E4598" s="1">
        <v>44931</v>
      </c>
      <c r="F4598">
        <v>5037.75</v>
      </c>
      <c r="G4598">
        <v>560</v>
      </c>
      <c r="H4598" t="s">
        <v>40</v>
      </c>
      <c r="I4598" t="str">
        <f>VLOOKUP(shipments[[#This Row],[SPID]],CHOOSE({1,2},people[[#All],[SPID]],people[[#All],[Sales_person]]),2,0)</f>
        <v>Dotty Strutley</v>
      </c>
      <c r="J4598">
        <f>YEAR(shipments[[#This Row],[Shipdate]])</f>
        <v>2023</v>
      </c>
      <c r="K4598" s="22"/>
      <c r="L4598" s="22">
        <f>VLOOKUP(shipments[[#This Row],[PID]],CHOOSE({1,2},products[PID],products[Cost_per_box]),2,0)</f>
        <v>5.72</v>
      </c>
      <c r="M4598" s="22">
        <f>shipments[[#This Row],[Boxes]]*shipments[[#This Row],[cost_per_box]]</f>
        <v>3203.2</v>
      </c>
      <c r="N4598" s="22">
        <f>shipments[[#This Row],[Amount]]-shipments[[#This Row],[total cost]]</f>
        <v>1834.5500000000002</v>
      </c>
    </row>
    <row r="4599" spans="1:14" x14ac:dyDescent="0.35">
      <c r="A4599" t="s">
        <v>4646</v>
      </c>
      <c r="B4599" t="s">
        <v>8054</v>
      </c>
      <c r="C4599" t="s">
        <v>8015</v>
      </c>
      <c r="D4599" t="s">
        <v>8037</v>
      </c>
      <c r="E4599" s="1">
        <v>44971</v>
      </c>
      <c r="F4599">
        <v>389.25</v>
      </c>
      <c r="G4599">
        <v>49</v>
      </c>
      <c r="H4599" t="s">
        <v>7</v>
      </c>
      <c r="I4599" t="str">
        <f>VLOOKUP(shipments[[#This Row],[SPID]],CHOOSE({1,2},people[[#All],[SPID]],people[[#All],[Sales_person]]),2,0)</f>
        <v>Dotty Strutley</v>
      </c>
      <c r="J4599">
        <f>YEAR(shipments[[#This Row],[Shipdate]])</f>
        <v>2023</v>
      </c>
      <c r="K4599" s="22"/>
      <c r="L4599" s="22">
        <f>VLOOKUP(shipments[[#This Row],[PID]],CHOOSE({1,2},products[PID],products[Cost_per_box]),2,0)</f>
        <v>5.72</v>
      </c>
      <c r="M4599" s="22">
        <f>shipments[[#This Row],[Boxes]]*shipments[[#This Row],[cost_per_box]]</f>
        <v>280.27999999999997</v>
      </c>
      <c r="N4599" s="22">
        <f>shipments[[#This Row],[Amount]]-shipments[[#This Row],[total cost]]</f>
        <v>108.97000000000003</v>
      </c>
    </row>
    <row r="4600" spans="1:14" x14ac:dyDescent="0.35">
      <c r="A4600" t="s">
        <v>4647</v>
      </c>
      <c r="B4600" t="s">
        <v>8054</v>
      </c>
      <c r="C4600" t="s">
        <v>8015</v>
      </c>
      <c r="D4600" t="s">
        <v>8036</v>
      </c>
      <c r="E4600" s="1">
        <v>45188</v>
      </c>
      <c r="F4600">
        <v>3370.5</v>
      </c>
      <c r="G4600">
        <v>375</v>
      </c>
      <c r="H4600" t="s">
        <v>7</v>
      </c>
      <c r="I4600" t="str">
        <f>VLOOKUP(shipments[[#This Row],[SPID]],CHOOSE({1,2},people[[#All],[SPID]],people[[#All],[Sales_person]]),2,0)</f>
        <v>Dotty Strutley</v>
      </c>
      <c r="J4600">
        <f>YEAR(shipments[[#This Row],[Shipdate]])</f>
        <v>2023</v>
      </c>
      <c r="K4600" s="22"/>
      <c r="L4600" s="22">
        <f>VLOOKUP(shipments[[#This Row],[PID]],CHOOSE({1,2},products[PID],products[Cost_per_box]),2,0)</f>
        <v>5.72</v>
      </c>
      <c r="M4600" s="22">
        <f>shipments[[#This Row],[Boxes]]*shipments[[#This Row],[cost_per_box]]</f>
        <v>2145</v>
      </c>
      <c r="N4600" s="22">
        <f>shipments[[#This Row],[Amount]]-shipments[[#This Row],[total cost]]</f>
        <v>1225.5</v>
      </c>
    </row>
    <row r="4601" spans="1:14" x14ac:dyDescent="0.35">
      <c r="A4601" t="s">
        <v>4648</v>
      </c>
      <c r="B4601" t="s">
        <v>8054</v>
      </c>
      <c r="C4601" t="s">
        <v>8015</v>
      </c>
      <c r="D4601" t="s">
        <v>8033</v>
      </c>
      <c r="E4601" s="1">
        <v>45287</v>
      </c>
      <c r="F4601">
        <v>4873.5</v>
      </c>
      <c r="G4601">
        <v>697</v>
      </c>
      <c r="H4601" t="s">
        <v>7</v>
      </c>
      <c r="I4601" t="str">
        <f>VLOOKUP(shipments[[#This Row],[SPID]],CHOOSE({1,2},people[[#All],[SPID]],people[[#All],[Sales_person]]),2,0)</f>
        <v>Dotty Strutley</v>
      </c>
      <c r="J4601">
        <f>YEAR(shipments[[#This Row],[Shipdate]])</f>
        <v>2023</v>
      </c>
      <c r="K4601" s="22"/>
      <c r="L4601" s="22">
        <f>VLOOKUP(shipments[[#This Row],[PID]],CHOOSE({1,2},products[PID],products[Cost_per_box]),2,0)</f>
        <v>5.72</v>
      </c>
      <c r="M4601" s="22">
        <f>shipments[[#This Row],[Boxes]]*shipments[[#This Row],[cost_per_box]]</f>
        <v>3986.8399999999997</v>
      </c>
      <c r="N4601" s="22">
        <f>shipments[[#This Row],[Amount]]-shipments[[#This Row],[total cost]]</f>
        <v>886.66000000000031</v>
      </c>
    </row>
    <row r="4602" spans="1:14" x14ac:dyDescent="0.35">
      <c r="A4602" t="s">
        <v>4649</v>
      </c>
      <c r="B4602" t="s">
        <v>8054</v>
      </c>
      <c r="C4602" t="s">
        <v>8016</v>
      </c>
      <c r="D4602" t="s">
        <v>8033</v>
      </c>
      <c r="E4602" s="1">
        <v>45238</v>
      </c>
      <c r="F4602">
        <v>8300.25</v>
      </c>
      <c r="G4602">
        <v>308</v>
      </c>
      <c r="H4602" t="s">
        <v>7</v>
      </c>
      <c r="I4602" t="str">
        <f>VLOOKUP(shipments[[#This Row],[SPID]],CHOOSE({1,2},people[[#All],[SPID]],people[[#All],[Sales_person]]),2,0)</f>
        <v>Dotty Strutley</v>
      </c>
      <c r="J4602">
        <f>YEAR(shipments[[#This Row],[Shipdate]])</f>
        <v>2023</v>
      </c>
      <c r="K4602" s="22"/>
      <c r="L4602" s="22">
        <f>VLOOKUP(shipments[[#This Row],[PID]],CHOOSE({1,2},products[PID],products[Cost_per_box]),2,0)</f>
        <v>6.31</v>
      </c>
      <c r="M4602" s="22">
        <f>shipments[[#This Row],[Boxes]]*shipments[[#This Row],[cost_per_box]]</f>
        <v>1943.4799999999998</v>
      </c>
      <c r="N4602" s="22">
        <f>shipments[[#This Row],[Amount]]-shipments[[#This Row],[total cost]]</f>
        <v>6356.77</v>
      </c>
    </row>
    <row r="4603" spans="1:14" x14ac:dyDescent="0.35">
      <c r="A4603" t="s">
        <v>4650</v>
      </c>
      <c r="B4603" t="s">
        <v>8054</v>
      </c>
      <c r="C4603" t="s">
        <v>8017</v>
      </c>
      <c r="D4603" t="s">
        <v>8037</v>
      </c>
      <c r="E4603" s="1">
        <v>45278</v>
      </c>
      <c r="F4603">
        <v>5413.5</v>
      </c>
      <c r="G4603">
        <v>209</v>
      </c>
      <c r="H4603" t="s">
        <v>7</v>
      </c>
      <c r="I4603" t="str">
        <f>VLOOKUP(shipments[[#This Row],[SPID]],CHOOSE({1,2},people[[#All],[SPID]],people[[#All],[Sales_person]]),2,0)</f>
        <v>Dotty Strutley</v>
      </c>
      <c r="J4603">
        <f>YEAR(shipments[[#This Row],[Shipdate]])</f>
        <v>2023</v>
      </c>
      <c r="K4603" s="22"/>
      <c r="L4603" s="22">
        <f>VLOOKUP(shipments[[#This Row],[PID]],CHOOSE({1,2},products[PID],products[Cost_per_box]),2,0)</f>
        <v>9.94</v>
      </c>
      <c r="M4603" s="22">
        <f>shipments[[#This Row],[Boxes]]*shipments[[#This Row],[cost_per_box]]</f>
        <v>2077.46</v>
      </c>
      <c r="N4603" s="22">
        <f>shipments[[#This Row],[Amount]]-shipments[[#This Row],[total cost]]</f>
        <v>3336.04</v>
      </c>
    </row>
    <row r="4604" spans="1:14" x14ac:dyDescent="0.35">
      <c r="A4604" t="s">
        <v>4651</v>
      </c>
      <c r="B4604" t="s">
        <v>8054</v>
      </c>
      <c r="C4604" t="s">
        <v>8017</v>
      </c>
      <c r="D4604" t="s">
        <v>8033</v>
      </c>
      <c r="E4604" s="1">
        <v>45442</v>
      </c>
      <c r="F4604">
        <v>5301</v>
      </c>
      <c r="G4604">
        <v>190</v>
      </c>
      <c r="H4604" t="s">
        <v>7</v>
      </c>
      <c r="I4604" t="str">
        <f>VLOOKUP(shipments[[#This Row],[SPID]],CHOOSE({1,2},people[[#All],[SPID]],people[[#All],[Sales_person]]),2,0)</f>
        <v>Dotty Strutley</v>
      </c>
      <c r="J4604">
        <f>YEAR(shipments[[#This Row],[Shipdate]])</f>
        <v>2024</v>
      </c>
      <c r="K4604" s="22"/>
      <c r="L4604" s="22">
        <f>VLOOKUP(shipments[[#This Row],[PID]],CHOOSE({1,2},products[PID],products[Cost_per_box]),2,0)</f>
        <v>9.94</v>
      </c>
      <c r="M4604" s="22">
        <f>shipments[[#This Row],[Boxes]]*shipments[[#This Row],[cost_per_box]]</f>
        <v>1888.6</v>
      </c>
      <c r="N4604" s="22">
        <f>shipments[[#This Row],[Amount]]-shipments[[#This Row],[total cost]]</f>
        <v>3412.4</v>
      </c>
    </row>
    <row r="4605" spans="1:14" x14ac:dyDescent="0.35">
      <c r="A4605" t="s">
        <v>4652</v>
      </c>
      <c r="B4605" t="s">
        <v>8054</v>
      </c>
      <c r="C4605" t="s">
        <v>8017</v>
      </c>
      <c r="D4605" t="s">
        <v>8033</v>
      </c>
      <c r="E4605" s="1">
        <v>45334</v>
      </c>
      <c r="F4605">
        <v>5370.75</v>
      </c>
      <c r="G4605">
        <v>224</v>
      </c>
      <c r="H4605" t="s">
        <v>7</v>
      </c>
      <c r="I4605" t="str">
        <f>VLOOKUP(shipments[[#This Row],[SPID]],CHOOSE({1,2},people[[#All],[SPID]],people[[#All],[Sales_person]]),2,0)</f>
        <v>Dotty Strutley</v>
      </c>
      <c r="J4605">
        <f>YEAR(shipments[[#This Row],[Shipdate]])</f>
        <v>2024</v>
      </c>
      <c r="K4605" s="22"/>
      <c r="L4605" s="22">
        <f>VLOOKUP(shipments[[#This Row],[PID]],CHOOSE({1,2},products[PID],products[Cost_per_box]),2,0)</f>
        <v>9.94</v>
      </c>
      <c r="M4605" s="22">
        <f>shipments[[#This Row],[Boxes]]*shipments[[#This Row],[cost_per_box]]</f>
        <v>2226.56</v>
      </c>
      <c r="N4605" s="22">
        <f>shipments[[#This Row],[Amount]]-shipments[[#This Row],[total cost]]</f>
        <v>3144.19</v>
      </c>
    </row>
    <row r="4606" spans="1:14" x14ac:dyDescent="0.35">
      <c r="A4606" t="s">
        <v>4653</v>
      </c>
      <c r="B4606" t="s">
        <v>8054</v>
      </c>
      <c r="C4606" t="s">
        <v>8017</v>
      </c>
      <c r="D4606" t="s">
        <v>8037</v>
      </c>
      <c r="E4606" s="1">
        <v>45330</v>
      </c>
      <c r="F4606">
        <v>5980.5</v>
      </c>
      <c r="G4606">
        <v>222</v>
      </c>
      <c r="H4606" t="s">
        <v>7</v>
      </c>
      <c r="I4606" t="str">
        <f>VLOOKUP(shipments[[#This Row],[SPID]],CHOOSE({1,2},people[[#All],[SPID]],people[[#All],[Sales_person]]),2,0)</f>
        <v>Dotty Strutley</v>
      </c>
      <c r="J4606">
        <f>YEAR(shipments[[#This Row],[Shipdate]])</f>
        <v>2024</v>
      </c>
      <c r="K4606" s="22"/>
      <c r="L4606" s="22">
        <f>VLOOKUP(shipments[[#This Row],[PID]],CHOOSE({1,2},products[PID],products[Cost_per_box]),2,0)</f>
        <v>9.94</v>
      </c>
      <c r="M4606" s="22">
        <f>shipments[[#This Row],[Boxes]]*shipments[[#This Row],[cost_per_box]]</f>
        <v>2206.6799999999998</v>
      </c>
      <c r="N4606" s="22">
        <f>shipments[[#This Row],[Amount]]-shipments[[#This Row],[total cost]]</f>
        <v>3773.82</v>
      </c>
    </row>
    <row r="4607" spans="1:14" x14ac:dyDescent="0.35">
      <c r="A4607" t="s">
        <v>4654</v>
      </c>
      <c r="B4607" t="s">
        <v>8054</v>
      </c>
      <c r="C4607" t="s">
        <v>8017</v>
      </c>
      <c r="D4607" t="s">
        <v>8035</v>
      </c>
      <c r="E4607" s="1">
        <v>45086</v>
      </c>
      <c r="F4607">
        <v>5598</v>
      </c>
      <c r="G4607">
        <v>216</v>
      </c>
      <c r="H4607" t="s">
        <v>7</v>
      </c>
      <c r="I4607" t="str">
        <f>VLOOKUP(shipments[[#This Row],[SPID]],CHOOSE({1,2},people[[#All],[SPID]],people[[#All],[Sales_person]]),2,0)</f>
        <v>Dotty Strutley</v>
      </c>
      <c r="J4607">
        <f>YEAR(shipments[[#This Row],[Shipdate]])</f>
        <v>2023</v>
      </c>
      <c r="K4607" s="22"/>
      <c r="L4607" s="22">
        <f>VLOOKUP(shipments[[#This Row],[PID]],CHOOSE({1,2},products[PID],products[Cost_per_box]),2,0)</f>
        <v>9.94</v>
      </c>
      <c r="M4607" s="22">
        <f>shipments[[#This Row],[Boxes]]*shipments[[#This Row],[cost_per_box]]</f>
        <v>2147.04</v>
      </c>
      <c r="N4607" s="22">
        <f>shipments[[#This Row],[Amount]]-shipments[[#This Row],[total cost]]</f>
        <v>3450.96</v>
      </c>
    </row>
    <row r="4608" spans="1:14" x14ac:dyDescent="0.35">
      <c r="A4608" t="s">
        <v>4655</v>
      </c>
      <c r="B4608" t="s">
        <v>8054</v>
      </c>
      <c r="C4608" t="s">
        <v>8018</v>
      </c>
      <c r="D4608" t="s">
        <v>8034</v>
      </c>
      <c r="E4608" s="1">
        <v>45296</v>
      </c>
      <c r="F4608">
        <v>17277.75</v>
      </c>
      <c r="G4608">
        <v>786</v>
      </c>
      <c r="H4608" t="s">
        <v>7</v>
      </c>
      <c r="I4608" t="str">
        <f>VLOOKUP(shipments[[#This Row],[SPID]],CHOOSE({1,2},people[[#All],[SPID]],people[[#All],[Sales_person]]),2,0)</f>
        <v>Dotty Strutley</v>
      </c>
      <c r="J4608">
        <f>YEAR(shipments[[#This Row],[Shipdate]])</f>
        <v>2024</v>
      </c>
      <c r="K4608" s="22"/>
      <c r="L4608" s="22">
        <f>VLOOKUP(shipments[[#This Row],[PID]],CHOOSE({1,2},products[PID],products[Cost_per_box]),2,0)</f>
        <v>7.73</v>
      </c>
      <c r="M4608" s="22">
        <f>shipments[[#This Row],[Boxes]]*shipments[[#This Row],[cost_per_box]]</f>
        <v>6075.7800000000007</v>
      </c>
      <c r="N4608" s="22">
        <f>shipments[[#This Row],[Amount]]-shipments[[#This Row],[total cost]]</f>
        <v>11201.97</v>
      </c>
    </row>
    <row r="4609" spans="1:14" x14ac:dyDescent="0.35">
      <c r="A4609" t="s">
        <v>4656</v>
      </c>
      <c r="B4609" t="s">
        <v>8054</v>
      </c>
      <c r="C4609" t="s">
        <v>8018</v>
      </c>
      <c r="D4609" t="s">
        <v>8038</v>
      </c>
      <c r="E4609" s="1">
        <v>45329</v>
      </c>
      <c r="F4609">
        <v>1500.75</v>
      </c>
      <c r="G4609">
        <v>79</v>
      </c>
      <c r="H4609" t="s">
        <v>7</v>
      </c>
      <c r="I4609" t="str">
        <f>VLOOKUP(shipments[[#This Row],[SPID]],CHOOSE({1,2},people[[#All],[SPID]],people[[#All],[Sales_person]]),2,0)</f>
        <v>Dotty Strutley</v>
      </c>
      <c r="J4609">
        <f>YEAR(shipments[[#This Row],[Shipdate]])</f>
        <v>2024</v>
      </c>
      <c r="K4609" s="22"/>
      <c r="L4609" s="22">
        <f>VLOOKUP(shipments[[#This Row],[PID]],CHOOSE({1,2},products[PID],products[Cost_per_box]),2,0)</f>
        <v>7.73</v>
      </c>
      <c r="M4609" s="22">
        <f>shipments[[#This Row],[Boxes]]*shipments[[#This Row],[cost_per_box]]</f>
        <v>610.67000000000007</v>
      </c>
      <c r="N4609" s="22">
        <f>shipments[[#This Row],[Amount]]-shipments[[#This Row],[total cost]]</f>
        <v>890.07999999999993</v>
      </c>
    </row>
    <row r="4610" spans="1:14" x14ac:dyDescent="0.35">
      <c r="A4610" t="s">
        <v>4657</v>
      </c>
      <c r="B4610" t="s">
        <v>8054</v>
      </c>
      <c r="C4610" t="s">
        <v>8018</v>
      </c>
      <c r="D4610" t="s">
        <v>8035</v>
      </c>
      <c r="E4610" s="1">
        <v>45280</v>
      </c>
      <c r="F4610">
        <v>10311.75</v>
      </c>
      <c r="G4610">
        <v>543</v>
      </c>
      <c r="H4610" t="s">
        <v>7</v>
      </c>
      <c r="I4610" t="str">
        <f>VLOOKUP(shipments[[#This Row],[SPID]],CHOOSE({1,2},people[[#All],[SPID]],people[[#All],[Sales_person]]),2,0)</f>
        <v>Dotty Strutley</v>
      </c>
      <c r="J4610">
        <f>YEAR(shipments[[#This Row],[Shipdate]])</f>
        <v>2023</v>
      </c>
      <c r="K4610" s="22"/>
      <c r="L4610" s="22">
        <f>VLOOKUP(shipments[[#This Row],[PID]],CHOOSE({1,2},products[PID],products[Cost_per_box]),2,0)</f>
        <v>7.73</v>
      </c>
      <c r="M4610" s="22">
        <f>shipments[[#This Row],[Boxes]]*shipments[[#This Row],[cost_per_box]]</f>
        <v>4197.3900000000003</v>
      </c>
      <c r="N4610" s="22">
        <f>shipments[[#This Row],[Amount]]-shipments[[#This Row],[total cost]]</f>
        <v>6114.36</v>
      </c>
    </row>
    <row r="4611" spans="1:14" x14ac:dyDescent="0.35">
      <c r="A4611" t="s">
        <v>4658</v>
      </c>
      <c r="B4611" t="s">
        <v>8054</v>
      </c>
      <c r="C4611" t="s">
        <v>8018</v>
      </c>
      <c r="D4611" t="s">
        <v>8033</v>
      </c>
      <c r="E4611" s="1">
        <v>45285</v>
      </c>
      <c r="F4611">
        <v>5161.5</v>
      </c>
      <c r="G4611">
        <v>246</v>
      </c>
      <c r="H4611" t="s">
        <v>7</v>
      </c>
      <c r="I4611" t="str">
        <f>VLOOKUP(shipments[[#This Row],[SPID]],CHOOSE({1,2},people[[#All],[SPID]],people[[#All],[Sales_person]]),2,0)</f>
        <v>Dotty Strutley</v>
      </c>
      <c r="J4611">
        <f>YEAR(shipments[[#This Row],[Shipdate]])</f>
        <v>2023</v>
      </c>
      <c r="K4611" s="22"/>
      <c r="L4611" s="22">
        <f>VLOOKUP(shipments[[#This Row],[PID]],CHOOSE({1,2},products[PID],products[Cost_per_box]),2,0)</f>
        <v>7.73</v>
      </c>
      <c r="M4611" s="22">
        <f>shipments[[#This Row],[Boxes]]*shipments[[#This Row],[cost_per_box]]</f>
        <v>1901.5800000000002</v>
      </c>
      <c r="N4611" s="22">
        <f>shipments[[#This Row],[Amount]]-shipments[[#This Row],[total cost]]</f>
        <v>3259.92</v>
      </c>
    </row>
    <row r="4612" spans="1:14" x14ac:dyDescent="0.35">
      <c r="A4612" t="s">
        <v>4659</v>
      </c>
      <c r="B4612" t="s">
        <v>8054</v>
      </c>
      <c r="C4612" t="s">
        <v>8020</v>
      </c>
      <c r="D4612" t="s">
        <v>8035</v>
      </c>
      <c r="E4612" s="1">
        <v>45253</v>
      </c>
      <c r="F4612">
        <v>5625</v>
      </c>
      <c r="G4612">
        <v>469</v>
      </c>
      <c r="H4612" t="s">
        <v>7</v>
      </c>
      <c r="I4612" t="str">
        <f>VLOOKUP(shipments[[#This Row],[SPID]],CHOOSE({1,2},people[[#All],[SPID]],people[[#All],[Sales_person]]),2,0)</f>
        <v>Dotty Strutley</v>
      </c>
      <c r="J4612">
        <f>YEAR(shipments[[#This Row],[Shipdate]])</f>
        <v>2023</v>
      </c>
      <c r="K4612" s="22"/>
      <c r="L4612" s="22">
        <f>VLOOKUP(shipments[[#This Row],[PID]],CHOOSE({1,2},products[PID],products[Cost_per_box]),2,0)</f>
        <v>8.2200000000000006</v>
      </c>
      <c r="M4612" s="22">
        <f>shipments[[#This Row],[Boxes]]*shipments[[#This Row],[cost_per_box]]</f>
        <v>3855.1800000000003</v>
      </c>
      <c r="N4612" s="22">
        <f>shipments[[#This Row],[Amount]]-shipments[[#This Row],[total cost]]</f>
        <v>1769.8199999999997</v>
      </c>
    </row>
    <row r="4613" spans="1:14" x14ac:dyDescent="0.35">
      <c r="A4613" t="s">
        <v>4660</v>
      </c>
      <c r="B4613" t="s">
        <v>8054</v>
      </c>
      <c r="C4613" t="s">
        <v>8020</v>
      </c>
      <c r="D4613" t="s">
        <v>8034</v>
      </c>
      <c r="E4613" s="1">
        <v>44944</v>
      </c>
      <c r="F4613">
        <v>4308.75</v>
      </c>
      <c r="G4613">
        <v>332</v>
      </c>
      <c r="H4613" t="s">
        <v>7</v>
      </c>
      <c r="I4613" t="str">
        <f>VLOOKUP(shipments[[#This Row],[SPID]],CHOOSE({1,2},people[[#All],[SPID]],people[[#All],[Sales_person]]),2,0)</f>
        <v>Dotty Strutley</v>
      </c>
      <c r="J4613">
        <f>YEAR(shipments[[#This Row],[Shipdate]])</f>
        <v>2023</v>
      </c>
      <c r="K4613" s="22"/>
      <c r="L4613" s="22">
        <f>VLOOKUP(shipments[[#This Row],[PID]],CHOOSE({1,2},products[PID],products[Cost_per_box]),2,0)</f>
        <v>8.2200000000000006</v>
      </c>
      <c r="M4613" s="22">
        <f>shipments[[#This Row],[Boxes]]*shipments[[#This Row],[cost_per_box]]</f>
        <v>2729.0400000000004</v>
      </c>
      <c r="N4613" s="22">
        <f>shipments[[#This Row],[Amount]]-shipments[[#This Row],[total cost]]</f>
        <v>1579.7099999999996</v>
      </c>
    </row>
    <row r="4614" spans="1:14" x14ac:dyDescent="0.35">
      <c r="A4614" t="s">
        <v>4661</v>
      </c>
      <c r="B4614" t="s">
        <v>8054</v>
      </c>
      <c r="C4614" t="s">
        <v>8020</v>
      </c>
      <c r="D4614" t="s">
        <v>8034</v>
      </c>
      <c r="E4614" s="1">
        <v>45471</v>
      </c>
      <c r="F4614">
        <v>13059</v>
      </c>
      <c r="G4614">
        <v>1005</v>
      </c>
      <c r="H4614" t="s">
        <v>7</v>
      </c>
      <c r="I4614" t="str">
        <f>VLOOKUP(shipments[[#This Row],[SPID]],CHOOSE({1,2},people[[#All],[SPID]],people[[#All],[Sales_person]]),2,0)</f>
        <v>Dotty Strutley</v>
      </c>
      <c r="J4614">
        <f>YEAR(shipments[[#This Row],[Shipdate]])</f>
        <v>2024</v>
      </c>
      <c r="K4614" s="22"/>
      <c r="L4614" s="22">
        <f>VLOOKUP(shipments[[#This Row],[PID]],CHOOSE({1,2},products[PID],products[Cost_per_box]),2,0)</f>
        <v>8.2200000000000006</v>
      </c>
      <c r="M4614" s="22">
        <f>shipments[[#This Row],[Boxes]]*shipments[[#This Row],[cost_per_box]]</f>
        <v>8261.1</v>
      </c>
      <c r="N4614" s="22">
        <f>shipments[[#This Row],[Amount]]-shipments[[#This Row],[total cost]]</f>
        <v>4797.8999999999996</v>
      </c>
    </row>
    <row r="4615" spans="1:14" x14ac:dyDescent="0.35">
      <c r="A4615" t="s">
        <v>4662</v>
      </c>
      <c r="B4615" t="s">
        <v>8054</v>
      </c>
      <c r="C4615" t="s">
        <v>8020</v>
      </c>
      <c r="D4615" t="s">
        <v>8037</v>
      </c>
      <c r="E4615" s="1">
        <v>45302</v>
      </c>
      <c r="F4615">
        <v>7233.75</v>
      </c>
      <c r="G4615">
        <v>483</v>
      </c>
      <c r="H4615" t="s">
        <v>7</v>
      </c>
      <c r="I4615" t="str">
        <f>VLOOKUP(shipments[[#This Row],[SPID]],CHOOSE({1,2},people[[#All],[SPID]],people[[#All],[Sales_person]]),2,0)</f>
        <v>Dotty Strutley</v>
      </c>
      <c r="J4615">
        <f>YEAR(shipments[[#This Row],[Shipdate]])</f>
        <v>2024</v>
      </c>
      <c r="K4615" s="22"/>
      <c r="L4615" s="22">
        <f>VLOOKUP(shipments[[#This Row],[PID]],CHOOSE({1,2},products[PID],products[Cost_per_box]),2,0)</f>
        <v>8.2200000000000006</v>
      </c>
      <c r="M4615" s="22">
        <f>shipments[[#This Row],[Boxes]]*shipments[[#This Row],[cost_per_box]]</f>
        <v>3970.26</v>
      </c>
      <c r="N4615" s="22">
        <f>shipments[[#This Row],[Amount]]-shipments[[#This Row],[total cost]]</f>
        <v>3263.49</v>
      </c>
    </row>
    <row r="4616" spans="1:14" x14ac:dyDescent="0.35">
      <c r="A4616" t="s">
        <v>4663</v>
      </c>
      <c r="B4616" t="s">
        <v>8054</v>
      </c>
      <c r="C4616" t="s">
        <v>8020</v>
      </c>
      <c r="D4616" t="s">
        <v>8036</v>
      </c>
      <c r="E4616" s="1">
        <v>45334</v>
      </c>
      <c r="F4616">
        <v>6579</v>
      </c>
      <c r="G4616">
        <v>412</v>
      </c>
      <c r="H4616" t="s">
        <v>7</v>
      </c>
      <c r="I4616" t="str">
        <f>VLOOKUP(shipments[[#This Row],[SPID]],CHOOSE({1,2},people[[#All],[SPID]],people[[#All],[Sales_person]]),2,0)</f>
        <v>Dotty Strutley</v>
      </c>
      <c r="J4616">
        <f>YEAR(shipments[[#This Row],[Shipdate]])</f>
        <v>2024</v>
      </c>
      <c r="K4616" s="22"/>
      <c r="L4616" s="22">
        <f>VLOOKUP(shipments[[#This Row],[PID]],CHOOSE({1,2},products[PID],products[Cost_per_box]),2,0)</f>
        <v>8.2200000000000006</v>
      </c>
      <c r="M4616" s="22">
        <f>shipments[[#This Row],[Boxes]]*shipments[[#This Row],[cost_per_box]]</f>
        <v>3386.6400000000003</v>
      </c>
      <c r="N4616" s="22">
        <f>shipments[[#This Row],[Amount]]-shipments[[#This Row],[total cost]]</f>
        <v>3192.3599999999997</v>
      </c>
    </row>
    <row r="4617" spans="1:14" x14ac:dyDescent="0.35">
      <c r="A4617" t="s">
        <v>4664</v>
      </c>
      <c r="B4617" t="s">
        <v>8054</v>
      </c>
      <c r="C4617" t="s">
        <v>8021</v>
      </c>
      <c r="D4617" t="s">
        <v>8034</v>
      </c>
      <c r="E4617" s="1">
        <v>45159</v>
      </c>
      <c r="F4617">
        <v>4450.5</v>
      </c>
      <c r="G4617">
        <v>212</v>
      </c>
      <c r="H4617" t="s">
        <v>7</v>
      </c>
      <c r="I4617" t="str">
        <f>VLOOKUP(shipments[[#This Row],[SPID]],CHOOSE({1,2},people[[#All],[SPID]],people[[#All],[Sales_person]]),2,0)</f>
        <v>Dotty Strutley</v>
      </c>
      <c r="J4617">
        <f>YEAR(shipments[[#This Row],[Shipdate]])</f>
        <v>2023</v>
      </c>
      <c r="K4617" s="22"/>
      <c r="L4617" s="22">
        <f>VLOOKUP(shipments[[#This Row],[PID]],CHOOSE({1,2},products[PID],products[Cost_per_box]),2,0)</f>
        <v>10.23</v>
      </c>
      <c r="M4617" s="22">
        <f>shipments[[#This Row],[Boxes]]*shipments[[#This Row],[cost_per_box]]</f>
        <v>2168.7600000000002</v>
      </c>
      <c r="N4617" s="22">
        <f>shipments[[#This Row],[Amount]]-shipments[[#This Row],[total cost]]</f>
        <v>2281.7399999999998</v>
      </c>
    </row>
    <row r="4618" spans="1:14" x14ac:dyDescent="0.35">
      <c r="A4618" t="s">
        <v>4665</v>
      </c>
      <c r="B4618" t="s">
        <v>8054</v>
      </c>
      <c r="C4618" t="s">
        <v>8022</v>
      </c>
      <c r="D4618" t="s">
        <v>8038</v>
      </c>
      <c r="E4618" s="1">
        <v>45548</v>
      </c>
      <c r="F4618">
        <v>9326.25</v>
      </c>
      <c r="G4618">
        <v>622</v>
      </c>
      <c r="H4618" t="s">
        <v>26</v>
      </c>
      <c r="I4618" t="str">
        <f>VLOOKUP(shipments[[#This Row],[SPID]],CHOOSE({1,2},people[[#All],[SPID]],people[[#All],[Sales_person]]),2,0)</f>
        <v>Dotty Strutley</v>
      </c>
      <c r="J4618">
        <f>YEAR(shipments[[#This Row],[Shipdate]])</f>
        <v>2024</v>
      </c>
      <c r="K4618" s="22"/>
      <c r="L4618" s="22">
        <f>VLOOKUP(shipments[[#This Row],[PID]],CHOOSE({1,2},products[PID],products[Cost_per_box]),2,0)</f>
        <v>4.74</v>
      </c>
      <c r="M4618" s="22">
        <f>shipments[[#This Row],[Boxes]]*shipments[[#This Row],[cost_per_box]]</f>
        <v>2948.28</v>
      </c>
      <c r="N4618" s="22">
        <f>shipments[[#This Row],[Amount]]-shipments[[#This Row],[total cost]]</f>
        <v>6377.9699999999993</v>
      </c>
    </row>
    <row r="4619" spans="1:14" x14ac:dyDescent="0.35">
      <c r="A4619" t="s">
        <v>4666</v>
      </c>
      <c r="B4619" t="s">
        <v>8054</v>
      </c>
      <c r="C4619" t="s">
        <v>8022</v>
      </c>
      <c r="D4619" t="s">
        <v>8034</v>
      </c>
      <c r="E4619" s="1">
        <v>45272</v>
      </c>
      <c r="F4619">
        <v>7146</v>
      </c>
      <c r="G4619">
        <v>550</v>
      </c>
      <c r="H4619" t="s">
        <v>7</v>
      </c>
      <c r="I4619" t="str">
        <f>VLOOKUP(shipments[[#This Row],[SPID]],CHOOSE({1,2},people[[#All],[SPID]],people[[#All],[Sales_person]]),2,0)</f>
        <v>Dotty Strutley</v>
      </c>
      <c r="J4619">
        <f>YEAR(shipments[[#This Row],[Shipdate]])</f>
        <v>2023</v>
      </c>
      <c r="K4619" s="22"/>
      <c r="L4619" s="22">
        <f>VLOOKUP(shipments[[#This Row],[PID]],CHOOSE({1,2},products[PID],products[Cost_per_box]),2,0)</f>
        <v>4.74</v>
      </c>
      <c r="M4619" s="22">
        <f>shipments[[#This Row],[Boxes]]*shipments[[#This Row],[cost_per_box]]</f>
        <v>2607</v>
      </c>
      <c r="N4619" s="22">
        <f>shipments[[#This Row],[Amount]]-shipments[[#This Row],[total cost]]</f>
        <v>4539</v>
      </c>
    </row>
    <row r="4620" spans="1:14" x14ac:dyDescent="0.35">
      <c r="A4620" t="s">
        <v>4667</v>
      </c>
      <c r="B4620" t="s">
        <v>8054</v>
      </c>
      <c r="C4620" t="s">
        <v>8022</v>
      </c>
      <c r="D4620" t="s">
        <v>8038</v>
      </c>
      <c r="E4620" s="1">
        <v>45406</v>
      </c>
      <c r="F4620">
        <v>9713.25</v>
      </c>
      <c r="G4620">
        <v>572</v>
      </c>
      <c r="H4620" t="s">
        <v>7</v>
      </c>
      <c r="I4620" t="str">
        <f>VLOOKUP(shipments[[#This Row],[SPID]],CHOOSE({1,2},people[[#All],[SPID]],people[[#All],[Sales_person]]),2,0)</f>
        <v>Dotty Strutley</v>
      </c>
      <c r="J4620">
        <f>YEAR(shipments[[#This Row],[Shipdate]])</f>
        <v>2024</v>
      </c>
      <c r="K4620" s="22"/>
      <c r="L4620" s="22">
        <f>VLOOKUP(shipments[[#This Row],[PID]],CHOOSE({1,2},products[PID],products[Cost_per_box]),2,0)</f>
        <v>4.74</v>
      </c>
      <c r="M4620" s="22">
        <f>shipments[[#This Row],[Boxes]]*shipments[[#This Row],[cost_per_box]]</f>
        <v>2711.28</v>
      </c>
      <c r="N4620" s="22">
        <f>shipments[[#This Row],[Amount]]-shipments[[#This Row],[total cost]]</f>
        <v>7001.9699999999993</v>
      </c>
    </row>
    <row r="4621" spans="1:14" x14ac:dyDescent="0.35">
      <c r="A4621" t="s">
        <v>4668</v>
      </c>
      <c r="B4621" t="s">
        <v>8054</v>
      </c>
      <c r="C4621" t="s">
        <v>8023</v>
      </c>
      <c r="D4621" t="s">
        <v>8035</v>
      </c>
      <c r="E4621" s="1">
        <v>45037</v>
      </c>
      <c r="F4621">
        <v>2124</v>
      </c>
      <c r="G4621">
        <v>236</v>
      </c>
      <c r="H4621" t="s">
        <v>7</v>
      </c>
      <c r="I4621" t="str">
        <f>VLOOKUP(shipments[[#This Row],[SPID]],CHOOSE({1,2},people[[#All],[SPID]],people[[#All],[Sales_person]]),2,0)</f>
        <v>Dotty Strutley</v>
      </c>
      <c r="J4621">
        <f>YEAR(shipments[[#This Row],[Shipdate]])</f>
        <v>2023</v>
      </c>
      <c r="K4621" s="22"/>
      <c r="L4621" s="22">
        <f>VLOOKUP(shipments[[#This Row],[PID]],CHOOSE({1,2},products[PID],products[Cost_per_box]),2,0)</f>
        <v>10.51</v>
      </c>
      <c r="M4621" s="22">
        <f>shipments[[#This Row],[Boxes]]*shipments[[#This Row],[cost_per_box]]</f>
        <v>2480.36</v>
      </c>
      <c r="N4621" s="22">
        <f>shipments[[#This Row],[Amount]]-shipments[[#This Row],[total cost]]</f>
        <v>-356.36000000000013</v>
      </c>
    </row>
    <row r="4622" spans="1:14" x14ac:dyDescent="0.35">
      <c r="A4622" t="s">
        <v>4669</v>
      </c>
      <c r="B4622" t="s">
        <v>8054</v>
      </c>
      <c r="C4622" t="s">
        <v>8023</v>
      </c>
      <c r="D4622" t="s">
        <v>8038</v>
      </c>
      <c r="E4622" s="1">
        <v>45083</v>
      </c>
      <c r="F4622">
        <v>2144.25</v>
      </c>
      <c r="G4622">
        <v>307</v>
      </c>
      <c r="H4622" t="s">
        <v>7</v>
      </c>
      <c r="I4622" t="str">
        <f>VLOOKUP(shipments[[#This Row],[SPID]],CHOOSE({1,2},people[[#All],[SPID]],people[[#All],[Sales_person]]),2,0)</f>
        <v>Dotty Strutley</v>
      </c>
      <c r="J4622">
        <f>YEAR(shipments[[#This Row],[Shipdate]])</f>
        <v>2023</v>
      </c>
      <c r="K4622" s="22"/>
      <c r="L4622" s="22">
        <f>VLOOKUP(shipments[[#This Row],[PID]],CHOOSE({1,2},products[PID],products[Cost_per_box]),2,0)</f>
        <v>10.51</v>
      </c>
      <c r="M4622" s="22">
        <f>shipments[[#This Row],[Boxes]]*shipments[[#This Row],[cost_per_box]]</f>
        <v>3226.5699999999997</v>
      </c>
      <c r="N4622" s="22">
        <f>shipments[[#This Row],[Amount]]-shipments[[#This Row],[total cost]]</f>
        <v>-1082.3199999999997</v>
      </c>
    </row>
    <row r="4623" spans="1:14" x14ac:dyDescent="0.35">
      <c r="A4623" t="s">
        <v>4670</v>
      </c>
      <c r="B4623" t="s">
        <v>8054</v>
      </c>
      <c r="C4623" t="s">
        <v>8023</v>
      </c>
      <c r="D4623" t="s">
        <v>8038</v>
      </c>
      <c r="E4623" s="1">
        <v>45518</v>
      </c>
      <c r="F4623">
        <v>16825.5</v>
      </c>
      <c r="G4623">
        <v>2805</v>
      </c>
      <c r="H4623" t="s">
        <v>40</v>
      </c>
      <c r="I4623" t="str">
        <f>VLOOKUP(shipments[[#This Row],[SPID]],CHOOSE({1,2},people[[#All],[SPID]],people[[#All],[Sales_person]]),2,0)</f>
        <v>Dotty Strutley</v>
      </c>
      <c r="J4623">
        <f>YEAR(shipments[[#This Row],[Shipdate]])</f>
        <v>2024</v>
      </c>
      <c r="K4623" s="22"/>
      <c r="L4623" s="22">
        <f>VLOOKUP(shipments[[#This Row],[PID]],CHOOSE({1,2},products[PID],products[Cost_per_box]),2,0)</f>
        <v>10.51</v>
      </c>
      <c r="M4623" s="22">
        <f>shipments[[#This Row],[Boxes]]*shipments[[#This Row],[cost_per_box]]</f>
        <v>29480.55</v>
      </c>
      <c r="N4623" s="22">
        <f>shipments[[#This Row],[Amount]]-shipments[[#This Row],[total cost]]</f>
        <v>-12655.05</v>
      </c>
    </row>
    <row r="4624" spans="1:14" x14ac:dyDescent="0.35">
      <c r="A4624" t="s">
        <v>4671</v>
      </c>
      <c r="B4624" t="s">
        <v>8054</v>
      </c>
      <c r="C4624" t="s">
        <v>8023</v>
      </c>
      <c r="D4624" t="s">
        <v>8033</v>
      </c>
      <c r="E4624" s="1">
        <v>45097</v>
      </c>
      <c r="F4624">
        <v>2733.75</v>
      </c>
      <c r="G4624">
        <v>456</v>
      </c>
      <c r="H4624" t="s">
        <v>7</v>
      </c>
      <c r="I4624" t="str">
        <f>VLOOKUP(shipments[[#This Row],[SPID]],CHOOSE({1,2},people[[#All],[SPID]],people[[#All],[Sales_person]]),2,0)</f>
        <v>Dotty Strutley</v>
      </c>
      <c r="J4624">
        <f>YEAR(shipments[[#This Row],[Shipdate]])</f>
        <v>2023</v>
      </c>
      <c r="K4624" s="22"/>
      <c r="L4624" s="22">
        <f>VLOOKUP(shipments[[#This Row],[PID]],CHOOSE({1,2},products[PID],products[Cost_per_box]),2,0)</f>
        <v>10.51</v>
      </c>
      <c r="M4624" s="22">
        <f>shipments[[#This Row],[Boxes]]*shipments[[#This Row],[cost_per_box]]</f>
        <v>4792.5599999999995</v>
      </c>
      <c r="N4624" s="22">
        <f>shipments[[#This Row],[Amount]]-shipments[[#This Row],[total cost]]</f>
        <v>-2058.8099999999995</v>
      </c>
    </row>
    <row r="4625" spans="1:14" x14ac:dyDescent="0.35">
      <c r="A4625" t="s">
        <v>4672</v>
      </c>
      <c r="B4625" t="s">
        <v>8054</v>
      </c>
      <c r="C4625" t="s">
        <v>8023</v>
      </c>
      <c r="D4625" t="s">
        <v>8034</v>
      </c>
      <c r="E4625" s="1">
        <v>45006</v>
      </c>
      <c r="F4625">
        <v>5114.25</v>
      </c>
      <c r="G4625">
        <v>853</v>
      </c>
      <c r="H4625" t="s">
        <v>7</v>
      </c>
      <c r="I4625" t="str">
        <f>VLOOKUP(shipments[[#This Row],[SPID]],CHOOSE({1,2},people[[#All],[SPID]],people[[#All],[Sales_person]]),2,0)</f>
        <v>Dotty Strutley</v>
      </c>
      <c r="J4625">
        <f>YEAR(shipments[[#This Row],[Shipdate]])</f>
        <v>2023</v>
      </c>
      <c r="K4625" s="22"/>
      <c r="L4625" s="22">
        <f>VLOOKUP(shipments[[#This Row],[PID]],CHOOSE({1,2},products[PID],products[Cost_per_box]),2,0)</f>
        <v>10.51</v>
      </c>
      <c r="M4625" s="22">
        <f>shipments[[#This Row],[Boxes]]*shipments[[#This Row],[cost_per_box]]</f>
        <v>8965.0300000000007</v>
      </c>
      <c r="N4625" s="22">
        <f>shipments[[#This Row],[Amount]]-shipments[[#This Row],[total cost]]</f>
        <v>-3850.7800000000007</v>
      </c>
    </row>
    <row r="4626" spans="1:14" x14ac:dyDescent="0.35">
      <c r="A4626" t="s">
        <v>4673</v>
      </c>
      <c r="B4626" t="s">
        <v>8054</v>
      </c>
      <c r="C4626" t="s">
        <v>8024</v>
      </c>
      <c r="D4626" t="s">
        <v>8037</v>
      </c>
      <c r="E4626" s="1">
        <v>45156</v>
      </c>
      <c r="F4626">
        <v>6754.5</v>
      </c>
      <c r="G4626">
        <v>451</v>
      </c>
      <c r="H4626" t="s">
        <v>7</v>
      </c>
      <c r="I4626" t="str">
        <f>VLOOKUP(shipments[[#This Row],[SPID]],CHOOSE({1,2},people[[#All],[SPID]],people[[#All],[Sales_person]]),2,0)</f>
        <v>Dotty Strutley</v>
      </c>
      <c r="J4626">
        <f>YEAR(shipments[[#This Row],[Shipdate]])</f>
        <v>2023</v>
      </c>
      <c r="K4626" s="22"/>
      <c r="L4626" s="22">
        <f>VLOOKUP(shipments[[#This Row],[PID]],CHOOSE({1,2},products[PID],products[Cost_per_box]),2,0)</f>
        <v>6.43</v>
      </c>
      <c r="M4626" s="22">
        <f>shipments[[#This Row],[Boxes]]*shipments[[#This Row],[cost_per_box]]</f>
        <v>2899.93</v>
      </c>
      <c r="N4626" s="22">
        <f>shipments[[#This Row],[Amount]]-shipments[[#This Row],[total cost]]</f>
        <v>3854.57</v>
      </c>
    </row>
    <row r="4627" spans="1:14" x14ac:dyDescent="0.35">
      <c r="A4627" t="s">
        <v>4674</v>
      </c>
      <c r="B4627" t="s">
        <v>8054</v>
      </c>
      <c r="C4627" t="s">
        <v>8024</v>
      </c>
      <c r="D4627" t="s">
        <v>8034</v>
      </c>
      <c r="E4627" s="1">
        <v>45219</v>
      </c>
      <c r="F4627">
        <v>7434</v>
      </c>
      <c r="G4627">
        <v>531</v>
      </c>
      <c r="H4627" t="s">
        <v>7</v>
      </c>
      <c r="I4627" t="str">
        <f>VLOOKUP(shipments[[#This Row],[SPID]],CHOOSE({1,2},people[[#All],[SPID]],people[[#All],[Sales_person]]),2,0)</f>
        <v>Dotty Strutley</v>
      </c>
      <c r="J4627">
        <f>YEAR(shipments[[#This Row],[Shipdate]])</f>
        <v>2023</v>
      </c>
      <c r="K4627" s="22"/>
      <c r="L4627" s="22">
        <f>VLOOKUP(shipments[[#This Row],[PID]],CHOOSE({1,2},products[PID],products[Cost_per_box]),2,0)</f>
        <v>6.43</v>
      </c>
      <c r="M4627" s="22">
        <f>shipments[[#This Row],[Boxes]]*shipments[[#This Row],[cost_per_box]]</f>
        <v>3414.33</v>
      </c>
      <c r="N4627" s="22">
        <f>shipments[[#This Row],[Amount]]-shipments[[#This Row],[total cost]]</f>
        <v>4019.67</v>
      </c>
    </row>
    <row r="4628" spans="1:14" x14ac:dyDescent="0.35">
      <c r="A4628" t="s">
        <v>4675</v>
      </c>
      <c r="B4628" t="s">
        <v>8054</v>
      </c>
      <c r="C4628" t="s">
        <v>8024</v>
      </c>
      <c r="D4628" t="s">
        <v>8034</v>
      </c>
      <c r="E4628" s="1">
        <v>45069</v>
      </c>
      <c r="F4628">
        <v>5791.5</v>
      </c>
      <c r="G4628">
        <v>414</v>
      </c>
      <c r="H4628" t="s">
        <v>7</v>
      </c>
      <c r="I4628" t="str">
        <f>VLOOKUP(shipments[[#This Row],[SPID]],CHOOSE({1,2},people[[#All],[SPID]],people[[#All],[Sales_person]]),2,0)</f>
        <v>Dotty Strutley</v>
      </c>
      <c r="J4628">
        <f>YEAR(shipments[[#This Row],[Shipdate]])</f>
        <v>2023</v>
      </c>
      <c r="K4628" s="22"/>
      <c r="L4628" s="22">
        <f>VLOOKUP(shipments[[#This Row],[PID]],CHOOSE({1,2},products[PID],products[Cost_per_box]),2,0)</f>
        <v>6.43</v>
      </c>
      <c r="M4628" s="22">
        <f>shipments[[#This Row],[Boxes]]*shipments[[#This Row],[cost_per_box]]</f>
        <v>2662.02</v>
      </c>
      <c r="N4628" s="22">
        <f>shipments[[#This Row],[Amount]]-shipments[[#This Row],[total cost]]</f>
        <v>3129.48</v>
      </c>
    </row>
    <row r="4629" spans="1:14" x14ac:dyDescent="0.35">
      <c r="A4629" t="s">
        <v>4676</v>
      </c>
      <c r="B4629" t="s">
        <v>8054</v>
      </c>
      <c r="C4629" t="s">
        <v>8025</v>
      </c>
      <c r="D4629" t="s">
        <v>8035</v>
      </c>
      <c r="E4629" s="1">
        <v>45343</v>
      </c>
      <c r="F4629">
        <v>9015.75</v>
      </c>
      <c r="G4629">
        <v>501</v>
      </c>
      <c r="H4629" t="s">
        <v>7</v>
      </c>
      <c r="I4629" t="str">
        <f>VLOOKUP(shipments[[#This Row],[SPID]],CHOOSE({1,2},people[[#All],[SPID]],people[[#All],[Sales_person]]),2,0)</f>
        <v>Dotty Strutley</v>
      </c>
      <c r="J4629">
        <f>YEAR(shipments[[#This Row],[Shipdate]])</f>
        <v>2024</v>
      </c>
      <c r="K4629" s="22"/>
      <c r="L4629" s="22">
        <f>VLOOKUP(shipments[[#This Row],[PID]],CHOOSE({1,2},products[PID],products[Cost_per_box]),2,0)</f>
        <v>12.41</v>
      </c>
      <c r="M4629" s="22">
        <f>shipments[[#This Row],[Boxes]]*shipments[[#This Row],[cost_per_box]]</f>
        <v>6217.41</v>
      </c>
      <c r="N4629" s="22">
        <f>shipments[[#This Row],[Amount]]-shipments[[#This Row],[total cost]]</f>
        <v>2798.34</v>
      </c>
    </row>
    <row r="4630" spans="1:14" x14ac:dyDescent="0.35">
      <c r="A4630" t="s">
        <v>4677</v>
      </c>
      <c r="B4630" t="s">
        <v>8054</v>
      </c>
      <c r="C4630" t="s">
        <v>8026</v>
      </c>
      <c r="D4630" t="s">
        <v>8033</v>
      </c>
      <c r="E4630" s="1">
        <v>45000</v>
      </c>
      <c r="F4630">
        <v>7411.5</v>
      </c>
      <c r="G4630">
        <v>495</v>
      </c>
      <c r="H4630" t="s">
        <v>7</v>
      </c>
      <c r="I4630" t="str">
        <f>VLOOKUP(shipments[[#This Row],[SPID]],CHOOSE({1,2},people[[#All],[SPID]],people[[#All],[Sales_person]]),2,0)</f>
        <v>Dotty Strutley</v>
      </c>
      <c r="J4630">
        <f>YEAR(shipments[[#This Row],[Shipdate]])</f>
        <v>2023</v>
      </c>
      <c r="K4630" s="22"/>
      <c r="L4630" s="22">
        <f>VLOOKUP(shipments[[#This Row],[PID]],CHOOSE({1,2},products[PID],products[Cost_per_box]),2,0)</f>
        <v>9.57</v>
      </c>
      <c r="M4630" s="22">
        <f>shipments[[#This Row],[Boxes]]*shipments[[#This Row],[cost_per_box]]</f>
        <v>4737.1500000000005</v>
      </c>
      <c r="N4630" s="22">
        <f>shipments[[#This Row],[Amount]]-shipments[[#This Row],[total cost]]</f>
        <v>2674.3499999999995</v>
      </c>
    </row>
    <row r="4631" spans="1:14" x14ac:dyDescent="0.35">
      <c r="A4631" t="s">
        <v>4678</v>
      </c>
      <c r="B4631" t="s">
        <v>8054</v>
      </c>
      <c r="C4631" t="s">
        <v>8026</v>
      </c>
      <c r="D4631" t="s">
        <v>8036</v>
      </c>
      <c r="E4631" s="1">
        <v>45268</v>
      </c>
      <c r="F4631">
        <v>2484</v>
      </c>
      <c r="G4631">
        <v>178</v>
      </c>
      <c r="H4631" t="s">
        <v>7</v>
      </c>
      <c r="I4631" t="str">
        <f>VLOOKUP(shipments[[#This Row],[SPID]],CHOOSE({1,2},people[[#All],[SPID]],people[[#All],[Sales_person]]),2,0)</f>
        <v>Dotty Strutley</v>
      </c>
      <c r="J4631">
        <f>YEAR(shipments[[#This Row],[Shipdate]])</f>
        <v>2023</v>
      </c>
      <c r="K4631" s="22"/>
      <c r="L4631" s="22">
        <f>VLOOKUP(shipments[[#This Row],[PID]],CHOOSE({1,2},products[PID],products[Cost_per_box]),2,0)</f>
        <v>9.57</v>
      </c>
      <c r="M4631" s="22">
        <f>shipments[[#This Row],[Boxes]]*shipments[[#This Row],[cost_per_box]]</f>
        <v>1703.46</v>
      </c>
      <c r="N4631" s="22">
        <f>shipments[[#This Row],[Amount]]-shipments[[#This Row],[total cost]]</f>
        <v>780.54</v>
      </c>
    </row>
    <row r="4632" spans="1:14" x14ac:dyDescent="0.35">
      <c r="A4632" t="s">
        <v>4679</v>
      </c>
      <c r="B4632" t="s">
        <v>8054</v>
      </c>
      <c r="C4632" t="s">
        <v>8026</v>
      </c>
      <c r="D4632" t="s">
        <v>8033</v>
      </c>
      <c r="E4632" s="1">
        <v>45078</v>
      </c>
      <c r="F4632">
        <v>8865</v>
      </c>
      <c r="G4632">
        <v>591</v>
      </c>
      <c r="H4632" t="s">
        <v>7</v>
      </c>
      <c r="I4632" t="str">
        <f>VLOOKUP(shipments[[#This Row],[SPID]],CHOOSE({1,2},people[[#All],[SPID]],people[[#All],[Sales_person]]),2,0)</f>
        <v>Dotty Strutley</v>
      </c>
      <c r="J4632">
        <f>YEAR(shipments[[#This Row],[Shipdate]])</f>
        <v>2023</v>
      </c>
      <c r="K4632" s="22"/>
      <c r="L4632" s="22">
        <f>VLOOKUP(shipments[[#This Row],[PID]],CHOOSE({1,2},products[PID],products[Cost_per_box]),2,0)</f>
        <v>9.57</v>
      </c>
      <c r="M4632" s="22">
        <f>shipments[[#This Row],[Boxes]]*shipments[[#This Row],[cost_per_box]]</f>
        <v>5655.87</v>
      </c>
      <c r="N4632" s="22">
        <f>shipments[[#This Row],[Amount]]-shipments[[#This Row],[total cost]]</f>
        <v>3209.13</v>
      </c>
    </row>
    <row r="4633" spans="1:14" x14ac:dyDescent="0.35">
      <c r="A4633" t="s">
        <v>4680</v>
      </c>
      <c r="B4633" t="s">
        <v>8054</v>
      </c>
      <c r="C4633" t="s">
        <v>8026</v>
      </c>
      <c r="D4633" t="s">
        <v>8033</v>
      </c>
      <c r="E4633" s="1">
        <v>45273</v>
      </c>
      <c r="F4633">
        <v>10372.5</v>
      </c>
      <c r="G4633">
        <v>611</v>
      </c>
      <c r="H4633" t="s">
        <v>40</v>
      </c>
      <c r="I4633" t="str">
        <f>VLOOKUP(shipments[[#This Row],[SPID]],CHOOSE({1,2},people[[#All],[SPID]],people[[#All],[Sales_person]]),2,0)</f>
        <v>Dotty Strutley</v>
      </c>
      <c r="J4633">
        <f>YEAR(shipments[[#This Row],[Shipdate]])</f>
        <v>2023</v>
      </c>
      <c r="K4633" s="22"/>
      <c r="L4633" s="22">
        <f>VLOOKUP(shipments[[#This Row],[PID]],CHOOSE({1,2},products[PID],products[Cost_per_box]),2,0)</f>
        <v>9.57</v>
      </c>
      <c r="M4633" s="22">
        <f>shipments[[#This Row],[Boxes]]*shipments[[#This Row],[cost_per_box]]</f>
        <v>5847.27</v>
      </c>
      <c r="N4633" s="22">
        <f>shipments[[#This Row],[Amount]]-shipments[[#This Row],[total cost]]</f>
        <v>4525.2299999999996</v>
      </c>
    </row>
    <row r="4634" spans="1:14" x14ac:dyDescent="0.35">
      <c r="A4634" t="s">
        <v>4681</v>
      </c>
      <c r="B4634" t="s">
        <v>8054</v>
      </c>
      <c r="C4634" t="s">
        <v>8026</v>
      </c>
      <c r="D4634" t="s">
        <v>8035</v>
      </c>
      <c r="E4634" s="1">
        <v>44960</v>
      </c>
      <c r="F4634">
        <v>1705.5</v>
      </c>
      <c r="G4634">
        <v>114</v>
      </c>
      <c r="H4634" t="s">
        <v>7</v>
      </c>
      <c r="I4634" t="str">
        <f>VLOOKUP(shipments[[#This Row],[SPID]],CHOOSE({1,2},people[[#All],[SPID]],people[[#All],[Sales_person]]),2,0)</f>
        <v>Dotty Strutley</v>
      </c>
      <c r="J4634">
        <f>YEAR(shipments[[#This Row],[Shipdate]])</f>
        <v>2023</v>
      </c>
      <c r="K4634" s="22"/>
      <c r="L4634" s="22">
        <f>VLOOKUP(shipments[[#This Row],[PID]],CHOOSE({1,2},products[PID],products[Cost_per_box]),2,0)</f>
        <v>9.57</v>
      </c>
      <c r="M4634" s="22">
        <f>shipments[[#This Row],[Boxes]]*shipments[[#This Row],[cost_per_box]]</f>
        <v>1090.98</v>
      </c>
      <c r="N4634" s="22">
        <f>shipments[[#This Row],[Amount]]-shipments[[#This Row],[total cost]]</f>
        <v>614.52</v>
      </c>
    </row>
    <row r="4635" spans="1:14" x14ac:dyDescent="0.35">
      <c r="A4635" t="s">
        <v>4682</v>
      </c>
      <c r="B4635" t="s">
        <v>8054</v>
      </c>
      <c r="C4635" t="s">
        <v>8027</v>
      </c>
      <c r="D4635" t="s">
        <v>8036</v>
      </c>
      <c r="E4635" s="1">
        <v>45404</v>
      </c>
      <c r="F4635">
        <v>12966.75</v>
      </c>
      <c r="G4635">
        <v>1853</v>
      </c>
      <c r="H4635" t="s">
        <v>7</v>
      </c>
      <c r="I4635" t="str">
        <f>VLOOKUP(shipments[[#This Row],[SPID]],CHOOSE({1,2},people[[#All],[SPID]],people[[#All],[Sales_person]]),2,0)</f>
        <v>Dotty Strutley</v>
      </c>
      <c r="J4635">
        <f>YEAR(shipments[[#This Row],[Shipdate]])</f>
        <v>2024</v>
      </c>
      <c r="K4635" s="22"/>
      <c r="L4635" s="22">
        <f>VLOOKUP(shipments[[#This Row],[PID]],CHOOSE({1,2},products[PID],products[Cost_per_box]),2,0)</f>
        <v>8.43</v>
      </c>
      <c r="M4635" s="22">
        <f>shipments[[#This Row],[Boxes]]*shipments[[#This Row],[cost_per_box]]</f>
        <v>15620.789999999999</v>
      </c>
      <c r="N4635" s="22">
        <f>shipments[[#This Row],[Amount]]-shipments[[#This Row],[total cost]]</f>
        <v>-2654.0399999999991</v>
      </c>
    </row>
    <row r="4636" spans="1:14" x14ac:dyDescent="0.35">
      <c r="A4636" t="s">
        <v>4683</v>
      </c>
      <c r="B4636" t="s">
        <v>8054</v>
      </c>
      <c r="C4636" t="s">
        <v>8027</v>
      </c>
      <c r="D4636" t="s">
        <v>8033</v>
      </c>
      <c r="E4636" s="1">
        <v>45294</v>
      </c>
      <c r="F4636">
        <v>2542.5</v>
      </c>
      <c r="G4636">
        <v>283</v>
      </c>
      <c r="H4636" t="s">
        <v>7</v>
      </c>
      <c r="I4636" t="str">
        <f>VLOOKUP(shipments[[#This Row],[SPID]],CHOOSE({1,2},people[[#All],[SPID]],people[[#All],[Sales_person]]),2,0)</f>
        <v>Dotty Strutley</v>
      </c>
      <c r="J4636">
        <f>YEAR(shipments[[#This Row],[Shipdate]])</f>
        <v>2024</v>
      </c>
      <c r="K4636" s="22"/>
      <c r="L4636" s="22">
        <f>VLOOKUP(shipments[[#This Row],[PID]],CHOOSE({1,2},products[PID],products[Cost_per_box]),2,0)</f>
        <v>8.43</v>
      </c>
      <c r="M4636" s="22">
        <f>shipments[[#This Row],[Boxes]]*shipments[[#This Row],[cost_per_box]]</f>
        <v>2385.69</v>
      </c>
      <c r="N4636" s="22">
        <f>shipments[[#This Row],[Amount]]-shipments[[#This Row],[total cost]]</f>
        <v>156.80999999999995</v>
      </c>
    </row>
    <row r="4637" spans="1:14" x14ac:dyDescent="0.35">
      <c r="A4637" t="s">
        <v>4684</v>
      </c>
      <c r="B4637" t="s">
        <v>8054</v>
      </c>
      <c r="C4637" t="s">
        <v>8028</v>
      </c>
      <c r="D4637" t="s">
        <v>8037</v>
      </c>
      <c r="E4637" s="1">
        <v>45070</v>
      </c>
      <c r="F4637">
        <v>1905.75</v>
      </c>
      <c r="G4637">
        <v>239</v>
      </c>
      <c r="H4637" t="s">
        <v>7</v>
      </c>
      <c r="I4637" t="str">
        <f>VLOOKUP(shipments[[#This Row],[SPID]],CHOOSE({1,2},people[[#All],[SPID]],people[[#All],[Sales_person]]),2,0)</f>
        <v>Dotty Strutley</v>
      </c>
      <c r="J4637">
        <f>YEAR(shipments[[#This Row],[Shipdate]])</f>
        <v>2023</v>
      </c>
      <c r="K4637" s="22"/>
      <c r="L4637" s="22">
        <f>VLOOKUP(shipments[[#This Row],[PID]],CHOOSE({1,2},products[PID],products[Cost_per_box]),2,0)</f>
        <v>6.8</v>
      </c>
      <c r="M4637" s="22">
        <f>shipments[[#This Row],[Boxes]]*shipments[[#This Row],[cost_per_box]]</f>
        <v>1625.2</v>
      </c>
      <c r="N4637" s="22">
        <f>shipments[[#This Row],[Amount]]-shipments[[#This Row],[total cost]]</f>
        <v>280.54999999999995</v>
      </c>
    </row>
    <row r="4638" spans="1:14" x14ac:dyDescent="0.35">
      <c r="A4638" t="s">
        <v>4685</v>
      </c>
      <c r="B4638" t="s">
        <v>8054</v>
      </c>
      <c r="C4638" t="s">
        <v>8028</v>
      </c>
      <c r="D4638" t="s">
        <v>8036</v>
      </c>
      <c r="E4638" s="1">
        <v>45490</v>
      </c>
      <c r="F4638">
        <v>3222</v>
      </c>
      <c r="G4638">
        <v>323</v>
      </c>
      <c r="H4638" t="s">
        <v>18</v>
      </c>
      <c r="I4638" t="str">
        <f>VLOOKUP(shipments[[#This Row],[SPID]],CHOOSE({1,2},people[[#All],[SPID]],people[[#All],[Sales_person]]),2,0)</f>
        <v>Dotty Strutley</v>
      </c>
      <c r="J4638">
        <f>YEAR(shipments[[#This Row],[Shipdate]])</f>
        <v>2024</v>
      </c>
      <c r="K4638" s="22"/>
      <c r="L4638" s="22">
        <f>VLOOKUP(shipments[[#This Row],[PID]],CHOOSE({1,2},products[PID],products[Cost_per_box]),2,0)</f>
        <v>6.8</v>
      </c>
      <c r="M4638" s="22">
        <f>shipments[[#This Row],[Boxes]]*shipments[[#This Row],[cost_per_box]]</f>
        <v>2196.4</v>
      </c>
      <c r="N4638" s="22">
        <f>shipments[[#This Row],[Amount]]-shipments[[#This Row],[total cost]]</f>
        <v>1025.5999999999999</v>
      </c>
    </row>
    <row r="4639" spans="1:14" x14ac:dyDescent="0.35">
      <c r="A4639" t="s">
        <v>4686</v>
      </c>
      <c r="B4639" t="s">
        <v>8054</v>
      </c>
      <c r="C4639" t="s">
        <v>8029</v>
      </c>
      <c r="D4639" t="s">
        <v>8038</v>
      </c>
      <c r="E4639" s="1">
        <v>45552</v>
      </c>
      <c r="F4639">
        <v>8907.75</v>
      </c>
      <c r="G4639">
        <v>330</v>
      </c>
      <c r="H4639" t="s">
        <v>26</v>
      </c>
      <c r="I4639" t="str">
        <f>VLOOKUP(shipments[[#This Row],[SPID]],CHOOSE({1,2},people[[#All],[SPID]],people[[#All],[Sales_person]]),2,0)</f>
        <v>Dotty Strutley</v>
      </c>
      <c r="J4639">
        <f>YEAR(shipments[[#This Row],[Shipdate]])</f>
        <v>2024</v>
      </c>
      <c r="K4639" s="22"/>
      <c r="L4639" s="22">
        <f>VLOOKUP(shipments[[#This Row],[PID]],CHOOSE({1,2},products[PID],products[Cost_per_box]),2,0)</f>
        <v>5.04</v>
      </c>
      <c r="M4639" s="22">
        <f>shipments[[#This Row],[Boxes]]*shipments[[#This Row],[cost_per_box]]</f>
        <v>1663.2</v>
      </c>
      <c r="N4639" s="22">
        <f>shipments[[#This Row],[Amount]]-shipments[[#This Row],[total cost]]</f>
        <v>7244.55</v>
      </c>
    </row>
    <row r="4640" spans="1:14" x14ac:dyDescent="0.35">
      <c r="A4640" t="s">
        <v>4687</v>
      </c>
      <c r="B4640" t="s">
        <v>8054</v>
      </c>
      <c r="C4640" t="s">
        <v>8029</v>
      </c>
      <c r="D4640" t="s">
        <v>8033</v>
      </c>
      <c r="E4640" s="1">
        <v>45307</v>
      </c>
      <c r="F4640">
        <v>13212</v>
      </c>
      <c r="G4640">
        <v>490</v>
      </c>
      <c r="H4640" t="s">
        <v>7</v>
      </c>
      <c r="I4640" t="str">
        <f>VLOOKUP(shipments[[#This Row],[SPID]],CHOOSE({1,2},people[[#All],[SPID]],people[[#All],[Sales_person]]),2,0)</f>
        <v>Dotty Strutley</v>
      </c>
      <c r="J4640">
        <f>YEAR(shipments[[#This Row],[Shipdate]])</f>
        <v>2024</v>
      </c>
      <c r="K4640" s="22"/>
      <c r="L4640" s="22">
        <f>VLOOKUP(shipments[[#This Row],[PID]],CHOOSE({1,2},products[PID],products[Cost_per_box]),2,0)</f>
        <v>5.04</v>
      </c>
      <c r="M4640" s="22">
        <f>shipments[[#This Row],[Boxes]]*shipments[[#This Row],[cost_per_box]]</f>
        <v>2469.6</v>
      </c>
      <c r="N4640" s="22">
        <f>shipments[[#This Row],[Amount]]-shipments[[#This Row],[total cost]]</f>
        <v>10742.4</v>
      </c>
    </row>
    <row r="4641" spans="1:14" x14ac:dyDescent="0.35">
      <c r="A4641" t="s">
        <v>4688</v>
      </c>
      <c r="B4641" t="s">
        <v>8054</v>
      </c>
      <c r="C4641" t="s">
        <v>8031</v>
      </c>
      <c r="D4641" t="s">
        <v>8033</v>
      </c>
      <c r="E4641" s="1">
        <v>45104</v>
      </c>
      <c r="F4641">
        <v>722.25</v>
      </c>
      <c r="G4641">
        <v>91</v>
      </c>
      <c r="H4641" t="s">
        <v>7</v>
      </c>
      <c r="I4641" t="str">
        <f>VLOOKUP(shipments[[#This Row],[SPID]],CHOOSE({1,2},people[[#All],[SPID]],people[[#All],[Sales_person]]),2,0)</f>
        <v>Dotty Strutley</v>
      </c>
      <c r="J4641">
        <f>YEAR(shipments[[#This Row],[Shipdate]])</f>
        <v>2023</v>
      </c>
      <c r="K4641" s="22"/>
      <c r="L4641" s="22">
        <f>VLOOKUP(shipments[[#This Row],[PID]],CHOOSE({1,2},products[PID],products[Cost_per_box]),2,0)</f>
        <v>3.32</v>
      </c>
      <c r="M4641" s="22">
        <f>shipments[[#This Row],[Boxes]]*shipments[[#This Row],[cost_per_box]]</f>
        <v>302.12</v>
      </c>
      <c r="N4641" s="22">
        <f>shipments[[#This Row],[Amount]]-shipments[[#This Row],[total cost]]</f>
        <v>420.13</v>
      </c>
    </row>
    <row r="4642" spans="1:14" x14ac:dyDescent="0.35">
      <c r="A4642" t="s">
        <v>4689</v>
      </c>
      <c r="B4642" t="s">
        <v>8054</v>
      </c>
      <c r="C4642" t="s">
        <v>8031</v>
      </c>
      <c r="D4642" t="s">
        <v>8038</v>
      </c>
      <c r="E4642" s="1">
        <v>45268</v>
      </c>
      <c r="F4642">
        <v>10437.75</v>
      </c>
      <c r="G4642">
        <v>949</v>
      </c>
      <c r="H4642" t="s">
        <v>7</v>
      </c>
      <c r="I4642" t="str">
        <f>VLOOKUP(shipments[[#This Row],[SPID]],CHOOSE({1,2},people[[#All],[SPID]],people[[#All],[Sales_person]]),2,0)</f>
        <v>Dotty Strutley</v>
      </c>
      <c r="J4642">
        <f>YEAR(shipments[[#This Row],[Shipdate]])</f>
        <v>2023</v>
      </c>
      <c r="K4642" s="22"/>
      <c r="L4642" s="22">
        <f>VLOOKUP(shipments[[#This Row],[PID]],CHOOSE({1,2},products[PID],products[Cost_per_box]),2,0)</f>
        <v>3.32</v>
      </c>
      <c r="M4642" s="22">
        <f>shipments[[#This Row],[Boxes]]*shipments[[#This Row],[cost_per_box]]</f>
        <v>3150.68</v>
      </c>
      <c r="N4642" s="22">
        <f>shipments[[#This Row],[Amount]]-shipments[[#This Row],[total cost]]</f>
        <v>7287.07</v>
      </c>
    </row>
    <row r="4643" spans="1:14" x14ac:dyDescent="0.35">
      <c r="A4643" t="s">
        <v>4690</v>
      </c>
      <c r="B4643" t="s">
        <v>8054</v>
      </c>
      <c r="C4643" t="s">
        <v>8032</v>
      </c>
      <c r="D4643" t="s">
        <v>8034</v>
      </c>
      <c r="E4643" s="1">
        <v>45280</v>
      </c>
      <c r="F4643">
        <v>14139</v>
      </c>
      <c r="G4643">
        <v>745</v>
      </c>
      <c r="H4643" t="s">
        <v>7</v>
      </c>
      <c r="I4643" t="str">
        <f>VLOOKUP(shipments[[#This Row],[SPID]],CHOOSE({1,2},people[[#All],[SPID]],people[[#All],[Sales_person]]),2,0)</f>
        <v>Dotty Strutley</v>
      </c>
      <c r="J4643">
        <f>YEAR(shipments[[#This Row],[Shipdate]])</f>
        <v>2023</v>
      </c>
      <c r="K4643" s="22"/>
      <c r="L4643" s="22">
        <f>VLOOKUP(shipments[[#This Row],[PID]],CHOOSE({1,2},products[PID],products[Cost_per_box]),2,0)</f>
        <v>2.65</v>
      </c>
      <c r="M4643" s="22">
        <f>shipments[[#This Row],[Boxes]]*shipments[[#This Row],[cost_per_box]]</f>
        <v>1974.25</v>
      </c>
      <c r="N4643" s="22">
        <f>shipments[[#This Row],[Amount]]-shipments[[#This Row],[total cost]]</f>
        <v>12164.75</v>
      </c>
    </row>
    <row r="4644" spans="1:14" x14ac:dyDescent="0.35">
      <c r="A4644" t="s">
        <v>4691</v>
      </c>
      <c r="B4644" t="s">
        <v>8054</v>
      </c>
      <c r="C4644" t="s">
        <v>8032</v>
      </c>
      <c r="D4644" t="s">
        <v>8036</v>
      </c>
      <c r="E4644" s="1">
        <v>45295</v>
      </c>
      <c r="F4644">
        <v>6093</v>
      </c>
      <c r="G4644">
        <v>321</v>
      </c>
      <c r="H4644" t="s">
        <v>7</v>
      </c>
      <c r="I4644" t="str">
        <f>VLOOKUP(shipments[[#This Row],[SPID]],CHOOSE({1,2},people[[#All],[SPID]],people[[#All],[Sales_person]]),2,0)</f>
        <v>Dotty Strutley</v>
      </c>
      <c r="J4644">
        <f>YEAR(shipments[[#This Row],[Shipdate]])</f>
        <v>2024</v>
      </c>
      <c r="K4644" s="22"/>
      <c r="L4644" s="22">
        <f>VLOOKUP(shipments[[#This Row],[PID]],CHOOSE({1,2},products[PID],products[Cost_per_box]),2,0)</f>
        <v>2.65</v>
      </c>
      <c r="M4644" s="22">
        <f>shipments[[#This Row],[Boxes]]*shipments[[#This Row],[cost_per_box]]</f>
        <v>850.65</v>
      </c>
      <c r="N4644" s="22">
        <f>shipments[[#This Row],[Amount]]-shipments[[#This Row],[total cost]]</f>
        <v>5242.3500000000004</v>
      </c>
    </row>
    <row r="4645" spans="1:14" x14ac:dyDescent="0.35">
      <c r="A4645" t="s">
        <v>4692</v>
      </c>
      <c r="B4645" t="s">
        <v>8054</v>
      </c>
      <c r="C4645" t="s">
        <v>8032</v>
      </c>
      <c r="D4645" t="s">
        <v>8035</v>
      </c>
      <c r="E4645" s="1">
        <v>44943</v>
      </c>
      <c r="F4645">
        <v>11245.5</v>
      </c>
      <c r="G4645">
        <v>563</v>
      </c>
      <c r="H4645" t="s">
        <v>7</v>
      </c>
      <c r="I4645" t="str">
        <f>VLOOKUP(shipments[[#This Row],[SPID]],CHOOSE({1,2},people[[#All],[SPID]],people[[#All],[Sales_person]]),2,0)</f>
        <v>Dotty Strutley</v>
      </c>
      <c r="J4645">
        <f>YEAR(shipments[[#This Row],[Shipdate]])</f>
        <v>2023</v>
      </c>
      <c r="K4645" s="22"/>
      <c r="L4645" s="22">
        <f>VLOOKUP(shipments[[#This Row],[PID]],CHOOSE({1,2},products[PID],products[Cost_per_box]),2,0)</f>
        <v>2.65</v>
      </c>
      <c r="M4645" s="22">
        <f>shipments[[#This Row],[Boxes]]*shipments[[#This Row],[cost_per_box]]</f>
        <v>1491.95</v>
      </c>
      <c r="N4645" s="22">
        <f>shipments[[#This Row],[Amount]]-shipments[[#This Row],[total cost]]</f>
        <v>9753.5499999999993</v>
      </c>
    </row>
    <row r="4646" spans="1:14" x14ac:dyDescent="0.35">
      <c r="A4646" t="s">
        <v>4693</v>
      </c>
      <c r="B4646" t="s">
        <v>8054</v>
      </c>
      <c r="C4646" t="s">
        <v>8011</v>
      </c>
      <c r="D4646" t="s">
        <v>8035</v>
      </c>
      <c r="E4646" s="1">
        <v>45415</v>
      </c>
      <c r="F4646">
        <v>7024.5</v>
      </c>
      <c r="G4646">
        <v>541</v>
      </c>
      <c r="H4646" t="s">
        <v>7</v>
      </c>
      <c r="I4646" t="str">
        <f>VLOOKUP(shipments[[#This Row],[SPID]],CHOOSE({1,2},people[[#All],[SPID]],people[[#All],[Sales_person]]),2,0)</f>
        <v>Dotty Strutley</v>
      </c>
      <c r="J4646">
        <f>YEAR(shipments[[#This Row],[Shipdate]])</f>
        <v>2024</v>
      </c>
      <c r="K4646" s="22"/>
      <c r="L4646" s="22">
        <f>VLOOKUP(shipments[[#This Row],[PID]],CHOOSE({1,2},products[PID],products[Cost_per_box]),2,0)</f>
        <v>5.26</v>
      </c>
      <c r="M4646" s="22">
        <f>shipments[[#This Row],[Boxes]]*shipments[[#This Row],[cost_per_box]]</f>
        <v>2845.66</v>
      </c>
      <c r="N4646" s="22">
        <f>shipments[[#This Row],[Amount]]-shipments[[#This Row],[total cost]]</f>
        <v>4178.84</v>
      </c>
    </row>
    <row r="4647" spans="1:14" x14ac:dyDescent="0.35">
      <c r="A4647" t="s">
        <v>4694</v>
      </c>
      <c r="B4647" t="s">
        <v>8054</v>
      </c>
      <c r="C4647" t="s">
        <v>8011</v>
      </c>
      <c r="D4647" t="s">
        <v>8036</v>
      </c>
      <c r="E4647" s="1">
        <v>45055</v>
      </c>
      <c r="F4647">
        <v>4659.75</v>
      </c>
      <c r="G4647">
        <v>389</v>
      </c>
      <c r="H4647" t="s">
        <v>7</v>
      </c>
      <c r="I4647" t="str">
        <f>VLOOKUP(shipments[[#This Row],[SPID]],CHOOSE({1,2},people[[#All],[SPID]],people[[#All],[Sales_person]]),2,0)</f>
        <v>Dotty Strutley</v>
      </c>
      <c r="J4647">
        <f>YEAR(shipments[[#This Row],[Shipdate]])</f>
        <v>2023</v>
      </c>
      <c r="K4647" s="22"/>
      <c r="L4647" s="22">
        <f>VLOOKUP(shipments[[#This Row],[PID]],CHOOSE({1,2},products[PID],products[Cost_per_box]),2,0)</f>
        <v>5.26</v>
      </c>
      <c r="M4647" s="22">
        <f>shipments[[#This Row],[Boxes]]*shipments[[#This Row],[cost_per_box]]</f>
        <v>2046.1399999999999</v>
      </c>
      <c r="N4647" s="22">
        <f>shipments[[#This Row],[Amount]]-shipments[[#This Row],[total cost]]</f>
        <v>2613.61</v>
      </c>
    </row>
    <row r="4648" spans="1:14" x14ac:dyDescent="0.35">
      <c r="A4648" t="s">
        <v>4695</v>
      </c>
      <c r="B4648" t="s">
        <v>8054</v>
      </c>
      <c r="C4648" t="s">
        <v>8012</v>
      </c>
      <c r="D4648" t="s">
        <v>8035</v>
      </c>
      <c r="E4648" s="1">
        <v>45462</v>
      </c>
      <c r="F4648">
        <v>7384.5</v>
      </c>
      <c r="G4648">
        <v>462</v>
      </c>
      <c r="H4648" t="s">
        <v>7</v>
      </c>
      <c r="I4648" t="str">
        <f>VLOOKUP(shipments[[#This Row],[SPID]],CHOOSE({1,2},people[[#All],[SPID]],people[[#All],[Sales_person]]),2,0)</f>
        <v>Dotty Strutley</v>
      </c>
      <c r="J4648">
        <f>YEAR(shipments[[#This Row],[Shipdate]])</f>
        <v>2024</v>
      </c>
      <c r="K4648" s="22"/>
      <c r="L4648" s="22">
        <f>VLOOKUP(shipments[[#This Row],[PID]],CHOOSE({1,2},products[PID],products[Cost_per_box]),2,0)</f>
        <v>7.48</v>
      </c>
      <c r="M4648" s="22">
        <f>shipments[[#This Row],[Boxes]]*shipments[[#This Row],[cost_per_box]]</f>
        <v>3455.76</v>
      </c>
      <c r="N4648" s="22">
        <f>shipments[[#This Row],[Amount]]-shipments[[#This Row],[total cost]]</f>
        <v>3928.74</v>
      </c>
    </row>
    <row r="4649" spans="1:14" x14ac:dyDescent="0.35">
      <c r="A4649" t="s">
        <v>4696</v>
      </c>
      <c r="B4649" t="s">
        <v>8054</v>
      </c>
      <c r="C4649" t="s">
        <v>8013</v>
      </c>
      <c r="D4649" t="s">
        <v>8036</v>
      </c>
      <c r="E4649" s="1">
        <v>45212</v>
      </c>
      <c r="F4649">
        <v>6750</v>
      </c>
      <c r="G4649">
        <v>675</v>
      </c>
      <c r="H4649" t="s">
        <v>7</v>
      </c>
      <c r="I4649" t="str">
        <f>VLOOKUP(shipments[[#This Row],[SPID]],CHOOSE({1,2},people[[#All],[SPID]],people[[#All],[Sales_person]]),2,0)</f>
        <v>Dotty Strutley</v>
      </c>
      <c r="J4649">
        <f>YEAR(shipments[[#This Row],[Shipdate]])</f>
        <v>2023</v>
      </c>
      <c r="K4649" s="22"/>
      <c r="L4649" s="22">
        <f>VLOOKUP(shipments[[#This Row],[PID]],CHOOSE({1,2},products[PID],products[Cost_per_box]),2,0)</f>
        <v>5.15</v>
      </c>
      <c r="M4649" s="22">
        <f>shipments[[#This Row],[Boxes]]*shipments[[#This Row],[cost_per_box]]</f>
        <v>3476.2500000000005</v>
      </c>
      <c r="N4649" s="22">
        <f>shipments[[#This Row],[Amount]]-shipments[[#This Row],[total cost]]</f>
        <v>3273.7499999999995</v>
      </c>
    </row>
    <row r="4650" spans="1:14" x14ac:dyDescent="0.35">
      <c r="A4650" t="s">
        <v>4697</v>
      </c>
      <c r="B4650" t="s">
        <v>8054</v>
      </c>
      <c r="C4650" t="s">
        <v>8013</v>
      </c>
      <c r="D4650" t="s">
        <v>8038</v>
      </c>
      <c r="E4650" s="1">
        <v>45189</v>
      </c>
      <c r="F4650">
        <v>1885.5</v>
      </c>
      <c r="G4650">
        <v>172</v>
      </c>
      <c r="H4650" t="s">
        <v>7</v>
      </c>
      <c r="I4650" t="str">
        <f>VLOOKUP(shipments[[#This Row],[SPID]],CHOOSE({1,2},people[[#All],[SPID]],people[[#All],[Sales_person]]),2,0)</f>
        <v>Dotty Strutley</v>
      </c>
      <c r="J4650">
        <f>YEAR(shipments[[#This Row],[Shipdate]])</f>
        <v>2023</v>
      </c>
      <c r="K4650" s="22"/>
      <c r="L4650" s="22">
        <f>VLOOKUP(shipments[[#This Row],[PID]],CHOOSE({1,2},products[PID],products[Cost_per_box]),2,0)</f>
        <v>5.15</v>
      </c>
      <c r="M4650" s="22">
        <f>shipments[[#This Row],[Boxes]]*shipments[[#This Row],[cost_per_box]]</f>
        <v>885.80000000000007</v>
      </c>
      <c r="N4650" s="22">
        <f>shipments[[#This Row],[Amount]]-shipments[[#This Row],[total cost]]</f>
        <v>999.69999999999993</v>
      </c>
    </row>
    <row r="4651" spans="1:14" x14ac:dyDescent="0.35">
      <c r="A4651" t="s">
        <v>4698</v>
      </c>
      <c r="B4651" t="s">
        <v>8054</v>
      </c>
      <c r="C4651" t="s">
        <v>8014</v>
      </c>
      <c r="D4651" t="s">
        <v>8038</v>
      </c>
      <c r="E4651" s="1">
        <v>45161</v>
      </c>
      <c r="F4651">
        <v>10548</v>
      </c>
      <c r="G4651">
        <v>1507</v>
      </c>
      <c r="H4651" t="s">
        <v>7</v>
      </c>
      <c r="I4651" t="str">
        <f>VLOOKUP(shipments[[#This Row],[SPID]],CHOOSE({1,2},people[[#All],[SPID]],people[[#All],[Sales_person]]),2,0)</f>
        <v>Dotty Strutley</v>
      </c>
      <c r="J4651">
        <f>YEAR(shipments[[#This Row],[Shipdate]])</f>
        <v>2023</v>
      </c>
      <c r="K4651" s="22"/>
      <c r="L4651" s="22">
        <f>VLOOKUP(shipments[[#This Row],[PID]],CHOOSE({1,2},products[PID],products[Cost_per_box]),2,0)</f>
        <v>3.85</v>
      </c>
      <c r="M4651" s="22">
        <f>shipments[[#This Row],[Boxes]]*shipments[[#This Row],[cost_per_box]]</f>
        <v>5801.95</v>
      </c>
      <c r="N4651" s="22">
        <f>shipments[[#This Row],[Amount]]-shipments[[#This Row],[total cost]]</f>
        <v>4746.05</v>
      </c>
    </row>
    <row r="4652" spans="1:14" x14ac:dyDescent="0.35">
      <c r="A4652" t="s">
        <v>4699</v>
      </c>
      <c r="B4652" t="s">
        <v>8054</v>
      </c>
      <c r="C4652" t="s">
        <v>8014</v>
      </c>
      <c r="D4652" t="s">
        <v>8033</v>
      </c>
      <c r="E4652" s="1">
        <v>45183</v>
      </c>
      <c r="F4652">
        <v>8525.25</v>
      </c>
      <c r="G4652">
        <v>948</v>
      </c>
      <c r="H4652" t="s">
        <v>7</v>
      </c>
      <c r="I4652" t="str">
        <f>VLOOKUP(shipments[[#This Row],[SPID]],CHOOSE({1,2},people[[#All],[SPID]],people[[#All],[Sales_person]]),2,0)</f>
        <v>Dotty Strutley</v>
      </c>
      <c r="J4652">
        <f>YEAR(shipments[[#This Row],[Shipdate]])</f>
        <v>2023</v>
      </c>
      <c r="K4652" s="22"/>
      <c r="L4652" s="22">
        <f>VLOOKUP(shipments[[#This Row],[PID]],CHOOSE({1,2},products[PID],products[Cost_per_box]),2,0)</f>
        <v>3.85</v>
      </c>
      <c r="M4652" s="22">
        <f>shipments[[#This Row],[Boxes]]*shipments[[#This Row],[cost_per_box]]</f>
        <v>3649.8</v>
      </c>
      <c r="N4652" s="22">
        <f>shipments[[#This Row],[Amount]]-shipments[[#This Row],[total cost]]</f>
        <v>4875.45</v>
      </c>
    </row>
    <row r="4653" spans="1:14" x14ac:dyDescent="0.35">
      <c r="A4653" t="s">
        <v>4700</v>
      </c>
      <c r="B4653" t="s">
        <v>8054</v>
      </c>
      <c r="C4653" t="s">
        <v>8014</v>
      </c>
      <c r="D4653" t="s">
        <v>8036</v>
      </c>
      <c r="E4653" s="1">
        <v>45363</v>
      </c>
      <c r="F4653">
        <v>10948.5</v>
      </c>
      <c r="G4653">
        <v>1369</v>
      </c>
      <c r="H4653" t="s">
        <v>7</v>
      </c>
      <c r="I4653" t="str">
        <f>VLOOKUP(shipments[[#This Row],[SPID]],CHOOSE({1,2},people[[#All],[SPID]],people[[#All],[Sales_person]]),2,0)</f>
        <v>Dotty Strutley</v>
      </c>
      <c r="J4653">
        <f>YEAR(shipments[[#This Row],[Shipdate]])</f>
        <v>2024</v>
      </c>
      <c r="K4653" s="22"/>
      <c r="L4653" s="22">
        <f>VLOOKUP(shipments[[#This Row],[PID]],CHOOSE({1,2},products[PID],products[Cost_per_box]),2,0)</f>
        <v>3.85</v>
      </c>
      <c r="M4653" s="22">
        <f>shipments[[#This Row],[Boxes]]*shipments[[#This Row],[cost_per_box]]</f>
        <v>5270.6500000000005</v>
      </c>
      <c r="N4653" s="22">
        <f>shipments[[#This Row],[Amount]]-shipments[[#This Row],[total cost]]</f>
        <v>5677.8499999999995</v>
      </c>
    </row>
    <row r="4654" spans="1:14" x14ac:dyDescent="0.35">
      <c r="A4654" t="s">
        <v>4701</v>
      </c>
      <c r="B4654" t="s">
        <v>8054</v>
      </c>
      <c r="C4654" t="s">
        <v>8016</v>
      </c>
      <c r="D4654" t="s">
        <v>8034</v>
      </c>
      <c r="E4654" s="1">
        <v>45050</v>
      </c>
      <c r="F4654">
        <v>7454.25</v>
      </c>
      <c r="G4654">
        <v>267</v>
      </c>
      <c r="H4654" t="s">
        <v>7</v>
      </c>
      <c r="I4654" t="str">
        <f>VLOOKUP(shipments[[#This Row],[SPID]],CHOOSE({1,2},people[[#All],[SPID]],people[[#All],[Sales_person]]),2,0)</f>
        <v>Dotty Strutley</v>
      </c>
      <c r="J4654">
        <f>YEAR(shipments[[#This Row],[Shipdate]])</f>
        <v>2023</v>
      </c>
      <c r="K4654" s="22"/>
      <c r="L4654" s="22">
        <f>VLOOKUP(shipments[[#This Row],[PID]],CHOOSE({1,2},products[PID],products[Cost_per_box]),2,0)</f>
        <v>6.31</v>
      </c>
      <c r="M4654" s="22">
        <f>shipments[[#This Row],[Boxes]]*shipments[[#This Row],[cost_per_box]]</f>
        <v>1684.77</v>
      </c>
      <c r="N4654" s="22">
        <f>shipments[[#This Row],[Amount]]-shipments[[#This Row],[total cost]]</f>
        <v>5769.48</v>
      </c>
    </row>
    <row r="4655" spans="1:14" x14ac:dyDescent="0.35">
      <c r="A4655" t="s">
        <v>4702</v>
      </c>
      <c r="B4655" t="s">
        <v>8054</v>
      </c>
      <c r="C4655" t="s">
        <v>8016</v>
      </c>
      <c r="D4655" t="s">
        <v>8035</v>
      </c>
      <c r="E4655" s="1">
        <v>45497</v>
      </c>
      <c r="F4655">
        <v>3458.25</v>
      </c>
      <c r="G4655">
        <v>145</v>
      </c>
      <c r="H4655" t="s">
        <v>18</v>
      </c>
      <c r="I4655" t="str">
        <f>VLOOKUP(shipments[[#This Row],[SPID]],CHOOSE({1,2},people[[#All],[SPID]],people[[#All],[Sales_person]]),2,0)</f>
        <v>Dotty Strutley</v>
      </c>
      <c r="J4655">
        <f>YEAR(shipments[[#This Row],[Shipdate]])</f>
        <v>2024</v>
      </c>
      <c r="K4655" s="22"/>
      <c r="L4655" s="22">
        <f>VLOOKUP(shipments[[#This Row],[PID]],CHOOSE({1,2},products[PID],products[Cost_per_box]),2,0)</f>
        <v>6.31</v>
      </c>
      <c r="M4655" s="22">
        <f>shipments[[#This Row],[Boxes]]*shipments[[#This Row],[cost_per_box]]</f>
        <v>914.94999999999993</v>
      </c>
      <c r="N4655" s="22">
        <f>shipments[[#This Row],[Amount]]-shipments[[#This Row],[total cost]]</f>
        <v>2543.3000000000002</v>
      </c>
    </row>
    <row r="4656" spans="1:14" x14ac:dyDescent="0.35">
      <c r="A4656" t="s">
        <v>4703</v>
      </c>
      <c r="B4656" t="s">
        <v>8054</v>
      </c>
      <c r="C4656" t="s">
        <v>8016</v>
      </c>
      <c r="D4656" t="s">
        <v>8037</v>
      </c>
      <c r="E4656" s="1">
        <v>45265</v>
      </c>
      <c r="F4656">
        <v>6174</v>
      </c>
      <c r="G4656">
        <v>221</v>
      </c>
      <c r="H4656" t="s">
        <v>7</v>
      </c>
      <c r="I4656" t="str">
        <f>VLOOKUP(shipments[[#This Row],[SPID]],CHOOSE({1,2},people[[#All],[SPID]],people[[#All],[Sales_person]]),2,0)</f>
        <v>Dotty Strutley</v>
      </c>
      <c r="J4656">
        <f>YEAR(shipments[[#This Row],[Shipdate]])</f>
        <v>2023</v>
      </c>
      <c r="K4656" s="22"/>
      <c r="L4656" s="22">
        <f>VLOOKUP(shipments[[#This Row],[PID]],CHOOSE({1,2},products[PID],products[Cost_per_box]),2,0)</f>
        <v>6.31</v>
      </c>
      <c r="M4656" s="22">
        <f>shipments[[#This Row],[Boxes]]*shipments[[#This Row],[cost_per_box]]</f>
        <v>1394.51</v>
      </c>
      <c r="N4656" s="22">
        <f>shipments[[#This Row],[Amount]]-shipments[[#This Row],[total cost]]</f>
        <v>4779.49</v>
      </c>
    </row>
    <row r="4657" spans="1:14" x14ac:dyDescent="0.35">
      <c r="A4657" t="s">
        <v>4704</v>
      </c>
      <c r="B4657" t="s">
        <v>8054</v>
      </c>
      <c r="C4657" t="s">
        <v>8016</v>
      </c>
      <c r="D4657" t="s">
        <v>8038</v>
      </c>
      <c r="E4657" s="1">
        <v>45490</v>
      </c>
      <c r="F4657">
        <v>285.75</v>
      </c>
      <c r="G4657">
        <v>11</v>
      </c>
      <c r="H4657" t="s">
        <v>18</v>
      </c>
      <c r="I4657" t="str">
        <f>VLOOKUP(shipments[[#This Row],[SPID]],CHOOSE({1,2},people[[#All],[SPID]],people[[#All],[Sales_person]]),2,0)</f>
        <v>Dotty Strutley</v>
      </c>
      <c r="J4657">
        <f>YEAR(shipments[[#This Row],[Shipdate]])</f>
        <v>2024</v>
      </c>
      <c r="K4657" s="22"/>
      <c r="L4657" s="22">
        <f>VLOOKUP(shipments[[#This Row],[PID]],CHOOSE({1,2},products[PID],products[Cost_per_box]),2,0)</f>
        <v>6.31</v>
      </c>
      <c r="M4657" s="22">
        <f>shipments[[#This Row],[Boxes]]*shipments[[#This Row],[cost_per_box]]</f>
        <v>69.41</v>
      </c>
      <c r="N4657" s="22">
        <f>shipments[[#This Row],[Amount]]-shipments[[#This Row],[total cost]]</f>
        <v>216.34</v>
      </c>
    </row>
    <row r="4658" spans="1:14" x14ac:dyDescent="0.35">
      <c r="A4658" t="s">
        <v>4705</v>
      </c>
      <c r="B4658" t="s">
        <v>8054</v>
      </c>
      <c r="C4658" t="s">
        <v>8017</v>
      </c>
      <c r="D4658" t="s">
        <v>8037</v>
      </c>
      <c r="E4658" s="1">
        <v>45278</v>
      </c>
      <c r="F4658">
        <v>5926.5</v>
      </c>
      <c r="G4658">
        <v>228</v>
      </c>
      <c r="H4658" t="s">
        <v>7</v>
      </c>
      <c r="I4658" t="str">
        <f>VLOOKUP(shipments[[#This Row],[SPID]],CHOOSE({1,2},people[[#All],[SPID]],people[[#All],[Sales_person]]),2,0)</f>
        <v>Dotty Strutley</v>
      </c>
      <c r="J4658">
        <f>YEAR(shipments[[#This Row],[Shipdate]])</f>
        <v>2023</v>
      </c>
      <c r="K4658" s="22"/>
      <c r="L4658" s="22">
        <f>VLOOKUP(shipments[[#This Row],[PID]],CHOOSE({1,2},products[PID],products[Cost_per_box]),2,0)</f>
        <v>9.94</v>
      </c>
      <c r="M4658" s="22">
        <f>shipments[[#This Row],[Boxes]]*shipments[[#This Row],[cost_per_box]]</f>
        <v>2266.3199999999997</v>
      </c>
      <c r="N4658" s="22">
        <f>shipments[[#This Row],[Amount]]-shipments[[#This Row],[total cost]]</f>
        <v>3660.1800000000003</v>
      </c>
    </row>
    <row r="4659" spans="1:14" x14ac:dyDescent="0.35">
      <c r="A4659" t="s">
        <v>4706</v>
      </c>
      <c r="B4659" t="s">
        <v>8054</v>
      </c>
      <c r="C4659" t="s">
        <v>8017</v>
      </c>
      <c r="D4659" t="s">
        <v>8033</v>
      </c>
      <c r="E4659" s="1">
        <v>45210</v>
      </c>
      <c r="F4659">
        <v>5557.5</v>
      </c>
      <c r="G4659">
        <v>206</v>
      </c>
      <c r="H4659" t="s">
        <v>7</v>
      </c>
      <c r="I4659" t="str">
        <f>VLOOKUP(shipments[[#This Row],[SPID]],CHOOSE({1,2},people[[#All],[SPID]],people[[#All],[Sales_person]]),2,0)</f>
        <v>Dotty Strutley</v>
      </c>
      <c r="J4659">
        <f>YEAR(shipments[[#This Row],[Shipdate]])</f>
        <v>2023</v>
      </c>
      <c r="K4659" s="22"/>
      <c r="L4659" s="22">
        <f>VLOOKUP(shipments[[#This Row],[PID]],CHOOSE({1,2},products[PID],products[Cost_per_box]),2,0)</f>
        <v>9.94</v>
      </c>
      <c r="M4659" s="22">
        <f>shipments[[#This Row],[Boxes]]*shipments[[#This Row],[cost_per_box]]</f>
        <v>2047.6399999999999</v>
      </c>
      <c r="N4659" s="22">
        <f>shipments[[#This Row],[Amount]]-shipments[[#This Row],[total cost]]</f>
        <v>3509.86</v>
      </c>
    </row>
    <row r="4660" spans="1:14" x14ac:dyDescent="0.35">
      <c r="A4660" t="s">
        <v>4707</v>
      </c>
      <c r="B4660" t="s">
        <v>8054</v>
      </c>
      <c r="C4660" t="s">
        <v>8017</v>
      </c>
      <c r="D4660" t="s">
        <v>8037</v>
      </c>
      <c r="E4660" s="1">
        <v>45258</v>
      </c>
      <c r="F4660">
        <v>5411.25</v>
      </c>
      <c r="G4660">
        <v>226</v>
      </c>
      <c r="H4660" t="s">
        <v>7</v>
      </c>
      <c r="I4660" t="str">
        <f>VLOOKUP(shipments[[#This Row],[SPID]],CHOOSE({1,2},people[[#All],[SPID]],people[[#All],[Sales_person]]),2,0)</f>
        <v>Dotty Strutley</v>
      </c>
      <c r="J4660">
        <f>YEAR(shipments[[#This Row],[Shipdate]])</f>
        <v>2023</v>
      </c>
      <c r="K4660" s="22"/>
      <c r="L4660" s="22">
        <f>VLOOKUP(shipments[[#This Row],[PID]],CHOOSE({1,2},products[PID],products[Cost_per_box]),2,0)</f>
        <v>9.94</v>
      </c>
      <c r="M4660" s="22">
        <f>shipments[[#This Row],[Boxes]]*shipments[[#This Row],[cost_per_box]]</f>
        <v>2246.44</v>
      </c>
      <c r="N4660" s="22">
        <f>shipments[[#This Row],[Amount]]-shipments[[#This Row],[total cost]]</f>
        <v>3164.81</v>
      </c>
    </row>
    <row r="4661" spans="1:14" x14ac:dyDescent="0.35">
      <c r="A4661" t="s">
        <v>4708</v>
      </c>
      <c r="B4661" t="s">
        <v>8054</v>
      </c>
      <c r="C4661" t="s">
        <v>8017</v>
      </c>
      <c r="D4661" t="s">
        <v>8033</v>
      </c>
      <c r="E4661" s="1">
        <v>45562</v>
      </c>
      <c r="F4661">
        <v>5458.5</v>
      </c>
      <c r="G4661">
        <v>219</v>
      </c>
      <c r="H4661" t="s">
        <v>26</v>
      </c>
      <c r="I4661" t="str">
        <f>VLOOKUP(shipments[[#This Row],[SPID]],CHOOSE({1,2},people[[#All],[SPID]],people[[#All],[Sales_person]]),2,0)</f>
        <v>Dotty Strutley</v>
      </c>
      <c r="J4661">
        <f>YEAR(shipments[[#This Row],[Shipdate]])</f>
        <v>2024</v>
      </c>
      <c r="K4661" s="22"/>
      <c r="L4661" s="22">
        <f>VLOOKUP(shipments[[#This Row],[PID]],CHOOSE({1,2},products[PID],products[Cost_per_box]),2,0)</f>
        <v>9.94</v>
      </c>
      <c r="M4661" s="22">
        <f>shipments[[#This Row],[Boxes]]*shipments[[#This Row],[cost_per_box]]</f>
        <v>2176.8599999999997</v>
      </c>
      <c r="N4661" s="22">
        <f>shipments[[#This Row],[Amount]]-shipments[[#This Row],[total cost]]</f>
        <v>3281.6400000000003</v>
      </c>
    </row>
    <row r="4662" spans="1:14" x14ac:dyDescent="0.35">
      <c r="A4662" t="s">
        <v>4709</v>
      </c>
      <c r="B4662" t="s">
        <v>8054</v>
      </c>
      <c r="C4662" t="s">
        <v>8018</v>
      </c>
      <c r="D4662" t="s">
        <v>8034</v>
      </c>
      <c r="E4662" s="1">
        <v>45372</v>
      </c>
      <c r="F4662">
        <v>7843.5</v>
      </c>
      <c r="G4662">
        <v>357</v>
      </c>
      <c r="H4662" t="s">
        <v>7</v>
      </c>
      <c r="I4662" t="str">
        <f>VLOOKUP(shipments[[#This Row],[SPID]],CHOOSE({1,2},people[[#All],[SPID]],people[[#All],[Sales_person]]),2,0)</f>
        <v>Dotty Strutley</v>
      </c>
      <c r="J4662">
        <f>YEAR(shipments[[#This Row],[Shipdate]])</f>
        <v>2024</v>
      </c>
      <c r="K4662" s="22"/>
      <c r="L4662" s="22">
        <f>VLOOKUP(shipments[[#This Row],[PID]],CHOOSE({1,2},products[PID],products[Cost_per_box]),2,0)</f>
        <v>7.73</v>
      </c>
      <c r="M4662" s="22">
        <f>shipments[[#This Row],[Boxes]]*shipments[[#This Row],[cost_per_box]]</f>
        <v>2759.61</v>
      </c>
      <c r="N4662" s="22">
        <f>shipments[[#This Row],[Amount]]-shipments[[#This Row],[total cost]]</f>
        <v>5083.8899999999994</v>
      </c>
    </row>
    <row r="4663" spans="1:14" x14ac:dyDescent="0.35">
      <c r="A4663" t="s">
        <v>4710</v>
      </c>
      <c r="B4663" t="s">
        <v>8054</v>
      </c>
      <c r="C4663" t="s">
        <v>8018</v>
      </c>
      <c r="D4663" t="s">
        <v>8037</v>
      </c>
      <c r="E4663" s="1">
        <v>45266</v>
      </c>
      <c r="F4663">
        <v>2472.75</v>
      </c>
      <c r="G4663">
        <v>118</v>
      </c>
      <c r="H4663" t="s">
        <v>7</v>
      </c>
      <c r="I4663" t="str">
        <f>VLOOKUP(shipments[[#This Row],[SPID]],CHOOSE({1,2},people[[#All],[SPID]],people[[#All],[Sales_person]]),2,0)</f>
        <v>Dotty Strutley</v>
      </c>
      <c r="J4663">
        <f>YEAR(shipments[[#This Row],[Shipdate]])</f>
        <v>2023</v>
      </c>
      <c r="K4663" s="22"/>
      <c r="L4663" s="22">
        <f>VLOOKUP(shipments[[#This Row],[PID]],CHOOSE({1,2},products[PID],products[Cost_per_box]),2,0)</f>
        <v>7.73</v>
      </c>
      <c r="M4663" s="22">
        <f>shipments[[#This Row],[Boxes]]*shipments[[#This Row],[cost_per_box]]</f>
        <v>912.1400000000001</v>
      </c>
      <c r="N4663" s="22">
        <f>shipments[[#This Row],[Amount]]-shipments[[#This Row],[total cost]]</f>
        <v>1560.61</v>
      </c>
    </row>
    <row r="4664" spans="1:14" x14ac:dyDescent="0.35">
      <c r="A4664" t="s">
        <v>4711</v>
      </c>
      <c r="B4664" t="s">
        <v>8054</v>
      </c>
      <c r="C4664" t="s">
        <v>8018</v>
      </c>
      <c r="D4664" t="s">
        <v>8037</v>
      </c>
      <c r="E4664" s="1">
        <v>45565</v>
      </c>
      <c r="F4664">
        <v>1770.75</v>
      </c>
      <c r="G4664">
        <v>81</v>
      </c>
      <c r="H4664" t="s">
        <v>26</v>
      </c>
      <c r="I4664" t="str">
        <f>VLOOKUP(shipments[[#This Row],[SPID]],CHOOSE({1,2},people[[#All],[SPID]],people[[#All],[Sales_person]]),2,0)</f>
        <v>Dotty Strutley</v>
      </c>
      <c r="J4664">
        <f>YEAR(shipments[[#This Row],[Shipdate]])</f>
        <v>2024</v>
      </c>
      <c r="K4664" s="22"/>
      <c r="L4664" s="22">
        <f>VLOOKUP(shipments[[#This Row],[PID]],CHOOSE({1,2},products[PID],products[Cost_per_box]),2,0)</f>
        <v>7.73</v>
      </c>
      <c r="M4664" s="22">
        <f>shipments[[#This Row],[Boxes]]*shipments[[#This Row],[cost_per_box]]</f>
        <v>626.13</v>
      </c>
      <c r="N4664" s="22">
        <f>shipments[[#This Row],[Amount]]-shipments[[#This Row],[total cost]]</f>
        <v>1144.6199999999999</v>
      </c>
    </row>
    <row r="4665" spans="1:14" x14ac:dyDescent="0.35">
      <c r="A4665" t="s">
        <v>4712</v>
      </c>
      <c r="B4665" t="s">
        <v>8054</v>
      </c>
      <c r="C4665" t="s">
        <v>8018</v>
      </c>
      <c r="D4665" t="s">
        <v>8038</v>
      </c>
      <c r="E4665" s="1">
        <v>45551</v>
      </c>
      <c r="F4665">
        <v>15851.25</v>
      </c>
      <c r="G4665">
        <v>881</v>
      </c>
      <c r="H4665" t="s">
        <v>26</v>
      </c>
      <c r="I4665" t="str">
        <f>VLOOKUP(shipments[[#This Row],[SPID]],CHOOSE({1,2},people[[#All],[SPID]],people[[#All],[Sales_person]]),2,0)</f>
        <v>Dotty Strutley</v>
      </c>
      <c r="J4665">
        <f>YEAR(shipments[[#This Row],[Shipdate]])</f>
        <v>2024</v>
      </c>
      <c r="K4665" s="22"/>
      <c r="L4665" s="22">
        <f>VLOOKUP(shipments[[#This Row],[PID]],CHOOSE({1,2},products[PID],products[Cost_per_box]),2,0)</f>
        <v>7.73</v>
      </c>
      <c r="M4665" s="22">
        <f>shipments[[#This Row],[Boxes]]*shipments[[#This Row],[cost_per_box]]</f>
        <v>6810.13</v>
      </c>
      <c r="N4665" s="22">
        <f>shipments[[#This Row],[Amount]]-shipments[[#This Row],[total cost]]</f>
        <v>9041.119999999999</v>
      </c>
    </row>
    <row r="4666" spans="1:14" x14ac:dyDescent="0.35">
      <c r="A4666" t="s">
        <v>4713</v>
      </c>
      <c r="B4666" t="s">
        <v>8054</v>
      </c>
      <c r="C4666" t="s">
        <v>8018</v>
      </c>
      <c r="D4666" t="s">
        <v>8036</v>
      </c>
      <c r="E4666" s="1">
        <v>45524</v>
      </c>
      <c r="F4666">
        <v>2808</v>
      </c>
      <c r="G4666">
        <v>141</v>
      </c>
      <c r="H4666" t="s">
        <v>18</v>
      </c>
      <c r="I4666" t="str">
        <f>VLOOKUP(shipments[[#This Row],[SPID]],CHOOSE({1,2},people[[#All],[SPID]],people[[#All],[Sales_person]]),2,0)</f>
        <v>Dotty Strutley</v>
      </c>
      <c r="J4666">
        <f>YEAR(shipments[[#This Row],[Shipdate]])</f>
        <v>2024</v>
      </c>
      <c r="K4666" s="22"/>
      <c r="L4666" s="22">
        <f>VLOOKUP(shipments[[#This Row],[PID]],CHOOSE({1,2},products[PID],products[Cost_per_box]),2,0)</f>
        <v>7.73</v>
      </c>
      <c r="M4666" s="22">
        <f>shipments[[#This Row],[Boxes]]*shipments[[#This Row],[cost_per_box]]</f>
        <v>1089.93</v>
      </c>
      <c r="N4666" s="22">
        <f>shipments[[#This Row],[Amount]]-shipments[[#This Row],[total cost]]</f>
        <v>1718.07</v>
      </c>
    </row>
    <row r="4667" spans="1:14" x14ac:dyDescent="0.35">
      <c r="A4667" t="s">
        <v>4714</v>
      </c>
      <c r="B4667" t="s">
        <v>8054</v>
      </c>
      <c r="C4667" t="s">
        <v>8020</v>
      </c>
      <c r="D4667" t="s">
        <v>8034</v>
      </c>
      <c r="E4667" s="1">
        <v>45481</v>
      </c>
      <c r="F4667">
        <v>418.5</v>
      </c>
      <c r="G4667">
        <v>35</v>
      </c>
      <c r="H4667" t="s">
        <v>18</v>
      </c>
      <c r="I4667" t="str">
        <f>VLOOKUP(shipments[[#This Row],[SPID]],CHOOSE({1,2},people[[#All],[SPID]],people[[#All],[Sales_person]]),2,0)</f>
        <v>Dotty Strutley</v>
      </c>
      <c r="J4667">
        <f>YEAR(shipments[[#This Row],[Shipdate]])</f>
        <v>2024</v>
      </c>
      <c r="K4667" s="22"/>
      <c r="L4667" s="22">
        <f>VLOOKUP(shipments[[#This Row],[PID]],CHOOSE({1,2},products[PID],products[Cost_per_box]),2,0)</f>
        <v>8.2200000000000006</v>
      </c>
      <c r="M4667" s="22">
        <f>shipments[[#This Row],[Boxes]]*shipments[[#This Row],[cost_per_box]]</f>
        <v>287.70000000000005</v>
      </c>
      <c r="N4667" s="22">
        <f>shipments[[#This Row],[Amount]]-shipments[[#This Row],[total cost]]</f>
        <v>130.79999999999995</v>
      </c>
    </row>
    <row r="4668" spans="1:14" x14ac:dyDescent="0.35">
      <c r="A4668" t="s">
        <v>4715</v>
      </c>
      <c r="B4668" t="s">
        <v>8054</v>
      </c>
      <c r="C4668" t="s">
        <v>8020</v>
      </c>
      <c r="D4668" t="s">
        <v>8036</v>
      </c>
      <c r="E4668" s="1">
        <v>45216</v>
      </c>
      <c r="F4668">
        <v>1343.25</v>
      </c>
      <c r="G4668">
        <v>84</v>
      </c>
      <c r="H4668" t="s">
        <v>7</v>
      </c>
      <c r="I4668" t="str">
        <f>VLOOKUP(shipments[[#This Row],[SPID]],CHOOSE({1,2},people[[#All],[SPID]],people[[#All],[Sales_person]]),2,0)</f>
        <v>Dotty Strutley</v>
      </c>
      <c r="J4668">
        <f>YEAR(shipments[[#This Row],[Shipdate]])</f>
        <v>2023</v>
      </c>
      <c r="K4668" s="22"/>
      <c r="L4668" s="22">
        <f>VLOOKUP(shipments[[#This Row],[PID]],CHOOSE({1,2},products[PID],products[Cost_per_box]),2,0)</f>
        <v>8.2200000000000006</v>
      </c>
      <c r="M4668" s="22">
        <f>shipments[[#This Row],[Boxes]]*shipments[[#This Row],[cost_per_box]]</f>
        <v>690.48</v>
      </c>
      <c r="N4668" s="22">
        <f>shipments[[#This Row],[Amount]]-shipments[[#This Row],[total cost]]</f>
        <v>652.77</v>
      </c>
    </row>
    <row r="4669" spans="1:14" x14ac:dyDescent="0.35">
      <c r="A4669" t="s">
        <v>4716</v>
      </c>
      <c r="B4669" t="s">
        <v>8054</v>
      </c>
      <c r="C4669" t="s">
        <v>8020</v>
      </c>
      <c r="D4669" t="s">
        <v>8037</v>
      </c>
      <c r="E4669" s="1">
        <v>45495</v>
      </c>
      <c r="F4669">
        <v>6358.5</v>
      </c>
      <c r="G4669">
        <v>455</v>
      </c>
      <c r="H4669" t="s">
        <v>18</v>
      </c>
      <c r="I4669" t="str">
        <f>VLOOKUP(shipments[[#This Row],[SPID]],CHOOSE({1,2},people[[#All],[SPID]],people[[#All],[Sales_person]]),2,0)</f>
        <v>Dotty Strutley</v>
      </c>
      <c r="J4669">
        <f>YEAR(shipments[[#This Row],[Shipdate]])</f>
        <v>2024</v>
      </c>
      <c r="K4669" s="22"/>
      <c r="L4669" s="22">
        <f>VLOOKUP(shipments[[#This Row],[PID]],CHOOSE({1,2},products[PID],products[Cost_per_box]),2,0)</f>
        <v>8.2200000000000006</v>
      </c>
      <c r="M4669" s="22">
        <f>shipments[[#This Row],[Boxes]]*shipments[[#This Row],[cost_per_box]]</f>
        <v>3740.1000000000004</v>
      </c>
      <c r="N4669" s="22">
        <f>shipments[[#This Row],[Amount]]-shipments[[#This Row],[total cost]]</f>
        <v>2618.3999999999996</v>
      </c>
    </row>
    <row r="4670" spans="1:14" x14ac:dyDescent="0.35">
      <c r="A4670" t="s">
        <v>4717</v>
      </c>
      <c r="B4670" t="s">
        <v>8054</v>
      </c>
      <c r="C4670" t="s">
        <v>8020</v>
      </c>
      <c r="D4670" t="s">
        <v>8038</v>
      </c>
      <c r="E4670" s="1">
        <v>45455</v>
      </c>
      <c r="F4670">
        <v>6939</v>
      </c>
      <c r="G4670">
        <v>579</v>
      </c>
      <c r="H4670" t="s">
        <v>7</v>
      </c>
      <c r="I4670" t="str">
        <f>VLOOKUP(shipments[[#This Row],[SPID]],CHOOSE({1,2},people[[#All],[SPID]],people[[#All],[Sales_person]]),2,0)</f>
        <v>Dotty Strutley</v>
      </c>
      <c r="J4670">
        <f>YEAR(shipments[[#This Row],[Shipdate]])</f>
        <v>2024</v>
      </c>
      <c r="K4670" s="22"/>
      <c r="L4670" s="22">
        <f>VLOOKUP(shipments[[#This Row],[PID]],CHOOSE({1,2},products[PID],products[Cost_per_box]),2,0)</f>
        <v>8.2200000000000006</v>
      </c>
      <c r="M4670" s="22">
        <f>shipments[[#This Row],[Boxes]]*shipments[[#This Row],[cost_per_box]]</f>
        <v>4759.38</v>
      </c>
      <c r="N4670" s="22">
        <f>shipments[[#This Row],[Amount]]-shipments[[#This Row],[total cost]]</f>
        <v>2179.62</v>
      </c>
    </row>
    <row r="4671" spans="1:14" x14ac:dyDescent="0.35">
      <c r="A4671" t="s">
        <v>4718</v>
      </c>
      <c r="B4671" t="s">
        <v>8054</v>
      </c>
      <c r="C4671" t="s">
        <v>8020</v>
      </c>
      <c r="D4671" t="s">
        <v>8034</v>
      </c>
      <c r="E4671" s="1">
        <v>45391</v>
      </c>
      <c r="F4671">
        <v>4020.75</v>
      </c>
      <c r="G4671">
        <v>310</v>
      </c>
      <c r="H4671" t="s">
        <v>7</v>
      </c>
      <c r="I4671" t="str">
        <f>VLOOKUP(shipments[[#This Row],[SPID]],CHOOSE({1,2},people[[#All],[SPID]],people[[#All],[Sales_person]]),2,0)</f>
        <v>Dotty Strutley</v>
      </c>
      <c r="J4671">
        <f>YEAR(shipments[[#This Row],[Shipdate]])</f>
        <v>2024</v>
      </c>
      <c r="K4671" s="22"/>
      <c r="L4671" s="22">
        <f>VLOOKUP(shipments[[#This Row],[PID]],CHOOSE({1,2},products[PID],products[Cost_per_box]),2,0)</f>
        <v>8.2200000000000006</v>
      </c>
      <c r="M4671" s="22">
        <f>shipments[[#This Row],[Boxes]]*shipments[[#This Row],[cost_per_box]]</f>
        <v>2548.2000000000003</v>
      </c>
      <c r="N4671" s="22">
        <f>shipments[[#This Row],[Amount]]-shipments[[#This Row],[total cost]]</f>
        <v>1472.5499999999997</v>
      </c>
    </row>
    <row r="4672" spans="1:14" x14ac:dyDescent="0.35">
      <c r="A4672" t="s">
        <v>4719</v>
      </c>
      <c r="B4672" t="s">
        <v>8054</v>
      </c>
      <c r="C4672" t="s">
        <v>8020</v>
      </c>
      <c r="D4672" t="s">
        <v>8038</v>
      </c>
      <c r="E4672" s="1">
        <v>45079</v>
      </c>
      <c r="F4672">
        <v>2720.25</v>
      </c>
      <c r="G4672">
        <v>182</v>
      </c>
      <c r="H4672" t="s">
        <v>7</v>
      </c>
      <c r="I4672" t="str">
        <f>VLOOKUP(shipments[[#This Row],[SPID]],CHOOSE({1,2},people[[#All],[SPID]],people[[#All],[Sales_person]]),2,0)</f>
        <v>Dotty Strutley</v>
      </c>
      <c r="J4672">
        <f>YEAR(shipments[[#This Row],[Shipdate]])</f>
        <v>2023</v>
      </c>
      <c r="K4672" s="22"/>
      <c r="L4672" s="22">
        <f>VLOOKUP(shipments[[#This Row],[PID]],CHOOSE({1,2},products[PID],products[Cost_per_box]),2,0)</f>
        <v>8.2200000000000006</v>
      </c>
      <c r="M4672" s="22">
        <f>shipments[[#This Row],[Boxes]]*shipments[[#This Row],[cost_per_box]]</f>
        <v>1496.0400000000002</v>
      </c>
      <c r="N4672" s="22">
        <f>shipments[[#This Row],[Amount]]-shipments[[#This Row],[total cost]]</f>
        <v>1224.2099999999998</v>
      </c>
    </row>
    <row r="4673" spans="1:14" x14ac:dyDescent="0.35">
      <c r="A4673" t="s">
        <v>4720</v>
      </c>
      <c r="B4673" t="s">
        <v>8054</v>
      </c>
      <c r="C4673" t="s">
        <v>8020</v>
      </c>
      <c r="D4673" t="s">
        <v>8033</v>
      </c>
      <c r="E4673" s="1">
        <v>45288</v>
      </c>
      <c r="F4673">
        <v>4200.75</v>
      </c>
      <c r="G4673">
        <v>263</v>
      </c>
      <c r="H4673" t="s">
        <v>7</v>
      </c>
      <c r="I4673" t="str">
        <f>VLOOKUP(shipments[[#This Row],[SPID]],CHOOSE({1,2},people[[#All],[SPID]],people[[#All],[Sales_person]]),2,0)</f>
        <v>Dotty Strutley</v>
      </c>
      <c r="J4673">
        <f>YEAR(shipments[[#This Row],[Shipdate]])</f>
        <v>2023</v>
      </c>
      <c r="K4673" s="22"/>
      <c r="L4673" s="22">
        <f>VLOOKUP(shipments[[#This Row],[PID]],CHOOSE({1,2},products[PID],products[Cost_per_box]),2,0)</f>
        <v>8.2200000000000006</v>
      </c>
      <c r="M4673" s="22">
        <f>shipments[[#This Row],[Boxes]]*shipments[[#This Row],[cost_per_box]]</f>
        <v>2161.86</v>
      </c>
      <c r="N4673" s="22">
        <f>shipments[[#This Row],[Amount]]-shipments[[#This Row],[total cost]]</f>
        <v>2038.8899999999999</v>
      </c>
    </row>
    <row r="4674" spans="1:14" x14ac:dyDescent="0.35">
      <c r="A4674" t="s">
        <v>4721</v>
      </c>
      <c r="B4674" t="s">
        <v>8054</v>
      </c>
      <c r="C4674" t="s">
        <v>8021</v>
      </c>
      <c r="D4674" t="s">
        <v>8033</v>
      </c>
      <c r="E4674" s="1">
        <v>45548</v>
      </c>
      <c r="F4674">
        <v>10784.25</v>
      </c>
      <c r="G4674">
        <v>568</v>
      </c>
      <c r="H4674" t="s">
        <v>26</v>
      </c>
      <c r="I4674" t="str">
        <f>VLOOKUP(shipments[[#This Row],[SPID]],CHOOSE({1,2},people[[#All],[SPID]],people[[#All],[Sales_person]]),2,0)</f>
        <v>Dotty Strutley</v>
      </c>
      <c r="J4674">
        <f>YEAR(shipments[[#This Row],[Shipdate]])</f>
        <v>2024</v>
      </c>
      <c r="K4674" s="22"/>
      <c r="L4674" s="22">
        <f>VLOOKUP(shipments[[#This Row],[PID]],CHOOSE({1,2},products[PID],products[Cost_per_box]),2,0)</f>
        <v>10.23</v>
      </c>
      <c r="M4674" s="22">
        <f>shipments[[#This Row],[Boxes]]*shipments[[#This Row],[cost_per_box]]</f>
        <v>5810.64</v>
      </c>
      <c r="N4674" s="22">
        <f>shipments[[#This Row],[Amount]]-shipments[[#This Row],[total cost]]</f>
        <v>4973.6099999999997</v>
      </c>
    </row>
    <row r="4675" spans="1:14" x14ac:dyDescent="0.35">
      <c r="A4675" t="s">
        <v>4722</v>
      </c>
      <c r="B4675" t="s">
        <v>8054</v>
      </c>
      <c r="C4675" t="s">
        <v>8022</v>
      </c>
      <c r="D4675" t="s">
        <v>8035</v>
      </c>
      <c r="E4675" s="1">
        <v>45121</v>
      </c>
      <c r="F4675">
        <v>10680.75</v>
      </c>
      <c r="G4675">
        <v>763</v>
      </c>
      <c r="H4675" t="s">
        <v>40</v>
      </c>
      <c r="I4675" t="str">
        <f>VLOOKUP(shipments[[#This Row],[SPID]],CHOOSE({1,2},people[[#All],[SPID]],people[[#All],[Sales_person]]),2,0)</f>
        <v>Dotty Strutley</v>
      </c>
      <c r="J4675">
        <f>YEAR(shipments[[#This Row],[Shipdate]])</f>
        <v>2023</v>
      </c>
      <c r="K4675" s="22"/>
      <c r="L4675" s="22">
        <f>VLOOKUP(shipments[[#This Row],[PID]],CHOOSE({1,2},products[PID],products[Cost_per_box]),2,0)</f>
        <v>4.74</v>
      </c>
      <c r="M4675" s="22">
        <f>shipments[[#This Row],[Boxes]]*shipments[[#This Row],[cost_per_box]]</f>
        <v>3616.6200000000003</v>
      </c>
      <c r="N4675" s="22">
        <f>shipments[[#This Row],[Amount]]-shipments[[#This Row],[total cost]]</f>
        <v>7064.1299999999992</v>
      </c>
    </row>
    <row r="4676" spans="1:14" x14ac:dyDescent="0.35">
      <c r="A4676" t="s">
        <v>4723</v>
      </c>
      <c r="B4676" t="s">
        <v>8054</v>
      </c>
      <c r="C4676" t="s">
        <v>8022</v>
      </c>
      <c r="D4676" t="s">
        <v>8034</v>
      </c>
      <c r="E4676" s="1">
        <v>44985</v>
      </c>
      <c r="F4676">
        <v>15723</v>
      </c>
      <c r="G4676">
        <v>1049</v>
      </c>
      <c r="H4676" t="s">
        <v>7</v>
      </c>
      <c r="I4676" t="str">
        <f>VLOOKUP(shipments[[#This Row],[SPID]],CHOOSE({1,2},people[[#All],[SPID]],people[[#All],[Sales_person]]),2,0)</f>
        <v>Dotty Strutley</v>
      </c>
      <c r="J4676">
        <f>YEAR(shipments[[#This Row],[Shipdate]])</f>
        <v>2023</v>
      </c>
      <c r="K4676" s="22"/>
      <c r="L4676" s="22">
        <f>VLOOKUP(shipments[[#This Row],[PID]],CHOOSE({1,2},products[PID],products[Cost_per_box]),2,0)</f>
        <v>4.74</v>
      </c>
      <c r="M4676" s="22">
        <f>shipments[[#This Row],[Boxes]]*shipments[[#This Row],[cost_per_box]]</f>
        <v>4972.26</v>
      </c>
      <c r="N4676" s="22">
        <f>shipments[[#This Row],[Amount]]-shipments[[#This Row],[total cost]]</f>
        <v>10750.74</v>
      </c>
    </row>
    <row r="4677" spans="1:14" x14ac:dyDescent="0.35">
      <c r="A4677" t="s">
        <v>4724</v>
      </c>
      <c r="B4677" t="s">
        <v>8054</v>
      </c>
      <c r="C4677" t="s">
        <v>8023</v>
      </c>
      <c r="D4677" t="s">
        <v>8036</v>
      </c>
      <c r="E4677" s="1">
        <v>45462</v>
      </c>
      <c r="F4677">
        <v>10242</v>
      </c>
      <c r="G4677">
        <v>1138</v>
      </c>
      <c r="H4677" t="s">
        <v>7</v>
      </c>
      <c r="I4677" t="str">
        <f>VLOOKUP(shipments[[#This Row],[SPID]],CHOOSE({1,2},people[[#All],[SPID]],people[[#All],[Sales_person]]),2,0)</f>
        <v>Dotty Strutley</v>
      </c>
      <c r="J4677">
        <f>YEAR(shipments[[#This Row],[Shipdate]])</f>
        <v>2024</v>
      </c>
      <c r="K4677" s="22"/>
      <c r="L4677" s="22">
        <f>VLOOKUP(shipments[[#This Row],[PID]],CHOOSE({1,2},products[PID],products[Cost_per_box]),2,0)</f>
        <v>10.51</v>
      </c>
      <c r="M4677" s="22">
        <f>shipments[[#This Row],[Boxes]]*shipments[[#This Row],[cost_per_box]]</f>
        <v>11960.38</v>
      </c>
      <c r="N4677" s="22">
        <f>shipments[[#This Row],[Amount]]-shipments[[#This Row],[total cost]]</f>
        <v>-1718.3799999999992</v>
      </c>
    </row>
    <row r="4678" spans="1:14" x14ac:dyDescent="0.35">
      <c r="A4678" t="s">
        <v>4725</v>
      </c>
      <c r="B4678" t="s">
        <v>8054</v>
      </c>
      <c r="C4678" t="s">
        <v>8024</v>
      </c>
      <c r="D4678" t="s">
        <v>8035</v>
      </c>
      <c r="E4678" s="1">
        <v>45502</v>
      </c>
      <c r="F4678">
        <v>4162.5</v>
      </c>
      <c r="G4678">
        <v>245</v>
      </c>
      <c r="H4678" t="s">
        <v>18</v>
      </c>
      <c r="I4678" t="str">
        <f>VLOOKUP(shipments[[#This Row],[SPID]],CHOOSE({1,2},people[[#All],[SPID]],people[[#All],[Sales_person]]),2,0)</f>
        <v>Dotty Strutley</v>
      </c>
      <c r="J4678">
        <f>YEAR(shipments[[#This Row],[Shipdate]])</f>
        <v>2024</v>
      </c>
      <c r="K4678" s="22"/>
      <c r="L4678" s="22">
        <f>VLOOKUP(shipments[[#This Row],[PID]],CHOOSE({1,2},products[PID],products[Cost_per_box]),2,0)</f>
        <v>6.43</v>
      </c>
      <c r="M4678" s="22">
        <f>shipments[[#This Row],[Boxes]]*shipments[[#This Row],[cost_per_box]]</f>
        <v>1575.35</v>
      </c>
      <c r="N4678" s="22">
        <f>shipments[[#This Row],[Amount]]-shipments[[#This Row],[total cost]]</f>
        <v>2587.15</v>
      </c>
    </row>
    <row r="4679" spans="1:14" x14ac:dyDescent="0.35">
      <c r="A4679" t="s">
        <v>4726</v>
      </c>
      <c r="B4679" t="s">
        <v>8054</v>
      </c>
      <c r="C4679" t="s">
        <v>8024</v>
      </c>
      <c r="D4679" t="s">
        <v>8037</v>
      </c>
      <c r="E4679" s="1">
        <v>45084</v>
      </c>
      <c r="F4679">
        <v>7908.75</v>
      </c>
      <c r="G4679">
        <v>565</v>
      </c>
      <c r="H4679" t="s">
        <v>7</v>
      </c>
      <c r="I4679" t="str">
        <f>VLOOKUP(shipments[[#This Row],[SPID]],CHOOSE({1,2},people[[#All],[SPID]],people[[#All],[Sales_person]]),2,0)</f>
        <v>Dotty Strutley</v>
      </c>
      <c r="J4679">
        <f>YEAR(shipments[[#This Row],[Shipdate]])</f>
        <v>2023</v>
      </c>
      <c r="K4679" s="22"/>
      <c r="L4679" s="22">
        <f>VLOOKUP(shipments[[#This Row],[PID]],CHOOSE({1,2},products[PID],products[Cost_per_box]),2,0)</f>
        <v>6.43</v>
      </c>
      <c r="M4679" s="22">
        <f>shipments[[#This Row],[Boxes]]*shipments[[#This Row],[cost_per_box]]</f>
        <v>3632.95</v>
      </c>
      <c r="N4679" s="22">
        <f>shipments[[#This Row],[Amount]]-shipments[[#This Row],[total cost]]</f>
        <v>4275.8</v>
      </c>
    </row>
    <row r="4680" spans="1:14" x14ac:dyDescent="0.35">
      <c r="A4680" t="s">
        <v>4727</v>
      </c>
      <c r="B4680" t="s">
        <v>8054</v>
      </c>
      <c r="C4680" t="s">
        <v>8024</v>
      </c>
      <c r="D4680" t="s">
        <v>8036</v>
      </c>
      <c r="E4680" s="1">
        <v>45460</v>
      </c>
      <c r="F4680">
        <v>3615.75</v>
      </c>
      <c r="G4680">
        <v>226</v>
      </c>
      <c r="H4680" t="s">
        <v>7</v>
      </c>
      <c r="I4680" t="str">
        <f>VLOOKUP(shipments[[#This Row],[SPID]],CHOOSE({1,2},people[[#All],[SPID]],people[[#All],[Sales_person]]),2,0)</f>
        <v>Dotty Strutley</v>
      </c>
      <c r="J4680">
        <f>YEAR(shipments[[#This Row],[Shipdate]])</f>
        <v>2024</v>
      </c>
      <c r="K4680" s="22"/>
      <c r="L4680" s="22">
        <f>VLOOKUP(shipments[[#This Row],[PID]],CHOOSE({1,2},products[PID],products[Cost_per_box]),2,0)</f>
        <v>6.43</v>
      </c>
      <c r="M4680" s="22">
        <f>shipments[[#This Row],[Boxes]]*shipments[[#This Row],[cost_per_box]]</f>
        <v>1453.1799999999998</v>
      </c>
      <c r="N4680" s="22">
        <f>shipments[[#This Row],[Amount]]-shipments[[#This Row],[total cost]]</f>
        <v>2162.5700000000002</v>
      </c>
    </row>
    <row r="4681" spans="1:14" x14ac:dyDescent="0.35">
      <c r="A4681" t="s">
        <v>4728</v>
      </c>
      <c r="B4681" t="s">
        <v>8054</v>
      </c>
      <c r="C4681" t="s">
        <v>8026</v>
      </c>
      <c r="D4681" t="s">
        <v>8037</v>
      </c>
      <c r="E4681" s="1">
        <v>45202</v>
      </c>
      <c r="F4681">
        <v>5676.75</v>
      </c>
      <c r="G4681">
        <v>316</v>
      </c>
      <c r="H4681" t="s">
        <v>7</v>
      </c>
      <c r="I4681" t="str">
        <f>VLOOKUP(shipments[[#This Row],[SPID]],CHOOSE({1,2},people[[#All],[SPID]],people[[#All],[Sales_person]]),2,0)</f>
        <v>Dotty Strutley</v>
      </c>
      <c r="J4681">
        <f>YEAR(shipments[[#This Row],[Shipdate]])</f>
        <v>2023</v>
      </c>
      <c r="K4681" s="22"/>
      <c r="L4681" s="22">
        <f>VLOOKUP(shipments[[#This Row],[PID]],CHOOSE({1,2},products[PID],products[Cost_per_box]),2,0)</f>
        <v>9.57</v>
      </c>
      <c r="M4681" s="22">
        <f>shipments[[#This Row],[Boxes]]*shipments[[#This Row],[cost_per_box]]</f>
        <v>3024.12</v>
      </c>
      <c r="N4681" s="22">
        <f>shipments[[#This Row],[Amount]]-shipments[[#This Row],[total cost]]</f>
        <v>2652.63</v>
      </c>
    </row>
    <row r="4682" spans="1:14" x14ac:dyDescent="0.35">
      <c r="A4682" t="s">
        <v>4729</v>
      </c>
      <c r="B4682" t="s">
        <v>8054</v>
      </c>
      <c r="C4682" t="s">
        <v>8026</v>
      </c>
      <c r="D4682" t="s">
        <v>8037</v>
      </c>
      <c r="E4682" s="1">
        <v>45315</v>
      </c>
      <c r="F4682">
        <v>8030.25</v>
      </c>
      <c r="G4682">
        <v>502</v>
      </c>
      <c r="H4682" t="s">
        <v>7</v>
      </c>
      <c r="I4682" t="str">
        <f>VLOOKUP(shipments[[#This Row],[SPID]],CHOOSE({1,2},people[[#All],[SPID]],people[[#All],[Sales_person]]),2,0)</f>
        <v>Dotty Strutley</v>
      </c>
      <c r="J4682">
        <f>YEAR(shipments[[#This Row],[Shipdate]])</f>
        <v>2024</v>
      </c>
      <c r="K4682" s="22"/>
      <c r="L4682" s="22">
        <f>VLOOKUP(shipments[[#This Row],[PID]],CHOOSE({1,2},products[PID],products[Cost_per_box]),2,0)</f>
        <v>9.57</v>
      </c>
      <c r="M4682" s="22">
        <f>shipments[[#This Row],[Boxes]]*shipments[[#This Row],[cost_per_box]]</f>
        <v>4804.1400000000003</v>
      </c>
      <c r="N4682" s="22">
        <f>shipments[[#This Row],[Amount]]-shipments[[#This Row],[total cost]]</f>
        <v>3226.1099999999997</v>
      </c>
    </row>
    <row r="4683" spans="1:14" x14ac:dyDescent="0.35">
      <c r="A4683" t="s">
        <v>4730</v>
      </c>
      <c r="B4683" t="s">
        <v>8054</v>
      </c>
      <c r="C4683" t="s">
        <v>8026</v>
      </c>
      <c r="D4683" t="s">
        <v>8036</v>
      </c>
      <c r="E4683" s="1">
        <v>45034</v>
      </c>
      <c r="F4683">
        <v>7456.5</v>
      </c>
      <c r="G4683">
        <v>533</v>
      </c>
      <c r="H4683" t="s">
        <v>7</v>
      </c>
      <c r="I4683" t="str">
        <f>VLOOKUP(shipments[[#This Row],[SPID]],CHOOSE({1,2},people[[#All],[SPID]],people[[#All],[Sales_person]]),2,0)</f>
        <v>Dotty Strutley</v>
      </c>
      <c r="J4683">
        <f>YEAR(shipments[[#This Row],[Shipdate]])</f>
        <v>2023</v>
      </c>
      <c r="K4683" s="22"/>
      <c r="L4683" s="22">
        <f>VLOOKUP(shipments[[#This Row],[PID]],CHOOSE({1,2},products[PID],products[Cost_per_box]),2,0)</f>
        <v>9.57</v>
      </c>
      <c r="M4683" s="22">
        <f>shipments[[#This Row],[Boxes]]*shipments[[#This Row],[cost_per_box]]</f>
        <v>5100.8100000000004</v>
      </c>
      <c r="N4683" s="22">
        <f>shipments[[#This Row],[Amount]]-shipments[[#This Row],[total cost]]</f>
        <v>2355.6899999999996</v>
      </c>
    </row>
    <row r="4684" spans="1:14" x14ac:dyDescent="0.35">
      <c r="A4684" t="s">
        <v>4731</v>
      </c>
      <c r="B4684" t="s">
        <v>8054</v>
      </c>
      <c r="C4684" t="s">
        <v>8026</v>
      </c>
      <c r="D4684" t="s">
        <v>8033</v>
      </c>
      <c r="E4684" s="1">
        <v>45460</v>
      </c>
      <c r="F4684">
        <v>6941.25</v>
      </c>
      <c r="G4684">
        <v>434</v>
      </c>
      <c r="H4684" t="s">
        <v>7</v>
      </c>
      <c r="I4684" t="str">
        <f>VLOOKUP(shipments[[#This Row],[SPID]],CHOOSE({1,2},people[[#All],[SPID]],people[[#All],[Sales_person]]),2,0)</f>
        <v>Dotty Strutley</v>
      </c>
      <c r="J4684">
        <f>YEAR(shipments[[#This Row],[Shipdate]])</f>
        <v>2024</v>
      </c>
      <c r="K4684" s="22"/>
      <c r="L4684" s="22">
        <f>VLOOKUP(shipments[[#This Row],[PID]],CHOOSE({1,2},products[PID],products[Cost_per_box]),2,0)</f>
        <v>9.57</v>
      </c>
      <c r="M4684" s="22">
        <f>shipments[[#This Row],[Boxes]]*shipments[[#This Row],[cost_per_box]]</f>
        <v>4153.38</v>
      </c>
      <c r="N4684" s="22">
        <f>shipments[[#This Row],[Amount]]-shipments[[#This Row],[total cost]]</f>
        <v>2787.87</v>
      </c>
    </row>
    <row r="4685" spans="1:14" x14ac:dyDescent="0.35">
      <c r="A4685" t="s">
        <v>4732</v>
      </c>
      <c r="B4685" t="s">
        <v>8054</v>
      </c>
      <c r="C4685" t="s">
        <v>8027</v>
      </c>
      <c r="D4685" t="s">
        <v>8033</v>
      </c>
      <c r="E4685" s="1">
        <v>45240</v>
      </c>
      <c r="F4685">
        <v>9360</v>
      </c>
      <c r="G4685">
        <v>1170</v>
      </c>
      <c r="H4685" t="s">
        <v>7</v>
      </c>
      <c r="I4685" t="str">
        <f>VLOOKUP(shipments[[#This Row],[SPID]],CHOOSE({1,2},people[[#All],[SPID]],people[[#All],[Sales_person]]),2,0)</f>
        <v>Dotty Strutley</v>
      </c>
      <c r="J4685">
        <f>YEAR(shipments[[#This Row],[Shipdate]])</f>
        <v>2023</v>
      </c>
      <c r="K4685" s="22"/>
      <c r="L4685" s="22">
        <f>VLOOKUP(shipments[[#This Row],[PID]],CHOOSE({1,2},products[PID],products[Cost_per_box]),2,0)</f>
        <v>8.43</v>
      </c>
      <c r="M4685" s="22">
        <f>shipments[[#This Row],[Boxes]]*shipments[[#This Row],[cost_per_box]]</f>
        <v>9863.1</v>
      </c>
      <c r="N4685" s="22">
        <f>shipments[[#This Row],[Amount]]-shipments[[#This Row],[total cost]]</f>
        <v>-503.10000000000036</v>
      </c>
    </row>
    <row r="4686" spans="1:14" x14ac:dyDescent="0.35">
      <c r="A4686" t="s">
        <v>4733</v>
      </c>
      <c r="B4686" t="s">
        <v>8054</v>
      </c>
      <c r="C4686" t="s">
        <v>8027</v>
      </c>
      <c r="D4686" t="s">
        <v>8038</v>
      </c>
      <c r="E4686" s="1">
        <v>45545</v>
      </c>
      <c r="F4686">
        <v>2589.75</v>
      </c>
      <c r="G4686">
        <v>288</v>
      </c>
      <c r="H4686" t="s">
        <v>26</v>
      </c>
      <c r="I4686" t="str">
        <f>VLOOKUP(shipments[[#This Row],[SPID]],CHOOSE({1,2},people[[#All],[SPID]],people[[#All],[Sales_person]]),2,0)</f>
        <v>Dotty Strutley</v>
      </c>
      <c r="J4686">
        <f>YEAR(shipments[[#This Row],[Shipdate]])</f>
        <v>2024</v>
      </c>
      <c r="K4686" s="22"/>
      <c r="L4686" s="22">
        <f>VLOOKUP(shipments[[#This Row],[PID]],CHOOSE({1,2},products[PID],products[Cost_per_box]),2,0)</f>
        <v>8.43</v>
      </c>
      <c r="M4686" s="22">
        <f>shipments[[#This Row],[Boxes]]*shipments[[#This Row],[cost_per_box]]</f>
        <v>2427.84</v>
      </c>
      <c r="N4686" s="22">
        <f>shipments[[#This Row],[Amount]]-shipments[[#This Row],[total cost]]</f>
        <v>161.90999999999985</v>
      </c>
    </row>
    <row r="4687" spans="1:14" x14ac:dyDescent="0.35">
      <c r="A4687" t="s">
        <v>4734</v>
      </c>
      <c r="B4687" t="s">
        <v>8054</v>
      </c>
      <c r="C4687" t="s">
        <v>8028</v>
      </c>
      <c r="D4687" t="s">
        <v>8034</v>
      </c>
      <c r="E4687" s="1">
        <v>44946</v>
      </c>
      <c r="F4687">
        <v>4425.75</v>
      </c>
      <c r="G4687">
        <v>554</v>
      </c>
      <c r="H4687" t="s">
        <v>7</v>
      </c>
      <c r="I4687" t="str">
        <f>VLOOKUP(shipments[[#This Row],[SPID]],CHOOSE({1,2},people[[#All],[SPID]],people[[#All],[Sales_person]]),2,0)</f>
        <v>Dotty Strutley</v>
      </c>
      <c r="J4687">
        <f>YEAR(shipments[[#This Row],[Shipdate]])</f>
        <v>2023</v>
      </c>
      <c r="K4687" s="22"/>
      <c r="L4687" s="22">
        <f>VLOOKUP(shipments[[#This Row],[PID]],CHOOSE({1,2},products[PID],products[Cost_per_box]),2,0)</f>
        <v>6.8</v>
      </c>
      <c r="M4687" s="22">
        <f>shipments[[#This Row],[Boxes]]*shipments[[#This Row],[cost_per_box]]</f>
        <v>3767.2</v>
      </c>
      <c r="N4687" s="22">
        <f>shipments[[#This Row],[Amount]]-shipments[[#This Row],[total cost]]</f>
        <v>658.55000000000018</v>
      </c>
    </row>
    <row r="4688" spans="1:14" x14ac:dyDescent="0.35">
      <c r="A4688" t="s">
        <v>4735</v>
      </c>
      <c r="B4688" t="s">
        <v>8054</v>
      </c>
      <c r="C4688" t="s">
        <v>8028</v>
      </c>
      <c r="D4688" t="s">
        <v>8037</v>
      </c>
      <c r="E4688" s="1">
        <v>45282</v>
      </c>
      <c r="F4688">
        <v>1329.75</v>
      </c>
      <c r="G4688">
        <v>121</v>
      </c>
      <c r="H4688" t="s">
        <v>7</v>
      </c>
      <c r="I4688" t="str">
        <f>VLOOKUP(shipments[[#This Row],[SPID]],CHOOSE({1,2},people[[#All],[SPID]],people[[#All],[Sales_person]]),2,0)</f>
        <v>Dotty Strutley</v>
      </c>
      <c r="J4688">
        <f>YEAR(shipments[[#This Row],[Shipdate]])</f>
        <v>2023</v>
      </c>
      <c r="K4688" s="22"/>
      <c r="L4688" s="22">
        <f>VLOOKUP(shipments[[#This Row],[PID]],CHOOSE({1,2},products[PID],products[Cost_per_box]),2,0)</f>
        <v>6.8</v>
      </c>
      <c r="M4688" s="22">
        <f>shipments[[#This Row],[Boxes]]*shipments[[#This Row],[cost_per_box]]</f>
        <v>822.8</v>
      </c>
      <c r="N4688" s="22">
        <f>shipments[[#This Row],[Amount]]-shipments[[#This Row],[total cost]]</f>
        <v>506.95000000000005</v>
      </c>
    </row>
    <row r="4689" spans="1:14" x14ac:dyDescent="0.35">
      <c r="A4689" t="s">
        <v>4736</v>
      </c>
      <c r="B4689" t="s">
        <v>8054</v>
      </c>
      <c r="C4689" t="s">
        <v>8028</v>
      </c>
      <c r="D4689" t="s">
        <v>8033</v>
      </c>
      <c r="E4689" s="1">
        <v>45425</v>
      </c>
      <c r="F4689">
        <v>947.25</v>
      </c>
      <c r="G4689">
        <v>136</v>
      </c>
      <c r="H4689" t="s">
        <v>7</v>
      </c>
      <c r="I4689" t="str">
        <f>VLOOKUP(shipments[[#This Row],[SPID]],CHOOSE({1,2},people[[#All],[SPID]],people[[#All],[Sales_person]]),2,0)</f>
        <v>Dotty Strutley</v>
      </c>
      <c r="J4689">
        <f>YEAR(shipments[[#This Row],[Shipdate]])</f>
        <v>2024</v>
      </c>
      <c r="K4689" s="22"/>
      <c r="L4689" s="22">
        <f>VLOOKUP(shipments[[#This Row],[PID]],CHOOSE({1,2},products[PID],products[Cost_per_box]),2,0)</f>
        <v>6.8</v>
      </c>
      <c r="M4689" s="22">
        <f>shipments[[#This Row],[Boxes]]*shipments[[#This Row],[cost_per_box]]</f>
        <v>924.8</v>
      </c>
      <c r="N4689" s="22">
        <f>shipments[[#This Row],[Amount]]-shipments[[#This Row],[total cost]]</f>
        <v>22.450000000000045</v>
      </c>
    </row>
    <row r="4690" spans="1:14" x14ac:dyDescent="0.35">
      <c r="A4690" t="s">
        <v>4737</v>
      </c>
      <c r="B4690" t="s">
        <v>8054</v>
      </c>
      <c r="C4690" t="s">
        <v>8028</v>
      </c>
      <c r="D4690" t="s">
        <v>8033</v>
      </c>
      <c r="E4690" s="1">
        <v>45237</v>
      </c>
      <c r="F4690">
        <v>144</v>
      </c>
      <c r="G4690">
        <v>16</v>
      </c>
      <c r="H4690" t="s">
        <v>7</v>
      </c>
      <c r="I4690" t="str">
        <f>VLOOKUP(shipments[[#This Row],[SPID]],CHOOSE({1,2},people[[#All],[SPID]],people[[#All],[Sales_person]]),2,0)</f>
        <v>Dotty Strutley</v>
      </c>
      <c r="J4690">
        <f>YEAR(shipments[[#This Row],[Shipdate]])</f>
        <v>2023</v>
      </c>
      <c r="K4690" s="22"/>
      <c r="L4690" s="22">
        <f>VLOOKUP(shipments[[#This Row],[PID]],CHOOSE({1,2},products[PID],products[Cost_per_box]),2,0)</f>
        <v>6.8</v>
      </c>
      <c r="M4690" s="22">
        <f>shipments[[#This Row],[Boxes]]*shipments[[#This Row],[cost_per_box]]</f>
        <v>108.8</v>
      </c>
      <c r="N4690" s="22">
        <f>shipments[[#This Row],[Amount]]-shipments[[#This Row],[total cost]]</f>
        <v>35.200000000000003</v>
      </c>
    </row>
    <row r="4691" spans="1:14" x14ac:dyDescent="0.35">
      <c r="A4691" t="s">
        <v>4738</v>
      </c>
      <c r="B4691" t="s">
        <v>8054</v>
      </c>
      <c r="C4691" t="s">
        <v>8028</v>
      </c>
      <c r="D4691" t="s">
        <v>8033</v>
      </c>
      <c r="E4691" s="1">
        <v>45356</v>
      </c>
      <c r="F4691">
        <v>5598</v>
      </c>
      <c r="G4691">
        <v>560</v>
      </c>
      <c r="H4691" t="s">
        <v>7</v>
      </c>
      <c r="I4691" t="str">
        <f>VLOOKUP(shipments[[#This Row],[SPID]],CHOOSE({1,2},people[[#All],[SPID]],people[[#All],[Sales_person]]),2,0)</f>
        <v>Dotty Strutley</v>
      </c>
      <c r="J4691">
        <f>YEAR(shipments[[#This Row],[Shipdate]])</f>
        <v>2024</v>
      </c>
      <c r="K4691" s="22"/>
      <c r="L4691" s="22">
        <f>VLOOKUP(shipments[[#This Row],[PID]],CHOOSE({1,2},products[PID],products[Cost_per_box]),2,0)</f>
        <v>6.8</v>
      </c>
      <c r="M4691" s="22">
        <f>shipments[[#This Row],[Boxes]]*shipments[[#This Row],[cost_per_box]]</f>
        <v>3808</v>
      </c>
      <c r="N4691" s="22">
        <f>shipments[[#This Row],[Amount]]-shipments[[#This Row],[total cost]]</f>
        <v>1790</v>
      </c>
    </row>
    <row r="4692" spans="1:14" x14ac:dyDescent="0.35">
      <c r="A4692" t="s">
        <v>4739</v>
      </c>
      <c r="B4692" t="s">
        <v>8054</v>
      </c>
      <c r="C4692" t="s">
        <v>8028</v>
      </c>
      <c r="D4692" t="s">
        <v>8034</v>
      </c>
      <c r="E4692" s="1">
        <v>45091</v>
      </c>
      <c r="F4692">
        <v>7355.25</v>
      </c>
      <c r="G4692">
        <v>669</v>
      </c>
      <c r="H4692" t="s">
        <v>7</v>
      </c>
      <c r="I4692" t="str">
        <f>VLOOKUP(shipments[[#This Row],[SPID]],CHOOSE({1,2},people[[#All],[SPID]],people[[#All],[Sales_person]]),2,0)</f>
        <v>Dotty Strutley</v>
      </c>
      <c r="J4692">
        <f>YEAR(shipments[[#This Row],[Shipdate]])</f>
        <v>2023</v>
      </c>
      <c r="K4692" s="22"/>
      <c r="L4692" s="22">
        <f>VLOOKUP(shipments[[#This Row],[PID]],CHOOSE({1,2},products[PID],products[Cost_per_box]),2,0)</f>
        <v>6.8</v>
      </c>
      <c r="M4692" s="22">
        <f>shipments[[#This Row],[Boxes]]*shipments[[#This Row],[cost_per_box]]</f>
        <v>4549.2</v>
      </c>
      <c r="N4692" s="22">
        <f>shipments[[#This Row],[Amount]]-shipments[[#This Row],[total cost]]</f>
        <v>2806.05</v>
      </c>
    </row>
    <row r="4693" spans="1:14" x14ac:dyDescent="0.35">
      <c r="A4693" t="s">
        <v>4740</v>
      </c>
      <c r="B4693" t="s">
        <v>8054</v>
      </c>
      <c r="C4693" t="s">
        <v>8029</v>
      </c>
      <c r="D4693" t="s">
        <v>8037</v>
      </c>
      <c r="E4693" s="1">
        <v>45096</v>
      </c>
      <c r="F4693">
        <v>1440</v>
      </c>
      <c r="G4693">
        <v>54</v>
      </c>
      <c r="H4693" t="s">
        <v>7</v>
      </c>
      <c r="I4693" t="str">
        <f>VLOOKUP(shipments[[#This Row],[SPID]],CHOOSE({1,2},people[[#All],[SPID]],people[[#All],[Sales_person]]),2,0)</f>
        <v>Dotty Strutley</v>
      </c>
      <c r="J4693">
        <f>YEAR(shipments[[#This Row],[Shipdate]])</f>
        <v>2023</v>
      </c>
      <c r="K4693" s="22"/>
      <c r="L4693" s="22">
        <f>VLOOKUP(shipments[[#This Row],[PID]],CHOOSE({1,2},products[PID],products[Cost_per_box]),2,0)</f>
        <v>5.04</v>
      </c>
      <c r="M4693" s="22">
        <f>shipments[[#This Row],[Boxes]]*shipments[[#This Row],[cost_per_box]]</f>
        <v>272.16000000000003</v>
      </c>
      <c r="N4693" s="22">
        <f>shipments[[#This Row],[Amount]]-shipments[[#This Row],[total cost]]</f>
        <v>1167.8399999999999</v>
      </c>
    </row>
    <row r="4694" spans="1:14" x14ac:dyDescent="0.35">
      <c r="A4694" t="s">
        <v>4741</v>
      </c>
      <c r="B4694" t="s">
        <v>8054</v>
      </c>
      <c r="C4694" t="s">
        <v>8030</v>
      </c>
      <c r="D4694" t="s">
        <v>8038</v>
      </c>
      <c r="E4694" s="1">
        <v>45433</v>
      </c>
      <c r="F4694">
        <v>14301</v>
      </c>
      <c r="G4694">
        <v>1192</v>
      </c>
      <c r="H4694" t="s">
        <v>7</v>
      </c>
      <c r="I4694" t="str">
        <f>VLOOKUP(shipments[[#This Row],[SPID]],CHOOSE({1,2},people[[#All],[SPID]],people[[#All],[Sales_person]]),2,0)</f>
        <v>Dotty Strutley</v>
      </c>
      <c r="J4694">
        <f>YEAR(shipments[[#This Row],[Shipdate]])</f>
        <v>2024</v>
      </c>
      <c r="K4694" s="22"/>
      <c r="L4694" s="22">
        <f>VLOOKUP(shipments[[#This Row],[PID]],CHOOSE({1,2},products[PID],products[Cost_per_box]),2,0)</f>
        <v>2.76</v>
      </c>
      <c r="M4694" s="22">
        <f>shipments[[#This Row],[Boxes]]*shipments[[#This Row],[cost_per_box]]</f>
        <v>3289.9199999999996</v>
      </c>
      <c r="N4694" s="22">
        <f>shipments[[#This Row],[Amount]]-shipments[[#This Row],[total cost]]</f>
        <v>11011.08</v>
      </c>
    </row>
    <row r="4695" spans="1:14" x14ac:dyDescent="0.35">
      <c r="A4695" t="s">
        <v>4742</v>
      </c>
      <c r="B4695" t="s">
        <v>8054</v>
      </c>
      <c r="C4695" t="s">
        <v>8031</v>
      </c>
      <c r="D4695" t="s">
        <v>8038</v>
      </c>
      <c r="E4695" s="1">
        <v>45215</v>
      </c>
      <c r="F4695">
        <v>3372.75</v>
      </c>
      <c r="G4695">
        <v>307</v>
      </c>
      <c r="H4695" t="s">
        <v>7</v>
      </c>
      <c r="I4695" t="str">
        <f>VLOOKUP(shipments[[#This Row],[SPID]],CHOOSE({1,2},people[[#All],[SPID]],people[[#All],[Sales_person]]),2,0)</f>
        <v>Dotty Strutley</v>
      </c>
      <c r="J4695">
        <f>YEAR(shipments[[#This Row],[Shipdate]])</f>
        <v>2023</v>
      </c>
      <c r="K4695" s="22"/>
      <c r="L4695" s="22">
        <f>VLOOKUP(shipments[[#This Row],[PID]],CHOOSE({1,2},products[PID],products[Cost_per_box]),2,0)</f>
        <v>3.32</v>
      </c>
      <c r="M4695" s="22">
        <f>shipments[[#This Row],[Boxes]]*shipments[[#This Row],[cost_per_box]]</f>
        <v>1019.2399999999999</v>
      </c>
      <c r="N4695" s="22">
        <f>shipments[[#This Row],[Amount]]-shipments[[#This Row],[total cost]]</f>
        <v>2353.5100000000002</v>
      </c>
    </row>
    <row r="4696" spans="1:14" x14ac:dyDescent="0.35">
      <c r="A4696" t="s">
        <v>4743</v>
      </c>
      <c r="B4696" t="s">
        <v>8054</v>
      </c>
      <c r="C4696" t="s">
        <v>8031</v>
      </c>
      <c r="D4696" t="s">
        <v>8033</v>
      </c>
      <c r="E4696" s="1">
        <v>44993</v>
      </c>
      <c r="F4696">
        <v>72</v>
      </c>
      <c r="G4696">
        <v>8</v>
      </c>
      <c r="H4696" t="s">
        <v>7</v>
      </c>
      <c r="I4696" t="str">
        <f>VLOOKUP(shipments[[#This Row],[SPID]],CHOOSE({1,2},people[[#All],[SPID]],people[[#All],[Sales_person]]),2,0)</f>
        <v>Dotty Strutley</v>
      </c>
      <c r="J4696">
        <f>YEAR(shipments[[#This Row],[Shipdate]])</f>
        <v>2023</v>
      </c>
      <c r="K4696" s="22"/>
      <c r="L4696" s="22">
        <f>VLOOKUP(shipments[[#This Row],[PID]],CHOOSE({1,2},products[PID],products[Cost_per_box]),2,0)</f>
        <v>3.32</v>
      </c>
      <c r="M4696" s="22">
        <f>shipments[[#This Row],[Boxes]]*shipments[[#This Row],[cost_per_box]]</f>
        <v>26.56</v>
      </c>
      <c r="N4696" s="22">
        <f>shipments[[#This Row],[Amount]]-shipments[[#This Row],[total cost]]</f>
        <v>45.44</v>
      </c>
    </row>
    <row r="4697" spans="1:14" x14ac:dyDescent="0.35">
      <c r="A4697" t="s">
        <v>4744</v>
      </c>
      <c r="B4697" t="s">
        <v>8054</v>
      </c>
      <c r="C4697" t="s">
        <v>8031</v>
      </c>
      <c r="D4697" t="s">
        <v>8038</v>
      </c>
      <c r="E4697" s="1">
        <v>44943</v>
      </c>
      <c r="F4697">
        <v>4765.5</v>
      </c>
      <c r="G4697">
        <v>434</v>
      </c>
      <c r="H4697" t="s">
        <v>7</v>
      </c>
      <c r="I4697" t="str">
        <f>VLOOKUP(shipments[[#This Row],[SPID]],CHOOSE({1,2},people[[#All],[SPID]],people[[#All],[Sales_person]]),2,0)</f>
        <v>Dotty Strutley</v>
      </c>
      <c r="J4697">
        <f>YEAR(shipments[[#This Row],[Shipdate]])</f>
        <v>2023</v>
      </c>
      <c r="K4697" s="22"/>
      <c r="L4697" s="22">
        <f>VLOOKUP(shipments[[#This Row],[PID]],CHOOSE({1,2},products[PID],products[Cost_per_box]),2,0)</f>
        <v>3.32</v>
      </c>
      <c r="M4697" s="22">
        <f>shipments[[#This Row],[Boxes]]*shipments[[#This Row],[cost_per_box]]</f>
        <v>1440.8799999999999</v>
      </c>
      <c r="N4697" s="22">
        <f>shipments[[#This Row],[Amount]]-shipments[[#This Row],[total cost]]</f>
        <v>3324.62</v>
      </c>
    </row>
    <row r="4698" spans="1:14" x14ac:dyDescent="0.35">
      <c r="A4698" t="s">
        <v>4745</v>
      </c>
      <c r="B4698" t="s">
        <v>8054</v>
      </c>
      <c r="C4698" t="s">
        <v>8031</v>
      </c>
      <c r="D4698" t="s">
        <v>8033</v>
      </c>
      <c r="E4698" s="1">
        <v>45037</v>
      </c>
      <c r="F4698">
        <v>3548.25</v>
      </c>
      <c r="G4698">
        <v>323</v>
      </c>
      <c r="H4698" t="s">
        <v>7</v>
      </c>
      <c r="I4698" t="str">
        <f>VLOOKUP(shipments[[#This Row],[SPID]],CHOOSE({1,2},people[[#All],[SPID]],people[[#All],[Sales_person]]),2,0)</f>
        <v>Dotty Strutley</v>
      </c>
      <c r="J4698">
        <f>YEAR(shipments[[#This Row],[Shipdate]])</f>
        <v>2023</v>
      </c>
      <c r="K4698" s="22"/>
      <c r="L4698" s="22">
        <f>VLOOKUP(shipments[[#This Row],[PID]],CHOOSE({1,2},products[PID],products[Cost_per_box]),2,0)</f>
        <v>3.32</v>
      </c>
      <c r="M4698" s="22">
        <f>shipments[[#This Row],[Boxes]]*shipments[[#This Row],[cost_per_box]]</f>
        <v>1072.3599999999999</v>
      </c>
      <c r="N4698" s="22">
        <f>shipments[[#This Row],[Amount]]-shipments[[#This Row],[total cost]]</f>
        <v>2475.8900000000003</v>
      </c>
    </row>
    <row r="4699" spans="1:14" x14ac:dyDescent="0.35">
      <c r="A4699" t="s">
        <v>4746</v>
      </c>
      <c r="B4699" t="s">
        <v>8054</v>
      </c>
      <c r="C4699" t="s">
        <v>8031</v>
      </c>
      <c r="D4699" t="s">
        <v>8036</v>
      </c>
      <c r="E4699" s="1">
        <v>45218</v>
      </c>
      <c r="F4699">
        <v>5636.25</v>
      </c>
      <c r="G4699">
        <v>564</v>
      </c>
      <c r="H4699" t="s">
        <v>7</v>
      </c>
      <c r="I4699" t="str">
        <f>VLOOKUP(shipments[[#This Row],[SPID]],CHOOSE({1,2},people[[#All],[SPID]],people[[#All],[Sales_person]]),2,0)</f>
        <v>Dotty Strutley</v>
      </c>
      <c r="J4699">
        <f>YEAR(shipments[[#This Row],[Shipdate]])</f>
        <v>2023</v>
      </c>
      <c r="K4699" s="22"/>
      <c r="L4699" s="22">
        <f>VLOOKUP(shipments[[#This Row],[PID]],CHOOSE({1,2},products[PID],products[Cost_per_box]),2,0)</f>
        <v>3.32</v>
      </c>
      <c r="M4699" s="22">
        <f>shipments[[#This Row],[Boxes]]*shipments[[#This Row],[cost_per_box]]</f>
        <v>1872.48</v>
      </c>
      <c r="N4699" s="22">
        <f>shipments[[#This Row],[Amount]]-shipments[[#This Row],[total cost]]</f>
        <v>3763.77</v>
      </c>
    </row>
    <row r="4700" spans="1:14" x14ac:dyDescent="0.35">
      <c r="A4700" t="s">
        <v>4747</v>
      </c>
      <c r="B4700" t="s">
        <v>8054</v>
      </c>
      <c r="C4700" t="s">
        <v>8031</v>
      </c>
      <c r="D4700" t="s">
        <v>8037</v>
      </c>
      <c r="E4700" s="1">
        <v>44945</v>
      </c>
      <c r="F4700">
        <v>969.75</v>
      </c>
      <c r="G4700">
        <v>122</v>
      </c>
      <c r="H4700" t="s">
        <v>7</v>
      </c>
      <c r="I4700" t="str">
        <f>VLOOKUP(shipments[[#This Row],[SPID]],CHOOSE({1,2},people[[#All],[SPID]],people[[#All],[Sales_person]]),2,0)</f>
        <v>Dotty Strutley</v>
      </c>
      <c r="J4700">
        <f>YEAR(shipments[[#This Row],[Shipdate]])</f>
        <v>2023</v>
      </c>
      <c r="K4700" s="22"/>
      <c r="L4700" s="22">
        <f>VLOOKUP(shipments[[#This Row],[PID]],CHOOSE({1,2},products[PID],products[Cost_per_box]),2,0)</f>
        <v>3.32</v>
      </c>
      <c r="M4700" s="22">
        <f>shipments[[#This Row],[Boxes]]*shipments[[#This Row],[cost_per_box]]</f>
        <v>405.03999999999996</v>
      </c>
      <c r="N4700" s="22">
        <f>shipments[[#This Row],[Amount]]-shipments[[#This Row],[total cost]]</f>
        <v>564.71</v>
      </c>
    </row>
    <row r="4701" spans="1:14" x14ac:dyDescent="0.35">
      <c r="A4701" t="s">
        <v>4748</v>
      </c>
      <c r="B4701" t="s">
        <v>8054</v>
      </c>
      <c r="C4701" t="s">
        <v>8032</v>
      </c>
      <c r="D4701" t="s">
        <v>8037</v>
      </c>
      <c r="E4701" s="1">
        <v>45282</v>
      </c>
      <c r="F4701">
        <v>8430.75</v>
      </c>
      <c r="G4701">
        <v>422</v>
      </c>
      <c r="H4701" t="s">
        <v>7</v>
      </c>
      <c r="I4701" t="str">
        <f>VLOOKUP(shipments[[#This Row],[SPID]],CHOOSE({1,2},people[[#All],[SPID]],people[[#All],[Sales_person]]),2,0)</f>
        <v>Dotty Strutley</v>
      </c>
      <c r="J4701">
        <f>YEAR(shipments[[#This Row],[Shipdate]])</f>
        <v>2023</v>
      </c>
      <c r="K4701" s="22"/>
      <c r="L4701" s="22">
        <f>VLOOKUP(shipments[[#This Row],[PID]],CHOOSE({1,2},products[PID],products[Cost_per_box]),2,0)</f>
        <v>2.65</v>
      </c>
      <c r="M4701" s="22">
        <f>shipments[[#This Row],[Boxes]]*shipments[[#This Row],[cost_per_box]]</f>
        <v>1118.3</v>
      </c>
      <c r="N4701" s="22">
        <f>shipments[[#This Row],[Amount]]-shipments[[#This Row],[total cost]]</f>
        <v>7312.45</v>
      </c>
    </row>
    <row r="4702" spans="1:14" x14ac:dyDescent="0.35">
      <c r="A4702" t="s">
        <v>4749</v>
      </c>
      <c r="B4702" t="s">
        <v>8054</v>
      </c>
      <c r="C4702" t="s">
        <v>8032</v>
      </c>
      <c r="D4702" t="s">
        <v>8035</v>
      </c>
      <c r="E4702" s="1">
        <v>45086</v>
      </c>
      <c r="F4702">
        <v>11812.5</v>
      </c>
      <c r="G4702">
        <v>622</v>
      </c>
      <c r="H4702" t="s">
        <v>7</v>
      </c>
      <c r="I4702" t="str">
        <f>VLOOKUP(shipments[[#This Row],[SPID]],CHOOSE({1,2},people[[#All],[SPID]],people[[#All],[Sales_person]]),2,0)</f>
        <v>Dotty Strutley</v>
      </c>
      <c r="J4702">
        <f>YEAR(shipments[[#This Row],[Shipdate]])</f>
        <v>2023</v>
      </c>
      <c r="K4702" s="22"/>
      <c r="L4702" s="22">
        <f>VLOOKUP(shipments[[#This Row],[PID]],CHOOSE({1,2},products[PID],products[Cost_per_box]),2,0)</f>
        <v>2.65</v>
      </c>
      <c r="M4702" s="22">
        <f>shipments[[#This Row],[Boxes]]*shipments[[#This Row],[cost_per_box]]</f>
        <v>1648.3</v>
      </c>
      <c r="N4702" s="22">
        <f>shipments[[#This Row],[Amount]]-shipments[[#This Row],[total cost]]</f>
        <v>10164.200000000001</v>
      </c>
    </row>
    <row r="4703" spans="1:14" x14ac:dyDescent="0.35">
      <c r="A4703" t="s">
        <v>4750</v>
      </c>
      <c r="B4703" t="s">
        <v>8054</v>
      </c>
      <c r="C4703" t="s">
        <v>8032</v>
      </c>
      <c r="D4703" t="s">
        <v>8038</v>
      </c>
      <c r="E4703" s="1">
        <v>44958</v>
      </c>
      <c r="F4703">
        <v>1872</v>
      </c>
      <c r="G4703">
        <v>86</v>
      </c>
      <c r="H4703" t="s">
        <v>7</v>
      </c>
      <c r="I4703" t="str">
        <f>VLOOKUP(shipments[[#This Row],[SPID]],CHOOSE({1,2},people[[#All],[SPID]],people[[#All],[Sales_person]]),2,0)</f>
        <v>Dotty Strutley</v>
      </c>
      <c r="J4703">
        <f>YEAR(shipments[[#This Row],[Shipdate]])</f>
        <v>2023</v>
      </c>
      <c r="K4703" s="22"/>
      <c r="L4703" s="22">
        <f>VLOOKUP(shipments[[#This Row],[PID]],CHOOSE({1,2},products[PID],products[Cost_per_box]),2,0)</f>
        <v>2.65</v>
      </c>
      <c r="M4703" s="22">
        <f>shipments[[#This Row],[Boxes]]*shipments[[#This Row],[cost_per_box]]</f>
        <v>227.9</v>
      </c>
      <c r="N4703" s="22">
        <f>shipments[[#This Row],[Amount]]-shipments[[#This Row],[total cost]]</f>
        <v>1644.1</v>
      </c>
    </row>
    <row r="4704" spans="1:14" x14ac:dyDescent="0.35">
      <c r="A4704" t="s">
        <v>4751</v>
      </c>
      <c r="B4704" t="s">
        <v>8054</v>
      </c>
      <c r="C4704" t="s">
        <v>8032</v>
      </c>
      <c r="D4704" t="s">
        <v>8038</v>
      </c>
      <c r="E4704" s="1">
        <v>44932</v>
      </c>
      <c r="F4704">
        <v>12532.5</v>
      </c>
      <c r="G4704">
        <v>660</v>
      </c>
      <c r="H4704" t="s">
        <v>7</v>
      </c>
      <c r="I4704" t="str">
        <f>VLOOKUP(shipments[[#This Row],[SPID]],CHOOSE({1,2},people[[#All],[SPID]],people[[#All],[Sales_person]]),2,0)</f>
        <v>Dotty Strutley</v>
      </c>
      <c r="J4704">
        <f>YEAR(shipments[[#This Row],[Shipdate]])</f>
        <v>2023</v>
      </c>
      <c r="K4704" s="22"/>
      <c r="L4704" s="22">
        <f>VLOOKUP(shipments[[#This Row],[PID]],CHOOSE({1,2},products[PID],products[Cost_per_box]),2,0)</f>
        <v>2.65</v>
      </c>
      <c r="M4704" s="22">
        <f>shipments[[#This Row],[Boxes]]*shipments[[#This Row],[cost_per_box]]</f>
        <v>1749</v>
      </c>
      <c r="N4704" s="22">
        <f>shipments[[#This Row],[Amount]]-shipments[[#This Row],[total cost]]</f>
        <v>10783.5</v>
      </c>
    </row>
    <row r="4705" spans="1:14" x14ac:dyDescent="0.35">
      <c r="A4705" t="s">
        <v>4752</v>
      </c>
      <c r="B4705" t="s">
        <v>8054</v>
      </c>
      <c r="C4705" t="s">
        <v>8032</v>
      </c>
      <c r="D4705" t="s">
        <v>8033</v>
      </c>
      <c r="E4705" s="1">
        <v>44979</v>
      </c>
      <c r="F4705">
        <v>7393.5</v>
      </c>
      <c r="G4705">
        <v>411</v>
      </c>
      <c r="H4705" t="s">
        <v>7</v>
      </c>
      <c r="I4705" t="str">
        <f>VLOOKUP(shipments[[#This Row],[SPID]],CHOOSE({1,2},people[[#All],[SPID]],people[[#All],[Sales_person]]),2,0)</f>
        <v>Dotty Strutley</v>
      </c>
      <c r="J4705">
        <f>YEAR(shipments[[#This Row],[Shipdate]])</f>
        <v>2023</v>
      </c>
      <c r="K4705" s="22"/>
      <c r="L4705" s="22">
        <f>VLOOKUP(shipments[[#This Row],[PID]],CHOOSE({1,2},products[PID],products[Cost_per_box]),2,0)</f>
        <v>2.65</v>
      </c>
      <c r="M4705" s="22">
        <f>shipments[[#This Row],[Boxes]]*shipments[[#This Row],[cost_per_box]]</f>
        <v>1089.1499999999999</v>
      </c>
      <c r="N4705" s="22">
        <f>shipments[[#This Row],[Amount]]-shipments[[#This Row],[total cost]]</f>
        <v>6304.35</v>
      </c>
    </row>
    <row r="4706" spans="1:14" x14ac:dyDescent="0.35">
      <c r="A4706" t="s">
        <v>4753</v>
      </c>
      <c r="B4706" t="s">
        <v>8054</v>
      </c>
      <c r="C4706" t="s">
        <v>8011</v>
      </c>
      <c r="D4706" t="s">
        <v>8036</v>
      </c>
      <c r="E4706" s="1">
        <v>45245</v>
      </c>
      <c r="F4706">
        <v>8795.25</v>
      </c>
      <c r="G4706">
        <v>733</v>
      </c>
      <c r="H4706" t="s">
        <v>7</v>
      </c>
      <c r="I4706" t="str">
        <f>VLOOKUP(shipments[[#This Row],[SPID]],CHOOSE({1,2},people[[#All],[SPID]],people[[#All],[Sales_person]]),2,0)</f>
        <v>Dotty Strutley</v>
      </c>
      <c r="J4706">
        <f>YEAR(shipments[[#This Row],[Shipdate]])</f>
        <v>2023</v>
      </c>
      <c r="K4706" s="22"/>
      <c r="L4706" s="22">
        <f>VLOOKUP(shipments[[#This Row],[PID]],CHOOSE({1,2},products[PID],products[Cost_per_box]),2,0)</f>
        <v>5.26</v>
      </c>
      <c r="M4706" s="22">
        <f>shipments[[#This Row],[Boxes]]*shipments[[#This Row],[cost_per_box]]</f>
        <v>3855.58</v>
      </c>
      <c r="N4706" s="22">
        <f>shipments[[#This Row],[Amount]]-shipments[[#This Row],[total cost]]</f>
        <v>4939.67</v>
      </c>
    </row>
    <row r="4707" spans="1:14" x14ac:dyDescent="0.35">
      <c r="A4707" t="s">
        <v>4754</v>
      </c>
      <c r="B4707" t="s">
        <v>8054</v>
      </c>
      <c r="C4707" t="s">
        <v>8011</v>
      </c>
      <c r="D4707" t="s">
        <v>8033</v>
      </c>
      <c r="E4707" s="1">
        <v>45435</v>
      </c>
      <c r="F4707">
        <v>4153.5</v>
      </c>
      <c r="G4707">
        <v>260</v>
      </c>
      <c r="H4707" t="s">
        <v>7</v>
      </c>
      <c r="I4707" t="str">
        <f>VLOOKUP(shipments[[#This Row],[SPID]],CHOOSE({1,2},people[[#All],[SPID]],people[[#All],[Sales_person]]),2,0)</f>
        <v>Dotty Strutley</v>
      </c>
      <c r="J4707">
        <f>YEAR(shipments[[#This Row],[Shipdate]])</f>
        <v>2024</v>
      </c>
      <c r="K4707" s="22"/>
      <c r="L4707" s="22">
        <f>VLOOKUP(shipments[[#This Row],[PID]],CHOOSE({1,2},products[PID],products[Cost_per_box]),2,0)</f>
        <v>5.26</v>
      </c>
      <c r="M4707" s="22">
        <f>shipments[[#This Row],[Boxes]]*shipments[[#This Row],[cost_per_box]]</f>
        <v>1367.6</v>
      </c>
      <c r="N4707" s="22">
        <f>shipments[[#This Row],[Amount]]-shipments[[#This Row],[total cost]]</f>
        <v>2785.9</v>
      </c>
    </row>
    <row r="4708" spans="1:14" x14ac:dyDescent="0.35">
      <c r="A4708" t="s">
        <v>4755</v>
      </c>
      <c r="B4708" t="s">
        <v>8054</v>
      </c>
      <c r="C4708" t="s">
        <v>8011</v>
      </c>
      <c r="D4708" t="s">
        <v>8033</v>
      </c>
      <c r="E4708" s="1">
        <v>44963</v>
      </c>
      <c r="F4708">
        <v>1464.75</v>
      </c>
      <c r="G4708">
        <v>113</v>
      </c>
      <c r="H4708" t="s">
        <v>7</v>
      </c>
      <c r="I4708" t="str">
        <f>VLOOKUP(shipments[[#This Row],[SPID]],CHOOSE({1,2},people[[#All],[SPID]],people[[#All],[Sales_person]]),2,0)</f>
        <v>Dotty Strutley</v>
      </c>
      <c r="J4708">
        <f>YEAR(shipments[[#This Row],[Shipdate]])</f>
        <v>2023</v>
      </c>
      <c r="K4708" s="22"/>
      <c r="L4708" s="22">
        <f>VLOOKUP(shipments[[#This Row],[PID]],CHOOSE({1,2},products[PID],products[Cost_per_box]),2,0)</f>
        <v>5.26</v>
      </c>
      <c r="M4708" s="22">
        <f>shipments[[#This Row],[Boxes]]*shipments[[#This Row],[cost_per_box]]</f>
        <v>594.38</v>
      </c>
      <c r="N4708" s="22">
        <f>shipments[[#This Row],[Amount]]-shipments[[#This Row],[total cost]]</f>
        <v>870.37</v>
      </c>
    </row>
    <row r="4709" spans="1:14" x14ac:dyDescent="0.35">
      <c r="A4709" t="s">
        <v>4756</v>
      </c>
      <c r="B4709" t="s">
        <v>8054</v>
      </c>
      <c r="C4709" t="s">
        <v>8014</v>
      </c>
      <c r="D4709" t="s">
        <v>8033</v>
      </c>
      <c r="E4709" s="1">
        <v>45350</v>
      </c>
      <c r="F4709">
        <v>1253.25</v>
      </c>
      <c r="G4709">
        <v>209</v>
      </c>
      <c r="H4709" t="s">
        <v>7</v>
      </c>
      <c r="I4709" t="str">
        <f>VLOOKUP(shipments[[#This Row],[SPID]],CHOOSE({1,2},people[[#All],[SPID]],people[[#All],[Sales_person]]),2,0)</f>
        <v>Dotty Strutley</v>
      </c>
      <c r="J4709">
        <f>YEAR(shipments[[#This Row],[Shipdate]])</f>
        <v>2024</v>
      </c>
      <c r="K4709" s="22"/>
      <c r="L4709" s="22">
        <f>VLOOKUP(shipments[[#This Row],[PID]],CHOOSE({1,2},products[PID],products[Cost_per_box]),2,0)</f>
        <v>3.85</v>
      </c>
      <c r="M4709" s="22">
        <f>shipments[[#This Row],[Boxes]]*shipments[[#This Row],[cost_per_box]]</f>
        <v>804.65</v>
      </c>
      <c r="N4709" s="22">
        <f>shipments[[#This Row],[Amount]]-shipments[[#This Row],[total cost]]</f>
        <v>448.6</v>
      </c>
    </row>
    <row r="4710" spans="1:14" x14ac:dyDescent="0.35">
      <c r="A4710" t="s">
        <v>4757</v>
      </c>
      <c r="B4710" t="s">
        <v>8054</v>
      </c>
      <c r="C4710" t="s">
        <v>8014</v>
      </c>
      <c r="D4710" t="s">
        <v>8033</v>
      </c>
      <c r="E4710" s="1">
        <v>45357</v>
      </c>
      <c r="F4710">
        <v>4664.25</v>
      </c>
      <c r="G4710">
        <v>667</v>
      </c>
      <c r="H4710" t="s">
        <v>7</v>
      </c>
      <c r="I4710" t="str">
        <f>VLOOKUP(shipments[[#This Row],[SPID]],CHOOSE({1,2},people[[#All],[SPID]],people[[#All],[Sales_person]]),2,0)</f>
        <v>Dotty Strutley</v>
      </c>
      <c r="J4710">
        <f>YEAR(shipments[[#This Row],[Shipdate]])</f>
        <v>2024</v>
      </c>
      <c r="K4710" s="22"/>
      <c r="L4710" s="22">
        <f>VLOOKUP(shipments[[#This Row],[PID]],CHOOSE({1,2},products[PID],products[Cost_per_box]),2,0)</f>
        <v>3.85</v>
      </c>
      <c r="M4710" s="22">
        <f>shipments[[#This Row],[Boxes]]*shipments[[#This Row],[cost_per_box]]</f>
        <v>2567.9500000000003</v>
      </c>
      <c r="N4710" s="22">
        <f>shipments[[#This Row],[Amount]]-shipments[[#This Row],[total cost]]</f>
        <v>2096.2999999999997</v>
      </c>
    </row>
    <row r="4711" spans="1:14" x14ac:dyDescent="0.35">
      <c r="A4711" t="s">
        <v>4758</v>
      </c>
      <c r="B4711" t="s">
        <v>8054</v>
      </c>
      <c r="C4711" t="s">
        <v>8014</v>
      </c>
      <c r="D4711" t="s">
        <v>8038</v>
      </c>
      <c r="E4711" s="1">
        <v>45537</v>
      </c>
      <c r="F4711">
        <v>2157.75</v>
      </c>
      <c r="G4711">
        <v>270</v>
      </c>
      <c r="H4711" t="s">
        <v>26</v>
      </c>
      <c r="I4711" t="str">
        <f>VLOOKUP(shipments[[#This Row],[SPID]],CHOOSE({1,2},people[[#All],[SPID]],people[[#All],[Sales_person]]),2,0)</f>
        <v>Dotty Strutley</v>
      </c>
      <c r="J4711">
        <f>YEAR(shipments[[#This Row],[Shipdate]])</f>
        <v>2024</v>
      </c>
      <c r="K4711" s="22"/>
      <c r="L4711" s="22">
        <f>VLOOKUP(shipments[[#This Row],[PID]],CHOOSE({1,2},products[PID],products[Cost_per_box]),2,0)</f>
        <v>3.85</v>
      </c>
      <c r="M4711" s="22">
        <f>shipments[[#This Row],[Boxes]]*shipments[[#This Row],[cost_per_box]]</f>
        <v>1039.5</v>
      </c>
      <c r="N4711" s="22">
        <f>shipments[[#This Row],[Amount]]-shipments[[#This Row],[total cost]]</f>
        <v>1118.25</v>
      </c>
    </row>
    <row r="4712" spans="1:14" x14ac:dyDescent="0.35">
      <c r="A4712" t="s">
        <v>4759</v>
      </c>
      <c r="B4712" t="s">
        <v>8054</v>
      </c>
      <c r="C4712" t="s">
        <v>8014</v>
      </c>
      <c r="D4712" t="s">
        <v>8033</v>
      </c>
      <c r="E4712" s="1">
        <v>45537</v>
      </c>
      <c r="F4712">
        <v>7782.75</v>
      </c>
      <c r="G4712">
        <v>1298</v>
      </c>
      <c r="H4712" t="s">
        <v>26</v>
      </c>
      <c r="I4712" t="str">
        <f>VLOOKUP(shipments[[#This Row],[SPID]],CHOOSE({1,2},people[[#All],[SPID]],people[[#All],[Sales_person]]),2,0)</f>
        <v>Dotty Strutley</v>
      </c>
      <c r="J4712">
        <f>YEAR(shipments[[#This Row],[Shipdate]])</f>
        <v>2024</v>
      </c>
      <c r="K4712" s="22"/>
      <c r="L4712" s="22">
        <f>VLOOKUP(shipments[[#This Row],[PID]],CHOOSE({1,2},products[PID],products[Cost_per_box]),2,0)</f>
        <v>3.85</v>
      </c>
      <c r="M4712" s="22">
        <f>shipments[[#This Row],[Boxes]]*shipments[[#This Row],[cost_per_box]]</f>
        <v>4997.3</v>
      </c>
      <c r="N4712" s="22">
        <f>shipments[[#This Row],[Amount]]-shipments[[#This Row],[total cost]]</f>
        <v>2785.45</v>
      </c>
    </row>
    <row r="4713" spans="1:14" x14ac:dyDescent="0.35">
      <c r="A4713" t="s">
        <v>4760</v>
      </c>
      <c r="B4713" t="s">
        <v>8054</v>
      </c>
      <c r="C4713" t="s">
        <v>8014</v>
      </c>
      <c r="D4713" t="s">
        <v>8038</v>
      </c>
      <c r="E4713" s="1">
        <v>45125</v>
      </c>
      <c r="F4713">
        <v>3516.75</v>
      </c>
      <c r="G4713">
        <v>391</v>
      </c>
      <c r="H4713" t="s">
        <v>7</v>
      </c>
      <c r="I4713" t="str">
        <f>VLOOKUP(shipments[[#This Row],[SPID]],CHOOSE({1,2},people[[#All],[SPID]],people[[#All],[Sales_person]]),2,0)</f>
        <v>Dotty Strutley</v>
      </c>
      <c r="J4713">
        <f>YEAR(shipments[[#This Row],[Shipdate]])</f>
        <v>2023</v>
      </c>
      <c r="K4713" s="22"/>
      <c r="L4713" s="22">
        <f>VLOOKUP(shipments[[#This Row],[PID]],CHOOSE({1,2},products[PID],products[Cost_per_box]),2,0)</f>
        <v>3.85</v>
      </c>
      <c r="M4713" s="22">
        <f>shipments[[#This Row],[Boxes]]*shipments[[#This Row],[cost_per_box]]</f>
        <v>1505.3500000000001</v>
      </c>
      <c r="N4713" s="22">
        <f>shipments[[#This Row],[Amount]]-shipments[[#This Row],[total cost]]</f>
        <v>2011.3999999999999</v>
      </c>
    </row>
    <row r="4714" spans="1:14" x14ac:dyDescent="0.35">
      <c r="A4714" t="s">
        <v>4761</v>
      </c>
      <c r="B4714" t="s">
        <v>8054</v>
      </c>
      <c r="C4714" t="s">
        <v>8014</v>
      </c>
      <c r="D4714" t="s">
        <v>8034</v>
      </c>
      <c r="E4714" s="1">
        <v>45562</v>
      </c>
      <c r="F4714">
        <v>2274.75</v>
      </c>
      <c r="G4714">
        <v>285</v>
      </c>
      <c r="H4714" t="s">
        <v>26</v>
      </c>
      <c r="I4714" t="str">
        <f>VLOOKUP(shipments[[#This Row],[SPID]],CHOOSE({1,2},people[[#All],[SPID]],people[[#All],[Sales_person]]),2,0)</f>
        <v>Dotty Strutley</v>
      </c>
      <c r="J4714">
        <f>YEAR(shipments[[#This Row],[Shipdate]])</f>
        <v>2024</v>
      </c>
      <c r="K4714" s="22"/>
      <c r="L4714" s="22">
        <f>VLOOKUP(shipments[[#This Row],[PID]],CHOOSE({1,2},products[PID],products[Cost_per_box]),2,0)</f>
        <v>3.85</v>
      </c>
      <c r="M4714" s="22">
        <f>shipments[[#This Row],[Boxes]]*shipments[[#This Row],[cost_per_box]]</f>
        <v>1097.25</v>
      </c>
      <c r="N4714" s="22">
        <f>shipments[[#This Row],[Amount]]-shipments[[#This Row],[total cost]]</f>
        <v>1177.5</v>
      </c>
    </row>
    <row r="4715" spans="1:14" x14ac:dyDescent="0.35">
      <c r="A4715" t="s">
        <v>4762</v>
      </c>
      <c r="B4715" t="s">
        <v>8054</v>
      </c>
      <c r="C4715" t="s">
        <v>8014</v>
      </c>
      <c r="D4715" t="s">
        <v>8038</v>
      </c>
      <c r="E4715" s="1">
        <v>45002</v>
      </c>
      <c r="F4715">
        <v>3964.5</v>
      </c>
      <c r="G4715">
        <v>496</v>
      </c>
      <c r="H4715" t="s">
        <v>7</v>
      </c>
      <c r="I4715" t="str">
        <f>VLOOKUP(shipments[[#This Row],[SPID]],CHOOSE({1,2},people[[#All],[SPID]],people[[#All],[Sales_person]]),2,0)</f>
        <v>Dotty Strutley</v>
      </c>
      <c r="J4715">
        <f>YEAR(shipments[[#This Row],[Shipdate]])</f>
        <v>2023</v>
      </c>
      <c r="K4715" s="22"/>
      <c r="L4715" s="22">
        <f>VLOOKUP(shipments[[#This Row],[PID]],CHOOSE({1,2},products[PID],products[Cost_per_box]),2,0)</f>
        <v>3.85</v>
      </c>
      <c r="M4715" s="22">
        <f>shipments[[#This Row],[Boxes]]*shipments[[#This Row],[cost_per_box]]</f>
        <v>1909.6000000000001</v>
      </c>
      <c r="N4715" s="22">
        <f>shipments[[#This Row],[Amount]]-shipments[[#This Row],[total cost]]</f>
        <v>2054.8999999999996</v>
      </c>
    </row>
    <row r="4716" spans="1:14" x14ac:dyDescent="0.35">
      <c r="A4716" t="s">
        <v>4763</v>
      </c>
      <c r="B4716" t="s">
        <v>8054</v>
      </c>
      <c r="C4716" t="s">
        <v>8015</v>
      </c>
      <c r="D4716" t="s">
        <v>8034</v>
      </c>
      <c r="E4716" s="1">
        <v>45155</v>
      </c>
      <c r="F4716">
        <v>11886.75</v>
      </c>
      <c r="G4716">
        <v>1699</v>
      </c>
      <c r="H4716" t="s">
        <v>7</v>
      </c>
      <c r="I4716" t="str">
        <f>VLOOKUP(shipments[[#This Row],[SPID]],CHOOSE({1,2},people[[#All],[SPID]],people[[#All],[Sales_person]]),2,0)</f>
        <v>Dotty Strutley</v>
      </c>
      <c r="J4716">
        <f>YEAR(shipments[[#This Row],[Shipdate]])</f>
        <v>2023</v>
      </c>
      <c r="K4716" s="22"/>
      <c r="L4716" s="22">
        <f>VLOOKUP(shipments[[#This Row],[PID]],CHOOSE({1,2},products[PID],products[Cost_per_box]),2,0)</f>
        <v>5.72</v>
      </c>
      <c r="M4716" s="22">
        <f>shipments[[#This Row],[Boxes]]*shipments[[#This Row],[cost_per_box]]</f>
        <v>9718.2799999999988</v>
      </c>
      <c r="N4716" s="22">
        <f>shipments[[#This Row],[Amount]]-shipments[[#This Row],[total cost]]</f>
        <v>2168.4700000000012</v>
      </c>
    </row>
    <row r="4717" spans="1:14" x14ac:dyDescent="0.35">
      <c r="A4717" t="s">
        <v>4764</v>
      </c>
      <c r="B4717" t="s">
        <v>8054</v>
      </c>
      <c r="C4717" t="s">
        <v>8015</v>
      </c>
      <c r="D4717" t="s">
        <v>8034</v>
      </c>
      <c r="E4717" s="1">
        <v>45254</v>
      </c>
      <c r="F4717">
        <v>14242.5</v>
      </c>
      <c r="G4717">
        <v>2035</v>
      </c>
      <c r="H4717" t="s">
        <v>7</v>
      </c>
      <c r="I4717" t="str">
        <f>VLOOKUP(shipments[[#This Row],[SPID]],CHOOSE({1,2},people[[#All],[SPID]],people[[#All],[Sales_person]]),2,0)</f>
        <v>Dotty Strutley</v>
      </c>
      <c r="J4717">
        <f>YEAR(shipments[[#This Row],[Shipdate]])</f>
        <v>2023</v>
      </c>
      <c r="K4717" s="22"/>
      <c r="L4717" s="22">
        <f>VLOOKUP(shipments[[#This Row],[PID]],CHOOSE({1,2},products[PID],products[Cost_per_box]),2,0)</f>
        <v>5.72</v>
      </c>
      <c r="M4717" s="22">
        <f>shipments[[#This Row],[Boxes]]*shipments[[#This Row],[cost_per_box]]</f>
        <v>11640.199999999999</v>
      </c>
      <c r="N4717" s="22">
        <f>shipments[[#This Row],[Amount]]-shipments[[#This Row],[total cost]]</f>
        <v>2602.3000000000011</v>
      </c>
    </row>
    <row r="4718" spans="1:14" x14ac:dyDescent="0.35">
      <c r="A4718" t="s">
        <v>4765</v>
      </c>
      <c r="B4718" t="s">
        <v>8054</v>
      </c>
      <c r="C4718" t="s">
        <v>8015</v>
      </c>
      <c r="D4718" t="s">
        <v>8038</v>
      </c>
      <c r="E4718" s="1">
        <v>45523</v>
      </c>
      <c r="F4718">
        <v>1131.75</v>
      </c>
      <c r="G4718">
        <v>162</v>
      </c>
      <c r="H4718" t="s">
        <v>18</v>
      </c>
      <c r="I4718" t="str">
        <f>VLOOKUP(shipments[[#This Row],[SPID]],CHOOSE({1,2},people[[#All],[SPID]],people[[#All],[Sales_person]]),2,0)</f>
        <v>Dotty Strutley</v>
      </c>
      <c r="J4718">
        <f>YEAR(shipments[[#This Row],[Shipdate]])</f>
        <v>2024</v>
      </c>
      <c r="K4718" s="22"/>
      <c r="L4718" s="22">
        <f>VLOOKUP(shipments[[#This Row],[PID]],CHOOSE({1,2},products[PID],products[Cost_per_box]),2,0)</f>
        <v>5.72</v>
      </c>
      <c r="M4718" s="22">
        <f>shipments[[#This Row],[Boxes]]*shipments[[#This Row],[cost_per_box]]</f>
        <v>926.64</v>
      </c>
      <c r="N4718" s="22">
        <f>shipments[[#This Row],[Amount]]-shipments[[#This Row],[total cost]]</f>
        <v>205.11</v>
      </c>
    </row>
    <row r="4719" spans="1:14" x14ac:dyDescent="0.35">
      <c r="A4719" t="s">
        <v>4766</v>
      </c>
      <c r="B4719" t="s">
        <v>8054</v>
      </c>
      <c r="C4719" t="s">
        <v>8015</v>
      </c>
      <c r="D4719" t="s">
        <v>8038</v>
      </c>
      <c r="E4719" s="1">
        <v>45559</v>
      </c>
      <c r="F4719">
        <v>8970.75</v>
      </c>
      <c r="G4719">
        <v>1496</v>
      </c>
      <c r="H4719" t="s">
        <v>26</v>
      </c>
      <c r="I4719" t="str">
        <f>VLOOKUP(shipments[[#This Row],[SPID]],CHOOSE({1,2},people[[#All],[SPID]],people[[#All],[Sales_person]]),2,0)</f>
        <v>Dotty Strutley</v>
      </c>
      <c r="J4719">
        <f>YEAR(shipments[[#This Row],[Shipdate]])</f>
        <v>2024</v>
      </c>
      <c r="K4719" s="22"/>
      <c r="L4719" s="22">
        <f>VLOOKUP(shipments[[#This Row],[PID]],CHOOSE({1,2},products[PID],products[Cost_per_box]),2,0)</f>
        <v>5.72</v>
      </c>
      <c r="M4719" s="22">
        <f>shipments[[#This Row],[Boxes]]*shipments[[#This Row],[cost_per_box]]</f>
        <v>8557.119999999999</v>
      </c>
      <c r="N4719" s="22">
        <f>shipments[[#This Row],[Amount]]-shipments[[#This Row],[total cost]]</f>
        <v>413.63000000000102</v>
      </c>
    </row>
    <row r="4720" spans="1:14" x14ac:dyDescent="0.35">
      <c r="A4720" t="s">
        <v>4767</v>
      </c>
      <c r="B4720" t="s">
        <v>8054</v>
      </c>
      <c r="C4720" t="s">
        <v>8015</v>
      </c>
      <c r="D4720" t="s">
        <v>8037</v>
      </c>
      <c r="E4720" s="1">
        <v>45341</v>
      </c>
      <c r="F4720">
        <v>3217.5</v>
      </c>
      <c r="G4720">
        <v>644</v>
      </c>
      <c r="H4720" t="s">
        <v>7</v>
      </c>
      <c r="I4720" t="str">
        <f>VLOOKUP(shipments[[#This Row],[SPID]],CHOOSE({1,2},people[[#All],[SPID]],people[[#All],[Sales_person]]),2,0)</f>
        <v>Dotty Strutley</v>
      </c>
      <c r="J4720">
        <f>YEAR(shipments[[#This Row],[Shipdate]])</f>
        <v>2024</v>
      </c>
      <c r="K4720" s="22"/>
      <c r="L4720" s="22">
        <f>VLOOKUP(shipments[[#This Row],[PID]],CHOOSE({1,2},products[PID],products[Cost_per_box]),2,0)</f>
        <v>5.72</v>
      </c>
      <c r="M4720" s="22">
        <f>shipments[[#This Row],[Boxes]]*shipments[[#This Row],[cost_per_box]]</f>
        <v>3683.68</v>
      </c>
      <c r="N4720" s="22">
        <f>shipments[[#This Row],[Amount]]-shipments[[#This Row],[total cost]]</f>
        <v>-466.17999999999984</v>
      </c>
    </row>
    <row r="4721" spans="1:14" x14ac:dyDescent="0.35">
      <c r="A4721" t="s">
        <v>4768</v>
      </c>
      <c r="B4721" t="s">
        <v>8054</v>
      </c>
      <c r="C4721" t="s">
        <v>8015</v>
      </c>
      <c r="D4721" t="s">
        <v>8037</v>
      </c>
      <c r="E4721" s="1">
        <v>45562</v>
      </c>
      <c r="F4721">
        <v>1615.5</v>
      </c>
      <c r="G4721">
        <v>180</v>
      </c>
      <c r="H4721" t="s">
        <v>26</v>
      </c>
      <c r="I4721" t="str">
        <f>VLOOKUP(shipments[[#This Row],[SPID]],CHOOSE({1,2},people[[#All],[SPID]],people[[#All],[Sales_person]]),2,0)</f>
        <v>Dotty Strutley</v>
      </c>
      <c r="J4721">
        <f>YEAR(shipments[[#This Row],[Shipdate]])</f>
        <v>2024</v>
      </c>
      <c r="K4721" s="22"/>
      <c r="L4721" s="22">
        <f>VLOOKUP(shipments[[#This Row],[PID]],CHOOSE({1,2},products[PID],products[Cost_per_box]),2,0)</f>
        <v>5.72</v>
      </c>
      <c r="M4721" s="22">
        <f>shipments[[#This Row],[Boxes]]*shipments[[#This Row],[cost_per_box]]</f>
        <v>1029.5999999999999</v>
      </c>
      <c r="N4721" s="22">
        <f>shipments[[#This Row],[Amount]]-shipments[[#This Row],[total cost]]</f>
        <v>585.90000000000009</v>
      </c>
    </row>
    <row r="4722" spans="1:14" x14ac:dyDescent="0.35">
      <c r="A4722" t="s">
        <v>4769</v>
      </c>
      <c r="B4722" t="s">
        <v>8054</v>
      </c>
      <c r="C4722" t="s">
        <v>8015</v>
      </c>
      <c r="D4722" t="s">
        <v>8038</v>
      </c>
      <c r="E4722" s="1">
        <v>45463</v>
      </c>
      <c r="F4722">
        <v>191.25</v>
      </c>
      <c r="G4722">
        <v>24</v>
      </c>
      <c r="H4722" t="s">
        <v>7</v>
      </c>
      <c r="I4722" t="str">
        <f>VLOOKUP(shipments[[#This Row],[SPID]],CHOOSE({1,2},people[[#All],[SPID]],people[[#All],[Sales_person]]),2,0)</f>
        <v>Dotty Strutley</v>
      </c>
      <c r="J4722">
        <f>YEAR(shipments[[#This Row],[Shipdate]])</f>
        <v>2024</v>
      </c>
      <c r="K4722" s="22"/>
      <c r="L4722" s="22">
        <f>VLOOKUP(shipments[[#This Row],[PID]],CHOOSE({1,2},products[PID],products[Cost_per_box]),2,0)</f>
        <v>5.72</v>
      </c>
      <c r="M4722" s="22">
        <f>shipments[[#This Row],[Boxes]]*shipments[[#This Row],[cost_per_box]]</f>
        <v>137.28</v>
      </c>
      <c r="N4722" s="22">
        <f>shipments[[#This Row],[Amount]]-shipments[[#This Row],[total cost]]</f>
        <v>53.97</v>
      </c>
    </row>
    <row r="4723" spans="1:14" x14ac:dyDescent="0.35">
      <c r="A4723" t="s">
        <v>4770</v>
      </c>
      <c r="B4723" t="s">
        <v>8054</v>
      </c>
      <c r="C4723" t="s">
        <v>8015</v>
      </c>
      <c r="D4723" t="s">
        <v>8033</v>
      </c>
      <c r="E4723" s="1">
        <v>44993</v>
      </c>
      <c r="F4723">
        <v>1786.5</v>
      </c>
      <c r="G4723">
        <v>224</v>
      </c>
      <c r="H4723" t="s">
        <v>7</v>
      </c>
      <c r="I4723" t="str">
        <f>VLOOKUP(shipments[[#This Row],[SPID]],CHOOSE({1,2},people[[#All],[SPID]],people[[#All],[Sales_person]]),2,0)</f>
        <v>Dotty Strutley</v>
      </c>
      <c r="J4723">
        <f>YEAR(shipments[[#This Row],[Shipdate]])</f>
        <v>2023</v>
      </c>
      <c r="K4723" s="22"/>
      <c r="L4723" s="22">
        <f>VLOOKUP(shipments[[#This Row],[PID]],CHOOSE({1,2},products[PID],products[Cost_per_box]),2,0)</f>
        <v>5.72</v>
      </c>
      <c r="M4723" s="22">
        <f>shipments[[#This Row],[Boxes]]*shipments[[#This Row],[cost_per_box]]</f>
        <v>1281.28</v>
      </c>
      <c r="N4723" s="22">
        <f>shipments[[#This Row],[Amount]]-shipments[[#This Row],[total cost]]</f>
        <v>505.22</v>
      </c>
    </row>
    <row r="4724" spans="1:14" x14ac:dyDescent="0.35">
      <c r="A4724" t="s">
        <v>4771</v>
      </c>
      <c r="B4724" t="s">
        <v>8054</v>
      </c>
      <c r="C4724" t="s">
        <v>8015</v>
      </c>
      <c r="D4724" t="s">
        <v>8038</v>
      </c>
      <c r="E4724" s="1">
        <v>45307</v>
      </c>
      <c r="F4724">
        <v>7285.5</v>
      </c>
      <c r="G4724">
        <v>1215</v>
      </c>
      <c r="H4724" t="s">
        <v>7</v>
      </c>
      <c r="I4724" t="str">
        <f>VLOOKUP(shipments[[#This Row],[SPID]],CHOOSE({1,2},people[[#All],[SPID]],people[[#All],[Sales_person]]),2,0)</f>
        <v>Dotty Strutley</v>
      </c>
      <c r="J4724">
        <f>YEAR(shipments[[#This Row],[Shipdate]])</f>
        <v>2024</v>
      </c>
      <c r="K4724" s="22"/>
      <c r="L4724" s="22">
        <f>VLOOKUP(shipments[[#This Row],[PID]],CHOOSE({1,2},products[PID],products[Cost_per_box]),2,0)</f>
        <v>5.72</v>
      </c>
      <c r="M4724" s="22">
        <f>shipments[[#This Row],[Boxes]]*shipments[[#This Row],[cost_per_box]]</f>
        <v>6949.7999999999993</v>
      </c>
      <c r="N4724" s="22">
        <f>shipments[[#This Row],[Amount]]-shipments[[#This Row],[total cost]]</f>
        <v>335.70000000000073</v>
      </c>
    </row>
    <row r="4725" spans="1:14" x14ac:dyDescent="0.35">
      <c r="A4725" t="s">
        <v>4772</v>
      </c>
      <c r="B4725" t="s">
        <v>8054</v>
      </c>
      <c r="C4725" t="s">
        <v>8016</v>
      </c>
      <c r="D4725" t="s">
        <v>8033</v>
      </c>
      <c r="E4725" s="1">
        <v>45415</v>
      </c>
      <c r="F4725">
        <v>5292</v>
      </c>
      <c r="G4725">
        <v>204</v>
      </c>
      <c r="H4725" t="s">
        <v>7</v>
      </c>
      <c r="I4725" t="str">
        <f>VLOOKUP(shipments[[#This Row],[SPID]],CHOOSE({1,2},people[[#All],[SPID]],people[[#All],[Sales_person]]),2,0)</f>
        <v>Dotty Strutley</v>
      </c>
      <c r="J4725">
        <f>YEAR(shipments[[#This Row],[Shipdate]])</f>
        <v>2024</v>
      </c>
      <c r="K4725" s="22"/>
      <c r="L4725" s="22">
        <f>VLOOKUP(shipments[[#This Row],[PID]],CHOOSE({1,2},products[PID],products[Cost_per_box]),2,0)</f>
        <v>6.31</v>
      </c>
      <c r="M4725" s="22">
        <f>shipments[[#This Row],[Boxes]]*shipments[[#This Row],[cost_per_box]]</f>
        <v>1287.24</v>
      </c>
      <c r="N4725" s="22">
        <f>shipments[[#This Row],[Amount]]-shipments[[#This Row],[total cost]]</f>
        <v>4004.76</v>
      </c>
    </row>
    <row r="4726" spans="1:14" x14ac:dyDescent="0.35">
      <c r="A4726" t="s">
        <v>4773</v>
      </c>
      <c r="B4726" t="s">
        <v>8054</v>
      </c>
      <c r="C4726" t="s">
        <v>8017</v>
      </c>
      <c r="D4726" t="s">
        <v>8034</v>
      </c>
      <c r="E4726" s="1">
        <v>45491</v>
      </c>
      <c r="F4726">
        <v>5850</v>
      </c>
      <c r="G4726">
        <v>209</v>
      </c>
      <c r="H4726" t="s">
        <v>18</v>
      </c>
      <c r="I4726" t="str">
        <f>VLOOKUP(shipments[[#This Row],[SPID]],CHOOSE({1,2},people[[#All],[SPID]],people[[#All],[Sales_person]]),2,0)</f>
        <v>Dotty Strutley</v>
      </c>
      <c r="J4726">
        <f>YEAR(shipments[[#This Row],[Shipdate]])</f>
        <v>2024</v>
      </c>
      <c r="K4726" s="22"/>
      <c r="L4726" s="22">
        <f>VLOOKUP(shipments[[#This Row],[PID]],CHOOSE({1,2},products[PID],products[Cost_per_box]),2,0)</f>
        <v>9.94</v>
      </c>
      <c r="M4726" s="22">
        <f>shipments[[#This Row],[Boxes]]*shipments[[#This Row],[cost_per_box]]</f>
        <v>2077.46</v>
      </c>
      <c r="N4726" s="22">
        <f>shipments[[#This Row],[Amount]]-shipments[[#This Row],[total cost]]</f>
        <v>3772.54</v>
      </c>
    </row>
    <row r="4727" spans="1:14" x14ac:dyDescent="0.35">
      <c r="A4727" t="s">
        <v>4774</v>
      </c>
      <c r="B4727" t="s">
        <v>8054</v>
      </c>
      <c r="C4727" t="s">
        <v>8017</v>
      </c>
      <c r="D4727" t="s">
        <v>8034</v>
      </c>
      <c r="E4727" s="1">
        <v>45106</v>
      </c>
      <c r="F4727">
        <v>5346</v>
      </c>
      <c r="G4727">
        <v>198</v>
      </c>
      <c r="H4727" t="s">
        <v>7</v>
      </c>
      <c r="I4727" t="str">
        <f>VLOOKUP(shipments[[#This Row],[SPID]],CHOOSE({1,2},people[[#All],[SPID]],people[[#All],[Sales_person]]),2,0)</f>
        <v>Dotty Strutley</v>
      </c>
      <c r="J4727">
        <f>YEAR(shipments[[#This Row],[Shipdate]])</f>
        <v>2023</v>
      </c>
      <c r="K4727" s="22"/>
      <c r="L4727" s="22">
        <f>VLOOKUP(shipments[[#This Row],[PID]],CHOOSE({1,2},products[PID],products[Cost_per_box]),2,0)</f>
        <v>9.94</v>
      </c>
      <c r="M4727" s="22">
        <f>shipments[[#This Row],[Boxes]]*shipments[[#This Row],[cost_per_box]]</f>
        <v>1968.12</v>
      </c>
      <c r="N4727" s="22">
        <f>shipments[[#This Row],[Amount]]-shipments[[#This Row],[total cost]]</f>
        <v>3377.88</v>
      </c>
    </row>
    <row r="4728" spans="1:14" x14ac:dyDescent="0.35">
      <c r="A4728" t="s">
        <v>4775</v>
      </c>
      <c r="B4728" t="s">
        <v>8054</v>
      </c>
      <c r="C4728" t="s">
        <v>8017</v>
      </c>
      <c r="D4728" t="s">
        <v>8033</v>
      </c>
      <c r="E4728" s="1">
        <v>45110</v>
      </c>
      <c r="F4728">
        <v>2704.5</v>
      </c>
      <c r="G4728">
        <v>105</v>
      </c>
      <c r="H4728" t="s">
        <v>7</v>
      </c>
      <c r="I4728" t="str">
        <f>VLOOKUP(shipments[[#This Row],[SPID]],CHOOSE({1,2},people[[#All],[SPID]],people[[#All],[Sales_person]]),2,0)</f>
        <v>Dotty Strutley</v>
      </c>
      <c r="J4728">
        <f>YEAR(shipments[[#This Row],[Shipdate]])</f>
        <v>2023</v>
      </c>
      <c r="K4728" s="22"/>
      <c r="L4728" s="22">
        <f>VLOOKUP(shipments[[#This Row],[PID]],CHOOSE({1,2},products[PID],products[Cost_per_box]),2,0)</f>
        <v>9.94</v>
      </c>
      <c r="M4728" s="22">
        <f>shipments[[#This Row],[Boxes]]*shipments[[#This Row],[cost_per_box]]</f>
        <v>1043.7</v>
      </c>
      <c r="N4728" s="22">
        <f>shipments[[#This Row],[Amount]]-shipments[[#This Row],[total cost]]</f>
        <v>1660.8</v>
      </c>
    </row>
    <row r="4729" spans="1:14" x14ac:dyDescent="0.35">
      <c r="A4729" t="s">
        <v>4776</v>
      </c>
      <c r="B4729" t="s">
        <v>8054</v>
      </c>
      <c r="C4729" t="s">
        <v>8017</v>
      </c>
      <c r="D4729" t="s">
        <v>8038</v>
      </c>
      <c r="E4729" s="1">
        <v>45365</v>
      </c>
      <c r="F4729">
        <v>5503.5</v>
      </c>
      <c r="G4729">
        <v>230</v>
      </c>
      <c r="H4729" t="s">
        <v>7</v>
      </c>
      <c r="I4729" t="str">
        <f>VLOOKUP(shipments[[#This Row],[SPID]],CHOOSE({1,2},people[[#All],[SPID]],people[[#All],[Sales_person]]),2,0)</f>
        <v>Dotty Strutley</v>
      </c>
      <c r="J4729">
        <f>YEAR(shipments[[#This Row],[Shipdate]])</f>
        <v>2024</v>
      </c>
      <c r="K4729" s="22"/>
      <c r="L4729" s="22">
        <f>VLOOKUP(shipments[[#This Row],[PID]],CHOOSE({1,2},products[PID],products[Cost_per_box]),2,0)</f>
        <v>9.94</v>
      </c>
      <c r="M4729" s="22">
        <f>shipments[[#This Row],[Boxes]]*shipments[[#This Row],[cost_per_box]]</f>
        <v>2286.1999999999998</v>
      </c>
      <c r="N4729" s="22">
        <f>shipments[[#This Row],[Amount]]-shipments[[#This Row],[total cost]]</f>
        <v>3217.3</v>
      </c>
    </row>
    <row r="4730" spans="1:14" x14ac:dyDescent="0.35">
      <c r="A4730" t="s">
        <v>4777</v>
      </c>
      <c r="B4730" t="s">
        <v>8054</v>
      </c>
      <c r="C4730" t="s">
        <v>8017</v>
      </c>
      <c r="D4730" t="s">
        <v>8033</v>
      </c>
      <c r="E4730" s="1">
        <v>45432</v>
      </c>
      <c r="F4730">
        <v>4599</v>
      </c>
      <c r="G4730">
        <v>184</v>
      </c>
      <c r="H4730" t="s">
        <v>7</v>
      </c>
      <c r="I4730" t="str">
        <f>VLOOKUP(shipments[[#This Row],[SPID]],CHOOSE({1,2},people[[#All],[SPID]],people[[#All],[Sales_person]]),2,0)</f>
        <v>Dotty Strutley</v>
      </c>
      <c r="J4730">
        <f>YEAR(shipments[[#This Row],[Shipdate]])</f>
        <v>2024</v>
      </c>
      <c r="K4730" s="22"/>
      <c r="L4730" s="22">
        <f>VLOOKUP(shipments[[#This Row],[PID]],CHOOSE({1,2},products[PID],products[Cost_per_box]),2,0)</f>
        <v>9.94</v>
      </c>
      <c r="M4730" s="22">
        <f>shipments[[#This Row],[Boxes]]*shipments[[#This Row],[cost_per_box]]</f>
        <v>1828.9599999999998</v>
      </c>
      <c r="N4730" s="22">
        <f>shipments[[#This Row],[Amount]]-shipments[[#This Row],[total cost]]</f>
        <v>2770.04</v>
      </c>
    </row>
    <row r="4731" spans="1:14" x14ac:dyDescent="0.35">
      <c r="A4731" t="s">
        <v>4778</v>
      </c>
      <c r="B4731" t="s">
        <v>8054</v>
      </c>
      <c r="C4731" t="s">
        <v>8018</v>
      </c>
      <c r="D4731" t="s">
        <v>8033</v>
      </c>
      <c r="E4731" s="1">
        <v>45132</v>
      </c>
      <c r="F4731">
        <v>8001</v>
      </c>
      <c r="G4731">
        <v>381</v>
      </c>
      <c r="H4731" t="s">
        <v>7</v>
      </c>
      <c r="I4731" t="str">
        <f>VLOOKUP(shipments[[#This Row],[SPID]],CHOOSE({1,2},people[[#All],[SPID]],people[[#All],[Sales_person]]),2,0)</f>
        <v>Dotty Strutley</v>
      </c>
      <c r="J4731">
        <f>YEAR(shipments[[#This Row],[Shipdate]])</f>
        <v>2023</v>
      </c>
      <c r="K4731" s="22"/>
      <c r="L4731" s="22">
        <f>VLOOKUP(shipments[[#This Row],[PID]],CHOOSE({1,2},products[PID],products[Cost_per_box]),2,0)</f>
        <v>7.73</v>
      </c>
      <c r="M4731" s="22">
        <f>shipments[[#This Row],[Boxes]]*shipments[[#This Row],[cost_per_box]]</f>
        <v>2945.13</v>
      </c>
      <c r="N4731" s="22">
        <f>shipments[[#This Row],[Amount]]-shipments[[#This Row],[total cost]]</f>
        <v>5055.87</v>
      </c>
    </row>
    <row r="4732" spans="1:14" x14ac:dyDescent="0.35">
      <c r="A4732" t="s">
        <v>4779</v>
      </c>
      <c r="B4732" t="s">
        <v>8054</v>
      </c>
      <c r="C4732" t="s">
        <v>8018</v>
      </c>
      <c r="D4732" t="s">
        <v>8036</v>
      </c>
      <c r="E4732" s="1">
        <v>45350</v>
      </c>
      <c r="F4732">
        <v>10055.25</v>
      </c>
      <c r="G4732">
        <v>458</v>
      </c>
      <c r="H4732" t="s">
        <v>7</v>
      </c>
      <c r="I4732" t="str">
        <f>VLOOKUP(shipments[[#This Row],[SPID]],CHOOSE({1,2},people[[#All],[SPID]],people[[#All],[Sales_person]]),2,0)</f>
        <v>Dotty Strutley</v>
      </c>
      <c r="J4732">
        <f>YEAR(shipments[[#This Row],[Shipdate]])</f>
        <v>2024</v>
      </c>
      <c r="K4732" s="22"/>
      <c r="L4732" s="22">
        <f>VLOOKUP(shipments[[#This Row],[PID]],CHOOSE({1,2},products[PID],products[Cost_per_box]),2,0)</f>
        <v>7.73</v>
      </c>
      <c r="M4732" s="22">
        <f>shipments[[#This Row],[Boxes]]*shipments[[#This Row],[cost_per_box]]</f>
        <v>3540.34</v>
      </c>
      <c r="N4732" s="22">
        <f>shipments[[#This Row],[Amount]]-shipments[[#This Row],[total cost]]</f>
        <v>6514.91</v>
      </c>
    </row>
    <row r="4733" spans="1:14" x14ac:dyDescent="0.35">
      <c r="A4733" t="s">
        <v>4780</v>
      </c>
      <c r="B4733" t="s">
        <v>8054</v>
      </c>
      <c r="C4733" t="s">
        <v>8018</v>
      </c>
      <c r="D4733" t="s">
        <v>8037</v>
      </c>
      <c r="E4733" s="1">
        <v>45455</v>
      </c>
      <c r="F4733">
        <v>5699.25</v>
      </c>
      <c r="G4733">
        <v>285</v>
      </c>
      <c r="H4733" t="s">
        <v>40</v>
      </c>
      <c r="I4733" t="str">
        <f>VLOOKUP(shipments[[#This Row],[SPID]],CHOOSE({1,2},people[[#All],[SPID]],people[[#All],[Sales_person]]),2,0)</f>
        <v>Dotty Strutley</v>
      </c>
      <c r="J4733">
        <f>YEAR(shipments[[#This Row],[Shipdate]])</f>
        <v>2024</v>
      </c>
      <c r="K4733" s="22"/>
      <c r="L4733" s="22">
        <f>VLOOKUP(shipments[[#This Row],[PID]],CHOOSE({1,2},products[PID],products[Cost_per_box]),2,0)</f>
        <v>7.73</v>
      </c>
      <c r="M4733" s="22">
        <f>shipments[[#This Row],[Boxes]]*shipments[[#This Row],[cost_per_box]]</f>
        <v>2203.0500000000002</v>
      </c>
      <c r="N4733" s="22">
        <f>shipments[[#This Row],[Amount]]-shipments[[#This Row],[total cost]]</f>
        <v>3496.2</v>
      </c>
    </row>
    <row r="4734" spans="1:14" x14ac:dyDescent="0.35">
      <c r="A4734" t="s">
        <v>4781</v>
      </c>
      <c r="B4734" t="s">
        <v>8054</v>
      </c>
      <c r="C4734" t="s">
        <v>8018</v>
      </c>
      <c r="D4734" t="s">
        <v>8037</v>
      </c>
      <c r="E4734" s="1">
        <v>45128</v>
      </c>
      <c r="F4734">
        <v>7411.5</v>
      </c>
      <c r="G4734">
        <v>391</v>
      </c>
      <c r="H4734" t="s">
        <v>7</v>
      </c>
      <c r="I4734" t="str">
        <f>VLOOKUP(shipments[[#This Row],[SPID]],CHOOSE({1,2},people[[#All],[SPID]],people[[#All],[Sales_person]]),2,0)</f>
        <v>Dotty Strutley</v>
      </c>
      <c r="J4734">
        <f>YEAR(shipments[[#This Row],[Shipdate]])</f>
        <v>2023</v>
      </c>
      <c r="K4734" s="22"/>
      <c r="L4734" s="22">
        <f>VLOOKUP(shipments[[#This Row],[PID]],CHOOSE({1,2},products[PID],products[Cost_per_box]),2,0)</f>
        <v>7.73</v>
      </c>
      <c r="M4734" s="22">
        <f>shipments[[#This Row],[Boxes]]*shipments[[#This Row],[cost_per_box]]</f>
        <v>3022.4300000000003</v>
      </c>
      <c r="N4734" s="22">
        <f>shipments[[#This Row],[Amount]]-shipments[[#This Row],[total cost]]</f>
        <v>4389.07</v>
      </c>
    </row>
    <row r="4735" spans="1:14" x14ac:dyDescent="0.35">
      <c r="A4735" t="s">
        <v>4782</v>
      </c>
      <c r="B4735" t="s">
        <v>8054</v>
      </c>
      <c r="C4735" t="s">
        <v>8020</v>
      </c>
      <c r="D4735" t="s">
        <v>8034</v>
      </c>
      <c r="E4735" s="1">
        <v>45301</v>
      </c>
      <c r="F4735">
        <v>1968.75</v>
      </c>
      <c r="G4735">
        <v>141</v>
      </c>
      <c r="H4735" t="s">
        <v>7</v>
      </c>
      <c r="I4735" t="str">
        <f>VLOOKUP(shipments[[#This Row],[SPID]],CHOOSE({1,2},people[[#All],[SPID]],people[[#All],[Sales_person]]),2,0)</f>
        <v>Dotty Strutley</v>
      </c>
      <c r="J4735">
        <f>YEAR(shipments[[#This Row],[Shipdate]])</f>
        <v>2024</v>
      </c>
      <c r="K4735" s="22"/>
      <c r="L4735" s="22">
        <f>VLOOKUP(shipments[[#This Row],[PID]],CHOOSE({1,2},products[PID],products[Cost_per_box]),2,0)</f>
        <v>8.2200000000000006</v>
      </c>
      <c r="M4735" s="22">
        <f>shipments[[#This Row],[Boxes]]*shipments[[#This Row],[cost_per_box]]</f>
        <v>1159.02</v>
      </c>
      <c r="N4735" s="22">
        <f>shipments[[#This Row],[Amount]]-shipments[[#This Row],[total cost]]</f>
        <v>809.73</v>
      </c>
    </row>
    <row r="4736" spans="1:14" x14ac:dyDescent="0.35">
      <c r="A4736" t="s">
        <v>4783</v>
      </c>
      <c r="B4736" t="s">
        <v>8054</v>
      </c>
      <c r="C4736" t="s">
        <v>8020</v>
      </c>
      <c r="D4736" t="s">
        <v>8036</v>
      </c>
      <c r="E4736" s="1">
        <v>45267</v>
      </c>
      <c r="F4736">
        <v>1354.5</v>
      </c>
      <c r="G4736">
        <v>85</v>
      </c>
      <c r="H4736" t="s">
        <v>7</v>
      </c>
      <c r="I4736" t="str">
        <f>VLOOKUP(shipments[[#This Row],[SPID]],CHOOSE({1,2},people[[#All],[SPID]],people[[#All],[Sales_person]]),2,0)</f>
        <v>Dotty Strutley</v>
      </c>
      <c r="J4736">
        <f>YEAR(shipments[[#This Row],[Shipdate]])</f>
        <v>2023</v>
      </c>
      <c r="K4736" s="22"/>
      <c r="L4736" s="22">
        <f>VLOOKUP(shipments[[#This Row],[PID]],CHOOSE({1,2},products[PID],products[Cost_per_box]),2,0)</f>
        <v>8.2200000000000006</v>
      </c>
      <c r="M4736" s="22">
        <f>shipments[[#This Row],[Boxes]]*shipments[[#This Row],[cost_per_box]]</f>
        <v>698.7</v>
      </c>
      <c r="N4736" s="22">
        <f>shipments[[#This Row],[Amount]]-shipments[[#This Row],[total cost]]</f>
        <v>655.8</v>
      </c>
    </row>
    <row r="4737" spans="1:14" x14ac:dyDescent="0.35">
      <c r="A4737" t="s">
        <v>4784</v>
      </c>
      <c r="B4737" t="s">
        <v>8054</v>
      </c>
      <c r="C4737" t="s">
        <v>8020</v>
      </c>
      <c r="D4737" t="s">
        <v>8038</v>
      </c>
      <c r="E4737" s="1">
        <v>45470</v>
      </c>
      <c r="F4737">
        <v>3872.25</v>
      </c>
      <c r="G4737">
        <v>277</v>
      </c>
      <c r="H4737" t="s">
        <v>7</v>
      </c>
      <c r="I4737" t="str">
        <f>VLOOKUP(shipments[[#This Row],[SPID]],CHOOSE({1,2},people[[#All],[SPID]],people[[#All],[Sales_person]]),2,0)</f>
        <v>Dotty Strutley</v>
      </c>
      <c r="J4737">
        <f>YEAR(shipments[[#This Row],[Shipdate]])</f>
        <v>2024</v>
      </c>
      <c r="K4737" s="22"/>
      <c r="L4737" s="22">
        <f>VLOOKUP(shipments[[#This Row],[PID]],CHOOSE({1,2},products[PID],products[Cost_per_box]),2,0)</f>
        <v>8.2200000000000006</v>
      </c>
      <c r="M4737" s="22">
        <f>shipments[[#This Row],[Boxes]]*shipments[[#This Row],[cost_per_box]]</f>
        <v>2276.94</v>
      </c>
      <c r="N4737" s="22">
        <f>shipments[[#This Row],[Amount]]-shipments[[#This Row],[total cost]]</f>
        <v>1595.31</v>
      </c>
    </row>
    <row r="4738" spans="1:14" x14ac:dyDescent="0.35">
      <c r="A4738" t="s">
        <v>4785</v>
      </c>
      <c r="B4738" t="s">
        <v>8054</v>
      </c>
      <c r="C4738" t="s">
        <v>8020</v>
      </c>
      <c r="D4738" t="s">
        <v>8038</v>
      </c>
      <c r="E4738" s="1">
        <v>45184</v>
      </c>
      <c r="F4738">
        <v>13185</v>
      </c>
      <c r="G4738">
        <v>1099</v>
      </c>
      <c r="H4738" t="s">
        <v>7</v>
      </c>
      <c r="I4738" t="str">
        <f>VLOOKUP(shipments[[#This Row],[SPID]],CHOOSE({1,2},people[[#All],[SPID]],people[[#All],[Sales_person]]),2,0)</f>
        <v>Dotty Strutley</v>
      </c>
      <c r="J4738">
        <f>YEAR(shipments[[#This Row],[Shipdate]])</f>
        <v>2023</v>
      </c>
      <c r="K4738" s="22"/>
      <c r="L4738" s="22">
        <f>VLOOKUP(shipments[[#This Row],[PID]],CHOOSE({1,2},products[PID],products[Cost_per_box]),2,0)</f>
        <v>8.2200000000000006</v>
      </c>
      <c r="M4738" s="22">
        <f>shipments[[#This Row],[Boxes]]*shipments[[#This Row],[cost_per_box]]</f>
        <v>9033.7800000000007</v>
      </c>
      <c r="N4738" s="22">
        <f>shipments[[#This Row],[Amount]]-shipments[[#This Row],[total cost]]</f>
        <v>4151.2199999999993</v>
      </c>
    </row>
    <row r="4739" spans="1:14" x14ac:dyDescent="0.35">
      <c r="A4739" t="s">
        <v>4786</v>
      </c>
      <c r="B4739" t="s">
        <v>8054</v>
      </c>
      <c r="C4739" t="s">
        <v>8021</v>
      </c>
      <c r="D4739" t="s">
        <v>8036</v>
      </c>
      <c r="E4739" s="1">
        <v>45208</v>
      </c>
      <c r="F4739">
        <v>2216.25</v>
      </c>
      <c r="G4739">
        <v>124</v>
      </c>
      <c r="H4739" t="s">
        <v>7</v>
      </c>
      <c r="I4739" t="str">
        <f>VLOOKUP(shipments[[#This Row],[SPID]],CHOOSE({1,2},people[[#All],[SPID]],people[[#All],[Sales_person]]),2,0)</f>
        <v>Dotty Strutley</v>
      </c>
      <c r="J4739">
        <f>YEAR(shipments[[#This Row],[Shipdate]])</f>
        <v>2023</v>
      </c>
      <c r="K4739" s="22"/>
      <c r="L4739" s="22">
        <f>VLOOKUP(shipments[[#This Row],[PID]],CHOOSE({1,2},products[PID],products[Cost_per_box]),2,0)</f>
        <v>10.23</v>
      </c>
      <c r="M4739" s="22">
        <f>shipments[[#This Row],[Boxes]]*shipments[[#This Row],[cost_per_box]]</f>
        <v>1268.52</v>
      </c>
      <c r="N4739" s="22">
        <f>shipments[[#This Row],[Amount]]-shipments[[#This Row],[total cost]]</f>
        <v>947.73</v>
      </c>
    </row>
    <row r="4740" spans="1:14" x14ac:dyDescent="0.35">
      <c r="A4740" t="s">
        <v>4787</v>
      </c>
      <c r="B4740" t="s">
        <v>8054</v>
      </c>
      <c r="C4740" t="s">
        <v>8021</v>
      </c>
      <c r="D4740" t="s">
        <v>8038</v>
      </c>
      <c r="E4740" s="1">
        <v>45331</v>
      </c>
      <c r="F4740">
        <v>1147.5</v>
      </c>
      <c r="G4740">
        <v>55</v>
      </c>
      <c r="H4740" t="s">
        <v>7</v>
      </c>
      <c r="I4740" t="str">
        <f>VLOOKUP(shipments[[#This Row],[SPID]],CHOOSE({1,2},people[[#All],[SPID]],people[[#All],[Sales_person]]),2,0)</f>
        <v>Dotty Strutley</v>
      </c>
      <c r="J4740">
        <f>YEAR(shipments[[#This Row],[Shipdate]])</f>
        <v>2024</v>
      </c>
      <c r="K4740" s="22"/>
      <c r="L4740" s="22">
        <f>VLOOKUP(shipments[[#This Row],[PID]],CHOOSE({1,2},products[PID],products[Cost_per_box]),2,0)</f>
        <v>10.23</v>
      </c>
      <c r="M4740" s="22">
        <f>shipments[[#This Row],[Boxes]]*shipments[[#This Row],[cost_per_box]]</f>
        <v>562.65</v>
      </c>
      <c r="N4740" s="22">
        <f>shipments[[#This Row],[Amount]]-shipments[[#This Row],[total cost]]</f>
        <v>584.85</v>
      </c>
    </row>
    <row r="4741" spans="1:14" x14ac:dyDescent="0.35">
      <c r="A4741" t="s">
        <v>4788</v>
      </c>
      <c r="B4741" t="s">
        <v>8054</v>
      </c>
      <c r="C4741" t="s">
        <v>8023</v>
      </c>
      <c r="D4741" t="s">
        <v>8038</v>
      </c>
      <c r="E4741" s="1">
        <v>45558</v>
      </c>
      <c r="F4741">
        <v>4277.25</v>
      </c>
      <c r="G4741">
        <v>476</v>
      </c>
      <c r="H4741" t="s">
        <v>26</v>
      </c>
      <c r="I4741" t="str">
        <f>VLOOKUP(shipments[[#This Row],[SPID]],CHOOSE({1,2},people[[#All],[SPID]],people[[#All],[Sales_person]]),2,0)</f>
        <v>Dotty Strutley</v>
      </c>
      <c r="J4741">
        <f>YEAR(shipments[[#This Row],[Shipdate]])</f>
        <v>2024</v>
      </c>
      <c r="K4741" s="22"/>
      <c r="L4741" s="22">
        <f>VLOOKUP(shipments[[#This Row],[PID]],CHOOSE({1,2},products[PID],products[Cost_per_box]),2,0)</f>
        <v>10.51</v>
      </c>
      <c r="M4741" s="22">
        <f>shipments[[#This Row],[Boxes]]*shipments[[#This Row],[cost_per_box]]</f>
        <v>5002.76</v>
      </c>
      <c r="N4741" s="22">
        <f>shipments[[#This Row],[Amount]]-shipments[[#This Row],[total cost]]</f>
        <v>-725.51000000000022</v>
      </c>
    </row>
    <row r="4742" spans="1:14" x14ac:dyDescent="0.35">
      <c r="A4742" t="s">
        <v>4789</v>
      </c>
      <c r="B4742" t="s">
        <v>8054</v>
      </c>
      <c r="C4742" t="s">
        <v>8023</v>
      </c>
      <c r="D4742" t="s">
        <v>8036</v>
      </c>
      <c r="E4742" s="1">
        <v>45253</v>
      </c>
      <c r="F4742">
        <v>2823.75</v>
      </c>
      <c r="G4742">
        <v>404</v>
      </c>
      <c r="H4742" t="s">
        <v>7</v>
      </c>
      <c r="I4742" t="str">
        <f>VLOOKUP(shipments[[#This Row],[SPID]],CHOOSE({1,2},people[[#All],[SPID]],people[[#All],[Sales_person]]),2,0)</f>
        <v>Dotty Strutley</v>
      </c>
      <c r="J4742">
        <f>YEAR(shipments[[#This Row],[Shipdate]])</f>
        <v>2023</v>
      </c>
      <c r="K4742" s="22"/>
      <c r="L4742" s="22">
        <f>VLOOKUP(shipments[[#This Row],[PID]],CHOOSE({1,2},products[PID],products[Cost_per_box]),2,0)</f>
        <v>10.51</v>
      </c>
      <c r="M4742" s="22">
        <f>shipments[[#This Row],[Boxes]]*shipments[[#This Row],[cost_per_box]]</f>
        <v>4246.04</v>
      </c>
      <c r="N4742" s="22">
        <f>shipments[[#This Row],[Amount]]-shipments[[#This Row],[total cost]]</f>
        <v>-1422.29</v>
      </c>
    </row>
    <row r="4743" spans="1:14" x14ac:dyDescent="0.35">
      <c r="A4743" t="s">
        <v>4790</v>
      </c>
      <c r="B4743" t="s">
        <v>8054</v>
      </c>
      <c r="C4743" t="s">
        <v>8026</v>
      </c>
      <c r="D4743" t="s">
        <v>8034</v>
      </c>
      <c r="E4743" s="1">
        <v>45334</v>
      </c>
      <c r="F4743">
        <v>74.25</v>
      </c>
      <c r="G4743">
        <v>5</v>
      </c>
      <c r="H4743" t="s">
        <v>7</v>
      </c>
      <c r="I4743" t="str">
        <f>VLOOKUP(shipments[[#This Row],[SPID]],CHOOSE({1,2},people[[#All],[SPID]],people[[#All],[Sales_person]]),2,0)</f>
        <v>Dotty Strutley</v>
      </c>
      <c r="J4743">
        <f>YEAR(shipments[[#This Row],[Shipdate]])</f>
        <v>2024</v>
      </c>
      <c r="K4743" s="22"/>
      <c r="L4743" s="22">
        <f>VLOOKUP(shipments[[#This Row],[PID]],CHOOSE({1,2},products[PID],products[Cost_per_box]),2,0)</f>
        <v>9.57</v>
      </c>
      <c r="M4743" s="22">
        <f>shipments[[#This Row],[Boxes]]*shipments[[#This Row],[cost_per_box]]</f>
        <v>47.85</v>
      </c>
      <c r="N4743" s="22">
        <f>shipments[[#This Row],[Amount]]-shipments[[#This Row],[total cost]]</f>
        <v>26.4</v>
      </c>
    </row>
    <row r="4744" spans="1:14" x14ac:dyDescent="0.35">
      <c r="A4744" t="s">
        <v>4791</v>
      </c>
      <c r="B4744" t="s">
        <v>8054</v>
      </c>
      <c r="C4744" t="s">
        <v>8026</v>
      </c>
      <c r="D4744" t="s">
        <v>8034</v>
      </c>
      <c r="E4744" s="1">
        <v>45268</v>
      </c>
      <c r="F4744">
        <v>4819.5</v>
      </c>
      <c r="G4744">
        <v>302</v>
      </c>
      <c r="H4744" t="s">
        <v>7</v>
      </c>
      <c r="I4744" t="str">
        <f>VLOOKUP(shipments[[#This Row],[SPID]],CHOOSE({1,2},people[[#All],[SPID]],people[[#All],[Sales_person]]),2,0)</f>
        <v>Dotty Strutley</v>
      </c>
      <c r="J4744">
        <f>YEAR(shipments[[#This Row],[Shipdate]])</f>
        <v>2023</v>
      </c>
      <c r="K4744" s="22"/>
      <c r="L4744" s="22">
        <f>VLOOKUP(shipments[[#This Row],[PID]],CHOOSE({1,2},products[PID],products[Cost_per_box]),2,0)</f>
        <v>9.57</v>
      </c>
      <c r="M4744" s="22">
        <f>shipments[[#This Row],[Boxes]]*shipments[[#This Row],[cost_per_box]]</f>
        <v>2890.14</v>
      </c>
      <c r="N4744" s="22">
        <f>shipments[[#This Row],[Amount]]-shipments[[#This Row],[total cost]]</f>
        <v>1929.3600000000001</v>
      </c>
    </row>
    <row r="4745" spans="1:14" x14ac:dyDescent="0.35">
      <c r="A4745" t="s">
        <v>4792</v>
      </c>
      <c r="B4745" t="s">
        <v>8054</v>
      </c>
      <c r="C4745" t="s">
        <v>8026</v>
      </c>
      <c r="D4745" t="s">
        <v>8037</v>
      </c>
      <c r="E4745" s="1">
        <v>45030</v>
      </c>
      <c r="F4745">
        <v>3933</v>
      </c>
      <c r="G4745">
        <v>232</v>
      </c>
      <c r="H4745" t="s">
        <v>7</v>
      </c>
      <c r="I4745" t="str">
        <f>VLOOKUP(shipments[[#This Row],[SPID]],CHOOSE({1,2},people[[#All],[SPID]],people[[#All],[Sales_person]]),2,0)</f>
        <v>Dotty Strutley</v>
      </c>
      <c r="J4745">
        <f>YEAR(shipments[[#This Row],[Shipdate]])</f>
        <v>2023</v>
      </c>
      <c r="K4745" s="22"/>
      <c r="L4745" s="22">
        <f>VLOOKUP(shipments[[#This Row],[PID]],CHOOSE({1,2},products[PID],products[Cost_per_box]),2,0)</f>
        <v>9.57</v>
      </c>
      <c r="M4745" s="22">
        <f>shipments[[#This Row],[Boxes]]*shipments[[#This Row],[cost_per_box]]</f>
        <v>2220.2400000000002</v>
      </c>
      <c r="N4745" s="22">
        <f>shipments[[#This Row],[Amount]]-shipments[[#This Row],[total cost]]</f>
        <v>1712.7599999999998</v>
      </c>
    </row>
    <row r="4746" spans="1:14" x14ac:dyDescent="0.35">
      <c r="A4746" t="s">
        <v>4793</v>
      </c>
      <c r="B4746" t="s">
        <v>8054</v>
      </c>
      <c r="C4746" t="s">
        <v>8027</v>
      </c>
      <c r="D4746" t="s">
        <v>8033</v>
      </c>
      <c r="E4746" s="1">
        <v>45191</v>
      </c>
      <c r="F4746">
        <v>1631.25</v>
      </c>
      <c r="G4746">
        <v>182</v>
      </c>
      <c r="H4746" t="s">
        <v>7</v>
      </c>
      <c r="I4746" t="str">
        <f>VLOOKUP(shipments[[#This Row],[SPID]],CHOOSE({1,2},people[[#All],[SPID]],people[[#All],[Sales_person]]),2,0)</f>
        <v>Dotty Strutley</v>
      </c>
      <c r="J4746">
        <f>YEAR(shipments[[#This Row],[Shipdate]])</f>
        <v>2023</v>
      </c>
      <c r="K4746" s="22"/>
      <c r="L4746" s="22">
        <f>VLOOKUP(shipments[[#This Row],[PID]],CHOOSE({1,2},products[PID],products[Cost_per_box]),2,0)</f>
        <v>8.43</v>
      </c>
      <c r="M4746" s="22">
        <f>shipments[[#This Row],[Boxes]]*shipments[[#This Row],[cost_per_box]]</f>
        <v>1534.26</v>
      </c>
      <c r="N4746" s="22">
        <f>shipments[[#This Row],[Amount]]-shipments[[#This Row],[total cost]]</f>
        <v>96.990000000000009</v>
      </c>
    </row>
    <row r="4747" spans="1:14" x14ac:dyDescent="0.35">
      <c r="A4747" t="s">
        <v>4794</v>
      </c>
      <c r="B4747" t="s">
        <v>8054</v>
      </c>
      <c r="C4747" t="s">
        <v>8027</v>
      </c>
      <c r="D4747" t="s">
        <v>8034</v>
      </c>
      <c r="E4747" s="1">
        <v>45483</v>
      </c>
      <c r="F4747">
        <v>5622.75</v>
      </c>
      <c r="G4747">
        <v>804</v>
      </c>
      <c r="H4747" t="s">
        <v>18</v>
      </c>
      <c r="I4747" t="str">
        <f>VLOOKUP(shipments[[#This Row],[SPID]],CHOOSE({1,2},people[[#All],[SPID]],people[[#All],[Sales_person]]),2,0)</f>
        <v>Dotty Strutley</v>
      </c>
      <c r="J4747">
        <f>YEAR(shipments[[#This Row],[Shipdate]])</f>
        <v>2024</v>
      </c>
      <c r="K4747" s="22"/>
      <c r="L4747" s="22">
        <f>VLOOKUP(shipments[[#This Row],[PID]],CHOOSE({1,2},products[PID],products[Cost_per_box]),2,0)</f>
        <v>8.43</v>
      </c>
      <c r="M4747" s="22">
        <f>shipments[[#This Row],[Boxes]]*shipments[[#This Row],[cost_per_box]]</f>
        <v>6777.7199999999993</v>
      </c>
      <c r="N4747" s="22">
        <f>shipments[[#This Row],[Amount]]-shipments[[#This Row],[total cost]]</f>
        <v>-1154.9699999999993</v>
      </c>
    </row>
    <row r="4748" spans="1:14" x14ac:dyDescent="0.35">
      <c r="A4748" t="s">
        <v>4795</v>
      </c>
      <c r="B4748" t="s">
        <v>8054</v>
      </c>
      <c r="C4748" t="s">
        <v>8027</v>
      </c>
      <c r="D4748" t="s">
        <v>8033</v>
      </c>
      <c r="E4748" s="1">
        <v>45083</v>
      </c>
      <c r="F4748">
        <v>3251.25</v>
      </c>
      <c r="G4748">
        <v>326</v>
      </c>
      <c r="H4748" t="s">
        <v>7</v>
      </c>
      <c r="I4748" t="str">
        <f>VLOOKUP(shipments[[#This Row],[SPID]],CHOOSE({1,2},people[[#All],[SPID]],people[[#All],[Sales_person]]),2,0)</f>
        <v>Dotty Strutley</v>
      </c>
      <c r="J4748">
        <f>YEAR(shipments[[#This Row],[Shipdate]])</f>
        <v>2023</v>
      </c>
      <c r="K4748" s="22"/>
      <c r="L4748" s="22">
        <f>VLOOKUP(shipments[[#This Row],[PID]],CHOOSE({1,2},products[PID],products[Cost_per_box]),2,0)</f>
        <v>8.43</v>
      </c>
      <c r="M4748" s="22">
        <f>shipments[[#This Row],[Boxes]]*shipments[[#This Row],[cost_per_box]]</f>
        <v>2748.18</v>
      </c>
      <c r="N4748" s="22">
        <f>shipments[[#This Row],[Amount]]-shipments[[#This Row],[total cost]]</f>
        <v>503.07000000000016</v>
      </c>
    </row>
    <row r="4749" spans="1:14" x14ac:dyDescent="0.35">
      <c r="A4749" t="s">
        <v>4796</v>
      </c>
      <c r="B4749" t="s">
        <v>8054</v>
      </c>
      <c r="C4749" t="s">
        <v>8028</v>
      </c>
      <c r="D4749" t="s">
        <v>8034</v>
      </c>
      <c r="E4749" s="1">
        <v>45306</v>
      </c>
      <c r="F4749">
        <v>12161.25</v>
      </c>
      <c r="G4749">
        <v>1217</v>
      </c>
      <c r="H4749" t="s">
        <v>7</v>
      </c>
      <c r="I4749" t="str">
        <f>VLOOKUP(shipments[[#This Row],[SPID]],CHOOSE({1,2},people[[#All],[SPID]],people[[#All],[Sales_person]]),2,0)</f>
        <v>Dotty Strutley</v>
      </c>
      <c r="J4749">
        <f>YEAR(shipments[[#This Row],[Shipdate]])</f>
        <v>2024</v>
      </c>
      <c r="K4749" s="22"/>
      <c r="L4749" s="22">
        <f>VLOOKUP(shipments[[#This Row],[PID]],CHOOSE({1,2},products[PID],products[Cost_per_box]),2,0)</f>
        <v>6.8</v>
      </c>
      <c r="M4749" s="22">
        <f>shipments[[#This Row],[Boxes]]*shipments[[#This Row],[cost_per_box]]</f>
        <v>8275.6</v>
      </c>
      <c r="N4749" s="22">
        <f>shipments[[#This Row],[Amount]]-shipments[[#This Row],[total cost]]</f>
        <v>3885.6499999999996</v>
      </c>
    </row>
    <row r="4750" spans="1:14" x14ac:dyDescent="0.35">
      <c r="A4750" t="s">
        <v>4797</v>
      </c>
      <c r="B4750" t="s">
        <v>8054</v>
      </c>
      <c r="C4750" t="s">
        <v>8028</v>
      </c>
      <c r="D4750" t="s">
        <v>8037</v>
      </c>
      <c r="E4750" s="1">
        <v>45243</v>
      </c>
      <c r="F4750">
        <v>2614.5</v>
      </c>
      <c r="G4750">
        <v>291</v>
      </c>
      <c r="H4750" t="s">
        <v>7</v>
      </c>
      <c r="I4750" t="str">
        <f>VLOOKUP(shipments[[#This Row],[SPID]],CHOOSE({1,2},people[[#All],[SPID]],people[[#All],[Sales_person]]),2,0)</f>
        <v>Dotty Strutley</v>
      </c>
      <c r="J4750">
        <f>YEAR(shipments[[#This Row],[Shipdate]])</f>
        <v>2023</v>
      </c>
      <c r="K4750" s="22"/>
      <c r="L4750" s="22">
        <f>VLOOKUP(shipments[[#This Row],[PID]],CHOOSE({1,2},products[PID],products[Cost_per_box]),2,0)</f>
        <v>6.8</v>
      </c>
      <c r="M4750" s="22">
        <f>shipments[[#This Row],[Boxes]]*shipments[[#This Row],[cost_per_box]]</f>
        <v>1978.8</v>
      </c>
      <c r="N4750" s="22">
        <f>shipments[[#This Row],[Amount]]-shipments[[#This Row],[total cost]]</f>
        <v>635.70000000000005</v>
      </c>
    </row>
    <row r="4751" spans="1:14" x14ac:dyDescent="0.35">
      <c r="A4751" t="s">
        <v>4798</v>
      </c>
      <c r="B4751" t="s">
        <v>8054</v>
      </c>
      <c r="C4751" t="s">
        <v>8028</v>
      </c>
      <c r="D4751" t="s">
        <v>8036</v>
      </c>
      <c r="E4751" s="1">
        <v>45176</v>
      </c>
      <c r="F4751">
        <v>16618.5</v>
      </c>
      <c r="G4751">
        <v>1662</v>
      </c>
      <c r="H4751" t="s">
        <v>7</v>
      </c>
      <c r="I4751" t="str">
        <f>VLOOKUP(shipments[[#This Row],[SPID]],CHOOSE({1,2},people[[#All],[SPID]],people[[#All],[Sales_person]]),2,0)</f>
        <v>Dotty Strutley</v>
      </c>
      <c r="J4751">
        <f>YEAR(shipments[[#This Row],[Shipdate]])</f>
        <v>2023</v>
      </c>
      <c r="K4751" s="22"/>
      <c r="L4751" s="22">
        <f>VLOOKUP(shipments[[#This Row],[PID]],CHOOSE({1,2},products[PID],products[Cost_per_box]),2,0)</f>
        <v>6.8</v>
      </c>
      <c r="M4751" s="22">
        <f>shipments[[#This Row],[Boxes]]*shipments[[#This Row],[cost_per_box]]</f>
        <v>11301.6</v>
      </c>
      <c r="N4751" s="22">
        <f>shipments[[#This Row],[Amount]]-shipments[[#This Row],[total cost]]</f>
        <v>5316.9</v>
      </c>
    </row>
    <row r="4752" spans="1:14" x14ac:dyDescent="0.35">
      <c r="A4752" t="s">
        <v>4799</v>
      </c>
      <c r="B4752" t="s">
        <v>8054</v>
      </c>
      <c r="C4752" t="s">
        <v>8028</v>
      </c>
      <c r="D4752" t="s">
        <v>8037</v>
      </c>
      <c r="E4752" s="1">
        <v>45488</v>
      </c>
      <c r="F4752">
        <v>3010.5</v>
      </c>
      <c r="G4752">
        <v>335</v>
      </c>
      <c r="H4752" t="s">
        <v>18</v>
      </c>
      <c r="I4752" t="str">
        <f>VLOOKUP(shipments[[#This Row],[SPID]],CHOOSE({1,2},people[[#All],[SPID]],people[[#All],[Sales_person]]),2,0)</f>
        <v>Dotty Strutley</v>
      </c>
      <c r="J4752">
        <f>YEAR(shipments[[#This Row],[Shipdate]])</f>
        <v>2024</v>
      </c>
      <c r="K4752" s="22"/>
      <c r="L4752" s="22">
        <f>VLOOKUP(shipments[[#This Row],[PID]],CHOOSE({1,2},products[PID],products[Cost_per_box]),2,0)</f>
        <v>6.8</v>
      </c>
      <c r="M4752" s="22">
        <f>shipments[[#This Row],[Boxes]]*shipments[[#This Row],[cost_per_box]]</f>
        <v>2278</v>
      </c>
      <c r="N4752" s="22">
        <f>shipments[[#This Row],[Amount]]-shipments[[#This Row],[total cost]]</f>
        <v>732.5</v>
      </c>
    </row>
    <row r="4753" spans="1:14" x14ac:dyDescent="0.35">
      <c r="A4753" t="s">
        <v>4800</v>
      </c>
      <c r="B4753" t="s">
        <v>8054</v>
      </c>
      <c r="C4753" t="s">
        <v>8028</v>
      </c>
      <c r="D4753" t="s">
        <v>8038</v>
      </c>
      <c r="E4753" s="1">
        <v>45019</v>
      </c>
      <c r="F4753">
        <v>1066.5</v>
      </c>
      <c r="G4753">
        <v>119</v>
      </c>
      <c r="H4753" t="s">
        <v>7</v>
      </c>
      <c r="I4753" t="str">
        <f>VLOOKUP(shipments[[#This Row],[SPID]],CHOOSE({1,2},people[[#All],[SPID]],people[[#All],[Sales_person]]),2,0)</f>
        <v>Dotty Strutley</v>
      </c>
      <c r="J4753">
        <f>YEAR(shipments[[#This Row],[Shipdate]])</f>
        <v>2023</v>
      </c>
      <c r="K4753" s="22"/>
      <c r="L4753" s="22">
        <f>VLOOKUP(shipments[[#This Row],[PID]],CHOOSE({1,2},products[PID],products[Cost_per_box]),2,0)</f>
        <v>6.8</v>
      </c>
      <c r="M4753" s="22">
        <f>shipments[[#This Row],[Boxes]]*shipments[[#This Row],[cost_per_box]]</f>
        <v>809.19999999999993</v>
      </c>
      <c r="N4753" s="22">
        <f>shipments[[#This Row],[Amount]]-shipments[[#This Row],[total cost]]</f>
        <v>257.30000000000007</v>
      </c>
    </row>
    <row r="4754" spans="1:14" x14ac:dyDescent="0.35">
      <c r="A4754" t="s">
        <v>4801</v>
      </c>
      <c r="B4754" t="s">
        <v>8054</v>
      </c>
      <c r="C4754" t="s">
        <v>8028</v>
      </c>
      <c r="D4754" t="s">
        <v>8035</v>
      </c>
      <c r="E4754" s="1">
        <v>45135</v>
      </c>
      <c r="F4754">
        <v>5049</v>
      </c>
      <c r="G4754">
        <v>505</v>
      </c>
      <c r="H4754" t="s">
        <v>7</v>
      </c>
      <c r="I4754" t="str">
        <f>VLOOKUP(shipments[[#This Row],[SPID]],CHOOSE({1,2},people[[#All],[SPID]],people[[#All],[Sales_person]]),2,0)</f>
        <v>Dotty Strutley</v>
      </c>
      <c r="J4754">
        <f>YEAR(shipments[[#This Row],[Shipdate]])</f>
        <v>2023</v>
      </c>
      <c r="K4754" s="22"/>
      <c r="L4754" s="22">
        <f>VLOOKUP(shipments[[#This Row],[PID]],CHOOSE({1,2},products[PID],products[Cost_per_box]),2,0)</f>
        <v>6.8</v>
      </c>
      <c r="M4754" s="22">
        <f>shipments[[#This Row],[Boxes]]*shipments[[#This Row],[cost_per_box]]</f>
        <v>3434</v>
      </c>
      <c r="N4754" s="22">
        <f>shipments[[#This Row],[Amount]]-shipments[[#This Row],[total cost]]</f>
        <v>1615</v>
      </c>
    </row>
    <row r="4755" spans="1:14" x14ac:dyDescent="0.35">
      <c r="A4755" t="s">
        <v>4802</v>
      </c>
      <c r="B4755" t="s">
        <v>8054</v>
      </c>
      <c r="C4755" t="s">
        <v>8030</v>
      </c>
      <c r="D4755" t="s">
        <v>8037</v>
      </c>
      <c r="E4755" s="1">
        <v>44958</v>
      </c>
      <c r="F4755">
        <v>9281.25</v>
      </c>
      <c r="G4755">
        <v>929</v>
      </c>
      <c r="H4755" t="s">
        <v>7</v>
      </c>
      <c r="I4755" t="str">
        <f>VLOOKUP(shipments[[#This Row],[SPID]],CHOOSE({1,2},people[[#All],[SPID]],people[[#All],[Sales_person]]),2,0)</f>
        <v>Dotty Strutley</v>
      </c>
      <c r="J4755">
        <f>YEAR(shipments[[#This Row],[Shipdate]])</f>
        <v>2023</v>
      </c>
      <c r="K4755" s="22"/>
      <c r="L4755" s="22">
        <f>VLOOKUP(shipments[[#This Row],[PID]],CHOOSE({1,2},products[PID],products[Cost_per_box]),2,0)</f>
        <v>2.76</v>
      </c>
      <c r="M4755" s="22">
        <f>shipments[[#This Row],[Boxes]]*shipments[[#This Row],[cost_per_box]]</f>
        <v>2564.04</v>
      </c>
      <c r="N4755" s="22">
        <f>shipments[[#This Row],[Amount]]-shipments[[#This Row],[total cost]]</f>
        <v>6717.21</v>
      </c>
    </row>
    <row r="4756" spans="1:14" x14ac:dyDescent="0.35">
      <c r="A4756" t="s">
        <v>4803</v>
      </c>
      <c r="B4756" t="s">
        <v>8054</v>
      </c>
      <c r="C4756" t="s">
        <v>8030</v>
      </c>
      <c r="D4756" t="s">
        <v>8037</v>
      </c>
      <c r="E4756" s="1">
        <v>45533</v>
      </c>
      <c r="F4756">
        <v>9119.25</v>
      </c>
      <c r="G4756">
        <v>1140</v>
      </c>
      <c r="H4756" t="s">
        <v>18</v>
      </c>
      <c r="I4756" t="str">
        <f>VLOOKUP(shipments[[#This Row],[SPID]],CHOOSE({1,2},people[[#All],[SPID]],people[[#All],[Sales_person]]),2,0)</f>
        <v>Dotty Strutley</v>
      </c>
      <c r="J4756">
        <f>YEAR(shipments[[#This Row],[Shipdate]])</f>
        <v>2024</v>
      </c>
      <c r="K4756" s="22"/>
      <c r="L4756" s="22">
        <f>VLOOKUP(shipments[[#This Row],[PID]],CHOOSE({1,2},products[PID],products[Cost_per_box]),2,0)</f>
        <v>2.76</v>
      </c>
      <c r="M4756" s="22">
        <f>shipments[[#This Row],[Boxes]]*shipments[[#This Row],[cost_per_box]]</f>
        <v>3146.3999999999996</v>
      </c>
      <c r="N4756" s="22">
        <f>shipments[[#This Row],[Amount]]-shipments[[#This Row],[total cost]]</f>
        <v>5972.85</v>
      </c>
    </row>
    <row r="4757" spans="1:14" x14ac:dyDescent="0.35">
      <c r="A4757" t="s">
        <v>4804</v>
      </c>
      <c r="B4757" t="s">
        <v>8054</v>
      </c>
      <c r="C4757" t="s">
        <v>8030</v>
      </c>
      <c r="D4757" t="s">
        <v>8034</v>
      </c>
      <c r="E4757" s="1">
        <v>45258</v>
      </c>
      <c r="F4757">
        <v>569.25</v>
      </c>
      <c r="G4757">
        <v>48</v>
      </c>
      <c r="H4757" t="s">
        <v>7</v>
      </c>
      <c r="I4757" t="str">
        <f>VLOOKUP(shipments[[#This Row],[SPID]],CHOOSE({1,2},people[[#All],[SPID]],people[[#All],[Sales_person]]),2,0)</f>
        <v>Dotty Strutley</v>
      </c>
      <c r="J4757">
        <f>YEAR(shipments[[#This Row],[Shipdate]])</f>
        <v>2023</v>
      </c>
      <c r="K4757" s="22"/>
      <c r="L4757" s="22">
        <f>VLOOKUP(shipments[[#This Row],[PID]],CHOOSE({1,2},products[PID],products[Cost_per_box]),2,0)</f>
        <v>2.76</v>
      </c>
      <c r="M4757" s="22">
        <f>shipments[[#This Row],[Boxes]]*shipments[[#This Row],[cost_per_box]]</f>
        <v>132.47999999999999</v>
      </c>
      <c r="N4757" s="22">
        <f>shipments[[#This Row],[Amount]]-shipments[[#This Row],[total cost]]</f>
        <v>436.77</v>
      </c>
    </row>
    <row r="4758" spans="1:14" x14ac:dyDescent="0.35">
      <c r="A4758" t="s">
        <v>4805</v>
      </c>
      <c r="B4758" t="s">
        <v>8054</v>
      </c>
      <c r="C4758" t="s">
        <v>8030</v>
      </c>
      <c r="D4758" t="s">
        <v>8037</v>
      </c>
      <c r="E4758" s="1">
        <v>45128</v>
      </c>
      <c r="F4758">
        <v>3431.25</v>
      </c>
      <c r="G4758">
        <v>286</v>
      </c>
      <c r="H4758" t="s">
        <v>7</v>
      </c>
      <c r="I4758" t="str">
        <f>VLOOKUP(shipments[[#This Row],[SPID]],CHOOSE({1,2},people[[#All],[SPID]],people[[#All],[Sales_person]]),2,0)</f>
        <v>Dotty Strutley</v>
      </c>
      <c r="J4758">
        <f>YEAR(shipments[[#This Row],[Shipdate]])</f>
        <v>2023</v>
      </c>
      <c r="K4758" s="22"/>
      <c r="L4758" s="22">
        <f>VLOOKUP(shipments[[#This Row],[PID]],CHOOSE({1,2},products[PID],products[Cost_per_box]),2,0)</f>
        <v>2.76</v>
      </c>
      <c r="M4758" s="22">
        <f>shipments[[#This Row],[Boxes]]*shipments[[#This Row],[cost_per_box]]</f>
        <v>789.3599999999999</v>
      </c>
      <c r="N4758" s="22">
        <f>shipments[[#This Row],[Amount]]-shipments[[#This Row],[total cost]]</f>
        <v>2641.8900000000003</v>
      </c>
    </row>
    <row r="4759" spans="1:14" x14ac:dyDescent="0.35">
      <c r="A4759" t="s">
        <v>4806</v>
      </c>
      <c r="B4759" t="s">
        <v>8054</v>
      </c>
      <c r="C4759" t="s">
        <v>8031</v>
      </c>
      <c r="D4759" t="s">
        <v>8038</v>
      </c>
      <c r="E4759" s="1">
        <v>44998</v>
      </c>
      <c r="F4759">
        <v>17232.75</v>
      </c>
      <c r="G4759">
        <v>2155</v>
      </c>
      <c r="H4759" t="s">
        <v>7</v>
      </c>
      <c r="I4759" t="str">
        <f>VLOOKUP(shipments[[#This Row],[SPID]],CHOOSE({1,2},people[[#All],[SPID]],people[[#All],[Sales_person]]),2,0)</f>
        <v>Dotty Strutley</v>
      </c>
      <c r="J4759">
        <f>YEAR(shipments[[#This Row],[Shipdate]])</f>
        <v>2023</v>
      </c>
      <c r="K4759" s="22"/>
      <c r="L4759" s="22">
        <f>VLOOKUP(shipments[[#This Row],[PID]],CHOOSE({1,2},products[PID],products[Cost_per_box]),2,0)</f>
        <v>3.32</v>
      </c>
      <c r="M4759" s="22">
        <f>shipments[[#This Row],[Boxes]]*shipments[[#This Row],[cost_per_box]]</f>
        <v>7154.5999999999995</v>
      </c>
      <c r="N4759" s="22">
        <f>shipments[[#This Row],[Amount]]-shipments[[#This Row],[total cost]]</f>
        <v>10078.150000000001</v>
      </c>
    </row>
    <row r="4760" spans="1:14" x14ac:dyDescent="0.35">
      <c r="A4760" t="s">
        <v>4807</v>
      </c>
      <c r="B4760" t="s">
        <v>8054</v>
      </c>
      <c r="C4760" t="s">
        <v>8031</v>
      </c>
      <c r="D4760" t="s">
        <v>8034</v>
      </c>
      <c r="E4760" s="1">
        <v>45261</v>
      </c>
      <c r="F4760">
        <v>7130.25</v>
      </c>
      <c r="G4760">
        <v>892</v>
      </c>
      <c r="H4760" t="s">
        <v>7</v>
      </c>
      <c r="I4760" t="str">
        <f>VLOOKUP(shipments[[#This Row],[SPID]],CHOOSE({1,2},people[[#All],[SPID]],people[[#All],[Sales_person]]),2,0)</f>
        <v>Dotty Strutley</v>
      </c>
      <c r="J4760">
        <f>YEAR(shipments[[#This Row],[Shipdate]])</f>
        <v>2023</v>
      </c>
      <c r="K4760" s="22"/>
      <c r="L4760" s="22">
        <f>VLOOKUP(shipments[[#This Row],[PID]],CHOOSE({1,2},products[PID],products[Cost_per_box]),2,0)</f>
        <v>3.32</v>
      </c>
      <c r="M4760" s="22">
        <f>shipments[[#This Row],[Boxes]]*shipments[[#This Row],[cost_per_box]]</f>
        <v>2961.44</v>
      </c>
      <c r="N4760" s="22">
        <f>shipments[[#This Row],[Amount]]-shipments[[#This Row],[total cost]]</f>
        <v>4168.8099999999995</v>
      </c>
    </row>
    <row r="4761" spans="1:14" x14ac:dyDescent="0.35">
      <c r="A4761" t="s">
        <v>4808</v>
      </c>
      <c r="B4761" t="s">
        <v>8054</v>
      </c>
      <c r="C4761" t="s">
        <v>8032</v>
      </c>
      <c r="D4761" t="s">
        <v>8038</v>
      </c>
      <c r="E4761" s="1">
        <v>45135</v>
      </c>
      <c r="F4761">
        <v>5996.25</v>
      </c>
      <c r="G4761">
        <v>300</v>
      </c>
      <c r="H4761" t="s">
        <v>7</v>
      </c>
      <c r="I4761" t="str">
        <f>VLOOKUP(shipments[[#This Row],[SPID]],CHOOSE({1,2},people[[#All],[SPID]],people[[#All],[Sales_person]]),2,0)</f>
        <v>Dotty Strutley</v>
      </c>
      <c r="J4761">
        <f>YEAR(shipments[[#This Row],[Shipdate]])</f>
        <v>2023</v>
      </c>
      <c r="K4761" s="22"/>
      <c r="L4761" s="22">
        <f>VLOOKUP(shipments[[#This Row],[PID]],CHOOSE({1,2},products[PID],products[Cost_per_box]),2,0)</f>
        <v>2.65</v>
      </c>
      <c r="M4761" s="22">
        <f>shipments[[#This Row],[Boxes]]*shipments[[#This Row],[cost_per_box]]</f>
        <v>795</v>
      </c>
      <c r="N4761" s="22">
        <f>shipments[[#This Row],[Amount]]-shipments[[#This Row],[total cost]]</f>
        <v>5201.25</v>
      </c>
    </row>
    <row r="4762" spans="1:14" x14ac:dyDescent="0.35">
      <c r="A4762" t="s">
        <v>4809</v>
      </c>
      <c r="B4762" t="s">
        <v>8054</v>
      </c>
      <c r="C4762" t="s">
        <v>8032</v>
      </c>
      <c r="D4762" t="s">
        <v>8033</v>
      </c>
      <c r="E4762" s="1">
        <v>45054</v>
      </c>
      <c r="F4762">
        <v>7143.75</v>
      </c>
      <c r="G4762">
        <v>397</v>
      </c>
      <c r="H4762" t="s">
        <v>7</v>
      </c>
      <c r="I4762" t="str">
        <f>VLOOKUP(shipments[[#This Row],[SPID]],CHOOSE({1,2},people[[#All],[SPID]],people[[#All],[Sales_person]]),2,0)</f>
        <v>Dotty Strutley</v>
      </c>
      <c r="J4762">
        <f>YEAR(shipments[[#This Row],[Shipdate]])</f>
        <v>2023</v>
      </c>
      <c r="K4762" s="22"/>
      <c r="L4762" s="22">
        <f>VLOOKUP(shipments[[#This Row],[PID]],CHOOSE({1,2},products[PID],products[Cost_per_box]),2,0)</f>
        <v>2.65</v>
      </c>
      <c r="M4762" s="22">
        <f>shipments[[#This Row],[Boxes]]*shipments[[#This Row],[cost_per_box]]</f>
        <v>1052.05</v>
      </c>
      <c r="N4762" s="22">
        <f>shipments[[#This Row],[Amount]]-shipments[[#This Row],[total cost]]</f>
        <v>6091.7</v>
      </c>
    </row>
    <row r="4763" spans="1:14" x14ac:dyDescent="0.35">
      <c r="A4763" t="s">
        <v>4810</v>
      </c>
      <c r="B4763" t="s">
        <v>8054</v>
      </c>
      <c r="C4763" t="s">
        <v>8032</v>
      </c>
      <c r="D4763" t="s">
        <v>8033</v>
      </c>
      <c r="E4763" s="1">
        <v>45141</v>
      </c>
      <c r="F4763">
        <v>690.75</v>
      </c>
      <c r="G4763">
        <v>37</v>
      </c>
      <c r="H4763" t="s">
        <v>7</v>
      </c>
      <c r="I4763" t="str">
        <f>VLOOKUP(shipments[[#This Row],[SPID]],CHOOSE({1,2},people[[#All],[SPID]],people[[#All],[Sales_person]]),2,0)</f>
        <v>Dotty Strutley</v>
      </c>
      <c r="J4763">
        <f>YEAR(shipments[[#This Row],[Shipdate]])</f>
        <v>2023</v>
      </c>
      <c r="K4763" s="22"/>
      <c r="L4763" s="22">
        <f>VLOOKUP(shipments[[#This Row],[PID]],CHOOSE({1,2},products[PID],products[Cost_per_box]),2,0)</f>
        <v>2.65</v>
      </c>
      <c r="M4763" s="22">
        <f>shipments[[#This Row],[Boxes]]*shipments[[#This Row],[cost_per_box]]</f>
        <v>98.05</v>
      </c>
      <c r="N4763" s="22">
        <f>shipments[[#This Row],[Amount]]-shipments[[#This Row],[total cost]]</f>
        <v>592.70000000000005</v>
      </c>
    </row>
    <row r="4764" spans="1:14" x14ac:dyDescent="0.35">
      <c r="A4764" t="s">
        <v>4811</v>
      </c>
      <c r="B4764" t="s">
        <v>8054</v>
      </c>
      <c r="C4764" t="s">
        <v>8011</v>
      </c>
      <c r="D4764" t="s">
        <v>8033</v>
      </c>
      <c r="E4764" s="1">
        <v>45127</v>
      </c>
      <c r="F4764">
        <v>747</v>
      </c>
      <c r="G4764">
        <v>63</v>
      </c>
      <c r="H4764" t="s">
        <v>7</v>
      </c>
      <c r="I4764" t="str">
        <f>VLOOKUP(shipments[[#This Row],[SPID]],CHOOSE({1,2},people[[#All],[SPID]],people[[#All],[Sales_person]]),2,0)</f>
        <v>Dotty Strutley</v>
      </c>
      <c r="J4764">
        <f>YEAR(shipments[[#This Row],[Shipdate]])</f>
        <v>2023</v>
      </c>
      <c r="K4764" s="22"/>
      <c r="L4764" s="22">
        <f>VLOOKUP(shipments[[#This Row],[PID]],CHOOSE({1,2},products[PID],products[Cost_per_box]),2,0)</f>
        <v>5.26</v>
      </c>
      <c r="M4764" s="22">
        <f>shipments[[#This Row],[Boxes]]*shipments[[#This Row],[cost_per_box]]</f>
        <v>331.38</v>
      </c>
      <c r="N4764" s="22">
        <f>shipments[[#This Row],[Amount]]-shipments[[#This Row],[total cost]]</f>
        <v>415.62</v>
      </c>
    </row>
    <row r="4765" spans="1:14" x14ac:dyDescent="0.35">
      <c r="A4765" t="s">
        <v>4812</v>
      </c>
      <c r="B4765" t="s">
        <v>8054</v>
      </c>
      <c r="C4765" t="s">
        <v>8011</v>
      </c>
      <c r="D4765" t="s">
        <v>8037</v>
      </c>
      <c r="E4765" s="1">
        <v>45446</v>
      </c>
      <c r="F4765">
        <v>8106.75</v>
      </c>
      <c r="G4765">
        <v>580</v>
      </c>
      <c r="H4765" t="s">
        <v>7</v>
      </c>
      <c r="I4765" t="str">
        <f>VLOOKUP(shipments[[#This Row],[SPID]],CHOOSE({1,2},people[[#All],[SPID]],people[[#All],[Sales_person]]),2,0)</f>
        <v>Dotty Strutley</v>
      </c>
      <c r="J4765">
        <f>YEAR(shipments[[#This Row],[Shipdate]])</f>
        <v>2024</v>
      </c>
      <c r="K4765" s="22"/>
      <c r="L4765" s="22">
        <f>VLOOKUP(shipments[[#This Row],[PID]],CHOOSE({1,2},products[PID],products[Cost_per_box]),2,0)</f>
        <v>5.26</v>
      </c>
      <c r="M4765" s="22">
        <f>shipments[[#This Row],[Boxes]]*shipments[[#This Row],[cost_per_box]]</f>
        <v>3050.7999999999997</v>
      </c>
      <c r="N4765" s="22">
        <f>shipments[[#This Row],[Amount]]-shipments[[#This Row],[total cost]]</f>
        <v>5055.9500000000007</v>
      </c>
    </row>
    <row r="4766" spans="1:14" x14ac:dyDescent="0.35">
      <c r="A4766" t="s">
        <v>4813</v>
      </c>
      <c r="B4766" t="s">
        <v>8054</v>
      </c>
      <c r="C4766" t="s">
        <v>8011</v>
      </c>
      <c r="D4766" t="s">
        <v>8033</v>
      </c>
      <c r="E4766" s="1">
        <v>45233</v>
      </c>
      <c r="F4766">
        <v>4288.5</v>
      </c>
      <c r="G4766">
        <v>330</v>
      </c>
      <c r="H4766" t="s">
        <v>7</v>
      </c>
      <c r="I4766" t="str">
        <f>VLOOKUP(shipments[[#This Row],[SPID]],CHOOSE({1,2},people[[#All],[SPID]],people[[#All],[Sales_person]]),2,0)</f>
        <v>Dotty Strutley</v>
      </c>
      <c r="J4766">
        <f>YEAR(shipments[[#This Row],[Shipdate]])</f>
        <v>2023</v>
      </c>
      <c r="K4766" s="22"/>
      <c r="L4766" s="22">
        <f>VLOOKUP(shipments[[#This Row],[PID]],CHOOSE({1,2},products[PID],products[Cost_per_box]),2,0)</f>
        <v>5.26</v>
      </c>
      <c r="M4766" s="22">
        <f>shipments[[#This Row],[Boxes]]*shipments[[#This Row],[cost_per_box]]</f>
        <v>1735.8</v>
      </c>
      <c r="N4766" s="22">
        <f>shipments[[#This Row],[Amount]]-shipments[[#This Row],[total cost]]</f>
        <v>2552.6999999999998</v>
      </c>
    </row>
    <row r="4767" spans="1:14" x14ac:dyDescent="0.35">
      <c r="A4767" t="s">
        <v>4814</v>
      </c>
      <c r="B4767" t="s">
        <v>8054</v>
      </c>
      <c r="C4767" t="s">
        <v>8011</v>
      </c>
      <c r="D4767" t="s">
        <v>8035</v>
      </c>
      <c r="E4767" s="1">
        <v>45120</v>
      </c>
      <c r="F4767">
        <v>7753.5</v>
      </c>
      <c r="G4767">
        <v>554</v>
      </c>
      <c r="H4767" t="s">
        <v>40</v>
      </c>
      <c r="I4767" t="str">
        <f>VLOOKUP(shipments[[#This Row],[SPID]],CHOOSE({1,2},people[[#All],[SPID]],people[[#All],[Sales_person]]),2,0)</f>
        <v>Dotty Strutley</v>
      </c>
      <c r="J4767">
        <f>YEAR(shipments[[#This Row],[Shipdate]])</f>
        <v>2023</v>
      </c>
      <c r="K4767" s="22"/>
      <c r="L4767" s="22">
        <f>VLOOKUP(shipments[[#This Row],[PID]],CHOOSE({1,2},products[PID],products[Cost_per_box]),2,0)</f>
        <v>5.26</v>
      </c>
      <c r="M4767" s="22">
        <f>shipments[[#This Row],[Boxes]]*shipments[[#This Row],[cost_per_box]]</f>
        <v>2914.04</v>
      </c>
      <c r="N4767" s="22">
        <f>shipments[[#This Row],[Amount]]-shipments[[#This Row],[total cost]]</f>
        <v>4839.46</v>
      </c>
    </row>
    <row r="4768" spans="1:14" x14ac:dyDescent="0.35">
      <c r="A4768" t="s">
        <v>4815</v>
      </c>
      <c r="B4768" t="s">
        <v>8054</v>
      </c>
      <c r="C4768" t="s">
        <v>8014</v>
      </c>
      <c r="D4768" t="s">
        <v>8034</v>
      </c>
      <c r="E4768" s="1">
        <v>44935</v>
      </c>
      <c r="F4768">
        <v>4970.25</v>
      </c>
      <c r="G4768">
        <v>553</v>
      </c>
      <c r="H4768" t="s">
        <v>7</v>
      </c>
      <c r="I4768" t="str">
        <f>VLOOKUP(shipments[[#This Row],[SPID]],CHOOSE({1,2},people[[#All],[SPID]],people[[#All],[Sales_person]]),2,0)</f>
        <v>Dotty Strutley</v>
      </c>
      <c r="J4768">
        <f>YEAR(shipments[[#This Row],[Shipdate]])</f>
        <v>2023</v>
      </c>
      <c r="K4768" s="22"/>
      <c r="L4768" s="22">
        <f>VLOOKUP(shipments[[#This Row],[PID]],CHOOSE({1,2},products[PID],products[Cost_per_box]),2,0)</f>
        <v>3.85</v>
      </c>
      <c r="M4768" s="22">
        <f>shipments[[#This Row],[Boxes]]*shipments[[#This Row],[cost_per_box]]</f>
        <v>2129.0500000000002</v>
      </c>
      <c r="N4768" s="22">
        <f>shipments[[#This Row],[Amount]]-shipments[[#This Row],[total cost]]</f>
        <v>2841.2</v>
      </c>
    </row>
    <row r="4769" spans="1:14" x14ac:dyDescent="0.35">
      <c r="A4769" t="s">
        <v>4816</v>
      </c>
      <c r="B4769" t="s">
        <v>8054</v>
      </c>
      <c r="C4769" t="s">
        <v>8014</v>
      </c>
      <c r="D4769" t="s">
        <v>8033</v>
      </c>
      <c r="E4769" s="1">
        <v>45450</v>
      </c>
      <c r="F4769">
        <v>4396.5</v>
      </c>
      <c r="G4769">
        <v>733</v>
      </c>
      <c r="H4769" t="s">
        <v>7</v>
      </c>
      <c r="I4769" t="str">
        <f>VLOOKUP(shipments[[#This Row],[SPID]],CHOOSE({1,2},people[[#All],[SPID]],people[[#All],[Sales_person]]),2,0)</f>
        <v>Dotty Strutley</v>
      </c>
      <c r="J4769">
        <f>YEAR(shipments[[#This Row],[Shipdate]])</f>
        <v>2024</v>
      </c>
      <c r="K4769" s="22"/>
      <c r="L4769" s="22">
        <f>VLOOKUP(shipments[[#This Row],[PID]],CHOOSE({1,2},products[PID],products[Cost_per_box]),2,0)</f>
        <v>3.85</v>
      </c>
      <c r="M4769" s="22">
        <f>shipments[[#This Row],[Boxes]]*shipments[[#This Row],[cost_per_box]]</f>
        <v>2822.05</v>
      </c>
      <c r="N4769" s="22">
        <f>shipments[[#This Row],[Amount]]-shipments[[#This Row],[total cost]]</f>
        <v>1574.4499999999998</v>
      </c>
    </row>
    <row r="4770" spans="1:14" x14ac:dyDescent="0.35">
      <c r="A4770" t="s">
        <v>4817</v>
      </c>
      <c r="B4770" t="s">
        <v>8054</v>
      </c>
      <c r="C4770" t="s">
        <v>8014</v>
      </c>
      <c r="D4770" t="s">
        <v>8034</v>
      </c>
      <c r="E4770" s="1">
        <v>44960</v>
      </c>
      <c r="F4770">
        <v>2187</v>
      </c>
      <c r="G4770">
        <v>438</v>
      </c>
      <c r="H4770" t="s">
        <v>7</v>
      </c>
      <c r="I4770" t="str">
        <f>VLOOKUP(shipments[[#This Row],[SPID]],CHOOSE({1,2},people[[#All],[SPID]],people[[#All],[Sales_person]]),2,0)</f>
        <v>Dotty Strutley</v>
      </c>
      <c r="J4770">
        <f>YEAR(shipments[[#This Row],[Shipdate]])</f>
        <v>2023</v>
      </c>
      <c r="K4770" s="22"/>
      <c r="L4770" s="22">
        <f>VLOOKUP(shipments[[#This Row],[PID]],CHOOSE({1,2},products[PID],products[Cost_per_box]),2,0)</f>
        <v>3.85</v>
      </c>
      <c r="M4770" s="22">
        <f>shipments[[#This Row],[Boxes]]*shipments[[#This Row],[cost_per_box]]</f>
        <v>1686.3</v>
      </c>
      <c r="N4770" s="22">
        <f>shipments[[#This Row],[Amount]]-shipments[[#This Row],[total cost]]</f>
        <v>500.70000000000005</v>
      </c>
    </row>
    <row r="4771" spans="1:14" x14ac:dyDescent="0.35">
      <c r="A4771" t="s">
        <v>4818</v>
      </c>
      <c r="B4771" t="s">
        <v>8054</v>
      </c>
      <c r="C4771" t="s">
        <v>8014</v>
      </c>
      <c r="D4771" t="s">
        <v>8036</v>
      </c>
      <c r="E4771" s="1">
        <v>45182</v>
      </c>
      <c r="F4771">
        <v>321.75</v>
      </c>
      <c r="G4771">
        <v>46</v>
      </c>
      <c r="H4771" t="s">
        <v>7</v>
      </c>
      <c r="I4771" t="str">
        <f>VLOOKUP(shipments[[#This Row],[SPID]],CHOOSE({1,2},people[[#All],[SPID]],people[[#All],[Sales_person]]),2,0)</f>
        <v>Dotty Strutley</v>
      </c>
      <c r="J4771">
        <f>YEAR(shipments[[#This Row],[Shipdate]])</f>
        <v>2023</v>
      </c>
      <c r="K4771" s="22"/>
      <c r="L4771" s="22">
        <f>VLOOKUP(shipments[[#This Row],[PID]],CHOOSE({1,2},products[PID],products[Cost_per_box]),2,0)</f>
        <v>3.85</v>
      </c>
      <c r="M4771" s="22">
        <f>shipments[[#This Row],[Boxes]]*shipments[[#This Row],[cost_per_box]]</f>
        <v>177.1</v>
      </c>
      <c r="N4771" s="22">
        <f>shipments[[#This Row],[Amount]]-shipments[[#This Row],[total cost]]</f>
        <v>144.65</v>
      </c>
    </row>
    <row r="4772" spans="1:14" x14ac:dyDescent="0.35">
      <c r="A4772" t="s">
        <v>4819</v>
      </c>
      <c r="B4772" t="s">
        <v>8054</v>
      </c>
      <c r="C4772" t="s">
        <v>8014</v>
      </c>
      <c r="D4772" t="s">
        <v>8033</v>
      </c>
      <c r="E4772" s="1">
        <v>44932</v>
      </c>
      <c r="F4772">
        <v>1959.75</v>
      </c>
      <c r="G4772">
        <v>327</v>
      </c>
      <c r="H4772" t="s">
        <v>7</v>
      </c>
      <c r="I4772" t="str">
        <f>VLOOKUP(shipments[[#This Row],[SPID]],CHOOSE({1,2},people[[#All],[SPID]],people[[#All],[Sales_person]]),2,0)</f>
        <v>Dotty Strutley</v>
      </c>
      <c r="J4772">
        <f>YEAR(shipments[[#This Row],[Shipdate]])</f>
        <v>2023</v>
      </c>
      <c r="K4772" s="22"/>
      <c r="L4772" s="22">
        <f>VLOOKUP(shipments[[#This Row],[PID]],CHOOSE({1,2},products[PID],products[Cost_per_box]),2,0)</f>
        <v>3.85</v>
      </c>
      <c r="M4772" s="22">
        <f>shipments[[#This Row],[Boxes]]*shipments[[#This Row],[cost_per_box]]</f>
        <v>1258.95</v>
      </c>
      <c r="N4772" s="22">
        <f>shipments[[#This Row],[Amount]]-shipments[[#This Row],[total cost]]</f>
        <v>700.8</v>
      </c>
    </row>
    <row r="4773" spans="1:14" x14ac:dyDescent="0.35">
      <c r="A4773" t="s">
        <v>4820</v>
      </c>
      <c r="B4773" t="s">
        <v>8054</v>
      </c>
      <c r="C4773" t="s">
        <v>8014</v>
      </c>
      <c r="D4773" t="s">
        <v>8034</v>
      </c>
      <c r="E4773" s="1">
        <v>45463</v>
      </c>
      <c r="F4773">
        <v>542.25</v>
      </c>
      <c r="G4773">
        <v>68</v>
      </c>
      <c r="H4773" t="s">
        <v>7</v>
      </c>
      <c r="I4773" t="str">
        <f>VLOOKUP(shipments[[#This Row],[SPID]],CHOOSE({1,2},people[[#All],[SPID]],people[[#All],[Sales_person]]),2,0)</f>
        <v>Dotty Strutley</v>
      </c>
      <c r="J4773">
        <f>YEAR(shipments[[#This Row],[Shipdate]])</f>
        <v>2024</v>
      </c>
      <c r="K4773" s="22"/>
      <c r="L4773" s="22">
        <f>VLOOKUP(shipments[[#This Row],[PID]],CHOOSE({1,2},products[PID],products[Cost_per_box]),2,0)</f>
        <v>3.85</v>
      </c>
      <c r="M4773" s="22">
        <f>shipments[[#This Row],[Boxes]]*shipments[[#This Row],[cost_per_box]]</f>
        <v>261.8</v>
      </c>
      <c r="N4773" s="22">
        <f>shipments[[#This Row],[Amount]]-shipments[[#This Row],[total cost]]</f>
        <v>280.45</v>
      </c>
    </row>
    <row r="4774" spans="1:14" x14ac:dyDescent="0.35">
      <c r="A4774" t="s">
        <v>4821</v>
      </c>
      <c r="B4774" t="s">
        <v>8054</v>
      </c>
      <c r="C4774" t="s">
        <v>8014</v>
      </c>
      <c r="D4774" t="s">
        <v>8038</v>
      </c>
      <c r="E4774" s="1">
        <v>45070</v>
      </c>
      <c r="F4774">
        <v>3489.75</v>
      </c>
      <c r="G4774">
        <v>499</v>
      </c>
      <c r="H4774" t="s">
        <v>7</v>
      </c>
      <c r="I4774" t="str">
        <f>VLOOKUP(shipments[[#This Row],[SPID]],CHOOSE({1,2},people[[#All],[SPID]],people[[#All],[Sales_person]]),2,0)</f>
        <v>Dotty Strutley</v>
      </c>
      <c r="J4774">
        <f>YEAR(shipments[[#This Row],[Shipdate]])</f>
        <v>2023</v>
      </c>
      <c r="K4774" s="22"/>
      <c r="L4774" s="22">
        <f>VLOOKUP(shipments[[#This Row],[PID]],CHOOSE({1,2},products[PID],products[Cost_per_box]),2,0)</f>
        <v>3.85</v>
      </c>
      <c r="M4774" s="22">
        <f>shipments[[#This Row],[Boxes]]*shipments[[#This Row],[cost_per_box]]</f>
        <v>1921.15</v>
      </c>
      <c r="N4774" s="22">
        <f>shipments[[#This Row],[Amount]]-shipments[[#This Row],[total cost]]</f>
        <v>1568.6</v>
      </c>
    </row>
    <row r="4775" spans="1:14" x14ac:dyDescent="0.35">
      <c r="A4775" t="s">
        <v>4822</v>
      </c>
      <c r="B4775" t="s">
        <v>8054</v>
      </c>
      <c r="C4775" t="s">
        <v>8015</v>
      </c>
      <c r="D4775" t="s">
        <v>8034</v>
      </c>
      <c r="E4775" s="1">
        <v>45111</v>
      </c>
      <c r="F4775">
        <v>7562.25</v>
      </c>
      <c r="G4775">
        <v>1513</v>
      </c>
      <c r="H4775" t="s">
        <v>7</v>
      </c>
      <c r="I4775" t="str">
        <f>VLOOKUP(shipments[[#This Row],[SPID]],CHOOSE({1,2},people[[#All],[SPID]],people[[#All],[Sales_person]]),2,0)</f>
        <v>Dotty Strutley</v>
      </c>
      <c r="J4775">
        <f>YEAR(shipments[[#This Row],[Shipdate]])</f>
        <v>2023</v>
      </c>
      <c r="K4775" s="22"/>
      <c r="L4775" s="22">
        <f>VLOOKUP(shipments[[#This Row],[PID]],CHOOSE({1,2},products[PID],products[Cost_per_box]),2,0)</f>
        <v>5.72</v>
      </c>
      <c r="M4775" s="22">
        <f>shipments[[#This Row],[Boxes]]*shipments[[#This Row],[cost_per_box]]</f>
        <v>8654.3599999999988</v>
      </c>
      <c r="N4775" s="22">
        <f>shipments[[#This Row],[Amount]]-shipments[[#This Row],[total cost]]</f>
        <v>-1092.1099999999988</v>
      </c>
    </row>
    <row r="4776" spans="1:14" x14ac:dyDescent="0.35">
      <c r="A4776" t="s">
        <v>4823</v>
      </c>
      <c r="B4776" t="s">
        <v>8054</v>
      </c>
      <c r="C4776" t="s">
        <v>8015</v>
      </c>
      <c r="D4776" t="s">
        <v>8033</v>
      </c>
      <c r="E4776" s="1">
        <v>45044</v>
      </c>
      <c r="F4776">
        <v>8381.25</v>
      </c>
      <c r="G4776">
        <v>1677</v>
      </c>
      <c r="H4776" t="s">
        <v>7</v>
      </c>
      <c r="I4776" t="str">
        <f>VLOOKUP(shipments[[#This Row],[SPID]],CHOOSE({1,2},people[[#All],[SPID]],people[[#All],[Sales_person]]),2,0)</f>
        <v>Dotty Strutley</v>
      </c>
      <c r="J4776">
        <f>YEAR(shipments[[#This Row],[Shipdate]])</f>
        <v>2023</v>
      </c>
      <c r="K4776" s="22"/>
      <c r="L4776" s="22">
        <f>VLOOKUP(shipments[[#This Row],[PID]],CHOOSE({1,2},products[PID],products[Cost_per_box]),2,0)</f>
        <v>5.72</v>
      </c>
      <c r="M4776" s="22">
        <f>shipments[[#This Row],[Boxes]]*shipments[[#This Row],[cost_per_box]]</f>
        <v>9592.4399999999987</v>
      </c>
      <c r="N4776" s="22">
        <f>shipments[[#This Row],[Amount]]-shipments[[#This Row],[total cost]]</f>
        <v>-1211.1899999999987</v>
      </c>
    </row>
    <row r="4777" spans="1:14" x14ac:dyDescent="0.35">
      <c r="A4777" t="s">
        <v>4824</v>
      </c>
      <c r="B4777" t="s">
        <v>8054</v>
      </c>
      <c r="C4777" t="s">
        <v>8015</v>
      </c>
      <c r="D4777" t="s">
        <v>8033</v>
      </c>
      <c r="E4777" s="1">
        <v>44946</v>
      </c>
      <c r="F4777">
        <v>7434</v>
      </c>
      <c r="G4777">
        <v>1487</v>
      </c>
      <c r="H4777" t="s">
        <v>7</v>
      </c>
      <c r="I4777" t="str">
        <f>VLOOKUP(shipments[[#This Row],[SPID]],CHOOSE({1,2},people[[#All],[SPID]],people[[#All],[Sales_person]]),2,0)</f>
        <v>Dotty Strutley</v>
      </c>
      <c r="J4777">
        <f>YEAR(shipments[[#This Row],[Shipdate]])</f>
        <v>2023</v>
      </c>
      <c r="K4777" s="22"/>
      <c r="L4777" s="22">
        <f>VLOOKUP(shipments[[#This Row],[PID]],CHOOSE({1,2},products[PID],products[Cost_per_box]),2,0)</f>
        <v>5.72</v>
      </c>
      <c r="M4777" s="22">
        <f>shipments[[#This Row],[Boxes]]*shipments[[#This Row],[cost_per_box]]</f>
        <v>8505.64</v>
      </c>
      <c r="N4777" s="22">
        <f>shipments[[#This Row],[Amount]]-shipments[[#This Row],[total cost]]</f>
        <v>-1071.6399999999994</v>
      </c>
    </row>
    <row r="4778" spans="1:14" x14ac:dyDescent="0.35">
      <c r="A4778" t="s">
        <v>4825</v>
      </c>
      <c r="B4778" t="s">
        <v>8054</v>
      </c>
      <c r="C4778" t="s">
        <v>8016</v>
      </c>
      <c r="D4778" t="s">
        <v>8034</v>
      </c>
      <c r="E4778" s="1">
        <v>45338</v>
      </c>
      <c r="F4778">
        <v>4788</v>
      </c>
      <c r="G4778">
        <v>200</v>
      </c>
      <c r="H4778" t="s">
        <v>7</v>
      </c>
      <c r="I4778" t="str">
        <f>VLOOKUP(shipments[[#This Row],[SPID]],CHOOSE({1,2},people[[#All],[SPID]],people[[#All],[Sales_person]]),2,0)</f>
        <v>Dotty Strutley</v>
      </c>
      <c r="J4778">
        <f>YEAR(shipments[[#This Row],[Shipdate]])</f>
        <v>2024</v>
      </c>
      <c r="K4778" s="22"/>
      <c r="L4778" s="22">
        <f>VLOOKUP(shipments[[#This Row],[PID]],CHOOSE({1,2},products[PID],products[Cost_per_box]),2,0)</f>
        <v>6.31</v>
      </c>
      <c r="M4778" s="22">
        <f>shipments[[#This Row],[Boxes]]*shipments[[#This Row],[cost_per_box]]</f>
        <v>1262</v>
      </c>
      <c r="N4778" s="22">
        <f>shipments[[#This Row],[Amount]]-shipments[[#This Row],[total cost]]</f>
        <v>3526</v>
      </c>
    </row>
    <row r="4779" spans="1:14" x14ac:dyDescent="0.35">
      <c r="A4779" t="s">
        <v>4826</v>
      </c>
      <c r="B4779" t="s">
        <v>8054</v>
      </c>
      <c r="C4779" t="s">
        <v>8016</v>
      </c>
      <c r="D4779" t="s">
        <v>8035</v>
      </c>
      <c r="E4779" s="1">
        <v>45153</v>
      </c>
      <c r="F4779">
        <v>6572.25</v>
      </c>
      <c r="G4779">
        <v>244</v>
      </c>
      <c r="H4779" t="s">
        <v>7</v>
      </c>
      <c r="I4779" t="str">
        <f>VLOOKUP(shipments[[#This Row],[SPID]],CHOOSE({1,2},people[[#All],[SPID]],people[[#All],[Sales_person]]),2,0)</f>
        <v>Dotty Strutley</v>
      </c>
      <c r="J4779">
        <f>YEAR(shipments[[#This Row],[Shipdate]])</f>
        <v>2023</v>
      </c>
      <c r="K4779" s="22"/>
      <c r="L4779" s="22">
        <f>VLOOKUP(shipments[[#This Row],[PID]],CHOOSE({1,2},products[PID],products[Cost_per_box]),2,0)</f>
        <v>6.31</v>
      </c>
      <c r="M4779" s="22">
        <f>shipments[[#This Row],[Boxes]]*shipments[[#This Row],[cost_per_box]]</f>
        <v>1539.6399999999999</v>
      </c>
      <c r="N4779" s="22">
        <f>shipments[[#This Row],[Amount]]-shipments[[#This Row],[total cost]]</f>
        <v>5032.6100000000006</v>
      </c>
    </row>
    <row r="4780" spans="1:14" x14ac:dyDescent="0.35">
      <c r="A4780" t="s">
        <v>4827</v>
      </c>
      <c r="B4780" t="s">
        <v>8054</v>
      </c>
      <c r="C4780" t="s">
        <v>8016</v>
      </c>
      <c r="D4780" t="s">
        <v>8038</v>
      </c>
      <c r="E4780" s="1">
        <v>45132</v>
      </c>
      <c r="F4780">
        <v>4857.75</v>
      </c>
      <c r="G4780">
        <v>180</v>
      </c>
      <c r="H4780" t="s">
        <v>7</v>
      </c>
      <c r="I4780" t="str">
        <f>VLOOKUP(shipments[[#This Row],[SPID]],CHOOSE({1,2},people[[#All],[SPID]],people[[#All],[Sales_person]]),2,0)</f>
        <v>Dotty Strutley</v>
      </c>
      <c r="J4780">
        <f>YEAR(shipments[[#This Row],[Shipdate]])</f>
        <v>2023</v>
      </c>
      <c r="K4780" s="22"/>
      <c r="L4780" s="22">
        <f>VLOOKUP(shipments[[#This Row],[PID]],CHOOSE({1,2},products[PID],products[Cost_per_box]),2,0)</f>
        <v>6.31</v>
      </c>
      <c r="M4780" s="22">
        <f>shipments[[#This Row],[Boxes]]*shipments[[#This Row],[cost_per_box]]</f>
        <v>1135.8</v>
      </c>
      <c r="N4780" s="22">
        <f>shipments[[#This Row],[Amount]]-shipments[[#This Row],[total cost]]</f>
        <v>3721.95</v>
      </c>
    </row>
    <row r="4781" spans="1:14" x14ac:dyDescent="0.35">
      <c r="A4781" t="s">
        <v>4828</v>
      </c>
      <c r="B4781" t="s">
        <v>8054</v>
      </c>
      <c r="C4781" t="s">
        <v>8017</v>
      </c>
      <c r="D4781" t="s">
        <v>8035</v>
      </c>
      <c r="E4781" s="1">
        <v>44958</v>
      </c>
      <c r="F4781">
        <v>6525</v>
      </c>
      <c r="G4781">
        <v>234</v>
      </c>
      <c r="H4781" t="s">
        <v>7</v>
      </c>
      <c r="I4781" t="str">
        <f>VLOOKUP(shipments[[#This Row],[SPID]],CHOOSE({1,2},people[[#All],[SPID]],people[[#All],[Sales_person]]),2,0)</f>
        <v>Dotty Strutley</v>
      </c>
      <c r="J4781">
        <f>YEAR(shipments[[#This Row],[Shipdate]])</f>
        <v>2023</v>
      </c>
      <c r="K4781" s="22"/>
      <c r="L4781" s="22">
        <f>VLOOKUP(shipments[[#This Row],[PID]],CHOOSE({1,2},products[PID],products[Cost_per_box]),2,0)</f>
        <v>9.94</v>
      </c>
      <c r="M4781" s="22">
        <f>shipments[[#This Row],[Boxes]]*shipments[[#This Row],[cost_per_box]]</f>
        <v>2325.96</v>
      </c>
      <c r="N4781" s="22">
        <f>shipments[[#This Row],[Amount]]-shipments[[#This Row],[total cost]]</f>
        <v>4199.04</v>
      </c>
    </row>
    <row r="4782" spans="1:14" x14ac:dyDescent="0.35">
      <c r="A4782" t="s">
        <v>4829</v>
      </c>
      <c r="B4782" t="s">
        <v>8054</v>
      </c>
      <c r="C4782" t="s">
        <v>8018</v>
      </c>
      <c r="D4782" t="s">
        <v>8036</v>
      </c>
      <c r="E4782" s="1">
        <v>45427</v>
      </c>
      <c r="F4782">
        <v>5854.5</v>
      </c>
      <c r="G4782">
        <v>326</v>
      </c>
      <c r="H4782" t="s">
        <v>40</v>
      </c>
      <c r="I4782" t="str">
        <f>VLOOKUP(shipments[[#This Row],[SPID]],CHOOSE({1,2},people[[#All],[SPID]],people[[#All],[Sales_person]]),2,0)</f>
        <v>Dotty Strutley</v>
      </c>
      <c r="J4782">
        <f>YEAR(shipments[[#This Row],[Shipdate]])</f>
        <v>2024</v>
      </c>
      <c r="K4782" s="22"/>
      <c r="L4782" s="22">
        <f>VLOOKUP(shipments[[#This Row],[PID]],CHOOSE({1,2},products[PID],products[Cost_per_box]),2,0)</f>
        <v>7.73</v>
      </c>
      <c r="M4782" s="22">
        <f>shipments[[#This Row],[Boxes]]*shipments[[#This Row],[cost_per_box]]</f>
        <v>2519.98</v>
      </c>
      <c r="N4782" s="22">
        <f>shipments[[#This Row],[Amount]]-shipments[[#This Row],[total cost]]</f>
        <v>3334.52</v>
      </c>
    </row>
    <row r="4783" spans="1:14" x14ac:dyDescent="0.35">
      <c r="A4783" t="s">
        <v>4830</v>
      </c>
      <c r="B4783" t="s">
        <v>8054</v>
      </c>
      <c r="C4783" t="s">
        <v>8018</v>
      </c>
      <c r="D4783" t="s">
        <v>8038</v>
      </c>
      <c r="E4783" s="1">
        <v>45127</v>
      </c>
      <c r="F4783">
        <v>8874</v>
      </c>
      <c r="G4783">
        <v>468</v>
      </c>
      <c r="H4783" t="s">
        <v>7</v>
      </c>
      <c r="I4783" t="str">
        <f>VLOOKUP(shipments[[#This Row],[SPID]],CHOOSE({1,2},people[[#All],[SPID]],people[[#All],[Sales_person]]),2,0)</f>
        <v>Dotty Strutley</v>
      </c>
      <c r="J4783">
        <f>YEAR(shipments[[#This Row],[Shipdate]])</f>
        <v>2023</v>
      </c>
      <c r="K4783" s="22"/>
      <c r="L4783" s="22">
        <f>VLOOKUP(shipments[[#This Row],[PID]],CHOOSE({1,2},products[PID],products[Cost_per_box]),2,0)</f>
        <v>7.73</v>
      </c>
      <c r="M4783" s="22">
        <f>shipments[[#This Row],[Boxes]]*shipments[[#This Row],[cost_per_box]]</f>
        <v>3617.6400000000003</v>
      </c>
      <c r="N4783" s="22">
        <f>shipments[[#This Row],[Amount]]-shipments[[#This Row],[total cost]]</f>
        <v>5256.36</v>
      </c>
    </row>
    <row r="4784" spans="1:14" x14ac:dyDescent="0.35">
      <c r="A4784" t="s">
        <v>4831</v>
      </c>
      <c r="B4784" t="s">
        <v>8054</v>
      </c>
      <c r="C4784" t="s">
        <v>8019</v>
      </c>
      <c r="D4784" t="s">
        <v>8037</v>
      </c>
      <c r="E4784" s="1">
        <v>45343</v>
      </c>
      <c r="F4784">
        <v>1064.25</v>
      </c>
      <c r="G4784">
        <v>51</v>
      </c>
      <c r="H4784" t="s">
        <v>7</v>
      </c>
      <c r="I4784" t="str">
        <f>VLOOKUP(shipments[[#This Row],[SPID]],CHOOSE({1,2},people[[#All],[SPID]],people[[#All],[Sales_person]]),2,0)</f>
        <v>Dotty Strutley</v>
      </c>
      <c r="J4784">
        <f>YEAR(shipments[[#This Row],[Shipdate]])</f>
        <v>2024</v>
      </c>
      <c r="K4784" s="22"/>
      <c r="L4784" s="22">
        <f>VLOOKUP(shipments[[#This Row],[PID]],CHOOSE({1,2},products[PID],products[Cost_per_box]),2,0)</f>
        <v>3.68</v>
      </c>
      <c r="M4784" s="22">
        <f>shipments[[#This Row],[Boxes]]*shipments[[#This Row],[cost_per_box]]</f>
        <v>187.68</v>
      </c>
      <c r="N4784" s="22">
        <f>shipments[[#This Row],[Amount]]-shipments[[#This Row],[total cost]]</f>
        <v>876.56999999999994</v>
      </c>
    </row>
    <row r="4785" spans="1:14" x14ac:dyDescent="0.35">
      <c r="A4785" t="s">
        <v>4832</v>
      </c>
      <c r="B4785" t="s">
        <v>8054</v>
      </c>
      <c r="C4785" t="s">
        <v>8020</v>
      </c>
      <c r="D4785" t="s">
        <v>8035</v>
      </c>
      <c r="E4785" s="1">
        <v>45194</v>
      </c>
      <c r="F4785">
        <v>5553</v>
      </c>
      <c r="G4785">
        <v>371</v>
      </c>
      <c r="H4785" t="s">
        <v>7</v>
      </c>
      <c r="I4785" t="str">
        <f>VLOOKUP(shipments[[#This Row],[SPID]],CHOOSE({1,2},people[[#All],[SPID]],people[[#All],[Sales_person]]),2,0)</f>
        <v>Dotty Strutley</v>
      </c>
      <c r="J4785">
        <f>YEAR(shipments[[#This Row],[Shipdate]])</f>
        <v>2023</v>
      </c>
      <c r="K4785" s="22"/>
      <c r="L4785" s="22">
        <f>VLOOKUP(shipments[[#This Row],[PID]],CHOOSE({1,2},products[PID],products[Cost_per_box]),2,0)</f>
        <v>8.2200000000000006</v>
      </c>
      <c r="M4785" s="22">
        <f>shipments[[#This Row],[Boxes]]*shipments[[#This Row],[cost_per_box]]</f>
        <v>3049.6200000000003</v>
      </c>
      <c r="N4785" s="22">
        <f>shipments[[#This Row],[Amount]]-shipments[[#This Row],[total cost]]</f>
        <v>2503.3799999999997</v>
      </c>
    </row>
    <row r="4786" spans="1:14" x14ac:dyDescent="0.35">
      <c r="A4786" t="s">
        <v>4833</v>
      </c>
      <c r="B4786" t="s">
        <v>8054</v>
      </c>
      <c r="C4786" t="s">
        <v>8020</v>
      </c>
      <c r="D4786" t="s">
        <v>8038</v>
      </c>
      <c r="E4786" s="1">
        <v>45559</v>
      </c>
      <c r="F4786">
        <v>7112.25</v>
      </c>
      <c r="G4786">
        <v>445</v>
      </c>
      <c r="H4786" t="s">
        <v>26</v>
      </c>
      <c r="I4786" t="str">
        <f>VLOOKUP(shipments[[#This Row],[SPID]],CHOOSE({1,2},people[[#All],[SPID]],people[[#All],[Sales_person]]),2,0)</f>
        <v>Dotty Strutley</v>
      </c>
      <c r="J4786">
        <f>YEAR(shipments[[#This Row],[Shipdate]])</f>
        <v>2024</v>
      </c>
      <c r="K4786" s="22"/>
      <c r="L4786" s="22">
        <f>VLOOKUP(shipments[[#This Row],[PID]],CHOOSE({1,2},products[PID],products[Cost_per_box]),2,0)</f>
        <v>8.2200000000000006</v>
      </c>
      <c r="M4786" s="22">
        <f>shipments[[#This Row],[Boxes]]*shipments[[#This Row],[cost_per_box]]</f>
        <v>3657.9</v>
      </c>
      <c r="N4786" s="22">
        <f>shipments[[#This Row],[Amount]]-shipments[[#This Row],[total cost]]</f>
        <v>3454.35</v>
      </c>
    </row>
    <row r="4787" spans="1:14" x14ac:dyDescent="0.35">
      <c r="A4787" t="s">
        <v>4834</v>
      </c>
      <c r="B4787" t="s">
        <v>8054</v>
      </c>
      <c r="C4787" t="s">
        <v>8020</v>
      </c>
      <c r="D4787" t="s">
        <v>8033</v>
      </c>
      <c r="E4787" s="1">
        <v>45075</v>
      </c>
      <c r="F4787">
        <v>414</v>
      </c>
      <c r="G4787">
        <v>32</v>
      </c>
      <c r="H4787" t="s">
        <v>7</v>
      </c>
      <c r="I4787" t="str">
        <f>VLOOKUP(shipments[[#This Row],[SPID]],CHOOSE({1,2},people[[#All],[SPID]],people[[#All],[Sales_person]]),2,0)</f>
        <v>Dotty Strutley</v>
      </c>
      <c r="J4787">
        <f>YEAR(shipments[[#This Row],[Shipdate]])</f>
        <v>2023</v>
      </c>
      <c r="K4787" s="22"/>
      <c r="L4787" s="22">
        <f>VLOOKUP(shipments[[#This Row],[PID]],CHOOSE({1,2},products[PID],products[Cost_per_box]),2,0)</f>
        <v>8.2200000000000006</v>
      </c>
      <c r="M4787" s="22">
        <f>shipments[[#This Row],[Boxes]]*shipments[[#This Row],[cost_per_box]]</f>
        <v>263.04000000000002</v>
      </c>
      <c r="N4787" s="22">
        <f>shipments[[#This Row],[Amount]]-shipments[[#This Row],[total cost]]</f>
        <v>150.95999999999998</v>
      </c>
    </row>
    <row r="4788" spans="1:14" x14ac:dyDescent="0.35">
      <c r="A4788" t="s">
        <v>4835</v>
      </c>
      <c r="B4788" t="s">
        <v>8054</v>
      </c>
      <c r="C4788" t="s">
        <v>8020</v>
      </c>
      <c r="D4788" t="s">
        <v>8038</v>
      </c>
      <c r="E4788" s="1">
        <v>45181</v>
      </c>
      <c r="F4788">
        <v>7299</v>
      </c>
      <c r="G4788">
        <v>487</v>
      </c>
      <c r="H4788" t="s">
        <v>7</v>
      </c>
      <c r="I4788" t="str">
        <f>VLOOKUP(shipments[[#This Row],[SPID]],CHOOSE({1,2},people[[#All],[SPID]],people[[#All],[Sales_person]]),2,0)</f>
        <v>Dotty Strutley</v>
      </c>
      <c r="J4788">
        <f>YEAR(shipments[[#This Row],[Shipdate]])</f>
        <v>2023</v>
      </c>
      <c r="K4788" s="22"/>
      <c r="L4788" s="22">
        <f>VLOOKUP(shipments[[#This Row],[PID]],CHOOSE({1,2},products[PID],products[Cost_per_box]),2,0)</f>
        <v>8.2200000000000006</v>
      </c>
      <c r="M4788" s="22">
        <f>shipments[[#This Row],[Boxes]]*shipments[[#This Row],[cost_per_box]]</f>
        <v>4003.1400000000003</v>
      </c>
      <c r="N4788" s="22">
        <f>shipments[[#This Row],[Amount]]-shipments[[#This Row],[total cost]]</f>
        <v>3295.8599999999997</v>
      </c>
    </row>
    <row r="4789" spans="1:14" x14ac:dyDescent="0.35">
      <c r="A4789" t="s">
        <v>4836</v>
      </c>
      <c r="B4789" t="s">
        <v>8054</v>
      </c>
      <c r="C4789" t="s">
        <v>8020</v>
      </c>
      <c r="D4789" t="s">
        <v>8035</v>
      </c>
      <c r="E4789" s="1">
        <v>45483</v>
      </c>
      <c r="F4789">
        <v>3991.5</v>
      </c>
      <c r="G4789">
        <v>333</v>
      </c>
      <c r="H4789" t="s">
        <v>18</v>
      </c>
      <c r="I4789" t="str">
        <f>VLOOKUP(shipments[[#This Row],[SPID]],CHOOSE({1,2},people[[#All],[SPID]],people[[#All],[Sales_person]]),2,0)</f>
        <v>Dotty Strutley</v>
      </c>
      <c r="J4789">
        <f>YEAR(shipments[[#This Row],[Shipdate]])</f>
        <v>2024</v>
      </c>
      <c r="K4789" s="22"/>
      <c r="L4789" s="22">
        <f>VLOOKUP(shipments[[#This Row],[PID]],CHOOSE({1,2},products[PID],products[Cost_per_box]),2,0)</f>
        <v>8.2200000000000006</v>
      </c>
      <c r="M4789" s="22">
        <f>shipments[[#This Row],[Boxes]]*shipments[[#This Row],[cost_per_box]]</f>
        <v>2737.26</v>
      </c>
      <c r="N4789" s="22">
        <f>shipments[[#This Row],[Amount]]-shipments[[#This Row],[total cost]]</f>
        <v>1254.2399999999998</v>
      </c>
    </row>
    <row r="4790" spans="1:14" x14ac:dyDescent="0.35">
      <c r="A4790" t="s">
        <v>4837</v>
      </c>
      <c r="B4790" t="s">
        <v>8054</v>
      </c>
      <c r="C4790" t="s">
        <v>8020</v>
      </c>
      <c r="D4790" t="s">
        <v>8037</v>
      </c>
      <c r="E4790" s="1">
        <v>45548</v>
      </c>
      <c r="F4790">
        <v>546.75</v>
      </c>
      <c r="G4790">
        <v>46</v>
      </c>
      <c r="H4790" t="s">
        <v>26</v>
      </c>
      <c r="I4790" t="str">
        <f>VLOOKUP(shipments[[#This Row],[SPID]],CHOOSE({1,2},people[[#All],[SPID]],people[[#All],[Sales_person]]),2,0)</f>
        <v>Dotty Strutley</v>
      </c>
      <c r="J4790">
        <f>YEAR(shipments[[#This Row],[Shipdate]])</f>
        <v>2024</v>
      </c>
      <c r="K4790" s="22"/>
      <c r="L4790" s="22">
        <f>VLOOKUP(shipments[[#This Row],[PID]],CHOOSE({1,2},products[PID],products[Cost_per_box]),2,0)</f>
        <v>8.2200000000000006</v>
      </c>
      <c r="M4790" s="22">
        <f>shipments[[#This Row],[Boxes]]*shipments[[#This Row],[cost_per_box]]</f>
        <v>378.12</v>
      </c>
      <c r="N4790" s="22">
        <f>shipments[[#This Row],[Amount]]-shipments[[#This Row],[total cost]]</f>
        <v>168.63</v>
      </c>
    </row>
    <row r="4791" spans="1:14" x14ac:dyDescent="0.35">
      <c r="A4791" t="s">
        <v>4838</v>
      </c>
      <c r="B4791" t="s">
        <v>8054</v>
      </c>
      <c r="C4791" t="s">
        <v>8021</v>
      </c>
      <c r="D4791" t="s">
        <v>8033</v>
      </c>
      <c r="E4791" s="1">
        <v>45117</v>
      </c>
      <c r="F4791">
        <v>8712</v>
      </c>
      <c r="G4791">
        <v>484</v>
      </c>
      <c r="H4791" t="s">
        <v>7</v>
      </c>
      <c r="I4791" t="str">
        <f>VLOOKUP(shipments[[#This Row],[SPID]],CHOOSE({1,2},people[[#All],[SPID]],people[[#All],[Sales_person]]),2,0)</f>
        <v>Dotty Strutley</v>
      </c>
      <c r="J4791">
        <f>YEAR(shipments[[#This Row],[Shipdate]])</f>
        <v>2023</v>
      </c>
      <c r="K4791" s="22"/>
      <c r="L4791" s="22">
        <f>VLOOKUP(shipments[[#This Row],[PID]],CHOOSE({1,2},products[PID],products[Cost_per_box]),2,0)</f>
        <v>10.23</v>
      </c>
      <c r="M4791" s="22">
        <f>shipments[[#This Row],[Boxes]]*shipments[[#This Row],[cost_per_box]]</f>
        <v>4951.3200000000006</v>
      </c>
      <c r="N4791" s="22">
        <f>shipments[[#This Row],[Amount]]-shipments[[#This Row],[total cost]]</f>
        <v>3760.6799999999994</v>
      </c>
    </row>
    <row r="4792" spans="1:14" x14ac:dyDescent="0.35">
      <c r="A4792" t="s">
        <v>4839</v>
      </c>
      <c r="B4792" t="s">
        <v>8054</v>
      </c>
      <c r="C4792" t="s">
        <v>8021</v>
      </c>
      <c r="D4792" t="s">
        <v>8034</v>
      </c>
      <c r="E4792" s="1">
        <v>45257</v>
      </c>
      <c r="F4792">
        <v>6090.75</v>
      </c>
      <c r="G4792">
        <v>291</v>
      </c>
      <c r="H4792" t="s">
        <v>7</v>
      </c>
      <c r="I4792" t="str">
        <f>VLOOKUP(shipments[[#This Row],[SPID]],CHOOSE({1,2},people[[#All],[SPID]],people[[#All],[Sales_person]]),2,0)</f>
        <v>Dotty Strutley</v>
      </c>
      <c r="J4792">
        <f>YEAR(shipments[[#This Row],[Shipdate]])</f>
        <v>2023</v>
      </c>
      <c r="K4792" s="22"/>
      <c r="L4792" s="22">
        <f>VLOOKUP(shipments[[#This Row],[PID]],CHOOSE({1,2},products[PID],products[Cost_per_box]),2,0)</f>
        <v>10.23</v>
      </c>
      <c r="M4792" s="22">
        <f>shipments[[#This Row],[Boxes]]*shipments[[#This Row],[cost_per_box]]</f>
        <v>2976.9300000000003</v>
      </c>
      <c r="N4792" s="22">
        <f>shipments[[#This Row],[Amount]]-shipments[[#This Row],[total cost]]</f>
        <v>3113.8199999999997</v>
      </c>
    </row>
    <row r="4793" spans="1:14" x14ac:dyDescent="0.35">
      <c r="A4793" t="s">
        <v>4840</v>
      </c>
      <c r="B4793" t="s">
        <v>8054</v>
      </c>
      <c r="C4793" t="s">
        <v>8021</v>
      </c>
      <c r="D4793" t="s">
        <v>8037</v>
      </c>
      <c r="E4793" s="1">
        <v>45481</v>
      </c>
      <c r="F4793">
        <v>5199.75</v>
      </c>
      <c r="G4793">
        <v>248</v>
      </c>
      <c r="H4793" t="s">
        <v>18</v>
      </c>
      <c r="I4793" t="str">
        <f>VLOOKUP(shipments[[#This Row],[SPID]],CHOOSE({1,2},people[[#All],[SPID]],people[[#All],[Sales_person]]),2,0)</f>
        <v>Dotty Strutley</v>
      </c>
      <c r="J4793">
        <f>YEAR(shipments[[#This Row],[Shipdate]])</f>
        <v>2024</v>
      </c>
      <c r="K4793" s="22"/>
      <c r="L4793" s="22">
        <f>VLOOKUP(shipments[[#This Row],[PID]],CHOOSE({1,2},products[PID],products[Cost_per_box]),2,0)</f>
        <v>10.23</v>
      </c>
      <c r="M4793" s="22">
        <f>shipments[[#This Row],[Boxes]]*shipments[[#This Row],[cost_per_box]]</f>
        <v>2537.04</v>
      </c>
      <c r="N4793" s="22">
        <f>shipments[[#This Row],[Amount]]-shipments[[#This Row],[total cost]]</f>
        <v>2662.71</v>
      </c>
    </row>
    <row r="4794" spans="1:14" x14ac:dyDescent="0.35">
      <c r="A4794" t="s">
        <v>4841</v>
      </c>
      <c r="B4794" t="s">
        <v>8054</v>
      </c>
      <c r="C4794" t="s">
        <v>8022</v>
      </c>
      <c r="D4794" t="s">
        <v>8034</v>
      </c>
      <c r="E4794" s="1">
        <v>45532</v>
      </c>
      <c r="F4794">
        <v>3307.5</v>
      </c>
      <c r="G4794">
        <v>221</v>
      </c>
      <c r="H4794" t="s">
        <v>18</v>
      </c>
      <c r="I4794" t="str">
        <f>VLOOKUP(shipments[[#This Row],[SPID]],CHOOSE({1,2},people[[#All],[SPID]],people[[#All],[Sales_person]]),2,0)</f>
        <v>Dotty Strutley</v>
      </c>
      <c r="J4794">
        <f>YEAR(shipments[[#This Row],[Shipdate]])</f>
        <v>2024</v>
      </c>
      <c r="K4794" s="22"/>
      <c r="L4794" s="22">
        <f>VLOOKUP(shipments[[#This Row],[PID]],CHOOSE({1,2},products[PID],products[Cost_per_box]),2,0)</f>
        <v>4.74</v>
      </c>
      <c r="M4794" s="22">
        <f>shipments[[#This Row],[Boxes]]*shipments[[#This Row],[cost_per_box]]</f>
        <v>1047.54</v>
      </c>
      <c r="N4794" s="22">
        <f>shipments[[#This Row],[Amount]]-shipments[[#This Row],[total cost]]</f>
        <v>2259.96</v>
      </c>
    </row>
    <row r="4795" spans="1:14" x14ac:dyDescent="0.35">
      <c r="A4795" t="s">
        <v>4842</v>
      </c>
      <c r="B4795" t="s">
        <v>8054</v>
      </c>
      <c r="C4795" t="s">
        <v>8022</v>
      </c>
      <c r="D4795" t="s">
        <v>8038</v>
      </c>
      <c r="E4795" s="1">
        <v>45397</v>
      </c>
      <c r="F4795">
        <v>9733.5</v>
      </c>
      <c r="G4795">
        <v>696</v>
      </c>
      <c r="H4795" t="s">
        <v>7</v>
      </c>
      <c r="I4795" t="str">
        <f>VLOOKUP(shipments[[#This Row],[SPID]],CHOOSE({1,2},people[[#All],[SPID]],people[[#All],[Sales_person]]),2,0)</f>
        <v>Dotty Strutley</v>
      </c>
      <c r="J4795">
        <f>YEAR(shipments[[#This Row],[Shipdate]])</f>
        <v>2024</v>
      </c>
      <c r="K4795" s="22"/>
      <c r="L4795" s="22">
        <f>VLOOKUP(shipments[[#This Row],[PID]],CHOOSE({1,2},products[PID],products[Cost_per_box]),2,0)</f>
        <v>4.74</v>
      </c>
      <c r="M4795" s="22">
        <f>shipments[[#This Row],[Boxes]]*shipments[[#This Row],[cost_per_box]]</f>
        <v>3299.04</v>
      </c>
      <c r="N4795" s="22">
        <f>shipments[[#This Row],[Amount]]-shipments[[#This Row],[total cost]]</f>
        <v>6434.46</v>
      </c>
    </row>
    <row r="4796" spans="1:14" x14ac:dyDescent="0.35">
      <c r="A4796" t="s">
        <v>4843</v>
      </c>
      <c r="B4796" t="s">
        <v>8054</v>
      </c>
      <c r="C4796" t="s">
        <v>8023</v>
      </c>
      <c r="D4796" t="s">
        <v>8034</v>
      </c>
      <c r="E4796" s="1">
        <v>45303</v>
      </c>
      <c r="F4796">
        <v>679.5</v>
      </c>
      <c r="G4796">
        <v>68</v>
      </c>
      <c r="H4796" t="s">
        <v>7</v>
      </c>
      <c r="I4796" t="str">
        <f>VLOOKUP(shipments[[#This Row],[SPID]],CHOOSE({1,2},people[[#All],[SPID]],people[[#All],[Sales_person]]),2,0)</f>
        <v>Dotty Strutley</v>
      </c>
      <c r="J4796">
        <f>YEAR(shipments[[#This Row],[Shipdate]])</f>
        <v>2024</v>
      </c>
      <c r="K4796" s="22"/>
      <c r="L4796" s="22">
        <f>VLOOKUP(shipments[[#This Row],[PID]],CHOOSE({1,2},products[PID],products[Cost_per_box]),2,0)</f>
        <v>10.51</v>
      </c>
      <c r="M4796" s="22">
        <f>shipments[[#This Row],[Boxes]]*shipments[[#This Row],[cost_per_box]]</f>
        <v>714.68</v>
      </c>
      <c r="N4796" s="22">
        <f>shipments[[#This Row],[Amount]]-shipments[[#This Row],[total cost]]</f>
        <v>-35.17999999999995</v>
      </c>
    </row>
    <row r="4797" spans="1:14" x14ac:dyDescent="0.35">
      <c r="A4797" t="s">
        <v>4844</v>
      </c>
      <c r="B4797" t="s">
        <v>8054</v>
      </c>
      <c r="C4797" t="s">
        <v>8023</v>
      </c>
      <c r="D4797" t="s">
        <v>8038</v>
      </c>
      <c r="E4797" s="1">
        <v>45478</v>
      </c>
      <c r="F4797">
        <v>9162</v>
      </c>
      <c r="G4797">
        <v>1527</v>
      </c>
      <c r="H4797" t="s">
        <v>18</v>
      </c>
      <c r="I4797" t="str">
        <f>VLOOKUP(shipments[[#This Row],[SPID]],CHOOSE({1,2},people[[#All],[SPID]],people[[#All],[Sales_person]]),2,0)</f>
        <v>Dotty Strutley</v>
      </c>
      <c r="J4797">
        <f>YEAR(shipments[[#This Row],[Shipdate]])</f>
        <v>2024</v>
      </c>
      <c r="K4797" s="22"/>
      <c r="L4797" s="22">
        <f>VLOOKUP(shipments[[#This Row],[PID]],CHOOSE({1,2},products[PID],products[Cost_per_box]),2,0)</f>
        <v>10.51</v>
      </c>
      <c r="M4797" s="22">
        <f>shipments[[#This Row],[Boxes]]*shipments[[#This Row],[cost_per_box]]</f>
        <v>16048.77</v>
      </c>
      <c r="N4797" s="22">
        <f>shipments[[#This Row],[Amount]]-shipments[[#This Row],[total cost]]</f>
        <v>-6886.77</v>
      </c>
    </row>
    <row r="4798" spans="1:14" x14ac:dyDescent="0.35">
      <c r="A4798" t="s">
        <v>4845</v>
      </c>
      <c r="B4798" t="s">
        <v>8054</v>
      </c>
      <c r="C4798" t="s">
        <v>8023</v>
      </c>
      <c r="D4798" t="s">
        <v>8038</v>
      </c>
      <c r="E4798" s="1">
        <v>45502</v>
      </c>
      <c r="F4798">
        <v>7623</v>
      </c>
      <c r="G4798">
        <v>1089</v>
      </c>
      <c r="H4798" t="s">
        <v>18</v>
      </c>
      <c r="I4798" t="str">
        <f>VLOOKUP(shipments[[#This Row],[SPID]],CHOOSE({1,2},people[[#All],[SPID]],people[[#All],[Sales_person]]),2,0)</f>
        <v>Dotty Strutley</v>
      </c>
      <c r="J4798">
        <f>YEAR(shipments[[#This Row],[Shipdate]])</f>
        <v>2024</v>
      </c>
      <c r="K4798" s="22"/>
      <c r="L4798" s="22">
        <f>VLOOKUP(shipments[[#This Row],[PID]],CHOOSE({1,2},products[PID],products[Cost_per_box]),2,0)</f>
        <v>10.51</v>
      </c>
      <c r="M4798" s="22">
        <f>shipments[[#This Row],[Boxes]]*shipments[[#This Row],[cost_per_box]]</f>
        <v>11445.39</v>
      </c>
      <c r="N4798" s="22">
        <f>shipments[[#This Row],[Amount]]-shipments[[#This Row],[total cost]]</f>
        <v>-3822.3899999999994</v>
      </c>
    </row>
    <row r="4799" spans="1:14" x14ac:dyDescent="0.35">
      <c r="A4799" t="s">
        <v>4846</v>
      </c>
      <c r="B4799" t="s">
        <v>8054</v>
      </c>
      <c r="C4799" t="s">
        <v>8024</v>
      </c>
      <c r="D4799" t="s">
        <v>8033</v>
      </c>
      <c r="E4799" s="1">
        <v>45523</v>
      </c>
      <c r="F4799">
        <v>5366.25</v>
      </c>
      <c r="G4799">
        <v>358</v>
      </c>
      <c r="H4799" t="s">
        <v>40</v>
      </c>
      <c r="I4799" t="str">
        <f>VLOOKUP(shipments[[#This Row],[SPID]],CHOOSE({1,2},people[[#All],[SPID]],people[[#All],[Sales_person]]),2,0)</f>
        <v>Dotty Strutley</v>
      </c>
      <c r="J4799">
        <f>YEAR(shipments[[#This Row],[Shipdate]])</f>
        <v>2024</v>
      </c>
      <c r="K4799" s="22"/>
      <c r="L4799" s="22">
        <f>VLOOKUP(shipments[[#This Row],[PID]],CHOOSE({1,2},products[PID],products[Cost_per_box]),2,0)</f>
        <v>6.43</v>
      </c>
      <c r="M4799" s="22">
        <f>shipments[[#This Row],[Boxes]]*shipments[[#This Row],[cost_per_box]]</f>
        <v>2301.94</v>
      </c>
      <c r="N4799" s="22">
        <f>shipments[[#This Row],[Amount]]-shipments[[#This Row],[total cost]]</f>
        <v>3064.31</v>
      </c>
    </row>
    <row r="4800" spans="1:14" x14ac:dyDescent="0.35">
      <c r="A4800" t="s">
        <v>4847</v>
      </c>
      <c r="B4800" t="s">
        <v>8054</v>
      </c>
      <c r="C4800" t="s">
        <v>8024</v>
      </c>
      <c r="D4800" t="s">
        <v>8033</v>
      </c>
      <c r="E4800" s="1">
        <v>45166</v>
      </c>
      <c r="F4800">
        <v>6855.75</v>
      </c>
      <c r="G4800">
        <v>458</v>
      </c>
      <c r="H4800" t="s">
        <v>7</v>
      </c>
      <c r="I4800" t="str">
        <f>VLOOKUP(shipments[[#This Row],[SPID]],CHOOSE({1,2},people[[#All],[SPID]],people[[#All],[Sales_person]]),2,0)</f>
        <v>Dotty Strutley</v>
      </c>
      <c r="J4800">
        <f>YEAR(shipments[[#This Row],[Shipdate]])</f>
        <v>2023</v>
      </c>
      <c r="K4800" s="22"/>
      <c r="L4800" s="22">
        <f>VLOOKUP(shipments[[#This Row],[PID]],CHOOSE({1,2},products[PID],products[Cost_per_box]),2,0)</f>
        <v>6.43</v>
      </c>
      <c r="M4800" s="22">
        <f>shipments[[#This Row],[Boxes]]*shipments[[#This Row],[cost_per_box]]</f>
        <v>2944.94</v>
      </c>
      <c r="N4800" s="22">
        <f>shipments[[#This Row],[Amount]]-shipments[[#This Row],[total cost]]</f>
        <v>3910.81</v>
      </c>
    </row>
    <row r="4801" spans="1:14" x14ac:dyDescent="0.35">
      <c r="A4801" t="s">
        <v>4848</v>
      </c>
      <c r="B4801" t="s">
        <v>8054</v>
      </c>
      <c r="C4801" t="s">
        <v>8025</v>
      </c>
      <c r="D4801" t="s">
        <v>8037</v>
      </c>
      <c r="E4801" s="1">
        <v>45169</v>
      </c>
      <c r="F4801">
        <v>222.75</v>
      </c>
      <c r="G4801">
        <v>11</v>
      </c>
      <c r="H4801" t="s">
        <v>7</v>
      </c>
      <c r="I4801" t="str">
        <f>VLOOKUP(shipments[[#This Row],[SPID]],CHOOSE({1,2},people[[#All],[SPID]],people[[#All],[Sales_person]]),2,0)</f>
        <v>Dotty Strutley</v>
      </c>
      <c r="J4801">
        <f>YEAR(shipments[[#This Row],[Shipdate]])</f>
        <v>2023</v>
      </c>
      <c r="K4801" s="22"/>
      <c r="L4801" s="22">
        <f>VLOOKUP(shipments[[#This Row],[PID]],CHOOSE({1,2},products[PID],products[Cost_per_box]),2,0)</f>
        <v>12.41</v>
      </c>
      <c r="M4801" s="22">
        <f>shipments[[#This Row],[Boxes]]*shipments[[#This Row],[cost_per_box]]</f>
        <v>136.51</v>
      </c>
      <c r="N4801" s="22">
        <f>shipments[[#This Row],[Amount]]-shipments[[#This Row],[total cost]]</f>
        <v>86.240000000000009</v>
      </c>
    </row>
    <row r="4802" spans="1:14" x14ac:dyDescent="0.35">
      <c r="A4802" t="s">
        <v>4849</v>
      </c>
      <c r="B4802" t="s">
        <v>8054</v>
      </c>
      <c r="C4802" t="s">
        <v>8026</v>
      </c>
      <c r="D4802" t="s">
        <v>8038</v>
      </c>
      <c r="E4802" s="1">
        <v>45343</v>
      </c>
      <c r="F4802">
        <v>5152.5</v>
      </c>
      <c r="G4802">
        <v>344</v>
      </c>
      <c r="H4802" t="s">
        <v>7</v>
      </c>
      <c r="I4802" t="str">
        <f>VLOOKUP(shipments[[#This Row],[SPID]],CHOOSE({1,2},people[[#All],[SPID]],people[[#All],[Sales_person]]),2,0)</f>
        <v>Dotty Strutley</v>
      </c>
      <c r="J4802">
        <f>YEAR(shipments[[#This Row],[Shipdate]])</f>
        <v>2024</v>
      </c>
      <c r="K4802" s="22"/>
      <c r="L4802" s="22">
        <f>VLOOKUP(shipments[[#This Row],[PID]],CHOOSE({1,2},products[PID],products[Cost_per_box]),2,0)</f>
        <v>9.57</v>
      </c>
      <c r="M4802" s="22">
        <f>shipments[[#This Row],[Boxes]]*shipments[[#This Row],[cost_per_box]]</f>
        <v>3292.08</v>
      </c>
      <c r="N4802" s="22">
        <f>shipments[[#This Row],[Amount]]-shipments[[#This Row],[total cost]]</f>
        <v>1860.42</v>
      </c>
    </row>
    <row r="4803" spans="1:14" x14ac:dyDescent="0.35">
      <c r="A4803" t="s">
        <v>4850</v>
      </c>
      <c r="B4803" t="s">
        <v>8054</v>
      </c>
      <c r="C4803" t="s">
        <v>8026</v>
      </c>
      <c r="D4803" t="s">
        <v>8034</v>
      </c>
      <c r="E4803" s="1">
        <v>44930</v>
      </c>
      <c r="F4803">
        <v>4612.5</v>
      </c>
      <c r="G4803">
        <v>308</v>
      </c>
      <c r="H4803" t="s">
        <v>7</v>
      </c>
      <c r="I4803" t="str">
        <f>VLOOKUP(shipments[[#This Row],[SPID]],CHOOSE({1,2},people[[#All],[SPID]],people[[#All],[Sales_person]]),2,0)</f>
        <v>Dotty Strutley</v>
      </c>
      <c r="J4803">
        <f>YEAR(shipments[[#This Row],[Shipdate]])</f>
        <v>2023</v>
      </c>
      <c r="K4803" s="22"/>
      <c r="L4803" s="22">
        <f>VLOOKUP(shipments[[#This Row],[PID]],CHOOSE({1,2},products[PID],products[Cost_per_box]),2,0)</f>
        <v>9.57</v>
      </c>
      <c r="M4803" s="22">
        <f>shipments[[#This Row],[Boxes]]*shipments[[#This Row],[cost_per_box]]</f>
        <v>2947.56</v>
      </c>
      <c r="N4803" s="22">
        <f>shipments[[#This Row],[Amount]]-shipments[[#This Row],[total cost]]</f>
        <v>1664.94</v>
      </c>
    </row>
    <row r="4804" spans="1:14" x14ac:dyDescent="0.35">
      <c r="A4804" t="s">
        <v>4851</v>
      </c>
      <c r="B4804" t="s">
        <v>8054</v>
      </c>
      <c r="C4804" t="s">
        <v>8026</v>
      </c>
      <c r="D4804" t="s">
        <v>8038</v>
      </c>
      <c r="E4804" s="1">
        <v>45349</v>
      </c>
      <c r="F4804">
        <v>5847.75</v>
      </c>
      <c r="G4804">
        <v>325</v>
      </c>
      <c r="H4804" t="s">
        <v>7</v>
      </c>
      <c r="I4804" t="str">
        <f>VLOOKUP(shipments[[#This Row],[SPID]],CHOOSE({1,2},people[[#All],[SPID]],people[[#All],[Sales_person]]),2,0)</f>
        <v>Dotty Strutley</v>
      </c>
      <c r="J4804">
        <f>YEAR(shipments[[#This Row],[Shipdate]])</f>
        <v>2024</v>
      </c>
      <c r="K4804" s="22"/>
      <c r="L4804" s="22">
        <f>VLOOKUP(shipments[[#This Row],[PID]],CHOOSE({1,2},products[PID],products[Cost_per_box]),2,0)</f>
        <v>9.57</v>
      </c>
      <c r="M4804" s="22">
        <f>shipments[[#This Row],[Boxes]]*shipments[[#This Row],[cost_per_box]]</f>
        <v>3110.25</v>
      </c>
      <c r="N4804" s="22">
        <f>shipments[[#This Row],[Amount]]-shipments[[#This Row],[total cost]]</f>
        <v>2737.5</v>
      </c>
    </row>
    <row r="4805" spans="1:14" x14ac:dyDescent="0.35">
      <c r="A4805" t="s">
        <v>4852</v>
      </c>
      <c r="B4805" t="s">
        <v>8054</v>
      </c>
      <c r="C4805" t="s">
        <v>8027</v>
      </c>
      <c r="D4805" t="s">
        <v>8037</v>
      </c>
      <c r="E4805" s="1">
        <v>45132</v>
      </c>
      <c r="F4805">
        <v>7346.25</v>
      </c>
      <c r="G4805">
        <v>919</v>
      </c>
      <c r="H4805" t="s">
        <v>7</v>
      </c>
      <c r="I4805" t="str">
        <f>VLOOKUP(shipments[[#This Row],[SPID]],CHOOSE({1,2},people[[#All],[SPID]],people[[#All],[Sales_person]]),2,0)</f>
        <v>Dotty Strutley</v>
      </c>
      <c r="J4805">
        <f>YEAR(shipments[[#This Row],[Shipdate]])</f>
        <v>2023</v>
      </c>
      <c r="K4805" s="22"/>
      <c r="L4805" s="22">
        <f>VLOOKUP(shipments[[#This Row],[PID]],CHOOSE({1,2},products[PID],products[Cost_per_box]),2,0)</f>
        <v>8.43</v>
      </c>
      <c r="M4805" s="22">
        <f>shipments[[#This Row],[Boxes]]*shipments[[#This Row],[cost_per_box]]</f>
        <v>7747.17</v>
      </c>
      <c r="N4805" s="22">
        <f>shipments[[#This Row],[Amount]]-shipments[[#This Row],[total cost]]</f>
        <v>-400.92000000000007</v>
      </c>
    </row>
    <row r="4806" spans="1:14" x14ac:dyDescent="0.35">
      <c r="A4806" t="s">
        <v>4853</v>
      </c>
      <c r="B4806" t="s">
        <v>8054</v>
      </c>
      <c r="C4806" t="s">
        <v>8027</v>
      </c>
      <c r="D4806" t="s">
        <v>8038</v>
      </c>
      <c r="E4806" s="1">
        <v>45407</v>
      </c>
      <c r="F4806">
        <v>8822.25</v>
      </c>
      <c r="G4806">
        <v>883</v>
      </c>
      <c r="H4806" t="s">
        <v>40</v>
      </c>
      <c r="I4806" t="str">
        <f>VLOOKUP(shipments[[#This Row],[SPID]],CHOOSE({1,2},people[[#All],[SPID]],people[[#All],[Sales_person]]),2,0)</f>
        <v>Dotty Strutley</v>
      </c>
      <c r="J4806">
        <f>YEAR(shipments[[#This Row],[Shipdate]])</f>
        <v>2024</v>
      </c>
      <c r="K4806" s="22"/>
      <c r="L4806" s="22">
        <f>VLOOKUP(shipments[[#This Row],[PID]],CHOOSE({1,2},products[PID],products[Cost_per_box]),2,0)</f>
        <v>8.43</v>
      </c>
      <c r="M4806" s="22">
        <f>shipments[[#This Row],[Boxes]]*shipments[[#This Row],[cost_per_box]]</f>
        <v>7443.69</v>
      </c>
      <c r="N4806" s="22">
        <f>shipments[[#This Row],[Amount]]-shipments[[#This Row],[total cost]]</f>
        <v>1378.5600000000004</v>
      </c>
    </row>
    <row r="4807" spans="1:14" x14ac:dyDescent="0.35">
      <c r="A4807" t="s">
        <v>4854</v>
      </c>
      <c r="B4807" t="s">
        <v>8054</v>
      </c>
      <c r="C4807" t="s">
        <v>8028</v>
      </c>
      <c r="D4807" t="s">
        <v>8033</v>
      </c>
      <c r="E4807" s="1">
        <v>45372</v>
      </c>
      <c r="F4807">
        <v>12012.75</v>
      </c>
      <c r="G4807">
        <v>1717</v>
      </c>
      <c r="H4807" t="s">
        <v>7</v>
      </c>
      <c r="I4807" t="str">
        <f>VLOOKUP(shipments[[#This Row],[SPID]],CHOOSE({1,2},people[[#All],[SPID]],people[[#All],[Sales_person]]),2,0)</f>
        <v>Dotty Strutley</v>
      </c>
      <c r="J4807">
        <f>YEAR(shipments[[#This Row],[Shipdate]])</f>
        <v>2024</v>
      </c>
      <c r="K4807" s="22"/>
      <c r="L4807" s="22">
        <f>VLOOKUP(shipments[[#This Row],[PID]],CHOOSE({1,2},products[PID],products[Cost_per_box]),2,0)</f>
        <v>6.8</v>
      </c>
      <c r="M4807" s="22">
        <f>shipments[[#This Row],[Boxes]]*shipments[[#This Row],[cost_per_box]]</f>
        <v>11675.6</v>
      </c>
      <c r="N4807" s="22">
        <f>shipments[[#This Row],[Amount]]-shipments[[#This Row],[total cost]]</f>
        <v>337.14999999999964</v>
      </c>
    </row>
    <row r="4808" spans="1:14" x14ac:dyDescent="0.35">
      <c r="A4808" t="s">
        <v>4855</v>
      </c>
      <c r="B4808" t="s">
        <v>8054</v>
      </c>
      <c r="C4808" t="s">
        <v>8028</v>
      </c>
      <c r="D4808" t="s">
        <v>8034</v>
      </c>
      <c r="E4808" s="1">
        <v>45120</v>
      </c>
      <c r="F4808">
        <v>6482.25</v>
      </c>
      <c r="G4808">
        <v>927</v>
      </c>
      <c r="H4808" t="s">
        <v>7</v>
      </c>
      <c r="I4808" t="str">
        <f>VLOOKUP(shipments[[#This Row],[SPID]],CHOOSE({1,2},people[[#All],[SPID]],people[[#All],[Sales_person]]),2,0)</f>
        <v>Dotty Strutley</v>
      </c>
      <c r="J4808">
        <f>YEAR(shipments[[#This Row],[Shipdate]])</f>
        <v>2023</v>
      </c>
      <c r="K4808" s="22"/>
      <c r="L4808" s="22">
        <f>VLOOKUP(shipments[[#This Row],[PID]],CHOOSE({1,2},products[PID],products[Cost_per_box]),2,0)</f>
        <v>6.8</v>
      </c>
      <c r="M4808" s="22">
        <f>shipments[[#This Row],[Boxes]]*shipments[[#This Row],[cost_per_box]]</f>
        <v>6303.5999999999995</v>
      </c>
      <c r="N4808" s="22">
        <f>shipments[[#This Row],[Amount]]-shipments[[#This Row],[total cost]]</f>
        <v>178.65000000000055</v>
      </c>
    </row>
    <row r="4809" spans="1:14" x14ac:dyDescent="0.35">
      <c r="A4809" t="s">
        <v>4856</v>
      </c>
      <c r="B4809" t="s">
        <v>8054</v>
      </c>
      <c r="C4809" t="s">
        <v>8028</v>
      </c>
      <c r="D4809" t="s">
        <v>8033</v>
      </c>
      <c r="E4809" s="1">
        <v>45278</v>
      </c>
      <c r="F4809">
        <v>14757.75</v>
      </c>
      <c r="G4809">
        <v>1476</v>
      </c>
      <c r="H4809" t="s">
        <v>40</v>
      </c>
      <c r="I4809" t="str">
        <f>VLOOKUP(shipments[[#This Row],[SPID]],CHOOSE({1,2},people[[#All],[SPID]],people[[#All],[Sales_person]]),2,0)</f>
        <v>Dotty Strutley</v>
      </c>
      <c r="J4809">
        <f>YEAR(shipments[[#This Row],[Shipdate]])</f>
        <v>2023</v>
      </c>
      <c r="K4809" s="22"/>
      <c r="L4809" s="22">
        <f>VLOOKUP(shipments[[#This Row],[PID]],CHOOSE({1,2},products[PID],products[Cost_per_box]),2,0)</f>
        <v>6.8</v>
      </c>
      <c r="M4809" s="22">
        <f>shipments[[#This Row],[Boxes]]*shipments[[#This Row],[cost_per_box]]</f>
        <v>10036.799999999999</v>
      </c>
      <c r="N4809" s="22">
        <f>shipments[[#This Row],[Amount]]-shipments[[#This Row],[total cost]]</f>
        <v>4720.9500000000007</v>
      </c>
    </row>
    <row r="4810" spans="1:14" x14ac:dyDescent="0.35">
      <c r="A4810" t="s">
        <v>4857</v>
      </c>
      <c r="B4810" t="s">
        <v>8054</v>
      </c>
      <c r="C4810" t="s">
        <v>8028</v>
      </c>
      <c r="D4810" t="s">
        <v>8038</v>
      </c>
      <c r="E4810" s="1">
        <v>45021</v>
      </c>
      <c r="F4810">
        <v>11794.5</v>
      </c>
      <c r="G4810">
        <v>1475</v>
      </c>
      <c r="H4810" t="s">
        <v>7</v>
      </c>
      <c r="I4810" t="str">
        <f>VLOOKUP(shipments[[#This Row],[SPID]],CHOOSE({1,2},people[[#All],[SPID]],people[[#All],[Sales_person]]),2,0)</f>
        <v>Dotty Strutley</v>
      </c>
      <c r="J4810">
        <f>YEAR(shipments[[#This Row],[Shipdate]])</f>
        <v>2023</v>
      </c>
      <c r="K4810" s="22"/>
      <c r="L4810" s="22">
        <f>VLOOKUP(shipments[[#This Row],[PID]],CHOOSE({1,2},products[PID],products[Cost_per_box]),2,0)</f>
        <v>6.8</v>
      </c>
      <c r="M4810" s="22">
        <f>shipments[[#This Row],[Boxes]]*shipments[[#This Row],[cost_per_box]]</f>
        <v>10030</v>
      </c>
      <c r="N4810" s="22">
        <f>shipments[[#This Row],[Amount]]-shipments[[#This Row],[total cost]]</f>
        <v>1764.5</v>
      </c>
    </row>
    <row r="4811" spans="1:14" x14ac:dyDescent="0.35">
      <c r="A4811" t="s">
        <v>4858</v>
      </c>
      <c r="B4811" t="s">
        <v>8054</v>
      </c>
      <c r="C4811" t="s">
        <v>8028</v>
      </c>
      <c r="D4811" t="s">
        <v>8038</v>
      </c>
      <c r="E4811" s="1">
        <v>45104</v>
      </c>
      <c r="F4811">
        <v>8714.25</v>
      </c>
      <c r="G4811">
        <v>793</v>
      </c>
      <c r="H4811" t="s">
        <v>7</v>
      </c>
      <c r="I4811" t="str">
        <f>VLOOKUP(shipments[[#This Row],[SPID]],CHOOSE({1,2},people[[#All],[SPID]],people[[#All],[Sales_person]]),2,0)</f>
        <v>Dotty Strutley</v>
      </c>
      <c r="J4811">
        <f>YEAR(shipments[[#This Row],[Shipdate]])</f>
        <v>2023</v>
      </c>
      <c r="K4811" s="22"/>
      <c r="L4811" s="22">
        <f>VLOOKUP(shipments[[#This Row],[PID]],CHOOSE({1,2},products[PID],products[Cost_per_box]),2,0)</f>
        <v>6.8</v>
      </c>
      <c r="M4811" s="22">
        <f>shipments[[#This Row],[Boxes]]*shipments[[#This Row],[cost_per_box]]</f>
        <v>5392.4</v>
      </c>
      <c r="N4811" s="22">
        <f>shipments[[#This Row],[Amount]]-shipments[[#This Row],[total cost]]</f>
        <v>3321.8500000000004</v>
      </c>
    </row>
    <row r="4812" spans="1:14" x14ac:dyDescent="0.35">
      <c r="A4812" t="s">
        <v>4859</v>
      </c>
      <c r="B4812" t="s">
        <v>8054</v>
      </c>
      <c r="C4812" t="s">
        <v>8029</v>
      </c>
      <c r="D4812" t="s">
        <v>8037</v>
      </c>
      <c r="E4812" s="1">
        <v>45113</v>
      </c>
      <c r="F4812">
        <v>5897.25</v>
      </c>
      <c r="G4812">
        <v>219</v>
      </c>
      <c r="H4812" t="s">
        <v>7</v>
      </c>
      <c r="I4812" t="str">
        <f>VLOOKUP(shipments[[#This Row],[SPID]],CHOOSE({1,2},people[[#All],[SPID]],people[[#All],[Sales_person]]),2,0)</f>
        <v>Dotty Strutley</v>
      </c>
      <c r="J4812">
        <f>YEAR(shipments[[#This Row],[Shipdate]])</f>
        <v>2023</v>
      </c>
      <c r="K4812" s="22"/>
      <c r="L4812" s="22">
        <f>VLOOKUP(shipments[[#This Row],[PID]],CHOOSE({1,2},products[PID],products[Cost_per_box]),2,0)</f>
        <v>5.04</v>
      </c>
      <c r="M4812" s="22">
        <f>shipments[[#This Row],[Boxes]]*shipments[[#This Row],[cost_per_box]]</f>
        <v>1103.76</v>
      </c>
      <c r="N4812" s="22">
        <f>shipments[[#This Row],[Amount]]-shipments[[#This Row],[total cost]]</f>
        <v>4793.49</v>
      </c>
    </row>
    <row r="4813" spans="1:14" x14ac:dyDescent="0.35">
      <c r="A4813" t="s">
        <v>4860</v>
      </c>
      <c r="B4813" t="s">
        <v>8054</v>
      </c>
      <c r="C4813" t="s">
        <v>8029</v>
      </c>
      <c r="D4813" t="s">
        <v>8037</v>
      </c>
      <c r="E4813" s="1">
        <v>45287</v>
      </c>
      <c r="F4813">
        <v>1741.5</v>
      </c>
      <c r="G4813">
        <v>65</v>
      </c>
      <c r="H4813" t="s">
        <v>7</v>
      </c>
      <c r="I4813" t="str">
        <f>VLOOKUP(shipments[[#This Row],[SPID]],CHOOSE({1,2},people[[#All],[SPID]],people[[#All],[Sales_person]]),2,0)</f>
        <v>Dotty Strutley</v>
      </c>
      <c r="J4813">
        <f>YEAR(shipments[[#This Row],[Shipdate]])</f>
        <v>2023</v>
      </c>
      <c r="K4813" s="22"/>
      <c r="L4813" s="22">
        <f>VLOOKUP(shipments[[#This Row],[PID]],CHOOSE({1,2},products[PID],products[Cost_per_box]),2,0)</f>
        <v>5.04</v>
      </c>
      <c r="M4813" s="22">
        <f>shipments[[#This Row],[Boxes]]*shipments[[#This Row],[cost_per_box]]</f>
        <v>327.60000000000002</v>
      </c>
      <c r="N4813" s="22">
        <f>shipments[[#This Row],[Amount]]-shipments[[#This Row],[total cost]]</f>
        <v>1413.9</v>
      </c>
    </row>
    <row r="4814" spans="1:14" x14ac:dyDescent="0.35">
      <c r="A4814" t="s">
        <v>4861</v>
      </c>
      <c r="B4814" t="s">
        <v>8054</v>
      </c>
      <c r="C4814" t="s">
        <v>8029</v>
      </c>
      <c r="D4814" t="s">
        <v>8037</v>
      </c>
      <c r="E4814" s="1">
        <v>45461</v>
      </c>
      <c r="F4814">
        <v>4547.25</v>
      </c>
      <c r="G4814">
        <v>175</v>
      </c>
      <c r="H4814" t="s">
        <v>7</v>
      </c>
      <c r="I4814" t="str">
        <f>VLOOKUP(shipments[[#This Row],[SPID]],CHOOSE({1,2},people[[#All],[SPID]],people[[#All],[Sales_person]]),2,0)</f>
        <v>Dotty Strutley</v>
      </c>
      <c r="J4814">
        <f>YEAR(shipments[[#This Row],[Shipdate]])</f>
        <v>2024</v>
      </c>
      <c r="K4814" s="22"/>
      <c r="L4814" s="22">
        <f>VLOOKUP(shipments[[#This Row],[PID]],CHOOSE({1,2},products[PID],products[Cost_per_box]),2,0)</f>
        <v>5.04</v>
      </c>
      <c r="M4814" s="22">
        <f>shipments[[#This Row],[Boxes]]*shipments[[#This Row],[cost_per_box]]</f>
        <v>882</v>
      </c>
      <c r="N4814" s="22">
        <f>shipments[[#This Row],[Amount]]-shipments[[#This Row],[total cost]]</f>
        <v>3665.25</v>
      </c>
    </row>
    <row r="4815" spans="1:14" x14ac:dyDescent="0.35">
      <c r="A4815" t="s">
        <v>4862</v>
      </c>
      <c r="B4815" t="s">
        <v>8054</v>
      </c>
      <c r="C4815" t="s">
        <v>8029</v>
      </c>
      <c r="D4815" t="s">
        <v>8038</v>
      </c>
      <c r="E4815" s="1">
        <v>45558</v>
      </c>
      <c r="F4815">
        <v>1359</v>
      </c>
      <c r="G4815">
        <v>47</v>
      </c>
      <c r="H4815" t="s">
        <v>26</v>
      </c>
      <c r="I4815" t="str">
        <f>VLOOKUP(shipments[[#This Row],[SPID]],CHOOSE({1,2},people[[#All],[SPID]],people[[#All],[Sales_person]]),2,0)</f>
        <v>Dotty Strutley</v>
      </c>
      <c r="J4815">
        <f>YEAR(shipments[[#This Row],[Shipdate]])</f>
        <v>2024</v>
      </c>
      <c r="K4815" s="22"/>
      <c r="L4815" s="22">
        <f>VLOOKUP(shipments[[#This Row],[PID]],CHOOSE({1,2},products[PID],products[Cost_per_box]),2,0)</f>
        <v>5.04</v>
      </c>
      <c r="M4815" s="22">
        <f>shipments[[#This Row],[Boxes]]*shipments[[#This Row],[cost_per_box]]</f>
        <v>236.88</v>
      </c>
      <c r="N4815" s="22">
        <f>shipments[[#This Row],[Amount]]-shipments[[#This Row],[total cost]]</f>
        <v>1122.1199999999999</v>
      </c>
    </row>
    <row r="4816" spans="1:14" x14ac:dyDescent="0.35">
      <c r="A4816" t="s">
        <v>4863</v>
      </c>
      <c r="B4816" t="s">
        <v>8054</v>
      </c>
      <c r="C4816" t="s">
        <v>8030</v>
      </c>
      <c r="D4816" t="s">
        <v>8037</v>
      </c>
      <c r="E4816" s="1">
        <v>45175</v>
      </c>
      <c r="F4816">
        <v>1755</v>
      </c>
      <c r="G4816">
        <v>220</v>
      </c>
      <c r="H4816" t="s">
        <v>7</v>
      </c>
      <c r="I4816" t="str">
        <f>VLOOKUP(shipments[[#This Row],[SPID]],CHOOSE({1,2},people[[#All],[SPID]],people[[#All],[Sales_person]]),2,0)</f>
        <v>Dotty Strutley</v>
      </c>
      <c r="J4816">
        <f>YEAR(shipments[[#This Row],[Shipdate]])</f>
        <v>2023</v>
      </c>
      <c r="K4816" s="22"/>
      <c r="L4816" s="22">
        <f>VLOOKUP(shipments[[#This Row],[PID]],CHOOSE({1,2},products[PID],products[Cost_per_box]),2,0)</f>
        <v>2.76</v>
      </c>
      <c r="M4816" s="22">
        <f>shipments[[#This Row],[Boxes]]*shipments[[#This Row],[cost_per_box]]</f>
        <v>607.19999999999993</v>
      </c>
      <c r="N4816" s="22">
        <f>shipments[[#This Row],[Amount]]-shipments[[#This Row],[total cost]]</f>
        <v>1147.8000000000002</v>
      </c>
    </row>
    <row r="4817" spans="1:14" x14ac:dyDescent="0.35">
      <c r="A4817" t="s">
        <v>4864</v>
      </c>
      <c r="B4817" t="s">
        <v>8054</v>
      </c>
      <c r="C4817" t="s">
        <v>8030</v>
      </c>
      <c r="D4817" t="s">
        <v>8033</v>
      </c>
      <c r="E4817" s="1">
        <v>45560</v>
      </c>
      <c r="F4817">
        <v>1615.5</v>
      </c>
      <c r="G4817">
        <v>202</v>
      </c>
      <c r="H4817" t="s">
        <v>26</v>
      </c>
      <c r="I4817" t="str">
        <f>VLOOKUP(shipments[[#This Row],[SPID]],CHOOSE({1,2},people[[#All],[SPID]],people[[#All],[Sales_person]]),2,0)</f>
        <v>Dotty Strutley</v>
      </c>
      <c r="J4817">
        <f>YEAR(shipments[[#This Row],[Shipdate]])</f>
        <v>2024</v>
      </c>
      <c r="K4817" s="22"/>
      <c r="L4817" s="22">
        <f>VLOOKUP(shipments[[#This Row],[PID]],CHOOSE({1,2},products[PID],products[Cost_per_box]),2,0)</f>
        <v>2.76</v>
      </c>
      <c r="M4817" s="22">
        <f>shipments[[#This Row],[Boxes]]*shipments[[#This Row],[cost_per_box]]</f>
        <v>557.52</v>
      </c>
      <c r="N4817" s="22">
        <f>shipments[[#This Row],[Amount]]-shipments[[#This Row],[total cost]]</f>
        <v>1057.98</v>
      </c>
    </row>
    <row r="4818" spans="1:14" x14ac:dyDescent="0.35">
      <c r="A4818" t="s">
        <v>4865</v>
      </c>
      <c r="B4818" t="s">
        <v>8054</v>
      </c>
      <c r="C4818" t="s">
        <v>8030</v>
      </c>
      <c r="D4818" t="s">
        <v>8034</v>
      </c>
      <c r="E4818" s="1">
        <v>45499</v>
      </c>
      <c r="F4818">
        <v>2229.75</v>
      </c>
      <c r="G4818">
        <v>279</v>
      </c>
      <c r="H4818" t="s">
        <v>18</v>
      </c>
      <c r="I4818" t="str">
        <f>VLOOKUP(shipments[[#This Row],[SPID]],CHOOSE({1,2},people[[#All],[SPID]],people[[#All],[Sales_person]]),2,0)</f>
        <v>Dotty Strutley</v>
      </c>
      <c r="J4818">
        <f>YEAR(shipments[[#This Row],[Shipdate]])</f>
        <v>2024</v>
      </c>
      <c r="K4818" s="22"/>
      <c r="L4818" s="22">
        <f>VLOOKUP(shipments[[#This Row],[PID]],CHOOSE({1,2},products[PID],products[Cost_per_box]),2,0)</f>
        <v>2.76</v>
      </c>
      <c r="M4818" s="22">
        <f>shipments[[#This Row],[Boxes]]*shipments[[#This Row],[cost_per_box]]</f>
        <v>770.04</v>
      </c>
      <c r="N4818" s="22">
        <f>shipments[[#This Row],[Amount]]-shipments[[#This Row],[total cost]]</f>
        <v>1459.71</v>
      </c>
    </row>
    <row r="4819" spans="1:14" x14ac:dyDescent="0.35">
      <c r="A4819" t="s">
        <v>4866</v>
      </c>
      <c r="B4819" t="s">
        <v>8054</v>
      </c>
      <c r="C4819" t="s">
        <v>8030</v>
      </c>
      <c r="D4819" t="s">
        <v>8034</v>
      </c>
      <c r="E4819" s="1">
        <v>45238</v>
      </c>
      <c r="F4819">
        <v>6687</v>
      </c>
      <c r="G4819">
        <v>836</v>
      </c>
      <c r="H4819" t="s">
        <v>7</v>
      </c>
      <c r="I4819" t="str">
        <f>VLOOKUP(shipments[[#This Row],[SPID]],CHOOSE({1,2},people[[#All],[SPID]],people[[#All],[Sales_person]]),2,0)</f>
        <v>Dotty Strutley</v>
      </c>
      <c r="J4819">
        <f>YEAR(shipments[[#This Row],[Shipdate]])</f>
        <v>2023</v>
      </c>
      <c r="K4819" s="22"/>
      <c r="L4819" s="22">
        <f>VLOOKUP(shipments[[#This Row],[PID]],CHOOSE({1,2},products[PID],products[Cost_per_box]),2,0)</f>
        <v>2.76</v>
      </c>
      <c r="M4819" s="22">
        <f>shipments[[#This Row],[Boxes]]*shipments[[#This Row],[cost_per_box]]</f>
        <v>2307.3599999999997</v>
      </c>
      <c r="N4819" s="22">
        <f>shipments[[#This Row],[Amount]]-shipments[[#This Row],[total cost]]</f>
        <v>4379.6400000000003</v>
      </c>
    </row>
    <row r="4820" spans="1:14" x14ac:dyDescent="0.35">
      <c r="A4820" t="s">
        <v>4867</v>
      </c>
      <c r="B4820" t="s">
        <v>8054</v>
      </c>
      <c r="C4820" t="s">
        <v>8031</v>
      </c>
      <c r="D4820" t="s">
        <v>8037</v>
      </c>
      <c r="E4820" s="1">
        <v>45553</v>
      </c>
      <c r="F4820">
        <v>1784.25</v>
      </c>
      <c r="G4820">
        <v>224</v>
      </c>
      <c r="H4820" t="s">
        <v>26</v>
      </c>
      <c r="I4820" t="str">
        <f>VLOOKUP(shipments[[#This Row],[SPID]],CHOOSE({1,2},people[[#All],[SPID]],people[[#All],[Sales_person]]),2,0)</f>
        <v>Dotty Strutley</v>
      </c>
      <c r="J4820">
        <f>YEAR(shipments[[#This Row],[Shipdate]])</f>
        <v>2024</v>
      </c>
      <c r="K4820" s="22"/>
      <c r="L4820" s="22">
        <f>VLOOKUP(shipments[[#This Row],[PID]],CHOOSE({1,2},products[PID],products[Cost_per_box]),2,0)</f>
        <v>3.32</v>
      </c>
      <c r="M4820" s="22">
        <f>shipments[[#This Row],[Boxes]]*shipments[[#This Row],[cost_per_box]]</f>
        <v>743.68</v>
      </c>
      <c r="N4820" s="22">
        <f>shipments[[#This Row],[Amount]]-shipments[[#This Row],[total cost]]</f>
        <v>1040.5700000000002</v>
      </c>
    </row>
    <row r="4821" spans="1:14" x14ac:dyDescent="0.35">
      <c r="A4821" t="s">
        <v>4868</v>
      </c>
      <c r="B4821" t="s">
        <v>8054</v>
      </c>
      <c r="C4821" t="s">
        <v>8031</v>
      </c>
      <c r="D4821" t="s">
        <v>8038</v>
      </c>
      <c r="E4821" s="1">
        <v>45488</v>
      </c>
      <c r="F4821">
        <v>2412</v>
      </c>
      <c r="G4821">
        <v>220</v>
      </c>
      <c r="H4821" t="s">
        <v>40</v>
      </c>
      <c r="I4821" t="str">
        <f>VLOOKUP(shipments[[#This Row],[SPID]],CHOOSE({1,2},people[[#All],[SPID]],people[[#All],[Sales_person]]),2,0)</f>
        <v>Dotty Strutley</v>
      </c>
      <c r="J4821">
        <f>YEAR(shipments[[#This Row],[Shipdate]])</f>
        <v>2024</v>
      </c>
      <c r="K4821" s="22"/>
      <c r="L4821" s="22">
        <f>VLOOKUP(shipments[[#This Row],[PID]],CHOOSE({1,2},products[PID],products[Cost_per_box]),2,0)</f>
        <v>3.32</v>
      </c>
      <c r="M4821" s="22">
        <f>shipments[[#This Row],[Boxes]]*shipments[[#This Row],[cost_per_box]]</f>
        <v>730.4</v>
      </c>
      <c r="N4821" s="22">
        <f>shipments[[#This Row],[Amount]]-shipments[[#This Row],[total cost]]</f>
        <v>1681.6</v>
      </c>
    </row>
    <row r="4822" spans="1:14" x14ac:dyDescent="0.35">
      <c r="A4822" t="s">
        <v>4869</v>
      </c>
      <c r="B4822" t="s">
        <v>8054</v>
      </c>
      <c r="C4822" t="s">
        <v>8031</v>
      </c>
      <c r="D4822" t="s">
        <v>8033</v>
      </c>
      <c r="E4822" s="1">
        <v>45377</v>
      </c>
      <c r="F4822">
        <v>83.25</v>
      </c>
      <c r="G4822">
        <v>8</v>
      </c>
      <c r="H4822" t="s">
        <v>7</v>
      </c>
      <c r="I4822" t="str">
        <f>VLOOKUP(shipments[[#This Row],[SPID]],CHOOSE({1,2},people[[#All],[SPID]],people[[#All],[Sales_person]]),2,0)</f>
        <v>Dotty Strutley</v>
      </c>
      <c r="J4822">
        <f>YEAR(shipments[[#This Row],[Shipdate]])</f>
        <v>2024</v>
      </c>
      <c r="K4822" s="22"/>
      <c r="L4822" s="22">
        <f>VLOOKUP(shipments[[#This Row],[PID]],CHOOSE({1,2},products[PID],products[Cost_per_box]),2,0)</f>
        <v>3.32</v>
      </c>
      <c r="M4822" s="22">
        <f>shipments[[#This Row],[Boxes]]*shipments[[#This Row],[cost_per_box]]</f>
        <v>26.56</v>
      </c>
      <c r="N4822" s="22">
        <f>shipments[[#This Row],[Amount]]-shipments[[#This Row],[total cost]]</f>
        <v>56.69</v>
      </c>
    </row>
    <row r="4823" spans="1:14" x14ac:dyDescent="0.35">
      <c r="A4823" t="s">
        <v>4870</v>
      </c>
      <c r="B4823" t="s">
        <v>8054</v>
      </c>
      <c r="C4823" t="s">
        <v>8031</v>
      </c>
      <c r="D4823" t="s">
        <v>8037</v>
      </c>
      <c r="E4823" s="1">
        <v>45251</v>
      </c>
      <c r="F4823">
        <v>13995</v>
      </c>
      <c r="G4823">
        <v>1273</v>
      </c>
      <c r="H4823" t="s">
        <v>7</v>
      </c>
      <c r="I4823" t="str">
        <f>VLOOKUP(shipments[[#This Row],[SPID]],CHOOSE({1,2},people[[#All],[SPID]],people[[#All],[Sales_person]]),2,0)</f>
        <v>Dotty Strutley</v>
      </c>
      <c r="J4823">
        <f>YEAR(shipments[[#This Row],[Shipdate]])</f>
        <v>2023</v>
      </c>
      <c r="K4823" s="22"/>
      <c r="L4823" s="22">
        <f>VLOOKUP(shipments[[#This Row],[PID]],CHOOSE({1,2},products[PID],products[Cost_per_box]),2,0)</f>
        <v>3.32</v>
      </c>
      <c r="M4823" s="22">
        <f>shipments[[#This Row],[Boxes]]*shipments[[#This Row],[cost_per_box]]</f>
        <v>4226.3599999999997</v>
      </c>
      <c r="N4823" s="22">
        <f>shipments[[#This Row],[Amount]]-shipments[[#This Row],[total cost]]</f>
        <v>9768.64</v>
      </c>
    </row>
    <row r="4824" spans="1:14" x14ac:dyDescent="0.35">
      <c r="A4824" t="s">
        <v>4871</v>
      </c>
      <c r="B4824" t="s">
        <v>8054</v>
      </c>
      <c r="C4824" t="s">
        <v>8031</v>
      </c>
      <c r="D4824" t="s">
        <v>8038</v>
      </c>
      <c r="E4824" s="1">
        <v>45253</v>
      </c>
      <c r="F4824">
        <v>4509</v>
      </c>
      <c r="G4824">
        <v>564</v>
      </c>
      <c r="H4824" t="s">
        <v>7</v>
      </c>
      <c r="I4824" t="str">
        <f>VLOOKUP(shipments[[#This Row],[SPID]],CHOOSE({1,2},people[[#All],[SPID]],people[[#All],[Sales_person]]),2,0)</f>
        <v>Dotty Strutley</v>
      </c>
      <c r="J4824">
        <f>YEAR(shipments[[#This Row],[Shipdate]])</f>
        <v>2023</v>
      </c>
      <c r="K4824" s="22"/>
      <c r="L4824" s="22">
        <f>VLOOKUP(shipments[[#This Row],[PID]],CHOOSE({1,2},products[PID],products[Cost_per_box]),2,0)</f>
        <v>3.32</v>
      </c>
      <c r="M4824" s="22">
        <f>shipments[[#This Row],[Boxes]]*shipments[[#This Row],[cost_per_box]]</f>
        <v>1872.48</v>
      </c>
      <c r="N4824" s="22">
        <f>shipments[[#This Row],[Amount]]-shipments[[#This Row],[total cost]]</f>
        <v>2636.52</v>
      </c>
    </row>
    <row r="4825" spans="1:14" x14ac:dyDescent="0.35">
      <c r="A4825" t="s">
        <v>4872</v>
      </c>
      <c r="B4825" t="s">
        <v>8054</v>
      </c>
      <c r="C4825" t="s">
        <v>8031</v>
      </c>
      <c r="D4825" t="s">
        <v>8037</v>
      </c>
      <c r="E4825" s="1">
        <v>45371</v>
      </c>
      <c r="F4825">
        <v>4135.5</v>
      </c>
      <c r="G4825">
        <v>376</v>
      </c>
      <c r="H4825" t="s">
        <v>7</v>
      </c>
      <c r="I4825" t="str">
        <f>VLOOKUP(shipments[[#This Row],[SPID]],CHOOSE({1,2},people[[#All],[SPID]],people[[#All],[Sales_person]]),2,0)</f>
        <v>Dotty Strutley</v>
      </c>
      <c r="J4825">
        <f>YEAR(shipments[[#This Row],[Shipdate]])</f>
        <v>2024</v>
      </c>
      <c r="K4825" s="22"/>
      <c r="L4825" s="22">
        <f>VLOOKUP(shipments[[#This Row],[PID]],CHOOSE({1,2},products[PID],products[Cost_per_box]),2,0)</f>
        <v>3.32</v>
      </c>
      <c r="M4825" s="22">
        <f>shipments[[#This Row],[Boxes]]*shipments[[#This Row],[cost_per_box]]</f>
        <v>1248.32</v>
      </c>
      <c r="N4825" s="22">
        <f>shipments[[#This Row],[Amount]]-shipments[[#This Row],[total cost]]</f>
        <v>2887.1800000000003</v>
      </c>
    </row>
    <row r="4826" spans="1:14" x14ac:dyDescent="0.35">
      <c r="A4826" t="s">
        <v>4873</v>
      </c>
      <c r="B4826" t="s">
        <v>8054</v>
      </c>
      <c r="C4826" t="s">
        <v>8032</v>
      </c>
      <c r="D4826" t="s">
        <v>8034</v>
      </c>
      <c r="E4826" s="1">
        <v>44964</v>
      </c>
      <c r="F4826">
        <v>5323.5</v>
      </c>
      <c r="G4826">
        <v>254</v>
      </c>
      <c r="H4826" t="s">
        <v>7</v>
      </c>
      <c r="I4826" t="str">
        <f>VLOOKUP(shipments[[#This Row],[SPID]],CHOOSE({1,2},people[[#All],[SPID]],people[[#All],[Sales_person]]),2,0)</f>
        <v>Dotty Strutley</v>
      </c>
      <c r="J4826">
        <f>YEAR(shipments[[#This Row],[Shipdate]])</f>
        <v>2023</v>
      </c>
      <c r="K4826" s="22"/>
      <c r="L4826" s="22">
        <f>VLOOKUP(shipments[[#This Row],[PID]],CHOOSE({1,2},products[PID],products[Cost_per_box]),2,0)</f>
        <v>2.65</v>
      </c>
      <c r="M4826" s="22">
        <f>shipments[[#This Row],[Boxes]]*shipments[[#This Row],[cost_per_box]]</f>
        <v>673.1</v>
      </c>
      <c r="N4826" s="22">
        <f>shipments[[#This Row],[Amount]]-shipments[[#This Row],[total cost]]</f>
        <v>4650.3999999999996</v>
      </c>
    </row>
    <row r="4827" spans="1:14" x14ac:dyDescent="0.35">
      <c r="A4827" t="s">
        <v>4874</v>
      </c>
      <c r="B4827" t="s">
        <v>8054</v>
      </c>
      <c r="C4827" t="s">
        <v>8032</v>
      </c>
      <c r="D4827" t="s">
        <v>8035</v>
      </c>
      <c r="E4827" s="1">
        <v>45492</v>
      </c>
      <c r="F4827">
        <v>8174.25</v>
      </c>
      <c r="G4827">
        <v>455</v>
      </c>
      <c r="H4827" t="s">
        <v>18</v>
      </c>
      <c r="I4827" t="str">
        <f>VLOOKUP(shipments[[#This Row],[SPID]],CHOOSE({1,2},people[[#All],[SPID]],people[[#All],[Sales_person]]),2,0)</f>
        <v>Dotty Strutley</v>
      </c>
      <c r="J4827">
        <f>YEAR(shipments[[#This Row],[Shipdate]])</f>
        <v>2024</v>
      </c>
      <c r="K4827" s="22"/>
      <c r="L4827" s="22">
        <f>VLOOKUP(shipments[[#This Row],[PID]],CHOOSE({1,2},products[PID],products[Cost_per_box]),2,0)</f>
        <v>2.65</v>
      </c>
      <c r="M4827" s="22">
        <f>shipments[[#This Row],[Boxes]]*shipments[[#This Row],[cost_per_box]]</f>
        <v>1205.75</v>
      </c>
      <c r="N4827" s="22">
        <f>shipments[[#This Row],[Amount]]-shipments[[#This Row],[total cost]]</f>
        <v>6968.5</v>
      </c>
    </row>
    <row r="4828" spans="1:14" x14ac:dyDescent="0.35">
      <c r="A4828" t="s">
        <v>4875</v>
      </c>
      <c r="B4828" t="s">
        <v>8054</v>
      </c>
      <c r="C4828" t="s">
        <v>8032</v>
      </c>
      <c r="D4828" t="s">
        <v>8034</v>
      </c>
      <c r="E4828" s="1">
        <v>45331</v>
      </c>
      <c r="F4828">
        <v>2736</v>
      </c>
      <c r="G4828">
        <v>125</v>
      </c>
      <c r="H4828" t="s">
        <v>40</v>
      </c>
      <c r="I4828" t="str">
        <f>VLOOKUP(shipments[[#This Row],[SPID]],CHOOSE({1,2},people[[#All],[SPID]],people[[#All],[Sales_person]]),2,0)</f>
        <v>Dotty Strutley</v>
      </c>
      <c r="J4828">
        <f>YEAR(shipments[[#This Row],[Shipdate]])</f>
        <v>2024</v>
      </c>
      <c r="K4828" s="22"/>
      <c r="L4828" s="22">
        <f>VLOOKUP(shipments[[#This Row],[PID]],CHOOSE({1,2},products[PID],products[Cost_per_box]),2,0)</f>
        <v>2.65</v>
      </c>
      <c r="M4828" s="22">
        <f>shipments[[#This Row],[Boxes]]*shipments[[#This Row],[cost_per_box]]</f>
        <v>331.25</v>
      </c>
      <c r="N4828" s="22">
        <f>shipments[[#This Row],[Amount]]-shipments[[#This Row],[total cost]]</f>
        <v>2404.75</v>
      </c>
    </row>
    <row r="4829" spans="1:14" x14ac:dyDescent="0.35">
      <c r="A4829" t="s">
        <v>4876</v>
      </c>
      <c r="B4829" t="s">
        <v>8054</v>
      </c>
      <c r="C4829" t="s">
        <v>8032</v>
      </c>
      <c r="D4829" t="s">
        <v>8038</v>
      </c>
      <c r="E4829" s="1">
        <v>45090</v>
      </c>
      <c r="F4829">
        <v>10332</v>
      </c>
      <c r="G4829">
        <v>470</v>
      </c>
      <c r="H4829" t="s">
        <v>7</v>
      </c>
      <c r="I4829" t="str">
        <f>VLOOKUP(shipments[[#This Row],[SPID]],CHOOSE({1,2},people[[#All],[SPID]],people[[#All],[Sales_person]]),2,0)</f>
        <v>Dotty Strutley</v>
      </c>
      <c r="J4829">
        <f>YEAR(shipments[[#This Row],[Shipdate]])</f>
        <v>2023</v>
      </c>
      <c r="K4829" s="22"/>
      <c r="L4829" s="22">
        <f>VLOOKUP(shipments[[#This Row],[PID]],CHOOSE({1,2},products[PID],products[Cost_per_box]),2,0)</f>
        <v>2.65</v>
      </c>
      <c r="M4829" s="22">
        <f>shipments[[#This Row],[Boxes]]*shipments[[#This Row],[cost_per_box]]</f>
        <v>1245.5</v>
      </c>
      <c r="N4829" s="22">
        <f>shipments[[#This Row],[Amount]]-shipments[[#This Row],[total cost]]</f>
        <v>9086.5</v>
      </c>
    </row>
    <row r="4830" spans="1:14" x14ac:dyDescent="0.35">
      <c r="A4830" t="s">
        <v>4877</v>
      </c>
      <c r="B4830" t="s">
        <v>8054</v>
      </c>
      <c r="C4830" t="s">
        <v>8032</v>
      </c>
      <c r="D4830" t="s">
        <v>8033</v>
      </c>
      <c r="E4830" s="1">
        <v>45274</v>
      </c>
      <c r="F4830">
        <v>7751.25</v>
      </c>
      <c r="G4830">
        <v>388</v>
      </c>
      <c r="H4830" t="s">
        <v>7</v>
      </c>
      <c r="I4830" t="str">
        <f>VLOOKUP(shipments[[#This Row],[SPID]],CHOOSE({1,2},people[[#All],[SPID]],people[[#All],[Sales_person]]),2,0)</f>
        <v>Dotty Strutley</v>
      </c>
      <c r="J4830">
        <f>YEAR(shipments[[#This Row],[Shipdate]])</f>
        <v>2023</v>
      </c>
      <c r="K4830" s="22"/>
      <c r="L4830" s="22">
        <f>VLOOKUP(shipments[[#This Row],[PID]],CHOOSE({1,2},products[PID],products[Cost_per_box]),2,0)</f>
        <v>2.65</v>
      </c>
      <c r="M4830" s="22">
        <f>shipments[[#This Row],[Boxes]]*shipments[[#This Row],[cost_per_box]]</f>
        <v>1028.2</v>
      </c>
      <c r="N4830" s="22">
        <f>shipments[[#This Row],[Amount]]-shipments[[#This Row],[total cost]]</f>
        <v>6723.05</v>
      </c>
    </row>
    <row r="4831" spans="1:14" x14ac:dyDescent="0.35">
      <c r="A4831" t="s">
        <v>4878</v>
      </c>
      <c r="B4831" t="s">
        <v>8054</v>
      </c>
      <c r="C4831" t="s">
        <v>8011</v>
      </c>
      <c r="D4831" t="s">
        <v>8034</v>
      </c>
      <c r="E4831" s="1">
        <v>45120</v>
      </c>
      <c r="F4831">
        <v>533.25</v>
      </c>
      <c r="G4831">
        <v>34</v>
      </c>
      <c r="H4831" t="s">
        <v>7</v>
      </c>
      <c r="I4831" t="str">
        <f>VLOOKUP(shipments[[#This Row],[SPID]],CHOOSE({1,2},people[[#All],[SPID]],people[[#All],[Sales_person]]),2,0)</f>
        <v>Dotty Strutley</v>
      </c>
      <c r="J4831">
        <f>YEAR(shipments[[#This Row],[Shipdate]])</f>
        <v>2023</v>
      </c>
      <c r="K4831" s="22"/>
      <c r="L4831" s="22">
        <f>VLOOKUP(shipments[[#This Row],[PID]],CHOOSE({1,2},products[PID],products[Cost_per_box]),2,0)</f>
        <v>5.26</v>
      </c>
      <c r="M4831" s="22">
        <f>shipments[[#This Row],[Boxes]]*shipments[[#This Row],[cost_per_box]]</f>
        <v>178.84</v>
      </c>
      <c r="N4831" s="22">
        <f>shipments[[#This Row],[Amount]]-shipments[[#This Row],[total cost]]</f>
        <v>354.40999999999997</v>
      </c>
    </row>
    <row r="4832" spans="1:14" x14ac:dyDescent="0.35">
      <c r="A4832" t="s">
        <v>4879</v>
      </c>
      <c r="B4832" t="s">
        <v>8054</v>
      </c>
      <c r="C4832" t="s">
        <v>8011</v>
      </c>
      <c r="D4832" t="s">
        <v>8038</v>
      </c>
      <c r="E4832" s="1">
        <v>45254</v>
      </c>
      <c r="F4832">
        <v>6401.25</v>
      </c>
      <c r="G4832">
        <v>493</v>
      </c>
      <c r="H4832" t="s">
        <v>7</v>
      </c>
      <c r="I4832" t="str">
        <f>VLOOKUP(shipments[[#This Row],[SPID]],CHOOSE({1,2},people[[#All],[SPID]],people[[#All],[Sales_person]]),2,0)</f>
        <v>Dotty Strutley</v>
      </c>
      <c r="J4832">
        <f>YEAR(shipments[[#This Row],[Shipdate]])</f>
        <v>2023</v>
      </c>
      <c r="K4832" s="22"/>
      <c r="L4832" s="22">
        <f>VLOOKUP(shipments[[#This Row],[PID]],CHOOSE({1,2},products[PID],products[Cost_per_box]),2,0)</f>
        <v>5.26</v>
      </c>
      <c r="M4832" s="22">
        <f>shipments[[#This Row],[Boxes]]*shipments[[#This Row],[cost_per_box]]</f>
        <v>2593.1799999999998</v>
      </c>
      <c r="N4832" s="22">
        <f>shipments[[#This Row],[Amount]]-shipments[[#This Row],[total cost]]</f>
        <v>3808.07</v>
      </c>
    </row>
    <row r="4833" spans="1:14" x14ac:dyDescent="0.35">
      <c r="A4833" t="s">
        <v>4880</v>
      </c>
      <c r="B4833" t="s">
        <v>8054</v>
      </c>
      <c r="C4833" t="s">
        <v>8011</v>
      </c>
      <c r="D4833" t="s">
        <v>8033</v>
      </c>
      <c r="E4833" s="1">
        <v>45495</v>
      </c>
      <c r="F4833">
        <v>1320.75</v>
      </c>
      <c r="G4833">
        <v>89</v>
      </c>
      <c r="H4833" t="s">
        <v>18</v>
      </c>
      <c r="I4833" t="str">
        <f>VLOOKUP(shipments[[#This Row],[SPID]],CHOOSE({1,2},people[[#All],[SPID]],people[[#All],[Sales_person]]),2,0)</f>
        <v>Dotty Strutley</v>
      </c>
      <c r="J4833">
        <f>YEAR(shipments[[#This Row],[Shipdate]])</f>
        <v>2024</v>
      </c>
      <c r="K4833" s="22"/>
      <c r="L4833" s="22">
        <f>VLOOKUP(shipments[[#This Row],[PID]],CHOOSE({1,2},products[PID],products[Cost_per_box]),2,0)</f>
        <v>5.26</v>
      </c>
      <c r="M4833" s="22">
        <f>shipments[[#This Row],[Boxes]]*shipments[[#This Row],[cost_per_box]]</f>
        <v>468.14</v>
      </c>
      <c r="N4833" s="22">
        <f>shipments[[#This Row],[Amount]]-shipments[[#This Row],[total cost]]</f>
        <v>852.61</v>
      </c>
    </row>
    <row r="4834" spans="1:14" x14ac:dyDescent="0.35">
      <c r="A4834" t="s">
        <v>4881</v>
      </c>
      <c r="B4834" t="s">
        <v>8054</v>
      </c>
      <c r="C4834" t="s">
        <v>8012</v>
      </c>
      <c r="D4834" t="s">
        <v>8037</v>
      </c>
      <c r="E4834" s="1">
        <v>45119</v>
      </c>
      <c r="F4834">
        <v>13666.5</v>
      </c>
      <c r="G4834">
        <v>1052</v>
      </c>
      <c r="H4834" t="s">
        <v>7</v>
      </c>
      <c r="I4834" t="str">
        <f>VLOOKUP(shipments[[#This Row],[SPID]],CHOOSE({1,2},people[[#All],[SPID]],people[[#All],[Sales_person]]),2,0)</f>
        <v>Dotty Strutley</v>
      </c>
      <c r="J4834">
        <f>YEAR(shipments[[#This Row],[Shipdate]])</f>
        <v>2023</v>
      </c>
      <c r="K4834" s="22"/>
      <c r="L4834" s="22">
        <f>VLOOKUP(shipments[[#This Row],[PID]],CHOOSE({1,2},products[PID],products[Cost_per_box]),2,0)</f>
        <v>7.48</v>
      </c>
      <c r="M4834" s="22">
        <f>shipments[[#This Row],[Boxes]]*shipments[[#This Row],[cost_per_box]]</f>
        <v>7868.96</v>
      </c>
      <c r="N4834" s="22">
        <f>shipments[[#This Row],[Amount]]-shipments[[#This Row],[total cost]]</f>
        <v>5797.54</v>
      </c>
    </row>
    <row r="4835" spans="1:14" x14ac:dyDescent="0.35">
      <c r="A4835" t="s">
        <v>4882</v>
      </c>
      <c r="B4835" t="s">
        <v>8054</v>
      </c>
      <c r="C4835" t="s">
        <v>8012</v>
      </c>
      <c r="D4835" t="s">
        <v>8038</v>
      </c>
      <c r="E4835" s="1">
        <v>45224</v>
      </c>
      <c r="F4835">
        <v>1109.25</v>
      </c>
      <c r="G4835">
        <v>80</v>
      </c>
      <c r="H4835" t="s">
        <v>7</v>
      </c>
      <c r="I4835" t="str">
        <f>VLOOKUP(shipments[[#This Row],[SPID]],CHOOSE({1,2},people[[#All],[SPID]],people[[#All],[Sales_person]]),2,0)</f>
        <v>Dotty Strutley</v>
      </c>
      <c r="J4835">
        <f>YEAR(shipments[[#This Row],[Shipdate]])</f>
        <v>2023</v>
      </c>
      <c r="K4835" s="22"/>
      <c r="L4835" s="22">
        <f>VLOOKUP(shipments[[#This Row],[PID]],CHOOSE({1,2},products[PID],products[Cost_per_box]),2,0)</f>
        <v>7.48</v>
      </c>
      <c r="M4835" s="22">
        <f>shipments[[#This Row],[Boxes]]*shipments[[#This Row],[cost_per_box]]</f>
        <v>598.40000000000009</v>
      </c>
      <c r="N4835" s="22">
        <f>shipments[[#This Row],[Amount]]-shipments[[#This Row],[total cost]]</f>
        <v>510.84999999999991</v>
      </c>
    </row>
    <row r="4836" spans="1:14" x14ac:dyDescent="0.35">
      <c r="A4836" t="s">
        <v>4883</v>
      </c>
      <c r="B4836" t="s">
        <v>8054</v>
      </c>
      <c r="C4836" t="s">
        <v>8014</v>
      </c>
      <c r="D4836" t="s">
        <v>8033</v>
      </c>
      <c r="E4836" s="1">
        <v>45378</v>
      </c>
      <c r="F4836">
        <v>911.25</v>
      </c>
      <c r="G4836">
        <v>183</v>
      </c>
      <c r="H4836" t="s">
        <v>7</v>
      </c>
      <c r="I4836" t="str">
        <f>VLOOKUP(shipments[[#This Row],[SPID]],CHOOSE({1,2},people[[#All],[SPID]],people[[#All],[Sales_person]]),2,0)</f>
        <v>Dotty Strutley</v>
      </c>
      <c r="J4836">
        <f>YEAR(shipments[[#This Row],[Shipdate]])</f>
        <v>2024</v>
      </c>
      <c r="K4836" s="22"/>
      <c r="L4836" s="22">
        <f>VLOOKUP(shipments[[#This Row],[PID]],CHOOSE({1,2},products[PID],products[Cost_per_box]),2,0)</f>
        <v>3.85</v>
      </c>
      <c r="M4836" s="22">
        <f>shipments[[#This Row],[Boxes]]*shipments[[#This Row],[cost_per_box]]</f>
        <v>704.55000000000007</v>
      </c>
      <c r="N4836" s="22">
        <f>shipments[[#This Row],[Amount]]-shipments[[#This Row],[total cost]]</f>
        <v>206.69999999999993</v>
      </c>
    </row>
    <row r="4837" spans="1:14" x14ac:dyDescent="0.35">
      <c r="A4837" t="s">
        <v>4884</v>
      </c>
      <c r="B4837" t="s">
        <v>8054</v>
      </c>
      <c r="C4837" t="s">
        <v>8014</v>
      </c>
      <c r="D4837" t="s">
        <v>8037</v>
      </c>
      <c r="E4837" s="1">
        <v>44943</v>
      </c>
      <c r="F4837">
        <v>4239</v>
      </c>
      <c r="G4837">
        <v>530</v>
      </c>
      <c r="H4837" t="s">
        <v>7</v>
      </c>
      <c r="I4837" t="str">
        <f>VLOOKUP(shipments[[#This Row],[SPID]],CHOOSE({1,2},people[[#All],[SPID]],people[[#All],[Sales_person]]),2,0)</f>
        <v>Dotty Strutley</v>
      </c>
      <c r="J4837">
        <f>YEAR(shipments[[#This Row],[Shipdate]])</f>
        <v>2023</v>
      </c>
      <c r="K4837" s="22"/>
      <c r="L4837" s="22">
        <f>VLOOKUP(shipments[[#This Row],[PID]],CHOOSE({1,2},products[PID],products[Cost_per_box]),2,0)</f>
        <v>3.85</v>
      </c>
      <c r="M4837" s="22">
        <f>shipments[[#This Row],[Boxes]]*shipments[[#This Row],[cost_per_box]]</f>
        <v>2040.5</v>
      </c>
      <c r="N4837" s="22">
        <f>shipments[[#This Row],[Amount]]-shipments[[#This Row],[total cost]]</f>
        <v>2198.5</v>
      </c>
    </row>
    <row r="4838" spans="1:14" x14ac:dyDescent="0.35">
      <c r="A4838" t="s">
        <v>4885</v>
      </c>
      <c r="B4838" t="s">
        <v>8054</v>
      </c>
      <c r="C4838" t="s">
        <v>8014</v>
      </c>
      <c r="D4838" t="s">
        <v>8034</v>
      </c>
      <c r="E4838" s="1">
        <v>45419</v>
      </c>
      <c r="F4838">
        <v>16240.5</v>
      </c>
      <c r="G4838">
        <v>2031</v>
      </c>
      <c r="H4838" t="s">
        <v>40</v>
      </c>
      <c r="I4838" t="str">
        <f>VLOOKUP(shipments[[#This Row],[SPID]],CHOOSE({1,2},people[[#All],[SPID]],people[[#All],[Sales_person]]),2,0)</f>
        <v>Dotty Strutley</v>
      </c>
      <c r="J4838">
        <f>YEAR(shipments[[#This Row],[Shipdate]])</f>
        <v>2024</v>
      </c>
      <c r="K4838" s="22"/>
      <c r="L4838" s="22">
        <f>VLOOKUP(shipments[[#This Row],[PID]],CHOOSE({1,2},products[PID],products[Cost_per_box]),2,0)</f>
        <v>3.85</v>
      </c>
      <c r="M4838" s="22">
        <f>shipments[[#This Row],[Boxes]]*shipments[[#This Row],[cost_per_box]]</f>
        <v>7819.35</v>
      </c>
      <c r="N4838" s="22">
        <f>shipments[[#This Row],[Amount]]-shipments[[#This Row],[total cost]]</f>
        <v>8421.15</v>
      </c>
    </row>
    <row r="4839" spans="1:14" x14ac:dyDescent="0.35">
      <c r="A4839" t="s">
        <v>4886</v>
      </c>
      <c r="B4839" t="s">
        <v>8054</v>
      </c>
      <c r="C4839" t="s">
        <v>8014</v>
      </c>
      <c r="D4839" t="s">
        <v>8038</v>
      </c>
      <c r="E4839" s="1">
        <v>45307</v>
      </c>
      <c r="F4839">
        <v>47.25</v>
      </c>
      <c r="G4839">
        <v>10</v>
      </c>
      <c r="H4839" t="s">
        <v>7</v>
      </c>
      <c r="I4839" t="str">
        <f>VLOOKUP(shipments[[#This Row],[SPID]],CHOOSE({1,2},people[[#All],[SPID]],people[[#All],[Sales_person]]),2,0)</f>
        <v>Dotty Strutley</v>
      </c>
      <c r="J4839">
        <f>YEAR(shipments[[#This Row],[Shipdate]])</f>
        <v>2024</v>
      </c>
      <c r="K4839" s="22"/>
      <c r="L4839" s="22">
        <f>VLOOKUP(shipments[[#This Row],[PID]],CHOOSE({1,2},products[PID],products[Cost_per_box]),2,0)</f>
        <v>3.85</v>
      </c>
      <c r="M4839" s="22">
        <f>shipments[[#This Row],[Boxes]]*shipments[[#This Row],[cost_per_box]]</f>
        <v>38.5</v>
      </c>
      <c r="N4839" s="22">
        <f>shipments[[#This Row],[Amount]]-shipments[[#This Row],[total cost]]</f>
        <v>8.75</v>
      </c>
    </row>
    <row r="4840" spans="1:14" x14ac:dyDescent="0.35">
      <c r="A4840" t="s">
        <v>4887</v>
      </c>
      <c r="B4840" t="s">
        <v>8054</v>
      </c>
      <c r="C4840" t="s">
        <v>8014</v>
      </c>
      <c r="D4840" t="s">
        <v>8037</v>
      </c>
      <c r="E4840" s="1">
        <v>45237</v>
      </c>
      <c r="F4840">
        <v>1127.25</v>
      </c>
      <c r="G4840">
        <v>226</v>
      </c>
      <c r="H4840" t="s">
        <v>7</v>
      </c>
      <c r="I4840" t="str">
        <f>VLOOKUP(shipments[[#This Row],[SPID]],CHOOSE({1,2},people[[#All],[SPID]],people[[#All],[Sales_person]]),2,0)</f>
        <v>Dotty Strutley</v>
      </c>
      <c r="J4840">
        <f>YEAR(shipments[[#This Row],[Shipdate]])</f>
        <v>2023</v>
      </c>
      <c r="K4840" s="22"/>
      <c r="L4840" s="22">
        <f>VLOOKUP(shipments[[#This Row],[PID]],CHOOSE({1,2},products[PID],products[Cost_per_box]),2,0)</f>
        <v>3.85</v>
      </c>
      <c r="M4840" s="22">
        <f>shipments[[#This Row],[Boxes]]*shipments[[#This Row],[cost_per_box]]</f>
        <v>870.1</v>
      </c>
      <c r="N4840" s="22">
        <f>shipments[[#This Row],[Amount]]-shipments[[#This Row],[total cost]]</f>
        <v>257.14999999999998</v>
      </c>
    </row>
    <row r="4841" spans="1:14" x14ac:dyDescent="0.35">
      <c r="A4841" t="s">
        <v>4888</v>
      </c>
      <c r="B4841" t="s">
        <v>8054</v>
      </c>
      <c r="C4841" t="s">
        <v>8015</v>
      </c>
      <c r="D4841" t="s">
        <v>8033</v>
      </c>
      <c r="E4841" s="1">
        <v>44971</v>
      </c>
      <c r="F4841">
        <v>1620</v>
      </c>
      <c r="G4841">
        <v>180</v>
      </c>
      <c r="H4841" t="s">
        <v>7</v>
      </c>
      <c r="I4841" t="str">
        <f>VLOOKUP(shipments[[#This Row],[SPID]],CHOOSE({1,2},people[[#All],[SPID]],people[[#All],[Sales_person]]),2,0)</f>
        <v>Dotty Strutley</v>
      </c>
      <c r="J4841">
        <f>YEAR(shipments[[#This Row],[Shipdate]])</f>
        <v>2023</v>
      </c>
      <c r="K4841" s="22"/>
      <c r="L4841" s="22">
        <f>VLOOKUP(shipments[[#This Row],[PID]],CHOOSE({1,2},products[PID],products[Cost_per_box]),2,0)</f>
        <v>5.72</v>
      </c>
      <c r="M4841" s="22">
        <f>shipments[[#This Row],[Boxes]]*shipments[[#This Row],[cost_per_box]]</f>
        <v>1029.5999999999999</v>
      </c>
      <c r="N4841" s="22">
        <f>shipments[[#This Row],[Amount]]-shipments[[#This Row],[total cost]]</f>
        <v>590.40000000000009</v>
      </c>
    </row>
    <row r="4842" spans="1:14" x14ac:dyDescent="0.35">
      <c r="A4842" t="s">
        <v>4889</v>
      </c>
      <c r="B4842" t="s">
        <v>8054</v>
      </c>
      <c r="C4842" t="s">
        <v>8015</v>
      </c>
      <c r="D4842" t="s">
        <v>8033</v>
      </c>
      <c r="E4842" s="1">
        <v>45252</v>
      </c>
      <c r="F4842">
        <v>3611.25</v>
      </c>
      <c r="G4842">
        <v>516</v>
      </c>
      <c r="H4842" t="s">
        <v>7</v>
      </c>
      <c r="I4842" t="str">
        <f>VLOOKUP(shipments[[#This Row],[SPID]],CHOOSE({1,2},people[[#All],[SPID]],people[[#All],[Sales_person]]),2,0)</f>
        <v>Dotty Strutley</v>
      </c>
      <c r="J4842">
        <f>YEAR(shipments[[#This Row],[Shipdate]])</f>
        <v>2023</v>
      </c>
      <c r="K4842" s="22"/>
      <c r="L4842" s="22">
        <f>VLOOKUP(shipments[[#This Row],[PID]],CHOOSE({1,2},products[PID],products[Cost_per_box]),2,0)</f>
        <v>5.72</v>
      </c>
      <c r="M4842" s="22">
        <f>shipments[[#This Row],[Boxes]]*shipments[[#This Row],[cost_per_box]]</f>
        <v>2951.52</v>
      </c>
      <c r="N4842" s="22">
        <f>shipments[[#This Row],[Amount]]-shipments[[#This Row],[total cost]]</f>
        <v>659.73</v>
      </c>
    </row>
    <row r="4843" spans="1:14" x14ac:dyDescent="0.35">
      <c r="A4843" t="s">
        <v>4890</v>
      </c>
      <c r="B4843" t="s">
        <v>8054</v>
      </c>
      <c r="C4843" t="s">
        <v>8015</v>
      </c>
      <c r="D4843" t="s">
        <v>8037</v>
      </c>
      <c r="E4843" s="1">
        <v>45253</v>
      </c>
      <c r="F4843">
        <v>29.25</v>
      </c>
      <c r="G4843">
        <v>5</v>
      </c>
      <c r="H4843" t="s">
        <v>7</v>
      </c>
      <c r="I4843" t="str">
        <f>VLOOKUP(shipments[[#This Row],[SPID]],CHOOSE({1,2},people[[#All],[SPID]],people[[#All],[Sales_person]]),2,0)</f>
        <v>Dotty Strutley</v>
      </c>
      <c r="J4843">
        <f>YEAR(shipments[[#This Row],[Shipdate]])</f>
        <v>2023</v>
      </c>
      <c r="K4843" s="22"/>
      <c r="L4843" s="22">
        <f>VLOOKUP(shipments[[#This Row],[PID]],CHOOSE({1,2},products[PID],products[Cost_per_box]),2,0)</f>
        <v>5.72</v>
      </c>
      <c r="M4843" s="22">
        <f>shipments[[#This Row],[Boxes]]*shipments[[#This Row],[cost_per_box]]</f>
        <v>28.599999999999998</v>
      </c>
      <c r="N4843" s="22">
        <f>shipments[[#This Row],[Amount]]-shipments[[#This Row],[total cost]]</f>
        <v>0.65000000000000213</v>
      </c>
    </row>
    <row r="4844" spans="1:14" x14ac:dyDescent="0.35">
      <c r="A4844" t="s">
        <v>4891</v>
      </c>
      <c r="B4844" t="s">
        <v>8054</v>
      </c>
      <c r="C4844" t="s">
        <v>8015</v>
      </c>
      <c r="D4844" t="s">
        <v>8038</v>
      </c>
      <c r="E4844" s="1">
        <v>45412</v>
      </c>
      <c r="F4844">
        <v>801</v>
      </c>
      <c r="G4844">
        <v>161</v>
      </c>
      <c r="H4844" t="s">
        <v>7</v>
      </c>
      <c r="I4844" t="str">
        <f>VLOOKUP(shipments[[#This Row],[SPID]],CHOOSE({1,2},people[[#All],[SPID]],people[[#All],[Sales_person]]),2,0)</f>
        <v>Dotty Strutley</v>
      </c>
      <c r="J4844">
        <f>YEAR(shipments[[#This Row],[Shipdate]])</f>
        <v>2024</v>
      </c>
      <c r="K4844" s="22"/>
      <c r="L4844" s="22">
        <f>VLOOKUP(shipments[[#This Row],[PID]],CHOOSE({1,2},products[PID],products[Cost_per_box]),2,0)</f>
        <v>5.72</v>
      </c>
      <c r="M4844" s="22">
        <f>shipments[[#This Row],[Boxes]]*shipments[[#This Row],[cost_per_box]]</f>
        <v>920.92</v>
      </c>
      <c r="N4844" s="22">
        <f>shipments[[#This Row],[Amount]]-shipments[[#This Row],[total cost]]</f>
        <v>-119.91999999999996</v>
      </c>
    </row>
    <row r="4845" spans="1:14" x14ac:dyDescent="0.35">
      <c r="A4845" t="s">
        <v>4892</v>
      </c>
      <c r="B4845" t="s">
        <v>8054</v>
      </c>
      <c r="C4845" t="s">
        <v>8017</v>
      </c>
      <c r="D4845" t="s">
        <v>8038</v>
      </c>
      <c r="E4845" s="1">
        <v>45526</v>
      </c>
      <c r="F4845">
        <v>4308.75</v>
      </c>
      <c r="G4845">
        <v>180</v>
      </c>
      <c r="H4845" t="s">
        <v>18</v>
      </c>
      <c r="I4845" t="str">
        <f>VLOOKUP(shipments[[#This Row],[SPID]],CHOOSE({1,2},people[[#All],[SPID]],people[[#All],[Sales_person]]),2,0)</f>
        <v>Dotty Strutley</v>
      </c>
      <c r="J4845">
        <f>YEAR(shipments[[#This Row],[Shipdate]])</f>
        <v>2024</v>
      </c>
      <c r="K4845" s="22"/>
      <c r="L4845" s="22">
        <f>VLOOKUP(shipments[[#This Row],[PID]],CHOOSE({1,2},products[PID],products[Cost_per_box]),2,0)</f>
        <v>9.94</v>
      </c>
      <c r="M4845" s="22">
        <f>shipments[[#This Row],[Boxes]]*shipments[[#This Row],[cost_per_box]]</f>
        <v>1789.1999999999998</v>
      </c>
      <c r="N4845" s="22">
        <f>shipments[[#This Row],[Amount]]-shipments[[#This Row],[total cost]]</f>
        <v>2519.5500000000002</v>
      </c>
    </row>
    <row r="4846" spans="1:14" x14ac:dyDescent="0.35">
      <c r="A4846" t="s">
        <v>4893</v>
      </c>
      <c r="B4846" t="s">
        <v>8054</v>
      </c>
      <c r="C4846" t="s">
        <v>8017</v>
      </c>
      <c r="D4846" t="s">
        <v>8038</v>
      </c>
      <c r="E4846" s="1">
        <v>45253</v>
      </c>
      <c r="F4846">
        <v>5501.25</v>
      </c>
      <c r="G4846">
        <v>212</v>
      </c>
      <c r="H4846" t="s">
        <v>7</v>
      </c>
      <c r="I4846" t="str">
        <f>VLOOKUP(shipments[[#This Row],[SPID]],CHOOSE({1,2},people[[#All],[SPID]],people[[#All],[Sales_person]]),2,0)</f>
        <v>Dotty Strutley</v>
      </c>
      <c r="J4846">
        <f>YEAR(shipments[[#This Row],[Shipdate]])</f>
        <v>2023</v>
      </c>
      <c r="K4846" s="22"/>
      <c r="L4846" s="22">
        <f>VLOOKUP(shipments[[#This Row],[PID]],CHOOSE({1,2},products[PID],products[Cost_per_box]),2,0)</f>
        <v>9.94</v>
      </c>
      <c r="M4846" s="22">
        <f>shipments[[#This Row],[Boxes]]*shipments[[#This Row],[cost_per_box]]</f>
        <v>2107.2799999999997</v>
      </c>
      <c r="N4846" s="22">
        <f>shipments[[#This Row],[Amount]]-shipments[[#This Row],[total cost]]</f>
        <v>3393.9700000000003</v>
      </c>
    </row>
    <row r="4847" spans="1:14" x14ac:dyDescent="0.35">
      <c r="A4847" t="s">
        <v>4894</v>
      </c>
      <c r="B4847" t="s">
        <v>8054</v>
      </c>
      <c r="C4847" t="s">
        <v>8017</v>
      </c>
      <c r="D4847" t="s">
        <v>8034</v>
      </c>
      <c r="E4847" s="1">
        <v>45219</v>
      </c>
      <c r="F4847">
        <v>5586.75</v>
      </c>
      <c r="G4847">
        <v>215</v>
      </c>
      <c r="H4847" t="s">
        <v>7</v>
      </c>
      <c r="I4847" t="str">
        <f>VLOOKUP(shipments[[#This Row],[SPID]],CHOOSE({1,2},people[[#All],[SPID]],people[[#All],[Sales_person]]),2,0)</f>
        <v>Dotty Strutley</v>
      </c>
      <c r="J4847">
        <f>YEAR(shipments[[#This Row],[Shipdate]])</f>
        <v>2023</v>
      </c>
      <c r="K4847" s="22"/>
      <c r="L4847" s="22">
        <f>VLOOKUP(shipments[[#This Row],[PID]],CHOOSE({1,2},products[PID],products[Cost_per_box]),2,0)</f>
        <v>9.94</v>
      </c>
      <c r="M4847" s="22">
        <f>shipments[[#This Row],[Boxes]]*shipments[[#This Row],[cost_per_box]]</f>
        <v>2137.1</v>
      </c>
      <c r="N4847" s="22">
        <f>shipments[[#This Row],[Amount]]-shipments[[#This Row],[total cost]]</f>
        <v>3449.65</v>
      </c>
    </row>
    <row r="4848" spans="1:14" x14ac:dyDescent="0.35">
      <c r="A4848" t="s">
        <v>4895</v>
      </c>
      <c r="B4848" t="s">
        <v>8054</v>
      </c>
      <c r="C4848" t="s">
        <v>8018</v>
      </c>
      <c r="D4848" t="s">
        <v>8034</v>
      </c>
      <c r="E4848" s="1">
        <v>45127</v>
      </c>
      <c r="F4848">
        <v>5211</v>
      </c>
      <c r="G4848">
        <v>237</v>
      </c>
      <c r="H4848" t="s">
        <v>7</v>
      </c>
      <c r="I4848" t="str">
        <f>VLOOKUP(shipments[[#This Row],[SPID]],CHOOSE({1,2},people[[#All],[SPID]],people[[#All],[Sales_person]]),2,0)</f>
        <v>Dotty Strutley</v>
      </c>
      <c r="J4848">
        <f>YEAR(shipments[[#This Row],[Shipdate]])</f>
        <v>2023</v>
      </c>
      <c r="K4848" s="22"/>
      <c r="L4848" s="22">
        <f>VLOOKUP(shipments[[#This Row],[PID]],CHOOSE({1,2},products[PID],products[Cost_per_box]),2,0)</f>
        <v>7.73</v>
      </c>
      <c r="M4848" s="22">
        <f>shipments[[#This Row],[Boxes]]*shipments[[#This Row],[cost_per_box]]</f>
        <v>1832.01</v>
      </c>
      <c r="N4848" s="22">
        <f>shipments[[#This Row],[Amount]]-shipments[[#This Row],[total cost]]</f>
        <v>3378.99</v>
      </c>
    </row>
    <row r="4849" spans="1:14" x14ac:dyDescent="0.35">
      <c r="A4849" t="s">
        <v>4896</v>
      </c>
      <c r="B4849" t="s">
        <v>8054</v>
      </c>
      <c r="C4849" t="s">
        <v>8018</v>
      </c>
      <c r="D4849" t="s">
        <v>8038</v>
      </c>
      <c r="E4849" s="1">
        <v>45272</v>
      </c>
      <c r="F4849">
        <v>411.75</v>
      </c>
      <c r="G4849">
        <v>22</v>
      </c>
      <c r="H4849" t="s">
        <v>7</v>
      </c>
      <c r="I4849" t="str">
        <f>VLOOKUP(shipments[[#This Row],[SPID]],CHOOSE({1,2},people[[#All],[SPID]],people[[#All],[Sales_person]]),2,0)</f>
        <v>Dotty Strutley</v>
      </c>
      <c r="J4849">
        <f>YEAR(shipments[[#This Row],[Shipdate]])</f>
        <v>2023</v>
      </c>
      <c r="K4849" s="22"/>
      <c r="L4849" s="22">
        <f>VLOOKUP(shipments[[#This Row],[PID]],CHOOSE({1,2},products[PID],products[Cost_per_box]),2,0)</f>
        <v>7.73</v>
      </c>
      <c r="M4849" s="22">
        <f>shipments[[#This Row],[Boxes]]*shipments[[#This Row],[cost_per_box]]</f>
        <v>170.06</v>
      </c>
      <c r="N4849" s="22">
        <f>shipments[[#This Row],[Amount]]-shipments[[#This Row],[total cost]]</f>
        <v>241.69</v>
      </c>
    </row>
    <row r="4850" spans="1:14" x14ac:dyDescent="0.35">
      <c r="A4850" t="s">
        <v>4897</v>
      </c>
      <c r="B4850" t="s">
        <v>8054</v>
      </c>
      <c r="C4850" t="s">
        <v>8018</v>
      </c>
      <c r="D4850" t="s">
        <v>8033</v>
      </c>
      <c r="E4850" s="1">
        <v>45154</v>
      </c>
      <c r="F4850">
        <v>1923.75</v>
      </c>
      <c r="G4850">
        <v>102</v>
      </c>
      <c r="H4850" t="s">
        <v>7</v>
      </c>
      <c r="I4850" t="str">
        <f>VLOOKUP(shipments[[#This Row],[SPID]],CHOOSE({1,2},people[[#All],[SPID]],people[[#All],[Sales_person]]),2,0)</f>
        <v>Dotty Strutley</v>
      </c>
      <c r="J4850">
        <f>YEAR(shipments[[#This Row],[Shipdate]])</f>
        <v>2023</v>
      </c>
      <c r="K4850" s="22"/>
      <c r="L4850" s="22">
        <f>VLOOKUP(shipments[[#This Row],[PID]],CHOOSE({1,2},products[PID],products[Cost_per_box]),2,0)</f>
        <v>7.73</v>
      </c>
      <c r="M4850" s="22">
        <f>shipments[[#This Row],[Boxes]]*shipments[[#This Row],[cost_per_box]]</f>
        <v>788.46</v>
      </c>
      <c r="N4850" s="22">
        <f>shipments[[#This Row],[Amount]]-shipments[[#This Row],[total cost]]</f>
        <v>1135.29</v>
      </c>
    </row>
    <row r="4851" spans="1:14" x14ac:dyDescent="0.35">
      <c r="A4851" t="s">
        <v>4898</v>
      </c>
      <c r="B4851" t="s">
        <v>8054</v>
      </c>
      <c r="C4851" t="s">
        <v>8018</v>
      </c>
      <c r="D4851" t="s">
        <v>8038</v>
      </c>
      <c r="E4851" s="1">
        <v>45331</v>
      </c>
      <c r="F4851">
        <v>6401.25</v>
      </c>
      <c r="G4851">
        <v>321</v>
      </c>
      <c r="H4851" t="s">
        <v>7</v>
      </c>
      <c r="I4851" t="str">
        <f>VLOOKUP(shipments[[#This Row],[SPID]],CHOOSE({1,2},people[[#All],[SPID]],people[[#All],[Sales_person]]),2,0)</f>
        <v>Dotty Strutley</v>
      </c>
      <c r="J4851">
        <f>YEAR(shipments[[#This Row],[Shipdate]])</f>
        <v>2024</v>
      </c>
      <c r="K4851" s="22"/>
      <c r="L4851" s="22">
        <f>VLOOKUP(shipments[[#This Row],[PID]],CHOOSE({1,2},products[PID],products[Cost_per_box]),2,0)</f>
        <v>7.73</v>
      </c>
      <c r="M4851" s="22">
        <f>shipments[[#This Row],[Boxes]]*shipments[[#This Row],[cost_per_box]]</f>
        <v>2481.33</v>
      </c>
      <c r="N4851" s="22">
        <f>shipments[[#This Row],[Amount]]-shipments[[#This Row],[total cost]]</f>
        <v>3919.92</v>
      </c>
    </row>
    <row r="4852" spans="1:14" x14ac:dyDescent="0.35">
      <c r="A4852" t="s">
        <v>4899</v>
      </c>
      <c r="B4852" t="s">
        <v>8054</v>
      </c>
      <c r="C4852" t="s">
        <v>8018</v>
      </c>
      <c r="D4852" t="s">
        <v>8037</v>
      </c>
      <c r="E4852" s="1">
        <v>45371</v>
      </c>
      <c r="F4852">
        <v>6174</v>
      </c>
      <c r="G4852">
        <v>281</v>
      </c>
      <c r="H4852" t="s">
        <v>7</v>
      </c>
      <c r="I4852" t="str">
        <f>VLOOKUP(shipments[[#This Row],[SPID]],CHOOSE({1,2},people[[#All],[SPID]],people[[#All],[Sales_person]]),2,0)</f>
        <v>Dotty Strutley</v>
      </c>
      <c r="J4852">
        <f>YEAR(shipments[[#This Row],[Shipdate]])</f>
        <v>2024</v>
      </c>
      <c r="K4852" s="22"/>
      <c r="L4852" s="22">
        <f>VLOOKUP(shipments[[#This Row],[PID]],CHOOSE({1,2},products[PID],products[Cost_per_box]),2,0)</f>
        <v>7.73</v>
      </c>
      <c r="M4852" s="22">
        <f>shipments[[#This Row],[Boxes]]*shipments[[#This Row],[cost_per_box]]</f>
        <v>2172.13</v>
      </c>
      <c r="N4852" s="22">
        <f>shipments[[#This Row],[Amount]]-shipments[[#This Row],[total cost]]</f>
        <v>4001.87</v>
      </c>
    </row>
    <row r="4853" spans="1:14" x14ac:dyDescent="0.35">
      <c r="A4853" t="s">
        <v>4900</v>
      </c>
      <c r="B4853" t="s">
        <v>8054</v>
      </c>
      <c r="C4853" t="s">
        <v>8019</v>
      </c>
      <c r="D4853" t="s">
        <v>8038</v>
      </c>
      <c r="E4853" s="1">
        <v>45226</v>
      </c>
      <c r="F4853">
        <v>2531.25</v>
      </c>
      <c r="G4853">
        <v>134</v>
      </c>
      <c r="H4853" t="s">
        <v>7</v>
      </c>
      <c r="I4853" t="str">
        <f>VLOOKUP(shipments[[#This Row],[SPID]],CHOOSE({1,2},people[[#All],[SPID]],people[[#All],[Sales_person]]),2,0)</f>
        <v>Dotty Strutley</v>
      </c>
      <c r="J4853">
        <f>YEAR(shipments[[#This Row],[Shipdate]])</f>
        <v>2023</v>
      </c>
      <c r="K4853" s="22"/>
      <c r="L4853" s="22">
        <f>VLOOKUP(shipments[[#This Row],[PID]],CHOOSE({1,2},products[PID],products[Cost_per_box]),2,0)</f>
        <v>3.68</v>
      </c>
      <c r="M4853" s="22">
        <f>shipments[[#This Row],[Boxes]]*shipments[[#This Row],[cost_per_box]]</f>
        <v>493.12</v>
      </c>
      <c r="N4853" s="22">
        <f>shipments[[#This Row],[Amount]]-shipments[[#This Row],[total cost]]</f>
        <v>2038.13</v>
      </c>
    </row>
    <row r="4854" spans="1:14" x14ac:dyDescent="0.35">
      <c r="A4854" t="s">
        <v>4901</v>
      </c>
      <c r="B4854" t="s">
        <v>8054</v>
      </c>
      <c r="C4854" t="s">
        <v>8020</v>
      </c>
      <c r="D4854" t="s">
        <v>8037</v>
      </c>
      <c r="E4854" s="1">
        <v>45505</v>
      </c>
      <c r="F4854">
        <v>1377</v>
      </c>
      <c r="G4854">
        <v>87</v>
      </c>
      <c r="H4854" t="s">
        <v>18</v>
      </c>
      <c r="I4854" t="str">
        <f>VLOOKUP(shipments[[#This Row],[SPID]],CHOOSE({1,2},people[[#All],[SPID]],people[[#All],[Sales_person]]),2,0)</f>
        <v>Dotty Strutley</v>
      </c>
      <c r="J4854">
        <f>YEAR(shipments[[#This Row],[Shipdate]])</f>
        <v>2024</v>
      </c>
      <c r="K4854" s="22"/>
      <c r="L4854" s="22">
        <f>VLOOKUP(shipments[[#This Row],[PID]],CHOOSE({1,2},products[PID],products[Cost_per_box]),2,0)</f>
        <v>8.2200000000000006</v>
      </c>
      <c r="M4854" s="22">
        <f>shipments[[#This Row],[Boxes]]*shipments[[#This Row],[cost_per_box]]</f>
        <v>715.1400000000001</v>
      </c>
      <c r="N4854" s="22">
        <f>shipments[[#This Row],[Amount]]-shipments[[#This Row],[total cost]]</f>
        <v>661.8599999999999</v>
      </c>
    </row>
    <row r="4855" spans="1:14" x14ac:dyDescent="0.35">
      <c r="A4855" t="s">
        <v>4902</v>
      </c>
      <c r="B4855" t="s">
        <v>8054</v>
      </c>
      <c r="C4855" t="s">
        <v>8020</v>
      </c>
      <c r="D4855" t="s">
        <v>8035</v>
      </c>
      <c r="E4855" s="1">
        <v>45090</v>
      </c>
      <c r="F4855">
        <v>1579.5</v>
      </c>
      <c r="G4855">
        <v>106</v>
      </c>
      <c r="H4855" t="s">
        <v>7</v>
      </c>
      <c r="I4855" t="str">
        <f>VLOOKUP(shipments[[#This Row],[SPID]],CHOOSE({1,2},people[[#All],[SPID]],people[[#All],[Sales_person]]),2,0)</f>
        <v>Dotty Strutley</v>
      </c>
      <c r="J4855">
        <f>YEAR(shipments[[#This Row],[Shipdate]])</f>
        <v>2023</v>
      </c>
      <c r="K4855" s="22"/>
      <c r="L4855" s="22">
        <f>VLOOKUP(shipments[[#This Row],[PID]],CHOOSE({1,2},products[PID],products[Cost_per_box]),2,0)</f>
        <v>8.2200000000000006</v>
      </c>
      <c r="M4855" s="22">
        <f>shipments[[#This Row],[Boxes]]*shipments[[#This Row],[cost_per_box]]</f>
        <v>871.32</v>
      </c>
      <c r="N4855" s="22">
        <f>shipments[[#This Row],[Amount]]-shipments[[#This Row],[total cost]]</f>
        <v>708.18</v>
      </c>
    </row>
    <row r="4856" spans="1:14" x14ac:dyDescent="0.35">
      <c r="A4856" t="s">
        <v>4903</v>
      </c>
      <c r="B4856" t="s">
        <v>8054</v>
      </c>
      <c r="C4856" t="s">
        <v>8020</v>
      </c>
      <c r="D4856" t="s">
        <v>8036</v>
      </c>
      <c r="E4856" s="1">
        <v>45188</v>
      </c>
      <c r="F4856">
        <v>4398.75</v>
      </c>
      <c r="G4856">
        <v>294</v>
      </c>
      <c r="H4856" t="s">
        <v>7</v>
      </c>
      <c r="I4856" t="str">
        <f>VLOOKUP(shipments[[#This Row],[SPID]],CHOOSE({1,2},people[[#All],[SPID]],people[[#All],[Sales_person]]),2,0)</f>
        <v>Dotty Strutley</v>
      </c>
      <c r="J4856">
        <f>YEAR(shipments[[#This Row],[Shipdate]])</f>
        <v>2023</v>
      </c>
      <c r="K4856" s="22"/>
      <c r="L4856" s="22">
        <f>VLOOKUP(shipments[[#This Row],[PID]],CHOOSE({1,2},products[PID],products[Cost_per_box]),2,0)</f>
        <v>8.2200000000000006</v>
      </c>
      <c r="M4856" s="22">
        <f>shipments[[#This Row],[Boxes]]*shipments[[#This Row],[cost_per_box]]</f>
        <v>2416.6800000000003</v>
      </c>
      <c r="N4856" s="22">
        <f>shipments[[#This Row],[Amount]]-shipments[[#This Row],[total cost]]</f>
        <v>1982.0699999999997</v>
      </c>
    </row>
    <row r="4857" spans="1:14" x14ac:dyDescent="0.35">
      <c r="A4857" t="s">
        <v>4904</v>
      </c>
      <c r="B4857" t="s">
        <v>8054</v>
      </c>
      <c r="C4857" t="s">
        <v>8020</v>
      </c>
      <c r="D4857" t="s">
        <v>8036</v>
      </c>
      <c r="E4857" s="1">
        <v>45510</v>
      </c>
      <c r="F4857">
        <v>9420.75</v>
      </c>
      <c r="G4857">
        <v>589</v>
      </c>
      <c r="H4857" t="s">
        <v>18</v>
      </c>
      <c r="I4857" t="str">
        <f>VLOOKUP(shipments[[#This Row],[SPID]],CHOOSE({1,2},people[[#All],[SPID]],people[[#All],[Sales_person]]),2,0)</f>
        <v>Dotty Strutley</v>
      </c>
      <c r="J4857">
        <f>YEAR(shipments[[#This Row],[Shipdate]])</f>
        <v>2024</v>
      </c>
      <c r="K4857" s="22"/>
      <c r="L4857" s="22">
        <f>VLOOKUP(shipments[[#This Row],[PID]],CHOOSE({1,2},products[PID],products[Cost_per_box]),2,0)</f>
        <v>8.2200000000000006</v>
      </c>
      <c r="M4857" s="22">
        <f>shipments[[#This Row],[Boxes]]*shipments[[#This Row],[cost_per_box]]</f>
        <v>4841.58</v>
      </c>
      <c r="N4857" s="22">
        <f>shipments[[#This Row],[Amount]]-shipments[[#This Row],[total cost]]</f>
        <v>4579.17</v>
      </c>
    </row>
    <row r="4858" spans="1:14" x14ac:dyDescent="0.35">
      <c r="A4858" t="s">
        <v>4905</v>
      </c>
      <c r="B4858" t="s">
        <v>8054</v>
      </c>
      <c r="C4858" t="s">
        <v>8021</v>
      </c>
      <c r="D4858" t="s">
        <v>8034</v>
      </c>
      <c r="E4858" s="1">
        <v>45245</v>
      </c>
      <c r="F4858">
        <v>6412.5</v>
      </c>
      <c r="G4858">
        <v>321</v>
      </c>
      <c r="H4858" t="s">
        <v>40</v>
      </c>
      <c r="I4858" t="str">
        <f>VLOOKUP(shipments[[#This Row],[SPID]],CHOOSE({1,2},people[[#All],[SPID]],people[[#All],[Sales_person]]),2,0)</f>
        <v>Dotty Strutley</v>
      </c>
      <c r="J4858">
        <f>YEAR(shipments[[#This Row],[Shipdate]])</f>
        <v>2023</v>
      </c>
      <c r="K4858" s="22"/>
      <c r="L4858" s="22">
        <f>VLOOKUP(shipments[[#This Row],[PID]],CHOOSE({1,2},products[PID],products[Cost_per_box]),2,0)</f>
        <v>10.23</v>
      </c>
      <c r="M4858" s="22">
        <f>shipments[[#This Row],[Boxes]]*shipments[[#This Row],[cost_per_box]]</f>
        <v>3283.83</v>
      </c>
      <c r="N4858" s="22">
        <f>shipments[[#This Row],[Amount]]-shipments[[#This Row],[total cost]]</f>
        <v>3128.67</v>
      </c>
    </row>
    <row r="4859" spans="1:14" x14ac:dyDescent="0.35">
      <c r="A4859" t="s">
        <v>4906</v>
      </c>
      <c r="B4859" t="s">
        <v>8054</v>
      </c>
      <c r="C4859" t="s">
        <v>8021</v>
      </c>
      <c r="D4859" t="s">
        <v>8037</v>
      </c>
      <c r="E4859" s="1">
        <v>45392</v>
      </c>
      <c r="F4859">
        <v>12201.75</v>
      </c>
      <c r="G4859">
        <v>718</v>
      </c>
      <c r="H4859" t="s">
        <v>7</v>
      </c>
      <c r="I4859" t="str">
        <f>VLOOKUP(shipments[[#This Row],[SPID]],CHOOSE({1,2},people[[#All],[SPID]],people[[#All],[Sales_person]]),2,0)</f>
        <v>Dotty Strutley</v>
      </c>
      <c r="J4859">
        <f>YEAR(shipments[[#This Row],[Shipdate]])</f>
        <v>2024</v>
      </c>
      <c r="K4859" s="22"/>
      <c r="L4859" s="22">
        <f>VLOOKUP(shipments[[#This Row],[PID]],CHOOSE({1,2},products[PID],products[Cost_per_box]),2,0)</f>
        <v>10.23</v>
      </c>
      <c r="M4859" s="22">
        <f>shipments[[#This Row],[Boxes]]*shipments[[#This Row],[cost_per_box]]</f>
        <v>7345.14</v>
      </c>
      <c r="N4859" s="22">
        <f>shipments[[#This Row],[Amount]]-shipments[[#This Row],[total cost]]</f>
        <v>4856.6099999999997</v>
      </c>
    </row>
    <row r="4860" spans="1:14" x14ac:dyDescent="0.35">
      <c r="A4860" t="s">
        <v>4907</v>
      </c>
      <c r="B4860" t="s">
        <v>8054</v>
      </c>
      <c r="C4860" t="s">
        <v>8022</v>
      </c>
      <c r="D4860" t="s">
        <v>8038</v>
      </c>
      <c r="E4860" s="1">
        <v>44957</v>
      </c>
      <c r="F4860">
        <v>3384</v>
      </c>
      <c r="G4860">
        <v>242</v>
      </c>
      <c r="H4860" t="s">
        <v>7</v>
      </c>
      <c r="I4860" t="str">
        <f>VLOOKUP(shipments[[#This Row],[SPID]],CHOOSE({1,2},people[[#All],[SPID]],people[[#All],[Sales_person]]),2,0)</f>
        <v>Dotty Strutley</v>
      </c>
      <c r="J4860">
        <f>YEAR(shipments[[#This Row],[Shipdate]])</f>
        <v>2023</v>
      </c>
      <c r="K4860" s="22"/>
      <c r="L4860" s="22">
        <f>VLOOKUP(shipments[[#This Row],[PID]],CHOOSE({1,2},products[PID],products[Cost_per_box]),2,0)</f>
        <v>4.74</v>
      </c>
      <c r="M4860" s="22">
        <f>shipments[[#This Row],[Boxes]]*shipments[[#This Row],[cost_per_box]]</f>
        <v>1147.0800000000002</v>
      </c>
      <c r="N4860" s="22">
        <f>shipments[[#This Row],[Amount]]-shipments[[#This Row],[total cost]]</f>
        <v>2236.92</v>
      </c>
    </row>
    <row r="4861" spans="1:14" x14ac:dyDescent="0.35">
      <c r="A4861" t="s">
        <v>4908</v>
      </c>
      <c r="B4861" t="s">
        <v>8054</v>
      </c>
      <c r="C4861" t="s">
        <v>8022</v>
      </c>
      <c r="D4861" t="s">
        <v>8037</v>
      </c>
      <c r="E4861" s="1">
        <v>45274</v>
      </c>
      <c r="F4861">
        <v>2115</v>
      </c>
      <c r="G4861">
        <v>133</v>
      </c>
      <c r="H4861" t="s">
        <v>7</v>
      </c>
      <c r="I4861" t="str">
        <f>VLOOKUP(shipments[[#This Row],[SPID]],CHOOSE({1,2},people[[#All],[SPID]],people[[#All],[Sales_person]]),2,0)</f>
        <v>Dotty Strutley</v>
      </c>
      <c r="J4861">
        <f>YEAR(shipments[[#This Row],[Shipdate]])</f>
        <v>2023</v>
      </c>
      <c r="K4861" s="22"/>
      <c r="L4861" s="22">
        <f>VLOOKUP(shipments[[#This Row],[PID]],CHOOSE({1,2},products[PID],products[Cost_per_box]),2,0)</f>
        <v>4.74</v>
      </c>
      <c r="M4861" s="22">
        <f>shipments[[#This Row],[Boxes]]*shipments[[#This Row],[cost_per_box]]</f>
        <v>630.42000000000007</v>
      </c>
      <c r="N4861" s="22">
        <f>shipments[[#This Row],[Amount]]-shipments[[#This Row],[total cost]]</f>
        <v>1484.58</v>
      </c>
    </row>
    <row r="4862" spans="1:14" x14ac:dyDescent="0.35">
      <c r="A4862" t="s">
        <v>4909</v>
      </c>
      <c r="B4862" t="s">
        <v>8054</v>
      </c>
      <c r="C4862" t="s">
        <v>8022</v>
      </c>
      <c r="D4862" t="s">
        <v>8038</v>
      </c>
      <c r="E4862" s="1">
        <v>44939</v>
      </c>
      <c r="F4862">
        <v>7047</v>
      </c>
      <c r="G4862">
        <v>470</v>
      </c>
      <c r="H4862" t="s">
        <v>7</v>
      </c>
      <c r="I4862" t="str">
        <f>VLOOKUP(shipments[[#This Row],[SPID]],CHOOSE({1,2},people[[#All],[SPID]],people[[#All],[Sales_person]]),2,0)</f>
        <v>Dotty Strutley</v>
      </c>
      <c r="J4862">
        <f>YEAR(shipments[[#This Row],[Shipdate]])</f>
        <v>2023</v>
      </c>
      <c r="K4862" s="22"/>
      <c r="L4862" s="22">
        <f>VLOOKUP(shipments[[#This Row],[PID]],CHOOSE({1,2},products[PID],products[Cost_per_box]),2,0)</f>
        <v>4.74</v>
      </c>
      <c r="M4862" s="22">
        <f>shipments[[#This Row],[Boxes]]*shipments[[#This Row],[cost_per_box]]</f>
        <v>2227.8000000000002</v>
      </c>
      <c r="N4862" s="22">
        <f>shipments[[#This Row],[Amount]]-shipments[[#This Row],[total cost]]</f>
        <v>4819.2</v>
      </c>
    </row>
    <row r="4863" spans="1:14" x14ac:dyDescent="0.35">
      <c r="A4863" t="s">
        <v>4910</v>
      </c>
      <c r="B4863" t="s">
        <v>8054</v>
      </c>
      <c r="C4863" t="s">
        <v>8022</v>
      </c>
      <c r="D4863" t="s">
        <v>8038</v>
      </c>
      <c r="E4863" s="1">
        <v>45196</v>
      </c>
      <c r="F4863">
        <v>7425</v>
      </c>
      <c r="G4863">
        <v>495</v>
      </c>
      <c r="H4863" t="s">
        <v>7</v>
      </c>
      <c r="I4863" t="str">
        <f>VLOOKUP(shipments[[#This Row],[SPID]],CHOOSE({1,2},people[[#All],[SPID]],people[[#All],[Sales_person]]),2,0)</f>
        <v>Dotty Strutley</v>
      </c>
      <c r="J4863">
        <f>YEAR(shipments[[#This Row],[Shipdate]])</f>
        <v>2023</v>
      </c>
      <c r="K4863" s="22"/>
      <c r="L4863" s="22">
        <f>VLOOKUP(shipments[[#This Row],[PID]],CHOOSE({1,2},products[PID],products[Cost_per_box]),2,0)</f>
        <v>4.74</v>
      </c>
      <c r="M4863" s="22">
        <f>shipments[[#This Row],[Boxes]]*shipments[[#This Row],[cost_per_box]]</f>
        <v>2346.3000000000002</v>
      </c>
      <c r="N4863" s="22">
        <f>shipments[[#This Row],[Amount]]-shipments[[#This Row],[total cost]]</f>
        <v>5078.7</v>
      </c>
    </row>
    <row r="4864" spans="1:14" x14ac:dyDescent="0.35">
      <c r="A4864" t="s">
        <v>4911</v>
      </c>
      <c r="B4864" t="s">
        <v>8054</v>
      </c>
      <c r="C4864" t="s">
        <v>8022</v>
      </c>
      <c r="D4864" t="s">
        <v>8038</v>
      </c>
      <c r="E4864" s="1">
        <v>45233</v>
      </c>
      <c r="F4864">
        <v>2250</v>
      </c>
      <c r="G4864">
        <v>133</v>
      </c>
      <c r="H4864" t="s">
        <v>7</v>
      </c>
      <c r="I4864" t="str">
        <f>VLOOKUP(shipments[[#This Row],[SPID]],CHOOSE({1,2},people[[#All],[SPID]],people[[#All],[Sales_person]]),2,0)</f>
        <v>Dotty Strutley</v>
      </c>
      <c r="J4864">
        <f>YEAR(shipments[[#This Row],[Shipdate]])</f>
        <v>2023</v>
      </c>
      <c r="K4864" s="22"/>
      <c r="L4864" s="22">
        <f>VLOOKUP(shipments[[#This Row],[PID]],CHOOSE({1,2},products[PID],products[Cost_per_box]),2,0)</f>
        <v>4.74</v>
      </c>
      <c r="M4864" s="22">
        <f>shipments[[#This Row],[Boxes]]*shipments[[#This Row],[cost_per_box]]</f>
        <v>630.42000000000007</v>
      </c>
      <c r="N4864" s="22">
        <f>shipments[[#This Row],[Amount]]-shipments[[#This Row],[total cost]]</f>
        <v>1619.58</v>
      </c>
    </row>
    <row r="4865" spans="1:14" x14ac:dyDescent="0.35">
      <c r="A4865" t="s">
        <v>4912</v>
      </c>
      <c r="B4865" t="s">
        <v>8054</v>
      </c>
      <c r="C4865" t="s">
        <v>8023</v>
      </c>
      <c r="D4865" t="s">
        <v>8034</v>
      </c>
      <c r="E4865" s="1">
        <v>45512</v>
      </c>
      <c r="F4865">
        <v>555.75</v>
      </c>
      <c r="G4865">
        <v>80</v>
      </c>
      <c r="H4865" t="s">
        <v>40</v>
      </c>
      <c r="I4865" t="str">
        <f>VLOOKUP(shipments[[#This Row],[SPID]],CHOOSE({1,2},people[[#All],[SPID]],people[[#All],[Sales_person]]),2,0)</f>
        <v>Dotty Strutley</v>
      </c>
      <c r="J4865">
        <f>YEAR(shipments[[#This Row],[Shipdate]])</f>
        <v>2024</v>
      </c>
      <c r="K4865" s="22"/>
      <c r="L4865" s="22">
        <f>VLOOKUP(shipments[[#This Row],[PID]],CHOOSE({1,2},products[PID],products[Cost_per_box]),2,0)</f>
        <v>10.51</v>
      </c>
      <c r="M4865" s="22">
        <f>shipments[[#This Row],[Boxes]]*shipments[[#This Row],[cost_per_box]]</f>
        <v>840.8</v>
      </c>
      <c r="N4865" s="22">
        <f>shipments[[#This Row],[Amount]]-shipments[[#This Row],[total cost]]</f>
        <v>-285.04999999999995</v>
      </c>
    </row>
    <row r="4866" spans="1:14" x14ac:dyDescent="0.35">
      <c r="A4866" t="s">
        <v>4913</v>
      </c>
      <c r="B4866" t="s">
        <v>8054</v>
      </c>
      <c r="C4866" t="s">
        <v>8023</v>
      </c>
      <c r="D4866" t="s">
        <v>8038</v>
      </c>
      <c r="E4866" s="1">
        <v>45222</v>
      </c>
      <c r="F4866">
        <v>10498.5</v>
      </c>
      <c r="G4866">
        <v>1750</v>
      </c>
      <c r="H4866" t="s">
        <v>7</v>
      </c>
      <c r="I4866" t="str">
        <f>VLOOKUP(shipments[[#This Row],[SPID]],CHOOSE({1,2},people[[#All],[SPID]],people[[#All],[Sales_person]]),2,0)</f>
        <v>Dotty Strutley</v>
      </c>
      <c r="J4866">
        <f>YEAR(shipments[[#This Row],[Shipdate]])</f>
        <v>2023</v>
      </c>
      <c r="K4866" s="22"/>
      <c r="L4866" s="22">
        <f>VLOOKUP(shipments[[#This Row],[PID]],CHOOSE({1,2},products[PID],products[Cost_per_box]),2,0)</f>
        <v>10.51</v>
      </c>
      <c r="M4866" s="22">
        <f>shipments[[#This Row],[Boxes]]*shipments[[#This Row],[cost_per_box]]</f>
        <v>18392.5</v>
      </c>
      <c r="N4866" s="22">
        <f>shipments[[#This Row],[Amount]]-shipments[[#This Row],[total cost]]</f>
        <v>-7894</v>
      </c>
    </row>
    <row r="4867" spans="1:14" x14ac:dyDescent="0.35">
      <c r="A4867" t="s">
        <v>4914</v>
      </c>
      <c r="B4867" t="s">
        <v>8054</v>
      </c>
      <c r="C4867" t="s">
        <v>8023</v>
      </c>
      <c r="D4867" t="s">
        <v>8033</v>
      </c>
      <c r="E4867" s="1">
        <v>45560</v>
      </c>
      <c r="F4867">
        <v>11178</v>
      </c>
      <c r="G4867">
        <v>1398</v>
      </c>
      <c r="H4867" t="s">
        <v>26</v>
      </c>
      <c r="I4867" t="str">
        <f>VLOOKUP(shipments[[#This Row],[SPID]],CHOOSE({1,2},people[[#All],[SPID]],people[[#All],[Sales_person]]),2,0)</f>
        <v>Dotty Strutley</v>
      </c>
      <c r="J4867">
        <f>YEAR(shipments[[#This Row],[Shipdate]])</f>
        <v>2024</v>
      </c>
      <c r="K4867" s="22"/>
      <c r="L4867" s="22">
        <f>VLOOKUP(shipments[[#This Row],[PID]],CHOOSE({1,2},products[PID],products[Cost_per_box]),2,0)</f>
        <v>10.51</v>
      </c>
      <c r="M4867" s="22">
        <f>shipments[[#This Row],[Boxes]]*shipments[[#This Row],[cost_per_box]]</f>
        <v>14692.98</v>
      </c>
      <c r="N4867" s="22">
        <f>shipments[[#This Row],[Amount]]-shipments[[#This Row],[total cost]]</f>
        <v>-3514.9799999999996</v>
      </c>
    </row>
    <row r="4868" spans="1:14" x14ac:dyDescent="0.35">
      <c r="A4868" t="s">
        <v>4915</v>
      </c>
      <c r="B4868" t="s">
        <v>8054</v>
      </c>
      <c r="C4868" t="s">
        <v>8023</v>
      </c>
      <c r="D4868" t="s">
        <v>8037</v>
      </c>
      <c r="E4868" s="1">
        <v>45231</v>
      </c>
      <c r="F4868">
        <v>4711.5</v>
      </c>
      <c r="G4868">
        <v>786</v>
      </c>
      <c r="H4868" t="s">
        <v>7</v>
      </c>
      <c r="I4868" t="str">
        <f>VLOOKUP(shipments[[#This Row],[SPID]],CHOOSE({1,2},people[[#All],[SPID]],people[[#All],[Sales_person]]),2,0)</f>
        <v>Dotty Strutley</v>
      </c>
      <c r="J4868">
        <f>YEAR(shipments[[#This Row],[Shipdate]])</f>
        <v>2023</v>
      </c>
      <c r="K4868" s="22"/>
      <c r="L4868" s="22">
        <f>VLOOKUP(shipments[[#This Row],[PID]],CHOOSE({1,2},products[PID],products[Cost_per_box]),2,0)</f>
        <v>10.51</v>
      </c>
      <c r="M4868" s="22">
        <f>shipments[[#This Row],[Boxes]]*shipments[[#This Row],[cost_per_box]]</f>
        <v>8260.86</v>
      </c>
      <c r="N4868" s="22">
        <f>shipments[[#This Row],[Amount]]-shipments[[#This Row],[total cost]]</f>
        <v>-3549.3600000000006</v>
      </c>
    </row>
    <row r="4869" spans="1:14" x14ac:dyDescent="0.35">
      <c r="A4869" t="s">
        <v>4916</v>
      </c>
      <c r="B4869" t="s">
        <v>8054</v>
      </c>
      <c r="C4869" t="s">
        <v>8023</v>
      </c>
      <c r="D4869" t="s">
        <v>8038</v>
      </c>
      <c r="E4869" s="1">
        <v>44994</v>
      </c>
      <c r="F4869">
        <v>8336.25</v>
      </c>
      <c r="G4869">
        <v>1043</v>
      </c>
      <c r="H4869" t="s">
        <v>7</v>
      </c>
      <c r="I4869" t="str">
        <f>VLOOKUP(shipments[[#This Row],[SPID]],CHOOSE({1,2},people[[#All],[SPID]],people[[#All],[Sales_person]]),2,0)</f>
        <v>Dotty Strutley</v>
      </c>
      <c r="J4869">
        <f>YEAR(shipments[[#This Row],[Shipdate]])</f>
        <v>2023</v>
      </c>
      <c r="K4869" s="22"/>
      <c r="L4869" s="22">
        <f>VLOOKUP(shipments[[#This Row],[PID]],CHOOSE({1,2},products[PID],products[Cost_per_box]),2,0)</f>
        <v>10.51</v>
      </c>
      <c r="M4869" s="22">
        <f>shipments[[#This Row],[Boxes]]*shipments[[#This Row],[cost_per_box]]</f>
        <v>10961.93</v>
      </c>
      <c r="N4869" s="22">
        <f>shipments[[#This Row],[Amount]]-shipments[[#This Row],[total cost]]</f>
        <v>-2625.6800000000003</v>
      </c>
    </row>
    <row r="4870" spans="1:14" x14ac:dyDescent="0.35">
      <c r="A4870" t="s">
        <v>4917</v>
      </c>
      <c r="B4870" t="s">
        <v>8054</v>
      </c>
      <c r="C4870" t="s">
        <v>8024</v>
      </c>
      <c r="D4870" t="s">
        <v>8035</v>
      </c>
      <c r="E4870" s="1">
        <v>45295</v>
      </c>
      <c r="F4870">
        <v>8894.25</v>
      </c>
      <c r="G4870">
        <v>495</v>
      </c>
      <c r="H4870" t="s">
        <v>7</v>
      </c>
      <c r="I4870" t="str">
        <f>VLOOKUP(shipments[[#This Row],[SPID]],CHOOSE({1,2},people[[#All],[SPID]],people[[#All],[Sales_person]]),2,0)</f>
        <v>Dotty Strutley</v>
      </c>
      <c r="J4870">
        <f>YEAR(shipments[[#This Row],[Shipdate]])</f>
        <v>2024</v>
      </c>
      <c r="K4870" s="22"/>
      <c r="L4870" s="22">
        <f>VLOOKUP(shipments[[#This Row],[PID]],CHOOSE({1,2},products[PID],products[Cost_per_box]),2,0)</f>
        <v>6.43</v>
      </c>
      <c r="M4870" s="22">
        <f>shipments[[#This Row],[Boxes]]*shipments[[#This Row],[cost_per_box]]</f>
        <v>3182.85</v>
      </c>
      <c r="N4870" s="22">
        <f>shipments[[#This Row],[Amount]]-shipments[[#This Row],[total cost]]</f>
        <v>5711.4</v>
      </c>
    </row>
    <row r="4871" spans="1:14" x14ac:dyDescent="0.35">
      <c r="A4871" t="s">
        <v>4918</v>
      </c>
      <c r="B4871" t="s">
        <v>8054</v>
      </c>
      <c r="C4871" t="s">
        <v>8024</v>
      </c>
      <c r="D4871" t="s">
        <v>8036</v>
      </c>
      <c r="E4871" s="1">
        <v>45516</v>
      </c>
      <c r="F4871">
        <v>5931</v>
      </c>
      <c r="G4871">
        <v>330</v>
      </c>
      <c r="H4871" t="s">
        <v>18</v>
      </c>
      <c r="I4871" t="str">
        <f>VLOOKUP(shipments[[#This Row],[SPID]],CHOOSE({1,2},people[[#All],[SPID]],people[[#All],[Sales_person]]),2,0)</f>
        <v>Dotty Strutley</v>
      </c>
      <c r="J4871">
        <f>YEAR(shipments[[#This Row],[Shipdate]])</f>
        <v>2024</v>
      </c>
      <c r="K4871" s="22"/>
      <c r="L4871" s="22">
        <f>VLOOKUP(shipments[[#This Row],[PID]],CHOOSE({1,2},products[PID],products[Cost_per_box]),2,0)</f>
        <v>6.43</v>
      </c>
      <c r="M4871" s="22">
        <f>shipments[[#This Row],[Boxes]]*shipments[[#This Row],[cost_per_box]]</f>
        <v>2121.9</v>
      </c>
      <c r="N4871" s="22">
        <f>shipments[[#This Row],[Amount]]-shipments[[#This Row],[total cost]]</f>
        <v>3809.1</v>
      </c>
    </row>
    <row r="4872" spans="1:14" x14ac:dyDescent="0.35">
      <c r="A4872" t="s">
        <v>4919</v>
      </c>
      <c r="B4872" t="s">
        <v>8054</v>
      </c>
      <c r="C4872" t="s">
        <v>8024</v>
      </c>
      <c r="D4872" t="s">
        <v>8038</v>
      </c>
      <c r="E4872" s="1">
        <v>45190</v>
      </c>
      <c r="F4872">
        <v>3332.25</v>
      </c>
      <c r="G4872">
        <v>197</v>
      </c>
      <c r="H4872" t="s">
        <v>7</v>
      </c>
      <c r="I4872" t="str">
        <f>VLOOKUP(shipments[[#This Row],[SPID]],CHOOSE({1,2},people[[#All],[SPID]],people[[#All],[Sales_person]]),2,0)</f>
        <v>Dotty Strutley</v>
      </c>
      <c r="J4872">
        <f>YEAR(shipments[[#This Row],[Shipdate]])</f>
        <v>2023</v>
      </c>
      <c r="K4872" s="22"/>
      <c r="L4872" s="22">
        <f>VLOOKUP(shipments[[#This Row],[PID]],CHOOSE({1,2},products[PID],products[Cost_per_box]),2,0)</f>
        <v>6.43</v>
      </c>
      <c r="M4872" s="22">
        <f>shipments[[#This Row],[Boxes]]*shipments[[#This Row],[cost_per_box]]</f>
        <v>1266.71</v>
      </c>
      <c r="N4872" s="22">
        <f>shipments[[#This Row],[Amount]]-shipments[[#This Row],[total cost]]</f>
        <v>2065.54</v>
      </c>
    </row>
    <row r="4873" spans="1:14" x14ac:dyDescent="0.35">
      <c r="A4873" t="s">
        <v>4920</v>
      </c>
      <c r="B4873" t="s">
        <v>8054</v>
      </c>
      <c r="C4873" t="s">
        <v>8025</v>
      </c>
      <c r="D4873" t="s">
        <v>8033</v>
      </c>
      <c r="E4873" s="1">
        <v>45471</v>
      </c>
      <c r="F4873">
        <v>7283.25</v>
      </c>
      <c r="G4873">
        <v>384</v>
      </c>
      <c r="H4873" t="s">
        <v>7</v>
      </c>
      <c r="I4873" t="str">
        <f>VLOOKUP(shipments[[#This Row],[SPID]],CHOOSE({1,2},people[[#All],[SPID]],people[[#All],[Sales_person]]),2,0)</f>
        <v>Dotty Strutley</v>
      </c>
      <c r="J4873">
        <f>YEAR(shipments[[#This Row],[Shipdate]])</f>
        <v>2024</v>
      </c>
      <c r="K4873" s="22"/>
      <c r="L4873" s="22">
        <f>VLOOKUP(shipments[[#This Row],[PID]],CHOOSE({1,2},products[PID],products[Cost_per_box]),2,0)</f>
        <v>12.41</v>
      </c>
      <c r="M4873" s="22">
        <f>shipments[[#This Row],[Boxes]]*shipments[[#This Row],[cost_per_box]]</f>
        <v>4765.4400000000005</v>
      </c>
      <c r="N4873" s="22">
        <f>shipments[[#This Row],[Amount]]-shipments[[#This Row],[total cost]]</f>
        <v>2517.8099999999995</v>
      </c>
    </row>
    <row r="4874" spans="1:14" x14ac:dyDescent="0.35">
      <c r="A4874" t="s">
        <v>4921</v>
      </c>
      <c r="B4874" t="s">
        <v>8054</v>
      </c>
      <c r="C4874" t="s">
        <v>8025</v>
      </c>
      <c r="D4874" t="s">
        <v>8038</v>
      </c>
      <c r="E4874" s="1">
        <v>45436</v>
      </c>
      <c r="F4874">
        <v>3046.5</v>
      </c>
      <c r="G4874">
        <v>153</v>
      </c>
      <c r="H4874" t="s">
        <v>7</v>
      </c>
      <c r="I4874" t="str">
        <f>VLOOKUP(shipments[[#This Row],[SPID]],CHOOSE({1,2},people[[#All],[SPID]],people[[#All],[Sales_person]]),2,0)</f>
        <v>Dotty Strutley</v>
      </c>
      <c r="J4874">
        <f>YEAR(shipments[[#This Row],[Shipdate]])</f>
        <v>2024</v>
      </c>
      <c r="K4874" s="22"/>
      <c r="L4874" s="22">
        <f>VLOOKUP(shipments[[#This Row],[PID]],CHOOSE({1,2},products[PID],products[Cost_per_box]),2,0)</f>
        <v>12.41</v>
      </c>
      <c r="M4874" s="22">
        <f>shipments[[#This Row],[Boxes]]*shipments[[#This Row],[cost_per_box]]</f>
        <v>1898.73</v>
      </c>
      <c r="N4874" s="22">
        <f>shipments[[#This Row],[Amount]]-shipments[[#This Row],[total cost]]</f>
        <v>1147.77</v>
      </c>
    </row>
    <row r="4875" spans="1:14" x14ac:dyDescent="0.35">
      <c r="A4875" t="s">
        <v>4922</v>
      </c>
      <c r="B4875" t="s">
        <v>8054</v>
      </c>
      <c r="C4875" t="s">
        <v>8025</v>
      </c>
      <c r="D4875" t="s">
        <v>8034</v>
      </c>
      <c r="E4875" s="1">
        <v>45113</v>
      </c>
      <c r="F4875">
        <v>6410.25</v>
      </c>
      <c r="G4875">
        <v>357</v>
      </c>
      <c r="H4875" t="s">
        <v>7</v>
      </c>
      <c r="I4875" t="str">
        <f>VLOOKUP(shipments[[#This Row],[SPID]],CHOOSE({1,2},people[[#All],[SPID]],people[[#All],[Sales_person]]),2,0)</f>
        <v>Dotty Strutley</v>
      </c>
      <c r="J4875">
        <f>YEAR(shipments[[#This Row],[Shipdate]])</f>
        <v>2023</v>
      </c>
      <c r="K4875" s="22"/>
      <c r="L4875" s="22">
        <f>VLOOKUP(shipments[[#This Row],[PID]],CHOOSE({1,2},products[PID],products[Cost_per_box]),2,0)</f>
        <v>12.41</v>
      </c>
      <c r="M4875" s="22">
        <f>shipments[[#This Row],[Boxes]]*shipments[[#This Row],[cost_per_box]]</f>
        <v>4430.37</v>
      </c>
      <c r="N4875" s="22">
        <f>shipments[[#This Row],[Amount]]-shipments[[#This Row],[total cost]]</f>
        <v>1979.88</v>
      </c>
    </row>
    <row r="4876" spans="1:14" x14ac:dyDescent="0.35">
      <c r="A4876" t="s">
        <v>4923</v>
      </c>
      <c r="B4876" t="s">
        <v>8054</v>
      </c>
      <c r="C4876" t="s">
        <v>8026</v>
      </c>
      <c r="D4876" t="s">
        <v>8033</v>
      </c>
      <c r="E4876" s="1">
        <v>45504</v>
      </c>
      <c r="F4876">
        <v>479.25</v>
      </c>
      <c r="G4876">
        <v>32</v>
      </c>
      <c r="H4876" t="s">
        <v>18</v>
      </c>
      <c r="I4876" t="str">
        <f>VLOOKUP(shipments[[#This Row],[SPID]],CHOOSE({1,2},people[[#All],[SPID]],people[[#All],[Sales_person]]),2,0)</f>
        <v>Dotty Strutley</v>
      </c>
      <c r="J4876">
        <f>YEAR(shipments[[#This Row],[Shipdate]])</f>
        <v>2024</v>
      </c>
      <c r="K4876" s="22"/>
      <c r="L4876" s="22">
        <f>VLOOKUP(shipments[[#This Row],[PID]],CHOOSE({1,2},products[PID],products[Cost_per_box]),2,0)</f>
        <v>9.57</v>
      </c>
      <c r="M4876" s="22">
        <f>shipments[[#This Row],[Boxes]]*shipments[[#This Row],[cost_per_box]]</f>
        <v>306.24</v>
      </c>
      <c r="N4876" s="22">
        <f>shipments[[#This Row],[Amount]]-shipments[[#This Row],[total cost]]</f>
        <v>173.01</v>
      </c>
    </row>
    <row r="4877" spans="1:14" x14ac:dyDescent="0.35">
      <c r="A4877" t="s">
        <v>4924</v>
      </c>
      <c r="B4877" t="s">
        <v>8054</v>
      </c>
      <c r="C4877" t="s">
        <v>8026</v>
      </c>
      <c r="D4877" t="s">
        <v>8033</v>
      </c>
      <c r="E4877" s="1">
        <v>45468</v>
      </c>
      <c r="F4877">
        <v>2418.75</v>
      </c>
      <c r="G4877">
        <v>135</v>
      </c>
      <c r="H4877" t="s">
        <v>7</v>
      </c>
      <c r="I4877" t="str">
        <f>VLOOKUP(shipments[[#This Row],[SPID]],CHOOSE({1,2},people[[#All],[SPID]],people[[#All],[Sales_person]]),2,0)</f>
        <v>Dotty Strutley</v>
      </c>
      <c r="J4877">
        <f>YEAR(shipments[[#This Row],[Shipdate]])</f>
        <v>2024</v>
      </c>
      <c r="K4877" s="22"/>
      <c r="L4877" s="22">
        <f>VLOOKUP(shipments[[#This Row],[PID]],CHOOSE({1,2},products[PID],products[Cost_per_box]),2,0)</f>
        <v>9.57</v>
      </c>
      <c r="M4877" s="22">
        <f>shipments[[#This Row],[Boxes]]*shipments[[#This Row],[cost_per_box]]</f>
        <v>1291.95</v>
      </c>
      <c r="N4877" s="22">
        <f>shipments[[#This Row],[Amount]]-shipments[[#This Row],[total cost]]</f>
        <v>1126.8</v>
      </c>
    </row>
    <row r="4878" spans="1:14" x14ac:dyDescent="0.35">
      <c r="A4878" t="s">
        <v>4925</v>
      </c>
      <c r="B4878" t="s">
        <v>8054</v>
      </c>
      <c r="C4878" t="s">
        <v>8026</v>
      </c>
      <c r="D4878" t="s">
        <v>8036</v>
      </c>
      <c r="E4878" s="1">
        <v>45223</v>
      </c>
      <c r="F4878">
        <v>11187</v>
      </c>
      <c r="G4878">
        <v>659</v>
      </c>
      <c r="H4878" t="s">
        <v>7</v>
      </c>
      <c r="I4878" t="str">
        <f>VLOOKUP(shipments[[#This Row],[SPID]],CHOOSE({1,2},people[[#All],[SPID]],people[[#All],[Sales_person]]),2,0)</f>
        <v>Dotty Strutley</v>
      </c>
      <c r="J4878">
        <f>YEAR(shipments[[#This Row],[Shipdate]])</f>
        <v>2023</v>
      </c>
      <c r="K4878" s="22"/>
      <c r="L4878" s="22">
        <f>VLOOKUP(shipments[[#This Row],[PID]],CHOOSE({1,2},products[PID],products[Cost_per_box]),2,0)</f>
        <v>9.57</v>
      </c>
      <c r="M4878" s="22">
        <f>shipments[[#This Row],[Boxes]]*shipments[[#This Row],[cost_per_box]]</f>
        <v>6306.63</v>
      </c>
      <c r="N4878" s="22">
        <f>shipments[[#This Row],[Amount]]-shipments[[#This Row],[total cost]]</f>
        <v>4880.37</v>
      </c>
    </row>
    <row r="4879" spans="1:14" x14ac:dyDescent="0.35">
      <c r="A4879" t="s">
        <v>4926</v>
      </c>
      <c r="B4879" t="s">
        <v>8054</v>
      </c>
      <c r="C4879" t="s">
        <v>8027</v>
      </c>
      <c r="D4879" t="s">
        <v>8033</v>
      </c>
      <c r="E4879" s="1">
        <v>45419</v>
      </c>
      <c r="F4879">
        <v>2740.5</v>
      </c>
      <c r="G4879">
        <v>305</v>
      </c>
      <c r="H4879" t="s">
        <v>7</v>
      </c>
      <c r="I4879" t="str">
        <f>VLOOKUP(shipments[[#This Row],[SPID]],CHOOSE({1,2},people[[#All],[SPID]],people[[#All],[Sales_person]]),2,0)</f>
        <v>Dotty Strutley</v>
      </c>
      <c r="J4879">
        <f>YEAR(shipments[[#This Row],[Shipdate]])</f>
        <v>2024</v>
      </c>
      <c r="K4879" s="22"/>
      <c r="L4879" s="22">
        <f>VLOOKUP(shipments[[#This Row],[PID]],CHOOSE({1,2},products[PID],products[Cost_per_box]),2,0)</f>
        <v>8.43</v>
      </c>
      <c r="M4879" s="22">
        <f>shipments[[#This Row],[Boxes]]*shipments[[#This Row],[cost_per_box]]</f>
        <v>2571.15</v>
      </c>
      <c r="N4879" s="22">
        <f>shipments[[#This Row],[Amount]]-shipments[[#This Row],[total cost]]</f>
        <v>169.34999999999991</v>
      </c>
    </row>
    <row r="4880" spans="1:14" x14ac:dyDescent="0.35">
      <c r="A4880" t="s">
        <v>4927</v>
      </c>
      <c r="B4880" t="s">
        <v>8054</v>
      </c>
      <c r="C4880" t="s">
        <v>8027</v>
      </c>
      <c r="D4880" t="s">
        <v>8033</v>
      </c>
      <c r="E4880" s="1">
        <v>45408</v>
      </c>
      <c r="F4880">
        <v>6207.75</v>
      </c>
      <c r="G4880">
        <v>621</v>
      </c>
      <c r="H4880" t="s">
        <v>7</v>
      </c>
      <c r="I4880" t="str">
        <f>VLOOKUP(shipments[[#This Row],[SPID]],CHOOSE({1,2},people[[#All],[SPID]],people[[#All],[Sales_person]]),2,0)</f>
        <v>Dotty Strutley</v>
      </c>
      <c r="J4880">
        <f>YEAR(shipments[[#This Row],[Shipdate]])</f>
        <v>2024</v>
      </c>
      <c r="K4880" s="22"/>
      <c r="L4880" s="22">
        <f>VLOOKUP(shipments[[#This Row],[PID]],CHOOSE({1,2},products[PID],products[Cost_per_box]),2,0)</f>
        <v>8.43</v>
      </c>
      <c r="M4880" s="22">
        <f>shipments[[#This Row],[Boxes]]*shipments[[#This Row],[cost_per_box]]</f>
        <v>5235.03</v>
      </c>
      <c r="N4880" s="22">
        <f>shipments[[#This Row],[Amount]]-shipments[[#This Row],[total cost]]</f>
        <v>972.72000000000025</v>
      </c>
    </row>
    <row r="4881" spans="1:14" x14ac:dyDescent="0.35">
      <c r="A4881" t="s">
        <v>4928</v>
      </c>
      <c r="B4881" t="s">
        <v>8054</v>
      </c>
      <c r="C4881" t="s">
        <v>8028</v>
      </c>
      <c r="D4881" t="s">
        <v>8037</v>
      </c>
      <c r="E4881" s="1">
        <v>45495</v>
      </c>
      <c r="F4881">
        <v>8095.5</v>
      </c>
      <c r="G4881">
        <v>900</v>
      </c>
      <c r="H4881" t="s">
        <v>18</v>
      </c>
      <c r="I4881" t="str">
        <f>VLOOKUP(shipments[[#This Row],[SPID]],CHOOSE({1,2},people[[#All],[SPID]],people[[#All],[Sales_person]]),2,0)</f>
        <v>Dotty Strutley</v>
      </c>
      <c r="J4881">
        <f>YEAR(shipments[[#This Row],[Shipdate]])</f>
        <v>2024</v>
      </c>
      <c r="K4881" s="22"/>
      <c r="L4881" s="22">
        <f>VLOOKUP(shipments[[#This Row],[PID]],CHOOSE({1,2},products[PID],products[Cost_per_box]),2,0)</f>
        <v>6.8</v>
      </c>
      <c r="M4881" s="22">
        <f>shipments[[#This Row],[Boxes]]*shipments[[#This Row],[cost_per_box]]</f>
        <v>6120</v>
      </c>
      <c r="N4881" s="22">
        <f>shipments[[#This Row],[Amount]]-shipments[[#This Row],[total cost]]</f>
        <v>1975.5</v>
      </c>
    </row>
    <row r="4882" spans="1:14" x14ac:dyDescent="0.35">
      <c r="A4882" t="s">
        <v>4929</v>
      </c>
      <c r="B4882" t="s">
        <v>8054</v>
      </c>
      <c r="C4882" t="s">
        <v>8028</v>
      </c>
      <c r="D4882" t="s">
        <v>8033</v>
      </c>
      <c r="E4882" s="1">
        <v>45288</v>
      </c>
      <c r="F4882">
        <v>2817</v>
      </c>
      <c r="G4882">
        <v>313</v>
      </c>
      <c r="H4882" t="s">
        <v>7</v>
      </c>
      <c r="I4882" t="str">
        <f>VLOOKUP(shipments[[#This Row],[SPID]],CHOOSE({1,2},people[[#All],[SPID]],people[[#All],[Sales_person]]),2,0)</f>
        <v>Dotty Strutley</v>
      </c>
      <c r="J4882">
        <f>YEAR(shipments[[#This Row],[Shipdate]])</f>
        <v>2023</v>
      </c>
      <c r="K4882" s="22"/>
      <c r="L4882" s="22">
        <f>VLOOKUP(shipments[[#This Row],[PID]],CHOOSE({1,2},products[PID],products[Cost_per_box]),2,0)</f>
        <v>6.8</v>
      </c>
      <c r="M4882" s="22">
        <f>shipments[[#This Row],[Boxes]]*shipments[[#This Row],[cost_per_box]]</f>
        <v>2128.4</v>
      </c>
      <c r="N4882" s="22">
        <f>shipments[[#This Row],[Amount]]-shipments[[#This Row],[total cost]]</f>
        <v>688.59999999999991</v>
      </c>
    </row>
    <row r="4883" spans="1:14" x14ac:dyDescent="0.35">
      <c r="A4883" t="s">
        <v>4930</v>
      </c>
      <c r="B4883" t="s">
        <v>8054</v>
      </c>
      <c r="C4883" t="s">
        <v>8028</v>
      </c>
      <c r="D4883" t="s">
        <v>8038</v>
      </c>
      <c r="E4883" s="1">
        <v>45243</v>
      </c>
      <c r="F4883">
        <v>2675.25</v>
      </c>
      <c r="G4883">
        <v>268</v>
      </c>
      <c r="H4883" t="s">
        <v>7</v>
      </c>
      <c r="I4883" t="str">
        <f>VLOOKUP(shipments[[#This Row],[SPID]],CHOOSE({1,2},people[[#All],[SPID]],people[[#All],[Sales_person]]),2,0)</f>
        <v>Dotty Strutley</v>
      </c>
      <c r="J4883">
        <f>YEAR(shipments[[#This Row],[Shipdate]])</f>
        <v>2023</v>
      </c>
      <c r="K4883" s="22"/>
      <c r="L4883" s="22">
        <f>VLOOKUP(shipments[[#This Row],[PID]],CHOOSE({1,2},products[PID],products[Cost_per_box]),2,0)</f>
        <v>6.8</v>
      </c>
      <c r="M4883" s="22">
        <f>shipments[[#This Row],[Boxes]]*shipments[[#This Row],[cost_per_box]]</f>
        <v>1822.3999999999999</v>
      </c>
      <c r="N4883" s="22">
        <f>shipments[[#This Row],[Amount]]-shipments[[#This Row],[total cost]]</f>
        <v>852.85000000000014</v>
      </c>
    </row>
    <row r="4884" spans="1:14" x14ac:dyDescent="0.35">
      <c r="A4884" t="s">
        <v>4931</v>
      </c>
      <c r="B4884" t="s">
        <v>8054</v>
      </c>
      <c r="C4884" t="s">
        <v>8028</v>
      </c>
      <c r="D4884" t="s">
        <v>8034</v>
      </c>
      <c r="E4884" s="1">
        <v>45342</v>
      </c>
      <c r="F4884">
        <v>654.75</v>
      </c>
      <c r="G4884">
        <v>66</v>
      </c>
      <c r="H4884" t="s">
        <v>7</v>
      </c>
      <c r="I4884" t="str">
        <f>VLOOKUP(shipments[[#This Row],[SPID]],CHOOSE({1,2},people[[#All],[SPID]],people[[#All],[Sales_person]]),2,0)</f>
        <v>Dotty Strutley</v>
      </c>
      <c r="J4884">
        <f>YEAR(shipments[[#This Row],[Shipdate]])</f>
        <v>2024</v>
      </c>
      <c r="K4884" s="22"/>
      <c r="L4884" s="22">
        <f>VLOOKUP(shipments[[#This Row],[PID]],CHOOSE({1,2},products[PID],products[Cost_per_box]),2,0)</f>
        <v>6.8</v>
      </c>
      <c r="M4884" s="22">
        <f>shipments[[#This Row],[Boxes]]*shipments[[#This Row],[cost_per_box]]</f>
        <v>448.8</v>
      </c>
      <c r="N4884" s="22">
        <f>shipments[[#This Row],[Amount]]-shipments[[#This Row],[total cost]]</f>
        <v>205.95</v>
      </c>
    </row>
    <row r="4885" spans="1:14" x14ac:dyDescent="0.35">
      <c r="A4885" t="s">
        <v>4932</v>
      </c>
      <c r="B4885" t="s">
        <v>8054</v>
      </c>
      <c r="C4885" t="s">
        <v>8029</v>
      </c>
      <c r="D4885" t="s">
        <v>8038</v>
      </c>
      <c r="E4885" s="1">
        <v>45271</v>
      </c>
      <c r="F4885">
        <v>3156.75</v>
      </c>
      <c r="G4885">
        <v>127</v>
      </c>
      <c r="H4885" t="s">
        <v>7</v>
      </c>
      <c r="I4885" t="str">
        <f>VLOOKUP(shipments[[#This Row],[SPID]],CHOOSE({1,2},people[[#All],[SPID]],people[[#All],[Sales_person]]),2,0)</f>
        <v>Dotty Strutley</v>
      </c>
      <c r="J4885">
        <f>YEAR(shipments[[#This Row],[Shipdate]])</f>
        <v>2023</v>
      </c>
      <c r="K4885" s="22"/>
      <c r="L4885" s="22">
        <f>VLOOKUP(shipments[[#This Row],[PID]],CHOOSE({1,2},products[PID],products[Cost_per_box]),2,0)</f>
        <v>5.04</v>
      </c>
      <c r="M4885" s="22">
        <f>shipments[[#This Row],[Boxes]]*shipments[[#This Row],[cost_per_box]]</f>
        <v>640.08000000000004</v>
      </c>
      <c r="N4885" s="22">
        <f>shipments[[#This Row],[Amount]]-shipments[[#This Row],[total cost]]</f>
        <v>2516.67</v>
      </c>
    </row>
    <row r="4886" spans="1:14" x14ac:dyDescent="0.35">
      <c r="A4886" t="s">
        <v>4933</v>
      </c>
      <c r="B4886" t="s">
        <v>8054</v>
      </c>
      <c r="C4886" t="s">
        <v>8030</v>
      </c>
      <c r="D4886" t="s">
        <v>8033</v>
      </c>
      <c r="E4886" s="1">
        <v>45539</v>
      </c>
      <c r="F4886">
        <v>8235</v>
      </c>
      <c r="G4886">
        <v>687</v>
      </c>
      <c r="H4886" t="s">
        <v>26</v>
      </c>
      <c r="I4886" t="str">
        <f>VLOOKUP(shipments[[#This Row],[SPID]],CHOOSE({1,2},people[[#All],[SPID]],people[[#All],[Sales_person]]),2,0)</f>
        <v>Dotty Strutley</v>
      </c>
      <c r="J4886">
        <f>YEAR(shipments[[#This Row],[Shipdate]])</f>
        <v>2024</v>
      </c>
      <c r="K4886" s="22"/>
      <c r="L4886" s="22">
        <f>VLOOKUP(shipments[[#This Row],[PID]],CHOOSE({1,2},products[PID],products[Cost_per_box]),2,0)</f>
        <v>2.76</v>
      </c>
      <c r="M4886" s="22">
        <f>shipments[[#This Row],[Boxes]]*shipments[[#This Row],[cost_per_box]]</f>
        <v>1896.12</v>
      </c>
      <c r="N4886" s="22">
        <f>shipments[[#This Row],[Amount]]-shipments[[#This Row],[total cost]]</f>
        <v>6338.88</v>
      </c>
    </row>
    <row r="4887" spans="1:14" x14ac:dyDescent="0.35">
      <c r="A4887" t="s">
        <v>4934</v>
      </c>
      <c r="B4887" t="s">
        <v>8054</v>
      </c>
      <c r="C4887" t="s">
        <v>8030</v>
      </c>
      <c r="D4887" t="s">
        <v>8038</v>
      </c>
      <c r="E4887" s="1">
        <v>45436</v>
      </c>
      <c r="F4887">
        <v>18940.5</v>
      </c>
      <c r="G4887">
        <v>1895</v>
      </c>
      <c r="H4887" t="s">
        <v>7</v>
      </c>
      <c r="I4887" t="str">
        <f>VLOOKUP(shipments[[#This Row],[SPID]],CHOOSE({1,2},people[[#All],[SPID]],people[[#All],[Sales_person]]),2,0)</f>
        <v>Dotty Strutley</v>
      </c>
      <c r="J4887">
        <f>YEAR(shipments[[#This Row],[Shipdate]])</f>
        <v>2024</v>
      </c>
      <c r="K4887" s="22"/>
      <c r="L4887" s="22">
        <f>VLOOKUP(shipments[[#This Row],[PID]],CHOOSE({1,2},products[PID],products[Cost_per_box]),2,0)</f>
        <v>2.76</v>
      </c>
      <c r="M4887" s="22">
        <f>shipments[[#This Row],[Boxes]]*shipments[[#This Row],[cost_per_box]]</f>
        <v>5230.2</v>
      </c>
      <c r="N4887" s="22">
        <f>shipments[[#This Row],[Amount]]-shipments[[#This Row],[total cost]]</f>
        <v>13710.3</v>
      </c>
    </row>
    <row r="4888" spans="1:14" x14ac:dyDescent="0.35">
      <c r="A4888" t="s">
        <v>4935</v>
      </c>
      <c r="B4888" t="s">
        <v>8054</v>
      </c>
      <c r="C4888" t="s">
        <v>8031</v>
      </c>
      <c r="D4888" t="s">
        <v>8038</v>
      </c>
      <c r="E4888" s="1">
        <v>45331</v>
      </c>
      <c r="F4888">
        <v>6327</v>
      </c>
      <c r="G4888">
        <v>703</v>
      </c>
      <c r="H4888" t="s">
        <v>7</v>
      </c>
      <c r="I4888" t="str">
        <f>VLOOKUP(shipments[[#This Row],[SPID]],CHOOSE({1,2},people[[#All],[SPID]],people[[#All],[Sales_person]]),2,0)</f>
        <v>Dotty Strutley</v>
      </c>
      <c r="J4888">
        <f>YEAR(shipments[[#This Row],[Shipdate]])</f>
        <v>2024</v>
      </c>
      <c r="K4888" s="22"/>
      <c r="L4888" s="22">
        <f>VLOOKUP(shipments[[#This Row],[PID]],CHOOSE({1,2},products[PID],products[Cost_per_box]),2,0)</f>
        <v>3.32</v>
      </c>
      <c r="M4888" s="22">
        <f>shipments[[#This Row],[Boxes]]*shipments[[#This Row],[cost_per_box]]</f>
        <v>2333.96</v>
      </c>
      <c r="N4888" s="22">
        <f>shipments[[#This Row],[Amount]]-shipments[[#This Row],[total cost]]</f>
        <v>3993.04</v>
      </c>
    </row>
    <row r="4889" spans="1:14" x14ac:dyDescent="0.35">
      <c r="A4889" t="s">
        <v>4936</v>
      </c>
      <c r="B4889" t="s">
        <v>8054</v>
      </c>
      <c r="C4889" t="s">
        <v>8032</v>
      </c>
      <c r="D4889" t="s">
        <v>8033</v>
      </c>
      <c r="E4889" s="1">
        <v>45383</v>
      </c>
      <c r="F4889">
        <v>11666.25</v>
      </c>
      <c r="G4889">
        <v>531</v>
      </c>
      <c r="H4889" t="s">
        <v>7</v>
      </c>
      <c r="I4889" t="str">
        <f>VLOOKUP(shipments[[#This Row],[SPID]],CHOOSE({1,2},people[[#All],[SPID]],people[[#All],[Sales_person]]),2,0)</f>
        <v>Dotty Strutley</v>
      </c>
      <c r="J4889">
        <f>YEAR(shipments[[#This Row],[Shipdate]])</f>
        <v>2024</v>
      </c>
      <c r="K4889" s="22"/>
      <c r="L4889" s="22">
        <f>VLOOKUP(shipments[[#This Row],[PID]],CHOOSE({1,2},products[PID],products[Cost_per_box]),2,0)</f>
        <v>2.65</v>
      </c>
      <c r="M4889" s="22">
        <f>shipments[[#This Row],[Boxes]]*shipments[[#This Row],[cost_per_box]]</f>
        <v>1407.1499999999999</v>
      </c>
      <c r="N4889" s="22">
        <f>shipments[[#This Row],[Amount]]-shipments[[#This Row],[total cost]]</f>
        <v>10259.1</v>
      </c>
    </row>
    <row r="4890" spans="1:14" x14ac:dyDescent="0.35">
      <c r="A4890" t="s">
        <v>4937</v>
      </c>
      <c r="B4890" t="s">
        <v>8054</v>
      </c>
      <c r="C4890" t="s">
        <v>8032</v>
      </c>
      <c r="D4890" t="s">
        <v>8034</v>
      </c>
      <c r="E4890" s="1">
        <v>45433</v>
      </c>
      <c r="F4890">
        <v>8865</v>
      </c>
      <c r="G4890">
        <v>444</v>
      </c>
      <c r="H4890" t="s">
        <v>7</v>
      </c>
      <c r="I4890" t="str">
        <f>VLOOKUP(shipments[[#This Row],[SPID]],CHOOSE({1,2},people[[#All],[SPID]],people[[#All],[Sales_person]]),2,0)</f>
        <v>Dotty Strutley</v>
      </c>
      <c r="J4890">
        <f>YEAR(shipments[[#This Row],[Shipdate]])</f>
        <v>2024</v>
      </c>
      <c r="K4890" s="22"/>
      <c r="L4890" s="22">
        <f>VLOOKUP(shipments[[#This Row],[PID]],CHOOSE({1,2},products[PID],products[Cost_per_box]),2,0)</f>
        <v>2.65</v>
      </c>
      <c r="M4890" s="22">
        <f>shipments[[#This Row],[Boxes]]*shipments[[#This Row],[cost_per_box]]</f>
        <v>1176.5999999999999</v>
      </c>
      <c r="N4890" s="22">
        <f>shipments[[#This Row],[Amount]]-shipments[[#This Row],[total cost]]</f>
        <v>7688.4</v>
      </c>
    </row>
    <row r="4891" spans="1:14" x14ac:dyDescent="0.35">
      <c r="A4891" t="s">
        <v>4938</v>
      </c>
      <c r="B4891" t="s">
        <v>8054</v>
      </c>
      <c r="C4891" t="s">
        <v>8032</v>
      </c>
      <c r="D4891" t="s">
        <v>8033</v>
      </c>
      <c r="E4891" s="1">
        <v>45506</v>
      </c>
      <c r="F4891">
        <v>4704.75</v>
      </c>
      <c r="G4891">
        <v>236</v>
      </c>
      <c r="H4891" t="s">
        <v>18</v>
      </c>
      <c r="I4891" t="str">
        <f>VLOOKUP(shipments[[#This Row],[SPID]],CHOOSE({1,2},people[[#All],[SPID]],people[[#All],[Sales_person]]),2,0)</f>
        <v>Dotty Strutley</v>
      </c>
      <c r="J4891">
        <f>YEAR(shipments[[#This Row],[Shipdate]])</f>
        <v>2024</v>
      </c>
      <c r="K4891" s="22"/>
      <c r="L4891" s="22">
        <f>VLOOKUP(shipments[[#This Row],[PID]],CHOOSE({1,2},products[PID],products[Cost_per_box]),2,0)</f>
        <v>2.65</v>
      </c>
      <c r="M4891" s="22">
        <f>shipments[[#This Row],[Boxes]]*shipments[[#This Row],[cost_per_box]]</f>
        <v>625.4</v>
      </c>
      <c r="N4891" s="22">
        <f>shipments[[#This Row],[Amount]]-shipments[[#This Row],[total cost]]</f>
        <v>4079.35</v>
      </c>
    </row>
    <row r="4892" spans="1:14" x14ac:dyDescent="0.35">
      <c r="A4892" t="s">
        <v>4939</v>
      </c>
      <c r="B4892" t="s">
        <v>8054</v>
      </c>
      <c r="C4892" t="s">
        <v>8032</v>
      </c>
      <c r="D4892" t="s">
        <v>8036</v>
      </c>
      <c r="E4892" s="1">
        <v>45156</v>
      </c>
      <c r="F4892">
        <v>4875.75</v>
      </c>
      <c r="G4892">
        <v>244</v>
      </c>
      <c r="H4892" t="s">
        <v>7</v>
      </c>
      <c r="I4892" t="str">
        <f>VLOOKUP(shipments[[#This Row],[SPID]],CHOOSE({1,2},people[[#All],[SPID]],people[[#All],[Sales_person]]),2,0)</f>
        <v>Dotty Strutley</v>
      </c>
      <c r="J4892">
        <f>YEAR(shipments[[#This Row],[Shipdate]])</f>
        <v>2023</v>
      </c>
      <c r="K4892" s="22"/>
      <c r="L4892" s="22">
        <f>VLOOKUP(shipments[[#This Row],[PID]],CHOOSE({1,2},products[PID],products[Cost_per_box]),2,0)</f>
        <v>2.65</v>
      </c>
      <c r="M4892" s="22">
        <f>shipments[[#This Row],[Boxes]]*shipments[[#This Row],[cost_per_box]]</f>
        <v>646.6</v>
      </c>
      <c r="N4892" s="22">
        <f>shipments[[#This Row],[Amount]]-shipments[[#This Row],[total cost]]</f>
        <v>4229.1499999999996</v>
      </c>
    </row>
    <row r="4893" spans="1:14" x14ac:dyDescent="0.35">
      <c r="A4893" t="s">
        <v>4940</v>
      </c>
      <c r="B4893" t="s">
        <v>8054</v>
      </c>
      <c r="C4893" t="s">
        <v>8032</v>
      </c>
      <c r="D4893" t="s">
        <v>8038</v>
      </c>
      <c r="E4893" s="1">
        <v>45418</v>
      </c>
      <c r="F4893">
        <v>6003</v>
      </c>
      <c r="G4893">
        <v>334</v>
      </c>
      <c r="H4893" t="s">
        <v>7</v>
      </c>
      <c r="I4893" t="str">
        <f>VLOOKUP(shipments[[#This Row],[SPID]],CHOOSE({1,2},people[[#All],[SPID]],people[[#All],[Sales_person]]),2,0)</f>
        <v>Dotty Strutley</v>
      </c>
      <c r="J4893">
        <f>YEAR(shipments[[#This Row],[Shipdate]])</f>
        <v>2024</v>
      </c>
      <c r="K4893" s="22"/>
      <c r="L4893" s="22">
        <f>VLOOKUP(shipments[[#This Row],[PID]],CHOOSE({1,2},products[PID],products[Cost_per_box]),2,0)</f>
        <v>2.65</v>
      </c>
      <c r="M4893" s="22">
        <f>shipments[[#This Row],[Boxes]]*shipments[[#This Row],[cost_per_box]]</f>
        <v>885.1</v>
      </c>
      <c r="N4893" s="22">
        <f>shipments[[#This Row],[Amount]]-shipments[[#This Row],[total cost]]</f>
        <v>5117.8999999999996</v>
      </c>
    </row>
    <row r="4894" spans="1:14" x14ac:dyDescent="0.35">
      <c r="A4894" t="s">
        <v>4941</v>
      </c>
      <c r="B4894" t="s">
        <v>8055</v>
      </c>
      <c r="C4894" t="s">
        <v>8011</v>
      </c>
      <c r="D4894" t="s">
        <v>8033</v>
      </c>
      <c r="E4894" s="1">
        <v>45265</v>
      </c>
      <c r="F4894">
        <v>6381</v>
      </c>
      <c r="G4894">
        <v>399</v>
      </c>
      <c r="H4894" t="s">
        <v>7</v>
      </c>
      <c r="I4894" t="str">
        <f>VLOOKUP(shipments[[#This Row],[SPID]],CHOOSE({1,2},people[[#All],[SPID]],people[[#All],[Sales_person]]),2,0)</f>
        <v>Kelci Walkden</v>
      </c>
      <c r="J4894">
        <f>YEAR(shipments[[#This Row],[Shipdate]])</f>
        <v>2023</v>
      </c>
      <c r="K4894" s="22"/>
      <c r="L4894" s="22">
        <f>VLOOKUP(shipments[[#This Row],[PID]],CHOOSE({1,2},products[PID],products[Cost_per_box]),2,0)</f>
        <v>5.26</v>
      </c>
      <c r="M4894" s="22">
        <f>shipments[[#This Row],[Boxes]]*shipments[[#This Row],[cost_per_box]]</f>
        <v>2098.7399999999998</v>
      </c>
      <c r="N4894" s="22">
        <f>shipments[[#This Row],[Amount]]-shipments[[#This Row],[total cost]]</f>
        <v>4282.26</v>
      </c>
    </row>
    <row r="4895" spans="1:14" x14ac:dyDescent="0.35">
      <c r="A4895" t="s">
        <v>4943</v>
      </c>
      <c r="B4895" t="s">
        <v>8055</v>
      </c>
      <c r="C4895" t="s">
        <v>8011</v>
      </c>
      <c r="D4895" t="s">
        <v>8034</v>
      </c>
      <c r="E4895" s="1">
        <v>45252</v>
      </c>
      <c r="F4895">
        <v>5418</v>
      </c>
      <c r="G4895">
        <v>387</v>
      </c>
      <c r="H4895" t="s">
        <v>7</v>
      </c>
      <c r="I4895" t="str">
        <f>VLOOKUP(shipments[[#This Row],[SPID]],CHOOSE({1,2},people[[#All],[SPID]],people[[#All],[Sales_person]]),2,0)</f>
        <v>Kelci Walkden</v>
      </c>
      <c r="J4895">
        <f>YEAR(shipments[[#This Row],[Shipdate]])</f>
        <v>2023</v>
      </c>
      <c r="K4895" s="22"/>
      <c r="L4895" s="22">
        <f>VLOOKUP(shipments[[#This Row],[PID]],CHOOSE({1,2},products[PID],products[Cost_per_box]),2,0)</f>
        <v>5.26</v>
      </c>
      <c r="M4895" s="22">
        <f>shipments[[#This Row],[Boxes]]*shipments[[#This Row],[cost_per_box]]</f>
        <v>2035.62</v>
      </c>
      <c r="N4895" s="22">
        <f>shipments[[#This Row],[Amount]]-shipments[[#This Row],[total cost]]</f>
        <v>3382.38</v>
      </c>
    </row>
    <row r="4896" spans="1:14" x14ac:dyDescent="0.35">
      <c r="A4896" t="s">
        <v>4944</v>
      </c>
      <c r="B4896" t="s">
        <v>8055</v>
      </c>
      <c r="C4896" t="s">
        <v>8011</v>
      </c>
      <c r="D4896" t="s">
        <v>8037</v>
      </c>
      <c r="E4896" s="1">
        <v>45204</v>
      </c>
      <c r="F4896">
        <v>801</v>
      </c>
      <c r="G4896">
        <v>51</v>
      </c>
      <c r="H4896" t="s">
        <v>7</v>
      </c>
      <c r="I4896" t="str">
        <f>VLOOKUP(shipments[[#This Row],[SPID]],CHOOSE({1,2},people[[#All],[SPID]],people[[#All],[Sales_person]]),2,0)</f>
        <v>Kelci Walkden</v>
      </c>
      <c r="J4896">
        <f>YEAR(shipments[[#This Row],[Shipdate]])</f>
        <v>2023</v>
      </c>
      <c r="K4896" s="22"/>
      <c r="L4896" s="22">
        <f>VLOOKUP(shipments[[#This Row],[PID]],CHOOSE({1,2},products[PID],products[Cost_per_box]),2,0)</f>
        <v>5.26</v>
      </c>
      <c r="M4896" s="22">
        <f>shipments[[#This Row],[Boxes]]*shipments[[#This Row],[cost_per_box]]</f>
        <v>268.26</v>
      </c>
      <c r="N4896" s="22">
        <f>shipments[[#This Row],[Amount]]-shipments[[#This Row],[total cost]]</f>
        <v>532.74</v>
      </c>
    </row>
    <row r="4897" spans="1:14" x14ac:dyDescent="0.35">
      <c r="A4897" t="s">
        <v>4945</v>
      </c>
      <c r="B4897" t="s">
        <v>8055</v>
      </c>
      <c r="C4897" t="s">
        <v>8011</v>
      </c>
      <c r="D4897" t="s">
        <v>8034</v>
      </c>
      <c r="E4897" s="1">
        <v>45008</v>
      </c>
      <c r="F4897">
        <v>2281.5</v>
      </c>
      <c r="G4897">
        <v>176</v>
      </c>
      <c r="H4897" t="s">
        <v>7</v>
      </c>
      <c r="I4897" t="str">
        <f>VLOOKUP(shipments[[#This Row],[SPID]],CHOOSE({1,2},people[[#All],[SPID]],people[[#All],[Sales_person]]),2,0)</f>
        <v>Kelci Walkden</v>
      </c>
      <c r="J4897">
        <f>YEAR(shipments[[#This Row],[Shipdate]])</f>
        <v>2023</v>
      </c>
      <c r="K4897" s="22"/>
      <c r="L4897" s="22">
        <f>VLOOKUP(shipments[[#This Row],[PID]],CHOOSE({1,2},products[PID],products[Cost_per_box]),2,0)</f>
        <v>5.26</v>
      </c>
      <c r="M4897" s="22">
        <f>shipments[[#This Row],[Boxes]]*shipments[[#This Row],[cost_per_box]]</f>
        <v>925.76</v>
      </c>
      <c r="N4897" s="22">
        <f>shipments[[#This Row],[Amount]]-shipments[[#This Row],[total cost]]</f>
        <v>1355.74</v>
      </c>
    </row>
    <row r="4898" spans="1:14" x14ac:dyDescent="0.35">
      <c r="A4898" t="s">
        <v>4946</v>
      </c>
      <c r="B4898" t="s">
        <v>8055</v>
      </c>
      <c r="C4898" t="s">
        <v>8011</v>
      </c>
      <c r="D4898" t="s">
        <v>8038</v>
      </c>
      <c r="E4898" s="1">
        <v>45264</v>
      </c>
      <c r="F4898">
        <v>9798.75</v>
      </c>
      <c r="G4898">
        <v>613</v>
      </c>
      <c r="H4898" t="s">
        <v>7</v>
      </c>
      <c r="I4898" t="str">
        <f>VLOOKUP(shipments[[#This Row],[SPID]],CHOOSE({1,2},people[[#All],[SPID]],people[[#All],[Sales_person]]),2,0)</f>
        <v>Kelci Walkden</v>
      </c>
      <c r="J4898">
        <f>YEAR(shipments[[#This Row],[Shipdate]])</f>
        <v>2023</v>
      </c>
      <c r="K4898" s="22"/>
      <c r="L4898" s="22">
        <f>VLOOKUP(shipments[[#This Row],[PID]],CHOOSE({1,2},products[PID],products[Cost_per_box]),2,0)</f>
        <v>5.26</v>
      </c>
      <c r="M4898" s="22">
        <f>shipments[[#This Row],[Boxes]]*shipments[[#This Row],[cost_per_box]]</f>
        <v>3224.3799999999997</v>
      </c>
      <c r="N4898" s="22">
        <f>shipments[[#This Row],[Amount]]-shipments[[#This Row],[total cost]]</f>
        <v>6574.3700000000008</v>
      </c>
    </row>
    <row r="4899" spans="1:14" x14ac:dyDescent="0.35">
      <c r="A4899" t="s">
        <v>4947</v>
      </c>
      <c r="B4899" t="s">
        <v>8055</v>
      </c>
      <c r="C4899" t="s">
        <v>8014</v>
      </c>
      <c r="D4899" t="s">
        <v>8034</v>
      </c>
      <c r="E4899" s="1">
        <v>45124</v>
      </c>
      <c r="F4899">
        <v>3723.75</v>
      </c>
      <c r="G4899">
        <v>532</v>
      </c>
      <c r="H4899" t="s">
        <v>7</v>
      </c>
      <c r="I4899" t="str">
        <f>VLOOKUP(shipments[[#This Row],[SPID]],CHOOSE({1,2},people[[#All],[SPID]],people[[#All],[Sales_person]]),2,0)</f>
        <v>Kelci Walkden</v>
      </c>
      <c r="J4899">
        <f>YEAR(shipments[[#This Row],[Shipdate]])</f>
        <v>2023</v>
      </c>
      <c r="K4899" s="22"/>
      <c r="L4899" s="22">
        <f>VLOOKUP(shipments[[#This Row],[PID]],CHOOSE({1,2},products[PID],products[Cost_per_box]),2,0)</f>
        <v>3.85</v>
      </c>
      <c r="M4899" s="22">
        <f>shipments[[#This Row],[Boxes]]*shipments[[#This Row],[cost_per_box]]</f>
        <v>2048.2000000000003</v>
      </c>
      <c r="N4899" s="22">
        <f>shipments[[#This Row],[Amount]]-shipments[[#This Row],[total cost]]</f>
        <v>1675.5499999999997</v>
      </c>
    </row>
    <row r="4900" spans="1:14" x14ac:dyDescent="0.35">
      <c r="A4900" t="s">
        <v>4948</v>
      </c>
      <c r="B4900" t="s">
        <v>8055</v>
      </c>
      <c r="C4900" t="s">
        <v>8014</v>
      </c>
      <c r="D4900" t="s">
        <v>8033</v>
      </c>
      <c r="E4900" s="1">
        <v>45021</v>
      </c>
      <c r="F4900">
        <v>12870</v>
      </c>
      <c r="G4900">
        <v>1839</v>
      </c>
      <c r="H4900" t="s">
        <v>7</v>
      </c>
      <c r="I4900" t="str">
        <f>VLOOKUP(shipments[[#This Row],[SPID]],CHOOSE({1,2},people[[#All],[SPID]],people[[#All],[Sales_person]]),2,0)</f>
        <v>Kelci Walkden</v>
      </c>
      <c r="J4900">
        <f>YEAR(shipments[[#This Row],[Shipdate]])</f>
        <v>2023</v>
      </c>
      <c r="K4900" s="22"/>
      <c r="L4900" s="22">
        <f>VLOOKUP(shipments[[#This Row],[PID]],CHOOSE({1,2},products[PID],products[Cost_per_box]),2,0)</f>
        <v>3.85</v>
      </c>
      <c r="M4900" s="22">
        <f>shipments[[#This Row],[Boxes]]*shipments[[#This Row],[cost_per_box]]</f>
        <v>7080.1500000000005</v>
      </c>
      <c r="N4900" s="22">
        <f>shipments[[#This Row],[Amount]]-shipments[[#This Row],[total cost]]</f>
        <v>5789.8499999999995</v>
      </c>
    </row>
    <row r="4901" spans="1:14" x14ac:dyDescent="0.35">
      <c r="A4901" t="s">
        <v>4949</v>
      </c>
      <c r="B4901" t="s">
        <v>8055</v>
      </c>
      <c r="C4901" t="s">
        <v>8014</v>
      </c>
      <c r="D4901" t="s">
        <v>8036</v>
      </c>
      <c r="E4901" s="1">
        <v>45194</v>
      </c>
      <c r="F4901">
        <v>3453.75</v>
      </c>
      <c r="G4901">
        <v>576</v>
      </c>
      <c r="H4901" t="s">
        <v>7</v>
      </c>
      <c r="I4901" t="str">
        <f>VLOOKUP(shipments[[#This Row],[SPID]],CHOOSE({1,2},people[[#All],[SPID]],people[[#All],[Sales_person]]),2,0)</f>
        <v>Kelci Walkden</v>
      </c>
      <c r="J4901">
        <f>YEAR(shipments[[#This Row],[Shipdate]])</f>
        <v>2023</v>
      </c>
      <c r="K4901" s="22"/>
      <c r="L4901" s="22">
        <f>VLOOKUP(shipments[[#This Row],[PID]],CHOOSE({1,2},products[PID],products[Cost_per_box]),2,0)</f>
        <v>3.85</v>
      </c>
      <c r="M4901" s="22">
        <f>shipments[[#This Row],[Boxes]]*shipments[[#This Row],[cost_per_box]]</f>
        <v>2217.6</v>
      </c>
      <c r="N4901" s="22">
        <f>shipments[[#This Row],[Amount]]-shipments[[#This Row],[total cost]]</f>
        <v>1236.1500000000001</v>
      </c>
    </row>
    <row r="4902" spans="1:14" x14ac:dyDescent="0.35">
      <c r="A4902" t="s">
        <v>4950</v>
      </c>
      <c r="B4902" t="s">
        <v>8055</v>
      </c>
      <c r="C4902" t="s">
        <v>8014</v>
      </c>
      <c r="D4902" t="s">
        <v>8038</v>
      </c>
      <c r="E4902" s="1">
        <v>45264</v>
      </c>
      <c r="F4902">
        <v>1710</v>
      </c>
      <c r="G4902">
        <v>214</v>
      </c>
      <c r="H4902" t="s">
        <v>40</v>
      </c>
      <c r="I4902" t="str">
        <f>VLOOKUP(shipments[[#This Row],[SPID]],CHOOSE({1,2},people[[#All],[SPID]],people[[#All],[Sales_person]]),2,0)</f>
        <v>Kelci Walkden</v>
      </c>
      <c r="J4902">
        <f>YEAR(shipments[[#This Row],[Shipdate]])</f>
        <v>2023</v>
      </c>
      <c r="K4902" s="22"/>
      <c r="L4902" s="22">
        <f>VLOOKUP(shipments[[#This Row],[PID]],CHOOSE({1,2},products[PID],products[Cost_per_box]),2,0)</f>
        <v>3.85</v>
      </c>
      <c r="M4902" s="22">
        <f>shipments[[#This Row],[Boxes]]*shipments[[#This Row],[cost_per_box]]</f>
        <v>823.9</v>
      </c>
      <c r="N4902" s="22">
        <f>shipments[[#This Row],[Amount]]-shipments[[#This Row],[total cost]]</f>
        <v>886.1</v>
      </c>
    </row>
    <row r="4903" spans="1:14" x14ac:dyDescent="0.35">
      <c r="A4903" t="s">
        <v>4951</v>
      </c>
      <c r="B4903" t="s">
        <v>8055</v>
      </c>
      <c r="C4903" t="s">
        <v>8015</v>
      </c>
      <c r="D4903" t="s">
        <v>8033</v>
      </c>
      <c r="E4903" s="1">
        <v>45147</v>
      </c>
      <c r="F4903">
        <v>4421.25</v>
      </c>
      <c r="G4903">
        <v>737</v>
      </c>
      <c r="H4903" t="s">
        <v>7</v>
      </c>
      <c r="I4903" t="str">
        <f>VLOOKUP(shipments[[#This Row],[SPID]],CHOOSE({1,2},people[[#All],[SPID]],people[[#All],[Sales_person]]),2,0)</f>
        <v>Kelci Walkden</v>
      </c>
      <c r="J4903">
        <f>YEAR(shipments[[#This Row],[Shipdate]])</f>
        <v>2023</v>
      </c>
      <c r="K4903" s="22"/>
      <c r="L4903" s="22">
        <f>VLOOKUP(shipments[[#This Row],[PID]],CHOOSE({1,2},products[PID],products[Cost_per_box]),2,0)</f>
        <v>5.72</v>
      </c>
      <c r="M4903" s="22">
        <f>shipments[[#This Row],[Boxes]]*shipments[[#This Row],[cost_per_box]]</f>
        <v>4215.6399999999994</v>
      </c>
      <c r="N4903" s="22">
        <f>shipments[[#This Row],[Amount]]-shipments[[#This Row],[total cost]]</f>
        <v>205.61000000000058</v>
      </c>
    </row>
    <row r="4904" spans="1:14" x14ac:dyDescent="0.35">
      <c r="A4904" t="s">
        <v>4952</v>
      </c>
      <c r="B4904" t="s">
        <v>8055</v>
      </c>
      <c r="C4904" t="s">
        <v>8015</v>
      </c>
      <c r="D4904" t="s">
        <v>8037</v>
      </c>
      <c r="E4904" s="1">
        <v>45429</v>
      </c>
      <c r="F4904">
        <v>4401</v>
      </c>
      <c r="G4904">
        <v>734</v>
      </c>
      <c r="H4904" t="s">
        <v>7</v>
      </c>
      <c r="I4904" t="str">
        <f>VLOOKUP(shipments[[#This Row],[SPID]],CHOOSE({1,2},people[[#All],[SPID]],people[[#All],[Sales_person]]),2,0)</f>
        <v>Kelci Walkden</v>
      </c>
      <c r="J4904">
        <f>YEAR(shipments[[#This Row],[Shipdate]])</f>
        <v>2024</v>
      </c>
      <c r="K4904" s="22"/>
      <c r="L4904" s="22">
        <f>VLOOKUP(shipments[[#This Row],[PID]],CHOOSE({1,2},products[PID],products[Cost_per_box]),2,0)</f>
        <v>5.72</v>
      </c>
      <c r="M4904" s="22">
        <f>shipments[[#This Row],[Boxes]]*shipments[[#This Row],[cost_per_box]]</f>
        <v>4198.4799999999996</v>
      </c>
      <c r="N4904" s="22">
        <f>shipments[[#This Row],[Amount]]-shipments[[#This Row],[total cost]]</f>
        <v>202.52000000000044</v>
      </c>
    </row>
    <row r="4905" spans="1:14" x14ac:dyDescent="0.35">
      <c r="A4905" t="s">
        <v>4953</v>
      </c>
      <c r="B4905" t="s">
        <v>8055</v>
      </c>
      <c r="C4905" t="s">
        <v>8015</v>
      </c>
      <c r="D4905" t="s">
        <v>8037</v>
      </c>
      <c r="E4905" s="1">
        <v>45481</v>
      </c>
      <c r="F4905">
        <v>3917.25</v>
      </c>
      <c r="G4905">
        <v>560</v>
      </c>
      <c r="H4905" t="s">
        <v>40</v>
      </c>
      <c r="I4905" t="str">
        <f>VLOOKUP(shipments[[#This Row],[SPID]],CHOOSE({1,2},people[[#All],[SPID]],people[[#All],[Sales_person]]),2,0)</f>
        <v>Kelci Walkden</v>
      </c>
      <c r="J4905">
        <f>YEAR(shipments[[#This Row],[Shipdate]])</f>
        <v>2024</v>
      </c>
      <c r="K4905" s="22"/>
      <c r="L4905" s="22">
        <f>VLOOKUP(shipments[[#This Row],[PID]],CHOOSE({1,2},products[PID],products[Cost_per_box]),2,0)</f>
        <v>5.72</v>
      </c>
      <c r="M4905" s="22">
        <f>shipments[[#This Row],[Boxes]]*shipments[[#This Row],[cost_per_box]]</f>
        <v>3203.2</v>
      </c>
      <c r="N4905" s="22">
        <f>shipments[[#This Row],[Amount]]-shipments[[#This Row],[total cost]]</f>
        <v>714.05000000000018</v>
      </c>
    </row>
    <row r="4906" spans="1:14" x14ac:dyDescent="0.35">
      <c r="A4906" t="s">
        <v>4954</v>
      </c>
      <c r="B4906" t="s">
        <v>8055</v>
      </c>
      <c r="C4906" t="s">
        <v>8015</v>
      </c>
      <c r="D4906" t="s">
        <v>8037</v>
      </c>
      <c r="E4906" s="1">
        <v>44939</v>
      </c>
      <c r="F4906">
        <v>4763.25</v>
      </c>
      <c r="G4906">
        <v>530</v>
      </c>
      <c r="H4906" t="s">
        <v>7</v>
      </c>
      <c r="I4906" t="str">
        <f>VLOOKUP(shipments[[#This Row],[SPID]],CHOOSE({1,2},people[[#All],[SPID]],people[[#All],[Sales_person]]),2,0)</f>
        <v>Kelci Walkden</v>
      </c>
      <c r="J4906">
        <f>YEAR(shipments[[#This Row],[Shipdate]])</f>
        <v>2023</v>
      </c>
      <c r="K4906" s="22"/>
      <c r="L4906" s="22">
        <f>VLOOKUP(shipments[[#This Row],[PID]],CHOOSE({1,2},products[PID],products[Cost_per_box]),2,0)</f>
        <v>5.72</v>
      </c>
      <c r="M4906" s="22">
        <f>shipments[[#This Row],[Boxes]]*shipments[[#This Row],[cost_per_box]]</f>
        <v>3031.6</v>
      </c>
      <c r="N4906" s="22">
        <f>shipments[[#This Row],[Amount]]-shipments[[#This Row],[total cost]]</f>
        <v>1731.65</v>
      </c>
    </row>
    <row r="4907" spans="1:14" x14ac:dyDescent="0.35">
      <c r="A4907" t="s">
        <v>4955</v>
      </c>
      <c r="B4907" t="s">
        <v>8055</v>
      </c>
      <c r="C4907" t="s">
        <v>8016</v>
      </c>
      <c r="D4907" t="s">
        <v>8034</v>
      </c>
      <c r="E4907" s="1">
        <v>45104</v>
      </c>
      <c r="F4907">
        <v>8523</v>
      </c>
      <c r="G4907">
        <v>316</v>
      </c>
      <c r="H4907" t="s">
        <v>7</v>
      </c>
      <c r="I4907" t="str">
        <f>VLOOKUP(shipments[[#This Row],[SPID]],CHOOSE({1,2},people[[#All],[SPID]],people[[#All],[Sales_person]]),2,0)</f>
        <v>Kelci Walkden</v>
      </c>
      <c r="J4907">
        <f>YEAR(shipments[[#This Row],[Shipdate]])</f>
        <v>2023</v>
      </c>
      <c r="K4907" s="22"/>
      <c r="L4907" s="22">
        <f>VLOOKUP(shipments[[#This Row],[PID]],CHOOSE({1,2},products[PID],products[Cost_per_box]),2,0)</f>
        <v>6.31</v>
      </c>
      <c r="M4907" s="22">
        <f>shipments[[#This Row],[Boxes]]*shipments[[#This Row],[cost_per_box]]</f>
        <v>1993.9599999999998</v>
      </c>
      <c r="N4907" s="22">
        <f>shipments[[#This Row],[Amount]]-shipments[[#This Row],[total cost]]</f>
        <v>6529.04</v>
      </c>
    </row>
    <row r="4908" spans="1:14" x14ac:dyDescent="0.35">
      <c r="A4908" t="s">
        <v>4956</v>
      </c>
      <c r="B4908" t="s">
        <v>8055</v>
      </c>
      <c r="C4908" t="s">
        <v>8016</v>
      </c>
      <c r="D4908" t="s">
        <v>8037</v>
      </c>
      <c r="E4908" s="1">
        <v>45216</v>
      </c>
      <c r="F4908">
        <v>711</v>
      </c>
      <c r="G4908">
        <v>30</v>
      </c>
      <c r="H4908" t="s">
        <v>7</v>
      </c>
      <c r="I4908" t="str">
        <f>VLOOKUP(shipments[[#This Row],[SPID]],CHOOSE({1,2},people[[#All],[SPID]],people[[#All],[Sales_person]]),2,0)</f>
        <v>Kelci Walkden</v>
      </c>
      <c r="J4908">
        <f>YEAR(shipments[[#This Row],[Shipdate]])</f>
        <v>2023</v>
      </c>
      <c r="K4908" s="22"/>
      <c r="L4908" s="22">
        <f>VLOOKUP(shipments[[#This Row],[PID]],CHOOSE({1,2},products[PID],products[Cost_per_box]),2,0)</f>
        <v>6.31</v>
      </c>
      <c r="M4908" s="22">
        <f>shipments[[#This Row],[Boxes]]*shipments[[#This Row],[cost_per_box]]</f>
        <v>189.29999999999998</v>
      </c>
      <c r="N4908" s="22">
        <f>shipments[[#This Row],[Amount]]-shipments[[#This Row],[total cost]]</f>
        <v>521.70000000000005</v>
      </c>
    </row>
    <row r="4909" spans="1:14" x14ac:dyDescent="0.35">
      <c r="A4909" t="s">
        <v>4957</v>
      </c>
      <c r="B4909" t="s">
        <v>8055</v>
      </c>
      <c r="C4909" t="s">
        <v>8016</v>
      </c>
      <c r="D4909" t="s">
        <v>8033</v>
      </c>
      <c r="E4909" s="1">
        <v>44953</v>
      </c>
      <c r="F4909">
        <v>2297.25</v>
      </c>
      <c r="G4909">
        <v>96</v>
      </c>
      <c r="H4909" t="s">
        <v>7</v>
      </c>
      <c r="I4909" t="str">
        <f>VLOOKUP(shipments[[#This Row],[SPID]],CHOOSE({1,2},people[[#All],[SPID]],people[[#All],[Sales_person]]),2,0)</f>
        <v>Kelci Walkden</v>
      </c>
      <c r="J4909">
        <f>YEAR(shipments[[#This Row],[Shipdate]])</f>
        <v>2023</v>
      </c>
      <c r="K4909" s="22"/>
      <c r="L4909" s="22">
        <f>VLOOKUP(shipments[[#This Row],[PID]],CHOOSE({1,2},products[PID],products[Cost_per_box]),2,0)</f>
        <v>6.31</v>
      </c>
      <c r="M4909" s="22">
        <f>shipments[[#This Row],[Boxes]]*shipments[[#This Row],[cost_per_box]]</f>
        <v>605.76</v>
      </c>
      <c r="N4909" s="22">
        <f>shipments[[#This Row],[Amount]]-shipments[[#This Row],[total cost]]</f>
        <v>1691.49</v>
      </c>
    </row>
    <row r="4910" spans="1:14" x14ac:dyDescent="0.35">
      <c r="A4910" t="s">
        <v>4958</v>
      </c>
      <c r="B4910" t="s">
        <v>8055</v>
      </c>
      <c r="C4910" t="s">
        <v>8016</v>
      </c>
      <c r="D4910" t="s">
        <v>8036</v>
      </c>
      <c r="E4910" s="1">
        <v>45287</v>
      </c>
      <c r="F4910">
        <v>8511.75</v>
      </c>
      <c r="G4910">
        <v>328</v>
      </c>
      <c r="H4910" t="s">
        <v>7</v>
      </c>
      <c r="I4910" t="str">
        <f>VLOOKUP(shipments[[#This Row],[SPID]],CHOOSE({1,2},people[[#All],[SPID]],people[[#All],[Sales_person]]),2,0)</f>
        <v>Kelci Walkden</v>
      </c>
      <c r="J4910">
        <f>YEAR(shipments[[#This Row],[Shipdate]])</f>
        <v>2023</v>
      </c>
      <c r="K4910" s="22"/>
      <c r="L4910" s="22">
        <f>VLOOKUP(shipments[[#This Row],[PID]],CHOOSE({1,2},products[PID],products[Cost_per_box]),2,0)</f>
        <v>6.31</v>
      </c>
      <c r="M4910" s="22">
        <f>shipments[[#This Row],[Boxes]]*shipments[[#This Row],[cost_per_box]]</f>
        <v>2069.6799999999998</v>
      </c>
      <c r="N4910" s="22">
        <f>shipments[[#This Row],[Amount]]-shipments[[#This Row],[total cost]]</f>
        <v>6442.07</v>
      </c>
    </row>
    <row r="4911" spans="1:14" x14ac:dyDescent="0.35">
      <c r="A4911" t="s">
        <v>4959</v>
      </c>
      <c r="B4911" t="s">
        <v>8055</v>
      </c>
      <c r="C4911" t="s">
        <v>8016</v>
      </c>
      <c r="D4911" t="s">
        <v>8038</v>
      </c>
      <c r="E4911" s="1">
        <v>45343</v>
      </c>
      <c r="F4911">
        <v>2925</v>
      </c>
      <c r="G4911">
        <v>122</v>
      </c>
      <c r="H4911" t="s">
        <v>7</v>
      </c>
      <c r="I4911" t="str">
        <f>VLOOKUP(shipments[[#This Row],[SPID]],CHOOSE({1,2},people[[#All],[SPID]],people[[#All],[Sales_person]]),2,0)</f>
        <v>Kelci Walkden</v>
      </c>
      <c r="J4911">
        <f>YEAR(shipments[[#This Row],[Shipdate]])</f>
        <v>2024</v>
      </c>
      <c r="K4911" s="22"/>
      <c r="L4911" s="22">
        <f>VLOOKUP(shipments[[#This Row],[PID]],CHOOSE({1,2},products[PID],products[Cost_per_box]),2,0)</f>
        <v>6.31</v>
      </c>
      <c r="M4911" s="22">
        <f>shipments[[#This Row],[Boxes]]*shipments[[#This Row],[cost_per_box]]</f>
        <v>769.81999999999994</v>
      </c>
      <c r="N4911" s="22">
        <f>shipments[[#This Row],[Amount]]-shipments[[#This Row],[total cost]]</f>
        <v>2155.1800000000003</v>
      </c>
    </row>
    <row r="4912" spans="1:14" x14ac:dyDescent="0.35">
      <c r="A4912" t="s">
        <v>4960</v>
      </c>
      <c r="B4912" t="s">
        <v>8055</v>
      </c>
      <c r="C4912" t="s">
        <v>8017</v>
      </c>
      <c r="D4912" t="s">
        <v>8033</v>
      </c>
      <c r="E4912" s="1">
        <v>45196</v>
      </c>
      <c r="F4912">
        <v>2952</v>
      </c>
      <c r="G4912">
        <v>123</v>
      </c>
      <c r="H4912" t="s">
        <v>40</v>
      </c>
      <c r="I4912" t="str">
        <f>VLOOKUP(shipments[[#This Row],[SPID]],CHOOSE({1,2},people[[#All],[SPID]],people[[#All],[Sales_person]]),2,0)</f>
        <v>Kelci Walkden</v>
      </c>
      <c r="J4912">
        <f>YEAR(shipments[[#This Row],[Shipdate]])</f>
        <v>2023</v>
      </c>
      <c r="K4912" s="22"/>
      <c r="L4912" s="22">
        <f>VLOOKUP(shipments[[#This Row],[PID]],CHOOSE({1,2},products[PID],products[Cost_per_box]),2,0)</f>
        <v>9.94</v>
      </c>
      <c r="M4912" s="22">
        <f>shipments[[#This Row],[Boxes]]*shipments[[#This Row],[cost_per_box]]</f>
        <v>1222.6199999999999</v>
      </c>
      <c r="N4912" s="22">
        <f>shipments[[#This Row],[Amount]]-shipments[[#This Row],[total cost]]</f>
        <v>1729.38</v>
      </c>
    </row>
    <row r="4913" spans="1:14" x14ac:dyDescent="0.35">
      <c r="A4913" t="s">
        <v>4961</v>
      </c>
      <c r="B4913" t="s">
        <v>8055</v>
      </c>
      <c r="C4913" t="s">
        <v>8017</v>
      </c>
      <c r="D4913" t="s">
        <v>8034</v>
      </c>
      <c r="E4913" s="1">
        <v>45219</v>
      </c>
      <c r="F4913">
        <v>4718.25</v>
      </c>
      <c r="G4913">
        <v>197</v>
      </c>
      <c r="H4913" t="s">
        <v>40</v>
      </c>
      <c r="I4913" t="str">
        <f>VLOOKUP(shipments[[#This Row],[SPID]],CHOOSE({1,2},people[[#All],[SPID]],people[[#All],[Sales_person]]),2,0)</f>
        <v>Kelci Walkden</v>
      </c>
      <c r="J4913">
        <f>YEAR(shipments[[#This Row],[Shipdate]])</f>
        <v>2023</v>
      </c>
      <c r="K4913" s="22"/>
      <c r="L4913" s="22">
        <f>VLOOKUP(shipments[[#This Row],[PID]],CHOOSE({1,2},products[PID],products[Cost_per_box]),2,0)</f>
        <v>9.94</v>
      </c>
      <c r="M4913" s="22">
        <f>shipments[[#This Row],[Boxes]]*shipments[[#This Row],[cost_per_box]]</f>
        <v>1958.1799999999998</v>
      </c>
      <c r="N4913" s="22">
        <f>shipments[[#This Row],[Amount]]-shipments[[#This Row],[total cost]]</f>
        <v>2760.07</v>
      </c>
    </row>
    <row r="4914" spans="1:14" x14ac:dyDescent="0.35">
      <c r="A4914" t="s">
        <v>4962</v>
      </c>
      <c r="B4914" t="s">
        <v>8055</v>
      </c>
      <c r="C4914" t="s">
        <v>8017</v>
      </c>
      <c r="D4914" t="s">
        <v>8033</v>
      </c>
      <c r="E4914" s="1">
        <v>45295</v>
      </c>
      <c r="F4914">
        <v>5375.25</v>
      </c>
      <c r="G4914">
        <v>224</v>
      </c>
      <c r="H4914" t="s">
        <v>7</v>
      </c>
      <c r="I4914" t="str">
        <f>VLOOKUP(shipments[[#This Row],[SPID]],CHOOSE({1,2},people[[#All],[SPID]],people[[#All],[Sales_person]]),2,0)</f>
        <v>Kelci Walkden</v>
      </c>
      <c r="J4914">
        <f>YEAR(shipments[[#This Row],[Shipdate]])</f>
        <v>2024</v>
      </c>
      <c r="K4914" s="22"/>
      <c r="L4914" s="22">
        <f>VLOOKUP(shipments[[#This Row],[PID]],CHOOSE({1,2},products[PID],products[Cost_per_box]),2,0)</f>
        <v>9.94</v>
      </c>
      <c r="M4914" s="22">
        <f>shipments[[#This Row],[Boxes]]*shipments[[#This Row],[cost_per_box]]</f>
        <v>2226.56</v>
      </c>
      <c r="N4914" s="22">
        <f>shipments[[#This Row],[Amount]]-shipments[[#This Row],[total cost]]</f>
        <v>3148.69</v>
      </c>
    </row>
    <row r="4915" spans="1:14" x14ac:dyDescent="0.35">
      <c r="A4915" t="s">
        <v>4963</v>
      </c>
      <c r="B4915" t="s">
        <v>8055</v>
      </c>
      <c r="C4915" t="s">
        <v>8017</v>
      </c>
      <c r="D4915" t="s">
        <v>8038</v>
      </c>
      <c r="E4915" s="1">
        <v>44974</v>
      </c>
      <c r="F4915">
        <v>5604.75</v>
      </c>
      <c r="G4915">
        <v>201</v>
      </c>
      <c r="H4915" t="s">
        <v>7</v>
      </c>
      <c r="I4915" t="str">
        <f>VLOOKUP(shipments[[#This Row],[SPID]],CHOOSE({1,2},people[[#All],[SPID]],people[[#All],[Sales_person]]),2,0)</f>
        <v>Kelci Walkden</v>
      </c>
      <c r="J4915">
        <f>YEAR(shipments[[#This Row],[Shipdate]])</f>
        <v>2023</v>
      </c>
      <c r="K4915" s="22"/>
      <c r="L4915" s="22">
        <f>VLOOKUP(shipments[[#This Row],[PID]],CHOOSE({1,2},products[PID],products[Cost_per_box]),2,0)</f>
        <v>9.94</v>
      </c>
      <c r="M4915" s="22">
        <f>shipments[[#This Row],[Boxes]]*shipments[[#This Row],[cost_per_box]]</f>
        <v>1997.9399999999998</v>
      </c>
      <c r="N4915" s="22">
        <f>shipments[[#This Row],[Amount]]-shipments[[#This Row],[total cost]]</f>
        <v>3606.8100000000004</v>
      </c>
    </row>
    <row r="4916" spans="1:14" x14ac:dyDescent="0.35">
      <c r="A4916" t="s">
        <v>4964</v>
      </c>
      <c r="B4916" t="s">
        <v>8055</v>
      </c>
      <c r="C4916" t="s">
        <v>8017</v>
      </c>
      <c r="D4916" t="s">
        <v>8038</v>
      </c>
      <c r="E4916" s="1">
        <v>45440</v>
      </c>
      <c r="F4916">
        <v>6284.25</v>
      </c>
      <c r="G4916">
        <v>262</v>
      </c>
      <c r="H4916" t="s">
        <v>7</v>
      </c>
      <c r="I4916" t="str">
        <f>VLOOKUP(shipments[[#This Row],[SPID]],CHOOSE({1,2},people[[#All],[SPID]],people[[#All],[Sales_person]]),2,0)</f>
        <v>Kelci Walkden</v>
      </c>
      <c r="J4916">
        <f>YEAR(shipments[[#This Row],[Shipdate]])</f>
        <v>2024</v>
      </c>
      <c r="K4916" s="22"/>
      <c r="L4916" s="22">
        <f>VLOOKUP(shipments[[#This Row],[PID]],CHOOSE({1,2},products[PID],products[Cost_per_box]),2,0)</f>
        <v>9.94</v>
      </c>
      <c r="M4916" s="22">
        <f>shipments[[#This Row],[Boxes]]*shipments[[#This Row],[cost_per_box]]</f>
        <v>2604.2799999999997</v>
      </c>
      <c r="N4916" s="22">
        <f>shipments[[#This Row],[Amount]]-shipments[[#This Row],[total cost]]</f>
        <v>3679.9700000000003</v>
      </c>
    </row>
    <row r="4917" spans="1:14" x14ac:dyDescent="0.35">
      <c r="A4917" t="s">
        <v>4965</v>
      </c>
      <c r="B4917" t="s">
        <v>8055</v>
      </c>
      <c r="C4917" t="s">
        <v>8018</v>
      </c>
      <c r="D4917" t="s">
        <v>8038</v>
      </c>
      <c r="E4917" s="1">
        <v>45467</v>
      </c>
      <c r="F4917">
        <v>7263</v>
      </c>
      <c r="G4917">
        <v>404</v>
      </c>
      <c r="H4917" t="s">
        <v>40</v>
      </c>
      <c r="I4917" t="str">
        <f>VLOOKUP(shipments[[#This Row],[SPID]],CHOOSE({1,2},people[[#All],[SPID]],people[[#All],[Sales_person]]),2,0)</f>
        <v>Kelci Walkden</v>
      </c>
      <c r="J4917">
        <f>YEAR(shipments[[#This Row],[Shipdate]])</f>
        <v>2024</v>
      </c>
      <c r="K4917" s="22"/>
      <c r="L4917" s="22">
        <f>VLOOKUP(shipments[[#This Row],[PID]],CHOOSE({1,2},products[PID],products[Cost_per_box]),2,0)</f>
        <v>7.73</v>
      </c>
      <c r="M4917" s="22">
        <f>shipments[[#This Row],[Boxes]]*shipments[[#This Row],[cost_per_box]]</f>
        <v>3122.92</v>
      </c>
      <c r="N4917" s="22">
        <f>shipments[[#This Row],[Amount]]-shipments[[#This Row],[total cost]]</f>
        <v>4140.08</v>
      </c>
    </row>
    <row r="4918" spans="1:14" x14ac:dyDescent="0.35">
      <c r="A4918" t="s">
        <v>4966</v>
      </c>
      <c r="B4918" t="s">
        <v>8055</v>
      </c>
      <c r="C4918" t="s">
        <v>8018</v>
      </c>
      <c r="D4918" t="s">
        <v>8033</v>
      </c>
      <c r="E4918" s="1">
        <v>45463</v>
      </c>
      <c r="F4918">
        <v>8399.25</v>
      </c>
      <c r="G4918">
        <v>382</v>
      </c>
      <c r="H4918" t="s">
        <v>40</v>
      </c>
      <c r="I4918" t="str">
        <f>VLOOKUP(shipments[[#This Row],[SPID]],CHOOSE({1,2},people[[#All],[SPID]],people[[#All],[Sales_person]]),2,0)</f>
        <v>Kelci Walkden</v>
      </c>
      <c r="J4918">
        <f>YEAR(shipments[[#This Row],[Shipdate]])</f>
        <v>2024</v>
      </c>
      <c r="K4918" s="22"/>
      <c r="L4918" s="22">
        <f>VLOOKUP(shipments[[#This Row],[PID]],CHOOSE({1,2},products[PID],products[Cost_per_box]),2,0)</f>
        <v>7.73</v>
      </c>
      <c r="M4918" s="22">
        <f>shipments[[#This Row],[Boxes]]*shipments[[#This Row],[cost_per_box]]</f>
        <v>2952.86</v>
      </c>
      <c r="N4918" s="22">
        <f>shipments[[#This Row],[Amount]]-shipments[[#This Row],[total cost]]</f>
        <v>5446.3899999999994</v>
      </c>
    </row>
    <row r="4919" spans="1:14" x14ac:dyDescent="0.35">
      <c r="A4919" t="s">
        <v>4967</v>
      </c>
      <c r="B4919" t="s">
        <v>8055</v>
      </c>
      <c r="C4919" t="s">
        <v>8018</v>
      </c>
      <c r="D4919" t="s">
        <v>8033</v>
      </c>
      <c r="E4919" s="1">
        <v>45449</v>
      </c>
      <c r="F4919">
        <v>7668</v>
      </c>
      <c r="G4919">
        <v>366</v>
      </c>
      <c r="H4919" t="s">
        <v>7</v>
      </c>
      <c r="I4919" t="str">
        <f>VLOOKUP(shipments[[#This Row],[SPID]],CHOOSE({1,2},people[[#All],[SPID]],people[[#All],[Sales_person]]),2,0)</f>
        <v>Kelci Walkden</v>
      </c>
      <c r="J4919">
        <f>YEAR(shipments[[#This Row],[Shipdate]])</f>
        <v>2024</v>
      </c>
      <c r="K4919" s="22"/>
      <c r="L4919" s="22">
        <f>VLOOKUP(shipments[[#This Row],[PID]],CHOOSE({1,2},products[PID],products[Cost_per_box]),2,0)</f>
        <v>7.73</v>
      </c>
      <c r="M4919" s="22">
        <f>shipments[[#This Row],[Boxes]]*shipments[[#This Row],[cost_per_box]]</f>
        <v>2829.1800000000003</v>
      </c>
      <c r="N4919" s="22">
        <f>shipments[[#This Row],[Amount]]-shipments[[#This Row],[total cost]]</f>
        <v>4838.82</v>
      </c>
    </row>
    <row r="4920" spans="1:14" x14ac:dyDescent="0.35">
      <c r="A4920" t="s">
        <v>4968</v>
      </c>
      <c r="B4920" t="s">
        <v>8055</v>
      </c>
      <c r="C4920" t="s">
        <v>8019</v>
      </c>
      <c r="D4920" t="s">
        <v>8037</v>
      </c>
      <c r="E4920" s="1">
        <v>45499</v>
      </c>
      <c r="F4920">
        <v>8572.5</v>
      </c>
      <c r="G4920">
        <v>373</v>
      </c>
      <c r="H4920" t="s">
        <v>18</v>
      </c>
      <c r="I4920" t="str">
        <f>VLOOKUP(shipments[[#This Row],[SPID]],CHOOSE({1,2},people[[#All],[SPID]],people[[#All],[Sales_person]]),2,0)</f>
        <v>Kelci Walkden</v>
      </c>
      <c r="J4920">
        <f>YEAR(shipments[[#This Row],[Shipdate]])</f>
        <v>2024</v>
      </c>
      <c r="K4920" s="22"/>
      <c r="L4920" s="22">
        <f>VLOOKUP(shipments[[#This Row],[PID]],CHOOSE({1,2},products[PID],products[Cost_per_box]),2,0)</f>
        <v>3.68</v>
      </c>
      <c r="M4920" s="22">
        <f>shipments[[#This Row],[Boxes]]*shipments[[#This Row],[cost_per_box]]</f>
        <v>1372.64</v>
      </c>
      <c r="N4920" s="22">
        <f>shipments[[#This Row],[Amount]]-shipments[[#This Row],[total cost]]</f>
        <v>7199.86</v>
      </c>
    </row>
    <row r="4921" spans="1:14" x14ac:dyDescent="0.35">
      <c r="A4921" t="s">
        <v>4969</v>
      </c>
      <c r="B4921" t="s">
        <v>8055</v>
      </c>
      <c r="C4921" t="s">
        <v>8020</v>
      </c>
      <c r="D4921" t="s">
        <v>8033</v>
      </c>
      <c r="E4921" s="1">
        <v>44965</v>
      </c>
      <c r="F4921">
        <v>5402.25</v>
      </c>
      <c r="G4921">
        <v>338</v>
      </c>
      <c r="H4921" t="s">
        <v>7</v>
      </c>
      <c r="I4921" t="str">
        <f>VLOOKUP(shipments[[#This Row],[SPID]],CHOOSE({1,2},people[[#All],[SPID]],people[[#All],[Sales_person]]),2,0)</f>
        <v>Kelci Walkden</v>
      </c>
      <c r="J4921">
        <f>YEAR(shipments[[#This Row],[Shipdate]])</f>
        <v>2023</v>
      </c>
      <c r="K4921" s="22"/>
      <c r="L4921" s="22">
        <f>VLOOKUP(shipments[[#This Row],[PID]],CHOOSE({1,2},products[PID],products[Cost_per_box]),2,0)</f>
        <v>8.2200000000000006</v>
      </c>
      <c r="M4921" s="22">
        <f>shipments[[#This Row],[Boxes]]*shipments[[#This Row],[cost_per_box]]</f>
        <v>2778.36</v>
      </c>
      <c r="N4921" s="22">
        <f>shipments[[#This Row],[Amount]]-shipments[[#This Row],[total cost]]</f>
        <v>2623.89</v>
      </c>
    </row>
    <row r="4922" spans="1:14" x14ac:dyDescent="0.35">
      <c r="A4922" t="s">
        <v>4970</v>
      </c>
      <c r="B4922" t="s">
        <v>8055</v>
      </c>
      <c r="C4922" t="s">
        <v>8020</v>
      </c>
      <c r="D4922" t="s">
        <v>8036</v>
      </c>
      <c r="E4922" s="1">
        <v>45474</v>
      </c>
      <c r="F4922">
        <v>1066.5</v>
      </c>
      <c r="G4922">
        <v>89</v>
      </c>
      <c r="H4922" t="s">
        <v>18</v>
      </c>
      <c r="I4922" t="str">
        <f>VLOOKUP(shipments[[#This Row],[SPID]],CHOOSE({1,2},people[[#All],[SPID]],people[[#All],[Sales_person]]),2,0)</f>
        <v>Kelci Walkden</v>
      </c>
      <c r="J4922">
        <f>YEAR(shipments[[#This Row],[Shipdate]])</f>
        <v>2024</v>
      </c>
      <c r="K4922" s="22"/>
      <c r="L4922" s="22">
        <f>VLOOKUP(shipments[[#This Row],[PID]],CHOOSE({1,2},products[PID],products[Cost_per_box]),2,0)</f>
        <v>8.2200000000000006</v>
      </c>
      <c r="M4922" s="22">
        <f>shipments[[#This Row],[Boxes]]*shipments[[#This Row],[cost_per_box]]</f>
        <v>731.58</v>
      </c>
      <c r="N4922" s="22">
        <f>shipments[[#This Row],[Amount]]-shipments[[#This Row],[total cost]]</f>
        <v>334.91999999999996</v>
      </c>
    </row>
    <row r="4923" spans="1:14" x14ac:dyDescent="0.35">
      <c r="A4923" t="s">
        <v>4971</v>
      </c>
      <c r="B4923" t="s">
        <v>8055</v>
      </c>
      <c r="C4923" t="s">
        <v>8020</v>
      </c>
      <c r="D4923" t="s">
        <v>8033</v>
      </c>
      <c r="E4923" s="1">
        <v>45467</v>
      </c>
      <c r="F4923">
        <v>6711.75</v>
      </c>
      <c r="G4923">
        <v>517</v>
      </c>
      <c r="H4923" t="s">
        <v>7</v>
      </c>
      <c r="I4923" t="str">
        <f>VLOOKUP(shipments[[#This Row],[SPID]],CHOOSE({1,2},people[[#All],[SPID]],people[[#All],[Sales_person]]),2,0)</f>
        <v>Kelci Walkden</v>
      </c>
      <c r="J4923">
        <f>YEAR(shipments[[#This Row],[Shipdate]])</f>
        <v>2024</v>
      </c>
      <c r="K4923" s="22"/>
      <c r="L4923" s="22">
        <f>VLOOKUP(shipments[[#This Row],[PID]],CHOOSE({1,2},products[PID],products[Cost_per_box]),2,0)</f>
        <v>8.2200000000000006</v>
      </c>
      <c r="M4923" s="22">
        <f>shipments[[#This Row],[Boxes]]*shipments[[#This Row],[cost_per_box]]</f>
        <v>4249.7400000000007</v>
      </c>
      <c r="N4923" s="22">
        <f>shipments[[#This Row],[Amount]]-shipments[[#This Row],[total cost]]</f>
        <v>2462.0099999999993</v>
      </c>
    </row>
    <row r="4924" spans="1:14" x14ac:dyDescent="0.35">
      <c r="A4924" t="s">
        <v>4972</v>
      </c>
      <c r="B4924" t="s">
        <v>8055</v>
      </c>
      <c r="C4924" t="s">
        <v>8020</v>
      </c>
      <c r="D4924" t="s">
        <v>8037</v>
      </c>
      <c r="E4924" s="1">
        <v>45237</v>
      </c>
      <c r="F4924">
        <v>6032.25</v>
      </c>
      <c r="G4924">
        <v>403</v>
      </c>
      <c r="H4924" t="s">
        <v>7</v>
      </c>
      <c r="I4924" t="str">
        <f>VLOOKUP(shipments[[#This Row],[SPID]],CHOOSE({1,2},people[[#All],[SPID]],people[[#All],[Sales_person]]),2,0)</f>
        <v>Kelci Walkden</v>
      </c>
      <c r="J4924">
        <f>YEAR(shipments[[#This Row],[Shipdate]])</f>
        <v>2023</v>
      </c>
      <c r="K4924" s="22"/>
      <c r="L4924" s="22">
        <f>VLOOKUP(shipments[[#This Row],[PID]],CHOOSE({1,2},products[PID],products[Cost_per_box]),2,0)</f>
        <v>8.2200000000000006</v>
      </c>
      <c r="M4924" s="22">
        <f>shipments[[#This Row],[Boxes]]*shipments[[#This Row],[cost_per_box]]</f>
        <v>3312.6600000000003</v>
      </c>
      <c r="N4924" s="22">
        <f>shipments[[#This Row],[Amount]]-shipments[[#This Row],[total cost]]</f>
        <v>2719.5899999999997</v>
      </c>
    </row>
    <row r="4925" spans="1:14" x14ac:dyDescent="0.35">
      <c r="A4925" t="s">
        <v>4973</v>
      </c>
      <c r="B4925" t="s">
        <v>8055</v>
      </c>
      <c r="C4925" t="s">
        <v>8020</v>
      </c>
      <c r="D4925" t="s">
        <v>8035</v>
      </c>
      <c r="E4925" s="1">
        <v>45509</v>
      </c>
      <c r="F4925">
        <v>330.75</v>
      </c>
      <c r="G4925">
        <v>21</v>
      </c>
      <c r="H4925" t="s">
        <v>18</v>
      </c>
      <c r="I4925" t="str">
        <f>VLOOKUP(shipments[[#This Row],[SPID]],CHOOSE({1,2},people[[#All],[SPID]],people[[#All],[Sales_person]]),2,0)</f>
        <v>Kelci Walkden</v>
      </c>
      <c r="J4925">
        <f>YEAR(shipments[[#This Row],[Shipdate]])</f>
        <v>2024</v>
      </c>
      <c r="K4925" s="22"/>
      <c r="L4925" s="22">
        <f>VLOOKUP(shipments[[#This Row],[PID]],CHOOSE({1,2},products[PID],products[Cost_per_box]),2,0)</f>
        <v>8.2200000000000006</v>
      </c>
      <c r="M4925" s="22">
        <f>shipments[[#This Row],[Boxes]]*shipments[[#This Row],[cost_per_box]]</f>
        <v>172.62</v>
      </c>
      <c r="N4925" s="22">
        <f>shipments[[#This Row],[Amount]]-shipments[[#This Row],[total cost]]</f>
        <v>158.13</v>
      </c>
    </row>
    <row r="4926" spans="1:14" x14ac:dyDescent="0.35">
      <c r="A4926" t="s">
        <v>4974</v>
      </c>
      <c r="B4926" t="s">
        <v>8055</v>
      </c>
      <c r="C4926" t="s">
        <v>8020</v>
      </c>
      <c r="D4926" t="s">
        <v>8038</v>
      </c>
      <c r="E4926" s="1">
        <v>45231</v>
      </c>
      <c r="F4926">
        <v>6585.75</v>
      </c>
      <c r="G4926">
        <v>471</v>
      </c>
      <c r="H4926" t="s">
        <v>7</v>
      </c>
      <c r="I4926" t="str">
        <f>VLOOKUP(shipments[[#This Row],[SPID]],CHOOSE({1,2},people[[#All],[SPID]],people[[#All],[Sales_person]]),2,0)</f>
        <v>Kelci Walkden</v>
      </c>
      <c r="J4926">
        <f>YEAR(shipments[[#This Row],[Shipdate]])</f>
        <v>2023</v>
      </c>
      <c r="K4926" s="22"/>
      <c r="L4926" s="22">
        <f>VLOOKUP(shipments[[#This Row],[PID]],CHOOSE({1,2},products[PID],products[Cost_per_box]),2,0)</f>
        <v>8.2200000000000006</v>
      </c>
      <c r="M4926" s="22">
        <f>shipments[[#This Row],[Boxes]]*shipments[[#This Row],[cost_per_box]]</f>
        <v>3871.6200000000003</v>
      </c>
      <c r="N4926" s="22">
        <f>shipments[[#This Row],[Amount]]-shipments[[#This Row],[total cost]]</f>
        <v>2714.1299999999997</v>
      </c>
    </row>
    <row r="4927" spans="1:14" x14ac:dyDescent="0.35">
      <c r="A4927" t="s">
        <v>4975</v>
      </c>
      <c r="B4927" t="s">
        <v>8055</v>
      </c>
      <c r="C4927" t="s">
        <v>8021</v>
      </c>
      <c r="D4927" t="s">
        <v>8034</v>
      </c>
      <c r="E4927" s="1">
        <v>45188</v>
      </c>
      <c r="F4927">
        <v>10253.25</v>
      </c>
      <c r="G4927">
        <v>540</v>
      </c>
      <c r="H4927" t="s">
        <v>7</v>
      </c>
      <c r="I4927" t="str">
        <f>VLOOKUP(shipments[[#This Row],[SPID]],CHOOSE({1,2},people[[#All],[SPID]],people[[#All],[Sales_person]]),2,0)</f>
        <v>Kelci Walkden</v>
      </c>
      <c r="J4927">
        <f>YEAR(shipments[[#This Row],[Shipdate]])</f>
        <v>2023</v>
      </c>
      <c r="K4927" s="22"/>
      <c r="L4927" s="22">
        <f>VLOOKUP(shipments[[#This Row],[PID]],CHOOSE({1,2},products[PID],products[Cost_per_box]),2,0)</f>
        <v>10.23</v>
      </c>
      <c r="M4927" s="22">
        <f>shipments[[#This Row],[Boxes]]*shipments[[#This Row],[cost_per_box]]</f>
        <v>5524.2</v>
      </c>
      <c r="N4927" s="22">
        <f>shipments[[#This Row],[Amount]]-shipments[[#This Row],[total cost]]</f>
        <v>4729.05</v>
      </c>
    </row>
    <row r="4928" spans="1:14" x14ac:dyDescent="0.35">
      <c r="A4928" t="s">
        <v>4976</v>
      </c>
      <c r="B4928" t="s">
        <v>8055</v>
      </c>
      <c r="C4928" t="s">
        <v>8022</v>
      </c>
      <c r="D4928" t="s">
        <v>8034</v>
      </c>
      <c r="E4928" s="1">
        <v>45412</v>
      </c>
      <c r="F4928">
        <v>16731</v>
      </c>
      <c r="G4928">
        <v>1116</v>
      </c>
      <c r="H4928" t="s">
        <v>7</v>
      </c>
      <c r="I4928" t="str">
        <f>VLOOKUP(shipments[[#This Row],[SPID]],CHOOSE({1,2},people[[#All],[SPID]],people[[#All],[Sales_person]]),2,0)</f>
        <v>Kelci Walkden</v>
      </c>
      <c r="J4928">
        <f>YEAR(shipments[[#This Row],[Shipdate]])</f>
        <v>2024</v>
      </c>
      <c r="K4928" s="22"/>
      <c r="L4928" s="22">
        <f>VLOOKUP(shipments[[#This Row],[PID]],CHOOSE({1,2},products[PID],products[Cost_per_box]),2,0)</f>
        <v>4.74</v>
      </c>
      <c r="M4928" s="22">
        <f>shipments[[#This Row],[Boxes]]*shipments[[#This Row],[cost_per_box]]</f>
        <v>5289.84</v>
      </c>
      <c r="N4928" s="22">
        <f>shipments[[#This Row],[Amount]]-shipments[[#This Row],[total cost]]</f>
        <v>11441.16</v>
      </c>
    </row>
    <row r="4929" spans="1:14" x14ac:dyDescent="0.35">
      <c r="A4929" t="s">
        <v>4977</v>
      </c>
      <c r="B4929" t="s">
        <v>8055</v>
      </c>
      <c r="C4929" t="s">
        <v>8022</v>
      </c>
      <c r="D4929" t="s">
        <v>8037</v>
      </c>
      <c r="E4929" s="1">
        <v>45513</v>
      </c>
      <c r="F4929">
        <v>3883.5</v>
      </c>
      <c r="G4929">
        <v>299</v>
      </c>
      <c r="H4929" t="s">
        <v>18</v>
      </c>
      <c r="I4929" t="str">
        <f>VLOOKUP(shipments[[#This Row],[SPID]],CHOOSE({1,2},people[[#All],[SPID]],people[[#All],[Sales_person]]),2,0)</f>
        <v>Kelci Walkden</v>
      </c>
      <c r="J4929">
        <f>YEAR(shipments[[#This Row],[Shipdate]])</f>
        <v>2024</v>
      </c>
      <c r="K4929" s="22"/>
      <c r="L4929" s="22">
        <f>VLOOKUP(shipments[[#This Row],[PID]],CHOOSE({1,2},products[PID],products[Cost_per_box]),2,0)</f>
        <v>4.74</v>
      </c>
      <c r="M4929" s="22">
        <f>shipments[[#This Row],[Boxes]]*shipments[[#This Row],[cost_per_box]]</f>
        <v>1417.26</v>
      </c>
      <c r="N4929" s="22">
        <f>shipments[[#This Row],[Amount]]-shipments[[#This Row],[total cost]]</f>
        <v>2466.2399999999998</v>
      </c>
    </row>
    <row r="4930" spans="1:14" x14ac:dyDescent="0.35">
      <c r="A4930" t="s">
        <v>4978</v>
      </c>
      <c r="B4930" t="s">
        <v>8055</v>
      </c>
      <c r="C4930" t="s">
        <v>8022</v>
      </c>
      <c r="D4930" t="s">
        <v>8033</v>
      </c>
      <c r="E4930" s="1">
        <v>45210</v>
      </c>
      <c r="F4930">
        <v>11112.75</v>
      </c>
      <c r="G4930">
        <v>695</v>
      </c>
      <c r="H4930" t="s">
        <v>7</v>
      </c>
      <c r="I4930" t="str">
        <f>VLOOKUP(shipments[[#This Row],[SPID]],CHOOSE({1,2},people[[#All],[SPID]],people[[#All],[Sales_person]]),2,0)</f>
        <v>Kelci Walkden</v>
      </c>
      <c r="J4930">
        <f>YEAR(shipments[[#This Row],[Shipdate]])</f>
        <v>2023</v>
      </c>
      <c r="K4930" s="22"/>
      <c r="L4930" s="22">
        <f>VLOOKUP(shipments[[#This Row],[PID]],CHOOSE({1,2},products[PID],products[Cost_per_box]),2,0)</f>
        <v>4.74</v>
      </c>
      <c r="M4930" s="22">
        <f>shipments[[#This Row],[Boxes]]*shipments[[#This Row],[cost_per_box]]</f>
        <v>3294.3</v>
      </c>
      <c r="N4930" s="22">
        <f>shipments[[#This Row],[Amount]]-shipments[[#This Row],[total cost]]</f>
        <v>7818.45</v>
      </c>
    </row>
    <row r="4931" spans="1:14" x14ac:dyDescent="0.35">
      <c r="A4931" t="s">
        <v>4979</v>
      </c>
      <c r="B4931" t="s">
        <v>8055</v>
      </c>
      <c r="C4931" t="s">
        <v>8023</v>
      </c>
      <c r="D4931" t="s">
        <v>8038</v>
      </c>
      <c r="E4931" s="1">
        <v>45407</v>
      </c>
      <c r="F4931">
        <v>9078.75</v>
      </c>
      <c r="G4931">
        <v>908</v>
      </c>
      <c r="H4931" t="s">
        <v>7</v>
      </c>
      <c r="I4931" t="str">
        <f>VLOOKUP(shipments[[#This Row],[SPID]],CHOOSE({1,2},people[[#All],[SPID]],people[[#All],[Sales_person]]),2,0)</f>
        <v>Kelci Walkden</v>
      </c>
      <c r="J4931">
        <f>YEAR(shipments[[#This Row],[Shipdate]])</f>
        <v>2024</v>
      </c>
      <c r="K4931" s="22"/>
      <c r="L4931" s="22">
        <f>VLOOKUP(shipments[[#This Row],[PID]],CHOOSE({1,2},products[PID],products[Cost_per_box]),2,0)</f>
        <v>10.51</v>
      </c>
      <c r="M4931" s="22">
        <f>shipments[[#This Row],[Boxes]]*shipments[[#This Row],[cost_per_box]]</f>
        <v>9543.08</v>
      </c>
      <c r="N4931" s="22">
        <f>shipments[[#This Row],[Amount]]-shipments[[#This Row],[total cost]]</f>
        <v>-464.32999999999993</v>
      </c>
    </row>
    <row r="4932" spans="1:14" x14ac:dyDescent="0.35">
      <c r="A4932" t="s">
        <v>4980</v>
      </c>
      <c r="B4932" t="s">
        <v>8055</v>
      </c>
      <c r="C4932" t="s">
        <v>8023</v>
      </c>
      <c r="D4932" t="s">
        <v>8034</v>
      </c>
      <c r="E4932" s="1">
        <v>45152</v>
      </c>
      <c r="F4932">
        <v>4522.5</v>
      </c>
      <c r="G4932">
        <v>754</v>
      </c>
      <c r="H4932" t="s">
        <v>7</v>
      </c>
      <c r="I4932" t="str">
        <f>VLOOKUP(shipments[[#This Row],[SPID]],CHOOSE({1,2},people[[#All],[SPID]],people[[#All],[Sales_person]]),2,0)</f>
        <v>Kelci Walkden</v>
      </c>
      <c r="J4932">
        <f>YEAR(shipments[[#This Row],[Shipdate]])</f>
        <v>2023</v>
      </c>
      <c r="K4932" s="22"/>
      <c r="L4932" s="22">
        <f>VLOOKUP(shipments[[#This Row],[PID]],CHOOSE({1,2},products[PID],products[Cost_per_box]),2,0)</f>
        <v>10.51</v>
      </c>
      <c r="M4932" s="22">
        <f>shipments[[#This Row],[Boxes]]*shipments[[#This Row],[cost_per_box]]</f>
        <v>7924.54</v>
      </c>
      <c r="N4932" s="22">
        <f>shipments[[#This Row],[Amount]]-shipments[[#This Row],[total cost]]</f>
        <v>-3402.04</v>
      </c>
    </row>
    <row r="4933" spans="1:14" x14ac:dyDescent="0.35">
      <c r="A4933" t="s">
        <v>4981</v>
      </c>
      <c r="B4933" t="s">
        <v>8055</v>
      </c>
      <c r="C4933" t="s">
        <v>8023</v>
      </c>
      <c r="D4933" t="s">
        <v>8038</v>
      </c>
      <c r="E4933" s="1">
        <v>45565</v>
      </c>
      <c r="F4933">
        <v>2.25</v>
      </c>
      <c r="G4933">
        <v>1</v>
      </c>
      <c r="H4933" t="s">
        <v>26</v>
      </c>
      <c r="I4933" t="str">
        <f>VLOOKUP(shipments[[#This Row],[SPID]],CHOOSE({1,2},people[[#All],[SPID]],people[[#All],[Sales_person]]),2,0)</f>
        <v>Kelci Walkden</v>
      </c>
      <c r="J4933">
        <f>YEAR(shipments[[#This Row],[Shipdate]])</f>
        <v>2024</v>
      </c>
      <c r="K4933" s="22"/>
      <c r="L4933" s="22">
        <f>VLOOKUP(shipments[[#This Row],[PID]],CHOOSE({1,2},products[PID],products[Cost_per_box]),2,0)</f>
        <v>10.51</v>
      </c>
      <c r="M4933" s="22">
        <f>shipments[[#This Row],[Boxes]]*shipments[[#This Row],[cost_per_box]]</f>
        <v>10.51</v>
      </c>
      <c r="N4933" s="22">
        <f>shipments[[#This Row],[Amount]]-shipments[[#This Row],[total cost]]</f>
        <v>-8.26</v>
      </c>
    </row>
    <row r="4934" spans="1:14" x14ac:dyDescent="0.35">
      <c r="A4934" t="s">
        <v>4982</v>
      </c>
      <c r="B4934" t="s">
        <v>8055</v>
      </c>
      <c r="C4934" t="s">
        <v>8024</v>
      </c>
      <c r="D4934" t="s">
        <v>8034</v>
      </c>
      <c r="E4934" s="1">
        <v>45014</v>
      </c>
      <c r="F4934">
        <v>5001.75</v>
      </c>
      <c r="G4934">
        <v>313</v>
      </c>
      <c r="H4934" t="s">
        <v>7</v>
      </c>
      <c r="I4934" t="str">
        <f>VLOOKUP(shipments[[#This Row],[SPID]],CHOOSE({1,2},people[[#All],[SPID]],people[[#All],[Sales_person]]),2,0)</f>
        <v>Kelci Walkden</v>
      </c>
      <c r="J4934">
        <f>YEAR(shipments[[#This Row],[Shipdate]])</f>
        <v>2023</v>
      </c>
      <c r="K4934" s="22"/>
      <c r="L4934" s="22">
        <f>VLOOKUP(shipments[[#This Row],[PID]],CHOOSE({1,2},products[PID],products[Cost_per_box]),2,0)</f>
        <v>6.43</v>
      </c>
      <c r="M4934" s="22">
        <f>shipments[[#This Row],[Boxes]]*shipments[[#This Row],[cost_per_box]]</f>
        <v>2012.59</v>
      </c>
      <c r="N4934" s="22">
        <f>shipments[[#This Row],[Amount]]-shipments[[#This Row],[total cost]]</f>
        <v>2989.16</v>
      </c>
    </row>
    <row r="4935" spans="1:14" x14ac:dyDescent="0.35">
      <c r="A4935" t="s">
        <v>4983</v>
      </c>
      <c r="B4935" t="s">
        <v>8055</v>
      </c>
      <c r="C4935" t="s">
        <v>8024</v>
      </c>
      <c r="D4935" t="s">
        <v>8033</v>
      </c>
      <c r="E4935" s="1">
        <v>45079</v>
      </c>
      <c r="F4935">
        <v>5661</v>
      </c>
      <c r="G4935">
        <v>315</v>
      </c>
      <c r="H4935" t="s">
        <v>7</v>
      </c>
      <c r="I4935" t="str">
        <f>VLOOKUP(shipments[[#This Row],[SPID]],CHOOSE({1,2},people[[#All],[SPID]],people[[#All],[Sales_person]]),2,0)</f>
        <v>Kelci Walkden</v>
      </c>
      <c r="J4935">
        <f>YEAR(shipments[[#This Row],[Shipdate]])</f>
        <v>2023</v>
      </c>
      <c r="K4935" s="22"/>
      <c r="L4935" s="22">
        <f>VLOOKUP(shipments[[#This Row],[PID]],CHOOSE({1,2},products[PID],products[Cost_per_box]),2,0)</f>
        <v>6.43</v>
      </c>
      <c r="M4935" s="22">
        <f>shipments[[#This Row],[Boxes]]*shipments[[#This Row],[cost_per_box]]</f>
        <v>2025.4499999999998</v>
      </c>
      <c r="N4935" s="22">
        <f>shipments[[#This Row],[Amount]]-shipments[[#This Row],[total cost]]</f>
        <v>3635.55</v>
      </c>
    </row>
    <row r="4936" spans="1:14" x14ac:dyDescent="0.35">
      <c r="A4936" t="s">
        <v>4984</v>
      </c>
      <c r="B4936" t="s">
        <v>8055</v>
      </c>
      <c r="C4936" t="s">
        <v>8024</v>
      </c>
      <c r="D4936" t="s">
        <v>8035</v>
      </c>
      <c r="E4936" s="1">
        <v>45231</v>
      </c>
      <c r="F4936">
        <v>3820.5</v>
      </c>
      <c r="G4936">
        <v>225</v>
      </c>
      <c r="H4936" t="s">
        <v>7</v>
      </c>
      <c r="I4936" t="str">
        <f>VLOOKUP(shipments[[#This Row],[SPID]],CHOOSE({1,2},people[[#All],[SPID]],people[[#All],[Sales_person]]),2,0)</f>
        <v>Kelci Walkden</v>
      </c>
      <c r="J4936">
        <f>YEAR(shipments[[#This Row],[Shipdate]])</f>
        <v>2023</v>
      </c>
      <c r="K4936" s="22"/>
      <c r="L4936" s="22">
        <f>VLOOKUP(shipments[[#This Row],[PID]],CHOOSE({1,2},products[PID],products[Cost_per_box]),2,0)</f>
        <v>6.43</v>
      </c>
      <c r="M4936" s="22">
        <f>shipments[[#This Row],[Boxes]]*shipments[[#This Row],[cost_per_box]]</f>
        <v>1446.75</v>
      </c>
      <c r="N4936" s="22">
        <f>shipments[[#This Row],[Amount]]-shipments[[#This Row],[total cost]]</f>
        <v>2373.75</v>
      </c>
    </row>
    <row r="4937" spans="1:14" x14ac:dyDescent="0.35">
      <c r="A4937" t="s">
        <v>4985</v>
      </c>
      <c r="B4937" t="s">
        <v>8055</v>
      </c>
      <c r="C4937" t="s">
        <v>8025</v>
      </c>
      <c r="D4937" t="s">
        <v>8033</v>
      </c>
      <c r="E4937" s="1">
        <v>45551</v>
      </c>
      <c r="F4937">
        <v>7436.25</v>
      </c>
      <c r="G4937">
        <v>392</v>
      </c>
      <c r="H4937" t="s">
        <v>26</v>
      </c>
      <c r="I4937" t="str">
        <f>VLOOKUP(shipments[[#This Row],[SPID]],CHOOSE({1,2},people[[#All],[SPID]],people[[#All],[Sales_person]]),2,0)</f>
        <v>Kelci Walkden</v>
      </c>
      <c r="J4937">
        <f>YEAR(shipments[[#This Row],[Shipdate]])</f>
        <v>2024</v>
      </c>
      <c r="K4937" s="22"/>
      <c r="L4937" s="22">
        <f>VLOOKUP(shipments[[#This Row],[PID]],CHOOSE({1,2},products[PID],products[Cost_per_box]),2,0)</f>
        <v>12.41</v>
      </c>
      <c r="M4937" s="22">
        <f>shipments[[#This Row],[Boxes]]*shipments[[#This Row],[cost_per_box]]</f>
        <v>4864.72</v>
      </c>
      <c r="N4937" s="22">
        <f>shipments[[#This Row],[Amount]]-shipments[[#This Row],[total cost]]</f>
        <v>2571.5299999999997</v>
      </c>
    </row>
    <row r="4938" spans="1:14" x14ac:dyDescent="0.35">
      <c r="A4938" t="s">
        <v>4986</v>
      </c>
      <c r="B4938" t="s">
        <v>8055</v>
      </c>
      <c r="C4938" t="s">
        <v>8025</v>
      </c>
      <c r="D4938" t="s">
        <v>8038</v>
      </c>
      <c r="E4938" s="1">
        <v>45548</v>
      </c>
      <c r="F4938">
        <v>12024</v>
      </c>
      <c r="G4938">
        <v>668</v>
      </c>
      <c r="H4938" t="s">
        <v>26</v>
      </c>
      <c r="I4938" t="str">
        <f>VLOOKUP(shipments[[#This Row],[SPID]],CHOOSE({1,2},people[[#All],[SPID]],people[[#All],[Sales_person]]),2,0)</f>
        <v>Kelci Walkden</v>
      </c>
      <c r="J4938">
        <f>YEAR(shipments[[#This Row],[Shipdate]])</f>
        <v>2024</v>
      </c>
      <c r="K4938" s="22"/>
      <c r="L4938" s="22">
        <f>VLOOKUP(shipments[[#This Row],[PID]],CHOOSE({1,2},products[PID],products[Cost_per_box]),2,0)</f>
        <v>12.41</v>
      </c>
      <c r="M4938" s="22">
        <f>shipments[[#This Row],[Boxes]]*shipments[[#This Row],[cost_per_box]]</f>
        <v>8289.8799999999992</v>
      </c>
      <c r="N4938" s="22">
        <f>shipments[[#This Row],[Amount]]-shipments[[#This Row],[total cost]]</f>
        <v>3734.1200000000008</v>
      </c>
    </row>
    <row r="4939" spans="1:14" x14ac:dyDescent="0.35">
      <c r="A4939" t="s">
        <v>4987</v>
      </c>
      <c r="B4939" t="s">
        <v>8055</v>
      </c>
      <c r="C4939" t="s">
        <v>8025</v>
      </c>
      <c r="D4939" t="s">
        <v>8037</v>
      </c>
      <c r="E4939" s="1">
        <v>45548</v>
      </c>
      <c r="F4939">
        <v>2434.5</v>
      </c>
      <c r="G4939">
        <v>136</v>
      </c>
      <c r="H4939" t="s">
        <v>26</v>
      </c>
      <c r="I4939" t="str">
        <f>VLOOKUP(shipments[[#This Row],[SPID]],CHOOSE({1,2},people[[#All],[SPID]],people[[#All],[Sales_person]]),2,0)</f>
        <v>Kelci Walkden</v>
      </c>
      <c r="J4939">
        <f>YEAR(shipments[[#This Row],[Shipdate]])</f>
        <v>2024</v>
      </c>
      <c r="K4939" s="22"/>
      <c r="L4939" s="22">
        <f>VLOOKUP(shipments[[#This Row],[PID]],CHOOSE({1,2},products[PID],products[Cost_per_box]),2,0)</f>
        <v>12.41</v>
      </c>
      <c r="M4939" s="22">
        <f>shipments[[#This Row],[Boxes]]*shipments[[#This Row],[cost_per_box]]</f>
        <v>1687.76</v>
      </c>
      <c r="N4939" s="22">
        <f>shipments[[#This Row],[Amount]]-shipments[[#This Row],[total cost]]</f>
        <v>746.74</v>
      </c>
    </row>
    <row r="4940" spans="1:14" x14ac:dyDescent="0.35">
      <c r="A4940" t="s">
        <v>4988</v>
      </c>
      <c r="B4940" t="s">
        <v>8055</v>
      </c>
      <c r="C4940" t="s">
        <v>8026</v>
      </c>
      <c r="D4940" t="s">
        <v>8033</v>
      </c>
      <c r="E4940" s="1">
        <v>45377</v>
      </c>
      <c r="F4940">
        <v>7038</v>
      </c>
      <c r="G4940">
        <v>470</v>
      </c>
      <c r="H4940" t="s">
        <v>7</v>
      </c>
      <c r="I4940" t="str">
        <f>VLOOKUP(shipments[[#This Row],[SPID]],CHOOSE({1,2},people[[#All],[SPID]],people[[#All],[Sales_person]]),2,0)</f>
        <v>Kelci Walkden</v>
      </c>
      <c r="J4940">
        <f>YEAR(shipments[[#This Row],[Shipdate]])</f>
        <v>2024</v>
      </c>
      <c r="K4940" s="22"/>
      <c r="L4940" s="22">
        <f>VLOOKUP(shipments[[#This Row],[PID]],CHOOSE({1,2},products[PID],products[Cost_per_box]),2,0)</f>
        <v>9.57</v>
      </c>
      <c r="M4940" s="22">
        <f>shipments[[#This Row],[Boxes]]*shipments[[#This Row],[cost_per_box]]</f>
        <v>4497.9000000000005</v>
      </c>
      <c r="N4940" s="22">
        <f>shipments[[#This Row],[Amount]]-shipments[[#This Row],[total cost]]</f>
        <v>2540.0999999999995</v>
      </c>
    </row>
    <row r="4941" spans="1:14" x14ac:dyDescent="0.35">
      <c r="A4941" t="s">
        <v>4989</v>
      </c>
      <c r="B4941" t="s">
        <v>8055</v>
      </c>
      <c r="C4941" t="s">
        <v>8026</v>
      </c>
      <c r="D4941" t="s">
        <v>8038</v>
      </c>
      <c r="E4941" s="1">
        <v>44986</v>
      </c>
      <c r="F4941">
        <v>8678.25</v>
      </c>
      <c r="G4941">
        <v>483</v>
      </c>
      <c r="H4941" t="s">
        <v>7</v>
      </c>
      <c r="I4941" t="str">
        <f>VLOOKUP(shipments[[#This Row],[SPID]],CHOOSE({1,2},people[[#All],[SPID]],people[[#All],[Sales_person]]),2,0)</f>
        <v>Kelci Walkden</v>
      </c>
      <c r="J4941">
        <f>YEAR(shipments[[#This Row],[Shipdate]])</f>
        <v>2023</v>
      </c>
      <c r="K4941" s="22"/>
      <c r="L4941" s="22">
        <f>VLOOKUP(shipments[[#This Row],[PID]],CHOOSE({1,2},products[PID],products[Cost_per_box]),2,0)</f>
        <v>9.57</v>
      </c>
      <c r="M4941" s="22">
        <f>shipments[[#This Row],[Boxes]]*shipments[[#This Row],[cost_per_box]]</f>
        <v>4622.3100000000004</v>
      </c>
      <c r="N4941" s="22">
        <f>shipments[[#This Row],[Amount]]-shipments[[#This Row],[total cost]]</f>
        <v>4055.9399999999996</v>
      </c>
    </row>
    <row r="4942" spans="1:14" x14ac:dyDescent="0.35">
      <c r="A4942" t="s">
        <v>4990</v>
      </c>
      <c r="B4942" t="s">
        <v>8055</v>
      </c>
      <c r="C4942" t="s">
        <v>8026</v>
      </c>
      <c r="D4942" t="s">
        <v>8033</v>
      </c>
      <c r="E4942" s="1">
        <v>44979</v>
      </c>
      <c r="F4942">
        <v>9508.5</v>
      </c>
      <c r="G4942">
        <v>560</v>
      </c>
      <c r="H4942" t="s">
        <v>7</v>
      </c>
      <c r="I4942" t="str">
        <f>VLOOKUP(shipments[[#This Row],[SPID]],CHOOSE({1,2},people[[#All],[SPID]],people[[#All],[Sales_person]]),2,0)</f>
        <v>Kelci Walkden</v>
      </c>
      <c r="J4942">
        <f>YEAR(shipments[[#This Row],[Shipdate]])</f>
        <v>2023</v>
      </c>
      <c r="K4942" s="22"/>
      <c r="L4942" s="22">
        <f>VLOOKUP(shipments[[#This Row],[PID]],CHOOSE({1,2},products[PID],products[Cost_per_box]),2,0)</f>
        <v>9.57</v>
      </c>
      <c r="M4942" s="22">
        <f>shipments[[#This Row],[Boxes]]*shipments[[#This Row],[cost_per_box]]</f>
        <v>5359.2</v>
      </c>
      <c r="N4942" s="22">
        <f>shipments[[#This Row],[Amount]]-shipments[[#This Row],[total cost]]</f>
        <v>4149.3</v>
      </c>
    </row>
    <row r="4943" spans="1:14" x14ac:dyDescent="0.35">
      <c r="A4943" t="s">
        <v>4991</v>
      </c>
      <c r="B4943" t="s">
        <v>8055</v>
      </c>
      <c r="C4943" t="s">
        <v>8027</v>
      </c>
      <c r="D4943" t="s">
        <v>8037</v>
      </c>
      <c r="E4943" s="1">
        <v>45558</v>
      </c>
      <c r="F4943">
        <v>4979.25</v>
      </c>
      <c r="G4943">
        <v>453</v>
      </c>
      <c r="H4943" t="s">
        <v>26</v>
      </c>
      <c r="I4943" t="str">
        <f>VLOOKUP(shipments[[#This Row],[SPID]],CHOOSE({1,2},people[[#All],[SPID]],people[[#All],[Sales_person]]),2,0)</f>
        <v>Kelci Walkden</v>
      </c>
      <c r="J4943">
        <f>YEAR(shipments[[#This Row],[Shipdate]])</f>
        <v>2024</v>
      </c>
      <c r="K4943" s="22"/>
      <c r="L4943" s="22">
        <f>VLOOKUP(shipments[[#This Row],[PID]],CHOOSE({1,2},products[PID],products[Cost_per_box]),2,0)</f>
        <v>8.43</v>
      </c>
      <c r="M4943" s="22">
        <f>shipments[[#This Row],[Boxes]]*shipments[[#This Row],[cost_per_box]]</f>
        <v>3818.79</v>
      </c>
      <c r="N4943" s="22">
        <f>shipments[[#This Row],[Amount]]-shipments[[#This Row],[total cost]]</f>
        <v>1160.46</v>
      </c>
    </row>
    <row r="4944" spans="1:14" x14ac:dyDescent="0.35">
      <c r="A4944" t="s">
        <v>4992</v>
      </c>
      <c r="B4944" t="s">
        <v>8055</v>
      </c>
      <c r="C4944" t="s">
        <v>8027</v>
      </c>
      <c r="D4944" t="s">
        <v>8036</v>
      </c>
      <c r="E4944" s="1">
        <v>45236</v>
      </c>
      <c r="F4944">
        <v>7382.25</v>
      </c>
      <c r="G4944">
        <v>821</v>
      </c>
      <c r="H4944" t="s">
        <v>7</v>
      </c>
      <c r="I4944" t="str">
        <f>VLOOKUP(shipments[[#This Row],[SPID]],CHOOSE({1,2},people[[#All],[SPID]],people[[#All],[Sales_person]]),2,0)</f>
        <v>Kelci Walkden</v>
      </c>
      <c r="J4944">
        <f>YEAR(shipments[[#This Row],[Shipdate]])</f>
        <v>2023</v>
      </c>
      <c r="K4944" s="22"/>
      <c r="L4944" s="22">
        <f>VLOOKUP(shipments[[#This Row],[PID]],CHOOSE({1,2},products[PID],products[Cost_per_box]),2,0)</f>
        <v>8.43</v>
      </c>
      <c r="M4944" s="22">
        <f>shipments[[#This Row],[Boxes]]*shipments[[#This Row],[cost_per_box]]</f>
        <v>6921.03</v>
      </c>
      <c r="N4944" s="22">
        <f>shipments[[#This Row],[Amount]]-shipments[[#This Row],[total cost]]</f>
        <v>461.22000000000025</v>
      </c>
    </row>
    <row r="4945" spans="1:14" x14ac:dyDescent="0.35">
      <c r="A4945" t="s">
        <v>4993</v>
      </c>
      <c r="B4945" t="s">
        <v>8055</v>
      </c>
      <c r="C4945" t="s">
        <v>8029</v>
      </c>
      <c r="D4945" t="s">
        <v>8033</v>
      </c>
      <c r="E4945" s="1">
        <v>44965</v>
      </c>
      <c r="F4945">
        <v>4511.25</v>
      </c>
      <c r="G4945">
        <v>174</v>
      </c>
      <c r="H4945" t="s">
        <v>7</v>
      </c>
      <c r="I4945" t="str">
        <f>VLOOKUP(shipments[[#This Row],[SPID]],CHOOSE({1,2},people[[#All],[SPID]],people[[#All],[Sales_person]]),2,0)</f>
        <v>Kelci Walkden</v>
      </c>
      <c r="J4945">
        <f>YEAR(shipments[[#This Row],[Shipdate]])</f>
        <v>2023</v>
      </c>
      <c r="K4945" s="22"/>
      <c r="L4945" s="22">
        <f>VLOOKUP(shipments[[#This Row],[PID]],CHOOSE({1,2},products[PID],products[Cost_per_box]),2,0)</f>
        <v>5.04</v>
      </c>
      <c r="M4945" s="22">
        <f>shipments[[#This Row],[Boxes]]*shipments[[#This Row],[cost_per_box]]</f>
        <v>876.96</v>
      </c>
      <c r="N4945" s="22">
        <f>shipments[[#This Row],[Amount]]-shipments[[#This Row],[total cost]]</f>
        <v>3634.29</v>
      </c>
    </row>
    <row r="4946" spans="1:14" x14ac:dyDescent="0.35">
      <c r="A4946" t="s">
        <v>4994</v>
      </c>
      <c r="B4946" t="s">
        <v>8055</v>
      </c>
      <c r="C4946" t="s">
        <v>8029</v>
      </c>
      <c r="D4946" t="s">
        <v>8037</v>
      </c>
      <c r="E4946" s="1">
        <v>45240</v>
      </c>
      <c r="F4946">
        <v>2774.25</v>
      </c>
      <c r="G4946">
        <v>100</v>
      </c>
      <c r="H4946" t="s">
        <v>7</v>
      </c>
      <c r="I4946" t="str">
        <f>VLOOKUP(shipments[[#This Row],[SPID]],CHOOSE({1,2},people[[#All],[SPID]],people[[#All],[Sales_person]]),2,0)</f>
        <v>Kelci Walkden</v>
      </c>
      <c r="J4946">
        <f>YEAR(shipments[[#This Row],[Shipdate]])</f>
        <v>2023</v>
      </c>
      <c r="K4946" s="22"/>
      <c r="L4946" s="22">
        <f>VLOOKUP(shipments[[#This Row],[PID]],CHOOSE({1,2},products[PID],products[Cost_per_box]),2,0)</f>
        <v>5.04</v>
      </c>
      <c r="M4946" s="22">
        <f>shipments[[#This Row],[Boxes]]*shipments[[#This Row],[cost_per_box]]</f>
        <v>504</v>
      </c>
      <c r="N4946" s="22">
        <f>shipments[[#This Row],[Amount]]-shipments[[#This Row],[total cost]]</f>
        <v>2270.25</v>
      </c>
    </row>
    <row r="4947" spans="1:14" x14ac:dyDescent="0.35">
      <c r="A4947" t="s">
        <v>4995</v>
      </c>
      <c r="B4947" t="s">
        <v>8055</v>
      </c>
      <c r="C4947" t="s">
        <v>8029</v>
      </c>
      <c r="D4947" t="s">
        <v>8037</v>
      </c>
      <c r="E4947" s="1">
        <v>45488</v>
      </c>
      <c r="F4947">
        <v>693</v>
      </c>
      <c r="G4947">
        <v>27</v>
      </c>
      <c r="H4947" t="s">
        <v>18</v>
      </c>
      <c r="I4947" t="str">
        <f>VLOOKUP(shipments[[#This Row],[SPID]],CHOOSE({1,2},people[[#All],[SPID]],people[[#All],[Sales_person]]),2,0)</f>
        <v>Kelci Walkden</v>
      </c>
      <c r="J4947">
        <f>YEAR(shipments[[#This Row],[Shipdate]])</f>
        <v>2024</v>
      </c>
      <c r="K4947" s="22"/>
      <c r="L4947" s="22">
        <f>VLOOKUP(shipments[[#This Row],[PID]],CHOOSE({1,2},products[PID],products[Cost_per_box]),2,0)</f>
        <v>5.04</v>
      </c>
      <c r="M4947" s="22">
        <f>shipments[[#This Row],[Boxes]]*shipments[[#This Row],[cost_per_box]]</f>
        <v>136.08000000000001</v>
      </c>
      <c r="N4947" s="22">
        <f>shipments[[#This Row],[Amount]]-shipments[[#This Row],[total cost]]</f>
        <v>556.91999999999996</v>
      </c>
    </row>
    <row r="4948" spans="1:14" x14ac:dyDescent="0.35">
      <c r="A4948" t="s">
        <v>4996</v>
      </c>
      <c r="B4948" t="s">
        <v>8055</v>
      </c>
      <c r="C4948" t="s">
        <v>8029</v>
      </c>
      <c r="D4948" t="s">
        <v>8037</v>
      </c>
      <c r="E4948" s="1">
        <v>45286</v>
      </c>
      <c r="F4948">
        <v>3971.25</v>
      </c>
      <c r="G4948">
        <v>148</v>
      </c>
      <c r="H4948" t="s">
        <v>7</v>
      </c>
      <c r="I4948" t="str">
        <f>VLOOKUP(shipments[[#This Row],[SPID]],CHOOSE({1,2},people[[#All],[SPID]],people[[#All],[Sales_person]]),2,0)</f>
        <v>Kelci Walkden</v>
      </c>
      <c r="J4948">
        <f>YEAR(shipments[[#This Row],[Shipdate]])</f>
        <v>2023</v>
      </c>
      <c r="K4948" s="22"/>
      <c r="L4948" s="22">
        <f>VLOOKUP(shipments[[#This Row],[PID]],CHOOSE({1,2},products[PID],products[Cost_per_box]),2,0)</f>
        <v>5.04</v>
      </c>
      <c r="M4948" s="22">
        <f>shipments[[#This Row],[Boxes]]*shipments[[#This Row],[cost_per_box]]</f>
        <v>745.92</v>
      </c>
      <c r="N4948" s="22">
        <f>shipments[[#This Row],[Amount]]-shipments[[#This Row],[total cost]]</f>
        <v>3225.33</v>
      </c>
    </row>
    <row r="4949" spans="1:14" x14ac:dyDescent="0.35">
      <c r="A4949" t="s">
        <v>4997</v>
      </c>
      <c r="B4949" t="s">
        <v>8055</v>
      </c>
      <c r="C4949" t="s">
        <v>8031</v>
      </c>
      <c r="D4949" t="s">
        <v>8036</v>
      </c>
      <c r="E4949" s="1">
        <v>45142</v>
      </c>
      <c r="F4949">
        <v>45</v>
      </c>
      <c r="G4949">
        <v>5</v>
      </c>
      <c r="H4949" t="s">
        <v>7</v>
      </c>
      <c r="I4949" t="str">
        <f>VLOOKUP(shipments[[#This Row],[SPID]],CHOOSE({1,2},people[[#All],[SPID]],people[[#All],[Sales_person]]),2,0)</f>
        <v>Kelci Walkden</v>
      </c>
      <c r="J4949">
        <f>YEAR(shipments[[#This Row],[Shipdate]])</f>
        <v>2023</v>
      </c>
      <c r="K4949" s="22"/>
      <c r="L4949" s="22">
        <f>VLOOKUP(shipments[[#This Row],[PID]],CHOOSE({1,2},products[PID],products[Cost_per_box]),2,0)</f>
        <v>3.32</v>
      </c>
      <c r="M4949" s="22">
        <f>shipments[[#This Row],[Boxes]]*shipments[[#This Row],[cost_per_box]]</f>
        <v>16.599999999999998</v>
      </c>
      <c r="N4949" s="22">
        <f>shipments[[#This Row],[Amount]]-shipments[[#This Row],[total cost]]</f>
        <v>28.400000000000002</v>
      </c>
    </row>
    <row r="4950" spans="1:14" x14ac:dyDescent="0.35">
      <c r="A4950" t="s">
        <v>4998</v>
      </c>
      <c r="B4950" t="s">
        <v>8055</v>
      </c>
      <c r="C4950" t="s">
        <v>8031</v>
      </c>
      <c r="D4950" t="s">
        <v>8037</v>
      </c>
      <c r="E4950" s="1">
        <v>45456</v>
      </c>
      <c r="F4950">
        <v>243</v>
      </c>
      <c r="G4950">
        <v>35</v>
      </c>
      <c r="H4950" t="s">
        <v>40</v>
      </c>
      <c r="I4950" t="str">
        <f>VLOOKUP(shipments[[#This Row],[SPID]],CHOOSE({1,2},people[[#All],[SPID]],people[[#All],[Sales_person]]),2,0)</f>
        <v>Kelci Walkden</v>
      </c>
      <c r="J4950">
        <f>YEAR(shipments[[#This Row],[Shipdate]])</f>
        <v>2024</v>
      </c>
      <c r="K4950" s="22"/>
      <c r="L4950" s="22">
        <f>VLOOKUP(shipments[[#This Row],[PID]],CHOOSE({1,2},products[PID],products[Cost_per_box]),2,0)</f>
        <v>3.32</v>
      </c>
      <c r="M4950" s="22">
        <f>shipments[[#This Row],[Boxes]]*shipments[[#This Row],[cost_per_box]]</f>
        <v>116.19999999999999</v>
      </c>
      <c r="N4950" s="22">
        <f>shipments[[#This Row],[Amount]]-shipments[[#This Row],[total cost]]</f>
        <v>126.80000000000001</v>
      </c>
    </row>
    <row r="4951" spans="1:14" x14ac:dyDescent="0.35">
      <c r="A4951" t="s">
        <v>4999</v>
      </c>
      <c r="B4951" t="s">
        <v>8055</v>
      </c>
      <c r="C4951" t="s">
        <v>8031</v>
      </c>
      <c r="D4951" t="s">
        <v>8037</v>
      </c>
      <c r="E4951" s="1">
        <v>45035</v>
      </c>
      <c r="F4951">
        <v>2313</v>
      </c>
      <c r="G4951">
        <v>290</v>
      </c>
      <c r="H4951" t="s">
        <v>7</v>
      </c>
      <c r="I4951" t="str">
        <f>VLOOKUP(shipments[[#This Row],[SPID]],CHOOSE({1,2},people[[#All],[SPID]],people[[#All],[Sales_person]]),2,0)</f>
        <v>Kelci Walkden</v>
      </c>
      <c r="J4951">
        <f>YEAR(shipments[[#This Row],[Shipdate]])</f>
        <v>2023</v>
      </c>
      <c r="K4951" s="22"/>
      <c r="L4951" s="22">
        <f>VLOOKUP(shipments[[#This Row],[PID]],CHOOSE({1,2},products[PID],products[Cost_per_box]),2,0)</f>
        <v>3.32</v>
      </c>
      <c r="M4951" s="22">
        <f>shipments[[#This Row],[Boxes]]*shipments[[#This Row],[cost_per_box]]</f>
        <v>962.8</v>
      </c>
      <c r="N4951" s="22">
        <f>shipments[[#This Row],[Amount]]-shipments[[#This Row],[total cost]]</f>
        <v>1350.2</v>
      </c>
    </row>
    <row r="4952" spans="1:14" x14ac:dyDescent="0.35">
      <c r="A4952" t="s">
        <v>5000</v>
      </c>
      <c r="B4952" t="s">
        <v>8055</v>
      </c>
      <c r="C4952" t="s">
        <v>8031</v>
      </c>
      <c r="D4952" t="s">
        <v>8035</v>
      </c>
      <c r="E4952" s="1">
        <v>45029</v>
      </c>
      <c r="F4952">
        <v>5989.5</v>
      </c>
      <c r="G4952">
        <v>749</v>
      </c>
      <c r="H4952" t="s">
        <v>7</v>
      </c>
      <c r="I4952" t="str">
        <f>VLOOKUP(shipments[[#This Row],[SPID]],CHOOSE({1,2},people[[#All],[SPID]],people[[#All],[Sales_person]]),2,0)</f>
        <v>Kelci Walkden</v>
      </c>
      <c r="J4952">
        <f>YEAR(shipments[[#This Row],[Shipdate]])</f>
        <v>2023</v>
      </c>
      <c r="K4952" s="22"/>
      <c r="L4952" s="22">
        <f>VLOOKUP(shipments[[#This Row],[PID]],CHOOSE({1,2},products[PID],products[Cost_per_box]),2,0)</f>
        <v>3.32</v>
      </c>
      <c r="M4952" s="22">
        <f>shipments[[#This Row],[Boxes]]*shipments[[#This Row],[cost_per_box]]</f>
        <v>2486.6799999999998</v>
      </c>
      <c r="N4952" s="22">
        <f>shipments[[#This Row],[Amount]]-shipments[[#This Row],[total cost]]</f>
        <v>3502.82</v>
      </c>
    </row>
    <row r="4953" spans="1:14" x14ac:dyDescent="0.35">
      <c r="A4953" t="s">
        <v>5001</v>
      </c>
      <c r="B4953" t="s">
        <v>8055</v>
      </c>
      <c r="C4953" t="s">
        <v>8031</v>
      </c>
      <c r="D4953" t="s">
        <v>8033</v>
      </c>
      <c r="E4953" s="1">
        <v>45014</v>
      </c>
      <c r="F4953">
        <v>10451.25</v>
      </c>
      <c r="G4953">
        <v>1307</v>
      </c>
      <c r="H4953" t="s">
        <v>40</v>
      </c>
      <c r="I4953" t="str">
        <f>VLOOKUP(shipments[[#This Row],[SPID]],CHOOSE({1,2},people[[#All],[SPID]],people[[#All],[Sales_person]]),2,0)</f>
        <v>Kelci Walkden</v>
      </c>
      <c r="J4953">
        <f>YEAR(shipments[[#This Row],[Shipdate]])</f>
        <v>2023</v>
      </c>
      <c r="K4953" s="22"/>
      <c r="L4953" s="22">
        <f>VLOOKUP(shipments[[#This Row],[PID]],CHOOSE({1,2},products[PID],products[Cost_per_box]),2,0)</f>
        <v>3.32</v>
      </c>
      <c r="M4953" s="22">
        <f>shipments[[#This Row],[Boxes]]*shipments[[#This Row],[cost_per_box]]</f>
        <v>4339.24</v>
      </c>
      <c r="N4953" s="22">
        <f>shipments[[#This Row],[Amount]]-shipments[[#This Row],[total cost]]</f>
        <v>6112.01</v>
      </c>
    </row>
    <row r="4954" spans="1:14" x14ac:dyDescent="0.35">
      <c r="A4954" t="s">
        <v>5002</v>
      </c>
      <c r="B4954" t="s">
        <v>8055</v>
      </c>
      <c r="C4954" t="s">
        <v>8032</v>
      </c>
      <c r="D4954" t="s">
        <v>8034</v>
      </c>
      <c r="E4954" s="1">
        <v>45484</v>
      </c>
      <c r="F4954">
        <v>4981.5</v>
      </c>
      <c r="G4954">
        <v>238</v>
      </c>
      <c r="H4954" t="s">
        <v>18</v>
      </c>
      <c r="I4954" t="str">
        <f>VLOOKUP(shipments[[#This Row],[SPID]],CHOOSE({1,2},people[[#All],[SPID]],people[[#All],[Sales_person]]),2,0)</f>
        <v>Kelci Walkden</v>
      </c>
      <c r="J4954">
        <f>YEAR(shipments[[#This Row],[Shipdate]])</f>
        <v>2024</v>
      </c>
      <c r="K4954" s="22"/>
      <c r="L4954" s="22">
        <f>VLOOKUP(shipments[[#This Row],[PID]],CHOOSE({1,2},products[PID],products[Cost_per_box]),2,0)</f>
        <v>2.65</v>
      </c>
      <c r="M4954" s="22">
        <f>shipments[[#This Row],[Boxes]]*shipments[[#This Row],[cost_per_box]]</f>
        <v>630.69999999999993</v>
      </c>
      <c r="N4954" s="22">
        <f>shipments[[#This Row],[Amount]]-shipments[[#This Row],[total cost]]</f>
        <v>4350.8</v>
      </c>
    </row>
    <row r="4955" spans="1:14" x14ac:dyDescent="0.35">
      <c r="A4955" t="s">
        <v>5003</v>
      </c>
      <c r="B4955" t="s">
        <v>8055</v>
      </c>
      <c r="C4955" t="s">
        <v>8032</v>
      </c>
      <c r="D4955" t="s">
        <v>8034</v>
      </c>
      <c r="E4955" s="1">
        <v>45231</v>
      </c>
      <c r="F4955">
        <v>5832</v>
      </c>
      <c r="G4955">
        <v>324</v>
      </c>
      <c r="H4955" t="s">
        <v>7</v>
      </c>
      <c r="I4955" t="str">
        <f>VLOOKUP(shipments[[#This Row],[SPID]],CHOOSE({1,2},people[[#All],[SPID]],people[[#All],[Sales_person]]),2,0)</f>
        <v>Kelci Walkden</v>
      </c>
      <c r="J4955">
        <f>YEAR(shipments[[#This Row],[Shipdate]])</f>
        <v>2023</v>
      </c>
      <c r="K4955" s="22"/>
      <c r="L4955" s="22">
        <f>VLOOKUP(shipments[[#This Row],[PID]],CHOOSE({1,2},products[PID],products[Cost_per_box]),2,0)</f>
        <v>2.65</v>
      </c>
      <c r="M4955" s="22">
        <f>shipments[[#This Row],[Boxes]]*shipments[[#This Row],[cost_per_box]]</f>
        <v>858.6</v>
      </c>
      <c r="N4955" s="22">
        <f>shipments[[#This Row],[Amount]]-shipments[[#This Row],[total cost]]</f>
        <v>4973.3999999999996</v>
      </c>
    </row>
    <row r="4956" spans="1:14" x14ac:dyDescent="0.35">
      <c r="A4956" t="s">
        <v>5004</v>
      </c>
      <c r="B4956" t="s">
        <v>8055</v>
      </c>
      <c r="C4956" t="s">
        <v>8032</v>
      </c>
      <c r="D4956" t="s">
        <v>8038</v>
      </c>
      <c r="E4956" s="1">
        <v>45349</v>
      </c>
      <c r="F4956">
        <v>420.75</v>
      </c>
      <c r="G4956">
        <v>22</v>
      </c>
      <c r="H4956" t="s">
        <v>7</v>
      </c>
      <c r="I4956" t="str">
        <f>VLOOKUP(shipments[[#This Row],[SPID]],CHOOSE({1,2},people[[#All],[SPID]],people[[#All],[Sales_person]]),2,0)</f>
        <v>Kelci Walkden</v>
      </c>
      <c r="J4956">
        <f>YEAR(shipments[[#This Row],[Shipdate]])</f>
        <v>2024</v>
      </c>
      <c r="K4956" s="22"/>
      <c r="L4956" s="22">
        <f>VLOOKUP(shipments[[#This Row],[PID]],CHOOSE({1,2},products[PID],products[Cost_per_box]),2,0)</f>
        <v>2.65</v>
      </c>
      <c r="M4956" s="22">
        <f>shipments[[#This Row],[Boxes]]*shipments[[#This Row],[cost_per_box]]</f>
        <v>58.3</v>
      </c>
      <c r="N4956" s="22">
        <f>shipments[[#This Row],[Amount]]-shipments[[#This Row],[total cost]]</f>
        <v>362.45</v>
      </c>
    </row>
    <row r="4957" spans="1:14" x14ac:dyDescent="0.35">
      <c r="A4957" t="s">
        <v>5005</v>
      </c>
      <c r="B4957" t="s">
        <v>8055</v>
      </c>
      <c r="C4957" t="s">
        <v>8032</v>
      </c>
      <c r="D4957" t="s">
        <v>8033</v>
      </c>
      <c r="E4957" s="1">
        <v>45434</v>
      </c>
      <c r="F4957">
        <v>9261</v>
      </c>
      <c r="G4957">
        <v>488</v>
      </c>
      <c r="H4957" t="s">
        <v>7</v>
      </c>
      <c r="I4957" t="str">
        <f>VLOOKUP(shipments[[#This Row],[SPID]],CHOOSE({1,2},people[[#All],[SPID]],people[[#All],[Sales_person]]),2,0)</f>
        <v>Kelci Walkden</v>
      </c>
      <c r="J4957">
        <f>YEAR(shipments[[#This Row],[Shipdate]])</f>
        <v>2024</v>
      </c>
      <c r="K4957" s="22"/>
      <c r="L4957" s="22">
        <f>VLOOKUP(shipments[[#This Row],[PID]],CHOOSE({1,2},products[PID],products[Cost_per_box]),2,0)</f>
        <v>2.65</v>
      </c>
      <c r="M4957" s="22">
        <f>shipments[[#This Row],[Boxes]]*shipments[[#This Row],[cost_per_box]]</f>
        <v>1293.2</v>
      </c>
      <c r="N4957" s="22">
        <f>shipments[[#This Row],[Amount]]-shipments[[#This Row],[total cost]]</f>
        <v>7967.8</v>
      </c>
    </row>
    <row r="4958" spans="1:14" x14ac:dyDescent="0.35">
      <c r="A4958" t="s">
        <v>5006</v>
      </c>
      <c r="B4958" t="s">
        <v>8055</v>
      </c>
      <c r="C4958" t="s">
        <v>8032</v>
      </c>
      <c r="D4958" t="s">
        <v>8038</v>
      </c>
      <c r="E4958" s="1">
        <v>45450</v>
      </c>
      <c r="F4958">
        <v>5366.25</v>
      </c>
      <c r="G4958">
        <v>256</v>
      </c>
      <c r="H4958" t="s">
        <v>40</v>
      </c>
      <c r="I4958" t="str">
        <f>VLOOKUP(shipments[[#This Row],[SPID]],CHOOSE({1,2},people[[#All],[SPID]],people[[#All],[Sales_person]]),2,0)</f>
        <v>Kelci Walkden</v>
      </c>
      <c r="J4958">
        <f>YEAR(shipments[[#This Row],[Shipdate]])</f>
        <v>2024</v>
      </c>
      <c r="K4958" s="22"/>
      <c r="L4958" s="22">
        <f>VLOOKUP(shipments[[#This Row],[PID]],CHOOSE({1,2},products[PID],products[Cost_per_box]),2,0)</f>
        <v>2.65</v>
      </c>
      <c r="M4958" s="22">
        <f>shipments[[#This Row],[Boxes]]*shipments[[#This Row],[cost_per_box]]</f>
        <v>678.4</v>
      </c>
      <c r="N4958" s="22">
        <f>shipments[[#This Row],[Amount]]-shipments[[#This Row],[total cost]]</f>
        <v>4687.8500000000004</v>
      </c>
    </row>
    <row r="4959" spans="1:14" x14ac:dyDescent="0.35">
      <c r="A4959" t="s">
        <v>5007</v>
      </c>
      <c r="B4959" t="s">
        <v>8055</v>
      </c>
      <c r="C4959" t="s">
        <v>8011</v>
      </c>
      <c r="D4959" t="s">
        <v>8036</v>
      </c>
      <c r="E4959" s="1">
        <v>45323</v>
      </c>
      <c r="F4959">
        <v>2376</v>
      </c>
      <c r="G4959">
        <v>198</v>
      </c>
      <c r="H4959" t="s">
        <v>7</v>
      </c>
      <c r="I4959" t="str">
        <f>VLOOKUP(shipments[[#This Row],[SPID]],CHOOSE({1,2},people[[#All],[SPID]],people[[#All],[Sales_person]]),2,0)</f>
        <v>Kelci Walkden</v>
      </c>
      <c r="J4959">
        <f>YEAR(shipments[[#This Row],[Shipdate]])</f>
        <v>2024</v>
      </c>
      <c r="K4959" s="22"/>
      <c r="L4959" s="22">
        <f>VLOOKUP(shipments[[#This Row],[PID]],CHOOSE({1,2},products[PID],products[Cost_per_box]),2,0)</f>
        <v>5.26</v>
      </c>
      <c r="M4959" s="22">
        <f>shipments[[#This Row],[Boxes]]*shipments[[#This Row],[cost_per_box]]</f>
        <v>1041.48</v>
      </c>
      <c r="N4959" s="22">
        <f>shipments[[#This Row],[Amount]]-shipments[[#This Row],[total cost]]</f>
        <v>1334.52</v>
      </c>
    </row>
    <row r="4960" spans="1:14" x14ac:dyDescent="0.35">
      <c r="A4960" t="s">
        <v>5008</v>
      </c>
      <c r="B4960" t="s">
        <v>8055</v>
      </c>
      <c r="C4960" t="s">
        <v>8011</v>
      </c>
      <c r="D4960" t="s">
        <v>8033</v>
      </c>
      <c r="E4960" s="1">
        <v>44966</v>
      </c>
      <c r="F4960">
        <v>5204.25</v>
      </c>
      <c r="G4960">
        <v>401</v>
      </c>
      <c r="H4960" t="s">
        <v>7</v>
      </c>
      <c r="I4960" t="str">
        <f>VLOOKUP(shipments[[#This Row],[SPID]],CHOOSE({1,2},people[[#All],[SPID]],people[[#All],[Sales_person]]),2,0)</f>
        <v>Kelci Walkden</v>
      </c>
      <c r="J4960">
        <f>YEAR(shipments[[#This Row],[Shipdate]])</f>
        <v>2023</v>
      </c>
      <c r="K4960" s="22"/>
      <c r="L4960" s="22">
        <f>VLOOKUP(shipments[[#This Row],[PID]],CHOOSE({1,2},products[PID],products[Cost_per_box]),2,0)</f>
        <v>5.26</v>
      </c>
      <c r="M4960" s="22">
        <f>shipments[[#This Row],[Boxes]]*shipments[[#This Row],[cost_per_box]]</f>
        <v>2109.2599999999998</v>
      </c>
      <c r="N4960" s="22">
        <f>shipments[[#This Row],[Amount]]-shipments[[#This Row],[total cost]]</f>
        <v>3094.9900000000002</v>
      </c>
    </row>
    <row r="4961" spans="1:14" x14ac:dyDescent="0.35">
      <c r="A4961" t="s">
        <v>5009</v>
      </c>
      <c r="B4961" t="s">
        <v>8055</v>
      </c>
      <c r="C4961" t="s">
        <v>8011</v>
      </c>
      <c r="D4961" t="s">
        <v>8037</v>
      </c>
      <c r="E4961" s="1">
        <v>44988</v>
      </c>
      <c r="F4961">
        <v>15097.5</v>
      </c>
      <c r="G4961">
        <v>1162</v>
      </c>
      <c r="H4961" t="s">
        <v>7</v>
      </c>
      <c r="I4961" t="str">
        <f>VLOOKUP(shipments[[#This Row],[SPID]],CHOOSE({1,2},people[[#All],[SPID]],people[[#All],[Sales_person]]),2,0)</f>
        <v>Kelci Walkden</v>
      </c>
      <c r="J4961">
        <f>YEAR(shipments[[#This Row],[Shipdate]])</f>
        <v>2023</v>
      </c>
      <c r="K4961" s="22"/>
      <c r="L4961" s="22">
        <f>VLOOKUP(shipments[[#This Row],[PID]],CHOOSE({1,2},products[PID],products[Cost_per_box]),2,0)</f>
        <v>5.26</v>
      </c>
      <c r="M4961" s="22">
        <f>shipments[[#This Row],[Boxes]]*shipments[[#This Row],[cost_per_box]]</f>
        <v>6112.12</v>
      </c>
      <c r="N4961" s="22">
        <f>shipments[[#This Row],[Amount]]-shipments[[#This Row],[total cost]]</f>
        <v>8985.380000000001</v>
      </c>
    </row>
    <row r="4962" spans="1:14" x14ac:dyDescent="0.35">
      <c r="A4962" t="s">
        <v>5010</v>
      </c>
      <c r="B4962" t="s">
        <v>8055</v>
      </c>
      <c r="C4962" t="s">
        <v>8012</v>
      </c>
      <c r="D4962" t="s">
        <v>8035</v>
      </c>
      <c r="E4962" s="1">
        <v>45203</v>
      </c>
      <c r="F4962">
        <v>949.5</v>
      </c>
      <c r="G4962">
        <v>64</v>
      </c>
      <c r="H4962" t="s">
        <v>7</v>
      </c>
      <c r="I4962" t="str">
        <f>VLOOKUP(shipments[[#This Row],[SPID]],CHOOSE({1,2},people[[#All],[SPID]],people[[#All],[Sales_person]]),2,0)</f>
        <v>Kelci Walkden</v>
      </c>
      <c r="J4962">
        <f>YEAR(shipments[[#This Row],[Shipdate]])</f>
        <v>2023</v>
      </c>
      <c r="K4962" s="22"/>
      <c r="L4962" s="22">
        <f>VLOOKUP(shipments[[#This Row],[PID]],CHOOSE({1,2},products[PID],products[Cost_per_box]),2,0)</f>
        <v>7.48</v>
      </c>
      <c r="M4962" s="22">
        <f>shipments[[#This Row],[Boxes]]*shipments[[#This Row],[cost_per_box]]</f>
        <v>478.72</v>
      </c>
      <c r="N4962" s="22">
        <f>shipments[[#This Row],[Amount]]-shipments[[#This Row],[total cost]]</f>
        <v>470.78</v>
      </c>
    </row>
    <row r="4963" spans="1:14" x14ac:dyDescent="0.35">
      <c r="A4963" t="s">
        <v>5011</v>
      </c>
      <c r="B4963" t="s">
        <v>8055</v>
      </c>
      <c r="C4963" t="s">
        <v>8014</v>
      </c>
      <c r="D4963" t="s">
        <v>8034</v>
      </c>
      <c r="E4963" s="1">
        <v>45287</v>
      </c>
      <c r="F4963">
        <v>1710</v>
      </c>
      <c r="G4963">
        <v>214</v>
      </c>
      <c r="H4963" t="s">
        <v>7</v>
      </c>
      <c r="I4963" t="str">
        <f>VLOOKUP(shipments[[#This Row],[SPID]],CHOOSE({1,2},people[[#All],[SPID]],people[[#All],[Sales_person]]),2,0)</f>
        <v>Kelci Walkden</v>
      </c>
      <c r="J4963">
        <f>YEAR(shipments[[#This Row],[Shipdate]])</f>
        <v>2023</v>
      </c>
      <c r="K4963" s="22"/>
      <c r="L4963" s="22">
        <f>VLOOKUP(shipments[[#This Row],[PID]],CHOOSE({1,2},products[PID],products[Cost_per_box]),2,0)</f>
        <v>3.85</v>
      </c>
      <c r="M4963" s="22">
        <f>shipments[[#This Row],[Boxes]]*shipments[[#This Row],[cost_per_box]]</f>
        <v>823.9</v>
      </c>
      <c r="N4963" s="22">
        <f>shipments[[#This Row],[Amount]]-shipments[[#This Row],[total cost]]</f>
        <v>886.1</v>
      </c>
    </row>
    <row r="4964" spans="1:14" x14ac:dyDescent="0.35">
      <c r="A4964" t="s">
        <v>5012</v>
      </c>
      <c r="B4964" t="s">
        <v>8055</v>
      </c>
      <c r="C4964" t="s">
        <v>8014</v>
      </c>
      <c r="D4964" t="s">
        <v>8036</v>
      </c>
      <c r="E4964" s="1">
        <v>44952</v>
      </c>
      <c r="F4964">
        <v>8295.75</v>
      </c>
      <c r="G4964">
        <v>1383</v>
      </c>
      <c r="H4964" t="s">
        <v>7</v>
      </c>
      <c r="I4964" t="str">
        <f>VLOOKUP(shipments[[#This Row],[SPID]],CHOOSE({1,2},people[[#All],[SPID]],people[[#All],[Sales_person]]),2,0)</f>
        <v>Kelci Walkden</v>
      </c>
      <c r="J4964">
        <f>YEAR(shipments[[#This Row],[Shipdate]])</f>
        <v>2023</v>
      </c>
      <c r="K4964" s="22"/>
      <c r="L4964" s="22">
        <f>VLOOKUP(shipments[[#This Row],[PID]],CHOOSE({1,2},products[PID],products[Cost_per_box]),2,0)</f>
        <v>3.85</v>
      </c>
      <c r="M4964" s="22">
        <f>shipments[[#This Row],[Boxes]]*shipments[[#This Row],[cost_per_box]]</f>
        <v>5324.55</v>
      </c>
      <c r="N4964" s="22">
        <f>shipments[[#This Row],[Amount]]-shipments[[#This Row],[total cost]]</f>
        <v>2971.2</v>
      </c>
    </row>
    <row r="4965" spans="1:14" x14ac:dyDescent="0.35">
      <c r="A4965" t="s">
        <v>5013</v>
      </c>
      <c r="B4965" t="s">
        <v>8055</v>
      </c>
      <c r="C4965" t="s">
        <v>8014</v>
      </c>
      <c r="D4965" t="s">
        <v>8037</v>
      </c>
      <c r="E4965" s="1">
        <v>45054</v>
      </c>
      <c r="F4965">
        <v>7170.75</v>
      </c>
      <c r="G4965">
        <v>1435</v>
      </c>
      <c r="H4965" t="s">
        <v>7</v>
      </c>
      <c r="I4965" t="str">
        <f>VLOOKUP(shipments[[#This Row],[SPID]],CHOOSE({1,2},people[[#All],[SPID]],people[[#All],[Sales_person]]),2,0)</f>
        <v>Kelci Walkden</v>
      </c>
      <c r="J4965">
        <f>YEAR(shipments[[#This Row],[Shipdate]])</f>
        <v>2023</v>
      </c>
      <c r="K4965" s="22"/>
      <c r="L4965" s="22">
        <f>VLOOKUP(shipments[[#This Row],[PID]],CHOOSE({1,2},products[PID],products[Cost_per_box]),2,0)</f>
        <v>3.85</v>
      </c>
      <c r="M4965" s="22">
        <f>shipments[[#This Row],[Boxes]]*shipments[[#This Row],[cost_per_box]]</f>
        <v>5524.75</v>
      </c>
      <c r="N4965" s="22">
        <f>shipments[[#This Row],[Amount]]-shipments[[#This Row],[total cost]]</f>
        <v>1646</v>
      </c>
    </row>
    <row r="4966" spans="1:14" x14ac:dyDescent="0.35">
      <c r="A4966" t="s">
        <v>5014</v>
      </c>
      <c r="B4966" t="s">
        <v>8055</v>
      </c>
      <c r="C4966" t="s">
        <v>8014</v>
      </c>
      <c r="D4966" t="s">
        <v>8038</v>
      </c>
      <c r="E4966" s="1">
        <v>45084</v>
      </c>
      <c r="F4966">
        <v>11823.75</v>
      </c>
      <c r="G4966">
        <v>1478</v>
      </c>
      <c r="H4966" t="s">
        <v>7</v>
      </c>
      <c r="I4966" t="str">
        <f>VLOOKUP(shipments[[#This Row],[SPID]],CHOOSE({1,2},people[[#All],[SPID]],people[[#All],[Sales_person]]),2,0)</f>
        <v>Kelci Walkden</v>
      </c>
      <c r="J4966">
        <f>YEAR(shipments[[#This Row],[Shipdate]])</f>
        <v>2023</v>
      </c>
      <c r="K4966" s="22"/>
      <c r="L4966" s="22">
        <f>VLOOKUP(shipments[[#This Row],[PID]],CHOOSE({1,2},products[PID],products[Cost_per_box]),2,0)</f>
        <v>3.85</v>
      </c>
      <c r="M4966" s="22">
        <f>shipments[[#This Row],[Boxes]]*shipments[[#This Row],[cost_per_box]]</f>
        <v>5690.3</v>
      </c>
      <c r="N4966" s="22">
        <f>shipments[[#This Row],[Amount]]-shipments[[#This Row],[total cost]]</f>
        <v>6133.45</v>
      </c>
    </row>
    <row r="4967" spans="1:14" x14ac:dyDescent="0.35">
      <c r="A4967" t="s">
        <v>5015</v>
      </c>
      <c r="B4967" t="s">
        <v>8055</v>
      </c>
      <c r="C4967" t="s">
        <v>8014</v>
      </c>
      <c r="D4967" t="s">
        <v>8035</v>
      </c>
      <c r="E4967" s="1">
        <v>45118</v>
      </c>
      <c r="F4967">
        <v>2558.25</v>
      </c>
      <c r="G4967">
        <v>366</v>
      </c>
      <c r="H4967" t="s">
        <v>7</v>
      </c>
      <c r="I4967" t="str">
        <f>VLOOKUP(shipments[[#This Row],[SPID]],CHOOSE({1,2},people[[#All],[SPID]],people[[#All],[Sales_person]]),2,0)</f>
        <v>Kelci Walkden</v>
      </c>
      <c r="J4967">
        <f>YEAR(shipments[[#This Row],[Shipdate]])</f>
        <v>2023</v>
      </c>
      <c r="K4967" s="22"/>
      <c r="L4967" s="22">
        <f>VLOOKUP(shipments[[#This Row],[PID]],CHOOSE({1,2},products[PID],products[Cost_per_box]),2,0)</f>
        <v>3.85</v>
      </c>
      <c r="M4967" s="22">
        <f>shipments[[#This Row],[Boxes]]*shipments[[#This Row],[cost_per_box]]</f>
        <v>1409.1000000000001</v>
      </c>
      <c r="N4967" s="22">
        <f>shipments[[#This Row],[Amount]]-shipments[[#This Row],[total cost]]</f>
        <v>1149.1499999999999</v>
      </c>
    </row>
    <row r="4968" spans="1:14" x14ac:dyDescent="0.35">
      <c r="A4968" t="s">
        <v>5016</v>
      </c>
      <c r="B4968" t="s">
        <v>8055</v>
      </c>
      <c r="C4968" t="s">
        <v>8014</v>
      </c>
      <c r="D4968" t="s">
        <v>8034</v>
      </c>
      <c r="E4968" s="1">
        <v>45202</v>
      </c>
      <c r="F4968">
        <v>3651.75</v>
      </c>
      <c r="G4968">
        <v>457</v>
      </c>
      <c r="H4968" t="s">
        <v>7</v>
      </c>
      <c r="I4968" t="str">
        <f>VLOOKUP(shipments[[#This Row],[SPID]],CHOOSE({1,2},people[[#All],[SPID]],people[[#All],[Sales_person]]),2,0)</f>
        <v>Kelci Walkden</v>
      </c>
      <c r="J4968">
        <f>YEAR(shipments[[#This Row],[Shipdate]])</f>
        <v>2023</v>
      </c>
      <c r="K4968" s="22"/>
      <c r="L4968" s="22">
        <f>VLOOKUP(shipments[[#This Row],[PID]],CHOOSE({1,2},products[PID],products[Cost_per_box]),2,0)</f>
        <v>3.85</v>
      </c>
      <c r="M4968" s="22">
        <f>shipments[[#This Row],[Boxes]]*shipments[[#This Row],[cost_per_box]]</f>
        <v>1759.45</v>
      </c>
      <c r="N4968" s="22">
        <f>shipments[[#This Row],[Amount]]-shipments[[#This Row],[total cost]]</f>
        <v>1892.3</v>
      </c>
    </row>
    <row r="4969" spans="1:14" x14ac:dyDescent="0.35">
      <c r="A4969" t="s">
        <v>5017</v>
      </c>
      <c r="B4969" t="s">
        <v>8055</v>
      </c>
      <c r="C4969" t="s">
        <v>8015</v>
      </c>
      <c r="D4969" t="s">
        <v>8038</v>
      </c>
      <c r="E4969" s="1">
        <v>45285</v>
      </c>
      <c r="F4969">
        <v>9711</v>
      </c>
      <c r="G4969">
        <v>1619</v>
      </c>
      <c r="H4969" t="s">
        <v>7</v>
      </c>
      <c r="I4969" t="str">
        <f>VLOOKUP(shipments[[#This Row],[SPID]],CHOOSE({1,2},people[[#All],[SPID]],people[[#All],[Sales_person]]),2,0)</f>
        <v>Kelci Walkden</v>
      </c>
      <c r="J4969">
        <f>YEAR(shipments[[#This Row],[Shipdate]])</f>
        <v>2023</v>
      </c>
      <c r="K4969" s="22"/>
      <c r="L4969" s="22">
        <f>VLOOKUP(shipments[[#This Row],[PID]],CHOOSE({1,2},products[PID],products[Cost_per_box]),2,0)</f>
        <v>5.72</v>
      </c>
      <c r="M4969" s="22">
        <f>shipments[[#This Row],[Boxes]]*shipments[[#This Row],[cost_per_box]]</f>
        <v>9260.68</v>
      </c>
      <c r="N4969" s="22">
        <f>shipments[[#This Row],[Amount]]-shipments[[#This Row],[total cost]]</f>
        <v>450.31999999999971</v>
      </c>
    </row>
    <row r="4970" spans="1:14" x14ac:dyDescent="0.35">
      <c r="A4970" t="s">
        <v>5018</v>
      </c>
      <c r="B4970" t="s">
        <v>8055</v>
      </c>
      <c r="C4970" t="s">
        <v>8015</v>
      </c>
      <c r="D4970" t="s">
        <v>8034</v>
      </c>
      <c r="E4970" s="1">
        <v>45397</v>
      </c>
      <c r="F4970">
        <v>3721.5</v>
      </c>
      <c r="G4970">
        <v>414</v>
      </c>
      <c r="H4970" t="s">
        <v>7</v>
      </c>
      <c r="I4970" t="str">
        <f>VLOOKUP(shipments[[#This Row],[SPID]],CHOOSE({1,2},people[[#All],[SPID]],people[[#All],[Sales_person]]),2,0)</f>
        <v>Kelci Walkden</v>
      </c>
      <c r="J4970">
        <f>YEAR(shipments[[#This Row],[Shipdate]])</f>
        <v>2024</v>
      </c>
      <c r="K4970" s="22"/>
      <c r="L4970" s="22">
        <f>VLOOKUP(shipments[[#This Row],[PID]],CHOOSE({1,2},products[PID],products[Cost_per_box]),2,0)</f>
        <v>5.72</v>
      </c>
      <c r="M4970" s="22">
        <f>shipments[[#This Row],[Boxes]]*shipments[[#This Row],[cost_per_box]]</f>
        <v>2368.08</v>
      </c>
      <c r="N4970" s="22">
        <f>shipments[[#This Row],[Amount]]-shipments[[#This Row],[total cost]]</f>
        <v>1353.42</v>
      </c>
    </row>
    <row r="4971" spans="1:14" x14ac:dyDescent="0.35">
      <c r="A4971" t="s">
        <v>5019</v>
      </c>
      <c r="B4971" t="s">
        <v>8055</v>
      </c>
      <c r="C4971" t="s">
        <v>8015</v>
      </c>
      <c r="D4971" t="s">
        <v>8033</v>
      </c>
      <c r="E4971" s="1">
        <v>45252</v>
      </c>
      <c r="F4971">
        <v>641.25</v>
      </c>
      <c r="G4971">
        <v>72</v>
      </c>
      <c r="H4971" t="s">
        <v>7</v>
      </c>
      <c r="I4971" t="str">
        <f>VLOOKUP(shipments[[#This Row],[SPID]],CHOOSE({1,2},people[[#All],[SPID]],people[[#All],[Sales_person]]),2,0)</f>
        <v>Kelci Walkden</v>
      </c>
      <c r="J4971">
        <f>YEAR(shipments[[#This Row],[Shipdate]])</f>
        <v>2023</v>
      </c>
      <c r="K4971" s="22"/>
      <c r="L4971" s="22">
        <f>VLOOKUP(shipments[[#This Row],[PID]],CHOOSE({1,2},products[PID],products[Cost_per_box]),2,0)</f>
        <v>5.72</v>
      </c>
      <c r="M4971" s="22">
        <f>shipments[[#This Row],[Boxes]]*shipments[[#This Row],[cost_per_box]]</f>
        <v>411.84</v>
      </c>
      <c r="N4971" s="22">
        <f>shipments[[#This Row],[Amount]]-shipments[[#This Row],[total cost]]</f>
        <v>229.41000000000003</v>
      </c>
    </row>
    <row r="4972" spans="1:14" x14ac:dyDescent="0.35">
      <c r="A4972" t="s">
        <v>5020</v>
      </c>
      <c r="B4972" t="s">
        <v>8055</v>
      </c>
      <c r="C4972" t="s">
        <v>8015</v>
      </c>
      <c r="D4972" t="s">
        <v>8034</v>
      </c>
      <c r="E4972" s="1">
        <v>44936</v>
      </c>
      <c r="F4972">
        <v>54</v>
      </c>
      <c r="G4972">
        <v>7</v>
      </c>
      <c r="H4972" t="s">
        <v>7</v>
      </c>
      <c r="I4972" t="str">
        <f>VLOOKUP(shipments[[#This Row],[SPID]],CHOOSE({1,2},people[[#All],[SPID]],people[[#All],[Sales_person]]),2,0)</f>
        <v>Kelci Walkden</v>
      </c>
      <c r="J4972">
        <f>YEAR(shipments[[#This Row],[Shipdate]])</f>
        <v>2023</v>
      </c>
      <c r="K4972" s="22"/>
      <c r="L4972" s="22">
        <f>VLOOKUP(shipments[[#This Row],[PID]],CHOOSE({1,2},products[PID],products[Cost_per_box]),2,0)</f>
        <v>5.72</v>
      </c>
      <c r="M4972" s="22">
        <f>shipments[[#This Row],[Boxes]]*shipments[[#This Row],[cost_per_box]]</f>
        <v>40.04</v>
      </c>
      <c r="N4972" s="22">
        <f>shipments[[#This Row],[Amount]]-shipments[[#This Row],[total cost]]</f>
        <v>13.96</v>
      </c>
    </row>
    <row r="4973" spans="1:14" x14ac:dyDescent="0.35">
      <c r="A4973" t="s">
        <v>5021</v>
      </c>
      <c r="B4973" t="s">
        <v>8055</v>
      </c>
      <c r="C4973" t="s">
        <v>8015</v>
      </c>
      <c r="D4973" t="s">
        <v>8033</v>
      </c>
      <c r="E4973" s="1">
        <v>45252</v>
      </c>
      <c r="F4973">
        <v>8651.25</v>
      </c>
      <c r="G4973">
        <v>1442</v>
      </c>
      <c r="H4973" t="s">
        <v>7</v>
      </c>
      <c r="I4973" t="str">
        <f>VLOOKUP(shipments[[#This Row],[SPID]],CHOOSE({1,2},people[[#All],[SPID]],people[[#All],[Sales_person]]),2,0)</f>
        <v>Kelci Walkden</v>
      </c>
      <c r="J4973">
        <f>YEAR(shipments[[#This Row],[Shipdate]])</f>
        <v>2023</v>
      </c>
      <c r="K4973" s="22"/>
      <c r="L4973" s="22">
        <f>VLOOKUP(shipments[[#This Row],[PID]],CHOOSE({1,2},products[PID],products[Cost_per_box]),2,0)</f>
        <v>5.72</v>
      </c>
      <c r="M4973" s="22">
        <f>shipments[[#This Row],[Boxes]]*shipments[[#This Row],[cost_per_box]]</f>
        <v>8248.24</v>
      </c>
      <c r="N4973" s="22">
        <f>shipments[[#This Row],[Amount]]-shipments[[#This Row],[total cost]]</f>
        <v>403.01000000000022</v>
      </c>
    </row>
    <row r="4974" spans="1:14" x14ac:dyDescent="0.35">
      <c r="A4974" t="s">
        <v>5022</v>
      </c>
      <c r="B4974" t="s">
        <v>8055</v>
      </c>
      <c r="C4974" t="s">
        <v>8016</v>
      </c>
      <c r="D4974" t="s">
        <v>8033</v>
      </c>
      <c r="E4974" s="1">
        <v>45272</v>
      </c>
      <c r="F4974">
        <v>4151.25</v>
      </c>
      <c r="G4974">
        <v>160</v>
      </c>
      <c r="H4974" t="s">
        <v>7</v>
      </c>
      <c r="I4974" t="str">
        <f>VLOOKUP(shipments[[#This Row],[SPID]],CHOOSE({1,2},people[[#All],[SPID]],people[[#All],[Sales_person]]),2,0)</f>
        <v>Kelci Walkden</v>
      </c>
      <c r="J4974">
        <f>YEAR(shipments[[#This Row],[Shipdate]])</f>
        <v>2023</v>
      </c>
      <c r="K4974" s="22"/>
      <c r="L4974" s="22">
        <f>VLOOKUP(shipments[[#This Row],[PID]],CHOOSE({1,2},products[PID],products[Cost_per_box]),2,0)</f>
        <v>6.31</v>
      </c>
      <c r="M4974" s="22">
        <f>shipments[[#This Row],[Boxes]]*shipments[[#This Row],[cost_per_box]]</f>
        <v>1009.5999999999999</v>
      </c>
      <c r="N4974" s="22">
        <f>shipments[[#This Row],[Amount]]-shipments[[#This Row],[total cost]]</f>
        <v>3141.65</v>
      </c>
    </row>
    <row r="4975" spans="1:14" x14ac:dyDescent="0.35">
      <c r="A4975" t="s">
        <v>5023</v>
      </c>
      <c r="B4975" t="s">
        <v>8055</v>
      </c>
      <c r="C4975" t="s">
        <v>8017</v>
      </c>
      <c r="D4975" t="s">
        <v>8033</v>
      </c>
      <c r="E4975" s="1">
        <v>45530</v>
      </c>
      <c r="F4975">
        <v>4752</v>
      </c>
      <c r="G4975">
        <v>183</v>
      </c>
      <c r="H4975" t="s">
        <v>40</v>
      </c>
      <c r="I4975" t="str">
        <f>VLOOKUP(shipments[[#This Row],[SPID]],CHOOSE({1,2},people[[#All],[SPID]],people[[#All],[Sales_person]]),2,0)</f>
        <v>Kelci Walkden</v>
      </c>
      <c r="J4975">
        <f>YEAR(shipments[[#This Row],[Shipdate]])</f>
        <v>2024</v>
      </c>
      <c r="K4975" s="22"/>
      <c r="L4975" s="22">
        <f>VLOOKUP(shipments[[#This Row],[PID]],CHOOSE({1,2},products[PID],products[Cost_per_box]),2,0)</f>
        <v>9.94</v>
      </c>
      <c r="M4975" s="22">
        <f>shipments[[#This Row],[Boxes]]*shipments[[#This Row],[cost_per_box]]</f>
        <v>1819.02</v>
      </c>
      <c r="N4975" s="22">
        <f>shipments[[#This Row],[Amount]]-shipments[[#This Row],[total cost]]</f>
        <v>2932.98</v>
      </c>
    </row>
    <row r="4976" spans="1:14" x14ac:dyDescent="0.35">
      <c r="A4976" t="s">
        <v>5024</v>
      </c>
      <c r="B4976" t="s">
        <v>8055</v>
      </c>
      <c r="C4976" t="s">
        <v>8017</v>
      </c>
      <c r="D4976" t="s">
        <v>8038</v>
      </c>
      <c r="E4976" s="1">
        <v>44932</v>
      </c>
      <c r="F4976">
        <v>4947.75</v>
      </c>
      <c r="G4976">
        <v>184</v>
      </c>
      <c r="H4976" t="s">
        <v>7</v>
      </c>
      <c r="I4976" t="str">
        <f>VLOOKUP(shipments[[#This Row],[SPID]],CHOOSE({1,2},people[[#All],[SPID]],people[[#All],[Sales_person]]),2,0)</f>
        <v>Kelci Walkden</v>
      </c>
      <c r="J4976">
        <f>YEAR(shipments[[#This Row],[Shipdate]])</f>
        <v>2023</v>
      </c>
      <c r="K4976" s="22"/>
      <c r="L4976" s="22">
        <f>VLOOKUP(shipments[[#This Row],[PID]],CHOOSE({1,2},products[PID],products[Cost_per_box]),2,0)</f>
        <v>9.94</v>
      </c>
      <c r="M4976" s="22">
        <f>shipments[[#This Row],[Boxes]]*shipments[[#This Row],[cost_per_box]]</f>
        <v>1828.9599999999998</v>
      </c>
      <c r="N4976" s="22">
        <f>shipments[[#This Row],[Amount]]-shipments[[#This Row],[total cost]]</f>
        <v>3118.79</v>
      </c>
    </row>
    <row r="4977" spans="1:14" x14ac:dyDescent="0.35">
      <c r="A4977" t="s">
        <v>5025</v>
      </c>
      <c r="B4977" t="s">
        <v>8055</v>
      </c>
      <c r="C4977" t="s">
        <v>8017</v>
      </c>
      <c r="D4977" t="s">
        <v>8033</v>
      </c>
      <c r="E4977" s="1">
        <v>44956</v>
      </c>
      <c r="F4977">
        <v>5593.5</v>
      </c>
      <c r="G4977">
        <v>208</v>
      </c>
      <c r="H4977" t="s">
        <v>7</v>
      </c>
      <c r="I4977" t="str">
        <f>VLOOKUP(shipments[[#This Row],[SPID]],CHOOSE({1,2},people[[#All],[SPID]],people[[#All],[Sales_person]]),2,0)</f>
        <v>Kelci Walkden</v>
      </c>
      <c r="J4977">
        <f>YEAR(shipments[[#This Row],[Shipdate]])</f>
        <v>2023</v>
      </c>
      <c r="K4977" s="22"/>
      <c r="L4977" s="22">
        <f>VLOOKUP(shipments[[#This Row],[PID]],CHOOSE({1,2},products[PID],products[Cost_per_box]),2,0)</f>
        <v>9.94</v>
      </c>
      <c r="M4977" s="22">
        <f>shipments[[#This Row],[Boxes]]*shipments[[#This Row],[cost_per_box]]</f>
        <v>2067.52</v>
      </c>
      <c r="N4977" s="22">
        <f>shipments[[#This Row],[Amount]]-shipments[[#This Row],[total cost]]</f>
        <v>3525.98</v>
      </c>
    </row>
    <row r="4978" spans="1:14" x14ac:dyDescent="0.35">
      <c r="A4978" t="s">
        <v>5026</v>
      </c>
      <c r="B4978" t="s">
        <v>8055</v>
      </c>
      <c r="C4978" t="s">
        <v>8017</v>
      </c>
      <c r="D4978" t="s">
        <v>8034</v>
      </c>
      <c r="E4978" s="1">
        <v>45104</v>
      </c>
      <c r="F4978">
        <v>5474.25</v>
      </c>
      <c r="G4978">
        <v>211</v>
      </c>
      <c r="H4978" t="s">
        <v>7</v>
      </c>
      <c r="I4978" t="str">
        <f>VLOOKUP(shipments[[#This Row],[SPID]],CHOOSE({1,2},people[[#All],[SPID]],people[[#All],[Sales_person]]),2,0)</f>
        <v>Kelci Walkden</v>
      </c>
      <c r="J4978">
        <f>YEAR(shipments[[#This Row],[Shipdate]])</f>
        <v>2023</v>
      </c>
      <c r="K4978" s="22"/>
      <c r="L4978" s="22">
        <f>VLOOKUP(shipments[[#This Row],[PID]],CHOOSE({1,2},products[PID],products[Cost_per_box]),2,0)</f>
        <v>9.94</v>
      </c>
      <c r="M4978" s="22">
        <f>shipments[[#This Row],[Boxes]]*shipments[[#This Row],[cost_per_box]]</f>
        <v>2097.3399999999997</v>
      </c>
      <c r="N4978" s="22">
        <f>shipments[[#This Row],[Amount]]-shipments[[#This Row],[total cost]]</f>
        <v>3376.9100000000003</v>
      </c>
    </row>
    <row r="4979" spans="1:14" x14ac:dyDescent="0.35">
      <c r="A4979" t="s">
        <v>5027</v>
      </c>
      <c r="B4979" t="s">
        <v>8055</v>
      </c>
      <c r="C4979" t="s">
        <v>8017</v>
      </c>
      <c r="D4979" t="s">
        <v>8034</v>
      </c>
      <c r="E4979" s="1">
        <v>45302</v>
      </c>
      <c r="F4979">
        <v>5231.25</v>
      </c>
      <c r="G4979">
        <v>202</v>
      </c>
      <c r="H4979" t="s">
        <v>40</v>
      </c>
      <c r="I4979" t="str">
        <f>VLOOKUP(shipments[[#This Row],[SPID]],CHOOSE({1,2},people[[#All],[SPID]],people[[#All],[Sales_person]]),2,0)</f>
        <v>Kelci Walkden</v>
      </c>
      <c r="J4979">
        <f>YEAR(shipments[[#This Row],[Shipdate]])</f>
        <v>2024</v>
      </c>
      <c r="K4979" s="22"/>
      <c r="L4979" s="22">
        <f>VLOOKUP(shipments[[#This Row],[PID]],CHOOSE({1,2},products[PID],products[Cost_per_box]),2,0)</f>
        <v>9.94</v>
      </c>
      <c r="M4979" s="22">
        <f>shipments[[#This Row],[Boxes]]*shipments[[#This Row],[cost_per_box]]</f>
        <v>2007.8799999999999</v>
      </c>
      <c r="N4979" s="22">
        <f>shipments[[#This Row],[Amount]]-shipments[[#This Row],[total cost]]</f>
        <v>3223.37</v>
      </c>
    </row>
    <row r="4980" spans="1:14" x14ac:dyDescent="0.35">
      <c r="A4980" t="s">
        <v>5028</v>
      </c>
      <c r="B4980" t="s">
        <v>8055</v>
      </c>
      <c r="C4980" t="s">
        <v>8017</v>
      </c>
      <c r="D4980" t="s">
        <v>8037</v>
      </c>
      <c r="E4980" s="1">
        <v>44963</v>
      </c>
      <c r="F4980">
        <v>5769</v>
      </c>
      <c r="G4980">
        <v>231</v>
      </c>
      <c r="H4980" t="s">
        <v>7</v>
      </c>
      <c r="I4980" t="str">
        <f>VLOOKUP(shipments[[#This Row],[SPID]],CHOOSE({1,2},people[[#All],[SPID]],people[[#All],[Sales_person]]),2,0)</f>
        <v>Kelci Walkden</v>
      </c>
      <c r="J4980">
        <f>YEAR(shipments[[#This Row],[Shipdate]])</f>
        <v>2023</v>
      </c>
      <c r="K4980" s="22"/>
      <c r="L4980" s="22">
        <f>VLOOKUP(shipments[[#This Row],[PID]],CHOOSE({1,2},products[PID],products[Cost_per_box]),2,0)</f>
        <v>9.94</v>
      </c>
      <c r="M4980" s="22">
        <f>shipments[[#This Row],[Boxes]]*shipments[[#This Row],[cost_per_box]]</f>
        <v>2296.14</v>
      </c>
      <c r="N4980" s="22">
        <f>shipments[[#This Row],[Amount]]-shipments[[#This Row],[total cost]]</f>
        <v>3472.86</v>
      </c>
    </row>
    <row r="4981" spans="1:14" x14ac:dyDescent="0.35">
      <c r="A4981" t="s">
        <v>5029</v>
      </c>
      <c r="B4981" t="s">
        <v>8055</v>
      </c>
      <c r="C4981" t="s">
        <v>8018</v>
      </c>
      <c r="D4981" t="s">
        <v>8036</v>
      </c>
      <c r="E4981" s="1">
        <v>45348</v>
      </c>
      <c r="F4981">
        <v>623.25</v>
      </c>
      <c r="G4981">
        <v>32</v>
      </c>
      <c r="H4981" t="s">
        <v>7</v>
      </c>
      <c r="I4981" t="str">
        <f>VLOOKUP(shipments[[#This Row],[SPID]],CHOOSE({1,2},people[[#All],[SPID]],people[[#All],[Sales_person]]),2,0)</f>
        <v>Kelci Walkden</v>
      </c>
      <c r="J4981">
        <f>YEAR(shipments[[#This Row],[Shipdate]])</f>
        <v>2024</v>
      </c>
      <c r="K4981" s="22"/>
      <c r="L4981" s="22">
        <f>VLOOKUP(shipments[[#This Row],[PID]],CHOOSE({1,2},products[PID],products[Cost_per_box]),2,0)</f>
        <v>7.73</v>
      </c>
      <c r="M4981" s="22">
        <f>shipments[[#This Row],[Boxes]]*shipments[[#This Row],[cost_per_box]]</f>
        <v>247.36</v>
      </c>
      <c r="N4981" s="22">
        <f>shipments[[#This Row],[Amount]]-shipments[[#This Row],[total cost]]</f>
        <v>375.89</v>
      </c>
    </row>
    <row r="4982" spans="1:14" x14ac:dyDescent="0.35">
      <c r="A4982" t="s">
        <v>5030</v>
      </c>
      <c r="B4982" t="s">
        <v>8055</v>
      </c>
      <c r="C4982" t="s">
        <v>8018</v>
      </c>
      <c r="D4982" t="s">
        <v>8034</v>
      </c>
      <c r="E4982" s="1">
        <v>44956</v>
      </c>
      <c r="F4982">
        <v>2859.75</v>
      </c>
      <c r="G4982">
        <v>143</v>
      </c>
      <c r="H4982" t="s">
        <v>7</v>
      </c>
      <c r="I4982" t="str">
        <f>VLOOKUP(shipments[[#This Row],[SPID]],CHOOSE({1,2},people[[#All],[SPID]],people[[#All],[Sales_person]]),2,0)</f>
        <v>Kelci Walkden</v>
      </c>
      <c r="J4982">
        <f>YEAR(shipments[[#This Row],[Shipdate]])</f>
        <v>2023</v>
      </c>
      <c r="K4982" s="22"/>
      <c r="L4982" s="22">
        <f>VLOOKUP(shipments[[#This Row],[PID]],CHOOSE({1,2},products[PID],products[Cost_per_box]),2,0)</f>
        <v>7.73</v>
      </c>
      <c r="M4982" s="22">
        <f>shipments[[#This Row],[Boxes]]*shipments[[#This Row],[cost_per_box]]</f>
        <v>1105.3900000000001</v>
      </c>
      <c r="N4982" s="22">
        <f>shipments[[#This Row],[Amount]]-shipments[[#This Row],[total cost]]</f>
        <v>1754.36</v>
      </c>
    </row>
    <row r="4983" spans="1:14" x14ac:dyDescent="0.35">
      <c r="A4983" t="s">
        <v>5031</v>
      </c>
      <c r="B4983" t="s">
        <v>8055</v>
      </c>
      <c r="C4983" t="s">
        <v>8018</v>
      </c>
      <c r="D4983" t="s">
        <v>8033</v>
      </c>
      <c r="E4983" s="1">
        <v>45525</v>
      </c>
      <c r="F4983">
        <v>8115.75</v>
      </c>
      <c r="G4983">
        <v>406</v>
      </c>
      <c r="H4983" t="s">
        <v>18</v>
      </c>
      <c r="I4983" t="str">
        <f>VLOOKUP(shipments[[#This Row],[SPID]],CHOOSE({1,2},people[[#All],[SPID]],people[[#All],[Sales_person]]),2,0)</f>
        <v>Kelci Walkden</v>
      </c>
      <c r="J4983">
        <f>YEAR(shipments[[#This Row],[Shipdate]])</f>
        <v>2024</v>
      </c>
      <c r="K4983" s="22"/>
      <c r="L4983" s="22">
        <f>VLOOKUP(shipments[[#This Row],[PID]],CHOOSE({1,2},products[PID],products[Cost_per_box]),2,0)</f>
        <v>7.73</v>
      </c>
      <c r="M4983" s="22">
        <f>shipments[[#This Row],[Boxes]]*shipments[[#This Row],[cost_per_box]]</f>
        <v>3138.38</v>
      </c>
      <c r="N4983" s="22">
        <f>shipments[[#This Row],[Amount]]-shipments[[#This Row],[total cost]]</f>
        <v>4977.37</v>
      </c>
    </row>
    <row r="4984" spans="1:14" x14ac:dyDescent="0.35">
      <c r="A4984" t="s">
        <v>5032</v>
      </c>
      <c r="B4984" t="s">
        <v>8055</v>
      </c>
      <c r="C4984" t="s">
        <v>8018</v>
      </c>
      <c r="D4984" t="s">
        <v>8038</v>
      </c>
      <c r="E4984" s="1">
        <v>45131</v>
      </c>
      <c r="F4984">
        <v>10764</v>
      </c>
      <c r="G4984">
        <v>490</v>
      </c>
      <c r="H4984" t="s">
        <v>7</v>
      </c>
      <c r="I4984" t="str">
        <f>VLOOKUP(shipments[[#This Row],[SPID]],CHOOSE({1,2},people[[#All],[SPID]],people[[#All],[Sales_person]]),2,0)</f>
        <v>Kelci Walkden</v>
      </c>
      <c r="J4984">
        <f>YEAR(shipments[[#This Row],[Shipdate]])</f>
        <v>2023</v>
      </c>
      <c r="K4984" s="22"/>
      <c r="L4984" s="22">
        <f>VLOOKUP(shipments[[#This Row],[PID]],CHOOSE({1,2},products[PID],products[Cost_per_box]),2,0)</f>
        <v>7.73</v>
      </c>
      <c r="M4984" s="22">
        <f>shipments[[#This Row],[Boxes]]*shipments[[#This Row],[cost_per_box]]</f>
        <v>3787.7000000000003</v>
      </c>
      <c r="N4984" s="22">
        <f>shipments[[#This Row],[Amount]]-shipments[[#This Row],[total cost]]</f>
        <v>6976.2999999999993</v>
      </c>
    </row>
    <row r="4985" spans="1:14" x14ac:dyDescent="0.35">
      <c r="A4985" t="s">
        <v>5033</v>
      </c>
      <c r="B4985" t="s">
        <v>8055</v>
      </c>
      <c r="C4985" t="s">
        <v>8019</v>
      </c>
      <c r="D4985" t="s">
        <v>8034</v>
      </c>
      <c r="E4985" s="1">
        <v>45488</v>
      </c>
      <c r="F4985">
        <v>10143</v>
      </c>
      <c r="G4985">
        <v>462</v>
      </c>
      <c r="H4985" t="s">
        <v>18</v>
      </c>
      <c r="I4985" t="str">
        <f>VLOOKUP(shipments[[#This Row],[SPID]],CHOOSE({1,2},people[[#All],[SPID]],people[[#All],[Sales_person]]),2,0)</f>
        <v>Kelci Walkden</v>
      </c>
      <c r="J4985">
        <f>YEAR(shipments[[#This Row],[Shipdate]])</f>
        <v>2024</v>
      </c>
      <c r="K4985" s="22"/>
      <c r="L4985" s="22">
        <f>VLOOKUP(shipments[[#This Row],[PID]],CHOOSE({1,2},products[PID],products[Cost_per_box]),2,0)</f>
        <v>3.68</v>
      </c>
      <c r="M4985" s="22">
        <f>shipments[[#This Row],[Boxes]]*shipments[[#This Row],[cost_per_box]]</f>
        <v>1700.16</v>
      </c>
      <c r="N4985" s="22">
        <f>shipments[[#This Row],[Amount]]-shipments[[#This Row],[total cost]]</f>
        <v>8442.84</v>
      </c>
    </row>
    <row r="4986" spans="1:14" x14ac:dyDescent="0.35">
      <c r="A4986" t="s">
        <v>5034</v>
      </c>
      <c r="B4986" t="s">
        <v>8055</v>
      </c>
      <c r="C4986" t="s">
        <v>8019</v>
      </c>
      <c r="D4986" t="s">
        <v>8038</v>
      </c>
      <c r="E4986" s="1">
        <v>45436</v>
      </c>
      <c r="F4986">
        <v>5152.5</v>
      </c>
      <c r="G4986">
        <v>225</v>
      </c>
      <c r="H4986" t="s">
        <v>7</v>
      </c>
      <c r="I4986" t="str">
        <f>VLOOKUP(shipments[[#This Row],[SPID]],CHOOSE({1,2},people[[#All],[SPID]],people[[#All],[Sales_person]]),2,0)</f>
        <v>Kelci Walkden</v>
      </c>
      <c r="J4986">
        <f>YEAR(shipments[[#This Row],[Shipdate]])</f>
        <v>2024</v>
      </c>
      <c r="K4986" s="22"/>
      <c r="L4986" s="22">
        <f>VLOOKUP(shipments[[#This Row],[PID]],CHOOSE({1,2},products[PID],products[Cost_per_box]),2,0)</f>
        <v>3.68</v>
      </c>
      <c r="M4986" s="22">
        <f>shipments[[#This Row],[Boxes]]*shipments[[#This Row],[cost_per_box]]</f>
        <v>828</v>
      </c>
      <c r="N4986" s="22">
        <f>shipments[[#This Row],[Amount]]-shipments[[#This Row],[total cost]]</f>
        <v>4324.5</v>
      </c>
    </row>
    <row r="4987" spans="1:14" x14ac:dyDescent="0.35">
      <c r="A4987" t="s">
        <v>5035</v>
      </c>
      <c r="B4987" t="s">
        <v>8055</v>
      </c>
      <c r="C4987" t="s">
        <v>8020</v>
      </c>
      <c r="D4987" t="s">
        <v>8033</v>
      </c>
      <c r="E4987" s="1">
        <v>45399</v>
      </c>
      <c r="F4987">
        <v>1604.25</v>
      </c>
      <c r="G4987">
        <v>134</v>
      </c>
      <c r="H4987" t="s">
        <v>7</v>
      </c>
      <c r="I4987" t="str">
        <f>VLOOKUP(shipments[[#This Row],[SPID]],CHOOSE({1,2},people[[#All],[SPID]],people[[#All],[Sales_person]]),2,0)</f>
        <v>Kelci Walkden</v>
      </c>
      <c r="J4987">
        <f>YEAR(shipments[[#This Row],[Shipdate]])</f>
        <v>2024</v>
      </c>
      <c r="K4987" s="22"/>
      <c r="L4987" s="22">
        <f>VLOOKUP(shipments[[#This Row],[PID]],CHOOSE({1,2},products[PID],products[Cost_per_box]),2,0)</f>
        <v>8.2200000000000006</v>
      </c>
      <c r="M4987" s="22">
        <f>shipments[[#This Row],[Boxes]]*shipments[[#This Row],[cost_per_box]]</f>
        <v>1101.48</v>
      </c>
      <c r="N4987" s="22">
        <f>shipments[[#This Row],[Amount]]-shipments[[#This Row],[total cost]]</f>
        <v>502.77</v>
      </c>
    </row>
    <row r="4988" spans="1:14" x14ac:dyDescent="0.35">
      <c r="A4988" t="s">
        <v>5036</v>
      </c>
      <c r="B4988" t="s">
        <v>8055</v>
      </c>
      <c r="C4988" t="s">
        <v>8020</v>
      </c>
      <c r="D4988" t="s">
        <v>8034</v>
      </c>
      <c r="E4988" s="1">
        <v>45414</v>
      </c>
      <c r="F4988">
        <v>7132.5</v>
      </c>
      <c r="G4988">
        <v>476</v>
      </c>
      <c r="H4988" t="s">
        <v>7</v>
      </c>
      <c r="I4988" t="str">
        <f>VLOOKUP(shipments[[#This Row],[SPID]],CHOOSE({1,2},people[[#All],[SPID]],people[[#All],[Sales_person]]),2,0)</f>
        <v>Kelci Walkden</v>
      </c>
      <c r="J4988">
        <f>YEAR(shipments[[#This Row],[Shipdate]])</f>
        <v>2024</v>
      </c>
      <c r="K4988" s="22"/>
      <c r="L4988" s="22">
        <f>VLOOKUP(shipments[[#This Row],[PID]],CHOOSE({1,2},products[PID],products[Cost_per_box]),2,0)</f>
        <v>8.2200000000000006</v>
      </c>
      <c r="M4988" s="22">
        <f>shipments[[#This Row],[Boxes]]*shipments[[#This Row],[cost_per_box]]</f>
        <v>3912.7200000000003</v>
      </c>
      <c r="N4988" s="22">
        <f>shipments[[#This Row],[Amount]]-shipments[[#This Row],[total cost]]</f>
        <v>3219.7799999999997</v>
      </c>
    </row>
    <row r="4989" spans="1:14" x14ac:dyDescent="0.35">
      <c r="A4989" t="s">
        <v>5037</v>
      </c>
      <c r="B4989" t="s">
        <v>8055</v>
      </c>
      <c r="C4989" t="s">
        <v>8020</v>
      </c>
      <c r="D4989" t="s">
        <v>8038</v>
      </c>
      <c r="E4989" s="1">
        <v>45243</v>
      </c>
      <c r="F4989">
        <v>8219.25</v>
      </c>
      <c r="G4989">
        <v>548</v>
      </c>
      <c r="H4989" t="s">
        <v>7</v>
      </c>
      <c r="I4989" t="str">
        <f>VLOOKUP(shipments[[#This Row],[SPID]],CHOOSE({1,2},people[[#All],[SPID]],people[[#All],[Sales_person]]),2,0)</f>
        <v>Kelci Walkden</v>
      </c>
      <c r="J4989">
        <f>YEAR(shipments[[#This Row],[Shipdate]])</f>
        <v>2023</v>
      </c>
      <c r="K4989" s="22"/>
      <c r="L4989" s="22">
        <f>VLOOKUP(shipments[[#This Row],[PID]],CHOOSE({1,2},products[PID],products[Cost_per_box]),2,0)</f>
        <v>8.2200000000000006</v>
      </c>
      <c r="M4989" s="22">
        <f>shipments[[#This Row],[Boxes]]*shipments[[#This Row],[cost_per_box]]</f>
        <v>4504.5600000000004</v>
      </c>
      <c r="N4989" s="22">
        <f>shipments[[#This Row],[Amount]]-shipments[[#This Row],[total cost]]</f>
        <v>3714.6899999999996</v>
      </c>
    </row>
    <row r="4990" spans="1:14" x14ac:dyDescent="0.35">
      <c r="A4990" t="s">
        <v>5038</v>
      </c>
      <c r="B4990" t="s">
        <v>8055</v>
      </c>
      <c r="C4990" t="s">
        <v>8020</v>
      </c>
      <c r="D4990" t="s">
        <v>8034</v>
      </c>
      <c r="E4990" s="1">
        <v>45021</v>
      </c>
      <c r="F4990">
        <v>5179.5</v>
      </c>
      <c r="G4990">
        <v>399</v>
      </c>
      <c r="H4990" t="s">
        <v>7</v>
      </c>
      <c r="I4990" t="str">
        <f>VLOOKUP(shipments[[#This Row],[SPID]],CHOOSE({1,2},people[[#All],[SPID]],people[[#All],[Sales_person]]),2,0)</f>
        <v>Kelci Walkden</v>
      </c>
      <c r="J4990">
        <f>YEAR(shipments[[#This Row],[Shipdate]])</f>
        <v>2023</v>
      </c>
      <c r="K4990" s="22"/>
      <c r="L4990" s="22">
        <f>VLOOKUP(shipments[[#This Row],[PID]],CHOOSE({1,2},products[PID],products[Cost_per_box]),2,0)</f>
        <v>8.2200000000000006</v>
      </c>
      <c r="M4990" s="22">
        <f>shipments[[#This Row],[Boxes]]*shipments[[#This Row],[cost_per_box]]</f>
        <v>3279.78</v>
      </c>
      <c r="N4990" s="22">
        <f>shipments[[#This Row],[Amount]]-shipments[[#This Row],[total cost]]</f>
        <v>1899.7199999999998</v>
      </c>
    </row>
    <row r="4991" spans="1:14" x14ac:dyDescent="0.35">
      <c r="A4991" t="s">
        <v>5039</v>
      </c>
      <c r="B4991" t="s">
        <v>8055</v>
      </c>
      <c r="C4991" t="s">
        <v>8021</v>
      </c>
      <c r="D4991" t="s">
        <v>8037</v>
      </c>
      <c r="E4991" s="1">
        <v>45532</v>
      </c>
      <c r="F4991">
        <v>5676.75</v>
      </c>
      <c r="G4991">
        <v>316</v>
      </c>
      <c r="H4991" t="s">
        <v>18</v>
      </c>
      <c r="I4991" t="str">
        <f>VLOOKUP(shipments[[#This Row],[SPID]],CHOOSE({1,2},people[[#All],[SPID]],people[[#All],[Sales_person]]),2,0)</f>
        <v>Kelci Walkden</v>
      </c>
      <c r="J4991">
        <f>YEAR(shipments[[#This Row],[Shipdate]])</f>
        <v>2024</v>
      </c>
      <c r="K4991" s="22"/>
      <c r="L4991" s="22">
        <f>VLOOKUP(shipments[[#This Row],[PID]],CHOOSE({1,2},products[PID],products[Cost_per_box]),2,0)</f>
        <v>10.23</v>
      </c>
      <c r="M4991" s="22">
        <f>shipments[[#This Row],[Boxes]]*shipments[[#This Row],[cost_per_box]]</f>
        <v>3232.6800000000003</v>
      </c>
      <c r="N4991" s="22">
        <f>shipments[[#This Row],[Amount]]-shipments[[#This Row],[total cost]]</f>
        <v>2444.0699999999997</v>
      </c>
    </row>
    <row r="4992" spans="1:14" x14ac:dyDescent="0.35">
      <c r="A4992" t="s">
        <v>5040</v>
      </c>
      <c r="B4992" t="s">
        <v>8055</v>
      </c>
      <c r="C4992" t="s">
        <v>8022</v>
      </c>
      <c r="D4992" t="s">
        <v>8038</v>
      </c>
      <c r="E4992" s="1">
        <v>45470</v>
      </c>
      <c r="F4992">
        <v>4828.5</v>
      </c>
      <c r="G4992">
        <v>322</v>
      </c>
      <c r="H4992" t="s">
        <v>7</v>
      </c>
      <c r="I4992" t="str">
        <f>VLOOKUP(shipments[[#This Row],[SPID]],CHOOSE({1,2},people[[#All],[SPID]],people[[#All],[Sales_person]]),2,0)</f>
        <v>Kelci Walkden</v>
      </c>
      <c r="J4992">
        <f>YEAR(shipments[[#This Row],[Shipdate]])</f>
        <v>2024</v>
      </c>
      <c r="K4992" s="22"/>
      <c r="L4992" s="22">
        <f>VLOOKUP(shipments[[#This Row],[PID]],CHOOSE({1,2},products[PID],products[Cost_per_box]),2,0)</f>
        <v>4.74</v>
      </c>
      <c r="M4992" s="22">
        <f>shipments[[#This Row],[Boxes]]*shipments[[#This Row],[cost_per_box]]</f>
        <v>1526.28</v>
      </c>
      <c r="N4992" s="22">
        <f>shipments[[#This Row],[Amount]]-shipments[[#This Row],[total cost]]</f>
        <v>3302.2200000000003</v>
      </c>
    </row>
    <row r="4993" spans="1:14" x14ac:dyDescent="0.35">
      <c r="A4993" t="s">
        <v>5041</v>
      </c>
      <c r="B4993" t="s">
        <v>8055</v>
      </c>
      <c r="C4993" t="s">
        <v>8022</v>
      </c>
      <c r="D4993" t="s">
        <v>8034</v>
      </c>
      <c r="E4993" s="1">
        <v>45175</v>
      </c>
      <c r="F4993">
        <v>10003.5</v>
      </c>
      <c r="G4993">
        <v>715</v>
      </c>
      <c r="H4993" t="s">
        <v>7</v>
      </c>
      <c r="I4993" t="str">
        <f>VLOOKUP(shipments[[#This Row],[SPID]],CHOOSE({1,2},people[[#All],[SPID]],people[[#All],[Sales_person]]),2,0)</f>
        <v>Kelci Walkden</v>
      </c>
      <c r="J4993">
        <f>YEAR(shipments[[#This Row],[Shipdate]])</f>
        <v>2023</v>
      </c>
      <c r="K4993" s="22"/>
      <c r="L4993" s="22">
        <f>VLOOKUP(shipments[[#This Row],[PID]],CHOOSE({1,2},products[PID],products[Cost_per_box]),2,0)</f>
        <v>4.74</v>
      </c>
      <c r="M4993" s="22">
        <f>shipments[[#This Row],[Boxes]]*shipments[[#This Row],[cost_per_box]]</f>
        <v>3389.1000000000004</v>
      </c>
      <c r="N4993" s="22">
        <f>shipments[[#This Row],[Amount]]-shipments[[#This Row],[total cost]]</f>
        <v>6614.4</v>
      </c>
    </row>
    <row r="4994" spans="1:14" x14ac:dyDescent="0.35">
      <c r="A4994" t="s">
        <v>5042</v>
      </c>
      <c r="B4994" t="s">
        <v>8055</v>
      </c>
      <c r="C4994" t="s">
        <v>8022</v>
      </c>
      <c r="D4994" t="s">
        <v>8037</v>
      </c>
      <c r="E4994" s="1">
        <v>45322</v>
      </c>
      <c r="F4994">
        <v>10878.75</v>
      </c>
      <c r="G4994">
        <v>640</v>
      </c>
      <c r="H4994" t="s">
        <v>7</v>
      </c>
      <c r="I4994" t="str">
        <f>VLOOKUP(shipments[[#This Row],[SPID]],CHOOSE({1,2},people[[#All],[SPID]],people[[#All],[Sales_person]]),2,0)</f>
        <v>Kelci Walkden</v>
      </c>
      <c r="J4994">
        <f>YEAR(shipments[[#This Row],[Shipdate]])</f>
        <v>2024</v>
      </c>
      <c r="K4994" s="22"/>
      <c r="L4994" s="22">
        <f>VLOOKUP(shipments[[#This Row],[PID]],CHOOSE({1,2},products[PID],products[Cost_per_box]),2,0)</f>
        <v>4.74</v>
      </c>
      <c r="M4994" s="22">
        <f>shipments[[#This Row],[Boxes]]*shipments[[#This Row],[cost_per_box]]</f>
        <v>3033.6000000000004</v>
      </c>
      <c r="N4994" s="22">
        <f>shipments[[#This Row],[Amount]]-shipments[[#This Row],[total cost]]</f>
        <v>7845.15</v>
      </c>
    </row>
    <row r="4995" spans="1:14" x14ac:dyDescent="0.35">
      <c r="A4995" t="s">
        <v>5043</v>
      </c>
      <c r="B4995" t="s">
        <v>8055</v>
      </c>
      <c r="C4995" t="s">
        <v>8022</v>
      </c>
      <c r="D4995" t="s">
        <v>8037</v>
      </c>
      <c r="E4995" s="1">
        <v>45331</v>
      </c>
      <c r="F4995">
        <v>5728.5</v>
      </c>
      <c r="G4995">
        <v>337</v>
      </c>
      <c r="H4995" t="s">
        <v>7</v>
      </c>
      <c r="I4995" t="str">
        <f>VLOOKUP(shipments[[#This Row],[SPID]],CHOOSE({1,2},people[[#All],[SPID]],people[[#All],[Sales_person]]),2,0)</f>
        <v>Kelci Walkden</v>
      </c>
      <c r="J4995">
        <f>YEAR(shipments[[#This Row],[Shipdate]])</f>
        <v>2024</v>
      </c>
      <c r="K4995" s="22"/>
      <c r="L4995" s="22">
        <f>VLOOKUP(shipments[[#This Row],[PID]],CHOOSE({1,2},products[PID],products[Cost_per_box]),2,0)</f>
        <v>4.74</v>
      </c>
      <c r="M4995" s="22">
        <f>shipments[[#This Row],[Boxes]]*shipments[[#This Row],[cost_per_box]]</f>
        <v>1597.38</v>
      </c>
      <c r="N4995" s="22">
        <f>shipments[[#This Row],[Amount]]-shipments[[#This Row],[total cost]]</f>
        <v>4131.12</v>
      </c>
    </row>
    <row r="4996" spans="1:14" x14ac:dyDescent="0.35">
      <c r="A4996" t="s">
        <v>5044</v>
      </c>
      <c r="B4996" t="s">
        <v>8055</v>
      </c>
      <c r="C4996" t="s">
        <v>8023</v>
      </c>
      <c r="D4996" t="s">
        <v>8037</v>
      </c>
      <c r="E4996" s="1">
        <v>45352</v>
      </c>
      <c r="F4996">
        <v>4025.25</v>
      </c>
      <c r="G4996">
        <v>448</v>
      </c>
      <c r="H4996" t="s">
        <v>7</v>
      </c>
      <c r="I4996" t="str">
        <f>VLOOKUP(shipments[[#This Row],[SPID]],CHOOSE({1,2},people[[#All],[SPID]],people[[#All],[Sales_person]]),2,0)</f>
        <v>Kelci Walkden</v>
      </c>
      <c r="J4996">
        <f>YEAR(shipments[[#This Row],[Shipdate]])</f>
        <v>2024</v>
      </c>
      <c r="K4996" s="22"/>
      <c r="L4996" s="22">
        <f>VLOOKUP(shipments[[#This Row],[PID]],CHOOSE({1,2},products[PID],products[Cost_per_box]),2,0)</f>
        <v>10.51</v>
      </c>
      <c r="M4996" s="22">
        <f>shipments[[#This Row],[Boxes]]*shipments[[#This Row],[cost_per_box]]</f>
        <v>4708.4799999999996</v>
      </c>
      <c r="N4996" s="22">
        <f>shipments[[#This Row],[Amount]]-shipments[[#This Row],[total cost]]</f>
        <v>-683.22999999999956</v>
      </c>
    </row>
    <row r="4997" spans="1:14" x14ac:dyDescent="0.35">
      <c r="A4997" t="s">
        <v>5045</v>
      </c>
      <c r="B4997" t="s">
        <v>8055</v>
      </c>
      <c r="C4997" t="s">
        <v>8023</v>
      </c>
      <c r="D4997" t="s">
        <v>8035</v>
      </c>
      <c r="E4997" s="1">
        <v>45107</v>
      </c>
      <c r="F4997">
        <v>9729</v>
      </c>
      <c r="G4997">
        <v>1390</v>
      </c>
      <c r="H4997" t="s">
        <v>7</v>
      </c>
      <c r="I4997" t="str">
        <f>VLOOKUP(shipments[[#This Row],[SPID]],CHOOSE({1,2},people[[#All],[SPID]],people[[#All],[Sales_person]]),2,0)</f>
        <v>Kelci Walkden</v>
      </c>
      <c r="J4997">
        <f>YEAR(shipments[[#This Row],[Shipdate]])</f>
        <v>2023</v>
      </c>
      <c r="K4997" s="22"/>
      <c r="L4997" s="22">
        <f>VLOOKUP(shipments[[#This Row],[PID]],CHOOSE({1,2},products[PID],products[Cost_per_box]),2,0)</f>
        <v>10.51</v>
      </c>
      <c r="M4997" s="22">
        <f>shipments[[#This Row],[Boxes]]*shipments[[#This Row],[cost_per_box]]</f>
        <v>14608.9</v>
      </c>
      <c r="N4997" s="22">
        <f>shipments[[#This Row],[Amount]]-shipments[[#This Row],[total cost]]</f>
        <v>-4879.8999999999996</v>
      </c>
    </row>
    <row r="4998" spans="1:14" x14ac:dyDescent="0.35">
      <c r="A4998" t="s">
        <v>5046</v>
      </c>
      <c r="B4998" t="s">
        <v>8055</v>
      </c>
      <c r="C4998" t="s">
        <v>8023</v>
      </c>
      <c r="D4998" t="s">
        <v>8038</v>
      </c>
      <c r="E4998" s="1">
        <v>45279</v>
      </c>
      <c r="F4998">
        <v>4770</v>
      </c>
      <c r="G4998">
        <v>530</v>
      </c>
      <c r="H4998" t="s">
        <v>7</v>
      </c>
      <c r="I4998" t="str">
        <f>VLOOKUP(shipments[[#This Row],[SPID]],CHOOSE({1,2},people[[#All],[SPID]],people[[#All],[Sales_person]]),2,0)</f>
        <v>Kelci Walkden</v>
      </c>
      <c r="J4998">
        <f>YEAR(shipments[[#This Row],[Shipdate]])</f>
        <v>2023</v>
      </c>
      <c r="K4998" s="22"/>
      <c r="L4998" s="22">
        <f>VLOOKUP(shipments[[#This Row],[PID]],CHOOSE({1,2},products[PID],products[Cost_per_box]),2,0)</f>
        <v>10.51</v>
      </c>
      <c r="M4998" s="22">
        <f>shipments[[#This Row],[Boxes]]*shipments[[#This Row],[cost_per_box]]</f>
        <v>5570.3</v>
      </c>
      <c r="N4998" s="22">
        <f>shipments[[#This Row],[Amount]]-shipments[[#This Row],[total cost]]</f>
        <v>-800.30000000000018</v>
      </c>
    </row>
    <row r="4999" spans="1:14" x14ac:dyDescent="0.35">
      <c r="A4999" t="s">
        <v>5047</v>
      </c>
      <c r="B4999" t="s">
        <v>8055</v>
      </c>
      <c r="C4999" t="s">
        <v>8023</v>
      </c>
      <c r="D4999" t="s">
        <v>8038</v>
      </c>
      <c r="E4999" s="1">
        <v>45517</v>
      </c>
      <c r="F4999">
        <v>5476.5</v>
      </c>
      <c r="G4999">
        <v>548</v>
      </c>
      <c r="H4999" t="s">
        <v>18</v>
      </c>
      <c r="I4999" t="str">
        <f>VLOOKUP(shipments[[#This Row],[SPID]],CHOOSE({1,2},people[[#All],[SPID]],people[[#All],[Sales_person]]),2,0)</f>
        <v>Kelci Walkden</v>
      </c>
      <c r="J4999">
        <f>YEAR(shipments[[#This Row],[Shipdate]])</f>
        <v>2024</v>
      </c>
      <c r="K4999" s="22"/>
      <c r="L4999" s="22">
        <f>VLOOKUP(shipments[[#This Row],[PID]],CHOOSE({1,2},products[PID],products[Cost_per_box]),2,0)</f>
        <v>10.51</v>
      </c>
      <c r="M4999" s="22">
        <f>shipments[[#This Row],[Boxes]]*shipments[[#This Row],[cost_per_box]]</f>
        <v>5759.48</v>
      </c>
      <c r="N4999" s="22">
        <f>shipments[[#This Row],[Amount]]-shipments[[#This Row],[total cost]]</f>
        <v>-282.97999999999956</v>
      </c>
    </row>
    <row r="5000" spans="1:14" x14ac:dyDescent="0.35">
      <c r="A5000" t="s">
        <v>5048</v>
      </c>
      <c r="B5000" t="s">
        <v>8055</v>
      </c>
      <c r="C5000" t="s">
        <v>8023</v>
      </c>
      <c r="D5000" t="s">
        <v>8036</v>
      </c>
      <c r="E5000" s="1">
        <v>45253</v>
      </c>
      <c r="F5000">
        <v>5280.75</v>
      </c>
      <c r="G5000">
        <v>661</v>
      </c>
      <c r="H5000" t="s">
        <v>7</v>
      </c>
      <c r="I5000" t="str">
        <f>VLOOKUP(shipments[[#This Row],[SPID]],CHOOSE({1,2},people[[#All],[SPID]],people[[#All],[Sales_person]]),2,0)</f>
        <v>Kelci Walkden</v>
      </c>
      <c r="J5000">
        <f>YEAR(shipments[[#This Row],[Shipdate]])</f>
        <v>2023</v>
      </c>
      <c r="K5000" s="22"/>
      <c r="L5000" s="22">
        <f>VLOOKUP(shipments[[#This Row],[PID]],CHOOSE({1,2},products[PID],products[Cost_per_box]),2,0)</f>
        <v>10.51</v>
      </c>
      <c r="M5000" s="22">
        <f>shipments[[#This Row],[Boxes]]*shipments[[#This Row],[cost_per_box]]</f>
        <v>6947.11</v>
      </c>
      <c r="N5000" s="22">
        <f>shipments[[#This Row],[Amount]]-shipments[[#This Row],[total cost]]</f>
        <v>-1666.3599999999997</v>
      </c>
    </row>
    <row r="5001" spans="1:14" x14ac:dyDescent="0.35">
      <c r="A5001" t="s">
        <v>5049</v>
      </c>
      <c r="B5001" t="s">
        <v>8055</v>
      </c>
      <c r="C5001" t="s">
        <v>8024</v>
      </c>
      <c r="D5001" t="s">
        <v>8038</v>
      </c>
      <c r="E5001" s="1">
        <v>45085</v>
      </c>
      <c r="F5001">
        <v>2738.25</v>
      </c>
      <c r="G5001">
        <v>172</v>
      </c>
      <c r="H5001" t="s">
        <v>7</v>
      </c>
      <c r="I5001" t="str">
        <f>VLOOKUP(shipments[[#This Row],[SPID]],CHOOSE({1,2},people[[#All],[SPID]],people[[#All],[Sales_person]]),2,0)</f>
        <v>Kelci Walkden</v>
      </c>
      <c r="J5001">
        <f>YEAR(shipments[[#This Row],[Shipdate]])</f>
        <v>2023</v>
      </c>
      <c r="K5001" s="22"/>
      <c r="L5001" s="22">
        <f>VLOOKUP(shipments[[#This Row],[PID]],CHOOSE({1,2},products[PID],products[Cost_per_box]),2,0)</f>
        <v>6.43</v>
      </c>
      <c r="M5001" s="22">
        <f>shipments[[#This Row],[Boxes]]*shipments[[#This Row],[cost_per_box]]</f>
        <v>1105.96</v>
      </c>
      <c r="N5001" s="22">
        <f>shipments[[#This Row],[Amount]]-shipments[[#This Row],[total cost]]</f>
        <v>1632.29</v>
      </c>
    </row>
    <row r="5002" spans="1:14" x14ac:dyDescent="0.35">
      <c r="A5002" t="s">
        <v>5050</v>
      </c>
      <c r="B5002" t="s">
        <v>8055</v>
      </c>
      <c r="C5002" t="s">
        <v>8024</v>
      </c>
      <c r="D5002" t="s">
        <v>8038</v>
      </c>
      <c r="E5002" s="1">
        <v>45082</v>
      </c>
      <c r="F5002">
        <v>5159.25</v>
      </c>
      <c r="G5002">
        <v>287</v>
      </c>
      <c r="H5002" t="s">
        <v>7</v>
      </c>
      <c r="I5002" t="str">
        <f>VLOOKUP(shipments[[#This Row],[SPID]],CHOOSE({1,2},people[[#All],[SPID]],people[[#All],[Sales_person]]),2,0)</f>
        <v>Kelci Walkden</v>
      </c>
      <c r="J5002">
        <f>YEAR(shipments[[#This Row],[Shipdate]])</f>
        <v>2023</v>
      </c>
      <c r="K5002" s="22"/>
      <c r="L5002" s="22">
        <f>VLOOKUP(shipments[[#This Row],[PID]],CHOOSE({1,2},products[PID],products[Cost_per_box]),2,0)</f>
        <v>6.43</v>
      </c>
      <c r="M5002" s="22">
        <f>shipments[[#This Row],[Boxes]]*shipments[[#This Row],[cost_per_box]]</f>
        <v>1845.4099999999999</v>
      </c>
      <c r="N5002" s="22">
        <f>shipments[[#This Row],[Amount]]-shipments[[#This Row],[total cost]]</f>
        <v>3313.84</v>
      </c>
    </row>
    <row r="5003" spans="1:14" x14ac:dyDescent="0.35">
      <c r="A5003" t="s">
        <v>5051</v>
      </c>
      <c r="B5003" t="s">
        <v>8055</v>
      </c>
      <c r="C5003" t="s">
        <v>8024</v>
      </c>
      <c r="D5003" t="s">
        <v>8037</v>
      </c>
      <c r="E5003" s="1">
        <v>45131</v>
      </c>
      <c r="F5003">
        <v>5985</v>
      </c>
      <c r="G5003">
        <v>399</v>
      </c>
      <c r="H5003" t="s">
        <v>7</v>
      </c>
      <c r="I5003" t="str">
        <f>VLOOKUP(shipments[[#This Row],[SPID]],CHOOSE({1,2},people[[#All],[SPID]],people[[#All],[Sales_person]]),2,0)</f>
        <v>Kelci Walkden</v>
      </c>
      <c r="J5003">
        <f>YEAR(shipments[[#This Row],[Shipdate]])</f>
        <v>2023</v>
      </c>
      <c r="K5003" s="22"/>
      <c r="L5003" s="22">
        <f>VLOOKUP(shipments[[#This Row],[PID]],CHOOSE({1,2},products[PID],products[Cost_per_box]),2,0)</f>
        <v>6.43</v>
      </c>
      <c r="M5003" s="22">
        <f>shipments[[#This Row],[Boxes]]*shipments[[#This Row],[cost_per_box]]</f>
        <v>2565.5699999999997</v>
      </c>
      <c r="N5003" s="22">
        <f>shipments[[#This Row],[Amount]]-shipments[[#This Row],[total cost]]</f>
        <v>3419.4300000000003</v>
      </c>
    </row>
    <row r="5004" spans="1:14" x14ac:dyDescent="0.35">
      <c r="A5004" t="s">
        <v>5052</v>
      </c>
      <c r="B5004" t="s">
        <v>8055</v>
      </c>
      <c r="C5004" t="s">
        <v>8024</v>
      </c>
      <c r="D5004" t="s">
        <v>8038</v>
      </c>
      <c r="E5004" s="1">
        <v>45384</v>
      </c>
      <c r="F5004">
        <v>5694.75</v>
      </c>
      <c r="G5004">
        <v>335</v>
      </c>
      <c r="H5004" t="s">
        <v>7</v>
      </c>
      <c r="I5004" t="str">
        <f>VLOOKUP(shipments[[#This Row],[SPID]],CHOOSE({1,2},people[[#All],[SPID]],people[[#All],[Sales_person]]),2,0)</f>
        <v>Kelci Walkden</v>
      </c>
      <c r="J5004">
        <f>YEAR(shipments[[#This Row],[Shipdate]])</f>
        <v>2024</v>
      </c>
      <c r="K5004" s="22"/>
      <c r="L5004" s="22">
        <f>VLOOKUP(shipments[[#This Row],[PID]],CHOOSE({1,2},products[PID],products[Cost_per_box]),2,0)</f>
        <v>6.43</v>
      </c>
      <c r="M5004" s="22">
        <f>shipments[[#This Row],[Boxes]]*shipments[[#This Row],[cost_per_box]]</f>
        <v>2154.0499999999997</v>
      </c>
      <c r="N5004" s="22">
        <f>shipments[[#This Row],[Amount]]-shipments[[#This Row],[total cost]]</f>
        <v>3540.7000000000003</v>
      </c>
    </row>
    <row r="5005" spans="1:14" x14ac:dyDescent="0.35">
      <c r="A5005" t="s">
        <v>5053</v>
      </c>
      <c r="B5005" t="s">
        <v>8055</v>
      </c>
      <c r="C5005" t="s">
        <v>8024</v>
      </c>
      <c r="D5005" t="s">
        <v>8033</v>
      </c>
      <c r="E5005" s="1">
        <v>45124</v>
      </c>
      <c r="F5005">
        <v>4743</v>
      </c>
      <c r="G5005">
        <v>317</v>
      </c>
      <c r="H5005" t="s">
        <v>7</v>
      </c>
      <c r="I5005" t="str">
        <f>VLOOKUP(shipments[[#This Row],[SPID]],CHOOSE({1,2},people[[#All],[SPID]],people[[#All],[Sales_person]]),2,0)</f>
        <v>Kelci Walkden</v>
      </c>
      <c r="J5005">
        <f>YEAR(shipments[[#This Row],[Shipdate]])</f>
        <v>2023</v>
      </c>
      <c r="K5005" s="22"/>
      <c r="L5005" s="22">
        <f>VLOOKUP(shipments[[#This Row],[PID]],CHOOSE({1,2},products[PID],products[Cost_per_box]),2,0)</f>
        <v>6.43</v>
      </c>
      <c r="M5005" s="22">
        <f>shipments[[#This Row],[Boxes]]*shipments[[#This Row],[cost_per_box]]</f>
        <v>2038.31</v>
      </c>
      <c r="N5005" s="22">
        <f>shipments[[#This Row],[Amount]]-shipments[[#This Row],[total cost]]</f>
        <v>2704.69</v>
      </c>
    </row>
    <row r="5006" spans="1:14" x14ac:dyDescent="0.35">
      <c r="A5006" t="s">
        <v>5054</v>
      </c>
      <c r="B5006" t="s">
        <v>8055</v>
      </c>
      <c r="C5006" t="s">
        <v>8026</v>
      </c>
      <c r="D5006" t="s">
        <v>8037</v>
      </c>
      <c r="E5006" s="1">
        <v>45553</v>
      </c>
      <c r="F5006">
        <v>3066.75</v>
      </c>
      <c r="G5006">
        <v>192</v>
      </c>
      <c r="H5006" t="s">
        <v>40</v>
      </c>
      <c r="I5006" t="str">
        <f>VLOOKUP(shipments[[#This Row],[SPID]],CHOOSE({1,2},people[[#All],[SPID]],people[[#All],[Sales_person]]),2,0)</f>
        <v>Kelci Walkden</v>
      </c>
      <c r="J5006">
        <f>YEAR(shipments[[#This Row],[Shipdate]])</f>
        <v>2024</v>
      </c>
      <c r="K5006" s="22"/>
      <c r="L5006" s="22">
        <f>VLOOKUP(shipments[[#This Row],[PID]],CHOOSE({1,2},products[PID],products[Cost_per_box]),2,0)</f>
        <v>9.57</v>
      </c>
      <c r="M5006" s="22">
        <f>shipments[[#This Row],[Boxes]]*shipments[[#This Row],[cost_per_box]]</f>
        <v>1837.44</v>
      </c>
      <c r="N5006" s="22">
        <f>shipments[[#This Row],[Amount]]-shipments[[#This Row],[total cost]]</f>
        <v>1229.31</v>
      </c>
    </row>
    <row r="5007" spans="1:14" x14ac:dyDescent="0.35">
      <c r="A5007" t="s">
        <v>5055</v>
      </c>
      <c r="B5007" t="s">
        <v>8055</v>
      </c>
      <c r="C5007" t="s">
        <v>8026</v>
      </c>
      <c r="D5007" t="s">
        <v>8037</v>
      </c>
      <c r="E5007" s="1">
        <v>45211</v>
      </c>
      <c r="F5007">
        <v>2943</v>
      </c>
      <c r="G5007">
        <v>211</v>
      </c>
      <c r="H5007" t="s">
        <v>7</v>
      </c>
      <c r="I5007" t="str">
        <f>VLOOKUP(shipments[[#This Row],[SPID]],CHOOSE({1,2},people[[#All],[SPID]],people[[#All],[Sales_person]]),2,0)</f>
        <v>Kelci Walkden</v>
      </c>
      <c r="J5007">
        <f>YEAR(shipments[[#This Row],[Shipdate]])</f>
        <v>2023</v>
      </c>
      <c r="K5007" s="22"/>
      <c r="L5007" s="22">
        <f>VLOOKUP(shipments[[#This Row],[PID]],CHOOSE({1,2},products[PID],products[Cost_per_box]),2,0)</f>
        <v>9.57</v>
      </c>
      <c r="M5007" s="22">
        <f>shipments[[#This Row],[Boxes]]*shipments[[#This Row],[cost_per_box]]</f>
        <v>2019.27</v>
      </c>
      <c r="N5007" s="22">
        <f>shipments[[#This Row],[Amount]]-shipments[[#This Row],[total cost]]</f>
        <v>923.73</v>
      </c>
    </row>
    <row r="5008" spans="1:14" x14ac:dyDescent="0.35">
      <c r="A5008" t="s">
        <v>5056</v>
      </c>
      <c r="B5008" t="s">
        <v>8055</v>
      </c>
      <c r="C5008" t="s">
        <v>8026</v>
      </c>
      <c r="D5008" t="s">
        <v>8033</v>
      </c>
      <c r="E5008" s="1">
        <v>45254</v>
      </c>
      <c r="F5008">
        <v>5170.5</v>
      </c>
      <c r="G5008">
        <v>288</v>
      </c>
      <c r="H5008" t="s">
        <v>7</v>
      </c>
      <c r="I5008" t="str">
        <f>VLOOKUP(shipments[[#This Row],[SPID]],CHOOSE({1,2},people[[#All],[SPID]],people[[#All],[Sales_person]]),2,0)</f>
        <v>Kelci Walkden</v>
      </c>
      <c r="J5008">
        <f>YEAR(shipments[[#This Row],[Shipdate]])</f>
        <v>2023</v>
      </c>
      <c r="K5008" s="22"/>
      <c r="L5008" s="22">
        <f>VLOOKUP(shipments[[#This Row],[PID]],CHOOSE({1,2},products[PID],products[Cost_per_box]),2,0)</f>
        <v>9.57</v>
      </c>
      <c r="M5008" s="22">
        <f>shipments[[#This Row],[Boxes]]*shipments[[#This Row],[cost_per_box]]</f>
        <v>2756.16</v>
      </c>
      <c r="N5008" s="22">
        <f>shipments[[#This Row],[Amount]]-shipments[[#This Row],[total cost]]</f>
        <v>2414.34</v>
      </c>
    </row>
    <row r="5009" spans="1:14" x14ac:dyDescent="0.35">
      <c r="A5009" t="s">
        <v>5057</v>
      </c>
      <c r="B5009" t="s">
        <v>8055</v>
      </c>
      <c r="C5009" t="s">
        <v>8026</v>
      </c>
      <c r="D5009" t="s">
        <v>8034</v>
      </c>
      <c r="E5009" s="1">
        <v>45342</v>
      </c>
      <c r="F5009">
        <v>578.25</v>
      </c>
      <c r="G5009">
        <v>37</v>
      </c>
      <c r="H5009" t="s">
        <v>7</v>
      </c>
      <c r="I5009" t="str">
        <f>VLOOKUP(shipments[[#This Row],[SPID]],CHOOSE({1,2},people[[#All],[SPID]],people[[#All],[Sales_person]]),2,0)</f>
        <v>Kelci Walkden</v>
      </c>
      <c r="J5009">
        <f>YEAR(shipments[[#This Row],[Shipdate]])</f>
        <v>2024</v>
      </c>
      <c r="K5009" s="22"/>
      <c r="L5009" s="22">
        <f>VLOOKUP(shipments[[#This Row],[PID]],CHOOSE({1,2},products[PID],products[Cost_per_box]),2,0)</f>
        <v>9.57</v>
      </c>
      <c r="M5009" s="22">
        <f>shipments[[#This Row],[Boxes]]*shipments[[#This Row],[cost_per_box]]</f>
        <v>354.09000000000003</v>
      </c>
      <c r="N5009" s="22">
        <f>shipments[[#This Row],[Amount]]-shipments[[#This Row],[total cost]]</f>
        <v>224.15999999999997</v>
      </c>
    </row>
    <row r="5010" spans="1:14" x14ac:dyDescent="0.35">
      <c r="A5010" t="s">
        <v>5058</v>
      </c>
      <c r="B5010" t="s">
        <v>8055</v>
      </c>
      <c r="C5010" t="s">
        <v>8026</v>
      </c>
      <c r="D5010" t="s">
        <v>8033</v>
      </c>
      <c r="E5010" s="1">
        <v>45285</v>
      </c>
      <c r="F5010">
        <v>7767</v>
      </c>
      <c r="G5010">
        <v>457</v>
      </c>
      <c r="H5010" t="s">
        <v>7</v>
      </c>
      <c r="I5010" t="str">
        <f>VLOOKUP(shipments[[#This Row],[SPID]],CHOOSE({1,2},people[[#All],[SPID]],people[[#All],[Sales_person]]),2,0)</f>
        <v>Kelci Walkden</v>
      </c>
      <c r="J5010">
        <f>YEAR(shipments[[#This Row],[Shipdate]])</f>
        <v>2023</v>
      </c>
      <c r="K5010" s="22"/>
      <c r="L5010" s="22">
        <f>VLOOKUP(shipments[[#This Row],[PID]],CHOOSE({1,2},products[PID],products[Cost_per_box]),2,0)</f>
        <v>9.57</v>
      </c>
      <c r="M5010" s="22">
        <f>shipments[[#This Row],[Boxes]]*shipments[[#This Row],[cost_per_box]]</f>
        <v>4373.49</v>
      </c>
      <c r="N5010" s="22">
        <f>shipments[[#This Row],[Amount]]-shipments[[#This Row],[total cost]]</f>
        <v>3393.51</v>
      </c>
    </row>
    <row r="5011" spans="1:14" x14ac:dyDescent="0.35">
      <c r="A5011" t="s">
        <v>5059</v>
      </c>
      <c r="B5011" t="s">
        <v>8055</v>
      </c>
      <c r="C5011" t="s">
        <v>8026</v>
      </c>
      <c r="D5011" t="s">
        <v>8036</v>
      </c>
      <c r="E5011" s="1">
        <v>45093</v>
      </c>
      <c r="F5011">
        <v>10550.25</v>
      </c>
      <c r="G5011">
        <v>754</v>
      </c>
      <c r="H5011" t="s">
        <v>7</v>
      </c>
      <c r="I5011" t="str">
        <f>VLOOKUP(shipments[[#This Row],[SPID]],CHOOSE({1,2},people[[#All],[SPID]],people[[#All],[Sales_person]]),2,0)</f>
        <v>Kelci Walkden</v>
      </c>
      <c r="J5011">
        <f>YEAR(shipments[[#This Row],[Shipdate]])</f>
        <v>2023</v>
      </c>
      <c r="K5011" s="22"/>
      <c r="L5011" s="22">
        <f>VLOOKUP(shipments[[#This Row],[PID]],CHOOSE({1,2},products[PID],products[Cost_per_box]),2,0)</f>
        <v>9.57</v>
      </c>
      <c r="M5011" s="22">
        <f>shipments[[#This Row],[Boxes]]*shipments[[#This Row],[cost_per_box]]</f>
        <v>7215.7800000000007</v>
      </c>
      <c r="N5011" s="22">
        <f>shipments[[#This Row],[Amount]]-shipments[[#This Row],[total cost]]</f>
        <v>3334.4699999999993</v>
      </c>
    </row>
    <row r="5012" spans="1:14" x14ac:dyDescent="0.35">
      <c r="A5012" t="s">
        <v>5060</v>
      </c>
      <c r="B5012" t="s">
        <v>8055</v>
      </c>
      <c r="C5012" t="s">
        <v>8027</v>
      </c>
      <c r="D5012" t="s">
        <v>8034</v>
      </c>
      <c r="E5012" s="1">
        <v>45141</v>
      </c>
      <c r="F5012">
        <v>1221.75</v>
      </c>
      <c r="G5012">
        <v>175</v>
      </c>
      <c r="H5012" t="s">
        <v>7</v>
      </c>
      <c r="I5012" t="str">
        <f>VLOOKUP(shipments[[#This Row],[SPID]],CHOOSE({1,2},people[[#All],[SPID]],people[[#All],[Sales_person]]),2,0)</f>
        <v>Kelci Walkden</v>
      </c>
      <c r="J5012">
        <f>YEAR(shipments[[#This Row],[Shipdate]])</f>
        <v>2023</v>
      </c>
      <c r="K5012" s="22"/>
      <c r="L5012" s="22">
        <f>VLOOKUP(shipments[[#This Row],[PID]],CHOOSE({1,2},products[PID],products[Cost_per_box]),2,0)</f>
        <v>8.43</v>
      </c>
      <c r="M5012" s="22">
        <f>shipments[[#This Row],[Boxes]]*shipments[[#This Row],[cost_per_box]]</f>
        <v>1475.25</v>
      </c>
      <c r="N5012" s="22">
        <f>shipments[[#This Row],[Amount]]-shipments[[#This Row],[total cost]]</f>
        <v>-253.5</v>
      </c>
    </row>
    <row r="5013" spans="1:14" x14ac:dyDescent="0.35">
      <c r="A5013" t="s">
        <v>5061</v>
      </c>
      <c r="B5013" t="s">
        <v>8055</v>
      </c>
      <c r="C5013" t="s">
        <v>8027</v>
      </c>
      <c r="D5013" t="s">
        <v>8038</v>
      </c>
      <c r="E5013" s="1">
        <v>45552</v>
      </c>
      <c r="F5013">
        <v>1680.75</v>
      </c>
      <c r="G5013">
        <v>211</v>
      </c>
      <c r="H5013" t="s">
        <v>26</v>
      </c>
      <c r="I5013" t="str">
        <f>VLOOKUP(shipments[[#This Row],[SPID]],CHOOSE({1,2},people[[#All],[SPID]],people[[#All],[Sales_person]]),2,0)</f>
        <v>Kelci Walkden</v>
      </c>
      <c r="J5013">
        <f>YEAR(shipments[[#This Row],[Shipdate]])</f>
        <v>2024</v>
      </c>
      <c r="K5013" s="22"/>
      <c r="L5013" s="22">
        <f>VLOOKUP(shipments[[#This Row],[PID]],CHOOSE({1,2},products[PID],products[Cost_per_box]),2,0)</f>
        <v>8.43</v>
      </c>
      <c r="M5013" s="22">
        <f>shipments[[#This Row],[Boxes]]*shipments[[#This Row],[cost_per_box]]</f>
        <v>1778.73</v>
      </c>
      <c r="N5013" s="22">
        <f>shipments[[#This Row],[Amount]]-shipments[[#This Row],[total cost]]</f>
        <v>-97.980000000000018</v>
      </c>
    </row>
    <row r="5014" spans="1:14" x14ac:dyDescent="0.35">
      <c r="A5014" t="s">
        <v>5062</v>
      </c>
      <c r="B5014" t="s">
        <v>8055</v>
      </c>
      <c r="C5014" t="s">
        <v>8028</v>
      </c>
      <c r="D5014" t="s">
        <v>8037</v>
      </c>
      <c r="E5014" s="1">
        <v>45377</v>
      </c>
      <c r="F5014">
        <v>5953.5</v>
      </c>
      <c r="G5014">
        <v>596</v>
      </c>
      <c r="H5014" t="s">
        <v>7</v>
      </c>
      <c r="I5014" t="str">
        <f>VLOOKUP(shipments[[#This Row],[SPID]],CHOOSE({1,2},people[[#All],[SPID]],people[[#All],[Sales_person]]),2,0)</f>
        <v>Kelci Walkden</v>
      </c>
      <c r="J5014">
        <f>YEAR(shipments[[#This Row],[Shipdate]])</f>
        <v>2024</v>
      </c>
      <c r="K5014" s="22"/>
      <c r="L5014" s="22">
        <f>VLOOKUP(shipments[[#This Row],[PID]],CHOOSE({1,2},products[PID],products[Cost_per_box]),2,0)</f>
        <v>6.8</v>
      </c>
      <c r="M5014" s="22">
        <f>shipments[[#This Row],[Boxes]]*shipments[[#This Row],[cost_per_box]]</f>
        <v>4052.7999999999997</v>
      </c>
      <c r="N5014" s="22">
        <f>shipments[[#This Row],[Amount]]-shipments[[#This Row],[total cost]]</f>
        <v>1900.7000000000003</v>
      </c>
    </row>
    <row r="5015" spans="1:14" x14ac:dyDescent="0.35">
      <c r="A5015" t="s">
        <v>5063</v>
      </c>
      <c r="B5015" t="s">
        <v>8055</v>
      </c>
      <c r="C5015" t="s">
        <v>8028</v>
      </c>
      <c r="D5015" t="s">
        <v>8037</v>
      </c>
      <c r="E5015" s="1">
        <v>45460</v>
      </c>
      <c r="F5015">
        <v>28588.5</v>
      </c>
      <c r="G5015">
        <v>3177</v>
      </c>
      <c r="H5015" t="s">
        <v>7</v>
      </c>
      <c r="I5015" t="str">
        <f>VLOOKUP(shipments[[#This Row],[SPID]],CHOOSE({1,2},people[[#All],[SPID]],people[[#All],[Sales_person]]),2,0)</f>
        <v>Kelci Walkden</v>
      </c>
      <c r="J5015">
        <f>YEAR(shipments[[#This Row],[Shipdate]])</f>
        <v>2024</v>
      </c>
      <c r="K5015" s="22"/>
      <c r="L5015" s="22">
        <f>VLOOKUP(shipments[[#This Row],[PID]],CHOOSE({1,2},products[PID],products[Cost_per_box]),2,0)</f>
        <v>6.8</v>
      </c>
      <c r="M5015" s="22">
        <f>shipments[[#This Row],[Boxes]]*shipments[[#This Row],[cost_per_box]]</f>
        <v>21603.599999999999</v>
      </c>
      <c r="N5015" s="22">
        <f>shipments[[#This Row],[Amount]]-shipments[[#This Row],[total cost]]</f>
        <v>6984.9000000000015</v>
      </c>
    </row>
    <row r="5016" spans="1:14" x14ac:dyDescent="0.35">
      <c r="A5016" t="s">
        <v>5064</v>
      </c>
      <c r="B5016" t="s">
        <v>8055</v>
      </c>
      <c r="C5016" t="s">
        <v>8028</v>
      </c>
      <c r="D5016" t="s">
        <v>8038</v>
      </c>
      <c r="E5016" s="1">
        <v>45433</v>
      </c>
      <c r="F5016">
        <v>9405</v>
      </c>
      <c r="G5016">
        <v>941</v>
      </c>
      <c r="H5016" t="s">
        <v>7</v>
      </c>
      <c r="I5016" t="str">
        <f>VLOOKUP(shipments[[#This Row],[SPID]],CHOOSE({1,2},people[[#All],[SPID]],people[[#All],[Sales_person]]),2,0)</f>
        <v>Kelci Walkden</v>
      </c>
      <c r="J5016">
        <f>YEAR(shipments[[#This Row],[Shipdate]])</f>
        <v>2024</v>
      </c>
      <c r="K5016" s="22"/>
      <c r="L5016" s="22">
        <f>VLOOKUP(shipments[[#This Row],[PID]],CHOOSE({1,2},products[PID],products[Cost_per_box]),2,0)</f>
        <v>6.8</v>
      </c>
      <c r="M5016" s="22">
        <f>shipments[[#This Row],[Boxes]]*shipments[[#This Row],[cost_per_box]]</f>
        <v>6398.8</v>
      </c>
      <c r="N5016" s="22">
        <f>shipments[[#This Row],[Amount]]-shipments[[#This Row],[total cost]]</f>
        <v>3006.2</v>
      </c>
    </row>
    <row r="5017" spans="1:14" x14ac:dyDescent="0.35">
      <c r="A5017" t="s">
        <v>5065</v>
      </c>
      <c r="B5017" t="s">
        <v>8055</v>
      </c>
      <c r="C5017" t="s">
        <v>8028</v>
      </c>
      <c r="D5017" t="s">
        <v>8037</v>
      </c>
      <c r="E5017" s="1">
        <v>45189</v>
      </c>
      <c r="F5017">
        <v>5283</v>
      </c>
      <c r="G5017">
        <v>529</v>
      </c>
      <c r="H5017" t="s">
        <v>7</v>
      </c>
      <c r="I5017" t="str">
        <f>VLOOKUP(shipments[[#This Row],[SPID]],CHOOSE({1,2},people[[#All],[SPID]],people[[#All],[Sales_person]]),2,0)</f>
        <v>Kelci Walkden</v>
      </c>
      <c r="J5017">
        <f>YEAR(shipments[[#This Row],[Shipdate]])</f>
        <v>2023</v>
      </c>
      <c r="K5017" s="22"/>
      <c r="L5017" s="22">
        <f>VLOOKUP(shipments[[#This Row],[PID]],CHOOSE({1,2},products[PID],products[Cost_per_box]),2,0)</f>
        <v>6.8</v>
      </c>
      <c r="M5017" s="22">
        <f>shipments[[#This Row],[Boxes]]*shipments[[#This Row],[cost_per_box]]</f>
        <v>3597.2</v>
      </c>
      <c r="N5017" s="22">
        <f>shipments[[#This Row],[Amount]]-shipments[[#This Row],[total cost]]</f>
        <v>1685.8000000000002</v>
      </c>
    </row>
    <row r="5018" spans="1:14" x14ac:dyDescent="0.35">
      <c r="A5018" t="s">
        <v>5066</v>
      </c>
      <c r="B5018" t="s">
        <v>8055</v>
      </c>
      <c r="C5018" t="s">
        <v>8028</v>
      </c>
      <c r="D5018" t="s">
        <v>8037</v>
      </c>
      <c r="E5018" s="1">
        <v>45327</v>
      </c>
      <c r="F5018">
        <v>11880</v>
      </c>
      <c r="G5018">
        <v>1188</v>
      </c>
      <c r="H5018" t="s">
        <v>40</v>
      </c>
      <c r="I5018" t="str">
        <f>VLOOKUP(shipments[[#This Row],[SPID]],CHOOSE({1,2},people[[#All],[SPID]],people[[#All],[Sales_person]]),2,0)</f>
        <v>Kelci Walkden</v>
      </c>
      <c r="J5018">
        <f>YEAR(shipments[[#This Row],[Shipdate]])</f>
        <v>2024</v>
      </c>
      <c r="K5018" s="22"/>
      <c r="L5018" s="22">
        <f>VLOOKUP(shipments[[#This Row],[PID]],CHOOSE({1,2},products[PID],products[Cost_per_box]),2,0)</f>
        <v>6.8</v>
      </c>
      <c r="M5018" s="22">
        <f>shipments[[#This Row],[Boxes]]*shipments[[#This Row],[cost_per_box]]</f>
        <v>8078.4</v>
      </c>
      <c r="N5018" s="22">
        <f>shipments[[#This Row],[Amount]]-shipments[[#This Row],[total cost]]</f>
        <v>3801.6000000000004</v>
      </c>
    </row>
    <row r="5019" spans="1:14" x14ac:dyDescent="0.35">
      <c r="A5019" t="s">
        <v>5067</v>
      </c>
      <c r="B5019" t="s">
        <v>8055</v>
      </c>
      <c r="C5019" t="s">
        <v>8028</v>
      </c>
      <c r="D5019" t="s">
        <v>8037</v>
      </c>
      <c r="E5019" s="1">
        <v>45245</v>
      </c>
      <c r="F5019">
        <v>5287.5</v>
      </c>
      <c r="G5019">
        <v>661</v>
      </c>
      <c r="H5019" t="s">
        <v>7</v>
      </c>
      <c r="I5019" t="str">
        <f>VLOOKUP(shipments[[#This Row],[SPID]],CHOOSE({1,2},people[[#All],[SPID]],people[[#All],[Sales_person]]),2,0)</f>
        <v>Kelci Walkden</v>
      </c>
      <c r="J5019">
        <f>YEAR(shipments[[#This Row],[Shipdate]])</f>
        <v>2023</v>
      </c>
      <c r="K5019" s="22"/>
      <c r="L5019" s="22">
        <f>VLOOKUP(shipments[[#This Row],[PID]],CHOOSE({1,2},products[PID],products[Cost_per_box]),2,0)</f>
        <v>6.8</v>
      </c>
      <c r="M5019" s="22">
        <f>shipments[[#This Row],[Boxes]]*shipments[[#This Row],[cost_per_box]]</f>
        <v>4494.8</v>
      </c>
      <c r="N5019" s="22">
        <f>shipments[[#This Row],[Amount]]-shipments[[#This Row],[total cost]]</f>
        <v>792.69999999999982</v>
      </c>
    </row>
    <row r="5020" spans="1:14" x14ac:dyDescent="0.35">
      <c r="A5020" t="s">
        <v>5068</v>
      </c>
      <c r="B5020" t="s">
        <v>8055</v>
      </c>
      <c r="C5020" t="s">
        <v>8029</v>
      </c>
      <c r="D5020" t="s">
        <v>8034</v>
      </c>
      <c r="E5020" s="1">
        <v>45057</v>
      </c>
      <c r="F5020">
        <v>8498.25</v>
      </c>
      <c r="G5020">
        <v>340</v>
      </c>
      <c r="H5020" t="s">
        <v>7</v>
      </c>
      <c r="I5020" t="str">
        <f>VLOOKUP(shipments[[#This Row],[SPID]],CHOOSE({1,2},people[[#All],[SPID]],people[[#All],[Sales_person]]),2,0)</f>
        <v>Kelci Walkden</v>
      </c>
      <c r="J5020">
        <f>YEAR(shipments[[#This Row],[Shipdate]])</f>
        <v>2023</v>
      </c>
      <c r="K5020" s="22"/>
      <c r="L5020" s="22">
        <f>VLOOKUP(shipments[[#This Row],[PID]],CHOOSE({1,2},products[PID],products[Cost_per_box]),2,0)</f>
        <v>5.04</v>
      </c>
      <c r="M5020" s="22">
        <f>shipments[[#This Row],[Boxes]]*shipments[[#This Row],[cost_per_box]]</f>
        <v>1713.6</v>
      </c>
      <c r="N5020" s="22">
        <f>shipments[[#This Row],[Amount]]-shipments[[#This Row],[total cost]]</f>
        <v>6784.65</v>
      </c>
    </row>
    <row r="5021" spans="1:14" x14ac:dyDescent="0.35">
      <c r="A5021" t="s">
        <v>5069</v>
      </c>
      <c r="B5021" t="s">
        <v>8055</v>
      </c>
      <c r="C5021" t="s">
        <v>8029</v>
      </c>
      <c r="D5021" t="s">
        <v>8036</v>
      </c>
      <c r="E5021" s="1">
        <v>45475</v>
      </c>
      <c r="F5021">
        <v>6261.75</v>
      </c>
      <c r="G5021">
        <v>241</v>
      </c>
      <c r="H5021" t="s">
        <v>18</v>
      </c>
      <c r="I5021" t="str">
        <f>VLOOKUP(shipments[[#This Row],[SPID]],CHOOSE({1,2},people[[#All],[SPID]],people[[#All],[Sales_person]]),2,0)</f>
        <v>Kelci Walkden</v>
      </c>
      <c r="J5021">
        <f>YEAR(shipments[[#This Row],[Shipdate]])</f>
        <v>2024</v>
      </c>
      <c r="K5021" s="22"/>
      <c r="L5021" s="22">
        <f>VLOOKUP(shipments[[#This Row],[PID]],CHOOSE({1,2},products[PID],products[Cost_per_box]),2,0)</f>
        <v>5.04</v>
      </c>
      <c r="M5021" s="22">
        <f>shipments[[#This Row],[Boxes]]*shipments[[#This Row],[cost_per_box]]</f>
        <v>1214.6400000000001</v>
      </c>
      <c r="N5021" s="22">
        <f>shipments[[#This Row],[Amount]]-shipments[[#This Row],[total cost]]</f>
        <v>5047.1099999999997</v>
      </c>
    </row>
    <row r="5022" spans="1:14" x14ac:dyDescent="0.35">
      <c r="A5022" t="s">
        <v>5070</v>
      </c>
      <c r="B5022" t="s">
        <v>8055</v>
      </c>
      <c r="C5022" t="s">
        <v>8031</v>
      </c>
      <c r="D5022" t="s">
        <v>8034</v>
      </c>
      <c r="E5022" s="1">
        <v>45481</v>
      </c>
      <c r="F5022">
        <v>4929.75</v>
      </c>
      <c r="G5022">
        <v>449</v>
      </c>
      <c r="H5022" t="s">
        <v>40</v>
      </c>
      <c r="I5022" t="str">
        <f>VLOOKUP(shipments[[#This Row],[SPID]],CHOOSE({1,2},people[[#All],[SPID]],people[[#All],[Sales_person]]),2,0)</f>
        <v>Kelci Walkden</v>
      </c>
      <c r="J5022">
        <f>YEAR(shipments[[#This Row],[Shipdate]])</f>
        <v>2024</v>
      </c>
      <c r="K5022" s="22"/>
      <c r="L5022" s="22">
        <f>VLOOKUP(shipments[[#This Row],[PID]],CHOOSE({1,2},products[PID],products[Cost_per_box]),2,0)</f>
        <v>3.32</v>
      </c>
      <c r="M5022" s="22">
        <f>shipments[[#This Row],[Boxes]]*shipments[[#This Row],[cost_per_box]]</f>
        <v>1490.6799999999998</v>
      </c>
      <c r="N5022" s="22">
        <f>shipments[[#This Row],[Amount]]-shipments[[#This Row],[total cost]]</f>
        <v>3439.07</v>
      </c>
    </row>
    <row r="5023" spans="1:14" x14ac:dyDescent="0.35">
      <c r="A5023" t="s">
        <v>5071</v>
      </c>
      <c r="B5023" t="s">
        <v>8055</v>
      </c>
      <c r="C5023" t="s">
        <v>8031</v>
      </c>
      <c r="D5023" t="s">
        <v>8037</v>
      </c>
      <c r="E5023" s="1">
        <v>45111</v>
      </c>
      <c r="F5023">
        <v>1224</v>
      </c>
      <c r="G5023">
        <v>123</v>
      </c>
      <c r="H5023" t="s">
        <v>7</v>
      </c>
      <c r="I5023" t="str">
        <f>VLOOKUP(shipments[[#This Row],[SPID]],CHOOSE({1,2},people[[#All],[SPID]],people[[#All],[Sales_person]]),2,0)</f>
        <v>Kelci Walkden</v>
      </c>
      <c r="J5023">
        <f>YEAR(shipments[[#This Row],[Shipdate]])</f>
        <v>2023</v>
      </c>
      <c r="K5023" s="22"/>
      <c r="L5023" s="22">
        <f>VLOOKUP(shipments[[#This Row],[PID]],CHOOSE({1,2},products[PID],products[Cost_per_box]),2,0)</f>
        <v>3.32</v>
      </c>
      <c r="M5023" s="22">
        <f>shipments[[#This Row],[Boxes]]*shipments[[#This Row],[cost_per_box]]</f>
        <v>408.35999999999996</v>
      </c>
      <c r="N5023" s="22">
        <f>shipments[[#This Row],[Amount]]-shipments[[#This Row],[total cost]]</f>
        <v>815.6400000000001</v>
      </c>
    </row>
    <row r="5024" spans="1:14" x14ac:dyDescent="0.35">
      <c r="A5024" t="s">
        <v>5072</v>
      </c>
      <c r="B5024" t="s">
        <v>8055</v>
      </c>
      <c r="C5024" t="s">
        <v>8031</v>
      </c>
      <c r="D5024" t="s">
        <v>8033</v>
      </c>
      <c r="E5024" s="1">
        <v>45447</v>
      </c>
      <c r="F5024">
        <v>4340.25</v>
      </c>
      <c r="G5024">
        <v>483</v>
      </c>
      <c r="H5024" t="s">
        <v>7</v>
      </c>
      <c r="I5024" t="str">
        <f>VLOOKUP(shipments[[#This Row],[SPID]],CHOOSE({1,2},people[[#All],[SPID]],people[[#All],[Sales_person]]),2,0)</f>
        <v>Kelci Walkden</v>
      </c>
      <c r="J5024">
        <f>YEAR(shipments[[#This Row],[Shipdate]])</f>
        <v>2024</v>
      </c>
      <c r="K5024" s="22"/>
      <c r="L5024" s="22">
        <f>VLOOKUP(shipments[[#This Row],[PID]],CHOOSE({1,2},products[PID],products[Cost_per_box]),2,0)</f>
        <v>3.32</v>
      </c>
      <c r="M5024" s="22">
        <f>shipments[[#This Row],[Boxes]]*shipments[[#This Row],[cost_per_box]]</f>
        <v>1603.56</v>
      </c>
      <c r="N5024" s="22">
        <f>shipments[[#This Row],[Amount]]-shipments[[#This Row],[total cost]]</f>
        <v>2736.69</v>
      </c>
    </row>
    <row r="5025" spans="1:14" x14ac:dyDescent="0.35">
      <c r="A5025" t="s">
        <v>5073</v>
      </c>
      <c r="B5025" t="s">
        <v>8055</v>
      </c>
      <c r="C5025" t="s">
        <v>8031</v>
      </c>
      <c r="D5025" t="s">
        <v>8034</v>
      </c>
      <c r="E5025" s="1">
        <v>45135</v>
      </c>
      <c r="F5025">
        <v>778.5</v>
      </c>
      <c r="G5025">
        <v>87</v>
      </c>
      <c r="H5025" t="s">
        <v>7</v>
      </c>
      <c r="I5025" t="str">
        <f>VLOOKUP(shipments[[#This Row],[SPID]],CHOOSE({1,2},people[[#All],[SPID]],people[[#All],[Sales_person]]),2,0)</f>
        <v>Kelci Walkden</v>
      </c>
      <c r="J5025">
        <f>YEAR(shipments[[#This Row],[Shipdate]])</f>
        <v>2023</v>
      </c>
      <c r="K5025" s="22"/>
      <c r="L5025" s="22">
        <f>VLOOKUP(shipments[[#This Row],[PID]],CHOOSE({1,2},products[PID],products[Cost_per_box]),2,0)</f>
        <v>3.32</v>
      </c>
      <c r="M5025" s="22">
        <f>shipments[[#This Row],[Boxes]]*shipments[[#This Row],[cost_per_box]]</f>
        <v>288.83999999999997</v>
      </c>
      <c r="N5025" s="22">
        <f>shipments[[#This Row],[Amount]]-shipments[[#This Row],[total cost]]</f>
        <v>489.66</v>
      </c>
    </row>
    <row r="5026" spans="1:14" x14ac:dyDescent="0.35">
      <c r="A5026" t="s">
        <v>5074</v>
      </c>
      <c r="B5026" t="s">
        <v>8055</v>
      </c>
      <c r="C5026" t="s">
        <v>8031</v>
      </c>
      <c r="D5026" t="s">
        <v>8038</v>
      </c>
      <c r="E5026" s="1">
        <v>45384</v>
      </c>
      <c r="F5026">
        <v>5172.75</v>
      </c>
      <c r="G5026">
        <v>518</v>
      </c>
      <c r="H5026" t="s">
        <v>7</v>
      </c>
      <c r="I5026" t="str">
        <f>VLOOKUP(shipments[[#This Row],[SPID]],CHOOSE({1,2},people[[#All],[SPID]],people[[#All],[Sales_person]]),2,0)</f>
        <v>Kelci Walkden</v>
      </c>
      <c r="J5026">
        <f>YEAR(shipments[[#This Row],[Shipdate]])</f>
        <v>2024</v>
      </c>
      <c r="K5026" s="22"/>
      <c r="L5026" s="22">
        <f>VLOOKUP(shipments[[#This Row],[PID]],CHOOSE({1,2},products[PID],products[Cost_per_box]),2,0)</f>
        <v>3.32</v>
      </c>
      <c r="M5026" s="22">
        <f>shipments[[#This Row],[Boxes]]*shipments[[#This Row],[cost_per_box]]</f>
        <v>1719.76</v>
      </c>
      <c r="N5026" s="22">
        <f>shipments[[#This Row],[Amount]]-shipments[[#This Row],[total cost]]</f>
        <v>3452.99</v>
      </c>
    </row>
    <row r="5027" spans="1:14" x14ac:dyDescent="0.35">
      <c r="A5027" t="s">
        <v>5075</v>
      </c>
      <c r="B5027" t="s">
        <v>8055</v>
      </c>
      <c r="C5027" t="s">
        <v>8031</v>
      </c>
      <c r="D5027" t="s">
        <v>8034</v>
      </c>
      <c r="E5027" s="1">
        <v>45447</v>
      </c>
      <c r="F5027">
        <v>4288.5</v>
      </c>
      <c r="G5027">
        <v>429</v>
      </c>
      <c r="H5027" t="s">
        <v>7</v>
      </c>
      <c r="I5027" t="str">
        <f>VLOOKUP(shipments[[#This Row],[SPID]],CHOOSE({1,2},people[[#All],[SPID]],people[[#All],[Sales_person]]),2,0)</f>
        <v>Kelci Walkden</v>
      </c>
      <c r="J5027">
        <f>YEAR(shipments[[#This Row],[Shipdate]])</f>
        <v>2024</v>
      </c>
      <c r="K5027" s="22"/>
      <c r="L5027" s="22">
        <f>VLOOKUP(shipments[[#This Row],[PID]],CHOOSE({1,2},products[PID],products[Cost_per_box]),2,0)</f>
        <v>3.32</v>
      </c>
      <c r="M5027" s="22">
        <f>shipments[[#This Row],[Boxes]]*shipments[[#This Row],[cost_per_box]]</f>
        <v>1424.28</v>
      </c>
      <c r="N5027" s="22">
        <f>shipments[[#This Row],[Amount]]-shipments[[#This Row],[total cost]]</f>
        <v>2864.2200000000003</v>
      </c>
    </row>
    <row r="5028" spans="1:14" x14ac:dyDescent="0.35">
      <c r="A5028" t="s">
        <v>5076</v>
      </c>
      <c r="B5028" t="s">
        <v>8055</v>
      </c>
      <c r="C5028" t="s">
        <v>8031</v>
      </c>
      <c r="D5028" t="s">
        <v>8038</v>
      </c>
      <c r="E5028" s="1">
        <v>45433</v>
      </c>
      <c r="F5028">
        <v>4974.75</v>
      </c>
      <c r="G5028">
        <v>553</v>
      </c>
      <c r="H5028" t="s">
        <v>7</v>
      </c>
      <c r="I5028" t="str">
        <f>VLOOKUP(shipments[[#This Row],[SPID]],CHOOSE({1,2},people[[#All],[SPID]],people[[#All],[Sales_person]]),2,0)</f>
        <v>Kelci Walkden</v>
      </c>
      <c r="J5028">
        <f>YEAR(shipments[[#This Row],[Shipdate]])</f>
        <v>2024</v>
      </c>
      <c r="K5028" s="22"/>
      <c r="L5028" s="22">
        <f>VLOOKUP(shipments[[#This Row],[PID]],CHOOSE({1,2},products[PID],products[Cost_per_box]),2,0)</f>
        <v>3.32</v>
      </c>
      <c r="M5028" s="22">
        <f>shipments[[#This Row],[Boxes]]*shipments[[#This Row],[cost_per_box]]</f>
        <v>1835.9599999999998</v>
      </c>
      <c r="N5028" s="22">
        <f>shipments[[#This Row],[Amount]]-shipments[[#This Row],[total cost]]</f>
        <v>3138.79</v>
      </c>
    </row>
    <row r="5029" spans="1:14" x14ac:dyDescent="0.35">
      <c r="A5029" t="s">
        <v>5077</v>
      </c>
      <c r="B5029" t="s">
        <v>8055</v>
      </c>
      <c r="C5029" t="s">
        <v>8032</v>
      </c>
      <c r="D5029" t="s">
        <v>8034</v>
      </c>
      <c r="E5029" s="1">
        <v>45561</v>
      </c>
      <c r="F5029">
        <v>12192.75</v>
      </c>
      <c r="G5029">
        <v>642</v>
      </c>
      <c r="H5029" t="s">
        <v>26</v>
      </c>
      <c r="I5029" t="str">
        <f>VLOOKUP(shipments[[#This Row],[SPID]],CHOOSE({1,2},people[[#All],[SPID]],people[[#All],[Sales_person]]),2,0)</f>
        <v>Kelci Walkden</v>
      </c>
      <c r="J5029">
        <f>YEAR(shipments[[#This Row],[Shipdate]])</f>
        <v>2024</v>
      </c>
      <c r="K5029" s="22"/>
      <c r="L5029" s="22">
        <f>VLOOKUP(shipments[[#This Row],[PID]],CHOOSE({1,2},products[PID],products[Cost_per_box]),2,0)</f>
        <v>2.65</v>
      </c>
      <c r="M5029" s="22">
        <f>shipments[[#This Row],[Boxes]]*shipments[[#This Row],[cost_per_box]]</f>
        <v>1701.3</v>
      </c>
      <c r="N5029" s="22">
        <f>shipments[[#This Row],[Amount]]-shipments[[#This Row],[total cost]]</f>
        <v>10491.45</v>
      </c>
    </row>
    <row r="5030" spans="1:14" x14ac:dyDescent="0.35">
      <c r="A5030" t="s">
        <v>5078</v>
      </c>
      <c r="B5030" t="s">
        <v>8055</v>
      </c>
      <c r="C5030" t="s">
        <v>8032</v>
      </c>
      <c r="D5030" t="s">
        <v>8033</v>
      </c>
      <c r="E5030" s="1">
        <v>45036</v>
      </c>
      <c r="F5030">
        <v>8421.75</v>
      </c>
      <c r="G5030">
        <v>402</v>
      </c>
      <c r="H5030" t="s">
        <v>7</v>
      </c>
      <c r="I5030" t="str">
        <f>VLOOKUP(shipments[[#This Row],[SPID]],CHOOSE({1,2},people[[#All],[SPID]],people[[#All],[Sales_person]]),2,0)</f>
        <v>Kelci Walkden</v>
      </c>
      <c r="J5030">
        <f>YEAR(shipments[[#This Row],[Shipdate]])</f>
        <v>2023</v>
      </c>
      <c r="K5030" s="22"/>
      <c r="L5030" s="22">
        <f>VLOOKUP(shipments[[#This Row],[PID]],CHOOSE({1,2},products[PID],products[Cost_per_box]),2,0)</f>
        <v>2.65</v>
      </c>
      <c r="M5030" s="22">
        <f>shipments[[#This Row],[Boxes]]*shipments[[#This Row],[cost_per_box]]</f>
        <v>1065.3</v>
      </c>
      <c r="N5030" s="22">
        <f>shipments[[#This Row],[Amount]]-shipments[[#This Row],[total cost]]</f>
        <v>7356.45</v>
      </c>
    </row>
    <row r="5031" spans="1:14" x14ac:dyDescent="0.35">
      <c r="A5031" t="s">
        <v>5079</v>
      </c>
      <c r="B5031" t="s">
        <v>8055</v>
      </c>
      <c r="C5031" t="s">
        <v>8032</v>
      </c>
      <c r="D5031" t="s">
        <v>8038</v>
      </c>
      <c r="E5031" s="1">
        <v>45547</v>
      </c>
      <c r="F5031">
        <v>12528</v>
      </c>
      <c r="G5031">
        <v>627</v>
      </c>
      <c r="H5031" t="s">
        <v>26</v>
      </c>
      <c r="I5031" t="str">
        <f>VLOOKUP(shipments[[#This Row],[SPID]],CHOOSE({1,2},people[[#All],[SPID]],people[[#All],[Sales_person]]),2,0)</f>
        <v>Kelci Walkden</v>
      </c>
      <c r="J5031">
        <f>YEAR(shipments[[#This Row],[Shipdate]])</f>
        <v>2024</v>
      </c>
      <c r="K5031" s="22"/>
      <c r="L5031" s="22">
        <f>VLOOKUP(shipments[[#This Row],[PID]],CHOOSE({1,2},products[PID],products[Cost_per_box]),2,0)</f>
        <v>2.65</v>
      </c>
      <c r="M5031" s="22">
        <f>shipments[[#This Row],[Boxes]]*shipments[[#This Row],[cost_per_box]]</f>
        <v>1661.55</v>
      </c>
      <c r="N5031" s="22">
        <f>shipments[[#This Row],[Amount]]-shipments[[#This Row],[total cost]]</f>
        <v>10866.45</v>
      </c>
    </row>
    <row r="5032" spans="1:14" x14ac:dyDescent="0.35">
      <c r="A5032" t="s">
        <v>5080</v>
      </c>
      <c r="B5032" t="s">
        <v>8055</v>
      </c>
      <c r="C5032" t="s">
        <v>8032</v>
      </c>
      <c r="D5032" t="s">
        <v>8037</v>
      </c>
      <c r="E5032" s="1">
        <v>45449</v>
      </c>
      <c r="F5032">
        <v>5647.5</v>
      </c>
      <c r="G5032">
        <v>269</v>
      </c>
      <c r="H5032" t="s">
        <v>7</v>
      </c>
      <c r="I5032" t="str">
        <f>VLOOKUP(shipments[[#This Row],[SPID]],CHOOSE({1,2},people[[#All],[SPID]],people[[#All],[Sales_person]]),2,0)</f>
        <v>Kelci Walkden</v>
      </c>
      <c r="J5032">
        <f>YEAR(shipments[[#This Row],[Shipdate]])</f>
        <v>2024</v>
      </c>
      <c r="K5032" s="22"/>
      <c r="L5032" s="22">
        <f>VLOOKUP(shipments[[#This Row],[PID]],CHOOSE({1,2},products[PID],products[Cost_per_box]),2,0)</f>
        <v>2.65</v>
      </c>
      <c r="M5032" s="22">
        <f>shipments[[#This Row],[Boxes]]*shipments[[#This Row],[cost_per_box]]</f>
        <v>712.85</v>
      </c>
      <c r="N5032" s="22">
        <f>shipments[[#This Row],[Amount]]-shipments[[#This Row],[total cost]]</f>
        <v>4934.6499999999996</v>
      </c>
    </row>
    <row r="5033" spans="1:14" x14ac:dyDescent="0.35">
      <c r="A5033" t="s">
        <v>5081</v>
      </c>
      <c r="B5033" t="s">
        <v>8055</v>
      </c>
      <c r="C5033" t="s">
        <v>8032</v>
      </c>
      <c r="D5033" t="s">
        <v>8033</v>
      </c>
      <c r="E5033" s="1">
        <v>44957</v>
      </c>
      <c r="F5033">
        <v>7346.25</v>
      </c>
      <c r="G5033">
        <v>350</v>
      </c>
      <c r="H5033" t="s">
        <v>7</v>
      </c>
      <c r="I5033" t="str">
        <f>VLOOKUP(shipments[[#This Row],[SPID]],CHOOSE({1,2},people[[#All],[SPID]],people[[#All],[Sales_person]]),2,0)</f>
        <v>Kelci Walkden</v>
      </c>
      <c r="J5033">
        <f>YEAR(shipments[[#This Row],[Shipdate]])</f>
        <v>2023</v>
      </c>
      <c r="K5033" s="22"/>
      <c r="L5033" s="22">
        <f>VLOOKUP(shipments[[#This Row],[PID]],CHOOSE({1,2},products[PID],products[Cost_per_box]),2,0)</f>
        <v>2.65</v>
      </c>
      <c r="M5033" s="22">
        <f>shipments[[#This Row],[Boxes]]*shipments[[#This Row],[cost_per_box]]</f>
        <v>927.5</v>
      </c>
      <c r="N5033" s="22">
        <f>shipments[[#This Row],[Amount]]-shipments[[#This Row],[total cost]]</f>
        <v>6418.75</v>
      </c>
    </row>
    <row r="5034" spans="1:14" x14ac:dyDescent="0.35">
      <c r="A5034" t="s">
        <v>5082</v>
      </c>
      <c r="B5034" t="s">
        <v>8055</v>
      </c>
      <c r="C5034" t="s">
        <v>8011</v>
      </c>
      <c r="D5034" t="s">
        <v>8033</v>
      </c>
      <c r="E5034" s="1">
        <v>45076</v>
      </c>
      <c r="F5034">
        <v>1993.5</v>
      </c>
      <c r="G5034">
        <v>167</v>
      </c>
      <c r="H5034" t="s">
        <v>7</v>
      </c>
      <c r="I5034" t="str">
        <f>VLOOKUP(shipments[[#This Row],[SPID]],CHOOSE({1,2},people[[#All],[SPID]],people[[#All],[Sales_person]]),2,0)</f>
        <v>Kelci Walkden</v>
      </c>
      <c r="J5034">
        <f>YEAR(shipments[[#This Row],[Shipdate]])</f>
        <v>2023</v>
      </c>
      <c r="K5034" s="22"/>
      <c r="L5034" s="22">
        <f>VLOOKUP(shipments[[#This Row],[PID]],CHOOSE({1,2},products[PID],products[Cost_per_box]),2,0)</f>
        <v>5.26</v>
      </c>
      <c r="M5034" s="22">
        <f>shipments[[#This Row],[Boxes]]*shipments[[#This Row],[cost_per_box]]</f>
        <v>878.42</v>
      </c>
      <c r="N5034" s="22">
        <f>shipments[[#This Row],[Amount]]-shipments[[#This Row],[total cost]]</f>
        <v>1115.08</v>
      </c>
    </row>
    <row r="5035" spans="1:14" x14ac:dyDescent="0.35">
      <c r="A5035" t="s">
        <v>5083</v>
      </c>
      <c r="B5035" t="s">
        <v>8055</v>
      </c>
      <c r="C5035" t="s">
        <v>8011</v>
      </c>
      <c r="D5035" t="s">
        <v>8038</v>
      </c>
      <c r="E5035" s="1">
        <v>45537</v>
      </c>
      <c r="F5035">
        <v>6315.75</v>
      </c>
      <c r="G5035">
        <v>395</v>
      </c>
      <c r="H5035" t="s">
        <v>26</v>
      </c>
      <c r="I5035" t="str">
        <f>VLOOKUP(shipments[[#This Row],[SPID]],CHOOSE({1,2},people[[#All],[SPID]],people[[#All],[Sales_person]]),2,0)</f>
        <v>Kelci Walkden</v>
      </c>
      <c r="J5035">
        <f>YEAR(shipments[[#This Row],[Shipdate]])</f>
        <v>2024</v>
      </c>
      <c r="K5035" s="22"/>
      <c r="L5035" s="22">
        <f>VLOOKUP(shipments[[#This Row],[PID]],CHOOSE({1,2},products[PID],products[Cost_per_box]),2,0)</f>
        <v>5.26</v>
      </c>
      <c r="M5035" s="22">
        <f>shipments[[#This Row],[Boxes]]*shipments[[#This Row],[cost_per_box]]</f>
        <v>2077.6999999999998</v>
      </c>
      <c r="N5035" s="22">
        <f>shipments[[#This Row],[Amount]]-shipments[[#This Row],[total cost]]</f>
        <v>4238.05</v>
      </c>
    </row>
    <row r="5036" spans="1:14" x14ac:dyDescent="0.35">
      <c r="A5036" t="s">
        <v>5084</v>
      </c>
      <c r="B5036" t="s">
        <v>8055</v>
      </c>
      <c r="C5036" t="s">
        <v>8011</v>
      </c>
      <c r="D5036" t="s">
        <v>8038</v>
      </c>
      <c r="E5036" s="1">
        <v>45523</v>
      </c>
      <c r="F5036">
        <v>6993</v>
      </c>
      <c r="G5036">
        <v>467</v>
      </c>
      <c r="H5036" t="s">
        <v>18</v>
      </c>
      <c r="I5036" t="str">
        <f>VLOOKUP(shipments[[#This Row],[SPID]],CHOOSE({1,2},people[[#All],[SPID]],people[[#All],[Sales_person]]),2,0)</f>
        <v>Kelci Walkden</v>
      </c>
      <c r="J5036">
        <f>YEAR(shipments[[#This Row],[Shipdate]])</f>
        <v>2024</v>
      </c>
      <c r="K5036" s="22"/>
      <c r="L5036" s="22">
        <f>VLOOKUP(shipments[[#This Row],[PID]],CHOOSE({1,2},products[PID],products[Cost_per_box]),2,0)</f>
        <v>5.26</v>
      </c>
      <c r="M5036" s="22">
        <f>shipments[[#This Row],[Boxes]]*shipments[[#This Row],[cost_per_box]]</f>
        <v>2456.42</v>
      </c>
      <c r="N5036" s="22">
        <f>shipments[[#This Row],[Amount]]-shipments[[#This Row],[total cost]]</f>
        <v>4536.58</v>
      </c>
    </row>
    <row r="5037" spans="1:14" x14ac:dyDescent="0.35">
      <c r="A5037" t="s">
        <v>5085</v>
      </c>
      <c r="B5037" t="s">
        <v>8055</v>
      </c>
      <c r="C5037" t="s">
        <v>8011</v>
      </c>
      <c r="D5037" t="s">
        <v>8034</v>
      </c>
      <c r="E5037" s="1">
        <v>45552</v>
      </c>
      <c r="F5037">
        <v>10750.5</v>
      </c>
      <c r="G5037">
        <v>717</v>
      </c>
      <c r="H5037" t="s">
        <v>26</v>
      </c>
      <c r="I5037" t="str">
        <f>VLOOKUP(shipments[[#This Row],[SPID]],CHOOSE({1,2},people[[#All],[SPID]],people[[#All],[Sales_person]]),2,0)</f>
        <v>Kelci Walkden</v>
      </c>
      <c r="J5037">
        <f>YEAR(shipments[[#This Row],[Shipdate]])</f>
        <v>2024</v>
      </c>
      <c r="K5037" s="22"/>
      <c r="L5037" s="22">
        <f>VLOOKUP(shipments[[#This Row],[PID]],CHOOSE({1,2},products[PID],products[Cost_per_box]),2,0)</f>
        <v>5.26</v>
      </c>
      <c r="M5037" s="22">
        <f>shipments[[#This Row],[Boxes]]*shipments[[#This Row],[cost_per_box]]</f>
        <v>3771.42</v>
      </c>
      <c r="N5037" s="22">
        <f>shipments[[#This Row],[Amount]]-shipments[[#This Row],[total cost]]</f>
        <v>6979.08</v>
      </c>
    </row>
    <row r="5038" spans="1:14" x14ac:dyDescent="0.35">
      <c r="A5038" t="s">
        <v>5086</v>
      </c>
      <c r="B5038" t="s">
        <v>8055</v>
      </c>
      <c r="C5038" t="s">
        <v>8012</v>
      </c>
      <c r="D5038" t="s">
        <v>8033</v>
      </c>
      <c r="E5038" s="1">
        <v>45114</v>
      </c>
      <c r="F5038">
        <v>8410.5</v>
      </c>
      <c r="G5038">
        <v>526</v>
      </c>
      <c r="H5038" t="s">
        <v>7</v>
      </c>
      <c r="I5038" t="str">
        <f>VLOOKUP(shipments[[#This Row],[SPID]],CHOOSE({1,2},people[[#All],[SPID]],people[[#All],[Sales_person]]),2,0)</f>
        <v>Kelci Walkden</v>
      </c>
      <c r="J5038">
        <f>YEAR(shipments[[#This Row],[Shipdate]])</f>
        <v>2023</v>
      </c>
      <c r="K5038" s="22"/>
      <c r="L5038" s="22">
        <f>VLOOKUP(shipments[[#This Row],[PID]],CHOOSE({1,2},products[PID],products[Cost_per_box]),2,0)</f>
        <v>7.48</v>
      </c>
      <c r="M5038" s="22">
        <f>shipments[[#This Row],[Boxes]]*shipments[[#This Row],[cost_per_box]]</f>
        <v>3934.48</v>
      </c>
      <c r="N5038" s="22">
        <f>shipments[[#This Row],[Amount]]-shipments[[#This Row],[total cost]]</f>
        <v>4476.0200000000004</v>
      </c>
    </row>
    <row r="5039" spans="1:14" x14ac:dyDescent="0.35">
      <c r="A5039" t="s">
        <v>5087</v>
      </c>
      <c r="B5039" t="s">
        <v>8055</v>
      </c>
      <c r="C5039" t="s">
        <v>8012</v>
      </c>
      <c r="D5039" t="s">
        <v>8038</v>
      </c>
      <c r="E5039" s="1">
        <v>45344</v>
      </c>
      <c r="F5039">
        <v>3847.5</v>
      </c>
      <c r="G5039">
        <v>227</v>
      </c>
      <c r="H5039" t="s">
        <v>7</v>
      </c>
      <c r="I5039" t="str">
        <f>VLOOKUP(shipments[[#This Row],[SPID]],CHOOSE({1,2},people[[#All],[SPID]],people[[#All],[Sales_person]]),2,0)</f>
        <v>Kelci Walkden</v>
      </c>
      <c r="J5039">
        <f>YEAR(shipments[[#This Row],[Shipdate]])</f>
        <v>2024</v>
      </c>
      <c r="K5039" s="22"/>
      <c r="L5039" s="22">
        <f>VLOOKUP(shipments[[#This Row],[PID]],CHOOSE({1,2},products[PID],products[Cost_per_box]),2,0)</f>
        <v>7.48</v>
      </c>
      <c r="M5039" s="22">
        <f>shipments[[#This Row],[Boxes]]*shipments[[#This Row],[cost_per_box]]</f>
        <v>1697.96</v>
      </c>
      <c r="N5039" s="22">
        <f>shipments[[#This Row],[Amount]]-shipments[[#This Row],[total cost]]</f>
        <v>2149.54</v>
      </c>
    </row>
    <row r="5040" spans="1:14" x14ac:dyDescent="0.35">
      <c r="A5040" t="s">
        <v>5088</v>
      </c>
      <c r="B5040" t="s">
        <v>8055</v>
      </c>
      <c r="C5040" t="s">
        <v>8014</v>
      </c>
      <c r="D5040" t="s">
        <v>8038</v>
      </c>
      <c r="E5040" s="1">
        <v>45317</v>
      </c>
      <c r="F5040">
        <v>2621.25</v>
      </c>
      <c r="G5040">
        <v>437</v>
      </c>
      <c r="H5040" t="s">
        <v>7</v>
      </c>
      <c r="I5040" t="str">
        <f>VLOOKUP(shipments[[#This Row],[SPID]],CHOOSE({1,2},people[[#All],[SPID]],people[[#All],[Sales_person]]),2,0)</f>
        <v>Kelci Walkden</v>
      </c>
      <c r="J5040">
        <f>YEAR(shipments[[#This Row],[Shipdate]])</f>
        <v>2024</v>
      </c>
      <c r="K5040" s="22"/>
      <c r="L5040" s="22">
        <f>VLOOKUP(shipments[[#This Row],[PID]],CHOOSE({1,2},products[PID],products[Cost_per_box]),2,0)</f>
        <v>3.85</v>
      </c>
      <c r="M5040" s="22">
        <f>shipments[[#This Row],[Boxes]]*shipments[[#This Row],[cost_per_box]]</f>
        <v>1682.45</v>
      </c>
      <c r="N5040" s="22">
        <f>shipments[[#This Row],[Amount]]-shipments[[#This Row],[total cost]]</f>
        <v>938.8</v>
      </c>
    </row>
    <row r="5041" spans="1:14" x14ac:dyDescent="0.35">
      <c r="A5041" t="s">
        <v>5089</v>
      </c>
      <c r="B5041" t="s">
        <v>8055</v>
      </c>
      <c r="C5041" t="s">
        <v>8014</v>
      </c>
      <c r="D5041" t="s">
        <v>8034</v>
      </c>
      <c r="E5041" s="1">
        <v>45345</v>
      </c>
      <c r="F5041">
        <v>767.25</v>
      </c>
      <c r="G5041">
        <v>154</v>
      </c>
      <c r="H5041" t="s">
        <v>7</v>
      </c>
      <c r="I5041" t="str">
        <f>VLOOKUP(shipments[[#This Row],[SPID]],CHOOSE({1,2},people[[#All],[SPID]],people[[#All],[Sales_person]]),2,0)</f>
        <v>Kelci Walkden</v>
      </c>
      <c r="J5041">
        <f>YEAR(shipments[[#This Row],[Shipdate]])</f>
        <v>2024</v>
      </c>
      <c r="K5041" s="22"/>
      <c r="L5041" s="22">
        <f>VLOOKUP(shipments[[#This Row],[PID]],CHOOSE({1,2},products[PID],products[Cost_per_box]),2,0)</f>
        <v>3.85</v>
      </c>
      <c r="M5041" s="22">
        <f>shipments[[#This Row],[Boxes]]*shipments[[#This Row],[cost_per_box]]</f>
        <v>592.9</v>
      </c>
      <c r="N5041" s="22">
        <f>shipments[[#This Row],[Amount]]-shipments[[#This Row],[total cost]]</f>
        <v>174.35000000000002</v>
      </c>
    </row>
    <row r="5042" spans="1:14" x14ac:dyDescent="0.35">
      <c r="A5042" t="s">
        <v>5090</v>
      </c>
      <c r="B5042" t="s">
        <v>8055</v>
      </c>
      <c r="C5042" t="s">
        <v>8014</v>
      </c>
      <c r="D5042" t="s">
        <v>8036</v>
      </c>
      <c r="E5042" s="1">
        <v>45306</v>
      </c>
      <c r="F5042">
        <v>576</v>
      </c>
      <c r="G5042">
        <v>96</v>
      </c>
      <c r="H5042" t="s">
        <v>7</v>
      </c>
      <c r="I5042" t="str">
        <f>VLOOKUP(shipments[[#This Row],[SPID]],CHOOSE({1,2},people[[#All],[SPID]],people[[#All],[Sales_person]]),2,0)</f>
        <v>Kelci Walkden</v>
      </c>
      <c r="J5042">
        <f>YEAR(shipments[[#This Row],[Shipdate]])</f>
        <v>2024</v>
      </c>
      <c r="K5042" s="22"/>
      <c r="L5042" s="22">
        <f>VLOOKUP(shipments[[#This Row],[PID]],CHOOSE({1,2},products[PID],products[Cost_per_box]),2,0)</f>
        <v>3.85</v>
      </c>
      <c r="M5042" s="22">
        <f>shipments[[#This Row],[Boxes]]*shipments[[#This Row],[cost_per_box]]</f>
        <v>369.6</v>
      </c>
      <c r="N5042" s="22">
        <f>shipments[[#This Row],[Amount]]-shipments[[#This Row],[total cost]]</f>
        <v>206.39999999999998</v>
      </c>
    </row>
    <row r="5043" spans="1:14" x14ac:dyDescent="0.35">
      <c r="A5043" t="s">
        <v>5091</v>
      </c>
      <c r="B5043" t="s">
        <v>8055</v>
      </c>
      <c r="C5043" t="s">
        <v>8014</v>
      </c>
      <c r="D5043" t="s">
        <v>8038</v>
      </c>
      <c r="E5043" s="1">
        <v>44946</v>
      </c>
      <c r="F5043">
        <v>3519</v>
      </c>
      <c r="G5043">
        <v>587</v>
      </c>
      <c r="H5043" t="s">
        <v>7</v>
      </c>
      <c r="I5043" t="str">
        <f>VLOOKUP(shipments[[#This Row],[SPID]],CHOOSE({1,2},people[[#All],[SPID]],people[[#All],[Sales_person]]),2,0)</f>
        <v>Kelci Walkden</v>
      </c>
      <c r="J5043">
        <f>YEAR(shipments[[#This Row],[Shipdate]])</f>
        <v>2023</v>
      </c>
      <c r="K5043" s="22"/>
      <c r="L5043" s="22">
        <f>VLOOKUP(shipments[[#This Row],[PID]],CHOOSE({1,2},products[PID],products[Cost_per_box]),2,0)</f>
        <v>3.85</v>
      </c>
      <c r="M5043" s="22">
        <f>shipments[[#This Row],[Boxes]]*shipments[[#This Row],[cost_per_box]]</f>
        <v>2259.9500000000003</v>
      </c>
      <c r="N5043" s="22">
        <f>shipments[[#This Row],[Amount]]-shipments[[#This Row],[total cost]]</f>
        <v>1259.0499999999997</v>
      </c>
    </row>
    <row r="5044" spans="1:14" x14ac:dyDescent="0.35">
      <c r="A5044" t="s">
        <v>5092</v>
      </c>
      <c r="B5044" t="s">
        <v>8055</v>
      </c>
      <c r="C5044" t="s">
        <v>8015</v>
      </c>
      <c r="D5044" t="s">
        <v>8033</v>
      </c>
      <c r="E5044" s="1">
        <v>45238</v>
      </c>
      <c r="F5044">
        <v>6432.75</v>
      </c>
      <c r="G5044">
        <v>715</v>
      </c>
      <c r="H5044" t="s">
        <v>7</v>
      </c>
      <c r="I5044" t="str">
        <f>VLOOKUP(shipments[[#This Row],[SPID]],CHOOSE({1,2},people[[#All],[SPID]],people[[#All],[Sales_person]]),2,0)</f>
        <v>Kelci Walkden</v>
      </c>
      <c r="J5044">
        <f>YEAR(shipments[[#This Row],[Shipdate]])</f>
        <v>2023</v>
      </c>
      <c r="K5044" s="22"/>
      <c r="L5044" s="22">
        <f>VLOOKUP(shipments[[#This Row],[PID]],CHOOSE({1,2},products[PID],products[Cost_per_box]),2,0)</f>
        <v>5.72</v>
      </c>
      <c r="M5044" s="22">
        <f>shipments[[#This Row],[Boxes]]*shipments[[#This Row],[cost_per_box]]</f>
        <v>4089.7999999999997</v>
      </c>
      <c r="N5044" s="22">
        <f>shipments[[#This Row],[Amount]]-shipments[[#This Row],[total cost]]</f>
        <v>2342.9500000000003</v>
      </c>
    </row>
    <row r="5045" spans="1:14" x14ac:dyDescent="0.35">
      <c r="A5045" t="s">
        <v>5093</v>
      </c>
      <c r="B5045" t="s">
        <v>8055</v>
      </c>
      <c r="C5045" t="s">
        <v>8015</v>
      </c>
      <c r="D5045" t="s">
        <v>8033</v>
      </c>
      <c r="E5045" s="1">
        <v>45540</v>
      </c>
      <c r="F5045">
        <v>1008</v>
      </c>
      <c r="G5045">
        <v>202</v>
      </c>
      <c r="H5045" t="s">
        <v>26</v>
      </c>
      <c r="I5045" t="str">
        <f>VLOOKUP(shipments[[#This Row],[SPID]],CHOOSE({1,2},people[[#All],[SPID]],people[[#All],[Sales_person]]),2,0)</f>
        <v>Kelci Walkden</v>
      </c>
      <c r="J5045">
        <f>YEAR(shipments[[#This Row],[Shipdate]])</f>
        <v>2024</v>
      </c>
      <c r="K5045" s="22"/>
      <c r="L5045" s="22">
        <f>VLOOKUP(shipments[[#This Row],[PID]],CHOOSE({1,2},products[PID],products[Cost_per_box]),2,0)</f>
        <v>5.72</v>
      </c>
      <c r="M5045" s="22">
        <f>shipments[[#This Row],[Boxes]]*shipments[[#This Row],[cost_per_box]]</f>
        <v>1155.44</v>
      </c>
      <c r="N5045" s="22">
        <f>shipments[[#This Row],[Amount]]-shipments[[#This Row],[total cost]]</f>
        <v>-147.44000000000005</v>
      </c>
    </row>
    <row r="5046" spans="1:14" x14ac:dyDescent="0.35">
      <c r="A5046" t="s">
        <v>5094</v>
      </c>
      <c r="B5046" t="s">
        <v>8055</v>
      </c>
      <c r="C5046" t="s">
        <v>8015</v>
      </c>
      <c r="D5046" t="s">
        <v>8033</v>
      </c>
      <c r="E5046" s="1">
        <v>45217</v>
      </c>
      <c r="F5046">
        <v>177.75</v>
      </c>
      <c r="G5046">
        <v>20</v>
      </c>
      <c r="H5046" t="s">
        <v>7</v>
      </c>
      <c r="I5046" t="str">
        <f>VLOOKUP(shipments[[#This Row],[SPID]],CHOOSE({1,2},people[[#All],[SPID]],people[[#All],[Sales_person]]),2,0)</f>
        <v>Kelci Walkden</v>
      </c>
      <c r="J5046">
        <f>YEAR(shipments[[#This Row],[Shipdate]])</f>
        <v>2023</v>
      </c>
      <c r="K5046" s="22"/>
      <c r="L5046" s="22">
        <f>VLOOKUP(shipments[[#This Row],[PID]],CHOOSE({1,2},products[PID],products[Cost_per_box]),2,0)</f>
        <v>5.72</v>
      </c>
      <c r="M5046" s="22">
        <f>shipments[[#This Row],[Boxes]]*shipments[[#This Row],[cost_per_box]]</f>
        <v>114.39999999999999</v>
      </c>
      <c r="N5046" s="22">
        <f>shipments[[#This Row],[Amount]]-shipments[[#This Row],[total cost]]</f>
        <v>63.350000000000009</v>
      </c>
    </row>
    <row r="5047" spans="1:14" x14ac:dyDescent="0.35">
      <c r="A5047" t="s">
        <v>5095</v>
      </c>
      <c r="B5047" t="s">
        <v>8055</v>
      </c>
      <c r="C5047" t="s">
        <v>8015</v>
      </c>
      <c r="D5047" t="s">
        <v>8033</v>
      </c>
      <c r="E5047" s="1">
        <v>45232</v>
      </c>
      <c r="F5047">
        <v>8671.5</v>
      </c>
      <c r="G5047">
        <v>964</v>
      </c>
      <c r="H5047" t="s">
        <v>7</v>
      </c>
      <c r="I5047" t="str">
        <f>VLOOKUP(shipments[[#This Row],[SPID]],CHOOSE({1,2},people[[#All],[SPID]],people[[#All],[Sales_person]]),2,0)</f>
        <v>Kelci Walkden</v>
      </c>
      <c r="J5047">
        <f>YEAR(shipments[[#This Row],[Shipdate]])</f>
        <v>2023</v>
      </c>
      <c r="K5047" s="22"/>
      <c r="L5047" s="22">
        <f>VLOOKUP(shipments[[#This Row],[PID]],CHOOSE({1,2},products[PID],products[Cost_per_box]),2,0)</f>
        <v>5.72</v>
      </c>
      <c r="M5047" s="22">
        <f>shipments[[#This Row],[Boxes]]*shipments[[#This Row],[cost_per_box]]</f>
        <v>5514.08</v>
      </c>
      <c r="N5047" s="22">
        <f>shipments[[#This Row],[Amount]]-shipments[[#This Row],[total cost]]</f>
        <v>3157.42</v>
      </c>
    </row>
    <row r="5048" spans="1:14" x14ac:dyDescent="0.35">
      <c r="A5048" t="s">
        <v>5096</v>
      </c>
      <c r="B5048" t="s">
        <v>8055</v>
      </c>
      <c r="C5048" t="s">
        <v>8015</v>
      </c>
      <c r="D5048" t="s">
        <v>8035</v>
      </c>
      <c r="E5048" s="1">
        <v>45483</v>
      </c>
      <c r="F5048">
        <v>7832.25</v>
      </c>
      <c r="G5048">
        <v>1306</v>
      </c>
      <c r="H5048" t="s">
        <v>40</v>
      </c>
      <c r="I5048" t="str">
        <f>VLOOKUP(shipments[[#This Row],[SPID]],CHOOSE({1,2},people[[#All],[SPID]],people[[#All],[Sales_person]]),2,0)</f>
        <v>Kelci Walkden</v>
      </c>
      <c r="J5048">
        <f>YEAR(shipments[[#This Row],[Shipdate]])</f>
        <v>2024</v>
      </c>
      <c r="K5048" s="22"/>
      <c r="L5048" s="22">
        <f>VLOOKUP(shipments[[#This Row],[PID]],CHOOSE({1,2},products[PID],products[Cost_per_box]),2,0)</f>
        <v>5.72</v>
      </c>
      <c r="M5048" s="22">
        <f>shipments[[#This Row],[Boxes]]*shipments[[#This Row],[cost_per_box]]</f>
        <v>7470.32</v>
      </c>
      <c r="N5048" s="22">
        <f>shipments[[#This Row],[Amount]]-shipments[[#This Row],[total cost]]</f>
        <v>361.93000000000029</v>
      </c>
    </row>
    <row r="5049" spans="1:14" x14ac:dyDescent="0.35">
      <c r="A5049" t="s">
        <v>5097</v>
      </c>
      <c r="B5049" t="s">
        <v>8055</v>
      </c>
      <c r="C5049" t="s">
        <v>8015</v>
      </c>
      <c r="D5049" t="s">
        <v>8034</v>
      </c>
      <c r="E5049" s="1">
        <v>45506</v>
      </c>
      <c r="F5049">
        <v>756</v>
      </c>
      <c r="G5049">
        <v>126</v>
      </c>
      <c r="H5049" t="s">
        <v>18</v>
      </c>
      <c r="I5049" t="str">
        <f>VLOOKUP(shipments[[#This Row],[SPID]],CHOOSE({1,2},people[[#All],[SPID]],people[[#All],[Sales_person]]),2,0)</f>
        <v>Kelci Walkden</v>
      </c>
      <c r="J5049">
        <f>YEAR(shipments[[#This Row],[Shipdate]])</f>
        <v>2024</v>
      </c>
      <c r="K5049" s="22"/>
      <c r="L5049" s="22">
        <f>VLOOKUP(shipments[[#This Row],[PID]],CHOOSE({1,2},products[PID],products[Cost_per_box]),2,0)</f>
        <v>5.72</v>
      </c>
      <c r="M5049" s="22">
        <f>shipments[[#This Row],[Boxes]]*shipments[[#This Row],[cost_per_box]]</f>
        <v>720.71999999999991</v>
      </c>
      <c r="N5049" s="22">
        <f>shipments[[#This Row],[Amount]]-shipments[[#This Row],[total cost]]</f>
        <v>35.280000000000086</v>
      </c>
    </row>
    <row r="5050" spans="1:14" x14ac:dyDescent="0.35">
      <c r="A5050" t="s">
        <v>5098</v>
      </c>
      <c r="B5050" t="s">
        <v>8055</v>
      </c>
      <c r="C5050" t="s">
        <v>8015</v>
      </c>
      <c r="D5050" t="s">
        <v>8034</v>
      </c>
      <c r="E5050" s="1">
        <v>45492</v>
      </c>
      <c r="F5050">
        <v>1622.25</v>
      </c>
      <c r="G5050">
        <v>325</v>
      </c>
      <c r="H5050" t="s">
        <v>18</v>
      </c>
      <c r="I5050" t="str">
        <f>VLOOKUP(shipments[[#This Row],[SPID]],CHOOSE({1,2},people[[#All],[SPID]],people[[#All],[Sales_person]]),2,0)</f>
        <v>Kelci Walkden</v>
      </c>
      <c r="J5050">
        <f>YEAR(shipments[[#This Row],[Shipdate]])</f>
        <v>2024</v>
      </c>
      <c r="K5050" s="22"/>
      <c r="L5050" s="22">
        <f>VLOOKUP(shipments[[#This Row],[PID]],CHOOSE({1,2},products[PID],products[Cost_per_box]),2,0)</f>
        <v>5.72</v>
      </c>
      <c r="M5050" s="22">
        <f>shipments[[#This Row],[Boxes]]*shipments[[#This Row],[cost_per_box]]</f>
        <v>1859</v>
      </c>
      <c r="N5050" s="22">
        <f>shipments[[#This Row],[Amount]]-shipments[[#This Row],[total cost]]</f>
        <v>-236.75</v>
      </c>
    </row>
    <row r="5051" spans="1:14" x14ac:dyDescent="0.35">
      <c r="A5051" t="s">
        <v>5099</v>
      </c>
      <c r="B5051" t="s">
        <v>8055</v>
      </c>
      <c r="C5051" t="s">
        <v>8015</v>
      </c>
      <c r="D5051" t="s">
        <v>8036</v>
      </c>
      <c r="E5051" s="1">
        <v>45350</v>
      </c>
      <c r="F5051">
        <v>11940.75</v>
      </c>
      <c r="G5051">
        <v>2389</v>
      </c>
      <c r="H5051" t="s">
        <v>7</v>
      </c>
      <c r="I5051" t="str">
        <f>VLOOKUP(shipments[[#This Row],[SPID]],CHOOSE({1,2},people[[#All],[SPID]],people[[#All],[Sales_person]]),2,0)</f>
        <v>Kelci Walkden</v>
      </c>
      <c r="J5051">
        <f>YEAR(shipments[[#This Row],[Shipdate]])</f>
        <v>2024</v>
      </c>
      <c r="K5051" s="22"/>
      <c r="L5051" s="22">
        <f>VLOOKUP(shipments[[#This Row],[PID]],CHOOSE({1,2},products[PID],products[Cost_per_box]),2,0)</f>
        <v>5.72</v>
      </c>
      <c r="M5051" s="22">
        <f>shipments[[#This Row],[Boxes]]*shipments[[#This Row],[cost_per_box]]</f>
        <v>13665.08</v>
      </c>
      <c r="N5051" s="22">
        <f>shipments[[#This Row],[Amount]]-shipments[[#This Row],[total cost]]</f>
        <v>-1724.33</v>
      </c>
    </row>
    <row r="5052" spans="1:14" x14ac:dyDescent="0.35">
      <c r="A5052" t="s">
        <v>5100</v>
      </c>
      <c r="B5052" t="s">
        <v>8055</v>
      </c>
      <c r="C5052" t="s">
        <v>8016</v>
      </c>
      <c r="D5052" t="s">
        <v>8033</v>
      </c>
      <c r="E5052" s="1">
        <v>45505</v>
      </c>
      <c r="F5052">
        <v>6077.25</v>
      </c>
      <c r="G5052">
        <v>218</v>
      </c>
      <c r="H5052" t="s">
        <v>18</v>
      </c>
      <c r="I5052" t="str">
        <f>VLOOKUP(shipments[[#This Row],[SPID]],CHOOSE({1,2},people[[#All],[SPID]],people[[#All],[Sales_person]]),2,0)</f>
        <v>Kelci Walkden</v>
      </c>
      <c r="J5052">
        <f>YEAR(shipments[[#This Row],[Shipdate]])</f>
        <v>2024</v>
      </c>
      <c r="K5052" s="22"/>
      <c r="L5052" s="22">
        <f>VLOOKUP(shipments[[#This Row],[PID]],CHOOSE({1,2},products[PID],products[Cost_per_box]),2,0)</f>
        <v>6.31</v>
      </c>
      <c r="M5052" s="22">
        <f>shipments[[#This Row],[Boxes]]*shipments[[#This Row],[cost_per_box]]</f>
        <v>1375.58</v>
      </c>
      <c r="N5052" s="22">
        <f>shipments[[#This Row],[Amount]]-shipments[[#This Row],[total cost]]</f>
        <v>4701.67</v>
      </c>
    </row>
    <row r="5053" spans="1:14" x14ac:dyDescent="0.35">
      <c r="A5053" t="s">
        <v>5101</v>
      </c>
      <c r="B5053" t="s">
        <v>8055</v>
      </c>
      <c r="C5053" t="s">
        <v>8016</v>
      </c>
      <c r="D5053" t="s">
        <v>8038</v>
      </c>
      <c r="E5053" s="1">
        <v>45258</v>
      </c>
      <c r="F5053">
        <v>4.5</v>
      </c>
      <c r="G5053">
        <v>1</v>
      </c>
      <c r="H5053" t="s">
        <v>7</v>
      </c>
      <c r="I5053" t="str">
        <f>VLOOKUP(shipments[[#This Row],[SPID]],CHOOSE({1,2},people[[#All],[SPID]],people[[#All],[Sales_person]]),2,0)</f>
        <v>Kelci Walkden</v>
      </c>
      <c r="J5053">
        <f>YEAR(shipments[[#This Row],[Shipdate]])</f>
        <v>2023</v>
      </c>
      <c r="K5053" s="22"/>
      <c r="L5053" s="22">
        <f>VLOOKUP(shipments[[#This Row],[PID]],CHOOSE({1,2},products[PID],products[Cost_per_box]),2,0)</f>
        <v>6.31</v>
      </c>
      <c r="M5053" s="22">
        <f>shipments[[#This Row],[Boxes]]*shipments[[#This Row],[cost_per_box]]</f>
        <v>6.31</v>
      </c>
      <c r="N5053" s="22">
        <f>shipments[[#This Row],[Amount]]-shipments[[#This Row],[total cost]]</f>
        <v>-1.8099999999999996</v>
      </c>
    </row>
    <row r="5054" spans="1:14" x14ac:dyDescent="0.35">
      <c r="A5054" t="s">
        <v>5102</v>
      </c>
      <c r="B5054" t="s">
        <v>8055</v>
      </c>
      <c r="C5054" t="s">
        <v>8017</v>
      </c>
      <c r="D5054" t="s">
        <v>8033</v>
      </c>
      <c r="E5054" s="1">
        <v>44960</v>
      </c>
      <c r="F5054">
        <v>6662.25</v>
      </c>
      <c r="G5054">
        <v>247</v>
      </c>
      <c r="H5054" t="s">
        <v>7</v>
      </c>
      <c r="I5054" t="str">
        <f>VLOOKUP(shipments[[#This Row],[SPID]],CHOOSE({1,2},people[[#All],[SPID]],people[[#All],[Sales_person]]),2,0)</f>
        <v>Kelci Walkden</v>
      </c>
      <c r="J5054">
        <f>YEAR(shipments[[#This Row],[Shipdate]])</f>
        <v>2023</v>
      </c>
      <c r="K5054" s="22"/>
      <c r="L5054" s="22">
        <f>VLOOKUP(shipments[[#This Row],[PID]],CHOOSE({1,2},products[PID],products[Cost_per_box]),2,0)</f>
        <v>9.94</v>
      </c>
      <c r="M5054" s="22">
        <f>shipments[[#This Row],[Boxes]]*shipments[[#This Row],[cost_per_box]]</f>
        <v>2455.1799999999998</v>
      </c>
      <c r="N5054" s="22">
        <f>shipments[[#This Row],[Amount]]-shipments[[#This Row],[total cost]]</f>
        <v>4207.07</v>
      </c>
    </row>
    <row r="5055" spans="1:14" x14ac:dyDescent="0.35">
      <c r="A5055" t="s">
        <v>5103</v>
      </c>
      <c r="B5055" t="s">
        <v>8055</v>
      </c>
      <c r="C5055" t="s">
        <v>8017</v>
      </c>
      <c r="D5055" t="s">
        <v>8034</v>
      </c>
      <c r="E5055" s="1">
        <v>45279</v>
      </c>
      <c r="F5055">
        <v>5753.25</v>
      </c>
      <c r="G5055">
        <v>206</v>
      </c>
      <c r="H5055" t="s">
        <v>40</v>
      </c>
      <c r="I5055" t="str">
        <f>VLOOKUP(shipments[[#This Row],[SPID]],CHOOSE({1,2},people[[#All],[SPID]],people[[#All],[Sales_person]]),2,0)</f>
        <v>Kelci Walkden</v>
      </c>
      <c r="J5055">
        <f>YEAR(shipments[[#This Row],[Shipdate]])</f>
        <v>2023</v>
      </c>
      <c r="K5055" s="22"/>
      <c r="L5055" s="22">
        <f>VLOOKUP(shipments[[#This Row],[PID]],CHOOSE({1,2},products[PID],products[Cost_per_box]),2,0)</f>
        <v>9.94</v>
      </c>
      <c r="M5055" s="22">
        <f>shipments[[#This Row],[Boxes]]*shipments[[#This Row],[cost_per_box]]</f>
        <v>2047.6399999999999</v>
      </c>
      <c r="N5055" s="22">
        <f>shipments[[#This Row],[Amount]]-shipments[[#This Row],[total cost]]</f>
        <v>3705.61</v>
      </c>
    </row>
    <row r="5056" spans="1:14" x14ac:dyDescent="0.35">
      <c r="A5056" t="s">
        <v>5104</v>
      </c>
      <c r="B5056" t="s">
        <v>8055</v>
      </c>
      <c r="C5056" t="s">
        <v>8018</v>
      </c>
      <c r="D5056" t="s">
        <v>8034</v>
      </c>
      <c r="E5056" s="1">
        <v>45331</v>
      </c>
      <c r="F5056">
        <v>803.25</v>
      </c>
      <c r="G5056">
        <v>37</v>
      </c>
      <c r="H5056" t="s">
        <v>7</v>
      </c>
      <c r="I5056" t="str">
        <f>VLOOKUP(shipments[[#This Row],[SPID]],CHOOSE({1,2},people[[#All],[SPID]],people[[#All],[Sales_person]]),2,0)</f>
        <v>Kelci Walkden</v>
      </c>
      <c r="J5056">
        <f>YEAR(shipments[[#This Row],[Shipdate]])</f>
        <v>2024</v>
      </c>
      <c r="K5056" s="22"/>
      <c r="L5056" s="22">
        <f>VLOOKUP(shipments[[#This Row],[PID]],CHOOSE({1,2},products[PID],products[Cost_per_box]),2,0)</f>
        <v>7.73</v>
      </c>
      <c r="M5056" s="22">
        <f>shipments[[#This Row],[Boxes]]*shipments[[#This Row],[cost_per_box]]</f>
        <v>286.01</v>
      </c>
      <c r="N5056" s="22">
        <f>shipments[[#This Row],[Amount]]-shipments[[#This Row],[total cost]]</f>
        <v>517.24</v>
      </c>
    </row>
    <row r="5057" spans="1:14" x14ac:dyDescent="0.35">
      <c r="A5057" t="s">
        <v>5105</v>
      </c>
      <c r="B5057" t="s">
        <v>8055</v>
      </c>
      <c r="C5057" t="s">
        <v>8018</v>
      </c>
      <c r="D5057" t="s">
        <v>8037</v>
      </c>
      <c r="E5057" s="1">
        <v>45083</v>
      </c>
      <c r="F5057">
        <v>7638.75</v>
      </c>
      <c r="G5057">
        <v>403</v>
      </c>
      <c r="H5057" t="s">
        <v>7</v>
      </c>
      <c r="I5057" t="str">
        <f>VLOOKUP(shipments[[#This Row],[SPID]],CHOOSE({1,2},people[[#All],[SPID]],people[[#All],[Sales_person]]),2,0)</f>
        <v>Kelci Walkden</v>
      </c>
      <c r="J5057">
        <f>YEAR(shipments[[#This Row],[Shipdate]])</f>
        <v>2023</v>
      </c>
      <c r="K5057" s="22"/>
      <c r="L5057" s="22">
        <f>VLOOKUP(shipments[[#This Row],[PID]],CHOOSE({1,2},products[PID],products[Cost_per_box]),2,0)</f>
        <v>7.73</v>
      </c>
      <c r="M5057" s="22">
        <f>shipments[[#This Row],[Boxes]]*shipments[[#This Row],[cost_per_box]]</f>
        <v>3115.19</v>
      </c>
      <c r="N5057" s="22">
        <f>shipments[[#This Row],[Amount]]-shipments[[#This Row],[total cost]]</f>
        <v>4523.5599999999995</v>
      </c>
    </row>
    <row r="5058" spans="1:14" x14ac:dyDescent="0.35">
      <c r="A5058" t="s">
        <v>5106</v>
      </c>
      <c r="B5058" t="s">
        <v>8055</v>
      </c>
      <c r="C5058" t="s">
        <v>8019</v>
      </c>
      <c r="D5058" t="s">
        <v>8038</v>
      </c>
      <c r="E5058" s="1">
        <v>45517</v>
      </c>
      <c r="F5058">
        <v>5989.5</v>
      </c>
      <c r="G5058">
        <v>261</v>
      </c>
      <c r="H5058" t="s">
        <v>18</v>
      </c>
      <c r="I5058" t="str">
        <f>VLOOKUP(shipments[[#This Row],[SPID]],CHOOSE({1,2},people[[#All],[SPID]],people[[#All],[Sales_person]]),2,0)</f>
        <v>Kelci Walkden</v>
      </c>
      <c r="J5058">
        <f>YEAR(shipments[[#This Row],[Shipdate]])</f>
        <v>2024</v>
      </c>
      <c r="K5058" s="22"/>
      <c r="L5058" s="22">
        <f>VLOOKUP(shipments[[#This Row],[PID]],CHOOSE({1,2},products[PID],products[Cost_per_box]),2,0)</f>
        <v>3.68</v>
      </c>
      <c r="M5058" s="22">
        <f>shipments[[#This Row],[Boxes]]*shipments[[#This Row],[cost_per_box]]</f>
        <v>960.48</v>
      </c>
      <c r="N5058" s="22">
        <f>shipments[[#This Row],[Amount]]-shipments[[#This Row],[total cost]]</f>
        <v>5029.0200000000004</v>
      </c>
    </row>
    <row r="5059" spans="1:14" x14ac:dyDescent="0.35">
      <c r="A5059" t="s">
        <v>5107</v>
      </c>
      <c r="B5059" t="s">
        <v>8055</v>
      </c>
      <c r="C5059" t="s">
        <v>8020</v>
      </c>
      <c r="D5059" t="s">
        <v>8037</v>
      </c>
      <c r="E5059" s="1">
        <v>45511</v>
      </c>
      <c r="F5059">
        <v>8203.5</v>
      </c>
      <c r="G5059">
        <v>586</v>
      </c>
      <c r="H5059" t="s">
        <v>18</v>
      </c>
      <c r="I5059" t="str">
        <f>VLOOKUP(shipments[[#This Row],[SPID]],CHOOSE({1,2},people[[#All],[SPID]],people[[#All],[Sales_person]]),2,0)</f>
        <v>Kelci Walkden</v>
      </c>
      <c r="J5059">
        <f>YEAR(shipments[[#This Row],[Shipdate]])</f>
        <v>2024</v>
      </c>
      <c r="K5059" s="22"/>
      <c r="L5059" s="22">
        <f>VLOOKUP(shipments[[#This Row],[PID]],CHOOSE({1,2},products[PID],products[Cost_per_box]),2,0)</f>
        <v>8.2200000000000006</v>
      </c>
      <c r="M5059" s="22">
        <f>shipments[[#This Row],[Boxes]]*shipments[[#This Row],[cost_per_box]]</f>
        <v>4816.92</v>
      </c>
      <c r="N5059" s="22">
        <f>shipments[[#This Row],[Amount]]-shipments[[#This Row],[total cost]]</f>
        <v>3386.58</v>
      </c>
    </row>
    <row r="5060" spans="1:14" x14ac:dyDescent="0.35">
      <c r="A5060" t="s">
        <v>5108</v>
      </c>
      <c r="B5060" t="s">
        <v>8055</v>
      </c>
      <c r="C5060" t="s">
        <v>8020</v>
      </c>
      <c r="D5060" t="s">
        <v>8038</v>
      </c>
      <c r="E5060" s="1">
        <v>45400</v>
      </c>
      <c r="F5060">
        <v>1548</v>
      </c>
      <c r="G5060">
        <v>104</v>
      </c>
      <c r="H5060" t="s">
        <v>40</v>
      </c>
      <c r="I5060" t="str">
        <f>VLOOKUP(shipments[[#This Row],[SPID]],CHOOSE({1,2},people[[#All],[SPID]],people[[#All],[Sales_person]]),2,0)</f>
        <v>Kelci Walkden</v>
      </c>
      <c r="J5060">
        <f>YEAR(shipments[[#This Row],[Shipdate]])</f>
        <v>2024</v>
      </c>
      <c r="K5060" s="22"/>
      <c r="L5060" s="22">
        <f>VLOOKUP(shipments[[#This Row],[PID]],CHOOSE({1,2},products[PID],products[Cost_per_box]),2,0)</f>
        <v>8.2200000000000006</v>
      </c>
      <c r="M5060" s="22">
        <f>shipments[[#This Row],[Boxes]]*shipments[[#This Row],[cost_per_box]]</f>
        <v>854.88000000000011</v>
      </c>
      <c r="N5060" s="22">
        <f>shipments[[#This Row],[Amount]]-shipments[[#This Row],[total cost]]</f>
        <v>693.11999999999989</v>
      </c>
    </row>
    <row r="5061" spans="1:14" x14ac:dyDescent="0.35">
      <c r="A5061" t="s">
        <v>5109</v>
      </c>
      <c r="B5061" t="s">
        <v>8055</v>
      </c>
      <c r="C5061" t="s">
        <v>8020</v>
      </c>
      <c r="D5061" t="s">
        <v>8037</v>
      </c>
      <c r="E5061" s="1">
        <v>45147</v>
      </c>
      <c r="F5061">
        <v>11202.75</v>
      </c>
      <c r="G5061">
        <v>747</v>
      </c>
      <c r="H5061" t="s">
        <v>7</v>
      </c>
      <c r="I5061" t="str">
        <f>VLOOKUP(shipments[[#This Row],[SPID]],CHOOSE({1,2},people[[#All],[SPID]],people[[#All],[Sales_person]]),2,0)</f>
        <v>Kelci Walkden</v>
      </c>
      <c r="J5061">
        <f>YEAR(shipments[[#This Row],[Shipdate]])</f>
        <v>2023</v>
      </c>
      <c r="K5061" s="22"/>
      <c r="L5061" s="22">
        <f>VLOOKUP(shipments[[#This Row],[PID]],CHOOSE({1,2},products[PID],products[Cost_per_box]),2,0)</f>
        <v>8.2200000000000006</v>
      </c>
      <c r="M5061" s="22">
        <f>shipments[[#This Row],[Boxes]]*shipments[[#This Row],[cost_per_box]]</f>
        <v>6140.34</v>
      </c>
      <c r="N5061" s="22">
        <f>shipments[[#This Row],[Amount]]-shipments[[#This Row],[total cost]]</f>
        <v>5062.41</v>
      </c>
    </row>
    <row r="5062" spans="1:14" x14ac:dyDescent="0.35">
      <c r="A5062" t="s">
        <v>5110</v>
      </c>
      <c r="B5062" t="s">
        <v>8055</v>
      </c>
      <c r="C5062" t="s">
        <v>8020</v>
      </c>
      <c r="D5062" t="s">
        <v>8038</v>
      </c>
      <c r="E5062" s="1">
        <v>45307</v>
      </c>
      <c r="F5062">
        <v>4412.25</v>
      </c>
      <c r="G5062">
        <v>276</v>
      </c>
      <c r="H5062" t="s">
        <v>7</v>
      </c>
      <c r="I5062" t="str">
        <f>VLOOKUP(shipments[[#This Row],[SPID]],CHOOSE({1,2},people[[#All],[SPID]],people[[#All],[Sales_person]]),2,0)</f>
        <v>Kelci Walkden</v>
      </c>
      <c r="J5062">
        <f>YEAR(shipments[[#This Row],[Shipdate]])</f>
        <v>2024</v>
      </c>
      <c r="K5062" s="22"/>
      <c r="L5062" s="22">
        <f>VLOOKUP(shipments[[#This Row],[PID]],CHOOSE({1,2},products[PID],products[Cost_per_box]),2,0)</f>
        <v>8.2200000000000006</v>
      </c>
      <c r="M5062" s="22">
        <f>shipments[[#This Row],[Boxes]]*shipments[[#This Row],[cost_per_box]]</f>
        <v>2268.7200000000003</v>
      </c>
      <c r="N5062" s="22">
        <f>shipments[[#This Row],[Amount]]-shipments[[#This Row],[total cost]]</f>
        <v>2143.5299999999997</v>
      </c>
    </row>
    <row r="5063" spans="1:14" x14ac:dyDescent="0.35">
      <c r="A5063" t="s">
        <v>5111</v>
      </c>
      <c r="B5063" t="s">
        <v>8055</v>
      </c>
      <c r="C5063" t="s">
        <v>8020</v>
      </c>
      <c r="D5063" t="s">
        <v>8038</v>
      </c>
      <c r="E5063" s="1">
        <v>45209</v>
      </c>
      <c r="F5063">
        <v>9288</v>
      </c>
      <c r="G5063">
        <v>774</v>
      </c>
      <c r="H5063" t="s">
        <v>7</v>
      </c>
      <c r="I5063" t="str">
        <f>VLOOKUP(shipments[[#This Row],[SPID]],CHOOSE({1,2},people[[#All],[SPID]],people[[#All],[Sales_person]]),2,0)</f>
        <v>Kelci Walkden</v>
      </c>
      <c r="J5063">
        <f>YEAR(shipments[[#This Row],[Shipdate]])</f>
        <v>2023</v>
      </c>
      <c r="K5063" s="22"/>
      <c r="L5063" s="22">
        <f>VLOOKUP(shipments[[#This Row],[PID]],CHOOSE({1,2},products[PID],products[Cost_per_box]),2,0)</f>
        <v>8.2200000000000006</v>
      </c>
      <c r="M5063" s="22">
        <f>shipments[[#This Row],[Boxes]]*shipments[[#This Row],[cost_per_box]]</f>
        <v>6362.2800000000007</v>
      </c>
      <c r="N5063" s="22">
        <f>shipments[[#This Row],[Amount]]-shipments[[#This Row],[total cost]]</f>
        <v>2925.7199999999993</v>
      </c>
    </row>
    <row r="5064" spans="1:14" x14ac:dyDescent="0.35">
      <c r="A5064" t="s">
        <v>5112</v>
      </c>
      <c r="B5064" t="s">
        <v>8055</v>
      </c>
      <c r="C5064" t="s">
        <v>8020</v>
      </c>
      <c r="D5064" t="s">
        <v>8033</v>
      </c>
      <c r="E5064" s="1">
        <v>45336</v>
      </c>
      <c r="F5064">
        <v>9252</v>
      </c>
      <c r="G5064">
        <v>617</v>
      </c>
      <c r="H5064" t="s">
        <v>40</v>
      </c>
      <c r="I5064" t="str">
        <f>VLOOKUP(shipments[[#This Row],[SPID]],CHOOSE({1,2},people[[#All],[SPID]],people[[#All],[Sales_person]]),2,0)</f>
        <v>Kelci Walkden</v>
      </c>
      <c r="J5064">
        <f>YEAR(shipments[[#This Row],[Shipdate]])</f>
        <v>2024</v>
      </c>
      <c r="K5064" s="22"/>
      <c r="L5064" s="22">
        <f>VLOOKUP(shipments[[#This Row],[PID]],CHOOSE({1,2},products[PID],products[Cost_per_box]),2,0)</f>
        <v>8.2200000000000006</v>
      </c>
      <c r="M5064" s="22">
        <f>shipments[[#This Row],[Boxes]]*shipments[[#This Row],[cost_per_box]]</f>
        <v>5071.7400000000007</v>
      </c>
      <c r="N5064" s="22">
        <f>shipments[[#This Row],[Amount]]-shipments[[#This Row],[total cost]]</f>
        <v>4180.2599999999993</v>
      </c>
    </row>
    <row r="5065" spans="1:14" x14ac:dyDescent="0.35">
      <c r="A5065" t="s">
        <v>5113</v>
      </c>
      <c r="B5065" t="s">
        <v>8055</v>
      </c>
      <c r="C5065" t="s">
        <v>8021</v>
      </c>
      <c r="D5065" t="s">
        <v>8034</v>
      </c>
      <c r="E5065" s="1">
        <v>45498</v>
      </c>
      <c r="F5065">
        <v>940.5</v>
      </c>
      <c r="G5065">
        <v>50</v>
      </c>
      <c r="H5065" t="s">
        <v>18</v>
      </c>
      <c r="I5065" t="str">
        <f>VLOOKUP(shipments[[#This Row],[SPID]],CHOOSE({1,2},people[[#All],[SPID]],people[[#All],[Sales_person]]),2,0)</f>
        <v>Kelci Walkden</v>
      </c>
      <c r="J5065">
        <f>YEAR(shipments[[#This Row],[Shipdate]])</f>
        <v>2024</v>
      </c>
      <c r="K5065" s="22"/>
      <c r="L5065" s="22">
        <f>VLOOKUP(shipments[[#This Row],[PID]],CHOOSE({1,2},products[PID],products[Cost_per_box]),2,0)</f>
        <v>10.23</v>
      </c>
      <c r="M5065" s="22">
        <f>shipments[[#This Row],[Boxes]]*shipments[[#This Row],[cost_per_box]]</f>
        <v>511.5</v>
      </c>
      <c r="N5065" s="22">
        <f>shipments[[#This Row],[Amount]]-shipments[[#This Row],[total cost]]</f>
        <v>429</v>
      </c>
    </row>
    <row r="5066" spans="1:14" x14ac:dyDescent="0.35">
      <c r="A5066" t="s">
        <v>5114</v>
      </c>
      <c r="B5066" t="s">
        <v>8055</v>
      </c>
      <c r="C5066" t="s">
        <v>8021</v>
      </c>
      <c r="D5066" t="s">
        <v>8038</v>
      </c>
      <c r="E5066" s="1">
        <v>45446</v>
      </c>
      <c r="F5066">
        <v>7704</v>
      </c>
      <c r="G5066">
        <v>367</v>
      </c>
      <c r="H5066" t="s">
        <v>7</v>
      </c>
      <c r="I5066" t="str">
        <f>VLOOKUP(shipments[[#This Row],[SPID]],CHOOSE({1,2},people[[#All],[SPID]],people[[#All],[Sales_person]]),2,0)</f>
        <v>Kelci Walkden</v>
      </c>
      <c r="J5066">
        <f>YEAR(shipments[[#This Row],[Shipdate]])</f>
        <v>2024</v>
      </c>
      <c r="K5066" s="22"/>
      <c r="L5066" s="22">
        <f>VLOOKUP(shipments[[#This Row],[PID]],CHOOSE({1,2},products[PID],products[Cost_per_box]),2,0)</f>
        <v>10.23</v>
      </c>
      <c r="M5066" s="22">
        <f>shipments[[#This Row],[Boxes]]*shipments[[#This Row],[cost_per_box]]</f>
        <v>3754.4100000000003</v>
      </c>
      <c r="N5066" s="22">
        <f>shipments[[#This Row],[Amount]]-shipments[[#This Row],[total cost]]</f>
        <v>3949.5899999999997</v>
      </c>
    </row>
    <row r="5067" spans="1:14" x14ac:dyDescent="0.35">
      <c r="A5067" t="s">
        <v>5115</v>
      </c>
      <c r="B5067" t="s">
        <v>8055</v>
      </c>
      <c r="C5067" t="s">
        <v>8022</v>
      </c>
      <c r="D5067" t="s">
        <v>8033</v>
      </c>
      <c r="E5067" s="1">
        <v>45429</v>
      </c>
      <c r="F5067">
        <v>6216.75</v>
      </c>
      <c r="G5067">
        <v>389</v>
      </c>
      <c r="H5067" t="s">
        <v>7</v>
      </c>
      <c r="I5067" t="str">
        <f>VLOOKUP(shipments[[#This Row],[SPID]],CHOOSE({1,2},people[[#All],[SPID]],people[[#All],[Sales_person]]),2,0)</f>
        <v>Kelci Walkden</v>
      </c>
      <c r="J5067">
        <f>YEAR(shipments[[#This Row],[Shipdate]])</f>
        <v>2024</v>
      </c>
      <c r="K5067" s="22"/>
      <c r="L5067" s="22">
        <f>VLOOKUP(shipments[[#This Row],[PID]],CHOOSE({1,2},products[PID],products[Cost_per_box]),2,0)</f>
        <v>4.74</v>
      </c>
      <c r="M5067" s="22">
        <f>shipments[[#This Row],[Boxes]]*shipments[[#This Row],[cost_per_box]]</f>
        <v>1843.8600000000001</v>
      </c>
      <c r="N5067" s="22">
        <f>shipments[[#This Row],[Amount]]-shipments[[#This Row],[total cost]]</f>
        <v>4372.8899999999994</v>
      </c>
    </row>
    <row r="5068" spans="1:14" x14ac:dyDescent="0.35">
      <c r="A5068" t="s">
        <v>5116</v>
      </c>
      <c r="B5068" t="s">
        <v>8055</v>
      </c>
      <c r="C5068" t="s">
        <v>8022</v>
      </c>
      <c r="D5068" t="s">
        <v>8037</v>
      </c>
      <c r="E5068" s="1">
        <v>45149</v>
      </c>
      <c r="F5068">
        <v>4470.75</v>
      </c>
      <c r="G5068">
        <v>280</v>
      </c>
      <c r="H5068" t="s">
        <v>7</v>
      </c>
      <c r="I5068" t="str">
        <f>VLOOKUP(shipments[[#This Row],[SPID]],CHOOSE({1,2},people[[#All],[SPID]],people[[#All],[Sales_person]]),2,0)</f>
        <v>Kelci Walkden</v>
      </c>
      <c r="J5068">
        <f>YEAR(shipments[[#This Row],[Shipdate]])</f>
        <v>2023</v>
      </c>
      <c r="K5068" s="22"/>
      <c r="L5068" s="22">
        <f>VLOOKUP(shipments[[#This Row],[PID]],CHOOSE({1,2},products[PID],products[Cost_per_box]),2,0)</f>
        <v>4.74</v>
      </c>
      <c r="M5068" s="22">
        <f>shipments[[#This Row],[Boxes]]*shipments[[#This Row],[cost_per_box]]</f>
        <v>1327.2</v>
      </c>
      <c r="N5068" s="22">
        <f>shipments[[#This Row],[Amount]]-shipments[[#This Row],[total cost]]</f>
        <v>3143.55</v>
      </c>
    </row>
    <row r="5069" spans="1:14" x14ac:dyDescent="0.35">
      <c r="A5069" t="s">
        <v>5117</v>
      </c>
      <c r="B5069" t="s">
        <v>8055</v>
      </c>
      <c r="C5069" t="s">
        <v>8022</v>
      </c>
      <c r="D5069" t="s">
        <v>8033</v>
      </c>
      <c r="E5069" s="1">
        <v>45497</v>
      </c>
      <c r="F5069">
        <v>10568.25</v>
      </c>
      <c r="G5069">
        <v>661</v>
      </c>
      <c r="H5069" t="s">
        <v>18</v>
      </c>
      <c r="I5069" t="str">
        <f>VLOOKUP(shipments[[#This Row],[SPID]],CHOOSE({1,2},people[[#All],[SPID]],people[[#All],[Sales_person]]),2,0)</f>
        <v>Kelci Walkden</v>
      </c>
      <c r="J5069">
        <f>YEAR(shipments[[#This Row],[Shipdate]])</f>
        <v>2024</v>
      </c>
      <c r="K5069" s="22"/>
      <c r="L5069" s="22">
        <f>VLOOKUP(shipments[[#This Row],[PID]],CHOOSE({1,2},products[PID],products[Cost_per_box]),2,0)</f>
        <v>4.74</v>
      </c>
      <c r="M5069" s="22">
        <f>shipments[[#This Row],[Boxes]]*shipments[[#This Row],[cost_per_box]]</f>
        <v>3133.1400000000003</v>
      </c>
      <c r="N5069" s="22">
        <f>shipments[[#This Row],[Amount]]-shipments[[#This Row],[total cost]]</f>
        <v>7435.11</v>
      </c>
    </row>
    <row r="5070" spans="1:14" x14ac:dyDescent="0.35">
      <c r="A5070" t="s">
        <v>5118</v>
      </c>
      <c r="B5070" t="s">
        <v>8055</v>
      </c>
      <c r="C5070" t="s">
        <v>8023</v>
      </c>
      <c r="D5070" t="s">
        <v>8034</v>
      </c>
      <c r="E5070" s="1">
        <v>45083</v>
      </c>
      <c r="F5070">
        <v>7094.25</v>
      </c>
      <c r="G5070">
        <v>789</v>
      </c>
      <c r="H5070" t="s">
        <v>7</v>
      </c>
      <c r="I5070" t="str">
        <f>VLOOKUP(shipments[[#This Row],[SPID]],CHOOSE({1,2},people[[#All],[SPID]],people[[#All],[Sales_person]]),2,0)</f>
        <v>Kelci Walkden</v>
      </c>
      <c r="J5070">
        <f>YEAR(shipments[[#This Row],[Shipdate]])</f>
        <v>2023</v>
      </c>
      <c r="K5070" s="22"/>
      <c r="L5070" s="22">
        <f>VLOOKUP(shipments[[#This Row],[PID]],CHOOSE({1,2},products[PID],products[Cost_per_box]),2,0)</f>
        <v>10.51</v>
      </c>
      <c r="M5070" s="22">
        <f>shipments[[#This Row],[Boxes]]*shipments[[#This Row],[cost_per_box]]</f>
        <v>8292.39</v>
      </c>
      <c r="N5070" s="22">
        <f>shipments[[#This Row],[Amount]]-shipments[[#This Row],[total cost]]</f>
        <v>-1198.1399999999994</v>
      </c>
    </row>
    <row r="5071" spans="1:14" x14ac:dyDescent="0.35">
      <c r="A5071" t="s">
        <v>5119</v>
      </c>
      <c r="B5071" t="s">
        <v>8055</v>
      </c>
      <c r="C5071" t="s">
        <v>8023</v>
      </c>
      <c r="D5071" t="s">
        <v>8035</v>
      </c>
      <c r="E5071" s="1">
        <v>45044</v>
      </c>
      <c r="F5071">
        <v>7575.75</v>
      </c>
      <c r="G5071">
        <v>1263</v>
      </c>
      <c r="H5071" t="s">
        <v>7</v>
      </c>
      <c r="I5071" t="str">
        <f>VLOOKUP(shipments[[#This Row],[SPID]],CHOOSE({1,2},people[[#All],[SPID]],people[[#All],[Sales_person]]),2,0)</f>
        <v>Kelci Walkden</v>
      </c>
      <c r="J5071">
        <f>YEAR(shipments[[#This Row],[Shipdate]])</f>
        <v>2023</v>
      </c>
      <c r="K5071" s="22"/>
      <c r="L5071" s="22">
        <f>VLOOKUP(shipments[[#This Row],[PID]],CHOOSE({1,2},products[PID],products[Cost_per_box]),2,0)</f>
        <v>10.51</v>
      </c>
      <c r="M5071" s="22">
        <f>shipments[[#This Row],[Boxes]]*shipments[[#This Row],[cost_per_box]]</f>
        <v>13274.13</v>
      </c>
      <c r="N5071" s="22">
        <f>shipments[[#This Row],[Amount]]-shipments[[#This Row],[total cost]]</f>
        <v>-5698.3799999999992</v>
      </c>
    </row>
    <row r="5072" spans="1:14" x14ac:dyDescent="0.35">
      <c r="A5072" t="s">
        <v>5120</v>
      </c>
      <c r="B5072" t="s">
        <v>8055</v>
      </c>
      <c r="C5072" t="s">
        <v>8023</v>
      </c>
      <c r="D5072" t="s">
        <v>8037</v>
      </c>
      <c r="E5072" s="1">
        <v>45050</v>
      </c>
      <c r="F5072">
        <v>7449.75</v>
      </c>
      <c r="G5072">
        <v>1242</v>
      </c>
      <c r="H5072" t="s">
        <v>7</v>
      </c>
      <c r="I5072" t="str">
        <f>VLOOKUP(shipments[[#This Row],[SPID]],CHOOSE({1,2},people[[#All],[SPID]],people[[#All],[Sales_person]]),2,0)</f>
        <v>Kelci Walkden</v>
      </c>
      <c r="J5072">
        <f>YEAR(shipments[[#This Row],[Shipdate]])</f>
        <v>2023</v>
      </c>
      <c r="K5072" s="22"/>
      <c r="L5072" s="22">
        <f>VLOOKUP(shipments[[#This Row],[PID]],CHOOSE({1,2},products[PID],products[Cost_per_box]),2,0)</f>
        <v>10.51</v>
      </c>
      <c r="M5072" s="22">
        <f>shipments[[#This Row],[Boxes]]*shipments[[#This Row],[cost_per_box]]</f>
        <v>13053.42</v>
      </c>
      <c r="N5072" s="22">
        <f>shipments[[#This Row],[Amount]]-shipments[[#This Row],[total cost]]</f>
        <v>-5603.67</v>
      </c>
    </row>
    <row r="5073" spans="1:14" x14ac:dyDescent="0.35">
      <c r="A5073" t="s">
        <v>5121</v>
      </c>
      <c r="B5073" t="s">
        <v>8055</v>
      </c>
      <c r="C5073" t="s">
        <v>8023</v>
      </c>
      <c r="D5073" t="s">
        <v>8038</v>
      </c>
      <c r="E5073" s="1">
        <v>45460</v>
      </c>
      <c r="F5073">
        <v>1098</v>
      </c>
      <c r="G5073">
        <v>183</v>
      </c>
      <c r="H5073" t="s">
        <v>7</v>
      </c>
      <c r="I5073" t="str">
        <f>VLOOKUP(shipments[[#This Row],[SPID]],CHOOSE({1,2},people[[#All],[SPID]],people[[#All],[Sales_person]]),2,0)</f>
        <v>Kelci Walkden</v>
      </c>
      <c r="J5073">
        <f>YEAR(shipments[[#This Row],[Shipdate]])</f>
        <v>2024</v>
      </c>
      <c r="K5073" s="22"/>
      <c r="L5073" s="22">
        <f>VLOOKUP(shipments[[#This Row],[PID]],CHOOSE({1,2},products[PID],products[Cost_per_box]),2,0)</f>
        <v>10.51</v>
      </c>
      <c r="M5073" s="22">
        <f>shipments[[#This Row],[Boxes]]*shipments[[#This Row],[cost_per_box]]</f>
        <v>1923.33</v>
      </c>
      <c r="N5073" s="22">
        <f>shipments[[#This Row],[Amount]]-shipments[[#This Row],[total cost]]</f>
        <v>-825.32999999999993</v>
      </c>
    </row>
    <row r="5074" spans="1:14" x14ac:dyDescent="0.35">
      <c r="A5074" t="s">
        <v>5122</v>
      </c>
      <c r="B5074" t="s">
        <v>8055</v>
      </c>
      <c r="C5074" t="s">
        <v>8024</v>
      </c>
      <c r="D5074" t="s">
        <v>8033</v>
      </c>
      <c r="E5074" s="1">
        <v>45057</v>
      </c>
      <c r="F5074">
        <v>6540.75</v>
      </c>
      <c r="G5074">
        <v>468</v>
      </c>
      <c r="H5074" t="s">
        <v>7</v>
      </c>
      <c r="I5074" t="str">
        <f>VLOOKUP(shipments[[#This Row],[SPID]],CHOOSE({1,2},people[[#All],[SPID]],people[[#All],[Sales_person]]),2,0)</f>
        <v>Kelci Walkden</v>
      </c>
      <c r="J5074">
        <f>YEAR(shipments[[#This Row],[Shipdate]])</f>
        <v>2023</v>
      </c>
      <c r="K5074" s="22"/>
      <c r="L5074" s="22">
        <f>VLOOKUP(shipments[[#This Row],[PID]],CHOOSE({1,2},products[PID],products[Cost_per_box]),2,0)</f>
        <v>6.43</v>
      </c>
      <c r="M5074" s="22">
        <f>shipments[[#This Row],[Boxes]]*shipments[[#This Row],[cost_per_box]]</f>
        <v>3009.24</v>
      </c>
      <c r="N5074" s="22">
        <f>shipments[[#This Row],[Amount]]-shipments[[#This Row],[total cost]]</f>
        <v>3531.51</v>
      </c>
    </row>
    <row r="5075" spans="1:14" x14ac:dyDescent="0.35">
      <c r="A5075" t="s">
        <v>5123</v>
      </c>
      <c r="B5075" t="s">
        <v>8055</v>
      </c>
      <c r="C5075" t="s">
        <v>8024</v>
      </c>
      <c r="D5075" t="s">
        <v>8036</v>
      </c>
      <c r="E5075" s="1">
        <v>45153</v>
      </c>
      <c r="F5075">
        <v>1107</v>
      </c>
      <c r="G5075">
        <v>74</v>
      </c>
      <c r="H5075" t="s">
        <v>7</v>
      </c>
      <c r="I5075" t="str">
        <f>VLOOKUP(shipments[[#This Row],[SPID]],CHOOSE({1,2},people[[#All],[SPID]],people[[#All],[Sales_person]]),2,0)</f>
        <v>Kelci Walkden</v>
      </c>
      <c r="J5075">
        <f>YEAR(shipments[[#This Row],[Shipdate]])</f>
        <v>2023</v>
      </c>
      <c r="K5075" s="22"/>
      <c r="L5075" s="22">
        <f>VLOOKUP(shipments[[#This Row],[PID]],CHOOSE({1,2},products[PID],products[Cost_per_box]),2,0)</f>
        <v>6.43</v>
      </c>
      <c r="M5075" s="22">
        <f>shipments[[#This Row],[Boxes]]*shipments[[#This Row],[cost_per_box]]</f>
        <v>475.82</v>
      </c>
      <c r="N5075" s="22">
        <f>shipments[[#This Row],[Amount]]-shipments[[#This Row],[total cost]]</f>
        <v>631.18000000000006</v>
      </c>
    </row>
    <row r="5076" spans="1:14" x14ac:dyDescent="0.35">
      <c r="A5076" t="s">
        <v>5124</v>
      </c>
      <c r="B5076" t="s">
        <v>8055</v>
      </c>
      <c r="C5076" t="s">
        <v>8024</v>
      </c>
      <c r="D5076" t="s">
        <v>8037</v>
      </c>
      <c r="E5076" s="1">
        <v>45475</v>
      </c>
      <c r="F5076">
        <v>5267.25</v>
      </c>
      <c r="G5076">
        <v>377</v>
      </c>
      <c r="H5076" t="s">
        <v>18</v>
      </c>
      <c r="I5076" t="str">
        <f>VLOOKUP(shipments[[#This Row],[SPID]],CHOOSE({1,2},people[[#All],[SPID]],people[[#All],[Sales_person]]),2,0)</f>
        <v>Kelci Walkden</v>
      </c>
      <c r="J5076">
        <f>YEAR(shipments[[#This Row],[Shipdate]])</f>
        <v>2024</v>
      </c>
      <c r="K5076" s="22"/>
      <c r="L5076" s="22">
        <f>VLOOKUP(shipments[[#This Row],[PID]],CHOOSE({1,2},products[PID],products[Cost_per_box]),2,0)</f>
        <v>6.43</v>
      </c>
      <c r="M5076" s="22">
        <f>shipments[[#This Row],[Boxes]]*shipments[[#This Row],[cost_per_box]]</f>
        <v>2424.1099999999997</v>
      </c>
      <c r="N5076" s="22">
        <f>shipments[[#This Row],[Amount]]-shipments[[#This Row],[total cost]]</f>
        <v>2843.1400000000003</v>
      </c>
    </row>
    <row r="5077" spans="1:14" x14ac:dyDescent="0.35">
      <c r="A5077" t="s">
        <v>5125</v>
      </c>
      <c r="B5077" t="s">
        <v>8055</v>
      </c>
      <c r="C5077" t="s">
        <v>8025</v>
      </c>
      <c r="D5077" t="s">
        <v>8037</v>
      </c>
      <c r="E5077" s="1">
        <v>45413</v>
      </c>
      <c r="F5077">
        <v>8421.75</v>
      </c>
      <c r="G5077">
        <v>422</v>
      </c>
      <c r="H5077" t="s">
        <v>7</v>
      </c>
      <c r="I5077" t="str">
        <f>VLOOKUP(shipments[[#This Row],[SPID]],CHOOSE({1,2},people[[#All],[SPID]],people[[#All],[Sales_person]]),2,0)</f>
        <v>Kelci Walkden</v>
      </c>
      <c r="J5077">
        <f>YEAR(shipments[[#This Row],[Shipdate]])</f>
        <v>2024</v>
      </c>
      <c r="K5077" s="22"/>
      <c r="L5077" s="22">
        <f>VLOOKUP(shipments[[#This Row],[PID]],CHOOSE({1,2},products[PID],products[Cost_per_box]),2,0)</f>
        <v>12.41</v>
      </c>
      <c r="M5077" s="22">
        <f>shipments[[#This Row],[Boxes]]*shipments[[#This Row],[cost_per_box]]</f>
        <v>5237.0200000000004</v>
      </c>
      <c r="N5077" s="22">
        <f>shipments[[#This Row],[Amount]]-shipments[[#This Row],[total cost]]</f>
        <v>3184.7299999999996</v>
      </c>
    </row>
    <row r="5078" spans="1:14" x14ac:dyDescent="0.35">
      <c r="A5078" t="s">
        <v>5126</v>
      </c>
      <c r="B5078" t="s">
        <v>8055</v>
      </c>
      <c r="C5078" t="s">
        <v>8026</v>
      </c>
      <c r="D5078" t="s">
        <v>8034</v>
      </c>
      <c r="E5078" s="1">
        <v>45443</v>
      </c>
      <c r="F5078">
        <v>1176.75</v>
      </c>
      <c r="G5078">
        <v>85</v>
      </c>
      <c r="H5078" t="s">
        <v>7</v>
      </c>
      <c r="I5078" t="str">
        <f>VLOOKUP(shipments[[#This Row],[SPID]],CHOOSE({1,2},people[[#All],[SPID]],people[[#All],[Sales_person]]),2,0)</f>
        <v>Kelci Walkden</v>
      </c>
      <c r="J5078">
        <f>YEAR(shipments[[#This Row],[Shipdate]])</f>
        <v>2024</v>
      </c>
      <c r="K5078" s="22"/>
      <c r="L5078" s="22">
        <f>VLOOKUP(shipments[[#This Row],[PID]],CHOOSE({1,2},products[PID],products[Cost_per_box]),2,0)</f>
        <v>9.57</v>
      </c>
      <c r="M5078" s="22">
        <f>shipments[[#This Row],[Boxes]]*shipments[[#This Row],[cost_per_box]]</f>
        <v>813.45</v>
      </c>
      <c r="N5078" s="22">
        <f>shipments[[#This Row],[Amount]]-shipments[[#This Row],[total cost]]</f>
        <v>363.29999999999995</v>
      </c>
    </row>
    <row r="5079" spans="1:14" x14ac:dyDescent="0.35">
      <c r="A5079" t="s">
        <v>5127</v>
      </c>
      <c r="B5079" t="s">
        <v>8055</v>
      </c>
      <c r="C5079" t="s">
        <v>8026</v>
      </c>
      <c r="D5079" t="s">
        <v>8035</v>
      </c>
      <c r="E5079" s="1">
        <v>44966</v>
      </c>
      <c r="F5079">
        <v>2459.25</v>
      </c>
      <c r="G5079">
        <v>176</v>
      </c>
      <c r="H5079" t="s">
        <v>7</v>
      </c>
      <c r="I5079" t="str">
        <f>VLOOKUP(shipments[[#This Row],[SPID]],CHOOSE({1,2},people[[#All],[SPID]],people[[#All],[Sales_person]]),2,0)</f>
        <v>Kelci Walkden</v>
      </c>
      <c r="J5079">
        <f>YEAR(shipments[[#This Row],[Shipdate]])</f>
        <v>2023</v>
      </c>
      <c r="K5079" s="22"/>
      <c r="L5079" s="22">
        <f>VLOOKUP(shipments[[#This Row],[PID]],CHOOSE({1,2},products[PID],products[Cost_per_box]),2,0)</f>
        <v>9.57</v>
      </c>
      <c r="M5079" s="22">
        <f>shipments[[#This Row],[Boxes]]*shipments[[#This Row],[cost_per_box]]</f>
        <v>1684.3200000000002</v>
      </c>
      <c r="N5079" s="22">
        <f>shipments[[#This Row],[Amount]]-shipments[[#This Row],[total cost]]</f>
        <v>774.92999999999984</v>
      </c>
    </row>
    <row r="5080" spans="1:14" x14ac:dyDescent="0.35">
      <c r="A5080" t="s">
        <v>5128</v>
      </c>
      <c r="B5080" t="s">
        <v>8055</v>
      </c>
      <c r="C5080" t="s">
        <v>8027</v>
      </c>
      <c r="D5080" t="s">
        <v>8034</v>
      </c>
      <c r="E5080" s="1">
        <v>44944</v>
      </c>
      <c r="F5080">
        <v>1485</v>
      </c>
      <c r="G5080">
        <v>186</v>
      </c>
      <c r="H5080" t="s">
        <v>7</v>
      </c>
      <c r="I5080" t="str">
        <f>VLOOKUP(shipments[[#This Row],[SPID]],CHOOSE({1,2},people[[#All],[SPID]],people[[#All],[Sales_person]]),2,0)</f>
        <v>Kelci Walkden</v>
      </c>
      <c r="J5080">
        <f>YEAR(shipments[[#This Row],[Shipdate]])</f>
        <v>2023</v>
      </c>
      <c r="K5080" s="22"/>
      <c r="L5080" s="22">
        <f>VLOOKUP(shipments[[#This Row],[PID]],CHOOSE({1,2},products[PID],products[Cost_per_box]),2,0)</f>
        <v>8.43</v>
      </c>
      <c r="M5080" s="22">
        <f>shipments[[#This Row],[Boxes]]*shipments[[#This Row],[cost_per_box]]</f>
        <v>1567.98</v>
      </c>
      <c r="N5080" s="22">
        <f>shipments[[#This Row],[Amount]]-shipments[[#This Row],[total cost]]</f>
        <v>-82.980000000000018</v>
      </c>
    </row>
    <row r="5081" spans="1:14" x14ac:dyDescent="0.35">
      <c r="A5081" t="s">
        <v>5129</v>
      </c>
      <c r="B5081" t="s">
        <v>8055</v>
      </c>
      <c r="C5081" t="s">
        <v>8027</v>
      </c>
      <c r="D5081" t="s">
        <v>8036</v>
      </c>
      <c r="E5081" s="1">
        <v>44946</v>
      </c>
      <c r="F5081">
        <v>1752.75</v>
      </c>
      <c r="G5081">
        <v>220</v>
      </c>
      <c r="H5081" t="s">
        <v>7</v>
      </c>
      <c r="I5081" t="str">
        <f>VLOOKUP(shipments[[#This Row],[SPID]],CHOOSE({1,2},people[[#All],[SPID]],people[[#All],[Sales_person]]),2,0)</f>
        <v>Kelci Walkden</v>
      </c>
      <c r="J5081">
        <f>YEAR(shipments[[#This Row],[Shipdate]])</f>
        <v>2023</v>
      </c>
      <c r="K5081" s="22"/>
      <c r="L5081" s="22">
        <f>VLOOKUP(shipments[[#This Row],[PID]],CHOOSE({1,2},products[PID],products[Cost_per_box]),2,0)</f>
        <v>8.43</v>
      </c>
      <c r="M5081" s="22">
        <f>shipments[[#This Row],[Boxes]]*shipments[[#This Row],[cost_per_box]]</f>
        <v>1854.6</v>
      </c>
      <c r="N5081" s="22">
        <f>shipments[[#This Row],[Amount]]-shipments[[#This Row],[total cost]]</f>
        <v>-101.84999999999991</v>
      </c>
    </row>
    <row r="5082" spans="1:14" x14ac:dyDescent="0.35">
      <c r="A5082" t="s">
        <v>5130</v>
      </c>
      <c r="B5082" t="s">
        <v>8055</v>
      </c>
      <c r="C5082" t="s">
        <v>8027</v>
      </c>
      <c r="D5082" t="s">
        <v>8038</v>
      </c>
      <c r="E5082" s="1">
        <v>45028</v>
      </c>
      <c r="F5082">
        <v>2920.5</v>
      </c>
      <c r="G5082">
        <v>418</v>
      </c>
      <c r="H5082" t="s">
        <v>7</v>
      </c>
      <c r="I5082" t="str">
        <f>VLOOKUP(shipments[[#This Row],[SPID]],CHOOSE({1,2},people[[#All],[SPID]],people[[#All],[Sales_person]]),2,0)</f>
        <v>Kelci Walkden</v>
      </c>
      <c r="J5082">
        <f>YEAR(shipments[[#This Row],[Shipdate]])</f>
        <v>2023</v>
      </c>
      <c r="K5082" s="22"/>
      <c r="L5082" s="22">
        <f>VLOOKUP(shipments[[#This Row],[PID]],CHOOSE({1,2},products[PID],products[Cost_per_box]),2,0)</f>
        <v>8.43</v>
      </c>
      <c r="M5082" s="22">
        <f>shipments[[#This Row],[Boxes]]*shipments[[#This Row],[cost_per_box]]</f>
        <v>3523.74</v>
      </c>
      <c r="N5082" s="22">
        <f>shipments[[#This Row],[Amount]]-shipments[[#This Row],[total cost]]</f>
        <v>-603.23999999999978</v>
      </c>
    </row>
    <row r="5083" spans="1:14" x14ac:dyDescent="0.35">
      <c r="A5083" t="s">
        <v>5131</v>
      </c>
      <c r="B5083" t="s">
        <v>8055</v>
      </c>
      <c r="C5083" t="s">
        <v>8027</v>
      </c>
      <c r="D5083" t="s">
        <v>8037</v>
      </c>
      <c r="E5083" s="1">
        <v>45344</v>
      </c>
      <c r="F5083">
        <v>594</v>
      </c>
      <c r="G5083">
        <v>85</v>
      </c>
      <c r="H5083" t="s">
        <v>7</v>
      </c>
      <c r="I5083" t="str">
        <f>VLOOKUP(shipments[[#This Row],[SPID]],CHOOSE({1,2},people[[#All],[SPID]],people[[#All],[Sales_person]]),2,0)</f>
        <v>Kelci Walkden</v>
      </c>
      <c r="J5083">
        <f>YEAR(shipments[[#This Row],[Shipdate]])</f>
        <v>2024</v>
      </c>
      <c r="K5083" s="22"/>
      <c r="L5083" s="22">
        <f>VLOOKUP(shipments[[#This Row],[PID]],CHOOSE({1,2},products[PID],products[Cost_per_box]),2,0)</f>
        <v>8.43</v>
      </c>
      <c r="M5083" s="22">
        <f>shipments[[#This Row],[Boxes]]*shipments[[#This Row],[cost_per_box]]</f>
        <v>716.55</v>
      </c>
      <c r="N5083" s="22">
        <f>shipments[[#This Row],[Amount]]-shipments[[#This Row],[total cost]]</f>
        <v>-122.54999999999995</v>
      </c>
    </row>
    <row r="5084" spans="1:14" x14ac:dyDescent="0.35">
      <c r="A5084" t="s">
        <v>5132</v>
      </c>
      <c r="B5084" t="s">
        <v>8055</v>
      </c>
      <c r="C5084" t="s">
        <v>8028</v>
      </c>
      <c r="D5084" t="s">
        <v>8035</v>
      </c>
      <c r="E5084" s="1">
        <v>45044</v>
      </c>
      <c r="F5084">
        <v>2394</v>
      </c>
      <c r="G5084">
        <v>300</v>
      </c>
      <c r="H5084" t="s">
        <v>7</v>
      </c>
      <c r="I5084" t="str">
        <f>VLOOKUP(shipments[[#This Row],[SPID]],CHOOSE({1,2},people[[#All],[SPID]],people[[#All],[Sales_person]]),2,0)</f>
        <v>Kelci Walkden</v>
      </c>
      <c r="J5084">
        <f>YEAR(shipments[[#This Row],[Shipdate]])</f>
        <v>2023</v>
      </c>
      <c r="K5084" s="22"/>
      <c r="L5084" s="22">
        <f>VLOOKUP(shipments[[#This Row],[PID]],CHOOSE({1,2},products[PID],products[Cost_per_box]),2,0)</f>
        <v>6.8</v>
      </c>
      <c r="M5084" s="22">
        <f>shipments[[#This Row],[Boxes]]*shipments[[#This Row],[cost_per_box]]</f>
        <v>2040</v>
      </c>
      <c r="N5084" s="22">
        <f>shipments[[#This Row],[Amount]]-shipments[[#This Row],[total cost]]</f>
        <v>354</v>
      </c>
    </row>
    <row r="5085" spans="1:14" x14ac:dyDescent="0.35">
      <c r="A5085" t="s">
        <v>5133</v>
      </c>
      <c r="B5085" t="s">
        <v>8055</v>
      </c>
      <c r="C5085" t="s">
        <v>8028</v>
      </c>
      <c r="D5085" t="s">
        <v>8037</v>
      </c>
      <c r="E5085" s="1">
        <v>45275</v>
      </c>
      <c r="F5085">
        <v>1620</v>
      </c>
      <c r="G5085">
        <v>232</v>
      </c>
      <c r="H5085" t="s">
        <v>7</v>
      </c>
      <c r="I5085" t="str">
        <f>VLOOKUP(shipments[[#This Row],[SPID]],CHOOSE({1,2},people[[#All],[SPID]],people[[#All],[Sales_person]]),2,0)</f>
        <v>Kelci Walkden</v>
      </c>
      <c r="J5085">
        <f>YEAR(shipments[[#This Row],[Shipdate]])</f>
        <v>2023</v>
      </c>
      <c r="K5085" s="22"/>
      <c r="L5085" s="22">
        <f>VLOOKUP(shipments[[#This Row],[PID]],CHOOSE({1,2},products[PID],products[Cost_per_box]),2,0)</f>
        <v>6.8</v>
      </c>
      <c r="M5085" s="22">
        <f>shipments[[#This Row],[Boxes]]*shipments[[#This Row],[cost_per_box]]</f>
        <v>1577.6</v>
      </c>
      <c r="N5085" s="22">
        <f>shipments[[#This Row],[Amount]]-shipments[[#This Row],[total cost]]</f>
        <v>42.400000000000091</v>
      </c>
    </row>
    <row r="5086" spans="1:14" x14ac:dyDescent="0.35">
      <c r="A5086" t="s">
        <v>5134</v>
      </c>
      <c r="B5086" t="s">
        <v>8055</v>
      </c>
      <c r="C5086" t="s">
        <v>8028</v>
      </c>
      <c r="D5086" t="s">
        <v>8037</v>
      </c>
      <c r="E5086" s="1">
        <v>45491</v>
      </c>
      <c r="F5086">
        <v>4963.5</v>
      </c>
      <c r="G5086">
        <v>452</v>
      </c>
      <c r="H5086" t="s">
        <v>18</v>
      </c>
      <c r="I5086" t="str">
        <f>VLOOKUP(shipments[[#This Row],[SPID]],CHOOSE({1,2},people[[#All],[SPID]],people[[#All],[Sales_person]]),2,0)</f>
        <v>Kelci Walkden</v>
      </c>
      <c r="J5086">
        <f>YEAR(shipments[[#This Row],[Shipdate]])</f>
        <v>2024</v>
      </c>
      <c r="K5086" s="22"/>
      <c r="L5086" s="22">
        <f>VLOOKUP(shipments[[#This Row],[PID]],CHOOSE({1,2},products[PID],products[Cost_per_box]),2,0)</f>
        <v>6.8</v>
      </c>
      <c r="M5086" s="22">
        <f>shipments[[#This Row],[Boxes]]*shipments[[#This Row],[cost_per_box]]</f>
        <v>3073.6</v>
      </c>
      <c r="N5086" s="22">
        <f>shipments[[#This Row],[Amount]]-shipments[[#This Row],[total cost]]</f>
        <v>1889.9</v>
      </c>
    </row>
    <row r="5087" spans="1:14" x14ac:dyDescent="0.35">
      <c r="A5087" t="s">
        <v>5135</v>
      </c>
      <c r="B5087" t="s">
        <v>8055</v>
      </c>
      <c r="C5087" t="s">
        <v>8028</v>
      </c>
      <c r="D5087" t="s">
        <v>8038</v>
      </c>
      <c r="E5087" s="1">
        <v>45448</v>
      </c>
      <c r="F5087">
        <v>281.25</v>
      </c>
      <c r="G5087">
        <v>36</v>
      </c>
      <c r="H5087" t="s">
        <v>7</v>
      </c>
      <c r="I5087" t="str">
        <f>VLOOKUP(shipments[[#This Row],[SPID]],CHOOSE({1,2},people[[#All],[SPID]],people[[#All],[Sales_person]]),2,0)</f>
        <v>Kelci Walkden</v>
      </c>
      <c r="J5087">
        <f>YEAR(shipments[[#This Row],[Shipdate]])</f>
        <v>2024</v>
      </c>
      <c r="K5087" s="22"/>
      <c r="L5087" s="22">
        <f>VLOOKUP(shipments[[#This Row],[PID]],CHOOSE({1,2},products[PID],products[Cost_per_box]),2,0)</f>
        <v>6.8</v>
      </c>
      <c r="M5087" s="22">
        <f>shipments[[#This Row],[Boxes]]*shipments[[#This Row],[cost_per_box]]</f>
        <v>244.79999999999998</v>
      </c>
      <c r="N5087" s="22">
        <f>shipments[[#This Row],[Amount]]-shipments[[#This Row],[total cost]]</f>
        <v>36.450000000000017</v>
      </c>
    </row>
    <row r="5088" spans="1:14" x14ac:dyDescent="0.35">
      <c r="A5088" t="s">
        <v>5136</v>
      </c>
      <c r="B5088" t="s">
        <v>8055</v>
      </c>
      <c r="C5088" t="s">
        <v>8029</v>
      </c>
      <c r="D5088" t="s">
        <v>8036</v>
      </c>
      <c r="E5088" s="1">
        <v>45278</v>
      </c>
      <c r="F5088">
        <v>4531.5</v>
      </c>
      <c r="G5088">
        <v>182</v>
      </c>
      <c r="H5088" t="s">
        <v>7</v>
      </c>
      <c r="I5088" t="str">
        <f>VLOOKUP(shipments[[#This Row],[SPID]],CHOOSE({1,2},people[[#All],[SPID]],people[[#All],[Sales_person]]),2,0)</f>
        <v>Kelci Walkden</v>
      </c>
      <c r="J5088">
        <f>YEAR(shipments[[#This Row],[Shipdate]])</f>
        <v>2023</v>
      </c>
      <c r="K5088" s="22"/>
      <c r="L5088" s="22">
        <f>VLOOKUP(shipments[[#This Row],[PID]],CHOOSE({1,2},products[PID],products[Cost_per_box]),2,0)</f>
        <v>5.04</v>
      </c>
      <c r="M5088" s="22">
        <f>shipments[[#This Row],[Boxes]]*shipments[[#This Row],[cost_per_box]]</f>
        <v>917.28</v>
      </c>
      <c r="N5088" s="22">
        <f>shipments[[#This Row],[Amount]]-shipments[[#This Row],[total cost]]</f>
        <v>3614.2200000000003</v>
      </c>
    </row>
    <row r="5089" spans="1:14" x14ac:dyDescent="0.35">
      <c r="A5089" t="s">
        <v>5137</v>
      </c>
      <c r="B5089" t="s">
        <v>8055</v>
      </c>
      <c r="C5089" t="s">
        <v>8030</v>
      </c>
      <c r="D5089" t="s">
        <v>8034</v>
      </c>
      <c r="E5089" s="1">
        <v>45317</v>
      </c>
      <c r="F5089">
        <v>2943</v>
      </c>
      <c r="G5089">
        <v>246</v>
      </c>
      <c r="H5089" t="s">
        <v>7</v>
      </c>
      <c r="I5089" t="str">
        <f>VLOOKUP(shipments[[#This Row],[SPID]],CHOOSE({1,2},people[[#All],[SPID]],people[[#All],[Sales_person]]),2,0)</f>
        <v>Kelci Walkden</v>
      </c>
      <c r="J5089">
        <f>YEAR(shipments[[#This Row],[Shipdate]])</f>
        <v>2024</v>
      </c>
      <c r="K5089" s="22"/>
      <c r="L5089" s="22">
        <f>VLOOKUP(shipments[[#This Row],[PID]],CHOOSE({1,2},products[PID],products[Cost_per_box]),2,0)</f>
        <v>2.76</v>
      </c>
      <c r="M5089" s="22">
        <f>shipments[[#This Row],[Boxes]]*shipments[[#This Row],[cost_per_box]]</f>
        <v>678.95999999999992</v>
      </c>
      <c r="N5089" s="22">
        <f>shipments[[#This Row],[Amount]]-shipments[[#This Row],[total cost]]</f>
        <v>2264.04</v>
      </c>
    </row>
    <row r="5090" spans="1:14" x14ac:dyDescent="0.35">
      <c r="A5090" t="s">
        <v>5138</v>
      </c>
      <c r="B5090" t="s">
        <v>8055</v>
      </c>
      <c r="C5090" t="s">
        <v>8030</v>
      </c>
      <c r="D5090" t="s">
        <v>8035</v>
      </c>
      <c r="E5090" s="1">
        <v>45233</v>
      </c>
      <c r="F5090">
        <v>2697.75</v>
      </c>
      <c r="G5090">
        <v>246</v>
      </c>
      <c r="H5090" t="s">
        <v>7</v>
      </c>
      <c r="I5090" t="str">
        <f>VLOOKUP(shipments[[#This Row],[SPID]],CHOOSE({1,2},people[[#All],[SPID]],people[[#All],[Sales_person]]),2,0)</f>
        <v>Kelci Walkden</v>
      </c>
      <c r="J5090">
        <f>YEAR(shipments[[#This Row],[Shipdate]])</f>
        <v>2023</v>
      </c>
      <c r="K5090" s="22"/>
      <c r="L5090" s="22">
        <f>VLOOKUP(shipments[[#This Row],[PID]],CHOOSE({1,2},products[PID],products[Cost_per_box]),2,0)</f>
        <v>2.76</v>
      </c>
      <c r="M5090" s="22">
        <f>shipments[[#This Row],[Boxes]]*shipments[[#This Row],[cost_per_box]]</f>
        <v>678.95999999999992</v>
      </c>
      <c r="N5090" s="22">
        <f>shipments[[#This Row],[Amount]]-shipments[[#This Row],[total cost]]</f>
        <v>2018.79</v>
      </c>
    </row>
    <row r="5091" spans="1:14" x14ac:dyDescent="0.35">
      <c r="A5091" t="s">
        <v>5139</v>
      </c>
      <c r="B5091" t="s">
        <v>8055</v>
      </c>
      <c r="C5091" t="s">
        <v>8031</v>
      </c>
      <c r="D5091" t="s">
        <v>8033</v>
      </c>
      <c r="E5091" s="1">
        <v>44974</v>
      </c>
      <c r="F5091">
        <v>3242.25</v>
      </c>
      <c r="G5091">
        <v>325</v>
      </c>
      <c r="H5091" t="s">
        <v>7</v>
      </c>
      <c r="I5091" t="str">
        <f>VLOOKUP(shipments[[#This Row],[SPID]],CHOOSE({1,2},people[[#All],[SPID]],people[[#All],[Sales_person]]),2,0)</f>
        <v>Kelci Walkden</v>
      </c>
      <c r="J5091">
        <f>YEAR(shipments[[#This Row],[Shipdate]])</f>
        <v>2023</v>
      </c>
      <c r="K5091" s="22"/>
      <c r="L5091" s="22">
        <f>VLOOKUP(shipments[[#This Row],[PID]],CHOOSE({1,2},products[PID],products[Cost_per_box]),2,0)</f>
        <v>3.32</v>
      </c>
      <c r="M5091" s="22">
        <f>shipments[[#This Row],[Boxes]]*shipments[[#This Row],[cost_per_box]]</f>
        <v>1079</v>
      </c>
      <c r="N5091" s="22">
        <f>shipments[[#This Row],[Amount]]-shipments[[#This Row],[total cost]]</f>
        <v>2163.25</v>
      </c>
    </row>
    <row r="5092" spans="1:14" x14ac:dyDescent="0.35">
      <c r="A5092" t="s">
        <v>5140</v>
      </c>
      <c r="B5092" t="s">
        <v>8055</v>
      </c>
      <c r="C5092" t="s">
        <v>8031</v>
      </c>
      <c r="D5092" t="s">
        <v>8034</v>
      </c>
      <c r="E5092" s="1">
        <v>45231</v>
      </c>
      <c r="F5092">
        <v>2983.5</v>
      </c>
      <c r="G5092">
        <v>427</v>
      </c>
      <c r="H5092" t="s">
        <v>7</v>
      </c>
      <c r="I5092" t="str">
        <f>VLOOKUP(shipments[[#This Row],[SPID]],CHOOSE({1,2},people[[#All],[SPID]],people[[#All],[Sales_person]]),2,0)</f>
        <v>Kelci Walkden</v>
      </c>
      <c r="J5092">
        <f>YEAR(shipments[[#This Row],[Shipdate]])</f>
        <v>2023</v>
      </c>
      <c r="K5092" s="22"/>
      <c r="L5092" s="22">
        <f>VLOOKUP(shipments[[#This Row],[PID]],CHOOSE({1,2},products[PID],products[Cost_per_box]),2,0)</f>
        <v>3.32</v>
      </c>
      <c r="M5092" s="22">
        <f>shipments[[#This Row],[Boxes]]*shipments[[#This Row],[cost_per_box]]</f>
        <v>1417.6399999999999</v>
      </c>
      <c r="N5092" s="22">
        <f>shipments[[#This Row],[Amount]]-shipments[[#This Row],[total cost]]</f>
        <v>1565.8600000000001</v>
      </c>
    </row>
    <row r="5093" spans="1:14" x14ac:dyDescent="0.35">
      <c r="A5093" t="s">
        <v>5141</v>
      </c>
      <c r="B5093" t="s">
        <v>8055</v>
      </c>
      <c r="C5093" t="s">
        <v>8031</v>
      </c>
      <c r="D5093" t="s">
        <v>8034</v>
      </c>
      <c r="E5093" s="1">
        <v>45369</v>
      </c>
      <c r="F5093">
        <v>3064.5</v>
      </c>
      <c r="G5093">
        <v>438</v>
      </c>
      <c r="H5093" t="s">
        <v>7</v>
      </c>
      <c r="I5093" t="str">
        <f>VLOOKUP(shipments[[#This Row],[SPID]],CHOOSE({1,2},people[[#All],[SPID]],people[[#All],[Sales_person]]),2,0)</f>
        <v>Kelci Walkden</v>
      </c>
      <c r="J5093">
        <f>YEAR(shipments[[#This Row],[Shipdate]])</f>
        <v>2024</v>
      </c>
      <c r="K5093" s="22"/>
      <c r="L5093" s="22">
        <f>VLOOKUP(shipments[[#This Row],[PID]],CHOOSE({1,2},products[PID],products[Cost_per_box]),2,0)</f>
        <v>3.32</v>
      </c>
      <c r="M5093" s="22">
        <f>shipments[[#This Row],[Boxes]]*shipments[[#This Row],[cost_per_box]]</f>
        <v>1454.1599999999999</v>
      </c>
      <c r="N5093" s="22">
        <f>shipments[[#This Row],[Amount]]-shipments[[#This Row],[total cost]]</f>
        <v>1610.3400000000001</v>
      </c>
    </row>
    <row r="5094" spans="1:14" x14ac:dyDescent="0.35">
      <c r="A5094" t="s">
        <v>5142</v>
      </c>
      <c r="B5094" t="s">
        <v>8055</v>
      </c>
      <c r="C5094" t="s">
        <v>8032</v>
      </c>
      <c r="D5094" t="s">
        <v>8038</v>
      </c>
      <c r="E5094" s="1">
        <v>45502</v>
      </c>
      <c r="F5094">
        <v>7728.75</v>
      </c>
      <c r="G5094">
        <v>407</v>
      </c>
      <c r="H5094" t="s">
        <v>18</v>
      </c>
      <c r="I5094" t="str">
        <f>VLOOKUP(shipments[[#This Row],[SPID]],CHOOSE({1,2},people[[#All],[SPID]],people[[#All],[Sales_person]]),2,0)</f>
        <v>Kelci Walkden</v>
      </c>
      <c r="J5094">
        <f>YEAR(shipments[[#This Row],[Shipdate]])</f>
        <v>2024</v>
      </c>
      <c r="K5094" s="22"/>
      <c r="L5094" s="22">
        <f>VLOOKUP(shipments[[#This Row],[PID]],CHOOSE({1,2},products[PID],products[Cost_per_box]),2,0)</f>
        <v>2.65</v>
      </c>
      <c r="M5094" s="22">
        <f>shipments[[#This Row],[Boxes]]*shipments[[#This Row],[cost_per_box]]</f>
        <v>1078.55</v>
      </c>
      <c r="N5094" s="22">
        <f>shipments[[#This Row],[Amount]]-shipments[[#This Row],[total cost]]</f>
        <v>6650.2</v>
      </c>
    </row>
    <row r="5095" spans="1:14" x14ac:dyDescent="0.35">
      <c r="A5095" t="s">
        <v>5143</v>
      </c>
      <c r="B5095" t="s">
        <v>8055</v>
      </c>
      <c r="C5095" t="s">
        <v>8032</v>
      </c>
      <c r="D5095" t="s">
        <v>8038</v>
      </c>
      <c r="E5095" s="1">
        <v>45142</v>
      </c>
      <c r="F5095">
        <v>9672.75</v>
      </c>
      <c r="G5095">
        <v>440</v>
      </c>
      <c r="H5095" t="s">
        <v>7</v>
      </c>
      <c r="I5095" t="str">
        <f>VLOOKUP(shipments[[#This Row],[SPID]],CHOOSE({1,2},people[[#All],[SPID]],people[[#All],[Sales_person]]),2,0)</f>
        <v>Kelci Walkden</v>
      </c>
      <c r="J5095">
        <f>YEAR(shipments[[#This Row],[Shipdate]])</f>
        <v>2023</v>
      </c>
      <c r="K5095" s="22"/>
      <c r="L5095" s="22">
        <f>VLOOKUP(shipments[[#This Row],[PID]],CHOOSE({1,2},products[PID],products[Cost_per_box]),2,0)</f>
        <v>2.65</v>
      </c>
      <c r="M5095" s="22">
        <f>shipments[[#This Row],[Boxes]]*shipments[[#This Row],[cost_per_box]]</f>
        <v>1166</v>
      </c>
      <c r="N5095" s="22">
        <f>shipments[[#This Row],[Amount]]-shipments[[#This Row],[total cost]]</f>
        <v>8506.75</v>
      </c>
    </row>
    <row r="5096" spans="1:14" x14ac:dyDescent="0.35">
      <c r="A5096" t="s">
        <v>5144</v>
      </c>
      <c r="B5096" t="s">
        <v>8055</v>
      </c>
      <c r="C5096" t="s">
        <v>8032</v>
      </c>
      <c r="D5096" t="s">
        <v>8037</v>
      </c>
      <c r="E5096" s="1">
        <v>45254</v>
      </c>
      <c r="F5096">
        <v>1359</v>
      </c>
      <c r="G5096">
        <v>72</v>
      </c>
      <c r="H5096" t="s">
        <v>7</v>
      </c>
      <c r="I5096" t="str">
        <f>VLOOKUP(shipments[[#This Row],[SPID]],CHOOSE({1,2},people[[#All],[SPID]],people[[#All],[Sales_person]]),2,0)</f>
        <v>Kelci Walkden</v>
      </c>
      <c r="J5096">
        <f>YEAR(shipments[[#This Row],[Shipdate]])</f>
        <v>2023</v>
      </c>
      <c r="K5096" s="22"/>
      <c r="L5096" s="22">
        <f>VLOOKUP(shipments[[#This Row],[PID]],CHOOSE({1,2},products[PID],products[Cost_per_box]),2,0)</f>
        <v>2.65</v>
      </c>
      <c r="M5096" s="22">
        <f>shipments[[#This Row],[Boxes]]*shipments[[#This Row],[cost_per_box]]</f>
        <v>190.79999999999998</v>
      </c>
      <c r="N5096" s="22">
        <f>shipments[[#This Row],[Amount]]-shipments[[#This Row],[total cost]]</f>
        <v>1168.2</v>
      </c>
    </row>
    <row r="5097" spans="1:14" x14ac:dyDescent="0.35">
      <c r="A5097" t="s">
        <v>5145</v>
      </c>
      <c r="B5097" t="s">
        <v>8055</v>
      </c>
      <c r="C5097" t="s">
        <v>8032</v>
      </c>
      <c r="D5097" t="s">
        <v>8033</v>
      </c>
      <c r="E5097" s="1">
        <v>45483</v>
      </c>
      <c r="F5097">
        <v>7643.25</v>
      </c>
      <c r="G5097">
        <v>403</v>
      </c>
      <c r="H5097" t="s">
        <v>18</v>
      </c>
      <c r="I5097" t="str">
        <f>VLOOKUP(shipments[[#This Row],[SPID]],CHOOSE({1,2},people[[#All],[SPID]],people[[#All],[Sales_person]]),2,0)</f>
        <v>Kelci Walkden</v>
      </c>
      <c r="J5097">
        <f>YEAR(shipments[[#This Row],[Shipdate]])</f>
        <v>2024</v>
      </c>
      <c r="K5097" s="22"/>
      <c r="L5097" s="22">
        <f>VLOOKUP(shipments[[#This Row],[PID]],CHOOSE({1,2},products[PID],products[Cost_per_box]),2,0)</f>
        <v>2.65</v>
      </c>
      <c r="M5097" s="22">
        <f>shipments[[#This Row],[Boxes]]*shipments[[#This Row],[cost_per_box]]</f>
        <v>1067.95</v>
      </c>
      <c r="N5097" s="22">
        <f>shipments[[#This Row],[Amount]]-shipments[[#This Row],[total cost]]</f>
        <v>6575.3</v>
      </c>
    </row>
    <row r="5098" spans="1:14" x14ac:dyDescent="0.35">
      <c r="A5098" t="s">
        <v>5146</v>
      </c>
      <c r="B5098" t="s">
        <v>8055</v>
      </c>
      <c r="C5098" t="s">
        <v>8032</v>
      </c>
      <c r="D5098" t="s">
        <v>8034</v>
      </c>
      <c r="E5098" s="1">
        <v>44978</v>
      </c>
      <c r="F5098">
        <v>12530.25</v>
      </c>
      <c r="G5098">
        <v>597</v>
      </c>
      <c r="H5098" t="s">
        <v>7</v>
      </c>
      <c r="I5098" t="str">
        <f>VLOOKUP(shipments[[#This Row],[SPID]],CHOOSE({1,2},people[[#All],[SPID]],people[[#All],[Sales_person]]),2,0)</f>
        <v>Kelci Walkden</v>
      </c>
      <c r="J5098">
        <f>YEAR(shipments[[#This Row],[Shipdate]])</f>
        <v>2023</v>
      </c>
      <c r="K5098" s="22"/>
      <c r="L5098" s="22">
        <f>VLOOKUP(shipments[[#This Row],[PID]],CHOOSE({1,2},products[PID],products[Cost_per_box]),2,0)</f>
        <v>2.65</v>
      </c>
      <c r="M5098" s="22">
        <f>shipments[[#This Row],[Boxes]]*shipments[[#This Row],[cost_per_box]]</f>
        <v>1582.05</v>
      </c>
      <c r="N5098" s="22">
        <f>shipments[[#This Row],[Amount]]-shipments[[#This Row],[total cost]]</f>
        <v>10948.2</v>
      </c>
    </row>
    <row r="5099" spans="1:14" x14ac:dyDescent="0.35">
      <c r="A5099" t="s">
        <v>5147</v>
      </c>
      <c r="B5099" t="s">
        <v>8055</v>
      </c>
      <c r="C5099" t="s">
        <v>8032</v>
      </c>
      <c r="D5099" t="s">
        <v>8033</v>
      </c>
      <c r="E5099" s="1">
        <v>45204</v>
      </c>
      <c r="F5099">
        <v>10788.75</v>
      </c>
      <c r="G5099">
        <v>514</v>
      </c>
      <c r="H5099" t="s">
        <v>7</v>
      </c>
      <c r="I5099" t="str">
        <f>VLOOKUP(shipments[[#This Row],[SPID]],CHOOSE({1,2},people[[#All],[SPID]],people[[#All],[Sales_person]]),2,0)</f>
        <v>Kelci Walkden</v>
      </c>
      <c r="J5099">
        <f>YEAR(shipments[[#This Row],[Shipdate]])</f>
        <v>2023</v>
      </c>
      <c r="K5099" s="22"/>
      <c r="L5099" s="22">
        <f>VLOOKUP(shipments[[#This Row],[PID]],CHOOSE({1,2},products[PID],products[Cost_per_box]),2,0)</f>
        <v>2.65</v>
      </c>
      <c r="M5099" s="22">
        <f>shipments[[#This Row],[Boxes]]*shipments[[#This Row],[cost_per_box]]</f>
        <v>1362.1</v>
      </c>
      <c r="N5099" s="22">
        <f>shipments[[#This Row],[Amount]]-shipments[[#This Row],[total cost]]</f>
        <v>9426.65</v>
      </c>
    </row>
    <row r="5100" spans="1:14" x14ac:dyDescent="0.35">
      <c r="A5100" t="s">
        <v>5148</v>
      </c>
      <c r="B5100" t="s">
        <v>8055</v>
      </c>
      <c r="C5100" t="s">
        <v>8032</v>
      </c>
      <c r="D5100" t="s">
        <v>8037</v>
      </c>
      <c r="E5100" s="1">
        <v>45335</v>
      </c>
      <c r="F5100">
        <v>6025.5</v>
      </c>
      <c r="G5100">
        <v>318</v>
      </c>
      <c r="H5100" t="s">
        <v>7</v>
      </c>
      <c r="I5100" t="str">
        <f>VLOOKUP(shipments[[#This Row],[SPID]],CHOOSE({1,2},people[[#All],[SPID]],people[[#All],[Sales_person]]),2,0)</f>
        <v>Kelci Walkden</v>
      </c>
      <c r="J5100">
        <f>YEAR(shipments[[#This Row],[Shipdate]])</f>
        <v>2024</v>
      </c>
      <c r="K5100" s="22"/>
      <c r="L5100" s="22">
        <f>VLOOKUP(shipments[[#This Row],[PID]],CHOOSE({1,2},products[PID],products[Cost_per_box]),2,0)</f>
        <v>2.65</v>
      </c>
      <c r="M5100" s="22">
        <f>shipments[[#This Row],[Boxes]]*shipments[[#This Row],[cost_per_box]]</f>
        <v>842.69999999999993</v>
      </c>
      <c r="N5100" s="22">
        <f>shipments[[#This Row],[Amount]]-shipments[[#This Row],[total cost]]</f>
        <v>5182.8</v>
      </c>
    </row>
    <row r="5101" spans="1:14" x14ac:dyDescent="0.35">
      <c r="A5101" t="s">
        <v>5149</v>
      </c>
      <c r="B5101" t="s">
        <v>8055</v>
      </c>
      <c r="C5101" t="s">
        <v>8011</v>
      </c>
      <c r="D5101" t="s">
        <v>8033</v>
      </c>
      <c r="E5101" s="1">
        <v>45321</v>
      </c>
      <c r="F5101">
        <v>3775.5</v>
      </c>
      <c r="G5101">
        <v>236</v>
      </c>
      <c r="H5101" t="s">
        <v>7</v>
      </c>
      <c r="I5101" t="str">
        <f>VLOOKUP(shipments[[#This Row],[SPID]],CHOOSE({1,2},people[[#All],[SPID]],people[[#All],[Sales_person]]),2,0)</f>
        <v>Kelci Walkden</v>
      </c>
      <c r="J5101">
        <f>YEAR(shipments[[#This Row],[Shipdate]])</f>
        <v>2024</v>
      </c>
      <c r="K5101" s="22"/>
      <c r="L5101" s="22">
        <f>VLOOKUP(shipments[[#This Row],[PID]],CHOOSE({1,2},products[PID],products[Cost_per_box]),2,0)</f>
        <v>5.26</v>
      </c>
      <c r="M5101" s="22">
        <f>shipments[[#This Row],[Boxes]]*shipments[[#This Row],[cost_per_box]]</f>
        <v>1241.3599999999999</v>
      </c>
      <c r="N5101" s="22">
        <f>shipments[[#This Row],[Amount]]-shipments[[#This Row],[total cost]]</f>
        <v>2534.1400000000003</v>
      </c>
    </row>
    <row r="5102" spans="1:14" x14ac:dyDescent="0.35">
      <c r="A5102" t="s">
        <v>5150</v>
      </c>
      <c r="B5102" t="s">
        <v>8055</v>
      </c>
      <c r="C5102" t="s">
        <v>8012</v>
      </c>
      <c r="D5102" t="s">
        <v>8038</v>
      </c>
      <c r="E5102" s="1">
        <v>45058</v>
      </c>
      <c r="F5102">
        <v>3127.5</v>
      </c>
      <c r="G5102">
        <v>224</v>
      </c>
      <c r="H5102" t="s">
        <v>7</v>
      </c>
      <c r="I5102" t="str">
        <f>VLOOKUP(shipments[[#This Row],[SPID]],CHOOSE({1,2},people[[#All],[SPID]],people[[#All],[Sales_person]]),2,0)</f>
        <v>Kelci Walkden</v>
      </c>
      <c r="J5102">
        <f>YEAR(shipments[[#This Row],[Shipdate]])</f>
        <v>2023</v>
      </c>
      <c r="K5102" s="22"/>
      <c r="L5102" s="22">
        <f>VLOOKUP(shipments[[#This Row],[PID]],CHOOSE({1,2},products[PID],products[Cost_per_box]),2,0)</f>
        <v>7.48</v>
      </c>
      <c r="M5102" s="22">
        <f>shipments[[#This Row],[Boxes]]*shipments[[#This Row],[cost_per_box]]</f>
        <v>1675.52</v>
      </c>
      <c r="N5102" s="22">
        <f>shipments[[#This Row],[Amount]]-shipments[[#This Row],[total cost]]</f>
        <v>1451.98</v>
      </c>
    </row>
    <row r="5103" spans="1:14" x14ac:dyDescent="0.35">
      <c r="A5103" t="s">
        <v>5151</v>
      </c>
      <c r="B5103" t="s">
        <v>8055</v>
      </c>
      <c r="C5103" t="s">
        <v>8013</v>
      </c>
      <c r="D5103" t="s">
        <v>8036</v>
      </c>
      <c r="E5103" s="1">
        <v>44971</v>
      </c>
      <c r="F5103">
        <v>2621.25</v>
      </c>
      <c r="G5103">
        <v>292</v>
      </c>
      <c r="H5103" t="s">
        <v>40</v>
      </c>
      <c r="I5103" t="str">
        <f>VLOOKUP(shipments[[#This Row],[SPID]],CHOOSE({1,2},people[[#All],[SPID]],people[[#All],[Sales_person]]),2,0)</f>
        <v>Kelci Walkden</v>
      </c>
      <c r="J5103">
        <f>YEAR(shipments[[#This Row],[Shipdate]])</f>
        <v>2023</v>
      </c>
      <c r="K5103" s="22"/>
      <c r="L5103" s="22">
        <f>VLOOKUP(shipments[[#This Row],[PID]],CHOOSE({1,2},products[PID],products[Cost_per_box]),2,0)</f>
        <v>5.15</v>
      </c>
      <c r="M5103" s="22">
        <f>shipments[[#This Row],[Boxes]]*shipments[[#This Row],[cost_per_box]]</f>
        <v>1503.8000000000002</v>
      </c>
      <c r="N5103" s="22">
        <f>shipments[[#This Row],[Amount]]-shipments[[#This Row],[total cost]]</f>
        <v>1117.4499999999998</v>
      </c>
    </row>
    <row r="5104" spans="1:14" x14ac:dyDescent="0.35">
      <c r="A5104" t="s">
        <v>5152</v>
      </c>
      <c r="B5104" t="s">
        <v>8055</v>
      </c>
      <c r="C5104" t="s">
        <v>8014</v>
      </c>
      <c r="D5104" t="s">
        <v>8037</v>
      </c>
      <c r="E5104" s="1">
        <v>45162</v>
      </c>
      <c r="F5104">
        <v>5267.25</v>
      </c>
      <c r="G5104">
        <v>659</v>
      </c>
      <c r="H5104" t="s">
        <v>7</v>
      </c>
      <c r="I5104" t="str">
        <f>VLOOKUP(shipments[[#This Row],[SPID]],CHOOSE({1,2},people[[#All],[SPID]],people[[#All],[Sales_person]]),2,0)</f>
        <v>Kelci Walkden</v>
      </c>
      <c r="J5104">
        <f>YEAR(shipments[[#This Row],[Shipdate]])</f>
        <v>2023</v>
      </c>
      <c r="K5104" s="22"/>
      <c r="L5104" s="22">
        <f>VLOOKUP(shipments[[#This Row],[PID]],CHOOSE({1,2},products[PID],products[Cost_per_box]),2,0)</f>
        <v>3.85</v>
      </c>
      <c r="M5104" s="22">
        <f>shipments[[#This Row],[Boxes]]*shipments[[#This Row],[cost_per_box]]</f>
        <v>2537.15</v>
      </c>
      <c r="N5104" s="22">
        <f>shipments[[#This Row],[Amount]]-shipments[[#This Row],[total cost]]</f>
        <v>2730.1</v>
      </c>
    </row>
    <row r="5105" spans="1:14" x14ac:dyDescent="0.35">
      <c r="A5105" t="s">
        <v>5153</v>
      </c>
      <c r="B5105" t="s">
        <v>8055</v>
      </c>
      <c r="C5105" t="s">
        <v>8014</v>
      </c>
      <c r="D5105" t="s">
        <v>8038</v>
      </c>
      <c r="E5105" s="1">
        <v>45085</v>
      </c>
      <c r="F5105">
        <v>5046.75</v>
      </c>
      <c r="G5105">
        <v>631</v>
      </c>
      <c r="H5105" t="s">
        <v>7</v>
      </c>
      <c r="I5105" t="str">
        <f>VLOOKUP(shipments[[#This Row],[SPID]],CHOOSE({1,2},people[[#All],[SPID]],people[[#All],[Sales_person]]),2,0)</f>
        <v>Kelci Walkden</v>
      </c>
      <c r="J5105">
        <f>YEAR(shipments[[#This Row],[Shipdate]])</f>
        <v>2023</v>
      </c>
      <c r="K5105" s="22"/>
      <c r="L5105" s="22">
        <f>VLOOKUP(shipments[[#This Row],[PID]],CHOOSE({1,2},products[PID],products[Cost_per_box]),2,0)</f>
        <v>3.85</v>
      </c>
      <c r="M5105" s="22">
        <f>shipments[[#This Row],[Boxes]]*shipments[[#This Row],[cost_per_box]]</f>
        <v>2429.35</v>
      </c>
      <c r="N5105" s="22">
        <f>shipments[[#This Row],[Amount]]-shipments[[#This Row],[total cost]]</f>
        <v>2617.4</v>
      </c>
    </row>
    <row r="5106" spans="1:14" x14ac:dyDescent="0.35">
      <c r="A5106" t="s">
        <v>5154</v>
      </c>
      <c r="B5106" t="s">
        <v>8055</v>
      </c>
      <c r="C5106" t="s">
        <v>8014</v>
      </c>
      <c r="D5106" t="s">
        <v>8036</v>
      </c>
      <c r="E5106" s="1">
        <v>45287</v>
      </c>
      <c r="F5106">
        <v>9911.25</v>
      </c>
      <c r="G5106">
        <v>1102</v>
      </c>
      <c r="H5106" t="s">
        <v>7</v>
      </c>
      <c r="I5106" t="str">
        <f>VLOOKUP(shipments[[#This Row],[SPID]],CHOOSE({1,2},people[[#All],[SPID]],people[[#All],[Sales_person]]),2,0)</f>
        <v>Kelci Walkden</v>
      </c>
      <c r="J5106">
        <f>YEAR(shipments[[#This Row],[Shipdate]])</f>
        <v>2023</v>
      </c>
      <c r="K5106" s="22"/>
      <c r="L5106" s="22">
        <f>VLOOKUP(shipments[[#This Row],[PID]],CHOOSE({1,2},products[PID],products[Cost_per_box]),2,0)</f>
        <v>3.85</v>
      </c>
      <c r="M5106" s="22">
        <f>shipments[[#This Row],[Boxes]]*shipments[[#This Row],[cost_per_box]]</f>
        <v>4242.7</v>
      </c>
      <c r="N5106" s="22">
        <f>shipments[[#This Row],[Amount]]-shipments[[#This Row],[total cost]]</f>
        <v>5668.55</v>
      </c>
    </row>
    <row r="5107" spans="1:14" x14ac:dyDescent="0.35">
      <c r="A5107" t="s">
        <v>5155</v>
      </c>
      <c r="B5107" t="s">
        <v>8055</v>
      </c>
      <c r="C5107" t="s">
        <v>8015</v>
      </c>
      <c r="D5107" t="s">
        <v>8036</v>
      </c>
      <c r="E5107" s="1">
        <v>45092</v>
      </c>
      <c r="F5107">
        <v>2727</v>
      </c>
      <c r="G5107">
        <v>303</v>
      </c>
      <c r="H5107" t="s">
        <v>7</v>
      </c>
      <c r="I5107" t="str">
        <f>VLOOKUP(shipments[[#This Row],[SPID]],CHOOSE({1,2},people[[#All],[SPID]],people[[#All],[Sales_person]]),2,0)</f>
        <v>Kelci Walkden</v>
      </c>
      <c r="J5107">
        <f>YEAR(shipments[[#This Row],[Shipdate]])</f>
        <v>2023</v>
      </c>
      <c r="K5107" s="22"/>
      <c r="L5107" s="22">
        <f>VLOOKUP(shipments[[#This Row],[PID]],CHOOSE({1,2},products[PID],products[Cost_per_box]),2,0)</f>
        <v>5.72</v>
      </c>
      <c r="M5107" s="22">
        <f>shipments[[#This Row],[Boxes]]*shipments[[#This Row],[cost_per_box]]</f>
        <v>1733.1599999999999</v>
      </c>
      <c r="N5107" s="22">
        <f>shipments[[#This Row],[Amount]]-shipments[[#This Row],[total cost]]</f>
        <v>993.84000000000015</v>
      </c>
    </row>
    <row r="5108" spans="1:14" x14ac:dyDescent="0.35">
      <c r="A5108" t="s">
        <v>5156</v>
      </c>
      <c r="B5108" t="s">
        <v>8055</v>
      </c>
      <c r="C5108" t="s">
        <v>8015</v>
      </c>
      <c r="D5108" t="s">
        <v>8034</v>
      </c>
      <c r="E5108" s="1">
        <v>45477</v>
      </c>
      <c r="F5108">
        <v>10631.25</v>
      </c>
      <c r="G5108">
        <v>1182</v>
      </c>
      <c r="H5108" t="s">
        <v>18</v>
      </c>
      <c r="I5108" t="str">
        <f>VLOOKUP(shipments[[#This Row],[SPID]],CHOOSE({1,2},people[[#All],[SPID]],people[[#All],[Sales_person]]),2,0)</f>
        <v>Kelci Walkden</v>
      </c>
      <c r="J5108">
        <f>YEAR(shipments[[#This Row],[Shipdate]])</f>
        <v>2024</v>
      </c>
      <c r="K5108" s="22"/>
      <c r="L5108" s="22">
        <f>VLOOKUP(shipments[[#This Row],[PID]],CHOOSE({1,2},products[PID],products[Cost_per_box]),2,0)</f>
        <v>5.72</v>
      </c>
      <c r="M5108" s="22">
        <f>shipments[[#This Row],[Boxes]]*shipments[[#This Row],[cost_per_box]]</f>
        <v>6761.04</v>
      </c>
      <c r="N5108" s="22">
        <f>shipments[[#This Row],[Amount]]-shipments[[#This Row],[total cost]]</f>
        <v>3870.21</v>
      </c>
    </row>
    <row r="5109" spans="1:14" x14ac:dyDescent="0.35">
      <c r="A5109" t="s">
        <v>5157</v>
      </c>
      <c r="B5109" t="s">
        <v>8055</v>
      </c>
      <c r="C5109" t="s">
        <v>8015</v>
      </c>
      <c r="D5109" t="s">
        <v>8038</v>
      </c>
      <c r="E5109" s="1">
        <v>45278</v>
      </c>
      <c r="F5109">
        <v>7137</v>
      </c>
      <c r="G5109">
        <v>793</v>
      </c>
      <c r="H5109" t="s">
        <v>7</v>
      </c>
      <c r="I5109" t="str">
        <f>VLOOKUP(shipments[[#This Row],[SPID]],CHOOSE({1,2},people[[#All],[SPID]],people[[#All],[Sales_person]]),2,0)</f>
        <v>Kelci Walkden</v>
      </c>
      <c r="J5109">
        <f>YEAR(shipments[[#This Row],[Shipdate]])</f>
        <v>2023</v>
      </c>
      <c r="K5109" s="22"/>
      <c r="L5109" s="22">
        <f>VLOOKUP(shipments[[#This Row],[PID]],CHOOSE({1,2},products[PID],products[Cost_per_box]),2,0)</f>
        <v>5.72</v>
      </c>
      <c r="M5109" s="22">
        <f>shipments[[#This Row],[Boxes]]*shipments[[#This Row],[cost_per_box]]</f>
        <v>4535.96</v>
      </c>
      <c r="N5109" s="22">
        <f>shipments[[#This Row],[Amount]]-shipments[[#This Row],[total cost]]</f>
        <v>2601.04</v>
      </c>
    </row>
    <row r="5110" spans="1:14" x14ac:dyDescent="0.35">
      <c r="A5110" t="s">
        <v>5158</v>
      </c>
      <c r="B5110" t="s">
        <v>8055</v>
      </c>
      <c r="C5110" t="s">
        <v>8015</v>
      </c>
      <c r="D5110" t="s">
        <v>8034</v>
      </c>
      <c r="E5110" s="1">
        <v>45250</v>
      </c>
      <c r="F5110">
        <v>5116.5</v>
      </c>
      <c r="G5110">
        <v>853</v>
      </c>
      <c r="H5110" t="s">
        <v>7</v>
      </c>
      <c r="I5110" t="str">
        <f>VLOOKUP(shipments[[#This Row],[SPID]],CHOOSE({1,2},people[[#All],[SPID]],people[[#All],[Sales_person]]),2,0)</f>
        <v>Kelci Walkden</v>
      </c>
      <c r="J5110">
        <f>YEAR(shipments[[#This Row],[Shipdate]])</f>
        <v>2023</v>
      </c>
      <c r="K5110" s="22"/>
      <c r="L5110" s="22">
        <f>VLOOKUP(shipments[[#This Row],[PID]],CHOOSE({1,2},products[PID],products[Cost_per_box]),2,0)</f>
        <v>5.72</v>
      </c>
      <c r="M5110" s="22">
        <f>shipments[[#This Row],[Boxes]]*shipments[[#This Row],[cost_per_box]]</f>
        <v>4879.16</v>
      </c>
      <c r="N5110" s="22">
        <f>shipments[[#This Row],[Amount]]-shipments[[#This Row],[total cost]]</f>
        <v>237.34000000000015</v>
      </c>
    </row>
    <row r="5111" spans="1:14" x14ac:dyDescent="0.35">
      <c r="A5111" t="s">
        <v>5159</v>
      </c>
      <c r="B5111" t="s">
        <v>8055</v>
      </c>
      <c r="C5111" t="s">
        <v>8016</v>
      </c>
      <c r="D5111" t="s">
        <v>8034</v>
      </c>
      <c r="E5111" s="1">
        <v>45085</v>
      </c>
      <c r="F5111">
        <v>1669.5</v>
      </c>
      <c r="G5111">
        <v>67</v>
      </c>
      <c r="H5111" t="s">
        <v>7</v>
      </c>
      <c r="I5111" t="str">
        <f>VLOOKUP(shipments[[#This Row],[SPID]],CHOOSE({1,2},people[[#All],[SPID]],people[[#All],[Sales_person]]),2,0)</f>
        <v>Kelci Walkden</v>
      </c>
      <c r="J5111">
        <f>YEAR(shipments[[#This Row],[Shipdate]])</f>
        <v>2023</v>
      </c>
      <c r="K5111" s="22"/>
      <c r="L5111" s="22">
        <f>VLOOKUP(shipments[[#This Row],[PID]],CHOOSE({1,2},products[PID],products[Cost_per_box]),2,0)</f>
        <v>6.31</v>
      </c>
      <c r="M5111" s="22">
        <f>shipments[[#This Row],[Boxes]]*shipments[[#This Row],[cost_per_box]]</f>
        <v>422.77</v>
      </c>
      <c r="N5111" s="22">
        <f>shipments[[#This Row],[Amount]]-shipments[[#This Row],[total cost]]</f>
        <v>1246.73</v>
      </c>
    </row>
    <row r="5112" spans="1:14" x14ac:dyDescent="0.35">
      <c r="A5112" t="s">
        <v>5160</v>
      </c>
      <c r="B5112" t="s">
        <v>8055</v>
      </c>
      <c r="C5112" t="s">
        <v>8016</v>
      </c>
      <c r="D5112" t="s">
        <v>8036</v>
      </c>
      <c r="E5112" s="1">
        <v>45208</v>
      </c>
      <c r="F5112">
        <v>5708.25</v>
      </c>
      <c r="G5112">
        <v>220</v>
      </c>
      <c r="H5112" t="s">
        <v>7</v>
      </c>
      <c r="I5112" t="str">
        <f>VLOOKUP(shipments[[#This Row],[SPID]],CHOOSE({1,2},people[[#All],[SPID]],people[[#All],[Sales_person]]),2,0)</f>
        <v>Kelci Walkden</v>
      </c>
      <c r="J5112">
        <f>YEAR(shipments[[#This Row],[Shipdate]])</f>
        <v>2023</v>
      </c>
      <c r="K5112" s="22"/>
      <c r="L5112" s="22">
        <f>VLOOKUP(shipments[[#This Row],[PID]],CHOOSE({1,2},products[PID],products[Cost_per_box]),2,0)</f>
        <v>6.31</v>
      </c>
      <c r="M5112" s="22">
        <f>shipments[[#This Row],[Boxes]]*shipments[[#This Row],[cost_per_box]]</f>
        <v>1388.1999999999998</v>
      </c>
      <c r="N5112" s="22">
        <f>shipments[[#This Row],[Amount]]-shipments[[#This Row],[total cost]]</f>
        <v>4320.05</v>
      </c>
    </row>
    <row r="5113" spans="1:14" x14ac:dyDescent="0.35">
      <c r="A5113" t="s">
        <v>5161</v>
      </c>
      <c r="B5113" t="s">
        <v>8055</v>
      </c>
      <c r="C5113" t="s">
        <v>8017</v>
      </c>
      <c r="D5113" t="s">
        <v>8036</v>
      </c>
      <c r="E5113" s="1">
        <v>45173</v>
      </c>
      <c r="F5113">
        <v>4176</v>
      </c>
      <c r="G5113">
        <v>174</v>
      </c>
      <c r="H5113" t="s">
        <v>7</v>
      </c>
      <c r="I5113" t="str">
        <f>VLOOKUP(shipments[[#This Row],[SPID]],CHOOSE({1,2},people[[#All],[SPID]],people[[#All],[Sales_person]]),2,0)</f>
        <v>Kelci Walkden</v>
      </c>
      <c r="J5113">
        <f>YEAR(shipments[[#This Row],[Shipdate]])</f>
        <v>2023</v>
      </c>
      <c r="K5113" s="22"/>
      <c r="L5113" s="22">
        <f>VLOOKUP(shipments[[#This Row],[PID]],CHOOSE({1,2},products[PID],products[Cost_per_box]),2,0)</f>
        <v>9.94</v>
      </c>
      <c r="M5113" s="22">
        <f>shipments[[#This Row],[Boxes]]*shipments[[#This Row],[cost_per_box]]</f>
        <v>1729.56</v>
      </c>
      <c r="N5113" s="22">
        <f>shipments[[#This Row],[Amount]]-shipments[[#This Row],[total cost]]</f>
        <v>2446.44</v>
      </c>
    </row>
    <row r="5114" spans="1:14" x14ac:dyDescent="0.35">
      <c r="A5114" t="s">
        <v>5162</v>
      </c>
      <c r="B5114" t="s">
        <v>8055</v>
      </c>
      <c r="C5114" t="s">
        <v>8017</v>
      </c>
      <c r="D5114" t="s">
        <v>8036</v>
      </c>
      <c r="E5114" s="1">
        <v>45335</v>
      </c>
      <c r="F5114">
        <v>5559.75</v>
      </c>
      <c r="G5114">
        <v>223</v>
      </c>
      <c r="H5114" t="s">
        <v>7</v>
      </c>
      <c r="I5114" t="str">
        <f>VLOOKUP(shipments[[#This Row],[SPID]],CHOOSE({1,2},people[[#All],[SPID]],people[[#All],[Sales_person]]),2,0)</f>
        <v>Kelci Walkden</v>
      </c>
      <c r="J5114">
        <f>YEAR(shipments[[#This Row],[Shipdate]])</f>
        <v>2024</v>
      </c>
      <c r="K5114" s="22"/>
      <c r="L5114" s="22">
        <f>VLOOKUP(shipments[[#This Row],[PID]],CHOOSE({1,2},products[PID],products[Cost_per_box]),2,0)</f>
        <v>9.94</v>
      </c>
      <c r="M5114" s="22">
        <f>shipments[[#This Row],[Boxes]]*shipments[[#This Row],[cost_per_box]]</f>
        <v>2216.62</v>
      </c>
      <c r="N5114" s="22">
        <f>shipments[[#This Row],[Amount]]-shipments[[#This Row],[total cost]]</f>
        <v>3343.13</v>
      </c>
    </row>
    <row r="5115" spans="1:14" x14ac:dyDescent="0.35">
      <c r="A5115" t="s">
        <v>5163</v>
      </c>
      <c r="B5115" t="s">
        <v>8055</v>
      </c>
      <c r="C5115" t="s">
        <v>8018</v>
      </c>
      <c r="D5115" t="s">
        <v>8033</v>
      </c>
      <c r="E5115" s="1">
        <v>45463</v>
      </c>
      <c r="F5115">
        <v>9153</v>
      </c>
      <c r="G5115">
        <v>417</v>
      </c>
      <c r="H5115" t="s">
        <v>7</v>
      </c>
      <c r="I5115" t="str">
        <f>VLOOKUP(shipments[[#This Row],[SPID]],CHOOSE({1,2},people[[#All],[SPID]],people[[#All],[Sales_person]]),2,0)</f>
        <v>Kelci Walkden</v>
      </c>
      <c r="J5115">
        <f>YEAR(shipments[[#This Row],[Shipdate]])</f>
        <v>2024</v>
      </c>
      <c r="K5115" s="22"/>
      <c r="L5115" s="22">
        <f>VLOOKUP(shipments[[#This Row],[PID]],CHOOSE({1,2},products[PID],products[Cost_per_box]),2,0)</f>
        <v>7.73</v>
      </c>
      <c r="M5115" s="22">
        <f>shipments[[#This Row],[Boxes]]*shipments[[#This Row],[cost_per_box]]</f>
        <v>3223.4100000000003</v>
      </c>
      <c r="N5115" s="22">
        <f>shipments[[#This Row],[Amount]]-shipments[[#This Row],[total cost]]</f>
        <v>5929.59</v>
      </c>
    </row>
    <row r="5116" spans="1:14" x14ac:dyDescent="0.35">
      <c r="A5116" t="s">
        <v>5164</v>
      </c>
      <c r="B5116" t="s">
        <v>8055</v>
      </c>
      <c r="C5116" t="s">
        <v>8018</v>
      </c>
      <c r="D5116" t="s">
        <v>8038</v>
      </c>
      <c r="E5116" s="1">
        <v>45422</v>
      </c>
      <c r="F5116">
        <v>3179.25</v>
      </c>
      <c r="G5116">
        <v>152</v>
      </c>
      <c r="H5116" t="s">
        <v>40</v>
      </c>
      <c r="I5116" t="str">
        <f>VLOOKUP(shipments[[#This Row],[SPID]],CHOOSE({1,2},people[[#All],[SPID]],people[[#All],[Sales_person]]),2,0)</f>
        <v>Kelci Walkden</v>
      </c>
      <c r="J5116">
        <f>YEAR(shipments[[#This Row],[Shipdate]])</f>
        <v>2024</v>
      </c>
      <c r="K5116" s="22"/>
      <c r="L5116" s="22">
        <f>VLOOKUP(shipments[[#This Row],[PID]],CHOOSE({1,2},products[PID],products[Cost_per_box]),2,0)</f>
        <v>7.73</v>
      </c>
      <c r="M5116" s="22">
        <f>shipments[[#This Row],[Boxes]]*shipments[[#This Row],[cost_per_box]]</f>
        <v>1174.96</v>
      </c>
      <c r="N5116" s="22">
        <f>shipments[[#This Row],[Amount]]-shipments[[#This Row],[total cost]]</f>
        <v>2004.29</v>
      </c>
    </row>
    <row r="5117" spans="1:14" x14ac:dyDescent="0.35">
      <c r="A5117" t="s">
        <v>5165</v>
      </c>
      <c r="B5117" t="s">
        <v>8055</v>
      </c>
      <c r="C5117" t="s">
        <v>8018</v>
      </c>
      <c r="D5117" t="s">
        <v>8036</v>
      </c>
      <c r="E5117" s="1">
        <v>45464</v>
      </c>
      <c r="F5117">
        <v>6358.5</v>
      </c>
      <c r="G5117">
        <v>290</v>
      </c>
      <c r="H5117" t="s">
        <v>7</v>
      </c>
      <c r="I5117" t="str">
        <f>VLOOKUP(shipments[[#This Row],[SPID]],CHOOSE({1,2},people[[#All],[SPID]],people[[#All],[Sales_person]]),2,0)</f>
        <v>Kelci Walkden</v>
      </c>
      <c r="J5117">
        <f>YEAR(shipments[[#This Row],[Shipdate]])</f>
        <v>2024</v>
      </c>
      <c r="K5117" s="22"/>
      <c r="L5117" s="22">
        <f>VLOOKUP(shipments[[#This Row],[PID]],CHOOSE({1,2},products[PID],products[Cost_per_box]),2,0)</f>
        <v>7.73</v>
      </c>
      <c r="M5117" s="22">
        <f>shipments[[#This Row],[Boxes]]*shipments[[#This Row],[cost_per_box]]</f>
        <v>2241.7000000000003</v>
      </c>
      <c r="N5117" s="22">
        <f>shipments[[#This Row],[Amount]]-shipments[[#This Row],[total cost]]</f>
        <v>4116.7999999999993</v>
      </c>
    </row>
    <row r="5118" spans="1:14" x14ac:dyDescent="0.35">
      <c r="A5118" t="s">
        <v>5166</v>
      </c>
      <c r="B5118" t="s">
        <v>8055</v>
      </c>
      <c r="C5118" t="s">
        <v>8018</v>
      </c>
      <c r="D5118" t="s">
        <v>8034</v>
      </c>
      <c r="E5118" s="1">
        <v>44929</v>
      </c>
      <c r="F5118">
        <v>7773.75</v>
      </c>
      <c r="G5118">
        <v>432</v>
      </c>
      <c r="H5118" t="s">
        <v>7</v>
      </c>
      <c r="I5118" t="str">
        <f>VLOOKUP(shipments[[#This Row],[SPID]],CHOOSE({1,2},people[[#All],[SPID]],people[[#All],[Sales_person]]),2,0)</f>
        <v>Kelci Walkden</v>
      </c>
      <c r="J5118">
        <f>YEAR(shipments[[#This Row],[Shipdate]])</f>
        <v>2023</v>
      </c>
      <c r="K5118" s="22"/>
      <c r="L5118" s="22">
        <f>VLOOKUP(shipments[[#This Row],[PID]],CHOOSE({1,2},products[PID],products[Cost_per_box]),2,0)</f>
        <v>7.73</v>
      </c>
      <c r="M5118" s="22">
        <f>shipments[[#This Row],[Boxes]]*shipments[[#This Row],[cost_per_box]]</f>
        <v>3339.36</v>
      </c>
      <c r="N5118" s="22">
        <f>shipments[[#This Row],[Amount]]-shipments[[#This Row],[total cost]]</f>
        <v>4434.3899999999994</v>
      </c>
    </row>
    <row r="5119" spans="1:14" x14ac:dyDescent="0.35">
      <c r="A5119" t="s">
        <v>5167</v>
      </c>
      <c r="B5119" t="s">
        <v>8055</v>
      </c>
      <c r="C5119" t="s">
        <v>8018</v>
      </c>
      <c r="D5119" t="s">
        <v>8034</v>
      </c>
      <c r="E5119" s="1">
        <v>45478</v>
      </c>
      <c r="F5119">
        <v>5224.5</v>
      </c>
      <c r="G5119">
        <v>238</v>
      </c>
      <c r="H5119" t="s">
        <v>18</v>
      </c>
      <c r="I5119" t="str">
        <f>VLOOKUP(shipments[[#This Row],[SPID]],CHOOSE({1,2},people[[#All],[SPID]],people[[#All],[Sales_person]]),2,0)</f>
        <v>Kelci Walkden</v>
      </c>
      <c r="J5119">
        <f>YEAR(shipments[[#This Row],[Shipdate]])</f>
        <v>2024</v>
      </c>
      <c r="K5119" s="22"/>
      <c r="L5119" s="22">
        <f>VLOOKUP(shipments[[#This Row],[PID]],CHOOSE({1,2},products[PID],products[Cost_per_box]),2,0)</f>
        <v>7.73</v>
      </c>
      <c r="M5119" s="22">
        <f>shipments[[#This Row],[Boxes]]*shipments[[#This Row],[cost_per_box]]</f>
        <v>1839.74</v>
      </c>
      <c r="N5119" s="22">
        <f>shipments[[#This Row],[Amount]]-shipments[[#This Row],[total cost]]</f>
        <v>3384.76</v>
      </c>
    </row>
    <row r="5120" spans="1:14" x14ac:dyDescent="0.35">
      <c r="A5120" t="s">
        <v>5168</v>
      </c>
      <c r="B5120" t="s">
        <v>8055</v>
      </c>
      <c r="C5120" t="s">
        <v>8018</v>
      </c>
      <c r="D5120" t="s">
        <v>8033</v>
      </c>
      <c r="E5120" s="1">
        <v>45055</v>
      </c>
      <c r="F5120">
        <v>10352.25</v>
      </c>
      <c r="G5120">
        <v>576</v>
      </c>
      <c r="H5120" t="s">
        <v>7</v>
      </c>
      <c r="I5120" t="str">
        <f>VLOOKUP(shipments[[#This Row],[SPID]],CHOOSE({1,2},people[[#All],[SPID]],people[[#All],[Sales_person]]),2,0)</f>
        <v>Kelci Walkden</v>
      </c>
      <c r="J5120">
        <f>YEAR(shipments[[#This Row],[Shipdate]])</f>
        <v>2023</v>
      </c>
      <c r="K5120" s="22"/>
      <c r="L5120" s="22">
        <f>VLOOKUP(shipments[[#This Row],[PID]],CHOOSE({1,2},products[PID],products[Cost_per_box]),2,0)</f>
        <v>7.73</v>
      </c>
      <c r="M5120" s="22">
        <f>shipments[[#This Row],[Boxes]]*shipments[[#This Row],[cost_per_box]]</f>
        <v>4452.4800000000005</v>
      </c>
      <c r="N5120" s="22">
        <f>shipments[[#This Row],[Amount]]-shipments[[#This Row],[total cost]]</f>
        <v>5899.7699999999995</v>
      </c>
    </row>
    <row r="5121" spans="1:14" x14ac:dyDescent="0.35">
      <c r="A5121" t="s">
        <v>5169</v>
      </c>
      <c r="B5121" t="s">
        <v>8055</v>
      </c>
      <c r="C5121" t="s">
        <v>8018</v>
      </c>
      <c r="D5121" t="s">
        <v>8038</v>
      </c>
      <c r="E5121" s="1">
        <v>45161</v>
      </c>
      <c r="F5121">
        <v>4650.75</v>
      </c>
      <c r="G5121">
        <v>245</v>
      </c>
      <c r="H5121" t="s">
        <v>7</v>
      </c>
      <c r="I5121" t="str">
        <f>VLOOKUP(shipments[[#This Row],[SPID]],CHOOSE({1,2},people[[#All],[SPID]],people[[#All],[Sales_person]]),2,0)</f>
        <v>Kelci Walkden</v>
      </c>
      <c r="J5121">
        <f>YEAR(shipments[[#This Row],[Shipdate]])</f>
        <v>2023</v>
      </c>
      <c r="K5121" s="22"/>
      <c r="L5121" s="22">
        <f>VLOOKUP(shipments[[#This Row],[PID]],CHOOSE({1,2},products[PID],products[Cost_per_box]),2,0)</f>
        <v>7.73</v>
      </c>
      <c r="M5121" s="22">
        <f>shipments[[#This Row],[Boxes]]*shipments[[#This Row],[cost_per_box]]</f>
        <v>1893.8500000000001</v>
      </c>
      <c r="N5121" s="22">
        <f>shipments[[#This Row],[Amount]]-shipments[[#This Row],[total cost]]</f>
        <v>2756.8999999999996</v>
      </c>
    </row>
    <row r="5122" spans="1:14" x14ac:dyDescent="0.35">
      <c r="A5122" t="s">
        <v>5170</v>
      </c>
      <c r="B5122" t="s">
        <v>8055</v>
      </c>
      <c r="C5122" t="s">
        <v>8020</v>
      </c>
      <c r="D5122" t="s">
        <v>8034</v>
      </c>
      <c r="E5122" s="1">
        <v>45197</v>
      </c>
      <c r="F5122">
        <v>9832.5</v>
      </c>
      <c r="G5122">
        <v>757</v>
      </c>
      <c r="H5122" t="s">
        <v>7</v>
      </c>
      <c r="I5122" t="str">
        <f>VLOOKUP(shipments[[#This Row],[SPID]],CHOOSE({1,2},people[[#All],[SPID]],people[[#All],[Sales_person]]),2,0)</f>
        <v>Kelci Walkden</v>
      </c>
      <c r="J5122">
        <f>YEAR(shipments[[#This Row],[Shipdate]])</f>
        <v>2023</v>
      </c>
      <c r="K5122" s="22"/>
      <c r="L5122" s="22">
        <f>VLOOKUP(shipments[[#This Row],[PID]],CHOOSE({1,2},products[PID],products[Cost_per_box]),2,0)</f>
        <v>8.2200000000000006</v>
      </c>
      <c r="M5122" s="22">
        <f>shipments[[#This Row],[Boxes]]*shipments[[#This Row],[cost_per_box]]</f>
        <v>6222.5400000000009</v>
      </c>
      <c r="N5122" s="22">
        <f>shipments[[#This Row],[Amount]]-shipments[[#This Row],[total cost]]</f>
        <v>3609.9599999999991</v>
      </c>
    </row>
    <row r="5123" spans="1:14" x14ac:dyDescent="0.35">
      <c r="A5123" t="s">
        <v>5171</v>
      </c>
      <c r="B5123" t="s">
        <v>8055</v>
      </c>
      <c r="C5123" t="s">
        <v>8020</v>
      </c>
      <c r="D5123" t="s">
        <v>8033</v>
      </c>
      <c r="E5123" s="1">
        <v>45309</v>
      </c>
      <c r="F5123">
        <v>810</v>
      </c>
      <c r="G5123">
        <v>58</v>
      </c>
      <c r="H5123" t="s">
        <v>7</v>
      </c>
      <c r="I5123" t="str">
        <f>VLOOKUP(shipments[[#This Row],[SPID]],CHOOSE({1,2},people[[#All],[SPID]],people[[#All],[Sales_person]]),2,0)</f>
        <v>Kelci Walkden</v>
      </c>
      <c r="J5123">
        <f>YEAR(shipments[[#This Row],[Shipdate]])</f>
        <v>2024</v>
      </c>
      <c r="K5123" s="22"/>
      <c r="L5123" s="22">
        <f>VLOOKUP(shipments[[#This Row],[PID]],CHOOSE({1,2},products[PID],products[Cost_per_box]),2,0)</f>
        <v>8.2200000000000006</v>
      </c>
      <c r="M5123" s="22">
        <f>shipments[[#This Row],[Boxes]]*shipments[[#This Row],[cost_per_box]]</f>
        <v>476.76000000000005</v>
      </c>
      <c r="N5123" s="22">
        <f>shipments[[#This Row],[Amount]]-shipments[[#This Row],[total cost]]</f>
        <v>333.23999999999995</v>
      </c>
    </row>
    <row r="5124" spans="1:14" x14ac:dyDescent="0.35">
      <c r="A5124" t="s">
        <v>5172</v>
      </c>
      <c r="B5124" t="s">
        <v>8055</v>
      </c>
      <c r="C5124" t="s">
        <v>8021</v>
      </c>
      <c r="D5124" t="s">
        <v>8034</v>
      </c>
      <c r="E5124" s="1">
        <v>45412</v>
      </c>
      <c r="F5124">
        <v>9666</v>
      </c>
      <c r="G5124">
        <v>537</v>
      </c>
      <c r="H5124" t="s">
        <v>7</v>
      </c>
      <c r="I5124" t="str">
        <f>VLOOKUP(shipments[[#This Row],[SPID]],CHOOSE({1,2},people[[#All],[SPID]],people[[#All],[Sales_person]]),2,0)</f>
        <v>Kelci Walkden</v>
      </c>
      <c r="J5124">
        <f>YEAR(shipments[[#This Row],[Shipdate]])</f>
        <v>2024</v>
      </c>
      <c r="K5124" s="22"/>
      <c r="L5124" s="22">
        <f>VLOOKUP(shipments[[#This Row],[PID]],CHOOSE({1,2},products[PID],products[Cost_per_box]),2,0)</f>
        <v>10.23</v>
      </c>
      <c r="M5124" s="22">
        <f>shipments[[#This Row],[Boxes]]*shipments[[#This Row],[cost_per_box]]</f>
        <v>5493.51</v>
      </c>
      <c r="N5124" s="22">
        <f>shipments[[#This Row],[Amount]]-shipments[[#This Row],[total cost]]</f>
        <v>4172.49</v>
      </c>
    </row>
    <row r="5125" spans="1:14" x14ac:dyDescent="0.35">
      <c r="A5125" t="s">
        <v>5173</v>
      </c>
      <c r="B5125" t="s">
        <v>8055</v>
      </c>
      <c r="C5125" t="s">
        <v>8021</v>
      </c>
      <c r="D5125" t="s">
        <v>8033</v>
      </c>
      <c r="E5125" s="1">
        <v>45077</v>
      </c>
      <c r="F5125">
        <v>4655.25</v>
      </c>
      <c r="G5125">
        <v>246</v>
      </c>
      <c r="H5125" t="s">
        <v>7</v>
      </c>
      <c r="I5125" t="str">
        <f>VLOOKUP(shipments[[#This Row],[SPID]],CHOOSE({1,2},people[[#All],[SPID]],people[[#All],[Sales_person]]),2,0)</f>
        <v>Kelci Walkden</v>
      </c>
      <c r="J5125">
        <f>YEAR(shipments[[#This Row],[Shipdate]])</f>
        <v>2023</v>
      </c>
      <c r="K5125" s="22"/>
      <c r="L5125" s="22">
        <f>VLOOKUP(shipments[[#This Row],[PID]],CHOOSE({1,2},products[PID],products[Cost_per_box]),2,0)</f>
        <v>10.23</v>
      </c>
      <c r="M5125" s="22">
        <f>shipments[[#This Row],[Boxes]]*shipments[[#This Row],[cost_per_box]]</f>
        <v>2516.58</v>
      </c>
      <c r="N5125" s="22">
        <f>shipments[[#This Row],[Amount]]-shipments[[#This Row],[total cost]]</f>
        <v>2138.67</v>
      </c>
    </row>
    <row r="5126" spans="1:14" x14ac:dyDescent="0.35">
      <c r="A5126" t="s">
        <v>5174</v>
      </c>
      <c r="B5126" t="s">
        <v>8055</v>
      </c>
      <c r="C5126" t="s">
        <v>8021</v>
      </c>
      <c r="D5126" t="s">
        <v>8033</v>
      </c>
      <c r="E5126" s="1">
        <v>45271</v>
      </c>
      <c r="F5126">
        <v>4614.75</v>
      </c>
      <c r="G5126">
        <v>220</v>
      </c>
      <c r="H5126" t="s">
        <v>7</v>
      </c>
      <c r="I5126" t="str">
        <f>VLOOKUP(shipments[[#This Row],[SPID]],CHOOSE({1,2},people[[#All],[SPID]],people[[#All],[Sales_person]]),2,0)</f>
        <v>Kelci Walkden</v>
      </c>
      <c r="J5126">
        <f>YEAR(shipments[[#This Row],[Shipdate]])</f>
        <v>2023</v>
      </c>
      <c r="K5126" s="22"/>
      <c r="L5126" s="22">
        <f>VLOOKUP(shipments[[#This Row],[PID]],CHOOSE({1,2},products[PID],products[Cost_per_box]),2,0)</f>
        <v>10.23</v>
      </c>
      <c r="M5126" s="22">
        <f>shipments[[#This Row],[Boxes]]*shipments[[#This Row],[cost_per_box]]</f>
        <v>2250.6</v>
      </c>
      <c r="N5126" s="22">
        <f>shipments[[#This Row],[Amount]]-shipments[[#This Row],[total cost]]</f>
        <v>2364.15</v>
      </c>
    </row>
    <row r="5127" spans="1:14" x14ac:dyDescent="0.35">
      <c r="A5127" t="s">
        <v>5175</v>
      </c>
      <c r="B5127" t="s">
        <v>8055</v>
      </c>
      <c r="C5127" t="s">
        <v>8021</v>
      </c>
      <c r="D5127" t="s">
        <v>8035</v>
      </c>
      <c r="E5127" s="1">
        <v>45273</v>
      </c>
      <c r="F5127">
        <v>2985.75</v>
      </c>
      <c r="G5127">
        <v>158</v>
      </c>
      <c r="H5127" t="s">
        <v>7</v>
      </c>
      <c r="I5127" t="str">
        <f>VLOOKUP(shipments[[#This Row],[SPID]],CHOOSE({1,2},people[[#All],[SPID]],people[[#All],[Sales_person]]),2,0)</f>
        <v>Kelci Walkden</v>
      </c>
      <c r="J5127">
        <f>YEAR(shipments[[#This Row],[Shipdate]])</f>
        <v>2023</v>
      </c>
      <c r="K5127" s="22"/>
      <c r="L5127" s="22">
        <f>VLOOKUP(shipments[[#This Row],[PID]],CHOOSE({1,2},products[PID],products[Cost_per_box]),2,0)</f>
        <v>10.23</v>
      </c>
      <c r="M5127" s="22">
        <f>shipments[[#This Row],[Boxes]]*shipments[[#This Row],[cost_per_box]]</f>
        <v>1616.3400000000001</v>
      </c>
      <c r="N5127" s="22">
        <f>shipments[[#This Row],[Amount]]-shipments[[#This Row],[total cost]]</f>
        <v>1369.4099999999999</v>
      </c>
    </row>
    <row r="5128" spans="1:14" x14ac:dyDescent="0.35">
      <c r="A5128" t="s">
        <v>5176</v>
      </c>
      <c r="B5128" t="s">
        <v>8055</v>
      </c>
      <c r="C5128" t="s">
        <v>8021</v>
      </c>
      <c r="D5128" t="s">
        <v>8036</v>
      </c>
      <c r="E5128" s="1">
        <v>45348</v>
      </c>
      <c r="F5128">
        <v>5476.5</v>
      </c>
      <c r="G5128">
        <v>261</v>
      </c>
      <c r="H5128" t="s">
        <v>7</v>
      </c>
      <c r="I5128" t="str">
        <f>VLOOKUP(shipments[[#This Row],[SPID]],CHOOSE({1,2},people[[#All],[SPID]],people[[#All],[Sales_person]]),2,0)</f>
        <v>Kelci Walkden</v>
      </c>
      <c r="J5128">
        <f>YEAR(shipments[[#This Row],[Shipdate]])</f>
        <v>2024</v>
      </c>
      <c r="K5128" s="22"/>
      <c r="L5128" s="22">
        <f>VLOOKUP(shipments[[#This Row],[PID]],CHOOSE({1,2},products[PID],products[Cost_per_box]),2,0)</f>
        <v>10.23</v>
      </c>
      <c r="M5128" s="22">
        <f>shipments[[#This Row],[Boxes]]*shipments[[#This Row],[cost_per_box]]</f>
        <v>2670.03</v>
      </c>
      <c r="N5128" s="22">
        <f>shipments[[#This Row],[Amount]]-shipments[[#This Row],[total cost]]</f>
        <v>2806.47</v>
      </c>
    </row>
    <row r="5129" spans="1:14" x14ac:dyDescent="0.35">
      <c r="A5129" t="s">
        <v>5177</v>
      </c>
      <c r="B5129" t="s">
        <v>8055</v>
      </c>
      <c r="C5129" t="s">
        <v>8022</v>
      </c>
      <c r="D5129" t="s">
        <v>8038</v>
      </c>
      <c r="E5129" s="1">
        <v>45295</v>
      </c>
      <c r="F5129">
        <v>6237</v>
      </c>
      <c r="G5129">
        <v>367</v>
      </c>
      <c r="H5129" t="s">
        <v>7</v>
      </c>
      <c r="I5129" t="str">
        <f>VLOOKUP(shipments[[#This Row],[SPID]],CHOOSE({1,2},people[[#All],[SPID]],people[[#All],[Sales_person]]),2,0)</f>
        <v>Kelci Walkden</v>
      </c>
      <c r="J5129">
        <f>YEAR(shipments[[#This Row],[Shipdate]])</f>
        <v>2024</v>
      </c>
      <c r="K5129" s="22"/>
      <c r="L5129" s="22">
        <f>VLOOKUP(shipments[[#This Row],[PID]],CHOOSE({1,2},products[PID],products[Cost_per_box]),2,0)</f>
        <v>4.74</v>
      </c>
      <c r="M5129" s="22">
        <f>shipments[[#This Row],[Boxes]]*shipments[[#This Row],[cost_per_box]]</f>
        <v>1739.5800000000002</v>
      </c>
      <c r="N5129" s="22">
        <f>shipments[[#This Row],[Amount]]-shipments[[#This Row],[total cost]]</f>
        <v>4497.42</v>
      </c>
    </row>
    <row r="5130" spans="1:14" x14ac:dyDescent="0.35">
      <c r="A5130" t="s">
        <v>5178</v>
      </c>
      <c r="B5130" t="s">
        <v>8055</v>
      </c>
      <c r="C5130" t="s">
        <v>8022</v>
      </c>
      <c r="D5130" t="s">
        <v>8034</v>
      </c>
      <c r="E5130" s="1">
        <v>45370</v>
      </c>
      <c r="F5130">
        <v>9747</v>
      </c>
      <c r="G5130">
        <v>610</v>
      </c>
      <c r="H5130" t="s">
        <v>7</v>
      </c>
      <c r="I5130" t="str">
        <f>VLOOKUP(shipments[[#This Row],[SPID]],CHOOSE({1,2},people[[#All],[SPID]],people[[#All],[Sales_person]]),2,0)</f>
        <v>Kelci Walkden</v>
      </c>
      <c r="J5130">
        <f>YEAR(shipments[[#This Row],[Shipdate]])</f>
        <v>2024</v>
      </c>
      <c r="K5130" s="22"/>
      <c r="L5130" s="22">
        <f>VLOOKUP(shipments[[#This Row],[PID]],CHOOSE({1,2},products[PID],products[Cost_per_box]),2,0)</f>
        <v>4.74</v>
      </c>
      <c r="M5130" s="22">
        <f>shipments[[#This Row],[Boxes]]*shipments[[#This Row],[cost_per_box]]</f>
        <v>2891.4</v>
      </c>
      <c r="N5130" s="22">
        <f>shipments[[#This Row],[Amount]]-shipments[[#This Row],[total cost]]</f>
        <v>6855.6</v>
      </c>
    </row>
    <row r="5131" spans="1:14" x14ac:dyDescent="0.35">
      <c r="A5131" t="s">
        <v>5179</v>
      </c>
      <c r="B5131" t="s">
        <v>8055</v>
      </c>
      <c r="C5131" t="s">
        <v>8023</v>
      </c>
      <c r="D5131" t="s">
        <v>8037</v>
      </c>
      <c r="E5131" s="1">
        <v>45560</v>
      </c>
      <c r="F5131">
        <v>7915.5</v>
      </c>
      <c r="G5131">
        <v>792</v>
      </c>
      <c r="H5131" t="s">
        <v>26</v>
      </c>
      <c r="I5131" t="str">
        <f>VLOOKUP(shipments[[#This Row],[SPID]],CHOOSE({1,2},people[[#All],[SPID]],people[[#All],[Sales_person]]),2,0)</f>
        <v>Kelci Walkden</v>
      </c>
      <c r="J5131">
        <f>YEAR(shipments[[#This Row],[Shipdate]])</f>
        <v>2024</v>
      </c>
      <c r="K5131" s="22"/>
      <c r="L5131" s="22">
        <f>VLOOKUP(shipments[[#This Row],[PID]],CHOOSE({1,2},products[PID],products[Cost_per_box]),2,0)</f>
        <v>10.51</v>
      </c>
      <c r="M5131" s="22">
        <f>shipments[[#This Row],[Boxes]]*shipments[[#This Row],[cost_per_box]]</f>
        <v>8323.92</v>
      </c>
      <c r="N5131" s="22">
        <f>shipments[[#This Row],[Amount]]-shipments[[#This Row],[total cost]]</f>
        <v>-408.42000000000007</v>
      </c>
    </row>
    <row r="5132" spans="1:14" x14ac:dyDescent="0.35">
      <c r="A5132" t="s">
        <v>5180</v>
      </c>
      <c r="B5132" t="s">
        <v>8055</v>
      </c>
      <c r="C5132" t="s">
        <v>8023</v>
      </c>
      <c r="D5132" t="s">
        <v>8038</v>
      </c>
      <c r="E5132" s="1">
        <v>45232</v>
      </c>
      <c r="F5132">
        <v>4630.5</v>
      </c>
      <c r="G5132">
        <v>515</v>
      </c>
      <c r="H5132" t="s">
        <v>7</v>
      </c>
      <c r="I5132" t="str">
        <f>VLOOKUP(shipments[[#This Row],[SPID]],CHOOSE({1,2},people[[#All],[SPID]],people[[#All],[Sales_person]]),2,0)</f>
        <v>Kelci Walkden</v>
      </c>
      <c r="J5132">
        <f>YEAR(shipments[[#This Row],[Shipdate]])</f>
        <v>2023</v>
      </c>
      <c r="K5132" s="22"/>
      <c r="L5132" s="22">
        <f>VLOOKUP(shipments[[#This Row],[PID]],CHOOSE({1,2},products[PID],products[Cost_per_box]),2,0)</f>
        <v>10.51</v>
      </c>
      <c r="M5132" s="22">
        <f>shipments[[#This Row],[Boxes]]*shipments[[#This Row],[cost_per_box]]</f>
        <v>5412.65</v>
      </c>
      <c r="N5132" s="22">
        <f>shipments[[#This Row],[Amount]]-shipments[[#This Row],[total cost]]</f>
        <v>-782.14999999999964</v>
      </c>
    </row>
    <row r="5133" spans="1:14" x14ac:dyDescent="0.35">
      <c r="A5133" t="s">
        <v>5181</v>
      </c>
      <c r="B5133" t="s">
        <v>8055</v>
      </c>
      <c r="C5133" t="s">
        <v>8023</v>
      </c>
      <c r="D5133" t="s">
        <v>8034</v>
      </c>
      <c r="E5133" s="1">
        <v>44971</v>
      </c>
      <c r="F5133">
        <v>6871.5</v>
      </c>
      <c r="G5133">
        <v>982</v>
      </c>
      <c r="H5133" t="s">
        <v>7</v>
      </c>
      <c r="I5133" t="str">
        <f>VLOOKUP(shipments[[#This Row],[SPID]],CHOOSE({1,2},people[[#All],[SPID]],people[[#All],[Sales_person]]),2,0)</f>
        <v>Kelci Walkden</v>
      </c>
      <c r="J5133">
        <f>YEAR(shipments[[#This Row],[Shipdate]])</f>
        <v>2023</v>
      </c>
      <c r="K5133" s="22"/>
      <c r="L5133" s="22">
        <f>VLOOKUP(shipments[[#This Row],[PID]],CHOOSE({1,2},products[PID],products[Cost_per_box]),2,0)</f>
        <v>10.51</v>
      </c>
      <c r="M5133" s="22">
        <f>shipments[[#This Row],[Boxes]]*shipments[[#This Row],[cost_per_box]]</f>
        <v>10320.82</v>
      </c>
      <c r="N5133" s="22">
        <f>shipments[[#This Row],[Amount]]-shipments[[#This Row],[total cost]]</f>
        <v>-3449.3199999999997</v>
      </c>
    </row>
    <row r="5134" spans="1:14" x14ac:dyDescent="0.35">
      <c r="A5134" t="s">
        <v>5182</v>
      </c>
      <c r="B5134" t="s">
        <v>8055</v>
      </c>
      <c r="C5134" t="s">
        <v>8023</v>
      </c>
      <c r="D5134" t="s">
        <v>8033</v>
      </c>
      <c r="E5134" s="1">
        <v>45309</v>
      </c>
      <c r="F5134">
        <v>2583</v>
      </c>
      <c r="G5134">
        <v>323</v>
      </c>
      <c r="H5134" t="s">
        <v>7</v>
      </c>
      <c r="I5134" t="str">
        <f>VLOOKUP(shipments[[#This Row],[SPID]],CHOOSE({1,2},people[[#All],[SPID]],people[[#All],[Sales_person]]),2,0)</f>
        <v>Kelci Walkden</v>
      </c>
      <c r="J5134">
        <f>YEAR(shipments[[#This Row],[Shipdate]])</f>
        <v>2024</v>
      </c>
      <c r="K5134" s="22"/>
      <c r="L5134" s="22">
        <f>VLOOKUP(shipments[[#This Row],[PID]],CHOOSE({1,2},products[PID],products[Cost_per_box]),2,0)</f>
        <v>10.51</v>
      </c>
      <c r="M5134" s="22">
        <f>shipments[[#This Row],[Boxes]]*shipments[[#This Row],[cost_per_box]]</f>
        <v>3394.73</v>
      </c>
      <c r="N5134" s="22">
        <f>shipments[[#This Row],[Amount]]-shipments[[#This Row],[total cost]]</f>
        <v>-811.73</v>
      </c>
    </row>
    <row r="5135" spans="1:14" x14ac:dyDescent="0.35">
      <c r="A5135" t="s">
        <v>5183</v>
      </c>
      <c r="B5135" t="s">
        <v>8055</v>
      </c>
      <c r="C5135" t="s">
        <v>8023</v>
      </c>
      <c r="D5135" t="s">
        <v>8034</v>
      </c>
      <c r="E5135" s="1">
        <v>45202</v>
      </c>
      <c r="F5135">
        <v>1235.25</v>
      </c>
      <c r="G5135">
        <v>155</v>
      </c>
      <c r="H5135" t="s">
        <v>7</v>
      </c>
      <c r="I5135" t="str">
        <f>VLOOKUP(shipments[[#This Row],[SPID]],CHOOSE({1,2},people[[#All],[SPID]],people[[#All],[Sales_person]]),2,0)</f>
        <v>Kelci Walkden</v>
      </c>
      <c r="J5135">
        <f>YEAR(shipments[[#This Row],[Shipdate]])</f>
        <v>2023</v>
      </c>
      <c r="K5135" s="22"/>
      <c r="L5135" s="22">
        <f>VLOOKUP(shipments[[#This Row],[PID]],CHOOSE({1,2},products[PID],products[Cost_per_box]),2,0)</f>
        <v>10.51</v>
      </c>
      <c r="M5135" s="22">
        <f>shipments[[#This Row],[Boxes]]*shipments[[#This Row],[cost_per_box]]</f>
        <v>1629.05</v>
      </c>
      <c r="N5135" s="22">
        <f>shipments[[#This Row],[Amount]]-shipments[[#This Row],[total cost]]</f>
        <v>-393.79999999999995</v>
      </c>
    </row>
    <row r="5136" spans="1:14" x14ac:dyDescent="0.35">
      <c r="A5136" t="s">
        <v>5184</v>
      </c>
      <c r="B5136" t="s">
        <v>8055</v>
      </c>
      <c r="C5136" t="s">
        <v>8023</v>
      </c>
      <c r="D5136" t="s">
        <v>8038</v>
      </c>
      <c r="E5136" s="1">
        <v>45252</v>
      </c>
      <c r="F5136">
        <v>11983.5</v>
      </c>
      <c r="G5136">
        <v>1712</v>
      </c>
      <c r="H5136" t="s">
        <v>7</v>
      </c>
      <c r="I5136" t="str">
        <f>VLOOKUP(shipments[[#This Row],[SPID]],CHOOSE({1,2},people[[#All],[SPID]],people[[#All],[Sales_person]]),2,0)</f>
        <v>Kelci Walkden</v>
      </c>
      <c r="J5136">
        <f>YEAR(shipments[[#This Row],[Shipdate]])</f>
        <v>2023</v>
      </c>
      <c r="K5136" s="22"/>
      <c r="L5136" s="22">
        <f>VLOOKUP(shipments[[#This Row],[PID]],CHOOSE({1,2},products[PID],products[Cost_per_box]),2,0)</f>
        <v>10.51</v>
      </c>
      <c r="M5136" s="22">
        <f>shipments[[#This Row],[Boxes]]*shipments[[#This Row],[cost_per_box]]</f>
        <v>17993.12</v>
      </c>
      <c r="N5136" s="22">
        <f>shipments[[#This Row],[Amount]]-shipments[[#This Row],[total cost]]</f>
        <v>-6009.619999999999</v>
      </c>
    </row>
    <row r="5137" spans="1:14" x14ac:dyDescent="0.35">
      <c r="A5137" t="s">
        <v>5185</v>
      </c>
      <c r="B5137" t="s">
        <v>8055</v>
      </c>
      <c r="C5137" t="s">
        <v>8023</v>
      </c>
      <c r="D5137" t="s">
        <v>8033</v>
      </c>
      <c r="E5137" s="1">
        <v>45240</v>
      </c>
      <c r="F5137">
        <v>607.5</v>
      </c>
      <c r="G5137">
        <v>68</v>
      </c>
      <c r="H5137" t="s">
        <v>7</v>
      </c>
      <c r="I5137" t="str">
        <f>VLOOKUP(shipments[[#This Row],[SPID]],CHOOSE({1,2},people[[#All],[SPID]],people[[#All],[Sales_person]]),2,0)</f>
        <v>Kelci Walkden</v>
      </c>
      <c r="J5137">
        <f>YEAR(shipments[[#This Row],[Shipdate]])</f>
        <v>2023</v>
      </c>
      <c r="K5137" s="22"/>
      <c r="L5137" s="22">
        <f>VLOOKUP(shipments[[#This Row],[PID]],CHOOSE({1,2},products[PID],products[Cost_per_box]),2,0)</f>
        <v>10.51</v>
      </c>
      <c r="M5137" s="22">
        <f>shipments[[#This Row],[Boxes]]*shipments[[#This Row],[cost_per_box]]</f>
        <v>714.68</v>
      </c>
      <c r="N5137" s="22">
        <f>shipments[[#This Row],[Amount]]-shipments[[#This Row],[total cost]]</f>
        <v>-107.17999999999995</v>
      </c>
    </row>
    <row r="5138" spans="1:14" x14ac:dyDescent="0.35">
      <c r="A5138" t="s">
        <v>5186</v>
      </c>
      <c r="B5138" t="s">
        <v>8055</v>
      </c>
      <c r="C5138" t="s">
        <v>8023</v>
      </c>
      <c r="D5138" t="s">
        <v>8034</v>
      </c>
      <c r="E5138" s="1">
        <v>45153</v>
      </c>
      <c r="F5138">
        <v>2808</v>
      </c>
      <c r="G5138">
        <v>468</v>
      </c>
      <c r="H5138" t="s">
        <v>7</v>
      </c>
      <c r="I5138" t="str">
        <f>VLOOKUP(shipments[[#This Row],[SPID]],CHOOSE({1,2},people[[#All],[SPID]],people[[#All],[Sales_person]]),2,0)</f>
        <v>Kelci Walkden</v>
      </c>
      <c r="J5138">
        <f>YEAR(shipments[[#This Row],[Shipdate]])</f>
        <v>2023</v>
      </c>
      <c r="K5138" s="22"/>
      <c r="L5138" s="22">
        <f>VLOOKUP(shipments[[#This Row],[PID]],CHOOSE({1,2},products[PID],products[Cost_per_box]),2,0)</f>
        <v>10.51</v>
      </c>
      <c r="M5138" s="22">
        <f>shipments[[#This Row],[Boxes]]*shipments[[#This Row],[cost_per_box]]</f>
        <v>4918.68</v>
      </c>
      <c r="N5138" s="22">
        <f>shipments[[#This Row],[Amount]]-shipments[[#This Row],[total cost]]</f>
        <v>-2110.6800000000003</v>
      </c>
    </row>
    <row r="5139" spans="1:14" x14ac:dyDescent="0.35">
      <c r="A5139" t="s">
        <v>5187</v>
      </c>
      <c r="B5139" t="s">
        <v>8055</v>
      </c>
      <c r="C5139" t="s">
        <v>8023</v>
      </c>
      <c r="D5139" t="s">
        <v>8038</v>
      </c>
      <c r="E5139" s="1">
        <v>44974</v>
      </c>
      <c r="F5139">
        <v>1559.25</v>
      </c>
      <c r="G5139">
        <v>223</v>
      </c>
      <c r="H5139" t="s">
        <v>7</v>
      </c>
      <c r="I5139" t="str">
        <f>VLOOKUP(shipments[[#This Row],[SPID]],CHOOSE({1,2},people[[#All],[SPID]],people[[#All],[Sales_person]]),2,0)</f>
        <v>Kelci Walkden</v>
      </c>
      <c r="J5139">
        <f>YEAR(shipments[[#This Row],[Shipdate]])</f>
        <v>2023</v>
      </c>
      <c r="K5139" s="22"/>
      <c r="L5139" s="22">
        <f>VLOOKUP(shipments[[#This Row],[PID]],CHOOSE({1,2},products[PID],products[Cost_per_box]),2,0)</f>
        <v>10.51</v>
      </c>
      <c r="M5139" s="22">
        <f>shipments[[#This Row],[Boxes]]*shipments[[#This Row],[cost_per_box]]</f>
        <v>2343.73</v>
      </c>
      <c r="N5139" s="22">
        <f>shipments[[#This Row],[Amount]]-shipments[[#This Row],[total cost]]</f>
        <v>-784.48</v>
      </c>
    </row>
    <row r="5140" spans="1:14" x14ac:dyDescent="0.35">
      <c r="A5140" t="s">
        <v>5188</v>
      </c>
      <c r="B5140" t="s">
        <v>8055</v>
      </c>
      <c r="C5140" t="s">
        <v>8024</v>
      </c>
      <c r="D5140" t="s">
        <v>8038</v>
      </c>
      <c r="E5140" s="1">
        <v>45560</v>
      </c>
      <c r="F5140">
        <v>5976</v>
      </c>
      <c r="G5140">
        <v>399</v>
      </c>
      <c r="H5140" t="s">
        <v>26</v>
      </c>
      <c r="I5140" t="str">
        <f>VLOOKUP(shipments[[#This Row],[SPID]],CHOOSE({1,2},people[[#All],[SPID]],people[[#All],[Sales_person]]),2,0)</f>
        <v>Kelci Walkden</v>
      </c>
      <c r="J5140">
        <f>YEAR(shipments[[#This Row],[Shipdate]])</f>
        <v>2024</v>
      </c>
      <c r="K5140" s="22"/>
      <c r="L5140" s="22">
        <f>VLOOKUP(shipments[[#This Row],[PID]],CHOOSE({1,2},products[PID],products[Cost_per_box]),2,0)</f>
        <v>6.43</v>
      </c>
      <c r="M5140" s="22">
        <f>shipments[[#This Row],[Boxes]]*shipments[[#This Row],[cost_per_box]]</f>
        <v>2565.5699999999997</v>
      </c>
      <c r="N5140" s="22">
        <f>shipments[[#This Row],[Amount]]-shipments[[#This Row],[total cost]]</f>
        <v>3410.4300000000003</v>
      </c>
    </row>
    <row r="5141" spans="1:14" x14ac:dyDescent="0.35">
      <c r="A5141" t="s">
        <v>5189</v>
      </c>
      <c r="B5141" t="s">
        <v>8055</v>
      </c>
      <c r="C5141" t="s">
        <v>8024</v>
      </c>
      <c r="D5141" t="s">
        <v>8036</v>
      </c>
      <c r="E5141" s="1">
        <v>45138</v>
      </c>
      <c r="F5141">
        <v>4.5</v>
      </c>
      <c r="G5141">
        <v>1</v>
      </c>
      <c r="H5141" t="s">
        <v>7</v>
      </c>
      <c r="I5141" t="str">
        <f>VLOOKUP(shipments[[#This Row],[SPID]],CHOOSE({1,2},people[[#All],[SPID]],people[[#All],[Sales_person]]),2,0)</f>
        <v>Kelci Walkden</v>
      </c>
      <c r="J5141">
        <f>YEAR(shipments[[#This Row],[Shipdate]])</f>
        <v>2023</v>
      </c>
      <c r="K5141" s="22"/>
      <c r="L5141" s="22">
        <f>VLOOKUP(shipments[[#This Row],[PID]],CHOOSE({1,2},products[PID],products[Cost_per_box]),2,0)</f>
        <v>6.43</v>
      </c>
      <c r="M5141" s="22">
        <f>shipments[[#This Row],[Boxes]]*shipments[[#This Row],[cost_per_box]]</f>
        <v>6.43</v>
      </c>
      <c r="N5141" s="22">
        <f>shipments[[#This Row],[Amount]]-shipments[[#This Row],[total cost]]</f>
        <v>-1.9299999999999997</v>
      </c>
    </row>
    <row r="5142" spans="1:14" x14ac:dyDescent="0.35">
      <c r="A5142" t="s">
        <v>5190</v>
      </c>
      <c r="B5142" t="s">
        <v>8055</v>
      </c>
      <c r="C5142" t="s">
        <v>8024</v>
      </c>
      <c r="D5142" t="s">
        <v>8037</v>
      </c>
      <c r="E5142" s="1">
        <v>44957</v>
      </c>
      <c r="F5142">
        <v>4281.75</v>
      </c>
      <c r="G5142">
        <v>286</v>
      </c>
      <c r="H5142" t="s">
        <v>7</v>
      </c>
      <c r="I5142" t="str">
        <f>VLOOKUP(shipments[[#This Row],[SPID]],CHOOSE({1,2},people[[#All],[SPID]],people[[#All],[Sales_person]]),2,0)</f>
        <v>Kelci Walkden</v>
      </c>
      <c r="J5142">
        <f>YEAR(shipments[[#This Row],[Shipdate]])</f>
        <v>2023</v>
      </c>
      <c r="K5142" s="22"/>
      <c r="L5142" s="22">
        <f>VLOOKUP(shipments[[#This Row],[PID]],CHOOSE({1,2},products[PID],products[Cost_per_box]),2,0)</f>
        <v>6.43</v>
      </c>
      <c r="M5142" s="22">
        <f>shipments[[#This Row],[Boxes]]*shipments[[#This Row],[cost_per_box]]</f>
        <v>1838.98</v>
      </c>
      <c r="N5142" s="22">
        <f>shipments[[#This Row],[Amount]]-shipments[[#This Row],[total cost]]</f>
        <v>2442.77</v>
      </c>
    </row>
    <row r="5143" spans="1:14" x14ac:dyDescent="0.35">
      <c r="A5143" t="s">
        <v>5191</v>
      </c>
      <c r="B5143" t="s">
        <v>8055</v>
      </c>
      <c r="C5143" t="s">
        <v>8024</v>
      </c>
      <c r="D5143" t="s">
        <v>8034</v>
      </c>
      <c r="E5143" s="1">
        <v>45497</v>
      </c>
      <c r="F5143">
        <v>4313.25</v>
      </c>
      <c r="G5143">
        <v>240</v>
      </c>
      <c r="H5143" t="s">
        <v>18</v>
      </c>
      <c r="I5143" t="str">
        <f>VLOOKUP(shipments[[#This Row],[SPID]],CHOOSE({1,2},people[[#All],[SPID]],people[[#All],[Sales_person]]),2,0)</f>
        <v>Kelci Walkden</v>
      </c>
      <c r="J5143">
        <f>YEAR(shipments[[#This Row],[Shipdate]])</f>
        <v>2024</v>
      </c>
      <c r="K5143" s="22"/>
      <c r="L5143" s="22">
        <f>VLOOKUP(shipments[[#This Row],[PID]],CHOOSE({1,2},products[PID],products[Cost_per_box]),2,0)</f>
        <v>6.43</v>
      </c>
      <c r="M5143" s="22">
        <f>shipments[[#This Row],[Boxes]]*shipments[[#This Row],[cost_per_box]]</f>
        <v>1543.1999999999998</v>
      </c>
      <c r="N5143" s="22">
        <f>shipments[[#This Row],[Amount]]-shipments[[#This Row],[total cost]]</f>
        <v>2770.05</v>
      </c>
    </row>
    <row r="5144" spans="1:14" x14ac:dyDescent="0.35">
      <c r="A5144" t="s">
        <v>5192</v>
      </c>
      <c r="B5144" t="s">
        <v>8055</v>
      </c>
      <c r="C5144" t="s">
        <v>8026</v>
      </c>
      <c r="D5144" t="s">
        <v>8037</v>
      </c>
      <c r="E5144" s="1">
        <v>45357</v>
      </c>
      <c r="F5144">
        <v>6043.5</v>
      </c>
      <c r="G5144">
        <v>403</v>
      </c>
      <c r="H5144" t="s">
        <v>7</v>
      </c>
      <c r="I5144" t="str">
        <f>VLOOKUP(shipments[[#This Row],[SPID]],CHOOSE({1,2},people[[#All],[SPID]],people[[#All],[Sales_person]]),2,0)</f>
        <v>Kelci Walkden</v>
      </c>
      <c r="J5144">
        <f>YEAR(shipments[[#This Row],[Shipdate]])</f>
        <v>2024</v>
      </c>
      <c r="K5144" s="22"/>
      <c r="L5144" s="22">
        <f>VLOOKUP(shipments[[#This Row],[PID]],CHOOSE({1,2},products[PID],products[Cost_per_box]),2,0)</f>
        <v>9.57</v>
      </c>
      <c r="M5144" s="22">
        <f>shipments[[#This Row],[Boxes]]*shipments[[#This Row],[cost_per_box]]</f>
        <v>3856.71</v>
      </c>
      <c r="N5144" s="22">
        <f>shipments[[#This Row],[Amount]]-shipments[[#This Row],[total cost]]</f>
        <v>2186.79</v>
      </c>
    </row>
    <row r="5145" spans="1:14" x14ac:dyDescent="0.35">
      <c r="A5145" t="s">
        <v>5193</v>
      </c>
      <c r="B5145" t="s">
        <v>8055</v>
      </c>
      <c r="C5145" t="s">
        <v>8026</v>
      </c>
      <c r="D5145" t="s">
        <v>8038</v>
      </c>
      <c r="E5145" s="1">
        <v>45251</v>
      </c>
      <c r="F5145">
        <v>7854.75</v>
      </c>
      <c r="G5145">
        <v>491</v>
      </c>
      <c r="H5145" t="s">
        <v>7</v>
      </c>
      <c r="I5145" t="str">
        <f>VLOOKUP(shipments[[#This Row],[SPID]],CHOOSE({1,2},people[[#All],[SPID]],people[[#All],[Sales_person]]),2,0)</f>
        <v>Kelci Walkden</v>
      </c>
      <c r="J5145">
        <f>YEAR(shipments[[#This Row],[Shipdate]])</f>
        <v>2023</v>
      </c>
      <c r="K5145" s="22"/>
      <c r="L5145" s="22">
        <f>VLOOKUP(shipments[[#This Row],[PID]],CHOOSE({1,2},products[PID],products[Cost_per_box]),2,0)</f>
        <v>9.57</v>
      </c>
      <c r="M5145" s="22">
        <f>shipments[[#This Row],[Boxes]]*shipments[[#This Row],[cost_per_box]]</f>
        <v>4698.87</v>
      </c>
      <c r="N5145" s="22">
        <f>shipments[[#This Row],[Amount]]-shipments[[#This Row],[total cost]]</f>
        <v>3155.88</v>
      </c>
    </row>
    <row r="5146" spans="1:14" x14ac:dyDescent="0.35">
      <c r="A5146" t="s">
        <v>5194</v>
      </c>
      <c r="B5146" t="s">
        <v>8055</v>
      </c>
      <c r="C5146" t="s">
        <v>8026</v>
      </c>
      <c r="D5146" t="s">
        <v>8034</v>
      </c>
      <c r="E5146" s="1">
        <v>45167</v>
      </c>
      <c r="F5146">
        <v>5694.75</v>
      </c>
      <c r="G5146">
        <v>356</v>
      </c>
      <c r="H5146" t="s">
        <v>7</v>
      </c>
      <c r="I5146" t="str">
        <f>VLOOKUP(shipments[[#This Row],[SPID]],CHOOSE({1,2},people[[#All],[SPID]],people[[#All],[Sales_person]]),2,0)</f>
        <v>Kelci Walkden</v>
      </c>
      <c r="J5146">
        <f>YEAR(shipments[[#This Row],[Shipdate]])</f>
        <v>2023</v>
      </c>
      <c r="K5146" s="22"/>
      <c r="L5146" s="22">
        <f>VLOOKUP(shipments[[#This Row],[PID]],CHOOSE({1,2},products[PID],products[Cost_per_box]),2,0)</f>
        <v>9.57</v>
      </c>
      <c r="M5146" s="22">
        <f>shipments[[#This Row],[Boxes]]*shipments[[#This Row],[cost_per_box]]</f>
        <v>3406.92</v>
      </c>
      <c r="N5146" s="22">
        <f>shipments[[#This Row],[Amount]]-shipments[[#This Row],[total cost]]</f>
        <v>2287.83</v>
      </c>
    </row>
    <row r="5147" spans="1:14" x14ac:dyDescent="0.35">
      <c r="A5147" t="s">
        <v>5195</v>
      </c>
      <c r="B5147" t="s">
        <v>8055</v>
      </c>
      <c r="C5147" t="s">
        <v>8026</v>
      </c>
      <c r="D5147" t="s">
        <v>8038</v>
      </c>
      <c r="E5147" s="1">
        <v>45371</v>
      </c>
      <c r="F5147">
        <v>1233</v>
      </c>
      <c r="G5147">
        <v>78</v>
      </c>
      <c r="H5147" t="s">
        <v>7</v>
      </c>
      <c r="I5147" t="str">
        <f>VLOOKUP(shipments[[#This Row],[SPID]],CHOOSE({1,2},people[[#All],[SPID]],people[[#All],[Sales_person]]),2,0)</f>
        <v>Kelci Walkden</v>
      </c>
      <c r="J5147">
        <f>YEAR(shipments[[#This Row],[Shipdate]])</f>
        <v>2024</v>
      </c>
      <c r="K5147" s="22"/>
      <c r="L5147" s="22">
        <f>VLOOKUP(shipments[[#This Row],[PID]],CHOOSE({1,2},products[PID],products[Cost_per_box]),2,0)</f>
        <v>9.57</v>
      </c>
      <c r="M5147" s="22">
        <f>shipments[[#This Row],[Boxes]]*shipments[[#This Row],[cost_per_box]]</f>
        <v>746.46</v>
      </c>
      <c r="N5147" s="22">
        <f>shipments[[#This Row],[Amount]]-shipments[[#This Row],[total cost]]</f>
        <v>486.53999999999996</v>
      </c>
    </row>
    <row r="5148" spans="1:14" x14ac:dyDescent="0.35">
      <c r="A5148" t="s">
        <v>5196</v>
      </c>
      <c r="B5148" t="s">
        <v>8055</v>
      </c>
      <c r="C5148" t="s">
        <v>8028</v>
      </c>
      <c r="D5148" t="s">
        <v>8038</v>
      </c>
      <c r="E5148" s="1">
        <v>45407</v>
      </c>
      <c r="F5148">
        <v>4443.75</v>
      </c>
      <c r="G5148">
        <v>494</v>
      </c>
      <c r="H5148" t="s">
        <v>7</v>
      </c>
      <c r="I5148" t="str">
        <f>VLOOKUP(shipments[[#This Row],[SPID]],CHOOSE({1,2},people[[#All],[SPID]],people[[#All],[Sales_person]]),2,0)</f>
        <v>Kelci Walkden</v>
      </c>
      <c r="J5148">
        <f>YEAR(shipments[[#This Row],[Shipdate]])</f>
        <v>2024</v>
      </c>
      <c r="K5148" s="22"/>
      <c r="L5148" s="22">
        <f>VLOOKUP(shipments[[#This Row],[PID]],CHOOSE({1,2},products[PID],products[Cost_per_box]),2,0)</f>
        <v>6.8</v>
      </c>
      <c r="M5148" s="22">
        <f>shipments[[#This Row],[Boxes]]*shipments[[#This Row],[cost_per_box]]</f>
        <v>3359.2</v>
      </c>
      <c r="N5148" s="22">
        <f>shipments[[#This Row],[Amount]]-shipments[[#This Row],[total cost]]</f>
        <v>1084.5500000000002</v>
      </c>
    </row>
    <row r="5149" spans="1:14" x14ac:dyDescent="0.35">
      <c r="A5149" t="s">
        <v>5197</v>
      </c>
      <c r="B5149" t="s">
        <v>8055</v>
      </c>
      <c r="C5149" t="s">
        <v>8028</v>
      </c>
      <c r="D5149" t="s">
        <v>8037</v>
      </c>
      <c r="E5149" s="1">
        <v>45281</v>
      </c>
      <c r="F5149">
        <v>14451.75</v>
      </c>
      <c r="G5149">
        <v>1606</v>
      </c>
      <c r="H5149" t="s">
        <v>7</v>
      </c>
      <c r="I5149" t="str">
        <f>VLOOKUP(shipments[[#This Row],[SPID]],CHOOSE({1,2},people[[#All],[SPID]],people[[#All],[Sales_person]]),2,0)</f>
        <v>Kelci Walkden</v>
      </c>
      <c r="J5149">
        <f>YEAR(shipments[[#This Row],[Shipdate]])</f>
        <v>2023</v>
      </c>
      <c r="K5149" s="22"/>
      <c r="L5149" s="22">
        <f>VLOOKUP(shipments[[#This Row],[PID]],CHOOSE({1,2},products[PID],products[Cost_per_box]),2,0)</f>
        <v>6.8</v>
      </c>
      <c r="M5149" s="22">
        <f>shipments[[#This Row],[Boxes]]*shipments[[#This Row],[cost_per_box]]</f>
        <v>10920.8</v>
      </c>
      <c r="N5149" s="22">
        <f>shipments[[#This Row],[Amount]]-shipments[[#This Row],[total cost]]</f>
        <v>3530.9500000000007</v>
      </c>
    </row>
    <row r="5150" spans="1:14" x14ac:dyDescent="0.35">
      <c r="A5150" t="s">
        <v>5198</v>
      </c>
      <c r="B5150" t="s">
        <v>8055</v>
      </c>
      <c r="C5150" t="s">
        <v>8029</v>
      </c>
      <c r="D5150" t="s">
        <v>8034</v>
      </c>
      <c r="E5150" s="1">
        <v>45132</v>
      </c>
      <c r="F5150">
        <v>1964.25</v>
      </c>
      <c r="G5150">
        <v>71</v>
      </c>
      <c r="H5150" t="s">
        <v>7</v>
      </c>
      <c r="I5150" t="str">
        <f>VLOOKUP(shipments[[#This Row],[SPID]],CHOOSE({1,2},people[[#All],[SPID]],people[[#All],[Sales_person]]),2,0)</f>
        <v>Kelci Walkden</v>
      </c>
      <c r="J5150">
        <f>YEAR(shipments[[#This Row],[Shipdate]])</f>
        <v>2023</v>
      </c>
      <c r="K5150" s="22"/>
      <c r="L5150" s="22">
        <f>VLOOKUP(shipments[[#This Row],[PID]],CHOOSE({1,2},products[PID],products[Cost_per_box]),2,0)</f>
        <v>5.04</v>
      </c>
      <c r="M5150" s="22">
        <f>shipments[[#This Row],[Boxes]]*shipments[[#This Row],[cost_per_box]]</f>
        <v>357.84</v>
      </c>
      <c r="N5150" s="22">
        <f>shipments[[#This Row],[Amount]]-shipments[[#This Row],[total cost]]</f>
        <v>1606.41</v>
      </c>
    </row>
    <row r="5151" spans="1:14" x14ac:dyDescent="0.35">
      <c r="A5151" t="s">
        <v>5199</v>
      </c>
      <c r="B5151" t="s">
        <v>8055</v>
      </c>
      <c r="C5151" t="s">
        <v>8030</v>
      </c>
      <c r="D5151" t="s">
        <v>8034</v>
      </c>
      <c r="E5151" s="1">
        <v>45324</v>
      </c>
      <c r="F5151">
        <v>3593.25</v>
      </c>
      <c r="G5151">
        <v>400</v>
      </c>
      <c r="H5151" t="s">
        <v>7</v>
      </c>
      <c r="I5151" t="str">
        <f>VLOOKUP(shipments[[#This Row],[SPID]],CHOOSE({1,2},people[[#All],[SPID]],people[[#All],[Sales_person]]),2,0)</f>
        <v>Kelci Walkden</v>
      </c>
      <c r="J5151">
        <f>YEAR(shipments[[#This Row],[Shipdate]])</f>
        <v>2024</v>
      </c>
      <c r="K5151" s="22"/>
      <c r="L5151" s="22">
        <f>VLOOKUP(shipments[[#This Row],[PID]],CHOOSE({1,2},products[PID],products[Cost_per_box]),2,0)</f>
        <v>2.76</v>
      </c>
      <c r="M5151" s="22">
        <f>shipments[[#This Row],[Boxes]]*shipments[[#This Row],[cost_per_box]]</f>
        <v>1104</v>
      </c>
      <c r="N5151" s="22">
        <f>shipments[[#This Row],[Amount]]-shipments[[#This Row],[total cost]]</f>
        <v>2489.25</v>
      </c>
    </row>
    <row r="5152" spans="1:14" x14ac:dyDescent="0.35">
      <c r="A5152" t="s">
        <v>5200</v>
      </c>
      <c r="B5152" t="s">
        <v>8055</v>
      </c>
      <c r="C5152" t="s">
        <v>8031</v>
      </c>
      <c r="D5152" t="s">
        <v>8034</v>
      </c>
      <c r="E5152" s="1">
        <v>45279</v>
      </c>
      <c r="F5152">
        <v>7884</v>
      </c>
      <c r="G5152">
        <v>789</v>
      </c>
      <c r="H5152" t="s">
        <v>7</v>
      </c>
      <c r="I5152" t="str">
        <f>VLOOKUP(shipments[[#This Row],[SPID]],CHOOSE({1,2},people[[#All],[SPID]],people[[#All],[Sales_person]]),2,0)</f>
        <v>Kelci Walkden</v>
      </c>
      <c r="J5152">
        <f>YEAR(shipments[[#This Row],[Shipdate]])</f>
        <v>2023</v>
      </c>
      <c r="K5152" s="22"/>
      <c r="L5152" s="22">
        <f>VLOOKUP(shipments[[#This Row],[PID]],CHOOSE({1,2},products[PID],products[Cost_per_box]),2,0)</f>
        <v>3.32</v>
      </c>
      <c r="M5152" s="22">
        <f>shipments[[#This Row],[Boxes]]*shipments[[#This Row],[cost_per_box]]</f>
        <v>2619.48</v>
      </c>
      <c r="N5152" s="22">
        <f>shipments[[#This Row],[Amount]]-shipments[[#This Row],[total cost]]</f>
        <v>5264.52</v>
      </c>
    </row>
    <row r="5153" spans="1:14" x14ac:dyDescent="0.35">
      <c r="A5153" t="s">
        <v>5201</v>
      </c>
      <c r="B5153" t="s">
        <v>8055</v>
      </c>
      <c r="C5153" t="s">
        <v>8031</v>
      </c>
      <c r="D5153" t="s">
        <v>8033</v>
      </c>
      <c r="E5153" s="1">
        <v>45286</v>
      </c>
      <c r="F5153">
        <v>6450.75</v>
      </c>
      <c r="G5153">
        <v>807</v>
      </c>
      <c r="H5153" t="s">
        <v>7</v>
      </c>
      <c r="I5153" t="str">
        <f>VLOOKUP(shipments[[#This Row],[SPID]],CHOOSE({1,2},people[[#All],[SPID]],people[[#All],[Sales_person]]),2,0)</f>
        <v>Kelci Walkden</v>
      </c>
      <c r="J5153">
        <f>YEAR(shipments[[#This Row],[Shipdate]])</f>
        <v>2023</v>
      </c>
      <c r="K5153" s="22"/>
      <c r="L5153" s="22">
        <f>VLOOKUP(shipments[[#This Row],[PID]],CHOOSE({1,2},products[PID],products[Cost_per_box]),2,0)</f>
        <v>3.32</v>
      </c>
      <c r="M5153" s="22">
        <f>shipments[[#This Row],[Boxes]]*shipments[[#This Row],[cost_per_box]]</f>
        <v>2679.24</v>
      </c>
      <c r="N5153" s="22">
        <f>shipments[[#This Row],[Amount]]-shipments[[#This Row],[total cost]]</f>
        <v>3771.51</v>
      </c>
    </row>
    <row r="5154" spans="1:14" x14ac:dyDescent="0.35">
      <c r="A5154" t="s">
        <v>5202</v>
      </c>
      <c r="B5154" t="s">
        <v>8055</v>
      </c>
      <c r="C5154" t="s">
        <v>8032</v>
      </c>
      <c r="D5154" t="s">
        <v>8036</v>
      </c>
      <c r="E5154" s="1">
        <v>45505</v>
      </c>
      <c r="F5154">
        <v>10152</v>
      </c>
      <c r="G5154">
        <v>462</v>
      </c>
      <c r="H5154" t="s">
        <v>18</v>
      </c>
      <c r="I5154" t="str">
        <f>VLOOKUP(shipments[[#This Row],[SPID]],CHOOSE({1,2},people[[#All],[SPID]],people[[#All],[Sales_person]]),2,0)</f>
        <v>Kelci Walkden</v>
      </c>
      <c r="J5154">
        <f>YEAR(shipments[[#This Row],[Shipdate]])</f>
        <v>2024</v>
      </c>
      <c r="K5154" s="22"/>
      <c r="L5154" s="22">
        <f>VLOOKUP(shipments[[#This Row],[PID]],CHOOSE({1,2},products[PID],products[Cost_per_box]),2,0)</f>
        <v>2.65</v>
      </c>
      <c r="M5154" s="22">
        <f>shipments[[#This Row],[Boxes]]*shipments[[#This Row],[cost_per_box]]</f>
        <v>1224.3</v>
      </c>
      <c r="N5154" s="22">
        <f>shipments[[#This Row],[Amount]]-shipments[[#This Row],[total cost]]</f>
        <v>8927.7000000000007</v>
      </c>
    </row>
    <row r="5155" spans="1:14" x14ac:dyDescent="0.35">
      <c r="A5155" t="s">
        <v>5203</v>
      </c>
      <c r="B5155" t="s">
        <v>8055</v>
      </c>
      <c r="C5155" t="s">
        <v>8032</v>
      </c>
      <c r="D5155" t="s">
        <v>8036</v>
      </c>
      <c r="E5155" s="1">
        <v>45562</v>
      </c>
      <c r="F5155">
        <v>1014.75</v>
      </c>
      <c r="G5155">
        <v>57</v>
      </c>
      <c r="H5155" t="s">
        <v>26</v>
      </c>
      <c r="I5155" t="str">
        <f>VLOOKUP(shipments[[#This Row],[SPID]],CHOOSE({1,2},people[[#All],[SPID]],people[[#All],[Sales_person]]),2,0)</f>
        <v>Kelci Walkden</v>
      </c>
      <c r="J5155">
        <f>YEAR(shipments[[#This Row],[Shipdate]])</f>
        <v>2024</v>
      </c>
      <c r="K5155" s="22"/>
      <c r="L5155" s="22">
        <f>VLOOKUP(shipments[[#This Row],[PID]],CHOOSE({1,2},products[PID],products[Cost_per_box]),2,0)</f>
        <v>2.65</v>
      </c>
      <c r="M5155" s="22">
        <f>shipments[[#This Row],[Boxes]]*shipments[[#This Row],[cost_per_box]]</f>
        <v>151.04999999999998</v>
      </c>
      <c r="N5155" s="22">
        <f>shipments[[#This Row],[Amount]]-shipments[[#This Row],[total cost]]</f>
        <v>863.7</v>
      </c>
    </row>
    <row r="5156" spans="1:14" x14ac:dyDescent="0.35">
      <c r="A5156" t="s">
        <v>5204</v>
      </c>
      <c r="B5156" t="s">
        <v>8055</v>
      </c>
      <c r="C5156" t="s">
        <v>8032</v>
      </c>
      <c r="D5156" t="s">
        <v>8038</v>
      </c>
      <c r="E5156" s="1">
        <v>45132</v>
      </c>
      <c r="F5156">
        <v>5440.5</v>
      </c>
      <c r="G5156">
        <v>248</v>
      </c>
      <c r="H5156" t="s">
        <v>7</v>
      </c>
      <c r="I5156" t="str">
        <f>VLOOKUP(shipments[[#This Row],[SPID]],CHOOSE({1,2},people[[#All],[SPID]],people[[#All],[Sales_person]]),2,0)</f>
        <v>Kelci Walkden</v>
      </c>
      <c r="J5156">
        <f>YEAR(shipments[[#This Row],[Shipdate]])</f>
        <v>2023</v>
      </c>
      <c r="K5156" s="22"/>
      <c r="L5156" s="22">
        <f>VLOOKUP(shipments[[#This Row],[PID]],CHOOSE({1,2},products[PID],products[Cost_per_box]),2,0)</f>
        <v>2.65</v>
      </c>
      <c r="M5156" s="22">
        <f>shipments[[#This Row],[Boxes]]*shipments[[#This Row],[cost_per_box]]</f>
        <v>657.19999999999993</v>
      </c>
      <c r="N5156" s="22">
        <f>shipments[[#This Row],[Amount]]-shipments[[#This Row],[total cost]]</f>
        <v>4783.3</v>
      </c>
    </row>
    <row r="5157" spans="1:14" x14ac:dyDescent="0.35">
      <c r="A5157" t="s">
        <v>5205</v>
      </c>
      <c r="B5157" t="s">
        <v>8055</v>
      </c>
      <c r="C5157" t="s">
        <v>8032</v>
      </c>
      <c r="D5157" t="s">
        <v>8038</v>
      </c>
      <c r="E5157" s="1">
        <v>45278</v>
      </c>
      <c r="F5157">
        <v>5067</v>
      </c>
      <c r="G5157">
        <v>254</v>
      </c>
      <c r="H5157" t="s">
        <v>7</v>
      </c>
      <c r="I5157" t="str">
        <f>VLOOKUP(shipments[[#This Row],[SPID]],CHOOSE({1,2},people[[#All],[SPID]],people[[#All],[Sales_person]]),2,0)</f>
        <v>Kelci Walkden</v>
      </c>
      <c r="J5157">
        <f>YEAR(shipments[[#This Row],[Shipdate]])</f>
        <v>2023</v>
      </c>
      <c r="K5157" s="22"/>
      <c r="L5157" s="22">
        <f>VLOOKUP(shipments[[#This Row],[PID]],CHOOSE({1,2},products[PID],products[Cost_per_box]),2,0)</f>
        <v>2.65</v>
      </c>
      <c r="M5157" s="22">
        <f>shipments[[#This Row],[Boxes]]*shipments[[#This Row],[cost_per_box]]</f>
        <v>673.1</v>
      </c>
      <c r="N5157" s="22">
        <f>shipments[[#This Row],[Amount]]-shipments[[#This Row],[total cost]]</f>
        <v>4393.8999999999996</v>
      </c>
    </row>
    <row r="5158" spans="1:14" x14ac:dyDescent="0.35">
      <c r="A5158" t="s">
        <v>5206</v>
      </c>
      <c r="B5158" t="s">
        <v>8055</v>
      </c>
      <c r="C5158" t="s">
        <v>8032</v>
      </c>
      <c r="D5158" t="s">
        <v>8036</v>
      </c>
      <c r="E5158" s="1">
        <v>44988</v>
      </c>
      <c r="F5158">
        <v>6941.25</v>
      </c>
      <c r="G5158">
        <v>348</v>
      </c>
      <c r="H5158" t="s">
        <v>7</v>
      </c>
      <c r="I5158" t="str">
        <f>VLOOKUP(shipments[[#This Row],[SPID]],CHOOSE({1,2},people[[#All],[SPID]],people[[#All],[Sales_person]]),2,0)</f>
        <v>Kelci Walkden</v>
      </c>
      <c r="J5158">
        <f>YEAR(shipments[[#This Row],[Shipdate]])</f>
        <v>2023</v>
      </c>
      <c r="K5158" s="22"/>
      <c r="L5158" s="22">
        <f>VLOOKUP(shipments[[#This Row],[PID]],CHOOSE({1,2},products[PID],products[Cost_per_box]),2,0)</f>
        <v>2.65</v>
      </c>
      <c r="M5158" s="22">
        <f>shipments[[#This Row],[Boxes]]*shipments[[#This Row],[cost_per_box]]</f>
        <v>922.19999999999993</v>
      </c>
      <c r="N5158" s="22">
        <f>shipments[[#This Row],[Amount]]-shipments[[#This Row],[total cost]]</f>
        <v>6019.05</v>
      </c>
    </row>
    <row r="5159" spans="1:14" x14ac:dyDescent="0.35">
      <c r="A5159" t="s">
        <v>5207</v>
      </c>
      <c r="B5159" t="s">
        <v>8055</v>
      </c>
      <c r="C5159" t="s">
        <v>8032</v>
      </c>
      <c r="D5159" t="s">
        <v>8037</v>
      </c>
      <c r="E5159" s="1">
        <v>44929</v>
      </c>
      <c r="F5159">
        <v>4511.25</v>
      </c>
      <c r="G5159">
        <v>206</v>
      </c>
      <c r="H5159" t="s">
        <v>7</v>
      </c>
      <c r="I5159" t="str">
        <f>VLOOKUP(shipments[[#This Row],[SPID]],CHOOSE({1,2},people[[#All],[SPID]],people[[#All],[Sales_person]]),2,0)</f>
        <v>Kelci Walkden</v>
      </c>
      <c r="J5159">
        <f>YEAR(shipments[[#This Row],[Shipdate]])</f>
        <v>2023</v>
      </c>
      <c r="K5159" s="22"/>
      <c r="L5159" s="22">
        <f>VLOOKUP(shipments[[#This Row],[PID]],CHOOSE({1,2},products[PID],products[Cost_per_box]),2,0)</f>
        <v>2.65</v>
      </c>
      <c r="M5159" s="22">
        <f>shipments[[#This Row],[Boxes]]*shipments[[#This Row],[cost_per_box]]</f>
        <v>545.9</v>
      </c>
      <c r="N5159" s="22">
        <f>shipments[[#This Row],[Amount]]-shipments[[#This Row],[total cost]]</f>
        <v>3965.35</v>
      </c>
    </row>
    <row r="5160" spans="1:14" x14ac:dyDescent="0.35">
      <c r="A5160" t="s">
        <v>5208</v>
      </c>
      <c r="B5160" t="s">
        <v>8055</v>
      </c>
      <c r="C5160" t="s">
        <v>8011</v>
      </c>
      <c r="D5160" t="s">
        <v>8037</v>
      </c>
      <c r="E5160" s="1">
        <v>45253</v>
      </c>
      <c r="F5160">
        <v>5431.5</v>
      </c>
      <c r="G5160">
        <v>418</v>
      </c>
      <c r="H5160" t="s">
        <v>7</v>
      </c>
      <c r="I5160" t="str">
        <f>VLOOKUP(shipments[[#This Row],[SPID]],CHOOSE({1,2},people[[#All],[SPID]],people[[#All],[Sales_person]]),2,0)</f>
        <v>Kelci Walkden</v>
      </c>
      <c r="J5160">
        <f>YEAR(shipments[[#This Row],[Shipdate]])</f>
        <v>2023</v>
      </c>
      <c r="K5160" s="22"/>
      <c r="L5160" s="22">
        <f>VLOOKUP(shipments[[#This Row],[PID]],CHOOSE({1,2},products[PID],products[Cost_per_box]),2,0)</f>
        <v>5.26</v>
      </c>
      <c r="M5160" s="22">
        <f>shipments[[#This Row],[Boxes]]*shipments[[#This Row],[cost_per_box]]</f>
        <v>2198.6799999999998</v>
      </c>
      <c r="N5160" s="22">
        <f>shipments[[#This Row],[Amount]]-shipments[[#This Row],[total cost]]</f>
        <v>3232.82</v>
      </c>
    </row>
    <row r="5161" spans="1:14" x14ac:dyDescent="0.35">
      <c r="A5161" t="s">
        <v>5209</v>
      </c>
      <c r="B5161" t="s">
        <v>8055</v>
      </c>
      <c r="C5161" t="s">
        <v>8011</v>
      </c>
      <c r="D5161" t="s">
        <v>8037</v>
      </c>
      <c r="E5161" s="1">
        <v>45316</v>
      </c>
      <c r="F5161">
        <v>4680</v>
      </c>
      <c r="G5161">
        <v>390</v>
      </c>
      <c r="H5161" t="s">
        <v>7</v>
      </c>
      <c r="I5161" t="str">
        <f>VLOOKUP(shipments[[#This Row],[SPID]],CHOOSE({1,2},people[[#All],[SPID]],people[[#All],[Sales_person]]),2,0)</f>
        <v>Kelci Walkden</v>
      </c>
      <c r="J5161">
        <f>YEAR(shipments[[#This Row],[Shipdate]])</f>
        <v>2024</v>
      </c>
      <c r="K5161" s="22"/>
      <c r="L5161" s="22">
        <f>VLOOKUP(shipments[[#This Row],[PID]],CHOOSE({1,2},products[PID],products[Cost_per_box]),2,0)</f>
        <v>5.26</v>
      </c>
      <c r="M5161" s="22">
        <f>shipments[[#This Row],[Boxes]]*shipments[[#This Row],[cost_per_box]]</f>
        <v>2051.4</v>
      </c>
      <c r="N5161" s="22">
        <f>shipments[[#This Row],[Amount]]-shipments[[#This Row],[total cost]]</f>
        <v>2628.6</v>
      </c>
    </row>
    <row r="5162" spans="1:14" x14ac:dyDescent="0.35">
      <c r="A5162" t="s">
        <v>5210</v>
      </c>
      <c r="B5162" t="s">
        <v>8055</v>
      </c>
      <c r="C5162" t="s">
        <v>8013</v>
      </c>
      <c r="D5162" t="s">
        <v>8036</v>
      </c>
      <c r="E5162" s="1">
        <v>45238</v>
      </c>
      <c r="F5162">
        <v>7515</v>
      </c>
      <c r="G5162">
        <v>752</v>
      </c>
      <c r="H5162" t="s">
        <v>7</v>
      </c>
      <c r="I5162" t="str">
        <f>VLOOKUP(shipments[[#This Row],[SPID]],CHOOSE({1,2},people[[#All],[SPID]],people[[#All],[Sales_person]]),2,0)</f>
        <v>Kelci Walkden</v>
      </c>
      <c r="J5162">
        <f>YEAR(shipments[[#This Row],[Shipdate]])</f>
        <v>2023</v>
      </c>
      <c r="K5162" s="22"/>
      <c r="L5162" s="22">
        <f>VLOOKUP(shipments[[#This Row],[PID]],CHOOSE({1,2},products[PID],products[Cost_per_box]),2,0)</f>
        <v>5.15</v>
      </c>
      <c r="M5162" s="22">
        <f>shipments[[#This Row],[Boxes]]*shipments[[#This Row],[cost_per_box]]</f>
        <v>3872.8</v>
      </c>
      <c r="N5162" s="22">
        <f>shipments[[#This Row],[Amount]]-shipments[[#This Row],[total cost]]</f>
        <v>3642.2</v>
      </c>
    </row>
    <row r="5163" spans="1:14" x14ac:dyDescent="0.35">
      <c r="A5163" t="s">
        <v>5211</v>
      </c>
      <c r="B5163" t="s">
        <v>8055</v>
      </c>
      <c r="C5163" t="s">
        <v>8014</v>
      </c>
      <c r="D5163" t="s">
        <v>8033</v>
      </c>
      <c r="E5163" s="1">
        <v>44967</v>
      </c>
      <c r="F5163">
        <v>3957.75</v>
      </c>
      <c r="G5163">
        <v>440</v>
      </c>
      <c r="H5163" t="s">
        <v>7</v>
      </c>
      <c r="I5163" t="str">
        <f>VLOOKUP(shipments[[#This Row],[SPID]],CHOOSE({1,2},people[[#All],[SPID]],people[[#All],[Sales_person]]),2,0)</f>
        <v>Kelci Walkden</v>
      </c>
      <c r="J5163">
        <f>YEAR(shipments[[#This Row],[Shipdate]])</f>
        <v>2023</v>
      </c>
      <c r="K5163" s="22"/>
      <c r="L5163" s="22">
        <f>VLOOKUP(shipments[[#This Row],[PID]],CHOOSE({1,2},products[PID],products[Cost_per_box]),2,0)</f>
        <v>3.85</v>
      </c>
      <c r="M5163" s="22">
        <f>shipments[[#This Row],[Boxes]]*shipments[[#This Row],[cost_per_box]]</f>
        <v>1694</v>
      </c>
      <c r="N5163" s="22">
        <f>shipments[[#This Row],[Amount]]-shipments[[#This Row],[total cost]]</f>
        <v>2263.75</v>
      </c>
    </row>
    <row r="5164" spans="1:14" x14ac:dyDescent="0.35">
      <c r="A5164" t="s">
        <v>5212</v>
      </c>
      <c r="B5164" t="s">
        <v>8055</v>
      </c>
      <c r="C5164" t="s">
        <v>8014</v>
      </c>
      <c r="D5164" t="s">
        <v>8034</v>
      </c>
      <c r="E5164" s="1">
        <v>45198</v>
      </c>
      <c r="F5164">
        <v>7875</v>
      </c>
      <c r="G5164">
        <v>1575</v>
      </c>
      <c r="H5164" t="s">
        <v>7</v>
      </c>
      <c r="I5164" t="str">
        <f>VLOOKUP(shipments[[#This Row],[SPID]],CHOOSE({1,2},people[[#All],[SPID]],people[[#All],[Sales_person]]),2,0)</f>
        <v>Kelci Walkden</v>
      </c>
      <c r="J5164">
        <f>YEAR(shipments[[#This Row],[Shipdate]])</f>
        <v>2023</v>
      </c>
      <c r="K5164" s="22"/>
      <c r="L5164" s="22">
        <f>VLOOKUP(shipments[[#This Row],[PID]],CHOOSE({1,2},products[PID],products[Cost_per_box]),2,0)</f>
        <v>3.85</v>
      </c>
      <c r="M5164" s="22">
        <f>shipments[[#This Row],[Boxes]]*shipments[[#This Row],[cost_per_box]]</f>
        <v>6063.75</v>
      </c>
      <c r="N5164" s="22">
        <f>shipments[[#This Row],[Amount]]-shipments[[#This Row],[total cost]]</f>
        <v>1811.25</v>
      </c>
    </row>
    <row r="5165" spans="1:14" x14ac:dyDescent="0.35">
      <c r="A5165" t="s">
        <v>5213</v>
      </c>
      <c r="B5165" t="s">
        <v>8055</v>
      </c>
      <c r="C5165" t="s">
        <v>8014</v>
      </c>
      <c r="D5165" t="s">
        <v>8033</v>
      </c>
      <c r="E5165" s="1">
        <v>45253</v>
      </c>
      <c r="F5165">
        <v>7067.25</v>
      </c>
      <c r="G5165">
        <v>1010</v>
      </c>
      <c r="H5165" t="s">
        <v>7</v>
      </c>
      <c r="I5165" t="str">
        <f>VLOOKUP(shipments[[#This Row],[SPID]],CHOOSE({1,2},people[[#All],[SPID]],people[[#All],[Sales_person]]),2,0)</f>
        <v>Kelci Walkden</v>
      </c>
      <c r="J5165">
        <f>YEAR(shipments[[#This Row],[Shipdate]])</f>
        <v>2023</v>
      </c>
      <c r="K5165" s="22"/>
      <c r="L5165" s="22">
        <f>VLOOKUP(shipments[[#This Row],[PID]],CHOOSE({1,2},products[PID],products[Cost_per_box]),2,0)</f>
        <v>3.85</v>
      </c>
      <c r="M5165" s="22">
        <f>shipments[[#This Row],[Boxes]]*shipments[[#This Row],[cost_per_box]]</f>
        <v>3888.5</v>
      </c>
      <c r="N5165" s="22">
        <f>shipments[[#This Row],[Amount]]-shipments[[#This Row],[total cost]]</f>
        <v>3178.75</v>
      </c>
    </row>
    <row r="5166" spans="1:14" x14ac:dyDescent="0.35">
      <c r="A5166" t="s">
        <v>5214</v>
      </c>
      <c r="B5166" t="s">
        <v>8055</v>
      </c>
      <c r="C5166" t="s">
        <v>8014</v>
      </c>
      <c r="D5166" t="s">
        <v>8034</v>
      </c>
      <c r="E5166" s="1">
        <v>45007</v>
      </c>
      <c r="F5166">
        <v>1066.5</v>
      </c>
      <c r="G5166">
        <v>134</v>
      </c>
      <c r="H5166" t="s">
        <v>7</v>
      </c>
      <c r="I5166" t="str">
        <f>VLOOKUP(shipments[[#This Row],[SPID]],CHOOSE({1,2},people[[#All],[SPID]],people[[#All],[Sales_person]]),2,0)</f>
        <v>Kelci Walkden</v>
      </c>
      <c r="J5166">
        <f>YEAR(shipments[[#This Row],[Shipdate]])</f>
        <v>2023</v>
      </c>
      <c r="K5166" s="22"/>
      <c r="L5166" s="22">
        <f>VLOOKUP(shipments[[#This Row],[PID]],CHOOSE({1,2},products[PID],products[Cost_per_box]),2,0)</f>
        <v>3.85</v>
      </c>
      <c r="M5166" s="22">
        <f>shipments[[#This Row],[Boxes]]*shipments[[#This Row],[cost_per_box]]</f>
        <v>515.9</v>
      </c>
      <c r="N5166" s="22">
        <f>shipments[[#This Row],[Amount]]-shipments[[#This Row],[total cost]]</f>
        <v>550.6</v>
      </c>
    </row>
    <row r="5167" spans="1:14" x14ac:dyDescent="0.35">
      <c r="A5167" t="s">
        <v>5215</v>
      </c>
      <c r="B5167" t="s">
        <v>8055</v>
      </c>
      <c r="C5167" t="s">
        <v>8014</v>
      </c>
      <c r="D5167" t="s">
        <v>8034</v>
      </c>
      <c r="E5167" s="1">
        <v>45271</v>
      </c>
      <c r="F5167">
        <v>2929.5</v>
      </c>
      <c r="G5167">
        <v>419</v>
      </c>
      <c r="H5167" t="s">
        <v>7</v>
      </c>
      <c r="I5167" t="str">
        <f>VLOOKUP(shipments[[#This Row],[SPID]],CHOOSE({1,2},people[[#All],[SPID]],people[[#All],[Sales_person]]),2,0)</f>
        <v>Kelci Walkden</v>
      </c>
      <c r="J5167">
        <f>YEAR(shipments[[#This Row],[Shipdate]])</f>
        <v>2023</v>
      </c>
      <c r="K5167" s="22"/>
      <c r="L5167" s="22">
        <f>VLOOKUP(shipments[[#This Row],[PID]],CHOOSE({1,2},products[PID],products[Cost_per_box]),2,0)</f>
        <v>3.85</v>
      </c>
      <c r="M5167" s="22">
        <f>shipments[[#This Row],[Boxes]]*shipments[[#This Row],[cost_per_box]]</f>
        <v>1613.15</v>
      </c>
      <c r="N5167" s="22">
        <f>shipments[[#This Row],[Amount]]-shipments[[#This Row],[total cost]]</f>
        <v>1316.35</v>
      </c>
    </row>
    <row r="5168" spans="1:14" x14ac:dyDescent="0.35">
      <c r="A5168" t="s">
        <v>5216</v>
      </c>
      <c r="B5168" t="s">
        <v>8055</v>
      </c>
      <c r="C5168" t="s">
        <v>8014</v>
      </c>
      <c r="D5168" t="s">
        <v>8036</v>
      </c>
      <c r="E5168" s="1">
        <v>45217</v>
      </c>
      <c r="F5168">
        <v>6183</v>
      </c>
      <c r="G5168">
        <v>1031</v>
      </c>
      <c r="H5168" t="s">
        <v>7</v>
      </c>
      <c r="I5168" t="str">
        <f>VLOOKUP(shipments[[#This Row],[SPID]],CHOOSE({1,2},people[[#All],[SPID]],people[[#All],[Sales_person]]),2,0)</f>
        <v>Kelci Walkden</v>
      </c>
      <c r="J5168">
        <f>YEAR(shipments[[#This Row],[Shipdate]])</f>
        <v>2023</v>
      </c>
      <c r="K5168" s="22"/>
      <c r="L5168" s="22">
        <f>VLOOKUP(shipments[[#This Row],[PID]],CHOOSE({1,2},products[PID],products[Cost_per_box]),2,0)</f>
        <v>3.85</v>
      </c>
      <c r="M5168" s="22">
        <f>shipments[[#This Row],[Boxes]]*shipments[[#This Row],[cost_per_box]]</f>
        <v>3969.35</v>
      </c>
      <c r="N5168" s="22">
        <f>shipments[[#This Row],[Amount]]-shipments[[#This Row],[total cost]]</f>
        <v>2213.65</v>
      </c>
    </row>
    <row r="5169" spans="1:14" x14ac:dyDescent="0.35">
      <c r="A5169" t="s">
        <v>5217</v>
      </c>
      <c r="B5169" t="s">
        <v>8055</v>
      </c>
      <c r="C5169" t="s">
        <v>8014</v>
      </c>
      <c r="D5169" t="s">
        <v>8035</v>
      </c>
      <c r="E5169" s="1">
        <v>44932</v>
      </c>
      <c r="F5169">
        <v>10561.5</v>
      </c>
      <c r="G5169">
        <v>1321</v>
      </c>
      <c r="H5169" t="s">
        <v>7</v>
      </c>
      <c r="I5169" t="str">
        <f>VLOOKUP(shipments[[#This Row],[SPID]],CHOOSE({1,2},people[[#All],[SPID]],people[[#All],[Sales_person]]),2,0)</f>
        <v>Kelci Walkden</v>
      </c>
      <c r="J5169">
        <f>YEAR(shipments[[#This Row],[Shipdate]])</f>
        <v>2023</v>
      </c>
      <c r="K5169" s="22"/>
      <c r="L5169" s="22">
        <f>VLOOKUP(shipments[[#This Row],[PID]],CHOOSE({1,2},products[PID],products[Cost_per_box]),2,0)</f>
        <v>3.85</v>
      </c>
      <c r="M5169" s="22">
        <f>shipments[[#This Row],[Boxes]]*shipments[[#This Row],[cost_per_box]]</f>
        <v>5085.8500000000004</v>
      </c>
      <c r="N5169" s="22">
        <f>shipments[[#This Row],[Amount]]-shipments[[#This Row],[total cost]]</f>
        <v>5475.65</v>
      </c>
    </row>
    <row r="5170" spans="1:14" x14ac:dyDescent="0.35">
      <c r="A5170" t="s">
        <v>5218</v>
      </c>
      <c r="B5170" t="s">
        <v>8055</v>
      </c>
      <c r="C5170" t="s">
        <v>8015</v>
      </c>
      <c r="D5170" t="s">
        <v>8033</v>
      </c>
      <c r="E5170" s="1">
        <v>45562</v>
      </c>
      <c r="F5170">
        <v>4475.25</v>
      </c>
      <c r="G5170">
        <v>560</v>
      </c>
      <c r="H5170" t="s">
        <v>26</v>
      </c>
      <c r="I5170" t="str">
        <f>VLOOKUP(shipments[[#This Row],[SPID]],CHOOSE({1,2},people[[#All],[SPID]],people[[#All],[Sales_person]]),2,0)</f>
        <v>Kelci Walkden</v>
      </c>
      <c r="J5170">
        <f>YEAR(shipments[[#This Row],[Shipdate]])</f>
        <v>2024</v>
      </c>
      <c r="K5170" s="22"/>
      <c r="L5170" s="22">
        <f>VLOOKUP(shipments[[#This Row],[PID]],CHOOSE({1,2},products[PID],products[Cost_per_box]),2,0)</f>
        <v>5.72</v>
      </c>
      <c r="M5170" s="22">
        <f>shipments[[#This Row],[Boxes]]*shipments[[#This Row],[cost_per_box]]</f>
        <v>3203.2</v>
      </c>
      <c r="N5170" s="22">
        <f>shipments[[#This Row],[Amount]]-shipments[[#This Row],[total cost]]</f>
        <v>1272.0500000000002</v>
      </c>
    </row>
    <row r="5171" spans="1:14" x14ac:dyDescent="0.35">
      <c r="A5171" t="s">
        <v>5219</v>
      </c>
      <c r="B5171" t="s">
        <v>8055</v>
      </c>
      <c r="C5171" t="s">
        <v>8015</v>
      </c>
      <c r="D5171" t="s">
        <v>8033</v>
      </c>
      <c r="E5171" s="1">
        <v>45079</v>
      </c>
      <c r="F5171">
        <v>1714.5</v>
      </c>
      <c r="G5171">
        <v>215</v>
      </c>
      <c r="H5171" t="s">
        <v>7</v>
      </c>
      <c r="I5171" t="str">
        <f>VLOOKUP(shipments[[#This Row],[SPID]],CHOOSE({1,2},people[[#All],[SPID]],people[[#All],[Sales_person]]),2,0)</f>
        <v>Kelci Walkden</v>
      </c>
      <c r="J5171">
        <f>YEAR(shipments[[#This Row],[Shipdate]])</f>
        <v>2023</v>
      </c>
      <c r="K5171" s="22"/>
      <c r="L5171" s="22">
        <f>VLOOKUP(shipments[[#This Row],[PID]],CHOOSE({1,2},products[PID],products[Cost_per_box]),2,0)</f>
        <v>5.72</v>
      </c>
      <c r="M5171" s="22">
        <f>shipments[[#This Row],[Boxes]]*shipments[[#This Row],[cost_per_box]]</f>
        <v>1229.8</v>
      </c>
      <c r="N5171" s="22">
        <f>shipments[[#This Row],[Amount]]-shipments[[#This Row],[total cost]]</f>
        <v>484.70000000000005</v>
      </c>
    </row>
    <row r="5172" spans="1:14" x14ac:dyDescent="0.35">
      <c r="A5172" t="s">
        <v>5220</v>
      </c>
      <c r="B5172" t="s">
        <v>8055</v>
      </c>
      <c r="C5172" t="s">
        <v>8015</v>
      </c>
      <c r="D5172" t="s">
        <v>8033</v>
      </c>
      <c r="E5172" s="1">
        <v>45390</v>
      </c>
      <c r="F5172">
        <v>364.5</v>
      </c>
      <c r="G5172">
        <v>73</v>
      </c>
      <c r="H5172" t="s">
        <v>7</v>
      </c>
      <c r="I5172" t="str">
        <f>VLOOKUP(shipments[[#This Row],[SPID]],CHOOSE({1,2},people[[#All],[SPID]],people[[#All],[Sales_person]]),2,0)</f>
        <v>Kelci Walkden</v>
      </c>
      <c r="J5172">
        <f>YEAR(shipments[[#This Row],[Shipdate]])</f>
        <v>2024</v>
      </c>
      <c r="K5172" s="22"/>
      <c r="L5172" s="22">
        <f>VLOOKUP(shipments[[#This Row],[PID]],CHOOSE({1,2},products[PID],products[Cost_per_box]),2,0)</f>
        <v>5.72</v>
      </c>
      <c r="M5172" s="22">
        <f>shipments[[#This Row],[Boxes]]*shipments[[#This Row],[cost_per_box]]</f>
        <v>417.56</v>
      </c>
      <c r="N5172" s="22">
        <f>shipments[[#This Row],[Amount]]-shipments[[#This Row],[total cost]]</f>
        <v>-53.06</v>
      </c>
    </row>
    <row r="5173" spans="1:14" x14ac:dyDescent="0.35">
      <c r="A5173" t="s">
        <v>5221</v>
      </c>
      <c r="B5173" t="s">
        <v>8055</v>
      </c>
      <c r="C5173" t="s">
        <v>8015</v>
      </c>
      <c r="D5173" t="s">
        <v>8035</v>
      </c>
      <c r="E5173" s="1">
        <v>45201</v>
      </c>
      <c r="F5173">
        <v>704.25</v>
      </c>
      <c r="G5173">
        <v>89</v>
      </c>
      <c r="H5173" t="s">
        <v>7</v>
      </c>
      <c r="I5173" t="str">
        <f>VLOOKUP(shipments[[#This Row],[SPID]],CHOOSE({1,2},people[[#All],[SPID]],people[[#All],[Sales_person]]),2,0)</f>
        <v>Kelci Walkden</v>
      </c>
      <c r="J5173">
        <f>YEAR(shipments[[#This Row],[Shipdate]])</f>
        <v>2023</v>
      </c>
      <c r="K5173" s="22"/>
      <c r="L5173" s="22">
        <f>VLOOKUP(shipments[[#This Row],[PID]],CHOOSE({1,2},products[PID],products[Cost_per_box]),2,0)</f>
        <v>5.72</v>
      </c>
      <c r="M5173" s="22">
        <f>shipments[[#This Row],[Boxes]]*shipments[[#This Row],[cost_per_box]]</f>
        <v>509.08</v>
      </c>
      <c r="N5173" s="22">
        <f>shipments[[#This Row],[Amount]]-shipments[[#This Row],[total cost]]</f>
        <v>195.17000000000002</v>
      </c>
    </row>
    <row r="5174" spans="1:14" x14ac:dyDescent="0.35">
      <c r="A5174" t="s">
        <v>5222</v>
      </c>
      <c r="B5174" t="s">
        <v>8055</v>
      </c>
      <c r="C5174" t="s">
        <v>8015</v>
      </c>
      <c r="D5174" t="s">
        <v>8037</v>
      </c>
      <c r="E5174" s="1">
        <v>45055</v>
      </c>
      <c r="F5174">
        <v>396</v>
      </c>
      <c r="G5174">
        <v>50</v>
      </c>
      <c r="H5174" t="s">
        <v>7</v>
      </c>
      <c r="I5174" t="str">
        <f>VLOOKUP(shipments[[#This Row],[SPID]],CHOOSE({1,2},people[[#All],[SPID]],people[[#All],[Sales_person]]),2,0)</f>
        <v>Kelci Walkden</v>
      </c>
      <c r="J5174">
        <f>YEAR(shipments[[#This Row],[Shipdate]])</f>
        <v>2023</v>
      </c>
      <c r="K5174" s="22"/>
      <c r="L5174" s="22">
        <f>VLOOKUP(shipments[[#This Row],[PID]],CHOOSE({1,2},products[PID],products[Cost_per_box]),2,0)</f>
        <v>5.72</v>
      </c>
      <c r="M5174" s="22">
        <f>shipments[[#This Row],[Boxes]]*shipments[[#This Row],[cost_per_box]]</f>
        <v>286</v>
      </c>
      <c r="N5174" s="22">
        <f>shipments[[#This Row],[Amount]]-shipments[[#This Row],[total cost]]</f>
        <v>110</v>
      </c>
    </row>
    <row r="5175" spans="1:14" x14ac:dyDescent="0.35">
      <c r="A5175" t="s">
        <v>5223</v>
      </c>
      <c r="B5175" t="s">
        <v>8055</v>
      </c>
      <c r="C5175" t="s">
        <v>8016</v>
      </c>
      <c r="D5175" t="s">
        <v>8033</v>
      </c>
      <c r="E5175" s="1">
        <v>45103</v>
      </c>
      <c r="F5175">
        <v>3809.25</v>
      </c>
      <c r="G5175">
        <v>137</v>
      </c>
      <c r="H5175" t="s">
        <v>7</v>
      </c>
      <c r="I5175" t="str">
        <f>VLOOKUP(shipments[[#This Row],[SPID]],CHOOSE({1,2},people[[#All],[SPID]],people[[#All],[Sales_person]]),2,0)</f>
        <v>Kelci Walkden</v>
      </c>
      <c r="J5175">
        <f>YEAR(shipments[[#This Row],[Shipdate]])</f>
        <v>2023</v>
      </c>
      <c r="K5175" s="22"/>
      <c r="L5175" s="22">
        <f>VLOOKUP(shipments[[#This Row],[PID]],CHOOSE({1,2},products[PID],products[Cost_per_box]),2,0)</f>
        <v>6.31</v>
      </c>
      <c r="M5175" s="22">
        <f>shipments[[#This Row],[Boxes]]*shipments[[#This Row],[cost_per_box]]</f>
        <v>864.46999999999991</v>
      </c>
      <c r="N5175" s="22">
        <f>shipments[[#This Row],[Amount]]-shipments[[#This Row],[total cost]]</f>
        <v>2944.78</v>
      </c>
    </row>
    <row r="5176" spans="1:14" x14ac:dyDescent="0.35">
      <c r="A5176" t="s">
        <v>5224</v>
      </c>
      <c r="B5176" t="s">
        <v>8055</v>
      </c>
      <c r="C5176" t="s">
        <v>8016</v>
      </c>
      <c r="D5176" t="s">
        <v>8034</v>
      </c>
      <c r="E5176" s="1">
        <v>45338</v>
      </c>
      <c r="F5176">
        <v>4682.25</v>
      </c>
      <c r="G5176">
        <v>188</v>
      </c>
      <c r="H5176" t="s">
        <v>7</v>
      </c>
      <c r="I5176" t="str">
        <f>VLOOKUP(shipments[[#This Row],[SPID]],CHOOSE({1,2},people[[#All],[SPID]],people[[#All],[Sales_person]]),2,0)</f>
        <v>Kelci Walkden</v>
      </c>
      <c r="J5176">
        <f>YEAR(shipments[[#This Row],[Shipdate]])</f>
        <v>2024</v>
      </c>
      <c r="K5176" s="22"/>
      <c r="L5176" s="22">
        <f>VLOOKUP(shipments[[#This Row],[PID]],CHOOSE({1,2},products[PID],products[Cost_per_box]),2,0)</f>
        <v>6.31</v>
      </c>
      <c r="M5176" s="22">
        <f>shipments[[#This Row],[Boxes]]*shipments[[#This Row],[cost_per_box]]</f>
        <v>1186.28</v>
      </c>
      <c r="N5176" s="22">
        <f>shipments[[#This Row],[Amount]]-shipments[[#This Row],[total cost]]</f>
        <v>3495.9700000000003</v>
      </c>
    </row>
    <row r="5177" spans="1:14" x14ac:dyDescent="0.35">
      <c r="A5177" t="s">
        <v>5225</v>
      </c>
      <c r="B5177" t="s">
        <v>8055</v>
      </c>
      <c r="C5177" t="s">
        <v>8017</v>
      </c>
      <c r="D5177" t="s">
        <v>8034</v>
      </c>
      <c r="E5177" s="1">
        <v>45273</v>
      </c>
      <c r="F5177">
        <v>5420.25</v>
      </c>
      <c r="G5177">
        <v>217</v>
      </c>
      <c r="H5177" t="s">
        <v>7</v>
      </c>
      <c r="I5177" t="str">
        <f>VLOOKUP(shipments[[#This Row],[SPID]],CHOOSE({1,2},people[[#All],[SPID]],people[[#All],[Sales_person]]),2,0)</f>
        <v>Kelci Walkden</v>
      </c>
      <c r="J5177">
        <f>YEAR(shipments[[#This Row],[Shipdate]])</f>
        <v>2023</v>
      </c>
      <c r="K5177" s="22"/>
      <c r="L5177" s="22">
        <f>VLOOKUP(shipments[[#This Row],[PID]],CHOOSE({1,2},products[PID],products[Cost_per_box]),2,0)</f>
        <v>9.94</v>
      </c>
      <c r="M5177" s="22">
        <f>shipments[[#This Row],[Boxes]]*shipments[[#This Row],[cost_per_box]]</f>
        <v>2156.98</v>
      </c>
      <c r="N5177" s="22">
        <f>shipments[[#This Row],[Amount]]-shipments[[#This Row],[total cost]]</f>
        <v>3263.27</v>
      </c>
    </row>
    <row r="5178" spans="1:14" x14ac:dyDescent="0.35">
      <c r="A5178" t="s">
        <v>5226</v>
      </c>
      <c r="B5178" t="s">
        <v>8055</v>
      </c>
      <c r="C5178" t="s">
        <v>8017</v>
      </c>
      <c r="D5178" t="s">
        <v>8036</v>
      </c>
      <c r="E5178" s="1">
        <v>45231</v>
      </c>
      <c r="F5178">
        <v>5834.25</v>
      </c>
      <c r="G5178">
        <v>244</v>
      </c>
      <c r="H5178" t="s">
        <v>7</v>
      </c>
      <c r="I5178" t="str">
        <f>VLOOKUP(shipments[[#This Row],[SPID]],CHOOSE({1,2},people[[#All],[SPID]],people[[#All],[Sales_person]]),2,0)</f>
        <v>Kelci Walkden</v>
      </c>
      <c r="J5178">
        <f>YEAR(shipments[[#This Row],[Shipdate]])</f>
        <v>2023</v>
      </c>
      <c r="K5178" s="22"/>
      <c r="L5178" s="22">
        <f>VLOOKUP(shipments[[#This Row],[PID]],CHOOSE({1,2},products[PID],products[Cost_per_box]),2,0)</f>
        <v>9.94</v>
      </c>
      <c r="M5178" s="22">
        <f>shipments[[#This Row],[Boxes]]*shipments[[#This Row],[cost_per_box]]</f>
        <v>2425.3599999999997</v>
      </c>
      <c r="N5178" s="22">
        <f>shipments[[#This Row],[Amount]]-shipments[[#This Row],[total cost]]</f>
        <v>3408.8900000000003</v>
      </c>
    </row>
    <row r="5179" spans="1:14" x14ac:dyDescent="0.35">
      <c r="A5179" t="s">
        <v>5227</v>
      </c>
      <c r="B5179" t="s">
        <v>8055</v>
      </c>
      <c r="C5179" t="s">
        <v>8017</v>
      </c>
      <c r="D5179" t="s">
        <v>8037</v>
      </c>
      <c r="E5179" s="1">
        <v>45393</v>
      </c>
      <c r="F5179">
        <v>5492.25</v>
      </c>
      <c r="G5179">
        <v>220</v>
      </c>
      <c r="H5179" t="s">
        <v>7</v>
      </c>
      <c r="I5179" t="str">
        <f>VLOOKUP(shipments[[#This Row],[SPID]],CHOOSE({1,2},people[[#All],[SPID]],people[[#All],[Sales_person]]),2,0)</f>
        <v>Kelci Walkden</v>
      </c>
      <c r="J5179">
        <f>YEAR(shipments[[#This Row],[Shipdate]])</f>
        <v>2024</v>
      </c>
      <c r="K5179" s="22"/>
      <c r="L5179" s="22">
        <f>VLOOKUP(shipments[[#This Row],[PID]],CHOOSE({1,2},products[PID],products[Cost_per_box]),2,0)</f>
        <v>9.94</v>
      </c>
      <c r="M5179" s="22">
        <f>shipments[[#This Row],[Boxes]]*shipments[[#This Row],[cost_per_box]]</f>
        <v>2186.7999999999997</v>
      </c>
      <c r="N5179" s="22">
        <f>shipments[[#This Row],[Amount]]-shipments[[#This Row],[total cost]]</f>
        <v>3305.4500000000003</v>
      </c>
    </row>
    <row r="5180" spans="1:14" x14ac:dyDescent="0.35">
      <c r="A5180" t="s">
        <v>5228</v>
      </c>
      <c r="B5180" t="s">
        <v>8055</v>
      </c>
      <c r="C5180" t="s">
        <v>8017</v>
      </c>
      <c r="D5180" t="s">
        <v>8037</v>
      </c>
      <c r="E5180" s="1">
        <v>44984</v>
      </c>
      <c r="F5180">
        <v>5386.5</v>
      </c>
      <c r="G5180">
        <v>193</v>
      </c>
      <c r="H5180" t="s">
        <v>7</v>
      </c>
      <c r="I5180" t="str">
        <f>VLOOKUP(shipments[[#This Row],[SPID]],CHOOSE({1,2},people[[#All],[SPID]],people[[#All],[Sales_person]]),2,0)</f>
        <v>Kelci Walkden</v>
      </c>
      <c r="J5180">
        <f>YEAR(shipments[[#This Row],[Shipdate]])</f>
        <v>2023</v>
      </c>
      <c r="K5180" s="22"/>
      <c r="L5180" s="22">
        <f>VLOOKUP(shipments[[#This Row],[PID]],CHOOSE({1,2},products[PID],products[Cost_per_box]),2,0)</f>
        <v>9.94</v>
      </c>
      <c r="M5180" s="22">
        <f>shipments[[#This Row],[Boxes]]*shipments[[#This Row],[cost_per_box]]</f>
        <v>1918.4199999999998</v>
      </c>
      <c r="N5180" s="22">
        <f>shipments[[#This Row],[Amount]]-shipments[[#This Row],[total cost]]</f>
        <v>3468.08</v>
      </c>
    </row>
    <row r="5181" spans="1:14" x14ac:dyDescent="0.35">
      <c r="A5181" t="s">
        <v>5229</v>
      </c>
      <c r="B5181" t="s">
        <v>8055</v>
      </c>
      <c r="C5181" t="s">
        <v>8018</v>
      </c>
      <c r="D5181" t="s">
        <v>8036</v>
      </c>
      <c r="E5181" s="1">
        <v>45295</v>
      </c>
      <c r="F5181">
        <v>4407.75</v>
      </c>
      <c r="G5181">
        <v>210</v>
      </c>
      <c r="H5181" t="s">
        <v>7</v>
      </c>
      <c r="I5181" t="str">
        <f>VLOOKUP(shipments[[#This Row],[SPID]],CHOOSE({1,2},people[[#All],[SPID]],people[[#All],[Sales_person]]),2,0)</f>
        <v>Kelci Walkden</v>
      </c>
      <c r="J5181">
        <f>YEAR(shipments[[#This Row],[Shipdate]])</f>
        <v>2024</v>
      </c>
      <c r="K5181" s="22"/>
      <c r="L5181" s="22">
        <f>VLOOKUP(shipments[[#This Row],[PID]],CHOOSE({1,2},products[PID],products[Cost_per_box]),2,0)</f>
        <v>7.73</v>
      </c>
      <c r="M5181" s="22">
        <f>shipments[[#This Row],[Boxes]]*shipments[[#This Row],[cost_per_box]]</f>
        <v>1623.3000000000002</v>
      </c>
      <c r="N5181" s="22">
        <f>shipments[[#This Row],[Amount]]-shipments[[#This Row],[total cost]]</f>
        <v>2784.45</v>
      </c>
    </row>
    <row r="5182" spans="1:14" x14ac:dyDescent="0.35">
      <c r="A5182" t="s">
        <v>5230</v>
      </c>
      <c r="B5182" t="s">
        <v>8055</v>
      </c>
      <c r="C5182" t="s">
        <v>8019</v>
      </c>
      <c r="D5182" t="s">
        <v>8038</v>
      </c>
      <c r="E5182" s="1">
        <v>45070</v>
      </c>
      <c r="F5182">
        <v>1928.25</v>
      </c>
      <c r="G5182">
        <v>102</v>
      </c>
      <c r="H5182" t="s">
        <v>7</v>
      </c>
      <c r="I5182" t="str">
        <f>VLOOKUP(shipments[[#This Row],[SPID]],CHOOSE({1,2},people[[#All],[SPID]],people[[#All],[Sales_person]]),2,0)</f>
        <v>Kelci Walkden</v>
      </c>
      <c r="J5182">
        <f>YEAR(shipments[[#This Row],[Shipdate]])</f>
        <v>2023</v>
      </c>
      <c r="K5182" s="22"/>
      <c r="L5182" s="22">
        <f>VLOOKUP(shipments[[#This Row],[PID]],CHOOSE({1,2},products[PID],products[Cost_per_box]),2,0)</f>
        <v>3.68</v>
      </c>
      <c r="M5182" s="22">
        <f>shipments[[#This Row],[Boxes]]*shipments[[#This Row],[cost_per_box]]</f>
        <v>375.36</v>
      </c>
      <c r="N5182" s="22">
        <f>shipments[[#This Row],[Amount]]-shipments[[#This Row],[total cost]]</f>
        <v>1552.8899999999999</v>
      </c>
    </row>
    <row r="5183" spans="1:14" x14ac:dyDescent="0.35">
      <c r="A5183" t="s">
        <v>5231</v>
      </c>
      <c r="B5183" t="s">
        <v>8055</v>
      </c>
      <c r="C5183" t="s">
        <v>8020</v>
      </c>
      <c r="D5183" t="s">
        <v>8036</v>
      </c>
      <c r="E5183" s="1">
        <v>44967</v>
      </c>
      <c r="F5183">
        <v>7607.25</v>
      </c>
      <c r="G5183">
        <v>544</v>
      </c>
      <c r="H5183" t="s">
        <v>7</v>
      </c>
      <c r="I5183" t="str">
        <f>VLOOKUP(shipments[[#This Row],[SPID]],CHOOSE({1,2},people[[#All],[SPID]],people[[#All],[Sales_person]]),2,0)</f>
        <v>Kelci Walkden</v>
      </c>
      <c r="J5183">
        <f>YEAR(shipments[[#This Row],[Shipdate]])</f>
        <v>2023</v>
      </c>
      <c r="K5183" s="22"/>
      <c r="L5183" s="22">
        <f>VLOOKUP(shipments[[#This Row],[PID]],CHOOSE({1,2},products[PID],products[Cost_per_box]),2,0)</f>
        <v>8.2200000000000006</v>
      </c>
      <c r="M5183" s="22">
        <f>shipments[[#This Row],[Boxes]]*shipments[[#This Row],[cost_per_box]]</f>
        <v>4471.68</v>
      </c>
      <c r="N5183" s="22">
        <f>shipments[[#This Row],[Amount]]-shipments[[#This Row],[total cost]]</f>
        <v>3135.5699999999997</v>
      </c>
    </row>
    <row r="5184" spans="1:14" x14ac:dyDescent="0.35">
      <c r="A5184" t="s">
        <v>5232</v>
      </c>
      <c r="B5184" t="s">
        <v>8055</v>
      </c>
      <c r="C5184" t="s">
        <v>8020</v>
      </c>
      <c r="D5184" t="s">
        <v>8033</v>
      </c>
      <c r="E5184" s="1">
        <v>45454</v>
      </c>
      <c r="F5184">
        <v>369</v>
      </c>
      <c r="G5184">
        <v>25</v>
      </c>
      <c r="H5184" t="s">
        <v>7</v>
      </c>
      <c r="I5184" t="str">
        <f>VLOOKUP(shipments[[#This Row],[SPID]],CHOOSE({1,2},people[[#All],[SPID]],people[[#All],[Sales_person]]),2,0)</f>
        <v>Kelci Walkden</v>
      </c>
      <c r="J5184">
        <f>YEAR(shipments[[#This Row],[Shipdate]])</f>
        <v>2024</v>
      </c>
      <c r="K5184" s="22"/>
      <c r="L5184" s="22">
        <f>VLOOKUP(shipments[[#This Row],[PID]],CHOOSE({1,2},products[PID],products[Cost_per_box]),2,0)</f>
        <v>8.2200000000000006</v>
      </c>
      <c r="M5184" s="22">
        <f>shipments[[#This Row],[Boxes]]*shipments[[#This Row],[cost_per_box]]</f>
        <v>205.50000000000003</v>
      </c>
      <c r="N5184" s="22">
        <f>shipments[[#This Row],[Amount]]-shipments[[#This Row],[total cost]]</f>
        <v>163.49999999999997</v>
      </c>
    </row>
    <row r="5185" spans="1:14" x14ac:dyDescent="0.35">
      <c r="A5185" t="s">
        <v>5233</v>
      </c>
      <c r="B5185" t="s">
        <v>8055</v>
      </c>
      <c r="C5185" t="s">
        <v>8020</v>
      </c>
      <c r="D5185" t="s">
        <v>8033</v>
      </c>
      <c r="E5185" s="1">
        <v>45061</v>
      </c>
      <c r="F5185">
        <v>10752.75</v>
      </c>
      <c r="G5185">
        <v>897</v>
      </c>
      <c r="H5185" t="s">
        <v>7</v>
      </c>
      <c r="I5185" t="str">
        <f>VLOOKUP(shipments[[#This Row],[SPID]],CHOOSE({1,2},people[[#All],[SPID]],people[[#All],[Sales_person]]),2,0)</f>
        <v>Kelci Walkden</v>
      </c>
      <c r="J5185">
        <f>YEAR(shipments[[#This Row],[Shipdate]])</f>
        <v>2023</v>
      </c>
      <c r="K5185" s="22"/>
      <c r="L5185" s="22">
        <f>VLOOKUP(shipments[[#This Row],[PID]],CHOOSE({1,2},products[PID],products[Cost_per_box]),2,0)</f>
        <v>8.2200000000000006</v>
      </c>
      <c r="M5185" s="22">
        <f>shipments[[#This Row],[Boxes]]*shipments[[#This Row],[cost_per_box]]</f>
        <v>7373.34</v>
      </c>
      <c r="N5185" s="22">
        <f>shipments[[#This Row],[Amount]]-shipments[[#This Row],[total cost]]</f>
        <v>3379.41</v>
      </c>
    </row>
    <row r="5186" spans="1:14" x14ac:dyDescent="0.35">
      <c r="A5186" t="s">
        <v>5234</v>
      </c>
      <c r="B5186" t="s">
        <v>8055</v>
      </c>
      <c r="C5186" t="s">
        <v>8020</v>
      </c>
      <c r="D5186" t="s">
        <v>8033</v>
      </c>
      <c r="E5186" s="1">
        <v>45177</v>
      </c>
      <c r="F5186">
        <v>6885</v>
      </c>
      <c r="G5186">
        <v>459</v>
      </c>
      <c r="H5186" t="s">
        <v>7</v>
      </c>
      <c r="I5186" t="str">
        <f>VLOOKUP(shipments[[#This Row],[SPID]],CHOOSE({1,2},people[[#All],[SPID]],people[[#All],[Sales_person]]),2,0)</f>
        <v>Kelci Walkden</v>
      </c>
      <c r="J5186">
        <f>YEAR(shipments[[#This Row],[Shipdate]])</f>
        <v>2023</v>
      </c>
      <c r="K5186" s="22"/>
      <c r="L5186" s="22">
        <f>VLOOKUP(shipments[[#This Row],[PID]],CHOOSE({1,2},products[PID],products[Cost_per_box]),2,0)</f>
        <v>8.2200000000000006</v>
      </c>
      <c r="M5186" s="22">
        <f>shipments[[#This Row],[Boxes]]*shipments[[#This Row],[cost_per_box]]</f>
        <v>3772.9800000000005</v>
      </c>
      <c r="N5186" s="22">
        <f>shipments[[#This Row],[Amount]]-shipments[[#This Row],[total cost]]</f>
        <v>3112.0199999999995</v>
      </c>
    </row>
    <row r="5187" spans="1:14" x14ac:dyDescent="0.35">
      <c r="A5187" t="s">
        <v>5235</v>
      </c>
      <c r="B5187" t="s">
        <v>8055</v>
      </c>
      <c r="C5187" t="s">
        <v>8020</v>
      </c>
      <c r="D5187" t="s">
        <v>8035</v>
      </c>
      <c r="E5187" s="1">
        <v>45282</v>
      </c>
      <c r="F5187">
        <v>7263</v>
      </c>
      <c r="G5187">
        <v>485</v>
      </c>
      <c r="H5187" t="s">
        <v>7</v>
      </c>
      <c r="I5187" t="str">
        <f>VLOOKUP(shipments[[#This Row],[SPID]],CHOOSE({1,2},people[[#All],[SPID]],people[[#All],[Sales_person]]),2,0)</f>
        <v>Kelci Walkden</v>
      </c>
      <c r="J5187">
        <f>YEAR(shipments[[#This Row],[Shipdate]])</f>
        <v>2023</v>
      </c>
      <c r="K5187" s="22"/>
      <c r="L5187" s="22">
        <f>VLOOKUP(shipments[[#This Row],[PID]],CHOOSE({1,2},products[PID],products[Cost_per_box]),2,0)</f>
        <v>8.2200000000000006</v>
      </c>
      <c r="M5187" s="22">
        <f>shipments[[#This Row],[Boxes]]*shipments[[#This Row],[cost_per_box]]</f>
        <v>3986.7000000000003</v>
      </c>
      <c r="N5187" s="22">
        <f>shipments[[#This Row],[Amount]]-shipments[[#This Row],[total cost]]</f>
        <v>3276.2999999999997</v>
      </c>
    </row>
    <row r="5188" spans="1:14" x14ac:dyDescent="0.35">
      <c r="A5188" t="s">
        <v>5236</v>
      </c>
      <c r="B5188" t="s">
        <v>8055</v>
      </c>
      <c r="C5188" t="s">
        <v>8020</v>
      </c>
      <c r="D5188" t="s">
        <v>8038</v>
      </c>
      <c r="E5188" s="1">
        <v>45292</v>
      </c>
      <c r="F5188">
        <v>2101.5</v>
      </c>
      <c r="G5188">
        <v>162</v>
      </c>
      <c r="H5188" t="s">
        <v>7</v>
      </c>
      <c r="I5188" t="str">
        <f>VLOOKUP(shipments[[#This Row],[SPID]],CHOOSE({1,2},people[[#All],[SPID]],people[[#All],[Sales_person]]),2,0)</f>
        <v>Kelci Walkden</v>
      </c>
      <c r="J5188">
        <f>YEAR(shipments[[#This Row],[Shipdate]])</f>
        <v>2024</v>
      </c>
      <c r="K5188" s="22"/>
      <c r="L5188" s="22">
        <f>VLOOKUP(shipments[[#This Row],[PID]],CHOOSE({1,2},products[PID],products[Cost_per_box]),2,0)</f>
        <v>8.2200000000000006</v>
      </c>
      <c r="M5188" s="22">
        <f>shipments[[#This Row],[Boxes]]*shipments[[#This Row],[cost_per_box]]</f>
        <v>1331.64</v>
      </c>
      <c r="N5188" s="22">
        <f>shipments[[#This Row],[Amount]]-shipments[[#This Row],[total cost]]</f>
        <v>769.8599999999999</v>
      </c>
    </row>
    <row r="5189" spans="1:14" x14ac:dyDescent="0.35">
      <c r="A5189" t="s">
        <v>5237</v>
      </c>
      <c r="B5189" t="s">
        <v>8055</v>
      </c>
      <c r="C5189" t="s">
        <v>8022</v>
      </c>
      <c r="D5189" t="s">
        <v>8037</v>
      </c>
      <c r="E5189" s="1">
        <v>45562</v>
      </c>
      <c r="F5189">
        <v>8491.5</v>
      </c>
      <c r="G5189">
        <v>531</v>
      </c>
      <c r="H5189" t="s">
        <v>26</v>
      </c>
      <c r="I5189" t="str">
        <f>VLOOKUP(shipments[[#This Row],[SPID]],CHOOSE({1,2},people[[#All],[SPID]],people[[#All],[Sales_person]]),2,0)</f>
        <v>Kelci Walkden</v>
      </c>
      <c r="J5189">
        <f>YEAR(shipments[[#This Row],[Shipdate]])</f>
        <v>2024</v>
      </c>
      <c r="K5189" s="22"/>
      <c r="L5189" s="22">
        <f>VLOOKUP(shipments[[#This Row],[PID]],CHOOSE({1,2},products[PID],products[Cost_per_box]),2,0)</f>
        <v>4.74</v>
      </c>
      <c r="M5189" s="22">
        <f>shipments[[#This Row],[Boxes]]*shipments[[#This Row],[cost_per_box]]</f>
        <v>2516.94</v>
      </c>
      <c r="N5189" s="22">
        <f>shipments[[#This Row],[Amount]]-shipments[[#This Row],[total cost]]</f>
        <v>5974.5599999999995</v>
      </c>
    </row>
    <row r="5190" spans="1:14" x14ac:dyDescent="0.35">
      <c r="A5190" t="s">
        <v>5238</v>
      </c>
      <c r="B5190" t="s">
        <v>8055</v>
      </c>
      <c r="C5190" t="s">
        <v>8022</v>
      </c>
      <c r="D5190" t="s">
        <v>8038</v>
      </c>
      <c r="E5190" s="1">
        <v>45271</v>
      </c>
      <c r="F5190">
        <v>3298.5</v>
      </c>
      <c r="G5190">
        <v>195</v>
      </c>
      <c r="H5190" t="s">
        <v>7</v>
      </c>
      <c r="I5190" t="str">
        <f>VLOOKUP(shipments[[#This Row],[SPID]],CHOOSE({1,2},people[[#All],[SPID]],people[[#All],[Sales_person]]),2,0)</f>
        <v>Kelci Walkden</v>
      </c>
      <c r="J5190">
        <f>YEAR(shipments[[#This Row],[Shipdate]])</f>
        <v>2023</v>
      </c>
      <c r="K5190" s="22"/>
      <c r="L5190" s="22">
        <f>VLOOKUP(shipments[[#This Row],[PID]],CHOOSE({1,2},products[PID],products[Cost_per_box]),2,0)</f>
        <v>4.74</v>
      </c>
      <c r="M5190" s="22">
        <f>shipments[[#This Row],[Boxes]]*shipments[[#This Row],[cost_per_box]]</f>
        <v>924.30000000000007</v>
      </c>
      <c r="N5190" s="22">
        <f>shipments[[#This Row],[Amount]]-shipments[[#This Row],[total cost]]</f>
        <v>2374.1999999999998</v>
      </c>
    </row>
    <row r="5191" spans="1:14" x14ac:dyDescent="0.35">
      <c r="A5191" t="s">
        <v>5239</v>
      </c>
      <c r="B5191" t="s">
        <v>8055</v>
      </c>
      <c r="C5191" t="s">
        <v>8022</v>
      </c>
      <c r="D5191" t="s">
        <v>8033</v>
      </c>
      <c r="E5191" s="1">
        <v>45295</v>
      </c>
      <c r="F5191">
        <v>8410.5</v>
      </c>
      <c r="G5191">
        <v>561</v>
      </c>
      <c r="H5191" t="s">
        <v>7</v>
      </c>
      <c r="I5191" t="str">
        <f>VLOOKUP(shipments[[#This Row],[SPID]],CHOOSE({1,2},people[[#All],[SPID]],people[[#All],[Sales_person]]),2,0)</f>
        <v>Kelci Walkden</v>
      </c>
      <c r="J5191">
        <f>YEAR(shipments[[#This Row],[Shipdate]])</f>
        <v>2024</v>
      </c>
      <c r="K5191" s="22"/>
      <c r="L5191" s="22">
        <f>VLOOKUP(shipments[[#This Row],[PID]],CHOOSE({1,2},products[PID],products[Cost_per_box]),2,0)</f>
        <v>4.74</v>
      </c>
      <c r="M5191" s="22">
        <f>shipments[[#This Row],[Boxes]]*shipments[[#This Row],[cost_per_box]]</f>
        <v>2659.1400000000003</v>
      </c>
      <c r="N5191" s="22">
        <f>shipments[[#This Row],[Amount]]-shipments[[#This Row],[total cost]]</f>
        <v>5751.36</v>
      </c>
    </row>
    <row r="5192" spans="1:14" x14ac:dyDescent="0.35">
      <c r="A5192" t="s">
        <v>5240</v>
      </c>
      <c r="B5192" t="s">
        <v>8055</v>
      </c>
      <c r="C5192" t="s">
        <v>8022</v>
      </c>
      <c r="D5192" t="s">
        <v>8033</v>
      </c>
      <c r="E5192" s="1">
        <v>45237</v>
      </c>
      <c r="F5192">
        <v>2646</v>
      </c>
      <c r="G5192">
        <v>166</v>
      </c>
      <c r="H5192" t="s">
        <v>7</v>
      </c>
      <c r="I5192" t="str">
        <f>VLOOKUP(shipments[[#This Row],[SPID]],CHOOSE({1,2},people[[#All],[SPID]],people[[#All],[Sales_person]]),2,0)</f>
        <v>Kelci Walkden</v>
      </c>
      <c r="J5192">
        <f>YEAR(shipments[[#This Row],[Shipdate]])</f>
        <v>2023</v>
      </c>
      <c r="K5192" s="22"/>
      <c r="L5192" s="22">
        <f>VLOOKUP(shipments[[#This Row],[PID]],CHOOSE({1,2},products[PID],products[Cost_per_box]),2,0)</f>
        <v>4.74</v>
      </c>
      <c r="M5192" s="22">
        <f>shipments[[#This Row],[Boxes]]*shipments[[#This Row],[cost_per_box]]</f>
        <v>786.84</v>
      </c>
      <c r="N5192" s="22">
        <f>shipments[[#This Row],[Amount]]-shipments[[#This Row],[total cost]]</f>
        <v>1859.1599999999999</v>
      </c>
    </row>
    <row r="5193" spans="1:14" x14ac:dyDescent="0.35">
      <c r="A5193" t="s">
        <v>5241</v>
      </c>
      <c r="B5193" t="s">
        <v>8055</v>
      </c>
      <c r="C5193" t="s">
        <v>8022</v>
      </c>
      <c r="D5193" t="s">
        <v>8036</v>
      </c>
      <c r="E5193" s="1">
        <v>45461</v>
      </c>
      <c r="F5193">
        <v>5121</v>
      </c>
      <c r="G5193">
        <v>321</v>
      </c>
      <c r="H5193" t="s">
        <v>7</v>
      </c>
      <c r="I5193" t="str">
        <f>VLOOKUP(shipments[[#This Row],[SPID]],CHOOSE({1,2},people[[#All],[SPID]],people[[#All],[Sales_person]]),2,0)</f>
        <v>Kelci Walkden</v>
      </c>
      <c r="J5193">
        <f>YEAR(shipments[[#This Row],[Shipdate]])</f>
        <v>2024</v>
      </c>
      <c r="K5193" s="22"/>
      <c r="L5193" s="22">
        <f>VLOOKUP(shipments[[#This Row],[PID]],CHOOSE({1,2},products[PID],products[Cost_per_box]),2,0)</f>
        <v>4.74</v>
      </c>
      <c r="M5193" s="22">
        <f>shipments[[#This Row],[Boxes]]*shipments[[#This Row],[cost_per_box]]</f>
        <v>1521.54</v>
      </c>
      <c r="N5193" s="22">
        <f>shipments[[#This Row],[Amount]]-shipments[[#This Row],[total cost]]</f>
        <v>3599.46</v>
      </c>
    </row>
    <row r="5194" spans="1:14" x14ac:dyDescent="0.35">
      <c r="A5194" t="s">
        <v>5242</v>
      </c>
      <c r="B5194" t="s">
        <v>8055</v>
      </c>
      <c r="C5194" t="s">
        <v>8023</v>
      </c>
      <c r="D5194" t="s">
        <v>8038</v>
      </c>
      <c r="E5194" s="1">
        <v>45436</v>
      </c>
      <c r="F5194">
        <v>2756.25</v>
      </c>
      <c r="G5194">
        <v>307</v>
      </c>
      <c r="H5194" t="s">
        <v>7</v>
      </c>
      <c r="I5194" t="str">
        <f>VLOOKUP(shipments[[#This Row],[SPID]],CHOOSE({1,2},people[[#All],[SPID]],people[[#All],[Sales_person]]),2,0)</f>
        <v>Kelci Walkden</v>
      </c>
      <c r="J5194">
        <f>YEAR(shipments[[#This Row],[Shipdate]])</f>
        <v>2024</v>
      </c>
      <c r="K5194" s="22"/>
      <c r="L5194" s="22">
        <f>VLOOKUP(shipments[[#This Row],[PID]],CHOOSE({1,2},products[PID],products[Cost_per_box]),2,0)</f>
        <v>10.51</v>
      </c>
      <c r="M5194" s="22">
        <f>shipments[[#This Row],[Boxes]]*shipments[[#This Row],[cost_per_box]]</f>
        <v>3226.5699999999997</v>
      </c>
      <c r="N5194" s="22">
        <f>shipments[[#This Row],[Amount]]-shipments[[#This Row],[total cost]]</f>
        <v>-470.31999999999971</v>
      </c>
    </row>
    <row r="5195" spans="1:14" x14ac:dyDescent="0.35">
      <c r="A5195" t="s">
        <v>5243</v>
      </c>
      <c r="B5195" t="s">
        <v>8055</v>
      </c>
      <c r="C5195" t="s">
        <v>8023</v>
      </c>
      <c r="D5195" t="s">
        <v>8037</v>
      </c>
      <c r="E5195" s="1">
        <v>45462</v>
      </c>
      <c r="F5195">
        <v>3174.75</v>
      </c>
      <c r="G5195">
        <v>353</v>
      </c>
      <c r="H5195" t="s">
        <v>7</v>
      </c>
      <c r="I5195" t="str">
        <f>VLOOKUP(shipments[[#This Row],[SPID]],CHOOSE({1,2},people[[#All],[SPID]],people[[#All],[Sales_person]]),2,0)</f>
        <v>Kelci Walkden</v>
      </c>
      <c r="J5195">
        <f>YEAR(shipments[[#This Row],[Shipdate]])</f>
        <v>2024</v>
      </c>
      <c r="K5195" s="22"/>
      <c r="L5195" s="22">
        <f>VLOOKUP(shipments[[#This Row],[PID]],CHOOSE({1,2},products[PID],products[Cost_per_box]),2,0)</f>
        <v>10.51</v>
      </c>
      <c r="M5195" s="22">
        <f>shipments[[#This Row],[Boxes]]*shipments[[#This Row],[cost_per_box]]</f>
        <v>3710.0299999999997</v>
      </c>
      <c r="N5195" s="22">
        <f>shipments[[#This Row],[Amount]]-shipments[[#This Row],[total cost]]</f>
        <v>-535.27999999999975</v>
      </c>
    </row>
    <row r="5196" spans="1:14" x14ac:dyDescent="0.35">
      <c r="A5196" t="s">
        <v>5244</v>
      </c>
      <c r="B5196" t="s">
        <v>8055</v>
      </c>
      <c r="C5196" t="s">
        <v>8023</v>
      </c>
      <c r="D5196" t="s">
        <v>8034</v>
      </c>
      <c r="E5196" s="1">
        <v>45336</v>
      </c>
      <c r="F5196">
        <v>2967.75</v>
      </c>
      <c r="G5196">
        <v>371</v>
      </c>
      <c r="H5196" t="s">
        <v>7</v>
      </c>
      <c r="I5196" t="str">
        <f>VLOOKUP(shipments[[#This Row],[SPID]],CHOOSE({1,2},people[[#All],[SPID]],people[[#All],[Sales_person]]),2,0)</f>
        <v>Kelci Walkden</v>
      </c>
      <c r="J5196">
        <f>YEAR(shipments[[#This Row],[Shipdate]])</f>
        <v>2024</v>
      </c>
      <c r="K5196" s="22"/>
      <c r="L5196" s="22">
        <f>VLOOKUP(shipments[[#This Row],[PID]],CHOOSE({1,2},products[PID],products[Cost_per_box]),2,0)</f>
        <v>10.51</v>
      </c>
      <c r="M5196" s="22">
        <f>shipments[[#This Row],[Boxes]]*shipments[[#This Row],[cost_per_box]]</f>
        <v>3899.21</v>
      </c>
      <c r="N5196" s="22">
        <f>shipments[[#This Row],[Amount]]-shipments[[#This Row],[total cost]]</f>
        <v>-931.46</v>
      </c>
    </row>
    <row r="5197" spans="1:14" x14ac:dyDescent="0.35">
      <c r="A5197" t="s">
        <v>5245</v>
      </c>
      <c r="B5197" t="s">
        <v>8055</v>
      </c>
      <c r="C5197" t="s">
        <v>8023</v>
      </c>
      <c r="D5197" t="s">
        <v>8034</v>
      </c>
      <c r="E5197" s="1">
        <v>45195</v>
      </c>
      <c r="F5197">
        <v>8635.5</v>
      </c>
      <c r="G5197">
        <v>960</v>
      </c>
      <c r="H5197" t="s">
        <v>7</v>
      </c>
      <c r="I5197" t="str">
        <f>VLOOKUP(shipments[[#This Row],[SPID]],CHOOSE({1,2},people[[#All],[SPID]],people[[#All],[Sales_person]]),2,0)</f>
        <v>Kelci Walkden</v>
      </c>
      <c r="J5197">
        <f>YEAR(shipments[[#This Row],[Shipdate]])</f>
        <v>2023</v>
      </c>
      <c r="K5197" s="22"/>
      <c r="L5197" s="22">
        <f>VLOOKUP(shipments[[#This Row],[PID]],CHOOSE({1,2},products[PID],products[Cost_per_box]),2,0)</f>
        <v>10.51</v>
      </c>
      <c r="M5197" s="22">
        <f>shipments[[#This Row],[Boxes]]*shipments[[#This Row],[cost_per_box]]</f>
        <v>10089.6</v>
      </c>
      <c r="N5197" s="22">
        <f>shipments[[#This Row],[Amount]]-shipments[[#This Row],[total cost]]</f>
        <v>-1454.1000000000004</v>
      </c>
    </row>
    <row r="5198" spans="1:14" x14ac:dyDescent="0.35">
      <c r="A5198" t="s">
        <v>5246</v>
      </c>
      <c r="B5198" t="s">
        <v>8055</v>
      </c>
      <c r="C5198" t="s">
        <v>8023</v>
      </c>
      <c r="D5198" t="s">
        <v>8033</v>
      </c>
      <c r="E5198" s="1">
        <v>45499</v>
      </c>
      <c r="F5198">
        <v>7224.75</v>
      </c>
      <c r="G5198">
        <v>723</v>
      </c>
      <c r="H5198" t="s">
        <v>18</v>
      </c>
      <c r="I5198" t="str">
        <f>VLOOKUP(shipments[[#This Row],[SPID]],CHOOSE({1,2},people[[#All],[SPID]],people[[#All],[Sales_person]]),2,0)</f>
        <v>Kelci Walkden</v>
      </c>
      <c r="J5198">
        <f>YEAR(shipments[[#This Row],[Shipdate]])</f>
        <v>2024</v>
      </c>
      <c r="K5198" s="22"/>
      <c r="L5198" s="22">
        <f>VLOOKUP(shipments[[#This Row],[PID]],CHOOSE({1,2},products[PID],products[Cost_per_box]),2,0)</f>
        <v>10.51</v>
      </c>
      <c r="M5198" s="22">
        <f>shipments[[#This Row],[Boxes]]*shipments[[#This Row],[cost_per_box]]</f>
        <v>7598.73</v>
      </c>
      <c r="N5198" s="22">
        <f>shipments[[#This Row],[Amount]]-shipments[[#This Row],[total cost]]</f>
        <v>-373.97999999999956</v>
      </c>
    </row>
    <row r="5199" spans="1:14" x14ac:dyDescent="0.35">
      <c r="A5199" t="s">
        <v>5247</v>
      </c>
      <c r="B5199" t="s">
        <v>8055</v>
      </c>
      <c r="C5199" t="s">
        <v>8023</v>
      </c>
      <c r="D5199" t="s">
        <v>8034</v>
      </c>
      <c r="E5199" s="1">
        <v>45527</v>
      </c>
      <c r="F5199">
        <v>1959.75</v>
      </c>
      <c r="G5199">
        <v>280</v>
      </c>
      <c r="H5199" t="s">
        <v>18</v>
      </c>
      <c r="I5199" t="str">
        <f>VLOOKUP(shipments[[#This Row],[SPID]],CHOOSE({1,2},people[[#All],[SPID]],people[[#All],[Sales_person]]),2,0)</f>
        <v>Kelci Walkden</v>
      </c>
      <c r="J5199">
        <f>YEAR(shipments[[#This Row],[Shipdate]])</f>
        <v>2024</v>
      </c>
      <c r="K5199" s="22"/>
      <c r="L5199" s="22">
        <f>VLOOKUP(shipments[[#This Row],[PID]],CHOOSE({1,2},products[PID],products[Cost_per_box]),2,0)</f>
        <v>10.51</v>
      </c>
      <c r="M5199" s="22">
        <f>shipments[[#This Row],[Boxes]]*shipments[[#This Row],[cost_per_box]]</f>
        <v>2942.7999999999997</v>
      </c>
      <c r="N5199" s="22">
        <f>shipments[[#This Row],[Amount]]-shipments[[#This Row],[total cost]]</f>
        <v>-983.04999999999973</v>
      </c>
    </row>
    <row r="5200" spans="1:14" x14ac:dyDescent="0.35">
      <c r="A5200" t="s">
        <v>5248</v>
      </c>
      <c r="B5200" t="s">
        <v>8055</v>
      </c>
      <c r="C5200" t="s">
        <v>8024</v>
      </c>
      <c r="D5200" t="s">
        <v>8038</v>
      </c>
      <c r="E5200" s="1">
        <v>45118</v>
      </c>
      <c r="F5200">
        <v>5247</v>
      </c>
      <c r="G5200">
        <v>350</v>
      </c>
      <c r="H5200" t="s">
        <v>7</v>
      </c>
      <c r="I5200" t="str">
        <f>VLOOKUP(shipments[[#This Row],[SPID]],CHOOSE({1,2},people[[#All],[SPID]],people[[#All],[Sales_person]]),2,0)</f>
        <v>Kelci Walkden</v>
      </c>
      <c r="J5200">
        <f>YEAR(shipments[[#This Row],[Shipdate]])</f>
        <v>2023</v>
      </c>
      <c r="K5200" s="22"/>
      <c r="L5200" s="22">
        <f>VLOOKUP(shipments[[#This Row],[PID]],CHOOSE({1,2},products[PID],products[Cost_per_box]),2,0)</f>
        <v>6.43</v>
      </c>
      <c r="M5200" s="22">
        <f>shipments[[#This Row],[Boxes]]*shipments[[#This Row],[cost_per_box]]</f>
        <v>2250.5</v>
      </c>
      <c r="N5200" s="22">
        <f>shipments[[#This Row],[Amount]]-shipments[[#This Row],[total cost]]</f>
        <v>2996.5</v>
      </c>
    </row>
    <row r="5201" spans="1:14" x14ac:dyDescent="0.35">
      <c r="A5201" t="s">
        <v>5249</v>
      </c>
      <c r="B5201" t="s">
        <v>8055</v>
      </c>
      <c r="C5201" t="s">
        <v>8024</v>
      </c>
      <c r="D5201" t="s">
        <v>8033</v>
      </c>
      <c r="E5201" s="1">
        <v>44938</v>
      </c>
      <c r="F5201">
        <v>7535.25</v>
      </c>
      <c r="G5201">
        <v>444</v>
      </c>
      <c r="H5201" t="s">
        <v>7</v>
      </c>
      <c r="I5201" t="str">
        <f>VLOOKUP(shipments[[#This Row],[SPID]],CHOOSE({1,2},people[[#All],[SPID]],people[[#All],[Sales_person]]),2,0)</f>
        <v>Kelci Walkden</v>
      </c>
      <c r="J5201">
        <f>YEAR(shipments[[#This Row],[Shipdate]])</f>
        <v>2023</v>
      </c>
      <c r="K5201" s="22"/>
      <c r="L5201" s="22">
        <f>VLOOKUP(shipments[[#This Row],[PID]],CHOOSE({1,2},products[PID],products[Cost_per_box]),2,0)</f>
        <v>6.43</v>
      </c>
      <c r="M5201" s="22">
        <f>shipments[[#This Row],[Boxes]]*shipments[[#This Row],[cost_per_box]]</f>
        <v>2854.92</v>
      </c>
      <c r="N5201" s="22">
        <f>shipments[[#This Row],[Amount]]-shipments[[#This Row],[total cost]]</f>
        <v>4680.33</v>
      </c>
    </row>
    <row r="5202" spans="1:14" x14ac:dyDescent="0.35">
      <c r="A5202" t="s">
        <v>5250</v>
      </c>
      <c r="B5202" t="s">
        <v>8055</v>
      </c>
      <c r="C5202" t="s">
        <v>8025</v>
      </c>
      <c r="D5202" t="s">
        <v>8036</v>
      </c>
      <c r="E5202" s="1">
        <v>45120</v>
      </c>
      <c r="F5202">
        <v>1887.75</v>
      </c>
      <c r="G5202">
        <v>95</v>
      </c>
      <c r="H5202" t="s">
        <v>7</v>
      </c>
      <c r="I5202" t="str">
        <f>VLOOKUP(shipments[[#This Row],[SPID]],CHOOSE({1,2},people[[#All],[SPID]],people[[#All],[Sales_person]]),2,0)</f>
        <v>Kelci Walkden</v>
      </c>
      <c r="J5202">
        <f>YEAR(shipments[[#This Row],[Shipdate]])</f>
        <v>2023</v>
      </c>
      <c r="K5202" s="22"/>
      <c r="L5202" s="22">
        <f>VLOOKUP(shipments[[#This Row],[PID]],CHOOSE({1,2},products[PID],products[Cost_per_box]),2,0)</f>
        <v>12.41</v>
      </c>
      <c r="M5202" s="22">
        <f>shipments[[#This Row],[Boxes]]*shipments[[#This Row],[cost_per_box]]</f>
        <v>1178.95</v>
      </c>
      <c r="N5202" s="22">
        <f>shipments[[#This Row],[Amount]]-shipments[[#This Row],[total cost]]</f>
        <v>708.8</v>
      </c>
    </row>
    <row r="5203" spans="1:14" x14ac:dyDescent="0.35">
      <c r="A5203" t="s">
        <v>5251</v>
      </c>
      <c r="B5203" t="s">
        <v>8055</v>
      </c>
      <c r="C5203" t="s">
        <v>8025</v>
      </c>
      <c r="D5203" t="s">
        <v>8036</v>
      </c>
      <c r="E5203" s="1">
        <v>45226</v>
      </c>
      <c r="F5203">
        <v>2054.25</v>
      </c>
      <c r="G5203">
        <v>115</v>
      </c>
      <c r="H5203" t="s">
        <v>7</v>
      </c>
      <c r="I5203" t="str">
        <f>VLOOKUP(shipments[[#This Row],[SPID]],CHOOSE({1,2},people[[#All],[SPID]],people[[#All],[Sales_person]]),2,0)</f>
        <v>Kelci Walkden</v>
      </c>
      <c r="J5203">
        <f>YEAR(shipments[[#This Row],[Shipdate]])</f>
        <v>2023</v>
      </c>
      <c r="K5203" s="22"/>
      <c r="L5203" s="22">
        <f>VLOOKUP(shipments[[#This Row],[PID]],CHOOSE({1,2},products[PID],products[Cost_per_box]),2,0)</f>
        <v>12.41</v>
      </c>
      <c r="M5203" s="22">
        <f>shipments[[#This Row],[Boxes]]*shipments[[#This Row],[cost_per_box]]</f>
        <v>1427.15</v>
      </c>
      <c r="N5203" s="22">
        <f>shipments[[#This Row],[Amount]]-shipments[[#This Row],[total cost]]</f>
        <v>627.09999999999991</v>
      </c>
    </row>
    <row r="5204" spans="1:14" x14ac:dyDescent="0.35">
      <c r="A5204" t="s">
        <v>5252</v>
      </c>
      <c r="B5204" t="s">
        <v>8055</v>
      </c>
      <c r="C5204" t="s">
        <v>8025</v>
      </c>
      <c r="D5204" t="s">
        <v>8038</v>
      </c>
      <c r="E5204" s="1">
        <v>45257</v>
      </c>
      <c r="F5204">
        <v>1534.5</v>
      </c>
      <c r="G5204">
        <v>74</v>
      </c>
      <c r="H5204" t="s">
        <v>7</v>
      </c>
      <c r="I5204" t="str">
        <f>VLOOKUP(shipments[[#This Row],[SPID]],CHOOSE({1,2},people[[#All],[SPID]],people[[#All],[Sales_person]]),2,0)</f>
        <v>Kelci Walkden</v>
      </c>
      <c r="J5204">
        <f>YEAR(shipments[[#This Row],[Shipdate]])</f>
        <v>2023</v>
      </c>
      <c r="K5204" s="22"/>
      <c r="L5204" s="22">
        <f>VLOOKUP(shipments[[#This Row],[PID]],CHOOSE({1,2},products[PID],products[Cost_per_box]),2,0)</f>
        <v>12.41</v>
      </c>
      <c r="M5204" s="22">
        <f>shipments[[#This Row],[Boxes]]*shipments[[#This Row],[cost_per_box]]</f>
        <v>918.34</v>
      </c>
      <c r="N5204" s="22">
        <f>shipments[[#This Row],[Amount]]-shipments[[#This Row],[total cost]]</f>
        <v>616.16</v>
      </c>
    </row>
    <row r="5205" spans="1:14" x14ac:dyDescent="0.35">
      <c r="A5205" t="s">
        <v>5253</v>
      </c>
      <c r="B5205" t="s">
        <v>8055</v>
      </c>
      <c r="C5205" t="s">
        <v>8026</v>
      </c>
      <c r="D5205" t="s">
        <v>8038</v>
      </c>
      <c r="E5205" s="1">
        <v>44987</v>
      </c>
      <c r="F5205">
        <v>6563.25</v>
      </c>
      <c r="G5205">
        <v>438</v>
      </c>
      <c r="H5205" t="s">
        <v>7</v>
      </c>
      <c r="I5205" t="str">
        <f>VLOOKUP(shipments[[#This Row],[SPID]],CHOOSE({1,2},people[[#All],[SPID]],people[[#All],[Sales_person]]),2,0)</f>
        <v>Kelci Walkden</v>
      </c>
      <c r="J5205">
        <f>YEAR(shipments[[#This Row],[Shipdate]])</f>
        <v>2023</v>
      </c>
      <c r="K5205" s="22"/>
      <c r="L5205" s="22">
        <f>VLOOKUP(shipments[[#This Row],[PID]],CHOOSE({1,2},products[PID],products[Cost_per_box]),2,0)</f>
        <v>9.57</v>
      </c>
      <c r="M5205" s="22">
        <f>shipments[[#This Row],[Boxes]]*shipments[[#This Row],[cost_per_box]]</f>
        <v>4191.66</v>
      </c>
      <c r="N5205" s="22">
        <f>shipments[[#This Row],[Amount]]-shipments[[#This Row],[total cost]]</f>
        <v>2371.59</v>
      </c>
    </row>
    <row r="5206" spans="1:14" x14ac:dyDescent="0.35">
      <c r="A5206" t="s">
        <v>5254</v>
      </c>
      <c r="B5206" t="s">
        <v>8055</v>
      </c>
      <c r="C5206" t="s">
        <v>8026</v>
      </c>
      <c r="D5206" t="s">
        <v>8037</v>
      </c>
      <c r="E5206" s="1">
        <v>45306</v>
      </c>
      <c r="F5206">
        <v>6408</v>
      </c>
      <c r="G5206">
        <v>377</v>
      </c>
      <c r="H5206" t="s">
        <v>7</v>
      </c>
      <c r="I5206" t="str">
        <f>VLOOKUP(shipments[[#This Row],[SPID]],CHOOSE({1,2},people[[#All],[SPID]],people[[#All],[Sales_person]]),2,0)</f>
        <v>Kelci Walkden</v>
      </c>
      <c r="J5206">
        <f>YEAR(shipments[[#This Row],[Shipdate]])</f>
        <v>2024</v>
      </c>
      <c r="K5206" s="22"/>
      <c r="L5206" s="22">
        <f>VLOOKUP(shipments[[#This Row],[PID]],CHOOSE({1,2},products[PID],products[Cost_per_box]),2,0)</f>
        <v>9.57</v>
      </c>
      <c r="M5206" s="22">
        <f>shipments[[#This Row],[Boxes]]*shipments[[#This Row],[cost_per_box]]</f>
        <v>3607.8900000000003</v>
      </c>
      <c r="N5206" s="22">
        <f>shipments[[#This Row],[Amount]]-shipments[[#This Row],[total cost]]</f>
        <v>2800.1099999999997</v>
      </c>
    </row>
    <row r="5207" spans="1:14" x14ac:dyDescent="0.35">
      <c r="A5207" t="s">
        <v>5255</v>
      </c>
      <c r="B5207" t="s">
        <v>8055</v>
      </c>
      <c r="C5207" t="s">
        <v>8026</v>
      </c>
      <c r="D5207" t="s">
        <v>8035</v>
      </c>
      <c r="E5207" s="1">
        <v>45517</v>
      </c>
      <c r="F5207">
        <v>6799.5</v>
      </c>
      <c r="G5207">
        <v>378</v>
      </c>
      <c r="H5207" t="s">
        <v>18</v>
      </c>
      <c r="I5207" t="str">
        <f>VLOOKUP(shipments[[#This Row],[SPID]],CHOOSE({1,2},people[[#All],[SPID]],people[[#All],[Sales_person]]),2,0)</f>
        <v>Kelci Walkden</v>
      </c>
      <c r="J5207">
        <f>YEAR(shipments[[#This Row],[Shipdate]])</f>
        <v>2024</v>
      </c>
      <c r="K5207" s="22"/>
      <c r="L5207" s="22">
        <f>VLOOKUP(shipments[[#This Row],[PID]],CHOOSE({1,2},products[PID],products[Cost_per_box]),2,0)</f>
        <v>9.57</v>
      </c>
      <c r="M5207" s="22">
        <f>shipments[[#This Row],[Boxes]]*shipments[[#This Row],[cost_per_box]]</f>
        <v>3617.46</v>
      </c>
      <c r="N5207" s="22">
        <f>shipments[[#This Row],[Amount]]-shipments[[#This Row],[total cost]]</f>
        <v>3182.04</v>
      </c>
    </row>
    <row r="5208" spans="1:14" x14ac:dyDescent="0.35">
      <c r="A5208" t="s">
        <v>5256</v>
      </c>
      <c r="B5208" t="s">
        <v>8055</v>
      </c>
      <c r="C5208" t="s">
        <v>8027</v>
      </c>
      <c r="D5208" t="s">
        <v>8038</v>
      </c>
      <c r="E5208" s="1">
        <v>45258</v>
      </c>
      <c r="F5208">
        <v>5136.75</v>
      </c>
      <c r="G5208">
        <v>467</v>
      </c>
      <c r="H5208" t="s">
        <v>7</v>
      </c>
      <c r="I5208" t="str">
        <f>VLOOKUP(shipments[[#This Row],[SPID]],CHOOSE({1,2},people[[#All],[SPID]],people[[#All],[Sales_person]]),2,0)</f>
        <v>Kelci Walkden</v>
      </c>
      <c r="J5208">
        <f>YEAR(shipments[[#This Row],[Shipdate]])</f>
        <v>2023</v>
      </c>
      <c r="K5208" s="22"/>
      <c r="L5208" s="22">
        <f>VLOOKUP(shipments[[#This Row],[PID]],CHOOSE({1,2},products[PID],products[Cost_per_box]),2,0)</f>
        <v>8.43</v>
      </c>
      <c r="M5208" s="22">
        <f>shipments[[#This Row],[Boxes]]*shipments[[#This Row],[cost_per_box]]</f>
        <v>3936.81</v>
      </c>
      <c r="N5208" s="22">
        <f>shipments[[#This Row],[Amount]]-shipments[[#This Row],[total cost]]</f>
        <v>1199.94</v>
      </c>
    </row>
    <row r="5209" spans="1:14" x14ac:dyDescent="0.35">
      <c r="A5209" t="s">
        <v>5257</v>
      </c>
      <c r="B5209" t="s">
        <v>8055</v>
      </c>
      <c r="C5209" t="s">
        <v>8027</v>
      </c>
      <c r="D5209" t="s">
        <v>8033</v>
      </c>
      <c r="E5209" s="1">
        <v>45469</v>
      </c>
      <c r="F5209">
        <v>11745</v>
      </c>
      <c r="G5209">
        <v>1469</v>
      </c>
      <c r="H5209" t="s">
        <v>7</v>
      </c>
      <c r="I5209" t="str">
        <f>VLOOKUP(shipments[[#This Row],[SPID]],CHOOSE({1,2},people[[#All],[SPID]],people[[#All],[Sales_person]]),2,0)</f>
        <v>Kelci Walkden</v>
      </c>
      <c r="J5209">
        <f>YEAR(shipments[[#This Row],[Shipdate]])</f>
        <v>2024</v>
      </c>
      <c r="K5209" s="22"/>
      <c r="L5209" s="22">
        <f>VLOOKUP(shipments[[#This Row],[PID]],CHOOSE({1,2},products[PID],products[Cost_per_box]),2,0)</f>
        <v>8.43</v>
      </c>
      <c r="M5209" s="22">
        <f>shipments[[#This Row],[Boxes]]*shipments[[#This Row],[cost_per_box]]</f>
        <v>12383.67</v>
      </c>
      <c r="N5209" s="22">
        <f>shipments[[#This Row],[Amount]]-shipments[[#This Row],[total cost]]</f>
        <v>-638.67000000000007</v>
      </c>
    </row>
    <row r="5210" spans="1:14" x14ac:dyDescent="0.35">
      <c r="A5210" t="s">
        <v>5258</v>
      </c>
      <c r="B5210" t="s">
        <v>8055</v>
      </c>
      <c r="C5210" t="s">
        <v>8028</v>
      </c>
      <c r="D5210" t="s">
        <v>8033</v>
      </c>
      <c r="E5210" s="1">
        <v>45331</v>
      </c>
      <c r="F5210">
        <v>7652.25</v>
      </c>
      <c r="G5210">
        <v>1094</v>
      </c>
      <c r="H5210" t="s">
        <v>7</v>
      </c>
      <c r="I5210" t="str">
        <f>VLOOKUP(shipments[[#This Row],[SPID]],CHOOSE({1,2},people[[#All],[SPID]],people[[#All],[Sales_person]]),2,0)</f>
        <v>Kelci Walkden</v>
      </c>
      <c r="J5210">
        <f>YEAR(shipments[[#This Row],[Shipdate]])</f>
        <v>2024</v>
      </c>
      <c r="K5210" s="22"/>
      <c r="L5210" s="22">
        <f>VLOOKUP(shipments[[#This Row],[PID]],CHOOSE({1,2},products[PID],products[Cost_per_box]),2,0)</f>
        <v>6.8</v>
      </c>
      <c r="M5210" s="22">
        <f>shipments[[#This Row],[Boxes]]*shipments[[#This Row],[cost_per_box]]</f>
        <v>7439.2</v>
      </c>
      <c r="N5210" s="22">
        <f>shipments[[#This Row],[Amount]]-shipments[[#This Row],[total cost]]</f>
        <v>213.05000000000018</v>
      </c>
    </row>
    <row r="5211" spans="1:14" x14ac:dyDescent="0.35">
      <c r="A5211" t="s">
        <v>5259</v>
      </c>
      <c r="B5211" t="s">
        <v>8055</v>
      </c>
      <c r="C5211" t="s">
        <v>8028</v>
      </c>
      <c r="D5211" t="s">
        <v>8033</v>
      </c>
      <c r="E5211" s="1">
        <v>45317</v>
      </c>
      <c r="F5211">
        <v>6648.75</v>
      </c>
      <c r="G5211">
        <v>950</v>
      </c>
      <c r="H5211" t="s">
        <v>7</v>
      </c>
      <c r="I5211" t="str">
        <f>VLOOKUP(shipments[[#This Row],[SPID]],CHOOSE({1,2},people[[#All],[SPID]],people[[#All],[Sales_person]]),2,0)</f>
        <v>Kelci Walkden</v>
      </c>
      <c r="J5211">
        <f>YEAR(shipments[[#This Row],[Shipdate]])</f>
        <v>2024</v>
      </c>
      <c r="K5211" s="22"/>
      <c r="L5211" s="22">
        <f>VLOOKUP(shipments[[#This Row],[PID]],CHOOSE({1,2},products[PID],products[Cost_per_box]),2,0)</f>
        <v>6.8</v>
      </c>
      <c r="M5211" s="22">
        <f>shipments[[#This Row],[Boxes]]*shipments[[#This Row],[cost_per_box]]</f>
        <v>6460</v>
      </c>
      <c r="N5211" s="22">
        <f>shipments[[#This Row],[Amount]]-shipments[[#This Row],[total cost]]</f>
        <v>188.75</v>
      </c>
    </row>
    <row r="5212" spans="1:14" x14ac:dyDescent="0.35">
      <c r="A5212" t="s">
        <v>5260</v>
      </c>
      <c r="B5212" t="s">
        <v>8055</v>
      </c>
      <c r="C5212" t="s">
        <v>8028</v>
      </c>
      <c r="D5212" t="s">
        <v>8036</v>
      </c>
      <c r="E5212" s="1">
        <v>45495</v>
      </c>
      <c r="F5212">
        <v>4745.25</v>
      </c>
      <c r="G5212">
        <v>594</v>
      </c>
      <c r="H5212" t="s">
        <v>18</v>
      </c>
      <c r="I5212" t="str">
        <f>VLOOKUP(shipments[[#This Row],[SPID]],CHOOSE({1,2},people[[#All],[SPID]],people[[#All],[Sales_person]]),2,0)</f>
        <v>Kelci Walkden</v>
      </c>
      <c r="J5212">
        <f>YEAR(shipments[[#This Row],[Shipdate]])</f>
        <v>2024</v>
      </c>
      <c r="K5212" s="22"/>
      <c r="L5212" s="22">
        <f>VLOOKUP(shipments[[#This Row],[PID]],CHOOSE({1,2},products[PID],products[Cost_per_box]),2,0)</f>
        <v>6.8</v>
      </c>
      <c r="M5212" s="22">
        <f>shipments[[#This Row],[Boxes]]*shipments[[#This Row],[cost_per_box]]</f>
        <v>4039.2</v>
      </c>
      <c r="N5212" s="22">
        <f>shipments[[#This Row],[Amount]]-shipments[[#This Row],[total cost]]</f>
        <v>706.05000000000018</v>
      </c>
    </row>
    <row r="5213" spans="1:14" x14ac:dyDescent="0.35">
      <c r="A5213" t="s">
        <v>5261</v>
      </c>
      <c r="B5213" t="s">
        <v>8055</v>
      </c>
      <c r="C5213" t="s">
        <v>8028</v>
      </c>
      <c r="D5213" t="s">
        <v>8038</v>
      </c>
      <c r="E5213" s="1">
        <v>45097</v>
      </c>
      <c r="F5213">
        <v>6968.25</v>
      </c>
      <c r="G5213">
        <v>697</v>
      </c>
      <c r="H5213" t="s">
        <v>7</v>
      </c>
      <c r="I5213" t="str">
        <f>VLOOKUP(shipments[[#This Row],[SPID]],CHOOSE({1,2},people[[#All],[SPID]],people[[#All],[Sales_person]]),2,0)</f>
        <v>Kelci Walkden</v>
      </c>
      <c r="J5213">
        <f>YEAR(shipments[[#This Row],[Shipdate]])</f>
        <v>2023</v>
      </c>
      <c r="K5213" s="22"/>
      <c r="L5213" s="22">
        <f>VLOOKUP(shipments[[#This Row],[PID]],CHOOSE({1,2},products[PID],products[Cost_per_box]),2,0)</f>
        <v>6.8</v>
      </c>
      <c r="M5213" s="22">
        <f>shipments[[#This Row],[Boxes]]*shipments[[#This Row],[cost_per_box]]</f>
        <v>4739.5999999999995</v>
      </c>
      <c r="N5213" s="22">
        <f>shipments[[#This Row],[Amount]]-shipments[[#This Row],[total cost]]</f>
        <v>2228.6500000000005</v>
      </c>
    </row>
    <row r="5214" spans="1:14" x14ac:dyDescent="0.35">
      <c r="A5214" t="s">
        <v>5262</v>
      </c>
      <c r="B5214" t="s">
        <v>8055</v>
      </c>
      <c r="C5214" t="s">
        <v>8029</v>
      </c>
      <c r="D5214" t="s">
        <v>8037</v>
      </c>
      <c r="E5214" s="1">
        <v>45121</v>
      </c>
      <c r="F5214">
        <v>6729.75</v>
      </c>
      <c r="G5214">
        <v>250</v>
      </c>
      <c r="H5214" t="s">
        <v>40</v>
      </c>
      <c r="I5214" t="str">
        <f>VLOOKUP(shipments[[#This Row],[SPID]],CHOOSE({1,2},people[[#All],[SPID]],people[[#All],[Sales_person]]),2,0)</f>
        <v>Kelci Walkden</v>
      </c>
      <c r="J5214">
        <f>YEAR(shipments[[#This Row],[Shipdate]])</f>
        <v>2023</v>
      </c>
      <c r="K5214" s="22"/>
      <c r="L5214" s="22">
        <f>VLOOKUP(shipments[[#This Row],[PID]],CHOOSE({1,2},products[PID],products[Cost_per_box]),2,0)</f>
        <v>5.04</v>
      </c>
      <c r="M5214" s="22">
        <f>shipments[[#This Row],[Boxes]]*shipments[[#This Row],[cost_per_box]]</f>
        <v>1260</v>
      </c>
      <c r="N5214" s="22">
        <f>shipments[[#This Row],[Amount]]-shipments[[#This Row],[total cost]]</f>
        <v>5469.75</v>
      </c>
    </row>
    <row r="5215" spans="1:14" x14ac:dyDescent="0.35">
      <c r="A5215" t="s">
        <v>5263</v>
      </c>
      <c r="B5215" t="s">
        <v>8055</v>
      </c>
      <c r="C5215" t="s">
        <v>8029</v>
      </c>
      <c r="D5215" t="s">
        <v>8034</v>
      </c>
      <c r="E5215" s="1">
        <v>45363</v>
      </c>
      <c r="F5215">
        <v>7769.25</v>
      </c>
      <c r="G5215">
        <v>311</v>
      </c>
      <c r="H5215" t="s">
        <v>7</v>
      </c>
      <c r="I5215" t="str">
        <f>VLOOKUP(shipments[[#This Row],[SPID]],CHOOSE({1,2},people[[#All],[SPID]],people[[#All],[Sales_person]]),2,0)</f>
        <v>Kelci Walkden</v>
      </c>
      <c r="J5215">
        <f>YEAR(shipments[[#This Row],[Shipdate]])</f>
        <v>2024</v>
      </c>
      <c r="K5215" s="22"/>
      <c r="L5215" s="22">
        <f>VLOOKUP(shipments[[#This Row],[PID]],CHOOSE({1,2},products[PID],products[Cost_per_box]),2,0)</f>
        <v>5.04</v>
      </c>
      <c r="M5215" s="22">
        <f>shipments[[#This Row],[Boxes]]*shipments[[#This Row],[cost_per_box]]</f>
        <v>1567.44</v>
      </c>
      <c r="N5215" s="22">
        <f>shipments[[#This Row],[Amount]]-shipments[[#This Row],[total cost]]</f>
        <v>6201.8099999999995</v>
      </c>
    </row>
    <row r="5216" spans="1:14" x14ac:dyDescent="0.35">
      <c r="A5216" t="s">
        <v>5264</v>
      </c>
      <c r="B5216" t="s">
        <v>8055</v>
      </c>
      <c r="C5216" t="s">
        <v>8030</v>
      </c>
      <c r="D5216" t="s">
        <v>8033</v>
      </c>
      <c r="E5216" s="1">
        <v>45552</v>
      </c>
      <c r="F5216">
        <v>245.25</v>
      </c>
      <c r="G5216">
        <v>28</v>
      </c>
      <c r="H5216" t="s">
        <v>26</v>
      </c>
      <c r="I5216" t="str">
        <f>VLOOKUP(shipments[[#This Row],[SPID]],CHOOSE({1,2},people[[#All],[SPID]],people[[#All],[Sales_person]]),2,0)</f>
        <v>Kelci Walkden</v>
      </c>
      <c r="J5216">
        <f>YEAR(shipments[[#This Row],[Shipdate]])</f>
        <v>2024</v>
      </c>
      <c r="K5216" s="22"/>
      <c r="L5216" s="22">
        <f>VLOOKUP(shipments[[#This Row],[PID]],CHOOSE({1,2},products[PID],products[Cost_per_box]),2,0)</f>
        <v>2.76</v>
      </c>
      <c r="M5216" s="22">
        <f>shipments[[#This Row],[Boxes]]*shipments[[#This Row],[cost_per_box]]</f>
        <v>77.28</v>
      </c>
      <c r="N5216" s="22">
        <f>shipments[[#This Row],[Amount]]-shipments[[#This Row],[total cost]]</f>
        <v>167.97</v>
      </c>
    </row>
    <row r="5217" spans="1:14" x14ac:dyDescent="0.35">
      <c r="A5217" t="s">
        <v>5265</v>
      </c>
      <c r="B5217" t="s">
        <v>8055</v>
      </c>
      <c r="C5217" t="s">
        <v>8030</v>
      </c>
      <c r="D5217" t="s">
        <v>8036</v>
      </c>
      <c r="E5217" s="1">
        <v>45044</v>
      </c>
      <c r="F5217">
        <v>11382.75</v>
      </c>
      <c r="G5217">
        <v>1265</v>
      </c>
      <c r="H5217" t="s">
        <v>7</v>
      </c>
      <c r="I5217" t="str">
        <f>VLOOKUP(shipments[[#This Row],[SPID]],CHOOSE({1,2},people[[#All],[SPID]],people[[#All],[Sales_person]]),2,0)</f>
        <v>Kelci Walkden</v>
      </c>
      <c r="J5217">
        <f>YEAR(shipments[[#This Row],[Shipdate]])</f>
        <v>2023</v>
      </c>
      <c r="K5217" s="22"/>
      <c r="L5217" s="22">
        <f>VLOOKUP(shipments[[#This Row],[PID]],CHOOSE({1,2},products[PID],products[Cost_per_box]),2,0)</f>
        <v>2.76</v>
      </c>
      <c r="M5217" s="22">
        <f>shipments[[#This Row],[Boxes]]*shipments[[#This Row],[cost_per_box]]</f>
        <v>3491.3999999999996</v>
      </c>
      <c r="N5217" s="22">
        <f>shipments[[#This Row],[Amount]]-shipments[[#This Row],[total cost]]</f>
        <v>7891.35</v>
      </c>
    </row>
    <row r="5218" spans="1:14" x14ac:dyDescent="0.35">
      <c r="A5218" t="s">
        <v>5266</v>
      </c>
      <c r="B5218" t="s">
        <v>8055</v>
      </c>
      <c r="C5218" t="s">
        <v>8030</v>
      </c>
      <c r="D5218" t="s">
        <v>8038</v>
      </c>
      <c r="E5218" s="1">
        <v>45258</v>
      </c>
      <c r="F5218">
        <v>2967.75</v>
      </c>
      <c r="G5218">
        <v>248</v>
      </c>
      <c r="H5218" t="s">
        <v>7</v>
      </c>
      <c r="I5218" t="str">
        <f>VLOOKUP(shipments[[#This Row],[SPID]],CHOOSE({1,2},people[[#All],[SPID]],people[[#All],[Sales_person]]),2,0)</f>
        <v>Kelci Walkden</v>
      </c>
      <c r="J5218">
        <f>YEAR(shipments[[#This Row],[Shipdate]])</f>
        <v>2023</v>
      </c>
      <c r="K5218" s="22"/>
      <c r="L5218" s="22">
        <f>VLOOKUP(shipments[[#This Row],[PID]],CHOOSE({1,2},products[PID],products[Cost_per_box]),2,0)</f>
        <v>2.76</v>
      </c>
      <c r="M5218" s="22">
        <f>shipments[[#This Row],[Boxes]]*shipments[[#This Row],[cost_per_box]]</f>
        <v>684.4799999999999</v>
      </c>
      <c r="N5218" s="22">
        <f>shipments[[#This Row],[Amount]]-shipments[[#This Row],[total cost]]</f>
        <v>2283.27</v>
      </c>
    </row>
    <row r="5219" spans="1:14" x14ac:dyDescent="0.35">
      <c r="A5219" t="s">
        <v>5267</v>
      </c>
      <c r="B5219" t="s">
        <v>8055</v>
      </c>
      <c r="C5219" t="s">
        <v>8030</v>
      </c>
      <c r="D5219" t="s">
        <v>8037</v>
      </c>
      <c r="E5219" s="1">
        <v>45460</v>
      </c>
      <c r="F5219">
        <v>7008.75</v>
      </c>
      <c r="G5219">
        <v>638</v>
      </c>
      <c r="H5219" t="s">
        <v>7</v>
      </c>
      <c r="I5219" t="str">
        <f>VLOOKUP(shipments[[#This Row],[SPID]],CHOOSE({1,2},people[[#All],[SPID]],people[[#All],[Sales_person]]),2,0)</f>
        <v>Kelci Walkden</v>
      </c>
      <c r="J5219">
        <f>YEAR(shipments[[#This Row],[Shipdate]])</f>
        <v>2024</v>
      </c>
      <c r="K5219" s="22"/>
      <c r="L5219" s="22">
        <f>VLOOKUP(shipments[[#This Row],[PID]],CHOOSE({1,2},products[PID],products[Cost_per_box]),2,0)</f>
        <v>2.76</v>
      </c>
      <c r="M5219" s="22">
        <f>shipments[[#This Row],[Boxes]]*shipments[[#This Row],[cost_per_box]]</f>
        <v>1760.8799999999999</v>
      </c>
      <c r="N5219" s="22">
        <f>shipments[[#This Row],[Amount]]-shipments[[#This Row],[total cost]]</f>
        <v>5247.87</v>
      </c>
    </row>
    <row r="5220" spans="1:14" x14ac:dyDescent="0.35">
      <c r="A5220" t="s">
        <v>5268</v>
      </c>
      <c r="B5220" t="s">
        <v>8055</v>
      </c>
      <c r="C5220" t="s">
        <v>8031</v>
      </c>
      <c r="D5220" t="s">
        <v>8038</v>
      </c>
      <c r="E5220" s="1">
        <v>45300</v>
      </c>
      <c r="F5220">
        <v>425.25</v>
      </c>
      <c r="G5220">
        <v>48</v>
      </c>
      <c r="H5220" t="s">
        <v>7</v>
      </c>
      <c r="I5220" t="str">
        <f>VLOOKUP(shipments[[#This Row],[SPID]],CHOOSE({1,2},people[[#All],[SPID]],people[[#All],[Sales_person]]),2,0)</f>
        <v>Kelci Walkden</v>
      </c>
      <c r="J5220">
        <f>YEAR(shipments[[#This Row],[Shipdate]])</f>
        <v>2024</v>
      </c>
      <c r="K5220" s="22"/>
      <c r="L5220" s="22">
        <f>VLOOKUP(shipments[[#This Row],[PID]],CHOOSE({1,2},products[PID],products[Cost_per_box]),2,0)</f>
        <v>3.32</v>
      </c>
      <c r="M5220" s="22">
        <f>shipments[[#This Row],[Boxes]]*shipments[[#This Row],[cost_per_box]]</f>
        <v>159.35999999999999</v>
      </c>
      <c r="N5220" s="22">
        <f>shipments[[#This Row],[Amount]]-shipments[[#This Row],[total cost]]</f>
        <v>265.89</v>
      </c>
    </row>
    <row r="5221" spans="1:14" x14ac:dyDescent="0.35">
      <c r="A5221" t="s">
        <v>5269</v>
      </c>
      <c r="B5221" t="s">
        <v>8055</v>
      </c>
      <c r="C5221" t="s">
        <v>8031</v>
      </c>
      <c r="D5221" t="s">
        <v>8038</v>
      </c>
      <c r="E5221" s="1">
        <v>45281</v>
      </c>
      <c r="F5221">
        <v>8417.25</v>
      </c>
      <c r="G5221">
        <v>1203</v>
      </c>
      <c r="H5221" t="s">
        <v>7</v>
      </c>
      <c r="I5221" t="str">
        <f>VLOOKUP(shipments[[#This Row],[SPID]],CHOOSE({1,2},people[[#All],[SPID]],people[[#All],[Sales_person]]),2,0)</f>
        <v>Kelci Walkden</v>
      </c>
      <c r="J5221">
        <f>YEAR(shipments[[#This Row],[Shipdate]])</f>
        <v>2023</v>
      </c>
      <c r="K5221" s="22"/>
      <c r="L5221" s="22">
        <f>VLOOKUP(shipments[[#This Row],[PID]],CHOOSE({1,2},products[PID],products[Cost_per_box]),2,0)</f>
        <v>3.32</v>
      </c>
      <c r="M5221" s="22">
        <f>shipments[[#This Row],[Boxes]]*shipments[[#This Row],[cost_per_box]]</f>
        <v>3993.9599999999996</v>
      </c>
      <c r="N5221" s="22">
        <f>shipments[[#This Row],[Amount]]-shipments[[#This Row],[total cost]]</f>
        <v>4423.2900000000009</v>
      </c>
    </row>
    <row r="5222" spans="1:14" x14ac:dyDescent="0.35">
      <c r="A5222" t="s">
        <v>5270</v>
      </c>
      <c r="B5222" t="s">
        <v>8055</v>
      </c>
      <c r="C5222" t="s">
        <v>8031</v>
      </c>
      <c r="D5222" t="s">
        <v>8037</v>
      </c>
      <c r="E5222" s="1">
        <v>45140</v>
      </c>
      <c r="F5222">
        <v>6637.5</v>
      </c>
      <c r="G5222">
        <v>949</v>
      </c>
      <c r="H5222" t="s">
        <v>7</v>
      </c>
      <c r="I5222" t="str">
        <f>VLOOKUP(shipments[[#This Row],[SPID]],CHOOSE({1,2},people[[#All],[SPID]],people[[#All],[Sales_person]]),2,0)</f>
        <v>Kelci Walkden</v>
      </c>
      <c r="J5222">
        <f>YEAR(shipments[[#This Row],[Shipdate]])</f>
        <v>2023</v>
      </c>
      <c r="K5222" s="22"/>
      <c r="L5222" s="22">
        <f>VLOOKUP(shipments[[#This Row],[PID]],CHOOSE({1,2},products[PID],products[Cost_per_box]),2,0)</f>
        <v>3.32</v>
      </c>
      <c r="M5222" s="22">
        <f>shipments[[#This Row],[Boxes]]*shipments[[#This Row],[cost_per_box]]</f>
        <v>3150.68</v>
      </c>
      <c r="N5222" s="22">
        <f>shipments[[#This Row],[Amount]]-shipments[[#This Row],[total cost]]</f>
        <v>3486.82</v>
      </c>
    </row>
    <row r="5223" spans="1:14" x14ac:dyDescent="0.35">
      <c r="A5223" t="s">
        <v>5271</v>
      </c>
      <c r="B5223" t="s">
        <v>8055</v>
      </c>
      <c r="C5223" t="s">
        <v>8031</v>
      </c>
      <c r="D5223" t="s">
        <v>8038</v>
      </c>
      <c r="E5223" s="1">
        <v>45203</v>
      </c>
      <c r="F5223">
        <v>920.25</v>
      </c>
      <c r="G5223">
        <v>93</v>
      </c>
      <c r="H5223" t="s">
        <v>7</v>
      </c>
      <c r="I5223" t="str">
        <f>VLOOKUP(shipments[[#This Row],[SPID]],CHOOSE({1,2},people[[#All],[SPID]],people[[#All],[Sales_person]]),2,0)</f>
        <v>Kelci Walkden</v>
      </c>
      <c r="J5223">
        <f>YEAR(shipments[[#This Row],[Shipdate]])</f>
        <v>2023</v>
      </c>
      <c r="K5223" s="22"/>
      <c r="L5223" s="22">
        <f>VLOOKUP(shipments[[#This Row],[PID]],CHOOSE({1,2},products[PID],products[Cost_per_box]),2,0)</f>
        <v>3.32</v>
      </c>
      <c r="M5223" s="22">
        <f>shipments[[#This Row],[Boxes]]*shipments[[#This Row],[cost_per_box]]</f>
        <v>308.76</v>
      </c>
      <c r="N5223" s="22">
        <f>shipments[[#This Row],[Amount]]-shipments[[#This Row],[total cost]]</f>
        <v>611.49</v>
      </c>
    </row>
    <row r="5224" spans="1:14" x14ac:dyDescent="0.35">
      <c r="A5224" t="s">
        <v>5272</v>
      </c>
      <c r="B5224" t="s">
        <v>8055</v>
      </c>
      <c r="C5224" t="s">
        <v>8032</v>
      </c>
      <c r="D5224" t="s">
        <v>8036</v>
      </c>
      <c r="E5224" s="1">
        <v>45254</v>
      </c>
      <c r="F5224">
        <v>11526.75</v>
      </c>
      <c r="G5224">
        <v>577</v>
      </c>
      <c r="H5224" t="s">
        <v>7</v>
      </c>
      <c r="I5224" t="str">
        <f>VLOOKUP(shipments[[#This Row],[SPID]],CHOOSE({1,2},people[[#All],[SPID]],people[[#All],[Sales_person]]),2,0)</f>
        <v>Kelci Walkden</v>
      </c>
      <c r="J5224">
        <f>YEAR(shipments[[#This Row],[Shipdate]])</f>
        <v>2023</v>
      </c>
      <c r="K5224" s="22"/>
      <c r="L5224" s="22">
        <f>VLOOKUP(shipments[[#This Row],[PID]],CHOOSE({1,2},products[PID],products[Cost_per_box]),2,0)</f>
        <v>2.65</v>
      </c>
      <c r="M5224" s="22">
        <f>shipments[[#This Row],[Boxes]]*shipments[[#This Row],[cost_per_box]]</f>
        <v>1529.05</v>
      </c>
      <c r="N5224" s="22">
        <f>shipments[[#This Row],[Amount]]-shipments[[#This Row],[total cost]]</f>
        <v>9997.7000000000007</v>
      </c>
    </row>
    <row r="5225" spans="1:14" x14ac:dyDescent="0.35">
      <c r="A5225" t="s">
        <v>5273</v>
      </c>
      <c r="B5225" t="s">
        <v>8055</v>
      </c>
      <c r="C5225" t="s">
        <v>8032</v>
      </c>
      <c r="D5225" t="s">
        <v>8034</v>
      </c>
      <c r="E5225" s="1">
        <v>44967</v>
      </c>
      <c r="F5225">
        <v>3710.25</v>
      </c>
      <c r="G5225">
        <v>186</v>
      </c>
      <c r="H5225" t="s">
        <v>7</v>
      </c>
      <c r="I5225" t="str">
        <f>VLOOKUP(shipments[[#This Row],[SPID]],CHOOSE({1,2},people[[#All],[SPID]],people[[#All],[Sales_person]]),2,0)</f>
        <v>Kelci Walkden</v>
      </c>
      <c r="J5225">
        <f>YEAR(shipments[[#This Row],[Shipdate]])</f>
        <v>2023</v>
      </c>
      <c r="K5225" s="22"/>
      <c r="L5225" s="22">
        <f>VLOOKUP(shipments[[#This Row],[PID]],CHOOSE({1,2},products[PID],products[Cost_per_box]),2,0)</f>
        <v>2.65</v>
      </c>
      <c r="M5225" s="22">
        <f>shipments[[#This Row],[Boxes]]*shipments[[#This Row],[cost_per_box]]</f>
        <v>492.9</v>
      </c>
      <c r="N5225" s="22">
        <f>shipments[[#This Row],[Amount]]-shipments[[#This Row],[total cost]]</f>
        <v>3217.35</v>
      </c>
    </row>
    <row r="5226" spans="1:14" x14ac:dyDescent="0.35">
      <c r="A5226" t="s">
        <v>5274</v>
      </c>
      <c r="B5226" t="s">
        <v>8055</v>
      </c>
      <c r="C5226" t="s">
        <v>8032</v>
      </c>
      <c r="D5226" t="s">
        <v>8033</v>
      </c>
      <c r="E5226" s="1">
        <v>45562</v>
      </c>
      <c r="F5226">
        <v>4538.25</v>
      </c>
      <c r="G5226">
        <v>239</v>
      </c>
      <c r="H5226" t="s">
        <v>26</v>
      </c>
      <c r="I5226" t="str">
        <f>VLOOKUP(shipments[[#This Row],[SPID]],CHOOSE({1,2},people[[#All],[SPID]],people[[#All],[Sales_person]]),2,0)</f>
        <v>Kelci Walkden</v>
      </c>
      <c r="J5226">
        <f>YEAR(shipments[[#This Row],[Shipdate]])</f>
        <v>2024</v>
      </c>
      <c r="K5226" s="22"/>
      <c r="L5226" s="22">
        <f>VLOOKUP(shipments[[#This Row],[PID]],CHOOSE({1,2},products[PID],products[Cost_per_box]),2,0)</f>
        <v>2.65</v>
      </c>
      <c r="M5226" s="22">
        <f>shipments[[#This Row],[Boxes]]*shipments[[#This Row],[cost_per_box]]</f>
        <v>633.35</v>
      </c>
      <c r="N5226" s="22">
        <f>shipments[[#This Row],[Amount]]-shipments[[#This Row],[total cost]]</f>
        <v>3904.9</v>
      </c>
    </row>
    <row r="5227" spans="1:14" x14ac:dyDescent="0.35">
      <c r="A5227" t="s">
        <v>5275</v>
      </c>
      <c r="B5227" t="s">
        <v>8055</v>
      </c>
      <c r="C5227" t="s">
        <v>8032</v>
      </c>
      <c r="D5227" t="s">
        <v>8038</v>
      </c>
      <c r="E5227" s="1">
        <v>45083</v>
      </c>
      <c r="F5227">
        <v>1631.25</v>
      </c>
      <c r="G5227">
        <v>78</v>
      </c>
      <c r="H5227" t="s">
        <v>7</v>
      </c>
      <c r="I5227" t="str">
        <f>VLOOKUP(shipments[[#This Row],[SPID]],CHOOSE({1,2},people[[#All],[SPID]],people[[#All],[Sales_person]]),2,0)</f>
        <v>Kelci Walkden</v>
      </c>
      <c r="J5227">
        <f>YEAR(shipments[[#This Row],[Shipdate]])</f>
        <v>2023</v>
      </c>
      <c r="K5227" s="22"/>
      <c r="L5227" s="22">
        <f>VLOOKUP(shipments[[#This Row],[PID]],CHOOSE({1,2},products[PID],products[Cost_per_box]),2,0)</f>
        <v>2.65</v>
      </c>
      <c r="M5227" s="22">
        <f>shipments[[#This Row],[Boxes]]*shipments[[#This Row],[cost_per_box]]</f>
        <v>206.7</v>
      </c>
      <c r="N5227" s="22">
        <f>shipments[[#This Row],[Amount]]-shipments[[#This Row],[total cost]]</f>
        <v>1424.55</v>
      </c>
    </row>
    <row r="5228" spans="1:14" x14ac:dyDescent="0.35">
      <c r="A5228" t="s">
        <v>5276</v>
      </c>
      <c r="B5228" t="s">
        <v>8055</v>
      </c>
      <c r="C5228" t="s">
        <v>8032</v>
      </c>
      <c r="D5228" t="s">
        <v>8037</v>
      </c>
      <c r="E5228" s="1">
        <v>45288</v>
      </c>
      <c r="F5228">
        <v>6999.75</v>
      </c>
      <c r="G5228">
        <v>389</v>
      </c>
      <c r="H5228" t="s">
        <v>7</v>
      </c>
      <c r="I5228" t="str">
        <f>VLOOKUP(shipments[[#This Row],[SPID]],CHOOSE({1,2},people[[#All],[SPID]],people[[#All],[Sales_person]]),2,0)</f>
        <v>Kelci Walkden</v>
      </c>
      <c r="J5228">
        <f>YEAR(shipments[[#This Row],[Shipdate]])</f>
        <v>2023</v>
      </c>
      <c r="K5228" s="22"/>
      <c r="L5228" s="22">
        <f>VLOOKUP(shipments[[#This Row],[PID]],CHOOSE({1,2},products[PID],products[Cost_per_box]),2,0)</f>
        <v>2.65</v>
      </c>
      <c r="M5228" s="22">
        <f>shipments[[#This Row],[Boxes]]*shipments[[#This Row],[cost_per_box]]</f>
        <v>1030.8499999999999</v>
      </c>
      <c r="N5228" s="22">
        <f>shipments[[#This Row],[Amount]]-shipments[[#This Row],[total cost]]</f>
        <v>5968.9</v>
      </c>
    </row>
    <row r="5229" spans="1:14" x14ac:dyDescent="0.35">
      <c r="A5229" t="s">
        <v>5277</v>
      </c>
      <c r="B5229" t="s">
        <v>8055</v>
      </c>
      <c r="C5229" t="s">
        <v>8032</v>
      </c>
      <c r="D5229" t="s">
        <v>8034</v>
      </c>
      <c r="E5229" s="1">
        <v>45027</v>
      </c>
      <c r="F5229">
        <v>9105.75</v>
      </c>
      <c r="G5229">
        <v>506</v>
      </c>
      <c r="H5229" t="s">
        <v>7</v>
      </c>
      <c r="I5229" t="str">
        <f>VLOOKUP(shipments[[#This Row],[SPID]],CHOOSE({1,2},people[[#All],[SPID]],people[[#All],[Sales_person]]),2,0)</f>
        <v>Kelci Walkden</v>
      </c>
      <c r="J5229">
        <f>YEAR(shipments[[#This Row],[Shipdate]])</f>
        <v>2023</v>
      </c>
      <c r="K5229" s="22"/>
      <c r="L5229" s="22">
        <f>VLOOKUP(shipments[[#This Row],[PID]],CHOOSE({1,2},products[PID],products[Cost_per_box]),2,0)</f>
        <v>2.65</v>
      </c>
      <c r="M5229" s="22">
        <f>shipments[[#This Row],[Boxes]]*shipments[[#This Row],[cost_per_box]]</f>
        <v>1340.8999999999999</v>
      </c>
      <c r="N5229" s="22">
        <f>shipments[[#This Row],[Amount]]-shipments[[#This Row],[total cost]]</f>
        <v>7764.85</v>
      </c>
    </row>
    <row r="5230" spans="1:14" x14ac:dyDescent="0.35">
      <c r="A5230" t="s">
        <v>5278</v>
      </c>
      <c r="B5230" t="s">
        <v>8056</v>
      </c>
      <c r="C5230" t="s">
        <v>8011</v>
      </c>
      <c r="D5230" t="s">
        <v>8034</v>
      </c>
      <c r="E5230" s="1">
        <v>45502</v>
      </c>
      <c r="F5230">
        <v>7652.25</v>
      </c>
      <c r="G5230">
        <v>638</v>
      </c>
      <c r="H5230" t="s">
        <v>18</v>
      </c>
      <c r="I5230" t="str">
        <f>VLOOKUP(shipments[[#This Row],[SPID]],CHOOSE({1,2},people[[#All],[SPID]],people[[#All],[Sales_person]]),2,0)</f>
        <v>Marney O'Breen</v>
      </c>
      <c r="J5230">
        <f>YEAR(shipments[[#This Row],[Shipdate]])</f>
        <v>2024</v>
      </c>
      <c r="K5230" s="22"/>
      <c r="L5230" s="22">
        <f>VLOOKUP(shipments[[#This Row],[PID]],CHOOSE({1,2},products[PID],products[Cost_per_box]),2,0)</f>
        <v>5.26</v>
      </c>
      <c r="M5230" s="22">
        <f>shipments[[#This Row],[Boxes]]*shipments[[#This Row],[cost_per_box]]</f>
        <v>3355.8799999999997</v>
      </c>
      <c r="N5230" s="22">
        <f>shipments[[#This Row],[Amount]]-shipments[[#This Row],[total cost]]</f>
        <v>4296.3700000000008</v>
      </c>
    </row>
    <row r="5231" spans="1:14" x14ac:dyDescent="0.35">
      <c r="A5231" t="s">
        <v>5280</v>
      </c>
      <c r="B5231" t="s">
        <v>8056</v>
      </c>
      <c r="C5231" t="s">
        <v>8011</v>
      </c>
      <c r="D5231" t="s">
        <v>8036</v>
      </c>
      <c r="E5231" s="1">
        <v>45323</v>
      </c>
      <c r="F5231">
        <v>14028.75</v>
      </c>
      <c r="G5231">
        <v>936</v>
      </c>
      <c r="H5231" t="s">
        <v>7</v>
      </c>
      <c r="I5231" t="str">
        <f>VLOOKUP(shipments[[#This Row],[SPID]],CHOOSE({1,2},people[[#All],[SPID]],people[[#All],[Sales_person]]),2,0)</f>
        <v>Marney O'Breen</v>
      </c>
      <c r="J5231">
        <f>YEAR(shipments[[#This Row],[Shipdate]])</f>
        <v>2024</v>
      </c>
      <c r="K5231" s="22"/>
      <c r="L5231" s="22">
        <f>VLOOKUP(shipments[[#This Row],[PID]],CHOOSE({1,2},products[PID],products[Cost_per_box]),2,0)</f>
        <v>5.26</v>
      </c>
      <c r="M5231" s="22">
        <f>shipments[[#This Row],[Boxes]]*shipments[[#This Row],[cost_per_box]]</f>
        <v>4923.3599999999997</v>
      </c>
      <c r="N5231" s="22">
        <f>shipments[[#This Row],[Amount]]-shipments[[#This Row],[total cost]]</f>
        <v>9105.39</v>
      </c>
    </row>
    <row r="5232" spans="1:14" x14ac:dyDescent="0.35">
      <c r="A5232" t="s">
        <v>5281</v>
      </c>
      <c r="B5232" t="s">
        <v>8056</v>
      </c>
      <c r="C5232" t="s">
        <v>8011</v>
      </c>
      <c r="D5232" t="s">
        <v>8037</v>
      </c>
      <c r="E5232" s="1">
        <v>45196</v>
      </c>
      <c r="F5232">
        <v>4061.25</v>
      </c>
      <c r="G5232">
        <v>291</v>
      </c>
      <c r="H5232" t="s">
        <v>7</v>
      </c>
      <c r="I5232" t="str">
        <f>VLOOKUP(shipments[[#This Row],[SPID]],CHOOSE({1,2},people[[#All],[SPID]],people[[#All],[Sales_person]]),2,0)</f>
        <v>Marney O'Breen</v>
      </c>
      <c r="J5232">
        <f>YEAR(shipments[[#This Row],[Shipdate]])</f>
        <v>2023</v>
      </c>
      <c r="K5232" s="22"/>
      <c r="L5232" s="22">
        <f>VLOOKUP(shipments[[#This Row],[PID]],CHOOSE({1,2},products[PID],products[Cost_per_box]),2,0)</f>
        <v>5.26</v>
      </c>
      <c r="M5232" s="22">
        <f>shipments[[#This Row],[Boxes]]*shipments[[#This Row],[cost_per_box]]</f>
        <v>1530.6599999999999</v>
      </c>
      <c r="N5232" s="22">
        <f>shipments[[#This Row],[Amount]]-shipments[[#This Row],[total cost]]</f>
        <v>2530.59</v>
      </c>
    </row>
    <row r="5233" spans="1:14" x14ac:dyDescent="0.35">
      <c r="A5233" t="s">
        <v>5282</v>
      </c>
      <c r="B5233" t="s">
        <v>8056</v>
      </c>
      <c r="C5233" t="s">
        <v>8012</v>
      </c>
      <c r="D5233" t="s">
        <v>8036</v>
      </c>
      <c r="E5233" s="1">
        <v>45170</v>
      </c>
      <c r="F5233">
        <v>587.25</v>
      </c>
      <c r="G5233">
        <v>35</v>
      </c>
      <c r="H5233" t="s">
        <v>7</v>
      </c>
      <c r="I5233" t="str">
        <f>VLOOKUP(shipments[[#This Row],[SPID]],CHOOSE({1,2},people[[#All],[SPID]],people[[#All],[Sales_person]]),2,0)</f>
        <v>Marney O'Breen</v>
      </c>
      <c r="J5233">
        <f>YEAR(shipments[[#This Row],[Shipdate]])</f>
        <v>2023</v>
      </c>
      <c r="K5233" s="22"/>
      <c r="L5233" s="22">
        <f>VLOOKUP(shipments[[#This Row],[PID]],CHOOSE({1,2},products[PID],products[Cost_per_box]),2,0)</f>
        <v>7.48</v>
      </c>
      <c r="M5233" s="22">
        <f>shipments[[#This Row],[Boxes]]*shipments[[#This Row],[cost_per_box]]</f>
        <v>261.8</v>
      </c>
      <c r="N5233" s="22">
        <f>shipments[[#This Row],[Amount]]-shipments[[#This Row],[total cost]]</f>
        <v>325.45</v>
      </c>
    </row>
    <row r="5234" spans="1:14" x14ac:dyDescent="0.35">
      <c r="A5234" t="s">
        <v>5283</v>
      </c>
      <c r="B5234" t="s">
        <v>8056</v>
      </c>
      <c r="C5234" t="s">
        <v>8013</v>
      </c>
      <c r="D5234" t="s">
        <v>8033</v>
      </c>
      <c r="E5234" s="1">
        <v>45051</v>
      </c>
      <c r="F5234">
        <v>2243.25</v>
      </c>
      <c r="G5234">
        <v>204</v>
      </c>
      <c r="H5234" t="s">
        <v>7</v>
      </c>
      <c r="I5234" t="str">
        <f>VLOOKUP(shipments[[#This Row],[SPID]],CHOOSE({1,2},people[[#All],[SPID]],people[[#All],[Sales_person]]),2,0)</f>
        <v>Marney O'Breen</v>
      </c>
      <c r="J5234">
        <f>YEAR(shipments[[#This Row],[Shipdate]])</f>
        <v>2023</v>
      </c>
      <c r="K5234" s="22"/>
      <c r="L5234" s="22">
        <f>VLOOKUP(shipments[[#This Row],[PID]],CHOOSE({1,2},products[PID],products[Cost_per_box]),2,0)</f>
        <v>5.15</v>
      </c>
      <c r="M5234" s="22">
        <f>shipments[[#This Row],[Boxes]]*shipments[[#This Row],[cost_per_box]]</f>
        <v>1050.6000000000001</v>
      </c>
      <c r="N5234" s="22">
        <f>shipments[[#This Row],[Amount]]-shipments[[#This Row],[total cost]]</f>
        <v>1192.6499999999999</v>
      </c>
    </row>
    <row r="5235" spans="1:14" x14ac:dyDescent="0.35">
      <c r="A5235" t="s">
        <v>5284</v>
      </c>
      <c r="B5235" t="s">
        <v>8056</v>
      </c>
      <c r="C5235" t="s">
        <v>8013</v>
      </c>
      <c r="D5235" t="s">
        <v>8034</v>
      </c>
      <c r="E5235" s="1">
        <v>45467</v>
      </c>
      <c r="F5235">
        <v>11340</v>
      </c>
      <c r="G5235">
        <v>1031</v>
      </c>
      <c r="H5235" t="s">
        <v>7</v>
      </c>
      <c r="I5235" t="str">
        <f>VLOOKUP(shipments[[#This Row],[SPID]],CHOOSE({1,2},people[[#All],[SPID]],people[[#All],[Sales_person]]),2,0)</f>
        <v>Marney O'Breen</v>
      </c>
      <c r="J5235">
        <f>YEAR(shipments[[#This Row],[Shipdate]])</f>
        <v>2024</v>
      </c>
      <c r="K5235" s="22"/>
      <c r="L5235" s="22">
        <f>VLOOKUP(shipments[[#This Row],[PID]],CHOOSE({1,2},products[PID],products[Cost_per_box]),2,0)</f>
        <v>5.15</v>
      </c>
      <c r="M5235" s="22">
        <f>shipments[[#This Row],[Boxes]]*shipments[[#This Row],[cost_per_box]]</f>
        <v>5309.6500000000005</v>
      </c>
      <c r="N5235" s="22">
        <f>shipments[[#This Row],[Amount]]-shipments[[#This Row],[total cost]]</f>
        <v>6030.3499999999995</v>
      </c>
    </row>
    <row r="5236" spans="1:14" x14ac:dyDescent="0.35">
      <c r="A5236" t="s">
        <v>5285</v>
      </c>
      <c r="B5236" t="s">
        <v>8056</v>
      </c>
      <c r="C5236" t="s">
        <v>8014</v>
      </c>
      <c r="D5236" t="s">
        <v>8036</v>
      </c>
      <c r="E5236" s="1">
        <v>44998</v>
      </c>
      <c r="F5236">
        <v>2259</v>
      </c>
      <c r="G5236">
        <v>283</v>
      </c>
      <c r="H5236" t="s">
        <v>7</v>
      </c>
      <c r="I5236" t="str">
        <f>VLOOKUP(shipments[[#This Row],[SPID]],CHOOSE({1,2},people[[#All],[SPID]],people[[#All],[Sales_person]]),2,0)</f>
        <v>Marney O'Breen</v>
      </c>
      <c r="J5236">
        <f>YEAR(shipments[[#This Row],[Shipdate]])</f>
        <v>2023</v>
      </c>
      <c r="K5236" s="22"/>
      <c r="L5236" s="22">
        <f>VLOOKUP(shipments[[#This Row],[PID]],CHOOSE({1,2},products[PID],products[Cost_per_box]),2,0)</f>
        <v>3.85</v>
      </c>
      <c r="M5236" s="22">
        <f>shipments[[#This Row],[Boxes]]*shipments[[#This Row],[cost_per_box]]</f>
        <v>1089.55</v>
      </c>
      <c r="N5236" s="22">
        <f>shipments[[#This Row],[Amount]]-shipments[[#This Row],[total cost]]</f>
        <v>1169.45</v>
      </c>
    </row>
    <row r="5237" spans="1:14" x14ac:dyDescent="0.35">
      <c r="A5237" t="s">
        <v>5286</v>
      </c>
      <c r="B5237" t="s">
        <v>8056</v>
      </c>
      <c r="C5237" t="s">
        <v>8014</v>
      </c>
      <c r="D5237" t="s">
        <v>8037</v>
      </c>
      <c r="E5237" s="1">
        <v>45566</v>
      </c>
      <c r="F5237">
        <v>3795.75</v>
      </c>
      <c r="G5237">
        <v>422</v>
      </c>
      <c r="H5237" t="s">
        <v>26</v>
      </c>
      <c r="I5237" t="str">
        <f>VLOOKUP(shipments[[#This Row],[SPID]],CHOOSE({1,2},people[[#All],[SPID]],people[[#All],[Sales_person]]),2,0)</f>
        <v>Marney O'Breen</v>
      </c>
      <c r="J5237">
        <f>YEAR(shipments[[#This Row],[Shipdate]])</f>
        <v>2024</v>
      </c>
      <c r="K5237" s="22"/>
      <c r="L5237" s="22">
        <f>VLOOKUP(shipments[[#This Row],[PID]],CHOOSE({1,2},products[PID],products[Cost_per_box]),2,0)</f>
        <v>3.85</v>
      </c>
      <c r="M5237" s="22">
        <f>shipments[[#This Row],[Boxes]]*shipments[[#This Row],[cost_per_box]]</f>
        <v>1624.7</v>
      </c>
      <c r="N5237" s="22">
        <f>shipments[[#This Row],[Amount]]-shipments[[#This Row],[total cost]]</f>
        <v>2171.0500000000002</v>
      </c>
    </row>
    <row r="5238" spans="1:14" x14ac:dyDescent="0.35">
      <c r="A5238" t="s">
        <v>5287</v>
      </c>
      <c r="B5238" t="s">
        <v>8056</v>
      </c>
      <c r="C5238" t="s">
        <v>8014</v>
      </c>
      <c r="D5238" t="s">
        <v>8036</v>
      </c>
      <c r="E5238" s="1">
        <v>45506</v>
      </c>
      <c r="F5238">
        <v>220.5</v>
      </c>
      <c r="G5238">
        <v>25</v>
      </c>
      <c r="H5238" t="s">
        <v>18</v>
      </c>
      <c r="I5238" t="str">
        <f>VLOOKUP(shipments[[#This Row],[SPID]],CHOOSE({1,2},people[[#All],[SPID]],people[[#All],[Sales_person]]),2,0)</f>
        <v>Marney O'Breen</v>
      </c>
      <c r="J5238">
        <f>YEAR(shipments[[#This Row],[Shipdate]])</f>
        <v>2024</v>
      </c>
      <c r="K5238" s="22"/>
      <c r="L5238" s="22">
        <f>VLOOKUP(shipments[[#This Row],[PID]],CHOOSE({1,2},products[PID],products[Cost_per_box]),2,0)</f>
        <v>3.85</v>
      </c>
      <c r="M5238" s="22">
        <f>shipments[[#This Row],[Boxes]]*shipments[[#This Row],[cost_per_box]]</f>
        <v>96.25</v>
      </c>
      <c r="N5238" s="22">
        <f>shipments[[#This Row],[Amount]]-shipments[[#This Row],[total cost]]</f>
        <v>124.25</v>
      </c>
    </row>
    <row r="5239" spans="1:14" x14ac:dyDescent="0.35">
      <c r="A5239" t="s">
        <v>5288</v>
      </c>
      <c r="B5239" t="s">
        <v>8056</v>
      </c>
      <c r="C5239" t="s">
        <v>8015</v>
      </c>
      <c r="D5239" t="s">
        <v>8033</v>
      </c>
      <c r="E5239" s="1">
        <v>44979</v>
      </c>
      <c r="F5239">
        <v>6196.5</v>
      </c>
      <c r="G5239">
        <v>1033</v>
      </c>
      <c r="H5239" t="s">
        <v>7</v>
      </c>
      <c r="I5239" t="str">
        <f>VLOOKUP(shipments[[#This Row],[SPID]],CHOOSE({1,2},people[[#All],[SPID]],people[[#All],[Sales_person]]),2,0)</f>
        <v>Marney O'Breen</v>
      </c>
      <c r="J5239">
        <f>YEAR(shipments[[#This Row],[Shipdate]])</f>
        <v>2023</v>
      </c>
      <c r="K5239" s="22"/>
      <c r="L5239" s="22">
        <f>VLOOKUP(shipments[[#This Row],[PID]],CHOOSE({1,2},products[PID],products[Cost_per_box]),2,0)</f>
        <v>5.72</v>
      </c>
      <c r="M5239" s="22">
        <f>shipments[[#This Row],[Boxes]]*shipments[[#This Row],[cost_per_box]]</f>
        <v>5908.7599999999993</v>
      </c>
      <c r="N5239" s="22">
        <f>shipments[[#This Row],[Amount]]-shipments[[#This Row],[total cost]]</f>
        <v>287.74000000000069</v>
      </c>
    </row>
    <row r="5240" spans="1:14" x14ac:dyDescent="0.35">
      <c r="A5240" t="s">
        <v>5289</v>
      </c>
      <c r="B5240" t="s">
        <v>8056</v>
      </c>
      <c r="C5240" t="s">
        <v>8015</v>
      </c>
      <c r="D5240" t="s">
        <v>8038</v>
      </c>
      <c r="E5240" s="1">
        <v>45084</v>
      </c>
      <c r="F5240">
        <v>3066.75</v>
      </c>
      <c r="G5240">
        <v>614</v>
      </c>
      <c r="H5240" t="s">
        <v>7</v>
      </c>
      <c r="I5240" t="str">
        <f>VLOOKUP(shipments[[#This Row],[SPID]],CHOOSE({1,2},people[[#All],[SPID]],people[[#All],[Sales_person]]),2,0)</f>
        <v>Marney O'Breen</v>
      </c>
      <c r="J5240">
        <f>YEAR(shipments[[#This Row],[Shipdate]])</f>
        <v>2023</v>
      </c>
      <c r="K5240" s="22"/>
      <c r="L5240" s="22">
        <f>VLOOKUP(shipments[[#This Row],[PID]],CHOOSE({1,2},products[PID],products[Cost_per_box]),2,0)</f>
        <v>5.72</v>
      </c>
      <c r="M5240" s="22">
        <f>shipments[[#This Row],[Boxes]]*shipments[[#This Row],[cost_per_box]]</f>
        <v>3512.08</v>
      </c>
      <c r="N5240" s="22">
        <f>shipments[[#This Row],[Amount]]-shipments[[#This Row],[total cost]]</f>
        <v>-445.32999999999993</v>
      </c>
    </row>
    <row r="5241" spans="1:14" x14ac:dyDescent="0.35">
      <c r="A5241" t="s">
        <v>5290</v>
      </c>
      <c r="B5241" t="s">
        <v>8056</v>
      </c>
      <c r="C5241" t="s">
        <v>8015</v>
      </c>
      <c r="D5241" t="s">
        <v>8033</v>
      </c>
      <c r="E5241" s="1">
        <v>45062</v>
      </c>
      <c r="F5241">
        <v>5811.75</v>
      </c>
      <c r="G5241">
        <v>831</v>
      </c>
      <c r="H5241" t="s">
        <v>7</v>
      </c>
      <c r="I5241" t="str">
        <f>VLOOKUP(shipments[[#This Row],[SPID]],CHOOSE({1,2},people[[#All],[SPID]],people[[#All],[Sales_person]]),2,0)</f>
        <v>Marney O'Breen</v>
      </c>
      <c r="J5241">
        <f>YEAR(shipments[[#This Row],[Shipdate]])</f>
        <v>2023</v>
      </c>
      <c r="K5241" s="22"/>
      <c r="L5241" s="22">
        <f>VLOOKUP(shipments[[#This Row],[PID]],CHOOSE({1,2},products[PID],products[Cost_per_box]),2,0)</f>
        <v>5.72</v>
      </c>
      <c r="M5241" s="22">
        <f>shipments[[#This Row],[Boxes]]*shipments[[#This Row],[cost_per_box]]</f>
        <v>4753.32</v>
      </c>
      <c r="N5241" s="22">
        <f>shipments[[#This Row],[Amount]]-shipments[[#This Row],[total cost]]</f>
        <v>1058.4300000000003</v>
      </c>
    </row>
    <row r="5242" spans="1:14" x14ac:dyDescent="0.35">
      <c r="A5242" t="s">
        <v>5291</v>
      </c>
      <c r="B5242" t="s">
        <v>8056</v>
      </c>
      <c r="C5242" t="s">
        <v>8015</v>
      </c>
      <c r="D5242" t="s">
        <v>8037</v>
      </c>
      <c r="E5242" s="1">
        <v>45531</v>
      </c>
      <c r="F5242">
        <v>10813.5</v>
      </c>
      <c r="G5242">
        <v>1545</v>
      </c>
      <c r="H5242" t="s">
        <v>18</v>
      </c>
      <c r="I5242" t="str">
        <f>VLOOKUP(shipments[[#This Row],[SPID]],CHOOSE({1,2},people[[#All],[SPID]],people[[#All],[Sales_person]]),2,0)</f>
        <v>Marney O'Breen</v>
      </c>
      <c r="J5242">
        <f>YEAR(shipments[[#This Row],[Shipdate]])</f>
        <v>2024</v>
      </c>
      <c r="K5242" s="22"/>
      <c r="L5242" s="22">
        <f>VLOOKUP(shipments[[#This Row],[PID]],CHOOSE({1,2},products[PID],products[Cost_per_box]),2,0)</f>
        <v>5.72</v>
      </c>
      <c r="M5242" s="22">
        <f>shipments[[#This Row],[Boxes]]*shipments[[#This Row],[cost_per_box]]</f>
        <v>8837.4</v>
      </c>
      <c r="N5242" s="22">
        <f>shipments[[#This Row],[Amount]]-shipments[[#This Row],[total cost]]</f>
        <v>1976.1000000000004</v>
      </c>
    </row>
    <row r="5243" spans="1:14" x14ac:dyDescent="0.35">
      <c r="A5243" t="s">
        <v>5292</v>
      </c>
      <c r="B5243" t="s">
        <v>8056</v>
      </c>
      <c r="C5243" t="s">
        <v>8016</v>
      </c>
      <c r="D5243" t="s">
        <v>8036</v>
      </c>
      <c r="E5243" s="1">
        <v>45358</v>
      </c>
      <c r="F5243">
        <v>5924.25</v>
      </c>
      <c r="G5243">
        <v>247</v>
      </c>
      <c r="H5243" t="s">
        <v>7</v>
      </c>
      <c r="I5243" t="str">
        <f>VLOOKUP(shipments[[#This Row],[SPID]],CHOOSE({1,2},people[[#All],[SPID]],people[[#All],[Sales_person]]),2,0)</f>
        <v>Marney O'Breen</v>
      </c>
      <c r="J5243">
        <f>YEAR(shipments[[#This Row],[Shipdate]])</f>
        <v>2024</v>
      </c>
      <c r="K5243" s="22"/>
      <c r="L5243" s="22">
        <f>VLOOKUP(shipments[[#This Row],[PID]],CHOOSE({1,2},products[PID],products[Cost_per_box]),2,0)</f>
        <v>6.31</v>
      </c>
      <c r="M5243" s="22">
        <f>shipments[[#This Row],[Boxes]]*shipments[[#This Row],[cost_per_box]]</f>
        <v>1558.57</v>
      </c>
      <c r="N5243" s="22">
        <f>shipments[[#This Row],[Amount]]-shipments[[#This Row],[total cost]]</f>
        <v>4365.68</v>
      </c>
    </row>
    <row r="5244" spans="1:14" x14ac:dyDescent="0.35">
      <c r="A5244" t="s">
        <v>5293</v>
      </c>
      <c r="B5244" t="s">
        <v>8056</v>
      </c>
      <c r="C5244" t="s">
        <v>8016</v>
      </c>
      <c r="D5244" t="s">
        <v>8038</v>
      </c>
      <c r="E5244" s="1">
        <v>45268</v>
      </c>
      <c r="F5244">
        <v>2682</v>
      </c>
      <c r="G5244">
        <v>112</v>
      </c>
      <c r="H5244" t="s">
        <v>7</v>
      </c>
      <c r="I5244" t="str">
        <f>VLOOKUP(shipments[[#This Row],[SPID]],CHOOSE({1,2},people[[#All],[SPID]],people[[#All],[Sales_person]]),2,0)</f>
        <v>Marney O'Breen</v>
      </c>
      <c r="J5244">
        <f>YEAR(shipments[[#This Row],[Shipdate]])</f>
        <v>2023</v>
      </c>
      <c r="K5244" s="22"/>
      <c r="L5244" s="22">
        <f>VLOOKUP(shipments[[#This Row],[PID]],CHOOSE({1,2},products[PID],products[Cost_per_box]),2,0)</f>
        <v>6.31</v>
      </c>
      <c r="M5244" s="22">
        <f>shipments[[#This Row],[Boxes]]*shipments[[#This Row],[cost_per_box]]</f>
        <v>706.71999999999991</v>
      </c>
      <c r="N5244" s="22">
        <f>shipments[[#This Row],[Amount]]-shipments[[#This Row],[total cost]]</f>
        <v>1975.2800000000002</v>
      </c>
    </row>
    <row r="5245" spans="1:14" x14ac:dyDescent="0.35">
      <c r="A5245" t="s">
        <v>5294</v>
      </c>
      <c r="B5245" t="s">
        <v>8056</v>
      </c>
      <c r="C5245" t="s">
        <v>8016</v>
      </c>
      <c r="D5245" t="s">
        <v>8034</v>
      </c>
      <c r="E5245" s="1">
        <v>44966</v>
      </c>
      <c r="F5245">
        <v>3314.25</v>
      </c>
      <c r="G5245">
        <v>123</v>
      </c>
      <c r="H5245" t="s">
        <v>7</v>
      </c>
      <c r="I5245" t="str">
        <f>VLOOKUP(shipments[[#This Row],[SPID]],CHOOSE({1,2},people[[#All],[SPID]],people[[#All],[Sales_person]]),2,0)</f>
        <v>Marney O'Breen</v>
      </c>
      <c r="J5245">
        <f>YEAR(shipments[[#This Row],[Shipdate]])</f>
        <v>2023</v>
      </c>
      <c r="K5245" s="22"/>
      <c r="L5245" s="22">
        <f>VLOOKUP(shipments[[#This Row],[PID]],CHOOSE({1,2},products[PID],products[Cost_per_box]),2,0)</f>
        <v>6.31</v>
      </c>
      <c r="M5245" s="22">
        <f>shipments[[#This Row],[Boxes]]*shipments[[#This Row],[cost_per_box]]</f>
        <v>776.13</v>
      </c>
      <c r="N5245" s="22">
        <f>shipments[[#This Row],[Amount]]-shipments[[#This Row],[total cost]]</f>
        <v>2538.12</v>
      </c>
    </row>
    <row r="5246" spans="1:14" x14ac:dyDescent="0.35">
      <c r="A5246" t="s">
        <v>5295</v>
      </c>
      <c r="B5246" t="s">
        <v>8056</v>
      </c>
      <c r="C5246" t="s">
        <v>8016</v>
      </c>
      <c r="D5246" t="s">
        <v>8037</v>
      </c>
      <c r="E5246" s="1">
        <v>45310</v>
      </c>
      <c r="F5246">
        <v>3858.75</v>
      </c>
      <c r="G5246">
        <v>149</v>
      </c>
      <c r="H5246" t="s">
        <v>7</v>
      </c>
      <c r="I5246" t="str">
        <f>VLOOKUP(shipments[[#This Row],[SPID]],CHOOSE({1,2},people[[#All],[SPID]],people[[#All],[Sales_person]]),2,0)</f>
        <v>Marney O'Breen</v>
      </c>
      <c r="J5246">
        <f>YEAR(shipments[[#This Row],[Shipdate]])</f>
        <v>2024</v>
      </c>
      <c r="K5246" s="22"/>
      <c r="L5246" s="22">
        <f>VLOOKUP(shipments[[#This Row],[PID]],CHOOSE({1,2},products[PID],products[Cost_per_box]),2,0)</f>
        <v>6.31</v>
      </c>
      <c r="M5246" s="22">
        <f>shipments[[#This Row],[Boxes]]*shipments[[#This Row],[cost_per_box]]</f>
        <v>940.18999999999994</v>
      </c>
      <c r="N5246" s="22">
        <f>shipments[[#This Row],[Amount]]-shipments[[#This Row],[total cost]]</f>
        <v>2918.56</v>
      </c>
    </row>
    <row r="5247" spans="1:14" x14ac:dyDescent="0.35">
      <c r="A5247" t="s">
        <v>5296</v>
      </c>
      <c r="B5247" t="s">
        <v>8056</v>
      </c>
      <c r="C5247" t="s">
        <v>8017</v>
      </c>
      <c r="D5247" t="s">
        <v>8034</v>
      </c>
      <c r="E5247" s="1">
        <v>45034</v>
      </c>
      <c r="F5247">
        <v>6786</v>
      </c>
      <c r="G5247">
        <v>261</v>
      </c>
      <c r="H5247" t="s">
        <v>7</v>
      </c>
      <c r="I5247" t="str">
        <f>VLOOKUP(shipments[[#This Row],[SPID]],CHOOSE({1,2},people[[#All],[SPID]],people[[#All],[Sales_person]]),2,0)</f>
        <v>Marney O'Breen</v>
      </c>
      <c r="J5247">
        <f>YEAR(shipments[[#This Row],[Shipdate]])</f>
        <v>2023</v>
      </c>
      <c r="K5247" s="22"/>
      <c r="L5247" s="22">
        <f>VLOOKUP(shipments[[#This Row],[PID]],CHOOSE({1,2},products[PID],products[Cost_per_box]),2,0)</f>
        <v>9.94</v>
      </c>
      <c r="M5247" s="22">
        <f>shipments[[#This Row],[Boxes]]*shipments[[#This Row],[cost_per_box]]</f>
        <v>2594.3399999999997</v>
      </c>
      <c r="N5247" s="22">
        <f>shipments[[#This Row],[Amount]]-shipments[[#This Row],[total cost]]</f>
        <v>4191.66</v>
      </c>
    </row>
    <row r="5248" spans="1:14" x14ac:dyDescent="0.35">
      <c r="A5248" t="s">
        <v>5297</v>
      </c>
      <c r="B5248" t="s">
        <v>8056</v>
      </c>
      <c r="C5248" t="s">
        <v>8017</v>
      </c>
      <c r="D5248" t="s">
        <v>8034</v>
      </c>
      <c r="E5248" s="1">
        <v>45463</v>
      </c>
      <c r="F5248">
        <v>5157</v>
      </c>
      <c r="G5248">
        <v>199</v>
      </c>
      <c r="H5248" t="s">
        <v>40</v>
      </c>
      <c r="I5248" t="str">
        <f>VLOOKUP(shipments[[#This Row],[SPID]],CHOOSE({1,2},people[[#All],[SPID]],people[[#All],[Sales_person]]),2,0)</f>
        <v>Marney O'Breen</v>
      </c>
      <c r="J5248">
        <f>YEAR(shipments[[#This Row],[Shipdate]])</f>
        <v>2024</v>
      </c>
      <c r="K5248" s="22"/>
      <c r="L5248" s="22">
        <f>VLOOKUP(shipments[[#This Row],[PID]],CHOOSE({1,2},products[PID],products[Cost_per_box]),2,0)</f>
        <v>9.94</v>
      </c>
      <c r="M5248" s="22">
        <f>shipments[[#This Row],[Boxes]]*shipments[[#This Row],[cost_per_box]]</f>
        <v>1978.06</v>
      </c>
      <c r="N5248" s="22">
        <f>shipments[[#This Row],[Amount]]-shipments[[#This Row],[total cost]]</f>
        <v>3178.94</v>
      </c>
    </row>
    <row r="5249" spans="1:14" x14ac:dyDescent="0.35">
      <c r="A5249" t="s">
        <v>5298</v>
      </c>
      <c r="B5249" t="s">
        <v>8056</v>
      </c>
      <c r="C5249" t="s">
        <v>8017</v>
      </c>
      <c r="D5249" t="s">
        <v>8038</v>
      </c>
      <c r="E5249" s="1">
        <v>45251</v>
      </c>
      <c r="F5249">
        <v>5472</v>
      </c>
      <c r="G5249">
        <v>196</v>
      </c>
      <c r="H5249" t="s">
        <v>7</v>
      </c>
      <c r="I5249" t="str">
        <f>VLOOKUP(shipments[[#This Row],[SPID]],CHOOSE({1,2},people[[#All],[SPID]],people[[#All],[Sales_person]]),2,0)</f>
        <v>Marney O'Breen</v>
      </c>
      <c r="J5249">
        <f>YEAR(shipments[[#This Row],[Shipdate]])</f>
        <v>2023</v>
      </c>
      <c r="K5249" s="22"/>
      <c r="L5249" s="22">
        <f>VLOOKUP(shipments[[#This Row],[PID]],CHOOSE({1,2},products[PID],products[Cost_per_box]),2,0)</f>
        <v>9.94</v>
      </c>
      <c r="M5249" s="22">
        <f>shipments[[#This Row],[Boxes]]*shipments[[#This Row],[cost_per_box]]</f>
        <v>1948.24</v>
      </c>
      <c r="N5249" s="22">
        <f>shipments[[#This Row],[Amount]]-shipments[[#This Row],[total cost]]</f>
        <v>3523.76</v>
      </c>
    </row>
    <row r="5250" spans="1:14" x14ac:dyDescent="0.35">
      <c r="A5250" t="s">
        <v>5299</v>
      </c>
      <c r="B5250" t="s">
        <v>8056</v>
      </c>
      <c r="C5250" t="s">
        <v>8017</v>
      </c>
      <c r="D5250" t="s">
        <v>8034</v>
      </c>
      <c r="E5250" s="1">
        <v>45218</v>
      </c>
      <c r="F5250">
        <v>5681.25</v>
      </c>
      <c r="G5250">
        <v>228</v>
      </c>
      <c r="H5250" t="s">
        <v>7</v>
      </c>
      <c r="I5250" t="str">
        <f>VLOOKUP(shipments[[#This Row],[SPID]],CHOOSE({1,2},people[[#All],[SPID]],people[[#All],[Sales_person]]),2,0)</f>
        <v>Marney O'Breen</v>
      </c>
      <c r="J5250">
        <f>YEAR(shipments[[#This Row],[Shipdate]])</f>
        <v>2023</v>
      </c>
      <c r="K5250" s="22"/>
      <c r="L5250" s="22">
        <f>VLOOKUP(shipments[[#This Row],[PID]],CHOOSE({1,2},products[PID],products[Cost_per_box]),2,0)</f>
        <v>9.94</v>
      </c>
      <c r="M5250" s="22">
        <f>shipments[[#This Row],[Boxes]]*shipments[[#This Row],[cost_per_box]]</f>
        <v>2266.3199999999997</v>
      </c>
      <c r="N5250" s="22">
        <f>shipments[[#This Row],[Amount]]-shipments[[#This Row],[total cost]]</f>
        <v>3414.9300000000003</v>
      </c>
    </row>
    <row r="5251" spans="1:14" x14ac:dyDescent="0.35">
      <c r="A5251" t="s">
        <v>5300</v>
      </c>
      <c r="B5251" t="s">
        <v>8056</v>
      </c>
      <c r="C5251" t="s">
        <v>8018</v>
      </c>
      <c r="D5251" t="s">
        <v>8037</v>
      </c>
      <c r="E5251" s="1">
        <v>45299</v>
      </c>
      <c r="F5251">
        <v>8160.75</v>
      </c>
      <c r="G5251">
        <v>454</v>
      </c>
      <c r="H5251" t="s">
        <v>7</v>
      </c>
      <c r="I5251" t="str">
        <f>VLOOKUP(shipments[[#This Row],[SPID]],CHOOSE({1,2},people[[#All],[SPID]],people[[#All],[Sales_person]]),2,0)</f>
        <v>Marney O'Breen</v>
      </c>
      <c r="J5251">
        <f>YEAR(shipments[[#This Row],[Shipdate]])</f>
        <v>2024</v>
      </c>
      <c r="K5251" s="22"/>
      <c r="L5251" s="22">
        <f>VLOOKUP(shipments[[#This Row],[PID]],CHOOSE({1,2},products[PID],products[Cost_per_box]),2,0)</f>
        <v>7.73</v>
      </c>
      <c r="M5251" s="22">
        <f>shipments[[#This Row],[Boxes]]*shipments[[#This Row],[cost_per_box]]</f>
        <v>3509.42</v>
      </c>
      <c r="N5251" s="22">
        <f>shipments[[#This Row],[Amount]]-shipments[[#This Row],[total cost]]</f>
        <v>4651.33</v>
      </c>
    </row>
    <row r="5252" spans="1:14" x14ac:dyDescent="0.35">
      <c r="A5252" t="s">
        <v>5301</v>
      </c>
      <c r="B5252" t="s">
        <v>8056</v>
      </c>
      <c r="C5252" t="s">
        <v>8018</v>
      </c>
      <c r="D5252" t="s">
        <v>8034</v>
      </c>
      <c r="E5252" s="1">
        <v>45210</v>
      </c>
      <c r="F5252">
        <v>7933.5</v>
      </c>
      <c r="G5252">
        <v>397</v>
      </c>
      <c r="H5252" t="s">
        <v>7</v>
      </c>
      <c r="I5252" t="str">
        <f>VLOOKUP(shipments[[#This Row],[SPID]],CHOOSE({1,2},people[[#All],[SPID]],people[[#All],[Sales_person]]),2,0)</f>
        <v>Marney O'Breen</v>
      </c>
      <c r="J5252">
        <f>YEAR(shipments[[#This Row],[Shipdate]])</f>
        <v>2023</v>
      </c>
      <c r="K5252" s="22"/>
      <c r="L5252" s="22">
        <f>VLOOKUP(shipments[[#This Row],[PID]],CHOOSE({1,2},products[PID],products[Cost_per_box]),2,0)</f>
        <v>7.73</v>
      </c>
      <c r="M5252" s="22">
        <f>shipments[[#This Row],[Boxes]]*shipments[[#This Row],[cost_per_box]]</f>
        <v>3068.81</v>
      </c>
      <c r="N5252" s="22">
        <f>shipments[[#This Row],[Amount]]-shipments[[#This Row],[total cost]]</f>
        <v>4864.6900000000005</v>
      </c>
    </row>
    <row r="5253" spans="1:14" x14ac:dyDescent="0.35">
      <c r="A5253" t="s">
        <v>5302</v>
      </c>
      <c r="B5253" t="s">
        <v>8056</v>
      </c>
      <c r="C5253" t="s">
        <v>8020</v>
      </c>
      <c r="D5253" t="s">
        <v>8034</v>
      </c>
      <c r="E5253" s="1">
        <v>45062</v>
      </c>
      <c r="F5253">
        <v>7121.25</v>
      </c>
      <c r="G5253">
        <v>446</v>
      </c>
      <c r="H5253" t="s">
        <v>7</v>
      </c>
      <c r="I5253" t="str">
        <f>VLOOKUP(shipments[[#This Row],[SPID]],CHOOSE({1,2},people[[#All],[SPID]],people[[#All],[Sales_person]]),2,0)</f>
        <v>Marney O'Breen</v>
      </c>
      <c r="J5253">
        <f>YEAR(shipments[[#This Row],[Shipdate]])</f>
        <v>2023</v>
      </c>
      <c r="K5253" s="22"/>
      <c r="L5253" s="22">
        <f>VLOOKUP(shipments[[#This Row],[PID]],CHOOSE({1,2},products[PID],products[Cost_per_box]),2,0)</f>
        <v>8.2200000000000006</v>
      </c>
      <c r="M5253" s="22">
        <f>shipments[[#This Row],[Boxes]]*shipments[[#This Row],[cost_per_box]]</f>
        <v>3666.1200000000003</v>
      </c>
      <c r="N5253" s="22">
        <f>shipments[[#This Row],[Amount]]-shipments[[#This Row],[total cost]]</f>
        <v>3455.1299999999997</v>
      </c>
    </row>
    <row r="5254" spans="1:14" x14ac:dyDescent="0.35">
      <c r="A5254" t="s">
        <v>5303</v>
      </c>
      <c r="B5254" t="s">
        <v>8056</v>
      </c>
      <c r="C5254" t="s">
        <v>8020</v>
      </c>
      <c r="D5254" t="s">
        <v>8034</v>
      </c>
      <c r="E5254" s="1">
        <v>45132</v>
      </c>
      <c r="F5254">
        <v>513</v>
      </c>
      <c r="G5254">
        <v>37</v>
      </c>
      <c r="H5254" t="s">
        <v>7</v>
      </c>
      <c r="I5254" t="str">
        <f>VLOOKUP(shipments[[#This Row],[SPID]],CHOOSE({1,2},people[[#All],[SPID]],people[[#All],[Sales_person]]),2,0)</f>
        <v>Marney O'Breen</v>
      </c>
      <c r="J5254">
        <f>YEAR(shipments[[#This Row],[Shipdate]])</f>
        <v>2023</v>
      </c>
      <c r="K5254" s="22"/>
      <c r="L5254" s="22">
        <f>VLOOKUP(shipments[[#This Row],[PID]],CHOOSE({1,2},products[PID],products[Cost_per_box]),2,0)</f>
        <v>8.2200000000000006</v>
      </c>
      <c r="M5254" s="22">
        <f>shipments[[#This Row],[Boxes]]*shipments[[#This Row],[cost_per_box]]</f>
        <v>304.14000000000004</v>
      </c>
      <c r="N5254" s="22">
        <f>shipments[[#This Row],[Amount]]-shipments[[#This Row],[total cost]]</f>
        <v>208.85999999999996</v>
      </c>
    </row>
    <row r="5255" spans="1:14" x14ac:dyDescent="0.35">
      <c r="A5255" t="s">
        <v>5304</v>
      </c>
      <c r="B5255" t="s">
        <v>8056</v>
      </c>
      <c r="C5255" t="s">
        <v>8020</v>
      </c>
      <c r="D5255" t="s">
        <v>8033</v>
      </c>
      <c r="E5255" s="1">
        <v>45238</v>
      </c>
      <c r="F5255">
        <v>6711.75</v>
      </c>
      <c r="G5255">
        <v>560</v>
      </c>
      <c r="H5255" t="s">
        <v>7</v>
      </c>
      <c r="I5255" t="str">
        <f>VLOOKUP(shipments[[#This Row],[SPID]],CHOOSE({1,2},people[[#All],[SPID]],people[[#All],[Sales_person]]),2,0)</f>
        <v>Marney O'Breen</v>
      </c>
      <c r="J5255">
        <f>YEAR(shipments[[#This Row],[Shipdate]])</f>
        <v>2023</v>
      </c>
      <c r="K5255" s="22"/>
      <c r="L5255" s="22">
        <f>VLOOKUP(shipments[[#This Row],[PID]],CHOOSE({1,2},products[PID],products[Cost_per_box]),2,0)</f>
        <v>8.2200000000000006</v>
      </c>
      <c r="M5255" s="22">
        <f>shipments[[#This Row],[Boxes]]*shipments[[#This Row],[cost_per_box]]</f>
        <v>4603.2000000000007</v>
      </c>
      <c r="N5255" s="22">
        <f>shipments[[#This Row],[Amount]]-shipments[[#This Row],[total cost]]</f>
        <v>2108.5499999999993</v>
      </c>
    </row>
    <row r="5256" spans="1:14" x14ac:dyDescent="0.35">
      <c r="A5256" t="s">
        <v>5305</v>
      </c>
      <c r="B5256" t="s">
        <v>8056</v>
      </c>
      <c r="C5256" t="s">
        <v>8020</v>
      </c>
      <c r="D5256" t="s">
        <v>8036</v>
      </c>
      <c r="E5256" s="1">
        <v>45537</v>
      </c>
      <c r="F5256">
        <v>504</v>
      </c>
      <c r="G5256">
        <v>36</v>
      </c>
      <c r="H5256" t="s">
        <v>26</v>
      </c>
      <c r="I5256" t="str">
        <f>VLOOKUP(shipments[[#This Row],[SPID]],CHOOSE({1,2},people[[#All],[SPID]],people[[#All],[Sales_person]]),2,0)</f>
        <v>Marney O'Breen</v>
      </c>
      <c r="J5256">
        <f>YEAR(shipments[[#This Row],[Shipdate]])</f>
        <v>2024</v>
      </c>
      <c r="K5256" s="22"/>
      <c r="L5256" s="22">
        <f>VLOOKUP(shipments[[#This Row],[PID]],CHOOSE({1,2},products[PID],products[Cost_per_box]),2,0)</f>
        <v>8.2200000000000006</v>
      </c>
      <c r="M5256" s="22">
        <f>shipments[[#This Row],[Boxes]]*shipments[[#This Row],[cost_per_box]]</f>
        <v>295.92</v>
      </c>
      <c r="N5256" s="22">
        <f>shipments[[#This Row],[Amount]]-shipments[[#This Row],[total cost]]</f>
        <v>208.07999999999998</v>
      </c>
    </row>
    <row r="5257" spans="1:14" x14ac:dyDescent="0.35">
      <c r="A5257" t="s">
        <v>5306</v>
      </c>
      <c r="B5257" t="s">
        <v>8056</v>
      </c>
      <c r="C5257" t="s">
        <v>8020</v>
      </c>
      <c r="D5257" t="s">
        <v>8036</v>
      </c>
      <c r="E5257" s="1">
        <v>45322</v>
      </c>
      <c r="F5257">
        <v>3456</v>
      </c>
      <c r="G5257">
        <v>288</v>
      </c>
      <c r="H5257" t="s">
        <v>7</v>
      </c>
      <c r="I5257" t="str">
        <f>VLOOKUP(shipments[[#This Row],[SPID]],CHOOSE({1,2},people[[#All],[SPID]],people[[#All],[Sales_person]]),2,0)</f>
        <v>Marney O'Breen</v>
      </c>
      <c r="J5257">
        <f>YEAR(shipments[[#This Row],[Shipdate]])</f>
        <v>2024</v>
      </c>
      <c r="K5257" s="22"/>
      <c r="L5257" s="22">
        <f>VLOOKUP(shipments[[#This Row],[PID]],CHOOSE({1,2},products[PID],products[Cost_per_box]),2,0)</f>
        <v>8.2200000000000006</v>
      </c>
      <c r="M5257" s="22">
        <f>shipments[[#This Row],[Boxes]]*shipments[[#This Row],[cost_per_box]]</f>
        <v>2367.36</v>
      </c>
      <c r="N5257" s="22">
        <f>shipments[[#This Row],[Amount]]-shipments[[#This Row],[total cost]]</f>
        <v>1088.6399999999999</v>
      </c>
    </row>
    <row r="5258" spans="1:14" x14ac:dyDescent="0.35">
      <c r="A5258" t="s">
        <v>5307</v>
      </c>
      <c r="B5258" t="s">
        <v>8056</v>
      </c>
      <c r="C5258" t="s">
        <v>8020</v>
      </c>
      <c r="D5258" t="s">
        <v>8038</v>
      </c>
      <c r="E5258" s="1">
        <v>45259</v>
      </c>
      <c r="F5258">
        <v>10635.75</v>
      </c>
      <c r="G5258">
        <v>887</v>
      </c>
      <c r="H5258" t="s">
        <v>7</v>
      </c>
      <c r="I5258" t="str">
        <f>VLOOKUP(shipments[[#This Row],[SPID]],CHOOSE({1,2},people[[#All],[SPID]],people[[#All],[Sales_person]]),2,0)</f>
        <v>Marney O'Breen</v>
      </c>
      <c r="J5258">
        <f>YEAR(shipments[[#This Row],[Shipdate]])</f>
        <v>2023</v>
      </c>
      <c r="K5258" s="22"/>
      <c r="L5258" s="22">
        <f>VLOOKUP(shipments[[#This Row],[PID]],CHOOSE({1,2},products[PID],products[Cost_per_box]),2,0)</f>
        <v>8.2200000000000006</v>
      </c>
      <c r="M5258" s="22">
        <f>shipments[[#This Row],[Boxes]]*shipments[[#This Row],[cost_per_box]]</f>
        <v>7291.14</v>
      </c>
      <c r="N5258" s="22">
        <f>shipments[[#This Row],[Amount]]-shipments[[#This Row],[total cost]]</f>
        <v>3344.6099999999997</v>
      </c>
    </row>
    <row r="5259" spans="1:14" x14ac:dyDescent="0.35">
      <c r="A5259" t="s">
        <v>5308</v>
      </c>
      <c r="B5259" t="s">
        <v>8056</v>
      </c>
      <c r="C5259" t="s">
        <v>8020</v>
      </c>
      <c r="D5259" t="s">
        <v>8036</v>
      </c>
      <c r="E5259" s="1">
        <v>45237</v>
      </c>
      <c r="F5259">
        <v>2450.25</v>
      </c>
      <c r="G5259">
        <v>176</v>
      </c>
      <c r="H5259" t="s">
        <v>7</v>
      </c>
      <c r="I5259" t="str">
        <f>VLOOKUP(shipments[[#This Row],[SPID]],CHOOSE({1,2},people[[#All],[SPID]],people[[#All],[Sales_person]]),2,0)</f>
        <v>Marney O'Breen</v>
      </c>
      <c r="J5259">
        <f>YEAR(shipments[[#This Row],[Shipdate]])</f>
        <v>2023</v>
      </c>
      <c r="K5259" s="22"/>
      <c r="L5259" s="22">
        <f>VLOOKUP(shipments[[#This Row],[PID]],CHOOSE({1,2},products[PID],products[Cost_per_box]),2,0)</f>
        <v>8.2200000000000006</v>
      </c>
      <c r="M5259" s="22">
        <f>shipments[[#This Row],[Boxes]]*shipments[[#This Row],[cost_per_box]]</f>
        <v>1446.72</v>
      </c>
      <c r="N5259" s="22">
        <f>shipments[[#This Row],[Amount]]-shipments[[#This Row],[total cost]]</f>
        <v>1003.53</v>
      </c>
    </row>
    <row r="5260" spans="1:14" x14ac:dyDescent="0.35">
      <c r="A5260" t="s">
        <v>5309</v>
      </c>
      <c r="B5260" t="s">
        <v>8056</v>
      </c>
      <c r="C5260" t="s">
        <v>8020</v>
      </c>
      <c r="D5260" t="s">
        <v>8037</v>
      </c>
      <c r="E5260" s="1">
        <v>44991</v>
      </c>
      <c r="F5260">
        <v>6070.5</v>
      </c>
      <c r="G5260">
        <v>506</v>
      </c>
      <c r="H5260" t="s">
        <v>7</v>
      </c>
      <c r="I5260" t="str">
        <f>VLOOKUP(shipments[[#This Row],[SPID]],CHOOSE({1,2},people[[#All],[SPID]],people[[#All],[Sales_person]]),2,0)</f>
        <v>Marney O'Breen</v>
      </c>
      <c r="J5260">
        <f>YEAR(shipments[[#This Row],[Shipdate]])</f>
        <v>2023</v>
      </c>
      <c r="K5260" s="22"/>
      <c r="L5260" s="22">
        <f>VLOOKUP(shipments[[#This Row],[PID]],CHOOSE({1,2},products[PID],products[Cost_per_box]),2,0)</f>
        <v>8.2200000000000006</v>
      </c>
      <c r="M5260" s="22">
        <f>shipments[[#This Row],[Boxes]]*shipments[[#This Row],[cost_per_box]]</f>
        <v>4159.3200000000006</v>
      </c>
      <c r="N5260" s="22">
        <f>shipments[[#This Row],[Amount]]-shipments[[#This Row],[total cost]]</f>
        <v>1911.1799999999994</v>
      </c>
    </row>
    <row r="5261" spans="1:14" x14ac:dyDescent="0.35">
      <c r="A5261" t="s">
        <v>5310</v>
      </c>
      <c r="B5261" t="s">
        <v>8056</v>
      </c>
      <c r="C5261" t="s">
        <v>8021</v>
      </c>
      <c r="D5261" t="s">
        <v>8033</v>
      </c>
      <c r="E5261" s="1">
        <v>45303</v>
      </c>
      <c r="F5261">
        <v>9659.25</v>
      </c>
      <c r="G5261">
        <v>537</v>
      </c>
      <c r="H5261" t="s">
        <v>7</v>
      </c>
      <c r="I5261" t="str">
        <f>VLOOKUP(shipments[[#This Row],[SPID]],CHOOSE({1,2},people[[#All],[SPID]],people[[#All],[Sales_person]]),2,0)</f>
        <v>Marney O'Breen</v>
      </c>
      <c r="J5261">
        <f>YEAR(shipments[[#This Row],[Shipdate]])</f>
        <v>2024</v>
      </c>
      <c r="K5261" s="22"/>
      <c r="L5261" s="22">
        <f>VLOOKUP(shipments[[#This Row],[PID]],CHOOSE({1,2},products[PID],products[Cost_per_box]),2,0)</f>
        <v>10.23</v>
      </c>
      <c r="M5261" s="22">
        <f>shipments[[#This Row],[Boxes]]*shipments[[#This Row],[cost_per_box]]</f>
        <v>5493.51</v>
      </c>
      <c r="N5261" s="22">
        <f>shipments[[#This Row],[Amount]]-shipments[[#This Row],[total cost]]</f>
        <v>4165.74</v>
      </c>
    </row>
    <row r="5262" spans="1:14" x14ac:dyDescent="0.35">
      <c r="A5262" t="s">
        <v>5311</v>
      </c>
      <c r="B5262" t="s">
        <v>8056</v>
      </c>
      <c r="C5262" t="s">
        <v>8021</v>
      </c>
      <c r="D5262" t="s">
        <v>8038</v>
      </c>
      <c r="E5262" s="1">
        <v>45278</v>
      </c>
      <c r="F5262">
        <v>6840</v>
      </c>
      <c r="G5262">
        <v>403</v>
      </c>
      <c r="H5262" t="s">
        <v>7</v>
      </c>
      <c r="I5262" t="str">
        <f>VLOOKUP(shipments[[#This Row],[SPID]],CHOOSE({1,2},people[[#All],[SPID]],people[[#All],[Sales_person]]),2,0)</f>
        <v>Marney O'Breen</v>
      </c>
      <c r="J5262">
        <f>YEAR(shipments[[#This Row],[Shipdate]])</f>
        <v>2023</v>
      </c>
      <c r="K5262" s="22"/>
      <c r="L5262" s="22">
        <f>VLOOKUP(shipments[[#This Row],[PID]],CHOOSE({1,2},products[PID],products[Cost_per_box]),2,0)</f>
        <v>10.23</v>
      </c>
      <c r="M5262" s="22">
        <f>shipments[[#This Row],[Boxes]]*shipments[[#This Row],[cost_per_box]]</f>
        <v>4122.6900000000005</v>
      </c>
      <c r="N5262" s="22">
        <f>shipments[[#This Row],[Amount]]-shipments[[#This Row],[total cost]]</f>
        <v>2717.3099999999995</v>
      </c>
    </row>
    <row r="5263" spans="1:14" x14ac:dyDescent="0.35">
      <c r="A5263" t="s">
        <v>5312</v>
      </c>
      <c r="B5263" t="s">
        <v>8056</v>
      </c>
      <c r="C5263" t="s">
        <v>8022</v>
      </c>
      <c r="D5263" t="s">
        <v>8037</v>
      </c>
      <c r="E5263" s="1">
        <v>44999</v>
      </c>
      <c r="F5263">
        <v>1019.25</v>
      </c>
      <c r="G5263">
        <v>60</v>
      </c>
      <c r="H5263" t="s">
        <v>7</v>
      </c>
      <c r="I5263" t="str">
        <f>VLOOKUP(shipments[[#This Row],[SPID]],CHOOSE({1,2},people[[#All],[SPID]],people[[#All],[Sales_person]]),2,0)</f>
        <v>Marney O'Breen</v>
      </c>
      <c r="J5263">
        <f>YEAR(shipments[[#This Row],[Shipdate]])</f>
        <v>2023</v>
      </c>
      <c r="K5263" s="22"/>
      <c r="L5263" s="22">
        <f>VLOOKUP(shipments[[#This Row],[PID]],CHOOSE({1,2},products[PID],products[Cost_per_box]),2,0)</f>
        <v>4.74</v>
      </c>
      <c r="M5263" s="22">
        <f>shipments[[#This Row],[Boxes]]*shipments[[#This Row],[cost_per_box]]</f>
        <v>284.40000000000003</v>
      </c>
      <c r="N5263" s="22">
        <f>shipments[[#This Row],[Amount]]-shipments[[#This Row],[total cost]]</f>
        <v>734.84999999999991</v>
      </c>
    </row>
    <row r="5264" spans="1:14" x14ac:dyDescent="0.35">
      <c r="A5264" t="s">
        <v>5313</v>
      </c>
      <c r="B5264" t="s">
        <v>8056</v>
      </c>
      <c r="C5264" t="s">
        <v>8023</v>
      </c>
      <c r="D5264" t="s">
        <v>8037</v>
      </c>
      <c r="E5264" s="1">
        <v>44942</v>
      </c>
      <c r="F5264">
        <v>4635</v>
      </c>
      <c r="G5264">
        <v>663</v>
      </c>
      <c r="H5264" t="s">
        <v>7</v>
      </c>
      <c r="I5264" t="str">
        <f>VLOOKUP(shipments[[#This Row],[SPID]],CHOOSE({1,2},people[[#All],[SPID]],people[[#All],[Sales_person]]),2,0)</f>
        <v>Marney O'Breen</v>
      </c>
      <c r="J5264">
        <f>YEAR(shipments[[#This Row],[Shipdate]])</f>
        <v>2023</v>
      </c>
      <c r="K5264" s="22"/>
      <c r="L5264" s="22">
        <f>VLOOKUP(shipments[[#This Row],[PID]],CHOOSE({1,2},products[PID],products[Cost_per_box]),2,0)</f>
        <v>10.51</v>
      </c>
      <c r="M5264" s="22">
        <f>shipments[[#This Row],[Boxes]]*shipments[[#This Row],[cost_per_box]]</f>
        <v>6968.13</v>
      </c>
      <c r="N5264" s="22">
        <f>shipments[[#This Row],[Amount]]-shipments[[#This Row],[total cost]]</f>
        <v>-2333.13</v>
      </c>
    </row>
    <row r="5265" spans="1:14" x14ac:dyDescent="0.35">
      <c r="A5265" t="s">
        <v>5314</v>
      </c>
      <c r="B5265" t="s">
        <v>8056</v>
      </c>
      <c r="C5265" t="s">
        <v>8023</v>
      </c>
      <c r="D5265" t="s">
        <v>8036</v>
      </c>
      <c r="E5265" s="1">
        <v>45034</v>
      </c>
      <c r="F5265">
        <v>3894.75</v>
      </c>
      <c r="G5265">
        <v>433</v>
      </c>
      <c r="H5265" t="s">
        <v>7</v>
      </c>
      <c r="I5265" t="str">
        <f>VLOOKUP(shipments[[#This Row],[SPID]],CHOOSE({1,2},people[[#All],[SPID]],people[[#All],[Sales_person]]),2,0)</f>
        <v>Marney O'Breen</v>
      </c>
      <c r="J5265">
        <f>YEAR(shipments[[#This Row],[Shipdate]])</f>
        <v>2023</v>
      </c>
      <c r="K5265" s="22"/>
      <c r="L5265" s="22">
        <f>VLOOKUP(shipments[[#This Row],[PID]],CHOOSE({1,2},products[PID],products[Cost_per_box]),2,0)</f>
        <v>10.51</v>
      </c>
      <c r="M5265" s="22">
        <f>shipments[[#This Row],[Boxes]]*shipments[[#This Row],[cost_per_box]]</f>
        <v>4550.83</v>
      </c>
      <c r="N5265" s="22">
        <f>shipments[[#This Row],[Amount]]-shipments[[#This Row],[total cost]]</f>
        <v>-656.07999999999993</v>
      </c>
    </row>
    <row r="5266" spans="1:14" x14ac:dyDescent="0.35">
      <c r="A5266" t="s">
        <v>5315</v>
      </c>
      <c r="B5266" t="s">
        <v>8056</v>
      </c>
      <c r="C5266" t="s">
        <v>8023</v>
      </c>
      <c r="D5266" t="s">
        <v>8034</v>
      </c>
      <c r="E5266" s="1">
        <v>44950</v>
      </c>
      <c r="F5266">
        <v>7902</v>
      </c>
      <c r="G5266">
        <v>878</v>
      </c>
      <c r="H5266" t="s">
        <v>7</v>
      </c>
      <c r="I5266" t="str">
        <f>VLOOKUP(shipments[[#This Row],[SPID]],CHOOSE({1,2},people[[#All],[SPID]],people[[#All],[Sales_person]]),2,0)</f>
        <v>Marney O'Breen</v>
      </c>
      <c r="J5266">
        <f>YEAR(shipments[[#This Row],[Shipdate]])</f>
        <v>2023</v>
      </c>
      <c r="K5266" s="22"/>
      <c r="L5266" s="22">
        <f>VLOOKUP(shipments[[#This Row],[PID]],CHOOSE({1,2},products[PID],products[Cost_per_box]),2,0)</f>
        <v>10.51</v>
      </c>
      <c r="M5266" s="22">
        <f>shipments[[#This Row],[Boxes]]*shipments[[#This Row],[cost_per_box]]</f>
        <v>9227.7800000000007</v>
      </c>
      <c r="N5266" s="22">
        <f>shipments[[#This Row],[Amount]]-shipments[[#This Row],[total cost]]</f>
        <v>-1325.7800000000007</v>
      </c>
    </row>
    <row r="5267" spans="1:14" x14ac:dyDescent="0.35">
      <c r="A5267" t="s">
        <v>5316</v>
      </c>
      <c r="B5267" t="s">
        <v>8056</v>
      </c>
      <c r="C5267" t="s">
        <v>8023</v>
      </c>
      <c r="D5267" t="s">
        <v>8036</v>
      </c>
      <c r="E5267" s="1">
        <v>44991</v>
      </c>
      <c r="F5267">
        <v>492.75</v>
      </c>
      <c r="G5267">
        <v>50</v>
      </c>
      <c r="H5267" t="s">
        <v>7</v>
      </c>
      <c r="I5267" t="str">
        <f>VLOOKUP(shipments[[#This Row],[SPID]],CHOOSE({1,2},people[[#All],[SPID]],people[[#All],[Sales_person]]),2,0)</f>
        <v>Marney O'Breen</v>
      </c>
      <c r="J5267">
        <f>YEAR(shipments[[#This Row],[Shipdate]])</f>
        <v>2023</v>
      </c>
      <c r="K5267" s="22"/>
      <c r="L5267" s="22">
        <f>VLOOKUP(shipments[[#This Row],[PID]],CHOOSE({1,2},products[PID],products[Cost_per_box]),2,0)</f>
        <v>10.51</v>
      </c>
      <c r="M5267" s="22">
        <f>shipments[[#This Row],[Boxes]]*shipments[[#This Row],[cost_per_box]]</f>
        <v>525.5</v>
      </c>
      <c r="N5267" s="22">
        <f>shipments[[#This Row],[Amount]]-shipments[[#This Row],[total cost]]</f>
        <v>-32.75</v>
      </c>
    </row>
    <row r="5268" spans="1:14" x14ac:dyDescent="0.35">
      <c r="A5268" t="s">
        <v>5317</v>
      </c>
      <c r="B5268" t="s">
        <v>8056</v>
      </c>
      <c r="C5268" t="s">
        <v>8023</v>
      </c>
      <c r="D5268" t="s">
        <v>8034</v>
      </c>
      <c r="E5268" s="1">
        <v>44932</v>
      </c>
      <c r="F5268">
        <v>5190.75</v>
      </c>
      <c r="G5268">
        <v>649</v>
      </c>
      <c r="H5268" t="s">
        <v>7</v>
      </c>
      <c r="I5268" t="str">
        <f>VLOOKUP(shipments[[#This Row],[SPID]],CHOOSE({1,2},people[[#All],[SPID]],people[[#All],[Sales_person]]),2,0)</f>
        <v>Marney O'Breen</v>
      </c>
      <c r="J5268">
        <f>YEAR(shipments[[#This Row],[Shipdate]])</f>
        <v>2023</v>
      </c>
      <c r="K5268" s="22"/>
      <c r="L5268" s="22">
        <f>VLOOKUP(shipments[[#This Row],[PID]],CHOOSE({1,2},products[PID],products[Cost_per_box]),2,0)</f>
        <v>10.51</v>
      </c>
      <c r="M5268" s="22">
        <f>shipments[[#This Row],[Boxes]]*shipments[[#This Row],[cost_per_box]]</f>
        <v>6820.99</v>
      </c>
      <c r="N5268" s="22">
        <f>shipments[[#This Row],[Amount]]-shipments[[#This Row],[total cost]]</f>
        <v>-1630.2399999999998</v>
      </c>
    </row>
    <row r="5269" spans="1:14" x14ac:dyDescent="0.35">
      <c r="A5269" t="s">
        <v>5318</v>
      </c>
      <c r="B5269" t="s">
        <v>8056</v>
      </c>
      <c r="C5269" t="s">
        <v>8023</v>
      </c>
      <c r="D5269" t="s">
        <v>8038</v>
      </c>
      <c r="E5269" s="1">
        <v>45324</v>
      </c>
      <c r="F5269">
        <v>3696.75</v>
      </c>
      <c r="G5269">
        <v>463</v>
      </c>
      <c r="H5269" t="s">
        <v>7</v>
      </c>
      <c r="I5269" t="str">
        <f>VLOOKUP(shipments[[#This Row],[SPID]],CHOOSE({1,2},people[[#All],[SPID]],people[[#All],[Sales_person]]),2,0)</f>
        <v>Marney O'Breen</v>
      </c>
      <c r="J5269">
        <f>YEAR(shipments[[#This Row],[Shipdate]])</f>
        <v>2024</v>
      </c>
      <c r="K5269" s="22"/>
      <c r="L5269" s="22">
        <f>VLOOKUP(shipments[[#This Row],[PID]],CHOOSE({1,2},products[PID],products[Cost_per_box]),2,0)</f>
        <v>10.51</v>
      </c>
      <c r="M5269" s="22">
        <f>shipments[[#This Row],[Boxes]]*shipments[[#This Row],[cost_per_box]]</f>
        <v>4866.13</v>
      </c>
      <c r="N5269" s="22">
        <f>shipments[[#This Row],[Amount]]-shipments[[#This Row],[total cost]]</f>
        <v>-1169.3800000000001</v>
      </c>
    </row>
    <row r="5270" spans="1:14" x14ac:dyDescent="0.35">
      <c r="A5270" t="s">
        <v>5319</v>
      </c>
      <c r="B5270" t="s">
        <v>8056</v>
      </c>
      <c r="C5270" t="s">
        <v>8023</v>
      </c>
      <c r="D5270" t="s">
        <v>8033</v>
      </c>
      <c r="E5270" s="1">
        <v>45121</v>
      </c>
      <c r="F5270">
        <v>4367.25</v>
      </c>
      <c r="G5270">
        <v>486</v>
      </c>
      <c r="H5270" t="s">
        <v>7</v>
      </c>
      <c r="I5270" t="str">
        <f>VLOOKUP(shipments[[#This Row],[SPID]],CHOOSE({1,2},people[[#All],[SPID]],people[[#All],[Sales_person]]),2,0)</f>
        <v>Marney O'Breen</v>
      </c>
      <c r="J5270">
        <f>YEAR(shipments[[#This Row],[Shipdate]])</f>
        <v>2023</v>
      </c>
      <c r="K5270" s="22"/>
      <c r="L5270" s="22">
        <f>VLOOKUP(shipments[[#This Row],[PID]],CHOOSE({1,2},products[PID],products[Cost_per_box]),2,0)</f>
        <v>10.51</v>
      </c>
      <c r="M5270" s="22">
        <f>shipments[[#This Row],[Boxes]]*shipments[[#This Row],[cost_per_box]]</f>
        <v>5107.8599999999997</v>
      </c>
      <c r="N5270" s="22">
        <f>shipments[[#This Row],[Amount]]-shipments[[#This Row],[total cost]]</f>
        <v>-740.60999999999967</v>
      </c>
    </row>
    <row r="5271" spans="1:14" x14ac:dyDescent="0.35">
      <c r="A5271" t="s">
        <v>5320</v>
      </c>
      <c r="B5271" t="s">
        <v>8056</v>
      </c>
      <c r="C5271" t="s">
        <v>8024</v>
      </c>
      <c r="D5271" t="s">
        <v>8036</v>
      </c>
      <c r="E5271" s="1">
        <v>45093</v>
      </c>
      <c r="F5271">
        <v>5316.75</v>
      </c>
      <c r="G5271">
        <v>380</v>
      </c>
      <c r="H5271" t="s">
        <v>7</v>
      </c>
      <c r="I5271" t="str">
        <f>VLOOKUP(shipments[[#This Row],[SPID]],CHOOSE({1,2},people[[#All],[SPID]],people[[#All],[Sales_person]]),2,0)</f>
        <v>Marney O'Breen</v>
      </c>
      <c r="J5271">
        <f>YEAR(shipments[[#This Row],[Shipdate]])</f>
        <v>2023</v>
      </c>
      <c r="K5271" s="22"/>
      <c r="L5271" s="22">
        <f>VLOOKUP(shipments[[#This Row],[PID]],CHOOSE({1,2},products[PID],products[Cost_per_box]),2,0)</f>
        <v>6.43</v>
      </c>
      <c r="M5271" s="22">
        <f>shipments[[#This Row],[Boxes]]*shipments[[#This Row],[cost_per_box]]</f>
        <v>2443.4</v>
      </c>
      <c r="N5271" s="22">
        <f>shipments[[#This Row],[Amount]]-shipments[[#This Row],[total cost]]</f>
        <v>2873.35</v>
      </c>
    </row>
    <row r="5272" spans="1:14" x14ac:dyDescent="0.35">
      <c r="A5272" t="s">
        <v>5321</v>
      </c>
      <c r="B5272" t="s">
        <v>8056</v>
      </c>
      <c r="C5272" t="s">
        <v>8024</v>
      </c>
      <c r="D5272" t="s">
        <v>8034</v>
      </c>
      <c r="E5272" s="1">
        <v>45490</v>
      </c>
      <c r="F5272">
        <v>4056.75</v>
      </c>
      <c r="G5272">
        <v>290</v>
      </c>
      <c r="H5272" t="s">
        <v>18</v>
      </c>
      <c r="I5272" t="str">
        <f>VLOOKUP(shipments[[#This Row],[SPID]],CHOOSE({1,2},people[[#All],[SPID]],people[[#All],[Sales_person]]),2,0)</f>
        <v>Marney O'Breen</v>
      </c>
      <c r="J5272">
        <f>YEAR(shipments[[#This Row],[Shipdate]])</f>
        <v>2024</v>
      </c>
      <c r="K5272" s="22"/>
      <c r="L5272" s="22">
        <f>VLOOKUP(shipments[[#This Row],[PID]],CHOOSE({1,2},products[PID],products[Cost_per_box]),2,0)</f>
        <v>6.43</v>
      </c>
      <c r="M5272" s="22">
        <f>shipments[[#This Row],[Boxes]]*shipments[[#This Row],[cost_per_box]]</f>
        <v>1864.6999999999998</v>
      </c>
      <c r="N5272" s="22">
        <f>shipments[[#This Row],[Amount]]-shipments[[#This Row],[total cost]]</f>
        <v>2192.0500000000002</v>
      </c>
    </row>
    <row r="5273" spans="1:14" x14ac:dyDescent="0.35">
      <c r="A5273" t="s">
        <v>5322</v>
      </c>
      <c r="B5273" t="s">
        <v>8056</v>
      </c>
      <c r="C5273" t="s">
        <v>8025</v>
      </c>
      <c r="D5273" t="s">
        <v>8033</v>
      </c>
      <c r="E5273" s="1">
        <v>45537</v>
      </c>
      <c r="F5273">
        <v>9351</v>
      </c>
      <c r="G5273">
        <v>446</v>
      </c>
      <c r="H5273" t="s">
        <v>26</v>
      </c>
      <c r="I5273" t="str">
        <f>VLOOKUP(shipments[[#This Row],[SPID]],CHOOSE({1,2},people[[#All],[SPID]],people[[#All],[Sales_person]]),2,0)</f>
        <v>Marney O'Breen</v>
      </c>
      <c r="J5273">
        <f>YEAR(shipments[[#This Row],[Shipdate]])</f>
        <v>2024</v>
      </c>
      <c r="K5273" s="22"/>
      <c r="L5273" s="22">
        <f>VLOOKUP(shipments[[#This Row],[PID]],CHOOSE({1,2},products[PID],products[Cost_per_box]),2,0)</f>
        <v>12.41</v>
      </c>
      <c r="M5273" s="22">
        <f>shipments[[#This Row],[Boxes]]*shipments[[#This Row],[cost_per_box]]</f>
        <v>5534.86</v>
      </c>
      <c r="N5273" s="22">
        <f>shipments[[#This Row],[Amount]]-shipments[[#This Row],[total cost]]</f>
        <v>3816.1400000000003</v>
      </c>
    </row>
    <row r="5274" spans="1:14" x14ac:dyDescent="0.35">
      <c r="A5274" t="s">
        <v>5323</v>
      </c>
      <c r="B5274" t="s">
        <v>8056</v>
      </c>
      <c r="C5274" t="s">
        <v>8026</v>
      </c>
      <c r="D5274" t="s">
        <v>8038</v>
      </c>
      <c r="E5274" s="1">
        <v>45223</v>
      </c>
      <c r="F5274">
        <v>11875.5</v>
      </c>
      <c r="G5274">
        <v>743</v>
      </c>
      <c r="H5274" t="s">
        <v>7</v>
      </c>
      <c r="I5274" t="str">
        <f>VLOOKUP(shipments[[#This Row],[SPID]],CHOOSE({1,2},people[[#All],[SPID]],people[[#All],[Sales_person]]),2,0)</f>
        <v>Marney O'Breen</v>
      </c>
      <c r="J5274">
        <f>YEAR(shipments[[#This Row],[Shipdate]])</f>
        <v>2023</v>
      </c>
      <c r="K5274" s="22"/>
      <c r="L5274" s="22">
        <f>VLOOKUP(shipments[[#This Row],[PID]],CHOOSE({1,2},products[PID],products[Cost_per_box]),2,0)</f>
        <v>9.57</v>
      </c>
      <c r="M5274" s="22">
        <f>shipments[[#This Row],[Boxes]]*shipments[[#This Row],[cost_per_box]]</f>
        <v>7110.51</v>
      </c>
      <c r="N5274" s="22">
        <f>shipments[[#This Row],[Amount]]-shipments[[#This Row],[total cost]]</f>
        <v>4764.99</v>
      </c>
    </row>
    <row r="5275" spans="1:14" x14ac:dyDescent="0.35">
      <c r="A5275" t="s">
        <v>5324</v>
      </c>
      <c r="B5275" t="s">
        <v>8056</v>
      </c>
      <c r="C5275" t="s">
        <v>8026</v>
      </c>
      <c r="D5275" t="s">
        <v>8033</v>
      </c>
      <c r="E5275" s="1">
        <v>45289</v>
      </c>
      <c r="F5275">
        <v>4538.25</v>
      </c>
      <c r="G5275">
        <v>284</v>
      </c>
      <c r="H5275" t="s">
        <v>7</v>
      </c>
      <c r="I5275" t="str">
        <f>VLOOKUP(shipments[[#This Row],[SPID]],CHOOSE({1,2},people[[#All],[SPID]],people[[#All],[Sales_person]]),2,0)</f>
        <v>Marney O'Breen</v>
      </c>
      <c r="J5275">
        <f>YEAR(shipments[[#This Row],[Shipdate]])</f>
        <v>2023</v>
      </c>
      <c r="K5275" s="22"/>
      <c r="L5275" s="22">
        <f>VLOOKUP(shipments[[#This Row],[PID]],CHOOSE({1,2},products[PID],products[Cost_per_box]),2,0)</f>
        <v>9.57</v>
      </c>
      <c r="M5275" s="22">
        <f>shipments[[#This Row],[Boxes]]*shipments[[#This Row],[cost_per_box]]</f>
        <v>2717.88</v>
      </c>
      <c r="N5275" s="22">
        <f>shipments[[#This Row],[Amount]]-shipments[[#This Row],[total cost]]</f>
        <v>1820.37</v>
      </c>
    </row>
    <row r="5276" spans="1:14" x14ac:dyDescent="0.35">
      <c r="A5276" t="s">
        <v>5325</v>
      </c>
      <c r="B5276" t="s">
        <v>8056</v>
      </c>
      <c r="C5276" t="s">
        <v>8026</v>
      </c>
      <c r="D5276" t="s">
        <v>8036</v>
      </c>
      <c r="E5276" s="1">
        <v>45047</v>
      </c>
      <c r="F5276">
        <v>5681.25</v>
      </c>
      <c r="G5276">
        <v>406</v>
      </c>
      <c r="H5276" t="s">
        <v>7</v>
      </c>
      <c r="I5276" t="str">
        <f>VLOOKUP(shipments[[#This Row],[SPID]],CHOOSE({1,2},people[[#All],[SPID]],people[[#All],[Sales_person]]),2,0)</f>
        <v>Marney O'Breen</v>
      </c>
      <c r="J5276">
        <f>YEAR(shipments[[#This Row],[Shipdate]])</f>
        <v>2023</v>
      </c>
      <c r="K5276" s="22"/>
      <c r="L5276" s="22">
        <f>VLOOKUP(shipments[[#This Row],[PID]],CHOOSE({1,2},products[PID],products[Cost_per_box]),2,0)</f>
        <v>9.57</v>
      </c>
      <c r="M5276" s="22">
        <f>shipments[[#This Row],[Boxes]]*shipments[[#This Row],[cost_per_box]]</f>
        <v>3885.42</v>
      </c>
      <c r="N5276" s="22">
        <f>shipments[[#This Row],[Amount]]-shipments[[#This Row],[total cost]]</f>
        <v>1795.83</v>
      </c>
    </row>
    <row r="5277" spans="1:14" x14ac:dyDescent="0.35">
      <c r="A5277" t="s">
        <v>5326</v>
      </c>
      <c r="B5277" t="s">
        <v>8056</v>
      </c>
      <c r="C5277" t="s">
        <v>8026</v>
      </c>
      <c r="D5277" t="s">
        <v>8038</v>
      </c>
      <c r="E5277" s="1">
        <v>45238</v>
      </c>
      <c r="F5277">
        <v>8212.5</v>
      </c>
      <c r="G5277">
        <v>587</v>
      </c>
      <c r="H5277" t="s">
        <v>7</v>
      </c>
      <c r="I5277" t="str">
        <f>VLOOKUP(shipments[[#This Row],[SPID]],CHOOSE({1,2},people[[#All],[SPID]],people[[#All],[Sales_person]]),2,0)</f>
        <v>Marney O'Breen</v>
      </c>
      <c r="J5277">
        <f>YEAR(shipments[[#This Row],[Shipdate]])</f>
        <v>2023</v>
      </c>
      <c r="K5277" s="22"/>
      <c r="L5277" s="22">
        <f>VLOOKUP(shipments[[#This Row],[PID]],CHOOSE({1,2},products[PID],products[Cost_per_box]),2,0)</f>
        <v>9.57</v>
      </c>
      <c r="M5277" s="22">
        <f>shipments[[#This Row],[Boxes]]*shipments[[#This Row],[cost_per_box]]</f>
        <v>5617.59</v>
      </c>
      <c r="N5277" s="22">
        <f>shipments[[#This Row],[Amount]]-shipments[[#This Row],[total cost]]</f>
        <v>2594.91</v>
      </c>
    </row>
    <row r="5278" spans="1:14" x14ac:dyDescent="0.35">
      <c r="A5278" t="s">
        <v>5327</v>
      </c>
      <c r="B5278" t="s">
        <v>8056</v>
      </c>
      <c r="C5278" t="s">
        <v>8026</v>
      </c>
      <c r="D5278" t="s">
        <v>8038</v>
      </c>
      <c r="E5278" s="1">
        <v>45062</v>
      </c>
      <c r="F5278">
        <v>3426.75</v>
      </c>
      <c r="G5278">
        <v>191</v>
      </c>
      <c r="H5278" t="s">
        <v>40</v>
      </c>
      <c r="I5278" t="str">
        <f>VLOOKUP(shipments[[#This Row],[SPID]],CHOOSE({1,2},people[[#All],[SPID]],people[[#All],[Sales_person]]),2,0)</f>
        <v>Marney O'Breen</v>
      </c>
      <c r="J5278">
        <f>YEAR(shipments[[#This Row],[Shipdate]])</f>
        <v>2023</v>
      </c>
      <c r="K5278" s="22"/>
      <c r="L5278" s="22">
        <f>VLOOKUP(shipments[[#This Row],[PID]],CHOOSE({1,2},products[PID],products[Cost_per_box]),2,0)</f>
        <v>9.57</v>
      </c>
      <c r="M5278" s="22">
        <f>shipments[[#This Row],[Boxes]]*shipments[[#This Row],[cost_per_box]]</f>
        <v>1827.8700000000001</v>
      </c>
      <c r="N5278" s="22">
        <f>shipments[[#This Row],[Amount]]-shipments[[#This Row],[total cost]]</f>
        <v>1598.8799999999999</v>
      </c>
    </row>
    <row r="5279" spans="1:14" x14ac:dyDescent="0.35">
      <c r="A5279" t="s">
        <v>5328</v>
      </c>
      <c r="B5279" t="s">
        <v>8056</v>
      </c>
      <c r="C5279" t="s">
        <v>8026</v>
      </c>
      <c r="D5279" t="s">
        <v>8037</v>
      </c>
      <c r="E5279" s="1">
        <v>45310</v>
      </c>
      <c r="F5279">
        <v>1806.75</v>
      </c>
      <c r="G5279">
        <v>113</v>
      </c>
      <c r="H5279" t="s">
        <v>40</v>
      </c>
      <c r="I5279" t="str">
        <f>VLOOKUP(shipments[[#This Row],[SPID]],CHOOSE({1,2},people[[#All],[SPID]],people[[#All],[Sales_person]]),2,0)</f>
        <v>Marney O'Breen</v>
      </c>
      <c r="J5279">
        <f>YEAR(shipments[[#This Row],[Shipdate]])</f>
        <v>2024</v>
      </c>
      <c r="K5279" s="22"/>
      <c r="L5279" s="22">
        <f>VLOOKUP(shipments[[#This Row],[PID]],CHOOSE({1,2},products[PID],products[Cost_per_box]),2,0)</f>
        <v>9.57</v>
      </c>
      <c r="M5279" s="22">
        <f>shipments[[#This Row],[Boxes]]*shipments[[#This Row],[cost_per_box]]</f>
        <v>1081.4100000000001</v>
      </c>
      <c r="N5279" s="22">
        <f>shipments[[#This Row],[Amount]]-shipments[[#This Row],[total cost]]</f>
        <v>725.33999999999992</v>
      </c>
    </row>
    <row r="5280" spans="1:14" x14ac:dyDescent="0.35">
      <c r="A5280" t="s">
        <v>5329</v>
      </c>
      <c r="B5280" t="s">
        <v>8056</v>
      </c>
      <c r="C5280" t="s">
        <v>8026</v>
      </c>
      <c r="D5280" t="s">
        <v>8034</v>
      </c>
      <c r="E5280" s="1">
        <v>45336</v>
      </c>
      <c r="F5280">
        <v>14971.5</v>
      </c>
      <c r="G5280">
        <v>999</v>
      </c>
      <c r="H5280" t="s">
        <v>7</v>
      </c>
      <c r="I5280" t="str">
        <f>VLOOKUP(shipments[[#This Row],[SPID]],CHOOSE({1,2},people[[#All],[SPID]],people[[#All],[Sales_person]]),2,0)</f>
        <v>Marney O'Breen</v>
      </c>
      <c r="J5280">
        <f>YEAR(shipments[[#This Row],[Shipdate]])</f>
        <v>2024</v>
      </c>
      <c r="K5280" s="22"/>
      <c r="L5280" s="22">
        <f>VLOOKUP(shipments[[#This Row],[PID]],CHOOSE({1,2},products[PID],products[Cost_per_box]),2,0)</f>
        <v>9.57</v>
      </c>
      <c r="M5280" s="22">
        <f>shipments[[#This Row],[Boxes]]*shipments[[#This Row],[cost_per_box]]</f>
        <v>9560.43</v>
      </c>
      <c r="N5280" s="22">
        <f>shipments[[#This Row],[Amount]]-shipments[[#This Row],[total cost]]</f>
        <v>5411.07</v>
      </c>
    </row>
    <row r="5281" spans="1:14" x14ac:dyDescent="0.35">
      <c r="A5281" t="s">
        <v>5330</v>
      </c>
      <c r="B5281" t="s">
        <v>8056</v>
      </c>
      <c r="C5281" t="s">
        <v>8027</v>
      </c>
      <c r="D5281" t="s">
        <v>8036</v>
      </c>
      <c r="E5281" s="1">
        <v>45365</v>
      </c>
      <c r="F5281">
        <v>8055</v>
      </c>
      <c r="G5281">
        <v>1151</v>
      </c>
      <c r="H5281" t="s">
        <v>40</v>
      </c>
      <c r="I5281" t="str">
        <f>VLOOKUP(shipments[[#This Row],[SPID]],CHOOSE({1,2},people[[#All],[SPID]],people[[#All],[Sales_person]]),2,0)</f>
        <v>Marney O'Breen</v>
      </c>
      <c r="J5281">
        <f>YEAR(shipments[[#This Row],[Shipdate]])</f>
        <v>2024</v>
      </c>
      <c r="K5281" s="22"/>
      <c r="L5281" s="22">
        <f>VLOOKUP(shipments[[#This Row],[PID]],CHOOSE({1,2},products[PID],products[Cost_per_box]),2,0)</f>
        <v>8.43</v>
      </c>
      <c r="M5281" s="22">
        <f>shipments[[#This Row],[Boxes]]*shipments[[#This Row],[cost_per_box]]</f>
        <v>9702.93</v>
      </c>
      <c r="N5281" s="22">
        <f>shipments[[#This Row],[Amount]]-shipments[[#This Row],[total cost]]</f>
        <v>-1647.9300000000003</v>
      </c>
    </row>
    <row r="5282" spans="1:14" x14ac:dyDescent="0.35">
      <c r="A5282" t="s">
        <v>5331</v>
      </c>
      <c r="B5282" t="s">
        <v>8056</v>
      </c>
      <c r="C5282" t="s">
        <v>8027</v>
      </c>
      <c r="D5282" t="s">
        <v>8037</v>
      </c>
      <c r="E5282" s="1">
        <v>45103</v>
      </c>
      <c r="F5282">
        <v>2765.25</v>
      </c>
      <c r="G5282">
        <v>308</v>
      </c>
      <c r="H5282" t="s">
        <v>7</v>
      </c>
      <c r="I5282" t="str">
        <f>VLOOKUP(shipments[[#This Row],[SPID]],CHOOSE({1,2},people[[#All],[SPID]],people[[#All],[Sales_person]]),2,0)</f>
        <v>Marney O'Breen</v>
      </c>
      <c r="J5282">
        <f>YEAR(shipments[[#This Row],[Shipdate]])</f>
        <v>2023</v>
      </c>
      <c r="K5282" s="22"/>
      <c r="L5282" s="22">
        <f>VLOOKUP(shipments[[#This Row],[PID]],CHOOSE({1,2},products[PID],products[Cost_per_box]),2,0)</f>
        <v>8.43</v>
      </c>
      <c r="M5282" s="22">
        <f>shipments[[#This Row],[Boxes]]*shipments[[#This Row],[cost_per_box]]</f>
        <v>2596.44</v>
      </c>
      <c r="N5282" s="22">
        <f>shipments[[#This Row],[Amount]]-shipments[[#This Row],[total cost]]</f>
        <v>168.80999999999995</v>
      </c>
    </row>
    <row r="5283" spans="1:14" x14ac:dyDescent="0.35">
      <c r="A5283" t="s">
        <v>5332</v>
      </c>
      <c r="B5283" t="s">
        <v>8056</v>
      </c>
      <c r="C5283" t="s">
        <v>8028</v>
      </c>
      <c r="D5283" t="s">
        <v>8037</v>
      </c>
      <c r="E5283" s="1">
        <v>45107</v>
      </c>
      <c r="F5283">
        <v>7791.75</v>
      </c>
      <c r="G5283">
        <v>780</v>
      </c>
      <c r="H5283" t="s">
        <v>7</v>
      </c>
      <c r="I5283" t="str">
        <f>VLOOKUP(shipments[[#This Row],[SPID]],CHOOSE({1,2},people[[#All],[SPID]],people[[#All],[Sales_person]]),2,0)</f>
        <v>Marney O'Breen</v>
      </c>
      <c r="J5283">
        <f>YEAR(shipments[[#This Row],[Shipdate]])</f>
        <v>2023</v>
      </c>
      <c r="K5283" s="22"/>
      <c r="L5283" s="22">
        <f>VLOOKUP(shipments[[#This Row],[PID]],CHOOSE({1,2},products[PID],products[Cost_per_box]),2,0)</f>
        <v>6.8</v>
      </c>
      <c r="M5283" s="22">
        <f>shipments[[#This Row],[Boxes]]*shipments[[#This Row],[cost_per_box]]</f>
        <v>5304</v>
      </c>
      <c r="N5283" s="22">
        <f>shipments[[#This Row],[Amount]]-shipments[[#This Row],[total cost]]</f>
        <v>2487.75</v>
      </c>
    </row>
    <row r="5284" spans="1:14" x14ac:dyDescent="0.35">
      <c r="A5284" t="s">
        <v>5333</v>
      </c>
      <c r="B5284" t="s">
        <v>8056</v>
      </c>
      <c r="C5284" t="s">
        <v>8028</v>
      </c>
      <c r="D5284" t="s">
        <v>8038</v>
      </c>
      <c r="E5284" s="1">
        <v>45455</v>
      </c>
      <c r="F5284">
        <v>2493</v>
      </c>
      <c r="G5284">
        <v>277</v>
      </c>
      <c r="H5284" t="s">
        <v>7</v>
      </c>
      <c r="I5284" t="str">
        <f>VLOOKUP(shipments[[#This Row],[SPID]],CHOOSE({1,2},people[[#All],[SPID]],people[[#All],[Sales_person]]),2,0)</f>
        <v>Marney O'Breen</v>
      </c>
      <c r="J5284">
        <f>YEAR(shipments[[#This Row],[Shipdate]])</f>
        <v>2024</v>
      </c>
      <c r="K5284" s="22"/>
      <c r="L5284" s="22">
        <f>VLOOKUP(shipments[[#This Row],[PID]],CHOOSE({1,2},products[PID],products[Cost_per_box]),2,0)</f>
        <v>6.8</v>
      </c>
      <c r="M5284" s="22">
        <f>shipments[[#This Row],[Boxes]]*shipments[[#This Row],[cost_per_box]]</f>
        <v>1883.6</v>
      </c>
      <c r="N5284" s="22">
        <f>shipments[[#This Row],[Amount]]-shipments[[#This Row],[total cost]]</f>
        <v>609.40000000000009</v>
      </c>
    </row>
    <row r="5285" spans="1:14" x14ac:dyDescent="0.35">
      <c r="A5285" t="s">
        <v>5334</v>
      </c>
      <c r="B5285" t="s">
        <v>8056</v>
      </c>
      <c r="C5285" t="s">
        <v>8029</v>
      </c>
      <c r="D5285" t="s">
        <v>8038</v>
      </c>
      <c r="E5285" s="1">
        <v>45428</v>
      </c>
      <c r="F5285">
        <v>5877</v>
      </c>
      <c r="G5285">
        <v>227</v>
      </c>
      <c r="H5285" t="s">
        <v>7</v>
      </c>
      <c r="I5285" t="str">
        <f>VLOOKUP(shipments[[#This Row],[SPID]],CHOOSE({1,2},people[[#All],[SPID]],people[[#All],[Sales_person]]),2,0)</f>
        <v>Marney O'Breen</v>
      </c>
      <c r="J5285">
        <f>YEAR(shipments[[#This Row],[Shipdate]])</f>
        <v>2024</v>
      </c>
      <c r="K5285" s="22"/>
      <c r="L5285" s="22">
        <f>VLOOKUP(shipments[[#This Row],[PID]],CHOOSE({1,2},products[PID],products[Cost_per_box]),2,0)</f>
        <v>5.04</v>
      </c>
      <c r="M5285" s="22">
        <f>shipments[[#This Row],[Boxes]]*shipments[[#This Row],[cost_per_box]]</f>
        <v>1144.08</v>
      </c>
      <c r="N5285" s="22">
        <f>shipments[[#This Row],[Amount]]-shipments[[#This Row],[total cost]]</f>
        <v>4732.92</v>
      </c>
    </row>
    <row r="5286" spans="1:14" x14ac:dyDescent="0.35">
      <c r="A5286" t="s">
        <v>5335</v>
      </c>
      <c r="B5286" t="s">
        <v>8056</v>
      </c>
      <c r="C5286" t="s">
        <v>8029</v>
      </c>
      <c r="D5286" t="s">
        <v>8036</v>
      </c>
      <c r="E5286" s="1">
        <v>45392</v>
      </c>
      <c r="F5286">
        <v>2938.5</v>
      </c>
      <c r="G5286">
        <v>114</v>
      </c>
      <c r="H5286" t="s">
        <v>7</v>
      </c>
      <c r="I5286" t="str">
        <f>VLOOKUP(shipments[[#This Row],[SPID]],CHOOSE({1,2},people[[#All],[SPID]],people[[#All],[Sales_person]]),2,0)</f>
        <v>Marney O'Breen</v>
      </c>
      <c r="J5286">
        <f>YEAR(shipments[[#This Row],[Shipdate]])</f>
        <v>2024</v>
      </c>
      <c r="K5286" s="22"/>
      <c r="L5286" s="22">
        <f>VLOOKUP(shipments[[#This Row],[PID]],CHOOSE({1,2},products[PID],products[Cost_per_box]),2,0)</f>
        <v>5.04</v>
      </c>
      <c r="M5286" s="22">
        <f>shipments[[#This Row],[Boxes]]*shipments[[#This Row],[cost_per_box]]</f>
        <v>574.56000000000006</v>
      </c>
      <c r="N5286" s="22">
        <f>shipments[[#This Row],[Amount]]-shipments[[#This Row],[total cost]]</f>
        <v>2363.94</v>
      </c>
    </row>
    <row r="5287" spans="1:14" x14ac:dyDescent="0.35">
      <c r="A5287" t="s">
        <v>5336</v>
      </c>
      <c r="B5287" t="s">
        <v>8056</v>
      </c>
      <c r="C5287" t="s">
        <v>8030</v>
      </c>
      <c r="D5287" t="s">
        <v>8033</v>
      </c>
      <c r="E5287" s="1">
        <v>45281</v>
      </c>
      <c r="F5287">
        <v>5067</v>
      </c>
      <c r="G5287">
        <v>563</v>
      </c>
      <c r="H5287" t="s">
        <v>7</v>
      </c>
      <c r="I5287" t="str">
        <f>VLOOKUP(shipments[[#This Row],[SPID]],CHOOSE({1,2},people[[#All],[SPID]],people[[#All],[Sales_person]]),2,0)</f>
        <v>Marney O'Breen</v>
      </c>
      <c r="J5287">
        <f>YEAR(shipments[[#This Row],[Shipdate]])</f>
        <v>2023</v>
      </c>
      <c r="K5287" s="22"/>
      <c r="L5287" s="22">
        <f>VLOOKUP(shipments[[#This Row],[PID]],CHOOSE({1,2},products[PID],products[Cost_per_box]),2,0)</f>
        <v>2.76</v>
      </c>
      <c r="M5287" s="22">
        <f>shipments[[#This Row],[Boxes]]*shipments[[#This Row],[cost_per_box]]</f>
        <v>1553.8799999999999</v>
      </c>
      <c r="N5287" s="22">
        <f>shipments[[#This Row],[Amount]]-shipments[[#This Row],[total cost]]</f>
        <v>3513.12</v>
      </c>
    </row>
    <row r="5288" spans="1:14" x14ac:dyDescent="0.35">
      <c r="A5288" t="s">
        <v>5337</v>
      </c>
      <c r="B5288" t="s">
        <v>8056</v>
      </c>
      <c r="C5288" t="s">
        <v>8030</v>
      </c>
      <c r="D5288" t="s">
        <v>8033</v>
      </c>
      <c r="E5288" s="1">
        <v>45250</v>
      </c>
      <c r="F5288">
        <v>2218.5</v>
      </c>
      <c r="G5288">
        <v>185</v>
      </c>
      <c r="H5288" t="s">
        <v>7</v>
      </c>
      <c r="I5288" t="str">
        <f>VLOOKUP(shipments[[#This Row],[SPID]],CHOOSE({1,2},people[[#All],[SPID]],people[[#All],[Sales_person]]),2,0)</f>
        <v>Marney O'Breen</v>
      </c>
      <c r="J5288">
        <f>YEAR(shipments[[#This Row],[Shipdate]])</f>
        <v>2023</v>
      </c>
      <c r="K5288" s="22"/>
      <c r="L5288" s="22">
        <f>VLOOKUP(shipments[[#This Row],[PID]],CHOOSE({1,2},products[PID],products[Cost_per_box]),2,0)</f>
        <v>2.76</v>
      </c>
      <c r="M5288" s="22">
        <f>shipments[[#This Row],[Boxes]]*shipments[[#This Row],[cost_per_box]]</f>
        <v>510.59999999999997</v>
      </c>
      <c r="N5288" s="22">
        <f>shipments[[#This Row],[Amount]]-shipments[[#This Row],[total cost]]</f>
        <v>1707.9</v>
      </c>
    </row>
    <row r="5289" spans="1:14" x14ac:dyDescent="0.35">
      <c r="A5289" t="s">
        <v>5338</v>
      </c>
      <c r="B5289" t="s">
        <v>8056</v>
      </c>
      <c r="C5289" t="s">
        <v>8031</v>
      </c>
      <c r="D5289" t="s">
        <v>8033</v>
      </c>
      <c r="E5289" s="1">
        <v>45317</v>
      </c>
      <c r="F5289">
        <v>3375</v>
      </c>
      <c r="G5289">
        <v>307</v>
      </c>
      <c r="H5289" t="s">
        <v>7</v>
      </c>
      <c r="I5289" t="str">
        <f>VLOOKUP(shipments[[#This Row],[SPID]],CHOOSE({1,2},people[[#All],[SPID]],people[[#All],[Sales_person]]),2,0)</f>
        <v>Marney O'Breen</v>
      </c>
      <c r="J5289">
        <f>YEAR(shipments[[#This Row],[Shipdate]])</f>
        <v>2024</v>
      </c>
      <c r="K5289" s="22"/>
      <c r="L5289" s="22">
        <f>VLOOKUP(shipments[[#This Row],[PID]],CHOOSE({1,2},products[PID],products[Cost_per_box]),2,0)</f>
        <v>3.32</v>
      </c>
      <c r="M5289" s="22">
        <f>shipments[[#This Row],[Boxes]]*shipments[[#This Row],[cost_per_box]]</f>
        <v>1019.2399999999999</v>
      </c>
      <c r="N5289" s="22">
        <f>shipments[[#This Row],[Amount]]-shipments[[#This Row],[total cost]]</f>
        <v>2355.7600000000002</v>
      </c>
    </row>
    <row r="5290" spans="1:14" x14ac:dyDescent="0.35">
      <c r="A5290" t="s">
        <v>5339</v>
      </c>
      <c r="B5290" t="s">
        <v>8056</v>
      </c>
      <c r="C5290" t="s">
        <v>8031</v>
      </c>
      <c r="D5290" t="s">
        <v>8037</v>
      </c>
      <c r="E5290" s="1">
        <v>45350</v>
      </c>
      <c r="F5290">
        <v>12863.25</v>
      </c>
      <c r="G5290">
        <v>1608</v>
      </c>
      <c r="H5290" t="s">
        <v>7</v>
      </c>
      <c r="I5290" t="str">
        <f>VLOOKUP(shipments[[#This Row],[SPID]],CHOOSE({1,2},people[[#All],[SPID]],people[[#All],[Sales_person]]),2,0)</f>
        <v>Marney O'Breen</v>
      </c>
      <c r="J5290">
        <f>YEAR(shipments[[#This Row],[Shipdate]])</f>
        <v>2024</v>
      </c>
      <c r="K5290" s="22"/>
      <c r="L5290" s="22">
        <f>VLOOKUP(shipments[[#This Row],[PID]],CHOOSE({1,2},products[PID],products[Cost_per_box]),2,0)</f>
        <v>3.32</v>
      </c>
      <c r="M5290" s="22">
        <f>shipments[[#This Row],[Boxes]]*shipments[[#This Row],[cost_per_box]]</f>
        <v>5338.5599999999995</v>
      </c>
      <c r="N5290" s="22">
        <f>shipments[[#This Row],[Amount]]-shipments[[#This Row],[total cost]]</f>
        <v>7524.6900000000005</v>
      </c>
    </row>
    <row r="5291" spans="1:14" x14ac:dyDescent="0.35">
      <c r="A5291" t="s">
        <v>5340</v>
      </c>
      <c r="B5291" t="s">
        <v>8056</v>
      </c>
      <c r="C5291" t="s">
        <v>8032</v>
      </c>
      <c r="D5291" t="s">
        <v>8038</v>
      </c>
      <c r="E5291" s="1">
        <v>45244</v>
      </c>
      <c r="F5291">
        <v>650.25</v>
      </c>
      <c r="G5291">
        <v>31</v>
      </c>
      <c r="H5291" t="s">
        <v>7</v>
      </c>
      <c r="I5291" t="str">
        <f>VLOOKUP(shipments[[#This Row],[SPID]],CHOOSE({1,2},people[[#All],[SPID]],people[[#All],[Sales_person]]),2,0)</f>
        <v>Marney O'Breen</v>
      </c>
      <c r="J5291">
        <f>YEAR(shipments[[#This Row],[Shipdate]])</f>
        <v>2023</v>
      </c>
      <c r="K5291" s="22"/>
      <c r="L5291" s="22">
        <f>VLOOKUP(shipments[[#This Row],[PID]],CHOOSE({1,2},products[PID],products[Cost_per_box]),2,0)</f>
        <v>2.65</v>
      </c>
      <c r="M5291" s="22">
        <f>shipments[[#This Row],[Boxes]]*shipments[[#This Row],[cost_per_box]]</f>
        <v>82.149999999999991</v>
      </c>
      <c r="N5291" s="22">
        <f>shipments[[#This Row],[Amount]]-shipments[[#This Row],[total cost]]</f>
        <v>568.1</v>
      </c>
    </row>
    <row r="5292" spans="1:14" x14ac:dyDescent="0.35">
      <c r="A5292" t="s">
        <v>5341</v>
      </c>
      <c r="B5292" t="s">
        <v>8056</v>
      </c>
      <c r="C5292" t="s">
        <v>8032</v>
      </c>
      <c r="D5292" t="s">
        <v>8033</v>
      </c>
      <c r="E5292" s="1">
        <v>45491</v>
      </c>
      <c r="F5292">
        <v>10973.25</v>
      </c>
      <c r="G5292">
        <v>610</v>
      </c>
      <c r="H5292" t="s">
        <v>18</v>
      </c>
      <c r="I5292" t="str">
        <f>VLOOKUP(shipments[[#This Row],[SPID]],CHOOSE({1,2},people[[#All],[SPID]],people[[#All],[Sales_person]]),2,0)</f>
        <v>Marney O'Breen</v>
      </c>
      <c r="J5292">
        <f>YEAR(shipments[[#This Row],[Shipdate]])</f>
        <v>2024</v>
      </c>
      <c r="K5292" s="22"/>
      <c r="L5292" s="22">
        <f>VLOOKUP(shipments[[#This Row],[PID]],CHOOSE({1,2},products[PID],products[Cost_per_box]),2,0)</f>
        <v>2.65</v>
      </c>
      <c r="M5292" s="22">
        <f>shipments[[#This Row],[Boxes]]*shipments[[#This Row],[cost_per_box]]</f>
        <v>1616.5</v>
      </c>
      <c r="N5292" s="22">
        <f>shipments[[#This Row],[Amount]]-shipments[[#This Row],[total cost]]</f>
        <v>9356.75</v>
      </c>
    </row>
    <row r="5293" spans="1:14" x14ac:dyDescent="0.35">
      <c r="A5293" t="s">
        <v>5342</v>
      </c>
      <c r="B5293" t="s">
        <v>8056</v>
      </c>
      <c r="C5293" t="s">
        <v>8032</v>
      </c>
      <c r="D5293" t="s">
        <v>8033</v>
      </c>
      <c r="E5293" s="1">
        <v>45147</v>
      </c>
      <c r="F5293">
        <v>7816.5</v>
      </c>
      <c r="G5293">
        <v>356</v>
      </c>
      <c r="H5293" t="s">
        <v>7</v>
      </c>
      <c r="I5293" t="str">
        <f>VLOOKUP(shipments[[#This Row],[SPID]],CHOOSE({1,2},people[[#All],[SPID]],people[[#All],[Sales_person]]),2,0)</f>
        <v>Marney O'Breen</v>
      </c>
      <c r="J5293">
        <f>YEAR(shipments[[#This Row],[Shipdate]])</f>
        <v>2023</v>
      </c>
      <c r="K5293" s="22"/>
      <c r="L5293" s="22">
        <f>VLOOKUP(shipments[[#This Row],[PID]],CHOOSE({1,2},products[PID],products[Cost_per_box]),2,0)</f>
        <v>2.65</v>
      </c>
      <c r="M5293" s="22">
        <f>shipments[[#This Row],[Boxes]]*shipments[[#This Row],[cost_per_box]]</f>
        <v>943.4</v>
      </c>
      <c r="N5293" s="22">
        <f>shipments[[#This Row],[Amount]]-shipments[[#This Row],[total cost]]</f>
        <v>6873.1</v>
      </c>
    </row>
    <row r="5294" spans="1:14" x14ac:dyDescent="0.35">
      <c r="A5294" t="s">
        <v>5343</v>
      </c>
      <c r="B5294" t="s">
        <v>8056</v>
      </c>
      <c r="C5294" t="s">
        <v>8032</v>
      </c>
      <c r="D5294" t="s">
        <v>8035</v>
      </c>
      <c r="E5294" s="1">
        <v>45475</v>
      </c>
      <c r="F5294">
        <v>8745.75</v>
      </c>
      <c r="G5294">
        <v>398</v>
      </c>
      <c r="H5294" t="s">
        <v>18</v>
      </c>
      <c r="I5294" t="str">
        <f>VLOOKUP(shipments[[#This Row],[SPID]],CHOOSE({1,2},people[[#All],[SPID]],people[[#All],[Sales_person]]),2,0)</f>
        <v>Marney O'Breen</v>
      </c>
      <c r="J5294">
        <f>YEAR(shipments[[#This Row],[Shipdate]])</f>
        <v>2024</v>
      </c>
      <c r="K5294" s="22"/>
      <c r="L5294" s="22">
        <f>VLOOKUP(shipments[[#This Row],[PID]],CHOOSE({1,2},products[PID],products[Cost_per_box]),2,0)</f>
        <v>2.65</v>
      </c>
      <c r="M5294" s="22">
        <f>shipments[[#This Row],[Boxes]]*shipments[[#This Row],[cost_per_box]]</f>
        <v>1054.7</v>
      </c>
      <c r="N5294" s="22">
        <f>shipments[[#This Row],[Amount]]-shipments[[#This Row],[total cost]]</f>
        <v>7691.05</v>
      </c>
    </row>
    <row r="5295" spans="1:14" x14ac:dyDescent="0.35">
      <c r="A5295" t="s">
        <v>5344</v>
      </c>
      <c r="B5295" t="s">
        <v>8056</v>
      </c>
      <c r="C5295" t="s">
        <v>8032</v>
      </c>
      <c r="D5295" t="s">
        <v>8038</v>
      </c>
      <c r="E5295" s="1">
        <v>45084</v>
      </c>
      <c r="F5295">
        <v>9879.75</v>
      </c>
      <c r="G5295">
        <v>494</v>
      </c>
      <c r="H5295" t="s">
        <v>7</v>
      </c>
      <c r="I5295" t="str">
        <f>VLOOKUP(shipments[[#This Row],[SPID]],CHOOSE({1,2},people[[#All],[SPID]],people[[#All],[Sales_person]]),2,0)</f>
        <v>Marney O'Breen</v>
      </c>
      <c r="J5295">
        <f>YEAR(shipments[[#This Row],[Shipdate]])</f>
        <v>2023</v>
      </c>
      <c r="K5295" s="22"/>
      <c r="L5295" s="22">
        <f>VLOOKUP(shipments[[#This Row],[PID]],CHOOSE({1,2},products[PID],products[Cost_per_box]),2,0)</f>
        <v>2.65</v>
      </c>
      <c r="M5295" s="22">
        <f>shipments[[#This Row],[Boxes]]*shipments[[#This Row],[cost_per_box]]</f>
        <v>1309.0999999999999</v>
      </c>
      <c r="N5295" s="22">
        <f>shipments[[#This Row],[Amount]]-shipments[[#This Row],[total cost]]</f>
        <v>8570.65</v>
      </c>
    </row>
    <row r="5296" spans="1:14" x14ac:dyDescent="0.35">
      <c r="A5296" t="s">
        <v>5345</v>
      </c>
      <c r="B5296" t="s">
        <v>8056</v>
      </c>
      <c r="C5296" t="s">
        <v>8032</v>
      </c>
      <c r="D5296" t="s">
        <v>8035</v>
      </c>
      <c r="E5296" s="1">
        <v>45022</v>
      </c>
      <c r="F5296">
        <v>12613.5</v>
      </c>
      <c r="G5296">
        <v>631</v>
      </c>
      <c r="H5296" t="s">
        <v>7</v>
      </c>
      <c r="I5296" t="str">
        <f>VLOOKUP(shipments[[#This Row],[SPID]],CHOOSE({1,2},people[[#All],[SPID]],people[[#All],[Sales_person]]),2,0)</f>
        <v>Marney O'Breen</v>
      </c>
      <c r="J5296">
        <f>YEAR(shipments[[#This Row],[Shipdate]])</f>
        <v>2023</v>
      </c>
      <c r="K5296" s="22"/>
      <c r="L5296" s="22">
        <f>VLOOKUP(shipments[[#This Row],[PID]],CHOOSE({1,2},products[PID],products[Cost_per_box]),2,0)</f>
        <v>2.65</v>
      </c>
      <c r="M5296" s="22">
        <f>shipments[[#This Row],[Boxes]]*shipments[[#This Row],[cost_per_box]]</f>
        <v>1672.1499999999999</v>
      </c>
      <c r="N5296" s="22">
        <f>shipments[[#This Row],[Amount]]-shipments[[#This Row],[total cost]]</f>
        <v>10941.35</v>
      </c>
    </row>
    <row r="5297" spans="1:14" x14ac:dyDescent="0.35">
      <c r="A5297" t="s">
        <v>5346</v>
      </c>
      <c r="B5297" t="s">
        <v>8056</v>
      </c>
      <c r="C5297" t="s">
        <v>8011</v>
      </c>
      <c r="D5297" t="s">
        <v>8038</v>
      </c>
      <c r="E5297" s="1">
        <v>45481</v>
      </c>
      <c r="F5297">
        <v>15880.5</v>
      </c>
      <c r="G5297">
        <v>1222</v>
      </c>
      <c r="H5297" t="s">
        <v>40</v>
      </c>
      <c r="I5297" t="str">
        <f>VLOOKUP(shipments[[#This Row],[SPID]],CHOOSE({1,2},people[[#All],[SPID]],people[[#All],[Sales_person]]),2,0)</f>
        <v>Marney O'Breen</v>
      </c>
      <c r="J5297">
        <f>YEAR(shipments[[#This Row],[Shipdate]])</f>
        <v>2024</v>
      </c>
      <c r="K5297" s="22"/>
      <c r="L5297" s="22">
        <f>VLOOKUP(shipments[[#This Row],[PID]],CHOOSE({1,2},products[PID],products[Cost_per_box]),2,0)</f>
        <v>5.26</v>
      </c>
      <c r="M5297" s="22">
        <f>shipments[[#This Row],[Boxes]]*shipments[[#This Row],[cost_per_box]]</f>
        <v>6427.7199999999993</v>
      </c>
      <c r="N5297" s="22">
        <f>shipments[[#This Row],[Amount]]-shipments[[#This Row],[total cost]]</f>
        <v>9452.7800000000007</v>
      </c>
    </row>
    <row r="5298" spans="1:14" x14ac:dyDescent="0.35">
      <c r="A5298" t="s">
        <v>5347</v>
      </c>
      <c r="B5298" t="s">
        <v>8056</v>
      </c>
      <c r="C5298" t="s">
        <v>8014</v>
      </c>
      <c r="D5298" t="s">
        <v>8034</v>
      </c>
      <c r="E5298" s="1">
        <v>45434</v>
      </c>
      <c r="F5298">
        <v>10068.75</v>
      </c>
      <c r="G5298">
        <v>1259</v>
      </c>
      <c r="H5298" t="s">
        <v>7</v>
      </c>
      <c r="I5298" t="str">
        <f>VLOOKUP(shipments[[#This Row],[SPID]],CHOOSE({1,2},people[[#All],[SPID]],people[[#All],[Sales_person]]),2,0)</f>
        <v>Marney O'Breen</v>
      </c>
      <c r="J5298">
        <f>YEAR(shipments[[#This Row],[Shipdate]])</f>
        <v>2024</v>
      </c>
      <c r="K5298" s="22"/>
      <c r="L5298" s="22">
        <f>VLOOKUP(shipments[[#This Row],[PID]],CHOOSE({1,2},products[PID],products[Cost_per_box]),2,0)</f>
        <v>3.85</v>
      </c>
      <c r="M5298" s="22">
        <f>shipments[[#This Row],[Boxes]]*shipments[[#This Row],[cost_per_box]]</f>
        <v>4847.1500000000005</v>
      </c>
      <c r="N5298" s="22">
        <f>shipments[[#This Row],[Amount]]-shipments[[#This Row],[total cost]]</f>
        <v>5221.5999999999995</v>
      </c>
    </row>
    <row r="5299" spans="1:14" x14ac:dyDescent="0.35">
      <c r="A5299" t="s">
        <v>5348</v>
      </c>
      <c r="B5299" t="s">
        <v>8056</v>
      </c>
      <c r="C5299" t="s">
        <v>8014</v>
      </c>
      <c r="D5299" t="s">
        <v>8035</v>
      </c>
      <c r="E5299" s="1">
        <v>44945</v>
      </c>
      <c r="F5299">
        <v>618.75</v>
      </c>
      <c r="G5299">
        <v>69</v>
      </c>
      <c r="H5299" t="s">
        <v>7</v>
      </c>
      <c r="I5299" t="str">
        <f>VLOOKUP(shipments[[#This Row],[SPID]],CHOOSE({1,2},people[[#All],[SPID]],people[[#All],[Sales_person]]),2,0)</f>
        <v>Marney O'Breen</v>
      </c>
      <c r="J5299">
        <f>YEAR(shipments[[#This Row],[Shipdate]])</f>
        <v>2023</v>
      </c>
      <c r="K5299" s="22"/>
      <c r="L5299" s="22">
        <f>VLOOKUP(shipments[[#This Row],[PID]],CHOOSE({1,2},products[PID],products[Cost_per_box]),2,0)</f>
        <v>3.85</v>
      </c>
      <c r="M5299" s="22">
        <f>shipments[[#This Row],[Boxes]]*shipments[[#This Row],[cost_per_box]]</f>
        <v>265.65000000000003</v>
      </c>
      <c r="N5299" s="22">
        <f>shipments[[#This Row],[Amount]]-shipments[[#This Row],[total cost]]</f>
        <v>353.09999999999997</v>
      </c>
    </row>
    <row r="5300" spans="1:14" x14ac:dyDescent="0.35">
      <c r="A5300" t="s">
        <v>5349</v>
      </c>
      <c r="B5300" t="s">
        <v>8056</v>
      </c>
      <c r="C5300" t="s">
        <v>8015</v>
      </c>
      <c r="D5300" t="s">
        <v>8035</v>
      </c>
      <c r="E5300" s="1">
        <v>45097</v>
      </c>
      <c r="F5300">
        <v>1802.25</v>
      </c>
      <c r="G5300">
        <v>201</v>
      </c>
      <c r="H5300" t="s">
        <v>7</v>
      </c>
      <c r="I5300" t="str">
        <f>VLOOKUP(shipments[[#This Row],[SPID]],CHOOSE({1,2},people[[#All],[SPID]],people[[#All],[Sales_person]]),2,0)</f>
        <v>Marney O'Breen</v>
      </c>
      <c r="J5300">
        <f>YEAR(shipments[[#This Row],[Shipdate]])</f>
        <v>2023</v>
      </c>
      <c r="K5300" s="22"/>
      <c r="L5300" s="22">
        <f>VLOOKUP(shipments[[#This Row],[PID]],CHOOSE({1,2},products[PID],products[Cost_per_box]),2,0)</f>
        <v>5.72</v>
      </c>
      <c r="M5300" s="22">
        <f>shipments[[#This Row],[Boxes]]*shipments[[#This Row],[cost_per_box]]</f>
        <v>1149.72</v>
      </c>
      <c r="N5300" s="22">
        <f>shipments[[#This Row],[Amount]]-shipments[[#This Row],[total cost]]</f>
        <v>652.53</v>
      </c>
    </row>
    <row r="5301" spans="1:14" x14ac:dyDescent="0.35">
      <c r="A5301" t="s">
        <v>5350</v>
      </c>
      <c r="B5301" t="s">
        <v>8056</v>
      </c>
      <c r="C5301" t="s">
        <v>8015</v>
      </c>
      <c r="D5301" t="s">
        <v>8036</v>
      </c>
      <c r="E5301" s="1">
        <v>45273</v>
      </c>
      <c r="F5301">
        <v>238.5</v>
      </c>
      <c r="G5301">
        <v>30</v>
      </c>
      <c r="H5301" t="s">
        <v>7</v>
      </c>
      <c r="I5301" t="str">
        <f>VLOOKUP(shipments[[#This Row],[SPID]],CHOOSE({1,2},people[[#All],[SPID]],people[[#All],[Sales_person]]),2,0)</f>
        <v>Marney O'Breen</v>
      </c>
      <c r="J5301">
        <f>YEAR(shipments[[#This Row],[Shipdate]])</f>
        <v>2023</v>
      </c>
      <c r="K5301" s="22"/>
      <c r="L5301" s="22">
        <f>VLOOKUP(shipments[[#This Row],[PID]],CHOOSE({1,2},products[PID],products[Cost_per_box]),2,0)</f>
        <v>5.72</v>
      </c>
      <c r="M5301" s="22">
        <f>shipments[[#This Row],[Boxes]]*shipments[[#This Row],[cost_per_box]]</f>
        <v>171.6</v>
      </c>
      <c r="N5301" s="22">
        <f>shipments[[#This Row],[Amount]]-shipments[[#This Row],[total cost]]</f>
        <v>66.900000000000006</v>
      </c>
    </row>
    <row r="5302" spans="1:14" x14ac:dyDescent="0.35">
      <c r="A5302" t="s">
        <v>5351</v>
      </c>
      <c r="B5302" t="s">
        <v>8056</v>
      </c>
      <c r="C5302" t="s">
        <v>8015</v>
      </c>
      <c r="D5302" t="s">
        <v>8035</v>
      </c>
      <c r="E5302" s="1">
        <v>45328</v>
      </c>
      <c r="F5302">
        <v>5667.75</v>
      </c>
      <c r="G5302">
        <v>630</v>
      </c>
      <c r="H5302" t="s">
        <v>7</v>
      </c>
      <c r="I5302" t="str">
        <f>VLOOKUP(shipments[[#This Row],[SPID]],CHOOSE({1,2},people[[#All],[SPID]],people[[#All],[Sales_person]]),2,0)</f>
        <v>Marney O'Breen</v>
      </c>
      <c r="J5302">
        <f>YEAR(shipments[[#This Row],[Shipdate]])</f>
        <v>2024</v>
      </c>
      <c r="K5302" s="22"/>
      <c r="L5302" s="22">
        <f>VLOOKUP(shipments[[#This Row],[PID]],CHOOSE({1,2},products[PID],products[Cost_per_box]),2,0)</f>
        <v>5.72</v>
      </c>
      <c r="M5302" s="22">
        <f>shipments[[#This Row],[Boxes]]*shipments[[#This Row],[cost_per_box]]</f>
        <v>3603.6</v>
      </c>
      <c r="N5302" s="22">
        <f>shipments[[#This Row],[Amount]]-shipments[[#This Row],[total cost]]</f>
        <v>2064.15</v>
      </c>
    </row>
    <row r="5303" spans="1:14" x14ac:dyDescent="0.35">
      <c r="A5303" t="s">
        <v>5352</v>
      </c>
      <c r="B5303" t="s">
        <v>8056</v>
      </c>
      <c r="C5303" t="s">
        <v>8016</v>
      </c>
      <c r="D5303" t="s">
        <v>8033</v>
      </c>
      <c r="E5303" s="1">
        <v>45201</v>
      </c>
      <c r="F5303">
        <v>2781</v>
      </c>
      <c r="G5303">
        <v>107</v>
      </c>
      <c r="H5303" t="s">
        <v>7</v>
      </c>
      <c r="I5303" t="str">
        <f>VLOOKUP(shipments[[#This Row],[SPID]],CHOOSE({1,2},people[[#All],[SPID]],people[[#All],[Sales_person]]),2,0)</f>
        <v>Marney O'Breen</v>
      </c>
      <c r="J5303">
        <f>YEAR(shipments[[#This Row],[Shipdate]])</f>
        <v>2023</v>
      </c>
      <c r="K5303" s="22"/>
      <c r="L5303" s="22">
        <f>VLOOKUP(shipments[[#This Row],[PID]],CHOOSE({1,2},products[PID],products[Cost_per_box]),2,0)</f>
        <v>6.31</v>
      </c>
      <c r="M5303" s="22">
        <f>shipments[[#This Row],[Boxes]]*shipments[[#This Row],[cost_per_box]]</f>
        <v>675.17</v>
      </c>
      <c r="N5303" s="22">
        <f>shipments[[#This Row],[Amount]]-shipments[[#This Row],[total cost]]</f>
        <v>2105.83</v>
      </c>
    </row>
    <row r="5304" spans="1:14" x14ac:dyDescent="0.35">
      <c r="A5304" t="s">
        <v>5353</v>
      </c>
      <c r="B5304" t="s">
        <v>8056</v>
      </c>
      <c r="C5304" t="s">
        <v>8016</v>
      </c>
      <c r="D5304" t="s">
        <v>8034</v>
      </c>
      <c r="E5304" s="1">
        <v>45468</v>
      </c>
      <c r="F5304">
        <v>11277</v>
      </c>
      <c r="G5304">
        <v>470</v>
      </c>
      <c r="H5304" t="s">
        <v>7</v>
      </c>
      <c r="I5304" t="str">
        <f>VLOOKUP(shipments[[#This Row],[SPID]],CHOOSE({1,2},people[[#All],[SPID]],people[[#All],[Sales_person]]),2,0)</f>
        <v>Marney O'Breen</v>
      </c>
      <c r="J5304">
        <f>YEAR(shipments[[#This Row],[Shipdate]])</f>
        <v>2024</v>
      </c>
      <c r="K5304" s="22"/>
      <c r="L5304" s="22">
        <f>VLOOKUP(shipments[[#This Row],[PID]],CHOOSE({1,2},products[PID],products[Cost_per_box]),2,0)</f>
        <v>6.31</v>
      </c>
      <c r="M5304" s="22">
        <f>shipments[[#This Row],[Boxes]]*shipments[[#This Row],[cost_per_box]]</f>
        <v>2965.7</v>
      </c>
      <c r="N5304" s="22">
        <f>shipments[[#This Row],[Amount]]-shipments[[#This Row],[total cost]]</f>
        <v>8311.2999999999993</v>
      </c>
    </row>
    <row r="5305" spans="1:14" x14ac:dyDescent="0.35">
      <c r="A5305" t="s">
        <v>5354</v>
      </c>
      <c r="B5305" t="s">
        <v>8056</v>
      </c>
      <c r="C5305" t="s">
        <v>8016</v>
      </c>
      <c r="D5305" t="s">
        <v>8036</v>
      </c>
      <c r="E5305" s="1">
        <v>45250</v>
      </c>
      <c r="F5305">
        <v>5319</v>
      </c>
      <c r="G5305">
        <v>190</v>
      </c>
      <c r="H5305" t="s">
        <v>7</v>
      </c>
      <c r="I5305" t="str">
        <f>VLOOKUP(shipments[[#This Row],[SPID]],CHOOSE({1,2},people[[#All],[SPID]],people[[#All],[Sales_person]]),2,0)</f>
        <v>Marney O'Breen</v>
      </c>
      <c r="J5305">
        <f>YEAR(shipments[[#This Row],[Shipdate]])</f>
        <v>2023</v>
      </c>
      <c r="K5305" s="22"/>
      <c r="L5305" s="22">
        <f>VLOOKUP(shipments[[#This Row],[PID]],CHOOSE({1,2},products[PID],products[Cost_per_box]),2,0)</f>
        <v>6.31</v>
      </c>
      <c r="M5305" s="22">
        <f>shipments[[#This Row],[Boxes]]*shipments[[#This Row],[cost_per_box]]</f>
        <v>1198.8999999999999</v>
      </c>
      <c r="N5305" s="22">
        <f>shipments[[#This Row],[Amount]]-shipments[[#This Row],[total cost]]</f>
        <v>4120.1000000000004</v>
      </c>
    </row>
    <row r="5306" spans="1:14" x14ac:dyDescent="0.35">
      <c r="A5306" t="s">
        <v>5355</v>
      </c>
      <c r="B5306" t="s">
        <v>8056</v>
      </c>
      <c r="C5306" t="s">
        <v>8016</v>
      </c>
      <c r="D5306" t="s">
        <v>8038</v>
      </c>
      <c r="E5306" s="1">
        <v>45267</v>
      </c>
      <c r="F5306">
        <v>2081.25</v>
      </c>
      <c r="G5306">
        <v>87</v>
      </c>
      <c r="H5306" t="s">
        <v>7</v>
      </c>
      <c r="I5306" t="str">
        <f>VLOOKUP(shipments[[#This Row],[SPID]],CHOOSE({1,2},people[[#All],[SPID]],people[[#All],[Sales_person]]),2,0)</f>
        <v>Marney O'Breen</v>
      </c>
      <c r="J5306">
        <f>YEAR(shipments[[#This Row],[Shipdate]])</f>
        <v>2023</v>
      </c>
      <c r="K5306" s="22"/>
      <c r="L5306" s="22">
        <f>VLOOKUP(shipments[[#This Row],[PID]],CHOOSE({1,2},products[PID],products[Cost_per_box]),2,0)</f>
        <v>6.31</v>
      </c>
      <c r="M5306" s="22">
        <f>shipments[[#This Row],[Boxes]]*shipments[[#This Row],[cost_per_box]]</f>
        <v>548.96999999999991</v>
      </c>
      <c r="N5306" s="22">
        <f>shipments[[#This Row],[Amount]]-shipments[[#This Row],[total cost]]</f>
        <v>1532.2800000000002</v>
      </c>
    </row>
    <row r="5307" spans="1:14" x14ac:dyDescent="0.35">
      <c r="A5307" t="s">
        <v>5356</v>
      </c>
      <c r="B5307" t="s">
        <v>8056</v>
      </c>
      <c r="C5307" t="s">
        <v>8017</v>
      </c>
      <c r="D5307" t="s">
        <v>8037</v>
      </c>
      <c r="E5307" s="1">
        <v>45513</v>
      </c>
      <c r="F5307">
        <v>4243.5</v>
      </c>
      <c r="G5307">
        <v>170</v>
      </c>
      <c r="H5307" t="s">
        <v>18</v>
      </c>
      <c r="I5307" t="str">
        <f>VLOOKUP(shipments[[#This Row],[SPID]],CHOOSE({1,2},people[[#All],[SPID]],people[[#All],[Sales_person]]),2,0)</f>
        <v>Marney O'Breen</v>
      </c>
      <c r="J5307">
        <f>YEAR(shipments[[#This Row],[Shipdate]])</f>
        <v>2024</v>
      </c>
      <c r="K5307" s="22"/>
      <c r="L5307" s="22">
        <f>VLOOKUP(shipments[[#This Row],[PID]],CHOOSE({1,2},products[PID],products[Cost_per_box]),2,0)</f>
        <v>9.94</v>
      </c>
      <c r="M5307" s="22">
        <f>shipments[[#This Row],[Boxes]]*shipments[[#This Row],[cost_per_box]]</f>
        <v>1689.8</v>
      </c>
      <c r="N5307" s="22">
        <f>shipments[[#This Row],[Amount]]-shipments[[#This Row],[total cost]]</f>
        <v>2553.6999999999998</v>
      </c>
    </row>
    <row r="5308" spans="1:14" x14ac:dyDescent="0.35">
      <c r="A5308" t="s">
        <v>5357</v>
      </c>
      <c r="B5308" t="s">
        <v>8056</v>
      </c>
      <c r="C5308" t="s">
        <v>8017</v>
      </c>
      <c r="D5308" t="s">
        <v>8038</v>
      </c>
      <c r="E5308" s="1">
        <v>45260</v>
      </c>
      <c r="F5308">
        <v>6198.75</v>
      </c>
      <c r="G5308">
        <v>248</v>
      </c>
      <c r="H5308" t="s">
        <v>7</v>
      </c>
      <c r="I5308" t="str">
        <f>VLOOKUP(shipments[[#This Row],[SPID]],CHOOSE({1,2},people[[#All],[SPID]],people[[#All],[Sales_person]]),2,0)</f>
        <v>Marney O'Breen</v>
      </c>
      <c r="J5308">
        <f>YEAR(shipments[[#This Row],[Shipdate]])</f>
        <v>2023</v>
      </c>
      <c r="K5308" s="22"/>
      <c r="L5308" s="22">
        <f>VLOOKUP(shipments[[#This Row],[PID]],CHOOSE({1,2},products[PID],products[Cost_per_box]),2,0)</f>
        <v>9.94</v>
      </c>
      <c r="M5308" s="22">
        <f>shipments[[#This Row],[Boxes]]*shipments[[#This Row],[cost_per_box]]</f>
        <v>2465.12</v>
      </c>
      <c r="N5308" s="22">
        <f>shipments[[#This Row],[Amount]]-shipments[[#This Row],[total cost]]</f>
        <v>3733.63</v>
      </c>
    </row>
    <row r="5309" spans="1:14" x14ac:dyDescent="0.35">
      <c r="A5309" t="s">
        <v>5358</v>
      </c>
      <c r="B5309" t="s">
        <v>8056</v>
      </c>
      <c r="C5309" t="s">
        <v>8017</v>
      </c>
      <c r="D5309" t="s">
        <v>8033</v>
      </c>
      <c r="E5309" s="1">
        <v>45275</v>
      </c>
      <c r="F5309">
        <v>5418</v>
      </c>
      <c r="G5309">
        <v>209</v>
      </c>
      <c r="H5309" t="s">
        <v>7</v>
      </c>
      <c r="I5309" t="str">
        <f>VLOOKUP(shipments[[#This Row],[SPID]],CHOOSE({1,2},people[[#All],[SPID]],people[[#All],[Sales_person]]),2,0)</f>
        <v>Marney O'Breen</v>
      </c>
      <c r="J5309">
        <f>YEAR(shipments[[#This Row],[Shipdate]])</f>
        <v>2023</v>
      </c>
      <c r="K5309" s="22"/>
      <c r="L5309" s="22">
        <f>VLOOKUP(shipments[[#This Row],[PID]],CHOOSE({1,2},products[PID],products[Cost_per_box]),2,0)</f>
        <v>9.94</v>
      </c>
      <c r="M5309" s="22">
        <f>shipments[[#This Row],[Boxes]]*shipments[[#This Row],[cost_per_box]]</f>
        <v>2077.46</v>
      </c>
      <c r="N5309" s="22">
        <f>shipments[[#This Row],[Amount]]-shipments[[#This Row],[total cost]]</f>
        <v>3340.54</v>
      </c>
    </row>
    <row r="5310" spans="1:14" x14ac:dyDescent="0.35">
      <c r="A5310" t="s">
        <v>5359</v>
      </c>
      <c r="B5310" t="s">
        <v>8056</v>
      </c>
      <c r="C5310" t="s">
        <v>8017</v>
      </c>
      <c r="D5310" t="s">
        <v>8034</v>
      </c>
      <c r="E5310" s="1">
        <v>45247</v>
      </c>
      <c r="F5310">
        <v>5319</v>
      </c>
      <c r="G5310">
        <v>197</v>
      </c>
      <c r="H5310" t="s">
        <v>7</v>
      </c>
      <c r="I5310" t="str">
        <f>VLOOKUP(shipments[[#This Row],[SPID]],CHOOSE({1,2},people[[#All],[SPID]],people[[#All],[Sales_person]]),2,0)</f>
        <v>Marney O'Breen</v>
      </c>
      <c r="J5310">
        <f>YEAR(shipments[[#This Row],[Shipdate]])</f>
        <v>2023</v>
      </c>
      <c r="K5310" s="22"/>
      <c r="L5310" s="22">
        <f>VLOOKUP(shipments[[#This Row],[PID]],CHOOSE({1,2},products[PID],products[Cost_per_box]),2,0)</f>
        <v>9.94</v>
      </c>
      <c r="M5310" s="22">
        <f>shipments[[#This Row],[Boxes]]*shipments[[#This Row],[cost_per_box]]</f>
        <v>1958.1799999999998</v>
      </c>
      <c r="N5310" s="22">
        <f>shipments[[#This Row],[Amount]]-shipments[[#This Row],[total cost]]</f>
        <v>3360.82</v>
      </c>
    </row>
    <row r="5311" spans="1:14" x14ac:dyDescent="0.35">
      <c r="A5311" t="s">
        <v>5360</v>
      </c>
      <c r="B5311" t="s">
        <v>8056</v>
      </c>
      <c r="C5311" t="s">
        <v>8018</v>
      </c>
      <c r="D5311" t="s">
        <v>8037</v>
      </c>
      <c r="E5311" s="1">
        <v>45539</v>
      </c>
      <c r="F5311">
        <v>10671.75</v>
      </c>
      <c r="G5311">
        <v>486</v>
      </c>
      <c r="H5311" t="s">
        <v>26</v>
      </c>
      <c r="I5311" t="str">
        <f>VLOOKUP(shipments[[#This Row],[SPID]],CHOOSE({1,2},people[[#All],[SPID]],people[[#All],[Sales_person]]),2,0)</f>
        <v>Marney O'Breen</v>
      </c>
      <c r="J5311">
        <f>YEAR(shipments[[#This Row],[Shipdate]])</f>
        <v>2024</v>
      </c>
      <c r="K5311" s="22"/>
      <c r="L5311" s="22">
        <f>VLOOKUP(shipments[[#This Row],[PID]],CHOOSE({1,2},products[PID],products[Cost_per_box]),2,0)</f>
        <v>7.73</v>
      </c>
      <c r="M5311" s="22">
        <f>shipments[[#This Row],[Boxes]]*shipments[[#This Row],[cost_per_box]]</f>
        <v>3756.78</v>
      </c>
      <c r="N5311" s="22">
        <f>shipments[[#This Row],[Amount]]-shipments[[#This Row],[total cost]]</f>
        <v>6914.9699999999993</v>
      </c>
    </row>
    <row r="5312" spans="1:14" x14ac:dyDescent="0.35">
      <c r="A5312" t="s">
        <v>5361</v>
      </c>
      <c r="B5312" t="s">
        <v>8056</v>
      </c>
      <c r="C5312" t="s">
        <v>8020</v>
      </c>
      <c r="D5312" t="s">
        <v>8035</v>
      </c>
      <c r="E5312" s="1">
        <v>45560</v>
      </c>
      <c r="F5312">
        <v>1982.25</v>
      </c>
      <c r="G5312">
        <v>133</v>
      </c>
      <c r="H5312" t="s">
        <v>26</v>
      </c>
      <c r="I5312" t="str">
        <f>VLOOKUP(shipments[[#This Row],[SPID]],CHOOSE({1,2},people[[#All],[SPID]],people[[#All],[Sales_person]]),2,0)</f>
        <v>Marney O'Breen</v>
      </c>
      <c r="J5312">
        <f>YEAR(shipments[[#This Row],[Shipdate]])</f>
        <v>2024</v>
      </c>
      <c r="K5312" s="22"/>
      <c r="L5312" s="22">
        <f>VLOOKUP(shipments[[#This Row],[PID]],CHOOSE({1,2},products[PID],products[Cost_per_box]),2,0)</f>
        <v>8.2200000000000006</v>
      </c>
      <c r="M5312" s="22">
        <f>shipments[[#This Row],[Boxes]]*shipments[[#This Row],[cost_per_box]]</f>
        <v>1093.26</v>
      </c>
      <c r="N5312" s="22">
        <f>shipments[[#This Row],[Amount]]-shipments[[#This Row],[total cost]]</f>
        <v>888.99</v>
      </c>
    </row>
    <row r="5313" spans="1:14" x14ac:dyDescent="0.35">
      <c r="A5313" t="s">
        <v>5362</v>
      </c>
      <c r="B5313" t="s">
        <v>8056</v>
      </c>
      <c r="C5313" t="s">
        <v>8020</v>
      </c>
      <c r="D5313" t="s">
        <v>8033</v>
      </c>
      <c r="E5313" s="1">
        <v>45201</v>
      </c>
      <c r="F5313">
        <v>3910.5</v>
      </c>
      <c r="G5313">
        <v>245</v>
      </c>
      <c r="H5313" t="s">
        <v>7</v>
      </c>
      <c r="I5313" t="str">
        <f>VLOOKUP(shipments[[#This Row],[SPID]],CHOOSE({1,2},people[[#All],[SPID]],people[[#All],[Sales_person]]),2,0)</f>
        <v>Marney O'Breen</v>
      </c>
      <c r="J5313">
        <f>YEAR(shipments[[#This Row],[Shipdate]])</f>
        <v>2023</v>
      </c>
      <c r="K5313" s="22"/>
      <c r="L5313" s="22">
        <f>VLOOKUP(shipments[[#This Row],[PID]],CHOOSE({1,2},products[PID],products[Cost_per_box]),2,0)</f>
        <v>8.2200000000000006</v>
      </c>
      <c r="M5313" s="22">
        <f>shipments[[#This Row],[Boxes]]*shipments[[#This Row],[cost_per_box]]</f>
        <v>2013.9</v>
      </c>
      <c r="N5313" s="22">
        <f>shipments[[#This Row],[Amount]]-shipments[[#This Row],[total cost]]</f>
        <v>1896.6</v>
      </c>
    </row>
    <row r="5314" spans="1:14" x14ac:dyDescent="0.35">
      <c r="A5314" t="s">
        <v>5363</v>
      </c>
      <c r="B5314" t="s">
        <v>8056</v>
      </c>
      <c r="C5314" t="s">
        <v>8020</v>
      </c>
      <c r="D5314" t="s">
        <v>8036</v>
      </c>
      <c r="E5314" s="1">
        <v>45511</v>
      </c>
      <c r="F5314">
        <v>6570</v>
      </c>
      <c r="G5314">
        <v>470</v>
      </c>
      <c r="H5314" t="s">
        <v>18</v>
      </c>
      <c r="I5314" t="str">
        <f>VLOOKUP(shipments[[#This Row],[SPID]],CHOOSE({1,2},people[[#All],[SPID]],people[[#All],[Sales_person]]),2,0)</f>
        <v>Marney O'Breen</v>
      </c>
      <c r="J5314">
        <f>YEAR(shipments[[#This Row],[Shipdate]])</f>
        <v>2024</v>
      </c>
      <c r="K5314" s="22"/>
      <c r="L5314" s="22">
        <f>VLOOKUP(shipments[[#This Row],[PID]],CHOOSE({1,2},products[PID],products[Cost_per_box]),2,0)</f>
        <v>8.2200000000000006</v>
      </c>
      <c r="M5314" s="22">
        <f>shipments[[#This Row],[Boxes]]*shipments[[#This Row],[cost_per_box]]</f>
        <v>3863.4</v>
      </c>
      <c r="N5314" s="22">
        <f>shipments[[#This Row],[Amount]]-shipments[[#This Row],[total cost]]</f>
        <v>2706.6</v>
      </c>
    </row>
    <row r="5315" spans="1:14" x14ac:dyDescent="0.35">
      <c r="A5315" t="s">
        <v>5364</v>
      </c>
      <c r="B5315" t="s">
        <v>8056</v>
      </c>
      <c r="C5315" t="s">
        <v>8020</v>
      </c>
      <c r="D5315" t="s">
        <v>8038</v>
      </c>
      <c r="E5315" s="1">
        <v>45356</v>
      </c>
      <c r="F5315">
        <v>14316.75</v>
      </c>
      <c r="G5315">
        <v>1102</v>
      </c>
      <c r="H5315" t="s">
        <v>7</v>
      </c>
      <c r="I5315" t="str">
        <f>VLOOKUP(shipments[[#This Row],[SPID]],CHOOSE({1,2},people[[#All],[SPID]],people[[#All],[Sales_person]]),2,0)</f>
        <v>Marney O'Breen</v>
      </c>
      <c r="J5315">
        <f>YEAR(shipments[[#This Row],[Shipdate]])</f>
        <v>2024</v>
      </c>
      <c r="K5315" s="22"/>
      <c r="L5315" s="22">
        <f>VLOOKUP(shipments[[#This Row],[PID]],CHOOSE({1,2},products[PID],products[Cost_per_box]),2,0)</f>
        <v>8.2200000000000006</v>
      </c>
      <c r="M5315" s="22">
        <f>shipments[[#This Row],[Boxes]]*shipments[[#This Row],[cost_per_box]]</f>
        <v>9058.44</v>
      </c>
      <c r="N5315" s="22">
        <f>shipments[[#This Row],[Amount]]-shipments[[#This Row],[total cost]]</f>
        <v>5258.3099999999995</v>
      </c>
    </row>
    <row r="5316" spans="1:14" x14ac:dyDescent="0.35">
      <c r="A5316" t="s">
        <v>5365</v>
      </c>
      <c r="B5316" t="s">
        <v>8056</v>
      </c>
      <c r="C5316" t="s">
        <v>8020</v>
      </c>
      <c r="D5316" t="s">
        <v>8037</v>
      </c>
      <c r="E5316" s="1">
        <v>45523</v>
      </c>
      <c r="F5316">
        <v>10190.25</v>
      </c>
      <c r="G5316">
        <v>850</v>
      </c>
      <c r="H5316" t="s">
        <v>18</v>
      </c>
      <c r="I5316" t="str">
        <f>VLOOKUP(shipments[[#This Row],[SPID]],CHOOSE({1,2},people[[#All],[SPID]],people[[#All],[Sales_person]]),2,0)</f>
        <v>Marney O'Breen</v>
      </c>
      <c r="J5316">
        <f>YEAR(shipments[[#This Row],[Shipdate]])</f>
        <v>2024</v>
      </c>
      <c r="K5316" s="22"/>
      <c r="L5316" s="22">
        <f>VLOOKUP(shipments[[#This Row],[PID]],CHOOSE({1,2},products[PID],products[Cost_per_box]),2,0)</f>
        <v>8.2200000000000006</v>
      </c>
      <c r="M5316" s="22">
        <f>shipments[[#This Row],[Boxes]]*shipments[[#This Row],[cost_per_box]]</f>
        <v>6987.0000000000009</v>
      </c>
      <c r="N5316" s="22">
        <f>shipments[[#This Row],[Amount]]-shipments[[#This Row],[total cost]]</f>
        <v>3203.2499999999991</v>
      </c>
    </row>
    <row r="5317" spans="1:14" x14ac:dyDescent="0.35">
      <c r="A5317" t="s">
        <v>5366</v>
      </c>
      <c r="B5317" t="s">
        <v>8056</v>
      </c>
      <c r="C5317" t="s">
        <v>8020</v>
      </c>
      <c r="D5317" t="s">
        <v>8038</v>
      </c>
      <c r="E5317" s="1">
        <v>45152</v>
      </c>
      <c r="F5317">
        <v>6959.25</v>
      </c>
      <c r="G5317">
        <v>435</v>
      </c>
      <c r="H5317" t="s">
        <v>7</v>
      </c>
      <c r="I5317" t="str">
        <f>VLOOKUP(shipments[[#This Row],[SPID]],CHOOSE({1,2},people[[#All],[SPID]],people[[#All],[Sales_person]]),2,0)</f>
        <v>Marney O'Breen</v>
      </c>
      <c r="J5317">
        <f>YEAR(shipments[[#This Row],[Shipdate]])</f>
        <v>2023</v>
      </c>
      <c r="K5317" s="22"/>
      <c r="L5317" s="22">
        <f>VLOOKUP(shipments[[#This Row],[PID]],CHOOSE({1,2},products[PID],products[Cost_per_box]),2,0)</f>
        <v>8.2200000000000006</v>
      </c>
      <c r="M5317" s="22">
        <f>shipments[[#This Row],[Boxes]]*shipments[[#This Row],[cost_per_box]]</f>
        <v>3575.7000000000003</v>
      </c>
      <c r="N5317" s="22">
        <f>shipments[[#This Row],[Amount]]-shipments[[#This Row],[total cost]]</f>
        <v>3383.5499999999997</v>
      </c>
    </row>
    <row r="5318" spans="1:14" x14ac:dyDescent="0.35">
      <c r="A5318" t="s">
        <v>5367</v>
      </c>
      <c r="B5318" t="s">
        <v>8056</v>
      </c>
      <c r="C5318" t="s">
        <v>8021</v>
      </c>
      <c r="D5318" t="s">
        <v>8033</v>
      </c>
      <c r="E5318" s="1">
        <v>45299</v>
      </c>
      <c r="F5318">
        <v>8253</v>
      </c>
      <c r="G5318">
        <v>486</v>
      </c>
      <c r="H5318" t="s">
        <v>7</v>
      </c>
      <c r="I5318" t="str">
        <f>VLOOKUP(shipments[[#This Row],[SPID]],CHOOSE({1,2},people[[#All],[SPID]],people[[#All],[Sales_person]]),2,0)</f>
        <v>Marney O'Breen</v>
      </c>
      <c r="J5318">
        <f>YEAR(shipments[[#This Row],[Shipdate]])</f>
        <v>2024</v>
      </c>
      <c r="K5318" s="22"/>
      <c r="L5318" s="22">
        <f>VLOOKUP(shipments[[#This Row],[PID]],CHOOSE({1,2},products[PID],products[Cost_per_box]),2,0)</f>
        <v>10.23</v>
      </c>
      <c r="M5318" s="22">
        <f>shipments[[#This Row],[Boxes]]*shipments[[#This Row],[cost_per_box]]</f>
        <v>4971.7800000000007</v>
      </c>
      <c r="N5318" s="22">
        <f>shipments[[#This Row],[Amount]]-shipments[[#This Row],[total cost]]</f>
        <v>3281.2199999999993</v>
      </c>
    </row>
    <row r="5319" spans="1:14" x14ac:dyDescent="0.35">
      <c r="A5319" t="s">
        <v>5368</v>
      </c>
      <c r="B5319" t="s">
        <v>8056</v>
      </c>
      <c r="C5319" t="s">
        <v>8022</v>
      </c>
      <c r="D5319" t="s">
        <v>8033</v>
      </c>
      <c r="E5319" s="1">
        <v>45218</v>
      </c>
      <c r="F5319">
        <v>8862.75</v>
      </c>
      <c r="G5319">
        <v>554</v>
      </c>
      <c r="H5319" t="s">
        <v>7</v>
      </c>
      <c r="I5319" t="str">
        <f>VLOOKUP(shipments[[#This Row],[SPID]],CHOOSE({1,2},people[[#All],[SPID]],people[[#All],[Sales_person]]),2,0)</f>
        <v>Marney O'Breen</v>
      </c>
      <c r="J5319">
        <f>YEAR(shipments[[#This Row],[Shipdate]])</f>
        <v>2023</v>
      </c>
      <c r="K5319" s="22"/>
      <c r="L5319" s="22">
        <f>VLOOKUP(shipments[[#This Row],[PID]],CHOOSE({1,2},products[PID],products[Cost_per_box]),2,0)</f>
        <v>4.74</v>
      </c>
      <c r="M5319" s="22">
        <f>shipments[[#This Row],[Boxes]]*shipments[[#This Row],[cost_per_box]]</f>
        <v>2625.96</v>
      </c>
      <c r="N5319" s="22">
        <f>shipments[[#This Row],[Amount]]-shipments[[#This Row],[total cost]]</f>
        <v>6236.79</v>
      </c>
    </row>
    <row r="5320" spans="1:14" x14ac:dyDescent="0.35">
      <c r="A5320" t="s">
        <v>5369</v>
      </c>
      <c r="B5320" t="s">
        <v>8056</v>
      </c>
      <c r="C5320" t="s">
        <v>8022</v>
      </c>
      <c r="D5320" t="s">
        <v>8037</v>
      </c>
      <c r="E5320" s="1">
        <v>44937</v>
      </c>
      <c r="F5320">
        <v>14571</v>
      </c>
      <c r="G5320">
        <v>858</v>
      </c>
      <c r="H5320" t="s">
        <v>7</v>
      </c>
      <c r="I5320" t="str">
        <f>VLOOKUP(shipments[[#This Row],[SPID]],CHOOSE({1,2},people[[#All],[SPID]],people[[#All],[Sales_person]]),2,0)</f>
        <v>Marney O'Breen</v>
      </c>
      <c r="J5320">
        <f>YEAR(shipments[[#This Row],[Shipdate]])</f>
        <v>2023</v>
      </c>
      <c r="K5320" s="22"/>
      <c r="L5320" s="22">
        <f>VLOOKUP(shipments[[#This Row],[PID]],CHOOSE({1,2},products[PID],products[Cost_per_box]),2,0)</f>
        <v>4.74</v>
      </c>
      <c r="M5320" s="22">
        <f>shipments[[#This Row],[Boxes]]*shipments[[#This Row],[cost_per_box]]</f>
        <v>4066.92</v>
      </c>
      <c r="N5320" s="22">
        <f>shipments[[#This Row],[Amount]]-shipments[[#This Row],[total cost]]</f>
        <v>10504.08</v>
      </c>
    </row>
    <row r="5321" spans="1:14" x14ac:dyDescent="0.35">
      <c r="A5321" t="s">
        <v>5370</v>
      </c>
      <c r="B5321" t="s">
        <v>8056</v>
      </c>
      <c r="C5321" t="s">
        <v>8023</v>
      </c>
      <c r="D5321" t="s">
        <v>8033</v>
      </c>
      <c r="E5321" s="1">
        <v>45138</v>
      </c>
      <c r="F5321">
        <v>1908</v>
      </c>
      <c r="G5321">
        <v>318</v>
      </c>
      <c r="H5321" t="s">
        <v>7</v>
      </c>
      <c r="I5321" t="str">
        <f>VLOOKUP(shipments[[#This Row],[SPID]],CHOOSE({1,2},people[[#All],[SPID]],people[[#All],[Sales_person]]),2,0)</f>
        <v>Marney O'Breen</v>
      </c>
      <c r="J5321">
        <f>YEAR(shipments[[#This Row],[Shipdate]])</f>
        <v>2023</v>
      </c>
      <c r="K5321" s="22"/>
      <c r="L5321" s="22">
        <f>VLOOKUP(shipments[[#This Row],[PID]],CHOOSE({1,2},products[PID],products[Cost_per_box]),2,0)</f>
        <v>10.51</v>
      </c>
      <c r="M5321" s="22">
        <f>shipments[[#This Row],[Boxes]]*shipments[[#This Row],[cost_per_box]]</f>
        <v>3342.18</v>
      </c>
      <c r="N5321" s="22">
        <f>shipments[[#This Row],[Amount]]-shipments[[#This Row],[total cost]]</f>
        <v>-1434.1799999999998</v>
      </c>
    </row>
    <row r="5322" spans="1:14" x14ac:dyDescent="0.35">
      <c r="A5322" t="s">
        <v>5371</v>
      </c>
      <c r="B5322" t="s">
        <v>8056</v>
      </c>
      <c r="C5322" t="s">
        <v>8023</v>
      </c>
      <c r="D5322" t="s">
        <v>8033</v>
      </c>
      <c r="E5322" s="1">
        <v>45176</v>
      </c>
      <c r="F5322">
        <v>10541.25</v>
      </c>
      <c r="G5322">
        <v>1506</v>
      </c>
      <c r="H5322" t="s">
        <v>7</v>
      </c>
      <c r="I5322" t="str">
        <f>VLOOKUP(shipments[[#This Row],[SPID]],CHOOSE({1,2},people[[#All],[SPID]],people[[#All],[Sales_person]]),2,0)</f>
        <v>Marney O'Breen</v>
      </c>
      <c r="J5322">
        <f>YEAR(shipments[[#This Row],[Shipdate]])</f>
        <v>2023</v>
      </c>
      <c r="K5322" s="22"/>
      <c r="L5322" s="22">
        <f>VLOOKUP(shipments[[#This Row],[PID]],CHOOSE({1,2},products[PID],products[Cost_per_box]),2,0)</f>
        <v>10.51</v>
      </c>
      <c r="M5322" s="22">
        <f>shipments[[#This Row],[Boxes]]*shipments[[#This Row],[cost_per_box]]</f>
        <v>15828.06</v>
      </c>
      <c r="N5322" s="22">
        <f>shipments[[#This Row],[Amount]]-shipments[[#This Row],[total cost]]</f>
        <v>-5286.8099999999995</v>
      </c>
    </row>
    <row r="5323" spans="1:14" x14ac:dyDescent="0.35">
      <c r="A5323" t="s">
        <v>5372</v>
      </c>
      <c r="B5323" t="s">
        <v>8056</v>
      </c>
      <c r="C5323" t="s">
        <v>8023</v>
      </c>
      <c r="D5323" t="s">
        <v>8033</v>
      </c>
      <c r="E5323" s="1">
        <v>45468</v>
      </c>
      <c r="F5323">
        <v>450</v>
      </c>
      <c r="G5323">
        <v>50</v>
      </c>
      <c r="H5323" t="s">
        <v>7</v>
      </c>
      <c r="I5323" t="str">
        <f>VLOOKUP(shipments[[#This Row],[SPID]],CHOOSE({1,2},people[[#All],[SPID]],people[[#All],[Sales_person]]),2,0)</f>
        <v>Marney O'Breen</v>
      </c>
      <c r="J5323">
        <f>YEAR(shipments[[#This Row],[Shipdate]])</f>
        <v>2024</v>
      </c>
      <c r="K5323" s="22"/>
      <c r="L5323" s="22">
        <f>VLOOKUP(shipments[[#This Row],[PID]],CHOOSE({1,2},products[PID],products[Cost_per_box]),2,0)</f>
        <v>10.51</v>
      </c>
      <c r="M5323" s="22">
        <f>shipments[[#This Row],[Boxes]]*shipments[[#This Row],[cost_per_box]]</f>
        <v>525.5</v>
      </c>
      <c r="N5323" s="22">
        <f>shipments[[#This Row],[Amount]]-shipments[[#This Row],[total cost]]</f>
        <v>-75.5</v>
      </c>
    </row>
    <row r="5324" spans="1:14" x14ac:dyDescent="0.35">
      <c r="A5324" t="s">
        <v>5373</v>
      </c>
      <c r="B5324" t="s">
        <v>8056</v>
      </c>
      <c r="C5324" t="s">
        <v>8023</v>
      </c>
      <c r="D5324" t="s">
        <v>8034</v>
      </c>
      <c r="E5324" s="1">
        <v>45191</v>
      </c>
      <c r="F5324">
        <v>6115.5</v>
      </c>
      <c r="G5324">
        <v>680</v>
      </c>
      <c r="H5324" t="s">
        <v>7</v>
      </c>
      <c r="I5324" t="str">
        <f>VLOOKUP(shipments[[#This Row],[SPID]],CHOOSE({1,2},people[[#All],[SPID]],people[[#All],[Sales_person]]),2,0)</f>
        <v>Marney O'Breen</v>
      </c>
      <c r="J5324">
        <f>YEAR(shipments[[#This Row],[Shipdate]])</f>
        <v>2023</v>
      </c>
      <c r="K5324" s="22"/>
      <c r="L5324" s="22">
        <f>VLOOKUP(shipments[[#This Row],[PID]],CHOOSE({1,2},products[PID],products[Cost_per_box]),2,0)</f>
        <v>10.51</v>
      </c>
      <c r="M5324" s="22">
        <f>shipments[[#This Row],[Boxes]]*shipments[[#This Row],[cost_per_box]]</f>
        <v>7146.8</v>
      </c>
      <c r="N5324" s="22">
        <f>shipments[[#This Row],[Amount]]-shipments[[#This Row],[total cost]]</f>
        <v>-1031.3000000000002</v>
      </c>
    </row>
    <row r="5325" spans="1:14" x14ac:dyDescent="0.35">
      <c r="A5325" t="s">
        <v>5374</v>
      </c>
      <c r="B5325" t="s">
        <v>8056</v>
      </c>
      <c r="C5325" t="s">
        <v>8024</v>
      </c>
      <c r="D5325" t="s">
        <v>8037</v>
      </c>
      <c r="E5325" s="1">
        <v>45404</v>
      </c>
      <c r="F5325">
        <v>5440.5</v>
      </c>
      <c r="G5325">
        <v>389</v>
      </c>
      <c r="H5325" t="s">
        <v>7</v>
      </c>
      <c r="I5325" t="str">
        <f>VLOOKUP(shipments[[#This Row],[SPID]],CHOOSE({1,2},people[[#All],[SPID]],people[[#All],[Sales_person]]),2,0)</f>
        <v>Marney O'Breen</v>
      </c>
      <c r="J5325">
        <f>YEAR(shipments[[#This Row],[Shipdate]])</f>
        <v>2024</v>
      </c>
      <c r="K5325" s="22"/>
      <c r="L5325" s="22">
        <f>VLOOKUP(shipments[[#This Row],[PID]],CHOOSE({1,2},products[PID],products[Cost_per_box]),2,0)</f>
        <v>6.43</v>
      </c>
      <c r="M5325" s="22">
        <f>shipments[[#This Row],[Boxes]]*shipments[[#This Row],[cost_per_box]]</f>
        <v>2501.27</v>
      </c>
      <c r="N5325" s="22">
        <f>shipments[[#This Row],[Amount]]-shipments[[#This Row],[total cost]]</f>
        <v>2939.23</v>
      </c>
    </row>
    <row r="5326" spans="1:14" x14ac:dyDescent="0.35">
      <c r="A5326" t="s">
        <v>5375</v>
      </c>
      <c r="B5326" t="s">
        <v>8056</v>
      </c>
      <c r="C5326" t="s">
        <v>8024</v>
      </c>
      <c r="D5326" t="s">
        <v>8037</v>
      </c>
      <c r="E5326" s="1">
        <v>45205</v>
      </c>
      <c r="F5326">
        <v>6867</v>
      </c>
      <c r="G5326">
        <v>382</v>
      </c>
      <c r="H5326" t="s">
        <v>7</v>
      </c>
      <c r="I5326" t="str">
        <f>VLOOKUP(shipments[[#This Row],[SPID]],CHOOSE({1,2},people[[#All],[SPID]],people[[#All],[Sales_person]]),2,0)</f>
        <v>Marney O'Breen</v>
      </c>
      <c r="J5326">
        <f>YEAR(shipments[[#This Row],[Shipdate]])</f>
        <v>2023</v>
      </c>
      <c r="K5326" s="22"/>
      <c r="L5326" s="22">
        <f>VLOOKUP(shipments[[#This Row],[PID]],CHOOSE({1,2},products[PID],products[Cost_per_box]),2,0)</f>
        <v>6.43</v>
      </c>
      <c r="M5326" s="22">
        <f>shipments[[#This Row],[Boxes]]*shipments[[#This Row],[cost_per_box]]</f>
        <v>2456.2599999999998</v>
      </c>
      <c r="N5326" s="22">
        <f>shipments[[#This Row],[Amount]]-shipments[[#This Row],[total cost]]</f>
        <v>4410.74</v>
      </c>
    </row>
    <row r="5327" spans="1:14" x14ac:dyDescent="0.35">
      <c r="A5327" t="s">
        <v>5376</v>
      </c>
      <c r="B5327" t="s">
        <v>8056</v>
      </c>
      <c r="C5327" t="s">
        <v>8025</v>
      </c>
      <c r="D5327" t="s">
        <v>8034</v>
      </c>
      <c r="E5327" s="1">
        <v>45243</v>
      </c>
      <c r="F5327">
        <v>4518</v>
      </c>
      <c r="G5327">
        <v>238</v>
      </c>
      <c r="H5327" t="s">
        <v>7</v>
      </c>
      <c r="I5327" t="str">
        <f>VLOOKUP(shipments[[#This Row],[SPID]],CHOOSE({1,2},people[[#All],[SPID]],people[[#All],[Sales_person]]),2,0)</f>
        <v>Marney O'Breen</v>
      </c>
      <c r="J5327">
        <f>YEAR(shipments[[#This Row],[Shipdate]])</f>
        <v>2023</v>
      </c>
      <c r="K5327" s="22"/>
      <c r="L5327" s="22">
        <f>VLOOKUP(shipments[[#This Row],[PID]],CHOOSE({1,2},products[PID],products[Cost_per_box]),2,0)</f>
        <v>12.41</v>
      </c>
      <c r="M5327" s="22">
        <f>shipments[[#This Row],[Boxes]]*shipments[[#This Row],[cost_per_box]]</f>
        <v>2953.58</v>
      </c>
      <c r="N5327" s="22">
        <f>shipments[[#This Row],[Amount]]-shipments[[#This Row],[total cost]]</f>
        <v>1564.42</v>
      </c>
    </row>
    <row r="5328" spans="1:14" x14ac:dyDescent="0.35">
      <c r="A5328" t="s">
        <v>5377</v>
      </c>
      <c r="B5328" t="s">
        <v>8056</v>
      </c>
      <c r="C5328" t="s">
        <v>8025</v>
      </c>
      <c r="D5328" t="s">
        <v>8033</v>
      </c>
      <c r="E5328" s="1">
        <v>45469</v>
      </c>
      <c r="F5328">
        <v>11056.5</v>
      </c>
      <c r="G5328">
        <v>651</v>
      </c>
      <c r="H5328" t="s">
        <v>40</v>
      </c>
      <c r="I5328" t="str">
        <f>VLOOKUP(shipments[[#This Row],[SPID]],CHOOSE({1,2},people[[#All],[SPID]],people[[#All],[Sales_person]]),2,0)</f>
        <v>Marney O'Breen</v>
      </c>
      <c r="J5328">
        <f>YEAR(shipments[[#This Row],[Shipdate]])</f>
        <v>2024</v>
      </c>
      <c r="K5328" s="22"/>
      <c r="L5328" s="22">
        <f>VLOOKUP(shipments[[#This Row],[PID]],CHOOSE({1,2},products[PID],products[Cost_per_box]),2,0)</f>
        <v>12.41</v>
      </c>
      <c r="M5328" s="22">
        <f>shipments[[#This Row],[Boxes]]*shipments[[#This Row],[cost_per_box]]</f>
        <v>8078.91</v>
      </c>
      <c r="N5328" s="22">
        <f>shipments[[#This Row],[Amount]]-shipments[[#This Row],[total cost]]</f>
        <v>2977.59</v>
      </c>
    </row>
    <row r="5329" spans="1:14" x14ac:dyDescent="0.35">
      <c r="A5329" t="s">
        <v>5378</v>
      </c>
      <c r="B5329" t="s">
        <v>8056</v>
      </c>
      <c r="C5329" t="s">
        <v>8025</v>
      </c>
      <c r="D5329" t="s">
        <v>8034</v>
      </c>
      <c r="E5329" s="1">
        <v>45306</v>
      </c>
      <c r="F5329">
        <v>13171.5</v>
      </c>
      <c r="G5329">
        <v>732</v>
      </c>
      <c r="H5329" t="s">
        <v>7</v>
      </c>
      <c r="I5329" t="str">
        <f>VLOOKUP(shipments[[#This Row],[SPID]],CHOOSE({1,2},people[[#All],[SPID]],people[[#All],[Sales_person]]),2,0)</f>
        <v>Marney O'Breen</v>
      </c>
      <c r="J5329">
        <f>YEAR(shipments[[#This Row],[Shipdate]])</f>
        <v>2024</v>
      </c>
      <c r="K5329" s="22"/>
      <c r="L5329" s="22">
        <f>VLOOKUP(shipments[[#This Row],[PID]],CHOOSE({1,2},products[PID],products[Cost_per_box]),2,0)</f>
        <v>12.41</v>
      </c>
      <c r="M5329" s="22">
        <f>shipments[[#This Row],[Boxes]]*shipments[[#This Row],[cost_per_box]]</f>
        <v>9084.1200000000008</v>
      </c>
      <c r="N5329" s="22">
        <f>shipments[[#This Row],[Amount]]-shipments[[#This Row],[total cost]]</f>
        <v>4087.3799999999992</v>
      </c>
    </row>
    <row r="5330" spans="1:14" x14ac:dyDescent="0.35">
      <c r="A5330" t="s">
        <v>5379</v>
      </c>
      <c r="B5330" t="s">
        <v>8056</v>
      </c>
      <c r="C5330" t="s">
        <v>8025</v>
      </c>
      <c r="D5330" t="s">
        <v>8037</v>
      </c>
      <c r="E5330" s="1">
        <v>45201</v>
      </c>
      <c r="F5330">
        <v>7683.75</v>
      </c>
      <c r="G5330">
        <v>385</v>
      </c>
      <c r="H5330" t="s">
        <v>7</v>
      </c>
      <c r="I5330" t="str">
        <f>VLOOKUP(shipments[[#This Row],[SPID]],CHOOSE({1,2},people[[#All],[SPID]],people[[#All],[Sales_person]]),2,0)</f>
        <v>Marney O'Breen</v>
      </c>
      <c r="J5330">
        <f>YEAR(shipments[[#This Row],[Shipdate]])</f>
        <v>2023</v>
      </c>
      <c r="K5330" s="22"/>
      <c r="L5330" s="22">
        <f>VLOOKUP(shipments[[#This Row],[PID]],CHOOSE({1,2},products[PID],products[Cost_per_box]),2,0)</f>
        <v>12.41</v>
      </c>
      <c r="M5330" s="22">
        <f>shipments[[#This Row],[Boxes]]*shipments[[#This Row],[cost_per_box]]</f>
        <v>4777.8500000000004</v>
      </c>
      <c r="N5330" s="22">
        <f>shipments[[#This Row],[Amount]]-shipments[[#This Row],[total cost]]</f>
        <v>2905.8999999999996</v>
      </c>
    </row>
    <row r="5331" spans="1:14" x14ac:dyDescent="0.35">
      <c r="A5331" t="s">
        <v>5380</v>
      </c>
      <c r="B5331" t="s">
        <v>8056</v>
      </c>
      <c r="C5331" t="s">
        <v>8026</v>
      </c>
      <c r="D5331" t="s">
        <v>8038</v>
      </c>
      <c r="E5331" s="1">
        <v>44977</v>
      </c>
      <c r="F5331">
        <v>4032</v>
      </c>
      <c r="G5331">
        <v>269</v>
      </c>
      <c r="H5331" t="s">
        <v>7</v>
      </c>
      <c r="I5331" t="str">
        <f>VLOOKUP(shipments[[#This Row],[SPID]],CHOOSE({1,2},people[[#All],[SPID]],people[[#All],[Sales_person]]),2,0)</f>
        <v>Marney O'Breen</v>
      </c>
      <c r="J5331">
        <f>YEAR(shipments[[#This Row],[Shipdate]])</f>
        <v>2023</v>
      </c>
      <c r="K5331" s="22"/>
      <c r="L5331" s="22">
        <f>VLOOKUP(shipments[[#This Row],[PID]],CHOOSE({1,2},products[PID],products[Cost_per_box]),2,0)</f>
        <v>9.57</v>
      </c>
      <c r="M5331" s="22">
        <f>shipments[[#This Row],[Boxes]]*shipments[[#This Row],[cost_per_box]]</f>
        <v>2574.33</v>
      </c>
      <c r="N5331" s="22">
        <f>shipments[[#This Row],[Amount]]-shipments[[#This Row],[total cost]]</f>
        <v>1457.67</v>
      </c>
    </row>
    <row r="5332" spans="1:14" x14ac:dyDescent="0.35">
      <c r="A5332" t="s">
        <v>5381</v>
      </c>
      <c r="B5332" t="s">
        <v>8056</v>
      </c>
      <c r="C5332" t="s">
        <v>8026</v>
      </c>
      <c r="D5332" t="s">
        <v>8033</v>
      </c>
      <c r="E5332" s="1">
        <v>45285</v>
      </c>
      <c r="F5332">
        <v>14852.25</v>
      </c>
      <c r="G5332">
        <v>929</v>
      </c>
      <c r="H5332" t="s">
        <v>7</v>
      </c>
      <c r="I5332" t="str">
        <f>VLOOKUP(shipments[[#This Row],[SPID]],CHOOSE({1,2},people[[#All],[SPID]],people[[#All],[Sales_person]]),2,0)</f>
        <v>Marney O'Breen</v>
      </c>
      <c r="J5332">
        <f>YEAR(shipments[[#This Row],[Shipdate]])</f>
        <v>2023</v>
      </c>
      <c r="K5332" s="22"/>
      <c r="L5332" s="22">
        <f>VLOOKUP(shipments[[#This Row],[PID]],CHOOSE({1,2},products[PID],products[Cost_per_box]),2,0)</f>
        <v>9.57</v>
      </c>
      <c r="M5332" s="22">
        <f>shipments[[#This Row],[Boxes]]*shipments[[#This Row],[cost_per_box]]</f>
        <v>8890.5300000000007</v>
      </c>
      <c r="N5332" s="22">
        <f>shipments[[#This Row],[Amount]]-shipments[[#This Row],[total cost]]</f>
        <v>5961.7199999999993</v>
      </c>
    </row>
    <row r="5333" spans="1:14" x14ac:dyDescent="0.35">
      <c r="A5333" t="s">
        <v>5382</v>
      </c>
      <c r="B5333" t="s">
        <v>8056</v>
      </c>
      <c r="C5333" t="s">
        <v>8026</v>
      </c>
      <c r="D5333" t="s">
        <v>8037</v>
      </c>
      <c r="E5333" s="1">
        <v>45125</v>
      </c>
      <c r="F5333">
        <v>1413</v>
      </c>
      <c r="G5333">
        <v>95</v>
      </c>
      <c r="H5333" t="s">
        <v>7</v>
      </c>
      <c r="I5333" t="str">
        <f>VLOOKUP(shipments[[#This Row],[SPID]],CHOOSE({1,2},people[[#All],[SPID]],people[[#All],[Sales_person]]),2,0)</f>
        <v>Marney O'Breen</v>
      </c>
      <c r="J5333">
        <f>YEAR(shipments[[#This Row],[Shipdate]])</f>
        <v>2023</v>
      </c>
      <c r="K5333" s="22"/>
      <c r="L5333" s="22">
        <f>VLOOKUP(shipments[[#This Row],[PID]],CHOOSE({1,2},products[PID],products[Cost_per_box]),2,0)</f>
        <v>9.57</v>
      </c>
      <c r="M5333" s="22">
        <f>shipments[[#This Row],[Boxes]]*shipments[[#This Row],[cost_per_box]]</f>
        <v>909.15</v>
      </c>
      <c r="N5333" s="22">
        <f>shipments[[#This Row],[Amount]]-shipments[[#This Row],[total cost]]</f>
        <v>503.85</v>
      </c>
    </row>
    <row r="5334" spans="1:14" x14ac:dyDescent="0.35">
      <c r="A5334" t="s">
        <v>5383</v>
      </c>
      <c r="B5334" t="s">
        <v>8056</v>
      </c>
      <c r="C5334" t="s">
        <v>8028</v>
      </c>
      <c r="D5334" t="s">
        <v>8034</v>
      </c>
      <c r="E5334" s="1">
        <v>45112</v>
      </c>
      <c r="F5334">
        <v>26561.25</v>
      </c>
      <c r="G5334">
        <v>3321</v>
      </c>
      <c r="H5334" t="s">
        <v>7</v>
      </c>
      <c r="I5334" t="str">
        <f>VLOOKUP(shipments[[#This Row],[SPID]],CHOOSE({1,2},people[[#All],[SPID]],people[[#All],[Sales_person]]),2,0)</f>
        <v>Marney O'Breen</v>
      </c>
      <c r="J5334">
        <f>YEAR(shipments[[#This Row],[Shipdate]])</f>
        <v>2023</v>
      </c>
      <c r="K5334" s="22"/>
      <c r="L5334" s="22">
        <f>VLOOKUP(shipments[[#This Row],[PID]],CHOOSE({1,2},products[PID],products[Cost_per_box]),2,0)</f>
        <v>6.8</v>
      </c>
      <c r="M5334" s="22">
        <f>shipments[[#This Row],[Boxes]]*shipments[[#This Row],[cost_per_box]]</f>
        <v>22582.799999999999</v>
      </c>
      <c r="N5334" s="22">
        <f>shipments[[#This Row],[Amount]]-shipments[[#This Row],[total cost]]</f>
        <v>3978.4500000000007</v>
      </c>
    </row>
    <row r="5335" spans="1:14" x14ac:dyDescent="0.35">
      <c r="A5335" t="s">
        <v>5384</v>
      </c>
      <c r="B5335" t="s">
        <v>8056</v>
      </c>
      <c r="C5335" t="s">
        <v>8028</v>
      </c>
      <c r="D5335" t="s">
        <v>8037</v>
      </c>
      <c r="E5335" s="1">
        <v>45281</v>
      </c>
      <c r="F5335">
        <v>10343.25</v>
      </c>
      <c r="G5335">
        <v>1150</v>
      </c>
      <c r="H5335" t="s">
        <v>7</v>
      </c>
      <c r="I5335" t="str">
        <f>VLOOKUP(shipments[[#This Row],[SPID]],CHOOSE({1,2},people[[#All],[SPID]],people[[#All],[Sales_person]]),2,0)</f>
        <v>Marney O'Breen</v>
      </c>
      <c r="J5335">
        <f>YEAR(shipments[[#This Row],[Shipdate]])</f>
        <v>2023</v>
      </c>
      <c r="K5335" s="22"/>
      <c r="L5335" s="22">
        <f>VLOOKUP(shipments[[#This Row],[PID]],CHOOSE({1,2},products[PID],products[Cost_per_box]),2,0)</f>
        <v>6.8</v>
      </c>
      <c r="M5335" s="22">
        <f>shipments[[#This Row],[Boxes]]*shipments[[#This Row],[cost_per_box]]</f>
        <v>7820</v>
      </c>
      <c r="N5335" s="22">
        <f>shipments[[#This Row],[Amount]]-shipments[[#This Row],[total cost]]</f>
        <v>2523.25</v>
      </c>
    </row>
    <row r="5336" spans="1:14" x14ac:dyDescent="0.35">
      <c r="A5336" t="s">
        <v>5385</v>
      </c>
      <c r="B5336" t="s">
        <v>8056</v>
      </c>
      <c r="C5336" t="s">
        <v>8028</v>
      </c>
      <c r="D5336" t="s">
        <v>8038</v>
      </c>
      <c r="E5336" s="1">
        <v>45411</v>
      </c>
      <c r="F5336">
        <v>13529.25</v>
      </c>
      <c r="G5336">
        <v>1504</v>
      </c>
      <c r="H5336" t="s">
        <v>7</v>
      </c>
      <c r="I5336" t="str">
        <f>VLOOKUP(shipments[[#This Row],[SPID]],CHOOSE({1,2},people[[#All],[SPID]],people[[#All],[Sales_person]]),2,0)</f>
        <v>Marney O'Breen</v>
      </c>
      <c r="J5336">
        <f>YEAR(shipments[[#This Row],[Shipdate]])</f>
        <v>2024</v>
      </c>
      <c r="K5336" s="22"/>
      <c r="L5336" s="22">
        <f>VLOOKUP(shipments[[#This Row],[PID]],CHOOSE({1,2},products[PID],products[Cost_per_box]),2,0)</f>
        <v>6.8</v>
      </c>
      <c r="M5336" s="22">
        <f>shipments[[#This Row],[Boxes]]*shipments[[#This Row],[cost_per_box]]</f>
        <v>10227.199999999999</v>
      </c>
      <c r="N5336" s="22">
        <f>shipments[[#This Row],[Amount]]-shipments[[#This Row],[total cost]]</f>
        <v>3302.0500000000011</v>
      </c>
    </row>
    <row r="5337" spans="1:14" x14ac:dyDescent="0.35">
      <c r="A5337" t="s">
        <v>5386</v>
      </c>
      <c r="B5337" t="s">
        <v>8056</v>
      </c>
      <c r="C5337" t="s">
        <v>8030</v>
      </c>
      <c r="D5337" t="s">
        <v>8038</v>
      </c>
      <c r="E5337" s="1">
        <v>45279</v>
      </c>
      <c r="F5337">
        <v>1044</v>
      </c>
      <c r="G5337">
        <v>95</v>
      </c>
      <c r="H5337" t="s">
        <v>7</v>
      </c>
      <c r="I5337" t="str">
        <f>VLOOKUP(shipments[[#This Row],[SPID]],CHOOSE({1,2},people[[#All],[SPID]],people[[#All],[Sales_person]]),2,0)</f>
        <v>Marney O'Breen</v>
      </c>
      <c r="J5337">
        <f>YEAR(shipments[[#This Row],[Shipdate]])</f>
        <v>2023</v>
      </c>
      <c r="K5337" s="22"/>
      <c r="L5337" s="22">
        <f>VLOOKUP(shipments[[#This Row],[PID]],CHOOSE({1,2},products[PID],products[Cost_per_box]),2,0)</f>
        <v>2.76</v>
      </c>
      <c r="M5337" s="22">
        <f>shipments[[#This Row],[Boxes]]*shipments[[#This Row],[cost_per_box]]</f>
        <v>262.2</v>
      </c>
      <c r="N5337" s="22">
        <f>shipments[[#This Row],[Amount]]-shipments[[#This Row],[total cost]]</f>
        <v>781.8</v>
      </c>
    </row>
    <row r="5338" spans="1:14" x14ac:dyDescent="0.35">
      <c r="A5338" t="s">
        <v>5387</v>
      </c>
      <c r="B5338" t="s">
        <v>8056</v>
      </c>
      <c r="C5338" t="s">
        <v>8031</v>
      </c>
      <c r="D5338" t="s">
        <v>8033</v>
      </c>
      <c r="E5338" s="1">
        <v>45485</v>
      </c>
      <c r="F5338">
        <v>10919.25</v>
      </c>
      <c r="G5338">
        <v>1560</v>
      </c>
      <c r="H5338" t="s">
        <v>18</v>
      </c>
      <c r="I5338" t="str">
        <f>VLOOKUP(shipments[[#This Row],[SPID]],CHOOSE({1,2},people[[#All],[SPID]],people[[#All],[Sales_person]]),2,0)</f>
        <v>Marney O'Breen</v>
      </c>
      <c r="J5338">
        <f>YEAR(shipments[[#This Row],[Shipdate]])</f>
        <v>2024</v>
      </c>
      <c r="K5338" s="22"/>
      <c r="L5338" s="22">
        <f>VLOOKUP(shipments[[#This Row],[PID]],CHOOSE({1,2},products[PID],products[Cost_per_box]),2,0)</f>
        <v>3.32</v>
      </c>
      <c r="M5338" s="22">
        <f>shipments[[#This Row],[Boxes]]*shipments[[#This Row],[cost_per_box]]</f>
        <v>5179.2</v>
      </c>
      <c r="N5338" s="22">
        <f>shipments[[#This Row],[Amount]]-shipments[[#This Row],[total cost]]</f>
        <v>5740.05</v>
      </c>
    </row>
    <row r="5339" spans="1:14" x14ac:dyDescent="0.35">
      <c r="A5339" t="s">
        <v>5388</v>
      </c>
      <c r="B5339" t="s">
        <v>8056</v>
      </c>
      <c r="C5339" t="s">
        <v>8032</v>
      </c>
      <c r="D5339" t="s">
        <v>8034</v>
      </c>
      <c r="E5339" s="1">
        <v>45077</v>
      </c>
      <c r="F5339">
        <v>12519</v>
      </c>
      <c r="G5339">
        <v>696</v>
      </c>
      <c r="H5339" t="s">
        <v>7</v>
      </c>
      <c r="I5339" t="str">
        <f>VLOOKUP(shipments[[#This Row],[SPID]],CHOOSE({1,2},people[[#All],[SPID]],people[[#All],[Sales_person]]),2,0)</f>
        <v>Marney O'Breen</v>
      </c>
      <c r="J5339">
        <f>YEAR(shipments[[#This Row],[Shipdate]])</f>
        <v>2023</v>
      </c>
      <c r="K5339" s="22"/>
      <c r="L5339" s="22">
        <f>VLOOKUP(shipments[[#This Row],[PID]],CHOOSE({1,2},products[PID],products[Cost_per_box]),2,0)</f>
        <v>2.65</v>
      </c>
      <c r="M5339" s="22">
        <f>shipments[[#This Row],[Boxes]]*shipments[[#This Row],[cost_per_box]]</f>
        <v>1844.3999999999999</v>
      </c>
      <c r="N5339" s="22">
        <f>shipments[[#This Row],[Amount]]-shipments[[#This Row],[total cost]]</f>
        <v>10674.6</v>
      </c>
    </row>
    <row r="5340" spans="1:14" x14ac:dyDescent="0.35">
      <c r="A5340" t="s">
        <v>5389</v>
      </c>
      <c r="B5340" t="s">
        <v>8056</v>
      </c>
      <c r="C5340" t="s">
        <v>8032</v>
      </c>
      <c r="D5340" t="s">
        <v>8036</v>
      </c>
      <c r="E5340" s="1">
        <v>45211</v>
      </c>
      <c r="F5340">
        <v>13945.5</v>
      </c>
      <c r="G5340">
        <v>734</v>
      </c>
      <c r="H5340" t="s">
        <v>7</v>
      </c>
      <c r="I5340" t="str">
        <f>VLOOKUP(shipments[[#This Row],[SPID]],CHOOSE({1,2},people[[#All],[SPID]],people[[#All],[Sales_person]]),2,0)</f>
        <v>Marney O'Breen</v>
      </c>
      <c r="J5340">
        <f>YEAR(shipments[[#This Row],[Shipdate]])</f>
        <v>2023</v>
      </c>
      <c r="K5340" s="22"/>
      <c r="L5340" s="22">
        <f>VLOOKUP(shipments[[#This Row],[PID]],CHOOSE({1,2},products[PID],products[Cost_per_box]),2,0)</f>
        <v>2.65</v>
      </c>
      <c r="M5340" s="22">
        <f>shipments[[#This Row],[Boxes]]*shipments[[#This Row],[cost_per_box]]</f>
        <v>1945.1</v>
      </c>
      <c r="N5340" s="22">
        <f>shipments[[#This Row],[Amount]]-shipments[[#This Row],[total cost]]</f>
        <v>12000.4</v>
      </c>
    </row>
    <row r="5341" spans="1:14" x14ac:dyDescent="0.35">
      <c r="A5341" t="s">
        <v>5390</v>
      </c>
      <c r="B5341" t="s">
        <v>8056</v>
      </c>
      <c r="C5341" t="s">
        <v>8032</v>
      </c>
      <c r="D5341" t="s">
        <v>8038</v>
      </c>
      <c r="E5341" s="1">
        <v>45342</v>
      </c>
      <c r="F5341">
        <v>8280</v>
      </c>
      <c r="G5341">
        <v>460</v>
      </c>
      <c r="H5341" t="s">
        <v>7</v>
      </c>
      <c r="I5341" t="str">
        <f>VLOOKUP(shipments[[#This Row],[SPID]],CHOOSE({1,2},people[[#All],[SPID]],people[[#All],[Sales_person]]),2,0)</f>
        <v>Marney O'Breen</v>
      </c>
      <c r="J5341">
        <f>YEAR(shipments[[#This Row],[Shipdate]])</f>
        <v>2024</v>
      </c>
      <c r="K5341" s="22"/>
      <c r="L5341" s="22">
        <f>VLOOKUP(shipments[[#This Row],[PID]],CHOOSE({1,2},products[PID],products[Cost_per_box]),2,0)</f>
        <v>2.65</v>
      </c>
      <c r="M5341" s="22">
        <f>shipments[[#This Row],[Boxes]]*shipments[[#This Row],[cost_per_box]]</f>
        <v>1219</v>
      </c>
      <c r="N5341" s="22">
        <f>shipments[[#This Row],[Amount]]-shipments[[#This Row],[total cost]]</f>
        <v>7061</v>
      </c>
    </row>
    <row r="5342" spans="1:14" x14ac:dyDescent="0.35">
      <c r="A5342" t="s">
        <v>5391</v>
      </c>
      <c r="B5342" t="s">
        <v>8056</v>
      </c>
      <c r="C5342" t="s">
        <v>8032</v>
      </c>
      <c r="D5342" t="s">
        <v>8035</v>
      </c>
      <c r="E5342" s="1">
        <v>45124</v>
      </c>
      <c r="F5342">
        <v>4713.75</v>
      </c>
      <c r="G5342">
        <v>236</v>
      </c>
      <c r="H5342" t="s">
        <v>7</v>
      </c>
      <c r="I5342" t="str">
        <f>VLOOKUP(shipments[[#This Row],[SPID]],CHOOSE({1,2},people[[#All],[SPID]],people[[#All],[Sales_person]]),2,0)</f>
        <v>Marney O'Breen</v>
      </c>
      <c r="J5342">
        <f>YEAR(shipments[[#This Row],[Shipdate]])</f>
        <v>2023</v>
      </c>
      <c r="K5342" s="22"/>
      <c r="L5342" s="22">
        <f>VLOOKUP(shipments[[#This Row],[PID]],CHOOSE({1,2},products[PID],products[Cost_per_box]),2,0)</f>
        <v>2.65</v>
      </c>
      <c r="M5342" s="22">
        <f>shipments[[#This Row],[Boxes]]*shipments[[#This Row],[cost_per_box]]</f>
        <v>625.4</v>
      </c>
      <c r="N5342" s="22">
        <f>shipments[[#This Row],[Amount]]-shipments[[#This Row],[total cost]]</f>
        <v>4088.35</v>
      </c>
    </row>
    <row r="5343" spans="1:14" x14ac:dyDescent="0.35">
      <c r="A5343" t="s">
        <v>5392</v>
      </c>
      <c r="B5343" t="s">
        <v>8056</v>
      </c>
      <c r="C5343" t="s">
        <v>8032</v>
      </c>
      <c r="D5343" t="s">
        <v>8037</v>
      </c>
      <c r="E5343" s="1">
        <v>45370</v>
      </c>
      <c r="F5343">
        <v>1975.5</v>
      </c>
      <c r="G5343">
        <v>104</v>
      </c>
      <c r="H5343" t="s">
        <v>7</v>
      </c>
      <c r="I5343" t="str">
        <f>VLOOKUP(shipments[[#This Row],[SPID]],CHOOSE({1,2},people[[#All],[SPID]],people[[#All],[Sales_person]]),2,0)</f>
        <v>Marney O'Breen</v>
      </c>
      <c r="J5343">
        <f>YEAR(shipments[[#This Row],[Shipdate]])</f>
        <v>2024</v>
      </c>
      <c r="K5343" s="22"/>
      <c r="L5343" s="22">
        <f>VLOOKUP(shipments[[#This Row],[PID]],CHOOSE({1,2},products[PID],products[Cost_per_box]),2,0)</f>
        <v>2.65</v>
      </c>
      <c r="M5343" s="22">
        <f>shipments[[#This Row],[Boxes]]*shipments[[#This Row],[cost_per_box]]</f>
        <v>275.59999999999997</v>
      </c>
      <c r="N5343" s="22">
        <f>shipments[[#This Row],[Amount]]-shipments[[#This Row],[total cost]]</f>
        <v>1699.9</v>
      </c>
    </row>
    <row r="5344" spans="1:14" x14ac:dyDescent="0.35">
      <c r="A5344" t="s">
        <v>5393</v>
      </c>
      <c r="B5344" t="s">
        <v>8056</v>
      </c>
      <c r="C5344" t="s">
        <v>8032</v>
      </c>
      <c r="D5344" t="s">
        <v>8037</v>
      </c>
      <c r="E5344" s="1">
        <v>45295</v>
      </c>
      <c r="F5344">
        <v>5265</v>
      </c>
      <c r="G5344">
        <v>278</v>
      </c>
      <c r="H5344" t="s">
        <v>7</v>
      </c>
      <c r="I5344" t="str">
        <f>VLOOKUP(shipments[[#This Row],[SPID]],CHOOSE({1,2},people[[#All],[SPID]],people[[#All],[Sales_person]]),2,0)</f>
        <v>Marney O'Breen</v>
      </c>
      <c r="J5344">
        <f>YEAR(shipments[[#This Row],[Shipdate]])</f>
        <v>2024</v>
      </c>
      <c r="K5344" s="22"/>
      <c r="L5344" s="22">
        <f>VLOOKUP(shipments[[#This Row],[PID]],CHOOSE({1,2},products[PID],products[Cost_per_box]),2,0)</f>
        <v>2.65</v>
      </c>
      <c r="M5344" s="22">
        <f>shipments[[#This Row],[Boxes]]*shipments[[#This Row],[cost_per_box]]</f>
        <v>736.69999999999993</v>
      </c>
      <c r="N5344" s="22">
        <f>shipments[[#This Row],[Amount]]-shipments[[#This Row],[total cost]]</f>
        <v>4528.3</v>
      </c>
    </row>
    <row r="5345" spans="1:14" x14ac:dyDescent="0.35">
      <c r="A5345" t="s">
        <v>5394</v>
      </c>
      <c r="B5345" t="s">
        <v>8056</v>
      </c>
      <c r="C5345" t="s">
        <v>8011</v>
      </c>
      <c r="D5345" t="s">
        <v>8037</v>
      </c>
      <c r="E5345" s="1">
        <v>45523</v>
      </c>
      <c r="F5345">
        <v>10021.5</v>
      </c>
      <c r="G5345">
        <v>716</v>
      </c>
      <c r="H5345" t="s">
        <v>18</v>
      </c>
      <c r="I5345" t="str">
        <f>VLOOKUP(shipments[[#This Row],[SPID]],CHOOSE({1,2},people[[#All],[SPID]],people[[#All],[Sales_person]]),2,0)</f>
        <v>Marney O'Breen</v>
      </c>
      <c r="J5345">
        <f>YEAR(shipments[[#This Row],[Shipdate]])</f>
        <v>2024</v>
      </c>
      <c r="K5345" s="22"/>
      <c r="L5345" s="22">
        <f>VLOOKUP(shipments[[#This Row],[PID]],CHOOSE({1,2},products[PID],products[Cost_per_box]),2,0)</f>
        <v>5.26</v>
      </c>
      <c r="M5345" s="22">
        <f>shipments[[#This Row],[Boxes]]*shipments[[#This Row],[cost_per_box]]</f>
        <v>3766.16</v>
      </c>
      <c r="N5345" s="22">
        <f>shipments[[#This Row],[Amount]]-shipments[[#This Row],[total cost]]</f>
        <v>6255.34</v>
      </c>
    </row>
    <row r="5346" spans="1:14" x14ac:dyDescent="0.35">
      <c r="A5346" t="s">
        <v>5395</v>
      </c>
      <c r="B5346" t="s">
        <v>8056</v>
      </c>
      <c r="C5346" t="s">
        <v>8011</v>
      </c>
      <c r="D5346" t="s">
        <v>8038</v>
      </c>
      <c r="E5346" s="1">
        <v>45184</v>
      </c>
      <c r="F5346">
        <v>14640.75</v>
      </c>
      <c r="G5346">
        <v>1046</v>
      </c>
      <c r="H5346" t="s">
        <v>7</v>
      </c>
      <c r="I5346" t="str">
        <f>VLOOKUP(shipments[[#This Row],[SPID]],CHOOSE({1,2},people[[#All],[SPID]],people[[#All],[Sales_person]]),2,0)</f>
        <v>Marney O'Breen</v>
      </c>
      <c r="J5346">
        <f>YEAR(shipments[[#This Row],[Shipdate]])</f>
        <v>2023</v>
      </c>
      <c r="K5346" s="22"/>
      <c r="L5346" s="22">
        <f>VLOOKUP(shipments[[#This Row],[PID]],CHOOSE({1,2},products[PID],products[Cost_per_box]),2,0)</f>
        <v>5.26</v>
      </c>
      <c r="M5346" s="22">
        <f>shipments[[#This Row],[Boxes]]*shipments[[#This Row],[cost_per_box]]</f>
        <v>5501.96</v>
      </c>
      <c r="N5346" s="22">
        <f>shipments[[#This Row],[Amount]]-shipments[[#This Row],[total cost]]</f>
        <v>9138.7900000000009</v>
      </c>
    </row>
    <row r="5347" spans="1:14" x14ac:dyDescent="0.35">
      <c r="A5347" t="s">
        <v>5396</v>
      </c>
      <c r="B5347" t="s">
        <v>8056</v>
      </c>
      <c r="C5347" t="s">
        <v>8014</v>
      </c>
      <c r="D5347" t="s">
        <v>8033</v>
      </c>
      <c r="E5347" s="1">
        <v>45029</v>
      </c>
      <c r="F5347">
        <v>5805</v>
      </c>
      <c r="G5347">
        <v>645</v>
      </c>
      <c r="H5347" t="s">
        <v>7</v>
      </c>
      <c r="I5347" t="str">
        <f>VLOOKUP(shipments[[#This Row],[SPID]],CHOOSE({1,2},people[[#All],[SPID]],people[[#All],[Sales_person]]),2,0)</f>
        <v>Marney O'Breen</v>
      </c>
      <c r="J5347">
        <f>YEAR(shipments[[#This Row],[Shipdate]])</f>
        <v>2023</v>
      </c>
      <c r="K5347" s="22"/>
      <c r="L5347" s="22">
        <f>VLOOKUP(shipments[[#This Row],[PID]],CHOOSE({1,2},products[PID],products[Cost_per_box]),2,0)</f>
        <v>3.85</v>
      </c>
      <c r="M5347" s="22">
        <f>shipments[[#This Row],[Boxes]]*shipments[[#This Row],[cost_per_box]]</f>
        <v>2483.25</v>
      </c>
      <c r="N5347" s="22">
        <f>shipments[[#This Row],[Amount]]-shipments[[#This Row],[total cost]]</f>
        <v>3321.75</v>
      </c>
    </row>
    <row r="5348" spans="1:14" x14ac:dyDescent="0.35">
      <c r="A5348" t="s">
        <v>5397</v>
      </c>
      <c r="B5348" t="s">
        <v>8056</v>
      </c>
      <c r="C5348" t="s">
        <v>8014</v>
      </c>
      <c r="D5348" t="s">
        <v>8037</v>
      </c>
      <c r="E5348" s="1">
        <v>44974</v>
      </c>
      <c r="F5348">
        <v>3102.75</v>
      </c>
      <c r="G5348">
        <v>518</v>
      </c>
      <c r="H5348" t="s">
        <v>7</v>
      </c>
      <c r="I5348" t="str">
        <f>VLOOKUP(shipments[[#This Row],[SPID]],CHOOSE({1,2},people[[#All],[SPID]],people[[#All],[Sales_person]]),2,0)</f>
        <v>Marney O'Breen</v>
      </c>
      <c r="J5348">
        <f>YEAR(shipments[[#This Row],[Shipdate]])</f>
        <v>2023</v>
      </c>
      <c r="K5348" s="22"/>
      <c r="L5348" s="22">
        <f>VLOOKUP(shipments[[#This Row],[PID]],CHOOSE({1,2},products[PID],products[Cost_per_box]),2,0)</f>
        <v>3.85</v>
      </c>
      <c r="M5348" s="22">
        <f>shipments[[#This Row],[Boxes]]*shipments[[#This Row],[cost_per_box]]</f>
        <v>1994.3</v>
      </c>
      <c r="N5348" s="22">
        <f>shipments[[#This Row],[Amount]]-shipments[[#This Row],[total cost]]</f>
        <v>1108.45</v>
      </c>
    </row>
    <row r="5349" spans="1:14" x14ac:dyDescent="0.35">
      <c r="A5349" t="s">
        <v>5398</v>
      </c>
      <c r="B5349" t="s">
        <v>8056</v>
      </c>
      <c r="C5349" t="s">
        <v>8014</v>
      </c>
      <c r="D5349" t="s">
        <v>8038</v>
      </c>
      <c r="E5349" s="1">
        <v>45559</v>
      </c>
      <c r="F5349">
        <v>8842.5</v>
      </c>
      <c r="G5349">
        <v>1474</v>
      </c>
      <c r="H5349" t="s">
        <v>26</v>
      </c>
      <c r="I5349" t="str">
        <f>VLOOKUP(shipments[[#This Row],[SPID]],CHOOSE({1,2},people[[#All],[SPID]],people[[#All],[Sales_person]]),2,0)</f>
        <v>Marney O'Breen</v>
      </c>
      <c r="J5349">
        <f>YEAR(shipments[[#This Row],[Shipdate]])</f>
        <v>2024</v>
      </c>
      <c r="K5349" s="22"/>
      <c r="L5349" s="22">
        <f>VLOOKUP(shipments[[#This Row],[PID]],CHOOSE({1,2},products[PID],products[Cost_per_box]),2,0)</f>
        <v>3.85</v>
      </c>
      <c r="M5349" s="22">
        <f>shipments[[#This Row],[Boxes]]*shipments[[#This Row],[cost_per_box]]</f>
        <v>5674.9000000000005</v>
      </c>
      <c r="N5349" s="22">
        <f>shipments[[#This Row],[Amount]]-shipments[[#This Row],[total cost]]</f>
        <v>3167.5999999999995</v>
      </c>
    </row>
    <row r="5350" spans="1:14" x14ac:dyDescent="0.35">
      <c r="A5350" t="s">
        <v>5399</v>
      </c>
      <c r="B5350" t="s">
        <v>8056</v>
      </c>
      <c r="C5350" t="s">
        <v>8015</v>
      </c>
      <c r="D5350" t="s">
        <v>8036</v>
      </c>
      <c r="E5350" s="1">
        <v>45275</v>
      </c>
      <c r="F5350">
        <v>5152.5</v>
      </c>
      <c r="G5350">
        <v>859</v>
      </c>
      <c r="H5350" t="s">
        <v>7</v>
      </c>
      <c r="I5350" t="str">
        <f>VLOOKUP(shipments[[#This Row],[SPID]],CHOOSE({1,2},people[[#All],[SPID]],people[[#All],[Sales_person]]),2,0)</f>
        <v>Marney O'Breen</v>
      </c>
      <c r="J5350">
        <f>YEAR(shipments[[#This Row],[Shipdate]])</f>
        <v>2023</v>
      </c>
      <c r="K5350" s="22"/>
      <c r="L5350" s="22">
        <f>VLOOKUP(shipments[[#This Row],[PID]],CHOOSE({1,2},products[PID],products[Cost_per_box]),2,0)</f>
        <v>5.72</v>
      </c>
      <c r="M5350" s="22">
        <f>shipments[[#This Row],[Boxes]]*shipments[[#This Row],[cost_per_box]]</f>
        <v>4913.4799999999996</v>
      </c>
      <c r="N5350" s="22">
        <f>shipments[[#This Row],[Amount]]-shipments[[#This Row],[total cost]]</f>
        <v>239.02000000000044</v>
      </c>
    </row>
    <row r="5351" spans="1:14" x14ac:dyDescent="0.35">
      <c r="A5351" t="s">
        <v>5400</v>
      </c>
      <c r="B5351" t="s">
        <v>8056</v>
      </c>
      <c r="C5351" t="s">
        <v>8015</v>
      </c>
      <c r="D5351" t="s">
        <v>8033</v>
      </c>
      <c r="E5351" s="1">
        <v>44957</v>
      </c>
      <c r="F5351">
        <v>3044.25</v>
      </c>
      <c r="G5351">
        <v>508</v>
      </c>
      <c r="H5351" t="s">
        <v>7</v>
      </c>
      <c r="I5351" t="str">
        <f>VLOOKUP(shipments[[#This Row],[SPID]],CHOOSE({1,2},people[[#All],[SPID]],people[[#All],[Sales_person]]),2,0)</f>
        <v>Marney O'Breen</v>
      </c>
      <c r="J5351">
        <f>YEAR(shipments[[#This Row],[Shipdate]])</f>
        <v>2023</v>
      </c>
      <c r="K5351" s="22"/>
      <c r="L5351" s="22">
        <f>VLOOKUP(shipments[[#This Row],[PID]],CHOOSE({1,2},products[PID],products[Cost_per_box]),2,0)</f>
        <v>5.72</v>
      </c>
      <c r="M5351" s="22">
        <f>shipments[[#This Row],[Boxes]]*shipments[[#This Row],[cost_per_box]]</f>
        <v>2905.7599999999998</v>
      </c>
      <c r="N5351" s="22">
        <f>shipments[[#This Row],[Amount]]-shipments[[#This Row],[total cost]]</f>
        <v>138.49000000000024</v>
      </c>
    </row>
    <row r="5352" spans="1:14" x14ac:dyDescent="0.35">
      <c r="A5352" t="s">
        <v>5401</v>
      </c>
      <c r="B5352" t="s">
        <v>8056</v>
      </c>
      <c r="C5352" t="s">
        <v>8015</v>
      </c>
      <c r="D5352" t="s">
        <v>8036</v>
      </c>
      <c r="E5352" s="1">
        <v>45562</v>
      </c>
      <c r="F5352">
        <v>14035.5</v>
      </c>
      <c r="G5352">
        <v>2006</v>
      </c>
      <c r="H5352" t="s">
        <v>26</v>
      </c>
      <c r="I5352" t="str">
        <f>VLOOKUP(shipments[[#This Row],[SPID]],CHOOSE({1,2},people[[#All],[SPID]],people[[#All],[Sales_person]]),2,0)</f>
        <v>Marney O'Breen</v>
      </c>
      <c r="J5352">
        <f>YEAR(shipments[[#This Row],[Shipdate]])</f>
        <v>2024</v>
      </c>
      <c r="K5352" s="22"/>
      <c r="L5352" s="22">
        <f>VLOOKUP(shipments[[#This Row],[PID]],CHOOSE({1,2},products[PID],products[Cost_per_box]),2,0)</f>
        <v>5.72</v>
      </c>
      <c r="M5352" s="22">
        <f>shipments[[#This Row],[Boxes]]*shipments[[#This Row],[cost_per_box]]</f>
        <v>11474.32</v>
      </c>
      <c r="N5352" s="22">
        <f>shipments[[#This Row],[Amount]]-shipments[[#This Row],[total cost]]</f>
        <v>2561.1800000000003</v>
      </c>
    </row>
    <row r="5353" spans="1:14" x14ac:dyDescent="0.35">
      <c r="A5353" t="s">
        <v>5402</v>
      </c>
      <c r="B5353" t="s">
        <v>8056</v>
      </c>
      <c r="C5353" t="s">
        <v>8015</v>
      </c>
      <c r="D5353" t="s">
        <v>8038</v>
      </c>
      <c r="E5353" s="1">
        <v>45296</v>
      </c>
      <c r="F5353">
        <v>4425.75</v>
      </c>
      <c r="G5353">
        <v>633</v>
      </c>
      <c r="H5353" t="s">
        <v>7</v>
      </c>
      <c r="I5353" t="str">
        <f>VLOOKUP(shipments[[#This Row],[SPID]],CHOOSE({1,2},people[[#All],[SPID]],people[[#All],[Sales_person]]),2,0)</f>
        <v>Marney O'Breen</v>
      </c>
      <c r="J5353">
        <f>YEAR(shipments[[#This Row],[Shipdate]])</f>
        <v>2024</v>
      </c>
      <c r="K5353" s="22"/>
      <c r="L5353" s="22">
        <f>VLOOKUP(shipments[[#This Row],[PID]],CHOOSE({1,2},products[PID],products[Cost_per_box]),2,0)</f>
        <v>5.72</v>
      </c>
      <c r="M5353" s="22">
        <f>shipments[[#This Row],[Boxes]]*shipments[[#This Row],[cost_per_box]]</f>
        <v>3620.7599999999998</v>
      </c>
      <c r="N5353" s="22">
        <f>shipments[[#This Row],[Amount]]-shipments[[#This Row],[total cost]]</f>
        <v>804.99000000000024</v>
      </c>
    </row>
    <row r="5354" spans="1:14" x14ac:dyDescent="0.35">
      <c r="A5354" t="s">
        <v>5403</v>
      </c>
      <c r="B5354" t="s">
        <v>8056</v>
      </c>
      <c r="C5354" t="s">
        <v>8016</v>
      </c>
      <c r="D5354" t="s">
        <v>8033</v>
      </c>
      <c r="E5354" s="1">
        <v>45230</v>
      </c>
      <c r="F5354">
        <v>2774.25</v>
      </c>
      <c r="G5354">
        <v>116</v>
      </c>
      <c r="H5354" t="s">
        <v>7</v>
      </c>
      <c r="I5354" t="str">
        <f>VLOOKUP(shipments[[#This Row],[SPID]],CHOOSE({1,2},people[[#All],[SPID]],people[[#All],[Sales_person]]),2,0)</f>
        <v>Marney O'Breen</v>
      </c>
      <c r="J5354">
        <f>YEAR(shipments[[#This Row],[Shipdate]])</f>
        <v>2023</v>
      </c>
      <c r="K5354" s="22"/>
      <c r="L5354" s="22">
        <f>VLOOKUP(shipments[[#This Row],[PID]],CHOOSE({1,2},products[PID],products[Cost_per_box]),2,0)</f>
        <v>6.31</v>
      </c>
      <c r="M5354" s="22">
        <f>shipments[[#This Row],[Boxes]]*shipments[[#This Row],[cost_per_box]]</f>
        <v>731.95999999999992</v>
      </c>
      <c r="N5354" s="22">
        <f>shipments[[#This Row],[Amount]]-shipments[[#This Row],[total cost]]</f>
        <v>2042.29</v>
      </c>
    </row>
    <row r="5355" spans="1:14" x14ac:dyDescent="0.35">
      <c r="A5355" t="s">
        <v>5404</v>
      </c>
      <c r="B5355" t="s">
        <v>8056</v>
      </c>
      <c r="C5355" t="s">
        <v>8017</v>
      </c>
      <c r="D5355" t="s">
        <v>8037</v>
      </c>
      <c r="E5355" s="1">
        <v>45069</v>
      </c>
      <c r="F5355">
        <v>6347.25</v>
      </c>
      <c r="G5355">
        <v>236</v>
      </c>
      <c r="H5355" t="s">
        <v>40</v>
      </c>
      <c r="I5355" t="str">
        <f>VLOOKUP(shipments[[#This Row],[SPID]],CHOOSE({1,2},people[[#All],[SPID]],people[[#All],[Sales_person]]),2,0)</f>
        <v>Marney O'Breen</v>
      </c>
      <c r="J5355">
        <f>YEAR(shipments[[#This Row],[Shipdate]])</f>
        <v>2023</v>
      </c>
      <c r="K5355" s="22"/>
      <c r="L5355" s="22">
        <f>VLOOKUP(shipments[[#This Row],[PID]],CHOOSE({1,2},products[PID],products[Cost_per_box]),2,0)</f>
        <v>9.94</v>
      </c>
      <c r="M5355" s="22">
        <f>shipments[[#This Row],[Boxes]]*shipments[[#This Row],[cost_per_box]]</f>
        <v>2345.8399999999997</v>
      </c>
      <c r="N5355" s="22">
        <f>shipments[[#This Row],[Amount]]-shipments[[#This Row],[total cost]]</f>
        <v>4001.4100000000003</v>
      </c>
    </row>
    <row r="5356" spans="1:14" x14ac:dyDescent="0.35">
      <c r="A5356" t="s">
        <v>5405</v>
      </c>
      <c r="B5356" t="s">
        <v>8056</v>
      </c>
      <c r="C5356" t="s">
        <v>8017</v>
      </c>
      <c r="D5356" t="s">
        <v>8033</v>
      </c>
      <c r="E5356" s="1">
        <v>45204</v>
      </c>
      <c r="F5356">
        <v>5163.75</v>
      </c>
      <c r="G5356">
        <v>192</v>
      </c>
      <c r="H5356" t="s">
        <v>7</v>
      </c>
      <c r="I5356" t="str">
        <f>VLOOKUP(shipments[[#This Row],[SPID]],CHOOSE({1,2},people[[#All],[SPID]],people[[#All],[Sales_person]]),2,0)</f>
        <v>Marney O'Breen</v>
      </c>
      <c r="J5356">
        <f>YEAR(shipments[[#This Row],[Shipdate]])</f>
        <v>2023</v>
      </c>
      <c r="K5356" s="22"/>
      <c r="L5356" s="22">
        <f>VLOOKUP(shipments[[#This Row],[PID]],CHOOSE({1,2},products[PID],products[Cost_per_box]),2,0)</f>
        <v>9.94</v>
      </c>
      <c r="M5356" s="22">
        <f>shipments[[#This Row],[Boxes]]*shipments[[#This Row],[cost_per_box]]</f>
        <v>1908.48</v>
      </c>
      <c r="N5356" s="22">
        <f>shipments[[#This Row],[Amount]]-shipments[[#This Row],[total cost]]</f>
        <v>3255.27</v>
      </c>
    </row>
    <row r="5357" spans="1:14" x14ac:dyDescent="0.35">
      <c r="A5357" t="s">
        <v>5406</v>
      </c>
      <c r="B5357" t="s">
        <v>8056</v>
      </c>
      <c r="C5357" t="s">
        <v>8017</v>
      </c>
      <c r="D5357" t="s">
        <v>8034</v>
      </c>
      <c r="E5357" s="1">
        <v>45482</v>
      </c>
      <c r="F5357">
        <v>4713.75</v>
      </c>
      <c r="G5357">
        <v>197</v>
      </c>
      <c r="H5357" t="s">
        <v>18</v>
      </c>
      <c r="I5357" t="str">
        <f>VLOOKUP(shipments[[#This Row],[SPID]],CHOOSE({1,2},people[[#All],[SPID]],people[[#All],[Sales_person]]),2,0)</f>
        <v>Marney O'Breen</v>
      </c>
      <c r="J5357">
        <f>YEAR(shipments[[#This Row],[Shipdate]])</f>
        <v>2024</v>
      </c>
      <c r="K5357" s="22"/>
      <c r="L5357" s="22">
        <f>VLOOKUP(shipments[[#This Row],[PID]],CHOOSE({1,2},products[PID],products[Cost_per_box]),2,0)</f>
        <v>9.94</v>
      </c>
      <c r="M5357" s="22">
        <f>shipments[[#This Row],[Boxes]]*shipments[[#This Row],[cost_per_box]]</f>
        <v>1958.1799999999998</v>
      </c>
      <c r="N5357" s="22">
        <f>shipments[[#This Row],[Amount]]-shipments[[#This Row],[total cost]]</f>
        <v>2755.57</v>
      </c>
    </row>
    <row r="5358" spans="1:14" x14ac:dyDescent="0.35">
      <c r="A5358" t="s">
        <v>5407</v>
      </c>
      <c r="B5358" t="s">
        <v>8056</v>
      </c>
      <c r="C5358" t="s">
        <v>8017</v>
      </c>
      <c r="D5358" t="s">
        <v>8037</v>
      </c>
      <c r="E5358" s="1">
        <v>45518</v>
      </c>
      <c r="F5358">
        <v>6504.75</v>
      </c>
      <c r="G5358">
        <v>233</v>
      </c>
      <c r="H5358" t="s">
        <v>18</v>
      </c>
      <c r="I5358" t="str">
        <f>VLOOKUP(shipments[[#This Row],[SPID]],CHOOSE({1,2},people[[#All],[SPID]],people[[#All],[Sales_person]]),2,0)</f>
        <v>Marney O'Breen</v>
      </c>
      <c r="J5358">
        <f>YEAR(shipments[[#This Row],[Shipdate]])</f>
        <v>2024</v>
      </c>
      <c r="K5358" s="22"/>
      <c r="L5358" s="22">
        <f>VLOOKUP(shipments[[#This Row],[PID]],CHOOSE({1,2},products[PID],products[Cost_per_box]),2,0)</f>
        <v>9.94</v>
      </c>
      <c r="M5358" s="22">
        <f>shipments[[#This Row],[Boxes]]*shipments[[#This Row],[cost_per_box]]</f>
        <v>2316.02</v>
      </c>
      <c r="N5358" s="22">
        <f>shipments[[#This Row],[Amount]]-shipments[[#This Row],[total cost]]</f>
        <v>4188.7299999999996</v>
      </c>
    </row>
    <row r="5359" spans="1:14" x14ac:dyDescent="0.35">
      <c r="A5359" t="s">
        <v>5408</v>
      </c>
      <c r="B5359" t="s">
        <v>8056</v>
      </c>
      <c r="C5359" t="s">
        <v>8018</v>
      </c>
      <c r="D5359" t="s">
        <v>8037</v>
      </c>
      <c r="E5359" s="1">
        <v>45266</v>
      </c>
      <c r="F5359">
        <v>1518.75</v>
      </c>
      <c r="G5359">
        <v>80</v>
      </c>
      <c r="H5359" t="s">
        <v>7</v>
      </c>
      <c r="I5359" t="str">
        <f>VLOOKUP(shipments[[#This Row],[SPID]],CHOOSE({1,2},people[[#All],[SPID]],people[[#All],[Sales_person]]),2,0)</f>
        <v>Marney O'Breen</v>
      </c>
      <c r="J5359">
        <f>YEAR(shipments[[#This Row],[Shipdate]])</f>
        <v>2023</v>
      </c>
      <c r="K5359" s="22"/>
      <c r="L5359" s="22">
        <f>VLOOKUP(shipments[[#This Row],[PID]],CHOOSE({1,2},products[PID],products[Cost_per_box]),2,0)</f>
        <v>7.73</v>
      </c>
      <c r="M5359" s="22">
        <f>shipments[[#This Row],[Boxes]]*shipments[[#This Row],[cost_per_box]]</f>
        <v>618.40000000000009</v>
      </c>
      <c r="N5359" s="22">
        <f>shipments[[#This Row],[Amount]]-shipments[[#This Row],[total cost]]</f>
        <v>900.34999999999991</v>
      </c>
    </row>
    <row r="5360" spans="1:14" x14ac:dyDescent="0.35">
      <c r="A5360" t="s">
        <v>5409</v>
      </c>
      <c r="B5360" t="s">
        <v>8056</v>
      </c>
      <c r="C5360" t="s">
        <v>8018</v>
      </c>
      <c r="D5360" t="s">
        <v>8034</v>
      </c>
      <c r="E5360" s="1">
        <v>45553</v>
      </c>
      <c r="F5360">
        <v>9760.5</v>
      </c>
      <c r="G5360">
        <v>543</v>
      </c>
      <c r="H5360" t="s">
        <v>26</v>
      </c>
      <c r="I5360" t="str">
        <f>VLOOKUP(shipments[[#This Row],[SPID]],CHOOSE({1,2},people[[#All],[SPID]],people[[#All],[Sales_person]]),2,0)</f>
        <v>Marney O'Breen</v>
      </c>
      <c r="J5360">
        <f>YEAR(shipments[[#This Row],[Shipdate]])</f>
        <v>2024</v>
      </c>
      <c r="K5360" s="22"/>
      <c r="L5360" s="22">
        <f>VLOOKUP(shipments[[#This Row],[PID]],CHOOSE({1,2},products[PID],products[Cost_per_box]),2,0)</f>
        <v>7.73</v>
      </c>
      <c r="M5360" s="22">
        <f>shipments[[#This Row],[Boxes]]*shipments[[#This Row],[cost_per_box]]</f>
        <v>4197.3900000000003</v>
      </c>
      <c r="N5360" s="22">
        <f>shipments[[#This Row],[Amount]]-shipments[[#This Row],[total cost]]</f>
        <v>5563.11</v>
      </c>
    </row>
    <row r="5361" spans="1:14" x14ac:dyDescent="0.35">
      <c r="A5361" t="s">
        <v>5410</v>
      </c>
      <c r="B5361" t="s">
        <v>8056</v>
      </c>
      <c r="C5361" t="s">
        <v>8020</v>
      </c>
      <c r="D5361" t="s">
        <v>8033</v>
      </c>
      <c r="E5361" s="1">
        <v>45100</v>
      </c>
      <c r="F5361">
        <v>9258.75</v>
      </c>
      <c r="G5361">
        <v>772</v>
      </c>
      <c r="H5361" t="s">
        <v>7</v>
      </c>
      <c r="I5361" t="str">
        <f>VLOOKUP(shipments[[#This Row],[SPID]],CHOOSE({1,2},people[[#All],[SPID]],people[[#All],[Sales_person]]),2,0)</f>
        <v>Marney O'Breen</v>
      </c>
      <c r="J5361">
        <f>YEAR(shipments[[#This Row],[Shipdate]])</f>
        <v>2023</v>
      </c>
      <c r="K5361" s="22"/>
      <c r="L5361" s="22">
        <f>VLOOKUP(shipments[[#This Row],[PID]],CHOOSE({1,2},products[PID],products[Cost_per_box]),2,0)</f>
        <v>8.2200000000000006</v>
      </c>
      <c r="M5361" s="22">
        <f>shipments[[#This Row],[Boxes]]*shipments[[#This Row],[cost_per_box]]</f>
        <v>6345.84</v>
      </c>
      <c r="N5361" s="22">
        <f>shipments[[#This Row],[Amount]]-shipments[[#This Row],[total cost]]</f>
        <v>2912.91</v>
      </c>
    </row>
    <row r="5362" spans="1:14" x14ac:dyDescent="0.35">
      <c r="A5362" t="s">
        <v>5411</v>
      </c>
      <c r="B5362" t="s">
        <v>8056</v>
      </c>
      <c r="C5362" t="s">
        <v>8020</v>
      </c>
      <c r="D5362" t="s">
        <v>8036</v>
      </c>
      <c r="E5362" s="1">
        <v>45303</v>
      </c>
      <c r="F5362">
        <v>1066.5</v>
      </c>
      <c r="G5362">
        <v>89</v>
      </c>
      <c r="H5362" t="s">
        <v>7</v>
      </c>
      <c r="I5362" t="str">
        <f>VLOOKUP(shipments[[#This Row],[SPID]],CHOOSE({1,2},people[[#All],[SPID]],people[[#All],[Sales_person]]),2,0)</f>
        <v>Marney O'Breen</v>
      </c>
      <c r="J5362">
        <f>YEAR(shipments[[#This Row],[Shipdate]])</f>
        <v>2024</v>
      </c>
      <c r="K5362" s="22"/>
      <c r="L5362" s="22">
        <f>VLOOKUP(shipments[[#This Row],[PID]],CHOOSE({1,2},products[PID],products[Cost_per_box]),2,0)</f>
        <v>8.2200000000000006</v>
      </c>
      <c r="M5362" s="22">
        <f>shipments[[#This Row],[Boxes]]*shipments[[#This Row],[cost_per_box]]</f>
        <v>731.58</v>
      </c>
      <c r="N5362" s="22">
        <f>shipments[[#This Row],[Amount]]-shipments[[#This Row],[total cost]]</f>
        <v>334.91999999999996</v>
      </c>
    </row>
    <row r="5363" spans="1:14" x14ac:dyDescent="0.35">
      <c r="A5363" t="s">
        <v>5412</v>
      </c>
      <c r="B5363" t="s">
        <v>8056</v>
      </c>
      <c r="C5363" t="s">
        <v>8020</v>
      </c>
      <c r="D5363" t="s">
        <v>8038</v>
      </c>
      <c r="E5363" s="1">
        <v>45330</v>
      </c>
      <c r="F5363">
        <v>4423.5</v>
      </c>
      <c r="G5363">
        <v>295</v>
      </c>
      <c r="H5363" t="s">
        <v>7</v>
      </c>
      <c r="I5363" t="str">
        <f>VLOOKUP(shipments[[#This Row],[SPID]],CHOOSE({1,2},people[[#All],[SPID]],people[[#All],[Sales_person]]),2,0)</f>
        <v>Marney O'Breen</v>
      </c>
      <c r="J5363">
        <f>YEAR(shipments[[#This Row],[Shipdate]])</f>
        <v>2024</v>
      </c>
      <c r="K5363" s="22"/>
      <c r="L5363" s="22">
        <f>VLOOKUP(shipments[[#This Row],[PID]],CHOOSE({1,2},products[PID],products[Cost_per_box]),2,0)</f>
        <v>8.2200000000000006</v>
      </c>
      <c r="M5363" s="22">
        <f>shipments[[#This Row],[Boxes]]*shipments[[#This Row],[cost_per_box]]</f>
        <v>2424.9</v>
      </c>
      <c r="N5363" s="22">
        <f>shipments[[#This Row],[Amount]]-shipments[[#This Row],[total cost]]</f>
        <v>1998.6</v>
      </c>
    </row>
    <row r="5364" spans="1:14" x14ac:dyDescent="0.35">
      <c r="A5364" t="s">
        <v>5413</v>
      </c>
      <c r="B5364" t="s">
        <v>8056</v>
      </c>
      <c r="C5364" t="s">
        <v>8020</v>
      </c>
      <c r="D5364" t="s">
        <v>8038</v>
      </c>
      <c r="E5364" s="1">
        <v>45502</v>
      </c>
      <c r="F5364">
        <v>2857.5</v>
      </c>
      <c r="G5364">
        <v>220</v>
      </c>
      <c r="H5364" t="s">
        <v>18</v>
      </c>
      <c r="I5364" t="str">
        <f>VLOOKUP(shipments[[#This Row],[SPID]],CHOOSE({1,2},people[[#All],[SPID]],people[[#All],[Sales_person]]),2,0)</f>
        <v>Marney O'Breen</v>
      </c>
      <c r="J5364">
        <f>YEAR(shipments[[#This Row],[Shipdate]])</f>
        <v>2024</v>
      </c>
      <c r="K5364" s="22"/>
      <c r="L5364" s="22">
        <f>VLOOKUP(shipments[[#This Row],[PID]],CHOOSE({1,2},products[PID],products[Cost_per_box]),2,0)</f>
        <v>8.2200000000000006</v>
      </c>
      <c r="M5364" s="22">
        <f>shipments[[#This Row],[Boxes]]*shipments[[#This Row],[cost_per_box]]</f>
        <v>1808.4</v>
      </c>
      <c r="N5364" s="22">
        <f>shipments[[#This Row],[Amount]]-shipments[[#This Row],[total cost]]</f>
        <v>1049.0999999999999</v>
      </c>
    </row>
    <row r="5365" spans="1:14" x14ac:dyDescent="0.35">
      <c r="A5365" t="s">
        <v>5414</v>
      </c>
      <c r="B5365" t="s">
        <v>8056</v>
      </c>
      <c r="C5365" t="s">
        <v>8020</v>
      </c>
      <c r="D5365" t="s">
        <v>8033</v>
      </c>
      <c r="E5365" s="1">
        <v>45484</v>
      </c>
      <c r="F5365">
        <v>1640.25</v>
      </c>
      <c r="G5365">
        <v>103</v>
      </c>
      <c r="H5365" t="s">
        <v>18</v>
      </c>
      <c r="I5365" t="str">
        <f>VLOOKUP(shipments[[#This Row],[SPID]],CHOOSE({1,2},people[[#All],[SPID]],people[[#All],[Sales_person]]),2,0)</f>
        <v>Marney O'Breen</v>
      </c>
      <c r="J5365">
        <f>YEAR(shipments[[#This Row],[Shipdate]])</f>
        <v>2024</v>
      </c>
      <c r="K5365" s="22"/>
      <c r="L5365" s="22">
        <f>VLOOKUP(shipments[[#This Row],[PID]],CHOOSE({1,2},products[PID],products[Cost_per_box]),2,0)</f>
        <v>8.2200000000000006</v>
      </c>
      <c r="M5365" s="22">
        <f>shipments[[#This Row],[Boxes]]*shipments[[#This Row],[cost_per_box]]</f>
        <v>846.66000000000008</v>
      </c>
      <c r="N5365" s="22">
        <f>shipments[[#This Row],[Amount]]-shipments[[#This Row],[total cost]]</f>
        <v>793.58999999999992</v>
      </c>
    </row>
    <row r="5366" spans="1:14" x14ac:dyDescent="0.35">
      <c r="A5366" t="s">
        <v>5415</v>
      </c>
      <c r="B5366" t="s">
        <v>8056</v>
      </c>
      <c r="C5366" t="s">
        <v>8020</v>
      </c>
      <c r="D5366" t="s">
        <v>8034</v>
      </c>
      <c r="E5366" s="1">
        <v>45331</v>
      </c>
      <c r="F5366">
        <v>4806</v>
      </c>
      <c r="G5366">
        <v>301</v>
      </c>
      <c r="H5366" t="s">
        <v>7</v>
      </c>
      <c r="I5366" t="str">
        <f>VLOOKUP(shipments[[#This Row],[SPID]],CHOOSE({1,2},people[[#All],[SPID]],people[[#All],[Sales_person]]),2,0)</f>
        <v>Marney O'Breen</v>
      </c>
      <c r="J5366">
        <f>YEAR(shipments[[#This Row],[Shipdate]])</f>
        <v>2024</v>
      </c>
      <c r="K5366" s="22"/>
      <c r="L5366" s="22">
        <f>VLOOKUP(shipments[[#This Row],[PID]],CHOOSE({1,2},products[PID],products[Cost_per_box]),2,0)</f>
        <v>8.2200000000000006</v>
      </c>
      <c r="M5366" s="22">
        <f>shipments[[#This Row],[Boxes]]*shipments[[#This Row],[cost_per_box]]</f>
        <v>2474.2200000000003</v>
      </c>
      <c r="N5366" s="22">
        <f>shipments[[#This Row],[Amount]]-shipments[[#This Row],[total cost]]</f>
        <v>2331.7799999999997</v>
      </c>
    </row>
    <row r="5367" spans="1:14" x14ac:dyDescent="0.35">
      <c r="A5367" t="s">
        <v>5416</v>
      </c>
      <c r="B5367" t="s">
        <v>8056</v>
      </c>
      <c r="C5367" t="s">
        <v>8020</v>
      </c>
      <c r="D5367" t="s">
        <v>8038</v>
      </c>
      <c r="E5367" s="1">
        <v>45258</v>
      </c>
      <c r="F5367">
        <v>141.75</v>
      </c>
      <c r="G5367">
        <v>9</v>
      </c>
      <c r="H5367" t="s">
        <v>7</v>
      </c>
      <c r="I5367" t="str">
        <f>VLOOKUP(shipments[[#This Row],[SPID]],CHOOSE({1,2},people[[#All],[SPID]],people[[#All],[Sales_person]]),2,0)</f>
        <v>Marney O'Breen</v>
      </c>
      <c r="J5367">
        <f>YEAR(shipments[[#This Row],[Shipdate]])</f>
        <v>2023</v>
      </c>
      <c r="K5367" s="22"/>
      <c r="L5367" s="22">
        <f>VLOOKUP(shipments[[#This Row],[PID]],CHOOSE({1,2},products[PID],products[Cost_per_box]),2,0)</f>
        <v>8.2200000000000006</v>
      </c>
      <c r="M5367" s="22">
        <f>shipments[[#This Row],[Boxes]]*shipments[[#This Row],[cost_per_box]]</f>
        <v>73.98</v>
      </c>
      <c r="N5367" s="22">
        <f>shipments[[#This Row],[Amount]]-shipments[[#This Row],[total cost]]</f>
        <v>67.77</v>
      </c>
    </row>
    <row r="5368" spans="1:14" x14ac:dyDescent="0.35">
      <c r="A5368" t="s">
        <v>5417</v>
      </c>
      <c r="B5368" t="s">
        <v>8056</v>
      </c>
      <c r="C5368" t="s">
        <v>8021</v>
      </c>
      <c r="D5368" t="s">
        <v>8037</v>
      </c>
      <c r="E5368" s="1">
        <v>45037</v>
      </c>
      <c r="F5368">
        <v>8325</v>
      </c>
      <c r="G5368">
        <v>397</v>
      </c>
      <c r="H5368" t="s">
        <v>7</v>
      </c>
      <c r="I5368" t="str">
        <f>VLOOKUP(shipments[[#This Row],[SPID]],CHOOSE({1,2},people[[#All],[SPID]],people[[#All],[Sales_person]]),2,0)</f>
        <v>Marney O'Breen</v>
      </c>
      <c r="J5368">
        <f>YEAR(shipments[[#This Row],[Shipdate]])</f>
        <v>2023</v>
      </c>
      <c r="K5368" s="22"/>
      <c r="L5368" s="22">
        <f>VLOOKUP(shipments[[#This Row],[PID]],CHOOSE({1,2},products[PID],products[Cost_per_box]),2,0)</f>
        <v>10.23</v>
      </c>
      <c r="M5368" s="22">
        <f>shipments[[#This Row],[Boxes]]*shipments[[#This Row],[cost_per_box]]</f>
        <v>4061.31</v>
      </c>
      <c r="N5368" s="22">
        <f>shipments[[#This Row],[Amount]]-shipments[[#This Row],[total cost]]</f>
        <v>4263.6900000000005</v>
      </c>
    </row>
    <row r="5369" spans="1:14" x14ac:dyDescent="0.35">
      <c r="A5369" t="s">
        <v>5418</v>
      </c>
      <c r="B5369" t="s">
        <v>8056</v>
      </c>
      <c r="C5369" t="s">
        <v>8021</v>
      </c>
      <c r="D5369" t="s">
        <v>8033</v>
      </c>
      <c r="E5369" s="1">
        <v>45527</v>
      </c>
      <c r="F5369">
        <v>6270.75</v>
      </c>
      <c r="G5369">
        <v>331</v>
      </c>
      <c r="H5369" t="s">
        <v>18</v>
      </c>
      <c r="I5369" t="str">
        <f>VLOOKUP(shipments[[#This Row],[SPID]],CHOOSE({1,2},people[[#All],[SPID]],people[[#All],[Sales_person]]),2,0)</f>
        <v>Marney O'Breen</v>
      </c>
      <c r="J5369">
        <f>YEAR(shipments[[#This Row],[Shipdate]])</f>
        <v>2024</v>
      </c>
      <c r="K5369" s="22"/>
      <c r="L5369" s="22">
        <f>VLOOKUP(shipments[[#This Row],[PID]],CHOOSE({1,2},products[PID],products[Cost_per_box]),2,0)</f>
        <v>10.23</v>
      </c>
      <c r="M5369" s="22">
        <f>shipments[[#This Row],[Boxes]]*shipments[[#This Row],[cost_per_box]]</f>
        <v>3386.13</v>
      </c>
      <c r="N5369" s="22">
        <f>shipments[[#This Row],[Amount]]-shipments[[#This Row],[total cost]]</f>
        <v>2884.62</v>
      </c>
    </row>
    <row r="5370" spans="1:14" x14ac:dyDescent="0.35">
      <c r="A5370" t="s">
        <v>5419</v>
      </c>
      <c r="B5370" t="s">
        <v>8056</v>
      </c>
      <c r="C5370" t="s">
        <v>8022</v>
      </c>
      <c r="D5370" t="s">
        <v>8034</v>
      </c>
      <c r="E5370" s="1">
        <v>44977</v>
      </c>
      <c r="F5370">
        <v>3773.25</v>
      </c>
      <c r="G5370">
        <v>222</v>
      </c>
      <c r="H5370" t="s">
        <v>7</v>
      </c>
      <c r="I5370" t="str">
        <f>VLOOKUP(shipments[[#This Row],[SPID]],CHOOSE({1,2},people[[#All],[SPID]],people[[#All],[Sales_person]]),2,0)</f>
        <v>Marney O'Breen</v>
      </c>
      <c r="J5370">
        <f>YEAR(shipments[[#This Row],[Shipdate]])</f>
        <v>2023</v>
      </c>
      <c r="K5370" s="22"/>
      <c r="L5370" s="22">
        <f>VLOOKUP(shipments[[#This Row],[PID]],CHOOSE({1,2},products[PID],products[Cost_per_box]),2,0)</f>
        <v>4.74</v>
      </c>
      <c r="M5370" s="22">
        <f>shipments[[#This Row],[Boxes]]*shipments[[#This Row],[cost_per_box]]</f>
        <v>1052.28</v>
      </c>
      <c r="N5370" s="22">
        <f>shipments[[#This Row],[Amount]]-shipments[[#This Row],[total cost]]</f>
        <v>2720.9700000000003</v>
      </c>
    </row>
    <row r="5371" spans="1:14" x14ac:dyDescent="0.35">
      <c r="A5371" t="s">
        <v>5420</v>
      </c>
      <c r="B5371" t="s">
        <v>8056</v>
      </c>
      <c r="C5371" t="s">
        <v>8022</v>
      </c>
      <c r="D5371" t="s">
        <v>8033</v>
      </c>
      <c r="E5371" s="1">
        <v>45338</v>
      </c>
      <c r="F5371">
        <v>10361.25</v>
      </c>
      <c r="G5371">
        <v>691</v>
      </c>
      <c r="H5371" t="s">
        <v>40</v>
      </c>
      <c r="I5371" t="str">
        <f>VLOOKUP(shipments[[#This Row],[SPID]],CHOOSE({1,2},people[[#All],[SPID]],people[[#All],[Sales_person]]),2,0)</f>
        <v>Marney O'Breen</v>
      </c>
      <c r="J5371">
        <f>YEAR(shipments[[#This Row],[Shipdate]])</f>
        <v>2024</v>
      </c>
      <c r="K5371" s="22"/>
      <c r="L5371" s="22">
        <f>VLOOKUP(shipments[[#This Row],[PID]],CHOOSE({1,2},products[PID],products[Cost_per_box]),2,0)</f>
        <v>4.74</v>
      </c>
      <c r="M5371" s="22">
        <f>shipments[[#This Row],[Boxes]]*shipments[[#This Row],[cost_per_box]]</f>
        <v>3275.34</v>
      </c>
      <c r="N5371" s="22">
        <f>shipments[[#This Row],[Amount]]-shipments[[#This Row],[total cost]]</f>
        <v>7085.91</v>
      </c>
    </row>
    <row r="5372" spans="1:14" x14ac:dyDescent="0.35">
      <c r="A5372" t="s">
        <v>5421</v>
      </c>
      <c r="B5372" t="s">
        <v>8056</v>
      </c>
      <c r="C5372" t="s">
        <v>8022</v>
      </c>
      <c r="D5372" t="s">
        <v>8034</v>
      </c>
      <c r="E5372" s="1">
        <v>45086</v>
      </c>
      <c r="F5372">
        <v>4313.25</v>
      </c>
      <c r="G5372">
        <v>270</v>
      </c>
      <c r="H5372" t="s">
        <v>7</v>
      </c>
      <c r="I5372" t="str">
        <f>VLOOKUP(shipments[[#This Row],[SPID]],CHOOSE({1,2},people[[#All],[SPID]],people[[#All],[Sales_person]]),2,0)</f>
        <v>Marney O'Breen</v>
      </c>
      <c r="J5372">
        <f>YEAR(shipments[[#This Row],[Shipdate]])</f>
        <v>2023</v>
      </c>
      <c r="K5372" s="22"/>
      <c r="L5372" s="22">
        <f>VLOOKUP(shipments[[#This Row],[PID]],CHOOSE({1,2},products[PID],products[Cost_per_box]),2,0)</f>
        <v>4.74</v>
      </c>
      <c r="M5372" s="22">
        <f>shipments[[#This Row],[Boxes]]*shipments[[#This Row],[cost_per_box]]</f>
        <v>1279.8</v>
      </c>
      <c r="N5372" s="22">
        <f>shipments[[#This Row],[Amount]]-shipments[[#This Row],[total cost]]</f>
        <v>3033.45</v>
      </c>
    </row>
    <row r="5373" spans="1:14" x14ac:dyDescent="0.35">
      <c r="A5373" t="s">
        <v>5422</v>
      </c>
      <c r="B5373" t="s">
        <v>8056</v>
      </c>
      <c r="C5373" t="s">
        <v>8023</v>
      </c>
      <c r="D5373" t="s">
        <v>8038</v>
      </c>
      <c r="E5373" s="1">
        <v>45302</v>
      </c>
      <c r="F5373">
        <v>8469</v>
      </c>
      <c r="G5373">
        <v>941</v>
      </c>
      <c r="H5373" t="s">
        <v>7</v>
      </c>
      <c r="I5373" t="str">
        <f>VLOOKUP(shipments[[#This Row],[SPID]],CHOOSE({1,2},people[[#All],[SPID]],people[[#All],[Sales_person]]),2,0)</f>
        <v>Marney O'Breen</v>
      </c>
      <c r="J5373">
        <f>YEAR(shipments[[#This Row],[Shipdate]])</f>
        <v>2024</v>
      </c>
      <c r="K5373" s="22"/>
      <c r="L5373" s="22">
        <f>VLOOKUP(shipments[[#This Row],[PID]],CHOOSE({1,2},products[PID],products[Cost_per_box]),2,0)</f>
        <v>10.51</v>
      </c>
      <c r="M5373" s="22">
        <f>shipments[[#This Row],[Boxes]]*shipments[[#This Row],[cost_per_box]]</f>
        <v>9889.91</v>
      </c>
      <c r="N5373" s="22">
        <f>shipments[[#This Row],[Amount]]-shipments[[#This Row],[total cost]]</f>
        <v>-1420.9099999999999</v>
      </c>
    </row>
    <row r="5374" spans="1:14" x14ac:dyDescent="0.35">
      <c r="A5374" t="s">
        <v>5423</v>
      </c>
      <c r="B5374" t="s">
        <v>8056</v>
      </c>
      <c r="C5374" t="s">
        <v>8023</v>
      </c>
      <c r="D5374" t="s">
        <v>8037</v>
      </c>
      <c r="E5374" s="1">
        <v>45440</v>
      </c>
      <c r="F5374">
        <v>9209.25</v>
      </c>
      <c r="G5374">
        <v>1152</v>
      </c>
      <c r="H5374" t="s">
        <v>7</v>
      </c>
      <c r="I5374" t="str">
        <f>VLOOKUP(shipments[[#This Row],[SPID]],CHOOSE({1,2},people[[#All],[SPID]],people[[#All],[Sales_person]]),2,0)</f>
        <v>Marney O'Breen</v>
      </c>
      <c r="J5374">
        <f>YEAR(shipments[[#This Row],[Shipdate]])</f>
        <v>2024</v>
      </c>
      <c r="K5374" s="22"/>
      <c r="L5374" s="22">
        <f>VLOOKUP(shipments[[#This Row],[PID]],CHOOSE({1,2},products[PID],products[Cost_per_box]),2,0)</f>
        <v>10.51</v>
      </c>
      <c r="M5374" s="22">
        <f>shipments[[#This Row],[Boxes]]*shipments[[#This Row],[cost_per_box]]</f>
        <v>12107.52</v>
      </c>
      <c r="N5374" s="22">
        <f>shipments[[#This Row],[Amount]]-shipments[[#This Row],[total cost]]</f>
        <v>-2898.2700000000004</v>
      </c>
    </row>
    <row r="5375" spans="1:14" x14ac:dyDescent="0.35">
      <c r="A5375" t="s">
        <v>5424</v>
      </c>
      <c r="B5375" t="s">
        <v>8056</v>
      </c>
      <c r="C5375" t="s">
        <v>8023</v>
      </c>
      <c r="D5375" t="s">
        <v>8038</v>
      </c>
      <c r="E5375" s="1">
        <v>45062</v>
      </c>
      <c r="F5375">
        <v>263.25</v>
      </c>
      <c r="G5375">
        <v>44</v>
      </c>
      <c r="H5375" t="s">
        <v>7</v>
      </c>
      <c r="I5375" t="str">
        <f>VLOOKUP(shipments[[#This Row],[SPID]],CHOOSE({1,2},people[[#All],[SPID]],people[[#All],[Sales_person]]),2,0)</f>
        <v>Marney O'Breen</v>
      </c>
      <c r="J5375">
        <f>YEAR(shipments[[#This Row],[Shipdate]])</f>
        <v>2023</v>
      </c>
      <c r="K5375" s="22"/>
      <c r="L5375" s="22">
        <f>VLOOKUP(shipments[[#This Row],[PID]],CHOOSE({1,2},products[PID],products[Cost_per_box]),2,0)</f>
        <v>10.51</v>
      </c>
      <c r="M5375" s="22">
        <f>shipments[[#This Row],[Boxes]]*shipments[[#This Row],[cost_per_box]]</f>
        <v>462.44</v>
      </c>
      <c r="N5375" s="22">
        <f>shipments[[#This Row],[Amount]]-shipments[[#This Row],[total cost]]</f>
        <v>-199.19</v>
      </c>
    </row>
    <row r="5376" spans="1:14" x14ac:dyDescent="0.35">
      <c r="A5376" t="s">
        <v>5425</v>
      </c>
      <c r="B5376" t="s">
        <v>8056</v>
      </c>
      <c r="C5376" t="s">
        <v>8023</v>
      </c>
      <c r="D5376" t="s">
        <v>8038</v>
      </c>
      <c r="E5376" s="1">
        <v>45546</v>
      </c>
      <c r="F5376">
        <v>3534.75</v>
      </c>
      <c r="G5376">
        <v>354</v>
      </c>
      <c r="H5376" t="s">
        <v>26</v>
      </c>
      <c r="I5376" t="str">
        <f>VLOOKUP(shipments[[#This Row],[SPID]],CHOOSE({1,2},people[[#All],[SPID]],people[[#All],[Sales_person]]),2,0)</f>
        <v>Marney O'Breen</v>
      </c>
      <c r="J5376">
        <f>YEAR(shipments[[#This Row],[Shipdate]])</f>
        <v>2024</v>
      </c>
      <c r="K5376" s="22"/>
      <c r="L5376" s="22">
        <f>VLOOKUP(shipments[[#This Row],[PID]],CHOOSE({1,2},products[PID],products[Cost_per_box]),2,0)</f>
        <v>10.51</v>
      </c>
      <c r="M5376" s="22">
        <f>shipments[[#This Row],[Boxes]]*shipments[[#This Row],[cost_per_box]]</f>
        <v>3720.54</v>
      </c>
      <c r="N5376" s="22">
        <f>shipments[[#This Row],[Amount]]-shipments[[#This Row],[total cost]]</f>
        <v>-185.78999999999996</v>
      </c>
    </row>
    <row r="5377" spans="1:14" x14ac:dyDescent="0.35">
      <c r="A5377" t="s">
        <v>5426</v>
      </c>
      <c r="B5377" t="s">
        <v>8056</v>
      </c>
      <c r="C5377" t="s">
        <v>8023</v>
      </c>
      <c r="D5377" t="s">
        <v>8037</v>
      </c>
      <c r="E5377" s="1">
        <v>45435</v>
      </c>
      <c r="F5377">
        <v>465.75</v>
      </c>
      <c r="G5377">
        <v>47</v>
      </c>
      <c r="H5377" t="s">
        <v>7</v>
      </c>
      <c r="I5377" t="str">
        <f>VLOOKUP(shipments[[#This Row],[SPID]],CHOOSE({1,2},people[[#All],[SPID]],people[[#All],[Sales_person]]),2,0)</f>
        <v>Marney O'Breen</v>
      </c>
      <c r="J5377">
        <f>YEAR(shipments[[#This Row],[Shipdate]])</f>
        <v>2024</v>
      </c>
      <c r="K5377" s="22"/>
      <c r="L5377" s="22">
        <f>VLOOKUP(shipments[[#This Row],[PID]],CHOOSE({1,2},products[PID],products[Cost_per_box]),2,0)</f>
        <v>10.51</v>
      </c>
      <c r="M5377" s="22">
        <f>shipments[[#This Row],[Boxes]]*shipments[[#This Row],[cost_per_box]]</f>
        <v>493.96999999999997</v>
      </c>
      <c r="N5377" s="22">
        <f>shipments[[#This Row],[Amount]]-shipments[[#This Row],[total cost]]</f>
        <v>-28.21999999999997</v>
      </c>
    </row>
    <row r="5378" spans="1:14" x14ac:dyDescent="0.35">
      <c r="A5378" t="s">
        <v>5427</v>
      </c>
      <c r="B5378" t="s">
        <v>8056</v>
      </c>
      <c r="C5378" t="s">
        <v>8024</v>
      </c>
      <c r="D5378" t="s">
        <v>8033</v>
      </c>
      <c r="E5378" s="1">
        <v>45295</v>
      </c>
      <c r="F5378">
        <v>2256.75</v>
      </c>
      <c r="G5378">
        <v>151</v>
      </c>
      <c r="H5378" t="s">
        <v>7</v>
      </c>
      <c r="I5378" t="str">
        <f>VLOOKUP(shipments[[#This Row],[SPID]],CHOOSE({1,2},people[[#All],[SPID]],people[[#All],[Sales_person]]),2,0)</f>
        <v>Marney O'Breen</v>
      </c>
      <c r="J5378">
        <f>YEAR(shipments[[#This Row],[Shipdate]])</f>
        <v>2024</v>
      </c>
      <c r="K5378" s="22"/>
      <c r="L5378" s="22">
        <f>VLOOKUP(shipments[[#This Row],[PID]],CHOOSE({1,2},products[PID],products[Cost_per_box]),2,0)</f>
        <v>6.43</v>
      </c>
      <c r="M5378" s="22">
        <f>shipments[[#This Row],[Boxes]]*shipments[[#This Row],[cost_per_box]]</f>
        <v>970.93</v>
      </c>
      <c r="N5378" s="22">
        <f>shipments[[#This Row],[Amount]]-shipments[[#This Row],[total cost]]</f>
        <v>1285.8200000000002</v>
      </c>
    </row>
    <row r="5379" spans="1:14" x14ac:dyDescent="0.35">
      <c r="A5379" t="s">
        <v>5428</v>
      </c>
      <c r="B5379" t="s">
        <v>8056</v>
      </c>
      <c r="C5379" t="s">
        <v>8024</v>
      </c>
      <c r="D5379" t="s">
        <v>8034</v>
      </c>
      <c r="E5379" s="1">
        <v>45330</v>
      </c>
      <c r="F5379">
        <v>7776</v>
      </c>
      <c r="G5379">
        <v>519</v>
      </c>
      <c r="H5379" t="s">
        <v>7</v>
      </c>
      <c r="I5379" t="str">
        <f>VLOOKUP(shipments[[#This Row],[SPID]],CHOOSE({1,2},people[[#All],[SPID]],people[[#All],[Sales_person]]),2,0)</f>
        <v>Marney O'Breen</v>
      </c>
      <c r="J5379">
        <f>YEAR(shipments[[#This Row],[Shipdate]])</f>
        <v>2024</v>
      </c>
      <c r="K5379" s="22"/>
      <c r="L5379" s="22">
        <f>VLOOKUP(shipments[[#This Row],[PID]],CHOOSE({1,2},products[PID],products[Cost_per_box]),2,0)</f>
        <v>6.43</v>
      </c>
      <c r="M5379" s="22">
        <f>shipments[[#This Row],[Boxes]]*shipments[[#This Row],[cost_per_box]]</f>
        <v>3337.17</v>
      </c>
      <c r="N5379" s="22">
        <f>shipments[[#This Row],[Amount]]-shipments[[#This Row],[total cost]]</f>
        <v>4438.83</v>
      </c>
    </row>
    <row r="5380" spans="1:14" x14ac:dyDescent="0.35">
      <c r="A5380" t="s">
        <v>5429</v>
      </c>
      <c r="B5380" t="s">
        <v>8056</v>
      </c>
      <c r="C5380" t="s">
        <v>8024</v>
      </c>
      <c r="D5380" t="s">
        <v>8038</v>
      </c>
      <c r="E5380" s="1">
        <v>45404</v>
      </c>
      <c r="F5380">
        <v>5139</v>
      </c>
      <c r="G5380">
        <v>286</v>
      </c>
      <c r="H5380" t="s">
        <v>7</v>
      </c>
      <c r="I5380" t="str">
        <f>VLOOKUP(shipments[[#This Row],[SPID]],CHOOSE({1,2},people[[#All],[SPID]],people[[#All],[Sales_person]]),2,0)</f>
        <v>Marney O'Breen</v>
      </c>
      <c r="J5380">
        <f>YEAR(shipments[[#This Row],[Shipdate]])</f>
        <v>2024</v>
      </c>
      <c r="K5380" s="22"/>
      <c r="L5380" s="22">
        <f>VLOOKUP(shipments[[#This Row],[PID]],CHOOSE({1,2},products[PID],products[Cost_per_box]),2,0)</f>
        <v>6.43</v>
      </c>
      <c r="M5380" s="22">
        <f>shipments[[#This Row],[Boxes]]*shipments[[#This Row],[cost_per_box]]</f>
        <v>1838.98</v>
      </c>
      <c r="N5380" s="22">
        <f>shipments[[#This Row],[Amount]]-shipments[[#This Row],[total cost]]</f>
        <v>3300.02</v>
      </c>
    </row>
    <row r="5381" spans="1:14" x14ac:dyDescent="0.35">
      <c r="A5381" t="s">
        <v>5430</v>
      </c>
      <c r="B5381" t="s">
        <v>8056</v>
      </c>
      <c r="C5381" t="s">
        <v>8024</v>
      </c>
      <c r="D5381" t="s">
        <v>8034</v>
      </c>
      <c r="E5381" s="1">
        <v>45253</v>
      </c>
      <c r="F5381">
        <v>3557.25</v>
      </c>
      <c r="G5381">
        <v>255</v>
      </c>
      <c r="H5381" t="s">
        <v>7</v>
      </c>
      <c r="I5381" t="str">
        <f>VLOOKUP(shipments[[#This Row],[SPID]],CHOOSE({1,2},people[[#All],[SPID]],people[[#All],[Sales_person]]),2,0)</f>
        <v>Marney O'Breen</v>
      </c>
      <c r="J5381">
        <f>YEAR(shipments[[#This Row],[Shipdate]])</f>
        <v>2023</v>
      </c>
      <c r="K5381" s="22"/>
      <c r="L5381" s="22">
        <f>VLOOKUP(shipments[[#This Row],[PID]],CHOOSE({1,2},products[PID],products[Cost_per_box]),2,0)</f>
        <v>6.43</v>
      </c>
      <c r="M5381" s="22">
        <f>shipments[[#This Row],[Boxes]]*shipments[[#This Row],[cost_per_box]]</f>
        <v>1639.6499999999999</v>
      </c>
      <c r="N5381" s="22">
        <f>shipments[[#This Row],[Amount]]-shipments[[#This Row],[total cost]]</f>
        <v>1917.6000000000001</v>
      </c>
    </row>
    <row r="5382" spans="1:14" x14ac:dyDescent="0.35">
      <c r="A5382" t="s">
        <v>5431</v>
      </c>
      <c r="B5382" t="s">
        <v>8056</v>
      </c>
      <c r="C5382" t="s">
        <v>8025</v>
      </c>
      <c r="D5382" t="s">
        <v>8038</v>
      </c>
      <c r="E5382" s="1">
        <v>44964</v>
      </c>
      <c r="F5382">
        <v>1336.5</v>
      </c>
      <c r="G5382">
        <v>64</v>
      </c>
      <c r="H5382" t="s">
        <v>7</v>
      </c>
      <c r="I5382" t="str">
        <f>VLOOKUP(shipments[[#This Row],[SPID]],CHOOSE({1,2},people[[#All],[SPID]],people[[#All],[Sales_person]]),2,0)</f>
        <v>Marney O'Breen</v>
      </c>
      <c r="J5382">
        <f>YEAR(shipments[[#This Row],[Shipdate]])</f>
        <v>2023</v>
      </c>
      <c r="K5382" s="22"/>
      <c r="L5382" s="22">
        <f>VLOOKUP(shipments[[#This Row],[PID]],CHOOSE({1,2},products[PID],products[Cost_per_box]),2,0)</f>
        <v>12.41</v>
      </c>
      <c r="M5382" s="22">
        <f>shipments[[#This Row],[Boxes]]*shipments[[#This Row],[cost_per_box]]</f>
        <v>794.24</v>
      </c>
      <c r="N5382" s="22">
        <f>shipments[[#This Row],[Amount]]-shipments[[#This Row],[total cost]]</f>
        <v>542.26</v>
      </c>
    </row>
    <row r="5383" spans="1:14" x14ac:dyDescent="0.35">
      <c r="A5383" t="s">
        <v>5432</v>
      </c>
      <c r="B5383" t="s">
        <v>8056</v>
      </c>
      <c r="C5383" t="s">
        <v>8026</v>
      </c>
      <c r="D5383" t="s">
        <v>8037</v>
      </c>
      <c r="E5383" s="1">
        <v>45429</v>
      </c>
      <c r="F5383">
        <v>10392.75</v>
      </c>
      <c r="G5383">
        <v>612</v>
      </c>
      <c r="H5383" t="s">
        <v>7</v>
      </c>
      <c r="I5383" t="str">
        <f>VLOOKUP(shipments[[#This Row],[SPID]],CHOOSE({1,2},people[[#All],[SPID]],people[[#All],[Sales_person]]),2,0)</f>
        <v>Marney O'Breen</v>
      </c>
      <c r="J5383">
        <f>YEAR(shipments[[#This Row],[Shipdate]])</f>
        <v>2024</v>
      </c>
      <c r="K5383" s="22"/>
      <c r="L5383" s="22">
        <f>VLOOKUP(shipments[[#This Row],[PID]],CHOOSE({1,2},products[PID],products[Cost_per_box]),2,0)</f>
        <v>9.57</v>
      </c>
      <c r="M5383" s="22">
        <f>shipments[[#This Row],[Boxes]]*shipments[[#This Row],[cost_per_box]]</f>
        <v>5856.84</v>
      </c>
      <c r="N5383" s="22">
        <f>shipments[[#This Row],[Amount]]-shipments[[#This Row],[total cost]]</f>
        <v>4535.91</v>
      </c>
    </row>
    <row r="5384" spans="1:14" x14ac:dyDescent="0.35">
      <c r="A5384" t="s">
        <v>5433</v>
      </c>
      <c r="B5384" t="s">
        <v>8056</v>
      </c>
      <c r="C5384" t="s">
        <v>8027</v>
      </c>
      <c r="D5384" t="s">
        <v>8038</v>
      </c>
      <c r="E5384" s="1">
        <v>45323</v>
      </c>
      <c r="F5384">
        <v>3204</v>
      </c>
      <c r="G5384">
        <v>321</v>
      </c>
      <c r="H5384" t="s">
        <v>7</v>
      </c>
      <c r="I5384" t="str">
        <f>VLOOKUP(shipments[[#This Row],[SPID]],CHOOSE({1,2},people[[#All],[SPID]],people[[#All],[Sales_person]]),2,0)</f>
        <v>Marney O'Breen</v>
      </c>
      <c r="J5384">
        <f>YEAR(shipments[[#This Row],[Shipdate]])</f>
        <v>2024</v>
      </c>
      <c r="K5384" s="22"/>
      <c r="L5384" s="22">
        <f>VLOOKUP(shipments[[#This Row],[PID]],CHOOSE({1,2},products[PID],products[Cost_per_box]),2,0)</f>
        <v>8.43</v>
      </c>
      <c r="M5384" s="22">
        <f>shipments[[#This Row],[Boxes]]*shipments[[#This Row],[cost_per_box]]</f>
        <v>2706.0299999999997</v>
      </c>
      <c r="N5384" s="22">
        <f>shipments[[#This Row],[Amount]]-shipments[[#This Row],[total cost]]</f>
        <v>497.97000000000025</v>
      </c>
    </row>
    <row r="5385" spans="1:14" x14ac:dyDescent="0.35">
      <c r="A5385" t="s">
        <v>5434</v>
      </c>
      <c r="B5385" t="s">
        <v>8056</v>
      </c>
      <c r="C5385" t="s">
        <v>8027</v>
      </c>
      <c r="D5385" t="s">
        <v>8038</v>
      </c>
      <c r="E5385" s="1">
        <v>45475</v>
      </c>
      <c r="F5385">
        <v>4455</v>
      </c>
      <c r="G5385">
        <v>637</v>
      </c>
      <c r="H5385" t="s">
        <v>18</v>
      </c>
      <c r="I5385" t="str">
        <f>VLOOKUP(shipments[[#This Row],[SPID]],CHOOSE({1,2},people[[#All],[SPID]],people[[#All],[Sales_person]]),2,0)</f>
        <v>Marney O'Breen</v>
      </c>
      <c r="J5385">
        <f>YEAR(shipments[[#This Row],[Shipdate]])</f>
        <v>2024</v>
      </c>
      <c r="K5385" s="22"/>
      <c r="L5385" s="22">
        <f>VLOOKUP(shipments[[#This Row],[PID]],CHOOSE({1,2},products[PID],products[Cost_per_box]),2,0)</f>
        <v>8.43</v>
      </c>
      <c r="M5385" s="22">
        <f>shipments[[#This Row],[Boxes]]*shipments[[#This Row],[cost_per_box]]</f>
        <v>5369.91</v>
      </c>
      <c r="N5385" s="22">
        <f>shipments[[#This Row],[Amount]]-shipments[[#This Row],[total cost]]</f>
        <v>-914.90999999999985</v>
      </c>
    </row>
    <row r="5386" spans="1:14" x14ac:dyDescent="0.35">
      <c r="A5386" t="s">
        <v>5435</v>
      </c>
      <c r="B5386" t="s">
        <v>8056</v>
      </c>
      <c r="C5386" t="s">
        <v>8027</v>
      </c>
      <c r="D5386" t="s">
        <v>8033</v>
      </c>
      <c r="E5386" s="1">
        <v>45324</v>
      </c>
      <c r="F5386">
        <v>9</v>
      </c>
      <c r="G5386">
        <v>1</v>
      </c>
      <c r="H5386" t="s">
        <v>7</v>
      </c>
      <c r="I5386" t="str">
        <f>VLOOKUP(shipments[[#This Row],[SPID]],CHOOSE({1,2},people[[#All],[SPID]],people[[#All],[Sales_person]]),2,0)</f>
        <v>Marney O'Breen</v>
      </c>
      <c r="J5386">
        <f>YEAR(shipments[[#This Row],[Shipdate]])</f>
        <v>2024</v>
      </c>
      <c r="K5386" s="22"/>
      <c r="L5386" s="22">
        <f>VLOOKUP(shipments[[#This Row],[PID]],CHOOSE({1,2},products[PID],products[Cost_per_box]),2,0)</f>
        <v>8.43</v>
      </c>
      <c r="M5386" s="22">
        <f>shipments[[#This Row],[Boxes]]*shipments[[#This Row],[cost_per_box]]</f>
        <v>8.43</v>
      </c>
      <c r="N5386" s="22">
        <f>shipments[[#This Row],[Amount]]-shipments[[#This Row],[total cost]]</f>
        <v>0.57000000000000028</v>
      </c>
    </row>
    <row r="5387" spans="1:14" x14ac:dyDescent="0.35">
      <c r="A5387" t="s">
        <v>5436</v>
      </c>
      <c r="B5387" t="s">
        <v>8056</v>
      </c>
      <c r="C5387" t="s">
        <v>8028</v>
      </c>
      <c r="D5387" t="s">
        <v>8034</v>
      </c>
      <c r="E5387" s="1">
        <v>44981</v>
      </c>
      <c r="F5387">
        <v>3305.25</v>
      </c>
      <c r="G5387">
        <v>414</v>
      </c>
      <c r="H5387" t="s">
        <v>7</v>
      </c>
      <c r="I5387" t="str">
        <f>VLOOKUP(shipments[[#This Row],[SPID]],CHOOSE({1,2},people[[#All],[SPID]],people[[#All],[Sales_person]]),2,0)</f>
        <v>Marney O'Breen</v>
      </c>
      <c r="J5387">
        <f>YEAR(shipments[[#This Row],[Shipdate]])</f>
        <v>2023</v>
      </c>
      <c r="K5387" s="22"/>
      <c r="L5387" s="22">
        <f>VLOOKUP(shipments[[#This Row],[PID]],CHOOSE({1,2},products[PID],products[Cost_per_box]),2,0)</f>
        <v>6.8</v>
      </c>
      <c r="M5387" s="22">
        <f>shipments[[#This Row],[Boxes]]*shipments[[#This Row],[cost_per_box]]</f>
        <v>2815.2</v>
      </c>
      <c r="N5387" s="22">
        <f>shipments[[#This Row],[Amount]]-shipments[[#This Row],[total cost]]</f>
        <v>490.05000000000018</v>
      </c>
    </row>
    <row r="5388" spans="1:14" x14ac:dyDescent="0.35">
      <c r="A5388" t="s">
        <v>5437</v>
      </c>
      <c r="B5388" t="s">
        <v>8056</v>
      </c>
      <c r="C5388" t="s">
        <v>8028</v>
      </c>
      <c r="D5388" t="s">
        <v>8036</v>
      </c>
      <c r="E5388" s="1">
        <v>45084</v>
      </c>
      <c r="F5388">
        <v>1892.25</v>
      </c>
      <c r="G5388">
        <v>173</v>
      </c>
      <c r="H5388" t="s">
        <v>7</v>
      </c>
      <c r="I5388" t="str">
        <f>VLOOKUP(shipments[[#This Row],[SPID]],CHOOSE({1,2},people[[#All],[SPID]],people[[#All],[Sales_person]]),2,0)</f>
        <v>Marney O'Breen</v>
      </c>
      <c r="J5388">
        <f>YEAR(shipments[[#This Row],[Shipdate]])</f>
        <v>2023</v>
      </c>
      <c r="K5388" s="22"/>
      <c r="L5388" s="22">
        <f>VLOOKUP(shipments[[#This Row],[PID]],CHOOSE({1,2},products[PID],products[Cost_per_box]),2,0)</f>
        <v>6.8</v>
      </c>
      <c r="M5388" s="22">
        <f>shipments[[#This Row],[Boxes]]*shipments[[#This Row],[cost_per_box]]</f>
        <v>1176.3999999999999</v>
      </c>
      <c r="N5388" s="22">
        <f>shipments[[#This Row],[Amount]]-shipments[[#This Row],[total cost]]</f>
        <v>715.85000000000014</v>
      </c>
    </row>
    <row r="5389" spans="1:14" x14ac:dyDescent="0.35">
      <c r="A5389" t="s">
        <v>5438</v>
      </c>
      <c r="B5389" t="s">
        <v>8056</v>
      </c>
      <c r="C5389" t="s">
        <v>8028</v>
      </c>
      <c r="D5389" t="s">
        <v>8034</v>
      </c>
      <c r="E5389" s="1">
        <v>45274</v>
      </c>
      <c r="F5389">
        <v>477</v>
      </c>
      <c r="G5389">
        <v>69</v>
      </c>
      <c r="H5389" t="s">
        <v>7</v>
      </c>
      <c r="I5389" t="str">
        <f>VLOOKUP(shipments[[#This Row],[SPID]],CHOOSE({1,2},people[[#All],[SPID]],people[[#All],[Sales_person]]),2,0)</f>
        <v>Marney O'Breen</v>
      </c>
      <c r="J5389">
        <f>YEAR(shipments[[#This Row],[Shipdate]])</f>
        <v>2023</v>
      </c>
      <c r="K5389" s="22"/>
      <c r="L5389" s="22">
        <f>VLOOKUP(shipments[[#This Row],[PID]],CHOOSE({1,2},products[PID],products[Cost_per_box]),2,0)</f>
        <v>6.8</v>
      </c>
      <c r="M5389" s="22">
        <f>shipments[[#This Row],[Boxes]]*shipments[[#This Row],[cost_per_box]]</f>
        <v>469.2</v>
      </c>
      <c r="N5389" s="22">
        <f>shipments[[#This Row],[Amount]]-shipments[[#This Row],[total cost]]</f>
        <v>7.8000000000000114</v>
      </c>
    </row>
    <row r="5390" spans="1:14" x14ac:dyDescent="0.35">
      <c r="A5390" t="s">
        <v>5439</v>
      </c>
      <c r="B5390" t="s">
        <v>8056</v>
      </c>
      <c r="C5390" t="s">
        <v>8029</v>
      </c>
      <c r="D5390" t="s">
        <v>8037</v>
      </c>
      <c r="E5390" s="1">
        <v>45376</v>
      </c>
      <c r="F5390">
        <v>5994</v>
      </c>
      <c r="G5390">
        <v>231</v>
      </c>
      <c r="H5390" t="s">
        <v>7</v>
      </c>
      <c r="I5390" t="str">
        <f>VLOOKUP(shipments[[#This Row],[SPID]],CHOOSE({1,2},people[[#All],[SPID]],people[[#All],[Sales_person]]),2,0)</f>
        <v>Marney O'Breen</v>
      </c>
      <c r="J5390">
        <f>YEAR(shipments[[#This Row],[Shipdate]])</f>
        <v>2024</v>
      </c>
      <c r="K5390" s="22"/>
      <c r="L5390" s="22">
        <f>VLOOKUP(shipments[[#This Row],[PID]],CHOOSE({1,2},products[PID],products[Cost_per_box]),2,0)</f>
        <v>5.04</v>
      </c>
      <c r="M5390" s="22">
        <f>shipments[[#This Row],[Boxes]]*shipments[[#This Row],[cost_per_box]]</f>
        <v>1164.24</v>
      </c>
      <c r="N5390" s="22">
        <f>shipments[[#This Row],[Amount]]-shipments[[#This Row],[total cost]]</f>
        <v>4829.76</v>
      </c>
    </row>
    <row r="5391" spans="1:14" x14ac:dyDescent="0.35">
      <c r="A5391" t="s">
        <v>5440</v>
      </c>
      <c r="B5391" t="s">
        <v>8056</v>
      </c>
      <c r="C5391" t="s">
        <v>8030</v>
      </c>
      <c r="D5391" t="s">
        <v>8037</v>
      </c>
      <c r="E5391" s="1">
        <v>44977</v>
      </c>
      <c r="F5391">
        <v>9342</v>
      </c>
      <c r="G5391">
        <v>1038</v>
      </c>
      <c r="H5391" t="s">
        <v>7</v>
      </c>
      <c r="I5391" t="str">
        <f>VLOOKUP(shipments[[#This Row],[SPID]],CHOOSE({1,2},people[[#All],[SPID]],people[[#All],[Sales_person]]),2,0)</f>
        <v>Marney O'Breen</v>
      </c>
      <c r="J5391">
        <f>YEAR(shipments[[#This Row],[Shipdate]])</f>
        <v>2023</v>
      </c>
      <c r="K5391" s="22"/>
      <c r="L5391" s="22">
        <f>VLOOKUP(shipments[[#This Row],[PID]],CHOOSE({1,2},products[PID],products[Cost_per_box]),2,0)</f>
        <v>2.76</v>
      </c>
      <c r="M5391" s="22">
        <f>shipments[[#This Row],[Boxes]]*shipments[[#This Row],[cost_per_box]]</f>
        <v>2864.8799999999997</v>
      </c>
      <c r="N5391" s="22">
        <f>shipments[[#This Row],[Amount]]-shipments[[#This Row],[total cost]]</f>
        <v>6477.1200000000008</v>
      </c>
    </row>
    <row r="5392" spans="1:14" x14ac:dyDescent="0.35">
      <c r="A5392" t="s">
        <v>5441</v>
      </c>
      <c r="B5392" t="s">
        <v>8056</v>
      </c>
      <c r="C5392" t="s">
        <v>8030</v>
      </c>
      <c r="D5392" t="s">
        <v>8036</v>
      </c>
      <c r="E5392" s="1">
        <v>44956</v>
      </c>
      <c r="F5392">
        <v>5661</v>
      </c>
      <c r="G5392">
        <v>515</v>
      </c>
      <c r="H5392" t="s">
        <v>7</v>
      </c>
      <c r="I5392" t="str">
        <f>VLOOKUP(shipments[[#This Row],[SPID]],CHOOSE({1,2},people[[#All],[SPID]],people[[#All],[Sales_person]]),2,0)</f>
        <v>Marney O'Breen</v>
      </c>
      <c r="J5392">
        <f>YEAR(shipments[[#This Row],[Shipdate]])</f>
        <v>2023</v>
      </c>
      <c r="K5392" s="22"/>
      <c r="L5392" s="22">
        <f>VLOOKUP(shipments[[#This Row],[PID]],CHOOSE({1,2},products[PID],products[Cost_per_box]),2,0)</f>
        <v>2.76</v>
      </c>
      <c r="M5392" s="22">
        <f>shipments[[#This Row],[Boxes]]*shipments[[#This Row],[cost_per_box]]</f>
        <v>1421.3999999999999</v>
      </c>
      <c r="N5392" s="22">
        <f>shipments[[#This Row],[Amount]]-shipments[[#This Row],[total cost]]</f>
        <v>4239.6000000000004</v>
      </c>
    </row>
    <row r="5393" spans="1:14" x14ac:dyDescent="0.35">
      <c r="A5393" t="s">
        <v>5442</v>
      </c>
      <c r="B5393" t="s">
        <v>8056</v>
      </c>
      <c r="C5393" t="s">
        <v>8031</v>
      </c>
      <c r="D5393" t="s">
        <v>8033</v>
      </c>
      <c r="E5393" s="1">
        <v>45324</v>
      </c>
      <c r="F5393">
        <v>3213</v>
      </c>
      <c r="G5393">
        <v>293</v>
      </c>
      <c r="H5393" t="s">
        <v>7</v>
      </c>
      <c r="I5393" t="str">
        <f>VLOOKUP(shipments[[#This Row],[SPID]],CHOOSE({1,2},people[[#All],[SPID]],people[[#All],[Sales_person]]),2,0)</f>
        <v>Marney O'Breen</v>
      </c>
      <c r="J5393">
        <f>YEAR(shipments[[#This Row],[Shipdate]])</f>
        <v>2024</v>
      </c>
      <c r="K5393" s="22"/>
      <c r="L5393" s="22">
        <f>VLOOKUP(shipments[[#This Row],[PID]],CHOOSE({1,2},products[PID],products[Cost_per_box]),2,0)</f>
        <v>3.32</v>
      </c>
      <c r="M5393" s="22">
        <f>shipments[[#This Row],[Boxes]]*shipments[[#This Row],[cost_per_box]]</f>
        <v>972.76</v>
      </c>
      <c r="N5393" s="22">
        <f>shipments[[#This Row],[Amount]]-shipments[[#This Row],[total cost]]</f>
        <v>2240.2399999999998</v>
      </c>
    </row>
    <row r="5394" spans="1:14" x14ac:dyDescent="0.35">
      <c r="A5394" t="s">
        <v>5443</v>
      </c>
      <c r="B5394" t="s">
        <v>8056</v>
      </c>
      <c r="C5394" t="s">
        <v>8031</v>
      </c>
      <c r="D5394" t="s">
        <v>8038</v>
      </c>
      <c r="E5394" s="1">
        <v>45539</v>
      </c>
      <c r="F5394">
        <v>1743.75</v>
      </c>
      <c r="G5394">
        <v>159</v>
      </c>
      <c r="H5394" t="s">
        <v>26</v>
      </c>
      <c r="I5394" t="str">
        <f>VLOOKUP(shipments[[#This Row],[SPID]],CHOOSE({1,2},people[[#All],[SPID]],people[[#All],[Sales_person]]),2,0)</f>
        <v>Marney O'Breen</v>
      </c>
      <c r="J5394">
        <f>YEAR(shipments[[#This Row],[Shipdate]])</f>
        <v>2024</v>
      </c>
      <c r="K5394" s="22"/>
      <c r="L5394" s="22">
        <f>VLOOKUP(shipments[[#This Row],[PID]],CHOOSE({1,2},products[PID],products[Cost_per_box]),2,0)</f>
        <v>3.32</v>
      </c>
      <c r="M5394" s="22">
        <f>shipments[[#This Row],[Boxes]]*shipments[[#This Row],[cost_per_box]]</f>
        <v>527.88</v>
      </c>
      <c r="N5394" s="22">
        <f>shipments[[#This Row],[Amount]]-shipments[[#This Row],[total cost]]</f>
        <v>1215.8699999999999</v>
      </c>
    </row>
    <row r="5395" spans="1:14" x14ac:dyDescent="0.35">
      <c r="A5395" t="s">
        <v>5444</v>
      </c>
      <c r="B5395" t="s">
        <v>8056</v>
      </c>
      <c r="C5395" t="s">
        <v>8031</v>
      </c>
      <c r="D5395" t="s">
        <v>8033</v>
      </c>
      <c r="E5395" s="1">
        <v>45555</v>
      </c>
      <c r="F5395">
        <v>9380.25</v>
      </c>
      <c r="G5395">
        <v>939</v>
      </c>
      <c r="H5395" t="s">
        <v>26</v>
      </c>
      <c r="I5395" t="str">
        <f>VLOOKUP(shipments[[#This Row],[SPID]],CHOOSE({1,2},people[[#All],[SPID]],people[[#All],[Sales_person]]),2,0)</f>
        <v>Marney O'Breen</v>
      </c>
      <c r="J5395">
        <f>YEAR(shipments[[#This Row],[Shipdate]])</f>
        <v>2024</v>
      </c>
      <c r="K5395" s="22"/>
      <c r="L5395" s="22">
        <f>VLOOKUP(shipments[[#This Row],[PID]],CHOOSE({1,2},products[PID],products[Cost_per_box]),2,0)</f>
        <v>3.32</v>
      </c>
      <c r="M5395" s="22">
        <f>shipments[[#This Row],[Boxes]]*shipments[[#This Row],[cost_per_box]]</f>
        <v>3117.48</v>
      </c>
      <c r="N5395" s="22">
        <f>shipments[[#This Row],[Amount]]-shipments[[#This Row],[total cost]]</f>
        <v>6262.77</v>
      </c>
    </row>
    <row r="5396" spans="1:14" x14ac:dyDescent="0.35">
      <c r="A5396" t="s">
        <v>5445</v>
      </c>
      <c r="B5396" t="s">
        <v>8056</v>
      </c>
      <c r="C5396" t="s">
        <v>8032</v>
      </c>
      <c r="D5396" t="s">
        <v>8033</v>
      </c>
      <c r="E5396" s="1">
        <v>44937</v>
      </c>
      <c r="F5396">
        <v>8183.25</v>
      </c>
      <c r="G5396">
        <v>372</v>
      </c>
      <c r="H5396" t="s">
        <v>7</v>
      </c>
      <c r="I5396" t="str">
        <f>VLOOKUP(shipments[[#This Row],[SPID]],CHOOSE({1,2},people[[#All],[SPID]],people[[#All],[Sales_person]]),2,0)</f>
        <v>Marney O'Breen</v>
      </c>
      <c r="J5396">
        <f>YEAR(shipments[[#This Row],[Shipdate]])</f>
        <v>2023</v>
      </c>
      <c r="K5396" s="22"/>
      <c r="L5396" s="22">
        <f>VLOOKUP(shipments[[#This Row],[PID]],CHOOSE({1,2},products[PID],products[Cost_per_box]),2,0)</f>
        <v>2.65</v>
      </c>
      <c r="M5396" s="22">
        <f>shipments[[#This Row],[Boxes]]*shipments[[#This Row],[cost_per_box]]</f>
        <v>985.8</v>
      </c>
      <c r="N5396" s="22">
        <f>shipments[[#This Row],[Amount]]-shipments[[#This Row],[total cost]]</f>
        <v>7197.45</v>
      </c>
    </row>
    <row r="5397" spans="1:14" x14ac:dyDescent="0.35">
      <c r="A5397" t="s">
        <v>5446</v>
      </c>
      <c r="B5397" t="s">
        <v>8056</v>
      </c>
      <c r="C5397" t="s">
        <v>8032</v>
      </c>
      <c r="D5397" t="s">
        <v>8037</v>
      </c>
      <c r="E5397" s="1">
        <v>45370</v>
      </c>
      <c r="F5397">
        <v>4162.5</v>
      </c>
      <c r="G5397">
        <v>209</v>
      </c>
      <c r="H5397" t="s">
        <v>7</v>
      </c>
      <c r="I5397" t="str">
        <f>VLOOKUP(shipments[[#This Row],[SPID]],CHOOSE({1,2},people[[#All],[SPID]],people[[#All],[Sales_person]]),2,0)</f>
        <v>Marney O'Breen</v>
      </c>
      <c r="J5397">
        <f>YEAR(shipments[[#This Row],[Shipdate]])</f>
        <v>2024</v>
      </c>
      <c r="K5397" s="22"/>
      <c r="L5397" s="22">
        <f>VLOOKUP(shipments[[#This Row],[PID]],CHOOSE({1,2},products[PID],products[Cost_per_box]),2,0)</f>
        <v>2.65</v>
      </c>
      <c r="M5397" s="22">
        <f>shipments[[#This Row],[Boxes]]*shipments[[#This Row],[cost_per_box]]</f>
        <v>553.85</v>
      </c>
      <c r="N5397" s="22">
        <f>shipments[[#This Row],[Amount]]-shipments[[#This Row],[total cost]]</f>
        <v>3608.65</v>
      </c>
    </row>
    <row r="5398" spans="1:14" x14ac:dyDescent="0.35">
      <c r="A5398" t="s">
        <v>5447</v>
      </c>
      <c r="B5398" t="s">
        <v>8056</v>
      </c>
      <c r="C5398" t="s">
        <v>8032</v>
      </c>
      <c r="D5398" t="s">
        <v>8038</v>
      </c>
      <c r="E5398" s="1">
        <v>45484</v>
      </c>
      <c r="F5398">
        <v>958.5</v>
      </c>
      <c r="G5398">
        <v>51</v>
      </c>
      <c r="H5398" t="s">
        <v>40</v>
      </c>
      <c r="I5398" t="str">
        <f>VLOOKUP(shipments[[#This Row],[SPID]],CHOOSE({1,2},people[[#All],[SPID]],people[[#All],[Sales_person]]),2,0)</f>
        <v>Marney O'Breen</v>
      </c>
      <c r="J5398">
        <f>YEAR(shipments[[#This Row],[Shipdate]])</f>
        <v>2024</v>
      </c>
      <c r="K5398" s="22"/>
      <c r="L5398" s="22">
        <f>VLOOKUP(shipments[[#This Row],[PID]],CHOOSE({1,2},products[PID],products[Cost_per_box]),2,0)</f>
        <v>2.65</v>
      </c>
      <c r="M5398" s="22">
        <f>shipments[[#This Row],[Boxes]]*shipments[[#This Row],[cost_per_box]]</f>
        <v>135.15</v>
      </c>
      <c r="N5398" s="22">
        <f>shipments[[#This Row],[Amount]]-shipments[[#This Row],[total cost]]</f>
        <v>823.35</v>
      </c>
    </row>
    <row r="5399" spans="1:14" x14ac:dyDescent="0.35">
      <c r="A5399" t="s">
        <v>5448</v>
      </c>
      <c r="B5399" t="s">
        <v>8056</v>
      </c>
      <c r="C5399" t="s">
        <v>8032</v>
      </c>
      <c r="D5399" t="s">
        <v>8034</v>
      </c>
      <c r="E5399" s="1">
        <v>45236</v>
      </c>
      <c r="F5399">
        <v>10874.25</v>
      </c>
      <c r="G5399">
        <v>544</v>
      </c>
      <c r="H5399" t="s">
        <v>7</v>
      </c>
      <c r="I5399" t="str">
        <f>VLOOKUP(shipments[[#This Row],[SPID]],CHOOSE({1,2},people[[#All],[SPID]],people[[#All],[Sales_person]]),2,0)</f>
        <v>Marney O'Breen</v>
      </c>
      <c r="J5399">
        <f>YEAR(shipments[[#This Row],[Shipdate]])</f>
        <v>2023</v>
      </c>
      <c r="K5399" s="22"/>
      <c r="L5399" s="22">
        <f>VLOOKUP(shipments[[#This Row],[PID]],CHOOSE({1,2},products[PID],products[Cost_per_box]),2,0)</f>
        <v>2.65</v>
      </c>
      <c r="M5399" s="22">
        <f>shipments[[#This Row],[Boxes]]*shipments[[#This Row],[cost_per_box]]</f>
        <v>1441.6</v>
      </c>
      <c r="N5399" s="22">
        <f>shipments[[#This Row],[Amount]]-shipments[[#This Row],[total cost]]</f>
        <v>9432.65</v>
      </c>
    </row>
    <row r="5400" spans="1:14" x14ac:dyDescent="0.35">
      <c r="A5400" t="s">
        <v>5449</v>
      </c>
      <c r="B5400" t="s">
        <v>8056</v>
      </c>
      <c r="C5400" t="s">
        <v>8032</v>
      </c>
      <c r="D5400" t="s">
        <v>8033</v>
      </c>
      <c r="E5400" s="1">
        <v>45189</v>
      </c>
      <c r="F5400">
        <v>7542</v>
      </c>
      <c r="G5400">
        <v>419</v>
      </c>
      <c r="H5400" t="s">
        <v>40</v>
      </c>
      <c r="I5400" t="str">
        <f>VLOOKUP(shipments[[#This Row],[SPID]],CHOOSE({1,2},people[[#All],[SPID]],people[[#All],[Sales_person]]),2,0)</f>
        <v>Marney O'Breen</v>
      </c>
      <c r="J5400">
        <f>YEAR(shipments[[#This Row],[Shipdate]])</f>
        <v>2023</v>
      </c>
      <c r="K5400" s="22"/>
      <c r="L5400" s="22">
        <f>VLOOKUP(shipments[[#This Row],[PID]],CHOOSE({1,2},products[PID],products[Cost_per_box]),2,0)</f>
        <v>2.65</v>
      </c>
      <c r="M5400" s="22">
        <f>shipments[[#This Row],[Boxes]]*shipments[[#This Row],[cost_per_box]]</f>
        <v>1110.3499999999999</v>
      </c>
      <c r="N5400" s="22">
        <f>shipments[[#This Row],[Amount]]-shipments[[#This Row],[total cost]]</f>
        <v>6431.65</v>
      </c>
    </row>
    <row r="5401" spans="1:14" x14ac:dyDescent="0.35">
      <c r="A5401" t="s">
        <v>5450</v>
      </c>
      <c r="B5401" t="s">
        <v>8056</v>
      </c>
      <c r="C5401" t="s">
        <v>8011</v>
      </c>
      <c r="D5401" t="s">
        <v>8033</v>
      </c>
      <c r="E5401" s="1">
        <v>45072</v>
      </c>
      <c r="F5401">
        <v>11070</v>
      </c>
      <c r="G5401">
        <v>923</v>
      </c>
      <c r="H5401" t="s">
        <v>7</v>
      </c>
      <c r="I5401" t="str">
        <f>VLOOKUP(shipments[[#This Row],[SPID]],CHOOSE({1,2},people[[#All],[SPID]],people[[#All],[Sales_person]]),2,0)</f>
        <v>Marney O'Breen</v>
      </c>
      <c r="J5401">
        <f>YEAR(shipments[[#This Row],[Shipdate]])</f>
        <v>2023</v>
      </c>
      <c r="K5401" s="22"/>
      <c r="L5401" s="22">
        <f>VLOOKUP(shipments[[#This Row],[PID]],CHOOSE({1,2},products[PID],products[Cost_per_box]),2,0)</f>
        <v>5.26</v>
      </c>
      <c r="M5401" s="22">
        <f>shipments[[#This Row],[Boxes]]*shipments[[#This Row],[cost_per_box]]</f>
        <v>4854.9799999999996</v>
      </c>
      <c r="N5401" s="22">
        <f>shipments[[#This Row],[Amount]]-shipments[[#This Row],[total cost]]</f>
        <v>6215.02</v>
      </c>
    </row>
    <row r="5402" spans="1:14" x14ac:dyDescent="0.35">
      <c r="A5402" t="s">
        <v>5451</v>
      </c>
      <c r="B5402" t="s">
        <v>8056</v>
      </c>
      <c r="C5402" t="s">
        <v>8011</v>
      </c>
      <c r="D5402" t="s">
        <v>8034</v>
      </c>
      <c r="E5402" s="1">
        <v>45259</v>
      </c>
      <c r="F5402">
        <v>5355</v>
      </c>
      <c r="G5402">
        <v>412</v>
      </c>
      <c r="H5402" t="s">
        <v>7</v>
      </c>
      <c r="I5402" t="str">
        <f>VLOOKUP(shipments[[#This Row],[SPID]],CHOOSE({1,2},people[[#All],[SPID]],people[[#All],[Sales_person]]),2,0)</f>
        <v>Marney O'Breen</v>
      </c>
      <c r="J5402">
        <f>YEAR(shipments[[#This Row],[Shipdate]])</f>
        <v>2023</v>
      </c>
      <c r="K5402" s="22"/>
      <c r="L5402" s="22">
        <f>VLOOKUP(shipments[[#This Row],[PID]],CHOOSE({1,2},products[PID],products[Cost_per_box]),2,0)</f>
        <v>5.26</v>
      </c>
      <c r="M5402" s="22">
        <f>shipments[[#This Row],[Boxes]]*shipments[[#This Row],[cost_per_box]]</f>
        <v>2167.12</v>
      </c>
      <c r="N5402" s="22">
        <f>shipments[[#This Row],[Amount]]-shipments[[#This Row],[total cost]]</f>
        <v>3187.88</v>
      </c>
    </row>
    <row r="5403" spans="1:14" x14ac:dyDescent="0.35">
      <c r="A5403" t="s">
        <v>5452</v>
      </c>
      <c r="B5403" t="s">
        <v>8056</v>
      </c>
      <c r="C5403" t="s">
        <v>8011</v>
      </c>
      <c r="D5403" t="s">
        <v>8036</v>
      </c>
      <c r="E5403" s="1">
        <v>44949</v>
      </c>
      <c r="F5403">
        <v>4371.75</v>
      </c>
      <c r="G5403">
        <v>313</v>
      </c>
      <c r="H5403" t="s">
        <v>7</v>
      </c>
      <c r="I5403" t="str">
        <f>VLOOKUP(shipments[[#This Row],[SPID]],CHOOSE({1,2},people[[#All],[SPID]],people[[#All],[Sales_person]]),2,0)</f>
        <v>Marney O'Breen</v>
      </c>
      <c r="J5403">
        <f>YEAR(shipments[[#This Row],[Shipdate]])</f>
        <v>2023</v>
      </c>
      <c r="K5403" s="22"/>
      <c r="L5403" s="22">
        <f>VLOOKUP(shipments[[#This Row],[PID]],CHOOSE({1,2},products[PID],products[Cost_per_box]),2,0)</f>
        <v>5.26</v>
      </c>
      <c r="M5403" s="22">
        <f>shipments[[#This Row],[Boxes]]*shipments[[#This Row],[cost_per_box]]</f>
        <v>1646.3799999999999</v>
      </c>
      <c r="N5403" s="22">
        <f>shipments[[#This Row],[Amount]]-shipments[[#This Row],[total cost]]</f>
        <v>2725.37</v>
      </c>
    </row>
    <row r="5404" spans="1:14" x14ac:dyDescent="0.35">
      <c r="A5404" t="s">
        <v>5453</v>
      </c>
      <c r="B5404" t="s">
        <v>8056</v>
      </c>
      <c r="C5404" t="s">
        <v>8011</v>
      </c>
      <c r="D5404" t="s">
        <v>8038</v>
      </c>
      <c r="E5404" s="1">
        <v>44965</v>
      </c>
      <c r="F5404">
        <v>9951.75</v>
      </c>
      <c r="G5404">
        <v>622</v>
      </c>
      <c r="H5404" t="s">
        <v>7</v>
      </c>
      <c r="I5404" t="str">
        <f>VLOOKUP(shipments[[#This Row],[SPID]],CHOOSE({1,2},people[[#All],[SPID]],people[[#All],[Sales_person]]),2,0)</f>
        <v>Marney O'Breen</v>
      </c>
      <c r="J5404">
        <f>YEAR(shipments[[#This Row],[Shipdate]])</f>
        <v>2023</v>
      </c>
      <c r="K5404" s="22"/>
      <c r="L5404" s="22">
        <f>VLOOKUP(shipments[[#This Row],[PID]],CHOOSE({1,2},products[PID],products[Cost_per_box]),2,0)</f>
        <v>5.26</v>
      </c>
      <c r="M5404" s="22">
        <f>shipments[[#This Row],[Boxes]]*shipments[[#This Row],[cost_per_box]]</f>
        <v>3271.72</v>
      </c>
      <c r="N5404" s="22">
        <f>shipments[[#This Row],[Amount]]-shipments[[#This Row],[total cost]]</f>
        <v>6680.0300000000007</v>
      </c>
    </row>
    <row r="5405" spans="1:14" x14ac:dyDescent="0.35">
      <c r="A5405" t="s">
        <v>5454</v>
      </c>
      <c r="B5405" t="s">
        <v>8056</v>
      </c>
      <c r="C5405" t="s">
        <v>8012</v>
      </c>
      <c r="D5405" t="s">
        <v>8035</v>
      </c>
      <c r="E5405" s="1">
        <v>45218</v>
      </c>
      <c r="F5405">
        <v>6563.25</v>
      </c>
      <c r="G5405">
        <v>505</v>
      </c>
      <c r="H5405" t="s">
        <v>7</v>
      </c>
      <c r="I5405" t="str">
        <f>VLOOKUP(shipments[[#This Row],[SPID]],CHOOSE({1,2},people[[#All],[SPID]],people[[#All],[Sales_person]]),2,0)</f>
        <v>Marney O'Breen</v>
      </c>
      <c r="J5405">
        <f>YEAR(shipments[[#This Row],[Shipdate]])</f>
        <v>2023</v>
      </c>
      <c r="K5405" s="22"/>
      <c r="L5405" s="22">
        <f>VLOOKUP(shipments[[#This Row],[PID]],CHOOSE({1,2},products[PID],products[Cost_per_box]),2,0)</f>
        <v>7.48</v>
      </c>
      <c r="M5405" s="22">
        <f>shipments[[#This Row],[Boxes]]*shipments[[#This Row],[cost_per_box]]</f>
        <v>3777.4</v>
      </c>
      <c r="N5405" s="22">
        <f>shipments[[#This Row],[Amount]]-shipments[[#This Row],[total cost]]</f>
        <v>2785.85</v>
      </c>
    </row>
    <row r="5406" spans="1:14" x14ac:dyDescent="0.35">
      <c r="A5406" t="s">
        <v>5455</v>
      </c>
      <c r="B5406" t="s">
        <v>8056</v>
      </c>
      <c r="C5406" t="s">
        <v>8014</v>
      </c>
      <c r="D5406" t="s">
        <v>8033</v>
      </c>
      <c r="E5406" s="1">
        <v>45159</v>
      </c>
      <c r="F5406">
        <v>2846.25</v>
      </c>
      <c r="G5406">
        <v>475</v>
      </c>
      <c r="H5406" t="s">
        <v>7</v>
      </c>
      <c r="I5406" t="str">
        <f>VLOOKUP(shipments[[#This Row],[SPID]],CHOOSE({1,2},people[[#All],[SPID]],people[[#All],[Sales_person]]),2,0)</f>
        <v>Marney O'Breen</v>
      </c>
      <c r="J5406">
        <f>YEAR(shipments[[#This Row],[Shipdate]])</f>
        <v>2023</v>
      </c>
      <c r="K5406" s="22"/>
      <c r="L5406" s="22">
        <f>VLOOKUP(shipments[[#This Row],[PID]],CHOOSE({1,2},products[PID],products[Cost_per_box]),2,0)</f>
        <v>3.85</v>
      </c>
      <c r="M5406" s="22">
        <f>shipments[[#This Row],[Boxes]]*shipments[[#This Row],[cost_per_box]]</f>
        <v>1828.75</v>
      </c>
      <c r="N5406" s="22">
        <f>shipments[[#This Row],[Amount]]-shipments[[#This Row],[total cost]]</f>
        <v>1017.5</v>
      </c>
    </row>
    <row r="5407" spans="1:14" x14ac:dyDescent="0.35">
      <c r="A5407" t="s">
        <v>5456</v>
      </c>
      <c r="B5407" t="s">
        <v>8056</v>
      </c>
      <c r="C5407" t="s">
        <v>8014</v>
      </c>
      <c r="D5407" t="s">
        <v>8037</v>
      </c>
      <c r="E5407" s="1">
        <v>44965</v>
      </c>
      <c r="F5407">
        <v>544.5</v>
      </c>
      <c r="G5407">
        <v>78</v>
      </c>
      <c r="H5407" t="s">
        <v>7</v>
      </c>
      <c r="I5407" t="str">
        <f>VLOOKUP(shipments[[#This Row],[SPID]],CHOOSE({1,2},people[[#All],[SPID]],people[[#All],[Sales_person]]),2,0)</f>
        <v>Marney O'Breen</v>
      </c>
      <c r="J5407">
        <f>YEAR(shipments[[#This Row],[Shipdate]])</f>
        <v>2023</v>
      </c>
      <c r="K5407" s="22"/>
      <c r="L5407" s="22">
        <f>VLOOKUP(shipments[[#This Row],[PID]],CHOOSE({1,2},products[PID],products[Cost_per_box]),2,0)</f>
        <v>3.85</v>
      </c>
      <c r="M5407" s="22">
        <f>shipments[[#This Row],[Boxes]]*shipments[[#This Row],[cost_per_box]]</f>
        <v>300.3</v>
      </c>
      <c r="N5407" s="22">
        <f>shipments[[#This Row],[Amount]]-shipments[[#This Row],[total cost]]</f>
        <v>244.2</v>
      </c>
    </row>
    <row r="5408" spans="1:14" x14ac:dyDescent="0.35">
      <c r="A5408" t="s">
        <v>5457</v>
      </c>
      <c r="B5408" t="s">
        <v>8056</v>
      </c>
      <c r="C5408" t="s">
        <v>8014</v>
      </c>
      <c r="D5408" t="s">
        <v>8037</v>
      </c>
      <c r="E5408" s="1">
        <v>45226</v>
      </c>
      <c r="F5408">
        <v>1599.75</v>
      </c>
      <c r="G5408">
        <v>320</v>
      </c>
      <c r="H5408" t="s">
        <v>7</v>
      </c>
      <c r="I5408" t="str">
        <f>VLOOKUP(shipments[[#This Row],[SPID]],CHOOSE({1,2},people[[#All],[SPID]],people[[#All],[Sales_person]]),2,0)</f>
        <v>Marney O'Breen</v>
      </c>
      <c r="J5408">
        <f>YEAR(shipments[[#This Row],[Shipdate]])</f>
        <v>2023</v>
      </c>
      <c r="K5408" s="22"/>
      <c r="L5408" s="22">
        <f>VLOOKUP(shipments[[#This Row],[PID]],CHOOSE({1,2},products[PID],products[Cost_per_box]),2,0)</f>
        <v>3.85</v>
      </c>
      <c r="M5408" s="22">
        <f>shipments[[#This Row],[Boxes]]*shipments[[#This Row],[cost_per_box]]</f>
        <v>1232</v>
      </c>
      <c r="N5408" s="22">
        <f>shipments[[#This Row],[Amount]]-shipments[[#This Row],[total cost]]</f>
        <v>367.75</v>
      </c>
    </row>
    <row r="5409" spans="1:14" x14ac:dyDescent="0.35">
      <c r="A5409" t="s">
        <v>5458</v>
      </c>
      <c r="B5409" t="s">
        <v>8056</v>
      </c>
      <c r="C5409" t="s">
        <v>8014</v>
      </c>
      <c r="D5409" t="s">
        <v>8037</v>
      </c>
      <c r="E5409" s="1">
        <v>45454</v>
      </c>
      <c r="F5409">
        <v>2380.5</v>
      </c>
      <c r="G5409">
        <v>397</v>
      </c>
      <c r="H5409" t="s">
        <v>7</v>
      </c>
      <c r="I5409" t="str">
        <f>VLOOKUP(shipments[[#This Row],[SPID]],CHOOSE({1,2},people[[#All],[SPID]],people[[#All],[Sales_person]]),2,0)</f>
        <v>Marney O'Breen</v>
      </c>
      <c r="J5409">
        <f>YEAR(shipments[[#This Row],[Shipdate]])</f>
        <v>2024</v>
      </c>
      <c r="K5409" s="22"/>
      <c r="L5409" s="22">
        <f>VLOOKUP(shipments[[#This Row],[PID]],CHOOSE({1,2},products[PID],products[Cost_per_box]),2,0)</f>
        <v>3.85</v>
      </c>
      <c r="M5409" s="22">
        <f>shipments[[#This Row],[Boxes]]*shipments[[#This Row],[cost_per_box]]</f>
        <v>1528.45</v>
      </c>
      <c r="N5409" s="22">
        <f>shipments[[#This Row],[Amount]]-shipments[[#This Row],[total cost]]</f>
        <v>852.05</v>
      </c>
    </row>
    <row r="5410" spans="1:14" x14ac:dyDescent="0.35">
      <c r="A5410" t="s">
        <v>5459</v>
      </c>
      <c r="B5410" t="s">
        <v>8056</v>
      </c>
      <c r="C5410" t="s">
        <v>8014</v>
      </c>
      <c r="D5410" t="s">
        <v>8034</v>
      </c>
      <c r="E5410" s="1">
        <v>45495</v>
      </c>
      <c r="F5410">
        <v>8766</v>
      </c>
      <c r="G5410">
        <v>974</v>
      </c>
      <c r="H5410" t="s">
        <v>18</v>
      </c>
      <c r="I5410" t="str">
        <f>VLOOKUP(shipments[[#This Row],[SPID]],CHOOSE({1,2},people[[#All],[SPID]],people[[#All],[Sales_person]]),2,0)</f>
        <v>Marney O'Breen</v>
      </c>
      <c r="J5410">
        <f>YEAR(shipments[[#This Row],[Shipdate]])</f>
        <v>2024</v>
      </c>
      <c r="K5410" s="22"/>
      <c r="L5410" s="22">
        <f>VLOOKUP(shipments[[#This Row],[PID]],CHOOSE({1,2},products[PID],products[Cost_per_box]),2,0)</f>
        <v>3.85</v>
      </c>
      <c r="M5410" s="22">
        <f>shipments[[#This Row],[Boxes]]*shipments[[#This Row],[cost_per_box]]</f>
        <v>3749.9</v>
      </c>
      <c r="N5410" s="22">
        <f>shipments[[#This Row],[Amount]]-shipments[[#This Row],[total cost]]</f>
        <v>5016.1000000000004</v>
      </c>
    </row>
    <row r="5411" spans="1:14" x14ac:dyDescent="0.35">
      <c r="A5411" t="s">
        <v>5460</v>
      </c>
      <c r="B5411" t="s">
        <v>8056</v>
      </c>
      <c r="C5411" t="s">
        <v>8014</v>
      </c>
      <c r="D5411" t="s">
        <v>8033</v>
      </c>
      <c r="E5411" s="1">
        <v>45099</v>
      </c>
      <c r="F5411">
        <v>2009.25</v>
      </c>
      <c r="G5411">
        <v>252</v>
      </c>
      <c r="H5411" t="s">
        <v>7</v>
      </c>
      <c r="I5411" t="str">
        <f>VLOOKUP(shipments[[#This Row],[SPID]],CHOOSE({1,2},people[[#All],[SPID]],people[[#All],[Sales_person]]),2,0)</f>
        <v>Marney O'Breen</v>
      </c>
      <c r="J5411">
        <f>YEAR(shipments[[#This Row],[Shipdate]])</f>
        <v>2023</v>
      </c>
      <c r="K5411" s="22"/>
      <c r="L5411" s="22">
        <f>VLOOKUP(shipments[[#This Row],[PID]],CHOOSE({1,2},products[PID],products[Cost_per_box]),2,0)</f>
        <v>3.85</v>
      </c>
      <c r="M5411" s="22">
        <f>shipments[[#This Row],[Boxes]]*shipments[[#This Row],[cost_per_box]]</f>
        <v>970.2</v>
      </c>
      <c r="N5411" s="22">
        <f>shipments[[#This Row],[Amount]]-shipments[[#This Row],[total cost]]</f>
        <v>1039.05</v>
      </c>
    </row>
    <row r="5412" spans="1:14" x14ac:dyDescent="0.35">
      <c r="A5412" t="s">
        <v>5461</v>
      </c>
      <c r="B5412" t="s">
        <v>8056</v>
      </c>
      <c r="C5412" t="s">
        <v>8015</v>
      </c>
      <c r="D5412" t="s">
        <v>8033</v>
      </c>
      <c r="E5412" s="1">
        <v>45154</v>
      </c>
      <c r="F5412">
        <v>195.75</v>
      </c>
      <c r="G5412">
        <v>22</v>
      </c>
      <c r="H5412" t="s">
        <v>7</v>
      </c>
      <c r="I5412" t="str">
        <f>VLOOKUP(shipments[[#This Row],[SPID]],CHOOSE({1,2},people[[#All],[SPID]],people[[#All],[Sales_person]]),2,0)</f>
        <v>Marney O'Breen</v>
      </c>
      <c r="J5412">
        <f>YEAR(shipments[[#This Row],[Shipdate]])</f>
        <v>2023</v>
      </c>
      <c r="K5412" s="22"/>
      <c r="L5412" s="22">
        <f>VLOOKUP(shipments[[#This Row],[PID]],CHOOSE({1,2},products[PID],products[Cost_per_box]),2,0)</f>
        <v>5.72</v>
      </c>
      <c r="M5412" s="22">
        <f>shipments[[#This Row],[Boxes]]*shipments[[#This Row],[cost_per_box]]</f>
        <v>125.83999999999999</v>
      </c>
      <c r="N5412" s="22">
        <f>shipments[[#This Row],[Amount]]-shipments[[#This Row],[total cost]]</f>
        <v>69.910000000000011</v>
      </c>
    </row>
    <row r="5413" spans="1:14" x14ac:dyDescent="0.35">
      <c r="A5413" t="s">
        <v>5462</v>
      </c>
      <c r="B5413" t="s">
        <v>8056</v>
      </c>
      <c r="C5413" t="s">
        <v>8015</v>
      </c>
      <c r="D5413" t="s">
        <v>8033</v>
      </c>
      <c r="E5413" s="1">
        <v>45537</v>
      </c>
      <c r="F5413">
        <v>9931.5</v>
      </c>
      <c r="G5413">
        <v>1242</v>
      </c>
      <c r="H5413" t="s">
        <v>26</v>
      </c>
      <c r="I5413" t="str">
        <f>VLOOKUP(shipments[[#This Row],[SPID]],CHOOSE({1,2},people[[#All],[SPID]],people[[#All],[Sales_person]]),2,0)</f>
        <v>Marney O'Breen</v>
      </c>
      <c r="J5413">
        <f>YEAR(shipments[[#This Row],[Shipdate]])</f>
        <v>2024</v>
      </c>
      <c r="K5413" s="22"/>
      <c r="L5413" s="22">
        <f>VLOOKUP(shipments[[#This Row],[PID]],CHOOSE({1,2},products[PID],products[Cost_per_box]),2,0)</f>
        <v>5.72</v>
      </c>
      <c r="M5413" s="22">
        <f>shipments[[#This Row],[Boxes]]*shipments[[#This Row],[cost_per_box]]</f>
        <v>7104.24</v>
      </c>
      <c r="N5413" s="22">
        <f>shipments[[#This Row],[Amount]]-shipments[[#This Row],[total cost]]</f>
        <v>2827.26</v>
      </c>
    </row>
    <row r="5414" spans="1:14" x14ac:dyDescent="0.35">
      <c r="A5414" t="s">
        <v>5463</v>
      </c>
      <c r="B5414" t="s">
        <v>8056</v>
      </c>
      <c r="C5414" t="s">
        <v>8015</v>
      </c>
      <c r="D5414" t="s">
        <v>8033</v>
      </c>
      <c r="E5414" s="1">
        <v>45281</v>
      </c>
      <c r="F5414">
        <v>9648</v>
      </c>
      <c r="G5414">
        <v>1379</v>
      </c>
      <c r="H5414" t="s">
        <v>7</v>
      </c>
      <c r="I5414" t="str">
        <f>VLOOKUP(shipments[[#This Row],[SPID]],CHOOSE({1,2},people[[#All],[SPID]],people[[#All],[Sales_person]]),2,0)</f>
        <v>Marney O'Breen</v>
      </c>
      <c r="J5414">
        <f>YEAR(shipments[[#This Row],[Shipdate]])</f>
        <v>2023</v>
      </c>
      <c r="K5414" s="22"/>
      <c r="L5414" s="22">
        <f>VLOOKUP(shipments[[#This Row],[PID]],CHOOSE({1,2},products[PID],products[Cost_per_box]),2,0)</f>
        <v>5.72</v>
      </c>
      <c r="M5414" s="22">
        <f>shipments[[#This Row],[Boxes]]*shipments[[#This Row],[cost_per_box]]</f>
        <v>7887.88</v>
      </c>
      <c r="N5414" s="22">
        <f>shipments[[#This Row],[Amount]]-shipments[[#This Row],[total cost]]</f>
        <v>1760.12</v>
      </c>
    </row>
    <row r="5415" spans="1:14" x14ac:dyDescent="0.35">
      <c r="A5415" t="s">
        <v>5464</v>
      </c>
      <c r="B5415" t="s">
        <v>8056</v>
      </c>
      <c r="C5415" t="s">
        <v>8016</v>
      </c>
      <c r="D5415" t="s">
        <v>8035</v>
      </c>
      <c r="E5415" s="1">
        <v>45364</v>
      </c>
      <c r="F5415">
        <v>3129.75</v>
      </c>
      <c r="G5415">
        <v>121</v>
      </c>
      <c r="H5415" t="s">
        <v>7</v>
      </c>
      <c r="I5415" t="str">
        <f>VLOOKUP(shipments[[#This Row],[SPID]],CHOOSE({1,2},people[[#All],[SPID]],people[[#All],[Sales_person]]),2,0)</f>
        <v>Marney O'Breen</v>
      </c>
      <c r="J5415">
        <f>YEAR(shipments[[#This Row],[Shipdate]])</f>
        <v>2024</v>
      </c>
      <c r="K5415" s="22"/>
      <c r="L5415" s="22">
        <f>VLOOKUP(shipments[[#This Row],[PID]],CHOOSE({1,2},products[PID],products[Cost_per_box]),2,0)</f>
        <v>6.31</v>
      </c>
      <c r="M5415" s="22">
        <f>shipments[[#This Row],[Boxes]]*shipments[[#This Row],[cost_per_box]]</f>
        <v>763.51</v>
      </c>
      <c r="N5415" s="22">
        <f>shipments[[#This Row],[Amount]]-shipments[[#This Row],[total cost]]</f>
        <v>2366.2399999999998</v>
      </c>
    </row>
    <row r="5416" spans="1:14" x14ac:dyDescent="0.35">
      <c r="A5416" t="s">
        <v>5465</v>
      </c>
      <c r="B5416" t="s">
        <v>8056</v>
      </c>
      <c r="C5416" t="s">
        <v>8016</v>
      </c>
      <c r="D5416" t="s">
        <v>8038</v>
      </c>
      <c r="E5416" s="1">
        <v>45471</v>
      </c>
      <c r="F5416">
        <v>2918.25</v>
      </c>
      <c r="G5416">
        <v>105</v>
      </c>
      <c r="H5416" t="s">
        <v>7</v>
      </c>
      <c r="I5416" t="str">
        <f>VLOOKUP(shipments[[#This Row],[SPID]],CHOOSE({1,2},people[[#All],[SPID]],people[[#All],[Sales_person]]),2,0)</f>
        <v>Marney O'Breen</v>
      </c>
      <c r="J5416">
        <f>YEAR(shipments[[#This Row],[Shipdate]])</f>
        <v>2024</v>
      </c>
      <c r="K5416" s="22"/>
      <c r="L5416" s="22">
        <f>VLOOKUP(shipments[[#This Row],[PID]],CHOOSE({1,2},products[PID],products[Cost_per_box]),2,0)</f>
        <v>6.31</v>
      </c>
      <c r="M5416" s="22">
        <f>shipments[[#This Row],[Boxes]]*shipments[[#This Row],[cost_per_box]]</f>
        <v>662.55</v>
      </c>
      <c r="N5416" s="22">
        <f>shipments[[#This Row],[Amount]]-shipments[[#This Row],[total cost]]</f>
        <v>2255.6999999999998</v>
      </c>
    </row>
    <row r="5417" spans="1:14" x14ac:dyDescent="0.35">
      <c r="A5417" t="s">
        <v>5466</v>
      </c>
      <c r="B5417" t="s">
        <v>8056</v>
      </c>
      <c r="C5417" t="s">
        <v>8017</v>
      </c>
      <c r="D5417" t="s">
        <v>8033</v>
      </c>
      <c r="E5417" s="1">
        <v>45377</v>
      </c>
      <c r="F5417">
        <v>5742</v>
      </c>
      <c r="G5417">
        <v>206</v>
      </c>
      <c r="H5417" t="s">
        <v>7</v>
      </c>
      <c r="I5417" t="str">
        <f>VLOOKUP(shipments[[#This Row],[SPID]],CHOOSE({1,2},people[[#All],[SPID]],people[[#All],[Sales_person]]),2,0)</f>
        <v>Marney O'Breen</v>
      </c>
      <c r="J5417">
        <f>YEAR(shipments[[#This Row],[Shipdate]])</f>
        <v>2024</v>
      </c>
      <c r="K5417" s="22"/>
      <c r="L5417" s="22">
        <f>VLOOKUP(shipments[[#This Row],[PID]],CHOOSE({1,2},products[PID],products[Cost_per_box]),2,0)</f>
        <v>9.94</v>
      </c>
      <c r="M5417" s="22">
        <f>shipments[[#This Row],[Boxes]]*shipments[[#This Row],[cost_per_box]]</f>
        <v>2047.6399999999999</v>
      </c>
      <c r="N5417" s="22">
        <f>shipments[[#This Row],[Amount]]-shipments[[#This Row],[total cost]]</f>
        <v>3694.36</v>
      </c>
    </row>
    <row r="5418" spans="1:14" x14ac:dyDescent="0.35">
      <c r="A5418" t="s">
        <v>5467</v>
      </c>
      <c r="B5418" t="s">
        <v>8056</v>
      </c>
      <c r="C5418" t="s">
        <v>8017</v>
      </c>
      <c r="D5418" t="s">
        <v>8034</v>
      </c>
      <c r="E5418" s="1">
        <v>45181</v>
      </c>
      <c r="F5418">
        <v>4979.25</v>
      </c>
      <c r="G5418">
        <v>192</v>
      </c>
      <c r="H5418" t="s">
        <v>7</v>
      </c>
      <c r="I5418" t="str">
        <f>VLOOKUP(shipments[[#This Row],[SPID]],CHOOSE({1,2},people[[#All],[SPID]],people[[#All],[Sales_person]]),2,0)</f>
        <v>Marney O'Breen</v>
      </c>
      <c r="J5418">
        <f>YEAR(shipments[[#This Row],[Shipdate]])</f>
        <v>2023</v>
      </c>
      <c r="K5418" s="22"/>
      <c r="L5418" s="22">
        <f>VLOOKUP(shipments[[#This Row],[PID]],CHOOSE({1,2},products[PID],products[Cost_per_box]),2,0)</f>
        <v>9.94</v>
      </c>
      <c r="M5418" s="22">
        <f>shipments[[#This Row],[Boxes]]*shipments[[#This Row],[cost_per_box]]</f>
        <v>1908.48</v>
      </c>
      <c r="N5418" s="22">
        <f>shipments[[#This Row],[Amount]]-shipments[[#This Row],[total cost]]</f>
        <v>3070.77</v>
      </c>
    </row>
    <row r="5419" spans="1:14" x14ac:dyDescent="0.35">
      <c r="A5419" t="s">
        <v>5468</v>
      </c>
      <c r="B5419" t="s">
        <v>8056</v>
      </c>
      <c r="C5419" t="s">
        <v>8017</v>
      </c>
      <c r="D5419" t="s">
        <v>8036</v>
      </c>
      <c r="E5419" s="1">
        <v>45482</v>
      </c>
      <c r="F5419">
        <v>5339.25</v>
      </c>
      <c r="G5419">
        <v>223</v>
      </c>
      <c r="H5419" t="s">
        <v>18</v>
      </c>
      <c r="I5419" t="str">
        <f>VLOOKUP(shipments[[#This Row],[SPID]],CHOOSE({1,2},people[[#All],[SPID]],people[[#All],[Sales_person]]),2,0)</f>
        <v>Marney O'Breen</v>
      </c>
      <c r="J5419">
        <f>YEAR(shipments[[#This Row],[Shipdate]])</f>
        <v>2024</v>
      </c>
      <c r="K5419" s="22"/>
      <c r="L5419" s="22">
        <f>VLOOKUP(shipments[[#This Row],[PID]],CHOOSE({1,2},products[PID],products[Cost_per_box]),2,0)</f>
        <v>9.94</v>
      </c>
      <c r="M5419" s="22">
        <f>shipments[[#This Row],[Boxes]]*shipments[[#This Row],[cost_per_box]]</f>
        <v>2216.62</v>
      </c>
      <c r="N5419" s="22">
        <f>shipments[[#This Row],[Amount]]-shipments[[#This Row],[total cost]]</f>
        <v>3122.63</v>
      </c>
    </row>
    <row r="5420" spans="1:14" x14ac:dyDescent="0.35">
      <c r="A5420" t="s">
        <v>5469</v>
      </c>
      <c r="B5420" t="s">
        <v>8056</v>
      </c>
      <c r="C5420" t="s">
        <v>8017</v>
      </c>
      <c r="D5420" t="s">
        <v>8033</v>
      </c>
      <c r="E5420" s="1">
        <v>45194</v>
      </c>
      <c r="F5420">
        <v>3744</v>
      </c>
      <c r="G5420">
        <v>144</v>
      </c>
      <c r="H5420" t="s">
        <v>7</v>
      </c>
      <c r="I5420" t="str">
        <f>VLOOKUP(shipments[[#This Row],[SPID]],CHOOSE({1,2},people[[#All],[SPID]],people[[#All],[Sales_person]]),2,0)</f>
        <v>Marney O'Breen</v>
      </c>
      <c r="J5420">
        <f>YEAR(shipments[[#This Row],[Shipdate]])</f>
        <v>2023</v>
      </c>
      <c r="K5420" s="22"/>
      <c r="L5420" s="22">
        <f>VLOOKUP(shipments[[#This Row],[PID]],CHOOSE({1,2},products[PID],products[Cost_per_box]),2,0)</f>
        <v>9.94</v>
      </c>
      <c r="M5420" s="22">
        <f>shipments[[#This Row],[Boxes]]*shipments[[#This Row],[cost_per_box]]</f>
        <v>1431.36</v>
      </c>
      <c r="N5420" s="22">
        <f>shipments[[#This Row],[Amount]]-shipments[[#This Row],[total cost]]</f>
        <v>2312.6400000000003</v>
      </c>
    </row>
    <row r="5421" spans="1:14" x14ac:dyDescent="0.35">
      <c r="A5421" t="s">
        <v>5470</v>
      </c>
      <c r="B5421" t="s">
        <v>8056</v>
      </c>
      <c r="C5421" t="s">
        <v>8018</v>
      </c>
      <c r="D5421" t="s">
        <v>8033</v>
      </c>
      <c r="E5421" s="1">
        <v>44964</v>
      </c>
      <c r="F5421">
        <v>4601.25</v>
      </c>
      <c r="G5421">
        <v>256</v>
      </c>
      <c r="H5421" t="s">
        <v>7</v>
      </c>
      <c r="I5421" t="str">
        <f>VLOOKUP(shipments[[#This Row],[SPID]],CHOOSE({1,2},people[[#All],[SPID]],people[[#All],[Sales_person]]),2,0)</f>
        <v>Marney O'Breen</v>
      </c>
      <c r="J5421">
        <f>YEAR(shipments[[#This Row],[Shipdate]])</f>
        <v>2023</v>
      </c>
      <c r="K5421" s="22"/>
      <c r="L5421" s="22">
        <f>VLOOKUP(shipments[[#This Row],[PID]],CHOOSE({1,2},products[PID],products[Cost_per_box]),2,0)</f>
        <v>7.73</v>
      </c>
      <c r="M5421" s="22">
        <f>shipments[[#This Row],[Boxes]]*shipments[[#This Row],[cost_per_box]]</f>
        <v>1978.88</v>
      </c>
      <c r="N5421" s="22">
        <f>shipments[[#This Row],[Amount]]-shipments[[#This Row],[total cost]]</f>
        <v>2622.37</v>
      </c>
    </row>
    <row r="5422" spans="1:14" x14ac:dyDescent="0.35">
      <c r="A5422" t="s">
        <v>5471</v>
      </c>
      <c r="B5422" t="s">
        <v>8056</v>
      </c>
      <c r="C5422" t="s">
        <v>8018</v>
      </c>
      <c r="D5422" t="s">
        <v>8033</v>
      </c>
      <c r="E5422" s="1">
        <v>45169</v>
      </c>
      <c r="F5422">
        <v>6300</v>
      </c>
      <c r="G5422">
        <v>287</v>
      </c>
      <c r="H5422" t="s">
        <v>7</v>
      </c>
      <c r="I5422" t="str">
        <f>VLOOKUP(shipments[[#This Row],[SPID]],CHOOSE({1,2},people[[#All],[SPID]],people[[#All],[Sales_person]]),2,0)</f>
        <v>Marney O'Breen</v>
      </c>
      <c r="J5422">
        <f>YEAR(shipments[[#This Row],[Shipdate]])</f>
        <v>2023</v>
      </c>
      <c r="K5422" s="22"/>
      <c r="L5422" s="22">
        <f>VLOOKUP(shipments[[#This Row],[PID]],CHOOSE({1,2},products[PID],products[Cost_per_box]),2,0)</f>
        <v>7.73</v>
      </c>
      <c r="M5422" s="22">
        <f>shipments[[#This Row],[Boxes]]*shipments[[#This Row],[cost_per_box]]</f>
        <v>2218.5100000000002</v>
      </c>
      <c r="N5422" s="22">
        <f>shipments[[#This Row],[Amount]]-shipments[[#This Row],[total cost]]</f>
        <v>4081.49</v>
      </c>
    </row>
    <row r="5423" spans="1:14" x14ac:dyDescent="0.35">
      <c r="A5423" t="s">
        <v>5472</v>
      </c>
      <c r="B5423" t="s">
        <v>8056</v>
      </c>
      <c r="C5423" t="s">
        <v>8018</v>
      </c>
      <c r="D5423" t="s">
        <v>8036</v>
      </c>
      <c r="E5423" s="1">
        <v>45496</v>
      </c>
      <c r="F5423">
        <v>2659.5</v>
      </c>
      <c r="G5423">
        <v>148</v>
      </c>
      <c r="H5423" t="s">
        <v>18</v>
      </c>
      <c r="I5423" t="str">
        <f>VLOOKUP(shipments[[#This Row],[SPID]],CHOOSE({1,2},people[[#All],[SPID]],people[[#All],[Sales_person]]),2,0)</f>
        <v>Marney O'Breen</v>
      </c>
      <c r="J5423">
        <f>YEAR(shipments[[#This Row],[Shipdate]])</f>
        <v>2024</v>
      </c>
      <c r="K5423" s="22"/>
      <c r="L5423" s="22">
        <f>VLOOKUP(shipments[[#This Row],[PID]],CHOOSE({1,2},products[PID],products[Cost_per_box]),2,0)</f>
        <v>7.73</v>
      </c>
      <c r="M5423" s="22">
        <f>shipments[[#This Row],[Boxes]]*shipments[[#This Row],[cost_per_box]]</f>
        <v>1144.04</v>
      </c>
      <c r="N5423" s="22">
        <f>shipments[[#This Row],[Amount]]-shipments[[#This Row],[total cost]]</f>
        <v>1515.46</v>
      </c>
    </row>
    <row r="5424" spans="1:14" x14ac:dyDescent="0.35">
      <c r="A5424" t="s">
        <v>5473</v>
      </c>
      <c r="B5424" t="s">
        <v>8056</v>
      </c>
      <c r="C5424" t="s">
        <v>8019</v>
      </c>
      <c r="D5424" t="s">
        <v>8033</v>
      </c>
      <c r="E5424" s="1">
        <v>45454</v>
      </c>
      <c r="F5424">
        <v>2938.5</v>
      </c>
      <c r="G5424">
        <v>155</v>
      </c>
      <c r="H5424" t="s">
        <v>7</v>
      </c>
      <c r="I5424" t="str">
        <f>VLOOKUP(shipments[[#This Row],[SPID]],CHOOSE({1,2},people[[#All],[SPID]],people[[#All],[Sales_person]]),2,0)</f>
        <v>Marney O'Breen</v>
      </c>
      <c r="J5424">
        <f>YEAR(shipments[[#This Row],[Shipdate]])</f>
        <v>2024</v>
      </c>
      <c r="K5424" s="22"/>
      <c r="L5424" s="22">
        <f>VLOOKUP(shipments[[#This Row],[PID]],CHOOSE({1,2},products[PID],products[Cost_per_box]),2,0)</f>
        <v>3.68</v>
      </c>
      <c r="M5424" s="22">
        <f>shipments[[#This Row],[Boxes]]*shipments[[#This Row],[cost_per_box]]</f>
        <v>570.4</v>
      </c>
      <c r="N5424" s="22">
        <f>shipments[[#This Row],[Amount]]-shipments[[#This Row],[total cost]]</f>
        <v>2368.1</v>
      </c>
    </row>
    <row r="5425" spans="1:14" x14ac:dyDescent="0.35">
      <c r="A5425" t="s">
        <v>5474</v>
      </c>
      <c r="B5425" t="s">
        <v>8056</v>
      </c>
      <c r="C5425" t="s">
        <v>8019</v>
      </c>
      <c r="D5425" t="s">
        <v>8033</v>
      </c>
      <c r="E5425" s="1">
        <v>45453</v>
      </c>
      <c r="F5425">
        <v>4779</v>
      </c>
      <c r="G5425">
        <v>208</v>
      </c>
      <c r="H5425" t="s">
        <v>7</v>
      </c>
      <c r="I5425" t="str">
        <f>VLOOKUP(shipments[[#This Row],[SPID]],CHOOSE({1,2},people[[#All],[SPID]],people[[#All],[Sales_person]]),2,0)</f>
        <v>Marney O'Breen</v>
      </c>
      <c r="J5425">
        <f>YEAR(shipments[[#This Row],[Shipdate]])</f>
        <v>2024</v>
      </c>
      <c r="K5425" s="22"/>
      <c r="L5425" s="22">
        <f>VLOOKUP(shipments[[#This Row],[PID]],CHOOSE({1,2},products[PID],products[Cost_per_box]),2,0)</f>
        <v>3.68</v>
      </c>
      <c r="M5425" s="22">
        <f>shipments[[#This Row],[Boxes]]*shipments[[#This Row],[cost_per_box]]</f>
        <v>765.44</v>
      </c>
      <c r="N5425" s="22">
        <f>shipments[[#This Row],[Amount]]-shipments[[#This Row],[total cost]]</f>
        <v>4013.56</v>
      </c>
    </row>
    <row r="5426" spans="1:14" x14ac:dyDescent="0.35">
      <c r="A5426" t="s">
        <v>5475</v>
      </c>
      <c r="B5426" t="s">
        <v>8056</v>
      </c>
      <c r="C5426" t="s">
        <v>8019</v>
      </c>
      <c r="D5426" t="s">
        <v>8034</v>
      </c>
      <c r="E5426" s="1">
        <v>45341</v>
      </c>
      <c r="F5426">
        <v>10761.75</v>
      </c>
      <c r="G5426">
        <v>567</v>
      </c>
      <c r="H5426" t="s">
        <v>7</v>
      </c>
      <c r="I5426" t="str">
        <f>VLOOKUP(shipments[[#This Row],[SPID]],CHOOSE({1,2},people[[#All],[SPID]],people[[#All],[Sales_person]]),2,0)</f>
        <v>Marney O'Breen</v>
      </c>
      <c r="J5426">
        <f>YEAR(shipments[[#This Row],[Shipdate]])</f>
        <v>2024</v>
      </c>
      <c r="K5426" s="22"/>
      <c r="L5426" s="22">
        <f>VLOOKUP(shipments[[#This Row],[PID]],CHOOSE({1,2},products[PID],products[Cost_per_box]),2,0)</f>
        <v>3.68</v>
      </c>
      <c r="M5426" s="22">
        <f>shipments[[#This Row],[Boxes]]*shipments[[#This Row],[cost_per_box]]</f>
        <v>2086.56</v>
      </c>
      <c r="N5426" s="22">
        <f>shipments[[#This Row],[Amount]]-shipments[[#This Row],[total cost]]</f>
        <v>8675.19</v>
      </c>
    </row>
    <row r="5427" spans="1:14" x14ac:dyDescent="0.35">
      <c r="A5427" t="s">
        <v>5476</v>
      </c>
      <c r="B5427" t="s">
        <v>8056</v>
      </c>
      <c r="C5427" t="s">
        <v>8020</v>
      </c>
      <c r="D5427" t="s">
        <v>8034</v>
      </c>
      <c r="E5427" s="1">
        <v>45419</v>
      </c>
      <c r="F5427">
        <v>4900.5</v>
      </c>
      <c r="G5427">
        <v>351</v>
      </c>
      <c r="H5427" t="s">
        <v>7</v>
      </c>
      <c r="I5427" t="str">
        <f>VLOOKUP(shipments[[#This Row],[SPID]],CHOOSE({1,2},people[[#All],[SPID]],people[[#All],[Sales_person]]),2,0)</f>
        <v>Marney O'Breen</v>
      </c>
      <c r="J5427">
        <f>YEAR(shipments[[#This Row],[Shipdate]])</f>
        <v>2024</v>
      </c>
      <c r="K5427" s="22"/>
      <c r="L5427" s="22">
        <f>VLOOKUP(shipments[[#This Row],[PID]],CHOOSE({1,2},products[PID],products[Cost_per_box]),2,0)</f>
        <v>8.2200000000000006</v>
      </c>
      <c r="M5427" s="22">
        <f>shipments[[#This Row],[Boxes]]*shipments[[#This Row],[cost_per_box]]</f>
        <v>2885.2200000000003</v>
      </c>
      <c r="N5427" s="22">
        <f>shipments[[#This Row],[Amount]]-shipments[[#This Row],[total cost]]</f>
        <v>2015.2799999999997</v>
      </c>
    </row>
    <row r="5428" spans="1:14" x14ac:dyDescent="0.35">
      <c r="A5428" t="s">
        <v>5477</v>
      </c>
      <c r="B5428" t="s">
        <v>8056</v>
      </c>
      <c r="C5428" t="s">
        <v>8020</v>
      </c>
      <c r="D5428" t="s">
        <v>8033</v>
      </c>
      <c r="E5428" s="1">
        <v>45323</v>
      </c>
      <c r="F5428">
        <v>8505</v>
      </c>
      <c r="G5428">
        <v>655</v>
      </c>
      <c r="H5428" t="s">
        <v>7</v>
      </c>
      <c r="I5428" t="str">
        <f>VLOOKUP(shipments[[#This Row],[SPID]],CHOOSE({1,2},people[[#All],[SPID]],people[[#All],[Sales_person]]),2,0)</f>
        <v>Marney O'Breen</v>
      </c>
      <c r="J5428">
        <f>YEAR(shipments[[#This Row],[Shipdate]])</f>
        <v>2024</v>
      </c>
      <c r="K5428" s="22"/>
      <c r="L5428" s="22">
        <f>VLOOKUP(shipments[[#This Row],[PID]],CHOOSE({1,2},products[PID],products[Cost_per_box]),2,0)</f>
        <v>8.2200000000000006</v>
      </c>
      <c r="M5428" s="22">
        <f>shipments[[#This Row],[Boxes]]*shipments[[#This Row],[cost_per_box]]</f>
        <v>5384.1</v>
      </c>
      <c r="N5428" s="22">
        <f>shipments[[#This Row],[Amount]]-shipments[[#This Row],[total cost]]</f>
        <v>3120.8999999999996</v>
      </c>
    </row>
    <row r="5429" spans="1:14" x14ac:dyDescent="0.35">
      <c r="A5429" t="s">
        <v>5478</v>
      </c>
      <c r="B5429" t="s">
        <v>8056</v>
      </c>
      <c r="C5429" t="s">
        <v>8020</v>
      </c>
      <c r="D5429" t="s">
        <v>8034</v>
      </c>
      <c r="E5429" s="1">
        <v>45483</v>
      </c>
      <c r="F5429">
        <v>1626.75</v>
      </c>
      <c r="G5429">
        <v>136</v>
      </c>
      <c r="H5429" t="s">
        <v>18</v>
      </c>
      <c r="I5429" t="str">
        <f>VLOOKUP(shipments[[#This Row],[SPID]],CHOOSE({1,2},people[[#All],[SPID]],people[[#All],[Sales_person]]),2,0)</f>
        <v>Marney O'Breen</v>
      </c>
      <c r="J5429">
        <f>YEAR(shipments[[#This Row],[Shipdate]])</f>
        <v>2024</v>
      </c>
      <c r="K5429" s="22"/>
      <c r="L5429" s="22">
        <f>VLOOKUP(shipments[[#This Row],[PID]],CHOOSE({1,2},products[PID],products[Cost_per_box]),2,0)</f>
        <v>8.2200000000000006</v>
      </c>
      <c r="M5429" s="22">
        <f>shipments[[#This Row],[Boxes]]*shipments[[#This Row],[cost_per_box]]</f>
        <v>1117.92</v>
      </c>
      <c r="N5429" s="22">
        <f>shipments[[#This Row],[Amount]]-shipments[[#This Row],[total cost]]</f>
        <v>508.82999999999993</v>
      </c>
    </row>
    <row r="5430" spans="1:14" x14ac:dyDescent="0.35">
      <c r="A5430" t="s">
        <v>5479</v>
      </c>
      <c r="B5430" t="s">
        <v>8056</v>
      </c>
      <c r="C5430" t="s">
        <v>8020</v>
      </c>
      <c r="D5430" t="s">
        <v>8038</v>
      </c>
      <c r="E5430" s="1">
        <v>44971</v>
      </c>
      <c r="F5430">
        <v>3708</v>
      </c>
      <c r="G5430">
        <v>248</v>
      </c>
      <c r="H5430" t="s">
        <v>7</v>
      </c>
      <c r="I5430" t="str">
        <f>VLOOKUP(shipments[[#This Row],[SPID]],CHOOSE({1,2},people[[#All],[SPID]],people[[#All],[Sales_person]]),2,0)</f>
        <v>Marney O'Breen</v>
      </c>
      <c r="J5430">
        <f>YEAR(shipments[[#This Row],[Shipdate]])</f>
        <v>2023</v>
      </c>
      <c r="K5430" s="22"/>
      <c r="L5430" s="22">
        <f>VLOOKUP(shipments[[#This Row],[PID]],CHOOSE({1,2},products[PID],products[Cost_per_box]),2,0)</f>
        <v>8.2200000000000006</v>
      </c>
      <c r="M5430" s="22">
        <f>shipments[[#This Row],[Boxes]]*shipments[[#This Row],[cost_per_box]]</f>
        <v>2038.5600000000002</v>
      </c>
      <c r="N5430" s="22">
        <f>shipments[[#This Row],[Amount]]-shipments[[#This Row],[total cost]]</f>
        <v>1669.4399999999998</v>
      </c>
    </row>
    <row r="5431" spans="1:14" x14ac:dyDescent="0.35">
      <c r="A5431" t="s">
        <v>5480</v>
      </c>
      <c r="B5431" t="s">
        <v>8056</v>
      </c>
      <c r="C5431" t="s">
        <v>8020</v>
      </c>
      <c r="D5431" t="s">
        <v>8034</v>
      </c>
      <c r="E5431" s="1">
        <v>45293</v>
      </c>
      <c r="F5431">
        <v>3492</v>
      </c>
      <c r="G5431">
        <v>250</v>
      </c>
      <c r="H5431" t="s">
        <v>7</v>
      </c>
      <c r="I5431" t="str">
        <f>VLOOKUP(shipments[[#This Row],[SPID]],CHOOSE({1,2},people[[#All],[SPID]],people[[#All],[Sales_person]]),2,0)</f>
        <v>Marney O'Breen</v>
      </c>
      <c r="J5431">
        <f>YEAR(shipments[[#This Row],[Shipdate]])</f>
        <v>2024</v>
      </c>
      <c r="K5431" s="22"/>
      <c r="L5431" s="22">
        <f>VLOOKUP(shipments[[#This Row],[PID]],CHOOSE({1,2},products[PID],products[Cost_per_box]),2,0)</f>
        <v>8.2200000000000006</v>
      </c>
      <c r="M5431" s="22">
        <f>shipments[[#This Row],[Boxes]]*shipments[[#This Row],[cost_per_box]]</f>
        <v>2055</v>
      </c>
      <c r="N5431" s="22">
        <f>shipments[[#This Row],[Amount]]-shipments[[#This Row],[total cost]]</f>
        <v>1437</v>
      </c>
    </row>
    <row r="5432" spans="1:14" x14ac:dyDescent="0.35">
      <c r="A5432" t="s">
        <v>5481</v>
      </c>
      <c r="B5432" t="s">
        <v>8056</v>
      </c>
      <c r="C5432" t="s">
        <v>8020</v>
      </c>
      <c r="D5432" t="s">
        <v>8037</v>
      </c>
      <c r="E5432" s="1">
        <v>45510</v>
      </c>
      <c r="F5432">
        <v>6039</v>
      </c>
      <c r="G5432">
        <v>403</v>
      </c>
      <c r="H5432" t="s">
        <v>18</v>
      </c>
      <c r="I5432" t="str">
        <f>VLOOKUP(shipments[[#This Row],[SPID]],CHOOSE({1,2},people[[#All],[SPID]],people[[#All],[Sales_person]]),2,0)</f>
        <v>Marney O'Breen</v>
      </c>
      <c r="J5432">
        <f>YEAR(shipments[[#This Row],[Shipdate]])</f>
        <v>2024</v>
      </c>
      <c r="K5432" s="22"/>
      <c r="L5432" s="22">
        <f>VLOOKUP(shipments[[#This Row],[PID]],CHOOSE({1,2},products[PID],products[Cost_per_box]),2,0)</f>
        <v>8.2200000000000006</v>
      </c>
      <c r="M5432" s="22">
        <f>shipments[[#This Row],[Boxes]]*shipments[[#This Row],[cost_per_box]]</f>
        <v>3312.6600000000003</v>
      </c>
      <c r="N5432" s="22">
        <f>shipments[[#This Row],[Amount]]-shipments[[#This Row],[total cost]]</f>
        <v>2726.3399999999997</v>
      </c>
    </row>
    <row r="5433" spans="1:14" x14ac:dyDescent="0.35">
      <c r="A5433" t="s">
        <v>5482</v>
      </c>
      <c r="B5433" t="s">
        <v>8056</v>
      </c>
      <c r="C5433" t="s">
        <v>8021</v>
      </c>
      <c r="D5433" t="s">
        <v>8033</v>
      </c>
      <c r="E5433" s="1">
        <v>45222</v>
      </c>
      <c r="F5433">
        <v>9130.5</v>
      </c>
      <c r="G5433">
        <v>508</v>
      </c>
      <c r="H5433" t="s">
        <v>7</v>
      </c>
      <c r="I5433" t="str">
        <f>VLOOKUP(shipments[[#This Row],[SPID]],CHOOSE({1,2},people[[#All],[SPID]],people[[#All],[Sales_person]]),2,0)</f>
        <v>Marney O'Breen</v>
      </c>
      <c r="J5433">
        <f>YEAR(shipments[[#This Row],[Shipdate]])</f>
        <v>2023</v>
      </c>
      <c r="K5433" s="22"/>
      <c r="L5433" s="22">
        <f>VLOOKUP(shipments[[#This Row],[PID]],CHOOSE({1,2},products[PID],products[Cost_per_box]),2,0)</f>
        <v>10.23</v>
      </c>
      <c r="M5433" s="22">
        <f>shipments[[#This Row],[Boxes]]*shipments[[#This Row],[cost_per_box]]</f>
        <v>5196.84</v>
      </c>
      <c r="N5433" s="22">
        <f>shipments[[#This Row],[Amount]]-shipments[[#This Row],[total cost]]</f>
        <v>3933.66</v>
      </c>
    </row>
    <row r="5434" spans="1:14" x14ac:dyDescent="0.35">
      <c r="A5434" t="s">
        <v>5483</v>
      </c>
      <c r="B5434" t="s">
        <v>8056</v>
      </c>
      <c r="C5434" t="s">
        <v>8021</v>
      </c>
      <c r="D5434" t="s">
        <v>8034</v>
      </c>
      <c r="E5434" s="1">
        <v>45511</v>
      </c>
      <c r="F5434">
        <v>6788.25</v>
      </c>
      <c r="G5434">
        <v>400</v>
      </c>
      <c r="H5434" t="s">
        <v>18</v>
      </c>
      <c r="I5434" t="str">
        <f>VLOOKUP(shipments[[#This Row],[SPID]],CHOOSE({1,2},people[[#All],[SPID]],people[[#All],[Sales_person]]),2,0)</f>
        <v>Marney O'Breen</v>
      </c>
      <c r="J5434">
        <f>YEAR(shipments[[#This Row],[Shipdate]])</f>
        <v>2024</v>
      </c>
      <c r="K5434" s="22"/>
      <c r="L5434" s="22">
        <f>VLOOKUP(shipments[[#This Row],[PID]],CHOOSE({1,2},products[PID],products[Cost_per_box]),2,0)</f>
        <v>10.23</v>
      </c>
      <c r="M5434" s="22">
        <f>shipments[[#This Row],[Boxes]]*shipments[[#This Row],[cost_per_box]]</f>
        <v>4092</v>
      </c>
      <c r="N5434" s="22">
        <f>shipments[[#This Row],[Amount]]-shipments[[#This Row],[total cost]]</f>
        <v>2696.25</v>
      </c>
    </row>
    <row r="5435" spans="1:14" x14ac:dyDescent="0.35">
      <c r="A5435" t="s">
        <v>5484</v>
      </c>
      <c r="B5435" t="s">
        <v>8056</v>
      </c>
      <c r="C5435" t="s">
        <v>8021</v>
      </c>
      <c r="D5435" t="s">
        <v>8036</v>
      </c>
      <c r="E5435" s="1">
        <v>45132</v>
      </c>
      <c r="F5435">
        <v>4650.75</v>
      </c>
      <c r="G5435">
        <v>259</v>
      </c>
      <c r="H5435" t="s">
        <v>7</v>
      </c>
      <c r="I5435" t="str">
        <f>VLOOKUP(shipments[[#This Row],[SPID]],CHOOSE({1,2},people[[#All],[SPID]],people[[#All],[Sales_person]]),2,0)</f>
        <v>Marney O'Breen</v>
      </c>
      <c r="J5435">
        <f>YEAR(shipments[[#This Row],[Shipdate]])</f>
        <v>2023</v>
      </c>
      <c r="K5435" s="22"/>
      <c r="L5435" s="22">
        <f>VLOOKUP(shipments[[#This Row],[PID]],CHOOSE({1,2},products[PID],products[Cost_per_box]),2,0)</f>
        <v>10.23</v>
      </c>
      <c r="M5435" s="22">
        <f>shipments[[#This Row],[Boxes]]*shipments[[#This Row],[cost_per_box]]</f>
        <v>2649.57</v>
      </c>
      <c r="N5435" s="22">
        <f>shipments[[#This Row],[Amount]]-shipments[[#This Row],[total cost]]</f>
        <v>2001.1799999999998</v>
      </c>
    </row>
    <row r="5436" spans="1:14" x14ac:dyDescent="0.35">
      <c r="A5436" t="s">
        <v>5485</v>
      </c>
      <c r="B5436" t="s">
        <v>8056</v>
      </c>
      <c r="C5436" t="s">
        <v>8021</v>
      </c>
      <c r="D5436" t="s">
        <v>8037</v>
      </c>
      <c r="E5436" s="1">
        <v>45280</v>
      </c>
      <c r="F5436">
        <v>882</v>
      </c>
      <c r="G5436">
        <v>45</v>
      </c>
      <c r="H5436" t="s">
        <v>7</v>
      </c>
      <c r="I5436" t="str">
        <f>VLOOKUP(shipments[[#This Row],[SPID]],CHOOSE({1,2},people[[#All],[SPID]],people[[#All],[Sales_person]]),2,0)</f>
        <v>Marney O'Breen</v>
      </c>
      <c r="J5436">
        <f>YEAR(shipments[[#This Row],[Shipdate]])</f>
        <v>2023</v>
      </c>
      <c r="K5436" s="22"/>
      <c r="L5436" s="22">
        <f>VLOOKUP(shipments[[#This Row],[PID]],CHOOSE({1,2},products[PID],products[Cost_per_box]),2,0)</f>
        <v>10.23</v>
      </c>
      <c r="M5436" s="22">
        <f>shipments[[#This Row],[Boxes]]*shipments[[#This Row],[cost_per_box]]</f>
        <v>460.35</v>
      </c>
      <c r="N5436" s="22">
        <f>shipments[[#This Row],[Amount]]-shipments[[#This Row],[total cost]]</f>
        <v>421.65</v>
      </c>
    </row>
    <row r="5437" spans="1:14" x14ac:dyDescent="0.35">
      <c r="A5437" t="s">
        <v>5486</v>
      </c>
      <c r="B5437" t="s">
        <v>8056</v>
      </c>
      <c r="C5437" t="s">
        <v>8021</v>
      </c>
      <c r="D5437" t="s">
        <v>8038</v>
      </c>
      <c r="E5437" s="1">
        <v>45012</v>
      </c>
      <c r="F5437">
        <v>13045.5</v>
      </c>
      <c r="G5437">
        <v>687</v>
      </c>
      <c r="H5437" t="s">
        <v>40</v>
      </c>
      <c r="I5437" t="str">
        <f>VLOOKUP(shipments[[#This Row],[SPID]],CHOOSE({1,2},people[[#All],[SPID]],people[[#All],[Sales_person]]),2,0)</f>
        <v>Marney O'Breen</v>
      </c>
      <c r="J5437">
        <f>YEAR(shipments[[#This Row],[Shipdate]])</f>
        <v>2023</v>
      </c>
      <c r="K5437" s="22"/>
      <c r="L5437" s="22">
        <f>VLOOKUP(shipments[[#This Row],[PID]],CHOOSE({1,2},products[PID],products[Cost_per_box]),2,0)</f>
        <v>10.23</v>
      </c>
      <c r="M5437" s="22">
        <f>shipments[[#This Row],[Boxes]]*shipments[[#This Row],[cost_per_box]]</f>
        <v>7028.01</v>
      </c>
      <c r="N5437" s="22">
        <f>shipments[[#This Row],[Amount]]-shipments[[#This Row],[total cost]]</f>
        <v>6017.49</v>
      </c>
    </row>
    <row r="5438" spans="1:14" x14ac:dyDescent="0.35">
      <c r="A5438" t="s">
        <v>5487</v>
      </c>
      <c r="B5438" t="s">
        <v>8056</v>
      </c>
      <c r="C5438" t="s">
        <v>8022</v>
      </c>
      <c r="D5438" t="s">
        <v>8037</v>
      </c>
      <c r="E5438" s="1">
        <v>44978</v>
      </c>
      <c r="F5438">
        <v>5715</v>
      </c>
      <c r="G5438">
        <v>409</v>
      </c>
      <c r="H5438" t="s">
        <v>7</v>
      </c>
      <c r="I5438" t="str">
        <f>VLOOKUP(shipments[[#This Row],[SPID]],CHOOSE({1,2},people[[#All],[SPID]],people[[#All],[Sales_person]]),2,0)</f>
        <v>Marney O'Breen</v>
      </c>
      <c r="J5438">
        <f>YEAR(shipments[[#This Row],[Shipdate]])</f>
        <v>2023</v>
      </c>
      <c r="K5438" s="22"/>
      <c r="L5438" s="22">
        <f>VLOOKUP(shipments[[#This Row],[PID]],CHOOSE({1,2},products[PID],products[Cost_per_box]),2,0)</f>
        <v>4.74</v>
      </c>
      <c r="M5438" s="22">
        <f>shipments[[#This Row],[Boxes]]*shipments[[#This Row],[cost_per_box]]</f>
        <v>1938.66</v>
      </c>
      <c r="N5438" s="22">
        <f>shipments[[#This Row],[Amount]]-shipments[[#This Row],[total cost]]</f>
        <v>3776.34</v>
      </c>
    </row>
    <row r="5439" spans="1:14" x14ac:dyDescent="0.35">
      <c r="A5439" t="s">
        <v>5488</v>
      </c>
      <c r="B5439" t="s">
        <v>8056</v>
      </c>
      <c r="C5439" t="s">
        <v>8022</v>
      </c>
      <c r="D5439" t="s">
        <v>8033</v>
      </c>
      <c r="E5439" s="1">
        <v>45244</v>
      </c>
      <c r="F5439">
        <v>8979.75</v>
      </c>
      <c r="G5439">
        <v>642</v>
      </c>
      <c r="H5439" t="s">
        <v>7</v>
      </c>
      <c r="I5439" t="str">
        <f>VLOOKUP(shipments[[#This Row],[SPID]],CHOOSE({1,2},people[[#All],[SPID]],people[[#All],[Sales_person]]),2,0)</f>
        <v>Marney O'Breen</v>
      </c>
      <c r="J5439">
        <f>YEAR(shipments[[#This Row],[Shipdate]])</f>
        <v>2023</v>
      </c>
      <c r="K5439" s="22"/>
      <c r="L5439" s="22">
        <f>VLOOKUP(shipments[[#This Row],[PID]],CHOOSE({1,2},products[PID],products[Cost_per_box]),2,0)</f>
        <v>4.74</v>
      </c>
      <c r="M5439" s="22">
        <f>shipments[[#This Row],[Boxes]]*shipments[[#This Row],[cost_per_box]]</f>
        <v>3043.08</v>
      </c>
      <c r="N5439" s="22">
        <f>shipments[[#This Row],[Amount]]-shipments[[#This Row],[total cost]]</f>
        <v>5936.67</v>
      </c>
    </row>
    <row r="5440" spans="1:14" x14ac:dyDescent="0.35">
      <c r="A5440" t="s">
        <v>5489</v>
      </c>
      <c r="B5440" t="s">
        <v>8056</v>
      </c>
      <c r="C5440" t="s">
        <v>8023</v>
      </c>
      <c r="D5440" t="s">
        <v>8038</v>
      </c>
      <c r="E5440" s="1">
        <v>45313</v>
      </c>
      <c r="F5440">
        <v>2207.25</v>
      </c>
      <c r="G5440">
        <v>276</v>
      </c>
      <c r="H5440" t="s">
        <v>7</v>
      </c>
      <c r="I5440" t="str">
        <f>VLOOKUP(shipments[[#This Row],[SPID]],CHOOSE({1,2},people[[#All],[SPID]],people[[#All],[Sales_person]]),2,0)</f>
        <v>Marney O'Breen</v>
      </c>
      <c r="J5440">
        <f>YEAR(shipments[[#This Row],[Shipdate]])</f>
        <v>2024</v>
      </c>
      <c r="K5440" s="22"/>
      <c r="L5440" s="22">
        <f>VLOOKUP(shipments[[#This Row],[PID]],CHOOSE({1,2},products[PID],products[Cost_per_box]),2,0)</f>
        <v>10.51</v>
      </c>
      <c r="M5440" s="22">
        <f>shipments[[#This Row],[Boxes]]*shipments[[#This Row],[cost_per_box]]</f>
        <v>2900.7599999999998</v>
      </c>
      <c r="N5440" s="22">
        <f>shipments[[#This Row],[Amount]]-shipments[[#This Row],[total cost]]</f>
        <v>-693.50999999999976</v>
      </c>
    </row>
    <row r="5441" spans="1:14" x14ac:dyDescent="0.35">
      <c r="A5441" t="s">
        <v>5490</v>
      </c>
      <c r="B5441" t="s">
        <v>8056</v>
      </c>
      <c r="C5441" t="s">
        <v>8023</v>
      </c>
      <c r="D5441" t="s">
        <v>8037</v>
      </c>
      <c r="E5441" s="1">
        <v>45247</v>
      </c>
      <c r="F5441">
        <v>10329.75</v>
      </c>
      <c r="G5441">
        <v>1476</v>
      </c>
      <c r="H5441" t="s">
        <v>7</v>
      </c>
      <c r="I5441" t="str">
        <f>VLOOKUP(shipments[[#This Row],[SPID]],CHOOSE({1,2},people[[#All],[SPID]],people[[#All],[Sales_person]]),2,0)</f>
        <v>Marney O'Breen</v>
      </c>
      <c r="J5441">
        <f>YEAR(shipments[[#This Row],[Shipdate]])</f>
        <v>2023</v>
      </c>
      <c r="K5441" s="22"/>
      <c r="L5441" s="22">
        <f>VLOOKUP(shipments[[#This Row],[PID]],CHOOSE({1,2},products[PID],products[Cost_per_box]),2,0)</f>
        <v>10.51</v>
      </c>
      <c r="M5441" s="22">
        <f>shipments[[#This Row],[Boxes]]*shipments[[#This Row],[cost_per_box]]</f>
        <v>15512.76</v>
      </c>
      <c r="N5441" s="22">
        <f>shipments[[#This Row],[Amount]]-shipments[[#This Row],[total cost]]</f>
        <v>-5183.01</v>
      </c>
    </row>
    <row r="5442" spans="1:14" x14ac:dyDescent="0.35">
      <c r="A5442" t="s">
        <v>5491</v>
      </c>
      <c r="B5442" t="s">
        <v>8056</v>
      </c>
      <c r="C5442" t="s">
        <v>8023</v>
      </c>
      <c r="D5442" t="s">
        <v>8034</v>
      </c>
      <c r="E5442" s="1">
        <v>45275</v>
      </c>
      <c r="F5442">
        <v>5931</v>
      </c>
      <c r="G5442">
        <v>659</v>
      </c>
      <c r="H5442" t="s">
        <v>7</v>
      </c>
      <c r="I5442" t="str">
        <f>VLOOKUP(shipments[[#This Row],[SPID]],CHOOSE({1,2},people[[#All],[SPID]],people[[#All],[Sales_person]]),2,0)</f>
        <v>Marney O'Breen</v>
      </c>
      <c r="J5442">
        <f>YEAR(shipments[[#This Row],[Shipdate]])</f>
        <v>2023</v>
      </c>
      <c r="K5442" s="22"/>
      <c r="L5442" s="22">
        <f>VLOOKUP(shipments[[#This Row],[PID]],CHOOSE({1,2},products[PID],products[Cost_per_box]),2,0)</f>
        <v>10.51</v>
      </c>
      <c r="M5442" s="22">
        <f>shipments[[#This Row],[Boxes]]*shipments[[#This Row],[cost_per_box]]</f>
        <v>6926.09</v>
      </c>
      <c r="N5442" s="22">
        <f>shipments[[#This Row],[Amount]]-shipments[[#This Row],[total cost]]</f>
        <v>-995.09000000000015</v>
      </c>
    </row>
    <row r="5443" spans="1:14" x14ac:dyDescent="0.35">
      <c r="A5443" t="s">
        <v>5492</v>
      </c>
      <c r="B5443" t="s">
        <v>8056</v>
      </c>
      <c r="C5443" t="s">
        <v>8023</v>
      </c>
      <c r="D5443" t="s">
        <v>8038</v>
      </c>
      <c r="E5443" s="1">
        <v>45532</v>
      </c>
      <c r="F5443">
        <v>861.75</v>
      </c>
      <c r="G5443">
        <v>144</v>
      </c>
      <c r="H5443" t="s">
        <v>18</v>
      </c>
      <c r="I5443" t="str">
        <f>VLOOKUP(shipments[[#This Row],[SPID]],CHOOSE({1,2},people[[#All],[SPID]],people[[#All],[Sales_person]]),2,0)</f>
        <v>Marney O'Breen</v>
      </c>
      <c r="J5443">
        <f>YEAR(shipments[[#This Row],[Shipdate]])</f>
        <v>2024</v>
      </c>
      <c r="K5443" s="22"/>
      <c r="L5443" s="22">
        <f>VLOOKUP(shipments[[#This Row],[PID]],CHOOSE({1,2},products[PID],products[Cost_per_box]),2,0)</f>
        <v>10.51</v>
      </c>
      <c r="M5443" s="22">
        <f>shipments[[#This Row],[Boxes]]*shipments[[#This Row],[cost_per_box]]</f>
        <v>1513.44</v>
      </c>
      <c r="N5443" s="22">
        <f>shipments[[#This Row],[Amount]]-shipments[[#This Row],[total cost]]</f>
        <v>-651.69000000000005</v>
      </c>
    </row>
    <row r="5444" spans="1:14" x14ac:dyDescent="0.35">
      <c r="A5444" t="s">
        <v>5493</v>
      </c>
      <c r="B5444" t="s">
        <v>8056</v>
      </c>
      <c r="C5444" t="s">
        <v>8023</v>
      </c>
      <c r="D5444" t="s">
        <v>8033</v>
      </c>
      <c r="E5444" s="1">
        <v>44937</v>
      </c>
      <c r="F5444">
        <v>5139</v>
      </c>
      <c r="G5444">
        <v>735</v>
      </c>
      <c r="H5444" t="s">
        <v>7</v>
      </c>
      <c r="I5444" t="str">
        <f>VLOOKUP(shipments[[#This Row],[SPID]],CHOOSE({1,2},people[[#All],[SPID]],people[[#All],[Sales_person]]),2,0)</f>
        <v>Marney O'Breen</v>
      </c>
      <c r="J5444">
        <f>YEAR(shipments[[#This Row],[Shipdate]])</f>
        <v>2023</v>
      </c>
      <c r="K5444" s="22"/>
      <c r="L5444" s="22">
        <f>VLOOKUP(shipments[[#This Row],[PID]],CHOOSE({1,2},products[PID],products[Cost_per_box]),2,0)</f>
        <v>10.51</v>
      </c>
      <c r="M5444" s="22">
        <f>shipments[[#This Row],[Boxes]]*shipments[[#This Row],[cost_per_box]]</f>
        <v>7724.8499999999995</v>
      </c>
      <c r="N5444" s="22">
        <f>shipments[[#This Row],[Amount]]-shipments[[#This Row],[total cost]]</f>
        <v>-2585.8499999999995</v>
      </c>
    </row>
    <row r="5445" spans="1:14" x14ac:dyDescent="0.35">
      <c r="A5445" t="s">
        <v>5494</v>
      </c>
      <c r="B5445" t="s">
        <v>8056</v>
      </c>
      <c r="C5445" t="s">
        <v>8023</v>
      </c>
      <c r="D5445" t="s">
        <v>8037</v>
      </c>
      <c r="E5445" s="1">
        <v>45128</v>
      </c>
      <c r="F5445">
        <v>10131.75</v>
      </c>
      <c r="G5445">
        <v>1014</v>
      </c>
      <c r="H5445" t="s">
        <v>40</v>
      </c>
      <c r="I5445" t="str">
        <f>VLOOKUP(shipments[[#This Row],[SPID]],CHOOSE({1,2},people[[#All],[SPID]],people[[#All],[Sales_person]]),2,0)</f>
        <v>Marney O'Breen</v>
      </c>
      <c r="J5445">
        <f>YEAR(shipments[[#This Row],[Shipdate]])</f>
        <v>2023</v>
      </c>
      <c r="K5445" s="22"/>
      <c r="L5445" s="22">
        <f>VLOOKUP(shipments[[#This Row],[PID]],CHOOSE({1,2},products[PID],products[Cost_per_box]),2,0)</f>
        <v>10.51</v>
      </c>
      <c r="M5445" s="22">
        <f>shipments[[#This Row],[Boxes]]*shipments[[#This Row],[cost_per_box]]</f>
        <v>10657.14</v>
      </c>
      <c r="N5445" s="22">
        <f>shipments[[#This Row],[Amount]]-shipments[[#This Row],[total cost]]</f>
        <v>-525.38999999999942</v>
      </c>
    </row>
    <row r="5446" spans="1:14" x14ac:dyDescent="0.35">
      <c r="A5446" t="s">
        <v>5495</v>
      </c>
      <c r="B5446" t="s">
        <v>8056</v>
      </c>
      <c r="C5446" t="s">
        <v>8024</v>
      </c>
      <c r="D5446" t="s">
        <v>8038</v>
      </c>
      <c r="E5446" s="1">
        <v>44938</v>
      </c>
      <c r="F5446">
        <v>2967.75</v>
      </c>
      <c r="G5446">
        <v>186</v>
      </c>
      <c r="H5446" t="s">
        <v>7</v>
      </c>
      <c r="I5446" t="str">
        <f>VLOOKUP(shipments[[#This Row],[SPID]],CHOOSE({1,2},people[[#All],[SPID]],people[[#All],[Sales_person]]),2,0)</f>
        <v>Marney O'Breen</v>
      </c>
      <c r="J5446">
        <f>YEAR(shipments[[#This Row],[Shipdate]])</f>
        <v>2023</v>
      </c>
      <c r="K5446" s="22"/>
      <c r="L5446" s="22">
        <f>VLOOKUP(shipments[[#This Row],[PID]],CHOOSE({1,2},products[PID],products[Cost_per_box]),2,0)</f>
        <v>6.43</v>
      </c>
      <c r="M5446" s="22">
        <f>shipments[[#This Row],[Boxes]]*shipments[[#This Row],[cost_per_box]]</f>
        <v>1195.98</v>
      </c>
      <c r="N5446" s="22">
        <f>shipments[[#This Row],[Amount]]-shipments[[#This Row],[total cost]]</f>
        <v>1771.77</v>
      </c>
    </row>
    <row r="5447" spans="1:14" x14ac:dyDescent="0.35">
      <c r="A5447" t="s">
        <v>5496</v>
      </c>
      <c r="B5447" t="s">
        <v>8056</v>
      </c>
      <c r="C5447" t="s">
        <v>8025</v>
      </c>
      <c r="D5447" t="s">
        <v>8035</v>
      </c>
      <c r="E5447" s="1">
        <v>45338</v>
      </c>
      <c r="F5447">
        <v>2715.75</v>
      </c>
      <c r="G5447">
        <v>160</v>
      </c>
      <c r="H5447" t="s">
        <v>7</v>
      </c>
      <c r="I5447" t="str">
        <f>VLOOKUP(shipments[[#This Row],[SPID]],CHOOSE({1,2},people[[#All],[SPID]],people[[#All],[Sales_person]]),2,0)</f>
        <v>Marney O'Breen</v>
      </c>
      <c r="J5447">
        <f>YEAR(shipments[[#This Row],[Shipdate]])</f>
        <v>2024</v>
      </c>
      <c r="K5447" s="22"/>
      <c r="L5447" s="22">
        <f>VLOOKUP(shipments[[#This Row],[PID]],CHOOSE({1,2},products[PID],products[Cost_per_box]),2,0)</f>
        <v>12.41</v>
      </c>
      <c r="M5447" s="22">
        <f>shipments[[#This Row],[Boxes]]*shipments[[#This Row],[cost_per_box]]</f>
        <v>1985.6</v>
      </c>
      <c r="N5447" s="22">
        <f>shipments[[#This Row],[Amount]]-shipments[[#This Row],[total cost]]</f>
        <v>730.15000000000009</v>
      </c>
    </row>
    <row r="5448" spans="1:14" x14ac:dyDescent="0.35">
      <c r="A5448" t="s">
        <v>5497</v>
      </c>
      <c r="B5448" t="s">
        <v>8056</v>
      </c>
      <c r="C5448" t="s">
        <v>8026</v>
      </c>
      <c r="D5448" t="s">
        <v>8037</v>
      </c>
      <c r="E5448" s="1">
        <v>44942</v>
      </c>
      <c r="F5448">
        <v>5123.25</v>
      </c>
      <c r="G5448">
        <v>302</v>
      </c>
      <c r="H5448" t="s">
        <v>7</v>
      </c>
      <c r="I5448" t="str">
        <f>VLOOKUP(shipments[[#This Row],[SPID]],CHOOSE({1,2},people[[#All],[SPID]],people[[#All],[Sales_person]]),2,0)</f>
        <v>Marney O'Breen</v>
      </c>
      <c r="J5448">
        <f>YEAR(shipments[[#This Row],[Shipdate]])</f>
        <v>2023</v>
      </c>
      <c r="K5448" s="22"/>
      <c r="L5448" s="22">
        <f>VLOOKUP(shipments[[#This Row],[PID]],CHOOSE({1,2},products[PID],products[Cost_per_box]),2,0)</f>
        <v>9.57</v>
      </c>
      <c r="M5448" s="22">
        <f>shipments[[#This Row],[Boxes]]*shipments[[#This Row],[cost_per_box]]</f>
        <v>2890.14</v>
      </c>
      <c r="N5448" s="22">
        <f>shipments[[#This Row],[Amount]]-shipments[[#This Row],[total cost]]</f>
        <v>2233.11</v>
      </c>
    </row>
    <row r="5449" spans="1:14" x14ac:dyDescent="0.35">
      <c r="A5449" t="s">
        <v>5498</v>
      </c>
      <c r="B5449" t="s">
        <v>8056</v>
      </c>
      <c r="C5449" t="s">
        <v>8026</v>
      </c>
      <c r="D5449" t="s">
        <v>8036</v>
      </c>
      <c r="E5449" s="1">
        <v>45371</v>
      </c>
      <c r="F5449">
        <v>11589.75</v>
      </c>
      <c r="G5449">
        <v>682</v>
      </c>
      <c r="H5449" t="s">
        <v>7</v>
      </c>
      <c r="I5449" t="str">
        <f>VLOOKUP(shipments[[#This Row],[SPID]],CHOOSE({1,2},people[[#All],[SPID]],people[[#All],[Sales_person]]),2,0)</f>
        <v>Marney O'Breen</v>
      </c>
      <c r="J5449">
        <f>YEAR(shipments[[#This Row],[Shipdate]])</f>
        <v>2024</v>
      </c>
      <c r="K5449" s="22"/>
      <c r="L5449" s="22">
        <f>VLOOKUP(shipments[[#This Row],[PID]],CHOOSE({1,2},products[PID],products[Cost_per_box]),2,0)</f>
        <v>9.57</v>
      </c>
      <c r="M5449" s="22">
        <f>shipments[[#This Row],[Boxes]]*shipments[[#This Row],[cost_per_box]]</f>
        <v>6526.74</v>
      </c>
      <c r="N5449" s="22">
        <f>shipments[[#This Row],[Amount]]-shipments[[#This Row],[total cost]]</f>
        <v>5063.01</v>
      </c>
    </row>
    <row r="5450" spans="1:14" x14ac:dyDescent="0.35">
      <c r="A5450" t="s">
        <v>5499</v>
      </c>
      <c r="B5450" t="s">
        <v>8056</v>
      </c>
      <c r="C5450" t="s">
        <v>8027</v>
      </c>
      <c r="D5450" t="s">
        <v>8038</v>
      </c>
      <c r="E5450" s="1">
        <v>45464</v>
      </c>
      <c r="F5450">
        <v>6790.5</v>
      </c>
      <c r="G5450">
        <v>849</v>
      </c>
      <c r="H5450" t="s">
        <v>7</v>
      </c>
      <c r="I5450" t="str">
        <f>VLOOKUP(shipments[[#This Row],[SPID]],CHOOSE({1,2},people[[#All],[SPID]],people[[#All],[Sales_person]]),2,0)</f>
        <v>Marney O'Breen</v>
      </c>
      <c r="J5450">
        <f>YEAR(shipments[[#This Row],[Shipdate]])</f>
        <v>2024</v>
      </c>
      <c r="K5450" s="22"/>
      <c r="L5450" s="22">
        <f>VLOOKUP(shipments[[#This Row],[PID]],CHOOSE({1,2},products[PID],products[Cost_per_box]),2,0)</f>
        <v>8.43</v>
      </c>
      <c r="M5450" s="22">
        <f>shipments[[#This Row],[Boxes]]*shipments[[#This Row],[cost_per_box]]</f>
        <v>7157.07</v>
      </c>
      <c r="N5450" s="22">
        <f>shipments[[#This Row],[Amount]]-shipments[[#This Row],[total cost]]</f>
        <v>-366.56999999999971</v>
      </c>
    </row>
    <row r="5451" spans="1:14" x14ac:dyDescent="0.35">
      <c r="A5451" t="s">
        <v>5500</v>
      </c>
      <c r="B5451" t="s">
        <v>8056</v>
      </c>
      <c r="C5451" t="s">
        <v>8027</v>
      </c>
      <c r="D5451" t="s">
        <v>8034</v>
      </c>
      <c r="E5451" s="1">
        <v>45391</v>
      </c>
      <c r="F5451">
        <v>10707.75</v>
      </c>
      <c r="G5451">
        <v>1190</v>
      </c>
      <c r="H5451" t="s">
        <v>7</v>
      </c>
      <c r="I5451" t="str">
        <f>VLOOKUP(shipments[[#This Row],[SPID]],CHOOSE({1,2},people[[#All],[SPID]],people[[#All],[Sales_person]]),2,0)</f>
        <v>Marney O'Breen</v>
      </c>
      <c r="J5451">
        <f>YEAR(shipments[[#This Row],[Shipdate]])</f>
        <v>2024</v>
      </c>
      <c r="K5451" s="22"/>
      <c r="L5451" s="22">
        <f>VLOOKUP(shipments[[#This Row],[PID]],CHOOSE({1,2},products[PID],products[Cost_per_box]),2,0)</f>
        <v>8.43</v>
      </c>
      <c r="M5451" s="22">
        <f>shipments[[#This Row],[Boxes]]*shipments[[#This Row],[cost_per_box]]</f>
        <v>10031.699999999999</v>
      </c>
      <c r="N5451" s="22">
        <f>shipments[[#This Row],[Amount]]-shipments[[#This Row],[total cost]]</f>
        <v>676.05000000000109</v>
      </c>
    </row>
    <row r="5452" spans="1:14" x14ac:dyDescent="0.35">
      <c r="A5452" t="s">
        <v>5501</v>
      </c>
      <c r="B5452" t="s">
        <v>8056</v>
      </c>
      <c r="C5452" t="s">
        <v>8027</v>
      </c>
      <c r="D5452" t="s">
        <v>8036</v>
      </c>
      <c r="E5452" s="1">
        <v>45323</v>
      </c>
      <c r="F5452">
        <v>8631</v>
      </c>
      <c r="G5452">
        <v>1233</v>
      </c>
      <c r="H5452" t="s">
        <v>7</v>
      </c>
      <c r="I5452" t="str">
        <f>VLOOKUP(shipments[[#This Row],[SPID]],CHOOSE({1,2},people[[#All],[SPID]],people[[#All],[Sales_person]]),2,0)</f>
        <v>Marney O'Breen</v>
      </c>
      <c r="J5452">
        <f>YEAR(shipments[[#This Row],[Shipdate]])</f>
        <v>2024</v>
      </c>
      <c r="K5452" s="22"/>
      <c r="L5452" s="22">
        <f>VLOOKUP(shipments[[#This Row],[PID]],CHOOSE({1,2},products[PID],products[Cost_per_box]),2,0)</f>
        <v>8.43</v>
      </c>
      <c r="M5452" s="22">
        <f>shipments[[#This Row],[Boxes]]*shipments[[#This Row],[cost_per_box]]</f>
        <v>10394.19</v>
      </c>
      <c r="N5452" s="22">
        <f>shipments[[#This Row],[Amount]]-shipments[[#This Row],[total cost]]</f>
        <v>-1763.1900000000005</v>
      </c>
    </row>
    <row r="5453" spans="1:14" x14ac:dyDescent="0.35">
      <c r="A5453" t="s">
        <v>5502</v>
      </c>
      <c r="B5453" t="s">
        <v>8056</v>
      </c>
      <c r="C5453" t="s">
        <v>8027</v>
      </c>
      <c r="D5453" t="s">
        <v>8037</v>
      </c>
      <c r="E5453" s="1">
        <v>45086</v>
      </c>
      <c r="F5453">
        <v>1505.25</v>
      </c>
      <c r="G5453">
        <v>189</v>
      </c>
      <c r="H5453" t="s">
        <v>7</v>
      </c>
      <c r="I5453" t="str">
        <f>VLOOKUP(shipments[[#This Row],[SPID]],CHOOSE({1,2},people[[#All],[SPID]],people[[#All],[Sales_person]]),2,0)</f>
        <v>Marney O'Breen</v>
      </c>
      <c r="J5453">
        <f>YEAR(shipments[[#This Row],[Shipdate]])</f>
        <v>2023</v>
      </c>
      <c r="K5453" s="22"/>
      <c r="L5453" s="22">
        <f>VLOOKUP(shipments[[#This Row],[PID]],CHOOSE({1,2},products[PID],products[Cost_per_box]),2,0)</f>
        <v>8.43</v>
      </c>
      <c r="M5453" s="22">
        <f>shipments[[#This Row],[Boxes]]*shipments[[#This Row],[cost_per_box]]</f>
        <v>1593.27</v>
      </c>
      <c r="N5453" s="22">
        <f>shipments[[#This Row],[Amount]]-shipments[[#This Row],[total cost]]</f>
        <v>-88.019999999999982</v>
      </c>
    </row>
    <row r="5454" spans="1:14" x14ac:dyDescent="0.35">
      <c r="A5454" t="s">
        <v>5503</v>
      </c>
      <c r="B5454" t="s">
        <v>8056</v>
      </c>
      <c r="C5454" t="s">
        <v>8028</v>
      </c>
      <c r="D5454" t="s">
        <v>8034</v>
      </c>
      <c r="E5454" s="1">
        <v>45019</v>
      </c>
      <c r="F5454">
        <v>10849.5</v>
      </c>
      <c r="G5454">
        <v>1357</v>
      </c>
      <c r="H5454" t="s">
        <v>7</v>
      </c>
      <c r="I5454" t="str">
        <f>VLOOKUP(shipments[[#This Row],[SPID]],CHOOSE({1,2},people[[#All],[SPID]],people[[#All],[Sales_person]]),2,0)</f>
        <v>Marney O'Breen</v>
      </c>
      <c r="J5454">
        <f>YEAR(shipments[[#This Row],[Shipdate]])</f>
        <v>2023</v>
      </c>
      <c r="K5454" s="22"/>
      <c r="L5454" s="22">
        <f>VLOOKUP(shipments[[#This Row],[PID]],CHOOSE({1,2},products[PID],products[Cost_per_box]),2,0)</f>
        <v>6.8</v>
      </c>
      <c r="M5454" s="22">
        <f>shipments[[#This Row],[Boxes]]*shipments[[#This Row],[cost_per_box]]</f>
        <v>9227.6</v>
      </c>
      <c r="N5454" s="22">
        <f>shipments[[#This Row],[Amount]]-shipments[[#This Row],[total cost]]</f>
        <v>1621.8999999999996</v>
      </c>
    </row>
    <row r="5455" spans="1:14" x14ac:dyDescent="0.35">
      <c r="A5455" t="s">
        <v>5504</v>
      </c>
      <c r="B5455" t="s">
        <v>8056</v>
      </c>
      <c r="C5455" t="s">
        <v>8028</v>
      </c>
      <c r="D5455" t="s">
        <v>8033</v>
      </c>
      <c r="E5455" s="1">
        <v>45294</v>
      </c>
      <c r="F5455">
        <v>1701</v>
      </c>
      <c r="G5455">
        <v>155</v>
      </c>
      <c r="H5455" t="s">
        <v>7</v>
      </c>
      <c r="I5455" t="str">
        <f>VLOOKUP(shipments[[#This Row],[SPID]],CHOOSE({1,2},people[[#All],[SPID]],people[[#All],[Sales_person]]),2,0)</f>
        <v>Marney O'Breen</v>
      </c>
      <c r="J5455">
        <f>YEAR(shipments[[#This Row],[Shipdate]])</f>
        <v>2024</v>
      </c>
      <c r="K5455" s="22"/>
      <c r="L5455" s="22">
        <f>VLOOKUP(shipments[[#This Row],[PID]],CHOOSE({1,2},products[PID],products[Cost_per_box]),2,0)</f>
        <v>6.8</v>
      </c>
      <c r="M5455" s="22">
        <f>shipments[[#This Row],[Boxes]]*shipments[[#This Row],[cost_per_box]]</f>
        <v>1054</v>
      </c>
      <c r="N5455" s="22">
        <f>shipments[[#This Row],[Amount]]-shipments[[#This Row],[total cost]]</f>
        <v>647</v>
      </c>
    </row>
    <row r="5456" spans="1:14" x14ac:dyDescent="0.35">
      <c r="A5456" t="s">
        <v>5505</v>
      </c>
      <c r="B5456" t="s">
        <v>8056</v>
      </c>
      <c r="C5456" t="s">
        <v>8029</v>
      </c>
      <c r="D5456" t="s">
        <v>8033</v>
      </c>
      <c r="E5456" s="1">
        <v>45293</v>
      </c>
      <c r="F5456">
        <v>7578</v>
      </c>
      <c r="G5456">
        <v>281</v>
      </c>
      <c r="H5456" t="s">
        <v>7</v>
      </c>
      <c r="I5456" t="str">
        <f>VLOOKUP(shipments[[#This Row],[SPID]],CHOOSE({1,2},people[[#All],[SPID]],people[[#All],[Sales_person]]),2,0)</f>
        <v>Marney O'Breen</v>
      </c>
      <c r="J5456">
        <f>YEAR(shipments[[#This Row],[Shipdate]])</f>
        <v>2024</v>
      </c>
      <c r="K5456" s="22"/>
      <c r="L5456" s="22">
        <f>VLOOKUP(shipments[[#This Row],[PID]],CHOOSE({1,2},products[PID],products[Cost_per_box]),2,0)</f>
        <v>5.04</v>
      </c>
      <c r="M5456" s="22">
        <f>shipments[[#This Row],[Boxes]]*shipments[[#This Row],[cost_per_box]]</f>
        <v>1416.24</v>
      </c>
      <c r="N5456" s="22">
        <f>shipments[[#This Row],[Amount]]-shipments[[#This Row],[total cost]]</f>
        <v>6161.76</v>
      </c>
    </row>
    <row r="5457" spans="1:14" x14ac:dyDescent="0.35">
      <c r="A5457" t="s">
        <v>5506</v>
      </c>
      <c r="B5457" t="s">
        <v>8056</v>
      </c>
      <c r="C5457" t="s">
        <v>8030</v>
      </c>
      <c r="D5457" t="s">
        <v>8034</v>
      </c>
      <c r="E5457" s="1">
        <v>45334</v>
      </c>
      <c r="F5457">
        <v>16155</v>
      </c>
      <c r="G5457">
        <v>1616</v>
      </c>
      <c r="H5457" t="s">
        <v>7</v>
      </c>
      <c r="I5457" t="str">
        <f>VLOOKUP(shipments[[#This Row],[SPID]],CHOOSE({1,2},people[[#All],[SPID]],people[[#All],[Sales_person]]),2,0)</f>
        <v>Marney O'Breen</v>
      </c>
      <c r="J5457">
        <f>YEAR(shipments[[#This Row],[Shipdate]])</f>
        <v>2024</v>
      </c>
      <c r="K5457" s="22"/>
      <c r="L5457" s="22">
        <f>VLOOKUP(shipments[[#This Row],[PID]],CHOOSE({1,2},products[PID],products[Cost_per_box]),2,0)</f>
        <v>2.76</v>
      </c>
      <c r="M5457" s="22">
        <f>shipments[[#This Row],[Boxes]]*shipments[[#This Row],[cost_per_box]]</f>
        <v>4460.16</v>
      </c>
      <c r="N5457" s="22">
        <f>shipments[[#This Row],[Amount]]-shipments[[#This Row],[total cost]]</f>
        <v>11694.84</v>
      </c>
    </row>
    <row r="5458" spans="1:14" x14ac:dyDescent="0.35">
      <c r="A5458" t="s">
        <v>5507</v>
      </c>
      <c r="B5458" t="s">
        <v>8056</v>
      </c>
      <c r="C5458" t="s">
        <v>8031</v>
      </c>
      <c r="D5458" t="s">
        <v>8034</v>
      </c>
      <c r="E5458" s="1">
        <v>45190</v>
      </c>
      <c r="F5458">
        <v>423</v>
      </c>
      <c r="G5458">
        <v>61</v>
      </c>
      <c r="H5458" t="s">
        <v>7</v>
      </c>
      <c r="I5458" t="str">
        <f>VLOOKUP(shipments[[#This Row],[SPID]],CHOOSE({1,2},people[[#All],[SPID]],people[[#All],[Sales_person]]),2,0)</f>
        <v>Marney O'Breen</v>
      </c>
      <c r="J5458">
        <f>YEAR(shipments[[#This Row],[Shipdate]])</f>
        <v>2023</v>
      </c>
      <c r="K5458" s="22"/>
      <c r="L5458" s="22">
        <f>VLOOKUP(shipments[[#This Row],[PID]],CHOOSE({1,2},products[PID],products[Cost_per_box]),2,0)</f>
        <v>3.32</v>
      </c>
      <c r="M5458" s="22">
        <f>shipments[[#This Row],[Boxes]]*shipments[[#This Row],[cost_per_box]]</f>
        <v>202.51999999999998</v>
      </c>
      <c r="N5458" s="22">
        <f>shipments[[#This Row],[Amount]]-shipments[[#This Row],[total cost]]</f>
        <v>220.48000000000002</v>
      </c>
    </row>
    <row r="5459" spans="1:14" x14ac:dyDescent="0.35">
      <c r="A5459" t="s">
        <v>5508</v>
      </c>
      <c r="B5459" t="s">
        <v>8056</v>
      </c>
      <c r="C5459" t="s">
        <v>8031</v>
      </c>
      <c r="D5459" t="s">
        <v>8038</v>
      </c>
      <c r="E5459" s="1">
        <v>45300</v>
      </c>
      <c r="F5459">
        <v>5042.25</v>
      </c>
      <c r="G5459">
        <v>561</v>
      </c>
      <c r="H5459" t="s">
        <v>7</v>
      </c>
      <c r="I5459" t="str">
        <f>VLOOKUP(shipments[[#This Row],[SPID]],CHOOSE({1,2},people[[#All],[SPID]],people[[#All],[Sales_person]]),2,0)</f>
        <v>Marney O'Breen</v>
      </c>
      <c r="J5459">
        <f>YEAR(shipments[[#This Row],[Shipdate]])</f>
        <v>2024</v>
      </c>
      <c r="K5459" s="22"/>
      <c r="L5459" s="22">
        <f>VLOOKUP(shipments[[#This Row],[PID]],CHOOSE({1,2},products[PID],products[Cost_per_box]),2,0)</f>
        <v>3.32</v>
      </c>
      <c r="M5459" s="22">
        <f>shipments[[#This Row],[Boxes]]*shipments[[#This Row],[cost_per_box]]</f>
        <v>1862.52</v>
      </c>
      <c r="N5459" s="22">
        <f>shipments[[#This Row],[Amount]]-shipments[[#This Row],[total cost]]</f>
        <v>3179.73</v>
      </c>
    </row>
    <row r="5460" spans="1:14" x14ac:dyDescent="0.35">
      <c r="A5460" t="s">
        <v>5509</v>
      </c>
      <c r="B5460" t="s">
        <v>8056</v>
      </c>
      <c r="C5460" t="s">
        <v>8031</v>
      </c>
      <c r="D5460" t="s">
        <v>8038</v>
      </c>
      <c r="E5460" s="1">
        <v>45279</v>
      </c>
      <c r="F5460">
        <v>10586.25</v>
      </c>
      <c r="G5460">
        <v>1177</v>
      </c>
      <c r="H5460" t="s">
        <v>40</v>
      </c>
      <c r="I5460" t="str">
        <f>VLOOKUP(shipments[[#This Row],[SPID]],CHOOSE({1,2},people[[#All],[SPID]],people[[#All],[Sales_person]]),2,0)</f>
        <v>Marney O'Breen</v>
      </c>
      <c r="J5460">
        <f>YEAR(shipments[[#This Row],[Shipdate]])</f>
        <v>2023</v>
      </c>
      <c r="K5460" s="22"/>
      <c r="L5460" s="22">
        <f>VLOOKUP(shipments[[#This Row],[PID]],CHOOSE({1,2},products[PID],products[Cost_per_box]),2,0)</f>
        <v>3.32</v>
      </c>
      <c r="M5460" s="22">
        <f>shipments[[#This Row],[Boxes]]*shipments[[#This Row],[cost_per_box]]</f>
        <v>3907.64</v>
      </c>
      <c r="N5460" s="22">
        <f>shipments[[#This Row],[Amount]]-shipments[[#This Row],[total cost]]</f>
        <v>6678.6100000000006</v>
      </c>
    </row>
    <row r="5461" spans="1:14" x14ac:dyDescent="0.35">
      <c r="A5461" t="s">
        <v>5510</v>
      </c>
      <c r="B5461" t="s">
        <v>8056</v>
      </c>
      <c r="C5461" t="s">
        <v>8032</v>
      </c>
      <c r="D5461" t="s">
        <v>8033</v>
      </c>
      <c r="E5461" s="1">
        <v>45489</v>
      </c>
      <c r="F5461">
        <v>3849.75</v>
      </c>
      <c r="G5461">
        <v>193</v>
      </c>
      <c r="H5461" t="s">
        <v>18</v>
      </c>
      <c r="I5461" t="str">
        <f>VLOOKUP(shipments[[#This Row],[SPID]],CHOOSE({1,2},people[[#All],[SPID]],people[[#All],[Sales_person]]),2,0)</f>
        <v>Marney O'Breen</v>
      </c>
      <c r="J5461">
        <f>YEAR(shipments[[#This Row],[Shipdate]])</f>
        <v>2024</v>
      </c>
      <c r="K5461" s="22"/>
      <c r="L5461" s="22">
        <f>VLOOKUP(shipments[[#This Row],[PID]],CHOOSE({1,2},products[PID],products[Cost_per_box]),2,0)</f>
        <v>2.65</v>
      </c>
      <c r="M5461" s="22">
        <f>shipments[[#This Row],[Boxes]]*shipments[[#This Row],[cost_per_box]]</f>
        <v>511.45</v>
      </c>
      <c r="N5461" s="22">
        <f>shipments[[#This Row],[Amount]]-shipments[[#This Row],[total cost]]</f>
        <v>3338.3</v>
      </c>
    </row>
    <row r="5462" spans="1:14" x14ac:dyDescent="0.35">
      <c r="A5462" t="s">
        <v>5511</v>
      </c>
      <c r="B5462" t="s">
        <v>8056</v>
      </c>
      <c r="C5462" t="s">
        <v>8032</v>
      </c>
      <c r="D5462" t="s">
        <v>8035</v>
      </c>
      <c r="E5462" s="1">
        <v>45279</v>
      </c>
      <c r="F5462">
        <v>5805</v>
      </c>
      <c r="G5462">
        <v>277</v>
      </c>
      <c r="H5462" t="s">
        <v>7</v>
      </c>
      <c r="I5462" t="str">
        <f>VLOOKUP(shipments[[#This Row],[SPID]],CHOOSE({1,2},people[[#All],[SPID]],people[[#All],[Sales_person]]),2,0)</f>
        <v>Marney O'Breen</v>
      </c>
      <c r="J5462">
        <f>YEAR(shipments[[#This Row],[Shipdate]])</f>
        <v>2023</v>
      </c>
      <c r="K5462" s="22"/>
      <c r="L5462" s="22">
        <f>VLOOKUP(shipments[[#This Row],[PID]],CHOOSE({1,2},products[PID],products[Cost_per_box]),2,0)</f>
        <v>2.65</v>
      </c>
      <c r="M5462" s="22">
        <f>shipments[[#This Row],[Boxes]]*shipments[[#This Row],[cost_per_box]]</f>
        <v>734.05</v>
      </c>
      <c r="N5462" s="22">
        <f>shipments[[#This Row],[Amount]]-shipments[[#This Row],[total cost]]</f>
        <v>5070.95</v>
      </c>
    </row>
    <row r="5463" spans="1:14" x14ac:dyDescent="0.35">
      <c r="A5463" t="s">
        <v>5512</v>
      </c>
      <c r="B5463" t="s">
        <v>8056</v>
      </c>
      <c r="C5463" t="s">
        <v>8011</v>
      </c>
      <c r="D5463" t="s">
        <v>8034</v>
      </c>
      <c r="E5463" s="1">
        <v>44967</v>
      </c>
      <c r="F5463">
        <v>10181.25</v>
      </c>
      <c r="G5463">
        <v>637</v>
      </c>
      <c r="H5463" t="s">
        <v>7</v>
      </c>
      <c r="I5463" t="str">
        <f>VLOOKUP(shipments[[#This Row],[SPID]],CHOOSE({1,2},people[[#All],[SPID]],people[[#All],[Sales_person]]),2,0)</f>
        <v>Marney O'Breen</v>
      </c>
      <c r="J5463">
        <f>YEAR(shipments[[#This Row],[Shipdate]])</f>
        <v>2023</v>
      </c>
      <c r="K5463" s="22"/>
      <c r="L5463" s="22">
        <f>VLOOKUP(shipments[[#This Row],[PID]],CHOOSE({1,2},products[PID],products[Cost_per_box]),2,0)</f>
        <v>5.26</v>
      </c>
      <c r="M5463" s="22">
        <f>shipments[[#This Row],[Boxes]]*shipments[[#This Row],[cost_per_box]]</f>
        <v>3350.62</v>
      </c>
      <c r="N5463" s="22">
        <f>shipments[[#This Row],[Amount]]-shipments[[#This Row],[total cost]]</f>
        <v>6830.63</v>
      </c>
    </row>
    <row r="5464" spans="1:14" x14ac:dyDescent="0.35">
      <c r="A5464" t="s">
        <v>5513</v>
      </c>
      <c r="B5464" t="s">
        <v>8056</v>
      </c>
      <c r="C5464" t="s">
        <v>8011</v>
      </c>
      <c r="D5464" t="s">
        <v>8033</v>
      </c>
      <c r="E5464" s="1">
        <v>45110</v>
      </c>
      <c r="F5464">
        <v>321.75</v>
      </c>
      <c r="G5464">
        <v>25</v>
      </c>
      <c r="H5464" t="s">
        <v>7</v>
      </c>
      <c r="I5464" t="str">
        <f>VLOOKUP(shipments[[#This Row],[SPID]],CHOOSE({1,2},people[[#All],[SPID]],people[[#All],[Sales_person]]),2,0)</f>
        <v>Marney O'Breen</v>
      </c>
      <c r="J5464">
        <f>YEAR(shipments[[#This Row],[Shipdate]])</f>
        <v>2023</v>
      </c>
      <c r="K5464" s="22"/>
      <c r="L5464" s="22">
        <f>VLOOKUP(shipments[[#This Row],[PID]],CHOOSE({1,2},products[PID],products[Cost_per_box]),2,0)</f>
        <v>5.26</v>
      </c>
      <c r="M5464" s="22">
        <f>shipments[[#This Row],[Boxes]]*shipments[[#This Row],[cost_per_box]]</f>
        <v>131.5</v>
      </c>
      <c r="N5464" s="22">
        <f>shipments[[#This Row],[Amount]]-shipments[[#This Row],[total cost]]</f>
        <v>190.25</v>
      </c>
    </row>
    <row r="5465" spans="1:14" x14ac:dyDescent="0.35">
      <c r="A5465" t="s">
        <v>5514</v>
      </c>
      <c r="B5465" t="s">
        <v>8056</v>
      </c>
      <c r="C5465" t="s">
        <v>8011</v>
      </c>
      <c r="D5465" t="s">
        <v>8036</v>
      </c>
      <c r="E5465" s="1">
        <v>45357</v>
      </c>
      <c r="F5465">
        <v>4711.5</v>
      </c>
      <c r="G5465">
        <v>295</v>
      </c>
      <c r="H5465" t="s">
        <v>7</v>
      </c>
      <c r="I5465" t="str">
        <f>VLOOKUP(shipments[[#This Row],[SPID]],CHOOSE({1,2},people[[#All],[SPID]],people[[#All],[Sales_person]]),2,0)</f>
        <v>Marney O'Breen</v>
      </c>
      <c r="J5465">
        <f>YEAR(shipments[[#This Row],[Shipdate]])</f>
        <v>2024</v>
      </c>
      <c r="K5465" s="22"/>
      <c r="L5465" s="22">
        <f>VLOOKUP(shipments[[#This Row],[PID]],CHOOSE({1,2},products[PID],products[Cost_per_box]),2,0)</f>
        <v>5.26</v>
      </c>
      <c r="M5465" s="22">
        <f>shipments[[#This Row],[Boxes]]*shipments[[#This Row],[cost_per_box]]</f>
        <v>1551.7</v>
      </c>
      <c r="N5465" s="22">
        <f>shipments[[#This Row],[Amount]]-shipments[[#This Row],[total cost]]</f>
        <v>3159.8</v>
      </c>
    </row>
    <row r="5466" spans="1:14" x14ac:dyDescent="0.35">
      <c r="A5466" t="s">
        <v>5515</v>
      </c>
      <c r="B5466" t="s">
        <v>8056</v>
      </c>
      <c r="C5466" t="s">
        <v>8011</v>
      </c>
      <c r="D5466" t="s">
        <v>8038</v>
      </c>
      <c r="E5466" s="1">
        <v>45114</v>
      </c>
      <c r="F5466">
        <v>1608.75</v>
      </c>
      <c r="G5466">
        <v>101</v>
      </c>
      <c r="H5466" t="s">
        <v>7</v>
      </c>
      <c r="I5466" t="str">
        <f>VLOOKUP(shipments[[#This Row],[SPID]],CHOOSE({1,2},people[[#All],[SPID]],people[[#All],[Sales_person]]),2,0)</f>
        <v>Marney O'Breen</v>
      </c>
      <c r="J5466">
        <f>YEAR(shipments[[#This Row],[Shipdate]])</f>
        <v>2023</v>
      </c>
      <c r="K5466" s="22"/>
      <c r="L5466" s="22">
        <f>VLOOKUP(shipments[[#This Row],[PID]],CHOOSE({1,2},products[PID],products[Cost_per_box]),2,0)</f>
        <v>5.26</v>
      </c>
      <c r="M5466" s="22">
        <f>shipments[[#This Row],[Boxes]]*shipments[[#This Row],[cost_per_box]]</f>
        <v>531.26</v>
      </c>
      <c r="N5466" s="22">
        <f>shipments[[#This Row],[Amount]]-shipments[[#This Row],[total cost]]</f>
        <v>1077.49</v>
      </c>
    </row>
    <row r="5467" spans="1:14" x14ac:dyDescent="0.35">
      <c r="A5467" t="s">
        <v>5516</v>
      </c>
      <c r="B5467" t="s">
        <v>8056</v>
      </c>
      <c r="C5467" t="s">
        <v>8011</v>
      </c>
      <c r="D5467" t="s">
        <v>8038</v>
      </c>
      <c r="E5467" s="1">
        <v>45484</v>
      </c>
      <c r="F5467">
        <v>8748</v>
      </c>
      <c r="G5467">
        <v>547</v>
      </c>
      <c r="H5467" t="s">
        <v>18</v>
      </c>
      <c r="I5467" t="str">
        <f>VLOOKUP(shipments[[#This Row],[SPID]],CHOOSE({1,2},people[[#All],[SPID]],people[[#All],[Sales_person]]),2,0)</f>
        <v>Marney O'Breen</v>
      </c>
      <c r="J5467">
        <f>YEAR(shipments[[#This Row],[Shipdate]])</f>
        <v>2024</v>
      </c>
      <c r="K5467" s="22"/>
      <c r="L5467" s="22">
        <f>VLOOKUP(shipments[[#This Row],[PID]],CHOOSE({1,2},products[PID],products[Cost_per_box]),2,0)</f>
        <v>5.26</v>
      </c>
      <c r="M5467" s="22">
        <f>shipments[[#This Row],[Boxes]]*shipments[[#This Row],[cost_per_box]]</f>
        <v>2877.22</v>
      </c>
      <c r="N5467" s="22">
        <f>shipments[[#This Row],[Amount]]-shipments[[#This Row],[total cost]]</f>
        <v>5870.7800000000007</v>
      </c>
    </row>
    <row r="5468" spans="1:14" x14ac:dyDescent="0.35">
      <c r="A5468" t="s">
        <v>5517</v>
      </c>
      <c r="B5468" t="s">
        <v>8056</v>
      </c>
      <c r="C5468" t="s">
        <v>8011</v>
      </c>
      <c r="D5468" t="s">
        <v>8038</v>
      </c>
      <c r="E5468" s="1">
        <v>45530</v>
      </c>
      <c r="F5468">
        <v>6939</v>
      </c>
      <c r="G5468">
        <v>463</v>
      </c>
      <c r="H5468" t="s">
        <v>18</v>
      </c>
      <c r="I5468" t="str">
        <f>VLOOKUP(shipments[[#This Row],[SPID]],CHOOSE({1,2},people[[#All],[SPID]],people[[#All],[Sales_person]]),2,0)</f>
        <v>Marney O'Breen</v>
      </c>
      <c r="J5468">
        <f>YEAR(shipments[[#This Row],[Shipdate]])</f>
        <v>2024</v>
      </c>
      <c r="K5468" s="22"/>
      <c r="L5468" s="22">
        <f>VLOOKUP(shipments[[#This Row],[PID]],CHOOSE({1,2},products[PID],products[Cost_per_box]),2,0)</f>
        <v>5.26</v>
      </c>
      <c r="M5468" s="22">
        <f>shipments[[#This Row],[Boxes]]*shipments[[#This Row],[cost_per_box]]</f>
        <v>2435.38</v>
      </c>
      <c r="N5468" s="22">
        <f>shipments[[#This Row],[Amount]]-shipments[[#This Row],[total cost]]</f>
        <v>4503.62</v>
      </c>
    </row>
    <row r="5469" spans="1:14" x14ac:dyDescent="0.35">
      <c r="A5469" t="s">
        <v>5518</v>
      </c>
      <c r="B5469" t="s">
        <v>8056</v>
      </c>
      <c r="C5469" t="s">
        <v>8013</v>
      </c>
      <c r="D5469" t="s">
        <v>8034</v>
      </c>
      <c r="E5469" s="1">
        <v>45104</v>
      </c>
      <c r="F5469">
        <v>1215</v>
      </c>
      <c r="G5469">
        <v>102</v>
      </c>
      <c r="H5469" t="s">
        <v>7</v>
      </c>
      <c r="I5469" t="str">
        <f>VLOOKUP(shipments[[#This Row],[SPID]],CHOOSE({1,2},people[[#All],[SPID]],people[[#All],[Sales_person]]),2,0)</f>
        <v>Marney O'Breen</v>
      </c>
      <c r="J5469">
        <f>YEAR(shipments[[#This Row],[Shipdate]])</f>
        <v>2023</v>
      </c>
      <c r="K5469" s="22"/>
      <c r="L5469" s="22">
        <f>VLOOKUP(shipments[[#This Row],[PID]],CHOOSE({1,2},products[PID],products[Cost_per_box]),2,0)</f>
        <v>5.15</v>
      </c>
      <c r="M5469" s="22">
        <f>shipments[[#This Row],[Boxes]]*shipments[[#This Row],[cost_per_box]]</f>
        <v>525.30000000000007</v>
      </c>
      <c r="N5469" s="22">
        <f>shipments[[#This Row],[Amount]]-shipments[[#This Row],[total cost]]</f>
        <v>689.69999999999993</v>
      </c>
    </row>
    <row r="5470" spans="1:14" x14ac:dyDescent="0.35">
      <c r="A5470" t="s">
        <v>5519</v>
      </c>
      <c r="B5470" t="s">
        <v>8056</v>
      </c>
      <c r="C5470" t="s">
        <v>8013</v>
      </c>
      <c r="D5470" t="s">
        <v>8038</v>
      </c>
      <c r="E5470" s="1">
        <v>45240</v>
      </c>
      <c r="F5470">
        <v>11542.5</v>
      </c>
      <c r="G5470">
        <v>1155</v>
      </c>
      <c r="H5470" t="s">
        <v>7</v>
      </c>
      <c r="I5470" t="str">
        <f>VLOOKUP(shipments[[#This Row],[SPID]],CHOOSE({1,2},people[[#All],[SPID]],people[[#All],[Sales_person]]),2,0)</f>
        <v>Marney O'Breen</v>
      </c>
      <c r="J5470">
        <f>YEAR(shipments[[#This Row],[Shipdate]])</f>
        <v>2023</v>
      </c>
      <c r="K5470" s="22"/>
      <c r="L5470" s="22">
        <f>VLOOKUP(shipments[[#This Row],[PID]],CHOOSE({1,2},products[PID],products[Cost_per_box]),2,0)</f>
        <v>5.15</v>
      </c>
      <c r="M5470" s="22">
        <f>shipments[[#This Row],[Boxes]]*shipments[[#This Row],[cost_per_box]]</f>
        <v>5948.25</v>
      </c>
      <c r="N5470" s="22">
        <f>shipments[[#This Row],[Amount]]-shipments[[#This Row],[total cost]]</f>
        <v>5594.25</v>
      </c>
    </row>
    <row r="5471" spans="1:14" x14ac:dyDescent="0.35">
      <c r="A5471" t="s">
        <v>5520</v>
      </c>
      <c r="B5471" t="s">
        <v>8056</v>
      </c>
      <c r="C5471" t="s">
        <v>8014</v>
      </c>
      <c r="D5471" t="s">
        <v>8036</v>
      </c>
      <c r="E5471" s="1">
        <v>45086</v>
      </c>
      <c r="F5471">
        <v>299.25</v>
      </c>
      <c r="G5471">
        <v>60</v>
      </c>
      <c r="H5471" t="s">
        <v>7</v>
      </c>
      <c r="I5471" t="str">
        <f>VLOOKUP(shipments[[#This Row],[SPID]],CHOOSE({1,2},people[[#All],[SPID]],people[[#All],[Sales_person]]),2,0)</f>
        <v>Marney O'Breen</v>
      </c>
      <c r="J5471">
        <f>YEAR(shipments[[#This Row],[Shipdate]])</f>
        <v>2023</v>
      </c>
      <c r="K5471" s="22"/>
      <c r="L5471" s="22">
        <f>VLOOKUP(shipments[[#This Row],[PID]],CHOOSE({1,2},products[PID],products[Cost_per_box]),2,0)</f>
        <v>3.85</v>
      </c>
      <c r="M5471" s="22">
        <f>shipments[[#This Row],[Boxes]]*shipments[[#This Row],[cost_per_box]]</f>
        <v>231</v>
      </c>
      <c r="N5471" s="22">
        <f>shipments[[#This Row],[Amount]]-shipments[[#This Row],[total cost]]</f>
        <v>68.25</v>
      </c>
    </row>
    <row r="5472" spans="1:14" x14ac:dyDescent="0.35">
      <c r="A5472" t="s">
        <v>5521</v>
      </c>
      <c r="B5472" t="s">
        <v>8056</v>
      </c>
      <c r="C5472" t="s">
        <v>8014</v>
      </c>
      <c r="D5472" t="s">
        <v>8036</v>
      </c>
      <c r="E5472" s="1">
        <v>45436</v>
      </c>
      <c r="F5472">
        <v>8403.75</v>
      </c>
      <c r="G5472">
        <v>1051</v>
      </c>
      <c r="H5472" t="s">
        <v>7</v>
      </c>
      <c r="I5472" t="str">
        <f>VLOOKUP(shipments[[#This Row],[SPID]],CHOOSE({1,2},people[[#All],[SPID]],people[[#All],[Sales_person]]),2,0)</f>
        <v>Marney O'Breen</v>
      </c>
      <c r="J5472">
        <f>YEAR(shipments[[#This Row],[Shipdate]])</f>
        <v>2024</v>
      </c>
      <c r="K5472" s="22"/>
      <c r="L5472" s="22">
        <f>VLOOKUP(shipments[[#This Row],[PID]],CHOOSE({1,2},products[PID],products[Cost_per_box]),2,0)</f>
        <v>3.85</v>
      </c>
      <c r="M5472" s="22">
        <f>shipments[[#This Row],[Boxes]]*shipments[[#This Row],[cost_per_box]]</f>
        <v>4046.35</v>
      </c>
      <c r="N5472" s="22">
        <f>shipments[[#This Row],[Amount]]-shipments[[#This Row],[total cost]]</f>
        <v>4357.3999999999996</v>
      </c>
    </row>
    <row r="5473" spans="1:14" x14ac:dyDescent="0.35">
      <c r="A5473" t="s">
        <v>5522</v>
      </c>
      <c r="B5473" t="s">
        <v>8056</v>
      </c>
      <c r="C5473" t="s">
        <v>8014</v>
      </c>
      <c r="D5473" t="s">
        <v>8033</v>
      </c>
      <c r="E5473" s="1">
        <v>45460</v>
      </c>
      <c r="F5473">
        <v>423</v>
      </c>
      <c r="G5473">
        <v>85</v>
      </c>
      <c r="H5473" t="s">
        <v>7</v>
      </c>
      <c r="I5473" t="str">
        <f>VLOOKUP(shipments[[#This Row],[SPID]],CHOOSE({1,2},people[[#All],[SPID]],people[[#All],[Sales_person]]),2,0)</f>
        <v>Marney O'Breen</v>
      </c>
      <c r="J5473">
        <f>YEAR(shipments[[#This Row],[Shipdate]])</f>
        <v>2024</v>
      </c>
      <c r="K5473" s="22"/>
      <c r="L5473" s="22">
        <f>VLOOKUP(shipments[[#This Row],[PID]],CHOOSE({1,2},products[PID],products[Cost_per_box]),2,0)</f>
        <v>3.85</v>
      </c>
      <c r="M5473" s="22">
        <f>shipments[[#This Row],[Boxes]]*shipments[[#This Row],[cost_per_box]]</f>
        <v>327.25</v>
      </c>
      <c r="N5473" s="22">
        <f>shipments[[#This Row],[Amount]]-shipments[[#This Row],[total cost]]</f>
        <v>95.75</v>
      </c>
    </row>
    <row r="5474" spans="1:14" x14ac:dyDescent="0.35">
      <c r="A5474" t="s">
        <v>5523</v>
      </c>
      <c r="B5474" t="s">
        <v>8056</v>
      </c>
      <c r="C5474" t="s">
        <v>8014</v>
      </c>
      <c r="D5474" t="s">
        <v>8033</v>
      </c>
      <c r="E5474" s="1">
        <v>45310</v>
      </c>
      <c r="F5474">
        <v>4331.25</v>
      </c>
      <c r="G5474">
        <v>867</v>
      </c>
      <c r="H5474" t="s">
        <v>7</v>
      </c>
      <c r="I5474" t="str">
        <f>VLOOKUP(shipments[[#This Row],[SPID]],CHOOSE({1,2},people[[#All],[SPID]],people[[#All],[Sales_person]]),2,0)</f>
        <v>Marney O'Breen</v>
      </c>
      <c r="J5474">
        <f>YEAR(shipments[[#This Row],[Shipdate]])</f>
        <v>2024</v>
      </c>
      <c r="K5474" s="22"/>
      <c r="L5474" s="22">
        <f>VLOOKUP(shipments[[#This Row],[PID]],CHOOSE({1,2},products[PID],products[Cost_per_box]),2,0)</f>
        <v>3.85</v>
      </c>
      <c r="M5474" s="22">
        <f>shipments[[#This Row],[Boxes]]*shipments[[#This Row],[cost_per_box]]</f>
        <v>3337.9500000000003</v>
      </c>
      <c r="N5474" s="22">
        <f>shipments[[#This Row],[Amount]]-shipments[[#This Row],[total cost]]</f>
        <v>993.29999999999973</v>
      </c>
    </row>
    <row r="5475" spans="1:14" x14ac:dyDescent="0.35">
      <c r="A5475" t="s">
        <v>5524</v>
      </c>
      <c r="B5475" t="s">
        <v>8056</v>
      </c>
      <c r="C5475" t="s">
        <v>8014</v>
      </c>
      <c r="D5475" t="s">
        <v>8033</v>
      </c>
      <c r="E5475" s="1">
        <v>44974</v>
      </c>
      <c r="F5475">
        <v>10557</v>
      </c>
      <c r="G5475">
        <v>1760</v>
      </c>
      <c r="H5475" t="s">
        <v>7</v>
      </c>
      <c r="I5475" t="str">
        <f>VLOOKUP(shipments[[#This Row],[SPID]],CHOOSE({1,2},people[[#All],[SPID]],people[[#All],[Sales_person]]),2,0)</f>
        <v>Marney O'Breen</v>
      </c>
      <c r="J5475">
        <f>YEAR(shipments[[#This Row],[Shipdate]])</f>
        <v>2023</v>
      </c>
      <c r="K5475" s="22"/>
      <c r="L5475" s="22">
        <f>VLOOKUP(shipments[[#This Row],[PID]],CHOOSE({1,2},products[PID],products[Cost_per_box]),2,0)</f>
        <v>3.85</v>
      </c>
      <c r="M5475" s="22">
        <f>shipments[[#This Row],[Boxes]]*shipments[[#This Row],[cost_per_box]]</f>
        <v>6776</v>
      </c>
      <c r="N5475" s="22">
        <f>shipments[[#This Row],[Amount]]-shipments[[#This Row],[total cost]]</f>
        <v>3781</v>
      </c>
    </row>
    <row r="5476" spans="1:14" x14ac:dyDescent="0.35">
      <c r="A5476" t="s">
        <v>5525</v>
      </c>
      <c r="B5476" t="s">
        <v>8056</v>
      </c>
      <c r="C5476" t="s">
        <v>8015</v>
      </c>
      <c r="D5476" t="s">
        <v>8037</v>
      </c>
      <c r="E5476" s="1">
        <v>45224</v>
      </c>
      <c r="F5476">
        <v>969.75</v>
      </c>
      <c r="G5476">
        <v>139</v>
      </c>
      <c r="H5476" t="s">
        <v>7</v>
      </c>
      <c r="I5476" t="str">
        <f>VLOOKUP(shipments[[#This Row],[SPID]],CHOOSE({1,2},people[[#All],[SPID]],people[[#All],[Sales_person]]),2,0)</f>
        <v>Marney O'Breen</v>
      </c>
      <c r="J5476">
        <f>YEAR(shipments[[#This Row],[Shipdate]])</f>
        <v>2023</v>
      </c>
      <c r="K5476" s="22"/>
      <c r="L5476" s="22">
        <f>VLOOKUP(shipments[[#This Row],[PID]],CHOOSE({1,2},products[PID],products[Cost_per_box]),2,0)</f>
        <v>5.72</v>
      </c>
      <c r="M5476" s="22">
        <f>shipments[[#This Row],[Boxes]]*shipments[[#This Row],[cost_per_box]]</f>
        <v>795.07999999999993</v>
      </c>
      <c r="N5476" s="22">
        <f>shipments[[#This Row],[Amount]]-shipments[[#This Row],[total cost]]</f>
        <v>174.67000000000007</v>
      </c>
    </row>
    <row r="5477" spans="1:14" x14ac:dyDescent="0.35">
      <c r="A5477" t="s">
        <v>5526</v>
      </c>
      <c r="B5477" t="s">
        <v>8056</v>
      </c>
      <c r="C5477" t="s">
        <v>8015</v>
      </c>
      <c r="D5477" t="s">
        <v>8037</v>
      </c>
      <c r="E5477" s="1">
        <v>45268</v>
      </c>
      <c r="F5477">
        <v>5539.5</v>
      </c>
      <c r="G5477">
        <v>924</v>
      </c>
      <c r="H5477" t="s">
        <v>7</v>
      </c>
      <c r="I5477" t="str">
        <f>VLOOKUP(shipments[[#This Row],[SPID]],CHOOSE({1,2},people[[#All],[SPID]],people[[#All],[Sales_person]]),2,0)</f>
        <v>Marney O'Breen</v>
      </c>
      <c r="J5477">
        <f>YEAR(shipments[[#This Row],[Shipdate]])</f>
        <v>2023</v>
      </c>
      <c r="K5477" s="22"/>
      <c r="L5477" s="22">
        <f>VLOOKUP(shipments[[#This Row],[PID]],CHOOSE({1,2},products[PID],products[Cost_per_box]),2,0)</f>
        <v>5.72</v>
      </c>
      <c r="M5477" s="22">
        <f>shipments[[#This Row],[Boxes]]*shipments[[#This Row],[cost_per_box]]</f>
        <v>5285.28</v>
      </c>
      <c r="N5477" s="22">
        <f>shipments[[#This Row],[Amount]]-shipments[[#This Row],[total cost]]</f>
        <v>254.22000000000025</v>
      </c>
    </row>
    <row r="5478" spans="1:14" x14ac:dyDescent="0.35">
      <c r="A5478" t="s">
        <v>5527</v>
      </c>
      <c r="B5478" t="s">
        <v>8056</v>
      </c>
      <c r="C5478" t="s">
        <v>8016</v>
      </c>
      <c r="D5478" t="s">
        <v>8033</v>
      </c>
      <c r="E5478" s="1">
        <v>45313</v>
      </c>
      <c r="F5478">
        <v>832.5</v>
      </c>
      <c r="G5478">
        <v>30</v>
      </c>
      <c r="H5478" t="s">
        <v>40</v>
      </c>
      <c r="I5478" t="str">
        <f>VLOOKUP(shipments[[#This Row],[SPID]],CHOOSE({1,2},people[[#All],[SPID]],people[[#All],[Sales_person]]),2,0)</f>
        <v>Marney O'Breen</v>
      </c>
      <c r="J5478">
        <f>YEAR(shipments[[#This Row],[Shipdate]])</f>
        <v>2024</v>
      </c>
      <c r="K5478" s="22"/>
      <c r="L5478" s="22">
        <f>VLOOKUP(shipments[[#This Row],[PID]],CHOOSE({1,2},products[PID],products[Cost_per_box]),2,0)</f>
        <v>6.31</v>
      </c>
      <c r="M5478" s="22">
        <f>shipments[[#This Row],[Boxes]]*shipments[[#This Row],[cost_per_box]]</f>
        <v>189.29999999999998</v>
      </c>
      <c r="N5478" s="22">
        <f>shipments[[#This Row],[Amount]]-shipments[[#This Row],[total cost]]</f>
        <v>643.20000000000005</v>
      </c>
    </row>
    <row r="5479" spans="1:14" x14ac:dyDescent="0.35">
      <c r="A5479" t="s">
        <v>5528</v>
      </c>
      <c r="B5479" t="s">
        <v>8056</v>
      </c>
      <c r="C5479" t="s">
        <v>8016</v>
      </c>
      <c r="D5479" t="s">
        <v>8033</v>
      </c>
      <c r="E5479" s="1">
        <v>45205</v>
      </c>
      <c r="F5479">
        <v>1779.75</v>
      </c>
      <c r="G5479">
        <v>66</v>
      </c>
      <c r="H5479" t="s">
        <v>40</v>
      </c>
      <c r="I5479" t="str">
        <f>VLOOKUP(shipments[[#This Row],[SPID]],CHOOSE({1,2},people[[#All],[SPID]],people[[#All],[Sales_person]]),2,0)</f>
        <v>Marney O'Breen</v>
      </c>
      <c r="J5479">
        <f>YEAR(shipments[[#This Row],[Shipdate]])</f>
        <v>2023</v>
      </c>
      <c r="K5479" s="22"/>
      <c r="L5479" s="22">
        <f>VLOOKUP(shipments[[#This Row],[PID]],CHOOSE({1,2},products[PID],products[Cost_per_box]),2,0)</f>
        <v>6.31</v>
      </c>
      <c r="M5479" s="22">
        <f>shipments[[#This Row],[Boxes]]*shipments[[#This Row],[cost_per_box]]</f>
        <v>416.46</v>
      </c>
      <c r="N5479" s="22">
        <f>shipments[[#This Row],[Amount]]-shipments[[#This Row],[total cost]]</f>
        <v>1363.29</v>
      </c>
    </row>
    <row r="5480" spans="1:14" x14ac:dyDescent="0.35">
      <c r="A5480" t="s">
        <v>5529</v>
      </c>
      <c r="B5480" t="s">
        <v>8056</v>
      </c>
      <c r="C5480" t="s">
        <v>8016</v>
      </c>
      <c r="D5480" t="s">
        <v>8037</v>
      </c>
      <c r="E5480" s="1">
        <v>45506</v>
      </c>
      <c r="F5480">
        <v>5024.25</v>
      </c>
      <c r="G5480">
        <v>210</v>
      </c>
      <c r="H5480" t="s">
        <v>40</v>
      </c>
      <c r="I5480" t="str">
        <f>VLOOKUP(shipments[[#This Row],[SPID]],CHOOSE({1,2},people[[#All],[SPID]],people[[#All],[Sales_person]]),2,0)</f>
        <v>Marney O'Breen</v>
      </c>
      <c r="J5480">
        <f>YEAR(shipments[[#This Row],[Shipdate]])</f>
        <v>2024</v>
      </c>
      <c r="K5480" s="22"/>
      <c r="L5480" s="22">
        <f>VLOOKUP(shipments[[#This Row],[PID]],CHOOSE({1,2},products[PID],products[Cost_per_box]),2,0)</f>
        <v>6.31</v>
      </c>
      <c r="M5480" s="22">
        <f>shipments[[#This Row],[Boxes]]*shipments[[#This Row],[cost_per_box]]</f>
        <v>1325.1</v>
      </c>
      <c r="N5480" s="22">
        <f>shipments[[#This Row],[Amount]]-shipments[[#This Row],[total cost]]</f>
        <v>3699.15</v>
      </c>
    </row>
    <row r="5481" spans="1:14" x14ac:dyDescent="0.35">
      <c r="A5481" t="s">
        <v>5530</v>
      </c>
      <c r="B5481" t="s">
        <v>8056</v>
      </c>
      <c r="C5481" t="s">
        <v>8017</v>
      </c>
      <c r="D5481" t="s">
        <v>8033</v>
      </c>
      <c r="E5481" s="1">
        <v>45268</v>
      </c>
      <c r="F5481">
        <v>4713.75</v>
      </c>
      <c r="G5481">
        <v>189</v>
      </c>
      <c r="H5481" t="s">
        <v>7</v>
      </c>
      <c r="I5481" t="str">
        <f>VLOOKUP(shipments[[#This Row],[SPID]],CHOOSE({1,2},people[[#All],[SPID]],people[[#All],[Sales_person]]),2,0)</f>
        <v>Marney O'Breen</v>
      </c>
      <c r="J5481">
        <f>YEAR(shipments[[#This Row],[Shipdate]])</f>
        <v>2023</v>
      </c>
      <c r="K5481" s="22"/>
      <c r="L5481" s="22">
        <f>VLOOKUP(shipments[[#This Row],[PID]],CHOOSE({1,2},products[PID],products[Cost_per_box]),2,0)</f>
        <v>9.94</v>
      </c>
      <c r="M5481" s="22">
        <f>shipments[[#This Row],[Boxes]]*shipments[[#This Row],[cost_per_box]]</f>
        <v>1878.6599999999999</v>
      </c>
      <c r="N5481" s="22">
        <f>shipments[[#This Row],[Amount]]-shipments[[#This Row],[total cost]]</f>
        <v>2835.09</v>
      </c>
    </row>
    <row r="5482" spans="1:14" x14ac:dyDescent="0.35">
      <c r="A5482" t="s">
        <v>5531</v>
      </c>
      <c r="B5482" t="s">
        <v>8056</v>
      </c>
      <c r="C5482" t="s">
        <v>8017</v>
      </c>
      <c r="D5482" t="s">
        <v>8037</v>
      </c>
      <c r="E5482" s="1">
        <v>45552</v>
      </c>
      <c r="F5482">
        <v>5409</v>
      </c>
      <c r="G5482">
        <v>194</v>
      </c>
      <c r="H5482" t="s">
        <v>26</v>
      </c>
      <c r="I5482" t="str">
        <f>VLOOKUP(shipments[[#This Row],[SPID]],CHOOSE({1,2},people[[#All],[SPID]],people[[#All],[Sales_person]]),2,0)</f>
        <v>Marney O'Breen</v>
      </c>
      <c r="J5482">
        <f>YEAR(shipments[[#This Row],[Shipdate]])</f>
        <v>2024</v>
      </c>
      <c r="K5482" s="22"/>
      <c r="L5482" s="22">
        <f>VLOOKUP(shipments[[#This Row],[PID]],CHOOSE({1,2},products[PID],products[Cost_per_box]),2,0)</f>
        <v>9.94</v>
      </c>
      <c r="M5482" s="22">
        <f>shipments[[#This Row],[Boxes]]*shipments[[#This Row],[cost_per_box]]</f>
        <v>1928.36</v>
      </c>
      <c r="N5482" s="22">
        <f>shipments[[#This Row],[Amount]]-shipments[[#This Row],[total cost]]</f>
        <v>3480.6400000000003</v>
      </c>
    </row>
    <row r="5483" spans="1:14" x14ac:dyDescent="0.35">
      <c r="A5483" t="s">
        <v>5532</v>
      </c>
      <c r="B5483" t="s">
        <v>8056</v>
      </c>
      <c r="C5483" t="s">
        <v>8017</v>
      </c>
      <c r="D5483" t="s">
        <v>8033</v>
      </c>
      <c r="E5483" s="1">
        <v>45294</v>
      </c>
      <c r="F5483">
        <v>5573.25</v>
      </c>
      <c r="G5483">
        <v>223</v>
      </c>
      <c r="H5483" t="s">
        <v>7</v>
      </c>
      <c r="I5483" t="str">
        <f>VLOOKUP(shipments[[#This Row],[SPID]],CHOOSE({1,2},people[[#All],[SPID]],people[[#All],[Sales_person]]),2,0)</f>
        <v>Marney O'Breen</v>
      </c>
      <c r="J5483">
        <f>YEAR(shipments[[#This Row],[Shipdate]])</f>
        <v>2024</v>
      </c>
      <c r="K5483" s="22"/>
      <c r="L5483" s="22">
        <f>VLOOKUP(shipments[[#This Row],[PID]],CHOOSE({1,2},products[PID],products[Cost_per_box]),2,0)</f>
        <v>9.94</v>
      </c>
      <c r="M5483" s="22">
        <f>shipments[[#This Row],[Boxes]]*shipments[[#This Row],[cost_per_box]]</f>
        <v>2216.62</v>
      </c>
      <c r="N5483" s="22">
        <f>shipments[[#This Row],[Amount]]-shipments[[#This Row],[total cost]]</f>
        <v>3356.63</v>
      </c>
    </row>
    <row r="5484" spans="1:14" x14ac:dyDescent="0.35">
      <c r="A5484" t="s">
        <v>5533</v>
      </c>
      <c r="B5484" t="s">
        <v>8056</v>
      </c>
      <c r="C5484" t="s">
        <v>8017</v>
      </c>
      <c r="D5484" t="s">
        <v>8034</v>
      </c>
      <c r="E5484" s="1">
        <v>44986</v>
      </c>
      <c r="F5484">
        <v>7519.5</v>
      </c>
      <c r="G5484">
        <v>290</v>
      </c>
      <c r="H5484" t="s">
        <v>7</v>
      </c>
      <c r="I5484" t="str">
        <f>VLOOKUP(shipments[[#This Row],[SPID]],CHOOSE({1,2},people[[#All],[SPID]],people[[#All],[Sales_person]]),2,0)</f>
        <v>Marney O'Breen</v>
      </c>
      <c r="J5484">
        <f>YEAR(shipments[[#This Row],[Shipdate]])</f>
        <v>2023</v>
      </c>
      <c r="K5484" s="22"/>
      <c r="L5484" s="22">
        <f>VLOOKUP(shipments[[#This Row],[PID]],CHOOSE({1,2},products[PID],products[Cost_per_box]),2,0)</f>
        <v>9.94</v>
      </c>
      <c r="M5484" s="22">
        <f>shipments[[#This Row],[Boxes]]*shipments[[#This Row],[cost_per_box]]</f>
        <v>2882.6</v>
      </c>
      <c r="N5484" s="22">
        <f>shipments[[#This Row],[Amount]]-shipments[[#This Row],[total cost]]</f>
        <v>4636.8999999999996</v>
      </c>
    </row>
    <row r="5485" spans="1:14" x14ac:dyDescent="0.35">
      <c r="A5485" t="s">
        <v>5534</v>
      </c>
      <c r="B5485" t="s">
        <v>8056</v>
      </c>
      <c r="C5485" t="s">
        <v>8017</v>
      </c>
      <c r="D5485" t="s">
        <v>8033</v>
      </c>
      <c r="E5485" s="1">
        <v>44942</v>
      </c>
      <c r="F5485">
        <v>5456.25</v>
      </c>
      <c r="G5485">
        <v>228</v>
      </c>
      <c r="H5485" t="s">
        <v>7</v>
      </c>
      <c r="I5485" t="str">
        <f>VLOOKUP(shipments[[#This Row],[SPID]],CHOOSE({1,2},people[[#All],[SPID]],people[[#All],[Sales_person]]),2,0)</f>
        <v>Marney O'Breen</v>
      </c>
      <c r="J5485">
        <f>YEAR(shipments[[#This Row],[Shipdate]])</f>
        <v>2023</v>
      </c>
      <c r="K5485" s="22"/>
      <c r="L5485" s="22">
        <f>VLOOKUP(shipments[[#This Row],[PID]],CHOOSE({1,2},products[PID],products[Cost_per_box]),2,0)</f>
        <v>9.94</v>
      </c>
      <c r="M5485" s="22">
        <f>shipments[[#This Row],[Boxes]]*shipments[[#This Row],[cost_per_box]]</f>
        <v>2266.3199999999997</v>
      </c>
      <c r="N5485" s="22">
        <f>shipments[[#This Row],[Amount]]-shipments[[#This Row],[total cost]]</f>
        <v>3189.9300000000003</v>
      </c>
    </row>
    <row r="5486" spans="1:14" x14ac:dyDescent="0.35">
      <c r="A5486" t="s">
        <v>5535</v>
      </c>
      <c r="B5486" t="s">
        <v>8056</v>
      </c>
      <c r="C5486" t="s">
        <v>8018</v>
      </c>
      <c r="D5486" t="s">
        <v>8033</v>
      </c>
      <c r="E5486" s="1">
        <v>45464</v>
      </c>
      <c r="F5486">
        <v>5787</v>
      </c>
      <c r="G5486">
        <v>290</v>
      </c>
      <c r="H5486" t="s">
        <v>40</v>
      </c>
      <c r="I5486" t="str">
        <f>VLOOKUP(shipments[[#This Row],[SPID]],CHOOSE({1,2},people[[#All],[SPID]],people[[#All],[Sales_person]]),2,0)</f>
        <v>Marney O'Breen</v>
      </c>
      <c r="J5486">
        <f>YEAR(shipments[[#This Row],[Shipdate]])</f>
        <v>2024</v>
      </c>
      <c r="K5486" s="22"/>
      <c r="L5486" s="22">
        <f>VLOOKUP(shipments[[#This Row],[PID]],CHOOSE({1,2},products[PID],products[Cost_per_box]),2,0)</f>
        <v>7.73</v>
      </c>
      <c r="M5486" s="22">
        <f>shipments[[#This Row],[Boxes]]*shipments[[#This Row],[cost_per_box]]</f>
        <v>2241.7000000000003</v>
      </c>
      <c r="N5486" s="22">
        <f>shipments[[#This Row],[Amount]]-shipments[[#This Row],[total cost]]</f>
        <v>3545.2999999999997</v>
      </c>
    </row>
    <row r="5487" spans="1:14" x14ac:dyDescent="0.35">
      <c r="A5487" t="s">
        <v>5536</v>
      </c>
      <c r="B5487" t="s">
        <v>8056</v>
      </c>
      <c r="C5487" t="s">
        <v>8018</v>
      </c>
      <c r="D5487" t="s">
        <v>8038</v>
      </c>
      <c r="E5487" s="1">
        <v>45124</v>
      </c>
      <c r="F5487">
        <v>7492.5</v>
      </c>
      <c r="G5487">
        <v>395</v>
      </c>
      <c r="H5487" t="s">
        <v>7</v>
      </c>
      <c r="I5487" t="str">
        <f>VLOOKUP(shipments[[#This Row],[SPID]],CHOOSE({1,2},people[[#All],[SPID]],people[[#All],[Sales_person]]),2,0)</f>
        <v>Marney O'Breen</v>
      </c>
      <c r="J5487">
        <f>YEAR(shipments[[#This Row],[Shipdate]])</f>
        <v>2023</v>
      </c>
      <c r="K5487" s="22"/>
      <c r="L5487" s="22">
        <f>VLOOKUP(shipments[[#This Row],[PID]],CHOOSE({1,2},products[PID],products[Cost_per_box]),2,0)</f>
        <v>7.73</v>
      </c>
      <c r="M5487" s="22">
        <f>shipments[[#This Row],[Boxes]]*shipments[[#This Row],[cost_per_box]]</f>
        <v>3053.3500000000004</v>
      </c>
      <c r="N5487" s="22">
        <f>shipments[[#This Row],[Amount]]-shipments[[#This Row],[total cost]]</f>
        <v>4439.1499999999996</v>
      </c>
    </row>
    <row r="5488" spans="1:14" x14ac:dyDescent="0.35">
      <c r="A5488" t="s">
        <v>5537</v>
      </c>
      <c r="B5488" t="s">
        <v>8056</v>
      </c>
      <c r="C5488" t="s">
        <v>8018</v>
      </c>
      <c r="D5488" t="s">
        <v>8037</v>
      </c>
      <c r="E5488" s="1">
        <v>45266</v>
      </c>
      <c r="F5488">
        <v>13137.75</v>
      </c>
      <c r="G5488">
        <v>657</v>
      </c>
      <c r="H5488" t="s">
        <v>7</v>
      </c>
      <c r="I5488" t="str">
        <f>VLOOKUP(shipments[[#This Row],[SPID]],CHOOSE({1,2},people[[#All],[SPID]],people[[#All],[Sales_person]]),2,0)</f>
        <v>Marney O'Breen</v>
      </c>
      <c r="J5488">
        <f>YEAR(shipments[[#This Row],[Shipdate]])</f>
        <v>2023</v>
      </c>
      <c r="K5488" s="22"/>
      <c r="L5488" s="22">
        <f>VLOOKUP(shipments[[#This Row],[PID]],CHOOSE({1,2},products[PID],products[Cost_per_box]),2,0)</f>
        <v>7.73</v>
      </c>
      <c r="M5488" s="22">
        <f>shipments[[#This Row],[Boxes]]*shipments[[#This Row],[cost_per_box]]</f>
        <v>5078.6100000000006</v>
      </c>
      <c r="N5488" s="22">
        <f>shipments[[#This Row],[Amount]]-shipments[[#This Row],[total cost]]</f>
        <v>8059.1399999999994</v>
      </c>
    </row>
    <row r="5489" spans="1:14" x14ac:dyDescent="0.35">
      <c r="A5489" t="s">
        <v>5538</v>
      </c>
      <c r="B5489" t="s">
        <v>8056</v>
      </c>
      <c r="C5489" t="s">
        <v>8018</v>
      </c>
      <c r="D5489" t="s">
        <v>8033</v>
      </c>
      <c r="E5489" s="1">
        <v>45456</v>
      </c>
      <c r="F5489">
        <v>7825.5</v>
      </c>
      <c r="G5489">
        <v>392</v>
      </c>
      <c r="H5489" t="s">
        <v>7</v>
      </c>
      <c r="I5489" t="str">
        <f>VLOOKUP(shipments[[#This Row],[SPID]],CHOOSE({1,2},people[[#All],[SPID]],people[[#All],[Sales_person]]),2,0)</f>
        <v>Marney O'Breen</v>
      </c>
      <c r="J5489">
        <f>YEAR(shipments[[#This Row],[Shipdate]])</f>
        <v>2024</v>
      </c>
      <c r="K5489" s="22"/>
      <c r="L5489" s="22">
        <f>VLOOKUP(shipments[[#This Row],[PID]],CHOOSE({1,2},products[PID],products[Cost_per_box]),2,0)</f>
        <v>7.73</v>
      </c>
      <c r="M5489" s="22">
        <f>shipments[[#This Row],[Boxes]]*shipments[[#This Row],[cost_per_box]]</f>
        <v>3030.1600000000003</v>
      </c>
      <c r="N5489" s="22">
        <f>shipments[[#This Row],[Amount]]-shipments[[#This Row],[total cost]]</f>
        <v>4795.34</v>
      </c>
    </row>
    <row r="5490" spans="1:14" x14ac:dyDescent="0.35">
      <c r="A5490" t="s">
        <v>5539</v>
      </c>
      <c r="B5490" t="s">
        <v>8056</v>
      </c>
      <c r="C5490" t="s">
        <v>8018</v>
      </c>
      <c r="D5490" t="s">
        <v>8034</v>
      </c>
      <c r="E5490" s="1">
        <v>45560</v>
      </c>
      <c r="F5490">
        <v>13169.25</v>
      </c>
      <c r="G5490">
        <v>732</v>
      </c>
      <c r="H5490" t="s">
        <v>26</v>
      </c>
      <c r="I5490" t="str">
        <f>VLOOKUP(shipments[[#This Row],[SPID]],CHOOSE({1,2},people[[#All],[SPID]],people[[#All],[Sales_person]]),2,0)</f>
        <v>Marney O'Breen</v>
      </c>
      <c r="J5490">
        <f>YEAR(shipments[[#This Row],[Shipdate]])</f>
        <v>2024</v>
      </c>
      <c r="K5490" s="22"/>
      <c r="L5490" s="22">
        <f>VLOOKUP(shipments[[#This Row],[PID]],CHOOSE({1,2},products[PID],products[Cost_per_box]),2,0)</f>
        <v>7.73</v>
      </c>
      <c r="M5490" s="22">
        <f>shipments[[#This Row],[Boxes]]*shipments[[#This Row],[cost_per_box]]</f>
        <v>5658.3600000000006</v>
      </c>
      <c r="N5490" s="22">
        <f>shipments[[#This Row],[Amount]]-shipments[[#This Row],[total cost]]</f>
        <v>7510.8899999999994</v>
      </c>
    </row>
    <row r="5491" spans="1:14" x14ac:dyDescent="0.35">
      <c r="A5491" t="s">
        <v>5540</v>
      </c>
      <c r="B5491" t="s">
        <v>8056</v>
      </c>
      <c r="C5491" t="s">
        <v>8019</v>
      </c>
      <c r="D5491" t="s">
        <v>8033</v>
      </c>
      <c r="E5491" s="1">
        <v>45334</v>
      </c>
      <c r="F5491">
        <v>1788.75</v>
      </c>
      <c r="G5491">
        <v>90</v>
      </c>
      <c r="H5491" t="s">
        <v>7</v>
      </c>
      <c r="I5491" t="str">
        <f>VLOOKUP(shipments[[#This Row],[SPID]],CHOOSE({1,2},people[[#All],[SPID]],people[[#All],[Sales_person]]),2,0)</f>
        <v>Marney O'Breen</v>
      </c>
      <c r="J5491">
        <f>YEAR(shipments[[#This Row],[Shipdate]])</f>
        <v>2024</v>
      </c>
      <c r="K5491" s="22"/>
      <c r="L5491" s="22">
        <f>VLOOKUP(shipments[[#This Row],[PID]],CHOOSE({1,2},products[PID],products[Cost_per_box]),2,0)</f>
        <v>3.68</v>
      </c>
      <c r="M5491" s="22">
        <f>shipments[[#This Row],[Boxes]]*shipments[[#This Row],[cost_per_box]]</f>
        <v>331.2</v>
      </c>
      <c r="N5491" s="22">
        <f>shipments[[#This Row],[Amount]]-shipments[[#This Row],[total cost]]</f>
        <v>1457.55</v>
      </c>
    </row>
    <row r="5492" spans="1:14" x14ac:dyDescent="0.35">
      <c r="A5492" t="s">
        <v>5541</v>
      </c>
      <c r="B5492" t="s">
        <v>8056</v>
      </c>
      <c r="C5492" t="s">
        <v>8020</v>
      </c>
      <c r="D5492" t="s">
        <v>8034</v>
      </c>
      <c r="E5492" s="1">
        <v>45121</v>
      </c>
      <c r="F5492">
        <v>560.25</v>
      </c>
      <c r="G5492">
        <v>38</v>
      </c>
      <c r="H5492" t="s">
        <v>7</v>
      </c>
      <c r="I5492" t="str">
        <f>VLOOKUP(shipments[[#This Row],[SPID]],CHOOSE({1,2},people[[#All],[SPID]],people[[#All],[Sales_person]]),2,0)</f>
        <v>Marney O'Breen</v>
      </c>
      <c r="J5492">
        <f>YEAR(shipments[[#This Row],[Shipdate]])</f>
        <v>2023</v>
      </c>
      <c r="K5492" s="22"/>
      <c r="L5492" s="22">
        <f>VLOOKUP(shipments[[#This Row],[PID]],CHOOSE({1,2},products[PID],products[Cost_per_box]),2,0)</f>
        <v>8.2200000000000006</v>
      </c>
      <c r="M5492" s="22">
        <f>shipments[[#This Row],[Boxes]]*shipments[[#This Row],[cost_per_box]]</f>
        <v>312.36</v>
      </c>
      <c r="N5492" s="22">
        <f>shipments[[#This Row],[Amount]]-shipments[[#This Row],[total cost]]</f>
        <v>247.89</v>
      </c>
    </row>
    <row r="5493" spans="1:14" x14ac:dyDescent="0.35">
      <c r="A5493" t="s">
        <v>5542</v>
      </c>
      <c r="B5493" t="s">
        <v>8056</v>
      </c>
      <c r="C5493" t="s">
        <v>8020</v>
      </c>
      <c r="D5493" t="s">
        <v>8033</v>
      </c>
      <c r="E5493" s="1">
        <v>45072</v>
      </c>
      <c r="F5493">
        <v>726.75</v>
      </c>
      <c r="G5493">
        <v>46</v>
      </c>
      <c r="H5493" t="s">
        <v>7</v>
      </c>
      <c r="I5493" t="str">
        <f>VLOOKUP(shipments[[#This Row],[SPID]],CHOOSE({1,2},people[[#All],[SPID]],people[[#All],[Sales_person]]),2,0)</f>
        <v>Marney O'Breen</v>
      </c>
      <c r="J5493">
        <f>YEAR(shipments[[#This Row],[Shipdate]])</f>
        <v>2023</v>
      </c>
      <c r="K5493" s="22"/>
      <c r="L5493" s="22">
        <f>VLOOKUP(shipments[[#This Row],[PID]],CHOOSE({1,2},products[PID],products[Cost_per_box]),2,0)</f>
        <v>8.2200000000000006</v>
      </c>
      <c r="M5493" s="22">
        <f>shipments[[#This Row],[Boxes]]*shipments[[#This Row],[cost_per_box]]</f>
        <v>378.12</v>
      </c>
      <c r="N5493" s="22">
        <f>shipments[[#This Row],[Amount]]-shipments[[#This Row],[total cost]]</f>
        <v>348.63</v>
      </c>
    </row>
    <row r="5494" spans="1:14" x14ac:dyDescent="0.35">
      <c r="A5494" t="s">
        <v>5543</v>
      </c>
      <c r="B5494" t="s">
        <v>8056</v>
      </c>
      <c r="C5494" t="s">
        <v>8020</v>
      </c>
      <c r="D5494" t="s">
        <v>8034</v>
      </c>
      <c r="E5494" s="1">
        <v>45155</v>
      </c>
      <c r="F5494">
        <v>6003</v>
      </c>
      <c r="G5494">
        <v>376</v>
      </c>
      <c r="H5494" t="s">
        <v>7</v>
      </c>
      <c r="I5494" t="str">
        <f>VLOOKUP(shipments[[#This Row],[SPID]],CHOOSE({1,2},people[[#All],[SPID]],people[[#All],[Sales_person]]),2,0)</f>
        <v>Marney O'Breen</v>
      </c>
      <c r="J5494">
        <f>YEAR(shipments[[#This Row],[Shipdate]])</f>
        <v>2023</v>
      </c>
      <c r="K5494" s="22"/>
      <c r="L5494" s="22">
        <f>VLOOKUP(shipments[[#This Row],[PID]],CHOOSE({1,2},products[PID],products[Cost_per_box]),2,0)</f>
        <v>8.2200000000000006</v>
      </c>
      <c r="M5494" s="22">
        <f>shipments[[#This Row],[Boxes]]*shipments[[#This Row],[cost_per_box]]</f>
        <v>3090.7200000000003</v>
      </c>
      <c r="N5494" s="22">
        <f>shipments[[#This Row],[Amount]]-shipments[[#This Row],[total cost]]</f>
        <v>2912.2799999999997</v>
      </c>
    </row>
    <row r="5495" spans="1:14" x14ac:dyDescent="0.35">
      <c r="A5495" t="s">
        <v>5544</v>
      </c>
      <c r="B5495" t="s">
        <v>8056</v>
      </c>
      <c r="C5495" t="s">
        <v>8020</v>
      </c>
      <c r="D5495" t="s">
        <v>8034</v>
      </c>
      <c r="E5495" s="1">
        <v>45139</v>
      </c>
      <c r="F5495">
        <v>4266</v>
      </c>
      <c r="G5495">
        <v>329</v>
      </c>
      <c r="H5495" t="s">
        <v>7</v>
      </c>
      <c r="I5495" t="str">
        <f>VLOOKUP(shipments[[#This Row],[SPID]],CHOOSE({1,2},people[[#All],[SPID]],people[[#All],[Sales_person]]),2,0)</f>
        <v>Marney O'Breen</v>
      </c>
      <c r="J5495">
        <f>YEAR(shipments[[#This Row],[Shipdate]])</f>
        <v>2023</v>
      </c>
      <c r="K5495" s="22"/>
      <c r="L5495" s="22">
        <f>VLOOKUP(shipments[[#This Row],[PID]],CHOOSE({1,2},products[PID],products[Cost_per_box]),2,0)</f>
        <v>8.2200000000000006</v>
      </c>
      <c r="M5495" s="22">
        <f>shipments[[#This Row],[Boxes]]*shipments[[#This Row],[cost_per_box]]</f>
        <v>2704.38</v>
      </c>
      <c r="N5495" s="22">
        <f>shipments[[#This Row],[Amount]]-shipments[[#This Row],[total cost]]</f>
        <v>1561.62</v>
      </c>
    </row>
    <row r="5496" spans="1:14" x14ac:dyDescent="0.35">
      <c r="A5496" t="s">
        <v>5545</v>
      </c>
      <c r="B5496" t="s">
        <v>8056</v>
      </c>
      <c r="C5496" t="s">
        <v>8020</v>
      </c>
      <c r="D5496" t="s">
        <v>8038</v>
      </c>
      <c r="E5496" s="1">
        <v>45390</v>
      </c>
      <c r="F5496">
        <v>7150.5</v>
      </c>
      <c r="G5496">
        <v>551</v>
      </c>
      <c r="H5496" t="s">
        <v>7</v>
      </c>
      <c r="I5496" t="str">
        <f>VLOOKUP(shipments[[#This Row],[SPID]],CHOOSE({1,2},people[[#All],[SPID]],people[[#All],[Sales_person]]),2,0)</f>
        <v>Marney O'Breen</v>
      </c>
      <c r="J5496">
        <f>YEAR(shipments[[#This Row],[Shipdate]])</f>
        <v>2024</v>
      </c>
      <c r="K5496" s="22"/>
      <c r="L5496" s="22">
        <f>VLOOKUP(shipments[[#This Row],[PID]],CHOOSE({1,2},products[PID],products[Cost_per_box]),2,0)</f>
        <v>8.2200000000000006</v>
      </c>
      <c r="M5496" s="22">
        <f>shipments[[#This Row],[Boxes]]*shipments[[#This Row],[cost_per_box]]</f>
        <v>4529.22</v>
      </c>
      <c r="N5496" s="22">
        <f>shipments[[#This Row],[Amount]]-shipments[[#This Row],[total cost]]</f>
        <v>2621.2799999999997</v>
      </c>
    </row>
    <row r="5497" spans="1:14" x14ac:dyDescent="0.35">
      <c r="A5497" t="s">
        <v>5546</v>
      </c>
      <c r="B5497" t="s">
        <v>8056</v>
      </c>
      <c r="C5497" t="s">
        <v>8020</v>
      </c>
      <c r="D5497" t="s">
        <v>8036</v>
      </c>
      <c r="E5497" s="1">
        <v>45511</v>
      </c>
      <c r="F5497">
        <v>1858.5</v>
      </c>
      <c r="G5497">
        <v>155</v>
      </c>
      <c r="H5497" t="s">
        <v>18</v>
      </c>
      <c r="I5497" t="str">
        <f>VLOOKUP(shipments[[#This Row],[SPID]],CHOOSE({1,2},people[[#All],[SPID]],people[[#All],[Sales_person]]),2,0)</f>
        <v>Marney O'Breen</v>
      </c>
      <c r="J5497">
        <f>YEAR(shipments[[#This Row],[Shipdate]])</f>
        <v>2024</v>
      </c>
      <c r="K5497" s="22"/>
      <c r="L5497" s="22">
        <f>VLOOKUP(shipments[[#This Row],[PID]],CHOOSE({1,2},products[PID],products[Cost_per_box]),2,0)</f>
        <v>8.2200000000000006</v>
      </c>
      <c r="M5497" s="22">
        <f>shipments[[#This Row],[Boxes]]*shipments[[#This Row],[cost_per_box]]</f>
        <v>1274.1000000000001</v>
      </c>
      <c r="N5497" s="22">
        <f>shipments[[#This Row],[Amount]]-shipments[[#This Row],[total cost]]</f>
        <v>584.39999999999986</v>
      </c>
    </row>
    <row r="5498" spans="1:14" x14ac:dyDescent="0.35">
      <c r="A5498" t="s">
        <v>5547</v>
      </c>
      <c r="B5498" t="s">
        <v>8056</v>
      </c>
      <c r="C5498" t="s">
        <v>8020</v>
      </c>
      <c r="D5498" t="s">
        <v>8036</v>
      </c>
      <c r="E5498" s="1">
        <v>45488</v>
      </c>
      <c r="F5498">
        <v>4961.25</v>
      </c>
      <c r="G5498">
        <v>331</v>
      </c>
      <c r="H5498" t="s">
        <v>18</v>
      </c>
      <c r="I5498" t="str">
        <f>VLOOKUP(shipments[[#This Row],[SPID]],CHOOSE({1,2},people[[#All],[SPID]],people[[#All],[Sales_person]]),2,0)</f>
        <v>Marney O'Breen</v>
      </c>
      <c r="J5498">
        <f>YEAR(shipments[[#This Row],[Shipdate]])</f>
        <v>2024</v>
      </c>
      <c r="K5498" s="22"/>
      <c r="L5498" s="22">
        <f>VLOOKUP(shipments[[#This Row],[PID]],CHOOSE({1,2},products[PID],products[Cost_per_box]),2,0)</f>
        <v>8.2200000000000006</v>
      </c>
      <c r="M5498" s="22">
        <f>shipments[[#This Row],[Boxes]]*shipments[[#This Row],[cost_per_box]]</f>
        <v>2720.82</v>
      </c>
      <c r="N5498" s="22">
        <f>shipments[[#This Row],[Amount]]-shipments[[#This Row],[total cost]]</f>
        <v>2240.4299999999998</v>
      </c>
    </row>
    <row r="5499" spans="1:14" x14ac:dyDescent="0.35">
      <c r="A5499" t="s">
        <v>5548</v>
      </c>
      <c r="B5499" t="s">
        <v>8056</v>
      </c>
      <c r="C5499" t="s">
        <v>8022</v>
      </c>
      <c r="D5499" t="s">
        <v>8034</v>
      </c>
      <c r="E5499" s="1">
        <v>45288</v>
      </c>
      <c r="F5499">
        <v>5953.5</v>
      </c>
      <c r="G5499">
        <v>426</v>
      </c>
      <c r="H5499" t="s">
        <v>7</v>
      </c>
      <c r="I5499" t="str">
        <f>VLOOKUP(shipments[[#This Row],[SPID]],CHOOSE({1,2},people[[#All],[SPID]],people[[#All],[Sales_person]]),2,0)</f>
        <v>Marney O'Breen</v>
      </c>
      <c r="J5499">
        <f>YEAR(shipments[[#This Row],[Shipdate]])</f>
        <v>2023</v>
      </c>
      <c r="K5499" s="22"/>
      <c r="L5499" s="22">
        <f>VLOOKUP(shipments[[#This Row],[PID]],CHOOSE({1,2},products[PID],products[Cost_per_box]),2,0)</f>
        <v>4.74</v>
      </c>
      <c r="M5499" s="22">
        <f>shipments[[#This Row],[Boxes]]*shipments[[#This Row],[cost_per_box]]</f>
        <v>2019.24</v>
      </c>
      <c r="N5499" s="22">
        <f>shipments[[#This Row],[Amount]]-shipments[[#This Row],[total cost]]</f>
        <v>3934.26</v>
      </c>
    </row>
    <row r="5500" spans="1:14" x14ac:dyDescent="0.35">
      <c r="A5500" t="s">
        <v>5549</v>
      </c>
      <c r="B5500" t="s">
        <v>8056</v>
      </c>
      <c r="C5500" t="s">
        <v>8022</v>
      </c>
      <c r="D5500" t="s">
        <v>8036</v>
      </c>
      <c r="E5500" s="1">
        <v>45176</v>
      </c>
      <c r="F5500">
        <v>10624.5</v>
      </c>
      <c r="G5500">
        <v>759</v>
      </c>
      <c r="H5500" t="s">
        <v>7</v>
      </c>
      <c r="I5500" t="str">
        <f>VLOOKUP(shipments[[#This Row],[SPID]],CHOOSE({1,2},people[[#All],[SPID]],people[[#All],[Sales_person]]),2,0)</f>
        <v>Marney O'Breen</v>
      </c>
      <c r="J5500">
        <f>YEAR(shipments[[#This Row],[Shipdate]])</f>
        <v>2023</v>
      </c>
      <c r="K5500" s="22"/>
      <c r="L5500" s="22">
        <f>VLOOKUP(shipments[[#This Row],[PID]],CHOOSE({1,2},products[PID],products[Cost_per_box]),2,0)</f>
        <v>4.74</v>
      </c>
      <c r="M5500" s="22">
        <f>shipments[[#This Row],[Boxes]]*shipments[[#This Row],[cost_per_box]]</f>
        <v>3597.6600000000003</v>
      </c>
      <c r="N5500" s="22">
        <f>shipments[[#This Row],[Amount]]-shipments[[#This Row],[total cost]]</f>
        <v>7026.84</v>
      </c>
    </row>
    <row r="5501" spans="1:14" x14ac:dyDescent="0.35">
      <c r="A5501" t="s">
        <v>5550</v>
      </c>
      <c r="B5501" t="s">
        <v>8056</v>
      </c>
      <c r="C5501" t="s">
        <v>8022</v>
      </c>
      <c r="D5501" t="s">
        <v>8038</v>
      </c>
      <c r="E5501" s="1">
        <v>45113</v>
      </c>
      <c r="F5501">
        <v>8102.25</v>
      </c>
      <c r="G5501">
        <v>507</v>
      </c>
      <c r="H5501" t="s">
        <v>7</v>
      </c>
      <c r="I5501" t="str">
        <f>VLOOKUP(shipments[[#This Row],[SPID]],CHOOSE({1,2},people[[#All],[SPID]],people[[#All],[Sales_person]]),2,0)</f>
        <v>Marney O'Breen</v>
      </c>
      <c r="J5501">
        <f>YEAR(shipments[[#This Row],[Shipdate]])</f>
        <v>2023</v>
      </c>
      <c r="K5501" s="22"/>
      <c r="L5501" s="22">
        <f>VLOOKUP(shipments[[#This Row],[PID]],CHOOSE({1,2},products[PID],products[Cost_per_box]),2,0)</f>
        <v>4.74</v>
      </c>
      <c r="M5501" s="22">
        <f>shipments[[#This Row],[Boxes]]*shipments[[#This Row],[cost_per_box]]</f>
        <v>2403.1800000000003</v>
      </c>
      <c r="N5501" s="22">
        <f>shipments[[#This Row],[Amount]]-shipments[[#This Row],[total cost]]</f>
        <v>5699.07</v>
      </c>
    </row>
    <row r="5502" spans="1:14" x14ac:dyDescent="0.35">
      <c r="A5502" t="s">
        <v>5551</v>
      </c>
      <c r="B5502" t="s">
        <v>8056</v>
      </c>
      <c r="C5502" t="s">
        <v>8023</v>
      </c>
      <c r="D5502" t="s">
        <v>8037</v>
      </c>
      <c r="E5502" s="1">
        <v>45114</v>
      </c>
      <c r="F5502">
        <v>6833.25</v>
      </c>
      <c r="G5502">
        <v>1139</v>
      </c>
      <c r="H5502" t="s">
        <v>7</v>
      </c>
      <c r="I5502" t="str">
        <f>VLOOKUP(shipments[[#This Row],[SPID]],CHOOSE({1,2},people[[#All],[SPID]],people[[#All],[Sales_person]]),2,0)</f>
        <v>Marney O'Breen</v>
      </c>
      <c r="J5502">
        <f>YEAR(shipments[[#This Row],[Shipdate]])</f>
        <v>2023</v>
      </c>
      <c r="K5502" s="22"/>
      <c r="L5502" s="22">
        <f>VLOOKUP(shipments[[#This Row],[PID]],CHOOSE({1,2},products[PID],products[Cost_per_box]),2,0)</f>
        <v>10.51</v>
      </c>
      <c r="M5502" s="22">
        <f>shipments[[#This Row],[Boxes]]*shipments[[#This Row],[cost_per_box]]</f>
        <v>11970.89</v>
      </c>
      <c r="N5502" s="22">
        <f>shipments[[#This Row],[Amount]]-shipments[[#This Row],[total cost]]</f>
        <v>-5137.6399999999994</v>
      </c>
    </row>
    <row r="5503" spans="1:14" x14ac:dyDescent="0.35">
      <c r="A5503" t="s">
        <v>5552</v>
      </c>
      <c r="B5503" t="s">
        <v>8056</v>
      </c>
      <c r="C5503" t="s">
        <v>8023</v>
      </c>
      <c r="D5503" t="s">
        <v>8033</v>
      </c>
      <c r="E5503" s="1">
        <v>45020</v>
      </c>
      <c r="F5503">
        <v>3251.25</v>
      </c>
      <c r="G5503">
        <v>465</v>
      </c>
      <c r="H5503" t="s">
        <v>7</v>
      </c>
      <c r="I5503" t="str">
        <f>VLOOKUP(shipments[[#This Row],[SPID]],CHOOSE({1,2},people[[#All],[SPID]],people[[#All],[Sales_person]]),2,0)</f>
        <v>Marney O'Breen</v>
      </c>
      <c r="J5503">
        <f>YEAR(shipments[[#This Row],[Shipdate]])</f>
        <v>2023</v>
      </c>
      <c r="K5503" s="22"/>
      <c r="L5503" s="22">
        <f>VLOOKUP(shipments[[#This Row],[PID]],CHOOSE({1,2},products[PID],products[Cost_per_box]),2,0)</f>
        <v>10.51</v>
      </c>
      <c r="M5503" s="22">
        <f>shipments[[#This Row],[Boxes]]*shipments[[#This Row],[cost_per_box]]</f>
        <v>4887.1499999999996</v>
      </c>
      <c r="N5503" s="22">
        <f>shipments[[#This Row],[Amount]]-shipments[[#This Row],[total cost]]</f>
        <v>-1635.8999999999996</v>
      </c>
    </row>
    <row r="5504" spans="1:14" x14ac:dyDescent="0.35">
      <c r="A5504" t="s">
        <v>5553</v>
      </c>
      <c r="B5504" t="s">
        <v>8056</v>
      </c>
      <c r="C5504" t="s">
        <v>8023</v>
      </c>
      <c r="D5504" t="s">
        <v>8033</v>
      </c>
      <c r="E5504" s="1">
        <v>45357</v>
      </c>
      <c r="F5504">
        <v>7011</v>
      </c>
      <c r="G5504">
        <v>1169</v>
      </c>
      <c r="H5504" t="s">
        <v>7</v>
      </c>
      <c r="I5504" t="str">
        <f>VLOOKUP(shipments[[#This Row],[SPID]],CHOOSE({1,2},people[[#All],[SPID]],people[[#All],[Sales_person]]),2,0)</f>
        <v>Marney O'Breen</v>
      </c>
      <c r="J5504">
        <f>YEAR(shipments[[#This Row],[Shipdate]])</f>
        <v>2024</v>
      </c>
      <c r="K5504" s="22"/>
      <c r="L5504" s="22">
        <f>VLOOKUP(shipments[[#This Row],[PID]],CHOOSE({1,2},products[PID],products[Cost_per_box]),2,0)</f>
        <v>10.51</v>
      </c>
      <c r="M5504" s="22">
        <f>shipments[[#This Row],[Boxes]]*shipments[[#This Row],[cost_per_box]]</f>
        <v>12286.19</v>
      </c>
      <c r="N5504" s="22">
        <f>shipments[[#This Row],[Amount]]-shipments[[#This Row],[total cost]]</f>
        <v>-5275.1900000000005</v>
      </c>
    </row>
    <row r="5505" spans="1:14" x14ac:dyDescent="0.35">
      <c r="A5505" t="s">
        <v>5554</v>
      </c>
      <c r="B5505" t="s">
        <v>8056</v>
      </c>
      <c r="C5505" t="s">
        <v>8023</v>
      </c>
      <c r="D5505" t="s">
        <v>8035</v>
      </c>
      <c r="E5505" s="1">
        <v>45537</v>
      </c>
      <c r="F5505">
        <v>5613.75</v>
      </c>
      <c r="G5505">
        <v>802</v>
      </c>
      <c r="H5505" t="s">
        <v>26</v>
      </c>
      <c r="I5505" t="str">
        <f>VLOOKUP(shipments[[#This Row],[SPID]],CHOOSE({1,2},people[[#All],[SPID]],people[[#All],[Sales_person]]),2,0)</f>
        <v>Marney O'Breen</v>
      </c>
      <c r="J5505">
        <f>YEAR(shipments[[#This Row],[Shipdate]])</f>
        <v>2024</v>
      </c>
      <c r="K5505" s="22"/>
      <c r="L5505" s="22">
        <f>VLOOKUP(shipments[[#This Row],[PID]],CHOOSE({1,2},products[PID],products[Cost_per_box]),2,0)</f>
        <v>10.51</v>
      </c>
      <c r="M5505" s="22">
        <f>shipments[[#This Row],[Boxes]]*shipments[[#This Row],[cost_per_box]]</f>
        <v>8429.02</v>
      </c>
      <c r="N5505" s="22">
        <f>shipments[[#This Row],[Amount]]-shipments[[#This Row],[total cost]]</f>
        <v>-2815.2700000000004</v>
      </c>
    </row>
    <row r="5506" spans="1:14" x14ac:dyDescent="0.35">
      <c r="A5506" t="s">
        <v>5555</v>
      </c>
      <c r="B5506" t="s">
        <v>8056</v>
      </c>
      <c r="C5506" t="s">
        <v>8023</v>
      </c>
      <c r="D5506" t="s">
        <v>8033</v>
      </c>
      <c r="E5506" s="1">
        <v>45005</v>
      </c>
      <c r="F5506">
        <v>9270</v>
      </c>
      <c r="G5506">
        <v>1545</v>
      </c>
      <c r="H5506" t="s">
        <v>7</v>
      </c>
      <c r="I5506" t="str">
        <f>VLOOKUP(shipments[[#This Row],[SPID]],CHOOSE({1,2},people[[#All],[SPID]],people[[#All],[Sales_person]]),2,0)</f>
        <v>Marney O'Breen</v>
      </c>
      <c r="J5506">
        <f>YEAR(shipments[[#This Row],[Shipdate]])</f>
        <v>2023</v>
      </c>
      <c r="K5506" s="22"/>
      <c r="L5506" s="22">
        <f>VLOOKUP(shipments[[#This Row],[PID]],CHOOSE({1,2},products[PID],products[Cost_per_box]),2,0)</f>
        <v>10.51</v>
      </c>
      <c r="M5506" s="22">
        <f>shipments[[#This Row],[Boxes]]*shipments[[#This Row],[cost_per_box]]</f>
        <v>16237.949999999999</v>
      </c>
      <c r="N5506" s="22">
        <f>shipments[[#This Row],[Amount]]-shipments[[#This Row],[total cost]]</f>
        <v>-6967.9499999999989</v>
      </c>
    </row>
    <row r="5507" spans="1:14" x14ac:dyDescent="0.35">
      <c r="A5507" t="s">
        <v>5556</v>
      </c>
      <c r="B5507" t="s">
        <v>8056</v>
      </c>
      <c r="C5507" t="s">
        <v>8023</v>
      </c>
      <c r="D5507" t="s">
        <v>8035</v>
      </c>
      <c r="E5507" s="1">
        <v>45247</v>
      </c>
      <c r="F5507">
        <v>11659.5</v>
      </c>
      <c r="G5507">
        <v>1296</v>
      </c>
      <c r="H5507" t="s">
        <v>7</v>
      </c>
      <c r="I5507" t="str">
        <f>VLOOKUP(shipments[[#This Row],[SPID]],CHOOSE({1,2},people[[#All],[SPID]],people[[#All],[Sales_person]]),2,0)</f>
        <v>Marney O'Breen</v>
      </c>
      <c r="J5507">
        <f>YEAR(shipments[[#This Row],[Shipdate]])</f>
        <v>2023</v>
      </c>
      <c r="K5507" s="22"/>
      <c r="L5507" s="22">
        <f>VLOOKUP(shipments[[#This Row],[PID]],CHOOSE({1,2},products[PID],products[Cost_per_box]),2,0)</f>
        <v>10.51</v>
      </c>
      <c r="M5507" s="22">
        <f>shipments[[#This Row],[Boxes]]*shipments[[#This Row],[cost_per_box]]</f>
        <v>13620.96</v>
      </c>
      <c r="N5507" s="22">
        <f>shipments[[#This Row],[Amount]]-shipments[[#This Row],[total cost]]</f>
        <v>-1961.4599999999991</v>
      </c>
    </row>
    <row r="5508" spans="1:14" x14ac:dyDescent="0.35">
      <c r="A5508" t="s">
        <v>5557</v>
      </c>
      <c r="B5508" t="s">
        <v>8056</v>
      </c>
      <c r="C5508" t="s">
        <v>8024</v>
      </c>
      <c r="D5508" t="s">
        <v>8033</v>
      </c>
      <c r="E5508" s="1">
        <v>45532</v>
      </c>
      <c r="F5508">
        <v>2585.25</v>
      </c>
      <c r="G5508">
        <v>173</v>
      </c>
      <c r="H5508" t="s">
        <v>18</v>
      </c>
      <c r="I5508" t="str">
        <f>VLOOKUP(shipments[[#This Row],[SPID]],CHOOSE({1,2},people[[#All],[SPID]],people[[#All],[Sales_person]]),2,0)</f>
        <v>Marney O'Breen</v>
      </c>
      <c r="J5508">
        <f>YEAR(shipments[[#This Row],[Shipdate]])</f>
        <v>2024</v>
      </c>
      <c r="K5508" s="22"/>
      <c r="L5508" s="22">
        <f>VLOOKUP(shipments[[#This Row],[PID]],CHOOSE({1,2},products[PID],products[Cost_per_box]),2,0)</f>
        <v>6.43</v>
      </c>
      <c r="M5508" s="22">
        <f>shipments[[#This Row],[Boxes]]*shipments[[#This Row],[cost_per_box]]</f>
        <v>1112.3899999999999</v>
      </c>
      <c r="N5508" s="22">
        <f>shipments[[#This Row],[Amount]]-shipments[[#This Row],[total cost]]</f>
        <v>1472.8600000000001</v>
      </c>
    </row>
    <row r="5509" spans="1:14" x14ac:dyDescent="0.35">
      <c r="A5509" t="s">
        <v>5558</v>
      </c>
      <c r="B5509" t="s">
        <v>8056</v>
      </c>
      <c r="C5509" t="s">
        <v>8024</v>
      </c>
      <c r="D5509" t="s">
        <v>8038</v>
      </c>
      <c r="E5509" s="1">
        <v>45322</v>
      </c>
      <c r="F5509">
        <v>7663.5</v>
      </c>
      <c r="G5509">
        <v>451</v>
      </c>
      <c r="H5509" t="s">
        <v>7</v>
      </c>
      <c r="I5509" t="str">
        <f>VLOOKUP(shipments[[#This Row],[SPID]],CHOOSE({1,2},people[[#All],[SPID]],people[[#All],[Sales_person]]),2,0)</f>
        <v>Marney O'Breen</v>
      </c>
      <c r="J5509">
        <f>YEAR(shipments[[#This Row],[Shipdate]])</f>
        <v>2024</v>
      </c>
      <c r="K5509" s="22"/>
      <c r="L5509" s="22">
        <f>VLOOKUP(shipments[[#This Row],[PID]],CHOOSE({1,2},products[PID],products[Cost_per_box]),2,0)</f>
        <v>6.43</v>
      </c>
      <c r="M5509" s="22">
        <f>shipments[[#This Row],[Boxes]]*shipments[[#This Row],[cost_per_box]]</f>
        <v>2899.93</v>
      </c>
      <c r="N5509" s="22">
        <f>shipments[[#This Row],[Amount]]-shipments[[#This Row],[total cost]]</f>
        <v>4763.57</v>
      </c>
    </row>
    <row r="5510" spans="1:14" x14ac:dyDescent="0.35">
      <c r="A5510" t="s">
        <v>5559</v>
      </c>
      <c r="B5510" t="s">
        <v>8056</v>
      </c>
      <c r="C5510" t="s">
        <v>8025</v>
      </c>
      <c r="D5510" t="s">
        <v>8033</v>
      </c>
      <c r="E5510" s="1">
        <v>44986</v>
      </c>
      <c r="F5510">
        <v>4941</v>
      </c>
      <c r="G5510">
        <v>261</v>
      </c>
      <c r="H5510" t="s">
        <v>7</v>
      </c>
      <c r="I5510" t="str">
        <f>VLOOKUP(shipments[[#This Row],[SPID]],CHOOSE({1,2},people[[#All],[SPID]],people[[#All],[Sales_person]]),2,0)</f>
        <v>Marney O'Breen</v>
      </c>
      <c r="J5510">
        <f>YEAR(shipments[[#This Row],[Shipdate]])</f>
        <v>2023</v>
      </c>
      <c r="K5510" s="22"/>
      <c r="L5510" s="22">
        <f>VLOOKUP(shipments[[#This Row],[PID]],CHOOSE({1,2},products[PID],products[Cost_per_box]),2,0)</f>
        <v>12.41</v>
      </c>
      <c r="M5510" s="22">
        <f>shipments[[#This Row],[Boxes]]*shipments[[#This Row],[cost_per_box]]</f>
        <v>3239.01</v>
      </c>
      <c r="N5510" s="22">
        <f>shipments[[#This Row],[Amount]]-shipments[[#This Row],[total cost]]</f>
        <v>1701.9899999999998</v>
      </c>
    </row>
    <row r="5511" spans="1:14" x14ac:dyDescent="0.35">
      <c r="A5511" t="s">
        <v>5560</v>
      </c>
      <c r="B5511" t="s">
        <v>8056</v>
      </c>
      <c r="C5511" t="s">
        <v>8026</v>
      </c>
      <c r="D5511" t="s">
        <v>8033</v>
      </c>
      <c r="E5511" s="1">
        <v>45127</v>
      </c>
      <c r="F5511">
        <v>1892.25</v>
      </c>
      <c r="G5511">
        <v>127</v>
      </c>
      <c r="H5511" t="s">
        <v>7</v>
      </c>
      <c r="I5511" t="str">
        <f>VLOOKUP(shipments[[#This Row],[SPID]],CHOOSE({1,2},people[[#All],[SPID]],people[[#All],[Sales_person]]),2,0)</f>
        <v>Marney O'Breen</v>
      </c>
      <c r="J5511">
        <f>YEAR(shipments[[#This Row],[Shipdate]])</f>
        <v>2023</v>
      </c>
      <c r="K5511" s="22"/>
      <c r="L5511" s="22">
        <f>VLOOKUP(shipments[[#This Row],[PID]],CHOOSE({1,2},products[PID],products[Cost_per_box]),2,0)</f>
        <v>9.57</v>
      </c>
      <c r="M5511" s="22">
        <f>shipments[[#This Row],[Boxes]]*shipments[[#This Row],[cost_per_box]]</f>
        <v>1215.3900000000001</v>
      </c>
      <c r="N5511" s="22">
        <f>shipments[[#This Row],[Amount]]-shipments[[#This Row],[total cost]]</f>
        <v>676.8599999999999</v>
      </c>
    </row>
    <row r="5512" spans="1:14" x14ac:dyDescent="0.35">
      <c r="A5512" t="s">
        <v>5561</v>
      </c>
      <c r="B5512" t="s">
        <v>8056</v>
      </c>
      <c r="C5512" t="s">
        <v>8026</v>
      </c>
      <c r="D5512" t="s">
        <v>8038</v>
      </c>
      <c r="E5512" s="1">
        <v>44964</v>
      </c>
      <c r="F5512">
        <v>7177.5</v>
      </c>
      <c r="G5512">
        <v>399</v>
      </c>
      <c r="H5512" t="s">
        <v>7</v>
      </c>
      <c r="I5512" t="str">
        <f>VLOOKUP(shipments[[#This Row],[SPID]],CHOOSE({1,2},people[[#All],[SPID]],people[[#All],[Sales_person]]),2,0)</f>
        <v>Marney O'Breen</v>
      </c>
      <c r="J5512">
        <f>YEAR(shipments[[#This Row],[Shipdate]])</f>
        <v>2023</v>
      </c>
      <c r="K5512" s="22"/>
      <c r="L5512" s="22">
        <f>VLOOKUP(shipments[[#This Row],[PID]],CHOOSE({1,2},products[PID],products[Cost_per_box]),2,0)</f>
        <v>9.57</v>
      </c>
      <c r="M5512" s="22">
        <f>shipments[[#This Row],[Boxes]]*shipments[[#This Row],[cost_per_box]]</f>
        <v>3818.4300000000003</v>
      </c>
      <c r="N5512" s="22">
        <f>shipments[[#This Row],[Amount]]-shipments[[#This Row],[total cost]]</f>
        <v>3359.0699999999997</v>
      </c>
    </row>
    <row r="5513" spans="1:14" x14ac:dyDescent="0.35">
      <c r="A5513" t="s">
        <v>5562</v>
      </c>
      <c r="B5513" t="s">
        <v>8056</v>
      </c>
      <c r="C5513" t="s">
        <v>8026</v>
      </c>
      <c r="D5513" t="s">
        <v>8038</v>
      </c>
      <c r="E5513" s="1">
        <v>45126</v>
      </c>
      <c r="F5513">
        <v>9373.5</v>
      </c>
      <c r="G5513">
        <v>625</v>
      </c>
      <c r="H5513" t="s">
        <v>7</v>
      </c>
      <c r="I5513" t="str">
        <f>VLOOKUP(shipments[[#This Row],[SPID]],CHOOSE({1,2},people[[#All],[SPID]],people[[#All],[Sales_person]]),2,0)</f>
        <v>Marney O'Breen</v>
      </c>
      <c r="J5513">
        <f>YEAR(shipments[[#This Row],[Shipdate]])</f>
        <v>2023</v>
      </c>
      <c r="K5513" s="22"/>
      <c r="L5513" s="22">
        <f>VLOOKUP(shipments[[#This Row],[PID]],CHOOSE({1,2},products[PID],products[Cost_per_box]),2,0)</f>
        <v>9.57</v>
      </c>
      <c r="M5513" s="22">
        <f>shipments[[#This Row],[Boxes]]*shipments[[#This Row],[cost_per_box]]</f>
        <v>5981.25</v>
      </c>
      <c r="N5513" s="22">
        <f>shipments[[#This Row],[Amount]]-shipments[[#This Row],[total cost]]</f>
        <v>3392.25</v>
      </c>
    </row>
    <row r="5514" spans="1:14" x14ac:dyDescent="0.35">
      <c r="A5514" t="s">
        <v>5563</v>
      </c>
      <c r="B5514" t="s">
        <v>8056</v>
      </c>
      <c r="C5514" t="s">
        <v>8026</v>
      </c>
      <c r="D5514" t="s">
        <v>8033</v>
      </c>
      <c r="E5514" s="1">
        <v>45071</v>
      </c>
      <c r="F5514">
        <v>7906.5</v>
      </c>
      <c r="G5514">
        <v>565</v>
      </c>
      <c r="H5514" t="s">
        <v>7</v>
      </c>
      <c r="I5514" t="str">
        <f>VLOOKUP(shipments[[#This Row],[SPID]],CHOOSE({1,2},people[[#All],[SPID]],people[[#All],[Sales_person]]),2,0)</f>
        <v>Marney O'Breen</v>
      </c>
      <c r="J5514">
        <f>YEAR(shipments[[#This Row],[Shipdate]])</f>
        <v>2023</v>
      </c>
      <c r="K5514" s="22"/>
      <c r="L5514" s="22">
        <f>VLOOKUP(shipments[[#This Row],[PID]],CHOOSE({1,2},products[PID],products[Cost_per_box]),2,0)</f>
        <v>9.57</v>
      </c>
      <c r="M5514" s="22">
        <f>shipments[[#This Row],[Boxes]]*shipments[[#This Row],[cost_per_box]]</f>
        <v>5407.05</v>
      </c>
      <c r="N5514" s="22">
        <f>shipments[[#This Row],[Amount]]-shipments[[#This Row],[total cost]]</f>
        <v>2499.4499999999998</v>
      </c>
    </row>
    <row r="5515" spans="1:14" x14ac:dyDescent="0.35">
      <c r="A5515" t="s">
        <v>5564</v>
      </c>
      <c r="B5515" t="s">
        <v>8056</v>
      </c>
      <c r="C5515" t="s">
        <v>8027</v>
      </c>
      <c r="D5515" t="s">
        <v>8037</v>
      </c>
      <c r="E5515" s="1">
        <v>45442</v>
      </c>
      <c r="F5515">
        <v>6522.75</v>
      </c>
      <c r="G5515">
        <v>593</v>
      </c>
      <c r="H5515" t="s">
        <v>7</v>
      </c>
      <c r="I5515" t="str">
        <f>VLOOKUP(shipments[[#This Row],[SPID]],CHOOSE({1,2},people[[#All],[SPID]],people[[#All],[Sales_person]]),2,0)</f>
        <v>Marney O'Breen</v>
      </c>
      <c r="J5515">
        <f>YEAR(shipments[[#This Row],[Shipdate]])</f>
        <v>2024</v>
      </c>
      <c r="K5515" s="22"/>
      <c r="L5515" s="22">
        <f>VLOOKUP(shipments[[#This Row],[PID]],CHOOSE({1,2},products[PID],products[Cost_per_box]),2,0)</f>
        <v>8.43</v>
      </c>
      <c r="M5515" s="22">
        <f>shipments[[#This Row],[Boxes]]*shipments[[#This Row],[cost_per_box]]</f>
        <v>4998.99</v>
      </c>
      <c r="N5515" s="22">
        <f>shipments[[#This Row],[Amount]]-shipments[[#This Row],[total cost]]</f>
        <v>1523.7600000000002</v>
      </c>
    </row>
    <row r="5516" spans="1:14" x14ac:dyDescent="0.35">
      <c r="A5516" t="s">
        <v>5565</v>
      </c>
      <c r="B5516" t="s">
        <v>8056</v>
      </c>
      <c r="C5516" t="s">
        <v>8028</v>
      </c>
      <c r="D5516" t="s">
        <v>8038</v>
      </c>
      <c r="E5516" s="1">
        <v>45329</v>
      </c>
      <c r="F5516">
        <v>6648.75</v>
      </c>
      <c r="G5516">
        <v>739</v>
      </c>
      <c r="H5516" t="s">
        <v>7</v>
      </c>
      <c r="I5516" t="str">
        <f>VLOOKUP(shipments[[#This Row],[SPID]],CHOOSE({1,2},people[[#All],[SPID]],people[[#All],[Sales_person]]),2,0)</f>
        <v>Marney O'Breen</v>
      </c>
      <c r="J5516">
        <f>YEAR(shipments[[#This Row],[Shipdate]])</f>
        <v>2024</v>
      </c>
      <c r="K5516" s="22"/>
      <c r="L5516" s="22">
        <f>VLOOKUP(shipments[[#This Row],[PID]],CHOOSE({1,2},products[PID],products[Cost_per_box]),2,0)</f>
        <v>6.8</v>
      </c>
      <c r="M5516" s="22">
        <f>shipments[[#This Row],[Boxes]]*shipments[[#This Row],[cost_per_box]]</f>
        <v>5025.2</v>
      </c>
      <c r="N5516" s="22">
        <f>shipments[[#This Row],[Amount]]-shipments[[#This Row],[total cost]]</f>
        <v>1623.5500000000002</v>
      </c>
    </row>
    <row r="5517" spans="1:14" x14ac:dyDescent="0.35">
      <c r="A5517" t="s">
        <v>5566</v>
      </c>
      <c r="B5517" t="s">
        <v>8056</v>
      </c>
      <c r="C5517" t="s">
        <v>8028</v>
      </c>
      <c r="D5517" t="s">
        <v>8038</v>
      </c>
      <c r="E5517" s="1">
        <v>45030</v>
      </c>
      <c r="F5517">
        <v>4821.75</v>
      </c>
      <c r="G5517">
        <v>536</v>
      </c>
      <c r="H5517" t="s">
        <v>7</v>
      </c>
      <c r="I5517" t="str">
        <f>VLOOKUP(shipments[[#This Row],[SPID]],CHOOSE({1,2},people[[#All],[SPID]],people[[#All],[Sales_person]]),2,0)</f>
        <v>Marney O'Breen</v>
      </c>
      <c r="J5517">
        <f>YEAR(shipments[[#This Row],[Shipdate]])</f>
        <v>2023</v>
      </c>
      <c r="K5517" s="22"/>
      <c r="L5517" s="22">
        <f>VLOOKUP(shipments[[#This Row],[PID]],CHOOSE({1,2},products[PID],products[Cost_per_box]),2,0)</f>
        <v>6.8</v>
      </c>
      <c r="M5517" s="22">
        <f>shipments[[#This Row],[Boxes]]*shipments[[#This Row],[cost_per_box]]</f>
        <v>3644.7999999999997</v>
      </c>
      <c r="N5517" s="22">
        <f>shipments[[#This Row],[Amount]]-shipments[[#This Row],[total cost]]</f>
        <v>1176.9500000000003</v>
      </c>
    </row>
    <row r="5518" spans="1:14" x14ac:dyDescent="0.35">
      <c r="A5518" t="s">
        <v>5567</v>
      </c>
      <c r="B5518" t="s">
        <v>8056</v>
      </c>
      <c r="C5518" t="s">
        <v>8028</v>
      </c>
      <c r="D5518" t="s">
        <v>8033</v>
      </c>
      <c r="E5518" s="1">
        <v>45540</v>
      </c>
      <c r="F5518">
        <v>3771</v>
      </c>
      <c r="G5518">
        <v>539</v>
      </c>
      <c r="H5518" t="s">
        <v>26</v>
      </c>
      <c r="I5518" t="str">
        <f>VLOOKUP(shipments[[#This Row],[SPID]],CHOOSE({1,2},people[[#All],[SPID]],people[[#All],[Sales_person]]),2,0)</f>
        <v>Marney O'Breen</v>
      </c>
      <c r="J5518">
        <f>YEAR(shipments[[#This Row],[Shipdate]])</f>
        <v>2024</v>
      </c>
      <c r="K5518" s="22"/>
      <c r="L5518" s="22">
        <f>VLOOKUP(shipments[[#This Row],[PID]],CHOOSE({1,2},products[PID],products[Cost_per_box]),2,0)</f>
        <v>6.8</v>
      </c>
      <c r="M5518" s="22">
        <f>shipments[[#This Row],[Boxes]]*shipments[[#This Row],[cost_per_box]]</f>
        <v>3665.2</v>
      </c>
      <c r="N5518" s="22">
        <f>shipments[[#This Row],[Amount]]-shipments[[#This Row],[total cost]]</f>
        <v>105.80000000000018</v>
      </c>
    </row>
    <row r="5519" spans="1:14" x14ac:dyDescent="0.35">
      <c r="A5519" t="s">
        <v>5568</v>
      </c>
      <c r="B5519" t="s">
        <v>8056</v>
      </c>
      <c r="C5519" t="s">
        <v>8028</v>
      </c>
      <c r="D5519" t="s">
        <v>8033</v>
      </c>
      <c r="E5519" s="1">
        <v>45034</v>
      </c>
      <c r="F5519">
        <v>8437.5</v>
      </c>
      <c r="G5519">
        <v>938</v>
      </c>
      <c r="H5519" t="s">
        <v>7</v>
      </c>
      <c r="I5519" t="str">
        <f>VLOOKUP(shipments[[#This Row],[SPID]],CHOOSE({1,2},people[[#All],[SPID]],people[[#All],[Sales_person]]),2,0)</f>
        <v>Marney O'Breen</v>
      </c>
      <c r="J5519">
        <f>YEAR(shipments[[#This Row],[Shipdate]])</f>
        <v>2023</v>
      </c>
      <c r="K5519" s="22"/>
      <c r="L5519" s="22">
        <f>VLOOKUP(shipments[[#This Row],[PID]],CHOOSE({1,2},products[PID],products[Cost_per_box]),2,0)</f>
        <v>6.8</v>
      </c>
      <c r="M5519" s="22">
        <f>shipments[[#This Row],[Boxes]]*shipments[[#This Row],[cost_per_box]]</f>
        <v>6378.4</v>
      </c>
      <c r="N5519" s="22">
        <f>shipments[[#This Row],[Amount]]-shipments[[#This Row],[total cost]]</f>
        <v>2059.1000000000004</v>
      </c>
    </row>
    <row r="5520" spans="1:14" x14ac:dyDescent="0.35">
      <c r="A5520" t="s">
        <v>5569</v>
      </c>
      <c r="B5520" t="s">
        <v>8056</v>
      </c>
      <c r="C5520" t="s">
        <v>8030</v>
      </c>
      <c r="D5520" t="s">
        <v>8034</v>
      </c>
      <c r="E5520" s="1">
        <v>45090</v>
      </c>
      <c r="F5520">
        <v>780.75</v>
      </c>
      <c r="G5520">
        <v>66</v>
      </c>
      <c r="H5520" t="s">
        <v>7</v>
      </c>
      <c r="I5520" t="str">
        <f>VLOOKUP(shipments[[#This Row],[SPID]],CHOOSE({1,2},people[[#All],[SPID]],people[[#All],[Sales_person]]),2,0)</f>
        <v>Marney O'Breen</v>
      </c>
      <c r="J5520">
        <f>YEAR(shipments[[#This Row],[Shipdate]])</f>
        <v>2023</v>
      </c>
      <c r="K5520" s="22"/>
      <c r="L5520" s="22">
        <f>VLOOKUP(shipments[[#This Row],[PID]],CHOOSE({1,2},products[PID],products[Cost_per_box]),2,0)</f>
        <v>2.76</v>
      </c>
      <c r="M5520" s="22">
        <f>shipments[[#This Row],[Boxes]]*shipments[[#This Row],[cost_per_box]]</f>
        <v>182.16</v>
      </c>
      <c r="N5520" s="22">
        <f>shipments[[#This Row],[Amount]]-shipments[[#This Row],[total cost]]</f>
        <v>598.59</v>
      </c>
    </row>
    <row r="5521" spans="1:14" x14ac:dyDescent="0.35">
      <c r="A5521" t="s">
        <v>5570</v>
      </c>
      <c r="B5521" t="s">
        <v>8056</v>
      </c>
      <c r="C5521" t="s">
        <v>8030</v>
      </c>
      <c r="D5521" t="s">
        <v>8036</v>
      </c>
      <c r="E5521" s="1">
        <v>44977</v>
      </c>
      <c r="F5521">
        <v>1721.25</v>
      </c>
      <c r="G5521">
        <v>216</v>
      </c>
      <c r="H5521" t="s">
        <v>7</v>
      </c>
      <c r="I5521" t="str">
        <f>VLOOKUP(shipments[[#This Row],[SPID]],CHOOSE({1,2},people[[#All],[SPID]],people[[#All],[Sales_person]]),2,0)</f>
        <v>Marney O'Breen</v>
      </c>
      <c r="J5521">
        <f>YEAR(shipments[[#This Row],[Shipdate]])</f>
        <v>2023</v>
      </c>
      <c r="K5521" s="22"/>
      <c r="L5521" s="22">
        <f>VLOOKUP(shipments[[#This Row],[PID]],CHOOSE({1,2},products[PID],products[Cost_per_box]),2,0)</f>
        <v>2.76</v>
      </c>
      <c r="M5521" s="22">
        <f>shipments[[#This Row],[Boxes]]*shipments[[#This Row],[cost_per_box]]</f>
        <v>596.16</v>
      </c>
      <c r="N5521" s="22">
        <f>shipments[[#This Row],[Amount]]-shipments[[#This Row],[total cost]]</f>
        <v>1125.0900000000001</v>
      </c>
    </row>
    <row r="5522" spans="1:14" x14ac:dyDescent="0.35">
      <c r="A5522" t="s">
        <v>5571</v>
      </c>
      <c r="B5522" t="s">
        <v>8056</v>
      </c>
      <c r="C5522" t="s">
        <v>8030</v>
      </c>
      <c r="D5522" t="s">
        <v>8034</v>
      </c>
      <c r="E5522" s="1">
        <v>45502</v>
      </c>
      <c r="F5522">
        <v>6792.75</v>
      </c>
      <c r="G5522">
        <v>755</v>
      </c>
      <c r="H5522" t="s">
        <v>18</v>
      </c>
      <c r="I5522" t="str">
        <f>VLOOKUP(shipments[[#This Row],[SPID]],CHOOSE({1,2},people[[#All],[SPID]],people[[#All],[Sales_person]]),2,0)</f>
        <v>Marney O'Breen</v>
      </c>
      <c r="J5522">
        <f>YEAR(shipments[[#This Row],[Shipdate]])</f>
        <v>2024</v>
      </c>
      <c r="K5522" s="22"/>
      <c r="L5522" s="22">
        <f>VLOOKUP(shipments[[#This Row],[PID]],CHOOSE({1,2},products[PID],products[Cost_per_box]),2,0)</f>
        <v>2.76</v>
      </c>
      <c r="M5522" s="22">
        <f>shipments[[#This Row],[Boxes]]*shipments[[#This Row],[cost_per_box]]</f>
        <v>2083.7999999999997</v>
      </c>
      <c r="N5522" s="22">
        <f>shipments[[#This Row],[Amount]]-shipments[[#This Row],[total cost]]</f>
        <v>4708.9500000000007</v>
      </c>
    </row>
    <row r="5523" spans="1:14" x14ac:dyDescent="0.35">
      <c r="A5523" t="s">
        <v>5572</v>
      </c>
      <c r="B5523" t="s">
        <v>8056</v>
      </c>
      <c r="C5523" t="s">
        <v>8031</v>
      </c>
      <c r="D5523" t="s">
        <v>8037</v>
      </c>
      <c r="E5523" s="1">
        <v>45019</v>
      </c>
      <c r="F5523">
        <v>1158.75</v>
      </c>
      <c r="G5523">
        <v>145</v>
      </c>
      <c r="H5523" t="s">
        <v>7</v>
      </c>
      <c r="I5523" t="str">
        <f>VLOOKUP(shipments[[#This Row],[SPID]],CHOOSE({1,2},people[[#All],[SPID]],people[[#All],[Sales_person]]),2,0)</f>
        <v>Marney O'Breen</v>
      </c>
      <c r="J5523">
        <f>YEAR(shipments[[#This Row],[Shipdate]])</f>
        <v>2023</v>
      </c>
      <c r="K5523" s="22"/>
      <c r="L5523" s="22">
        <f>VLOOKUP(shipments[[#This Row],[PID]],CHOOSE({1,2},products[PID],products[Cost_per_box]),2,0)</f>
        <v>3.32</v>
      </c>
      <c r="M5523" s="22">
        <f>shipments[[#This Row],[Boxes]]*shipments[[#This Row],[cost_per_box]]</f>
        <v>481.4</v>
      </c>
      <c r="N5523" s="22">
        <f>shipments[[#This Row],[Amount]]-shipments[[#This Row],[total cost]]</f>
        <v>677.35</v>
      </c>
    </row>
    <row r="5524" spans="1:14" x14ac:dyDescent="0.35">
      <c r="A5524" t="s">
        <v>5573</v>
      </c>
      <c r="B5524" t="s">
        <v>8056</v>
      </c>
      <c r="C5524" t="s">
        <v>8031</v>
      </c>
      <c r="D5524" t="s">
        <v>8034</v>
      </c>
      <c r="E5524" s="1">
        <v>45485</v>
      </c>
      <c r="F5524">
        <v>139.5</v>
      </c>
      <c r="G5524">
        <v>20</v>
      </c>
      <c r="H5524" t="s">
        <v>18</v>
      </c>
      <c r="I5524" t="str">
        <f>VLOOKUP(shipments[[#This Row],[SPID]],CHOOSE({1,2},people[[#All],[SPID]],people[[#All],[Sales_person]]),2,0)</f>
        <v>Marney O'Breen</v>
      </c>
      <c r="J5524">
        <f>YEAR(shipments[[#This Row],[Shipdate]])</f>
        <v>2024</v>
      </c>
      <c r="K5524" s="22"/>
      <c r="L5524" s="22">
        <f>VLOOKUP(shipments[[#This Row],[PID]],CHOOSE({1,2},products[PID],products[Cost_per_box]),2,0)</f>
        <v>3.32</v>
      </c>
      <c r="M5524" s="22">
        <f>shipments[[#This Row],[Boxes]]*shipments[[#This Row],[cost_per_box]]</f>
        <v>66.399999999999991</v>
      </c>
      <c r="N5524" s="22">
        <f>shipments[[#This Row],[Amount]]-shipments[[#This Row],[total cost]]</f>
        <v>73.100000000000009</v>
      </c>
    </row>
    <row r="5525" spans="1:14" x14ac:dyDescent="0.35">
      <c r="A5525" t="s">
        <v>5574</v>
      </c>
      <c r="B5525" t="s">
        <v>8056</v>
      </c>
      <c r="C5525" t="s">
        <v>8031</v>
      </c>
      <c r="D5525" t="s">
        <v>8038</v>
      </c>
      <c r="E5525" s="1">
        <v>45147</v>
      </c>
      <c r="F5525">
        <v>3777.75</v>
      </c>
      <c r="G5525">
        <v>420</v>
      </c>
      <c r="H5525" t="s">
        <v>7</v>
      </c>
      <c r="I5525" t="str">
        <f>VLOOKUP(shipments[[#This Row],[SPID]],CHOOSE({1,2},people[[#All],[SPID]],people[[#All],[Sales_person]]),2,0)</f>
        <v>Marney O'Breen</v>
      </c>
      <c r="J5525">
        <f>YEAR(shipments[[#This Row],[Shipdate]])</f>
        <v>2023</v>
      </c>
      <c r="K5525" s="22"/>
      <c r="L5525" s="22">
        <f>VLOOKUP(shipments[[#This Row],[PID]],CHOOSE({1,2},products[PID],products[Cost_per_box]),2,0)</f>
        <v>3.32</v>
      </c>
      <c r="M5525" s="22">
        <f>shipments[[#This Row],[Boxes]]*shipments[[#This Row],[cost_per_box]]</f>
        <v>1394.3999999999999</v>
      </c>
      <c r="N5525" s="22">
        <f>shipments[[#This Row],[Amount]]-shipments[[#This Row],[total cost]]</f>
        <v>2383.3500000000004</v>
      </c>
    </row>
    <row r="5526" spans="1:14" x14ac:dyDescent="0.35">
      <c r="A5526" t="s">
        <v>5575</v>
      </c>
      <c r="B5526" t="s">
        <v>8056</v>
      </c>
      <c r="C5526" t="s">
        <v>8032</v>
      </c>
      <c r="D5526" t="s">
        <v>8033</v>
      </c>
      <c r="E5526" s="1">
        <v>45086</v>
      </c>
      <c r="F5526">
        <v>12546</v>
      </c>
      <c r="G5526">
        <v>628</v>
      </c>
      <c r="H5526" t="s">
        <v>7</v>
      </c>
      <c r="I5526" t="str">
        <f>VLOOKUP(shipments[[#This Row],[SPID]],CHOOSE({1,2},people[[#All],[SPID]],people[[#All],[Sales_person]]),2,0)</f>
        <v>Marney O'Breen</v>
      </c>
      <c r="J5526">
        <f>YEAR(shipments[[#This Row],[Shipdate]])</f>
        <v>2023</v>
      </c>
      <c r="K5526" s="22"/>
      <c r="L5526" s="22">
        <f>VLOOKUP(shipments[[#This Row],[PID]],CHOOSE({1,2},products[PID],products[Cost_per_box]),2,0)</f>
        <v>2.65</v>
      </c>
      <c r="M5526" s="22">
        <f>shipments[[#This Row],[Boxes]]*shipments[[#This Row],[cost_per_box]]</f>
        <v>1664.2</v>
      </c>
      <c r="N5526" s="22">
        <f>shipments[[#This Row],[Amount]]-shipments[[#This Row],[total cost]]</f>
        <v>10881.8</v>
      </c>
    </row>
    <row r="5527" spans="1:14" x14ac:dyDescent="0.35">
      <c r="A5527" t="s">
        <v>5576</v>
      </c>
      <c r="B5527" t="s">
        <v>8056</v>
      </c>
      <c r="C5527" t="s">
        <v>8032</v>
      </c>
      <c r="D5527" t="s">
        <v>8036</v>
      </c>
      <c r="E5527" s="1">
        <v>45296</v>
      </c>
      <c r="F5527">
        <v>10266.75</v>
      </c>
      <c r="G5527">
        <v>571</v>
      </c>
      <c r="H5527" t="s">
        <v>7</v>
      </c>
      <c r="I5527" t="str">
        <f>VLOOKUP(shipments[[#This Row],[SPID]],CHOOSE({1,2},people[[#All],[SPID]],people[[#All],[Sales_person]]),2,0)</f>
        <v>Marney O'Breen</v>
      </c>
      <c r="J5527">
        <f>YEAR(shipments[[#This Row],[Shipdate]])</f>
        <v>2024</v>
      </c>
      <c r="K5527" s="22"/>
      <c r="L5527" s="22">
        <f>VLOOKUP(shipments[[#This Row],[PID]],CHOOSE({1,2},products[PID],products[Cost_per_box]),2,0)</f>
        <v>2.65</v>
      </c>
      <c r="M5527" s="22">
        <f>shipments[[#This Row],[Boxes]]*shipments[[#This Row],[cost_per_box]]</f>
        <v>1513.1499999999999</v>
      </c>
      <c r="N5527" s="22">
        <f>shipments[[#This Row],[Amount]]-shipments[[#This Row],[total cost]]</f>
        <v>8753.6</v>
      </c>
    </row>
    <row r="5528" spans="1:14" x14ac:dyDescent="0.35">
      <c r="A5528" t="s">
        <v>5577</v>
      </c>
      <c r="B5528" t="s">
        <v>8056</v>
      </c>
      <c r="C5528" t="s">
        <v>8032</v>
      </c>
      <c r="D5528" t="s">
        <v>8037</v>
      </c>
      <c r="E5528" s="1">
        <v>45461</v>
      </c>
      <c r="F5528">
        <v>5384.25</v>
      </c>
      <c r="G5528">
        <v>300</v>
      </c>
      <c r="H5528" t="s">
        <v>7</v>
      </c>
      <c r="I5528" t="str">
        <f>VLOOKUP(shipments[[#This Row],[SPID]],CHOOSE({1,2},people[[#All],[SPID]],people[[#All],[Sales_person]]),2,0)</f>
        <v>Marney O'Breen</v>
      </c>
      <c r="J5528">
        <f>YEAR(shipments[[#This Row],[Shipdate]])</f>
        <v>2024</v>
      </c>
      <c r="K5528" s="22"/>
      <c r="L5528" s="22">
        <f>VLOOKUP(shipments[[#This Row],[PID]],CHOOSE({1,2},products[PID],products[Cost_per_box]),2,0)</f>
        <v>2.65</v>
      </c>
      <c r="M5528" s="22">
        <f>shipments[[#This Row],[Boxes]]*shipments[[#This Row],[cost_per_box]]</f>
        <v>795</v>
      </c>
      <c r="N5528" s="22">
        <f>shipments[[#This Row],[Amount]]-shipments[[#This Row],[total cost]]</f>
        <v>4589.25</v>
      </c>
    </row>
    <row r="5529" spans="1:14" x14ac:dyDescent="0.35">
      <c r="A5529" t="s">
        <v>5578</v>
      </c>
      <c r="B5529" t="s">
        <v>8056</v>
      </c>
      <c r="C5529" t="s">
        <v>8011</v>
      </c>
      <c r="D5529" t="s">
        <v>8038</v>
      </c>
      <c r="E5529" s="1">
        <v>45541</v>
      </c>
      <c r="F5529">
        <v>4007.25</v>
      </c>
      <c r="G5529">
        <v>309</v>
      </c>
      <c r="H5529" t="s">
        <v>26</v>
      </c>
      <c r="I5529" t="str">
        <f>VLOOKUP(shipments[[#This Row],[SPID]],CHOOSE({1,2},people[[#All],[SPID]],people[[#All],[Sales_person]]),2,0)</f>
        <v>Marney O'Breen</v>
      </c>
      <c r="J5529">
        <f>YEAR(shipments[[#This Row],[Shipdate]])</f>
        <v>2024</v>
      </c>
      <c r="K5529" s="22"/>
      <c r="L5529" s="22">
        <f>VLOOKUP(shipments[[#This Row],[PID]],CHOOSE({1,2},products[PID],products[Cost_per_box]),2,0)</f>
        <v>5.26</v>
      </c>
      <c r="M5529" s="22">
        <f>shipments[[#This Row],[Boxes]]*shipments[[#This Row],[cost_per_box]]</f>
        <v>1625.34</v>
      </c>
      <c r="N5529" s="22">
        <f>shipments[[#This Row],[Amount]]-shipments[[#This Row],[total cost]]</f>
        <v>2381.91</v>
      </c>
    </row>
    <row r="5530" spans="1:14" x14ac:dyDescent="0.35">
      <c r="A5530" t="s">
        <v>5579</v>
      </c>
      <c r="B5530" t="s">
        <v>8056</v>
      </c>
      <c r="C5530" t="s">
        <v>8011</v>
      </c>
      <c r="D5530" t="s">
        <v>8033</v>
      </c>
      <c r="E5530" s="1">
        <v>45509</v>
      </c>
      <c r="F5530">
        <v>105.75</v>
      </c>
      <c r="G5530">
        <v>9</v>
      </c>
      <c r="H5530" t="s">
        <v>18</v>
      </c>
      <c r="I5530" t="str">
        <f>VLOOKUP(shipments[[#This Row],[SPID]],CHOOSE({1,2},people[[#All],[SPID]],people[[#All],[Sales_person]]),2,0)</f>
        <v>Marney O'Breen</v>
      </c>
      <c r="J5530">
        <f>YEAR(shipments[[#This Row],[Shipdate]])</f>
        <v>2024</v>
      </c>
      <c r="K5530" s="22"/>
      <c r="L5530" s="22">
        <f>VLOOKUP(shipments[[#This Row],[PID]],CHOOSE({1,2},products[PID],products[Cost_per_box]),2,0)</f>
        <v>5.26</v>
      </c>
      <c r="M5530" s="22">
        <f>shipments[[#This Row],[Boxes]]*shipments[[#This Row],[cost_per_box]]</f>
        <v>47.339999999999996</v>
      </c>
      <c r="N5530" s="22">
        <f>shipments[[#This Row],[Amount]]-shipments[[#This Row],[total cost]]</f>
        <v>58.410000000000004</v>
      </c>
    </row>
    <row r="5531" spans="1:14" x14ac:dyDescent="0.35">
      <c r="A5531" t="s">
        <v>5580</v>
      </c>
      <c r="B5531" t="s">
        <v>8056</v>
      </c>
      <c r="C5531" t="s">
        <v>8012</v>
      </c>
      <c r="D5531" t="s">
        <v>8033</v>
      </c>
      <c r="E5531" s="1">
        <v>45118</v>
      </c>
      <c r="F5531">
        <v>2925</v>
      </c>
      <c r="G5531">
        <v>209</v>
      </c>
      <c r="H5531" t="s">
        <v>7</v>
      </c>
      <c r="I5531" t="str">
        <f>VLOOKUP(shipments[[#This Row],[SPID]],CHOOSE({1,2},people[[#All],[SPID]],people[[#All],[Sales_person]]),2,0)</f>
        <v>Marney O'Breen</v>
      </c>
      <c r="J5531">
        <f>YEAR(shipments[[#This Row],[Shipdate]])</f>
        <v>2023</v>
      </c>
      <c r="K5531" s="22"/>
      <c r="L5531" s="22">
        <f>VLOOKUP(shipments[[#This Row],[PID]],CHOOSE({1,2},products[PID],products[Cost_per_box]),2,0)</f>
        <v>7.48</v>
      </c>
      <c r="M5531" s="22">
        <f>shipments[[#This Row],[Boxes]]*shipments[[#This Row],[cost_per_box]]</f>
        <v>1563.3200000000002</v>
      </c>
      <c r="N5531" s="22">
        <f>shipments[[#This Row],[Amount]]-shipments[[#This Row],[total cost]]</f>
        <v>1361.6799999999998</v>
      </c>
    </row>
    <row r="5532" spans="1:14" x14ac:dyDescent="0.35">
      <c r="A5532" t="s">
        <v>5581</v>
      </c>
      <c r="B5532" t="s">
        <v>8056</v>
      </c>
      <c r="C5532" t="s">
        <v>8012</v>
      </c>
      <c r="D5532" t="s">
        <v>8038</v>
      </c>
      <c r="E5532" s="1">
        <v>45422</v>
      </c>
      <c r="F5532">
        <v>8718.75</v>
      </c>
      <c r="G5532">
        <v>545</v>
      </c>
      <c r="H5532" t="s">
        <v>7</v>
      </c>
      <c r="I5532" t="str">
        <f>VLOOKUP(shipments[[#This Row],[SPID]],CHOOSE({1,2},people[[#All],[SPID]],people[[#All],[Sales_person]]),2,0)</f>
        <v>Marney O'Breen</v>
      </c>
      <c r="J5532">
        <f>YEAR(shipments[[#This Row],[Shipdate]])</f>
        <v>2024</v>
      </c>
      <c r="K5532" s="22"/>
      <c r="L5532" s="22">
        <f>VLOOKUP(shipments[[#This Row],[PID]],CHOOSE({1,2},products[PID],products[Cost_per_box]),2,0)</f>
        <v>7.48</v>
      </c>
      <c r="M5532" s="22">
        <f>shipments[[#This Row],[Boxes]]*shipments[[#This Row],[cost_per_box]]</f>
        <v>4076.6000000000004</v>
      </c>
      <c r="N5532" s="22">
        <f>shipments[[#This Row],[Amount]]-shipments[[#This Row],[total cost]]</f>
        <v>4642.1499999999996</v>
      </c>
    </row>
    <row r="5533" spans="1:14" x14ac:dyDescent="0.35">
      <c r="A5533" t="s">
        <v>5582</v>
      </c>
      <c r="B5533" t="s">
        <v>8056</v>
      </c>
      <c r="C5533" t="s">
        <v>8014</v>
      </c>
      <c r="D5533" t="s">
        <v>8038</v>
      </c>
      <c r="E5533" s="1">
        <v>45107</v>
      </c>
      <c r="F5533">
        <v>14454</v>
      </c>
      <c r="G5533">
        <v>2891</v>
      </c>
      <c r="H5533" t="s">
        <v>7</v>
      </c>
      <c r="I5533" t="str">
        <f>VLOOKUP(shipments[[#This Row],[SPID]],CHOOSE({1,2},people[[#All],[SPID]],people[[#All],[Sales_person]]),2,0)</f>
        <v>Marney O'Breen</v>
      </c>
      <c r="J5533">
        <f>YEAR(shipments[[#This Row],[Shipdate]])</f>
        <v>2023</v>
      </c>
      <c r="K5533" s="22"/>
      <c r="L5533" s="22">
        <f>VLOOKUP(shipments[[#This Row],[PID]],CHOOSE({1,2},products[PID],products[Cost_per_box]),2,0)</f>
        <v>3.85</v>
      </c>
      <c r="M5533" s="22">
        <f>shipments[[#This Row],[Boxes]]*shipments[[#This Row],[cost_per_box]]</f>
        <v>11130.35</v>
      </c>
      <c r="N5533" s="22">
        <f>shipments[[#This Row],[Amount]]-shipments[[#This Row],[total cost]]</f>
        <v>3323.6499999999996</v>
      </c>
    </row>
    <row r="5534" spans="1:14" x14ac:dyDescent="0.35">
      <c r="A5534" t="s">
        <v>5583</v>
      </c>
      <c r="B5534" t="s">
        <v>8056</v>
      </c>
      <c r="C5534" t="s">
        <v>8014</v>
      </c>
      <c r="D5534" t="s">
        <v>8034</v>
      </c>
      <c r="E5534" s="1">
        <v>45120</v>
      </c>
      <c r="F5534">
        <v>1908</v>
      </c>
      <c r="G5534">
        <v>382</v>
      </c>
      <c r="H5534" t="s">
        <v>40</v>
      </c>
      <c r="I5534" t="str">
        <f>VLOOKUP(shipments[[#This Row],[SPID]],CHOOSE({1,2},people[[#All],[SPID]],people[[#All],[Sales_person]]),2,0)</f>
        <v>Marney O'Breen</v>
      </c>
      <c r="J5534">
        <f>YEAR(shipments[[#This Row],[Shipdate]])</f>
        <v>2023</v>
      </c>
      <c r="K5534" s="22"/>
      <c r="L5534" s="22">
        <f>VLOOKUP(shipments[[#This Row],[PID]],CHOOSE({1,2},products[PID],products[Cost_per_box]),2,0)</f>
        <v>3.85</v>
      </c>
      <c r="M5534" s="22">
        <f>shipments[[#This Row],[Boxes]]*shipments[[#This Row],[cost_per_box]]</f>
        <v>1470.7</v>
      </c>
      <c r="N5534" s="22">
        <f>shipments[[#This Row],[Amount]]-shipments[[#This Row],[total cost]]</f>
        <v>437.29999999999995</v>
      </c>
    </row>
    <row r="5535" spans="1:14" x14ac:dyDescent="0.35">
      <c r="A5535" t="s">
        <v>5584</v>
      </c>
      <c r="B5535" t="s">
        <v>8056</v>
      </c>
      <c r="C5535" t="s">
        <v>8014</v>
      </c>
      <c r="D5535" t="s">
        <v>8036</v>
      </c>
      <c r="E5535" s="1">
        <v>45111</v>
      </c>
      <c r="F5535">
        <v>8372.25</v>
      </c>
      <c r="G5535">
        <v>1396</v>
      </c>
      <c r="H5535" t="s">
        <v>7</v>
      </c>
      <c r="I5535" t="str">
        <f>VLOOKUP(shipments[[#This Row],[SPID]],CHOOSE({1,2},people[[#All],[SPID]],people[[#All],[Sales_person]]),2,0)</f>
        <v>Marney O'Breen</v>
      </c>
      <c r="J5535">
        <f>YEAR(shipments[[#This Row],[Shipdate]])</f>
        <v>2023</v>
      </c>
      <c r="K5535" s="22"/>
      <c r="L5535" s="22">
        <f>VLOOKUP(shipments[[#This Row],[PID]],CHOOSE({1,2},products[PID],products[Cost_per_box]),2,0)</f>
        <v>3.85</v>
      </c>
      <c r="M5535" s="22">
        <f>shipments[[#This Row],[Boxes]]*shipments[[#This Row],[cost_per_box]]</f>
        <v>5374.6</v>
      </c>
      <c r="N5535" s="22">
        <f>shipments[[#This Row],[Amount]]-shipments[[#This Row],[total cost]]</f>
        <v>2997.6499999999996</v>
      </c>
    </row>
    <row r="5536" spans="1:14" x14ac:dyDescent="0.35">
      <c r="A5536" t="s">
        <v>5585</v>
      </c>
      <c r="B5536" t="s">
        <v>8056</v>
      </c>
      <c r="C5536" t="s">
        <v>8014</v>
      </c>
      <c r="D5536" t="s">
        <v>8034</v>
      </c>
      <c r="E5536" s="1">
        <v>45282</v>
      </c>
      <c r="F5536">
        <v>1935</v>
      </c>
      <c r="G5536">
        <v>215</v>
      </c>
      <c r="H5536" t="s">
        <v>7</v>
      </c>
      <c r="I5536" t="str">
        <f>VLOOKUP(shipments[[#This Row],[SPID]],CHOOSE({1,2},people[[#All],[SPID]],people[[#All],[Sales_person]]),2,0)</f>
        <v>Marney O'Breen</v>
      </c>
      <c r="J5536">
        <f>YEAR(shipments[[#This Row],[Shipdate]])</f>
        <v>2023</v>
      </c>
      <c r="K5536" s="22"/>
      <c r="L5536" s="22">
        <f>VLOOKUP(shipments[[#This Row],[PID]],CHOOSE({1,2},products[PID],products[Cost_per_box]),2,0)</f>
        <v>3.85</v>
      </c>
      <c r="M5536" s="22">
        <f>shipments[[#This Row],[Boxes]]*shipments[[#This Row],[cost_per_box]]</f>
        <v>827.75</v>
      </c>
      <c r="N5536" s="22">
        <f>shipments[[#This Row],[Amount]]-shipments[[#This Row],[total cost]]</f>
        <v>1107.25</v>
      </c>
    </row>
    <row r="5537" spans="1:14" x14ac:dyDescent="0.35">
      <c r="A5537" t="s">
        <v>5586</v>
      </c>
      <c r="B5537" t="s">
        <v>8056</v>
      </c>
      <c r="C5537" t="s">
        <v>8015</v>
      </c>
      <c r="D5537" t="s">
        <v>8037</v>
      </c>
      <c r="E5537" s="1">
        <v>45203</v>
      </c>
      <c r="F5537">
        <v>6279.75</v>
      </c>
      <c r="G5537">
        <v>785</v>
      </c>
      <c r="H5537" t="s">
        <v>7</v>
      </c>
      <c r="I5537" t="str">
        <f>VLOOKUP(shipments[[#This Row],[SPID]],CHOOSE({1,2},people[[#All],[SPID]],people[[#All],[Sales_person]]),2,0)</f>
        <v>Marney O'Breen</v>
      </c>
      <c r="J5537">
        <f>YEAR(shipments[[#This Row],[Shipdate]])</f>
        <v>2023</v>
      </c>
      <c r="K5537" s="22"/>
      <c r="L5537" s="22">
        <f>VLOOKUP(shipments[[#This Row],[PID]],CHOOSE({1,2},products[PID],products[Cost_per_box]),2,0)</f>
        <v>5.72</v>
      </c>
      <c r="M5537" s="22">
        <f>shipments[[#This Row],[Boxes]]*shipments[[#This Row],[cost_per_box]]</f>
        <v>4490.2</v>
      </c>
      <c r="N5537" s="22">
        <f>shipments[[#This Row],[Amount]]-shipments[[#This Row],[total cost]]</f>
        <v>1789.5500000000002</v>
      </c>
    </row>
    <row r="5538" spans="1:14" x14ac:dyDescent="0.35">
      <c r="A5538" t="s">
        <v>5587</v>
      </c>
      <c r="B5538" t="s">
        <v>8056</v>
      </c>
      <c r="C5538" t="s">
        <v>8015</v>
      </c>
      <c r="D5538" t="s">
        <v>8037</v>
      </c>
      <c r="E5538" s="1">
        <v>45267</v>
      </c>
      <c r="F5538">
        <v>859.5</v>
      </c>
      <c r="G5538">
        <v>144</v>
      </c>
      <c r="H5538" t="s">
        <v>7</v>
      </c>
      <c r="I5538" t="str">
        <f>VLOOKUP(shipments[[#This Row],[SPID]],CHOOSE({1,2},people[[#All],[SPID]],people[[#All],[Sales_person]]),2,0)</f>
        <v>Marney O'Breen</v>
      </c>
      <c r="J5538">
        <f>YEAR(shipments[[#This Row],[Shipdate]])</f>
        <v>2023</v>
      </c>
      <c r="K5538" s="22"/>
      <c r="L5538" s="22">
        <f>VLOOKUP(shipments[[#This Row],[PID]],CHOOSE({1,2},products[PID],products[Cost_per_box]),2,0)</f>
        <v>5.72</v>
      </c>
      <c r="M5538" s="22">
        <f>shipments[[#This Row],[Boxes]]*shipments[[#This Row],[cost_per_box]]</f>
        <v>823.68</v>
      </c>
      <c r="N5538" s="22">
        <f>shipments[[#This Row],[Amount]]-shipments[[#This Row],[total cost]]</f>
        <v>35.82000000000005</v>
      </c>
    </row>
    <row r="5539" spans="1:14" x14ac:dyDescent="0.35">
      <c r="A5539" t="s">
        <v>5588</v>
      </c>
      <c r="B5539" t="s">
        <v>8056</v>
      </c>
      <c r="C5539" t="s">
        <v>8015</v>
      </c>
      <c r="D5539" t="s">
        <v>8036</v>
      </c>
      <c r="E5539" s="1">
        <v>45175</v>
      </c>
      <c r="F5539">
        <v>717.75</v>
      </c>
      <c r="G5539">
        <v>120</v>
      </c>
      <c r="H5539" t="s">
        <v>7</v>
      </c>
      <c r="I5539" t="str">
        <f>VLOOKUP(shipments[[#This Row],[SPID]],CHOOSE({1,2},people[[#All],[SPID]],people[[#All],[Sales_person]]),2,0)</f>
        <v>Marney O'Breen</v>
      </c>
      <c r="J5539">
        <f>YEAR(shipments[[#This Row],[Shipdate]])</f>
        <v>2023</v>
      </c>
      <c r="K5539" s="22"/>
      <c r="L5539" s="22">
        <f>VLOOKUP(shipments[[#This Row],[PID]],CHOOSE({1,2},products[PID],products[Cost_per_box]),2,0)</f>
        <v>5.72</v>
      </c>
      <c r="M5539" s="22">
        <f>shipments[[#This Row],[Boxes]]*shipments[[#This Row],[cost_per_box]]</f>
        <v>686.4</v>
      </c>
      <c r="N5539" s="22">
        <f>shipments[[#This Row],[Amount]]-shipments[[#This Row],[total cost]]</f>
        <v>31.350000000000023</v>
      </c>
    </row>
    <row r="5540" spans="1:14" x14ac:dyDescent="0.35">
      <c r="A5540" t="s">
        <v>5589</v>
      </c>
      <c r="B5540" t="s">
        <v>8056</v>
      </c>
      <c r="C5540" t="s">
        <v>8016</v>
      </c>
      <c r="D5540" t="s">
        <v>8034</v>
      </c>
      <c r="E5540" s="1">
        <v>45118</v>
      </c>
      <c r="F5540">
        <v>1883.25</v>
      </c>
      <c r="G5540">
        <v>68</v>
      </c>
      <c r="H5540" t="s">
        <v>7</v>
      </c>
      <c r="I5540" t="str">
        <f>VLOOKUP(shipments[[#This Row],[SPID]],CHOOSE({1,2},people[[#All],[SPID]],people[[#All],[Sales_person]]),2,0)</f>
        <v>Marney O'Breen</v>
      </c>
      <c r="J5540">
        <f>YEAR(shipments[[#This Row],[Shipdate]])</f>
        <v>2023</v>
      </c>
      <c r="K5540" s="22"/>
      <c r="L5540" s="22">
        <f>VLOOKUP(shipments[[#This Row],[PID]],CHOOSE({1,2},products[PID],products[Cost_per_box]),2,0)</f>
        <v>6.31</v>
      </c>
      <c r="M5540" s="22">
        <f>shipments[[#This Row],[Boxes]]*shipments[[#This Row],[cost_per_box]]</f>
        <v>429.08</v>
      </c>
      <c r="N5540" s="22">
        <f>shipments[[#This Row],[Amount]]-shipments[[#This Row],[total cost]]</f>
        <v>1454.17</v>
      </c>
    </row>
    <row r="5541" spans="1:14" x14ac:dyDescent="0.35">
      <c r="A5541" t="s">
        <v>5590</v>
      </c>
      <c r="B5541" t="s">
        <v>8056</v>
      </c>
      <c r="C5541" t="s">
        <v>8017</v>
      </c>
      <c r="D5541" t="s">
        <v>8037</v>
      </c>
      <c r="E5541" s="1">
        <v>45278</v>
      </c>
      <c r="F5541">
        <v>5726.25</v>
      </c>
      <c r="G5541">
        <v>205</v>
      </c>
      <c r="H5541" t="s">
        <v>7</v>
      </c>
      <c r="I5541" t="str">
        <f>VLOOKUP(shipments[[#This Row],[SPID]],CHOOSE({1,2},people[[#All],[SPID]],people[[#All],[Sales_person]]),2,0)</f>
        <v>Marney O'Breen</v>
      </c>
      <c r="J5541">
        <f>YEAR(shipments[[#This Row],[Shipdate]])</f>
        <v>2023</v>
      </c>
      <c r="K5541" s="22"/>
      <c r="L5541" s="22">
        <f>VLOOKUP(shipments[[#This Row],[PID]],CHOOSE({1,2},products[PID],products[Cost_per_box]),2,0)</f>
        <v>9.94</v>
      </c>
      <c r="M5541" s="22">
        <f>shipments[[#This Row],[Boxes]]*shipments[[#This Row],[cost_per_box]]</f>
        <v>2037.6999999999998</v>
      </c>
      <c r="N5541" s="22">
        <f>shipments[[#This Row],[Amount]]-shipments[[#This Row],[total cost]]</f>
        <v>3688.55</v>
      </c>
    </row>
    <row r="5542" spans="1:14" x14ac:dyDescent="0.35">
      <c r="A5542" t="s">
        <v>5591</v>
      </c>
      <c r="B5542" t="s">
        <v>8056</v>
      </c>
      <c r="C5542" t="s">
        <v>8017</v>
      </c>
      <c r="D5542" t="s">
        <v>8033</v>
      </c>
      <c r="E5542" s="1">
        <v>45338</v>
      </c>
      <c r="F5542">
        <v>5305.5</v>
      </c>
      <c r="G5542">
        <v>190</v>
      </c>
      <c r="H5542" t="s">
        <v>7</v>
      </c>
      <c r="I5542" t="str">
        <f>VLOOKUP(shipments[[#This Row],[SPID]],CHOOSE({1,2},people[[#All],[SPID]],people[[#All],[Sales_person]]),2,0)</f>
        <v>Marney O'Breen</v>
      </c>
      <c r="J5542">
        <f>YEAR(shipments[[#This Row],[Shipdate]])</f>
        <v>2024</v>
      </c>
      <c r="K5542" s="22"/>
      <c r="L5542" s="22">
        <f>VLOOKUP(shipments[[#This Row],[PID]],CHOOSE({1,2},products[PID],products[Cost_per_box]),2,0)</f>
        <v>9.94</v>
      </c>
      <c r="M5542" s="22">
        <f>shipments[[#This Row],[Boxes]]*shipments[[#This Row],[cost_per_box]]</f>
        <v>1888.6</v>
      </c>
      <c r="N5542" s="22">
        <f>shipments[[#This Row],[Amount]]-shipments[[#This Row],[total cost]]</f>
        <v>3416.9</v>
      </c>
    </row>
    <row r="5543" spans="1:14" x14ac:dyDescent="0.35">
      <c r="A5543" t="s">
        <v>5592</v>
      </c>
      <c r="B5543" t="s">
        <v>8056</v>
      </c>
      <c r="C5543" t="s">
        <v>8017</v>
      </c>
      <c r="D5543" t="s">
        <v>8033</v>
      </c>
      <c r="E5543" s="1">
        <v>45330</v>
      </c>
      <c r="F5543">
        <v>5350.5</v>
      </c>
      <c r="G5543">
        <v>223</v>
      </c>
      <c r="H5543" t="s">
        <v>7</v>
      </c>
      <c r="I5543" t="str">
        <f>VLOOKUP(shipments[[#This Row],[SPID]],CHOOSE({1,2},people[[#All],[SPID]],people[[#All],[Sales_person]]),2,0)</f>
        <v>Marney O'Breen</v>
      </c>
      <c r="J5543">
        <f>YEAR(shipments[[#This Row],[Shipdate]])</f>
        <v>2024</v>
      </c>
      <c r="K5543" s="22"/>
      <c r="L5543" s="22">
        <f>VLOOKUP(shipments[[#This Row],[PID]],CHOOSE({1,2},products[PID],products[Cost_per_box]),2,0)</f>
        <v>9.94</v>
      </c>
      <c r="M5543" s="22">
        <f>shipments[[#This Row],[Boxes]]*shipments[[#This Row],[cost_per_box]]</f>
        <v>2216.62</v>
      </c>
      <c r="N5543" s="22">
        <f>shipments[[#This Row],[Amount]]-shipments[[#This Row],[total cost]]</f>
        <v>3133.88</v>
      </c>
    </row>
    <row r="5544" spans="1:14" x14ac:dyDescent="0.35">
      <c r="A5544" t="s">
        <v>5593</v>
      </c>
      <c r="B5544" t="s">
        <v>8056</v>
      </c>
      <c r="C5544" t="s">
        <v>8017</v>
      </c>
      <c r="D5544" t="s">
        <v>8037</v>
      </c>
      <c r="E5544" s="1">
        <v>45138</v>
      </c>
      <c r="F5544">
        <v>4956.75</v>
      </c>
      <c r="G5544">
        <v>184</v>
      </c>
      <c r="H5544" t="s">
        <v>7</v>
      </c>
      <c r="I5544" t="str">
        <f>VLOOKUP(shipments[[#This Row],[SPID]],CHOOSE({1,2},people[[#All],[SPID]],people[[#All],[Sales_person]]),2,0)</f>
        <v>Marney O'Breen</v>
      </c>
      <c r="J5544">
        <f>YEAR(shipments[[#This Row],[Shipdate]])</f>
        <v>2023</v>
      </c>
      <c r="K5544" s="22"/>
      <c r="L5544" s="22">
        <f>VLOOKUP(shipments[[#This Row],[PID]],CHOOSE({1,2},products[PID],products[Cost_per_box]),2,0)</f>
        <v>9.94</v>
      </c>
      <c r="M5544" s="22">
        <f>shipments[[#This Row],[Boxes]]*shipments[[#This Row],[cost_per_box]]</f>
        <v>1828.9599999999998</v>
      </c>
      <c r="N5544" s="22">
        <f>shipments[[#This Row],[Amount]]-shipments[[#This Row],[total cost]]</f>
        <v>3127.79</v>
      </c>
    </row>
    <row r="5545" spans="1:14" x14ac:dyDescent="0.35">
      <c r="A5545" t="s">
        <v>5594</v>
      </c>
      <c r="B5545" t="s">
        <v>8056</v>
      </c>
      <c r="C5545" t="s">
        <v>8018</v>
      </c>
      <c r="D5545" t="s">
        <v>8038</v>
      </c>
      <c r="E5545" s="1">
        <v>45159</v>
      </c>
      <c r="F5545">
        <v>783</v>
      </c>
      <c r="G5545">
        <v>38</v>
      </c>
      <c r="H5545" t="s">
        <v>7</v>
      </c>
      <c r="I5545" t="str">
        <f>VLOOKUP(shipments[[#This Row],[SPID]],CHOOSE({1,2},people[[#All],[SPID]],people[[#All],[Sales_person]]),2,0)</f>
        <v>Marney O'Breen</v>
      </c>
      <c r="J5545">
        <f>YEAR(shipments[[#This Row],[Shipdate]])</f>
        <v>2023</v>
      </c>
      <c r="K5545" s="22"/>
      <c r="L5545" s="22">
        <f>VLOOKUP(shipments[[#This Row],[PID]],CHOOSE({1,2},products[PID],products[Cost_per_box]),2,0)</f>
        <v>7.73</v>
      </c>
      <c r="M5545" s="22">
        <f>shipments[[#This Row],[Boxes]]*shipments[[#This Row],[cost_per_box]]</f>
        <v>293.74</v>
      </c>
      <c r="N5545" s="22">
        <f>shipments[[#This Row],[Amount]]-shipments[[#This Row],[total cost]]</f>
        <v>489.26</v>
      </c>
    </row>
    <row r="5546" spans="1:14" x14ac:dyDescent="0.35">
      <c r="A5546" t="s">
        <v>5595</v>
      </c>
      <c r="B5546" t="s">
        <v>8056</v>
      </c>
      <c r="C5546" t="s">
        <v>8018</v>
      </c>
      <c r="D5546" t="s">
        <v>8036</v>
      </c>
      <c r="E5546" s="1">
        <v>45238</v>
      </c>
      <c r="F5546">
        <v>7791.75</v>
      </c>
      <c r="G5546">
        <v>411</v>
      </c>
      <c r="H5546" t="s">
        <v>7</v>
      </c>
      <c r="I5546" t="str">
        <f>VLOOKUP(shipments[[#This Row],[SPID]],CHOOSE({1,2},people[[#All],[SPID]],people[[#All],[Sales_person]]),2,0)</f>
        <v>Marney O'Breen</v>
      </c>
      <c r="J5546">
        <f>YEAR(shipments[[#This Row],[Shipdate]])</f>
        <v>2023</v>
      </c>
      <c r="K5546" s="22"/>
      <c r="L5546" s="22">
        <f>VLOOKUP(shipments[[#This Row],[PID]],CHOOSE({1,2},products[PID],products[Cost_per_box]),2,0)</f>
        <v>7.73</v>
      </c>
      <c r="M5546" s="22">
        <f>shipments[[#This Row],[Boxes]]*shipments[[#This Row],[cost_per_box]]</f>
        <v>3177.03</v>
      </c>
      <c r="N5546" s="22">
        <f>shipments[[#This Row],[Amount]]-shipments[[#This Row],[total cost]]</f>
        <v>4614.7199999999993</v>
      </c>
    </row>
    <row r="5547" spans="1:14" x14ac:dyDescent="0.35">
      <c r="A5547" t="s">
        <v>5596</v>
      </c>
      <c r="B5547" t="s">
        <v>8056</v>
      </c>
      <c r="C5547" t="s">
        <v>8018</v>
      </c>
      <c r="D5547" t="s">
        <v>8037</v>
      </c>
      <c r="E5547" s="1">
        <v>45517</v>
      </c>
      <c r="F5547">
        <v>6279.75</v>
      </c>
      <c r="G5547">
        <v>314</v>
      </c>
      <c r="H5547" t="s">
        <v>18</v>
      </c>
      <c r="I5547" t="str">
        <f>VLOOKUP(shipments[[#This Row],[SPID]],CHOOSE({1,2},people[[#All],[SPID]],people[[#All],[Sales_person]]),2,0)</f>
        <v>Marney O'Breen</v>
      </c>
      <c r="J5547">
        <f>YEAR(shipments[[#This Row],[Shipdate]])</f>
        <v>2024</v>
      </c>
      <c r="K5547" s="22"/>
      <c r="L5547" s="22">
        <f>VLOOKUP(shipments[[#This Row],[PID]],CHOOSE({1,2},products[PID],products[Cost_per_box]),2,0)</f>
        <v>7.73</v>
      </c>
      <c r="M5547" s="22">
        <f>shipments[[#This Row],[Boxes]]*shipments[[#This Row],[cost_per_box]]</f>
        <v>2427.2200000000003</v>
      </c>
      <c r="N5547" s="22">
        <f>shipments[[#This Row],[Amount]]-shipments[[#This Row],[total cost]]</f>
        <v>3852.5299999999997</v>
      </c>
    </row>
    <row r="5548" spans="1:14" x14ac:dyDescent="0.35">
      <c r="A5548" t="s">
        <v>5597</v>
      </c>
      <c r="B5548" t="s">
        <v>8056</v>
      </c>
      <c r="C5548" t="s">
        <v>8020</v>
      </c>
      <c r="D5548" t="s">
        <v>8038</v>
      </c>
      <c r="E5548" s="1">
        <v>45098</v>
      </c>
      <c r="F5548">
        <v>31.5</v>
      </c>
      <c r="G5548">
        <v>3</v>
      </c>
      <c r="H5548" t="s">
        <v>40</v>
      </c>
      <c r="I5548" t="str">
        <f>VLOOKUP(shipments[[#This Row],[SPID]],CHOOSE({1,2},people[[#All],[SPID]],people[[#All],[Sales_person]]),2,0)</f>
        <v>Marney O'Breen</v>
      </c>
      <c r="J5548">
        <f>YEAR(shipments[[#This Row],[Shipdate]])</f>
        <v>2023</v>
      </c>
      <c r="K5548" s="22"/>
      <c r="L5548" s="22">
        <f>VLOOKUP(shipments[[#This Row],[PID]],CHOOSE({1,2},products[PID],products[Cost_per_box]),2,0)</f>
        <v>8.2200000000000006</v>
      </c>
      <c r="M5548" s="22">
        <f>shipments[[#This Row],[Boxes]]*shipments[[#This Row],[cost_per_box]]</f>
        <v>24.660000000000004</v>
      </c>
      <c r="N5548" s="22">
        <f>shipments[[#This Row],[Amount]]-shipments[[#This Row],[total cost]]</f>
        <v>6.8399999999999963</v>
      </c>
    </row>
    <row r="5549" spans="1:14" x14ac:dyDescent="0.35">
      <c r="A5549" t="s">
        <v>5598</v>
      </c>
      <c r="B5549" t="s">
        <v>8056</v>
      </c>
      <c r="C5549" t="s">
        <v>8020</v>
      </c>
      <c r="D5549" t="s">
        <v>8034</v>
      </c>
      <c r="E5549" s="1">
        <v>45331</v>
      </c>
      <c r="F5549">
        <v>2283.75</v>
      </c>
      <c r="G5549">
        <v>176</v>
      </c>
      <c r="H5549" t="s">
        <v>7</v>
      </c>
      <c r="I5549" t="str">
        <f>VLOOKUP(shipments[[#This Row],[SPID]],CHOOSE({1,2},people[[#All],[SPID]],people[[#All],[Sales_person]]),2,0)</f>
        <v>Marney O'Breen</v>
      </c>
      <c r="J5549">
        <f>YEAR(shipments[[#This Row],[Shipdate]])</f>
        <v>2024</v>
      </c>
      <c r="K5549" s="22"/>
      <c r="L5549" s="22">
        <f>VLOOKUP(shipments[[#This Row],[PID]],CHOOSE({1,2},products[PID],products[Cost_per_box]),2,0)</f>
        <v>8.2200000000000006</v>
      </c>
      <c r="M5549" s="22">
        <f>shipments[[#This Row],[Boxes]]*shipments[[#This Row],[cost_per_box]]</f>
        <v>1446.72</v>
      </c>
      <c r="N5549" s="22">
        <f>shipments[[#This Row],[Amount]]-shipments[[#This Row],[total cost]]</f>
        <v>837.03</v>
      </c>
    </row>
    <row r="5550" spans="1:14" x14ac:dyDescent="0.35">
      <c r="A5550" t="s">
        <v>5599</v>
      </c>
      <c r="B5550" t="s">
        <v>8056</v>
      </c>
      <c r="C5550" t="s">
        <v>8020</v>
      </c>
      <c r="D5550" t="s">
        <v>8038</v>
      </c>
      <c r="E5550" s="1">
        <v>45162</v>
      </c>
      <c r="F5550">
        <v>2043</v>
      </c>
      <c r="G5550">
        <v>137</v>
      </c>
      <c r="H5550" t="s">
        <v>7</v>
      </c>
      <c r="I5550" t="str">
        <f>VLOOKUP(shipments[[#This Row],[SPID]],CHOOSE({1,2},people[[#All],[SPID]],people[[#All],[Sales_person]]),2,0)</f>
        <v>Marney O'Breen</v>
      </c>
      <c r="J5550">
        <f>YEAR(shipments[[#This Row],[Shipdate]])</f>
        <v>2023</v>
      </c>
      <c r="K5550" s="22"/>
      <c r="L5550" s="22">
        <f>VLOOKUP(shipments[[#This Row],[PID]],CHOOSE({1,2},products[PID],products[Cost_per_box]),2,0)</f>
        <v>8.2200000000000006</v>
      </c>
      <c r="M5550" s="22">
        <f>shipments[[#This Row],[Boxes]]*shipments[[#This Row],[cost_per_box]]</f>
        <v>1126.1400000000001</v>
      </c>
      <c r="N5550" s="22">
        <f>shipments[[#This Row],[Amount]]-shipments[[#This Row],[total cost]]</f>
        <v>916.8599999999999</v>
      </c>
    </row>
    <row r="5551" spans="1:14" x14ac:dyDescent="0.35">
      <c r="A5551" t="s">
        <v>5600</v>
      </c>
      <c r="B5551" t="s">
        <v>8056</v>
      </c>
      <c r="C5551" t="s">
        <v>8022</v>
      </c>
      <c r="D5551" t="s">
        <v>8037</v>
      </c>
      <c r="E5551" s="1">
        <v>45218</v>
      </c>
      <c r="F5551">
        <v>3960</v>
      </c>
      <c r="G5551">
        <v>283</v>
      </c>
      <c r="H5551" t="s">
        <v>7</v>
      </c>
      <c r="I5551" t="str">
        <f>VLOOKUP(shipments[[#This Row],[SPID]],CHOOSE({1,2},people[[#All],[SPID]],people[[#All],[Sales_person]]),2,0)</f>
        <v>Marney O'Breen</v>
      </c>
      <c r="J5551">
        <f>YEAR(shipments[[#This Row],[Shipdate]])</f>
        <v>2023</v>
      </c>
      <c r="K5551" s="22"/>
      <c r="L5551" s="22">
        <f>VLOOKUP(shipments[[#This Row],[PID]],CHOOSE({1,2},products[PID],products[Cost_per_box]),2,0)</f>
        <v>4.74</v>
      </c>
      <c r="M5551" s="22">
        <f>shipments[[#This Row],[Boxes]]*shipments[[#This Row],[cost_per_box]]</f>
        <v>1341.42</v>
      </c>
      <c r="N5551" s="22">
        <f>shipments[[#This Row],[Amount]]-shipments[[#This Row],[total cost]]</f>
        <v>2618.58</v>
      </c>
    </row>
    <row r="5552" spans="1:14" x14ac:dyDescent="0.35">
      <c r="A5552" t="s">
        <v>5601</v>
      </c>
      <c r="B5552" t="s">
        <v>8056</v>
      </c>
      <c r="C5552" t="s">
        <v>8022</v>
      </c>
      <c r="D5552" t="s">
        <v>8038</v>
      </c>
      <c r="E5552" s="1">
        <v>45422</v>
      </c>
      <c r="F5552">
        <v>7220.25</v>
      </c>
      <c r="G5552">
        <v>516</v>
      </c>
      <c r="H5552" t="s">
        <v>7</v>
      </c>
      <c r="I5552" t="str">
        <f>VLOOKUP(shipments[[#This Row],[SPID]],CHOOSE({1,2},people[[#All],[SPID]],people[[#All],[Sales_person]]),2,0)</f>
        <v>Marney O'Breen</v>
      </c>
      <c r="J5552">
        <f>YEAR(shipments[[#This Row],[Shipdate]])</f>
        <v>2024</v>
      </c>
      <c r="K5552" s="22"/>
      <c r="L5552" s="22">
        <f>VLOOKUP(shipments[[#This Row],[PID]],CHOOSE({1,2},products[PID],products[Cost_per_box]),2,0)</f>
        <v>4.74</v>
      </c>
      <c r="M5552" s="22">
        <f>shipments[[#This Row],[Boxes]]*shipments[[#This Row],[cost_per_box]]</f>
        <v>2445.84</v>
      </c>
      <c r="N5552" s="22">
        <f>shipments[[#This Row],[Amount]]-shipments[[#This Row],[total cost]]</f>
        <v>4774.41</v>
      </c>
    </row>
    <row r="5553" spans="1:14" x14ac:dyDescent="0.35">
      <c r="A5553" t="s">
        <v>5602</v>
      </c>
      <c r="B5553" t="s">
        <v>8056</v>
      </c>
      <c r="C5553" t="s">
        <v>8023</v>
      </c>
      <c r="D5553" t="s">
        <v>8033</v>
      </c>
      <c r="E5553" s="1">
        <v>45126</v>
      </c>
      <c r="F5553">
        <v>4610.25</v>
      </c>
      <c r="G5553">
        <v>462</v>
      </c>
      <c r="H5553" t="s">
        <v>7</v>
      </c>
      <c r="I5553" t="str">
        <f>VLOOKUP(shipments[[#This Row],[SPID]],CHOOSE({1,2},people[[#All],[SPID]],people[[#All],[Sales_person]]),2,0)</f>
        <v>Marney O'Breen</v>
      </c>
      <c r="J5553">
        <f>YEAR(shipments[[#This Row],[Shipdate]])</f>
        <v>2023</v>
      </c>
      <c r="K5553" s="22"/>
      <c r="L5553" s="22">
        <f>VLOOKUP(shipments[[#This Row],[PID]],CHOOSE({1,2},products[PID],products[Cost_per_box]),2,0)</f>
        <v>10.51</v>
      </c>
      <c r="M5553" s="22">
        <f>shipments[[#This Row],[Boxes]]*shipments[[#This Row],[cost_per_box]]</f>
        <v>4855.62</v>
      </c>
      <c r="N5553" s="22">
        <f>shipments[[#This Row],[Amount]]-shipments[[#This Row],[total cost]]</f>
        <v>-245.36999999999989</v>
      </c>
    </row>
    <row r="5554" spans="1:14" x14ac:dyDescent="0.35">
      <c r="A5554" t="s">
        <v>5603</v>
      </c>
      <c r="B5554" t="s">
        <v>8056</v>
      </c>
      <c r="C5554" t="s">
        <v>8023</v>
      </c>
      <c r="D5554" t="s">
        <v>8037</v>
      </c>
      <c r="E5554" s="1">
        <v>44942</v>
      </c>
      <c r="F5554">
        <v>5305.5</v>
      </c>
      <c r="G5554">
        <v>531</v>
      </c>
      <c r="H5554" t="s">
        <v>7</v>
      </c>
      <c r="I5554" t="str">
        <f>VLOOKUP(shipments[[#This Row],[SPID]],CHOOSE({1,2},people[[#All],[SPID]],people[[#All],[Sales_person]]),2,0)</f>
        <v>Marney O'Breen</v>
      </c>
      <c r="J5554">
        <f>YEAR(shipments[[#This Row],[Shipdate]])</f>
        <v>2023</v>
      </c>
      <c r="K5554" s="22"/>
      <c r="L5554" s="22">
        <f>VLOOKUP(shipments[[#This Row],[PID]],CHOOSE({1,2},products[PID],products[Cost_per_box]),2,0)</f>
        <v>10.51</v>
      </c>
      <c r="M5554" s="22">
        <f>shipments[[#This Row],[Boxes]]*shipments[[#This Row],[cost_per_box]]</f>
        <v>5580.8099999999995</v>
      </c>
      <c r="N5554" s="22">
        <f>shipments[[#This Row],[Amount]]-shipments[[#This Row],[total cost]]</f>
        <v>-275.30999999999949</v>
      </c>
    </row>
    <row r="5555" spans="1:14" x14ac:dyDescent="0.35">
      <c r="A5555" t="s">
        <v>5604</v>
      </c>
      <c r="B5555" t="s">
        <v>8056</v>
      </c>
      <c r="C5555" t="s">
        <v>8023</v>
      </c>
      <c r="D5555" t="s">
        <v>8033</v>
      </c>
      <c r="E5555" s="1">
        <v>45329</v>
      </c>
      <c r="F5555">
        <v>2823.75</v>
      </c>
      <c r="G5555">
        <v>404</v>
      </c>
      <c r="H5555" t="s">
        <v>7</v>
      </c>
      <c r="I5555" t="str">
        <f>VLOOKUP(shipments[[#This Row],[SPID]],CHOOSE({1,2},people[[#All],[SPID]],people[[#All],[Sales_person]]),2,0)</f>
        <v>Marney O'Breen</v>
      </c>
      <c r="J5555">
        <f>YEAR(shipments[[#This Row],[Shipdate]])</f>
        <v>2024</v>
      </c>
      <c r="K5555" s="22"/>
      <c r="L5555" s="22">
        <f>VLOOKUP(shipments[[#This Row],[PID]],CHOOSE({1,2},products[PID],products[Cost_per_box]),2,0)</f>
        <v>10.51</v>
      </c>
      <c r="M5555" s="22">
        <f>shipments[[#This Row],[Boxes]]*shipments[[#This Row],[cost_per_box]]</f>
        <v>4246.04</v>
      </c>
      <c r="N5555" s="22">
        <f>shipments[[#This Row],[Amount]]-shipments[[#This Row],[total cost]]</f>
        <v>-1422.29</v>
      </c>
    </row>
    <row r="5556" spans="1:14" x14ac:dyDescent="0.35">
      <c r="A5556" t="s">
        <v>5605</v>
      </c>
      <c r="B5556" t="s">
        <v>8056</v>
      </c>
      <c r="C5556" t="s">
        <v>8023</v>
      </c>
      <c r="D5556" t="s">
        <v>8038</v>
      </c>
      <c r="E5556" s="1">
        <v>45281</v>
      </c>
      <c r="F5556">
        <v>164.25</v>
      </c>
      <c r="G5556">
        <v>17</v>
      </c>
      <c r="H5556" t="s">
        <v>7</v>
      </c>
      <c r="I5556" t="str">
        <f>VLOOKUP(shipments[[#This Row],[SPID]],CHOOSE({1,2},people[[#All],[SPID]],people[[#All],[Sales_person]]),2,0)</f>
        <v>Marney O'Breen</v>
      </c>
      <c r="J5556">
        <f>YEAR(shipments[[#This Row],[Shipdate]])</f>
        <v>2023</v>
      </c>
      <c r="K5556" s="22"/>
      <c r="L5556" s="22">
        <f>VLOOKUP(shipments[[#This Row],[PID]],CHOOSE({1,2},products[PID],products[Cost_per_box]),2,0)</f>
        <v>10.51</v>
      </c>
      <c r="M5556" s="22">
        <f>shipments[[#This Row],[Boxes]]*shipments[[#This Row],[cost_per_box]]</f>
        <v>178.67</v>
      </c>
      <c r="N5556" s="22">
        <f>shipments[[#This Row],[Amount]]-shipments[[#This Row],[total cost]]</f>
        <v>-14.419999999999987</v>
      </c>
    </row>
    <row r="5557" spans="1:14" x14ac:dyDescent="0.35">
      <c r="A5557" t="s">
        <v>5606</v>
      </c>
      <c r="B5557" t="s">
        <v>8056</v>
      </c>
      <c r="C5557" t="s">
        <v>8023</v>
      </c>
      <c r="D5557" t="s">
        <v>8038</v>
      </c>
      <c r="E5557" s="1">
        <v>45015</v>
      </c>
      <c r="F5557">
        <v>10388.25</v>
      </c>
      <c r="G5557">
        <v>1155</v>
      </c>
      <c r="H5557" t="s">
        <v>7</v>
      </c>
      <c r="I5557" t="str">
        <f>VLOOKUP(shipments[[#This Row],[SPID]],CHOOSE({1,2},people[[#All],[SPID]],people[[#All],[Sales_person]]),2,0)</f>
        <v>Marney O'Breen</v>
      </c>
      <c r="J5557">
        <f>YEAR(shipments[[#This Row],[Shipdate]])</f>
        <v>2023</v>
      </c>
      <c r="K5557" s="22"/>
      <c r="L5557" s="22">
        <f>VLOOKUP(shipments[[#This Row],[PID]],CHOOSE({1,2},products[PID],products[Cost_per_box]),2,0)</f>
        <v>10.51</v>
      </c>
      <c r="M5557" s="22">
        <f>shipments[[#This Row],[Boxes]]*shipments[[#This Row],[cost_per_box]]</f>
        <v>12139.05</v>
      </c>
      <c r="N5557" s="22">
        <f>shipments[[#This Row],[Amount]]-shipments[[#This Row],[total cost]]</f>
        <v>-1750.7999999999993</v>
      </c>
    </row>
    <row r="5558" spans="1:14" x14ac:dyDescent="0.35">
      <c r="A5558" t="s">
        <v>5607</v>
      </c>
      <c r="B5558" t="s">
        <v>8056</v>
      </c>
      <c r="C5558" t="s">
        <v>8023</v>
      </c>
      <c r="D5558" t="s">
        <v>8033</v>
      </c>
      <c r="E5558" s="1">
        <v>45293</v>
      </c>
      <c r="F5558">
        <v>9024.75</v>
      </c>
      <c r="G5558">
        <v>1505</v>
      </c>
      <c r="H5558" t="s">
        <v>7</v>
      </c>
      <c r="I5558" t="str">
        <f>VLOOKUP(shipments[[#This Row],[SPID]],CHOOSE({1,2},people[[#All],[SPID]],people[[#All],[Sales_person]]),2,0)</f>
        <v>Marney O'Breen</v>
      </c>
      <c r="J5558">
        <f>YEAR(shipments[[#This Row],[Shipdate]])</f>
        <v>2024</v>
      </c>
      <c r="K5558" s="22"/>
      <c r="L5558" s="22">
        <f>VLOOKUP(shipments[[#This Row],[PID]],CHOOSE({1,2},products[PID],products[Cost_per_box]),2,0)</f>
        <v>10.51</v>
      </c>
      <c r="M5558" s="22">
        <f>shipments[[#This Row],[Boxes]]*shipments[[#This Row],[cost_per_box]]</f>
        <v>15817.55</v>
      </c>
      <c r="N5558" s="22">
        <f>shipments[[#This Row],[Amount]]-shipments[[#This Row],[total cost]]</f>
        <v>-6792.7999999999993</v>
      </c>
    </row>
    <row r="5559" spans="1:14" x14ac:dyDescent="0.35">
      <c r="A5559" t="s">
        <v>5608</v>
      </c>
      <c r="B5559" t="s">
        <v>8056</v>
      </c>
      <c r="C5559" t="s">
        <v>8023</v>
      </c>
      <c r="D5559" t="s">
        <v>8038</v>
      </c>
      <c r="E5559" s="1">
        <v>45216</v>
      </c>
      <c r="F5559">
        <v>1998</v>
      </c>
      <c r="G5559">
        <v>200</v>
      </c>
      <c r="H5559" t="s">
        <v>7</v>
      </c>
      <c r="I5559" t="str">
        <f>VLOOKUP(shipments[[#This Row],[SPID]],CHOOSE({1,2},people[[#All],[SPID]],people[[#All],[Sales_person]]),2,0)</f>
        <v>Marney O'Breen</v>
      </c>
      <c r="J5559">
        <f>YEAR(shipments[[#This Row],[Shipdate]])</f>
        <v>2023</v>
      </c>
      <c r="K5559" s="22"/>
      <c r="L5559" s="22">
        <f>VLOOKUP(shipments[[#This Row],[PID]],CHOOSE({1,2},products[PID],products[Cost_per_box]),2,0)</f>
        <v>10.51</v>
      </c>
      <c r="M5559" s="22">
        <f>shipments[[#This Row],[Boxes]]*shipments[[#This Row],[cost_per_box]]</f>
        <v>2102</v>
      </c>
      <c r="N5559" s="22">
        <f>shipments[[#This Row],[Amount]]-shipments[[#This Row],[total cost]]</f>
        <v>-104</v>
      </c>
    </row>
    <row r="5560" spans="1:14" x14ac:dyDescent="0.35">
      <c r="A5560" t="s">
        <v>5609</v>
      </c>
      <c r="B5560" t="s">
        <v>8056</v>
      </c>
      <c r="C5560" t="s">
        <v>8024</v>
      </c>
      <c r="D5560" t="s">
        <v>8038</v>
      </c>
      <c r="E5560" s="1">
        <v>44935</v>
      </c>
      <c r="F5560">
        <v>774</v>
      </c>
      <c r="G5560">
        <v>56</v>
      </c>
      <c r="H5560" t="s">
        <v>7</v>
      </c>
      <c r="I5560" t="str">
        <f>VLOOKUP(shipments[[#This Row],[SPID]],CHOOSE({1,2},people[[#All],[SPID]],people[[#All],[Sales_person]]),2,0)</f>
        <v>Marney O'Breen</v>
      </c>
      <c r="J5560">
        <f>YEAR(shipments[[#This Row],[Shipdate]])</f>
        <v>2023</v>
      </c>
      <c r="K5560" s="22"/>
      <c r="L5560" s="22">
        <f>VLOOKUP(shipments[[#This Row],[PID]],CHOOSE({1,2},products[PID],products[Cost_per_box]),2,0)</f>
        <v>6.43</v>
      </c>
      <c r="M5560" s="22">
        <f>shipments[[#This Row],[Boxes]]*shipments[[#This Row],[cost_per_box]]</f>
        <v>360.08</v>
      </c>
      <c r="N5560" s="22">
        <f>shipments[[#This Row],[Amount]]-shipments[[#This Row],[total cost]]</f>
        <v>413.92</v>
      </c>
    </row>
    <row r="5561" spans="1:14" x14ac:dyDescent="0.35">
      <c r="A5561" t="s">
        <v>5610</v>
      </c>
      <c r="B5561" t="s">
        <v>8056</v>
      </c>
      <c r="C5561" t="s">
        <v>8024</v>
      </c>
      <c r="D5561" t="s">
        <v>8034</v>
      </c>
      <c r="E5561" s="1">
        <v>45495</v>
      </c>
      <c r="F5561">
        <v>4997.25</v>
      </c>
      <c r="G5561">
        <v>334</v>
      </c>
      <c r="H5561" t="s">
        <v>18</v>
      </c>
      <c r="I5561" t="str">
        <f>VLOOKUP(shipments[[#This Row],[SPID]],CHOOSE({1,2},people[[#All],[SPID]],people[[#All],[Sales_person]]),2,0)</f>
        <v>Marney O'Breen</v>
      </c>
      <c r="J5561">
        <f>YEAR(shipments[[#This Row],[Shipdate]])</f>
        <v>2024</v>
      </c>
      <c r="K5561" s="22"/>
      <c r="L5561" s="22">
        <f>VLOOKUP(shipments[[#This Row],[PID]],CHOOSE({1,2},products[PID],products[Cost_per_box]),2,0)</f>
        <v>6.43</v>
      </c>
      <c r="M5561" s="22">
        <f>shipments[[#This Row],[Boxes]]*shipments[[#This Row],[cost_per_box]]</f>
        <v>2147.62</v>
      </c>
      <c r="N5561" s="22">
        <f>shipments[[#This Row],[Amount]]-shipments[[#This Row],[total cost]]</f>
        <v>2849.63</v>
      </c>
    </row>
    <row r="5562" spans="1:14" x14ac:dyDescent="0.35">
      <c r="A5562" t="s">
        <v>5611</v>
      </c>
      <c r="B5562" t="s">
        <v>8056</v>
      </c>
      <c r="C5562" t="s">
        <v>8024</v>
      </c>
      <c r="D5562" t="s">
        <v>8035</v>
      </c>
      <c r="E5562" s="1">
        <v>45117</v>
      </c>
      <c r="F5562">
        <v>5199.75</v>
      </c>
      <c r="G5562">
        <v>306</v>
      </c>
      <c r="H5562" t="s">
        <v>7</v>
      </c>
      <c r="I5562" t="str">
        <f>VLOOKUP(shipments[[#This Row],[SPID]],CHOOSE({1,2},people[[#All],[SPID]],people[[#All],[Sales_person]]),2,0)</f>
        <v>Marney O'Breen</v>
      </c>
      <c r="J5562">
        <f>YEAR(shipments[[#This Row],[Shipdate]])</f>
        <v>2023</v>
      </c>
      <c r="K5562" s="22"/>
      <c r="L5562" s="22">
        <f>VLOOKUP(shipments[[#This Row],[PID]],CHOOSE({1,2},products[PID],products[Cost_per_box]),2,0)</f>
        <v>6.43</v>
      </c>
      <c r="M5562" s="22">
        <f>shipments[[#This Row],[Boxes]]*shipments[[#This Row],[cost_per_box]]</f>
        <v>1967.58</v>
      </c>
      <c r="N5562" s="22">
        <f>shipments[[#This Row],[Amount]]-shipments[[#This Row],[total cost]]</f>
        <v>3232.17</v>
      </c>
    </row>
    <row r="5563" spans="1:14" x14ac:dyDescent="0.35">
      <c r="A5563" t="s">
        <v>5612</v>
      </c>
      <c r="B5563" t="s">
        <v>8056</v>
      </c>
      <c r="C5563" t="s">
        <v>8024</v>
      </c>
      <c r="D5563" t="s">
        <v>8034</v>
      </c>
      <c r="E5563" s="1">
        <v>45147</v>
      </c>
      <c r="F5563">
        <v>5283</v>
      </c>
      <c r="G5563">
        <v>294</v>
      </c>
      <c r="H5563" t="s">
        <v>7</v>
      </c>
      <c r="I5563" t="str">
        <f>VLOOKUP(shipments[[#This Row],[SPID]],CHOOSE({1,2},people[[#All],[SPID]],people[[#All],[Sales_person]]),2,0)</f>
        <v>Marney O'Breen</v>
      </c>
      <c r="J5563">
        <f>YEAR(shipments[[#This Row],[Shipdate]])</f>
        <v>2023</v>
      </c>
      <c r="K5563" s="22"/>
      <c r="L5563" s="22">
        <f>VLOOKUP(shipments[[#This Row],[PID]],CHOOSE({1,2},products[PID],products[Cost_per_box]),2,0)</f>
        <v>6.43</v>
      </c>
      <c r="M5563" s="22">
        <f>shipments[[#This Row],[Boxes]]*shipments[[#This Row],[cost_per_box]]</f>
        <v>1890.4199999999998</v>
      </c>
      <c r="N5563" s="22">
        <f>shipments[[#This Row],[Amount]]-shipments[[#This Row],[total cost]]</f>
        <v>3392.58</v>
      </c>
    </row>
    <row r="5564" spans="1:14" x14ac:dyDescent="0.35">
      <c r="A5564" t="s">
        <v>5613</v>
      </c>
      <c r="B5564" t="s">
        <v>8056</v>
      </c>
      <c r="C5564" t="s">
        <v>8024</v>
      </c>
      <c r="D5564" t="s">
        <v>8033</v>
      </c>
      <c r="E5564" s="1">
        <v>45110</v>
      </c>
      <c r="F5564">
        <v>5796</v>
      </c>
      <c r="G5564">
        <v>322</v>
      </c>
      <c r="H5564" t="s">
        <v>7</v>
      </c>
      <c r="I5564" t="str">
        <f>VLOOKUP(shipments[[#This Row],[SPID]],CHOOSE({1,2},people[[#All],[SPID]],people[[#All],[Sales_person]]),2,0)</f>
        <v>Marney O'Breen</v>
      </c>
      <c r="J5564">
        <f>YEAR(shipments[[#This Row],[Shipdate]])</f>
        <v>2023</v>
      </c>
      <c r="K5564" s="22"/>
      <c r="L5564" s="22">
        <f>VLOOKUP(shipments[[#This Row],[PID]],CHOOSE({1,2},products[PID],products[Cost_per_box]),2,0)</f>
        <v>6.43</v>
      </c>
      <c r="M5564" s="22">
        <f>shipments[[#This Row],[Boxes]]*shipments[[#This Row],[cost_per_box]]</f>
        <v>2070.46</v>
      </c>
      <c r="N5564" s="22">
        <f>shipments[[#This Row],[Amount]]-shipments[[#This Row],[total cost]]</f>
        <v>3725.54</v>
      </c>
    </row>
    <row r="5565" spans="1:14" x14ac:dyDescent="0.35">
      <c r="A5565" t="s">
        <v>5614</v>
      </c>
      <c r="B5565" t="s">
        <v>8056</v>
      </c>
      <c r="C5565" t="s">
        <v>8025</v>
      </c>
      <c r="D5565" t="s">
        <v>8033</v>
      </c>
      <c r="E5565" s="1">
        <v>44956</v>
      </c>
      <c r="F5565">
        <v>7517.25</v>
      </c>
      <c r="G5565">
        <v>443</v>
      </c>
      <c r="H5565" t="s">
        <v>7</v>
      </c>
      <c r="I5565" t="str">
        <f>VLOOKUP(shipments[[#This Row],[SPID]],CHOOSE({1,2},people[[#All],[SPID]],people[[#All],[Sales_person]]),2,0)</f>
        <v>Marney O'Breen</v>
      </c>
      <c r="J5565">
        <f>YEAR(shipments[[#This Row],[Shipdate]])</f>
        <v>2023</v>
      </c>
      <c r="K5565" s="22"/>
      <c r="L5565" s="22">
        <f>VLOOKUP(shipments[[#This Row],[PID]],CHOOSE({1,2},products[PID],products[Cost_per_box]),2,0)</f>
        <v>12.41</v>
      </c>
      <c r="M5565" s="22">
        <f>shipments[[#This Row],[Boxes]]*shipments[[#This Row],[cost_per_box]]</f>
        <v>5497.63</v>
      </c>
      <c r="N5565" s="22">
        <f>shipments[[#This Row],[Amount]]-shipments[[#This Row],[total cost]]</f>
        <v>2019.62</v>
      </c>
    </row>
    <row r="5566" spans="1:14" x14ac:dyDescent="0.35">
      <c r="A5566" t="s">
        <v>5615</v>
      </c>
      <c r="B5566" t="s">
        <v>8056</v>
      </c>
      <c r="C5566" t="s">
        <v>8025</v>
      </c>
      <c r="D5566" t="s">
        <v>8034</v>
      </c>
      <c r="E5566" s="1">
        <v>45537</v>
      </c>
      <c r="F5566">
        <v>1062</v>
      </c>
      <c r="G5566">
        <v>51</v>
      </c>
      <c r="H5566" t="s">
        <v>26</v>
      </c>
      <c r="I5566" t="str">
        <f>VLOOKUP(shipments[[#This Row],[SPID]],CHOOSE({1,2},people[[#All],[SPID]],people[[#All],[Sales_person]]),2,0)</f>
        <v>Marney O'Breen</v>
      </c>
      <c r="J5566">
        <f>YEAR(shipments[[#This Row],[Shipdate]])</f>
        <v>2024</v>
      </c>
      <c r="K5566" s="22"/>
      <c r="L5566" s="22">
        <f>VLOOKUP(shipments[[#This Row],[PID]],CHOOSE({1,2},products[PID],products[Cost_per_box]),2,0)</f>
        <v>12.41</v>
      </c>
      <c r="M5566" s="22">
        <f>shipments[[#This Row],[Boxes]]*shipments[[#This Row],[cost_per_box]]</f>
        <v>632.91</v>
      </c>
      <c r="N5566" s="22">
        <f>shipments[[#This Row],[Amount]]-shipments[[#This Row],[total cost]]</f>
        <v>429.09000000000003</v>
      </c>
    </row>
    <row r="5567" spans="1:14" x14ac:dyDescent="0.35">
      <c r="A5567" t="s">
        <v>5616</v>
      </c>
      <c r="B5567" t="s">
        <v>8056</v>
      </c>
      <c r="C5567" t="s">
        <v>8025</v>
      </c>
      <c r="D5567" t="s">
        <v>8034</v>
      </c>
      <c r="E5567" s="1">
        <v>45523</v>
      </c>
      <c r="F5567">
        <v>3028.5</v>
      </c>
      <c r="G5567">
        <v>179</v>
      </c>
      <c r="H5567" t="s">
        <v>18</v>
      </c>
      <c r="I5567" t="str">
        <f>VLOOKUP(shipments[[#This Row],[SPID]],CHOOSE({1,2},people[[#All],[SPID]],people[[#All],[Sales_person]]),2,0)</f>
        <v>Marney O'Breen</v>
      </c>
      <c r="J5567">
        <f>YEAR(shipments[[#This Row],[Shipdate]])</f>
        <v>2024</v>
      </c>
      <c r="K5567" s="22"/>
      <c r="L5567" s="22">
        <f>VLOOKUP(shipments[[#This Row],[PID]],CHOOSE({1,2},products[PID],products[Cost_per_box]),2,0)</f>
        <v>12.41</v>
      </c>
      <c r="M5567" s="22">
        <f>shipments[[#This Row],[Boxes]]*shipments[[#This Row],[cost_per_box]]</f>
        <v>2221.39</v>
      </c>
      <c r="N5567" s="22">
        <f>shipments[[#This Row],[Amount]]-shipments[[#This Row],[total cost]]</f>
        <v>807.11000000000013</v>
      </c>
    </row>
    <row r="5568" spans="1:14" x14ac:dyDescent="0.35">
      <c r="A5568" t="s">
        <v>5617</v>
      </c>
      <c r="B5568" t="s">
        <v>8056</v>
      </c>
      <c r="C5568" t="s">
        <v>8025</v>
      </c>
      <c r="D5568" t="s">
        <v>8037</v>
      </c>
      <c r="E5568" s="1">
        <v>45139</v>
      </c>
      <c r="F5568">
        <v>794.25</v>
      </c>
      <c r="G5568">
        <v>45</v>
      </c>
      <c r="H5568" t="s">
        <v>7</v>
      </c>
      <c r="I5568" t="str">
        <f>VLOOKUP(shipments[[#This Row],[SPID]],CHOOSE({1,2},people[[#All],[SPID]],people[[#All],[Sales_person]]),2,0)</f>
        <v>Marney O'Breen</v>
      </c>
      <c r="J5568">
        <f>YEAR(shipments[[#This Row],[Shipdate]])</f>
        <v>2023</v>
      </c>
      <c r="K5568" s="22"/>
      <c r="L5568" s="22">
        <f>VLOOKUP(shipments[[#This Row],[PID]],CHOOSE({1,2},products[PID],products[Cost_per_box]),2,0)</f>
        <v>12.41</v>
      </c>
      <c r="M5568" s="22">
        <f>shipments[[#This Row],[Boxes]]*shipments[[#This Row],[cost_per_box]]</f>
        <v>558.45000000000005</v>
      </c>
      <c r="N5568" s="22">
        <f>shipments[[#This Row],[Amount]]-shipments[[#This Row],[total cost]]</f>
        <v>235.79999999999995</v>
      </c>
    </row>
    <row r="5569" spans="1:14" x14ac:dyDescent="0.35">
      <c r="A5569" t="s">
        <v>5618</v>
      </c>
      <c r="B5569" t="s">
        <v>8056</v>
      </c>
      <c r="C5569" t="s">
        <v>8026</v>
      </c>
      <c r="D5569" t="s">
        <v>8033</v>
      </c>
      <c r="E5569" s="1">
        <v>45330</v>
      </c>
      <c r="F5569">
        <v>9335.25</v>
      </c>
      <c r="G5569">
        <v>667</v>
      </c>
      <c r="H5569" t="s">
        <v>7</v>
      </c>
      <c r="I5569" t="str">
        <f>VLOOKUP(shipments[[#This Row],[SPID]],CHOOSE({1,2},people[[#All],[SPID]],people[[#All],[Sales_person]]),2,0)</f>
        <v>Marney O'Breen</v>
      </c>
      <c r="J5569">
        <f>YEAR(shipments[[#This Row],[Shipdate]])</f>
        <v>2024</v>
      </c>
      <c r="K5569" s="22"/>
      <c r="L5569" s="22">
        <f>VLOOKUP(shipments[[#This Row],[PID]],CHOOSE({1,2},products[PID],products[Cost_per_box]),2,0)</f>
        <v>9.57</v>
      </c>
      <c r="M5569" s="22">
        <f>shipments[[#This Row],[Boxes]]*shipments[[#This Row],[cost_per_box]]</f>
        <v>6383.1900000000005</v>
      </c>
      <c r="N5569" s="22">
        <f>shipments[[#This Row],[Amount]]-shipments[[#This Row],[total cost]]</f>
        <v>2952.0599999999995</v>
      </c>
    </row>
    <row r="5570" spans="1:14" x14ac:dyDescent="0.35">
      <c r="A5570" t="s">
        <v>5619</v>
      </c>
      <c r="B5570" t="s">
        <v>8056</v>
      </c>
      <c r="C5570" t="s">
        <v>8026</v>
      </c>
      <c r="D5570" t="s">
        <v>8034</v>
      </c>
      <c r="E5570" s="1">
        <v>45184</v>
      </c>
      <c r="F5570">
        <v>9434.25</v>
      </c>
      <c r="G5570">
        <v>629</v>
      </c>
      <c r="H5570" t="s">
        <v>7</v>
      </c>
      <c r="I5570" t="str">
        <f>VLOOKUP(shipments[[#This Row],[SPID]],CHOOSE({1,2},people[[#All],[SPID]],people[[#All],[Sales_person]]),2,0)</f>
        <v>Marney O'Breen</v>
      </c>
      <c r="J5570">
        <f>YEAR(shipments[[#This Row],[Shipdate]])</f>
        <v>2023</v>
      </c>
      <c r="K5570" s="22"/>
      <c r="L5570" s="22">
        <f>VLOOKUP(shipments[[#This Row],[PID]],CHOOSE({1,2},products[PID],products[Cost_per_box]),2,0)</f>
        <v>9.57</v>
      </c>
      <c r="M5570" s="22">
        <f>shipments[[#This Row],[Boxes]]*shipments[[#This Row],[cost_per_box]]</f>
        <v>6019.53</v>
      </c>
      <c r="N5570" s="22">
        <f>shipments[[#This Row],[Amount]]-shipments[[#This Row],[total cost]]</f>
        <v>3414.7200000000003</v>
      </c>
    </row>
    <row r="5571" spans="1:14" x14ac:dyDescent="0.35">
      <c r="A5571" t="s">
        <v>5620</v>
      </c>
      <c r="B5571" t="s">
        <v>8056</v>
      </c>
      <c r="C5571" t="s">
        <v>8028</v>
      </c>
      <c r="D5571" t="s">
        <v>8033</v>
      </c>
      <c r="E5571" s="1">
        <v>45517</v>
      </c>
      <c r="F5571">
        <v>4963.5</v>
      </c>
      <c r="G5571">
        <v>452</v>
      </c>
      <c r="H5571" t="s">
        <v>18</v>
      </c>
      <c r="I5571" t="str">
        <f>VLOOKUP(shipments[[#This Row],[SPID]],CHOOSE({1,2},people[[#All],[SPID]],people[[#All],[Sales_person]]),2,0)</f>
        <v>Marney O'Breen</v>
      </c>
      <c r="J5571">
        <f>YEAR(shipments[[#This Row],[Shipdate]])</f>
        <v>2024</v>
      </c>
      <c r="K5571" s="22"/>
      <c r="L5571" s="22">
        <f>VLOOKUP(shipments[[#This Row],[PID]],CHOOSE({1,2},products[PID],products[Cost_per_box]),2,0)</f>
        <v>6.8</v>
      </c>
      <c r="M5571" s="22">
        <f>shipments[[#This Row],[Boxes]]*shipments[[#This Row],[cost_per_box]]</f>
        <v>3073.6</v>
      </c>
      <c r="N5571" s="22">
        <f>shipments[[#This Row],[Amount]]-shipments[[#This Row],[total cost]]</f>
        <v>1889.9</v>
      </c>
    </row>
    <row r="5572" spans="1:14" x14ac:dyDescent="0.35">
      <c r="A5572" t="s">
        <v>5621</v>
      </c>
      <c r="B5572" t="s">
        <v>8056</v>
      </c>
      <c r="C5572" t="s">
        <v>8028</v>
      </c>
      <c r="D5572" t="s">
        <v>8038</v>
      </c>
      <c r="E5572" s="1">
        <v>45238</v>
      </c>
      <c r="F5572">
        <v>3703.5</v>
      </c>
      <c r="G5572">
        <v>371</v>
      </c>
      <c r="H5572" t="s">
        <v>7</v>
      </c>
      <c r="I5572" t="str">
        <f>VLOOKUP(shipments[[#This Row],[SPID]],CHOOSE({1,2},people[[#All],[SPID]],people[[#All],[Sales_person]]),2,0)</f>
        <v>Marney O'Breen</v>
      </c>
      <c r="J5572">
        <f>YEAR(shipments[[#This Row],[Shipdate]])</f>
        <v>2023</v>
      </c>
      <c r="K5572" s="22"/>
      <c r="L5572" s="22">
        <f>VLOOKUP(shipments[[#This Row],[PID]],CHOOSE({1,2},products[PID],products[Cost_per_box]),2,0)</f>
        <v>6.8</v>
      </c>
      <c r="M5572" s="22">
        <f>shipments[[#This Row],[Boxes]]*shipments[[#This Row],[cost_per_box]]</f>
        <v>2522.7999999999997</v>
      </c>
      <c r="N5572" s="22">
        <f>shipments[[#This Row],[Amount]]-shipments[[#This Row],[total cost]]</f>
        <v>1180.7000000000003</v>
      </c>
    </row>
    <row r="5573" spans="1:14" x14ac:dyDescent="0.35">
      <c r="A5573" t="s">
        <v>5622</v>
      </c>
      <c r="B5573" t="s">
        <v>8056</v>
      </c>
      <c r="C5573" t="s">
        <v>8029</v>
      </c>
      <c r="D5573" t="s">
        <v>8036</v>
      </c>
      <c r="E5573" s="1">
        <v>45322</v>
      </c>
      <c r="F5573">
        <v>6025.5</v>
      </c>
      <c r="G5573">
        <v>232</v>
      </c>
      <c r="H5573" t="s">
        <v>7</v>
      </c>
      <c r="I5573" t="str">
        <f>VLOOKUP(shipments[[#This Row],[SPID]],CHOOSE({1,2},people[[#All],[SPID]],people[[#All],[Sales_person]]),2,0)</f>
        <v>Marney O'Breen</v>
      </c>
      <c r="J5573">
        <f>YEAR(shipments[[#This Row],[Shipdate]])</f>
        <v>2024</v>
      </c>
      <c r="K5573" s="22"/>
      <c r="L5573" s="22">
        <f>VLOOKUP(shipments[[#This Row],[PID]],CHOOSE({1,2},products[PID],products[Cost_per_box]),2,0)</f>
        <v>5.04</v>
      </c>
      <c r="M5573" s="22">
        <f>shipments[[#This Row],[Boxes]]*shipments[[#This Row],[cost_per_box]]</f>
        <v>1169.28</v>
      </c>
      <c r="N5573" s="22">
        <f>shipments[[#This Row],[Amount]]-shipments[[#This Row],[total cost]]</f>
        <v>4856.22</v>
      </c>
    </row>
    <row r="5574" spans="1:14" x14ac:dyDescent="0.35">
      <c r="A5574" t="s">
        <v>5623</v>
      </c>
      <c r="B5574" t="s">
        <v>8056</v>
      </c>
      <c r="C5574" t="s">
        <v>8029</v>
      </c>
      <c r="D5574" t="s">
        <v>8034</v>
      </c>
      <c r="E5574" s="1">
        <v>45475</v>
      </c>
      <c r="F5574">
        <v>4977</v>
      </c>
      <c r="G5574">
        <v>172</v>
      </c>
      <c r="H5574" t="s">
        <v>18</v>
      </c>
      <c r="I5574" t="str">
        <f>VLOOKUP(shipments[[#This Row],[SPID]],CHOOSE({1,2},people[[#All],[SPID]],people[[#All],[Sales_person]]),2,0)</f>
        <v>Marney O'Breen</v>
      </c>
      <c r="J5574">
        <f>YEAR(shipments[[#This Row],[Shipdate]])</f>
        <v>2024</v>
      </c>
      <c r="K5574" s="22"/>
      <c r="L5574" s="22">
        <f>VLOOKUP(shipments[[#This Row],[PID]],CHOOSE({1,2},products[PID],products[Cost_per_box]),2,0)</f>
        <v>5.04</v>
      </c>
      <c r="M5574" s="22">
        <f>shipments[[#This Row],[Boxes]]*shipments[[#This Row],[cost_per_box]]</f>
        <v>866.88</v>
      </c>
      <c r="N5574" s="22">
        <f>shipments[[#This Row],[Amount]]-shipments[[#This Row],[total cost]]</f>
        <v>4110.12</v>
      </c>
    </row>
    <row r="5575" spans="1:14" x14ac:dyDescent="0.35">
      <c r="A5575" t="s">
        <v>5624</v>
      </c>
      <c r="B5575" t="s">
        <v>8056</v>
      </c>
      <c r="C5575" t="s">
        <v>8030</v>
      </c>
      <c r="D5575" t="s">
        <v>8037</v>
      </c>
      <c r="E5575" s="1">
        <v>45126</v>
      </c>
      <c r="F5575">
        <v>3291.75</v>
      </c>
      <c r="G5575">
        <v>275</v>
      </c>
      <c r="H5575" t="s">
        <v>7</v>
      </c>
      <c r="I5575" t="str">
        <f>VLOOKUP(shipments[[#This Row],[SPID]],CHOOSE({1,2},people[[#All],[SPID]],people[[#All],[Sales_person]]),2,0)</f>
        <v>Marney O'Breen</v>
      </c>
      <c r="J5575">
        <f>YEAR(shipments[[#This Row],[Shipdate]])</f>
        <v>2023</v>
      </c>
      <c r="K5575" s="22"/>
      <c r="L5575" s="22">
        <f>VLOOKUP(shipments[[#This Row],[PID]],CHOOSE({1,2},products[PID],products[Cost_per_box]),2,0)</f>
        <v>2.76</v>
      </c>
      <c r="M5575" s="22">
        <f>shipments[[#This Row],[Boxes]]*shipments[[#This Row],[cost_per_box]]</f>
        <v>758.99999999999989</v>
      </c>
      <c r="N5575" s="22">
        <f>shipments[[#This Row],[Amount]]-shipments[[#This Row],[total cost]]</f>
        <v>2532.75</v>
      </c>
    </row>
    <row r="5576" spans="1:14" x14ac:dyDescent="0.35">
      <c r="A5576" t="s">
        <v>5625</v>
      </c>
      <c r="B5576" t="s">
        <v>8056</v>
      </c>
      <c r="C5576" t="s">
        <v>8031</v>
      </c>
      <c r="D5576" t="s">
        <v>8033</v>
      </c>
      <c r="E5576" s="1">
        <v>45176</v>
      </c>
      <c r="F5576">
        <v>6194.25</v>
      </c>
      <c r="G5576">
        <v>775</v>
      </c>
      <c r="H5576" t="s">
        <v>7</v>
      </c>
      <c r="I5576" t="str">
        <f>VLOOKUP(shipments[[#This Row],[SPID]],CHOOSE({1,2},people[[#All],[SPID]],people[[#All],[Sales_person]]),2,0)</f>
        <v>Marney O'Breen</v>
      </c>
      <c r="J5576">
        <f>YEAR(shipments[[#This Row],[Shipdate]])</f>
        <v>2023</v>
      </c>
      <c r="K5576" s="22"/>
      <c r="L5576" s="22">
        <f>VLOOKUP(shipments[[#This Row],[PID]],CHOOSE({1,2},products[PID],products[Cost_per_box]),2,0)</f>
        <v>3.32</v>
      </c>
      <c r="M5576" s="22">
        <f>shipments[[#This Row],[Boxes]]*shipments[[#This Row],[cost_per_box]]</f>
        <v>2573</v>
      </c>
      <c r="N5576" s="22">
        <f>shipments[[#This Row],[Amount]]-shipments[[#This Row],[total cost]]</f>
        <v>3621.25</v>
      </c>
    </row>
    <row r="5577" spans="1:14" x14ac:dyDescent="0.35">
      <c r="A5577" t="s">
        <v>5626</v>
      </c>
      <c r="B5577" t="s">
        <v>8056</v>
      </c>
      <c r="C5577" t="s">
        <v>8031</v>
      </c>
      <c r="D5577" t="s">
        <v>8035</v>
      </c>
      <c r="E5577" s="1">
        <v>45561</v>
      </c>
      <c r="F5577">
        <v>3910.5</v>
      </c>
      <c r="G5577">
        <v>392</v>
      </c>
      <c r="H5577" t="s">
        <v>26</v>
      </c>
      <c r="I5577" t="str">
        <f>VLOOKUP(shipments[[#This Row],[SPID]],CHOOSE({1,2},people[[#All],[SPID]],people[[#All],[Sales_person]]),2,0)</f>
        <v>Marney O'Breen</v>
      </c>
      <c r="J5577">
        <f>YEAR(shipments[[#This Row],[Shipdate]])</f>
        <v>2024</v>
      </c>
      <c r="K5577" s="22"/>
      <c r="L5577" s="22">
        <f>VLOOKUP(shipments[[#This Row],[PID]],CHOOSE({1,2},products[PID],products[Cost_per_box]),2,0)</f>
        <v>3.32</v>
      </c>
      <c r="M5577" s="22">
        <f>shipments[[#This Row],[Boxes]]*shipments[[#This Row],[cost_per_box]]</f>
        <v>1301.4399999999998</v>
      </c>
      <c r="N5577" s="22">
        <f>shipments[[#This Row],[Amount]]-shipments[[#This Row],[total cost]]</f>
        <v>2609.0600000000004</v>
      </c>
    </row>
    <row r="5578" spans="1:14" x14ac:dyDescent="0.35">
      <c r="A5578" t="s">
        <v>5627</v>
      </c>
      <c r="B5578" t="s">
        <v>8056</v>
      </c>
      <c r="C5578" t="s">
        <v>8031</v>
      </c>
      <c r="D5578" t="s">
        <v>8038</v>
      </c>
      <c r="E5578" s="1">
        <v>45433</v>
      </c>
      <c r="F5578">
        <v>12287.25</v>
      </c>
      <c r="G5578">
        <v>1366</v>
      </c>
      <c r="H5578" t="s">
        <v>7</v>
      </c>
      <c r="I5578" t="str">
        <f>VLOOKUP(shipments[[#This Row],[SPID]],CHOOSE({1,2},people[[#All],[SPID]],people[[#All],[Sales_person]]),2,0)</f>
        <v>Marney O'Breen</v>
      </c>
      <c r="J5578">
        <f>YEAR(shipments[[#This Row],[Shipdate]])</f>
        <v>2024</v>
      </c>
      <c r="K5578" s="22"/>
      <c r="L5578" s="22">
        <f>VLOOKUP(shipments[[#This Row],[PID]],CHOOSE({1,2},products[PID],products[Cost_per_box]),2,0)</f>
        <v>3.32</v>
      </c>
      <c r="M5578" s="22">
        <f>shipments[[#This Row],[Boxes]]*shipments[[#This Row],[cost_per_box]]</f>
        <v>4535.12</v>
      </c>
      <c r="N5578" s="22">
        <f>shipments[[#This Row],[Amount]]-shipments[[#This Row],[total cost]]</f>
        <v>7752.13</v>
      </c>
    </row>
    <row r="5579" spans="1:14" x14ac:dyDescent="0.35">
      <c r="A5579" t="s">
        <v>5628</v>
      </c>
      <c r="B5579" t="s">
        <v>8056</v>
      </c>
      <c r="C5579" t="s">
        <v>8032</v>
      </c>
      <c r="D5579" t="s">
        <v>8034</v>
      </c>
      <c r="E5579" s="1">
        <v>45281</v>
      </c>
      <c r="F5579">
        <v>5908.5</v>
      </c>
      <c r="G5579">
        <v>311</v>
      </c>
      <c r="H5579" t="s">
        <v>7</v>
      </c>
      <c r="I5579" t="str">
        <f>VLOOKUP(shipments[[#This Row],[SPID]],CHOOSE({1,2},people[[#All],[SPID]],people[[#All],[Sales_person]]),2,0)</f>
        <v>Marney O'Breen</v>
      </c>
      <c r="J5579">
        <f>YEAR(shipments[[#This Row],[Shipdate]])</f>
        <v>2023</v>
      </c>
      <c r="K5579" s="22"/>
      <c r="L5579" s="22">
        <f>VLOOKUP(shipments[[#This Row],[PID]],CHOOSE({1,2},products[PID],products[Cost_per_box]),2,0)</f>
        <v>2.65</v>
      </c>
      <c r="M5579" s="22">
        <f>shipments[[#This Row],[Boxes]]*shipments[[#This Row],[cost_per_box]]</f>
        <v>824.15</v>
      </c>
      <c r="N5579" s="22">
        <f>shipments[[#This Row],[Amount]]-shipments[[#This Row],[total cost]]</f>
        <v>5084.3500000000004</v>
      </c>
    </row>
    <row r="5580" spans="1:14" x14ac:dyDescent="0.35">
      <c r="A5580" t="s">
        <v>5629</v>
      </c>
      <c r="B5580" t="s">
        <v>8056</v>
      </c>
      <c r="C5580" t="s">
        <v>8032</v>
      </c>
      <c r="D5580" t="s">
        <v>8037</v>
      </c>
      <c r="E5580" s="1">
        <v>45089</v>
      </c>
      <c r="F5580">
        <v>6482.25</v>
      </c>
      <c r="G5580">
        <v>325</v>
      </c>
      <c r="H5580" t="s">
        <v>7</v>
      </c>
      <c r="I5580" t="str">
        <f>VLOOKUP(shipments[[#This Row],[SPID]],CHOOSE({1,2},people[[#All],[SPID]],people[[#All],[Sales_person]]),2,0)</f>
        <v>Marney O'Breen</v>
      </c>
      <c r="J5580">
        <f>YEAR(shipments[[#This Row],[Shipdate]])</f>
        <v>2023</v>
      </c>
      <c r="K5580" s="22"/>
      <c r="L5580" s="22">
        <f>VLOOKUP(shipments[[#This Row],[PID]],CHOOSE({1,2},products[PID],products[Cost_per_box]),2,0)</f>
        <v>2.65</v>
      </c>
      <c r="M5580" s="22">
        <f>shipments[[#This Row],[Boxes]]*shipments[[#This Row],[cost_per_box]]</f>
        <v>861.25</v>
      </c>
      <c r="N5580" s="22">
        <f>shipments[[#This Row],[Amount]]-shipments[[#This Row],[total cost]]</f>
        <v>5621</v>
      </c>
    </row>
    <row r="5581" spans="1:14" x14ac:dyDescent="0.35">
      <c r="A5581" t="s">
        <v>5630</v>
      </c>
      <c r="B5581" t="s">
        <v>8056</v>
      </c>
      <c r="C5581" t="s">
        <v>8032</v>
      </c>
      <c r="D5581" t="s">
        <v>8035</v>
      </c>
      <c r="E5581" s="1">
        <v>45327</v>
      </c>
      <c r="F5581">
        <v>4279.5</v>
      </c>
      <c r="G5581">
        <v>214</v>
      </c>
      <c r="H5581" t="s">
        <v>7</v>
      </c>
      <c r="I5581" t="str">
        <f>VLOOKUP(shipments[[#This Row],[SPID]],CHOOSE({1,2},people[[#All],[SPID]],people[[#All],[Sales_person]]),2,0)</f>
        <v>Marney O'Breen</v>
      </c>
      <c r="J5581">
        <f>YEAR(shipments[[#This Row],[Shipdate]])</f>
        <v>2024</v>
      </c>
      <c r="K5581" s="22"/>
      <c r="L5581" s="22">
        <f>VLOOKUP(shipments[[#This Row],[PID]],CHOOSE({1,2},products[PID],products[Cost_per_box]),2,0)</f>
        <v>2.65</v>
      </c>
      <c r="M5581" s="22">
        <f>shipments[[#This Row],[Boxes]]*shipments[[#This Row],[cost_per_box]]</f>
        <v>567.1</v>
      </c>
      <c r="N5581" s="22">
        <f>shipments[[#This Row],[Amount]]-shipments[[#This Row],[total cost]]</f>
        <v>3712.4</v>
      </c>
    </row>
    <row r="5582" spans="1:14" x14ac:dyDescent="0.35">
      <c r="A5582" t="s">
        <v>5631</v>
      </c>
      <c r="B5582" t="s">
        <v>8056</v>
      </c>
      <c r="C5582" t="s">
        <v>8032</v>
      </c>
      <c r="D5582" t="s">
        <v>8033</v>
      </c>
      <c r="E5582" s="1">
        <v>45337</v>
      </c>
      <c r="F5582">
        <v>8376.75</v>
      </c>
      <c r="G5582">
        <v>399</v>
      </c>
      <c r="H5582" t="s">
        <v>7</v>
      </c>
      <c r="I5582" t="str">
        <f>VLOOKUP(shipments[[#This Row],[SPID]],CHOOSE({1,2},people[[#All],[SPID]],people[[#All],[Sales_person]]),2,0)</f>
        <v>Marney O'Breen</v>
      </c>
      <c r="J5582">
        <f>YEAR(shipments[[#This Row],[Shipdate]])</f>
        <v>2024</v>
      </c>
      <c r="K5582" s="22"/>
      <c r="L5582" s="22">
        <f>VLOOKUP(shipments[[#This Row],[PID]],CHOOSE({1,2},products[PID],products[Cost_per_box]),2,0)</f>
        <v>2.65</v>
      </c>
      <c r="M5582" s="22">
        <f>shipments[[#This Row],[Boxes]]*shipments[[#This Row],[cost_per_box]]</f>
        <v>1057.3499999999999</v>
      </c>
      <c r="N5582" s="22">
        <f>shipments[[#This Row],[Amount]]-shipments[[#This Row],[total cost]]</f>
        <v>7319.4</v>
      </c>
    </row>
    <row r="5583" spans="1:14" x14ac:dyDescent="0.35">
      <c r="A5583" t="s">
        <v>5632</v>
      </c>
      <c r="B5583" t="s">
        <v>8056</v>
      </c>
      <c r="C5583" t="s">
        <v>8032</v>
      </c>
      <c r="D5583" t="s">
        <v>8034</v>
      </c>
      <c r="E5583" s="1">
        <v>45481</v>
      </c>
      <c r="F5583">
        <v>10107</v>
      </c>
      <c r="G5583">
        <v>460</v>
      </c>
      <c r="H5583" t="s">
        <v>18</v>
      </c>
      <c r="I5583" t="str">
        <f>VLOOKUP(shipments[[#This Row],[SPID]],CHOOSE({1,2},people[[#All],[SPID]],people[[#All],[Sales_person]]),2,0)</f>
        <v>Marney O'Breen</v>
      </c>
      <c r="J5583">
        <f>YEAR(shipments[[#This Row],[Shipdate]])</f>
        <v>2024</v>
      </c>
      <c r="K5583" s="22"/>
      <c r="L5583" s="22">
        <f>VLOOKUP(shipments[[#This Row],[PID]],CHOOSE({1,2},products[PID],products[Cost_per_box]),2,0)</f>
        <v>2.65</v>
      </c>
      <c r="M5583" s="22">
        <f>shipments[[#This Row],[Boxes]]*shipments[[#This Row],[cost_per_box]]</f>
        <v>1219</v>
      </c>
      <c r="N5583" s="22">
        <f>shipments[[#This Row],[Amount]]-shipments[[#This Row],[total cost]]</f>
        <v>8888</v>
      </c>
    </row>
    <row r="5584" spans="1:14" x14ac:dyDescent="0.35">
      <c r="A5584" t="s">
        <v>5633</v>
      </c>
      <c r="B5584" t="s">
        <v>8056</v>
      </c>
      <c r="C5584" t="s">
        <v>8032</v>
      </c>
      <c r="D5584" t="s">
        <v>8036</v>
      </c>
      <c r="E5584" s="1">
        <v>44957</v>
      </c>
      <c r="F5584">
        <v>2313</v>
      </c>
      <c r="G5584">
        <v>111</v>
      </c>
      <c r="H5584" t="s">
        <v>7</v>
      </c>
      <c r="I5584" t="str">
        <f>VLOOKUP(shipments[[#This Row],[SPID]],CHOOSE({1,2},people[[#All],[SPID]],people[[#All],[Sales_person]]),2,0)</f>
        <v>Marney O'Breen</v>
      </c>
      <c r="J5584">
        <f>YEAR(shipments[[#This Row],[Shipdate]])</f>
        <v>2023</v>
      </c>
      <c r="K5584" s="22"/>
      <c r="L5584" s="22">
        <f>VLOOKUP(shipments[[#This Row],[PID]],CHOOSE({1,2},products[PID],products[Cost_per_box]),2,0)</f>
        <v>2.65</v>
      </c>
      <c r="M5584" s="22">
        <f>shipments[[#This Row],[Boxes]]*shipments[[#This Row],[cost_per_box]]</f>
        <v>294.14999999999998</v>
      </c>
      <c r="N5584" s="22">
        <f>shipments[[#This Row],[Amount]]-shipments[[#This Row],[total cost]]</f>
        <v>2018.85</v>
      </c>
    </row>
    <row r="5585" spans="1:14" x14ac:dyDescent="0.35">
      <c r="A5585" t="s">
        <v>5634</v>
      </c>
      <c r="B5585" t="s">
        <v>8056</v>
      </c>
      <c r="C5585" t="s">
        <v>8032</v>
      </c>
      <c r="D5585" t="s">
        <v>8037</v>
      </c>
      <c r="E5585" s="1">
        <v>45448</v>
      </c>
      <c r="F5585">
        <v>4968</v>
      </c>
      <c r="G5585">
        <v>237</v>
      </c>
      <c r="H5585" t="s">
        <v>7</v>
      </c>
      <c r="I5585" t="str">
        <f>VLOOKUP(shipments[[#This Row],[SPID]],CHOOSE({1,2},people[[#All],[SPID]],people[[#All],[Sales_person]]),2,0)</f>
        <v>Marney O'Breen</v>
      </c>
      <c r="J5585">
        <f>YEAR(shipments[[#This Row],[Shipdate]])</f>
        <v>2024</v>
      </c>
      <c r="K5585" s="22"/>
      <c r="L5585" s="22">
        <f>VLOOKUP(shipments[[#This Row],[PID]],CHOOSE({1,2},products[PID],products[Cost_per_box]),2,0)</f>
        <v>2.65</v>
      </c>
      <c r="M5585" s="22">
        <f>shipments[[#This Row],[Boxes]]*shipments[[#This Row],[cost_per_box]]</f>
        <v>628.04999999999995</v>
      </c>
      <c r="N5585" s="22">
        <f>shipments[[#This Row],[Amount]]-shipments[[#This Row],[total cost]]</f>
        <v>4339.95</v>
      </c>
    </row>
    <row r="5586" spans="1:14" x14ac:dyDescent="0.35">
      <c r="A5586" t="s">
        <v>5635</v>
      </c>
      <c r="B5586" t="s">
        <v>8056</v>
      </c>
      <c r="C5586" t="s">
        <v>8032</v>
      </c>
      <c r="D5586" t="s">
        <v>8033</v>
      </c>
      <c r="E5586" s="1">
        <v>45196</v>
      </c>
      <c r="F5586">
        <v>6887.25</v>
      </c>
      <c r="G5586">
        <v>328</v>
      </c>
      <c r="H5586" t="s">
        <v>7</v>
      </c>
      <c r="I5586" t="str">
        <f>VLOOKUP(shipments[[#This Row],[SPID]],CHOOSE({1,2},people[[#All],[SPID]],people[[#All],[Sales_person]]),2,0)</f>
        <v>Marney O'Breen</v>
      </c>
      <c r="J5586">
        <f>YEAR(shipments[[#This Row],[Shipdate]])</f>
        <v>2023</v>
      </c>
      <c r="K5586" s="22"/>
      <c r="L5586" s="22">
        <f>VLOOKUP(shipments[[#This Row],[PID]],CHOOSE({1,2},products[PID],products[Cost_per_box]),2,0)</f>
        <v>2.65</v>
      </c>
      <c r="M5586" s="22">
        <f>shipments[[#This Row],[Boxes]]*shipments[[#This Row],[cost_per_box]]</f>
        <v>869.19999999999993</v>
      </c>
      <c r="N5586" s="22">
        <f>shipments[[#This Row],[Amount]]-shipments[[#This Row],[total cost]]</f>
        <v>6018.05</v>
      </c>
    </row>
    <row r="5587" spans="1:14" x14ac:dyDescent="0.35">
      <c r="A5587" t="s">
        <v>5636</v>
      </c>
      <c r="B5587" t="s">
        <v>8056</v>
      </c>
      <c r="C5587" t="s">
        <v>8011</v>
      </c>
      <c r="D5587" t="s">
        <v>8037</v>
      </c>
      <c r="E5587" s="1">
        <v>45055</v>
      </c>
      <c r="F5587">
        <v>13716</v>
      </c>
      <c r="G5587">
        <v>915</v>
      </c>
      <c r="H5587" t="s">
        <v>7</v>
      </c>
      <c r="I5587" t="str">
        <f>VLOOKUP(shipments[[#This Row],[SPID]],CHOOSE({1,2},people[[#All],[SPID]],people[[#All],[Sales_person]]),2,0)</f>
        <v>Marney O'Breen</v>
      </c>
      <c r="J5587">
        <f>YEAR(shipments[[#This Row],[Shipdate]])</f>
        <v>2023</v>
      </c>
      <c r="K5587" s="22"/>
      <c r="L5587" s="22">
        <f>VLOOKUP(shipments[[#This Row],[PID]],CHOOSE({1,2},products[PID],products[Cost_per_box]),2,0)</f>
        <v>5.26</v>
      </c>
      <c r="M5587" s="22">
        <f>shipments[[#This Row],[Boxes]]*shipments[[#This Row],[cost_per_box]]</f>
        <v>4812.8999999999996</v>
      </c>
      <c r="N5587" s="22">
        <f>shipments[[#This Row],[Amount]]-shipments[[#This Row],[total cost]]</f>
        <v>8903.1</v>
      </c>
    </row>
    <row r="5588" spans="1:14" x14ac:dyDescent="0.35">
      <c r="A5588" t="s">
        <v>5637</v>
      </c>
      <c r="B5588" t="s">
        <v>8056</v>
      </c>
      <c r="C5588" t="s">
        <v>8011</v>
      </c>
      <c r="D5588" t="s">
        <v>8037</v>
      </c>
      <c r="E5588" s="1">
        <v>45336</v>
      </c>
      <c r="F5588">
        <v>9756</v>
      </c>
      <c r="G5588">
        <v>651</v>
      </c>
      <c r="H5588" t="s">
        <v>7</v>
      </c>
      <c r="I5588" t="str">
        <f>VLOOKUP(shipments[[#This Row],[SPID]],CHOOSE({1,2},people[[#All],[SPID]],people[[#All],[Sales_person]]),2,0)</f>
        <v>Marney O'Breen</v>
      </c>
      <c r="J5588">
        <f>YEAR(shipments[[#This Row],[Shipdate]])</f>
        <v>2024</v>
      </c>
      <c r="K5588" s="22"/>
      <c r="L5588" s="22">
        <f>VLOOKUP(shipments[[#This Row],[PID]],CHOOSE({1,2},products[PID],products[Cost_per_box]),2,0)</f>
        <v>5.26</v>
      </c>
      <c r="M5588" s="22">
        <f>shipments[[#This Row],[Boxes]]*shipments[[#This Row],[cost_per_box]]</f>
        <v>3424.2599999999998</v>
      </c>
      <c r="N5588" s="22">
        <f>shipments[[#This Row],[Amount]]-shipments[[#This Row],[total cost]]</f>
        <v>6331.74</v>
      </c>
    </row>
    <row r="5589" spans="1:14" x14ac:dyDescent="0.35">
      <c r="A5589" t="s">
        <v>5638</v>
      </c>
      <c r="B5589" t="s">
        <v>8056</v>
      </c>
      <c r="C5589" t="s">
        <v>8011</v>
      </c>
      <c r="D5589" t="s">
        <v>8033</v>
      </c>
      <c r="E5589" s="1">
        <v>45057</v>
      </c>
      <c r="F5589">
        <v>6702.75</v>
      </c>
      <c r="G5589">
        <v>559</v>
      </c>
      <c r="H5589" t="s">
        <v>7</v>
      </c>
      <c r="I5589" t="str">
        <f>VLOOKUP(shipments[[#This Row],[SPID]],CHOOSE({1,2},people[[#All],[SPID]],people[[#All],[Sales_person]]),2,0)</f>
        <v>Marney O'Breen</v>
      </c>
      <c r="J5589">
        <f>YEAR(shipments[[#This Row],[Shipdate]])</f>
        <v>2023</v>
      </c>
      <c r="K5589" s="22"/>
      <c r="L5589" s="22">
        <f>VLOOKUP(shipments[[#This Row],[PID]],CHOOSE({1,2},products[PID],products[Cost_per_box]),2,0)</f>
        <v>5.26</v>
      </c>
      <c r="M5589" s="22">
        <f>shipments[[#This Row],[Boxes]]*shipments[[#This Row],[cost_per_box]]</f>
        <v>2940.3399999999997</v>
      </c>
      <c r="N5589" s="22">
        <f>shipments[[#This Row],[Amount]]-shipments[[#This Row],[total cost]]</f>
        <v>3762.4100000000003</v>
      </c>
    </row>
    <row r="5590" spans="1:14" x14ac:dyDescent="0.35">
      <c r="A5590" t="s">
        <v>5639</v>
      </c>
      <c r="B5590" t="s">
        <v>8056</v>
      </c>
      <c r="C5590" t="s">
        <v>8011</v>
      </c>
      <c r="D5590" t="s">
        <v>8034</v>
      </c>
      <c r="E5590" s="1">
        <v>45516</v>
      </c>
      <c r="F5590">
        <v>15311.25</v>
      </c>
      <c r="G5590">
        <v>957</v>
      </c>
      <c r="H5590" t="s">
        <v>18</v>
      </c>
      <c r="I5590" t="str">
        <f>VLOOKUP(shipments[[#This Row],[SPID]],CHOOSE({1,2},people[[#All],[SPID]],people[[#All],[Sales_person]]),2,0)</f>
        <v>Marney O'Breen</v>
      </c>
      <c r="J5590">
        <f>YEAR(shipments[[#This Row],[Shipdate]])</f>
        <v>2024</v>
      </c>
      <c r="K5590" s="22"/>
      <c r="L5590" s="22">
        <f>VLOOKUP(shipments[[#This Row],[PID]],CHOOSE({1,2},products[PID],products[Cost_per_box]),2,0)</f>
        <v>5.26</v>
      </c>
      <c r="M5590" s="22">
        <f>shipments[[#This Row],[Boxes]]*shipments[[#This Row],[cost_per_box]]</f>
        <v>5033.82</v>
      </c>
      <c r="N5590" s="22">
        <f>shipments[[#This Row],[Amount]]-shipments[[#This Row],[total cost]]</f>
        <v>10277.43</v>
      </c>
    </row>
    <row r="5591" spans="1:14" x14ac:dyDescent="0.35">
      <c r="A5591" t="s">
        <v>5640</v>
      </c>
      <c r="B5591" t="s">
        <v>8056</v>
      </c>
      <c r="C5591" t="s">
        <v>8012</v>
      </c>
      <c r="D5591" t="s">
        <v>8034</v>
      </c>
      <c r="E5591" s="1">
        <v>45268</v>
      </c>
      <c r="F5591">
        <v>3453.75</v>
      </c>
      <c r="G5591">
        <v>216</v>
      </c>
      <c r="H5591" t="s">
        <v>7</v>
      </c>
      <c r="I5591" t="str">
        <f>VLOOKUP(shipments[[#This Row],[SPID]],CHOOSE({1,2},people[[#All],[SPID]],people[[#All],[Sales_person]]),2,0)</f>
        <v>Marney O'Breen</v>
      </c>
      <c r="J5591">
        <f>YEAR(shipments[[#This Row],[Shipdate]])</f>
        <v>2023</v>
      </c>
      <c r="K5591" s="22"/>
      <c r="L5591" s="22">
        <f>VLOOKUP(shipments[[#This Row],[PID]],CHOOSE({1,2},products[PID],products[Cost_per_box]),2,0)</f>
        <v>7.48</v>
      </c>
      <c r="M5591" s="22">
        <f>shipments[[#This Row],[Boxes]]*shipments[[#This Row],[cost_per_box]]</f>
        <v>1615.68</v>
      </c>
      <c r="N5591" s="22">
        <f>shipments[[#This Row],[Amount]]-shipments[[#This Row],[total cost]]</f>
        <v>1838.07</v>
      </c>
    </row>
    <row r="5592" spans="1:14" x14ac:dyDescent="0.35">
      <c r="A5592" t="s">
        <v>5641</v>
      </c>
      <c r="B5592" t="s">
        <v>8056</v>
      </c>
      <c r="C5592" t="s">
        <v>8014</v>
      </c>
      <c r="D5592" t="s">
        <v>8038</v>
      </c>
      <c r="E5592" s="1">
        <v>44966</v>
      </c>
      <c r="F5592">
        <v>4551.75</v>
      </c>
      <c r="G5592">
        <v>651</v>
      </c>
      <c r="H5592" t="s">
        <v>40</v>
      </c>
      <c r="I5592" t="str">
        <f>VLOOKUP(shipments[[#This Row],[SPID]],CHOOSE({1,2},people[[#All],[SPID]],people[[#All],[Sales_person]]),2,0)</f>
        <v>Marney O'Breen</v>
      </c>
      <c r="J5592">
        <f>YEAR(shipments[[#This Row],[Shipdate]])</f>
        <v>2023</v>
      </c>
      <c r="K5592" s="22"/>
      <c r="L5592" s="22">
        <f>VLOOKUP(shipments[[#This Row],[PID]],CHOOSE({1,2},products[PID],products[Cost_per_box]),2,0)</f>
        <v>3.85</v>
      </c>
      <c r="M5592" s="22">
        <f>shipments[[#This Row],[Boxes]]*shipments[[#This Row],[cost_per_box]]</f>
        <v>2506.35</v>
      </c>
      <c r="N5592" s="22">
        <f>shipments[[#This Row],[Amount]]-shipments[[#This Row],[total cost]]</f>
        <v>2045.4</v>
      </c>
    </row>
    <row r="5593" spans="1:14" x14ac:dyDescent="0.35">
      <c r="A5593" t="s">
        <v>5642</v>
      </c>
      <c r="B5593" t="s">
        <v>8056</v>
      </c>
      <c r="C5593" t="s">
        <v>8014</v>
      </c>
      <c r="D5593" t="s">
        <v>8038</v>
      </c>
      <c r="E5593" s="1">
        <v>45324</v>
      </c>
      <c r="F5593">
        <v>965.25</v>
      </c>
      <c r="G5593">
        <v>194</v>
      </c>
      <c r="H5593" t="s">
        <v>7</v>
      </c>
      <c r="I5593" t="str">
        <f>VLOOKUP(shipments[[#This Row],[SPID]],CHOOSE({1,2},people[[#All],[SPID]],people[[#All],[Sales_person]]),2,0)</f>
        <v>Marney O'Breen</v>
      </c>
      <c r="J5593">
        <f>YEAR(shipments[[#This Row],[Shipdate]])</f>
        <v>2024</v>
      </c>
      <c r="K5593" s="22"/>
      <c r="L5593" s="22">
        <f>VLOOKUP(shipments[[#This Row],[PID]],CHOOSE({1,2},products[PID],products[Cost_per_box]),2,0)</f>
        <v>3.85</v>
      </c>
      <c r="M5593" s="22">
        <f>shipments[[#This Row],[Boxes]]*shipments[[#This Row],[cost_per_box]]</f>
        <v>746.9</v>
      </c>
      <c r="N5593" s="22">
        <f>shipments[[#This Row],[Amount]]-shipments[[#This Row],[total cost]]</f>
        <v>218.35000000000002</v>
      </c>
    </row>
    <row r="5594" spans="1:14" x14ac:dyDescent="0.35">
      <c r="A5594" t="s">
        <v>5643</v>
      </c>
      <c r="B5594" t="s">
        <v>8056</v>
      </c>
      <c r="C5594" t="s">
        <v>8014</v>
      </c>
      <c r="D5594" t="s">
        <v>8036</v>
      </c>
      <c r="E5594" s="1">
        <v>45295</v>
      </c>
      <c r="F5594">
        <v>4709.25</v>
      </c>
      <c r="G5594">
        <v>673</v>
      </c>
      <c r="H5594" t="s">
        <v>7</v>
      </c>
      <c r="I5594" t="str">
        <f>VLOOKUP(shipments[[#This Row],[SPID]],CHOOSE({1,2},people[[#All],[SPID]],people[[#All],[Sales_person]]),2,0)</f>
        <v>Marney O'Breen</v>
      </c>
      <c r="J5594">
        <f>YEAR(shipments[[#This Row],[Shipdate]])</f>
        <v>2024</v>
      </c>
      <c r="K5594" s="22"/>
      <c r="L5594" s="22">
        <f>VLOOKUP(shipments[[#This Row],[PID]],CHOOSE({1,2},products[PID],products[Cost_per_box]),2,0)</f>
        <v>3.85</v>
      </c>
      <c r="M5594" s="22">
        <f>shipments[[#This Row],[Boxes]]*shipments[[#This Row],[cost_per_box]]</f>
        <v>2591.0500000000002</v>
      </c>
      <c r="N5594" s="22">
        <f>shipments[[#This Row],[Amount]]-shipments[[#This Row],[total cost]]</f>
        <v>2118.1999999999998</v>
      </c>
    </row>
    <row r="5595" spans="1:14" x14ac:dyDescent="0.35">
      <c r="A5595" t="s">
        <v>5644</v>
      </c>
      <c r="B5595" t="s">
        <v>8056</v>
      </c>
      <c r="C5595" t="s">
        <v>8014</v>
      </c>
      <c r="D5595" t="s">
        <v>8034</v>
      </c>
      <c r="E5595" s="1">
        <v>45098</v>
      </c>
      <c r="F5595">
        <v>333</v>
      </c>
      <c r="G5595">
        <v>37</v>
      </c>
      <c r="H5595" t="s">
        <v>7</v>
      </c>
      <c r="I5595" t="str">
        <f>VLOOKUP(shipments[[#This Row],[SPID]],CHOOSE({1,2},people[[#All],[SPID]],people[[#All],[Sales_person]]),2,0)</f>
        <v>Marney O'Breen</v>
      </c>
      <c r="J5595">
        <f>YEAR(shipments[[#This Row],[Shipdate]])</f>
        <v>2023</v>
      </c>
      <c r="K5595" s="22"/>
      <c r="L5595" s="22">
        <f>VLOOKUP(shipments[[#This Row],[PID]],CHOOSE({1,2},products[PID],products[Cost_per_box]),2,0)</f>
        <v>3.85</v>
      </c>
      <c r="M5595" s="22">
        <f>shipments[[#This Row],[Boxes]]*shipments[[#This Row],[cost_per_box]]</f>
        <v>142.45000000000002</v>
      </c>
      <c r="N5595" s="22">
        <f>shipments[[#This Row],[Amount]]-shipments[[#This Row],[total cost]]</f>
        <v>190.54999999999998</v>
      </c>
    </row>
    <row r="5596" spans="1:14" x14ac:dyDescent="0.35">
      <c r="A5596" t="s">
        <v>5645</v>
      </c>
      <c r="B5596" t="s">
        <v>8056</v>
      </c>
      <c r="C5596" t="s">
        <v>8014</v>
      </c>
      <c r="D5596" t="s">
        <v>8036</v>
      </c>
      <c r="E5596" s="1">
        <v>45072</v>
      </c>
      <c r="F5596">
        <v>4799.25</v>
      </c>
      <c r="G5596">
        <v>960</v>
      </c>
      <c r="H5596" t="s">
        <v>7</v>
      </c>
      <c r="I5596" t="str">
        <f>VLOOKUP(shipments[[#This Row],[SPID]],CHOOSE({1,2},people[[#All],[SPID]],people[[#All],[Sales_person]]),2,0)</f>
        <v>Marney O'Breen</v>
      </c>
      <c r="J5596">
        <f>YEAR(shipments[[#This Row],[Shipdate]])</f>
        <v>2023</v>
      </c>
      <c r="K5596" s="22"/>
      <c r="L5596" s="22">
        <f>VLOOKUP(shipments[[#This Row],[PID]],CHOOSE({1,2},products[PID],products[Cost_per_box]),2,0)</f>
        <v>3.85</v>
      </c>
      <c r="M5596" s="22">
        <f>shipments[[#This Row],[Boxes]]*shipments[[#This Row],[cost_per_box]]</f>
        <v>3696</v>
      </c>
      <c r="N5596" s="22">
        <f>shipments[[#This Row],[Amount]]-shipments[[#This Row],[total cost]]</f>
        <v>1103.25</v>
      </c>
    </row>
    <row r="5597" spans="1:14" x14ac:dyDescent="0.35">
      <c r="A5597" t="s">
        <v>5646</v>
      </c>
      <c r="B5597" t="s">
        <v>8056</v>
      </c>
      <c r="C5597" t="s">
        <v>8015</v>
      </c>
      <c r="D5597" t="s">
        <v>8034</v>
      </c>
      <c r="E5597" s="1">
        <v>45203</v>
      </c>
      <c r="F5597">
        <v>2848.5</v>
      </c>
      <c r="G5597">
        <v>407</v>
      </c>
      <c r="H5597" t="s">
        <v>7</v>
      </c>
      <c r="I5597" t="str">
        <f>VLOOKUP(shipments[[#This Row],[SPID]],CHOOSE({1,2},people[[#All],[SPID]],people[[#All],[Sales_person]]),2,0)</f>
        <v>Marney O'Breen</v>
      </c>
      <c r="J5597">
        <f>YEAR(shipments[[#This Row],[Shipdate]])</f>
        <v>2023</v>
      </c>
      <c r="K5597" s="22"/>
      <c r="L5597" s="22">
        <f>VLOOKUP(shipments[[#This Row],[PID]],CHOOSE({1,2},products[PID],products[Cost_per_box]),2,0)</f>
        <v>5.72</v>
      </c>
      <c r="M5597" s="22">
        <f>shipments[[#This Row],[Boxes]]*shipments[[#This Row],[cost_per_box]]</f>
        <v>2328.04</v>
      </c>
      <c r="N5597" s="22">
        <f>shipments[[#This Row],[Amount]]-shipments[[#This Row],[total cost]]</f>
        <v>520.46</v>
      </c>
    </row>
    <row r="5598" spans="1:14" x14ac:dyDescent="0.35">
      <c r="A5598" t="s">
        <v>5647</v>
      </c>
      <c r="B5598" t="s">
        <v>8056</v>
      </c>
      <c r="C5598" t="s">
        <v>8015</v>
      </c>
      <c r="D5598" t="s">
        <v>8033</v>
      </c>
      <c r="E5598" s="1">
        <v>45257</v>
      </c>
      <c r="F5598">
        <v>6912</v>
      </c>
      <c r="G5598">
        <v>1383</v>
      </c>
      <c r="H5598" t="s">
        <v>7</v>
      </c>
      <c r="I5598" t="str">
        <f>VLOOKUP(shipments[[#This Row],[SPID]],CHOOSE({1,2},people[[#All],[SPID]],people[[#All],[Sales_person]]),2,0)</f>
        <v>Marney O'Breen</v>
      </c>
      <c r="J5598">
        <f>YEAR(shipments[[#This Row],[Shipdate]])</f>
        <v>2023</v>
      </c>
      <c r="K5598" s="22"/>
      <c r="L5598" s="22">
        <f>VLOOKUP(shipments[[#This Row],[PID]],CHOOSE({1,2},products[PID],products[Cost_per_box]),2,0)</f>
        <v>5.72</v>
      </c>
      <c r="M5598" s="22">
        <f>shipments[[#This Row],[Boxes]]*shipments[[#This Row],[cost_per_box]]</f>
        <v>7910.7599999999993</v>
      </c>
      <c r="N5598" s="22">
        <f>shipments[[#This Row],[Amount]]-shipments[[#This Row],[total cost]]</f>
        <v>-998.75999999999931</v>
      </c>
    </row>
    <row r="5599" spans="1:14" x14ac:dyDescent="0.35">
      <c r="A5599" t="s">
        <v>5648</v>
      </c>
      <c r="B5599" t="s">
        <v>8056</v>
      </c>
      <c r="C5599" t="s">
        <v>8015</v>
      </c>
      <c r="D5599" t="s">
        <v>8038</v>
      </c>
      <c r="E5599" s="1">
        <v>45138</v>
      </c>
      <c r="F5599">
        <v>6471</v>
      </c>
      <c r="G5599">
        <v>1295</v>
      </c>
      <c r="H5599" t="s">
        <v>7</v>
      </c>
      <c r="I5599" t="str">
        <f>VLOOKUP(shipments[[#This Row],[SPID]],CHOOSE({1,2},people[[#All],[SPID]],people[[#All],[Sales_person]]),2,0)</f>
        <v>Marney O'Breen</v>
      </c>
      <c r="J5599">
        <f>YEAR(shipments[[#This Row],[Shipdate]])</f>
        <v>2023</v>
      </c>
      <c r="K5599" s="22"/>
      <c r="L5599" s="22">
        <f>VLOOKUP(shipments[[#This Row],[PID]],CHOOSE({1,2},products[PID],products[Cost_per_box]),2,0)</f>
        <v>5.72</v>
      </c>
      <c r="M5599" s="22">
        <f>shipments[[#This Row],[Boxes]]*shipments[[#This Row],[cost_per_box]]</f>
        <v>7407.4</v>
      </c>
      <c r="N5599" s="22">
        <f>shipments[[#This Row],[Amount]]-shipments[[#This Row],[total cost]]</f>
        <v>-936.39999999999964</v>
      </c>
    </row>
    <row r="5600" spans="1:14" x14ac:dyDescent="0.35">
      <c r="A5600" t="s">
        <v>5649</v>
      </c>
      <c r="B5600" t="s">
        <v>8056</v>
      </c>
      <c r="C5600" t="s">
        <v>8017</v>
      </c>
      <c r="D5600" t="s">
        <v>8033</v>
      </c>
      <c r="E5600" s="1">
        <v>45443</v>
      </c>
      <c r="F5600">
        <v>5217.75</v>
      </c>
      <c r="G5600">
        <v>218</v>
      </c>
      <c r="H5600" t="s">
        <v>7</v>
      </c>
      <c r="I5600" t="str">
        <f>VLOOKUP(shipments[[#This Row],[SPID]],CHOOSE({1,2},people[[#All],[SPID]],people[[#All],[Sales_person]]),2,0)</f>
        <v>Marney O'Breen</v>
      </c>
      <c r="J5600">
        <f>YEAR(shipments[[#This Row],[Shipdate]])</f>
        <v>2024</v>
      </c>
      <c r="K5600" s="22"/>
      <c r="L5600" s="22">
        <f>VLOOKUP(shipments[[#This Row],[PID]],CHOOSE({1,2},products[PID],products[Cost_per_box]),2,0)</f>
        <v>9.94</v>
      </c>
      <c r="M5600" s="22">
        <f>shipments[[#This Row],[Boxes]]*shipments[[#This Row],[cost_per_box]]</f>
        <v>2166.92</v>
      </c>
      <c r="N5600" s="22">
        <f>shipments[[#This Row],[Amount]]-shipments[[#This Row],[total cost]]</f>
        <v>3050.83</v>
      </c>
    </row>
    <row r="5601" spans="1:14" x14ac:dyDescent="0.35">
      <c r="A5601" t="s">
        <v>5650</v>
      </c>
      <c r="B5601" t="s">
        <v>8056</v>
      </c>
      <c r="C5601" t="s">
        <v>8017</v>
      </c>
      <c r="D5601" t="s">
        <v>8034</v>
      </c>
      <c r="E5601" s="1">
        <v>45253</v>
      </c>
      <c r="F5601">
        <v>6349.5</v>
      </c>
      <c r="G5601">
        <v>245</v>
      </c>
      <c r="H5601" t="s">
        <v>7</v>
      </c>
      <c r="I5601" t="str">
        <f>VLOOKUP(shipments[[#This Row],[SPID]],CHOOSE({1,2},people[[#All],[SPID]],people[[#All],[Sales_person]]),2,0)</f>
        <v>Marney O'Breen</v>
      </c>
      <c r="J5601">
        <f>YEAR(shipments[[#This Row],[Shipdate]])</f>
        <v>2023</v>
      </c>
      <c r="K5601" s="22"/>
      <c r="L5601" s="22">
        <f>VLOOKUP(shipments[[#This Row],[PID]],CHOOSE({1,2},products[PID],products[Cost_per_box]),2,0)</f>
        <v>9.94</v>
      </c>
      <c r="M5601" s="22">
        <f>shipments[[#This Row],[Boxes]]*shipments[[#This Row],[cost_per_box]]</f>
        <v>2435.2999999999997</v>
      </c>
      <c r="N5601" s="22">
        <f>shipments[[#This Row],[Amount]]-shipments[[#This Row],[total cost]]</f>
        <v>3914.2000000000003</v>
      </c>
    </row>
    <row r="5602" spans="1:14" x14ac:dyDescent="0.35">
      <c r="A5602" t="s">
        <v>5651</v>
      </c>
      <c r="B5602" t="s">
        <v>8056</v>
      </c>
      <c r="C5602" t="s">
        <v>8017</v>
      </c>
      <c r="D5602" t="s">
        <v>8037</v>
      </c>
      <c r="E5602" s="1">
        <v>45092</v>
      </c>
      <c r="F5602">
        <v>5573.25</v>
      </c>
      <c r="G5602">
        <v>200</v>
      </c>
      <c r="H5602" t="s">
        <v>7</v>
      </c>
      <c r="I5602" t="str">
        <f>VLOOKUP(shipments[[#This Row],[SPID]],CHOOSE({1,2},people[[#All],[SPID]],people[[#All],[Sales_person]]),2,0)</f>
        <v>Marney O'Breen</v>
      </c>
      <c r="J5602">
        <f>YEAR(shipments[[#This Row],[Shipdate]])</f>
        <v>2023</v>
      </c>
      <c r="K5602" s="22"/>
      <c r="L5602" s="22">
        <f>VLOOKUP(shipments[[#This Row],[PID]],CHOOSE({1,2},products[PID],products[Cost_per_box]),2,0)</f>
        <v>9.94</v>
      </c>
      <c r="M5602" s="22">
        <f>shipments[[#This Row],[Boxes]]*shipments[[#This Row],[cost_per_box]]</f>
        <v>1988</v>
      </c>
      <c r="N5602" s="22">
        <f>shipments[[#This Row],[Amount]]-shipments[[#This Row],[total cost]]</f>
        <v>3585.25</v>
      </c>
    </row>
    <row r="5603" spans="1:14" x14ac:dyDescent="0.35">
      <c r="A5603" t="s">
        <v>5652</v>
      </c>
      <c r="B5603" t="s">
        <v>8056</v>
      </c>
      <c r="C5603" t="s">
        <v>8017</v>
      </c>
      <c r="D5603" t="s">
        <v>8038</v>
      </c>
      <c r="E5603" s="1">
        <v>45474</v>
      </c>
      <c r="F5603">
        <v>5868</v>
      </c>
      <c r="G5603">
        <v>210</v>
      </c>
      <c r="H5603" t="s">
        <v>18</v>
      </c>
      <c r="I5603" t="str">
        <f>VLOOKUP(shipments[[#This Row],[SPID]],CHOOSE({1,2},people[[#All],[SPID]],people[[#All],[Sales_person]]),2,0)</f>
        <v>Marney O'Breen</v>
      </c>
      <c r="J5603">
        <f>YEAR(shipments[[#This Row],[Shipdate]])</f>
        <v>2024</v>
      </c>
      <c r="K5603" s="22"/>
      <c r="L5603" s="22">
        <f>VLOOKUP(shipments[[#This Row],[PID]],CHOOSE({1,2},products[PID],products[Cost_per_box]),2,0)</f>
        <v>9.94</v>
      </c>
      <c r="M5603" s="22">
        <f>shipments[[#This Row],[Boxes]]*shipments[[#This Row],[cost_per_box]]</f>
        <v>2087.4</v>
      </c>
      <c r="N5603" s="22">
        <f>shipments[[#This Row],[Amount]]-shipments[[#This Row],[total cost]]</f>
        <v>3780.6</v>
      </c>
    </row>
    <row r="5604" spans="1:14" x14ac:dyDescent="0.35">
      <c r="A5604" t="s">
        <v>5653</v>
      </c>
      <c r="B5604" t="s">
        <v>8056</v>
      </c>
      <c r="C5604" t="s">
        <v>8018</v>
      </c>
      <c r="D5604" t="s">
        <v>8037</v>
      </c>
      <c r="E5604" s="1">
        <v>45111</v>
      </c>
      <c r="F5604">
        <v>16976.25</v>
      </c>
      <c r="G5604">
        <v>849</v>
      </c>
      <c r="H5604" t="s">
        <v>7</v>
      </c>
      <c r="I5604" t="str">
        <f>VLOOKUP(shipments[[#This Row],[SPID]],CHOOSE({1,2},people[[#All],[SPID]],people[[#All],[Sales_person]]),2,0)</f>
        <v>Marney O'Breen</v>
      </c>
      <c r="J5604">
        <f>YEAR(shipments[[#This Row],[Shipdate]])</f>
        <v>2023</v>
      </c>
      <c r="K5604" s="22"/>
      <c r="L5604" s="22">
        <f>VLOOKUP(shipments[[#This Row],[PID]],CHOOSE({1,2},products[PID],products[Cost_per_box]),2,0)</f>
        <v>7.73</v>
      </c>
      <c r="M5604" s="22">
        <f>shipments[[#This Row],[Boxes]]*shipments[[#This Row],[cost_per_box]]</f>
        <v>6562.77</v>
      </c>
      <c r="N5604" s="22">
        <f>shipments[[#This Row],[Amount]]-shipments[[#This Row],[total cost]]</f>
        <v>10413.48</v>
      </c>
    </row>
    <row r="5605" spans="1:14" x14ac:dyDescent="0.35">
      <c r="A5605" t="s">
        <v>5654</v>
      </c>
      <c r="B5605" t="s">
        <v>8056</v>
      </c>
      <c r="C5605" t="s">
        <v>8018</v>
      </c>
      <c r="D5605" t="s">
        <v>8036</v>
      </c>
      <c r="E5605" s="1">
        <v>45275</v>
      </c>
      <c r="F5605">
        <v>2927.25</v>
      </c>
      <c r="G5605">
        <v>134</v>
      </c>
      <c r="H5605" t="s">
        <v>7</v>
      </c>
      <c r="I5605" t="str">
        <f>VLOOKUP(shipments[[#This Row],[SPID]],CHOOSE({1,2},people[[#All],[SPID]],people[[#All],[Sales_person]]),2,0)</f>
        <v>Marney O'Breen</v>
      </c>
      <c r="J5605">
        <f>YEAR(shipments[[#This Row],[Shipdate]])</f>
        <v>2023</v>
      </c>
      <c r="K5605" s="22"/>
      <c r="L5605" s="22">
        <f>VLOOKUP(shipments[[#This Row],[PID]],CHOOSE({1,2},products[PID],products[Cost_per_box]),2,0)</f>
        <v>7.73</v>
      </c>
      <c r="M5605" s="22">
        <f>shipments[[#This Row],[Boxes]]*shipments[[#This Row],[cost_per_box]]</f>
        <v>1035.8200000000002</v>
      </c>
      <c r="N5605" s="22">
        <f>shipments[[#This Row],[Amount]]-shipments[[#This Row],[total cost]]</f>
        <v>1891.4299999999998</v>
      </c>
    </row>
    <row r="5606" spans="1:14" x14ac:dyDescent="0.35">
      <c r="A5606" t="s">
        <v>5655</v>
      </c>
      <c r="B5606" t="s">
        <v>8056</v>
      </c>
      <c r="C5606" t="s">
        <v>8018</v>
      </c>
      <c r="D5606" t="s">
        <v>8038</v>
      </c>
      <c r="E5606" s="1">
        <v>45131</v>
      </c>
      <c r="F5606">
        <v>5998.5</v>
      </c>
      <c r="G5606">
        <v>316</v>
      </c>
      <c r="H5606" t="s">
        <v>7</v>
      </c>
      <c r="I5606" t="str">
        <f>VLOOKUP(shipments[[#This Row],[SPID]],CHOOSE({1,2},people[[#All],[SPID]],people[[#All],[Sales_person]]),2,0)</f>
        <v>Marney O'Breen</v>
      </c>
      <c r="J5606">
        <f>YEAR(shipments[[#This Row],[Shipdate]])</f>
        <v>2023</v>
      </c>
      <c r="K5606" s="22"/>
      <c r="L5606" s="22">
        <f>VLOOKUP(shipments[[#This Row],[PID]],CHOOSE({1,2},products[PID],products[Cost_per_box]),2,0)</f>
        <v>7.73</v>
      </c>
      <c r="M5606" s="22">
        <f>shipments[[#This Row],[Boxes]]*shipments[[#This Row],[cost_per_box]]</f>
        <v>2442.6800000000003</v>
      </c>
      <c r="N5606" s="22">
        <f>shipments[[#This Row],[Amount]]-shipments[[#This Row],[total cost]]</f>
        <v>3555.8199999999997</v>
      </c>
    </row>
    <row r="5607" spans="1:14" x14ac:dyDescent="0.35">
      <c r="A5607" t="s">
        <v>5656</v>
      </c>
      <c r="B5607" t="s">
        <v>8056</v>
      </c>
      <c r="C5607" t="s">
        <v>8018</v>
      </c>
      <c r="D5607" t="s">
        <v>8036</v>
      </c>
      <c r="E5607" s="1">
        <v>45498</v>
      </c>
      <c r="F5607">
        <v>11389.5</v>
      </c>
      <c r="G5607">
        <v>543</v>
      </c>
      <c r="H5607" t="s">
        <v>18</v>
      </c>
      <c r="I5607" t="str">
        <f>VLOOKUP(shipments[[#This Row],[SPID]],CHOOSE({1,2},people[[#All],[SPID]],people[[#All],[Sales_person]]),2,0)</f>
        <v>Marney O'Breen</v>
      </c>
      <c r="J5607">
        <f>YEAR(shipments[[#This Row],[Shipdate]])</f>
        <v>2024</v>
      </c>
      <c r="K5607" s="22"/>
      <c r="L5607" s="22">
        <f>VLOOKUP(shipments[[#This Row],[PID]],CHOOSE({1,2},products[PID],products[Cost_per_box]),2,0)</f>
        <v>7.73</v>
      </c>
      <c r="M5607" s="22">
        <f>shipments[[#This Row],[Boxes]]*shipments[[#This Row],[cost_per_box]]</f>
        <v>4197.3900000000003</v>
      </c>
      <c r="N5607" s="22">
        <f>shipments[[#This Row],[Amount]]-shipments[[#This Row],[total cost]]</f>
        <v>7192.11</v>
      </c>
    </row>
    <row r="5608" spans="1:14" x14ac:dyDescent="0.35">
      <c r="A5608" t="s">
        <v>5657</v>
      </c>
      <c r="B5608" t="s">
        <v>8056</v>
      </c>
      <c r="C5608" t="s">
        <v>8018</v>
      </c>
      <c r="D5608" t="s">
        <v>8037</v>
      </c>
      <c r="E5608" s="1">
        <v>45050</v>
      </c>
      <c r="F5608">
        <v>3242.25</v>
      </c>
      <c r="G5608">
        <v>171</v>
      </c>
      <c r="H5608" t="s">
        <v>7</v>
      </c>
      <c r="I5608" t="str">
        <f>VLOOKUP(shipments[[#This Row],[SPID]],CHOOSE({1,2},people[[#All],[SPID]],people[[#All],[Sales_person]]),2,0)</f>
        <v>Marney O'Breen</v>
      </c>
      <c r="J5608">
        <f>YEAR(shipments[[#This Row],[Shipdate]])</f>
        <v>2023</v>
      </c>
      <c r="K5608" s="22"/>
      <c r="L5608" s="22">
        <f>VLOOKUP(shipments[[#This Row],[PID]],CHOOSE({1,2},products[PID],products[Cost_per_box]),2,0)</f>
        <v>7.73</v>
      </c>
      <c r="M5608" s="22">
        <f>shipments[[#This Row],[Boxes]]*shipments[[#This Row],[cost_per_box]]</f>
        <v>1321.8300000000002</v>
      </c>
      <c r="N5608" s="22">
        <f>shipments[[#This Row],[Amount]]-shipments[[#This Row],[total cost]]</f>
        <v>1920.4199999999998</v>
      </c>
    </row>
    <row r="5609" spans="1:14" x14ac:dyDescent="0.35">
      <c r="A5609" t="s">
        <v>5658</v>
      </c>
      <c r="B5609" t="s">
        <v>8056</v>
      </c>
      <c r="C5609" t="s">
        <v>8018</v>
      </c>
      <c r="D5609" t="s">
        <v>8038</v>
      </c>
      <c r="E5609" s="1">
        <v>45378</v>
      </c>
      <c r="F5609">
        <v>13459.5</v>
      </c>
      <c r="G5609">
        <v>748</v>
      </c>
      <c r="H5609" t="s">
        <v>7</v>
      </c>
      <c r="I5609" t="str">
        <f>VLOOKUP(shipments[[#This Row],[SPID]],CHOOSE({1,2},people[[#All],[SPID]],people[[#All],[Sales_person]]),2,0)</f>
        <v>Marney O'Breen</v>
      </c>
      <c r="J5609">
        <f>YEAR(shipments[[#This Row],[Shipdate]])</f>
        <v>2024</v>
      </c>
      <c r="K5609" s="22"/>
      <c r="L5609" s="22">
        <f>VLOOKUP(shipments[[#This Row],[PID]],CHOOSE({1,2},products[PID],products[Cost_per_box]),2,0)</f>
        <v>7.73</v>
      </c>
      <c r="M5609" s="22">
        <f>shipments[[#This Row],[Boxes]]*shipments[[#This Row],[cost_per_box]]</f>
        <v>5782.04</v>
      </c>
      <c r="N5609" s="22">
        <f>shipments[[#This Row],[Amount]]-shipments[[#This Row],[total cost]]</f>
        <v>7677.46</v>
      </c>
    </row>
    <row r="5610" spans="1:14" x14ac:dyDescent="0.35">
      <c r="A5610" t="s">
        <v>5659</v>
      </c>
      <c r="B5610" t="s">
        <v>8056</v>
      </c>
      <c r="C5610" t="s">
        <v>8019</v>
      </c>
      <c r="D5610" t="s">
        <v>8037</v>
      </c>
      <c r="E5610" s="1">
        <v>45531</v>
      </c>
      <c r="F5610">
        <v>16544.25</v>
      </c>
      <c r="G5610">
        <v>828</v>
      </c>
      <c r="H5610" t="s">
        <v>18</v>
      </c>
      <c r="I5610" t="str">
        <f>VLOOKUP(shipments[[#This Row],[SPID]],CHOOSE({1,2},people[[#All],[SPID]],people[[#All],[Sales_person]]),2,0)</f>
        <v>Marney O'Breen</v>
      </c>
      <c r="J5610">
        <f>YEAR(shipments[[#This Row],[Shipdate]])</f>
        <v>2024</v>
      </c>
      <c r="K5610" s="22"/>
      <c r="L5610" s="22">
        <f>VLOOKUP(shipments[[#This Row],[PID]],CHOOSE({1,2},products[PID],products[Cost_per_box]),2,0)</f>
        <v>3.68</v>
      </c>
      <c r="M5610" s="22">
        <f>shipments[[#This Row],[Boxes]]*shipments[[#This Row],[cost_per_box]]</f>
        <v>3047.04</v>
      </c>
      <c r="N5610" s="22">
        <f>shipments[[#This Row],[Amount]]-shipments[[#This Row],[total cost]]</f>
        <v>13497.21</v>
      </c>
    </row>
    <row r="5611" spans="1:14" x14ac:dyDescent="0.35">
      <c r="A5611" t="s">
        <v>5660</v>
      </c>
      <c r="B5611" t="s">
        <v>8056</v>
      </c>
      <c r="C5611" t="s">
        <v>8020</v>
      </c>
      <c r="D5611" t="s">
        <v>8036</v>
      </c>
      <c r="E5611" s="1">
        <v>45464</v>
      </c>
      <c r="F5611">
        <v>265.5</v>
      </c>
      <c r="G5611">
        <v>23</v>
      </c>
      <c r="H5611" t="s">
        <v>7</v>
      </c>
      <c r="I5611" t="str">
        <f>VLOOKUP(shipments[[#This Row],[SPID]],CHOOSE({1,2},people[[#All],[SPID]],people[[#All],[Sales_person]]),2,0)</f>
        <v>Marney O'Breen</v>
      </c>
      <c r="J5611">
        <f>YEAR(shipments[[#This Row],[Shipdate]])</f>
        <v>2024</v>
      </c>
      <c r="K5611" s="22"/>
      <c r="L5611" s="22">
        <f>VLOOKUP(shipments[[#This Row],[PID]],CHOOSE({1,2},products[PID],products[Cost_per_box]),2,0)</f>
        <v>8.2200000000000006</v>
      </c>
      <c r="M5611" s="22">
        <f>shipments[[#This Row],[Boxes]]*shipments[[#This Row],[cost_per_box]]</f>
        <v>189.06</v>
      </c>
      <c r="N5611" s="22">
        <f>shipments[[#This Row],[Amount]]-shipments[[#This Row],[total cost]]</f>
        <v>76.44</v>
      </c>
    </row>
    <row r="5612" spans="1:14" x14ac:dyDescent="0.35">
      <c r="A5612" t="s">
        <v>5661</v>
      </c>
      <c r="B5612" t="s">
        <v>8056</v>
      </c>
      <c r="C5612" t="s">
        <v>8020</v>
      </c>
      <c r="D5612" t="s">
        <v>8033</v>
      </c>
      <c r="E5612" s="1">
        <v>45145</v>
      </c>
      <c r="F5612">
        <v>7152.75</v>
      </c>
      <c r="G5612">
        <v>477</v>
      </c>
      <c r="H5612" t="s">
        <v>7</v>
      </c>
      <c r="I5612" t="str">
        <f>VLOOKUP(shipments[[#This Row],[SPID]],CHOOSE({1,2},people[[#All],[SPID]],people[[#All],[Sales_person]]),2,0)</f>
        <v>Marney O'Breen</v>
      </c>
      <c r="J5612">
        <f>YEAR(shipments[[#This Row],[Shipdate]])</f>
        <v>2023</v>
      </c>
      <c r="K5612" s="22"/>
      <c r="L5612" s="22">
        <f>VLOOKUP(shipments[[#This Row],[PID]],CHOOSE({1,2},products[PID],products[Cost_per_box]),2,0)</f>
        <v>8.2200000000000006</v>
      </c>
      <c r="M5612" s="22">
        <f>shipments[[#This Row],[Boxes]]*shipments[[#This Row],[cost_per_box]]</f>
        <v>3920.9400000000005</v>
      </c>
      <c r="N5612" s="22">
        <f>shipments[[#This Row],[Amount]]-shipments[[#This Row],[total cost]]</f>
        <v>3231.8099999999995</v>
      </c>
    </row>
    <row r="5613" spans="1:14" x14ac:dyDescent="0.35">
      <c r="A5613" t="s">
        <v>5662</v>
      </c>
      <c r="B5613" t="s">
        <v>8056</v>
      </c>
      <c r="C5613" t="s">
        <v>8020</v>
      </c>
      <c r="D5613" t="s">
        <v>8038</v>
      </c>
      <c r="E5613" s="1">
        <v>45036</v>
      </c>
      <c r="F5613">
        <v>6171.75</v>
      </c>
      <c r="G5613">
        <v>412</v>
      </c>
      <c r="H5613" t="s">
        <v>7</v>
      </c>
      <c r="I5613" t="str">
        <f>VLOOKUP(shipments[[#This Row],[SPID]],CHOOSE({1,2},people[[#All],[SPID]],people[[#All],[Sales_person]]),2,0)</f>
        <v>Marney O'Breen</v>
      </c>
      <c r="J5613">
        <f>YEAR(shipments[[#This Row],[Shipdate]])</f>
        <v>2023</v>
      </c>
      <c r="K5613" s="22"/>
      <c r="L5613" s="22">
        <f>VLOOKUP(shipments[[#This Row],[PID]],CHOOSE({1,2},products[PID],products[Cost_per_box]),2,0)</f>
        <v>8.2200000000000006</v>
      </c>
      <c r="M5613" s="22">
        <f>shipments[[#This Row],[Boxes]]*shipments[[#This Row],[cost_per_box]]</f>
        <v>3386.6400000000003</v>
      </c>
      <c r="N5613" s="22">
        <f>shipments[[#This Row],[Amount]]-shipments[[#This Row],[total cost]]</f>
        <v>2785.1099999999997</v>
      </c>
    </row>
    <row r="5614" spans="1:14" x14ac:dyDescent="0.35">
      <c r="A5614" t="s">
        <v>5663</v>
      </c>
      <c r="B5614" t="s">
        <v>8056</v>
      </c>
      <c r="C5614" t="s">
        <v>8020</v>
      </c>
      <c r="D5614" t="s">
        <v>8037</v>
      </c>
      <c r="E5614" s="1">
        <v>45282</v>
      </c>
      <c r="F5614">
        <v>4594.5</v>
      </c>
      <c r="G5614">
        <v>383</v>
      </c>
      <c r="H5614" t="s">
        <v>7</v>
      </c>
      <c r="I5614" t="str">
        <f>VLOOKUP(shipments[[#This Row],[SPID]],CHOOSE({1,2},people[[#All],[SPID]],people[[#All],[Sales_person]]),2,0)</f>
        <v>Marney O'Breen</v>
      </c>
      <c r="J5614">
        <f>YEAR(shipments[[#This Row],[Shipdate]])</f>
        <v>2023</v>
      </c>
      <c r="K5614" s="22"/>
      <c r="L5614" s="22">
        <f>VLOOKUP(shipments[[#This Row],[PID]],CHOOSE({1,2},products[PID],products[Cost_per_box]),2,0)</f>
        <v>8.2200000000000006</v>
      </c>
      <c r="M5614" s="22">
        <f>shipments[[#This Row],[Boxes]]*shipments[[#This Row],[cost_per_box]]</f>
        <v>3148.26</v>
      </c>
      <c r="N5614" s="22">
        <f>shipments[[#This Row],[Amount]]-shipments[[#This Row],[total cost]]</f>
        <v>1446.2399999999998</v>
      </c>
    </row>
    <row r="5615" spans="1:14" x14ac:dyDescent="0.35">
      <c r="A5615" t="s">
        <v>5664</v>
      </c>
      <c r="B5615" t="s">
        <v>8056</v>
      </c>
      <c r="C5615" t="s">
        <v>8020</v>
      </c>
      <c r="D5615" t="s">
        <v>8038</v>
      </c>
      <c r="E5615" s="1">
        <v>44973</v>
      </c>
      <c r="F5615">
        <v>12361.5</v>
      </c>
      <c r="G5615">
        <v>1031</v>
      </c>
      <c r="H5615" t="s">
        <v>7</v>
      </c>
      <c r="I5615" t="str">
        <f>VLOOKUP(shipments[[#This Row],[SPID]],CHOOSE({1,2},people[[#All],[SPID]],people[[#All],[Sales_person]]),2,0)</f>
        <v>Marney O'Breen</v>
      </c>
      <c r="J5615">
        <f>YEAR(shipments[[#This Row],[Shipdate]])</f>
        <v>2023</v>
      </c>
      <c r="K5615" s="22"/>
      <c r="L5615" s="22">
        <f>VLOOKUP(shipments[[#This Row],[PID]],CHOOSE({1,2},products[PID],products[Cost_per_box]),2,0)</f>
        <v>8.2200000000000006</v>
      </c>
      <c r="M5615" s="22">
        <f>shipments[[#This Row],[Boxes]]*shipments[[#This Row],[cost_per_box]]</f>
        <v>8474.8200000000015</v>
      </c>
      <c r="N5615" s="22">
        <f>shipments[[#This Row],[Amount]]-shipments[[#This Row],[total cost]]</f>
        <v>3886.6799999999985</v>
      </c>
    </row>
    <row r="5616" spans="1:14" x14ac:dyDescent="0.35">
      <c r="A5616" t="s">
        <v>5665</v>
      </c>
      <c r="B5616" t="s">
        <v>8056</v>
      </c>
      <c r="C5616" t="s">
        <v>8021</v>
      </c>
      <c r="D5616" t="s">
        <v>8033</v>
      </c>
      <c r="E5616" s="1">
        <v>45492</v>
      </c>
      <c r="F5616">
        <v>2020.5</v>
      </c>
      <c r="G5616">
        <v>113</v>
      </c>
      <c r="H5616" t="s">
        <v>18</v>
      </c>
      <c r="I5616" t="str">
        <f>VLOOKUP(shipments[[#This Row],[SPID]],CHOOSE({1,2},people[[#All],[SPID]],people[[#All],[Sales_person]]),2,0)</f>
        <v>Marney O'Breen</v>
      </c>
      <c r="J5616">
        <f>YEAR(shipments[[#This Row],[Shipdate]])</f>
        <v>2024</v>
      </c>
      <c r="K5616" s="22"/>
      <c r="L5616" s="22">
        <f>VLOOKUP(shipments[[#This Row],[PID]],CHOOSE({1,2},products[PID],products[Cost_per_box]),2,0)</f>
        <v>10.23</v>
      </c>
      <c r="M5616" s="22">
        <f>shipments[[#This Row],[Boxes]]*shipments[[#This Row],[cost_per_box]]</f>
        <v>1155.99</v>
      </c>
      <c r="N5616" s="22">
        <f>shipments[[#This Row],[Amount]]-shipments[[#This Row],[total cost]]</f>
        <v>864.51</v>
      </c>
    </row>
    <row r="5617" spans="1:14" x14ac:dyDescent="0.35">
      <c r="A5617" t="s">
        <v>5666</v>
      </c>
      <c r="B5617" t="s">
        <v>8056</v>
      </c>
      <c r="C5617" t="s">
        <v>8021</v>
      </c>
      <c r="D5617" t="s">
        <v>8033</v>
      </c>
      <c r="E5617" s="1">
        <v>45362</v>
      </c>
      <c r="F5617">
        <v>11409.75</v>
      </c>
      <c r="G5617">
        <v>544</v>
      </c>
      <c r="H5617" t="s">
        <v>7</v>
      </c>
      <c r="I5617" t="str">
        <f>VLOOKUP(shipments[[#This Row],[SPID]],CHOOSE({1,2},people[[#All],[SPID]],people[[#All],[Sales_person]]),2,0)</f>
        <v>Marney O'Breen</v>
      </c>
      <c r="J5617">
        <f>YEAR(shipments[[#This Row],[Shipdate]])</f>
        <v>2024</v>
      </c>
      <c r="K5617" s="22"/>
      <c r="L5617" s="22">
        <f>VLOOKUP(shipments[[#This Row],[PID]],CHOOSE({1,2},products[PID],products[Cost_per_box]),2,0)</f>
        <v>10.23</v>
      </c>
      <c r="M5617" s="22">
        <f>shipments[[#This Row],[Boxes]]*shipments[[#This Row],[cost_per_box]]</f>
        <v>5565.12</v>
      </c>
      <c r="N5617" s="22">
        <f>shipments[[#This Row],[Amount]]-shipments[[#This Row],[total cost]]</f>
        <v>5844.63</v>
      </c>
    </row>
    <row r="5618" spans="1:14" x14ac:dyDescent="0.35">
      <c r="A5618" t="s">
        <v>5667</v>
      </c>
      <c r="B5618" t="s">
        <v>8056</v>
      </c>
      <c r="C5618" t="s">
        <v>8022</v>
      </c>
      <c r="D5618" t="s">
        <v>8038</v>
      </c>
      <c r="E5618" s="1">
        <v>45328</v>
      </c>
      <c r="F5618">
        <v>5514.75</v>
      </c>
      <c r="G5618">
        <v>425</v>
      </c>
      <c r="H5618" t="s">
        <v>7</v>
      </c>
      <c r="I5618" t="str">
        <f>VLOOKUP(shipments[[#This Row],[SPID]],CHOOSE({1,2},people[[#All],[SPID]],people[[#All],[Sales_person]]),2,0)</f>
        <v>Marney O'Breen</v>
      </c>
      <c r="J5618">
        <f>YEAR(shipments[[#This Row],[Shipdate]])</f>
        <v>2024</v>
      </c>
      <c r="K5618" s="22"/>
      <c r="L5618" s="22">
        <f>VLOOKUP(shipments[[#This Row],[PID]],CHOOSE({1,2},products[PID],products[Cost_per_box]),2,0)</f>
        <v>4.74</v>
      </c>
      <c r="M5618" s="22">
        <f>shipments[[#This Row],[Boxes]]*shipments[[#This Row],[cost_per_box]]</f>
        <v>2014.5</v>
      </c>
      <c r="N5618" s="22">
        <f>shipments[[#This Row],[Amount]]-shipments[[#This Row],[total cost]]</f>
        <v>3500.25</v>
      </c>
    </row>
    <row r="5619" spans="1:14" x14ac:dyDescent="0.35">
      <c r="A5619" t="s">
        <v>5668</v>
      </c>
      <c r="B5619" t="s">
        <v>8056</v>
      </c>
      <c r="C5619" t="s">
        <v>8022</v>
      </c>
      <c r="D5619" t="s">
        <v>8033</v>
      </c>
      <c r="E5619" s="1">
        <v>45082</v>
      </c>
      <c r="F5619">
        <v>10440</v>
      </c>
      <c r="G5619">
        <v>696</v>
      </c>
      <c r="H5619" t="s">
        <v>7</v>
      </c>
      <c r="I5619" t="str">
        <f>VLOOKUP(shipments[[#This Row],[SPID]],CHOOSE({1,2},people[[#All],[SPID]],people[[#All],[Sales_person]]),2,0)</f>
        <v>Marney O'Breen</v>
      </c>
      <c r="J5619">
        <f>YEAR(shipments[[#This Row],[Shipdate]])</f>
        <v>2023</v>
      </c>
      <c r="K5619" s="22"/>
      <c r="L5619" s="22">
        <f>VLOOKUP(shipments[[#This Row],[PID]],CHOOSE({1,2},products[PID],products[Cost_per_box]),2,0)</f>
        <v>4.74</v>
      </c>
      <c r="M5619" s="22">
        <f>shipments[[#This Row],[Boxes]]*shipments[[#This Row],[cost_per_box]]</f>
        <v>3299.04</v>
      </c>
      <c r="N5619" s="22">
        <f>shipments[[#This Row],[Amount]]-shipments[[#This Row],[total cost]]</f>
        <v>7140.96</v>
      </c>
    </row>
    <row r="5620" spans="1:14" x14ac:dyDescent="0.35">
      <c r="A5620" t="s">
        <v>5669</v>
      </c>
      <c r="B5620" t="s">
        <v>8056</v>
      </c>
      <c r="C5620" t="s">
        <v>8022</v>
      </c>
      <c r="D5620" t="s">
        <v>8033</v>
      </c>
      <c r="E5620" s="1">
        <v>45177</v>
      </c>
      <c r="F5620">
        <v>5859</v>
      </c>
      <c r="G5620">
        <v>391</v>
      </c>
      <c r="H5620" t="s">
        <v>7</v>
      </c>
      <c r="I5620" t="str">
        <f>VLOOKUP(shipments[[#This Row],[SPID]],CHOOSE({1,2},people[[#All],[SPID]],people[[#All],[Sales_person]]),2,0)</f>
        <v>Marney O'Breen</v>
      </c>
      <c r="J5620">
        <f>YEAR(shipments[[#This Row],[Shipdate]])</f>
        <v>2023</v>
      </c>
      <c r="K5620" s="22"/>
      <c r="L5620" s="22">
        <f>VLOOKUP(shipments[[#This Row],[PID]],CHOOSE({1,2},products[PID],products[Cost_per_box]),2,0)</f>
        <v>4.74</v>
      </c>
      <c r="M5620" s="22">
        <f>shipments[[#This Row],[Boxes]]*shipments[[#This Row],[cost_per_box]]</f>
        <v>1853.3400000000001</v>
      </c>
      <c r="N5620" s="22">
        <f>shipments[[#This Row],[Amount]]-shipments[[#This Row],[total cost]]</f>
        <v>4005.66</v>
      </c>
    </row>
    <row r="5621" spans="1:14" x14ac:dyDescent="0.35">
      <c r="A5621" t="s">
        <v>5670</v>
      </c>
      <c r="B5621" t="s">
        <v>8056</v>
      </c>
      <c r="C5621" t="s">
        <v>8022</v>
      </c>
      <c r="D5621" t="s">
        <v>8038</v>
      </c>
      <c r="E5621" s="1">
        <v>44950</v>
      </c>
      <c r="F5621">
        <v>6599.25</v>
      </c>
      <c r="G5621">
        <v>413</v>
      </c>
      <c r="H5621" t="s">
        <v>40</v>
      </c>
      <c r="I5621" t="str">
        <f>VLOOKUP(shipments[[#This Row],[SPID]],CHOOSE({1,2},people[[#All],[SPID]],people[[#All],[Sales_person]]),2,0)</f>
        <v>Marney O'Breen</v>
      </c>
      <c r="J5621">
        <f>YEAR(shipments[[#This Row],[Shipdate]])</f>
        <v>2023</v>
      </c>
      <c r="K5621" s="22"/>
      <c r="L5621" s="22">
        <f>VLOOKUP(shipments[[#This Row],[PID]],CHOOSE({1,2},products[PID],products[Cost_per_box]),2,0)</f>
        <v>4.74</v>
      </c>
      <c r="M5621" s="22">
        <f>shipments[[#This Row],[Boxes]]*shipments[[#This Row],[cost_per_box]]</f>
        <v>1957.6200000000001</v>
      </c>
      <c r="N5621" s="22">
        <f>shipments[[#This Row],[Amount]]-shipments[[#This Row],[total cost]]</f>
        <v>4641.63</v>
      </c>
    </row>
    <row r="5622" spans="1:14" x14ac:dyDescent="0.35">
      <c r="A5622" t="s">
        <v>5671</v>
      </c>
      <c r="B5622" t="s">
        <v>8056</v>
      </c>
      <c r="C5622" t="s">
        <v>8023</v>
      </c>
      <c r="D5622" t="s">
        <v>8035</v>
      </c>
      <c r="E5622" s="1">
        <v>45267</v>
      </c>
      <c r="F5622">
        <v>3179.25</v>
      </c>
      <c r="G5622">
        <v>455</v>
      </c>
      <c r="H5622" t="s">
        <v>7</v>
      </c>
      <c r="I5622" t="str">
        <f>VLOOKUP(shipments[[#This Row],[SPID]],CHOOSE({1,2},people[[#All],[SPID]],people[[#All],[Sales_person]]),2,0)</f>
        <v>Marney O'Breen</v>
      </c>
      <c r="J5622">
        <f>YEAR(shipments[[#This Row],[Shipdate]])</f>
        <v>2023</v>
      </c>
      <c r="K5622" s="22"/>
      <c r="L5622" s="22">
        <f>VLOOKUP(shipments[[#This Row],[PID]],CHOOSE({1,2},products[PID],products[Cost_per_box]),2,0)</f>
        <v>10.51</v>
      </c>
      <c r="M5622" s="22">
        <f>shipments[[#This Row],[Boxes]]*shipments[[#This Row],[cost_per_box]]</f>
        <v>4782.05</v>
      </c>
      <c r="N5622" s="22">
        <f>shipments[[#This Row],[Amount]]-shipments[[#This Row],[total cost]]</f>
        <v>-1602.8000000000002</v>
      </c>
    </row>
    <row r="5623" spans="1:14" x14ac:dyDescent="0.35">
      <c r="A5623" t="s">
        <v>5672</v>
      </c>
      <c r="B5623" t="s">
        <v>8056</v>
      </c>
      <c r="C5623" t="s">
        <v>8023</v>
      </c>
      <c r="D5623" t="s">
        <v>8036</v>
      </c>
      <c r="E5623" s="1">
        <v>44950</v>
      </c>
      <c r="F5623">
        <v>10964.25</v>
      </c>
      <c r="G5623">
        <v>1097</v>
      </c>
      <c r="H5623" t="s">
        <v>7</v>
      </c>
      <c r="I5623" t="str">
        <f>VLOOKUP(shipments[[#This Row],[SPID]],CHOOSE({1,2},people[[#All],[SPID]],people[[#All],[Sales_person]]),2,0)</f>
        <v>Marney O'Breen</v>
      </c>
      <c r="J5623">
        <f>YEAR(shipments[[#This Row],[Shipdate]])</f>
        <v>2023</v>
      </c>
      <c r="K5623" s="22"/>
      <c r="L5623" s="22">
        <f>VLOOKUP(shipments[[#This Row],[PID]],CHOOSE({1,2},products[PID],products[Cost_per_box]),2,0)</f>
        <v>10.51</v>
      </c>
      <c r="M5623" s="22">
        <f>shipments[[#This Row],[Boxes]]*shipments[[#This Row],[cost_per_box]]</f>
        <v>11529.47</v>
      </c>
      <c r="N5623" s="22">
        <f>shipments[[#This Row],[Amount]]-shipments[[#This Row],[total cost]]</f>
        <v>-565.21999999999935</v>
      </c>
    </row>
    <row r="5624" spans="1:14" x14ac:dyDescent="0.35">
      <c r="A5624" t="s">
        <v>5673</v>
      </c>
      <c r="B5624" t="s">
        <v>8056</v>
      </c>
      <c r="C5624" t="s">
        <v>8023</v>
      </c>
      <c r="D5624" t="s">
        <v>8038</v>
      </c>
      <c r="E5624" s="1">
        <v>45286</v>
      </c>
      <c r="F5624">
        <v>9679.5</v>
      </c>
      <c r="G5624">
        <v>968</v>
      </c>
      <c r="H5624" t="s">
        <v>7</v>
      </c>
      <c r="I5624" t="str">
        <f>VLOOKUP(shipments[[#This Row],[SPID]],CHOOSE({1,2},people[[#All],[SPID]],people[[#All],[Sales_person]]),2,0)</f>
        <v>Marney O'Breen</v>
      </c>
      <c r="J5624">
        <f>YEAR(shipments[[#This Row],[Shipdate]])</f>
        <v>2023</v>
      </c>
      <c r="K5624" s="22"/>
      <c r="L5624" s="22">
        <f>VLOOKUP(shipments[[#This Row],[PID]],CHOOSE({1,2},products[PID],products[Cost_per_box]),2,0)</f>
        <v>10.51</v>
      </c>
      <c r="M5624" s="22">
        <f>shipments[[#This Row],[Boxes]]*shipments[[#This Row],[cost_per_box]]</f>
        <v>10173.68</v>
      </c>
      <c r="N5624" s="22">
        <f>shipments[[#This Row],[Amount]]-shipments[[#This Row],[total cost]]</f>
        <v>-494.18000000000029</v>
      </c>
    </row>
    <row r="5625" spans="1:14" x14ac:dyDescent="0.35">
      <c r="A5625" t="s">
        <v>5674</v>
      </c>
      <c r="B5625" t="s">
        <v>8056</v>
      </c>
      <c r="C5625" t="s">
        <v>8023</v>
      </c>
      <c r="D5625" t="s">
        <v>8033</v>
      </c>
      <c r="E5625" s="1">
        <v>45538</v>
      </c>
      <c r="F5625">
        <v>4119.75</v>
      </c>
      <c r="G5625">
        <v>412</v>
      </c>
      <c r="H5625" t="s">
        <v>26</v>
      </c>
      <c r="I5625" t="str">
        <f>VLOOKUP(shipments[[#This Row],[SPID]],CHOOSE({1,2},people[[#All],[SPID]],people[[#All],[Sales_person]]),2,0)</f>
        <v>Marney O'Breen</v>
      </c>
      <c r="J5625">
        <f>YEAR(shipments[[#This Row],[Shipdate]])</f>
        <v>2024</v>
      </c>
      <c r="K5625" s="22"/>
      <c r="L5625" s="22">
        <f>VLOOKUP(shipments[[#This Row],[PID]],CHOOSE({1,2},products[PID],products[Cost_per_box]),2,0)</f>
        <v>10.51</v>
      </c>
      <c r="M5625" s="22">
        <f>shipments[[#This Row],[Boxes]]*shipments[[#This Row],[cost_per_box]]</f>
        <v>4330.12</v>
      </c>
      <c r="N5625" s="22">
        <f>shipments[[#This Row],[Amount]]-shipments[[#This Row],[total cost]]</f>
        <v>-210.36999999999989</v>
      </c>
    </row>
    <row r="5626" spans="1:14" x14ac:dyDescent="0.35">
      <c r="A5626" t="s">
        <v>5675</v>
      </c>
      <c r="B5626" t="s">
        <v>8056</v>
      </c>
      <c r="C5626" t="s">
        <v>8023</v>
      </c>
      <c r="D5626" t="s">
        <v>8034</v>
      </c>
      <c r="E5626" s="1">
        <v>45287</v>
      </c>
      <c r="F5626">
        <v>9292.5</v>
      </c>
      <c r="G5626">
        <v>1328</v>
      </c>
      <c r="H5626" t="s">
        <v>40</v>
      </c>
      <c r="I5626" t="str">
        <f>VLOOKUP(shipments[[#This Row],[SPID]],CHOOSE({1,2},people[[#All],[SPID]],people[[#All],[Sales_person]]),2,0)</f>
        <v>Marney O'Breen</v>
      </c>
      <c r="J5626">
        <f>YEAR(shipments[[#This Row],[Shipdate]])</f>
        <v>2023</v>
      </c>
      <c r="K5626" s="22"/>
      <c r="L5626" s="22">
        <f>VLOOKUP(shipments[[#This Row],[PID]],CHOOSE({1,2},products[PID],products[Cost_per_box]),2,0)</f>
        <v>10.51</v>
      </c>
      <c r="M5626" s="22">
        <f>shipments[[#This Row],[Boxes]]*shipments[[#This Row],[cost_per_box]]</f>
        <v>13957.279999999999</v>
      </c>
      <c r="N5626" s="22">
        <f>shipments[[#This Row],[Amount]]-shipments[[#This Row],[total cost]]</f>
        <v>-4664.7799999999988</v>
      </c>
    </row>
    <row r="5627" spans="1:14" x14ac:dyDescent="0.35">
      <c r="A5627" t="s">
        <v>5676</v>
      </c>
      <c r="B5627" t="s">
        <v>8056</v>
      </c>
      <c r="C5627" t="s">
        <v>8023</v>
      </c>
      <c r="D5627" t="s">
        <v>8037</v>
      </c>
      <c r="E5627" s="1">
        <v>45096</v>
      </c>
      <c r="F5627">
        <v>5145.75</v>
      </c>
      <c r="G5627">
        <v>858</v>
      </c>
      <c r="H5627" t="s">
        <v>7</v>
      </c>
      <c r="I5627" t="str">
        <f>VLOOKUP(shipments[[#This Row],[SPID]],CHOOSE({1,2},people[[#All],[SPID]],people[[#All],[Sales_person]]),2,0)</f>
        <v>Marney O'Breen</v>
      </c>
      <c r="J5627">
        <f>YEAR(shipments[[#This Row],[Shipdate]])</f>
        <v>2023</v>
      </c>
      <c r="K5627" s="22"/>
      <c r="L5627" s="22">
        <f>VLOOKUP(shipments[[#This Row],[PID]],CHOOSE({1,2},products[PID],products[Cost_per_box]),2,0)</f>
        <v>10.51</v>
      </c>
      <c r="M5627" s="22">
        <f>shipments[[#This Row],[Boxes]]*shipments[[#This Row],[cost_per_box]]</f>
        <v>9017.58</v>
      </c>
      <c r="N5627" s="22">
        <f>shipments[[#This Row],[Amount]]-shipments[[#This Row],[total cost]]</f>
        <v>-3871.83</v>
      </c>
    </row>
    <row r="5628" spans="1:14" x14ac:dyDescent="0.35">
      <c r="A5628" t="s">
        <v>5677</v>
      </c>
      <c r="B5628" t="s">
        <v>8056</v>
      </c>
      <c r="C5628" t="s">
        <v>8023</v>
      </c>
      <c r="D5628" t="s">
        <v>8038</v>
      </c>
      <c r="E5628" s="1">
        <v>45531</v>
      </c>
      <c r="F5628">
        <v>5465.25</v>
      </c>
      <c r="G5628">
        <v>547</v>
      </c>
      <c r="H5628" t="s">
        <v>40</v>
      </c>
      <c r="I5628" t="str">
        <f>VLOOKUP(shipments[[#This Row],[SPID]],CHOOSE({1,2},people[[#All],[SPID]],people[[#All],[Sales_person]]),2,0)</f>
        <v>Marney O'Breen</v>
      </c>
      <c r="J5628">
        <f>YEAR(shipments[[#This Row],[Shipdate]])</f>
        <v>2024</v>
      </c>
      <c r="K5628" s="22"/>
      <c r="L5628" s="22">
        <f>VLOOKUP(shipments[[#This Row],[PID]],CHOOSE({1,2},products[PID],products[Cost_per_box]),2,0)</f>
        <v>10.51</v>
      </c>
      <c r="M5628" s="22">
        <f>shipments[[#This Row],[Boxes]]*shipments[[#This Row],[cost_per_box]]</f>
        <v>5748.97</v>
      </c>
      <c r="N5628" s="22">
        <f>shipments[[#This Row],[Amount]]-shipments[[#This Row],[total cost]]</f>
        <v>-283.72000000000025</v>
      </c>
    </row>
    <row r="5629" spans="1:14" x14ac:dyDescent="0.35">
      <c r="A5629" t="s">
        <v>5678</v>
      </c>
      <c r="B5629" t="s">
        <v>8056</v>
      </c>
      <c r="C5629" t="s">
        <v>8023</v>
      </c>
      <c r="D5629" t="s">
        <v>8033</v>
      </c>
      <c r="E5629" s="1">
        <v>45036</v>
      </c>
      <c r="F5629">
        <v>10338.75</v>
      </c>
      <c r="G5629">
        <v>1034</v>
      </c>
      <c r="H5629" t="s">
        <v>7</v>
      </c>
      <c r="I5629" t="str">
        <f>VLOOKUP(shipments[[#This Row],[SPID]],CHOOSE({1,2},people[[#All],[SPID]],people[[#All],[Sales_person]]),2,0)</f>
        <v>Marney O'Breen</v>
      </c>
      <c r="J5629">
        <f>YEAR(shipments[[#This Row],[Shipdate]])</f>
        <v>2023</v>
      </c>
      <c r="K5629" s="22"/>
      <c r="L5629" s="22">
        <f>VLOOKUP(shipments[[#This Row],[PID]],CHOOSE({1,2},products[PID],products[Cost_per_box]),2,0)</f>
        <v>10.51</v>
      </c>
      <c r="M5629" s="22">
        <f>shipments[[#This Row],[Boxes]]*shipments[[#This Row],[cost_per_box]]</f>
        <v>10867.34</v>
      </c>
      <c r="N5629" s="22">
        <f>shipments[[#This Row],[Amount]]-shipments[[#This Row],[total cost]]</f>
        <v>-528.59000000000015</v>
      </c>
    </row>
    <row r="5630" spans="1:14" x14ac:dyDescent="0.35">
      <c r="A5630" t="s">
        <v>5679</v>
      </c>
      <c r="B5630" t="s">
        <v>8056</v>
      </c>
      <c r="C5630" t="s">
        <v>8024</v>
      </c>
      <c r="D5630" t="s">
        <v>8034</v>
      </c>
      <c r="E5630" s="1">
        <v>45397</v>
      </c>
      <c r="F5630">
        <v>5258.25</v>
      </c>
      <c r="G5630">
        <v>351</v>
      </c>
      <c r="H5630" t="s">
        <v>7</v>
      </c>
      <c r="I5630" t="str">
        <f>VLOOKUP(shipments[[#This Row],[SPID]],CHOOSE({1,2},people[[#All],[SPID]],people[[#All],[Sales_person]]),2,0)</f>
        <v>Marney O'Breen</v>
      </c>
      <c r="J5630">
        <f>YEAR(shipments[[#This Row],[Shipdate]])</f>
        <v>2024</v>
      </c>
      <c r="K5630" s="22"/>
      <c r="L5630" s="22">
        <f>VLOOKUP(shipments[[#This Row],[PID]],CHOOSE({1,2},products[PID],products[Cost_per_box]),2,0)</f>
        <v>6.43</v>
      </c>
      <c r="M5630" s="22">
        <f>shipments[[#This Row],[Boxes]]*shipments[[#This Row],[cost_per_box]]</f>
        <v>2256.9299999999998</v>
      </c>
      <c r="N5630" s="22">
        <f>shipments[[#This Row],[Amount]]-shipments[[#This Row],[total cost]]</f>
        <v>3001.32</v>
      </c>
    </row>
    <row r="5631" spans="1:14" x14ac:dyDescent="0.35">
      <c r="A5631" t="s">
        <v>5680</v>
      </c>
      <c r="B5631" t="s">
        <v>8056</v>
      </c>
      <c r="C5631" t="s">
        <v>8024</v>
      </c>
      <c r="D5631" t="s">
        <v>8037</v>
      </c>
      <c r="E5631" s="1">
        <v>45098</v>
      </c>
      <c r="F5631">
        <v>4713.75</v>
      </c>
      <c r="G5631">
        <v>337</v>
      </c>
      <c r="H5631" t="s">
        <v>40</v>
      </c>
      <c r="I5631" t="str">
        <f>VLOOKUP(shipments[[#This Row],[SPID]],CHOOSE({1,2},people[[#All],[SPID]],people[[#All],[Sales_person]]),2,0)</f>
        <v>Marney O'Breen</v>
      </c>
      <c r="J5631">
        <f>YEAR(shipments[[#This Row],[Shipdate]])</f>
        <v>2023</v>
      </c>
      <c r="K5631" s="22"/>
      <c r="L5631" s="22">
        <f>VLOOKUP(shipments[[#This Row],[PID]],CHOOSE({1,2},products[PID],products[Cost_per_box]),2,0)</f>
        <v>6.43</v>
      </c>
      <c r="M5631" s="22">
        <f>shipments[[#This Row],[Boxes]]*shipments[[#This Row],[cost_per_box]]</f>
        <v>2166.91</v>
      </c>
      <c r="N5631" s="22">
        <f>shipments[[#This Row],[Amount]]-shipments[[#This Row],[total cost]]</f>
        <v>2546.84</v>
      </c>
    </row>
    <row r="5632" spans="1:14" x14ac:dyDescent="0.35">
      <c r="A5632" t="s">
        <v>5681</v>
      </c>
      <c r="B5632" t="s">
        <v>8056</v>
      </c>
      <c r="C5632" t="s">
        <v>8025</v>
      </c>
      <c r="D5632" t="s">
        <v>8038</v>
      </c>
      <c r="E5632" s="1">
        <v>45520</v>
      </c>
      <c r="F5632">
        <v>5634</v>
      </c>
      <c r="G5632">
        <v>332</v>
      </c>
      <c r="H5632" t="s">
        <v>18</v>
      </c>
      <c r="I5632" t="str">
        <f>VLOOKUP(shipments[[#This Row],[SPID]],CHOOSE({1,2},people[[#All],[SPID]],people[[#All],[Sales_person]]),2,0)</f>
        <v>Marney O'Breen</v>
      </c>
      <c r="J5632">
        <f>YEAR(shipments[[#This Row],[Shipdate]])</f>
        <v>2024</v>
      </c>
      <c r="K5632" s="22"/>
      <c r="L5632" s="22">
        <f>VLOOKUP(shipments[[#This Row],[PID]],CHOOSE({1,2},products[PID],products[Cost_per_box]),2,0)</f>
        <v>12.41</v>
      </c>
      <c r="M5632" s="22">
        <f>shipments[[#This Row],[Boxes]]*shipments[[#This Row],[cost_per_box]]</f>
        <v>4120.12</v>
      </c>
      <c r="N5632" s="22">
        <f>shipments[[#This Row],[Amount]]-shipments[[#This Row],[total cost]]</f>
        <v>1513.88</v>
      </c>
    </row>
    <row r="5633" spans="1:14" x14ac:dyDescent="0.35">
      <c r="A5633" t="s">
        <v>5682</v>
      </c>
      <c r="B5633" t="s">
        <v>8056</v>
      </c>
      <c r="C5633" t="s">
        <v>8026</v>
      </c>
      <c r="D5633" t="s">
        <v>8037</v>
      </c>
      <c r="E5633" s="1">
        <v>45141</v>
      </c>
      <c r="F5633">
        <v>3642.75</v>
      </c>
      <c r="G5633">
        <v>215</v>
      </c>
      <c r="H5633" t="s">
        <v>7</v>
      </c>
      <c r="I5633" t="str">
        <f>VLOOKUP(shipments[[#This Row],[SPID]],CHOOSE({1,2},people[[#All],[SPID]],people[[#All],[Sales_person]]),2,0)</f>
        <v>Marney O'Breen</v>
      </c>
      <c r="J5633">
        <f>YEAR(shipments[[#This Row],[Shipdate]])</f>
        <v>2023</v>
      </c>
      <c r="K5633" s="22"/>
      <c r="L5633" s="22">
        <f>VLOOKUP(shipments[[#This Row],[PID]],CHOOSE({1,2},products[PID],products[Cost_per_box]),2,0)</f>
        <v>9.57</v>
      </c>
      <c r="M5633" s="22">
        <f>shipments[[#This Row],[Boxes]]*shipments[[#This Row],[cost_per_box]]</f>
        <v>2057.5500000000002</v>
      </c>
      <c r="N5633" s="22">
        <f>shipments[[#This Row],[Amount]]-shipments[[#This Row],[total cost]]</f>
        <v>1585.1999999999998</v>
      </c>
    </row>
    <row r="5634" spans="1:14" x14ac:dyDescent="0.35">
      <c r="A5634" t="s">
        <v>5683</v>
      </c>
      <c r="B5634" t="s">
        <v>8056</v>
      </c>
      <c r="C5634" t="s">
        <v>8026</v>
      </c>
      <c r="D5634" t="s">
        <v>8038</v>
      </c>
      <c r="E5634" s="1">
        <v>45509</v>
      </c>
      <c r="F5634">
        <v>10962</v>
      </c>
      <c r="G5634">
        <v>609</v>
      </c>
      <c r="H5634" t="s">
        <v>18</v>
      </c>
      <c r="I5634" t="str">
        <f>VLOOKUP(shipments[[#This Row],[SPID]],CHOOSE({1,2},people[[#All],[SPID]],people[[#All],[Sales_person]]),2,0)</f>
        <v>Marney O'Breen</v>
      </c>
      <c r="J5634">
        <f>YEAR(shipments[[#This Row],[Shipdate]])</f>
        <v>2024</v>
      </c>
      <c r="K5634" s="22"/>
      <c r="L5634" s="22">
        <f>VLOOKUP(shipments[[#This Row],[PID]],CHOOSE({1,2},products[PID],products[Cost_per_box]),2,0)</f>
        <v>9.57</v>
      </c>
      <c r="M5634" s="22">
        <f>shipments[[#This Row],[Boxes]]*shipments[[#This Row],[cost_per_box]]</f>
        <v>5828.13</v>
      </c>
      <c r="N5634" s="22">
        <f>shipments[[#This Row],[Amount]]-shipments[[#This Row],[total cost]]</f>
        <v>5133.87</v>
      </c>
    </row>
    <row r="5635" spans="1:14" x14ac:dyDescent="0.35">
      <c r="A5635" t="s">
        <v>5684</v>
      </c>
      <c r="B5635" t="s">
        <v>8056</v>
      </c>
      <c r="C5635" t="s">
        <v>8027</v>
      </c>
      <c r="D5635" t="s">
        <v>8038</v>
      </c>
      <c r="E5635" s="1">
        <v>45043</v>
      </c>
      <c r="F5635">
        <v>16499.25</v>
      </c>
      <c r="G5635">
        <v>2063</v>
      </c>
      <c r="H5635" t="s">
        <v>7</v>
      </c>
      <c r="I5635" t="str">
        <f>VLOOKUP(shipments[[#This Row],[SPID]],CHOOSE({1,2},people[[#All],[SPID]],people[[#All],[Sales_person]]),2,0)</f>
        <v>Marney O'Breen</v>
      </c>
      <c r="J5635">
        <f>YEAR(shipments[[#This Row],[Shipdate]])</f>
        <v>2023</v>
      </c>
      <c r="K5635" s="22"/>
      <c r="L5635" s="22">
        <f>VLOOKUP(shipments[[#This Row],[PID]],CHOOSE({1,2},products[PID],products[Cost_per_box]),2,0)</f>
        <v>8.43</v>
      </c>
      <c r="M5635" s="22">
        <f>shipments[[#This Row],[Boxes]]*shipments[[#This Row],[cost_per_box]]</f>
        <v>17391.09</v>
      </c>
      <c r="N5635" s="22">
        <f>shipments[[#This Row],[Amount]]-shipments[[#This Row],[total cost]]</f>
        <v>-891.84000000000015</v>
      </c>
    </row>
    <row r="5636" spans="1:14" x14ac:dyDescent="0.35">
      <c r="A5636" t="s">
        <v>5685</v>
      </c>
      <c r="B5636" t="s">
        <v>8056</v>
      </c>
      <c r="C5636" t="s">
        <v>8027</v>
      </c>
      <c r="D5636" t="s">
        <v>8033</v>
      </c>
      <c r="E5636" s="1">
        <v>45187</v>
      </c>
      <c r="F5636">
        <v>13776.75</v>
      </c>
      <c r="G5636">
        <v>1969</v>
      </c>
      <c r="H5636" t="s">
        <v>7</v>
      </c>
      <c r="I5636" t="str">
        <f>VLOOKUP(shipments[[#This Row],[SPID]],CHOOSE({1,2},people[[#All],[SPID]],people[[#All],[Sales_person]]),2,0)</f>
        <v>Marney O'Breen</v>
      </c>
      <c r="J5636">
        <f>YEAR(shipments[[#This Row],[Shipdate]])</f>
        <v>2023</v>
      </c>
      <c r="K5636" s="22"/>
      <c r="L5636" s="22">
        <f>VLOOKUP(shipments[[#This Row],[PID]],CHOOSE({1,2},products[PID],products[Cost_per_box]),2,0)</f>
        <v>8.43</v>
      </c>
      <c r="M5636" s="22">
        <f>shipments[[#This Row],[Boxes]]*shipments[[#This Row],[cost_per_box]]</f>
        <v>16598.669999999998</v>
      </c>
      <c r="N5636" s="22">
        <f>shipments[[#This Row],[Amount]]-shipments[[#This Row],[total cost]]</f>
        <v>-2821.9199999999983</v>
      </c>
    </row>
    <row r="5637" spans="1:14" x14ac:dyDescent="0.35">
      <c r="A5637" t="s">
        <v>5686</v>
      </c>
      <c r="B5637" t="s">
        <v>8056</v>
      </c>
      <c r="C5637" t="s">
        <v>8027</v>
      </c>
      <c r="D5637" t="s">
        <v>8036</v>
      </c>
      <c r="E5637" s="1">
        <v>44988</v>
      </c>
      <c r="F5637">
        <v>263.25</v>
      </c>
      <c r="G5637">
        <v>24</v>
      </c>
      <c r="H5637" t="s">
        <v>7</v>
      </c>
      <c r="I5637" t="str">
        <f>VLOOKUP(shipments[[#This Row],[SPID]],CHOOSE({1,2},people[[#All],[SPID]],people[[#All],[Sales_person]]),2,0)</f>
        <v>Marney O'Breen</v>
      </c>
      <c r="J5637">
        <f>YEAR(shipments[[#This Row],[Shipdate]])</f>
        <v>2023</v>
      </c>
      <c r="K5637" s="22"/>
      <c r="L5637" s="22">
        <f>VLOOKUP(shipments[[#This Row],[PID]],CHOOSE({1,2},products[PID],products[Cost_per_box]),2,0)</f>
        <v>8.43</v>
      </c>
      <c r="M5637" s="22">
        <f>shipments[[#This Row],[Boxes]]*shipments[[#This Row],[cost_per_box]]</f>
        <v>202.32</v>
      </c>
      <c r="N5637" s="22">
        <f>shipments[[#This Row],[Amount]]-shipments[[#This Row],[total cost]]</f>
        <v>60.930000000000007</v>
      </c>
    </row>
    <row r="5638" spans="1:14" x14ac:dyDescent="0.35">
      <c r="A5638" t="s">
        <v>5687</v>
      </c>
      <c r="B5638" t="s">
        <v>8056</v>
      </c>
      <c r="C5638" t="s">
        <v>8027</v>
      </c>
      <c r="D5638" t="s">
        <v>8038</v>
      </c>
      <c r="E5638" s="1">
        <v>45482</v>
      </c>
      <c r="F5638">
        <v>1134</v>
      </c>
      <c r="G5638">
        <v>114</v>
      </c>
      <c r="H5638" t="s">
        <v>18</v>
      </c>
      <c r="I5638" t="str">
        <f>VLOOKUP(shipments[[#This Row],[SPID]],CHOOSE({1,2},people[[#All],[SPID]],people[[#All],[Sales_person]]),2,0)</f>
        <v>Marney O'Breen</v>
      </c>
      <c r="J5638">
        <f>YEAR(shipments[[#This Row],[Shipdate]])</f>
        <v>2024</v>
      </c>
      <c r="K5638" s="22"/>
      <c r="L5638" s="22">
        <f>VLOOKUP(shipments[[#This Row],[PID]],CHOOSE({1,2},products[PID],products[Cost_per_box]),2,0)</f>
        <v>8.43</v>
      </c>
      <c r="M5638" s="22">
        <f>shipments[[#This Row],[Boxes]]*shipments[[#This Row],[cost_per_box]]</f>
        <v>961.02</v>
      </c>
      <c r="N5638" s="22">
        <f>shipments[[#This Row],[Amount]]-shipments[[#This Row],[total cost]]</f>
        <v>172.98000000000002</v>
      </c>
    </row>
    <row r="5639" spans="1:14" x14ac:dyDescent="0.35">
      <c r="A5639" t="s">
        <v>5688</v>
      </c>
      <c r="B5639" t="s">
        <v>8056</v>
      </c>
      <c r="C5639" t="s">
        <v>8028</v>
      </c>
      <c r="D5639" t="s">
        <v>8036</v>
      </c>
      <c r="E5639" s="1">
        <v>44972</v>
      </c>
      <c r="F5639">
        <v>14703.75</v>
      </c>
      <c r="G5639">
        <v>1337</v>
      </c>
      <c r="H5639" t="s">
        <v>40</v>
      </c>
      <c r="I5639" t="str">
        <f>VLOOKUP(shipments[[#This Row],[SPID]],CHOOSE({1,2},people[[#All],[SPID]],people[[#All],[Sales_person]]),2,0)</f>
        <v>Marney O'Breen</v>
      </c>
      <c r="J5639">
        <f>YEAR(shipments[[#This Row],[Shipdate]])</f>
        <v>2023</v>
      </c>
      <c r="K5639" s="22"/>
      <c r="L5639" s="22">
        <f>VLOOKUP(shipments[[#This Row],[PID]],CHOOSE({1,2},products[PID],products[Cost_per_box]),2,0)</f>
        <v>6.8</v>
      </c>
      <c r="M5639" s="22">
        <f>shipments[[#This Row],[Boxes]]*shipments[[#This Row],[cost_per_box]]</f>
        <v>9091.6</v>
      </c>
      <c r="N5639" s="22">
        <f>shipments[[#This Row],[Amount]]-shipments[[#This Row],[total cost]]</f>
        <v>5612.15</v>
      </c>
    </row>
    <row r="5640" spans="1:14" x14ac:dyDescent="0.35">
      <c r="A5640" t="s">
        <v>5689</v>
      </c>
      <c r="B5640" t="s">
        <v>8056</v>
      </c>
      <c r="C5640" t="s">
        <v>8028</v>
      </c>
      <c r="D5640" t="s">
        <v>8034</v>
      </c>
      <c r="E5640" s="1">
        <v>45321</v>
      </c>
      <c r="F5640">
        <v>3399.75</v>
      </c>
      <c r="G5640">
        <v>310</v>
      </c>
      <c r="H5640" t="s">
        <v>7</v>
      </c>
      <c r="I5640" t="str">
        <f>VLOOKUP(shipments[[#This Row],[SPID]],CHOOSE({1,2},people[[#All],[SPID]],people[[#All],[Sales_person]]),2,0)</f>
        <v>Marney O'Breen</v>
      </c>
      <c r="J5640">
        <f>YEAR(shipments[[#This Row],[Shipdate]])</f>
        <v>2024</v>
      </c>
      <c r="K5640" s="22"/>
      <c r="L5640" s="22">
        <f>VLOOKUP(shipments[[#This Row],[PID]],CHOOSE({1,2},products[PID],products[Cost_per_box]),2,0)</f>
        <v>6.8</v>
      </c>
      <c r="M5640" s="22">
        <f>shipments[[#This Row],[Boxes]]*shipments[[#This Row],[cost_per_box]]</f>
        <v>2108</v>
      </c>
      <c r="N5640" s="22">
        <f>shipments[[#This Row],[Amount]]-shipments[[#This Row],[total cost]]</f>
        <v>1291.75</v>
      </c>
    </row>
    <row r="5641" spans="1:14" x14ac:dyDescent="0.35">
      <c r="A5641" t="s">
        <v>5690</v>
      </c>
      <c r="B5641" t="s">
        <v>8056</v>
      </c>
      <c r="C5641" t="s">
        <v>8028</v>
      </c>
      <c r="D5641" t="s">
        <v>8034</v>
      </c>
      <c r="E5641" s="1">
        <v>45433</v>
      </c>
      <c r="F5641">
        <v>4954.5</v>
      </c>
      <c r="G5641">
        <v>451</v>
      </c>
      <c r="H5641" t="s">
        <v>7</v>
      </c>
      <c r="I5641" t="str">
        <f>VLOOKUP(shipments[[#This Row],[SPID]],CHOOSE({1,2},people[[#All],[SPID]],people[[#All],[Sales_person]]),2,0)</f>
        <v>Marney O'Breen</v>
      </c>
      <c r="J5641">
        <f>YEAR(shipments[[#This Row],[Shipdate]])</f>
        <v>2024</v>
      </c>
      <c r="K5641" s="22"/>
      <c r="L5641" s="22">
        <f>VLOOKUP(shipments[[#This Row],[PID]],CHOOSE({1,2},products[PID],products[Cost_per_box]),2,0)</f>
        <v>6.8</v>
      </c>
      <c r="M5641" s="22">
        <f>shipments[[#This Row],[Boxes]]*shipments[[#This Row],[cost_per_box]]</f>
        <v>3066.7999999999997</v>
      </c>
      <c r="N5641" s="22">
        <f>shipments[[#This Row],[Amount]]-shipments[[#This Row],[total cost]]</f>
        <v>1887.7000000000003</v>
      </c>
    </row>
    <row r="5642" spans="1:14" x14ac:dyDescent="0.35">
      <c r="A5642" t="s">
        <v>5691</v>
      </c>
      <c r="B5642" t="s">
        <v>8056</v>
      </c>
      <c r="C5642" t="s">
        <v>8029</v>
      </c>
      <c r="D5642" t="s">
        <v>8036</v>
      </c>
      <c r="E5642" s="1">
        <v>44937</v>
      </c>
      <c r="F5642">
        <v>10149.75</v>
      </c>
      <c r="G5642">
        <v>406</v>
      </c>
      <c r="H5642" t="s">
        <v>7</v>
      </c>
      <c r="I5642" t="str">
        <f>VLOOKUP(shipments[[#This Row],[SPID]],CHOOSE({1,2},people[[#All],[SPID]],people[[#All],[Sales_person]]),2,0)</f>
        <v>Marney O'Breen</v>
      </c>
      <c r="J5642">
        <f>YEAR(shipments[[#This Row],[Shipdate]])</f>
        <v>2023</v>
      </c>
      <c r="K5642" s="22"/>
      <c r="L5642" s="22">
        <f>VLOOKUP(shipments[[#This Row],[PID]],CHOOSE({1,2},products[PID],products[Cost_per_box]),2,0)</f>
        <v>5.04</v>
      </c>
      <c r="M5642" s="22">
        <f>shipments[[#This Row],[Boxes]]*shipments[[#This Row],[cost_per_box]]</f>
        <v>2046.24</v>
      </c>
      <c r="N5642" s="22">
        <f>shipments[[#This Row],[Amount]]-shipments[[#This Row],[total cost]]</f>
        <v>8103.51</v>
      </c>
    </row>
    <row r="5643" spans="1:14" x14ac:dyDescent="0.35">
      <c r="A5643" t="s">
        <v>5692</v>
      </c>
      <c r="B5643" t="s">
        <v>8056</v>
      </c>
      <c r="C5643" t="s">
        <v>8030</v>
      </c>
      <c r="D5643" t="s">
        <v>8033</v>
      </c>
      <c r="E5643" s="1">
        <v>45274</v>
      </c>
      <c r="F5643">
        <v>315</v>
      </c>
      <c r="G5643">
        <v>40</v>
      </c>
      <c r="H5643" t="s">
        <v>7</v>
      </c>
      <c r="I5643" t="str">
        <f>VLOOKUP(shipments[[#This Row],[SPID]],CHOOSE({1,2},people[[#All],[SPID]],people[[#All],[Sales_person]]),2,0)</f>
        <v>Marney O'Breen</v>
      </c>
      <c r="J5643">
        <f>YEAR(shipments[[#This Row],[Shipdate]])</f>
        <v>2023</v>
      </c>
      <c r="K5643" s="22"/>
      <c r="L5643" s="22">
        <f>VLOOKUP(shipments[[#This Row],[PID]],CHOOSE({1,2},products[PID],products[Cost_per_box]),2,0)</f>
        <v>2.76</v>
      </c>
      <c r="M5643" s="22">
        <f>shipments[[#This Row],[Boxes]]*shipments[[#This Row],[cost_per_box]]</f>
        <v>110.39999999999999</v>
      </c>
      <c r="N5643" s="22">
        <f>shipments[[#This Row],[Amount]]-shipments[[#This Row],[total cost]]</f>
        <v>204.60000000000002</v>
      </c>
    </row>
    <row r="5644" spans="1:14" x14ac:dyDescent="0.35">
      <c r="A5644" t="s">
        <v>5693</v>
      </c>
      <c r="B5644" t="s">
        <v>8056</v>
      </c>
      <c r="C5644" t="s">
        <v>8030</v>
      </c>
      <c r="D5644" t="s">
        <v>8036</v>
      </c>
      <c r="E5644" s="1">
        <v>45211</v>
      </c>
      <c r="F5644">
        <v>3118.5</v>
      </c>
      <c r="G5644">
        <v>347</v>
      </c>
      <c r="H5644" t="s">
        <v>7</v>
      </c>
      <c r="I5644" t="str">
        <f>VLOOKUP(shipments[[#This Row],[SPID]],CHOOSE({1,2},people[[#All],[SPID]],people[[#All],[Sales_person]]),2,0)</f>
        <v>Marney O'Breen</v>
      </c>
      <c r="J5644">
        <f>YEAR(shipments[[#This Row],[Shipdate]])</f>
        <v>2023</v>
      </c>
      <c r="K5644" s="22"/>
      <c r="L5644" s="22">
        <f>VLOOKUP(shipments[[#This Row],[PID]],CHOOSE({1,2},products[PID],products[Cost_per_box]),2,0)</f>
        <v>2.76</v>
      </c>
      <c r="M5644" s="22">
        <f>shipments[[#This Row],[Boxes]]*shipments[[#This Row],[cost_per_box]]</f>
        <v>957.71999999999991</v>
      </c>
      <c r="N5644" s="22">
        <f>shipments[[#This Row],[Amount]]-shipments[[#This Row],[total cost]]</f>
        <v>2160.7800000000002</v>
      </c>
    </row>
    <row r="5645" spans="1:14" x14ac:dyDescent="0.35">
      <c r="A5645" t="s">
        <v>5694</v>
      </c>
      <c r="B5645" t="s">
        <v>8056</v>
      </c>
      <c r="C5645" t="s">
        <v>8030</v>
      </c>
      <c r="D5645" t="s">
        <v>8037</v>
      </c>
      <c r="E5645" s="1">
        <v>45457</v>
      </c>
      <c r="F5645">
        <v>6637.5</v>
      </c>
      <c r="G5645">
        <v>664</v>
      </c>
      <c r="H5645" t="s">
        <v>7</v>
      </c>
      <c r="I5645" t="str">
        <f>VLOOKUP(shipments[[#This Row],[SPID]],CHOOSE({1,2},people[[#All],[SPID]],people[[#All],[Sales_person]]),2,0)</f>
        <v>Marney O'Breen</v>
      </c>
      <c r="J5645">
        <f>YEAR(shipments[[#This Row],[Shipdate]])</f>
        <v>2024</v>
      </c>
      <c r="K5645" s="22"/>
      <c r="L5645" s="22">
        <f>VLOOKUP(shipments[[#This Row],[PID]],CHOOSE({1,2},products[PID],products[Cost_per_box]),2,0)</f>
        <v>2.76</v>
      </c>
      <c r="M5645" s="22">
        <f>shipments[[#This Row],[Boxes]]*shipments[[#This Row],[cost_per_box]]</f>
        <v>1832.6399999999999</v>
      </c>
      <c r="N5645" s="22">
        <f>shipments[[#This Row],[Amount]]-shipments[[#This Row],[total cost]]</f>
        <v>4804.8600000000006</v>
      </c>
    </row>
    <row r="5646" spans="1:14" x14ac:dyDescent="0.35">
      <c r="A5646" t="s">
        <v>5695</v>
      </c>
      <c r="B5646" t="s">
        <v>8056</v>
      </c>
      <c r="C5646" t="s">
        <v>8031</v>
      </c>
      <c r="D5646" t="s">
        <v>8035</v>
      </c>
      <c r="E5646" s="1">
        <v>45244</v>
      </c>
      <c r="F5646">
        <v>3253.5</v>
      </c>
      <c r="G5646">
        <v>326</v>
      </c>
      <c r="H5646" t="s">
        <v>7</v>
      </c>
      <c r="I5646" t="str">
        <f>VLOOKUP(shipments[[#This Row],[SPID]],CHOOSE({1,2},people[[#All],[SPID]],people[[#All],[Sales_person]]),2,0)</f>
        <v>Marney O'Breen</v>
      </c>
      <c r="J5646">
        <f>YEAR(shipments[[#This Row],[Shipdate]])</f>
        <v>2023</v>
      </c>
      <c r="K5646" s="22"/>
      <c r="L5646" s="22">
        <f>VLOOKUP(shipments[[#This Row],[PID]],CHOOSE({1,2},products[PID],products[Cost_per_box]),2,0)</f>
        <v>3.32</v>
      </c>
      <c r="M5646" s="22">
        <f>shipments[[#This Row],[Boxes]]*shipments[[#This Row],[cost_per_box]]</f>
        <v>1082.32</v>
      </c>
      <c r="N5646" s="22">
        <f>shipments[[#This Row],[Amount]]-shipments[[#This Row],[total cost]]</f>
        <v>2171.1800000000003</v>
      </c>
    </row>
    <row r="5647" spans="1:14" x14ac:dyDescent="0.35">
      <c r="A5647" t="s">
        <v>5696</v>
      </c>
      <c r="B5647" t="s">
        <v>8056</v>
      </c>
      <c r="C5647" t="s">
        <v>8031</v>
      </c>
      <c r="D5647" t="s">
        <v>8034</v>
      </c>
      <c r="E5647" s="1">
        <v>44952</v>
      </c>
      <c r="F5647">
        <v>2252.25</v>
      </c>
      <c r="G5647">
        <v>226</v>
      </c>
      <c r="H5647" t="s">
        <v>7</v>
      </c>
      <c r="I5647" t="str">
        <f>VLOOKUP(shipments[[#This Row],[SPID]],CHOOSE({1,2},people[[#All],[SPID]],people[[#All],[Sales_person]]),2,0)</f>
        <v>Marney O'Breen</v>
      </c>
      <c r="J5647">
        <f>YEAR(shipments[[#This Row],[Shipdate]])</f>
        <v>2023</v>
      </c>
      <c r="K5647" s="22"/>
      <c r="L5647" s="22">
        <f>VLOOKUP(shipments[[#This Row],[PID]],CHOOSE({1,2},products[PID],products[Cost_per_box]),2,0)</f>
        <v>3.32</v>
      </c>
      <c r="M5647" s="22">
        <f>shipments[[#This Row],[Boxes]]*shipments[[#This Row],[cost_per_box]]</f>
        <v>750.31999999999994</v>
      </c>
      <c r="N5647" s="22">
        <f>shipments[[#This Row],[Amount]]-shipments[[#This Row],[total cost]]</f>
        <v>1501.93</v>
      </c>
    </row>
    <row r="5648" spans="1:14" x14ac:dyDescent="0.35">
      <c r="A5648" t="s">
        <v>5697</v>
      </c>
      <c r="B5648" t="s">
        <v>8056</v>
      </c>
      <c r="C5648" t="s">
        <v>8031</v>
      </c>
      <c r="D5648" t="s">
        <v>8034</v>
      </c>
      <c r="E5648" s="1">
        <v>45035</v>
      </c>
      <c r="F5648">
        <v>2229.75</v>
      </c>
      <c r="G5648">
        <v>223</v>
      </c>
      <c r="H5648" t="s">
        <v>7</v>
      </c>
      <c r="I5648" t="str">
        <f>VLOOKUP(shipments[[#This Row],[SPID]],CHOOSE({1,2},people[[#All],[SPID]],people[[#All],[Sales_person]]),2,0)</f>
        <v>Marney O'Breen</v>
      </c>
      <c r="J5648">
        <f>YEAR(shipments[[#This Row],[Shipdate]])</f>
        <v>2023</v>
      </c>
      <c r="K5648" s="22"/>
      <c r="L5648" s="22">
        <f>VLOOKUP(shipments[[#This Row],[PID]],CHOOSE({1,2},products[PID],products[Cost_per_box]),2,0)</f>
        <v>3.32</v>
      </c>
      <c r="M5648" s="22">
        <f>shipments[[#This Row],[Boxes]]*shipments[[#This Row],[cost_per_box]]</f>
        <v>740.36</v>
      </c>
      <c r="N5648" s="22">
        <f>shipments[[#This Row],[Amount]]-shipments[[#This Row],[total cost]]</f>
        <v>1489.3899999999999</v>
      </c>
    </row>
    <row r="5649" spans="1:14" x14ac:dyDescent="0.35">
      <c r="A5649" t="s">
        <v>5698</v>
      </c>
      <c r="B5649" t="s">
        <v>8056</v>
      </c>
      <c r="C5649" t="s">
        <v>8032</v>
      </c>
      <c r="D5649" t="s">
        <v>8034</v>
      </c>
      <c r="E5649" s="1">
        <v>45224</v>
      </c>
      <c r="F5649">
        <v>4473</v>
      </c>
      <c r="G5649">
        <v>204</v>
      </c>
      <c r="H5649" t="s">
        <v>7</v>
      </c>
      <c r="I5649" t="str">
        <f>VLOOKUP(shipments[[#This Row],[SPID]],CHOOSE({1,2},people[[#All],[SPID]],people[[#All],[Sales_person]]),2,0)</f>
        <v>Marney O'Breen</v>
      </c>
      <c r="J5649">
        <f>YEAR(shipments[[#This Row],[Shipdate]])</f>
        <v>2023</v>
      </c>
      <c r="K5649" s="22"/>
      <c r="L5649" s="22">
        <f>VLOOKUP(shipments[[#This Row],[PID]],CHOOSE({1,2},products[PID],products[Cost_per_box]),2,0)</f>
        <v>2.65</v>
      </c>
      <c r="M5649" s="22">
        <f>shipments[[#This Row],[Boxes]]*shipments[[#This Row],[cost_per_box]]</f>
        <v>540.6</v>
      </c>
      <c r="N5649" s="22">
        <f>shipments[[#This Row],[Amount]]-shipments[[#This Row],[total cost]]</f>
        <v>3932.4</v>
      </c>
    </row>
    <row r="5650" spans="1:14" x14ac:dyDescent="0.35">
      <c r="A5650" t="s">
        <v>5699</v>
      </c>
      <c r="B5650" t="s">
        <v>8056</v>
      </c>
      <c r="C5650" t="s">
        <v>8032</v>
      </c>
      <c r="D5650" t="s">
        <v>8036</v>
      </c>
      <c r="E5650" s="1">
        <v>45008</v>
      </c>
      <c r="F5650">
        <v>8100</v>
      </c>
      <c r="G5650">
        <v>386</v>
      </c>
      <c r="H5650" t="s">
        <v>7</v>
      </c>
      <c r="I5650" t="str">
        <f>VLOOKUP(shipments[[#This Row],[SPID]],CHOOSE({1,2},people[[#All],[SPID]],people[[#All],[Sales_person]]),2,0)</f>
        <v>Marney O'Breen</v>
      </c>
      <c r="J5650">
        <f>YEAR(shipments[[#This Row],[Shipdate]])</f>
        <v>2023</v>
      </c>
      <c r="K5650" s="22"/>
      <c r="L5650" s="22">
        <f>VLOOKUP(shipments[[#This Row],[PID]],CHOOSE({1,2},products[PID],products[Cost_per_box]),2,0)</f>
        <v>2.65</v>
      </c>
      <c r="M5650" s="22">
        <f>shipments[[#This Row],[Boxes]]*shipments[[#This Row],[cost_per_box]]</f>
        <v>1022.9</v>
      </c>
      <c r="N5650" s="22">
        <f>shipments[[#This Row],[Amount]]-shipments[[#This Row],[total cost]]</f>
        <v>7077.1</v>
      </c>
    </row>
    <row r="5651" spans="1:14" x14ac:dyDescent="0.35">
      <c r="A5651" t="s">
        <v>5700</v>
      </c>
      <c r="B5651" t="s">
        <v>8056</v>
      </c>
      <c r="C5651" t="s">
        <v>8032</v>
      </c>
      <c r="D5651" t="s">
        <v>8038</v>
      </c>
      <c r="E5651" s="1">
        <v>44936</v>
      </c>
      <c r="F5651">
        <v>11380.5</v>
      </c>
      <c r="G5651">
        <v>599</v>
      </c>
      <c r="H5651" t="s">
        <v>7</v>
      </c>
      <c r="I5651" t="str">
        <f>VLOOKUP(shipments[[#This Row],[SPID]],CHOOSE({1,2},people[[#All],[SPID]],people[[#All],[Sales_person]]),2,0)</f>
        <v>Marney O'Breen</v>
      </c>
      <c r="J5651">
        <f>YEAR(shipments[[#This Row],[Shipdate]])</f>
        <v>2023</v>
      </c>
      <c r="K5651" s="22"/>
      <c r="L5651" s="22">
        <f>VLOOKUP(shipments[[#This Row],[PID]],CHOOSE({1,2},products[PID],products[Cost_per_box]),2,0)</f>
        <v>2.65</v>
      </c>
      <c r="M5651" s="22">
        <f>shipments[[#This Row],[Boxes]]*shipments[[#This Row],[cost_per_box]]</f>
        <v>1587.35</v>
      </c>
      <c r="N5651" s="22">
        <f>shipments[[#This Row],[Amount]]-shipments[[#This Row],[total cost]]</f>
        <v>9793.15</v>
      </c>
    </row>
    <row r="5652" spans="1:14" x14ac:dyDescent="0.35">
      <c r="A5652" t="s">
        <v>5701</v>
      </c>
      <c r="B5652" t="s">
        <v>8057</v>
      </c>
      <c r="C5652" t="s">
        <v>8011</v>
      </c>
      <c r="D5652" t="s">
        <v>8033</v>
      </c>
      <c r="E5652" s="1">
        <v>44978</v>
      </c>
      <c r="F5652">
        <v>9153</v>
      </c>
      <c r="G5652">
        <v>611</v>
      </c>
      <c r="H5652" t="s">
        <v>7</v>
      </c>
      <c r="I5652" t="str">
        <f>VLOOKUP(shipments[[#This Row],[SPID]],CHOOSE({1,2},people[[#All],[SPID]],people[[#All],[Sales_person]]),2,0)</f>
        <v>Rafaelita Blaksland</v>
      </c>
      <c r="J5652">
        <f>YEAR(shipments[[#This Row],[Shipdate]])</f>
        <v>2023</v>
      </c>
      <c r="K5652" s="22"/>
      <c r="L5652" s="22">
        <f>VLOOKUP(shipments[[#This Row],[PID]],CHOOSE({1,2},products[PID],products[Cost_per_box]),2,0)</f>
        <v>5.26</v>
      </c>
      <c r="M5652" s="22">
        <f>shipments[[#This Row],[Boxes]]*shipments[[#This Row],[cost_per_box]]</f>
        <v>3213.8599999999997</v>
      </c>
      <c r="N5652" s="22">
        <f>shipments[[#This Row],[Amount]]-shipments[[#This Row],[total cost]]</f>
        <v>5939.14</v>
      </c>
    </row>
    <row r="5653" spans="1:14" x14ac:dyDescent="0.35">
      <c r="A5653" t="s">
        <v>5703</v>
      </c>
      <c r="B5653" t="s">
        <v>8057</v>
      </c>
      <c r="C5653" t="s">
        <v>8011</v>
      </c>
      <c r="D5653" t="s">
        <v>8034</v>
      </c>
      <c r="E5653" s="1">
        <v>45345</v>
      </c>
      <c r="F5653">
        <v>4608</v>
      </c>
      <c r="G5653">
        <v>288</v>
      </c>
      <c r="H5653" t="s">
        <v>7</v>
      </c>
      <c r="I5653" t="str">
        <f>VLOOKUP(shipments[[#This Row],[SPID]],CHOOSE({1,2},people[[#All],[SPID]],people[[#All],[Sales_person]]),2,0)</f>
        <v>Rafaelita Blaksland</v>
      </c>
      <c r="J5653">
        <f>YEAR(shipments[[#This Row],[Shipdate]])</f>
        <v>2024</v>
      </c>
      <c r="K5653" s="22"/>
      <c r="L5653" s="22">
        <f>VLOOKUP(shipments[[#This Row],[PID]],CHOOSE({1,2},products[PID],products[Cost_per_box]),2,0)</f>
        <v>5.26</v>
      </c>
      <c r="M5653" s="22">
        <f>shipments[[#This Row],[Boxes]]*shipments[[#This Row],[cost_per_box]]</f>
        <v>1514.8799999999999</v>
      </c>
      <c r="N5653" s="22">
        <f>shipments[[#This Row],[Amount]]-shipments[[#This Row],[total cost]]</f>
        <v>3093.12</v>
      </c>
    </row>
    <row r="5654" spans="1:14" x14ac:dyDescent="0.35">
      <c r="A5654" t="s">
        <v>5704</v>
      </c>
      <c r="B5654" t="s">
        <v>8057</v>
      </c>
      <c r="C5654" t="s">
        <v>8011</v>
      </c>
      <c r="D5654" t="s">
        <v>8038</v>
      </c>
      <c r="E5654" s="1">
        <v>45219</v>
      </c>
      <c r="F5654">
        <v>8262</v>
      </c>
      <c r="G5654">
        <v>591</v>
      </c>
      <c r="H5654" t="s">
        <v>7</v>
      </c>
      <c r="I5654" t="str">
        <f>VLOOKUP(shipments[[#This Row],[SPID]],CHOOSE({1,2},people[[#All],[SPID]],people[[#All],[Sales_person]]),2,0)</f>
        <v>Rafaelita Blaksland</v>
      </c>
      <c r="J5654">
        <f>YEAR(shipments[[#This Row],[Shipdate]])</f>
        <v>2023</v>
      </c>
      <c r="K5654" s="22"/>
      <c r="L5654" s="22">
        <f>VLOOKUP(shipments[[#This Row],[PID]],CHOOSE({1,2},products[PID],products[Cost_per_box]),2,0)</f>
        <v>5.26</v>
      </c>
      <c r="M5654" s="22">
        <f>shipments[[#This Row],[Boxes]]*shipments[[#This Row],[cost_per_box]]</f>
        <v>3108.66</v>
      </c>
      <c r="N5654" s="22">
        <f>shipments[[#This Row],[Amount]]-shipments[[#This Row],[total cost]]</f>
        <v>5153.34</v>
      </c>
    </row>
    <row r="5655" spans="1:14" x14ac:dyDescent="0.35">
      <c r="A5655" t="s">
        <v>5705</v>
      </c>
      <c r="B5655" t="s">
        <v>8057</v>
      </c>
      <c r="C5655" t="s">
        <v>8011</v>
      </c>
      <c r="D5655" t="s">
        <v>8036</v>
      </c>
      <c r="E5655" s="1">
        <v>45268</v>
      </c>
      <c r="F5655">
        <v>11866.5</v>
      </c>
      <c r="G5655">
        <v>742</v>
      </c>
      <c r="H5655" t="s">
        <v>7</v>
      </c>
      <c r="I5655" t="str">
        <f>VLOOKUP(shipments[[#This Row],[SPID]],CHOOSE({1,2},people[[#All],[SPID]],people[[#All],[Sales_person]]),2,0)</f>
        <v>Rafaelita Blaksland</v>
      </c>
      <c r="J5655">
        <f>YEAR(shipments[[#This Row],[Shipdate]])</f>
        <v>2023</v>
      </c>
      <c r="K5655" s="22"/>
      <c r="L5655" s="22">
        <f>VLOOKUP(shipments[[#This Row],[PID]],CHOOSE({1,2},products[PID],products[Cost_per_box]),2,0)</f>
        <v>5.26</v>
      </c>
      <c r="M5655" s="22">
        <f>shipments[[#This Row],[Boxes]]*shipments[[#This Row],[cost_per_box]]</f>
        <v>3902.9199999999996</v>
      </c>
      <c r="N5655" s="22">
        <f>shipments[[#This Row],[Amount]]-shipments[[#This Row],[total cost]]</f>
        <v>7963.58</v>
      </c>
    </row>
    <row r="5656" spans="1:14" x14ac:dyDescent="0.35">
      <c r="A5656" t="s">
        <v>5706</v>
      </c>
      <c r="B5656" t="s">
        <v>8057</v>
      </c>
      <c r="C5656" t="s">
        <v>8011</v>
      </c>
      <c r="D5656" t="s">
        <v>8036</v>
      </c>
      <c r="E5656" s="1">
        <v>44957</v>
      </c>
      <c r="F5656">
        <v>5769</v>
      </c>
      <c r="G5656">
        <v>361</v>
      </c>
      <c r="H5656" t="s">
        <v>7</v>
      </c>
      <c r="I5656" t="str">
        <f>VLOOKUP(shipments[[#This Row],[SPID]],CHOOSE({1,2},people[[#All],[SPID]],people[[#All],[Sales_person]]),2,0)</f>
        <v>Rafaelita Blaksland</v>
      </c>
      <c r="J5656">
        <f>YEAR(shipments[[#This Row],[Shipdate]])</f>
        <v>2023</v>
      </c>
      <c r="K5656" s="22"/>
      <c r="L5656" s="22">
        <f>VLOOKUP(shipments[[#This Row],[PID]],CHOOSE({1,2},products[PID],products[Cost_per_box]),2,0)</f>
        <v>5.26</v>
      </c>
      <c r="M5656" s="22">
        <f>shipments[[#This Row],[Boxes]]*shipments[[#This Row],[cost_per_box]]</f>
        <v>1898.86</v>
      </c>
      <c r="N5656" s="22">
        <f>shipments[[#This Row],[Amount]]-shipments[[#This Row],[total cost]]</f>
        <v>3870.1400000000003</v>
      </c>
    </row>
    <row r="5657" spans="1:14" x14ac:dyDescent="0.35">
      <c r="A5657" t="s">
        <v>5707</v>
      </c>
      <c r="B5657" t="s">
        <v>8057</v>
      </c>
      <c r="C5657" t="s">
        <v>8014</v>
      </c>
      <c r="D5657" t="s">
        <v>8036</v>
      </c>
      <c r="E5657" s="1">
        <v>45495</v>
      </c>
      <c r="F5657">
        <v>4851</v>
      </c>
      <c r="G5657">
        <v>607</v>
      </c>
      <c r="H5657" t="s">
        <v>18</v>
      </c>
      <c r="I5657" t="str">
        <f>VLOOKUP(shipments[[#This Row],[SPID]],CHOOSE({1,2},people[[#All],[SPID]],people[[#All],[Sales_person]]),2,0)</f>
        <v>Rafaelita Blaksland</v>
      </c>
      <c r="J5657">
        <f>YEAR(shipments[[#This Row],[Shipdate]])</f>
        <v>2024</v>
      </c>
      <c r="K5657" s="22"/>
      <c r="L5657" s="22">
        <f>VLOOKUP(shipments[[#This Row],[PID]],CHOOSE({1,2},products[PID],products[Cost_per_box]),2,0)</f>
        <v>3.85</v>
      </c>
      <c r="M5657" s="22">
        <f>shipments[[#This Row],[Boxes]]*shipments[[#This Row],[cost_per_box]]</f>
        <v>2336.9500000000003</v>
      </c>
      <c r="N5657" s="22">
        <f>shipments[[#This Row],[Amount]]-shipments[[#This Row],[total cost]]</f>
        <v>2514.0499999999997</v>
      </c>
    </row>
    <row r="5658" spans="1:14" x14ac:dyDescent="0.35">
      <c r="A5658" t="s">
        <v>5708</v>
      </c>
      <c r="B5658" t="s">
        <v>8057</v>
      </c>
      <c r="C5658" t="s">
        <v>8014</v>
      </c>
      <c r="D5658" t="s">
        <v>8034</v>
      </c>
      <c r="E5658" s="1">
        <v>45119</v>
      </c>
      <c r="F5658">
        <v>4952.25</v>
      </c>
      <c r="G5658">
        <v>708</v>
      </c>
      <c r="H5658" t="s">
        <v>7</v>
      </c>
      <c r="I5658" t="str">
        <f>VLOOKUP(shipments[[#This Row],[SPID]],CHOOSE({1,2},people[[#All],[SPID]],people[[#All],[Sales_person]]),2,0)</f>
        <v>Rafaelita Blaksland</v>
      </c>
      <c r="J5658">
        <f>YEAR(shipments[[#This Row],[Shipdate]])</f>
        <v>2023</v>
      </c>
      <c r="K5658" s="22"/>
      <c r="L5658" s="22">
        <f>VLOOKUP(shipments[[#This Row],[PID]],CHOOSE({1,2},products[PID],products[Cost_per_box]),2,0)</f>
        <v>3.85</v>
      </c>
      <c r="M5658" s="22">
        <f>shipments[[#This Row],[Boxes]]*shipments[[#This Row],[cost_per_box]]</f>
        <v>2725.8</v>
      </c>
      <c r="N5658" s="22">
        <f>shipments[[#This Row],[Amount]]-shipments[[#This Row],[total cost]]</f>
        <v>2226.4499999999998</v>
      </c>
    </row>
    <row r="5659" spans="1:14" x14ac:dyDescent="0.35">
      <c r="A5659" t="s">
        <v>5709</v>
      </c>
      <c r="B5659" t="s">
        <v>8057</v>
      </c>
      <c r="C5659" t="s">
        <v>8014</v>
      </c>
      <c r="D5659" t="s">
        <v>8036</v>
      </c>
      <c r="E5659" s="1">
        <v>45216</v>
      </c>
      <c r="F5659">
        <v>10226.25</v>
      </c>
      <c r="G5659">
        <v>1705</v>
      </c>
      <c r="H5659" t="s">
        <v>7</v>
      </c>
      <c r="I5659" t="str">
        <f>VLOOKUP(shipments[[#This Row],[SPID]],CHOOSE({1,2},people[[#All],[SPID]],people[[#All],[Sales_person]]),2,0)</f>
        <v>Rafaelita Blaksland</v>
      </c>
      <c r="J5659">
        <f>YEAR(shipments[[#This Row],[Shipdate]])</f>
        <v>2023</v>
      </c>
      <c r="K5659" s="22"/>
      <c r="L5659" s="22">
        <f>VLOOKUP(shipments[[#This Row],[PID]],CHOOSE({1,2},products[PID],products[Cost_per_box]),2,0)</f>
        <v>3.85</v>
      </c>
      <c r="M5659" s="22">
        <f>shipments[[#This Row],[Boxes]]*shipments[[#This Row],[cost_per_box]]</f>
        <v>6564.25</v>
      </c>
      <c r="N5659" s="22">
        <f>shipments[[#This Row],[Amount]]-shipments[[#This Row],[total cost]]</f>
        <v>3662</v>
      </c>
    </row>
    <row r="5660" spans="1:14" x14ac:dyDescent="0.35">
      <c r="A5660" t="s">
        <v>5710</v>
      </c>
      <c r="B5660" t="s">
        <v>8057</v>
      </c>
      <c r="C5660" t="s">
        <v>8014</v>
      </c>
      <c r="D5660" t="s">
        <v>8038</v>
      </c>
      <c r="E5660" s="1">
        <v>45203</v>
      </c>
      <c r="F5660">
        <v>182.25</v>
      </c>
      <c r="G5660">
        <v>37</v>
      </c>
      <c r="H5660" t="s">
        <v>7</v>
      </c>
      <c r="I5660" t="str">
        <f>VLOOKUP(shipments[[#This Row],[SPID]],CHOOSE({1,2},people[[#All],[SPID]],people[[#All],[Sales_person]]),2,0)</f>
        <v>Rafaelita Blaksland</v>
      </c>
      <c r="J5660">
        <f>YEAR(shipments[[#This Row],[Shipdate]])</f>
        <v>2023</v>
      </c>
      <c r="K5660" s="22"/>
      <c r="L5660" s="22">
        <f>VLOOKUP(shipments[[#This Row],[PID]],CHOOSE({1,2},products[PID],products[Cost_per_box]),2,0)</f>
        <v>3.85</v>
      </c>
      <c r="M5660" s="22">
        <f>shipments[[#This Row],[Boxes]]*shipments[[#This Row],[cost_per_box]]</f>
        <v>142.45000000000002</v>
      </c>
      <c r="N5660" s="22">
        <f>shipments[[#This Row],[Amount]]-shipments[[#This Row],[total cost]]</f>
        <v>39.799999999999983</v>
      </c>
    </row>
    <row r="5661" spans="1:14" x14ac:dyDescent="0.35">
      <c r="A5661" t="s">
        <v>5711</v>
      </c>
      <c r="B5661" t="s">
        <v>8057</v>
      </c>
      <c r="C5661" t="s">
        <v>8014</v>
      </c>
      <c r="D5661" t="s">
        <v>8035</v>
      </c>
      <c r="E5661" s="1">
        <v>45532</v>
      </c>
      <c r="F5661">
        <v>459</v>
      </c>
      <c r="G5661">
        <v>51</v>
      </c>
      <c r="H5661" t="s">
        <v>18</v>
      </c>
      <c r="I5661" t="str">
        <f>VLOOKUP(shipments[[#This Row],[SPID]],CHOOSE({1,2},people[[#All],[SPID]],people[[#All],[Sales_person]]),2,0)</f>
        <v>Rafaelita Blaksland</v>
      </c>
      <c r="J5661">
        <f>YEAR(shipments[[#This Row],[Shipdate]])</f>
        <v>2024</v>
      </c>
      <c r="K5661" s="22"/>
      <c r="L5661" s="22">
        <f>VLOOKUP(shipments[[#This Row],[PID]],CHOOSE({1,2},products[PID],products[Cost_per_box]),2,0)</f>
        <v>3.85</v>
      </c>
      <c r="M5661" s="22">
        <f>shipments[[#This Row],[Boxes]]*shipments[[#This Row],[cost_per_box]]</f>
        <v>196.35</v>
      </c>
      <c r="N5661" s="22">
        <f>shipments[[#This Row],[Amount]]-shipments[[#This Row],[total cost]]</f>
        <v>262.64999999999998</v>
      </c>
    </row>
    <row r="5662" spans="1:14" x14ac:dyDescent="0.35">
      <c r="A5662" t="s">
        <v>5712</v>
      </c>
      <c r="B5662" t="s">
        <v>8057</v>
      </c>
      <c r="C5662" t="s">
        <v>8014</v>
      </c>
      <c r="D5662" t="s">
        <v>8033</v>
      </c>
      <c r="E5662" s="1">
        <v>45443</v>
      </c>
      <c r="F5662">
        <v>2621.25</v>
      </c>
      <c r="G5662">
        <v>328</v>
      </c>
      <c r="H5662" t="s">
        <v>7</v>
      </c>
      <c r="I5662" t="str">
        <f>VLOOKUP(shipments[[#This Row],[SPID]],CHOOSE({1,2},people[[#All],[SPID]],people[[#All],[Sales_person]]),2,0)</f>
        <v>Rafaelita Blaksland</v>
      </c>
      <c r="J5662">
        <f>YEAR(shipments[[#This Row],[Shipdate]])</f>
        <v>2024</v>
      </c>
      <c r="K5662" s="22"/>
      <c r="L5662" s="22">
        <f>VLOOKUP(shipments[[#This Row],[PID]],CHOOSE({1,2},products[PID],products[Cost_per_box]),2,0)</f>
        <v>3.85</v>
      </c>
      <c r="M5662" s="22">
        <f>shipments[[#This Row],[Boxes]]*shipments[[#This Row],[cost_per_box]]</f>
        <v>1262.8</v>
      </c>
      <c r="N5662" s="22">
        <f>shipments[[#This Row],[Amount]]-shipments[[#This Row],[total cost]]</f>
        <v>1358.45</v>
      </c>
    </row>
    <row r="5663" spans="1:14" x14ac:dyDescent="0.35">
      <c r="A5663" t="s">
        <v>5713</v>
      </c>
      <c r="B5663" t="s">
        <v>8057</v>
      </c>
      <c r="C5663" t="s">
        <v>8014</v>
      </c>
      <c r="D5663" t="s">
        <v>8036</v>
      </c>
      <c r="E5663" s="1">
        <v>45546</v>
      </c>
      <c r="F5663">
        <v>1460.25</v>
      </c>
      <c r="G5663">
        <v>293</v>
      </c>
      <c r="H5663" t="s">
        <v>40</v>
      </c>
      <c r="I5663" t="str">
        <f>VLOOKUP(shipments[[#This Row],[SPID]],CHOOSE({1,2},people[[#All],[SPID]],people[[#All],[Sales_person]]),2,0)</f>
        <v>Rafaelita Blaksland</v>
      </c>
      <c r="J5663">
        <f>YEAR(shipments[[#This Row],[Shipdate]])</f>
        <v>2024</v>
      </c>
      <c r="K5663" s="22"/>
      <c r="L5663" s="22">
        <f>VLOOKUP(shipments[[#This Row],[PID]],CHOOSE({1,2},products[PID],products[Cost_per_box]),2,0)</f>
        <v>3.85</v>
      </c>
      <c r="M5663" s="22">
        <f>shipments[[#This Row],[Boxes]]*shipments[[#This Row],[cost_per_box]]</f>
        <v>1128.05</v>
      </c>
      <c r="N5663" s="22">
        <f>shipments[[#This Row],[Amount]]-shipments[[#This Row],[total cost]]</f>
        <v>332.20000000000005</v>
      </c>
    </row>
    <row r="5664" spans="1:14" x14ac:dyDescent="0.35">
      <c r="A5664" t="s">
        <v>5714</v>
      </c>
      <c r="B5664" t="s">
        <v>8057</v>
      </c>
      <c r="C5664" t="s">
        <v>8014</v>
      </c>
      <c r="D5664" t="s">
        <v>8036</v>
      </c>
      <c r="E5664" s="1">
        <v>45174</v>
      </c>
      <c r="F5664">
        <v>11306.25</v>
      </c>
      <c r="G5664">
        <v>1414</v>
      </c>
      <c r="H5664" t="s">
        <v>7</v>
      </c>
      <c r="I5664" t="str">
        <f>VLOOKUP(shipments[[#This Row],[SPID]],CHOOSE({1,2},people[[#All],[SPID]],people[[#All],[Sales_person]]),2,0)</f>
        <v>Rafaelita Blaksland</v>
      </c>
      <c r="J5664">
        <f>YEAR(shipments[[#This Row],[Shipdate]])</f>
        <v>2023</v>
      </c>
      <c r="K5664" s="22"/>
      <c r="L5664" s="22">
        <f>VLOOKUP(shipments[[#This Row],[PID]],CHOOSE({1,2},products[PID],products[Cost_per_box]),2,0)</f>
        <v>3.85</v>
      </c>
      <c r="M5664" s="22">
        <f>shipments[[#This Row],[Boxes]]*shipments[[#This Row],[cost_per_box]]</f>
        <v>5443.9000000000005</v>
      </c>
      <c r="N5664" s="22">
        <f>shipments[[#This Row],[Amount]]-shipments[[#This Row],[total cost]]</f>
        <v>5862.3499999999995</v>
      </c>
    </row>
    <row r="5665" spans="1:14" x14ac:dyDescent="0.35">
      <c r="A5665" t="s">
        <v>5715</v>
      </c>
      <c r="B5665" t="s">
        <v>8057</v>
      </c>
      <c r="C5665" t="s">
        <v>8015</v>
      </c>
      <c r="D5665" t="s">
        <v>8038</v>
      </c>
      <c r="E5665" s="1">
        <v>45009</v>
      </c>
      <c r="F5665">
        <v>2481.75</v>
      </c>
      <c r="G5665">
        <v>497</v>
      </c>
      <c r="H5665" t="s">
        <v>7</v>
      </c>
      <c r="I5665" t="str">
        <f>VLOOKUP(shipments[[#This Row],[SPID]],CHOOSE({1,2},people[[#All],[SPID]],people[[#All],[Sales_person]]),2,0)</f>
        <v>Rafaelita Blaksland</v>
      </c>
      <c r="J5665">
        <f>YEAR(shipments[[#This Row],[Shipdate]])</f>
        <v>2023</v>
      </c>
      <c r="K5665" s="22"/>
      <c r="L5665" s="22">
        <f>VLOOKUP(shipments[[#This Row],[PID]],CHOOSE({1,2},products[PID],products[Cost_per_box]),2,0)</f>
        <v>5.72</v>
      </c>
      <c r="M5665" s="22">
        <f>shipments[[#This Row],[Boxes]]*shipments[[#This Row],[cost_per_box]]</f>
        <v>2842.8399999999997</v>
      </c>
      <c r="N5665" s="22">
        <f>shipments[[#This Row],[Amount]]-shipments[[#This Row],[total cost]]</f>
        <v>-361.08999999999969</v>
      </c>
    </row>
    <row r="5666" spans="1:14" x14ac:dyDescent="0.35">
      <c r="A5666" t="s">
        <v>5716</v>
      </c>
      <c r="B5666" t="s">
        <v>8057</v>
      </c>
      <c r="C5666" t="s">
        <v>8015</v>
      </c>
      <c r="D5666" t="s">
        <v>8037</v>
      </c>
      <c r="E5666" s="1">
        <v>45201</v>
      </c>
      <c r="F5666">
        <v>1804.5</v>
      </c>
      <c r="G5666">
        <v>226</v>
      </c>
      <c r="H5666" t="s">
        <v>7</v>
      </c>
      <c r="I5666" t="str">
        <f>VLOOKUP(shipments[[#This Row],[SPID]],CHOOSE({1,2},people[[#All],[SPID]],people[[#All],[Sales_person]]),2,0)</f>
        <v>Rafaelita Blaksland</v>
      </c>
      <c r="J5666">
        <f>YEAR(shipments[[#This Row],[Shipdate]])</f>
        <v>2023</v>
      </c>
      <c r="K5666" s="22"/>
      <c r="L5666" s="22">
        <f>VLOOKUP(shipments[[#This Row],[PID]],CHOOSE({1,2},products[PID],products[Cost_per_box]),2,0)</f>
        <v>5.72</v>
      </c>
      <c r="M5666" s="22">
        <f>shipments[[#This Row],[Boxes]]*shipments[[#This Row],[cost_per_box]]</f>
        <v>1292.72</v>
      </c>
      <c r="N5666" s="22">
        <f>shipments[[#This Row],[Amount]]-shipments[[#This Row],[total cost]]</f>
        <v>511.78</v>
      </c>
    </row>
    <row r="5667" spans="1:14" x14ac:dyDescent="0.35">
      <c r="A5667" t="s">
        <v>5717</v>
      </c>
      <c r="B5667" t="s">
        <v>8057</v>
      </c>
      <c r="C5667" t="s">
        <v>8015</v>
      </c>
      <c r="D5667" t="s">
        <v>8037</v>
      </c>
      <c r="E5667" s="1">
        <v>45289</v>
      </c>
      <c r="F5667">
        <v>2981.25</v>
      </c>
      <c r="G5667">
        <v>373</v>
      </c>
      <c r="H5667" t="s">
        <v>7</v>
      </c>
      <c r="I5667" t="str">
        <f>VLOOKUP(shipments[[#This Row],[SPID]],CHOOSE({1,2},people[[#All],[SPID]],people[[#All],[Sales_person]]),2,0)</f>
        <v>Rafaelita Blaksland</v>
      </c>
      <c r="J5667">
        <f>YEAR(shipments[[#This Row],[Shipdate]])</f>
        <v>2023</v>
      </c>
      <c r="K5667" s="22"/>
      <c r="L5667" s="22">
        <f>VLOOKUP(shipments[[#This Row],[PID]],CHOOSE({1,2},products[PID],products[Cost_per_box]),2,0)</f>
        <v>5.72</v>
      </c>
      <c r="M5667" s="22">
        <f>shipments[[#This Row],[Boxes]]*shipments[[#This Row],[cost_per_box]]</f>
        <v>2133.56</v>
      </c>
      <c r="N5667" s="22">
        <f>shipments[[#This Row],[Amount]]-shipments[[#This Row],[total cost]]</f>
        <v>847.69</v>
      </c>
    </row>
    <row r="5668" spans="1:14" x14ac:dyDescent="0.35">
      <c r="A5668" t="s">
        <v>5718</v>
      </c>
      <c r="B5668" t="s">
        <v>8057</v>
      </c>
      <c r="C5668" t="s">
        <v>8015</v>
      </c>
      <c r="D5668" t="s">
        <v>8037</v>
      </c>
      <c r="E5668" s="1">
        <v>45176</v>
      </c>
      <c r="F5668">
        <v>1156.5</v>
      </c>
      <c r="G5668">
        <v>145</v>
      </c>
      <c r="H5668" t="s">
        <v>7</v>
      </c>
      <c r="I5668" t="str">
        <f>VLOOKUP(shipments[[#This Row],[SPID]],CHOOSE({1,2},people[[#All],[SPID]],people[[#All],[Sales_person]]),2,0)</f>
        <v>Rafaelita Blaksland</v>
      </c>
      <c r="J5668">
        <f>YEAR(shipments[[#This Row],[Shipdate]])</f>
        <v>2023</v>
      </c>
      <c r="K5668" s="22"/>
      <c r="L5668" s="22">
        <f>VLOOKUP(shipments[[#This Row],[PID]],CHOOSE({1,2},products[PID],products[Cost_per_box]),2,0)</f>
        <v>5.72</v>
      </c>
      <c r="M5668" s="22">
        <f>shipments[[#This Row],[Boxes]]*shipments[[#This Row],[cost_per_box]]</f>
        <v>829.4</v>
      </c>
      <c r="N5668" s="22">
        <f>shipments[[#This Row],[Amount]]-shipments[[#This Row],[total cost]]</f>
        <v>327.10000000000002</v>
      </c>
    </row>
    <row r="5669" spans="1:14" x14ac:dyDescent="0.35">
      <c r="A5669" t="s">
        <v>5719</v>
      </c>
      <c r="B5669" t="s">
        <v>8057</v>
      </c>
      <c r="C5669" t="s">
        <v>8015</v>
      </c>
      <c r="D5669" t="s">
        <v>8033</v>
      </c>
      <c r="E5669" s="1">
        <v>45173</v>
      </c>
      <c r="F5669">
        <v>9011.25</v>
      </c>
      <c r="G5669">
        <v>1803</v>
      </c>
      <c r="H5669" t="s">
        <v>7</v>
      </c>
      <c r="I5669" t="str">
        <f>VLOOKUP(shipments[[#This Row],[SPID]],CHOOSE({1,2},people[[#All],[SPID]],people[[#All],[Sales_person]]),2,0)</f>
        <v>Rafaelita Blaksland</v>
      </c>
      <c r="J5669">
        <f>YEAR(shipments[[#This Row],[Shipdate]])</f>
        <v>2023</v>
      </c>
      <c r="K5669" s="22"/>
      <c r="L5669" s="22">
        <f>VLOOKUP(shipments[[#This Row],[PID]],CHOOSE({1,2},products[PID],products[Cost_per_box]),2,0)</f>
        <v>5.72</v>
      </c>
      <c r="M5669" s="22">
        <f>shipments[[#This Row],[Boxes]]*shipments[[#This Row],[cost_per_box]]</f>
        <v>10313.16</v>
      </c>
      <c r="N5669" s="22">
        <f>shipments[[#This Row],[Amount]]-shipments[[#This Row],[total cost]]</f>
        <v>-1301.9099999999999</v>
      </c>
    </row>
    <row r="5670" spans="1:14" x14ac:dyDescent="0.35">
      <c r="A5670" t="s">
        <v>5720</v>
      </c>
      <c r="B5670" t="s">
        <v>8057</v>
      </c>
      <c r="C5670" t="s">
        <v>8016</v>
      </c>
      <c r="D5670" t="s">
        <v>8037</v>
      </c>
      <c r="E5670" s="1">
        <v>45103</v>
      </c>
      <c r="F5670">
        <v>2189.25</v>
      </c>
      <c r="G5670">
        <v>79</v>
      </c>
      <c r="H5670" t="s">
        <v>7</v>
      </c>
      <c r="I5670" t="str">
        <f>VLOOKUP(shipments[[#This Row],[SPID]],CHOOSE({1,2},people[[#All],[SPID]],people[[#All],[Sales_person]]),2,0)</f>
        <v>Rafaelita Blaksland</v>
      </c>
      <c r="J5670">
        <f>YEAR(shipments[[#This Row],[Shipdate]])</f>
        <v>2023</v>
      </c>
      <c r="K5670" s="22"/>
      <c r="L5670" s="22">
        <f>VLOOKUP(shipments[[#This Row],[PID]],CHOOSE({1,2},products[PID],products[Cost_per_box]),2,0)</f>
        <v>6.31</v>
      </c>
      <c r="M5670" s="22">
        <f>shipments[[#This Row],[Boxes]]*shipments[[#This Row],[cost_per_box]]</f>
        <v>498.48999999999995</v>
      </c>
      <c r="N5670" s="22">
        <f>shipments[[#This Row],[Amount]]-shipments[[#This Row],[total cost]]</f>
        <v>1690.76</v>
      </c>
    </row>
    <row r="5671" spans="1:14" x14ac:dyDescent="0.35">
      <c r="A5671" t="s">
        <v>5721</v>
      </c>
      <c r="B5671" t="s">
        <v>8057</v>
      </c>
      <c r="C5671" t="s">
        <v>8017</v>
      </c>
      <c r="D5671" t="s">
        <v>8035</v>
      </c>
      <c r="E5671" s="1">
        <v>45280</v>
      </c>
      <c r="F5671">
        <v>6144.75</v>
      </c>
      <c r="G5671">
        <v>246</v>
      </c>
      <c r="H5671" t="s">
        <v>7</v>
      </c>
      <c r="I5671" t="str">
        <f>VLOOKUP(shipments[[#This Row],[SPID]],CHOOSE({1,2},people[[#All],[SPID]],people[[#All],[Sales_person]]),2,0)</f>
        <v>Rafaelita Blaksland</v>
      </c>
      <c r="J5671">
        <f>YEAR(shipments[[#This Row],[Shipdate]])</f>
        <v>2023</v>
      </c>
      <c r="K5671" s="22"/>
      <c r="L5671" s="22">
        <f>VLOOKUP(shipments[[#This Row],[PID]],CHOOSE({1,2},products[PID],products[Cost_per_box]),2,0)</f>
        <v>9.94</v>
      </c>
      <c r="M5671" s="22">
        <f>shipments[[#This Row],[Boxes]]*shipments[[#This Row],[cost_per_box]]</f>
        <v>2445.2399999999998</v>
      </c>
      <c r="N5671" s="22">
        <f>shipments[[#This Row],[Amount]]-shipments[[#This Row],[total cost]]</f>
        <v>3699.51</v>
      </c>
    </row>
    <row r="5672" spans="1:14" x14ac:dyDescent="0.35">
      <c r="A5672" t="s">
        <v>5722</v>
      </c>
      <c r="B5672" t="s">
        <v>8057</v>
      </c>
      <c r="C5672" t="s">
        <v>8017</v>
      </c>
      <c r="D5672" t="s">
        <v>8038</v>
      </c>
      <c r="E5672" s="1">
        <v>45264</v>
      </c>
      <c r="F5672">
        <v>5575.5</v>
      </c>
      <c r="G5672">
        <v>200</v>
      </c>
      <c r="H5672" t="s">
        <v>7</v>
      </c>
      <c r="I5672" t="str">
        <f>VLOOKUP(shipments[[#This Row],[SPID]],CHOOSE({1,2},people[[#All],[SPID]],people[[#All],[Sales_person]]),2,0)</f>
        <v>Rafaelita Blaksland</v>
      </c>
      <c r="J5672">
        <f>YEAR(shipments[[#This Row],[Shipdate]])</f>
        <v>2023</v>
      </c>
      <c r="K5672" s="22"/>
      <c r="L5672" s="22">
        <f>VLOOKUP(shipments[[#This Row],[PID]],CHOOSE({1,2},products[PID],products[Cost_per_box]),2,0)</f>
        <v>9.94</v>
      </c>
      <c r="M5672" s="22">
        <f>shipments[[#This Row],[Boxes]]*shipments[[#This Row],[cost_per_box]]</f>
        <v>1988</v>
      </c>
      <c r="N5672" s="22">
        <f>shipments[[#This Row],[Amount]]-shipments[[#This Row],[total cost]]</f>
        <v>3587.5</v>
      </c>
    </row>
    <row r="5673" spans="1:14" x14ac:dyDescent="0.35">
      <c r="A5673" t="s">
        <v>5723</v>
      </c>
      <c r="B5673" t="s">
        <v>8057</v>
      </c>
      <c r="C5673" t="s">
        <v>8017</v>
      </c>
      <c r="D5673" t="s">
        <v>8038</v>
      </c>
      <c r="E5673" s="1">
        <v>45191</v>
      </c>
      <c r="F5673">
        <v>6030</v>
      </c>
      <c r="G5673">
        <v>252</v>
      </c>
      <c r="H5673" t="s">
        <v>7</v>
      </c>
      <c r="I5673" t="str">
        <f>VLOOKUP(shipments[[#This Row],[SPID]],CHOOSE({1,2},people[[#All],[SPID]],people[[#All],[Sales_person]]),2,0)</f>
        <v>Rafaelita Blaksland</v>
      </c>
      <c r="J5673">
        <f>YEAR(shipments[[#This Row],[Shipdate]])</f>
        <v>2023</v>
      </c>
      <c r="K5673" s="22"/>
      <c r="L5673" s="22">
        <f>VLOOKUP(shipments[[#This Row],[PID]],CHOOSE({1,2},products[PID],products[Cost_per_box]),2,0)</f>
        <v>9.94</v>
      </c>
      <c r="M5673" s="22">
        <f>shipments[[#This Row],[Boxes]]*shipments[[#This Row],[cost_per_box]]</f>
        <v>2504.8799999999997</v>
      </c>
      <c r="N5673" s="22">
        <f>shipments[[#This Row],[Amount]]-shipments[[#This Row],[total cost]]</f>
        <v>3525.1200000000003</v>
      </c>
    </row>
    <row r="5674" spans="1:14" x14ac:dyDescent="0.35">
      <c r="A5674" t="s">
        <v>5724</v>
      </c>
      <c r="B5674" t="s">
        <v>8057</v>
      </c>
      <c r="C5674" t="s">
        <v>8017</v>
      </c>
      <c r="D5674" t="s">
        <v>8038</v>
      </c>
      <c r="E5674" s="1">
        <v>45460</v>
      </c>
      <c r="F5674">
        <v>6086.25</v>
      </c>
      <c r="G5674">
        <v>235</v>
      </c>
      <c r="H5674" t="s">
        <v>7</v>
      </c>
      <c r="I5674" t="str">
        <f>VLOOKUP(shipments[[#This Row],[SPID]],CHOOSE({1,2},people[[#All],[SPID]],people[[#All],[Sales_person]]),2,0)</f>
        <v>Rafaelita Blaksland</v>
      </c>
      <c r="J5674">
        <f>YEAR(shipments[[#This Row],[Shipdate]])</f>
        <v>2024</v>
      </c>
      <c r="K5674" s="22"/>
      <c r="L5674" s="22">
        <f>VLOOKUP(shipments[[#This Row],[PID]],CHOOSE({1,2},products[PID],products[Cost_per_box]),2,0)</f>
        <v>9.94</v>
      </c>
      <c r="M5674" s="22">
        <f>shipments[[#This Row],[Boxes]]*shipments[[#This Row],[cost_per_box]]</f>
        <v>2335.9</v>
      </c>
      <c r="N5674" s="22">
        <f>shipments[[#This Row],[Amount]]-shipments[[#This Row],[total cost]]</f>
        <v>3750.35</v>
      </c>
    </row>
    <row r="5675" spans="1:14" x14ac:dyDescent="0.35">
      <c r="A5675" t="s">
        <v>5725</v>
      </c>
      <c r="B5675" t="s">
        <v>8057</v>
      </c>
      <c r="C5675" t="s">
        <v>8017</v>
      </c>
      <c r="D5675" t="s">
        <v>8035</v>
      </c>
      <c r="E5675" s="1">
        <v>45134</v>
      </c>
      <c r="F5675">
        <v>5145.75</v>
      </c>
      <c r="G5675">
        <v>184</v>
      </c>
      <c r="H5675" t="s">
        <v>7</v>
      </c>
      <c r="I5675" t="str">
        <f>VLOOKUP(shipments[[#This Row],[SPID]],CHOOSE({1,2},people[[#All],[SPID]],people[[#All],[Sales_person]]),2,0)</f>
        <v>Rafaelita Blaksland</v>
      </c>
      <c r="J5675">
        <f>YEAR(shipments[[#This Row],[Shipdate]])</f>
        <v>2023</v>
      </c>
      <c r="K5675" s="22"/>
      <c r="L5675" s="22">
        <f>VLOOKUP(shipments[[#This Row],[PID]],CHOOSE({1,2},products[PID],products[Cost_per_box]),2,0)</f>
        <v>9.94</v>
      </c>
      <c r="M5675" s="22">
        <f>shipments[[#This Row],[Boxes]]*shipments[[#This Row],[cost_per_box]]</f>
        <v>1828.9599999999998</v>
      </c>
      <c r="N5675" s="22">
        <f>shipments[[#This Row],[Amount]]-shipments[[#This Row],[total cost]]</f>
        <v>3316.79</v>
      </c>
    </row>
    <row r="5676" spans="1:14" x14ac:dyDescent="0.35">
      <c r="A5676" t="s">
        <v>5726</v>
      </c>
      <c r="B5676" t="s">
        <v>8057</v>
      </c>
      <c r="C5676" t="s">
        <v>8017</v>
      </c>
      <c r="D5676" t="s">
        <v>8038</v>
      </c>
      <c r="E5676" s="1">
        <v>45488</v>
      </c>
      <c r="F5676">
        <v>4596.75</v>
      </c>
      <c r="G5676">
        <v>171</v>
      </c>
      <c r="H5676" t="s">
        <v>18</v>
      </c>
      <c r="I5676" t="str">
        <f>VLOOKUP(shipments[[#This Row],[SPID]],CHOOSE({1,2},people[[#All],[SPID]],people[[#All],[Sales_person]]),2,0)</f>
        <v>Rafaelita Blaksland</v>
      </c>
      <c r="J5676">
        <f>YEAR(shipments[[#This Row],[Shipdate]])</f>
        <v>2024</v>
      </c>
      <c r="K5676" s="22"/>
      <c r="L5676" s="22">
        <f>VLOOKUP(shipments[[#This Row],[PID]],CHOOSE({1,2},products[PID],products[Cost_per_box]),2,0)</f>
        <v>9.94</v>
      </c>
      <c r="M5676" s="22">
        <f>shipments[[#This Row],[Boxes]]*shipments[[#This Row],[cost_per_box]]</f>
        <v>1699.74</v>
      </c>
      <c r="N5676" s="22">
        <f>shipments[[#This Row],[Amount]]-shipments[[#This Row],[total cost]]</f>
        <v>2897.01</v>
      </c>
    </row>
    <row r="5677" spans="1:14" x14ac:dyDescent="0.35">
      <c r="A5677" t="s">
        <v>5727</v>
      </c>
      <c r="B5677" t="s">
        <v>8057</v>
      </c>
      <c r="C5677" t="s">
        <v>8018</v>
      </c>
      <c r="D5677" t="s">
        <v>8036</v>
      </c>
      <c r="E5677" s="1">
        <v>44943</v>
      </c>
      <c r="F5677">
        <v>6243.75</v>
      </c>
      <c r="G5677">
        <v>284</v>
      </c>
      <c r="H5677" t="s">
        <v>7</v>
      </c>
      <c r="I5677" t="str">
        <f>VLOOKUP(shipments[[#This Row],[SPID]],CHOOSE({1,2},people[[#All],[SPID]],people[[#All],[Sales_person]]),2,0)</f>
        <v>Rafaelita Blaksland</v>
      </c>
      <c r="J5677">
        <f>YEAR(shipments[[#This Row],[Shipdate]])</f>
        <v>2023</v>
      </c>
      <c r="K5677" s="22"/>
      <c r="L5677" s="22">
        <f>VLOOKUP(shipments[[#This Row],[PID]],CHOOSE({1,2},products[PID],products[Cost_per_box]),2,0)</f>
        <v>7.73</v>
      </c>
      <c r="M5677" s="22">
        <f>shipments[[#This Row],[Boxes]]*shipments[[#This Row],[cost_per_box]]</f>
        <v>2195.3200000000002</v>
      </c>
      <c r="N5677" s="22">
        <f>shipments[[#This Row],[Amount]]-shipments[[#This Row],[total cost]]</f>
        <v>4048.43</v>
      </c>
    </row>
    <row r="5678" spans="1:14" x14ac:dyDescent="0.35">
      <c r="A5678" t="s">
        <v>5728</v>
      </c>
      <c r="B5678" t="s">
        <v>8057</v>
      </c>
      <c r="C5678" t="s">
        <v>8018</v>
      </c>
      <c r="D5678" t="s">
        <v>8034</v>
      </c>
      <c r="E5678" s="1">
        <v>45565</v>
      </c>
      <c r="F5678">
        <v>14789.25</v>
      </c>
      <c r="G5678">
        <v>779</v>
      </c>
      <c r="H5678" t="s">
        <v>26</v>
      </c>
      <c r="I5678" t="str">
        <f>VLOOKUP(shipments[[#This Row],[SPID]],CHOOSE({1,2},people[[#All],[SPID]],people[[#All],[Sales_person]]),2,0)</f>
        <v>Rafaelita Blaksland</v>
      </c>
      <c r="J5678">
        <f>YEAR(shipments[[#This Row],[Shipdate]])</f>
        <v>2024</v>
      </c>
      <c r="K5678" s="22"/>
      <c r="L5678" s="22">
        <f>VLOOKUP(shipments[[#This Row],[PID]],CHOOSE({1,2},products[PID],products[Cost_per_box]),2,0)</f>
        <v>7.73</v>
      </c>
      <c r="M5678" s="22">
        <f>shipments[[#This Row],[Boxes]]*shipments[[#This Row],[cost_per_box]]</f>
        <v>6021.67</v>
      </c>
      <c r="N5678" s="22">
        <f>shipments[[#This Row],[Amount]]-shipments[[#This Row],[total cost]]</f>
        <v>8767.58</v>
      </c>
    </row>
    <row r="5679" spans="1:14" x14ac:dyDescent="0.35">
      <c r="A5679" t="s">
        <v>5729</v>
      </c>
      <c r="B5679" t="s">
        <v>8057</v>
      </c>
      <c r="C5679" t="s">
        <v>8019</v>
      </c>
      <c r="D5679" t="s">
        <v>8034</v>
      </c>
      <c r="E5679" s="1">
        <v>45540</v>
      </c>
      <c r="F5679">
        <v>11479.5</v>
      </c>
      <c r="G5679">
        <v>605</v>
      </c>
      <c r="H5679" t="s">
        <v>26</v>
      </c>
      <c r="I5679" t="str">
        <f>VLOOKUP(shipments[[#This Row],[SPID]],CHOOSE({1,2},people[[#All],[SPID]],people[[#All],[Sales_person]]),2,0)</f>
        <v>Rafaelita Blaksland</v>
      </c>
      <c r="J5679">
        <f>YEAR(shipments[[#This Row],[Shipdate]])</f>
        <v>2024</v>
      </c>
      <c r="K5679" s="22"/>
      <c r="L5679" s="22">
        <f>VLOOKUP(shipments[[#This Row],[PID]],CHOOSE({1,2},products[PID],products[Cost_per_box]),2,0)</f>
        <v>3.68</v>
      </c>
      <c r="M5679" s="22">
        <f>shipments[[#This Row],[Boxes]]*shipments[[#This Row],[cost_per_box]]</f>
        <v>2226.4</v>
      </c>
      <c r="N5679" s="22">
        <f>shipments[[#This Row],[Amount]]-shipments[[#This Row],[total cost]]</f>
        <v>9253.1</v>
      </c>
    </row>
    <row r="5680" spans="1:14" x14ac:dyDescent="0.35">
      <c r="A5680" t="s">
        <v>5730</v>
      </c>
      <c r="B5680" t="s">
        <v>8057</v>
      </c>
      <c r="C5680" t="s">
        <v>8019</v>
      </c>
      <c r="D5680" t="s">
        <v>8035</v>
      </c>
      <c r="E5680" s="1">
        <v>45526</v>
      </c>
      <c r="F5680">
        <v>4475.25</v>
      </c>
      <c r="G5680">
        <v>204</v>
      </c>
      <c r="H5680" t="s">
        <v>18</v>
      </c>
      <c r="I5680" t="str">
        <f>VLOOKUP(shipments[[#This Row],[SPID]],CHOOSE({1,2},people[[#All],[SPID]],people[[#All],[Sales_person]]),2,0)</f>
        <v>Rafaelita Blaksland</v>
      </c>
      <c r="J5680">
        <f>YEAR(shipments[[#This Row],[Shipdate]])</f>
        <v>2024</v>
      </c>
      <c r="K5680" s="22"/>
      <c r="L5680" s="22">
        <f>VLOOKUP(shipments[[#This Row],[PID]],CHOOSE({1,2},products[PID],products[Cost_per_box]),2,0)</f>
        <v>3.68</v>
      </c>
      <c r="M5680" s="22">
        <f>shipments[[#This Row],[Boxes]]*shipments[[#This Row],[cost_per_box]]</f>
        <v>750.72</v>
      </c>
      <c r="N5680" s="22">
        <f>shipments[[#This Row],[Amount]]-shipments[[#This Row],[total cost]]</f>
        <v>3724.5299999999997</v>
      </c>
    </row>
    <row r="5681" spans="1:14" x14ac:dyDescent="0.35">
      <c r="A5681" t="s">
        <v>5731</v>
      </c>
      <c r="B5681" t="s">
        <v>8057</v>
      </c>
      <c r="C5681" t="s">
        <v>8020</v>
      </c>
      <c r="D5681" t="s">
        <v>8038</v>
      </c>
      <c r="E5681" s="1">
        <v>45415</v>
      </c>
      <c r="F5681">
        <v>1336.5</v>
      </c>
      <c r="G5681">
        <v>103</v>
      </c>
      <c r="H5681" t="s">
        <v>7</v>
      </c>
      <c r="I5681" t="str">
        <f>VLOOKUP(shipments[[#This Row],[SPID]],CHOOSE({1,2},people[[#All],[SPID]],people[[#All],[Sales_person]]),2,0)</f>
        <v>Rafaelita Blaksland</v>
      </c>
      <c r="J5681">
        <f>YEAR(shipments[[#This Row],[Shipdate]])</f>
        <v>2024</v>
      </c>
      <c r="K5681" s="22"/>
      <c r="L5681" s="22">
        <f>VLOOKUP(shipments[[#This Row],[PID]],CHOOSE({1,2},products[PID],products[Cost_per_box]),2,0)</f>
        <v>8.2200000000000006</v>
      </c>
      <c r="M5681" s="22">
        <f>shipments[[#This Row],[Boxes]]*shipments[[#This Row],[cost_per_box]]</f>
        <v>846.66000000000008</v>
      </c>
      <c r="N5681" s="22">
        <f>shipments[[#This Row],[Amount]]-shipments[[#This Row],[total cost]]</f>
        <v>489.83999999999992</v>
      </c>
    </row>
    <row r="5682" spans="1:14" x14ac:dyDescent="0.35">
      <c r="A5682" t="s">
        <v>5732</v>
      </c>
      <c r="B5682" t="s">
        <v>8057</v>
      </c>
      <c r="C5682" t="s">
        <v>8020</v>
      </c>
      <c r="D5682" t="s">
        <v>8036</v>
      </c>
      <c r="E5682" s="1">
        <v>45455</v>
      </c>
      <c r="F5682">
        <v>2180.25</v>
      </c>
      <c r="G5682">
        <v>137</v>
      </c>
      <c r="H5682" t="s">
        <v>7</v>
      </c>
      <c r="I5682" t="str">
        <f>VLOOKUP(shipments[[#This Row],[SPID]],CHOOSE({1,2},people[[#All],[SPID]],people[[#All],[Sales_person]]),2,0)</f>
        <v>Rafaelita Blaksland</v>
      </c>
      <c r="J5682">
        <f>YEAR(shipments[[#This Row],[Shipdate]])</f>
        <v>2024</v>
      </c>
      <c r="K5682" s="22"/>
      <c r="L5682" s="22">
        <f>VLOOKUP(shipments[[#This Row],[PID]],CHOOSE({1,2},products[PID],products[Cost_per_box]),2,0)</f>
        <v>8.2200000000000006</v>
      </c>
      <c r="M5682" s="22">
        <f>shipments[[#This Row],[Boxes]]*shipments[[#This Row],[cost_per_box]]</f>
        <v>1126.1400000000001</v>
      </c>
      <c r="N5682" s="22">
        <f>shipments[[#This Row],[Amount]]-shipments[[#This Row],[total cost]]</f>
        <v>1054.1099999999999</v>
      </c>
    </row>
    <row r="5683" spans="1:14" x14ac:dyDescent="0.35">
      <c r="A5683" t="s">
        <v>5733</v>
      </c>
      <c r="B5683" t="s">
        <v>8057</v>
      </c>
      <c r="C5683" t="s">
        <v>8020</v>
      </c>
      <c r="D5683" t="s">
        <v>8034</v>
      </c>
      <c r="E5683" s="1">
        <v>45330</v>
      </c>
      <c r="F5683">
        <v>3278.25</v>
      </c>
      <c r="G5683">
        <v>205</v>
      </c>
      <c r="H5683" t="s">
        <v>7</v>
      </c>
      <c r="I5683" t="str">
        <f>VLOOKUP(shipments[[#This Row],[SPID]],CHOOSE({1,2},people[[#All],[SPID]],people[[#All],[Sales_person]]),2,0)</f>
        <v>Rafaelita Blaksland</v>
      </c>
      <c r="J5683">
        <f>YEAR(shipments[[#This Row],[Shipdate]])</f>
        <v>2024</v>
      </c>
      <c r="K5683" s="22"/>
      <c r="L5683" s="22">
        <f>VLOOKUP(shipments[[#This Row],[PID]],CHOOSE({1,2},products[PID],products[Cost_per_box]),2,0)</f>
        <v>8.2200000000000006</v>
      </c>
      <c r="M5683" s="22">
        <f>shipments[[#This Row],[Boxes]]*shipments[[#This Row],[cost_per_box]]</f>
        <v>1685.1000000000001</v>
      </c>
      <c r="N5683" s="22">
        <f>shipments[[#This Row],[Amount]]-shipments[[#This Row],[total cost]]</f>
        <v>1593.1499999999999</v>
      </c>
    </row>
    <row r="5684" spans="1:14" x14ac:dyDescent="0.35">
      <c r="A5684" t="s">
        <v>5734</v>
      </c>
      <c r="B5684" t="s">
        <v>8057</v>
      </c>
      <c r="C5684" t="s">
        <v>8020</v>
      </c>
      <c r="D5684" t="s">
        <v>8038</v>
      </c>
      <c r="E5684" s="1">
        <v>45279</v>
      </c>
      <c r="F5684">
        <v>8320.5</v>
      </c>
      <c r="G5684">
        <v>595</v>
      </c>
      <c r="H5684" t="s">
        <v>7</v>
      </c>
      <c r="I5684" t="str">
        <f>VLOOKUP(shipments[[#This Row],[SPID]],CHOOSE({1,2},people[[#All],[SPID]],people[[#All],[Sales_person]]),2,0)</f>
        <v>Rafaelita Blaksland</v>
      </c>
      <c r="J5684">
        <f>YEAR(shipments[[#This Row],[Shipdate]])</f>
        <v>2023</v>
      </c>
      <c r="K5684" s="22"/>
      <c r="L5684" s="22">
        <f>VLOOKUP(shipments[[#This Row],[PID]],CHOOSE({1,2},products[PID],products[Cost_per_box]),2,0)</f>
        <v>8.2200000000000006</v>
      </c>
      <c r="M5684" s="22">
        <f>shipments[[#This Row],[Boxes]]*shipments[[#This Row],[cost_per_box]]</f>
        <v>4890.9000000000005</v>
      </c>
      <c r="N5684" s="22">
        <f>shipments[[#This Row],[Amount]]-shipments[[#This Row],[total cost]]</f>
        <v>3429.5999999999995</v>
      </c>
    </row>
    <row r="5685" spans="1:14" x14ac:dyDescent="0.35">
      <c r="A5685" t="s">
        <v>5735</v>
      </c>
      <c r="B5685" t="s">
        <v>8057</v>
      </c>
      <c r="C5685" t="s">
        <v>8021</v>
      </c>
      <c r="D5685" t="s">
        <v>8038</v>
      </c>
      <c r="E5685" s="1">
        <v>44936</v>
      </c>
      <c r="F5685">
        <v>535.5</v>
      </c>
      <c r="G5685">
        <v>27</v>
      </c>
      <c r="H5685" t="s">
        <v>7</v>
      </c>
      <c r="I5685" t="str">
        <f>VLOOKUP(shipments[[#This Row],[SPID]],CHOOSE({1,2},people[[#All],[SPID]],people[[#All],[Sales_person]]),2,0)</f>
        <v>Rafaelita Blaksland</v>
      </c>
      <c r="J5685">
        <f>YEAR(shipments[[#This Row],[Shipdate]])</f>
        <v>2023</v>
      </c>
      <c r="K5685" s="22"/>
      <c r="L5685" s="22">
        <f>VLOOKUP(shipments[[#This Row],[PID]],CHOOSE({1,2},products[PID],products[Cost_per_box]),2,0)</f>
        <v>10.23</v>
      </c>
      <c r="M5685" s="22">
        <f>shipments[[#This Row],[Boxes]]*shipments[[#This Row],[cost_per_box]]</f>
        <v>276.21000000000004</v>
      </c>
      <c r="N5685" s="22">
        <f>shipments[[#This Row],[Amount]]-shipments[[#This Row],[total cost]]</f>
        <v>259.28999999999996</v>
      </c>
    </row>
    <row r="5686" spans="1:14" x14ac:dyDescent="0.35">
      <c r="A5686" t="s">
        <v>5736</v>
      </c>
      <c r="B5686" t="s">
        <v>8057</v>
      </c>
      <c r="C5686" t="s">
        <v>8021</v>
      </c>
      <c r="D5686" t="s">
        <v>8034</v>
      </c>
      <c r="E5686" s="1">
        <v>45288</v>
      </c>
      <c r="F5686">
        <v>3793.5</v>
      </c>
      <c r="G5686">
        <v>181</v>
      </c>
      <c r="H5686" t="s">
        <v>7</v>
      </c>
      <c r="I5686" t="str">
        <f>VLOOKUP(shipments[[#This Row],[SPID]],CHOOSE({1,2},people[[#All],[SPID]],people[[#All],[Sales_person]]),2,0)</f>
        <v>Rafaelita Blaksland</v>
      </c>
      <c r="J5686">
        <f>YEAR(shipments[[#This Row],[Shipdate]])</f>
        <v>2023</v>
      </c>
      <c r="K5686" s="22"/>
      <c r="L5686" s="22">
        <f>VLOOKUP(shipments[[#This Row],[PID]],CHOOSE({1,2},products[PID],products[Cost_per_box]),2,0)</f>
        <v>10.23</v>
      </c>
      <c r="M5686" s="22">
        <f>shipments[[#This Row],[Boxes]]*shipments[[#This Row],[cost_per_box]]</f>
        <v>1851.63</v>
      </c>
      <c r="N5686" s="22">
        <f>shipments[[#This Row],[Amount]]-shipments[[#This Row],[total cost]]</f>
        <v>1941.87</v>
      </c>
    </row>
    <row r="5687" spans="1:14" x14ac:dyDescent="0.35">
      <c r="A5687" t="s">
        <v>5737</v>
      </c>
      <c r="B5687" t="s">
        <v>8057</v>
      </c>
      <c r="C5687" t="s">
        <v>8021</v>
      </c>
      <c r="D5687" t="s">
        <v>8036</v>
      </c>
      <c r="E5687" s="1">
        <v>45215</v>
      </c>
      <c r="F5687">
        <v>10757.25</v>
      </c>
      <c r="G5687">
        <v>633</v>
      </c>
      <c r="H5687" t="s">
        <v>7</v>
      </c>
      <c r="I5687" t="str">
        <f>VLOOKUP(shipments[[#This Row],[SPID]],CHOOSE({1,2},people[[#All],[SPID]],people[[#All],[Sales_person]]),2,0)</f>
        <v>Rafaelita Blaksland</v>
      </c>
      <c r="J5687">
        <f>YEAR(shipments[[#This Row],[Shipdate]])</f>
        <v>2023</v>
      </c>
      <c r="K5687" s="22"/>
      <c r="L5687" s="22">
        <f>VLOOKUP(shipments[[#This Row],[PID]],CHOOSE({1,2},products[PID],products[Cost_per_box]),2,0)</f>
        <v>10.23</v>
      </c>
      <c r="M5687" s="22">
        <f>shipments[[#This Row],[Boxes]]*shipments[[#This Row],[cost_per_box]]</f>
        <v>6475.59</v>
      </c>
      <c r="N5687" s="22">
        <f>shipments[[#This Row],[Amount]]-shipments[[#This Row],[total cost]]</f>
        <v>4281.66</v>
      </c>
    </row>
    <row r="5688" spans="1:14" x14ac:dyDescent="0.35">
      <c r="A5688" t="s">
        <v>5738</v>
      </c>
      <c r="B5688" t="s">
        <v>8057</v>
      </c>
      <c r="C5688" t="s">
        <v>8022</v>
      </c>
      <c r="D5688" t="s">
        <v>8035</v>
      </c>
      <c r="E5688" s="1">
        <v>45476</v>
      </c>
      <c r="F5688">
        <v>9186.75</v>
      </c>
      <c r="G5688">
        <v>541</v>
      </c>
      <c r="H5688" t="s">
        <v>18</v>
      </c>
      <c r="I5688" t="str">
        <f>VLOOKUP(shipments[[#This Row],[SPID]],CHOOSE({1,2},people[[#All],[SPID]],people[[#All],[Sales_person]]),2,0)</f>
        <v>Rafaelita Blaksland</v>
      </c>
      <c r="J5688">
        <f>YEAR(shipments[[#This Row],[Shipdate]])</f>
        <v>2024</v>
      </c>
      <c r="K5688" s="22"/>
      <c r="L5688" s="22">
        <f>VLOOKUP(shipments[[#This Row],[PID]],CHOOSE({1,2},products[PID],products[Cost_per_box]),2,0)</f>
        <v>4.74</v>
      </c>
      <c r="M5688" s="22">
        <f>shipments[[#This Row],[Boxes]]*shipments[[#This Row],[cost_per_box]]</f>
        <v>2564.34</v>
      </c>
      <c r="N5688" s="22">
        <f>shipments[[#This Row],[Amount]]-shipments[[#This Row],[total cost]]</f>
        <v>6622.41</v>
      </c>
    </row>
    <row r="5689" spans="1:14" x14ac:dyDescent="0.35">
      <c r="A5689" t="s">
        <v>5739</v>
      </c>
      <c r="B5689" t="s">
        <v>8057</v>
      </c>
      <c r="C5689" t="s">
        <v>8022</v>
      </c>
      <c r="D5689" t="s">
        <v>8036</v>
      </c>
      <c r="E5689" s="1">
        <v>45013</v>
      </c>
      <c r="F5689">
        <v>4236.75</v>
      </c>
      <c r="G5689">
        <v>265</v>
      </c>
      <c r="H5689" t="s">
        <v>7</v>
      </c>
      <c r="I5689" t="str">
        <f>VLOOKUP(shipments[[#This Row],[SPID]],CHOOSE({1,2},people[[#All],[SPID]],people[[#All],[Sales_person]]),2,0)</f>
        <v>Rafaelita Blaksland</v>
      </c>
      <c r="J5689">
        <f>YEAR(shipments[[#This Row],[Shipdate]])</f>
        <v>2023</v>
      </c>
      <c r="K5689" s="22"/>
      <c r="L5689" s="22">
        <f>VLOOKUP(shipments[[#This Row],[PID]],CHOOSE({1,2},products[PID],products[Cost_per_box]),2,0)</f>
        <v>4.74</v>
      </c>
      <c r="M5689" s="22">
        <f>shipments[[#This Row],[Boxes]]*shipments[[#This Row],[cost_per_box]]</f>
        <v>1256.1000000000001</v>
      </c>
      <c r="N5689" s="22">
        <f>shipments[[#This Row],[Amount]]-shipments[[#This Row],[total cost]]</f>
        <v>2980.6499999999996</v>
      </c>
    </row>
    <row r="5690" spans="1:14" x14ac:dyDescent="0.35">
      <c r="A5690" t="s">
        <v>5740</v>
      </c>
      <c r="B5690" t="s">
        <v>8057</v>
      </c>
      <c r="C5690" t="s">
        <v>8022</v>
      </c>
      <c r="D5690" t="s">
        <v>8036</v>
      </c>
      <c r="E5690" s="1">
        <v>44936</v>
      </c>
      <c r="F5690">
        <v>5600.25</v>
      </c>
      <c r="G5690">
        <v>330</v>
      </c>
      <c r="H5690" t="s">
        <v>7</v>
      </c>
      <c r="I5690" t="str">
        <f>VLOOKUP(shipments[[#This Row],[SPID]],CHOOSE({1,2},people[[#All],[SPID]],people[[#All],[Sales_person]]),2,0)</f>
        <v>Rafaelita Blaksland</v>
      </c>
      <c r="J5690">
        <f>YEAR(shipments[[#This Row],[Shipdate]])</f>
        <v>2023</v>
      </c>
      <c r="K5690" s="22"/>
      <c r="L5690" s="22">
        <f>VLOOKUP(shipments[[#This Row],[PID]],CHOOSE({1,2},products[PID],products[Cost_per_box]),2,0)</f>
        <v>4.74</v>
      </c>
      <c r="M5690" s="22">
        <f>shipments[[#This Row],[Boxes]]*shipments[[#This Row],[cost_per_box]]</f>
        <v>1564.2</v>
      </c>
      <c r="N5690" s="22">
        <f>shipments[[#This Row],[Amount]]-shipments[[#This Row],[total cost]]</f>
        <v>4036.05</v>
      </c>
    </row>
    <row r="5691" spans="1:14" x14ac:dyDescent="0.35">
      <c r="A5691" t="s">
        <v>5741</v>
      </c>
      <c r="B5691" t="s">
        <v>8057</v>
      </c>
      <c r="C5691" t="s">
        <v>8022</v>
      </c>
      <c r="D5691" t="s">
        <v>8038</v>
      </c>
      <c r="E5691" s="1">
        <v>45119</v>
      </c>
      <c r="F5691">
        <v>1395</v>
      </c>
      <c r="G5691">
        <v>100</v>
      </c>
      <c r="H5691" t="s">
        <v>40</v>
      </c>
      <c r="I5691" t="str">
        <f>VLOOKUP(shipments[[#This Row],[SPID]],CHOOSE({1,2},people[[#All],[SPID]],people[[#All],[Sales_person]]),2,0)</f>
        <v>Rafaelita Blaksland</v>
      </c>
      <c r="J5691">
        <f>YEAR(shipments[[#This Row],[Shipdate]])</f>
        <v>2023</v>
      </c>
      <c r="K5691" s="22"/>
      <c r="L5691" s="22">
        <f>VLOOKUP(shipments[[#This Row],[PID]],CHOOSE({1,2},products[PID],products[Cost_per_box]),2,0)</f>
        <v>4.74</v>
      </c>
      <c r="M5691" s="22">
        <f>shipments[[#This Row],[Boxes]]*shipments[[#This Row],[cost_per_box]]</f>
        <v>474</v>
      </c>
      <c r="N5691" s="22">
        <f>shipments[[#This Row],[Amount]]-shipments[[#This Row],[total cost]]</f>
        <v>921</v>
      </c>
    </row>
    <row r="5692" spans="1:14" x14ac:dyDescent="0.35">
      <c r="A5692" t="s">
        <v>5742</v>
      </c>
      <c r="B5692" t="s">
        <v>8057</v>
      </c>
      <c r="C5692" t="s">
        <v>8022</v>
      </c>
      <c r="D5692" t="s">
        <v>8034</v>
      </c>
      <c r="E5692" s="1">
        <v>44956</v>
      </c>
      <c r="F5692">
        <v>5584.5</v>
      </c>
      <c r="G5692">
        <v>399</v>
      </c>
      <c r="H5692" t="s">
        <v>7</v>
      </c>
      <c r="I5692" t="str">
        <f>VLOOKUP(shipments[[#This Row],[SPID]],CHOOSE({1,2},people[[#All],[SPID]],people[[#All],[Sales_person]]),2,0)</f>
        <v>Rafaelita Blaksland</v>
      </c>
      <c r="J5692">
        <f>YEAR(shipments[[#This Row],[Shipdate]])</f>
        <v>2023</v>
      </c>
      <c r="K5692" s="22"/>
      <c r="L5692" s="22">
        <f>VLOOKUP(shipments[[#This Row],[PID]],CHOOSE({1,2},products[PID],products[Cost_per_box]),2,0)</f>
        <v>4.74</v>
      </c>
      <c r="M5692" s="22">
        <f>shipments[[#This Row],[Boxes]]*shipments[[#This Row],[cost_per_box]]</f>
        <v>1891.26</v>
      </c>
      <c r="N5692" s="22">
        <f>shipments[[#This Row],[Amount]]-shipments[[#This Row],[total cost]]</f>
        <v>3693.24</v>
      </c>
    </row>
    <row r="5693" spans="1:14" x14ac:dyDescent="0.35">
      <c r="A5693" t="s">
        <v>5743</v>
      </c>
      <c r="B5693" t="s">
        <v>8057</v>
      </c>
      <c r="C5693" t="s">
        <v>8023</v>
      </c>
      <c r="D5693" t="s">
        <v>8037</v>
      </c>
      <c r="E5693" s="1">
        <v>45260</v>
      </c>
      <c r="F5693">
        <v>1516.5</v>
      </c>
      <c r="G5693">
        <v>253</v>
      </c>
      <c r="H5693" t="s">
        <v>7</v>
      </c>
      <c r="I5693" t="str">
        <f>VLOOKUP(shipments[[#This Row],[SPID]],CHOOSE({1,2},people[[#All],[SPID]],people[[#All],[Sales_person]]),2,0)</f>
        <v>Rafaelita Blaksland</v>
      </c>
      <c r="J5693">
        <f>YEAR(shipments[[#This Row],[Shipdate]])</f>
        <v>2023</v>
      </c>
      <c r="K5693" s="22"/>
      <c r="L5693" s="22">
        <f>VLOOKUP(shipments[[#This Row],[PID]],CHOOSE({1,2},products[PID],products[Cost_per_box]),2,0)</f>
        <v>10.51</v>
      </c>
      <c r="M5693" s="22">
        <f>shipments[[#This Row],[Boxes]]*shipments[[#This Row],[cost_per_box]]</f>
        <v>2659.0299999999997</v>
      </c>
      <c r="N5693" s="22">
        <f>shipments[[#This Row],[Amount]]-shipments[[#This Row],[total cost]]</f>
        <v>-1142.5299999999997</v>
      </c>
    </row>
    <row r="5694" spans="1:14" x14ac:dyDescent="0.35">
      <c r="A5694" t="s">
        <v>5744</v>
      </c>
      <c r="B5694" t="s">
        <v>8057</v>
      </c>
      <c r="C5694" t="s">
        <v>8023</v>
      </c>
      <c r="D5694" t="s">
        <v>8037</v>
      </c>
      <c r="E5694" s="1">
        <v>45090</v>
      </c>
      <c r="F5694">
        <v>12352.5</v>
      </c>
      <c r="G5694">
        <v>1765</v>
      </c>
      <c r="H5694" t="s">
        <v>7</v>
      </c>
      <c r="I5694" t="str">
        <f>VLOOKUP(shipments[[#This Row],[SPID]],CHOOSE({1,2},people[[#All],[SPID]],people[[#All],[Sales_person]]),2,0)</f>
        <v>Rafaelita Blaksland</v>
      </c>
      <c r="J5694">
        <f>YEAR(shipments[[#This Row],[Shipdate]])</f>
        <v>2023</v>
      </c>
      <c r="K5694" s="22"/>
      <c r="L5694" s="22">
        <f>VLOOKUP(shipments[[#This Row],[PID]],CHOOSE({1,2},products[PID],products[Cost_per_box]),2,0)</f>
        <v>10.51</v>
      </c>
      <c r="M5694" s="22">
        <f>shipments[[#This Row],[Boxes]]*shipments[[#This Row],[cost_per_box]]</f>
        <v>18550.149999999998</v>
      </c>
      <c r="N5694" s="22">
        <f>shipments[[#This Row],[Amount]]-shipments[[#This Row],[total cost]]</f>
        <v>-6197.6499999999978</v>
      </c>
    </row>
    <row r="5695" spans="1:14" x14ac:dyDescent="0.35">
      <c r="A5695" t="s">
        <v>5745</v>
      </c>
      <c r="B5695" t="s">
        <v>8057</v>
      </c>
      <c r="C5695" t="s">
        <v>8023</v>
      </c>
      <c r="D5695" t="s">
        <v>8034</v>
      </c>
      <c r="E5695" s="1">
        <v>45070</v>
      </c>
      <c r="F5695">
        <v>3354.75</v>
      </c>
      <c r="G5695">
        <v>420</v>
      </c>
      <c r="H5695" t="s">
        <v>7</v>
      </c>
      <c r="I5695" t="str">
        <f>VLOOKUP(shipments[[#This Row],[SPID]],CHOOSE({1,2},people[[#All],[SPID]],people[[#All],[Sales_person]]),2,0)</f>
        <v>Rafaelita Blaksland</v>
      </c>
      <c r="J5695">
        <f>YEAR(shipments[[#This Row],[Shipdate]])</f>
        <v>2023</v>
      </c>
      <c r="K5695" s="22"/>
      <c r="L5695" s="22">
        <f>VLOOKUP(shipments[[#This Row],[PID]],CHOOSE({1,2},products[PID],products[Cost_per_box]),2,0)</f>
        <v>10.51</v>
      </c>
      <c r="M5695" s="22">
        <f>shipments[[#This Row],[Boxes]]*shipments[[#This Row],[cost_per_box]]</f>
        <v>4414.2</v>
      </c>
      <c r="N5695" s="22">
        <f>shipments[[#This Row],[Amount]]-shipments[[#This Row],[total cost]]</f>
        <v>-1059.4499999999998</v>
      </c>
    </row>
    <row r="5696" spans="1:14" x14ac:dyDescent="0.35">
      <c r="A5696" t="s">
        <v>5746</v>
      </c>
      <c r="B5696" t="s">
        <v>8057</v>
      </c>
      <c r="C5696" t="s">
        <v>8023</v>
      </c>
      <c r="D5696" t="s">
        <v>8038</v>
      </c>
      <c r="E5696" s="1">
        <v>45513</v>
      </c>
      <c r="F5696">
        <v>7373.25</v>
      </c>
      <c r="G5696">
        <v>922</v>
      </c>
      <c r="H5696" t="s">
        <v>18</v>
      </c>
      <c r="I5696" t="str">
        <f>VLOOKUP(shipments[[#This Row],[SPID]],CHOOSE({1,2},people[[#All],[SPID]],people[[#All],[Sales_person]]),2,0)</f>
        <v>Rafaelita Blaksland</v>
      </c>
      <c r="J5696">
        <f>YEAR(shipments[[#This Row],[Shipdate]])</f>
        <v>2024</v>
      </c>
      <c r="K5696" s="22"/>
      <c r="L5696" s="22">
        <f>VLOOKUP(shipments[[#This Row],[PID]],CHOOSE({1,2},products[PID],products[Cost_per_box]),2,0)</f>
        <v>10.51</v>
      </c>
      <c r="M5696" s="22">
        <f>shipments[[#This Row],[Boxes]]*shipments[[#This Row],[cost_per_box]]</f>
        <v>9690.2199999999993</v>
      </c>
      <c r="N5696" s="22">
        <f>shipments[[#This Row],[Amount]]-shipments[[#This Row],[total cost]]</f>
        <v>-2316.9699999999993</v>
      </c>
    </row>
    <row r="5697" spans="1:14" x14ac:dyDescent="0.35">
      <c r="A5697" t="s">
        <v>5747</v>
      </c>
      <c r="B5697" t="s">
        <v>8057</v>
      </c>
      <c r="C5697" t="s">
        <v>8023</v>
      </c>
      <c r="D5697" t="s">
        <v>8036</v>
      </c>
      <c r="E5697" s="1">
        <v>45191</v>
      </c>
      <c r="F5697">
        <v>5987.25</v>
      </c>
      <c r="G5697">
        <v>749</v>
      </c>
      <c r="H5697" t="s">
        <v>7</v>
      </c>
      <c r="I5697" t="str">
        <f>VLOOKUP(shipments[[#This Row],[SPID]],CHOOSE({1,2},people[[#All],[SPID]],people[[#All],[Sales_person]]),2,0)</f>
        <v>Rafaelita Blaksland</v>
      </c>
      <c r="J5697">
        <f>YEAR(shipments[[#This Row],[Shipdate]])</f>
        <v>2023</v>
      </c>
      <c r="K5697" s="22"/>
      <c r="L5697" s="22">
        <f>VLOOKUP(shipments[[#This Row],[PID]],CHOOSE({1,2},products[PID],products[Cost_per_box]),2,0)</f>
        <v>10.51</v>
      </c>
      <c r="M5697" s="22">
        <f>shipments[[#This Row],[Boxes]]*shipments[[#This Row],[cost_per_box]]</f>
        <v>7871.99</v>
      </c>
      <c r="N5697" s="22">
        <f>shipments[[#This Row],[Amount]]-shipments[[#This Row],[total cost]]</f>
        <v>-1884.7399999999998</v>
      </c>
    </row>
    <row r="5698" spans="1:14" x14ac:dyDescent="0.35">
      <c r="A5698" t="s">
        <v>5748</v>
      </c>
      <c r="B5698" t="s">
        <v>8057</v>
      </c>
      <c r="C5698" t="s">
        <v>8023</v>
      </c>
      <c r="D5698" t="s">
        <v>8033</v>
      </c>
      <c r="E5698" s="1">
        <v>45355</v>
      </c>
      <c r="F5698">
        <v>6113.25</v>
      </c>
      <c r="G5698">
        <v>680</v>
      </c>
      <c r="H5698" t="s">
        <v>40</v>
      </c>
      <c r="I5698" t="str">
        <f>VLOOKUP(shipments[[#This Row],[SPID]],CHOOSE({1,2},people[[#All],[SPID]],people[[#All],[Sales_person]]),2,0)</f>
        <v>Rafaelita Blaksland</v>
      </c>
      <c r="J5698">
        <f>YEAR(shipments[[#This Row],[Shipdate]])</f>
        <v>2024</v>
      </c>
      <c r="K5698" s="22"/>
      <c r="L5698" s="22">
        <f>VLOOKUP(shipments[[#This Row],[PID]],CHOOSE({1,2},products[PID],products[Cost_per_box]),2,0)</f>
        <v>10.51</v>
      </c>
      <c r="M5698" s="22">
        <f>shipments[[#This Row],[Boxes]]*shipments[[#This Row],[cost_per_box]]</f>
        <v>7146.8</v>
      </c>
      <c r="N5698" s="22">
        <f>shipments[[#This Row],[Amount]]-shipments[[#This Row],[total cost]]</f>
        <v>-1033.5500000000002</v>
      </c>
    </row>
    <row r="5699" spans="1:14" x14ac:dyDescent="0.35">
      <c r="A5699" t="s">
        <v>5749</v>
      </c>
      <c r="B5699" t="s">
        <v>8057</v>
      </c>
      <c r="C5699" t="s">
        <v>8023</v>
      </c>
      <c r="D5699" t="s">
        <v>8038</v>
      </c>
      <c r="E5699" s="1">
        <v>45173</v>
      </c>
      <c r="F5699">
        <v>8698.5</v>
      </c>
      <c r="G5699">
        <v>1450</v>
      </c>
      <c r="H5699" t="s">
        <v>7</v>
      </c>
      <c r="I5699" t="str">
        <f>VLOOKUP(shipments[[#This Row],[SPID]],CHOOSE({1,2},people[[#All],[SPID]],people[[#All],[Sales_person]]),2,0)</f>
        <v>Rafaelita Blaksland</v>
      </c>
      <c r="J5699">
        <f>YEAR(shipments[[#This Row],[Shipdate]])</f>
        <v>2023</v>
      </c>
      <c r="K5699" s="22"/>
      <c r="L5699" s="22">
        <f>VLOOKUP(shipments[[#This Row],[PID]],CHOOSE({1,2},products[PID],products[Cost_per_box]),2,0)</f>
        <v>10.51</v>
      </c>
      <c r="M5699" s="22">
        <f>shipments[[#This Row],[Boxes]]*shipments[[#This Row],[cost_per_box]]</f>
        <v>15239.5</v>
      </c>
      <c r="N5699" s="22">
        <f>shipments[[#This Row],[Amount]]-shipments[[#This Row],[total cost]]</f>
        <v>-6541</v>
      </c>
    </row>
    <row r="5700" spans="1:14" x14ac:dyDescent="0.35">
      <c r="A5700" t="s">
        <v>5750</v>
      </c>
      <c r="B5700" t="s">
        <v>8057</v>
      </c>
      <c r="C5700" t="s">
        <v>8024</v>
      </c>
      <c r="D5700" t="s">
        <v>8033</v>
      </c>
      <c r="E5700" s="1">
        <v>45111</v>
      </c>
      <c r="F5700">
        <v>3721.5</v>
      </c>
      <c r="G5700">
        <v>266</v>
      </c>
      <c r="H5700" t="s">
        <v>7</v>
      </c>
      <c r="I5700" t="str">
        <f>VLOOKUP(shipments[[#This Row],[SPID]],CHOOSE({1,2},people[[#All],[SPID]],people[[#All],[Sales_person]]),2,0)</f>
        <v>Rafaelita Blaksland</v>
      </c>
      <c r="J5700">
        <f>YEAR(shipments[[#This Row],[Shipdate]])</f>
        <v>2023</v>
      </c>
      <c r="K5700" s="22"/>
      <c r="L5700" s="22">
        <f>VLOOKUP(shipments[[#This Row],[PID]],CHOOSE({1,2},products[PID],products[Cost_per_box]),2,0)</f>
        <v>6.43</v>
      </c>
      <c r="M5700" s="22">
        <f>shipments[[#This Row],[Boxes]]*shipments[[#This Row],[cost_per_box]]</f>
        <v>1710.3799999999999</v>
      </c>
      <c r="N5700" s="22">
        <f>shipments[[#This Row],[Amount]]-shipments[[#This Row],[total cost]]</f>
        <v>2011.1200000000001</v>
      </c>
    </row>
    <row r="5701" spans="1:14" x14ac:dyDescent="0.35">
      <c r="A5701" t="s">
        <v>5751</v>
      </c>
      <c r="B5701" t="s">
        <v>8057</v>
      </c>
      <c r="C5701" t="s">
        <v>8026</v>
      </c>
      <c r="D5701" t="s">
        <v>8038</v>
      </c>
      <c r="E5701" s="1">
        <v>45117</v>
      </c>
      <c r="F5701">
        <v>5548.5</v>
      </c>
      <c r="G5701">
        <v>309</v>
      </c>
      <c r="H5701" t="s">
        <v>7</v>
      </c>
      <c r="I5701" t="str">
        <f>VLOOKUP(shipments[[#This Row],[SPID]],CHOOSE({1,2},people[[#All],[SPID]],people[[#All],[Sales_person]]),2,0)</f>
        <v>Rafaelita Blaksland</v>
      </c>
      <c r="J5701">
        <f>YEAR(shipments[[#This Row],[Shipdate]])</f>
        <v>2023</v>
      </c>
      <c r="K5701" s="22"/>
      <c r="L5701" s="22">
        <f>VLOOKUP(shipments[[#This Row],[PID]],CHOOSE({1,2},products[PID],products[Cost_per_box]),2,0)</f>
        <v>9.57</v>
      </c>
      <c r="M5701" s="22">
        <f>shipments[[#This Row],[Boxes]]*shipments[[#This Row],[cost_per_box]]</f>
        <v>2957.13</v>
      </c>
      <c r="N5701" s="22">
        <f>shipments[[#This Row],[Amount]]-shipments[[#This Row],[total cost]]</f>
        <v>2591.37</v>
      </c>
    </row>
    <row r="5702" spans="1:14" x14ac:dyDescent="0.35">
      <c r="A5702" t="s">
        <v>5752</v>
      </c>
      <c r="B5702" t="s">
        <v>8057</v>
      </c>
      <c r="C5702" t="s">
        <v>8026</v>
      </c>
      <c r="D5702" t="s">
        <v>8036</v>
      </c>
      <c r="E5702" s="1">
        <v>44932</v>
      </c>
      <c r="F5702">
        <v>3435.75</v>
      </c>
      <c r="G5702">
        <v>246</v>
      </c>
      <c r="H5702" t="s">
        <v>7</v>
      </c>
      <c r="I5702" t="str">
        <f>VLOOKUP(shipments[[#This Row],[SPID]],CHOOSE({1,2},people[[#All],[SPID]],people[[#All],[Sales_person]]),2,0)</f>
        <v>Rafaelita Blaksland</v>
      </c>
      <c r="J5702">
        <f>YEAR(shipments[[#This Row],[Shipdate]])</f>
        <v>2023</v>
      </c>
      <c r="K5702" s="22"/>
      <c r="L5702" s="22">
        <f>VLOOKUP(shipments[[#This Row],[PID]],CHOOSE({1,2},products[PID],products[Cost_per_box]),2,0)</f>
        <v>9.57</v>
      </c>
      <c r="M5702" s="22">
        <f>shipments[[#This Row],[Boxes]]*shipments[[#This Row],[cost_per_box]]</f>
        <v>2354.2200000000003</v>
      </c>
      <c r="N5702" s="22">
        <f>shipments[[#This Row],[Amount]]-shipments[[#This Row],[total cost]]</f>
        <v>1081.5299999999997</v>
      </c>
    </row>
    <row r="5703" spans="1:14" x14ac:dyDescent="0.35">
      <c r="A5703" t="s">
        <v>5753</v>
      </c>
      <c r="B5703" t="s">
        <v>8057</v>
      </c>
      <c r="C5703" t="s">
        <v>8027</v>
      </c>
      <c r="D5703" t="s">
        <v>8034</v>
      </c>
      <c r="E5703" s="1">
        <v>45363</v>
      </c>
      <c r="F5703">
        <v>16575.75</v>
      </c>
      <c r="G5703">
        <v>1658</v>
      </c>
      <c r="H5703" t="s">
        <v>7</v>
      </c>
      <c r="I5703" t="str">
        <f>VLOOKUP(shipments[[#This Row],[SPID]],CHOOSE({1,2},people[[#All],[SPID]],people[[#All],[Sales_person]]),2,0)</f>
        <v>Rafaelita Blaksland</v>
      </c>
      <c r="J5703">
        <f>YEAR(shipments[[#This Row],[Shipdate]])</f>
        <v>2024</v>
      </c>
      <c r="K5703" s="22"/>
      <c r="L5703" s="22">
        <f>VLOOKUP(shipments[[#This Row],[PID]],CHOOSE({1,2},products[PID],products[Cost_per_box]),2,0)</f>
        <v>8.43</v>
      </c>
      <c r="M5703" s="22">
        <f>shipments[[#This Row],[Boxes]]*shipments[[#This Row],[cost_per_box]]</f>
        <v>13976.939999999999</v>
      </c>
      <c r="N5703" s="22">
        <f>shipments[[#This Row],[Amount]]-shipments[[#This Row],[total cost]]</f>
        <v>2598.8100000000013</v>
      </c>
    </row>
    <row r="5704" spans="1:14" x14ac:dyDescent="0.35">
      <c r="A5704" t="s">
        <v>5754</v>
      </c>
      <c r="B5704" t="s">
        <v>8057</v>
      </c>
      <c r="C5704" t="s">
        <v>8027</v>
      </c>
      <c r="D5704" t="s">
        <v>8033</v>
      </c>
      <c r="E5704" s="1">
        <v>45286</v>
      </c>
      <c r="F5704">
        <v>6525</v>
      </c>
      <c r="G5704">
        <v>725</v>
      </c>
      <c r="H5704" t="s">
        <v>7</v>
      </c>
      <c r="I5704" t="str">
        <f>VLOOKUP(shipments[[#This Row],[SPID]],CHOOSE({1,2},people[[#All],[SPID]],people[[#All],[Sales_person]]),2,0)</f>
        <v>Rafaelita Blaksland</v>
      </c>
      <c r="J5704">
        <f>YEAR(shipments[[#This Row],[Shipdate]])</f>
        <v>2023</v>
      </c>
      <c r="K5704" s="22"/>
      <c r="L5704" s="22">
        <f>VLOOKUP(shipments[[#This Row],[PID]],CHOOSE({1,2},products[PID],products[Cost_per_box]),2,0)</f>
        <v>8.43</v>
      </c>
      <c r="M5704" s="22">
        <f>shipments[[#This Row],[Boxes]]*shipments[[#This Row],[cost_per_box]]</f>
        <v>6111.75</v>
      </c>
      <c r="N5704" s="22">
        <f>shipments[[#This Row],[Amount]]-shipments[[#This Row],[total cost]]</f>
        <v>413.25</v>
      </c>
    </row>
    <row r="5705" spans="1:14" x14ac:dyDescent="0.35">
      <c r="A5705" t="s">
        <v>5755</v>
      </c>
      <c r="B5705" t="s">
        <v>8057</v>
      </c>
      <c r="C5705" t="s">
        <v>8028</v>
      </c>
      <c r="D5705" t="s">
        <v>8033</v>
      </c>
      <c r="E5705" s="1">
        <v>45327</v>
      </c>
      <c r="F5705">
        <v>2009.25</v>
      </c>
      <c r="G5705">
        <v>288</v>
      </c>
      <c r="H5705" t="s">
        <v>7</v>
      </c>
      <c r="I5705" t="str">
        <f>VLOOKUP(shipments[[#This Row],[SPID]],CHOOSE({1,2},people[[#All],[SPID]],people[[#All],[Sales_person]]),2,0)</f>
        <v>Rafaelita Blaksland</v>
      </c>
      <c r="J5705">
        <f>YEAR(shipments[[#This Row],[Shipdate]])</f>
        <v>2024</v>
      </c>
      <c r="K5705" s="22"/>
      <c r="L5705" s="22">
        <f>VLOOKUP(shipments[[#This Row],[PID]],CHOOSE({1,2},products[PID],products[Cost_per_box]),2,0)</f>
        <v>6.8</v>
      </c>
      <c r="M5705" s="22">
        <f>shipments[[#This Row],[Boxes]]*shipments[[#This Row],[cost_per_box]]</f>
        <v>1958.3999999999999</v>
      </c>
      <c r="N5705" s="22">
        <f>shipments[[#This Row],[Amount]]-shipments[[#This Row],[total cost]]</f>
        <v>50.850000000000136</v>
      </c>
    </row>
    <row r="5706" spans="1:14" x14ac:dyDescent="0.35">
      <c r="A5706" t="s">
        <v>5756</v>
      </c>
      <c r="B5706" t="s">
        <v>8057</v>
      </c>
      <c r="C5706" t="s">
        <v>8028</v>
      </c>
      <c r="D5706" t="s">
        <v>8038</v>
      </c>
      <c r="E5706" s="1">
        <v>45561</v>
      </c>
      <c r="F5706">
        <v>2083.5</v>
      </c>
      <c r="G5706">
        <v>190</v>
      </c>
      <c r="H5706" t="s">
        <v>26</v>
      </c>
      <c r="I5706" t="str">
        <f>VLOOKUP(shipments[[#This Row],[SPID]],CHOOSE({1,2},people[[#All],[SPID]],people[[#All],[Sales_person]]),2,0)</f>
        <v>Rafaelita Blaksland</v>
      </c>
      <c r="J5706">
        <f>YEAR(shipments[[#This Row],[Shipdate]])</f>
        <v>2024</v>
      </c>
      <c r="K5706" s="22"/>
      <c r="L5706" s="22">
        <f>VLOOKUP(shipments[[#This Row],[PID]],CHOOSE({1,2},products[PID],products[Cost_per_box]),2,0)</f>
        <v>6.8</v>
      </c>
      <c r="M5706" s="22">
        <f>shipments[[#This Row],[Boxes]]*shipments[[#This Row],[cost_per_box]]</f>
        <v>1292</v>
      </c>
      <c r="N5706" s="22">
        <f>shipments[[#This Row],[Amount]]-shipments[[#This Row],[total cost]]</f>
        <v>791.5</v>
      </c>
    </row>
    <row r="5707" spans="1:14" x14ac:dyDescent="0.35">
      <c r="A5707" t="s">
        <v>5757</v>
      </c>
      <c r="B5707" t="s">
        <v>8057</v>
      </c>
      <c r="C5707" t="s">
        <v>8028</v>
      </c>
      <c r="D5707" t="s">
        <v>8038</v>
      </c>
      <c r="E5707" s="1">
        <v>45513</v>
      </c>
      <c r="F5707">
        <v>13533.75</v>
      </c>
      <c r="G5707">
        <v>1934</v>
      </c>
      <c r="H5707" t="s">
        <v>18</v>
      </c>
      <c r="I5707" t="str">
        <f>VLOOKUP(shipments[[#This Row],[SPID]],CHOOSE({1,2},people[[#All],[SPID]],people[[#All],[Sales_person]]),2,0)</f>
        <v>Rafaelita Blaksland</v>
      </c>
      <c r="J5707">
        <f>YEAR(shipments[[#This Row],[Shipdate]])</f>
        <v>2024</v>
      </c>
      <c r="K5707" s="22"/>
      <c r="L5707" s="22">
        <f>VLOOKUP(shipments[[#This Row],[PID]],CHOOSE({1,2},products[PID],products[Cost_per_box]),2,0)</f>
        <v>6.8</v>
      </c>
      <c r="M5707" s="22">
        <f>shipments[[#This Row],[Boxes]]*shipments[[#This Row],[cost_per_box]]</f>
        <v>13151.199999999999</v>
      </c>
      <c r="N5707" s="22">
        <f>shipments[[#This Row],[Amount]]-shipments[[#This Row],[total cost]]</f>
        <v>382.55000000000109</v>
      </c>
    </row>
    <row r="5708" spans="1:14" x14ac:dyDescent="0.35">
      <c r="A5708" t="s">
        <v>5758</v>
      </c>
      <c r="B5708" t="s">
        <v>8057</v>
      </c>
      <c r="C5708" t="s">
        <v>8028</v>
      </c>
      <c r="D5708" t="s">
        <v>8033</v>
      </c>
      <c r="E5708" s="1">
        <v>44949</v>
      </c>
      <c r="F5708">
        <v>6381</v>
      </c>
      <c r="G5708">
        <v>581</v>
      </c>
      <c r="H5708" t="s">
        <v>7</v>
      </c>
      <c r="I5708" t="str">
        <f>VLOOKUP(shipments[[#This Row],[SPID]],CHOOSE({1,2},people[[#All],[SPID]],people[[#All],[Sales_person]]),2,0)</f>
        <v>Rafaelita Blaksland</v>
      </c>
      <c r="J5708">
        <f>YEAR(shipments[[#This Row],[Shipdate]])</f>
        <v>2023</v>
      </c>
      <c r="K5708" s="22"/>
      <c r="L5708" s="22">
        <f>VLOOKUP(shipments[[#This Row],[PID]],CHOOSE({1,2},products[PID],products[Cost_per_box]),2,0)</f>
        <v>6.8</v>
      </c>
      <c r="M5708" s="22">
        <f>shipments[[#This Row],[Boxes]]*shipments[[#This Row],[cost_per_box]]</f>
        <v>3950.7999999999997</v>
      </c>
      <c r="N5708" s="22">
        <f>shipments[[#This Row],[Amount]]-shipments[[#This Row],[total cost]]</f>
        <v>2430.2000000000003</v>
      </c>
    </row>
    <row r="5709" spans="1:14" x14ac:dyDescent="0.35">
      <c r="A5709" t="s">
        <v>5759</v>
      </c>
      <c r="B5709" t="s">
        <v>8057</v>
      </c>
      <c r="C5709" t="s">
        <v>8028</v>
      </c>
      <c r="D5709" t="s">
        <v>8033</v>
      </c>
      <c r="E5709" s="1">
        <v>45505</v>
      </c>
      <c r="F5709">
        <v>3615.75</v>
      </c>
      <c r="G5709">
        <v>402</v>
      </c>
      <c r="H5709" t="s">
        <v>18</v>
      </c>
      <c r="I5709" t="str">
        <f>VLOOKUP(shipments[[#This Row],[SPID]],CHOOSE({1,2},people[[#All],[SPID]],people[[#All],[Sales_person]]),2,0)</f>
        <v>Rafaelita Blaksland</v>
      </c>
      <c r="J5709">
        <f>YEAR(shipments[[#This Row],[Shipdate]])</f>
        <v>2024</v>
      </c>
      <c r="K5709" s="22"/>
      <c r="L5709" s="22">
        <f>VLOOKUP(shipments[[#This Row],[PID]],CHOOSE({1,2},products[PID],products[Cost_per_box]),2,0)</f>
        <v>6.8</v>
      </c>
      <c r="M5709" s="22">
        <f>shipments[[#This Row],[Boxes]]*shipments[[#This Row],[cost_per_box]]</f>
        <v>2733.6</v>
      </c>
      <c r="N5709" s="22">
        <f>shipments[[#This Row],[Amount]]-shipments[[#This Row],[total cost]]</f>
        <v>882.15000000000009</v>
      </c>
    </row>
    <row r="5710" spans="1:14" x14ac:dyDescent="0.35">
      <c r="A5710" t="s">
        <v>5760</v>
      </c>
      <c r="B5710" t="s">
        <v>8057</v>
      </c>
      <c r="C5710" t="s">
        <v>8028</v>
      </c>
      <c r="D5710" t="s">
        <v>8036</v>
      </c>
      <c r="E5710" s="1">
        <v>44960</v>
      </c>
      <c r="F5710">
        <v>7654.5</v>
      </c>
      <c r="G5710">
        <v>696</v>
      </c>
      <c r="H5710" t="s">
        <v>7</v>
      </c>
      <c r="I5710" t="str">
        <f>VLOOKUP(shipments[[#This Row],[SPID]],CHOOSE({1,2},people[[#All],[SPID]],people[[#All],[Sales_person]]),2,0)</f>
        <v>Rafaelita Blaksland</v>
      </c>
      <c r="J5710">
        <f>YEAR(shipments[[#This Row],[Shipdate]])</f>
        <v>2023</v>
      </c>
      <c r="K5710" s="22"/>
      <c r="L5710" s="22">
        <f>VLOOKUP(shipments[[#This Row],[PID]],CHOOSE({1,2},products[PID],products[Cost_per_box]),2,0)</f>
        <v>6.8</v>
      </c>
      <c r="M5710" s="22">
        <f>shipments[[#This Row],[Boxes]]*shipments[[#This Row],[cost_per_box]]</f>
        <v>4732.8</v>
      </c>
      <c r="N5710" s="22">
        <f>shipments[[#This Row],[Amount]]-shipments[[#This Row],[total cost]]</f>
        <v>2921.7</v>
      </c>
    </row>
    <row r="5711" spans="1:14" x14ac:dyDescent="0.35">
      <c r="A5711" t="s">
        <v>5761</v>
      </c>
      <c r="B5711" t="s">
        <v>8057</v>
      </c>
      <c r="C5711" t="s">
        <v>8028</v>
      </c>
      <c r="D5711" t="s">
        <v>8034</v>
      </c>
      <c r="E5711" s="1">
        <v>45201</v>
      </c>
      <c r="F5711">
        <v>1401.75</v>
      </c>
      <c r="G5711">
        <v>128</v>
      </c>
      <c r="H5711" t="s">
        <v>7</v>
      </c>
      <c r="I5711" t="str">
        <f>VLOOKUP(shipments[[#This Row],[SPID]],CHOOSE({1,2},people[[#All],[SPID]],people[[#All],[Sales_person]]),2,0)</f>
        <v>Rafaelita Blaksland</v>
      </c>
      <c r="J5711">
        <f>YEAR(shipments[[#This Row],[Shipdate]])</f>
        <v>2023</v>
      </c>
      <c r="K5711" s="22"/>
      <c r="L5711" s="22">
        <f>VLOOKUP(shipments[[#This Row],[PID]],CHOOSE({1,2},products[PID],products[Cost_per_box]),2,0)</f>
        <v>6.8</v>
      </c>
      <c r="M5711" s="22">
        <f>shipments[[#This Row],[Boxes]]*shipments[[#This Row],[cost_per_box]]</f>
        <v>870.4</v>
      </c>
      <c r="N5711" s="22">
        <f>shipments[[#This Row],[Amount]]-shipments[[#This Row],[total cost]]</f>
        <v>531.35</v>
      </c>
    </row>
    <row r="5712" spans="1:14" x14ac:dyDescent="0.35">
      <c r="A5712" t="s">
        <v>5762</v>
      </c>
      <c r="B5712" t="s">
        <v>8057</v>
      </c>
      <c r="C5712" t="s">
        <v>8028</v>
      </c>
      <c r="D5712" t="s">
        <v>8036</v>
      </c>
      <c r="E5712" s="1">
        <v>45058</v>
      </c>
      <c r="F5712">
        <v>501.75</v>
      </c>
      <c r="G5712">
        <v>56</v>
      </c>
      <c r="H5712" t="s">
        <v>7</v>
      </c>
      <c r="I5712" t="str">
        <f>VLOOKUP(shipments[[#This Row],[SPID]],CHOOSE({1,2},people[[#All],[SPID]],people[[#All],[Sales_person]]),2,0)</f>
        <v>Rafaelita Blaksland</v>
      </c>
      <c r="J5712">
        <f>YEAR(shipments[[#This Row],[Shipdate]])</f>
        <v>2023</v>
      </c>
      <c r="K5712" s="22"/>
      <c r="L5712" s="22">
        <f>VLOOKUP(shipments[[#This Row],[PID]],CHOOSE({1,2},products[PID],products[Cost_per_box]),2,0)</f>
        <v>6.8</v>
      </c>
      <c r="M5712" s="22">
        <f>shipments[[#This Row],[Boxes]]*shipments[[#This Row],[cost_per_box]]</f>
        <v>380.8</v>
      </c>
      <c r="N5712" s="22">
        <f>shipments[[#This Row],[Amount]]-shipments[[#This Row],[total cost]]</f>
        <v>120.94999999999999</v>
      </c>
    </row>
    <row r="5713" spans="1:14" x14ac:dyDescent="0.35">
      <c r="A5713" t="s">
        <v>5763</v>
      </c>
      <c r="B5713" t="s">
        <v>8057</v>
      </c>
      <c r="C5713" t="s">
        <v>8029</v>
      </c>
      <c r="D5713" t="s">
        <v>8034</v>
      </c>
      <c r="E5713" s="1">
        <v>45537</v>
      </c>
      <c r="F5713">
        <v>2560.5</v>
      </c>
      <c r="G5713">
        <v>99</v>
      </c>
      <c r="H5713" t="s">
        <v>26</v>
      </c>
      <c r="I5713" t="str">
        <f>VLOOKUP(shipments[[#This Row],[SPID]],CHOOSE({1,2},people[[#All],[SPID]],people[[#All],[Sales_person]]),2,0)</f>
        <v>Rafaelita Blaksland</v>
      </c>
      <c r="J5713">
        <f>YEAR(shipments[[#This Row],[Shipdate]])</f>
        <v>2024</v>
      </c>
      <c r="K5713" s="22"/>
      <c r="L5713" s="22">
        <f>VLOOKUP(shipments[[#This Row],[PID]],CHOOSE({1,2},products[PID],products[Cost_per_box]),2,0)</f>
        <v>5.04</v>
      </c>
      <c r="M5713" s="22">
        <f>shipments[[#This Row],[Boxes]]*shipments[[#This Row],[cost_per_box]]</f>
        <v>498.96</v>
      </c>
      <c r="N5713" s="22">
        <f>shipments[[#This Row],[Amount]]-shipments[[#This Row],[total cost]]</f>
        <v>2061.54</v>
      </c>
    </row>
    <row r="5714" spans="1:14" x14ac:dyDescent="0.35">
      <c r="A5714" t="s">
        <v>5764</v>
      </c>
      <c r="B5714" t="s">
        <v>8057</v>
      </c>
      <c r="C5714" t="s">
        <v>8029</v>
      </c>
      <c r="D5714" t="s">
        <v>8033</v>
      </c>
      <c r="E5714" s="1">
        <v>45548</v>
      </c>
      <c r="F5714">
        <v>4878</v>
      </c>
      <c r="G5714">
        <v>175</v>
      </c>
      <c r="H5714" t="s">
        <v>26</v>
      </c>
      <c r="I5714" t="str">
        <f>VLOOKUP(shipments[[#This Row],[SPID]],CHOOSE({1,2},people[[#All],[SPID]],people[[#All],[Sales_person]]),2,0)</f>
        <v>Rafaelita Blaksland</v>
      </c>
      <c r="J5714">
        <f>YEAR(shipments[[#This Row],[Shipdate]])</f>
        <v>2024</v>
      </c>
      <c r="K5714" s="22"/>
      <c r="L5714" s="22">
        <f>VLOOKUP(shipments[[#This Row],[PID]],CHOOSE({1,2},products[PID],products[Cost_per_box]),2,0)</f>
        <v>5.04</v>
      </c>
      <c r="M5714" s="22">
        <f>shipments[[#This Row],[Boxes]]*shipments[[#This Row],[cost_per_box]]</f>
        <v>882</v>
      </c>
      <c r="N5714" s="22">
        <f>shipments[[#This Row],[Amount]]-shipments[[#This Row],[total cost]]</f>
        <v>3996</v>
      </c>
    </row>
    <row r="5715" spans="1:14" x14ac:dyDescent="0.35">
      <c r="A5715" t="s">
        <v>5765</v>
      </c>
      <c r="B5715" t="s">
        <v>8057</v>
      </c>
      <c r="C5715" t="s">
        <v>8029</v>
      </c>
      <c r="D5715" t="s">
        <v>8037</v>
      </c>
      <c r="E5715" s="1">
        <v>45084</v>
      </c>
      <c r="F5715">
        <v>6293.25</v>
      </c>
      <c r="G5715">
        <v>225</v>
      </c>
      <c r="H5715" t="s">
        <v>7</v>
      </c>
      <c r="I5715" t="str">
        <f>VLOOKUP(shipments[[#This Row],[SPID]],CHOOSE({1,2},people[[#All],[SPID]],people[[#All],[Sales_person]]),2,0)</f>
        <v>Rafaelita Blaksland</v>
      </c>
      <c r="J5715">
        <f>YEAR(shipments[[#This Row],[Shipdate]])</f>
        <v>2023</v>
      </c>
      <c r="K5715" s="22"/>
      <c r="L5715" s="22">
        <f>VLOOKUP(shipments[[#This Row],[PID]],CHOOSE({1,2},products[PID],products[Cost_per_box]),2,0)</f>
        <v>5.04</v>
      </c>
      <c r="M5715" s="22">
        <f>shipments[[#This Row],[Boxes]]*shipments[[#This Row],[cost_per_box]]</f>
        <v>1134</v>
      </c>
      <c r="N5715" s="22">
        <f>shipments[[#This Row],[Amount]]-shipments[[#This Row],[total cost]]</f>
        <v>5159.25</v>
      </c>
    </row>
    <row r="5716" spans="1:14" x14ac:dyDescent="0.35">
      <c r="A5716" t="s">
        <v>5766</v>
      </c>
      <c r="B5716" t="s">
        <v>8057</v>
      </c>
      <c r="C5716" t="s">
        <v>8030</v>
      </c>
      <c r="D5716" t="s">
        <v>8038</v>
      </c>
      <c r="E5716" s="1">
        <v>45352</v>
      </c>
      <c r="F5716">
        <v>2866.5</v>
      </c>
      <c r="G5716">
        <v>319</v>
      </c>
      <c r="H5716" t="s">
        <v>7</v>
      </c>
      <c r="I5716" t="str">
        <f>VLOOKUP(shipments[[#This Row],[SPID]],CHOOSE({1,2},people[[#All],[SPID]],people[[#All],[Sales_person]]),2,0)</f>
        <v>Rafaelita Blaksland</v>
      </c>
      <c r="J5716">
        <f>YEAR(shipments[[#This Row],[Shipdate]])</f>
        <v>2024</v>
      </c>
      <c r="K5716" s="22"/>
      <c r="L5716" s="22">
        <f>VLOOKUP(shipments[[#This Row],[PID]],CHOOSE({1,2},products[PID],products[Cost_per_box]),2,0)</f>
        <v>2.76</v>
      </c>
      <c r="M5716" s="22">
        <f>shipments[[#This Row],[Boxes]]*shipments[[#This Row],[cost_per_box]]</f>
        <v>880.43999999999994</v>
      </c>
      <c r="N5716" s="22">
        <f>shipments[[#This Row],[Amount]]-shipments[[#This Row],[total cost]]</f>
        <v>1986.06</v>
      </c>
    </row>
    <row r="5717" spans="1:14" x14ac:dyDescent="0.35">
      <c r="A5717" t="s">
        <v>5767</v>
      </c>
      <c r="B5717" t="s">
        <v>8057</v>
      </c>
      <c r="C5717" t="s">
        <v>8031</v>
      </c>
      <c r="D5717" t="s">
        <v>8038</v>
      </c>
      <c r="E5717" s="1">
        <v>45133</v>
      </c>
      <c r="F5717">
        <v>4767.75</v>
      </c>
      <c r="G5717">
        <v>596</v>
      </c>
      <c r="H5717" t="s">
        <v>7</v>
      </c>
      <c r="I5717" t="str">
        <f>VLOOKUP(shipments[[#This Row],[SPID]],CHOOSE({1,2},people[[#All],[SPID]],people[[#All],[Sales_person]]),2,0)</f>
        <v>Rafaelita Blaksland</v>
      </c>
      <c r="J5717">
        <f>YEAR(shipments[[#This Row],[Shipdate]])</f>
        <v>2023</v>
      </c>
      <c r="K5717" s="22"/>
      <c r="L5717" s="22">
        <f>VLOOKUP(shipments[[#This Row],[PID]],CHOOSE({1,2},products[PID],products[Cost_per_box]),2,0)</f>
        <v>3.32</v>
      </c>
      <c r="M5717" s="22">
        <f>shipments[[#This Row],[Boxes]]*shipments[[#This Row],[cost_per_box]]</f>
        <v>1978.7199999999998</v>
      </c>
      <c r="N5717" s="22">
        <f>shipments[[#This Row],[Amount]]-shipments[[#This Row],[total cost]]</f>
        <v>2789.03</v>
      </c>
    </row>
    <row r="5718" spans="1:14" x14ac:dyDescent="0.35">
      <c r="A5718" t="s">
        <v>5768</v>
      </c>
      <c r="B5718" t="s">
        <v>8057</v>
      </c>
      <c r="C5718" t="s">
        <v>8031</v>
      </c>
      <c r="D5718" t="s">
        <v>8036</v>
      </c>
      <c r="E5718" s="1">
        <v>45350</v>
      </c>
      <c r="F5718">
        <v>5589</v>
      </c>
      <c r="G5718">
        <v>559</v>
      </c>
      <c r="H5718" t="s">
        <v>7</v>
      </c>
      <c r="I5718" t="str">
        <f>VLOOKUP(shipments[[#This Row],[SPID]],CHOOSE({1,2},people[[#All],[SPID]],people[[#All],[Sales_person]]),2,0)</f>
        <v>Rafaelita Blaksland</v>
      </c>
      <c r="J5718">
        <f>YEAR(shipments[[#This Row],[Shipdate]])</f>
        <v>2024</v>
      </c>
      <c r="K5718" s="22"/>
      <c r="L5718" s="22">
        <f>VLOOKUP(shipments[[#This Row],[PID]],CHOOSE({1,2},products[PID],products[Cost_per_box]),2,0)</f>
        <v>3.32</v>
      </c>
      <c r="M5718" s="22">
        <f>shipments[[#This Row],[Boxes]]*shipments[[#This Row],[cost_per_box]]</f>
        <v>1855.8799999999999</v>
      </c>
      <c r="N5718" s="22">
        <f>shipments[[#This Row],[Amount]]-shipments[[#This Row],[total cost]]</f>
        <v>3733.12</v>
      </c>
    </row>
    <row r="5719" spans="1:14" x14ac:dyDescent="0.35">
      <c r="A5719" t="s">
        <v>5769</v>
      </c>
      <c r="B5719" t="s">
        <v>8057</v>
      </c>
      <c r="C5719" t="s">
        <v>8031</v>
      </c>
      <c r="D5719" t="s">
        <v>8038</v>
      </c>
      <c r="E5719" s="1">
        <v>45175</v>
      </c>
      <c r="F5719">
        <v>9636.75</v>
      </c>
      <c r="G5719">
        <v>964</v>
      </c>
      <c r="H5719" t="s">
        <v>7</v>
      </c>
      <c r="I5719" t="str">
        <f>VLOOKUP(shipments[[#This Row],[SPID]],CHOOSE({1,2},people[[#All],[SPID]],people[[#All],[Sales_person]]),2,0)</f>
        <v>Rafaelita Blaksland</v>
      </c>
      <c r="J5719">
        <f>YEAR(shipments[[#This Row],[Shipdate]])</f>
        <v>2023</v>
      </c>
      <c r="K5719" s="22"/>
      <c r="L5719" s="22">
        <f>VLOOKUP(shipments[[#This Row],[PID]],CHOOSE({1,2},products[PID],products[Cost_per_box]),2,0)</f>
        <v>3.32</v>
      </c>
      <c r="M5719" s="22">
        <f>shipments[[#This Row],[Boxes]]*shipments[[#This Row],[cost_per_box]]</f>
        <v>3200.48</v>
      </c>
      <c r="N5719" s="22">
        <f>shipments[[#This Row],[Amount]]-shipments[[#This Row],[total cost]]</f>
        <v>6436.27</v>
      </c>
    </row>
    <row r="5720" spans="1:14" x14ac:dyDescent="0.35">
      <c r="A5720" t="s">
        <v>5770</v>
      </c>
      <c r="B5720" t="s">
        <v>8057</v>
      </c>
      <c r="C5720" t="s">
        <v>8031</v>
      </c>
      <c r="D5720" t="s">
        <v>8033</v>
      </c>
      <c r="E5720" s="1">
        <v>45090</v>
      </c>
      <c r="F5720">
        <v>949.5</v>
      </c>
      <c r="G5720">
        <v>95</v>
      </c>
      <c r="H5720" t="s">
        <v>7</v>
      </c>
      <c r="I5720" t="str">
        <f>VLOOKUP(shipments[[#This Row],[SPID]],CHOOSE({1,2},people[[#All],[SPID]],people[[#All],[Sales_person]]),2,0)</f>
        <v>Rafaelita Blaksland</v>
      </c>
      <c r="J5720">
        <f>YEAR(shipments[[#This Row],[Shipdate]])</f>
        <v>2023</v>
      </c>
      <c r="K5720" s="22"/>
      <c r="L5720" s="22">
        <f>VLOOKUP(shipments[[#This Row],[PID]],CHOOSE({1,2},products[PID],products[Cost_per_box]),2,0)</f>
        <v>3.32</v>
      </c>
      <c r="M5720" s="22">
        <f>shipments[[#This Row],[Boxes]]*shipments[[#This Row],[cost_per_box]]</f>
        <v>315.39999999999998</v>
      </c>
      <c r="N5720" s="22">
        <f>shipments[[#This Row],[Amount]]-shipments[[#This Row],[total cost]]</f>
        <v>634.1</v>
      </c>
    </row>
    <row r="5721" spans="1:14" x14ac:dyDescent="0.35">
      <c r="A5721" t="s">
        <v>5771</v>
      </c>
      <c r="B5721" t="s">
        <v>8057</v>
      </c>
      <c r="C5721" t="s">
        <v>8031</v>
      </c>
      <c r="D5721" t="s">
        <v>8038</v>
      </c>
      <c r="E5721" s="1">
        <v>45252</v>
      </c>
      <c r="F5721">
        <v>7692.75</v>
      </c>
      <c r="G5721">
        <v>962</v>
      </c>
      <c r="H5721" t="s">
        <v>7</v>
      </c>
      <c r="I5721" t="str">
        <f>VLOOKUP(shipments[[#This Row],[SPID]],CHOOSE({1,2},people[[#All],[SPID]],people[[#All],[Sales_person]]),2,0)</f>
        <v>Rafaelita Blaksland</v>
      </c>
      <c r="J5721">
        <f>YEAR(shipments[[#This Row],[Shipdate]])</f>
        <v>2023</v>
      </c>
      <c r="K5721" s="22"/>
      <c r="L5721" s="22">
        <f>VLOOKUP(shipments[[#This Row],[PID]],CHOOSE({1,2},products[PID],products[Cost_per_box]),2,0)</f>
        <v>3.32</v>
      </c>
      <c r="M5721" s="22">
        <f>shipments[[#This Row],[Boxes]]*shipments[[#This Row],[cost_per_box]]</f>
        <v>3193.8399999999997</v>
      </c>
      <c r="N5721" s="22">
        <f>shipments[[#This Row],[Amount]]-shipments[[#This Row],[total cost]]</f>
        <v>4498.91</v>
      </c>
    </row>
    <row r="5722" spans="1:14" x14ac:dyDescent="0.35">
      <c r="A5722" t="s">
        <v>5772</v>
      </c>
      <c r="B5722" t="s">
        <v>8057</v>
      </c>
      <c r="C5722" t="s">
        <v>8032</v>
      </c>
      <c r="D5722" t="s">
        <v>8034</v>
      </c>
      <c r="E5722" s="1">
        <v>45512</v>
      </c>
      <c r="F5722">
        <v>7841.25</v>
      </c>
      <c r="G5722">
        <v>436</v>
      </c>
      <c r="H5722" t="s">
        <v>18</v>
      </c>
      <c r="I5722" t="str">
        <f>VLOOKUP(shipments[[#This Row],[SPID]],CHOOSE({1,2},people[[#All],[SPID]],people[[#All],[Sales_person]]),2,0)</f>
        <v>Rafaelita Blaksland</v>
      </c>
      <c r="J5722">
        <f>YEAR(shipments[[#This Row],[Shipdate]])</f>
        <v>2024</v>
      </c>
      <c r="K5722" s="22"/>
      <c r="L5722" s="22">
        <f>VLOOKUP(shipments[[#This Row],[PID]],CHOOSE({1,2},products[PID],products[Cost_per_box]),2,0)</f>
        <v>2.65</v>
      </c>
      <c r="M5722" s="22">
        <f>shipments[[#This Row],[Boxes]]*shipments[[#This Row],[cost_per_box]]</f>
        <v>1155.3999999999999</v>
      </c>
      <c r="N5722" s="22">
        <f>shipments[[#This Row],[Amount]]-shipments[[#This Row],[total cost]]</f>
        <v>6685.85</v>
      </c>
    </row>
    <row r="5723" spans="1:14" x14ac:dyDescent="0.35">
      <c r="A5723" t="s">
        <v>5773</v>
      </c>
      <c r="B5723" t="s">
        <v>8057</v>
      </c>
      <c r="C5723" t="s">
        <v>8032</v>
      </c>
      <c r="D5723" t="s">
        <v>8034</v>
      </c>
      <c r="E5723" s="1">
        <v>45240</v>
      </c>
      <c r="F5723">
        <v>6646.5</v>
      </c>
      <c r="G5723">
        <v>303</v>
      </c>
      <c r="H5723" t="s">
        <v>7</v>
      </c>
      <c r="I5723" t="str">
        <f>VLOOKUP(shipments[[#This Row],[SPID]],CHOOSE({1,2},people[[#All],[SPID]],people[[#All],[Sales_person]]),2,0)</f>
        <v>Rafaelita Blaksland</v>
      </c>
      <c r="J5723">
        <f>YEAR(shipments[[#This Row],[Shipdate]])</f>
        <v>2023</v>
      </c>
      <c r="K5723" s="22"/>
      <c r="L5723" s="22">
        <f>VLOOKUP(shipments[[#This Row],[PID]],CHOOSE({1,2},products[PID],products[Cost_per_box]),2,0)</f>
        <v>2.65</v>
      </c>
      <c r="M5723" s="22">
        <f>shipments[[#This Row],[Boxes]]*shipments[[#This Row],[cost_per_box]]</f>
        <v>802.94999999999993</v>
      </c>
      <c r="N5723" s="22">
        <f>shipments[[#This Row],[Amount]]-shipments[[#This Row],[total cost]]</f>
        <v>5843.55</v>
      </c>
    </row>
    <row r="5724" spans="1:14" x14ac:dyDescent="0.35">
      <c r="A5724" t="s">
        <v>5774</v>
      </c>
      <c r="B5724" t="s">
        <v>8057</v>
      </c>
      <c r="C5724" t="s">
        <v>8032</v>
      </c>
      <c r="D5724" t="s">
        <v>8037</v>
      </c>
      <c r="E5724" s="1">
        <v>45477</v>
      </c>
      <c r="F5724">
        <v>6977.25</v>
      </c>
      <c r="G5724">
        <v>349</v>
      </c>
      <c r="H5724" t="s">
        <v>18</v>
      </c>
      <c r="I5724" t="str">
        <f>VLOOKUP(shipments[[#This Row],[SPID]],CHOOSE({1,2},people[[#All],[SPID]],people[[#All],[Sales_person]]),2,0)</f>
        <v>Rafaelita Blaksland</v>
      </c>
      <c r="J5724">
        <f>YEAR(shipments[[#This Row],[Shipdate]])</f>
        <v>2024</v>
      </c>
      <c r="K5724" s="22"/>
      <c r="L5724" s="22">
        <f>VLOOKUP(shipments[[#This Row],[PID]],CHOOSE({1,2},products[PID],products[Cost_per_box]),2,0)</f>
        <v>2.65</v>
      </c>
      <c r="M5724" s="22">
        <f>shipments[[#This Row],[Boxes]]*shipments[[#This Row],[cost_per_box]]</f>
        <v>924.85</v>
      </c>
      <c r="N5724" s="22">
        <f>shipments[[#This Row],[Amount]]-shipments[[#This Row],[total cost]]</f>
        <v>6052.4</v>
      </c>
    </row>
    <row r="5725" spans="1:14" x14ac:dyDescent="0.35">
      <c r="A5725" t="s">
        <v>5775</v>
      </c>
      <c r="B5725" t="s">
        <v>8057</v>
      </c>
      <c r="C5725" t="s">
        <v>8032</v>
      </c>
      <c r="D5725" t="s">
        <v>8038</v>
      </c>
      <c r="E5725" s="1">
        <v>44949</v>
      </c>
      <c r="F5725">
        <v>3402</v>
      </c>
      <c r="G5725">
        <v>189</v>
      </c>
      <c r="H5725" t="s">
        <v>7</v>
      </c>
      <c r="I5725" t="str">
        <f>VLOOKUP(shipments[[#This Row],[SPID]],CHOOSE({1,2},people[[#All],[SPID]],people[[#All],[Sales_person]]),2,0)</f>
        <v>Rafaelita Blaksland</v>
      </c>
      <c r="J5725">
        <f>YEAR(shipments[[#This Row],[Shipdate]])</f>
        <v>2023</v>
      </c>
      <c r="K5725" s="22"/>
      <c r="L5725" s="22">
        <f>VLOOKUP(shipments[[#This Row],[PID]],CHOOSE({1,2},products[PID],products[Cost_per_box]),2,0)</f>
        <v>2.65</v>
      </c>
      <c r="M5725" s="22">
        <f>shipments[[#This Row],[Boxes]]*shipments[[#This Row],[cost_per_box]]</f>
        <v>500.84999999999997</v>
      </c>
      <c r="N5725" s="22">
        <f>shipments[[#This Row],[Amount]]-shipments[[#This Row],[total cost]]</f>
        <v>2901.15</v>
      </c>
    </row>
    <row r="5726" spans="1:14" x14ac:dyDescent="0.35">
      <c r="A5726" t="s">
        <v>5776</v>
      </c>
      <c r="B5726" t="s">
        <v>8057</v>
      </c>
      <c r="C5726" t="s">
        <v>8032</v>
      </c>
      <c r="D5726" t="s">
        <v>8038</v>
      </c>
      <c r="E5726" s="1">
        <v>45022</v>
      </c>
      <c r="F5726">
        <v>1536.75</v>
      </c>
      <c r="G5726">
        <v>86</v>
      </c>
      <c r="H5726" t="s">
        <v>7</v>
      </c>
      <c r="I5726" t="str">
        <f>VLOOKUP(shipments[[#This Row],[SPID]],CHOOSE({1,2},people[[#All],[SPID]],people[[#All],[Sales_person]]),2,0)</f>
        <v>Rafaelita Blaksland</v>
      </c>
      <c r="J5726">
        <f>YEAR(shipments[[#This Row],[Shipdate]])</f>
        <v>2023</v>
      </c>
      <c r="K5726" s="22"/>
      <c r="L5726" s="22">
        <f>VLOOKUP(shipments[[#This Row],[PID]],CHOOSE({1,2},products[PID],products[Cost_per_box]),2,0)</f>
        <v>2.65</v>
      </c>
      <c r="M5726" s="22">
        <f>shipments[[#This Row],[Boxes]]*shipments[[#This Row],[cost_per_box]]</f>
        <v>227.9</v>
      </c>
      <c r="N5726" s="22">
        <f>shipments[[#This Row],[Amount]]-shipments[[#This Row],[total cost]]</f>
        <v>1308.8499999999999</v>
      </c>
    </row>
    <row r="5727" spans="1:14" x14ac:dyDescent="0.35">
      <c r="A5727" t="s">
        <v>5777</v>
      </c>
      <c r="B5727" t="s">
        <v>8057</v>
      </c>
      <c r="C5727" t="s">
        <v>8032</v>
      </c>
      <c r="D5727" t="s">
        <v>8036</v>
      </c>
      <c r="E5727" s="1">
        <v>45483</v>
      </c>
      <c r="F5727">
        <v>4927.5</v>
      </c>
      <c r="G5727">
        <v>274</v>
      </c>
      <c r="H5727" t="s">
        <v>18</v>
      </c>
      <c r="I5727" t="str">
        <f>VLOOKUP(shipments[[#This Row],[SPID]],CHOOSE({1,2},people[[#All],[SPID]],people[[#All],[Sales_person]]),2,0)</f>
        <v>Rafaelita Blaksland</v>
      </c>
      <c r="J5727">
        <f>YEAR(shipments[[#This Row],[Shipdate]])</f>
        <v>2024</v>
      </c>
      <c r="K5727" s="22"/>
      <c r="L5727" s="22">
        <f>VLOOKUP(shipments[[#This Row],[PID]],CHOOSE({1,2},products[PID],products[Cost_per_box]),2,0)</f>
        <v>2.65</v>
      </c>
      <c r="M5727" s="22">
        <f>shipments[[#This Row],[Boxes]]*shipments[[#This Row],[cost_per_box]]</f>
        <v>726.1</v>
      </c>
      <c r="N5727" s="22">
        <f>shipments[[#This Row],[Amount]]-shipments[[#This Row],[total cost]]</f>
        <v>4201.3999999999996</v>
      </c>
    </row>
    <row r="5728" spans="1:14" x14ac:dyDescent="0.35">
      <c r="A5728" t="s">
        <v>5778</v>
      </c>
      <c r="B5728" t="s">
        <v>8057</v>
      </c>
      <c r="C5728" t="s">
        <v>8032</v>
      </c>
      <c r="D5728" t="s">
        <v>8037</v>
      </c>
      <c r="E5728" s="1">
        <v>45463</v>
      </c>
      <c r="F5728">
        <v>6797.25</v>
      </c>
      <c r="G5728">
        <v>309</v>
      </c>
      <c r="H5728" t="s">
        <v>7</v>
      </c>
      <c r="I5728" t="str">
        <f>VLOOKUP(shipments[[#This Row],[SPID]],CHOOSE({1,2},people[[#All],[SPID]],people[[#All],[Sales_person]]),2,0)</f>
        <v>Rafaelita Blaksland</v>
      </c>
      <c r="J5728">
        <f>YEAR(shipments[[#This Row],[Shipdate]])</f>
        <v>2024</v>
      </c>
      <c r="K5728" s="22"/>
      <c r="L5728" s="22">
        <f>VLOOKUP(shipments[[#This Row],[PID]],CHOOSE({1,2},products[PID],products[Cost_per_box]),2,0)</f>
        <v>2.65</v>
      </c>
      <c r="M5728" s="22">
        <f>shipments[[#This Row],[Boxes]]*shipments[[#This Row],[cost_per_box]]</f>
        <v>818.85</v>
      </c>
      <c r="N5728" s="22">
        <f>shipments[[#This Row],[Amount]]-shipments[[#This Row],[total cost]]</f>
        <v>5978.4</v>
      </c>
    </row>
    <row r="5729" spans="1:14" x14ac:dyDescent="0.35">
      <c r="A5729" t="s">
        <v>5779</v>
      </c>
      <c r="B5729" t="s">
        <v>8057</v>
      </c>
      <c r="C5729" t="s">
        <v>8011</v>
      </c>
      <c r="D5729" t="s">
        <v>8034</v>
      </c>
      <c r="E5729" s="1">
        <v>45313</v>
      </c>
      <c r="F5729">
        <v>9506.25</v>
      </c>
      <c r="G5729">
        <v>793</v>
      </c>
      <c r="H5729" t="s">
        <v>7</v>
      </c>
      <c r="I5729" t="str">
        <f>VLOOKUP(shipments[[#This Row],[SPID]],CHOOSE({1,2},people[[#All],[SPID]],people[[#All],[Sales_person]]),2,0)</f>
        <v>Rafaelita Blaksland</v>
      </c>
      <c r="J5729">
        <f>YEAR(shipments[[#This Row],[Shipdate]])</f>
        <v>2024</v>
      </c>
      <c r="K5729" s="22"/>
      <c r="L5729" s="22">
        <f>VLOOKUP(shipments[[#This Row],[PID]],CHOOSE({1,2},products[PID],products[Cost_per_box]),2,0)</f>
        <v>5.26</v>
      </c>
      <c r="M5729" s="22">
        <f>shipments[[#This Row],[Boxes]]*shipments[[#This Row],[cost_per_box]]</f>
        <v>4171.1799999999994</v>
      </c>
      <c r="N5729" s="22">
        <f>shipments[[#This Row],[Amount]]-shipments[[#This Row],[total cost]]</f>
        <v>5335.0700000000006</v>
      </c>
    </row>
    <row r="5730" spans="1:14" x14ac:dyDescent="0.35">
      <c r="A5730" t="s">
        <v>5780</v>
      </c>
      <c r="B5730" t="s">
        <v>8057</v>
      </c>
      <c r="C5730" t="s">
        <v>8011</v>
      </c>
      <c r="D5730" t="s">
        <v>8033</v>
      </c>
      <c r="E5730" s="1">
        <v>45002</v>
      </c>
      <c r="F5730">
        <v>16382.25</v>
      </c>
      <c r="G5730">
        <v>1366</v>
      </c>
      <c r="H5730" t="s">
        <v>7</v>
      </c>
      <c r="I5730" t="str">
        <f>VLOOKUP(shipments[[#This Row],[SPID]],CHOOSE({1,2},people[[#All],[SPID]],people[[#All],[Sales_person]]),2,0)</f>
        <v>Rafaelita Blaksland</v>
      </c>
      <c r="J5730">
        <f>YEAR(shipments[[#This Row],[Shipdate]])</f>
        <v>2023</v>
      </c>
      <c r="K5730" s="22"/>
      <c r="L5730" s="22">
        <f>VLOOKUP(shipments[[#This Row],[PID]],CHOOSE({1,2},products[PID],products[Cost_per_box]),2,0)</f>
        <v>5.26</v>
      </c>
      <c r="M5730" s="22">
        <f>shipments[[#This Row],[Boxes]]*shipments[[#This Row],[cost_per_box]]</f>
        <v>7185.16</v>
      </c>
      <c r="N5730" s="22">
        <f>shipments[[#This Row],[Amount]]-shipments[[#This Row],[total cost]]</f>
        <v>9197.09</v>
      </c>
    </row>
    <row r="5731" spans="1:14" x14ac:dyDescent="0.35">
      <c r="A5731" t="s">
        <v>5781</v>
      </c>
      <c r="B5731" t="s">
        <v>8057</v>
      </c>
      <c r="C5731" t="s">
        <v>8011</v>
      </c>
      <c r="D5731" t="s">
        <v>8034</v>
      </c>
      <c r="E5731" s="1">
        <v>45160</v>
      </c>
      <c r="F5731">
        <v>5193</v>
      </c>
      <c r="G5731">
        <v>400</v>
      </c>
      <c r="H5731" t="s">
        <v>7</v>
      </c>
      <c r="I5731" t="str">
        <f>VLOOKUP(shipments[[#This Row],[SPID]],CHOOSE({1,2},people[[#All],[SPID]],people[[#All],[Sales_person]]),2,0)</f>
        <v>Rafaelita Blaksland</v>
      </c>
      <c r="J5731">
        <f>YEAR(shipments[[#This Row],[Shipdate]])</f>
        <v>2023</v>
      </c>
      <c r="K5731" s="22"/>
      <c r="L5731" s="22">
        <f>VLOOKUP(shipments[[#This Row],[PID]],CHOOSE({1,2},products[PID],products[Cost_per_box]),2,0)</f>
        <v>5.26</v>
      </c>
      <c r="M5731" s="22">
        <f>shipments[[#This Row],[Boxes]]*shipments[[#This Row],[cost_per_box]]</f>
        <v>2104</v>
      </c>
      <c r="N5731" s="22">
        <f>shipments[[#This Row],[Amount]]-shipments[[#This Row],[total cost]]</f>
        <v>3089</v>
      </c>
    </row>
    <row r="5732" spans="1:14" x14ac:dyDescent="0.35">
      <c r="A5732" t="s">
        <v>5782</v>
      </c>
      <c r="B5732" t="s">
        <v>8057</v>
      </c>
      <c r="C5732" t="s">
        <v>8011</v>
      </c>
      <c r="D5732" t="s">
        <v>8038</v>
      </c>
      <c r="E5732" s="1">
        <v>44951</v>
      </c>
      <c r="F5732">
        <v>2137.5</v>
      </c>
      <c r="G5732">
        <v>143</v>
      </c>
      <c r="H5732" t="s">
        <v>7</v>
      </c>
      <c r="I5732" t="str">
        <f>VLOOKUP(shipments[[#This Row],[SPID]],CHOOSE({1,2},people[[#All],[SPID]],people[[#All],[Sales_person]]),2,0)</f>
        <v>Rafaelita Blaksland</v>
      </c>
      <c r="J5732">
        <f>YEAR(shipments[[#This Row],[Shipdate]])</f>
        <v>2023</v>
      </c>
      <c r="K5732" s="22"/>
      <c r="L5732" s="22">
        <f>VLOOKUP(shipments[[#This Row],[PID]],CHOOSE({1,2},products[PID],products[Cost_per_box]),2,0)</f>
        <v>5.26</v>
      </c>
      <c r="M5732" s="22">
        <f>shipments[[#This Row],[Boxes]]*shipments[[#This Row],[cost_per_box]]</f>
        <v>752.18</v>
      </c>
      <c r="N5732" s="22">
        <f>shipments[[#This Row],[Amount]]-shipments[[#This Row],[total cost]]</f>
        <v>1385.3200000000002</v>
      </c>
    </row>
    <row r="5733" spans="1:14" x14ac:dyDescent="0.35">
      <c r="A5733" t="s">
        <v>5783</v>
      </c>
      <c r="B5733" t="s">
        <v>8057</v>
      </c>
      <c r="C5733" t="s">
        <v>8013</v>
      </c>
      <c r="D5733" t="s">
        <v>8034</v>
      </c>
      <c r="E5733" s="1">
        <v>45048</v>
      </c>
      <c r="F5733">
        <v>20090.25</v>
      </c>
      <c r="G5733">
        <v>1827</v>
      </c>
      <c r="H5733" t="s">
        <v>7</v>
      </c>
      <c r="I5733" t="str">
        <f>VLOOKUP(shipments[[#This Row],[SPID]],CHOOSE({1,2},people[[#All],[SPID]],people[[#All],[Sales_person]]),2,0)</f>
        <v>Rafaelita Blaksland</v>
      </c>
      <c r="J5733">
        <f>YEAR(shipments[[#This Row],[Shipdate]])</f>
        <v>2023</v>
      </c>
      <c r="K5733" s="22"/>
      <c r="L5733" s="22">
        <f>VLOOKUP(shipments[[#This Row],[PID]],CHOOSE({1,2},products[PID],products[Cost_per_box]),2,0)</f>
        <v>5.15</v>
      </c>
      <c r="M5733" s="22">
        <f>shipments[[#This Row],[Boxes]]*shipments[[#This Row],[cost_per_box]]</f>
        <v>9409.0500000000011</v>
      </c>
      <c r="N5733" s="22">
        <f>shipments[[#This Row],[Amount]]-shipments[[#This Row],[total cost]]</f>
        <v>10681.199999999999</v>
      </c>
    </row>
    <row r="5734" spans="1:14" x14ac:dyDescent="0.35">
      <c r="A5734" t="s">
        <v>5784</v>
      </c>
      <c r="B5734" t="s">
        <v>8057</v>
      </c>
      <c r="C5734" t="s">
        <v>8013</v>
      </c>
      <c r="D5734" t="s">
        <v>8038</v>
      </c>
      <c r="E5734" s="1">
        <v>45450</v>
      </c>
      <c r="F5734">
        <v>2873.25</v>
      </c>
      <c r="G5734">
        <v>240</v>
      </c>
      <c r="H5734" t="s">
        <v>7</v>
      </c>
      <c r="I5734" t="str">
        <f>VLOOKUP(shipments[[#This Row],[SPID]],CHOOSE({1,2},people[[#All],[SPID]],people[[#All],[Sales_person]]),2,0)</f>
        <v>Rafaelita Blaksland</v>
      </c>
      <c r="J5734">
        <f>YEAR(shipments[[#This Row],[Shipdate]])</f>
        <v>2024</v>
      </c>
      <c r="K5734" s="22"/>
      <c r="L5734" s="22">
        <f>VLOOKUP(shipments[[#This Row],[PID]],CHOOSE({1,2},products[PID],products[Cost_per_box]),2,0)</f>
        <v>5.15</v>
      </c>
      <c r="M5734" s="22">
        <f>shipments[[#This Row],[Boxes]]*shipments[[#This Row],[cost_per_box]]</f>
        <v>1236</v>
      </c>
      <c r="N5734" s="22">
        <f>shipments[[#This Row],[Amount]]-shipments[[#This Row],[total cost]]</f>
        <v>1637.25</v>
      </c>
    </row>
    <row r="5735" spans="1:14" x14ac:dyDescent="0.35">
      <c r="A5735" t="s">
        <v>5785</v>
      </c>
      <c r="B5735" t="s">
        <v>8057</v>
      </c>
      <c r="C5735" t="s">
        <v>8014</v>
      </c>
      <c r="D5735" t="s">
        <v>8033</v>
      </c>
      <c r="E5735" s="1">
        <v>45464</v>
      </c>
      <c r="F5735">
        <v>3845.25</v>
      </c>
      <c r="G5735">
        <v>481</v>
      </c>
      <c r="H5735" t="s">
        <v>7</v>
      </c>
      <c r="I5735" t="str">
        <f>VLOOKUP(shipments[[#This Row],[SPID]],CHOOSE({1,2},people[[#All],[SPID]],people[[#All],[Sales_person]]),2,0)</f>
        <v>Rafaelita Blaksland</v>
      </c>
      <c r="J5735">
        <f>YEAR(shipments[[#This Row],[Shipdate]])</f>
        <v>2024</v>
      </c>
      <c r="K5735" s="22"/>
      <c r="L5735" s="22">
        <f>VLOOKUP(shipments[[#This Row],[PID]],CHOOSE({1,2},products[PID],products[Cost_per_box]),2,0)</f>
        <v>3.85</v>
      </c>
      <c r="M5735" s="22">
        <f>shipments[[#This Row],[Boxes]]*shipments[[#This Row],[cost_per_box]]</f>
        <v>1851.8500000000001</v>
      </c>
      <c r="N5735" s="22">
        <f>shipments[[#This Row],[Amount]]-shipments[[#This Row],[total cost]]</f>
        <v>1993.3999999999999</v>
      </c>
    </row>
    <row r="5736" spans="1:14" x14ac:dyDescent="0.35">
      <c r="A5736" t="s">
        <v>5786</v>
      </c>
      <c r="B5736" t="s">
        <v>8057</v>
      </c>
      <c r="C5736" t="s">
        <v>8014</v>
      </c>
      <c r="D5736" t="s">
        <v>8034</v>
      </c>
      <c r="E5736" s="1">
        <v>45124</v>
      </c>
      <c r="F5736">
        <v>11828.25</v>
      </c>
      <c r="G5736">
        <v>1690</v>
      </c>
      <c r="H5736" t="s">
        <v>7</v>
      </c>
      <c r="I5736" t="str">
        <f>VLOOKUP(shipments[[#This Row],[SPID]],CHOOSE({1,2},people[[#All],[SPID]],people[[#All],[Sales_person]]),2,0)</f>
        <v>Rafaelita Blaksland</v>
      </c>
      <c r="J5736">
        <f>YEAR(shipments[[#This Row],[Shipdate]])</f>
        <v>2023</v>
      </c>
      <c r="K5736" s="22"/>
      <c r="L5736" s="22">
        <f>VLOOKUP(shipments[[#This Row],[PID]],CHOOSE({1,2},products[PID],products[Cost_per_box]),2,0)</f>
        <v>3.85</v>
      </c>
      <c r="M5736" s="22">
        <f>shipments[[#This Row],[Boxes]]*shipments[[#This Row],[cost_per_box]]</f>
        <v>6506.5</v>
      </c>
      <c r="N5736" s="22">
        <f>shipments[[#This Row],[Amount]]-shipments[[#This Row],[total cost]]</f>
        <v>5321.75</v>
      </c>
    </row>
    <row r="5737" spans="1:14" x14ac:dyDescent="0.35">
      <c r="A5737" t="s">
        <v>5787</v>
      </c>
      <c r="B5737" t="s">
        <v>8057</v>
      </c>
      <c r="C5737" t="s">
        <v>8014</v>
      </c>
      <c r="D5737" t="s">
        <v>8033</v>
      </c>
      <c r="E5737" s="1">
        <v>45278</v>
      </c>
      <c r="F5737">
        <v>4198.5</v>
      </c>
      <c r="G5737">
        <v>700</v>
      </c>
      <c r="H5737" t="s">
        <v>7</v>
      </c>
      <c r="I5737" t="str">
        <f>VLOOKUP(shipments[[#This Row],[SPID]],CHOOSE({1,2},people[[#All],[SPID]],people[[#All],[Sales_person]]),2,0)</f>
        <v>Rafaelita Blaksland</v>
      </c>
      <c r="J5737">
        <f>YEAR(shipments[[#This Row],[Shipdate]])</f>
        <v>2023</v>
      </c>
      <c r="K5737" s="22"/>
      <c r="L5737" s="22">
        <f>VLOOKUP(shipments[[#This Row],[PID]],CHOOSE({1,2},products[PID],products[Cost_per_box]),2,0)</f>
        <v>3.85</v>
      </c>
      <c r="M5737" s="22">
        <f>shipments[[#This Row],[Boxes]]*shipments[[#This Row],[cost_per_box]]</f>
        <v>2695</v>
      </c>
      <c r="N5737" s="22">
        <f>shipments[[#This Row],[Amount]]-shipments[[#This Row],[total cost]]</f>
        <v>1503.5</v>
      </c>
    </row>
    <row r="5738" spans="1:14" x14ac:dyDescent="0.35">
      <c r="A5738" t="s">
        <v>5788</v>
      </c>
      <c r="B5738" t="s">
        <v>8057</v>
      </c>
      <c r="C5738" t="s">
        <v>8014</v>
      </c>
      <c r="D5738" t="s">
        <v>8038</v>
      </c>
      <c r="E5738" s="1">
        <v>45047</v>
      </c>
      <c r="F5738">
        <v>6576.75</v>
      </c>
      <c r="G5738">
        <v>731</v>
      </c>
      <c r="H5738" t="s">
        <v>7</v>
      </c>
      <c r="I5738" t="str">
        <f>VLOOKUP(shipments[[#This Row],[SPID]],CHOOSE({1,2},people[[#All],[SPID]],people[[#All],[Sales_person]]),2,0)</f>
        <v>Rafaelita Blaksland</v>
      </c>
      <c r="J5738">
        <f>YEAR(shipments[[#This Row],[Shipdate]])</f>
        <v>2023</v>
      </c>
      <c r="K5738" s="22"/>
      <c r="L5738" s="22">
        <f>VLOOKUP(shipments[[#This Row],[PID]],CHOOSE({1,2},products[PID],products[Cost_per_box]),2,0)</f>
        <v>3.85</v>
      </c>
      <c r="M5738" s="22">
        <f>shipments[[#This Row],[Boxes]]*shipments[[#This Row],[cost_per_box]]</f>
        <v>2814.35</v>
      </c>
      <c r="N5738" s="22">
        <f>shipments[[#This Row],[Amount]]-shipments[[#This Row],[total cost]]</f>
        <v>3762.4</v>
      </c>
    </row>
    <row r="5739" spans="1:14" x14ac:dyDescent="0.35">
      <c r="A5739" t="s">
        <v>5789</v>
      </c>
      <c r="B5739" t="s">
        <v>8057</v>
      </c>
      <c r="C5739" t="s">
        <v>8014</v>
      </c>
      <c r="D5739" t="s">
        <v>8033</v>
      </c>
      <c r="E5739" s="1">
        <v>45233</v>
      </c>
      <c r="F5739">
        <v>1752.75</v>
      </c>
      <c r="G5739">
        <v>251</v>
      </c>
      <c r="H5739" t="s">
        <v>7</v>
      </c>
      <c r="I5739" t="str">
        <f>VLOOKUP(shipments[[#This Row],[SPID]],CHOOSE({1,2},people[[#All],[SPID]],people[[#All],[Sales_person]]),2,0)</f>
        <v>Rafaelita Blaksland</v>
      </c>
      <c r="J5739">
        <f>YEAR(shipments[[#This Row],[Shipdate]])</f>
        <v>2023</v>
      </c>
      <c r="K5739" s="22"/>
      <c r="L5739" s="22">
        <f>VLOOKUP(shipments[[#This Row],[PID]],CHOOSE({1,2},products[PID],products[Cost_per_box]),2,0)</f>
        <v>3.85</v>
      </c>
      <c r="M5739" s="22">
        <f>shipments[[#This Row],[Boxes]]*shipments[[#This Row],[cost_per_box]]</f>
        <v>966.35</v>
      </c>
      <c r="N5739" s="22">
        <f>shipments[[#This Row],[Amount]]-shipments[[#This Row],[total cost]]</f>
        <v>786.4</v>
      </c>
    </row>
    <row r="5740" spans="1:14" x14ac:dyDescent="0.35">
      <c r="A5740" t="s">
        <v>5790</v>
      </c>
      <c r="B5740" t="s">
        <v>8057</v>
      </c>
      <c r="C5740" t="s">
        <v>8014</v>
      </c>
      <c r="D5740" t="s">
        <v>8038</v>
      </c>
      <c r="E5740" s="1">
        <v>45492</v>
      </c>
      <c r="F5740">
        <v>4700.25</v>
      </c>
      <c r="G5740">
        <v>523</v>
      </c>
      <c r="H5740" t="s">
        <v>18</v>
      </c>
      <c r="I5740" t="str">
        <f>VLOOKUP(shipments[[#This Row],[SPID]],CHOOSE({1,2},people[[#All],[SPID]],people[[#All],[Sales_person]]),2,0)</f>
        <v>Rafaelita Blaksland</v>
      </c>
      <c r="J5740">
        <f>YEAR(shipments[[#This Row],[Shipdate]])</f>
        <v>2024</v>
      </c>
      <c r="K5740" s="22"/>
      <c r="L5740" s="22">
        <f>VLOOKUP(shipments[[#This Row],[PID]],CHOOSE({1,2},products[PID],products[Cost_per_box]),2,0)</f>
        <v>3.85</v>
      </c>
      <c r="M5740" s="22">
        <f>shipments[[#This Row],[Boxes]]*shipments[[#This Row],[cost_per_box]]</f>
        <v>2013.55</v>
      </c>
      <c r="N5740" s="22">
        <f>shipments[[#This Row],[Amount]]-shipments[[#This Row],[total cost]]</f>
        <v>2686.7</v>
      </c>
    </row>
    <row r="5741" spans="1:14" x14ac:dyDescent="0.35">
      <c r="A5741" t="s">
        <v>5791</v>
      </c>
      <c r="B5741" t="s">
        <v>8057</v>
      </c>
      <c r="C5741" t="s">
        <v>8014</v>
      </c>
      <c r="D5741" t="s">
        <v>8033</v>
      </c>
      <c r="E5741" s="1">
        <v>45372</v>
      </c>
      <c r="F5741">
        <v>3001.5</v>
      </c>
      <c r="G5741">
        <v>601</v>
      </c>
      <c r="H5741" t="s">
        <v>7</v>
      </c>
      <c r="I5741" t="str">
        <f>VLOOKUP(shipments[[#This Row],[SPID]],CHOOSE({1,2},people[[#All],[SPID]],people[[#All],[Sales_person]]),2,0)</f>
        <v>Rafaelita Blaksland</v>
      </c>
      <c r="J5741">
        <f>YEAR(shipments[[#This Row],[Shipdate]])</f>
        <v>2024</v>
      </c>
      <c r="K5741" s="22"/>
      <c r="L5741" s="22">
        <f>VLOOKUP(shipments[[#This Row],[PID]],CHOOSE({1,2},products[PID],products[Cost_per_box]),2,0)</f>
        <v>3.85</v>
      </c>
      <c r="M5741" s="22">
        <f>shipments[[#This Row],[Boxes]]*shipments[[#This Row],[cost_per_box]]</f>
        <v>2313.85</v>
      </c>
      <c r="N5741" s="22">
        <f>shipments[[#This Row],[Amount]]-shipments[[#This Row],[total cost]]</f>
        <v>687.65000000000009</v>
      </c>
    </row>
    <row r="5742" spans="1:14" x14ac:dyDescent="0.35">
      <c r="A5742" t="s">
        <v>5792</v>
      </c>
      <c r="B5742" t="s">
        <v>8057</v>
      </c>
      <c r="C5742" t="s">
        <v>8015</v>
      </c>
      <c r="D5742" t="s">
        <v>8037</v>
      </c>
      <c r="E5742" s="1">
        <v>45443</v>
      </c>
      <c r="F5742">
        <v>5953.5</v>
      </c>
      <c r="G5742">
        <v>993</v>
      </c>
      <c r="H5742" t="s">
        <v>7</v>
      </c>
      <c r="I5742" t="str">
        <f>VLOOKUP(shipments[[#This Row],[SPID]],CHOOSE({1,2},people[[#All],[SPID]],people[[#All],[Sales_person]]),2,0)</f>
        <v>Rafaelita Blaksland</v>
      </c>
      <c r="J5742">
        <f>YEAR(shipments[[#This Row],[Shipdate]])</f>
        <v>2024</v>
      </c>
      <c r="K5742" s="22"/>
      <c r="L5742" s="22">
        <f>VLOOKUP(shipments[[#This Row],[PID]],CHOOSE({1,2},products[PID],products[Cost_per_box]),2,0)</f>
        <v>5.72</v>
      </c>
      <c r="M5742" s="22">
        <f>shipments[[#This Row],[Boxes]]*shipments[[#This Row],[cost_per_box]]</f>
        <v>5679.96</v>
      </c>
      <c r="N5742" s="22">
        <f>shipments[[#This Row],[Amount]]-shipments[[#This Row],[total cost]]</f>
        <v>273.53999999999996</v>
      </c>
    </row>
    <row r="5743" spans="1:14" x14ac:dyDescent="0.35">
      <c r="A5743" t="s">
        <v>5793</v>
      </c>
      <c r="B5743" t="s">
        <v>8057</v>
      </c>
      <c r="C5743" t="s">
        <v>8015</v>
      </c>
      <c r="D5743" t="s">
        <v>8038</v>
      </c>
      <c r="E5743" s="1">
        <v>45083</v>
      </c>
      <c r="F5743">
        <v>463.5</v>
      </c>
      <c r="G5743">
        <v>52</v>
      </c>
      <c r="H5743" t="s">
        <v>7</v>
      </c>
      <c r="I5743" t="str">
        <f>VLOOKUP(shipments[[#This Row],[SPID]],CHOOSE({1,2},people[[#All],[SPID]],people[[#All],[Sales_person]]),2,0)</f>
        <v>Rafaelita Blaksland</v>
      </c>
      <c r="J5743">
        <f>YEAR(shipments[[#This Row],[Shipdate]])</f>
        <v>2023</v>
      </c>
      <c r="K5743" s="22"/>
      <c r="L5743" s="22">
        <f>VLOOKUP(shipments[[#This Row],[PID]],CHOOSE({1,2},products[PID],products[Cost_per_box]),2,0)</f>
        <v>5.72</v>
      </c>
      <c r="M5743" s="22">
        <f>shipments[[#This Row],[Boxes]]*shipments[[#This Row],[cost_per_box]]</f>
        <v>297.44</v>
      </c>
      <c r="N5743" s="22">
        <f>shipments[[#This Row],[Amount]]-shipments[[#This Row],[total cost]]</f>
        <v>166.06</v>
      </c>
    </row>
    <row r="5744" spans="1:14" x14ac:dyDescent="0.35">
      <c r="A5744" t="s">
        <v>5794</v>
      </c>
      <c r="B5744" t="s">
        <v>8057</v>
      </c>
      <c r="C5744" t="s">
        <v>8015</v>
      </c>
      <c r="D5744" t="s">
        <v>8036</v>
      </c>
      <c r="E5744" s="1">
        <v>45163</v>
      </c>
      <c r="F5744">
        <v>443.25</v>
      </c>
      <c r="G5744">
        <v>74</v>
      </c>
      <c r="H5744" t="s">
        <v>7</v>
      </c>
      <c r="I5744" t="str">
        <f>VLOOKUP(shipments[[#This Row],[SPID]],CHOOSE({1,2},people[[#All],[SPID]],people[[#All],[Sales_person]]),2,0)</f>
        <v>Rafaelita Blaksland</v>
      </c>
      <c r="J5744">
        <f>YEAR(shipments[[#This Row],[Shipdate]])</f>
        <v>2023</v>
      </c>
      <c r="K5744" s="22"/>
      <c r="L5744" s="22">
        <f>VLOOKUP(shipments[[#This Row],[PID]],CHOOSE({1,2},products[PID],products[Cost_per_box]),2,0)</f>
        <v>5.72</v>
      </c>
      <c r="M5744" s="22">
        <f>shipments[[#This Row],[Boxes]]*shipments[[#This Row],[cost_per_box]]</f>
        <v>423.28</v>
      </c>
      <c r="N5744" s="22">
        <f>shipments[[#This Row],[Amount]]-shipments[[#This Row],[total cost]]</f>
        <v>19.970000000000027</v>
      </c>
    </row>
    <row r="5745" spans="1:14" x14ac:dyDescent="0.35">
      <c r="A5745" t="s">
        <v>5795</v>
      </c>
      <c r="B5745" t="s">
        <v>8057</v>
      </c>
      <c r="C5745" t="s">
        <v>8016</v>
      </c>
      <c r="D5745" t="s">
        <v>8037</v>
      </c>
      <c r="E5745" s="1">
        <v>45247</v>
      </c>
      <c r="F5745">
        <v>1971</v>
      </c>
      <c r="G5745">
        <v>76</v>
      </c>
      <c r="H5745" t="s">
        <v>7</v>
      </c>
      <c r="I5745" t="str">
        <f>VLOOKUP(shipments[[#This Row],[SPID]],CHOOSE({1,2},people[[#All],[SPID]],people[[#All],[Sales_person]]),2,0)</f>
        <v>Rafaelita Blaksland</v>
      </c>
      <c r="J5745">
        <f>YEAR(shipments[[#This Row],[Shipdate]])</f>
        <v>2023</v>
      </c>
      <c r="K5745" s="22"/>
      <c r="L5745" s="22">
        <f>VLOOKUP(shipments[[#This Row],[PID]],CHOOSE({1,2},products[PID],products[Cost_per_box]),2,0)</f>
        <v>6.31</v>
      </c>
      <c r="M5745" s="22">
        <f>shipments[[#This Row],[Boxes]]*shipments[[#This Row],[cost_per_box]]</f>
        <v>479.55999999999995</v>
      </c>
      <c r="N5745" s="22">
        <f>shipments[[#This Row],[Amount]]-shipments[[#This Row],[total cost]]</f>
        <v>1491.44</v>
      </c>
    </row>
    <row r="5746" spans="1:14" x14ac:dyDescent="0.35">
      <c r="A5746" t="s">
        <v>5796</v>
      </c>
      <c r="B5746" t="s">
        <v>8057</v>
      </c>
      <c r="C5746" t="s">
        <v>8017</v>
      </c>
      <c r="D5746" t="s">
        <v>8033</v>
      </c>
      <c r="E5746" s="1">
        <v>45415</v>
      </c>
      <c r="F5746">
        <v>5791.5</v>
      </c>
      <c r="G5746">
        <v>207</v>
      </c>
      <c r="H5746" t="s">
        <v>7</v>
      </c>
      <c r="I5746" t="str">
        <f>VLOOKUP(shipments[[#This Row],[SPID]],CHOOSE({1,2},people[[#All],[SPID]],people[[#All],[Sales_person]]),2,0)</f>
        <v>Rafaelita Blaksland</v>
      </c>
      <c r="J5746">
        <f>YEAR(shipments[[#This Row],[Shipdate]])</f>
        <v>2024</v>
      </c>
      <c r="K5746" s="22"/>
      <c r="L5746" s="22">
        <f>VLOOKUP(shipments[[#This Row],[PID]],CHOOSE({1,2},products[PID],products[Cost_per_box]),2,0)</f>
        <v>9.94</v>
      </c>
      <c r="M5746" s="22">
        <f>shipments[[#This Row],[Boxes]]*shipments[[#This Row],[cost_per_box]]</f>
        <v>2057.58</v>
      </c>
      <c r="N5746" s="22">
        <f>shipments[[#This Row],[Amount]]-shipments[[#This Row],[total cost]]</f>
        <v>3733.92</v>
      </c>
    </row>
    <row r="5747" spans="1:14" x14ac:dyDescent="0.35">
      <c r="A5747" t="s">
        <v>5797</v>
      </c>
      <c r="B5747" t="s">
        <v>8057</v>
      </c>
      <c r="C5747" t="s">
        <v>8017</v>
      </c>
      <c r="D5747" t="s">
        <v>8033</v>
      </c>
      <c r="E5747" s="1">
        <v>44984</v>
      </c>
      <c r="F5747">
        <v>4362.75</v>
      </c>
      <c r="G5747">
        <v>175</v>
      </c>
      <c r="H5747" t="s">
        <v>7</v>
      </c>
      <c r="I5747" t="str">
        <f>VLOOKUP(shipments[[#This Row],[SPID]],CHOOSE({1,2},people[[#All],[SPID]],people[[#All],[Sales_person]]),2,0)</f>
        <v>Rafaelita Blaksland</v>
      </c>
      <c r="J5747">
        <f>YEAR(shipments[[#This Row],[Shipdate]])</f>
        <v>2023</v>
      </c>
      <c r="K5747" s="22"/>
      <c r="L5747" s="22">
        <f>VLOOKUP(shipments[[#This Row],[PID]],CHOOSE({1,2},products[PID],products[Cost_per_box]),2,0)</f>
        <v>9.94</v>
      </c>
      <c r="M5747" s="22">
        <f>shipments[[#This Row],[Boxes]]*shipments[[#This Row],[cost_per_box]]</f>
        <v>1739.5</v>
      </c>
      <c r="N5747" s="22">
        <f>shipments[[#This Row],[Amount]]-shipments[[#This Row],[total cost]]</f>
        <v>2623.25</v>
      </c>
    </row>
    <row r="5748" spans="1:14" x14ac:dyDescent="0.35">
      <c r="A5748" t="s">
        <v>5798</v>
      </c>
      <c r="B5748" t="s">
        <v>8057</v>
      </c>
      <c r="C5748" t="s">
        <v>8020</v>
      </c>
      <c r="D5748" t="s">
        <v>8038</v>
      </c>
      <c r="E5748" s="1">
        <v>45259</v>
      </c>
      <c r="F5748">
        <v>618.75</v>
      </c>
      <c r="G5748">
        <v>52</v>
      </c>
      <c r="H5748" t="s">
        <v>7</v>
      </c>
      <c r="I5748" t="str">
        <f>VLOOKUP(shipments[[#This Row],[SPID]],CHOOSE({1,2},people[[#All],[SPID]],people[[#All],[Sales_person]]),2,0)</f>
        <v>Rafaelita Blaksland</v>
      </c>
      <c r="J5748">
        <f>YEAR(shipments[[#This Row],[Shipdate]])</f>
        <v>2023</v>
      </c>
      <c r="K5748" s="22"/>
      <c r="L5748" s="22">
        <f>VLOOKUP(shipments[[#This Row],[PID]],CHOOSE({1,2},products[PID],products[Cost_per_box]),2,0)</f>
        <v>8.2200000000000006</v>
      </c>
      <c r="M5748" s="22">
        <f>shipments[[#This Row],[Boxes]]*shipments[[#This Row],[cost_per_box]]</f>
        <v>427.44000000000005</v>
      </c>
      <c r="N5748" s="22">
        <f>shipments[[#This Row],[Amount]]-shipments[[#This Row],[total cost]]</f>
        <v>191.30999999999995</v>
      </c>
    </row>
    <row r="5749" spans="1:14" x14ac:dyDescent="0.35">
      <c r="A5749" t="s">
        <v>5799</v>
      </c>
      <c r="B5749" t="s">
        <v>8057</v>
      </c>
      <c r="C5749" t="s">
        <v>8020</v>
      </c>
      <c r="D5749" t="s">
        <v>8033</v>
      </c>
      <c r="E5749" s="1">
        <v>45352</v>
      </c>
      <c r="F5749">
        <v>2790</v>
      </c>
      <c r="G5749">
        <v>175</v>
      </c>
      <c r="H5749" t="s">
        <v>7</v>
      </c>
      <c r="I5749" t="str">
        <f>VLOOKUP(shipments[[#This Row],[SPID]],CHOOSE({1,2},people[[#All],[SPID]],people[[#All],[Sales_person]]),2,0)</f>
        <v>Rafaelita Blaksland</v>
      </c>
      <c r="J5749">
        <f>YEAR(shipments[[#This Row],[Shipdate]])</f>
        <v>2024</v>
      </c>
      <c r="K5749" s="22"/>
      <c r="L5749" s="22">
        <f>VLOOKUP(shipments[[#This Row],[PID]],CHOOSE({1,2},products[PID],products[Cost_per_box]),2,0)</f>
        <v>8.2200000000000006</v>
      </c>
      <c r="M5749" s="22">
        <f>shipments[[#This Row],[Boxes]]*shipments[[#This Row],[cost_per_box]]</f>
        <v>1438.5</v>
      </c>
      <c r="N5749" s="22">
        <f>shipments[[#This Row],[Amount]]-shipments[[#This Row],[total cost]]</f>
        <v>1351.5</v>
      </c>
    </row>
    <row r="5750" spans="1:14" x14ac:dyDescent="0.35">
      <c r="A5750" t="s">
        <v>5800</v>
      </c>
      <c r="B5750" t="s">
        <v>8057</v>
      </c>
      <c r="C5750" t="s">
        <v>8020</v>
      </c>
      <c r="D5750" t="s">
        <v>8036</v>
      </c>
      <c r="E5750" s="1">
        <v>44999</v>
      </c>
      <c r="F5750">
        <v>2398.5</v>
      </c>
      <c r="G5750">
        <v>160</v>
      </c>
      <c r="H5750" t="s">
        <v>7</v>
      </c>
      <c r="I5750" t="str">
        <f>VLOOKUP(shipments[[#This Row],[SPID]],CHOOSE({1,2},people[[#All],[SPID]],people[[#All],[Sales_person]]),2,0)</f>
        <v>Rafaelita Blaksland</v>
      </c>
      <c r="J5750">
        <f>YEAR(shipments[[#This Row],[Shipdate]])</f>
        <v>2023</v>
      </c>
      <c r="K5750" s="22"/>
      <c r="L5750" s="22">
        <f>VLOOKUP(shipments[[#This Row],[PID]],CHOOSE({1,2},products[PID],products[Cost_per_box]),2,0)</f>
        <v>8.2200000000000006</v>
      </c>
      <c r="M5750" s="22">
        <f>shipments[[#This Row],[Boxes]]*shipments[[#This Row],[cost_per_box]]</f>
        <v>1315.2</v>
      </c>
      <c r="N5750" s="22">
        <f>shipments[[#This Row],[Amount]]-shipments[[#This Row],[total cost]]</f>
        <v>1083.3</v>
      </c>
    </row>
    <row r="5751" spans="1:14" x14ac:dyDescent="0.35">
      <c r="A5751" t="s">
        <v>5801</v>
      </c>
      <c r="B5751" t="s">
        <v>8057</v>
      </c>
      <c r="C5751" t="s">
        <v>8021</v>
      </c>
      <c r="D5751" t="s">
        <v>8036</v>
      </c>
      <c r="E5751" s="1">
        <v>45287</v>
      </c>
      <c r="F5751">
        <v>7114.5</v>
      </c>
      <c r="G5751">
        <v>356</v>
      </c>
      <c r="H5751" t="s">
        <v>7</v>
      </c>
      <c r="I5751" t="str">
        <f>VLOOKUP(shipments[[#This Row],[SPID]],CHOOSE({1,2},people[[#All],[SPID]],people[[#All],[Sales_person]]),2,0)</f>
        <v>Rafaelita Blaksland</v>
      </c>
      <c r="J5751">
        <f>YEAR(shipments[[#This Row],[Shipdate]])</f>
        <v>2023</v>
      </c>
      <c r="K5751" s="22"/>
      <c r="L5751" s="22">
        <f>VLOOKUP(shipments[[#This Row],[PID]],CHOOSE({1,2},products[PID],products[Cost_per_box]),2,0)</f>
        <v>10.23</v>
      </c>
      <c r="M5751" s="22">
        <f>shipments[[#This Row],[Boxes]]*shipments[[#This Row],[cost_per_box]]</f>
        <v>3641.88</v>
      </c>
      <c r="N5751" s="22">
        <f>shipments[[#This Row],[Amount]]-shipments[[#This Row],[total cost]]</f>
        <v>3472.62</v>
      </c>
    </row>
    <row r="5752" spans="1:14" x14ac:dyDescent="0.35">
      <c r="A5752" t="s">
        <v>5802</v>
      </c>
      <c r="B5752" t="s">
        <v>8057</v>
      </c>
      <c r="C5752" t="s">
        <v>8021</v>
      </c>
      <c r="D5752" t="s">
        <v>8037</v>
      </c>
      <c r="E5752" s="1">
        <v>45321</v>
      </c>
      <c r="F5752">
        <v>6248.25</v>
      </c>
      <c r="G5752">
        <v>313</v>
      </c>
      <c r="H5752" t="s">
        <v>7</v>
      </c>
      <c r="I5752" t="str">
        <f>VLOOKUP(shipments[[#This Row],[SPID]],CHOOSE({1,2},people[[#All],[SPID]],people[[#All],[Sales_person]]),2,0)</f>
        <v>Rafaelita Blaksland</v>
      </c>
      <c r="J5752">
        <f>YEAR(shipments[[#This Row],[Shipdate]])</f>
        <v>2024</v>
      </c>
      <c r="K5752" s="22"/>
      <c r="L5752" s="22">
        <f>VLOOKUP(shipments[[#This Row],[PID]],CHOOSE({1,2},products[PID],products[Cost_per_box]),2,0)</f>
        <v>10.23</v>
      </c>
      <c r="M5752" s="22">
        <f>shipments[[#This Row],[Boxes]]*shipments[[#This Row],[cost_per_box]]</f>
        <v>3201.9900000000002</v>
      </c>
      <c r="N5752" s="22">
        <f>shipments[[#This Row],[Amount]]-shipments[[#This Row],[total cost]]</f>
        <v>3046.2599999999998</v>
      </c>
    </row>
    <row r="5753" spans="1:14" x14ac:dyDescent="0.35">
      <c r="A5753" t="s">
        <v>5803</v>
      </c>
      <c r="B5753" t="s">
        <v>8057</v>
      </c>
      <c r="C5753" t="s">
        <v>8021</v>
      </c>
      <c r="D5753" t="s">
        <v>8038</v>
      </c>
      <c r="E5753" s="1">
        <v>45114</v>
      </c>
      <c r="F5753">
        <v>4662</v>
      </c>
      <c r="G5753">
        <v>275</v>
      </c>
      <c r="H5753" t="s">
        <v>7</v>
      </c>
      <c r="I5753" t="str">
        <f>VLOOKUP(shipments[[#This Row],[SPID]],CHOOSE({1,2},people[[#All],[SPID]],people[[#All],[Sales_person]]),2,0)</f>
        <v>Rafaelita Blaksland</v>
      </c>
      <c r="J5753">
        <f>YEAR(shipments[[#This Row],[Shipdate]])</f>
        <v>2023</v>
      </c>
      <c r="K5753" s="22"/>
      <c r="L5753" s="22">
        <f>VLOOKUP(shipments[[#This Row],[PID]],CHOOSE({1,2},products[PID],products[Cost_per_box]),2,0)</f>
        <v>10.23</v>
      </c>
      <c r="M5753" s="22">
        <f>shipments[[#This Row],[Boxes]]*shipments[[#This Row],[cost_per_box]]</f>
        <v>2813.25</v>
      </c>
      <c r="N5753" s="22">
        <f>shipments[[#This Row],[Amount]]-shipments[[#This Row],[total cost]]</f>
        <v>1848.75</v>
      </c>
    </row>
    <row r="5754" spans="1:14" x14ac:dyDescent="0.35">
      <c r="A5754" t="s">
        <v>5804</v>
      </c>
      <c r="B5754" t="s">
        <v>8057</v>
      </c>
      <c r="C5754" t="s">
        <v>8022</v>
      </c>
      <c r="D5754" t="s">
        <v>8034</v>
      </c>
      <c r="E5754" s="1">
        <v>45078</v>
      </c>
      <c r="F5754">
        <v>1496.25</v>
      </c>
      <c r="G5754">
        <v>89</v>
      </c>
      <c r="H5754" t="s">
        <v>7</v>
      </c>
      <c r="I5754" t="str">
        <f>VLOOKUP(shipments[[#This Row],[SPID]],CHOOSE({1,2},people[[#All],[SPID]],people[[#All],[Sales_person]]),2,0)</f>
        <v>Rafaelita Blaksland</v>
      </c>
      <c r="J5754">
        <f>YEAR(shipments[[#This Row],[Shipdate]])</f>
        <v>2023</v>
      </c>
      <c r="K5754" s="22"/>
      <c r="L5754" s="22">
        <f>VLOOKUP(shipments[[#This Row],[PID]],CHOOSE({1,2},products[PID],products[Cost_per_box]),2,0)</f>
        <v>4.74</v>
      </c>
      <c r="M5754" s="22">
        <f>shipments[[#This Row],[Boxes]]*shipments[[#This Row],[cost_per_box]]</f>
        <v>421.86</v>
      </c>
      <c r="N5754" s="22">
        <f>shipments[[#This Row],[Amount]]-shipments[[#This Row],[total cost]]</f>
        <v>1074.3899999999999</v>
      </c>
    </row>
    <row r="5755" spans="1:14" x14ac:dyDescent="0.35">
      <c r="A5755" t="s">
        <v>5805</v>
      </c>
      <c r="B5755" t="s">
        <v>8057</v>
      </c>
      <c r="C5755" t="s">
        <v>8022</v>
      </c>
      <c r="D5755" t="s">
        <v>8038</v>
      </c>
      <c r="E5755" s="1">
        <v>45484</v>
      </c>
      <c r="F5755">
        <v>4918.5</v>
      </c>
      <c r="G5755">
        <v>290</v>
      </c>
      <c r="H5755" t="s">
        <v>18</v>
      </c>
      <c r="I5755" t="str">
        <f>VLOOKUP(shipments[[#This Row],[SPID]],CHOOSE({1,2},people[[#All],[SPID]],people[[#All],[Sales_person]]),2,0)</f>
        <v>Rafaelita Blaksland</v>
      </c>
      <c r="J5755">
        <f>YEAR(shipments[[#This Row],[Shipdate]])</f>
        <v>2024</v>
      </c>
      <c r="K5755" s="22"/>
      <c r="L5755" s="22">
        <f>VLOOKUP(shipments[[#This Row],[PID]],CHOOSE({1,2},products[PID],products[Cost_per_box]),2,0)</f>
        <v>4.74</v>
      </c>
      <c r="M5755" s="22">
        <f>shipments[[#This Row],[Boxes]]*shipments[[#This Row],[cost_per_box]]</f>
        <v>1374.6000000000001</v>
      </c>
      <c r="N5755" s="22">
        <f>shipments[[#This Row],[Amount]]-shipments[[#This Row],[total cost]]</f>
        <v>3543.8999999999996</v>
      </c>
    </row>
    <row r="5756" spans="1:14" x14ac:dyDescent="0.35">
      <c r="A5756" t="s">
        <v>5806</v>
      </c>
      <c r="B5756" t="s">
        <v>8057</v>
      </c>
      <c r="C5756" t="s">
        <v>8023</v>
      </c>
      <c r="D5756" t="s">
        <v>8035</v>
      </c>
      <c r="E5756" s="1">
        <v>45020</v>
      </c>
      <c r="F5756">
        <v>4083.75</v>
      </c>
      <c r="G5756">
        <v>584</v>
      </c>
      <c r="H5756" t="s">
        <v>7</v>
      </c>
      <c r="I5756" t="str">
        <f>VLOOKUP(shipments[[#This Row],[SPID]],CHOOSE({1,2},people[[#All],[SPID]],people[[#All],[Sales_person]]),2,0)</f>
        <v>Rafaelita Blaksland</v>
      </c>
      <c r="J5756">
        <f>YEAR(shipments[[#This Row],[Shipdate]])</f>
        <v>2023</v>
      </c>
      <c r="K5756" s="22"/>
      <c r="L5756" s="22">
        <f>VLOOKUP(shipments[[#This Row],[PID]],CHOOSE({1,2},products[PID],products[Cost_per_box]),2,0)</f>
        <v>10.51</v>
      </c>
      <c r="M5756" s="22">
        <f>shipments[[#This Row],[Boxes]]*shipments[[#This Row],[cost_per_box]]</f>
        <v>6137.84</v>
      </c>
      <c r="N5756" s="22">
        <f>shipments[[#This Row],[Amount]]-shipments[[#This Row],[total cost]]</f>
        <v>-2054.09</v>
      </c>
    </row>
    <row r="5757" spans="1:14" x14ac:dyDescent="0.35">
      <c r="A5757" t="s">
        <v>5807</v>
      </c>
      <c r="B5757" t="s">
        <v>8057</v>
      </c>
      <c r="C5757" t="s">
        <v>8023</v>
      </c>
      <c r="D5757" t="s">
        <v>8033</v>
      </c>
      <c r="E5757" s="1">
        <v>45075</v>
      </c>
      <c r="F5757">
        <v>2679.75</v>
      </c>
      <c r="G5757">
        <v>298</v>
      </c>
      <c r="H5757" t="s">
        <v>7</v>
      </c>
      <c r="I5757" t="str">
        <f>VLOOKUP(shipments[[#This Row],[SPID]],CHOOSE({1,2},people[[#All],[SPID]],people[[#All],[Sales_person]]),2,0)</f>
        <v>Rafaelita Blaksland</v>
      </c>
      <c r="J5757">
        <f>YEAR(shipments[[#This Row],[Shipdate]])</f>
        <v>2023</v>
      </c>
      <c r="K5757" s="22"/>
      <c r="L5757" s="22">
        <f>VLOOKUP(shipments[[#This Row],[PID]],CHOOSE({1,2},products[PID],products[Cost_per_box]),2,0)</f>
        <v>10.51</v>
      </c>
      <c r="M5757" s="22">
        <f>shipments[[#This Row],[Boxes]]*shipments[[#This Row],[cost_per_box]]</f>
        <v>3131.98</v>
      </c>
      <c r="N5757" s="22">
        <f>shipments[[#This Row],[Amount]]-shipments[[#This Row],[total cost]]</f>
        <v>-452.23</v>
      </c>
    </row>
    <row r="5758" spans="1:14" x14ac:dyDescent="0.35">
      <c r="A5758" t="s">
        <v>5808</v>
      </c>
      <c r="B5758" t="s">
        <v>8057</v>
      </c>
      <c r="C5758" t="s">
        <v>8023</v>
      </c>
      <c r="D5758" t="s">
        <v>8037</v>
      </c>
      <c r="E5758" s="1">
        <v>45247</v>
      </c>
      <c r="F5758">
        <v>7317</v>
      </c>
      <c r="G5758">
        <v>813</v>
      </c>
      <c r="H5758" t="s">
        <v>7</v>
      </c>
      <c r="I5758" t="str">
        <f>VLOOKUP(shipments[[#This Row],[SPID]],CHOOSE({1,2},people[[#All],[SPID]],people[[#All],[Sales_person]]),2,0)</f>
        <v>Rafaelita Blaksland</v>
      </c>
      <c r="J5758">
        <f>YEAR(shipments[[#This Row],[Shipdate]])</f>
        <v>2023</v>
      </c>
      <c r="K5758" s="22"/>
      <c r="L5758" s="22">
        <f>VLOOKUP(shipments[[#This Row],[PID]],CHOOSE({1,2},products[PID],products[Cost_per_box]),2,0)</f>
        <v>10.51</v>
      </c>
      <c r="M5758" s="22">
        <f>shipments[[#This Row],[Boxes]]*shipments[[#This Row],[cost_per_box]]</f>
        <v>8544.6299999999992</v>
      </c>
      <c r="N5758" s="22">
        <f>shipments[[#This Row],[Amount]]-shipments[[#This Row],[total cost]]</f>
        <v>-1227.6299999999992</v>
      </c>
    </row>
    <row r="5759" spans="1:14" x14ac:dyDescent="0.35">
      <c r="A5759" t="s">
        <v>5809</v>
      </c>
      <c r="B5759" t="s">
        <v>8057</v>
      </c>
      <c r="C5759" t="s">
        <v>8023</v>
      </c>
      <c r="D5759" t="s">
        <v>8036</v>
      </c>
      <c r="E5759" s="1">
        <v>45544</v>
      </c>
      <c r="F5759">
        <v>2263.5</v>
      </c>
      <c r="G5759">
        <v>227</v>
      </c>
      <c r="H5759" t="s">
        <v>26</v>
      </c>
      <c r="I5759" t="str">
        <f>VLOOKUP(shipments[[#This Row],[SPID]],CHOOSE({1,2},people[[#All],[SPID]],people[[#All],[Sales_person]]),2,0)</f>
        <v>Rafaelita Blaksland</v>
      </c>
      <c r="J5759">
        <f>YEAR(shipments[[#This Row],[Shipdate]])</f>
        <v>2024</v>
      </c>
      <c r="K5759" s="22"/>
      <c r="L5759" s="22">
        <f>VLOOKUP(shipments[[#This Row],[PID]],CHOOSE({1,2},products[PID],products[Cost_per_box]),2,0)</f>
        <v>10.51</v>
      </c>
      <c r="M5759" s="22">
        <f>shipments[[#This Row],[Boxes]]*shipments[[#This Row],[cost_per_box]]</f>
        <v>2385.77</v>
      </c>
      <c r="N5759" s="22">
        <f>shipments[[#This Row],[Amount]]-shipments[[#This Row],[total cost]]</f>
        <v>-122.26999999999998</v>
      </c>
    </row>
    <row r="5760" spans="1:14" x14ac:dyDescent="0.35">
      <c r="A5760" t="s">
        <v>5810</v>
      </c>
      <c r="B5760" t="s">
        <v>8057</v>
      </c>
      <c r="C5760" t="s">
        <v>8023</v>
      </c>
      <c r="D5760" t="s">
        <v>8038</v>
      </c>
      <c r="E5760" s="1">
        <v>45239</v>
      </c>
      <c r="F5760">
        <v>1903.5</v>
      </c>
      <c r="G5760">
        <v>238</v>
      </c>
      <c r="H5760" t="s">
        <v>7</v>
      </c>
      <c r="I5760" t="str">
        <f>VLOOKUP(shipments[[#This Row],[SPID]],CHOOSE({1,2},people[[#All],[SPID]],people[[#All],[Sales_person]]),2,0)</f>
        <v>Rafaelita Blaksland</v>
      </c>
      <c r="J5760">
        <f>YEAR(shipments[[#This Row],[Shipdate]])</f>
        <v>2023</v>
      </c>
      <c r="K5760" s="22"/>
      <c r="L5760" s="22">
        <f>VLOOKUP(shipments[[#This Row],[PID]],CHOOSE({1,2},products[PID],products[Cost_per_box]),2,0)</f>
        <v>10.51</v>
      </c>
      <c r="M5760" s="22">
        <f>shipments[[#This Row],[Boxes]]*shipments[[#This Row],[cost_per_box]]</f>
        <v>2501.38</v>
      </c>
      <c r="N5760" s="22">
        <f>shipments[[#This Row],[Amount]]-shipments[[#This Row],[total cost]]</f>
        <v>-597.88000000000011</v>
      </c>
    </row>
    <row r="5761" spans="1:14" x14ac:dyDescent="0.35">
      <c r="A5761" t="s">
        <v>5811</v>
      </c>
      <c r="B5761" t="s">
        <v>8057</v>
      </c>
      <c r="C5761" t="s">
        <v>8024</v>
      </c>
      <c r="D5761" t="s">
        <v>8036</v>
      </c>
      <c r="E5761" s="1">
        <v>45098</v>
      </c>
      <c r="F5761">
        <v>2351.25</v>
      </c>
      <c r="G5761">
        <v>131</v>
      </c>
      <c r="H5761" t="s">
        <v>7</v>
      </c>
      <c r="I5761" t="str">
        <f>VLOOKUP(shipments[[#This Row],[SPID]],CHOOSE({1,2},people[[#All],[SPID]],people[[#All],[Sales_person]]),2,0)</f>
        <v>Rafaelita Blaksland</v>
      </c>
      <c r="J5761">
        <f>YEAR(shipments[[#This Row],[Shipdate]])</f>
        <v>2023</v>
      </c>
      <c r="K5761" s="22"/>
      <c r="L5761" s="22">
        <f>VLOOKUP(shipments[[#This Row],[PID]],CHOOSE({1,2},products[PID],products[Cost_per_box]),2,0)</f>
        <v>6.43</v>
      </c>
      <c r="M5761" s="22">
        <f>shipments[[#This Row],[Boxes]]*shipments[[#This Row],[cost_per_box]]</f>
        <v>842.32999999999993</v>
      </c>
      <c r="N5761" s="22">
        <f>shipments[[#This Row],[Amount]]-shipments[[#This Row],[total cost]]</f>
        <v>1508.92</v>
      </c>
    </row>
    <row r="5762" spans="1:14" x14ac:dyDescent="0.35">
      <c r="A5762" t="s">
        <v>5812</v>
      </c>
      <c r="B5762" t="s">
        <v>8057</v>
      </c>
      <c r="C5762" t="s">
        <v>8024</v>
      </c>
      <c r="D5762" t="s">
        <v>8038</v>
      </c>
      <c r="E5762" s="1">
        <v>45273</v>
      </c>
      <c r="F5762">
        <v>7038</v>
      </c>
      <c r="G5762">
        <v>470</v>
      </c>
      <c r="H5762" t="s">
        <v>7</v>
      </c>
      <c r="I5762" t="str">
        <f>VLOOKUP(shipments[[#This Row],[SPID]],CHOOSE({1,2},people[[#All],[SPID]],people[[#All],[Sales_person]]),2,0)</f>
        <v>Rafaelita Blaksland</v>
      </c>
      <c r="J5762">
        <f>YEAR(shipments[[#This Row],[Shipdate]])</f>
        <v>2023</v>
      </c>
      <c r="K5762" s="22"/>
      <c r="L5762" s="22">
        <f>VLOOKUP(shipments[[#This Row],[PID]],CHOOSE({1,2},products[PID],products[Cost_per_box]),2,0)</f>
        <v>6.43</v>
      </c>
      <c r="M5762" s="22">
        <f>shipments[[#This Row],[Boxes]]*shipments[[#This Row],[cost_per_box]]</f>
        <v>3022.1</v>
      </c>
      <c r="N5762" s="22">
        <f>shipments[[#This Row],[Amount]]-shipments[[#This Row],[total cost]]</f>
        <v>4015.9</v>
      </c>
    </row>
    <row r="5763" spans="1:14" x14ac:dyDescent="0.35">
      <c r="A5763" t="s">
        <v>5813</v>
      </c>
      <c r="B5763" t="s">
        <v>8057</v>
      </c>
      <c r="C5763" t="s">
        <v>8025</v>
      </c>
      <c r="D5763" t="s">
        <v>8034</v>
      </c>
      <c r="E5763" s="1">
        <v>44974</v>
      </c>
      <c r="F5763">
        <v>6952.5</v>
      </c>
      <c r="G5763">
        <v>387</v>
      </c>
      <c r="H5763" t="s">
        <v>7</v>
      </c>
      <c r="I5763" t="str">
        <f>VLOOKUP(shipments[[#This Row],[SPID]],CHOOSE({1,2},people[[#All],[SPID]],people[[#All],[Sales_person]]),2,0)</f>
        <v>Rafaelita Blaksland</v>
      </c>
      <c r="J5763">
        <f>YEAR(shipments[[#This Row],[Shipdate]])</f>
        <v>2023</v>
      </c>
      <c r="K5763" s="22"/>
      <c r="L5763" s="22">
        <f>VLOOKUP(shipments[[#This Row],[PID]],CHOOSE({1,2},products[PID],products[Cost_per_box]),2,0)</f>
        <v>12.41</v>
      </c>
      <c r="M5763" s="22">
        <f>shipments[[#This Row],[Boxes]]*shipments[[#This Row],[cost_per_box]]</f>
        <v>4802.67</v>
      </c>
      <c r="N5763" s="22">
        <f>shipments[[#This Row],[Amount]]-shipments[[#This Row],[total cost]]</f>
        <v>2149.83</v>
      </c>
    </row>
    <row r="5764" spans="1:14" x14ac:dyDescent="0.35">
      <c r="A5764" t="s">
        <v>5814</v>
      </c>
      <c r="B5764" t="s">
        <v>8057</v>
      </c>
      <c r="C5764" t="s">
        <v>8025</v>
      </c>
      <c r="D5764" t="s">
        <v>8038</v>
      </c>
      <c r="E5764" s="1">
        <v>45547</v>
      </c>
      <c r="F5764">
        <v>2283.75</v>
      </c>
      <c r="G5764">
        <v>121</v>
      </c>
      <c r="H5764" t="s">
        <v>26</v>
      </c>
      <c r="I5764" t="str">
        <f>VLOOKUP(shipments[[#This Row],[SPID]],CHOOSE({1,2},people[[#All],[SPID]],people[[#All],[Sales_person]]),2,0)</f>
        <v>Rafaelita Blaksland</v>
      </c>
      <c r="J5764">
        <f>YEAR(shipments[[#This Row],[Shipdate]])</f>
        <v>2024</v>
      </c>
      <c r="K5764" s="22"/>
      <c r="L5764" s="22">
        <f>VLOOKUP(shipments[[#This Row],[PID]],CHOOSE({1,2},products[PID],products[Cost_per_box]),2,0)</f>
        <v>12.41</v>
      </c>
      <c r="M5764" s="22">
        <f>shipments[[#This Row],[Boxes]]*shipments[[#This Row],[cost_per_box]]</f>
        <v>1501.6100000000001</v>
      </c>
      <c r="N5764" s="22">
        <f>shipments[[#This Row],[Amount]]-shipments[[#This Row],[total cost]]</f>
        <v>782.13999999999987</v>
      </c>
    </row>
    <row r="5765" spans="1:14" x14ac:dyDescent="0.35">
      <c r="A5765" t="s">
        <v>5815</v>
      </c>
      <c r="B5765" t="s">
        <v>8057</v>
      </c>
      <c r="C5765" t="s">
        <v>8025</v>
      </c>
      <c r="D5765" t="s">
        <v>8037</v>
      </c>
      <c r="E5765" s="1">
        <v>45251</v>
      </c>
      <c r="F5765">
        <v>1102.5</v>
      </c>
      <c r="G5765">
        <v>59</v>
      </c>
      <c r="H5765" t="s">
        <v>40</v>
      </c>
      <c r="I5765" t="str">
        <f>VLOOKUP(shipments[[#This Row],[SPID]],CHOOSE({1,2},people[[#All],[SPID]],people[[#All],[Sales_person]]),2,0)</f>
        <v>Rafaelita Blaksland</v>
      </c>
      <c r="J5765">
        <f>YEAR(shipments[[#This Row],[Shipdate]])</f>
        <v>2023</v>
      </c>
      <c r="K5765" s="22"/>
      <c r="L5765" s="22">
        <f>VLOOKUP(shipments[[#This Row],[PID]],CHOOSE({1,2},products[PID],products[Cost_per_box]),2,0)</f>
        <v>12.41</v>
      </c>
      <c r="M5765" s="22">
        <f>shipments[[#This Row],[Boxes]]*shipments[[#This Row],[cost_per_box]]</f>
        <v>732.19</v>
      </c>
      <c r="N5765" s="22">
        <f>shipments[[#This Row],[Amount]]-shipments[[#This Row],[total cost]]</f>
        <v>370.30999999999995</v>
      </c>
    </row>
    <row r="5766" spans="1:14" x14ac:dyDescent="0.35">
      <c r="A5766" t="s">
        <v>5816</v>
      </c>
      <c r="B5766" t="s">
        <v>8057</v>
      </c>
      <c r="C5766" t="s">
        <v>8026</v>
      </c>
      <c r="D5766" t="s">
        <v>8036</v>
      </c>
      <c r="E5766" s="1">
        <v>45294</v>
      </c>
      <c r="F5766">
        <v>10629</v>
      </c>
      <c r="G5766">
        <v>665</v>
      </c>
      <c r="H5766" t="s">
        <v>7</v>
      </c>
      <c r="I5766" t="str">
        <f>VLOOKUP(shipments[[#This Row],[SPID]],CHOOSE({1,2},people[[#All],[SPID]],people[[#All],[Sales_person]]),2,0)</f>
        <v>Rafaelita Blaksland</v>
      </c>
      <c r="J5766">
        <f>YEAR(shipments[[#This Row],[Shipdate]])</f>
        <v>2024</v>
      </c>
      <c r="K5766" s="22"/>
      <c r="L5766" s="22">
        <f>VLOOKUP(shipments[[#This Row],[PID]],CHOOSE({1,2},products[PID],products[Cost_per_box]),2,0)</f>
        <v>9.57</v>
      </c>
      <c r="M5766" s="22">
        <f>shipments[[#This Row],[Boxes]]*shipments[[#This Row],[cost_per_box]]</f>
        <v>6364.05</v>
      </c>
      <c r="N5766" s="22">
        <f>shipments[[#This Row],[Amount]]-shipments[[#This Row],[total cost]]</f>
        <v>4264.95</v>
      </c>
    </row>
    <row r="5767" spans="1:14" x14ac:dyDescent="0.35">
      <c r="A5767" t="s">
        <v>5817</v>
      </c>
      <c r="B5767" t="s">
        <v>8057</v>
      </c>
      <c r="C5767" t="s">
        <v>8026</v>
      </c>
      <c r="D5767" t="s">
        <v>8038</v>
      </c>
      <c r="E5767" s="1">
        <v>45316</v>
      </c>
      <c r="F5767">
        <v>8129.25</v>
      </c>
      <c r="G5767">
        <v>479</v>
      </c>
      <c r="H5767" t="s">
        <v>7</v>
      </c>
      <c r="I5767" t="str">
        <f>VLOOKUP(shipments[[#This Row],[SPID]],CHOOSE({1,2},people[[#All],[SPID]],people[[#All],[Sales_person]]),2,0)</f>
        <v>Rafaelita Blaksland</v>
      </c>
      <c r="J5767">
        <f>YEAR(shipments[[#This Row],[Shipdate]])</f>
        <v>2024</v>
      </c>
      <c r="K5767" s="22"/>
      <c r="L5767" s="22">
        <f>VLOOKUP(shipments[[#This Row],[PID]],CHOOSE({1,2},products[PID],products[Cost_per_box]),2,0)</f>
        <v>9.57</v>
      </c>
      <c r="M5767" s="22">
        <f>shipments[[#This Row],[Boxes]]*shipments[[#This Row],[cost_per_box]]</f>
        <v>4584.03</v>
      </c>
      <c r="N5767" s="22">
        <f>shipments[[#This Row],[Amount]]-shipments[[#This Row],[total cost]]</f>
        <v>3545.2200000000003</v>
      </c>
    </row>
    <row r="5768" spans="1:14" x14ac:dyDescent="0.35">
      <c r="A5768" t="s">
        <v>5818</v>
      </c>
      <c r="B5768" t="s">
        <v>8057</v>
      </c>
      <c r="C5768" t="s">
        <v>8026</v>
      </c>
      <c r="D5768" t="s">
        <v>8033</v>
      </c>
      <c r="E5768" s="1">
        <v>45376</v>
      </c>
      <c r="F5768">
        <v>245.25</v>
      </c>
      <c r="G5768">
        <v>16</v>
      </c>
      <c r="H5768" t="s">
        <v>7</v>
      </c>
      <c r="I5768" t="str">
        <f>VLOOKUP(shipments[[#This Row],[SPID]],CHOOSE({1,2},people[[#All],[SPID]],people[[#All],[Sales_person]]),2,0)</f>
        <v>Rafaelita Blaksland</v>
      </c>
      <c r="J5768">
        <f>YEAR(shipments[[#This Row],[Shipdate]])</f>
        <v>2024</v>
      </c>
      <c r="K5768" s="22"/>
      <c r="L5768" s="22">
        <f>VLOOKUP(shipments[[#This Row],[PID]],CHOOSE({1,2},products[PID],products[Cost_per_box]),2,0)</f>
        <v>9.57</v>
      </c>
      <c r="M5768" s="22">
        <f>shipments[[#This Row],[Boxes]]*shipments[[#This Row],[cost_per_box]]</f>
        <v>153.12</v>
      </c>
      <c r="N5768" s="22">
        <f>shipments[[#This Row],[Amount]]-shipments[[#This Row],[total cost]]</f>
        <v>92.13</v>
      </c>
    </row>
    <row r="5769" spans="1:14" x14ac:dyDescent="0.35">
      <c r="A5769" t="s">
        <v>5819</v>
      </c>
      <c r="B5769" t="s">
        <v>8057</v>
      </c>
      <c r="C5769" t="s">
        <v>8026</v>
      </c>
      <c r="D5769" t="s">
        <v>8036</v>
      </c>
      <c r="E5769" s="1">
        <v>45554</v>
      </c>
      <c r="F5769">
        <v>13990.5</v>
      </c>
      <c r="G5769">
        <v>778</v>
      </c>
      <c r="H5769" t="s">
        <v>26</v>
      </c>
      <c r="I5769" t="str">
        <f>VLOOKUP(shipments[[#This Row],[SPID]],CHOOSE({1,2},people[[#All],[SPID]],people[[#All],[Sales_person]]),2,0)</f>
        <v>Rafaelita Blaksland</v>
      </c>
      <c r="J5769">
        <f>YEAR(shipments[[#This Row],[Shipdate]])</f>
        <v>2024</v>
      </c>
      <c r="K5769" s="22"/>
      <c r="L5769" s="22">
        <f>VLOOKUP(shipments[[#This Row],[PID]],CHOOSE({1,2},products[PID],products[Cost_per_box]),2,0)</f>
        <v>9.57</v>
      </c>
      <c r="M5769" s="22">
        <f>shipments[[#This Row],[Boxes]]*shipments[[#This Row],[cost_per_box]]</f>
        <v>7445.46</v>
      </c>
      <c r="N5769" s="22">
        <f>shipments[[#This Row],[Amount]]-shipments[[#This Row],[total cost]]</f>
        <v>6545.04</v>
      </c>
    </row>
    <row r="5770" spans="1:14" x14ac:dyDescent="0.35">
      <c r="A5770" t="s">
        <v>5820</v>
      </c>
      <c r="B5770" t="s">
        <v>8057</v>
      </c>
      <c r="C5770" t="s">
        <v>8027</v>
      </c>
      <c r="D5770" t="s">
        <v>8036</v>
      </c>
      <c r="E5770" s="1">
        <v>45348</v>
      </c>
      <c r="F5770">
        <v>9326.25</v>
      </c>
      <c r="G5770">
        <v>1037</v>
      </c>
      <c r="H5770" t="s">
        <v>40</v>
      </c>
      <c r="I5770" t="str">
        <f>VLOOKUP(shipments[[#This Row],[SPID]],CHOOSE({1,2},people[[#All],[SPID]],people[[#All],[Sales_person]]),2,0)</f>
        <v>Rafaelita Blaksland</v>
      </c>
      <c r="J5770">
        <f>YEAR(shipments[[#This Row],[Shipdate]])</f>
        <v>2024</v>
      </c>
      <c r="K5770" s="22"/>
      <c r="L5770" s="22">
        <f>VLOOKUP(shipments[[#This Row],[PID]],CHOOSE({1,2},products[PID],products[Cost_per_box]),2,0)</f>
        <v>8.43</v>
      </c>
      <c r="M5770" s="22">
        <f>shipments[[#This Row],[Boxes]]*shipments[[#This Row],[cost_per_box]]</f>
        <v>8741.91</v>
      </c>
      <c r="N5770" s="22">
        <f>shipments[[#This Row],[Amount]]-shipments[[#This Row],[total cost]]</f>
        <v>584.34000000000015</v>
      </c>
    </row>
    <row r="5771" spans="1:14" x14ac:dyDescent="0.35">
      <c r="A5771" t="s">
        <v>5821</v>
      </c>
      <c r="B5771" t="s">
        <v>8057</v>
      </c>
      <c r="C5771" t="s">
        <v>8027</v>
      </c>
      <c r="D5771" t="s">
        <v>8034</v>
      </c>
      <c r="E5771" s="1">
        <v>45022</v>
      </c>
      <c r="F5771">
        <v>2961</v>
      </c>
      <c r="G5771">
        <v>270</v>
      </c>
      <c r="H5771" t="s">
        <v>7</v>
      </c>
      <c r="I5771" t="str">
        <f>VLOOKUP(shipments[[#This Row],[SPID]],CHOOSE({1,2},people[[#All],[SPID]],people[[#All],[Sales_person]]),2,0)</f>
        <v>Rafaelita Blaksland</v>
      </c>
      <c r="J5771">
        <f>YEAR(shipments[[#This Row],[Shipdate]])</f>
        <v>2023</v>
      </c>
      <c r="K5771" s="22"/>
      <c r="L5771" s="22">
        <f>VLOOKUP(shipments[[#This Row],[PID]],CHOOSE({1,2},products[PID],products[Cost_per_box]),2,0)</f>
        <v>8.43</v>
      </c>
      <c r="M5771" s="22">
        <f>shipments[[#This Row],[Boxes]]*shipments[[#This Row],[cost_per_box]]</f>
        <v>2276.1</v>
      </c>
      <c r="N5771" s="22">
        <f>shipments[[#This Row],[Amount]]-shipments[[#This Row],[total cost]]</f>
        <v>684.90000000000009</v>
      </c>
    </row>
    <row r="5772" spans="1:14" x14ac:dyDescent="0.35">
      <c r="A5772" t="s">
        <v>5822</v>
      </c>
      <c r="B5772" t="s">
        <v>8057</v>
      </c>
      <c r="C5772" t="s">
        <v>8027</v>
      </c>
      <c r="D5772" t="s">
        <v>8038</v>
      </c>
      <c r="E5772" s="1">
        <v>45551</v>
      </c>
      <c r="F5772">
        <v>6682.5</v>
      </c>
      <c r="G5772">
        <v>669</v>
      </c>
      <c r="H5772" t="s">
        <v>26</v>
      </c>
      <c r="I5772" t="str">
        <f>VLOOKUP(shipments[[#This Row],[SPID]],CHOOSE({1,2},people[[#All],[SPID]],people[[#All],[Sales_person]]),2,0)</f>
        <v>Rafaelita Blaksland</v>
      </c>
      <c r="J5772">
        <f>YEAR(shipments[[#This Row],[Shipdate]])</f>
        <v>2024</v>
      </c>
      <c r="K5772" s="22"/>
      <c r="L5772" s="22">
        <f>VLOOKUP(shipments[[#This Row],[PID]],CHOOSE({1,2},products[PID],products[Cost_per_box]),2,0)</f>
        <v>8.43</v>
      </c>
      <c r="M5772" s="22">
        <f>shipments[[#This Row],[Boxes]]*shipments[[#This Row],[cost_per_box]]</f>
        <v>5639.67</v>
      </c>
      <c r="N5772" s="22">
        <f>shipments[[#This Row],[Amount]]-shipments[[#This Row],[total cost]]</f>
        <v>1042.83</v>
      </c>
    </row>
    <row r="5773" spans="1:14" x14ac:dyDescent="0.35">
      <c r="A5773" t="s">
        <v>5823</v>
      </c>
      <c r="B5773" t="s">
        <v>8057</v>
      </c>
      <c r="C5773" t="s">
        <v>8027</v>
      </c>
      <c r="D5773" t="s">
        <v>8033</v>
      </c>
      <c r="E5773" s="1">
        <v>45236</v>
      </c>
      <c r="F5773">
        <v>1665</v>
      </c>
      <c r="G5773">
        <v>238</v>
      </c>
      <c r="H5773" t="s">
        <v>7</v>
      </c>
      <c r="I5773" t="str">
        <f>VLOOKUP(shipments[[#This Row],[SPID]],CHOOSE({1,2},people[[#All],[SPID]],people[[#All],[Sales_person]]),2,0)</f>
        <v>Rafaelita Blaksland</v>
      </c>
      <c r="J5773">
        <f>YEAR(shipments[[#This Row],[Shipdate]])</f>
        <v>2023</v>
      </c>
      <c r="K5773" s="22"/>
      <c r="L5773" s="22">
        <f>VLOOKUP(shipments[[#This Row],[PID]],CHOOSE({1,2},products[PID],products[Cost_per_box]),2,0)</f>
        <v>8.43</v>
      </c>
      <c r="M5773" s="22">
        <f>shipments[[#This Row],[Boxes]]*shipments[[#This Row],[cost_per_box]]</f>
        <v>2006.34</v>
      </c>
      <c r="N5773" s="22">
        <f>shipments[[#This Row],[Amount]]-shipments[[#This Row],[total cost]]</f>
        <v>-341.33999999999992</v>
      </c>
    </row>
    <row r="5774" spans="1:14" x14ac:dyDescent="0.35">
      <c r="A5774" t="s">
        <v>5824</v>
      </c>
      <c r="B5774" t="s">
        <v>8057</v>
      </c>
      <c r="C5774" t="s">
        <v>8028</v>
      </c>
      <c r="D5774" t="s">
        <v>8033</v>
      </c>
      <c r="E5774" s="1">
        <v>45541</v>
      </c>
      <c r="F5774">
        <v>3287.25</v>
      </c>
      <c r="G5774">
        <v>366</v>
      </c>
      <c r="H5774" t="s">
        <v>26</v>
      </c>
      <c r="I5774" t="str">
        <f>VLOOKUP(shipments[[#This Row],[SPID]],CHOOSE({1,2},people[[#All],[SPID]],people[[#All],[Sales_person]]),2,0)</f>
        <v>Rafaelita Blaksland</v>
      </c>
      <c r="J5774">
        <f>YEAR(shipments[[#This Row],[Shipdate]])</f>
        <v>2024</v>
      </c>
      <c r="K5774" s="22"/>
      <c r="L5774" s="22">
        <f>VLOOKUP(shipments[[#This Row],[PID]],CHOOSE({1,2},products[PID],products[Cost_per_box]),2,0)</f>
        <v>6.8</v>
      </c>
      <c r="M5774" s="22">
        <f>shipments[[#This Row],[Boxes]]*shipments[[#This Row],[cost_per_box]]</f>
        <v>2488.7999999999997</v>
      </c>
      <c r="N5774" s="22">
        <f>shipments[[#This Row],[Amount]]-shipments[[#This Row],[total cost]]</f>
        <v>798.45000000000027</v>
      </c>
    </row>
    <row r="5775" spans="1:14" x14ac:dyDescent="0.35">
      <c r="A5775" t="s">
        <v>5825</v>
      </c>
      <c r="B5775" t="s">
        <v>8057</v>
      </c>
      <c r="C5775" t="s">
        <v>8029</v>
      </c>
      <c r="D5775" t="s">
        <v>8034</v>
      </c>
      <c r="E5775" s="1">
        <v>45390</v>
      </c>
      <c r="F5775">
        <v>6000.75</v>
      </c>
      <c r="G5775">
        <v>223</v>
      </c>
      <c r="H5775" t="s">
        <v>7</v>
      </c>
      <c r="I5775" t="str">
        <f>VLOOKUP(shipments[[#This Row],[SPID]],CHOOSE({1,2},people[[#All],[SPID]],people[[#All],[Sales_person]]),2,0)</f>
        <v>Rafaelita Blaksland</v>
      </c>
      <c r="J5775">
        <f>YEAR(shipments[[#This Row],[Shipdate]])</f>
        <v>2024</v>
      </c>
      <c r="K5775" s="22"/>
      <c r="L5775" s="22">
        <f>VLOOKUP(shipments[[#This Row],[PID]],CHOOSE({1,2},products[PID],products[Cost_per_box]),2,0)</f>
        <v>5.04</v>
      </c>
      <c r="M5775" s="22">
        <f>shipments[[#This Row],[Boxes]]*shipments[[#This Row],[cost_per_box]]</f>
        <v>1123.92</v>
      </c>
      <c r="N5775" s="22">
        <f>shipments[[#This Row],[Amount]]-shipments[[#This Row],[total cost]]</f>
        <v>4876.83</v>
      </c>
    </row>
    <row r="5776" spans="1:14" x14ac:dyDescent="0.35">
      <c r="A5776" t="s">
        <v>5826</v>
      </c>
      <c r="B5776" t="s">
        <v>8057</v>
      </c>
      <c r="C5776" t="s">
        <v>8029</v>
      </c>
      <c r="D5776" t="s">
        <v>8033</v>
      </c>
      <c r="E5776" s="1">
        <v>45376</v>
      </c>
      <c r="F5776">
        <v>1629</v>
      </c>
      <c r="G5776">
        <v>61</v>
      </c>
      <c r="H5776" t="s">
        <v>7</v>
      </c>
      <c r="I5776" t="str">
        <f>VLOOKUP(shipments[[#This Row],[SPID]],CHOOSE({1,2},people[[#All],[SPID]],people[[#All],[Sales_person]]),2,0)</f>
        <v>Rafaelita Blaksland</v>
      </c>
      <c r="J5776">
        <f>YEAR(shipments[[#This Row],[Shipdate]])</f>
        <v>2024</v>
      </c>
      <c r="K5776" s="22"/>
      <c r="L5776" s="22">
        <f>VLOOKUP(shipments[[#This Row],[PID]],CHOOSE({1,2},products[PID],products[Cost_per_box]),2,0)</f>
        <v>5.04</v>
      </c>
      <c r="M5776" s="22">
        <f>shipments[[#This Row],[Boxes]]*shipments[[#This Row],[cost_per_box]]</f>
        <v>307.44</v>
      </c>
      <c r="N5776" s="22">
        <f>shipments[[#This Row],[Amount]]-shipments[[#This Row],[total cost]]</f>
        <v>1321.56</v>
      </c>
    </row>
    <row r="5777" spans="1:14" x14ac:dyDescent="0.35">
      <c r="A5777" t="s">
        <v>5827</v>
      </c>
      <c r="B5777" t="s">
        <v>8057</v>
      </c>
      <c r="C5777" t="s">
        <v>8030</v>
      </c>
      <c r="D5777" t="s">
        <v>8037</v>
      </c>
      <c r="E5777" s="1">
        <v>45334</v>
      </c>
      <c r="F5777">
        <v>10545.75</v>
      </c>
      <c r="G5777">
        <v>1172</v>
      </c>
      <c r="H5777" t="s">
        <v>7</v>
      </c>
      <c r="I5777" t="str">
        <f>VLOOKUP(shipments[[#This Row],[SPID]],CHOOSE({1,2},people[[#All],[SPID]],people[[#All],[Sales_person]]),2,0)</f>
        <v>Rafaelita Blaksland</v>
      </c>
      <c r="J5777">
        <f>YEAR(shipments[[#This Row],[Shipdate]])</f>
        <v>2024</v>
      </c>
      <c r="K5777" s="22"/>
      <c r="L5777" s="22">
        <f>VLOOKUP(shipments[[#This Row],[PID]],CHOOSE({1,2},products[PID],products[Cost_per_box]),2,0)</f>
        <v>2.76</v>
      </c>
      <c r="M5777" s="22">
        <f>shipments[[#This Row],[Boxes]]*shipments[[#This Row],[cost_per_box]]</f>
        <v>3234.72</v>
      </c>
      <c r="N5777" s="22">
        <f>shipments[[#This Row],[Amount]]-shipments[[#This Row],[total cost]]</f>
        <v>7311.0300000000007</v>
      </c>
    </row>
    <row r="5778" spans="1:14" x14ac:dyDescent="0.35">
      <c r="A5778" t="s">
        <v>5828</v>
      </c>
      <c r="B5778" t="s">
        <v>8057</v>
      </c>
      <c r="C5778" t="s">
        <v>8031</v>
      </c>
      <c r="D5778" t="s">
        <v>8033</v>
      </c>
      <c r="E5778" s="1">
        <v>45013</v>
      </c>
      <c r="F5778">
        <v>4803.75</v>
      </c>
      <c r="G5778">
        <v>481</v>
      </c>
      <c r="H5778" t="s">
        <v>7</v>
      </c>
      <c r="I5778" t="str">
        <f>VLOOKUP(shipments[[#This Row],[SPID]],CHOOSE({1,2},people[[#All],[SPID]],people[[#All],[Sales_person]]),2,0)</f>
        <v>Rafaelita Blaksland</v>
      </c>
      <c r="J5778">
        <f>YEAR(shipments[[#This Row],[Shipdate]])</f>
        <v>2023</v>
      </c>
      <c r="K5778" s="22"/>
      <c r="L5778" s="22">
        <f>VLOOKUP(shipments[[#This Row],[PID]],CHOOSE({1,2},products[PID],products[Cost_per_box]),2,0)</f>
        <v>3.32</v>
      </c>
      <c r="M5778" s="22">
        <f>shipments[[#This Row],[Boxes]]*shipments[[#This Row],[cost_per_box]]</f>
        <v>1596.9199999999998</v>
      </c>
      <c r="N5778" s="22">
        <f>shipments[[#This Row],[Amount]]-shipments[[#This Row],[total cost]]</f>
        <v>3206.83</v>
      </c>
    </row>
    <row r="5779" spans="1:14" x14ac:dyDescent="0.35">
      <c r="A5779" t="s">
        <v>5829</v>
      </c>
      <c r="B5779" t="s">
        <v>8057</v>
      </c>
      <c r="C5779" t="s">
        <v>8032</v>
      </c>
      <c r="D5779" t="s">
        <v>8033</v>
      </c>
      <c r="E5779" s="1">
        <v>45349</v>
      </c>
      <c r="F5779">
        <v>7161.75</v>
      </c>
      <c r="G5779">
        <v>359</v>
      </c>
      <c r="H5779" t="s">
        <v>7</v>
      </c>
      <c r="I5779" t="str">
        <f>VLOOKUP(shipments[[#This Row],[SPID]],CHOOSE({1,2},people[[#All],[SPID]],people[[#All],[Sales_person]]),2,0)</f>
        <v>Rafaelita Blaksland</v>
      </c>
      <c r="J5779">
        <f>YEAR(shipments[[#This Row],[Shipdate]])</f>
        <v>2024</v>
      </c>
      <c r="K5779" s="22"/>
      <c r="L5779" s="22">
        <f>VLOOKUP(shipments[[#This Row],[PID]],CHOOSE({1,2},products[PID],products[Cost_per_box]),2,0)</f>
        <v>2.65</v>
      </c>
      <c r="M5779" s="22">
        <f>shipments[[#This Row],[Boxes]]*shipments[[#This Row],[cost_per_box]]</f>
        <v>951.35</v>
      </c>
      <c r="N5779" s="22">
        <f>shipments[[#This Row],[Amount]]-shipments[[#This Row],[total cost]]</f>
        <v>6210.4</v>
      </c>
    </row>
    <row r="5780" spans="1:14" x14ac:dyDescent="0.35">
      <c r="A5780" t="s">
        <v>5830</v>
      </c>
      <c r="B5780" t="s">
        <v>8057</v>
      </c>
      <c r="C5780" t="s">
        <v>8032</v>
      </c>
      <c r="D5780" t="s">
        <v>8036</v>
      </c>
      <c r="E5780" s="1">
        <v>45188</v>
      </c>
      <c r="F5780">
        <v>5004</v>
      </c>
      <c r="G5780">
        <v>239</v>
      </c>
      <c r="H5780" t="s">
        <v>7</v>
      </c>
      <c r="I5780" t="str">
        <f>VLOOKUP(shipments[[#This Row],[SPID]],CHOOSE({1,2},people[[#All],[SPID]],people[[#All],[Sales_person]]),2,0)</f>
        <v>Rafaelita Blaksland</v>
      </c>
      <c r="J5780">
        <f>YEAR(shipments[[#This Row],[Shipdate]])</f>
        <v>2023</v>
      </c>
      <c r="K5780" s="22"/>
      <c r="L5780" s="22">
        <f>VLOOKUP(shipments[[#This Row],[PID]],CHOOSE({1,2},products[PID],products[Cost_per_box]),2,0)</f>
        <v>2.65</v>
      </c>
      <c r="M5780" s="22">
        <f>shipments[[#This Row],[Boxes]]*shipments[[#This Row],[cost_per_box]]</f>
        <v>633.35</v>
      </c>
      <c r="N5780" s="22">
        <f>shipments[[#This Row],[Amount]]-shipments[[#This Row],[total cost]]</f>
        <v>4370.6499999999996</v>
      </c>
    </row>
    <row r="5781" spans="1:14" x14ac:dyDescent="0.35">
      <c r="A5781" t="s">
        <v>5831</v>
      </c>
      <c r="B5781" t="s">
        <v>8057</v>
      </c>
      <c r="C5781" t="s">
        <v>8011</v>
      </c>
      <c r="D5781" t="s">
        <v>8035</v>
      </c>
      <c r="E5781" s="1">
        <v>45205</v>
      </c>
      <c r="F5781">
        <v>10728</v>
      </c>
      <c r="G5781">
        <v>716</v>
      </c>
      <c r="H5781" t="s">
        <v>7</v>
      </c>
      <c r="I5781" t="str">
        <f>VLOOKUP(shipments[[#This Row],[SPID]],CHOOSE({1,2},people[[#All],[SPID]],people[[#All],[Sales_person]]),2,0)</f>
        <v>Rafaelita Blaksland</v>
      </c>
      <c r="J5781">
        <f>YEAR(shipments[[#This Row],[Shipdate]])</f>
        <v>2023</v>
      </c>
      <c r="K5781" s="22"/>
      <c r="L5781" s="22">
        <f>VLOOKUP(shipments[[#This Row],[PID]],CHOOSE({1,2},products[PID],products[Cost_per_box]),2,0)</f>
        <v>5.26</v>
      </c>
      <c r="M5781" s="22">
        <f>shipments[[#This Row],[Boxes]]*shipments[[#This Row],[cost_per_box]]</f>
        <v>3766.16</v>
      </c>
      <c r="N5781" s="22">
        <f>shipments[[#This Row],[Amount]]-shipments[[#This Row],[total cost]]</f>
        <v>6961.84</v>
      </c>
    </row>
    <row r="5782" spans="1:14" x14ac:dyDescent="0.35">
      <c r="A5782" t="s">
        <v>5832</v>
      </c>
      <c r="B5782" t="s">
        <v>8057</v>
      </c>
      <c r="C5782" t="s">
        <v>8012</v>
      </c>
      <c r="D5782" t="s">
        <v>8034</v>
      </c>
      <c r="E5782" s="1">
        <v>45239</v>
      </c>
      <c r="F5782">
        <v>1080</v>
      </c>
      <c r="G5782">
        <v>64</v>
      </c>
      <c r="H5782" t="s">
        <v>7</v>
      </c>
      <c r="I5782" t="str">
        <f>VLOOKUP(shipments[[#This Row],[SPID]],CHOOSE({1,2},people[[#All],[SPID]],people[[#All],[Sales_person]]),2,0)</f>
        <v>Rafaelita Blaksland</v>
      </c>
      <c r="J5782">
        <f>YEAR(shipments[[#This Row],[Shipdate]])</f>
        <v>2023</v>
      </c>
      <c r="K5782" s="22"/>
      <c r="L5782" s="22">
        <f>VLOOKUP(shipments[[#This Row],[PID]],CHOOSE({1,2},products[PID],products[Cost_per_box]),2,0)</f>
        <v>7.48</v>
      </c>
      <c r="M5782" s="22">
        <f>shipments[[#This Row],[Boxes]]*shipments[[#This Row],[cost_per_box]]</f>
        <v>478.72</v>
      </c>
      <c r="N5782" s="22">
        <f>shipments[[#This Row],[Amount]]-shipments[[#This Row],[total cost]]</f>
        <v>601.28</v>
      </c>
    </row>
    <row r="5783" spans="1:14" x14ac:dyDescent="0.35">
      <c r="A5783" t="s">
        <v>5833</v>
      </c>
      <c r="B5783" t="s">
        <v>8057</v>
      </c>
      <c r="C5783" t="s">
        <v>8013</v>
      </c>
      <c r="D5783" t="s">
        <v>8034</v>
      </c>
      <c r="E5783" s="1">
        <v>44973</v>
      </c>
      <c r="F5783">
        <v>6178.5</v>
      </c>
      <c r="G5783">
        <v>687</v>
      </c>
      <c r="H5783" t="s">
        <v>7</v>
      </c>
      <c r="I5783" t="str">
        <f>VLOOKUP(shipments[[#This Row],[SPID]],CHOOSE({1,2},people[[#All],[SPID]],people[[#All],[Sales_person]]),2,0)</f>
        <v>Rafaelita Blaksland</v>
      </c>
      <c r="J5783">
        <f>YEAR(shipments[[#This Row],[Shipdate]])</f>
        <v>2023</v>
      </c>
      <c r="K5783" s="22"/>
      <c r="L5783" s="22">
        <f>VLOOKUP(shipments[[#This Row],[PID]],CHOOSE({1,2},products[PID],products[Cost_per_box]),2,0)</f>
        <v>5.15</v>
      </c>
      <c r="M5783" s="22">
        <f>shipments[[#This Row],[Boxes]]*shipments[[#This Row],[cost_per_box]]</f>
        <v>3538.05</v>
      </c>
      <c r="N5783" s="22">
        <f>shipments[[#This Row],[Amount]]-shipments[[#This Row],[total cost]]</f>
        <v>2640.45</v>
      </c>
    </row>
    <row r="5784" spans="1:14" x14ac:dyDescent="0.35">
      <c r="A5784" t="s">
        <v>5834</v>
      </c>
      <c r="B5784" t="s">
        <v>8057</v>
      </c>
      <c r="C5784" t="s">
        <v>8014</v>
      </c>
      <c r="D5784" t="s">
        <v>8033</v>
      </c>
      <c r="E5784" s="1">
        <v>45020</v>
      </c>
      <c r="F5784">
        <v>3354.75</v>
      </c>
      <c r="G5784">
        <v>420</v>
      </c>
      <c r="H5784" t="s">
        <v>7</v>
      </c>
      <c r="I5784" t="str">
        <f>VLOOKUP(shipments[[#This Row],[SPID]],CHOOSE({1,2},people[[#All],[SPID]],people[[#All],[Sales_person]]),2,0)</f>
        <v>Rafaelita Blaksland</v>
      </c>
      <c r="J5784">
        <f>YEAR(shipments[[#This Row],[Shipdate]])</f>
        <v>2023</v>
      </c>
      <c r="K5784" s="22"/>
      <c r="L5784" s="22">
        <f>VLOOKUP(shipments[[#This Row],[PID]],CHOOSE({1,2},products[PID],products[Cost_per_box]),2,0)</f>
        <v>3.85</v>
      </c>
      <c r="M5784" s="22">
        <f>shipments[[#This Row],[Boxes]]*shipments[[#This Row],[cost_per_box]]</f>
        <v>1617</v>
      </c>
      <c r="N5784" s="22">
        <f>shipments[[#This Row],[Amount]]-shipments[[#This Row],[total cost]]</f>
        <v>1737.75</v>
      </c>
    </row>
    <row r="5785" spans="1:14" x14ac:dyDescent="0.35">
      <c r="A5785" t="s">
        <v>5835</v>
      </c>
      <c r="B5785" t="s">
        <v>8057</v>
      </c>
      <c r="C5785" t="s">
        <v>8014</v>
      </c>
      <c r="D5785" t="s">
        <v>8033</v>
      </c>
      <c r="E5785" s="1">
        <v>45498</v>
      </c>
      <c r="F5785">
        <v>3971.25</v>
      </c>
      <c r="G5785">
        <v>442</v>
      </c>
      <c r="H5785" t="s">
        <v>40</v>
      </c>
      <c r="I5785" t="str">
        <f>VLOOKUP(shipments[[#This Row],[SPID]],CHOOSE({1,2},people[[#All],[SPID]],people[[#All],[Sales_person]]),2,0)</f>
        <v>Rafaelita Blaksland</v>
      </c>
      <c r="J5785">
        <f>YEAR(shipments[[#This Row],[Shipdate]])</f>
        <v>2024</v>
      </c>
      <c r="K5785" s="22"/>
      <c r="L5785" s="22">
        <f>VLOOKUP(shipments[[#This Row],[PID]],CHOOSE({1,2},products[PID],products[Cost_per_box]),2,0)</f>
        <v>3.85</v>
      </c>
      <c r="M5785" s="22">
        <f>shipments[[#This Row],[Boxes]]*shipments[[#This Row],[cost_per_box]]</f>
        <v>1701.7</v>
      </c>
      <c r="N5785" s="22">
        <f>shipments[[#This Row],[Amount]]-shipments[[#This Row],[total cost]]</f>
        <v>2269.5500000000002</v>
      </c>
    </row>
    <row r="5786" spans="1:14" x14ac:dyDescent="0.35">
      <c r="A5786" t="s">
        <v>5836</v>
      </c>
      <c r="B5786" t="s">
        <v>8057</v>
      </c>
      <c r="C5786" t="s">
        <v>8014</v>
      </c>
      <c r="D5786" t="s">
        <v>8038</v>
      </c>
      <c r="E5786" s="1">
        <v>45147</v>
      </c>
      <c r="F5786">
        <v>1226.25</v>
      </c>
      <c r="G5786">
        <v>176</v>
      </c>
      <c r="H5786" t="s">
        <v>7</v>
      </c>
      <c r="I5786" t="str">
        <f>VLOOKUP(shipments[[#This Row],[SPID]],CHOOSE({1,2},people[[#All],[SPID]],people[[#All],[Sales_person]]),2,0)</f>
        <v>Rafaelita Blaksland</v>
      </c>
      <c r="J5786">
        <f>YEAR(shipments[[#This Row],[Shipdate]])</f>
        <v>2023</v>
      </c>
      <c r="K5786" s="22"/>
      <c r="L5786" s="22">
        <f>VLOOKUP(shipments[[#This Row],[PID]],CHOOSE({1,2},products[PID],products[Cost_per_box]),2,0)</f>
        <v>3.85</v>
      </c>
      <c r="M5786" s="22">
        <f>shipments[[#This Row],[Boxes]]*shipments[[#This Row],[cost_per_box]]</f>
        <v>677.6</v>
      </c>
      <c r="N5786" s="22">
        <f>shipments[[#This Row],[Amount]]-shipments[[#This Row],[total cost]]</f>
        <v>548.65</v>
      </c>
    </row>
    <row r="5787" spans="1:14" x14ac:dyDescent="0.35">
      <c r="A5787" t="s">
        <v>5837</v>
      </c>
      <c r="B5787" t="s">
        <v>8057</v>
      </c>
      <c r="C5787" t="s">
        <v>8014</v>
      </c>
      <c r="D5787" t="s">
        <v>8033</v>
      </c>
      <c r="E5787" s="1">
        <v>45002</v>
      </c>
      <c r="F5787">
        <v>6779.25</v>
      </c>
      <c r="G5787">
        <v>754</v>
      </c>
      <c r="H5787" t="s">
        <v>7</v>
      </c>
      <c r="I5787" t="str">
        <f>VLOOKUP(shipments[[#This Row],[SPID]],CHOOSE({1,2},people[[#All],[SPID]],people[[#All],[Sales_person]]),2,0)</f>
        <v>Rafaelita Blaksland</v>
      </c>
      <c r="J5787">
        <f>YEAR(shipments[[#This Row],[Shipdate]])</f>
        <v>2023</v>
      </c>
      <c r="K5787" s="22"/>
      <c r="L5787" s="22">
        <f>VLOOKUP(shipments[[#This Row],[PID]],CHOOSE({1,2},products[PID],products[Cost_per_box]),2,0)</f>
        <v>3.85</v>
      </c>
      <c r="M5787" s="22">
        <f>shipments[[#This Row],[Boxes]]*shipments[[#This Row],[cost_per_box]]</f>
        <v>2902.9</v>
      </c>
      <c r="N5787" s="22">
        <f>shipments[[#This Row],[Amount]]-shipments[[#This Row],[total cost]]</f>
        <v>3876.35</v>
      </c>
    </row>
    <row r="5788" spans="1:14" x14ac:dyDescent="0.35">
      <c r="A5788" t="s">
        <v>5838</v>
      </c>
      <c r="B5788" t="s">
        <v>8057</v>
      </c>
      <c r="C5788" t="s">
        <v>8014</v>
      </c>
      <c r="D5788" t="s">
        <v>8034</v>
      </c>
      <c r="E5788" s="1">
        <v>45273</v>
      </c>
      <c r="F5788">
        <v>5080.5</v>
      </c>
      <c r="G5788">
        <v>1017</v>
      </c>
      <c r="H5788" t="s">
        <v>7</v>
      </c>
      <c r="I5788" t="str">
        <f>VLOOKUP(shipments[[#This Row],[SPID]],CHOOSE({1,2},people[[#All],[SPID]],people[[#All],[Sales_person]]),2,0)</f>
        <v>Rafaelita Blaksland</v>
      </c>
      <c r="J5788">
        <f>YEAR(shipments[[#This Row],[Shipdate]])</f>
        <v>2023</v>
      </c>
      <c r="K5788" s="22"/>
      <c r="L5788" s="22">
        <f>VLOOKUP(shipments[[#This Row],[PID]],CHOOSE({1,2},products[PID],products[Cost_per_box]),2,0)</f>
        <v>3.85</v>
      </c>
      <c r="M5788" s="22">
        <f>shipments[[#This Row],[Boxes]]*shipments[[#This Row],[cost_per_box]]</f>
        <v>3915.4500000000003</v>
      </c>
      <c r="N5788" s="22">
        <f>shipments[[#This Row],[Amount]]-shipments[[#This Row],[total cost]]</f>
        <v>1165.0499999999997</v>
      </c>
    </row>
    <row r="5789" spans="1:14" x14ac:dyDescent="0.35">
      <c r="A5789" t="s">
        <v>5839</v>
      </c>
      <c r="B5789" t="s">
        <v>8057</v>
      </c>
      <c r="C5789" t="s">
        <v>8014</v>
      </c>
      <c r="D5789" t="s">
        <v>8033</v>
      </c>
      <c r="E5789" s="1">
        <v>45071</v>
      </c>
      <c r="F5789">
        <v>11468.25</v>
      </c>
      <c r="G5789">
        <v>1912</v>
      </c>
      <c r="H5789" t="s">
        <v>7</v>
      </c>
      <c r="I5789" t="str">
        <f>VLOOKUP(shipments[[#This Row],[SPID]],CHOOSE({1,2},people[[#All],[SPID]],people[[#All],[Sales_person]]),2,0)</f>
        <v>Rafaelita Blaksland</v>
      </c>
      <c r="J5789">
        <f>YEAR(shipments[[#This Row],[Shipdate]])</f>
        <v>2023</v>
      </c>
      <c r="K5789" s="22"/>
      <c r="L5789" s="22">
        <f>VLOOKUP(shipments[[#This Row],[PID]],CHOOSE({1,2},products[PID],products[Cost_per_box]),2,0)</f>
        <v>3.85</v>
      </c>
      <c r="M5789" s="22">
        <f>shipments[[#This Row],[Boxes]]*shipments[[#This Row],[cost_per_box]]</f>
        <v>7361.2</v>
      </c>
      <c r="N5789" s="22">
        <f>shipments[[#This Row],[Amount]]-shipments[[#This Row],[total cost]]</f>
        <v>4107.05</v>
      </c>
    </row>
    <row r="5790" spans="1:14" x14ac:dyDescent="0.35">
      <c r="A5790" t="s">
        <v>5840</v>
      </c>
      <c r="B5790" t="s">
        <v>8057</v>
      </c>
      <c r="C5790" t="s">
        <v>8014</v>
      </c>
      <c r="D5790" t="s">
        <v>8038</v>
      </c>
      <c r="E5790" s="1">
        <v>45420</v>
      </c>
      <c r="F5790">
        <v>4475.25</v>
      </c>
      <c r="G5790">
        <v>498</v>
      </c>
      <c r="H5790" t="s">
        <v>7</v>
      </c>
      <c r="I5790" t="str">
        <f>VLOOKUP(shipments[[#This Row],[SPID]],CHOOSE({1,2},people[[#All],[SPID]],people[[#All],[Sales_person]]),2,0)</f>
        <v>Rafaelita Blaksland</v>
      </c>
      <c r="J5790">
        <f>YEAR(shipments[[#This Row],[Shipdate]])</f>
        <v>2024</v>
      </c>
      <c r="K5790" s="22"/>
      <c r="L5790" s="22">
        <f>VLOOKUP(shipments[[#This Row],[PID]],CHOOSE({1,2},products[PID],products[Cost_per_box]),2,0)</f>
        <v>3.85</v>
      </c>
      <c r="M5790" s="22">
        <f>shipments[[#This Row],[Boxes]]*shipments[[#This Row],[cost_per_box]]</f>
        <v>1917.3</v>
      </c>
      <c r="N5790" s="22">
        <f>shipments[[#This Row],[Amount]]-shipments[[#This Row],[total cost]]</f>
        <v>2557.9499999999998</v>
      </c>
    </row>
    <row r="5791" spans="1:14" x14ac:dyDescent="0.35">
      <c r="A5791" t="s">
        <v>5841</v>
      </c>
      <c r="B5791" t="s">
        <v>8057</v>
      </c>
      <c r="C5791" t="s">
        <v>8015</v>
      </c>
      <c r="D5791" t="s">
        <v>8035</v>
      </c>
      <c r="E5791" s="1">
        <v>45483</v>
      </c>
      <c r="F5791">
        <v>2835</v>
      </c>
      <c r="G5791">
        <v>355</v>
      </c>
      <c r="H5791" t="s">
        <v>40</v>
      </c>
      <c r="I5791" t="str">
        <f>VLOOKUP(shipments[[#This Row],[SPID]],CHOOSE({1,2},people[[#All],[SPID]],people[[#All],[Sales_person]]),2,0)</f>
        <v>Rafaelita Blaksland</v>
      </c>
      <c r="J5791">
        <f>YEAR(shipments[[#This Row],[Shipdate]])</f>
        <v>2024</v>
      </c>
      <c r="K5791" s="22"/>
      <c r="L5791" s="22">
        <f>VLOOKUP(shipments[[#This Row],[PID]],CHOOSE({1,2},products[PID],products[Cost_per_box]),2,0)</f>
        <v>5.72</v>
      </c>
      <c r="M5791" s="22">
        <f>shipments[[#This Row],[Boxes]]*shipments[[#This Row],[cost_per_box]]</f>
        <v>2030.6</v>
      </c>
      <c r="N5791" s="22">
        <f>shipments[[#This Row],[Amount]]-shipments[[#This Row],[total cost]]</f>
        <v>804.40000000000009</v>
      </c>
    </row>
    <row r="5792" spans="1:14" x14ac:dyDescent="0.35">
      <c r="A5792" t="s">
        <v>5842</v>
      </c>
      <c r="B5792" t="s">
        <v>8057</v>
      </c>
      <c r="C5792" t="s">
        <v>8015</v>
      </c>
      <c r="D5792" t="s">
        <v>8036</v>
      </c>
      <c r="E5792" s="1">
        <v>45467</v>
      </c>
      <c r="F5792">
        <v>3548.25</v>
      </c>
      <c r="G5792">
        <v>592</v>
      </c>
      <c r="H5792" t="s">
        <v>7</v>
      </c>
      <c r="I5792" t="str">
        <f>VLOOKUP(shipments[[#This Row],[SPID]],CHOOSE({1,2},people[[#All],[SPID]],people[[#All],[Sales_person]]),2,0)</f>
        <v>Rafaelita Blaksland</v>
      </c>
      <c r="J5792">
        <f>YEAR(shipments[[#This Row],[Shipdate]])</f>
        <v>2024</v>
      </c>
      <c r="K5792" s="22"/>
      <c r="L5792" s="22">
        <f>VLOOKUP(shipments[[#This Row],[PID]],CHOOSE({1,2},products[PID],products[Cost_per_box]),2,0)</f>
        <v>5.72</v>
      </c>
      <c r="M5792" s="22">
        <f>shipments[[#This Row],[Boxes]]*shipments[[#This Row],[cost_per_box]]</f>
        <v>3386.24</v>
      </c>
      <c r="N5792" s="22">
        <f>shipments[[#This Row],[Amount]]-shipments[[#This Row],[total cost]]</f>
        <v>162.01000000000022</v>
      </c>
    </row>
    <row r="5793" spans="1:14" x14ac:dyDescent="0.35">
      <c r="A5793" t="s">
        <v>5843</v>
      </c>
      <c r="B5793" t="s">
        <v>8057</v>
      </c>
      <c r="C5793" t="s">
        <v>8015</v>
      </c>
      <c r="D5793" t="s">
        <v>8038</v>
      </c>
      <c r="E5793" s="1">
        <v>45378</v>
      </c>
      <c r="F5793">
        <v>4833</v>
      </c>
      <c r="G5793">
        <v>605</v>
      </c>
      <c r="H5793" t="s">
        <v>7</v>
      </c>
      <c r="I5793" t="str">
        <f>VLOOKUP(shipments[[#This Row],[SPID]],CHOOSE({1,2},people[[#All],[SPID]],people[[#All],[Sales_person]]),2,0)</f>
        <v>Rafaelita Blaksland</v>
      </c>
      <c r="J5793">
        <f>YEAR(shipments[[#This Row],[Shipdate]])</f>
        <v>2024</v>
      </c>
      <c r="K5793" s="22"/>
      <c r="L5793" s="22">
        <f>VLOOKUP(shipments[[#This Row],[PID]],CHOOSE({1,2},products[PID],products[Cost_per_box]),2,0)</f>
        <v>5.72</v>
      </c>
      <c r="M5793" s="22">
        <f>shipments[[#This Row],[Boxes]]*shipments[[#This Row],[cost_per_box]]</f>
        <v>3460.6</v>
      </c>
      <c r="N5793" s="22">
        <f>shipments[[#This Row],[Amount]]-shipments[[#This Row],[total cost]]</f>
        <v>1372.4</v>
      </c>
    </row>
    <row r="5794" spans="1:14" x14ac:dyDescent="0.35">
      <c r="A5794" t="s">
        <v>5844</v>
      </c>
      <c r="B5794" t="s">
        <v>8057</v>
      </c>
      <c r="C5794" t="s">
        <v>8015</v>
      </c>
      <c r="D5794" t="s">
        <v>8038</v>
      </c>
      <c r="E5794" s="1">
        <v>45476</v>
      </c>
      <c r="F5794">
        <v>3708</v>
      </c>
      <c r="G5794">
        <v>464</v>
      </c>
      <c r="H5794" t="s">
        <v>18</v>
      </c>
      <c r="I5794" t="str">
        <f>VLOOKUP(shipments[[#This Row],[SPID]],CHOOSE({1,2},people[[#All],[SPID]],people[[#All],[Sales_person]]),2,0)</f>
        <v>Rafaelita Blaksland</v>
      </c>
      <c r="J5794">
        <f>YEAR(shipments[[#This Row],[Shipdate]])</f>
        <v>2024</v>
      </c>
      <c r="K5794" s="22"/>
      <c r="L5794" s="22">
        <f>VLOOKUP(shipments[[#This Row],[PID]],CHOOSE({1,2},products[PID],products[Cost_per_box]),2,0)</f>
        <v>5.72</v>
      </c>
      <c r="M5794" s="22">
        <f>shipments[[#This Row],[Boxes]]*shipments[[#This Row],[cost_per_box]]</f>
        <v>2654.08</v>
      </c>
      <c r="N5794" s="22">
        <f>shipments[[#This Row],[Amount]]-shipments[[#This Row],[total cost]]</f>
        <v>1053.92</v>
      </c>
    </row>
    <row r="5795" spans="1:14" x14ac:dyDescent="0.35">
      <c r="A5795" t="s">
        <v>5845</v>
      </c>
      <c r="B5795" t="s">
        <v>8057</v>
      </c>
      <c r="C5795" t="s">
        <v>8016</v>
      </c>
      <c r="D5795" t="s">
        <v>8036</v>
      </c>
      <c r="E5795" s="1">
        <v>45175</v>
      </c>
      <c r="F5795">
        <v>4056.75</v>
      </c>
      <c r="G5795">
        <v>145</v>
      </c>
      <c r="H5795" t="s">
        <v>7</v>
      </c>
      <c r="I5795" t="str">
        <f>VLOOKUP(shipments[[#This Row],[SPID]],CHOOSE({1,2},people[[#All],[SPID]],people[[#All],[Sales_person]]),2,0)</f>
        <v>Rafaelita Blaksland</v>
      </c>
      <c r="J5795">
        <f>YEAR(shipments[[#This Row],[Shipdate]])</f>
        <v>2023</v>
      </c>
      <c r="K5795" s="22"/>
      <c r="L5795" s="22">
        <f>VLOOKUP(shipments[[#This Row],[PID]],CHOOSE({1,2},products[PID],products[Cost_per_box]),2,0)</f>
        <v>6.31</v>
      </c>
      <c r="M5795" s="22">
        <f>shipments[[#This Row],[Boxes]]*shipments[[#This Row],[cost_per_box]]</f>
        <v>914.94999999999993</v>
      </c>
      <c r="N5795" s="22">
        <f>shipments[[#This Row],[Amount]]-shipments[[#This Row],[total cost]]</f>
        <v>3141.8</v>
      </c>
    </row>
    <row r="5796" spans="1:14" x14ac:dyDescent="0.35">
      <c r="A5796" t="s">
        <v>5846</v>
      </c>
      <c r="B5796" t="s">
        <v>8057</v>
      </c>
      <c r="C5796" t="s">
        <v>8017</v>
      </c>
      <c r="D5796" t="s">
        <v>8034</v>
      </c>
      <c r="E5796" s="1">
        <v>45028</v>
      </c>
      <c r="F5796">
        <v>7962.75</v>
      </c>
      <c r="G5796">
        <v>332</v>
      </c>
      <c r="H5796" t="s">
        <v>7</v>
      </c>
      <c r="I5796" t="str">
        <f>VLOOKUP(shipments[[#This Row],[SPID]],CHOOSE({1,2},people[[#All],[SPID]],people[[#All],[Sales_person]]),2,0)</f>
        <v>Rafaelita Blaksland</v>
      </c>
      <c r="J5796">
        <f>YEAR(shipments[[#This Row],[Shipdate]])</f>
        <v>2023</v>
      </c>
      <c r="K5796" s="22"/>
      <c r="L5796" s="22">
        <f>VLOOKUP(shipments[[#This Row],[PID]],CHOOSE({1,2},products[PID],products[Cost_per_box]),2,0)</f>
        <v>9.94</v>
      </c>
      <c r="M5796" s="22">
        <f>shipments[[#This Row],[Boxes]]*shipments[[#This Row],[cost_per_box]]</f>
        <v>3300.08</v>
      </c>
      <c r="N5796" s="22">
        <f>shipments[[#This Row],[Amount]]-shipments[[#This Row],[total cost]]</f>
        <v>4662.67</v>
      </c>
    </row>
    <row r="5797" spans="1:14" x14ac:dyDescent="0.35">
      <c r="A5797" t="s">
        <v>5847</v>
      </c>
      <c r="B5797" t="s">
        <v>8057</v>
      </c>
      <c r="C5797" t="s">
        <v>8017</v>
      </c>
      <c r="D5797" t="s">
        <v>8037</v>
      </c>
      <c r="E5797" s="1">
        <v>45390</v>
      </c>
      <c r="F5797">
        <v>5256</v>
      </c>
      <c r="G5797">
        <v>211</v>
      </c>
      <c r="H5797" t="s">
        <v>7</v>
      </c>
      <c r="I5797" t="str">
        <f>VLOOKUP(shipments[[#This Row],[SPID]],CHOOSE({1,2},people[[#All],[SPID]],people[[#All],[Sales_person]]),2,0)</f>
        <v>Rafaelita Blaksland</v>
      </c>
      <c r="J5797">
        <f>YEAR(shipments[[#This Row],[Shipdate]])</f>
        <v>2024</v>
      </c>
      <c r="K5797" s="22"/>
      <c r="L5797" s="22">
        <f>VLOOKUP(shipments[[#This Row],[PID]],CHOOSE({1,2},products[PID],products[Cost_per_box]),2,0)</f>
        <v>9.94</v>
      </c>
      <c r="M5797" s="22">
        <f>shipments[[#This Row],[Boxes]]*shipments[[#This Row],[cost_per_box]]</f>
        <v>2097.3399999999997</v>
      </c>
      <c r="N5797" s="22">
        <f>shipments[[#This Row],[Amount]]-shipments[[#This Row],[total cost]]</f>
        <v>3158.6600000000003</v>
      </c>
    </row>
    <row r="5798" spans="1:14" x14ac:dyDescent="0.35">
      <c r="A5798" t="s">
        <v>5848</v>
      </c>
      <c r="B5798" t="s">
        <v>8057</v>
      </c>
      <c r="C5798" t="s">
        <v>8017</v>
      </c>
      <c r="D5798" t="s">
        <v>8038</v>
      </c>
      <c r="E5798" s="1">
        <v>45519</v>
      </c>
      <c r="F5798">
        <v>6045.75</v>
      </c>
      <c r="G5798">
        <v>216</v>
      </c>
      <c r="H5798" t="s">
        <v>18</v>
      </c>
      <c r="I5798" t="str">
        <f>VLOOKUP(shipments[[#This Row],[SPID]],CHOOSE({1,2},people[[#All],[SPID]],people[[#All],[Sales_person]]),2,0)</f>
        <v>Rafaelita Blaksland</v>
      </c>
      <c r="J5798">
        <f>YEAR(shipments[[#This Row],[Shipdate]])</f>
        <v>2024</v>
      </c>
      <c r="K5798" s="22"/>
      <c r="L5798" s="22">
        <f>VLOOKUP(shipments[[#This Row],[PID]],CHOOSE({1,2},products[PID],products[Cost_per_box]),2,0)</f>
        <v>9.94</v>
      </c>
      <c r="M5798" s="22">
        <f>shipments[[#This Row],[Boxes]]*shipments[[#This Row],[cost_per_box]]</f>
        <v>2147.04</v>
      </c>
      <c r="N5798" s="22">
        <f>shipments[[#This Row],[Amount]]-shipments[[#This Row],[total cost]]</f>
        <v>3898.71</v>
      </c>
    </row>
    <row r="5799" spans="1:14" x14ac:dyDescent="0.35">
      <c r="A5799" t="s">
        <v>5849</v>
      </c>
      <c r="B5799" t="s">
        <v>8057</v>
      </c>
      <c r="C5799" t="s">
        <v>8017</v>
      </c>
      <c r="D5799" t="s">
        <v>8033</v>
      </c>
      <c r="E5799" s="1">
        <v>45408</v>
      </c>
      <c r="F5799">
        <v>3510</v>
      </c>
      <c r="G5799">
        <v>147</v>
      </c>
      <c r="H5799" t="s">
        <v>7</v>
      </c>
      <c r="I5799" t="str">
        <f>VLOOKUP(shipments[[#This Row],[SPID]],CHOOSE({1,2},people[[#All],[SPID]],people[[#All],[Sales_person]]),2,0)</f>
        <v>Rafaelita Blaksland</v>
      </c>
      <c r="J5799">
        <f>YEAR(shipments[[#This Row],[Shipdate]])</f>
        <v>2024</v>
      </c>
      <c r="K5799" s="22"/>
      <c r="L5799" s="22">
        <f>VLOOKUP(shipments[[#This Row],[PID]],CHOOSE({1,2},products[PID],products[Cost_per_box]),2,0)</f>
        <v>9.94</v>
      </c>
      <c r="M5799" s="22">
        <f>shipments[[#This Row],[Boxes]]*shipments[[#This Row],[cost_per_box]]</f>
        <v>1461.1799999999998</v>
      </c>
      <c r="N5799" s="22">
        <f>shipments[[#This Row],[Amount]]-shipments[[#This Row],[total cost]]</f>
        <v>2048.8200000000002</v>
      </c>
    </row>
    <row r="5800" spans="1:14" x14ac:dyDescent="0.35">
      <c r="A5800" t="s">
        <v>5850</v>
      </c>
      <c r="B5800" t="s">
        <v>8057</v>
      </c>
      <c r="C5800" t="s">
        <v>8018</v>
      </c>
      <c r="D5800" t="s">
        <v>8034</v>
      </c>
      <c r="E5800" s="1">
        <v>45365</v>
      </c>
      <c r="F5800">
        <v>10365.75</v>
      </c>
      <c r="G5800">
        <v>519</v>
      </c>
      <c r="H5800" t="s">
        <v>7</v>
      </c>
      <c r="I5800" t="str">
        <f>VLOOKUP(shipments[[#This Row],[SPID]],CHOOSE({1,2},people[[#All],[SPID]],people[[#All],[Sales_person]]),2,0)</f>
        <v>Rafaelita Blaksland</v>
      </c>
      <c r="J5800">
        <f>YEAR(shipments[[#This Row],[Shipdate]])</f>
        <v>2024</v>
      </c>
      <c r="K5800" s="22"/>
      <c r="L5800" s="22">
        <f>VLOOKUP(shipments[[#This Row],[PID]],CHOOSE({1,2},products[PID],products[Cost_per_box]),2,0)</f>
        <v>7.73</v>
      </c>
      <c r="M5800" s="22">
        <f>shipments[[#This Row],[Boxes]]*shipments[[#This Row],[cost_per_box]]</f>
        <v>4011.8700000000003</v>
      </c>
      <c r="N5800" s="22">
        <f>shipments[[#This Row],[Amount]]-shipments[[#This Row],[total cost]]</f>
        <v>6353.8799999999992</v>
      </c>
    </row>
    <row r="5801" spans="1:14" x14ac:dyDescent="0.35">
      <c r="A5801" t="s">
        <v>5851</v>
      </c>
      <c r="B5801" t="s">
        <v>8057</v>
      </c>
      <c r="C5801" t="s">
        <v>8018</v>
      </c>
      <c r="D5801" t="s">
        <v>8033</v>
      </c>
      <c r="E5801" s="1">
        <v>45502</v>
      </c>
      <c r="F5801">
        <v>3501</v>
      </c>
      <c r="G5801">
        <v>160</v>
      </c>
      <c r="H5801" t="s">
        <v>18</v>
      </c>
      <c r="I5801" t="str">
        <f>VLOOKUP(shipments[[#This Row],[SPID]],CHOOSE({1,2},people[[#All],[SPID]],people[[#All],[Sales_person]]),2,0)</f>
        <v>Rafaelita Blaksland</v>
      </c>
      <c r="J5801">
        <f>YEAR(shipments[[#This Row],[Shipdate]])</f>
        <v>2024</v>
      </c>
      <c r="K5801" s="22"/>
      <c r="L5801" s="22">
        <f>VLOOKUP(shipments[[#This Row],[PID]],CHOOSE({1,2},products[PID],products[Cost_per_box]),2,0)</f>
        <v>7.73</v>
      </c>
      <c r="M5801" s="22">
        <f>shipments[[#This Row],[Boxes]]*shipments[[#This Row],[cost_per_box]]</f>
        <v>1236.8000000000002</v>
      </c>
      <c r="N5801" s="22">
        <f>shipments[[#This Row],[Amount]]-shipments[[#This Row],[total cost]]</f>
        <v>2264.1999999999998</v>
      </c>
    </row>
    <row r="5802" spans="1:14" x14ac:dyDescent="0.35">
      <c r="A5802" t="s">
        <v>5852</v>
      </c>
      <c r="B5802" t="s">
        <v>8057</v>
      </c>
      <c r="C5802" t="s">
        <v>8018</v>
      </c>
      <c r="D5802" t="s">
        <v>8037</v>
      </c>
      <c r="E5802" s="1">
        <v>45084</v>
      </c>
      <c r="F5802">
        <v>4360.5</v>
      </c>
      <c r="G5802">
        <v>208</v>
      </c>
      <c r="H5802" t="s">
        <v>7</v>
      </c>
      <c r="I5802" t="str">
        <f>VLOOKUP(shipments[[#This Row],[SPID]],CHOOSE({1,2},people[[#All],[SPID]],people[[#All],[Sales_person]]),2,0)</f>
        <v>Rafaelita Blaksland</v>
      </c>
      <c r="J5802">
        <f>YEAR(shipments[[#This Row],[Shipdate]])</f>
        <v>2023</v>
      </c>
      <c r="K5802" s="22"/>
      <c r="L5802" s="22">
        <f>VLOOKUP(shipments[[#This Row],[PID]],CHOOSE({1,2},products[PID],products[Cost_per_box]),2,0)</f>
        <v>7.73</v>
      </c>
      <c r="M5802" s="22">
        <f>shipments[[#This Row],[Boxes]]*shipments[[#This Row],[cost_per_box]]</f>
        <v>1607.8400000000001</v>
      </c>
      <c r="N5802" s="22">
        <f>shipments[[#This Row],[Amount]]-shipments[[#This Row],[total cost]]</f>
        <v>2752.66</v>
      </c>
    </row>
    <row r="5803" spans="1:14" x14ac:dyDescent="0.35">
      <c r="A5803" t="s">
        <v>5853</v>
      </c>
      <c r="B5803" t="s">
        <v>8057</v>
      </c>
      <c r="C5803" t="s">
        <v>8018</v>
      </c>
      <c r="D5803" t="s">
        <v>8037</v>
      </c>
      <c r="E5803" s="1">
        <v>45198</v>
      </c>
      <c r="F5803">
        <v>6943.5</v>
      </c>
      <c r="G5803">
        <v>366</v>
      </c>
      <c r="H5803" t="s">
        <v>7</v>
      </c>
      <c r="I5803" t="str">
        <f>VLOOKUP(shipments[[#This Row],[SPID]],CHOOSE({1,2},people[[#All],[SPID]],people[[#All],[Sales_person]]),2,0)</f>
        <v>Rafaelita Blaksland</v>
      </c>
      <c r="J5803">
        <f>YEAR(shipments[[#This Row],[Shipdate]])</f>
        <v>2023</v>
      </c>
      <c r="K5803" s="22"/>
      <c r="L5803" s="22">
        <f>VLOOKUP(shipments[[#This Row],[PID]],CHOOSE({1,2},products[PID],products[Cost_per_box]),2,0)</f>
        <v>7.73</v>
      </c>
      <c r="M5803" s="22">
        <f>shipments[[#This Row],[Boxes]]*shipments[[#This Row],[cost_per_box]]</f>
        <v>2829.1800000000003</v>
      </c>
      <c r="N5803" s="22">
        <f>shipments[[#This Row],[Amount]]-shipments[[#This Row],[total cost]]</f>
        <v>4114.32</v>
      </c>
    </row>
    <row r="5804" spans="1:14" x14ac:dyDescent="0.35">
      <c r="A5804" t="s">
        <v>5854</v>
      </c>
      <c r="B5804" t="s">
        <v>8057</v>
      </c>
      <c r="C5804" t="s">
        <v>8019</v>
      </c>
      <c r="D5804" t="s">
        <v>8037</v>
      </c>
      <c r="E5804" s="1">
        <v>44957</v>
      </c>
      <c r="F5804">
        <v>12206.25</v>
      </c>
      <c r="G5804">
        <v>555</v>
      </c>
      <c r="H5804" t="s">
        <v>7</v>
      </c>
      <c r="I5804" t="str">
        <f>VLOOKUP(shipments[[#This Row],[SPID]],CHOOSE({1,2},people[[#All],[SPID]],people[[#All],[Sales_person]]),2,0)</f>
        <v>Rafaelita Blaksland</v>
      </c>
      <c r="J5804">
        <f>YEAR(shipments[[#This Row],[Shipdate]])</f>
        <v>2023</v>
      </c>
      <c r="K5804" s="22"/>
      <c r="L5804" s="22">
        <f>VLOOKUP(shipments[[#This Row],[PID]],CHOOSE({1,2},products[PID],products[Cost_per_box]),2,0)</f>
        <v>3.68</v>
      </c>
      <c r="M5804" s="22">
        <f>shipments[[#This Row],[Boxes]]*shipments[[#This Row],[cost_per_box]]</f>
        <v>2042.4</v>
      </c>
      <c r="N5804" s="22">
        <f>shipments[[#This Row],[Amount]]-shipments[[#This Row],[total cost]]</f>
        <v>10163.85</v>
      </c>
    </row>
    <row r="5805" spans="1:14" x14ac:dyDescent="0.35">
      <c r="A5805" t="s">
        <v>5855</v>
      </c>
      <c r="B5805" t="s">
        <v>8057</v>
      </c>
      <c r="C5805" t="s">
        <v>8020</v>
      </c>
      <c r="D5805" t="s">
        <v>8033</v>
      </c>
      <c r="E5805" s="1">
        <v>45540</v>
      </c>
      <c r="F5805">
        <v>4234.5</v>
      </c>
      <c r="G5805">
        <v>353</v>
      </c>
      <c r="H5805" t="s">
        <v>26</v>
      </c>
      <c r="I5805" t="str">
        <f>VLOOKUP(shipments[[#This Row],[SPID]],CHOOSE({1,2},people[[#All],[SPID]],people[[#All],[Sales_person]]),2,0)</f>
        <v>Rafaelita Blaksland</v>
      </c>
      <c r="J5805">
        <f>YEAR(shipments[[#This Row],[Shipdate]])</f>
        <v>2024</v>
      </c>
      <c r="K5805" s="22"/>
      <c r="L5805" s="22">
        <f>VLOOKUP(shipments[[#This Row],[PID]],CHOOSE({1,2},products[PID],products[Cost_per_box]),2,0)</f>
        <v>8.2200000000000006</v>
      </c>
      <c r="M5805" s="22">
        <f>shipments[[#This Row],[Boxes]]*shipments[[#This Row],[cost_per_box]]</f>
        <v>2901.6600000000003</v>
      </c>
      <c r="N5805" s="22">
        <f>shipments[[#This Row],[Amount]]-shipments[[#This Row],[total cost]]</f>
        <v>1332.8399999999997</v>
      </c>
    </row>
    <row r="5806" spans="1:14" x14ac:dyDescent="0.35">
      <c r="A5806" t="s">
        <v>5856</v>
      </c>
      <c r="B5806" t="s">
        <v>8057</v>
      </c>
      <c r="C5806" t="s">
        <v>8020</v>
      </c>
      <c r="D5806" t="s">
        <v>8034</v>
      </c>
      <c r="E5806" s="1">
        <v>45555</v>
      </c>
      <c r="F5806">
        <v>1289.25</v>
      </c>
      <c r="G5806">
        <v>100</v>
      </c>
      <c r="H5806" t="s">
        <v>26</v>
      </c>
      <c r="I5806" t="str">
        <f>VLOOKUP(shipments[[#This Row],[SPID]],CHOOSE({1,2},people[[#All],[SPID]],people[[#All],[Sales_person]]),2,0)</f>
        <v>Rafaelita Blaksland</v>
      </c>
      <c r="J5806">
        <f>YEAR(shipments[[#This Row],[Shipdate]])</f>
        <v>2024</v>
      </c>
      <c r="K5806" s="22"/>
      <c r="L5806" s="22">
        <f>VLOOKUP(shipments[[#This Row],[PID]],CHOOSE({1,2},products[PID],products[Cost_per_box]),2,0)</f>
        <v>8.2200000000000006</v>
      </c>
      <c r="M5806" s="22">
        <f>shipments[[#This Row],[Boxes]]*shipments[[#This Row],[cost_per_box]]</f>
        <v>822.00000000000011</v>
      </c>
      <c r="N5806" s="22">
        <f>shipments[[#This Row],[Amount]]-shipments[[#This Row],[total cost]]</f>
        <v>467.24999999999989</v>
      </c>
    </row>
    <row r="5807" spans="1:14" x14ac:dyDescent="0.35">
      <c r="A5807" t="s">
        <v>5857</v>
      </c>
      <c r="B5807" t="s">
        <v>8057</v>
      </c>
      <c r="C5807" t="s">
        <v>8020</v>
      </c>
      <c r="D5807" t="s">
        <v>8038</v>
      </c>
      <c r="E5807" s="1">
        <v>45384</v>
      </c>
      <c r="F5807">
        <v>2101.5</v>
      </c>
      <c r="G5807">
        <v>151</v>
      </c>
      <c r="H5807" t="s">
        <v>7</v>
      </c>
      <c r="I5807" t="str">
        <f>VLOOKUP(shipments[[#This Row],[SPID]],CHOOSE({1,2},people[[#All],[SPID]],people[[#All],[Sales_person]]),2,0)</f>
        <v>Rafaelita Blaksland</v>
      </c>
      <c r="J5807">
        <f>YEAR(shipments[[#This Row],[Shipdate]])</f>
        <v>2024</v>
      </c>
      <c r="K5807" s="22"/>
      <c r="L5807" s="22">
        <f>VLOOKUP(shipments[[#This Row],[PID]],CHOOSE({1,2},products[PID],products[Cost_per_box]),2,0)</f>
        <v>8.2200000000000006</v>
      </c>
      <c r="M5807" s="22">
        <f>shipments[[#This Row],[Boxes]]*shipments[[#This Row],[cost_per_box]]</f>
        <v>1241.22</v>
      </c>
      <c r="N5807" s="22">
        <f>shipments[[#This Row],[Amount]]-shipments[[#This Row],[total cost]]</f>
        <v>860.28</v>
      </c>
    </row>
    <row r="5808" spans="1:14" x14ac:dyDescent="0.35">
      <c r="A5808" t="s">
        <v>5858</v>
      </c>
      <c r="B5808" t="s">
        <v>8057</v>
      </c>
      <c r="C5808" t="s">
        <v>8020</v>
      </c>
      <c r="D5808" t="s">
        <v>8037</v>
      </c>
      <c r="E5808" s="1">
        <v>45204</v>
      </c>
      <c r="F5808">
        <v>2841.75</v>
      </c>
      <c r="G5808">
        <v>203</v>
      </c>
      <c r="H5808" t="s">
        <v>7</v>
      </c>
      <c r="I5808" t="str">
        <f>VLOOKUP(shipments[[#This Row],[SPID]],CHOOSE({1,2},people[[#All],[SPID]],people[[#All],[Sales_person]]),2,0)</f>
        <v>Rafaelita Blaksland</v>
      </c>
      <c r="J5808">
        <f>YEAR(shipments[[#This Row],[Shipdate]])</f>
        <v>2023</v>
      </c>
      <c r="K5808" s="22"/>
      <c r="L5808" s="22">
        <f>VLOOKUP(shipments[[#This Row],[PID]],CHOOSE({1,2},products[PID],products[Cost_per_box]),2,0)</f>
        <v>8.2200000000000006</v>
      </c>
      <c r="M5808" s="22">
        <f>shipments[[#This Row],[Boxes]]*shipments[[#This Row],[cost_per_box]]</f>
        <v>1668.66</v>
      </c>
      <c r="N5808" s="22">
        <f>shipments[[#This Row],[Amount]]-shipments[[#This Row],[total cost]]</f>
        <v>1173.0899999999999</v>
      </c>
    </row>
    <row r="5809" spans="1:14" x14ac:dyDescent="0.35">
      <c r="A5809" t="s">
        <v>5859</v>
      </c>
      <c r="B5809" t="s">
        <v>8057</v>
      </c>
      <c r="C5809" t="s">
        <v>8020</v>
      </c>
      <c r="D5809" t="s">
        <v>8037</v>
      </c>
      <c r="E5809" s="1">
        <v>45072</v>
      </c>
      <c r="F5809">
        <v>3879</v>
      </c>
      <c r="G5809">
        <v>259</v>
      </c>
      <c r="H5809" t="s">
        <v>7</v>
      </c>
      <c r="I5809" t="str">
        <f>VLOOKUP(shipments[[#This Row],[SPID]],CHOOSE({1,2},people[[#All],[SPID]],people[[#All],[Sales_person]]),2,0)</f>
        <v>Rafaelita Blaksland</v>
      </c>
      <c r="J5809">
        <f>YEAR(shipments[[#This Row],[Shipdate]])</f>
        <v>2023</v>
      </c>
      <c r="K5809" s="22"/>
      <c r="L5809" s="22">
        <f>VLOOKUP(shipments[[#This Row],[PID]],CHOOSE({1,2},products[PID],products[Cost_per_box]),2,0)</f>
        <v>8.2200000000000006</v>
      </c>
      <c r="M5809" s="22">
        <f>shipments[[#This Row],[Boxes]]*shipments[[#This Row],[cost_per_box]]</f>
        <v>2128.98</v>
      </c>
      <c r="N5809" s="22">
        <f>shipments[[#This Row],[Amount]]-shipments[[#This Row],[total cost]]</f>
        <v>1750.02</v>
      </c>
    </row>
    <row r="5810" spans="1:14" x14ac:dyDescent="0.35">
      <c r="A5810" t="s">
        <v>5860</v>
      </c>
      <c r="B5810" t="s">
        <v>8057</v>
      </c>
      <c r="C5810" t="s">
        <v>8021</v>
      </c>
      <c r="D5810" t="s">
        <v>8033</v>
      </c>
      <c r="E5810" s="1">
        <v>45471</v>
      </c>
      <c r="F5810">
        <v>6662.25</v>
      </c>
      <c r="G5810">
        <v>371</v>
      </c>
      <c r="H5810" t="s">
        <v>7</v>
      </c>
      <c r="I5810" t="str">
        <f>VLOOKUP(shipments[[#This Row],[SPID]],CHOOSE({1,2},people[[#All],[SPID]],people[[#All],[Sales_person]]),2,0)</f>
        <v>Rafaelita Blaksland</v>
      </c>
      <c r="J5810">
        <f>YEAR(shipments[[#This Row],[Shipdate]])</f>
        <v>2024</v>
      </c>
      <c r="K5810" s="22"/>
      <c r="L5810" s="22">
        <f>VLOOKUP(shipments[[#This Row],[PID]],CHOOSE({1,2},products[PID],products[Cost_per_box]),2,0)</f>
        <v>10.23</v>
      </c>
      <c r="M5810" s="22">
        <f>shipments[[#This Row],[Boxes]]*shipments[[#This Row],[cost_per_box]]</f>
        <v>3795.3300000000004</v>
      </c>
      <c r="N5810" s="22">
        <f>shipments[[#This Row],[Amount]]-shipments[[#This Row],[total cost]]</f>
        <v>2866.9199999999996</v>
      </c>
    </row>
    <row r="5811" spans="1:14" x14ac:dyDescent="0.35">
      <c r="A5811" t="s">
        <v>5861</v>
      </c>
      <c r="B5811" t="s">
        <v>8057</v>
      </c>
      <c r="C5811" t="s">
        <v>8021</v>
      </c>
      <c r="D5811" t="s">
        <v>8034</v>
      </c>
      <c r="E5811" s="1">
        <v>45259</v>
      </c>
      <c r="F5811">
        <v>7258.5</v>
      </c>
      <c r="G5811">
        <v>427</v>
      </c>
      <c r="H5811" t="s">
        <v>7</v>
      </c>
      <c r="I5811" t="str">
        <f>VLOOKUP(shipments[[#This Row],[SPID]],CHOOSE({1,2},people[[#All],[SPID]],people[[#All],[Sales_person]]),2,0)</f>
        <v>Rafaelita Blaksland</v>
      </c>
      <c r="J5811">
        <f>YEAR(shipments[[#This Row],[Shipdate]])</f>
        <v>2023</v>
      </c>
      <c r="K5811" s="22"/>
      <c r="L5811" s="22">
        <f>VLOOKUP(shipments[[#This Row],[PID]],CHOOSE({1,2},products[PID],products[Cost_per_box]),2,0)</f>
        <v>10.23</v>
      </c>
      <c r="M5811" s="22">
        <f>shipments[[#This Row],[Boxes]]*shipments[[#This Row],[cost_per_box]]</f>
        <v>4368.21</v>
      </c>
      <c r="N5811" s="22">
        <f>shipments[[#This Row],[Amount]]-shipments[[#This Row],[total cost]]</f>
        <v>2890.29</v>
      </c>
    </row>
    <row r="5812" spans="1:14" x14ac:dyDescent="0.35">
      <c r="A5812" t="s">
        <v>5862</v>
      </c>
      <c r="B5812" t="s">
        <v>8057</v>
      </c>
      <c r="C5812" t="s">
        <v>8022</v>
      </c>
      <c r="D5812" t="s">
        <v>8038</v>
      </c>
      <c r="E5812" s="1">
        <v>45275</v>
      </c>
      <c r="F5812">
        <v>4578.75</v>
      </c>
      <c r="G5812">
        <v>328</v>
      </c>
      <c r="H5812" t="s">
        <v>7</v>
      </c>
      <c r="I5812" t="str">
        <f>VLOOKUP(shipments[[#This Row],[SPID]],CHOOSE({1,2},people[[#All],[SPID]],people[[#All],[Sales_person]]),2,0)</f>
        <v>Rafaelita Blaksland</v>
      </c>
      <c r="J5812">
        <f>YEAR(shipments[[#This Row],[Shipdate]])</f>
        <v>2023</v>
      </c>
      <c r="K5812" s="22"/>
      <c r="L5812" s="22">
        <f>VLOOKUP(shipments[[#This Row],[PID]],CHOOSE({1,2},products[PID],products[Cost_per_box]),2,0)</f>
        <v>4.74</v>
      </c>
      <c r="M5812" s="22">
        <f>shipments[[#This Row],[Boxes]]*shipments[[#This Row],[cost_per_box]]</f>
        <v>1554.72</v>
      </c>
      <c r="N5812" s="22">
        <f>shipments[[#This Row],[Amount]]-shipments[[#This Row],[total cost]]</f>
        <v>3024.0299999999997</v>
      </c>
    </row>
    <row r="5813" spans="1:14" x14ac:dyDescent="0.35">
      <c r="A5813" t="s">
        <v>5863</v>
      </c>
      <c r="B5813" t="s">
        <v>8057</v>
      </c>
      <c r="C5813" t="s">
        <v>8023</v>
      </c>
      <c r="D5813" t="s">
        <v>8038</v>
      </c>
      <c r="E5813" s="1">
        <v>45239</v>
      </c>
      <c r="F5813">
        <v>3186</v>
      </c>
      <c r="G5813">
        <v>531</v>
      </c>
      <c r="H5813" t="s">
        <v>7</v>
      </c>
      <c r="I5813" t="str">
        <f>VLOOKUP(shipments[[#This Row],[SPID]],CHOOSE({1,2},people[[#All],[SPID]],people[[#All],[Sales_person]]),2,0)</f>
        <v>Rafaelita Blaksland</v>
      </c>
      <c r="J5813">
        <f>YEAR(shipments[[#This Row],[Shipdate]])</f>
        <v>2023</v>
      </c>
      <c r="K5813" s="22"/>
      <c r="L5813" s="22">
        <f>VLOOKUP(shipments[[#This Row],[PID]],CHOOSE({1,2},products[PID],products[Cost_per_box]),2,0)</f>
        <v>10.51</v>
      </c>
      <c r="M5813" s="22">
        <f>shipments[[#This Row],[Boxes]]*shipments[[#This Row],[cost_per_box]]</f>
        <v>5580.8099999999995</v>
      </c>
      <c r="N5813" s="22">
        <f>shipments[[#This Row],[Amount]]-shipments[[#This Row],[total cost]]</f>
        <v>-2394.8099999999995</v>
      </c>
    </row>
    <row r="5814" spans="1:14" x14ac:dyDescent="0.35">
      <c r="A5814" t="s">
        <v>5864</v>
      </c>
      <c r="B5814" t="s">
        <v>8057</v>
      </c>
      <c r="C5814" t="s">
        <v>8023</v>
      </c>
      <c r="D5814" t="s">
        <v>8036</v>
      </c>
      <c r="E5814" s="1">
        <v>45124</v>
      </c>
      <c r="F5814">
        <v>5071.5</v>
      </c>
      <c r="G5814">
        <v>508</v>
      </c>
      <c r="H5814" t="s">
        <v>7</v>
      </c>
      <c r="I5814" t="str">
        <f>VLOOKUP(shipments[[#This Row],[SPID]],CHOOSE({1,2},people[[#All],[SPID]],people[[#All],[Sales_person]]),2,0)</f>
        <v>Rafaelita Blaksland</v>
      </c>
      <c r="J5814">
        <f>YEAR(shipments[[#This Row],[Shipdate]])</f>
        <v>2023</v>
      </c>
      <c r="K5814" s="22"/>
      <c r="L5814" s="22">
        <f>VLOOKUP(shipments[[#This Row],[PID]],CHOOSE({1,2},products[PID],products[Cost_per_box]),2,0)</f>
        <v>10.51</v>
      </c>
      <c r="M5814" s="22">
        <f>shipments[[#This Row],[Boxes]]*shipments[[#This Row],[cost_per_box]]</f>
        <v>5339.08</v>
      </c>
      <c r="N5814" s="22">
        <f>shipments[[#This Row],[Amount]]-shipments[[#This Row],[total cost]]</f>
        <v>-267.57999999999993</v>
      </c>
    </row>
    <row r="5815" spans="1:14" x14ac:dyDescent="0.35">
      <c r="A5815" t="s">
        <v>5865</v>
      </c>
      <c r="B5815" t="s">
        <v>8057</v>
      </c>
      <c r="C5815" t="s">
        <v>8023</v>
      </c>
      <c r="D5815" t="s">
        <v>8035</v>
      </c>
      <c r="E5815" s="1">
        <v>45204</v>
      </c>
      <c r="F5815">
        <v>6720.75</v>
      </c>
      <c r="G5815">
        <v>841</v>
      </c>
      <c r="H5815" t="s">
        <v>7</v>
      </c>
      <c r="I5815" t="str">
        <f>VLOOKUP(shipments[[#This Row],[SPID]],CHOOSE({1,2},people[[#All],[SPID]],people[[#All],[Sales_person]]),2,0)</f>
        <v>Rafaelita Blaksland</v>
      </c>
      <c r="J5815">
        <f>YEAR(shipments[[#This Row],[Shipdate]])</f>
        <v>2023</v>
      </c>
      <c r="K5815" s="22"/>
      <c r="L5815" s="22">
        <f>VLOOKUP(shipments[[#This Row],[PID]],CHOOSE({1,2},products[PID],products[Cost_per_box]),2,0)</f>
        <v>10.51</v>
      </c>
      <c r="M5815" s="22">
        <f>shipments[[#This Row],[Boxes]]*shipments[[#This Row],[cost_per_box]]</f>
        <v>8838.91</v>
      </c>
      <c r="N5815" s="22">
        <f>shipments[[#This Row],[Amount]]-shipments[[#This Row],[total cost]]</f>
        <v>-2118.16</v>
      </c>
    </row>
    <row r="5816" spans="1:14" x14ac:dyDescent="0.35">
      <c r="A5816" t="s">
        <v>5866</v>
      </c>
      <c r="B5816" t="s">
        <v>8057</v>
      </c>
      <c r="C5816" t="s">
        <v>8023</v>
      </c>
      <c r="D5816" t="s">
        <v>8034</v>
      </c>
      <c r="E5816" s="1">
        <v>45391</v>
      </c>
      <c r="F5816">
        <v>2022.75</v>
      </c>
      <c r="G5816">
        <v>289</v>
      </c>
      <c r="H5816" t="s">
        <v>7</v>
      </c>
      <c r="I5816" t="str">
        <f>VLOOKUP(shipments[[#This Row],[SPID]],CHOOSE({1,2},people[[#All],[SPID]],people[[#All],[Sales_person]]),2,0)</f>
        <v>Rafaelita Blaksland</v>
      </c>
      <c r="J5816">
        <f>YEAR(shipments[[#This Row],[Shipdate]])</f>
        <v>2024</v>
      </c>
      <c r="K5816" s="22"/>
      <c r="L5816" s="22">
        <f>VLOOKUP(shipments[[#This Row],[PID]],CHOOSE({1,2},products[PID],products[Cost_per_box]),2,0)</f>
        <v>10.51</v>
      </c>
      <c r="M5816" s="22">
        <f>shipments[[#This Row],[Boxes]]*shipments[[#This Row],[cost_per_box]]</f>
        <v>3037.39</v>
      </c>
      <c r="N5816" s="22">
        <f>shipments[[#This Row],[Amount]]-shipments[[#This Row],[total cost]]</f>
        <v>-1014.6399999999999</v>
      </c>
    </row>
    <row r="5817" spans="1:14" x14ac:dyDescent="0.35">
      <c r="A5817" t="s">
        <v>5867</v>
      </c>
      <c r="B5817" t="s">
        <v>8057</v>
      </c>
      <c r="C5817" t="s">
        <v>8024</v>
      </c>
      <c r="D5817" t="s">
        <v>8038</v>
      </c>
      <c r="E5817" s="1">
        <v>45155</v>
      </c>
      <c r="F5817">
        <v>7906.5</v>
      </c>
      <c r="G5817">
        <v>565</v>
      </c>
      <c r="H5817" t="s">
        <v>7</v>
      </c>
      <c r="I5817" t="str">
        <f>VLOOKUP(shipments[[#This Row],[SPID]],CHOOSE({1,2},people[[#All],[SPID]],people[[#All],[Sales_person]]),2,0)</f>
        <v>Rafaelita Blaksland</v>
      </c>
      <c r="J5817">
        <f>YEAR(shipments[[#This Row],[Shipdate]])</f>
        <v>2023</v>
      </c>
      <c r="K5817" s="22"/>
      <c r="L5817" s="22">
        <f>VLOOKUP(shipments[[#This Row],[PID]],CHOOSE({1,2},products[PID],products[Cost_per_box]),2,0)</f>
        <v>6.43</v>
      </c>
      <c r="M5817" s="22">
        <f>shipments[[#This Row],[Boxes]]*shipments[[#This Row],[cost_per_box]]</f>
        <v>3632.95</v>
      </c>
      <c r="N5817" s="22">
        <f>shipments[[#This Row],[Amount]]-shipments[[#This Row],[total cost]]</f>
        <v>4273.55</v>
      </c>
    </row>
    <row r="5818" spans="1:14" x14ac:dyDescent="0.35">
      <c r="A5818" t="s">
        <v>5868</v>
      </c>
      <c r="B5818" t="s">
        <v>8057</v>
      </c>
      <c r="C5818" t="s">
        <v>8024</v>
      </c>
      <c r="D5818" t="s">
        <v>8034</v>
      </c>
      <c r="E5818" s="1">
        <v>45399</v>
      </c>
      <c r="F5818">
        <v>4443.75</v>
      </c>
      <c r="G5818">
        <v>318</v>
      </c>
      <c r="H5818" t="s">
        <v>7</v>
      </c>
      <c r="I5818" t="str">
        <f>VLOOKUP(shipments[[#This Row],[SPID]],CHOOSE({1,2},people[[#All],[SPID]],people[[#All],[Sales_person]]),2,0)</f>
        <v>Rafaelita Blaksland</v>
      </c>
      <c r="J5818">
        <f>YEAR(shipments[[#This Row],[Shipdate]])</f>
        <v>2024</v>
      </c>
      <c r="K5818" s="22"/>
      <c r="L5818" s="22">
        <f>VLOOKUP(shipments[[#This Row],[PID]],CHOOSE({1,2},products[PID],products[Cost_per_box]),2,0)</f>
        <v>6.43</v>
      </c>
      <c r="M5818" s="22">
        <f>shipments[[#This Row],[Boxes]]*shipments[[#This Row],[cost_per_box]]</f>
        <v>2044.74</v>
      </c>
      <c r="N5818" s="22">
        <f>shipments[[#This Row],[Amount]]-shipments[[#This Row],[total cost]]</f>
        <v>2399.0100000000002</v>
      </c>
    </row>
    <row r="5819" spans="1:14" x14ac:dyDescent="0.35">
      <c r="A5819" t="s">
        <v>5869</v>
      </c>
      <c r="B5819" t="s">
        <v>8057</v>
      </c>
      <c r="C5819" t="s">
        <v>8026</v>
      </c>
      <c r="D5819" t="s">
        <v>8037</v>
      </c>
      <c r="E5819" s="1">
        <v>45159</v>
      </c>
      <c r="F5819">
        <v>4734</v>
      </c>
      <c r="G5819">
        <v>263</v>
      </c>
      <c r="H5819" t="s">
        <v>7</v>
      </c>
      <c r="I5819" t="str">
        <f>VLOOKUP(shipments[[#This Row],[SPID]],CHOOSE({1,2},people[[#All],[SPID]],people[[#All],[Sales_person]]),2,0)</f>
        <v>Rafaelita Blaksland</v>
      </c>
      <c r="J5819">
        <f>YEAR(shipments[[#This Row],[Shipdate]])</f>
        <v>2023</v>
      </c>
      <c r="K5819" s="22"/>
      <c r="L5819" s="22">
        <f>VLOOKUP(shipments[[#This Row],[PID]],CHOOSE({1,2},products[PID],products[Cost_per_box]),2,0)</f>
        <v>9.57</v>
      </c>
      <c r="M5819" s="22">
        <f>shipments[[#This Row],[Boxes]]*shipments[[#This Row],[cost_per_box]]</f>
        <v>2516.91</v>
      </c>
      <c r="N5819" s="22">
        <f>shipments[[#This Row],[Amount]]-shipments[[#This Row],[total cost]]</f>
        <v>2217.09</v>
      </c>
    </row>
    <row r="5820" spans="1:14" x14ac:dyDescent="0.35">
      <c r="A5820" t="s">
        <v>5870</v>
      </c>
      <c r="B5820" t="s">
        <v>8057</v>
      </c>
      <c r="C5820" t="s">
        <v>8027</v>
      </c>
      <c r="D5820" t="s">
        <v>8036</v>
      </c>
      <c r="E5820" s="1">
        <v>45037</v>
      </c>
      <c r="F5820">
        <v>4774.5</v>
      </c>
      <c r="G5820">
        <v>435</v>
      </c>
      <c r="H5820" t="s">
        <v>7</v>
      </c>
      <c r="I5820" t="str">
        <f>VLOOKUP(shipments[[#This Row],[SPID]],CHOOSE({1,2},people[[#All],[SPID]],people[[#All],[Sales_person]]),2,0)</f>
        <v>Rafaelita Blaksland</v>
      </c>
      <c r="J5820">
        <f>YEAR(shipments[[#This Row],[Shipdate]])</f>
        <v>2023</v>
      </c>
      <c r="K5820" s="22"/>
      <c r="L5820" s="22">
        <f>VLOOKUP(shipments[[#This Row],[PID]],CHOOSE({1,2},products[PID],products[Cost_per_box]),2,0)</f>
        <v>8.43</v>
      </c>
      <c r="M5820" s="22">
        <f>shipments[[#This Row],[Boxes]]*shipments[[#This Row],[cost_per_box]]</f>
        <v>3667.0499999999997</v>
      </c>
      <c r="N5820" s="22">
        <f>shipments[[#This Row],[Amount]]-shipments[[#This Row],[total cost]]</f>
        <v>1107.4500000000003</v>
      </c>
    </row>
    <row r="5821" spans="1:14" x14ac:dyDescent="0.35">
      <c r="A5821" t="s">
        <v>5871</v>
      </c>
      <c r="B5821" t="s">
        <v>8057</v>
      </c>
      <c r="C5821" t="s">
        <v>8027</v>
      </c>
      <c r="D5821" t="s">
        <v>8034</v>
      </c>
      <c r="E5821" s="1">
        <v>44930</v>
      </c>
      <c r="F5821">
        <v>3384</v>
      </c>
      <c r="G5821">
        <v>339</v>
      </c>
      <c r="H5821" t="s">
        <v>40</v>
      </c>
      <c r="I5821" t="str">
        <f>VLOOKUP(shipments[[#This Row],[SPID]],CHOOSE({1,2},people[[#All],[SPID]],people[[#All],[Sales_person]]),2,0)</f>
        <v>Rafaelita Blaksland</v>
      </c>
      <c r="J5821">
        <f>YEAR(shipments[[#This Row],[Shipdate]])</f>
        <v>2023</v>
      </c>
      <c r="K5821" s="22"/>
      <c r="L5821" s="22">
        <f>VLOOKUP(shipments[[#This Row],[PID]],CHOOSE({1,2},products[PID],products[Cost_per_box]),2,0)</f>
        <v>8.43</v>
      </c>
      <c r="M5821" s="22">
        <f>shipments[[#This Row],[Boxes]]*shipments[[#This Row],[cost_per_box]]</f>
        <v>2857.77</v>
      </c>
      <c r="N5821" s="22">
        <f>shipments[[#This Row],[Amount]]-shipments[[#This Row],[total cost]]</f>
        <v>526.23</v>
      </c>
    </row>
    <row r="5822" spans="1:14" x14ac:dyDescent="0.35">
      <c r="A5822" t="s">
        <v>5872</v>
      </c>
      <c r="B5822" t="s">
        <v>8057</v>
      </c>
      <c r="C5822" t="s">
        <v>8027</v>
      </c>
      <c r="D5822" t="s">
        <v>8037</v>
      </c>
      <c r="E5822" s="1">
        <v>45058</v>
      </c>
      <c r="F5822">
        <v>5582.25</v>
      </c>
      <c r="G5822">
        <v>621</v>
      </c>
      <c r="H5822" t="s">
        <v>7</v>
      </c>
      <c r="I5822" t="str">
        <f>VLOOKUP(shipments[[#This Row],[SPID]],CHOOSE({1,2},people[[#All],[SPID]],people[[#All],[Sales_person]]),2,0)</f>
        <v>Rafaelita Blaksland</v>
      </c>
      <c r="J5822">
        <f>YEAR(shipments[[#This Row],[Shipdate]])</f>
        <v>2023</v>
      </c>
      <c r="K5822" s="22"/>
      <c r="L5822" s="22">
        <f>VLOOKUP(shipments[[#This Row],[PID]],CHOOSE({1,2},products[PID],products[Cost_per_box]),2,0)</f>
        <v>8.43</v>
      </c>
      <c r="M5822" s="22">
        <f>shipments[[#This Row],[Boxes]]*shipments[[#This Row],[cost_per_box]]</f>
        <v>5235.03</v>
      </c>
      <c r="N5822" s="22">
        <f>shipments[[#This Row],[Amount]]-shipments[[#This Row],[total cost]]</f>
        <v>347.22000000000025</v>
      </c>
    </row>
    <row r="5823" spans="1:14" x14ac:dyDescent="0.35">
      <c r="A5823" t="s">
        <v>5873</v>
      </c>
      <c r="B5823" t="s">
        <v>8057</v>
      </c>
      <c r="C5823" t="s">
        <v>8027</v>
      </c>
      <c r="D5823" t="s">
        <v>8037</v>
      </c>
      <c r="E5823" s="1">
        <v>44950</v>
      </c>
      <c r="F5823">
        <v>5141.25</v>
      </c>
      <c r="G5823">
        <v>735</v>
      </c>
      <c r="H5823" t="s">
        <v>7</v>
      </c>
      <c r="I5823" t="str">
        <f>VLOOKUP(shipments[[#This Row],[SPID]],CHOOSE({1,2},people[[#All],[SPID]],people[[#All],[Sales_person]]),2,0)</f>
        <v>Rafaelita Blaksland</v>
      </c>
      <c r="J5823">
        <f>YEAR(shipments[[#This Row],[Shipdate]])</f>
        <v>2023</v>
      </c>
      <c r="K5823" s="22"/>
      <c r="L5823" s="22">
        <f>VLOOKUP(shipments[[#This Row],[PID]],CHOOSE({1,2},products[PID],products[Cost_per_box]),2,0)</f>
        <v>8.43</v>
      </c>
      <c r="M5823" s="22">
        <f>shipments[[#This Row],[Boxes]]*shipments[[#This Row],[cost_per_box]]</f>
        <v>6196.05</v>
      </c>
      <c r="N5823" s="22">
        <f>shipments[[#This Row],[Amount]]-shipments[[#This Row],[total cost]]</f>
        <v>-1054.8000000000002</v>
      </c>
    </row>
    <row r="5824" spans="1:14" x14ac:dyDescent="0.35">
      <c r="A5824" t="s">
        <v>5874</v>
      </c>
      <c r="B5824" t="s">
        <v>8057</v>
      </c>
      <c r="C5824" t="s">
        <v>8028</v>
      </c>
      <c r="D5824" t="s">
        <v>8036</v>
      </c>
      <c r="E5824" s="1">
        <v>44980</v>
      </c>
      <c r="F5824">
        <v>3681</v>
      </c>
      <c r="G5824">
        <v>369</v>
      </c>
      <c r="H5824" t="s">
        <v>7</v>
      </c>
      <c r="I5824" t="str">
        <f>VLOOKUP(shipments[[#This Row],[SPID]],CHOOSE({1,2},people[[#All],[SPID]],people[[#All],[Sales_person]]),2,0)</f>
        <v>Rafaelita Blaksland</v>
      </c>
      <c r="J5824">
        <f>YEAR(shipments[[#This Row],[Shipdate]])</f>
        <v>2023</v>
      </c>
      <c r="K5824" s="22"/>
      <c r="L5824" s="22">
        <f>VLOOKUP(shipments[[#This Row],[PID]],CHOOSE({1,2},products[PID],products[Cost_per_box]),2,0)</f>
        <v>6.8</v>
      </c>
      <c r="M5824" s="22">
        <f>shipments[[#This Row],[Boxes]]*shipments[[#This Row],[cost_per_box]]</f>
        <v>2509.1999999999998</v>
      </c>
      <c r="N5824" s="22">
        <f>shipments[[#This Row],[Amount]]-shipments[[#This Row],[total cost]]</f>
        <v>1171.8000000000002</v>
      </c>
    </row>
    <row r="5825" spans="1:14" x14ac:dyDescent="0.35">
      <c r="A5825" t="s">
        <v>5875</v>
      </c>
      <c r="B5825" t="s">
        <v>8057</v>
      </c>
      <c r="C5825" t="s">
        <v>8028</v>
      </c>
      <c r="D5825" t="s">
        <v>8033</v>
      </c>
      <c r="E5825" s="1">
        <v>45288</v>
      </c>
      <c r="F5825">
        <v>2574</v>
      </c>
      <c r="G5825">
        <v>286</v>
      </c>
      <c r="H5825" t="s">
        <v>7</v>
      </c>
      <c r="I5825" t="str">
        <f>VLOOKUP(shipments[[#This Row],[SPID]],CHOOSE({1,2},people[[#All],[SPID]],people[[#All],[Sales_person]]),2,0)</f>
        <v>Rafaelita Blaksland</v>
      </c>
      <c r="J5825">
        <f>YEAR(shipments[[#This Row],[Shipdate]])</f>
        <v>2023</v>
      </c>
      <c r="K5825" s="22"/>
      <c r="L5825" s="22">
        <f>VLOOKUP(shipments[[#This Row],[PID]],CHOOSE({1,2},products[PID],products[Cost_per_box]),2,0)</f>
        <v>6.8</v>
      </c>
      <c r="M5825" s="22">
        <f>shipments[[#This Row],[Boxes]]*shipments[[#This Row],[cost_per_box]]</f>
        <v>1944.8</v>
      </c>
      <c r="N5825" s="22">
        <f>shipments[[#This Row],[Amount]]-shipments[[#This Row],[total cost]]</f>
        <v>629.20000000000005</v>
      </c>
    </row>
    <row r="5826" spans="1:14" x14ac:dyDescent="0.35">
      <c r="A5826" t="s">
        <v>5876</v>
      </c>
      <c r="B5826" t="s">
        <v>8057</v>
      </c>
      <c r="C5826" t="s">
        <v>8028</v>
      </c>
      <c r="D5826" t="s">
        <v>8036</v>
      </c>
      <c r="E5826" s="1">
        <v>45302</v>
      </c>
      <c r="F5826">
        <v>9497.25</v>
      </c>
      <c r="G5826">
        <v>1188</v>
      </c>
      <c r="H5826" t="s">
        <v>7</v>
      </c>
      <c r="I5826" t="str">
        <f>VLOOKUP(shipments[[#This Row],[SPID]],CHOOSE({1,2},people[[#All],[SPID]],people[[#All],[Sales_person]]),2,0)</f>
        <v>Rafaelita Blaksland</v>
      </c>
      <c r="J5826">
        <f>YEAR(shipments[[#This Row],[Shipdate]])</f>
        <v>2024</v>
      </c>
      <c r="K5826" s="22"/>
      <c r="L5826" s="22">
        <f>VLOOKUP(shipments[[#This Row],[PID]],CHOOSE({1,2},products[PID],products[Cost_per_box]),2,0)</f>
        <v>6.8</v>
      </c>
      <c r="M5826" s="22">
        <f>shipments[[#This Row],[Boxes]]*shipments[[#This Row],[cost_per_box]]</f>
        <v>8078.4</v>
      </c>
      <c r="N5826" s="22">
        <f>shipments[[#This Row],[Amount]]-shipments[[#This Row],[total cost]]</f>
        <v>1418.8500000000004</v>
      </c>
    </row>
    <row r="5827" spans="1:14" x14ac:dyDescent="0.35">
      <c r="A5827" t="s">
        <v>5877</v>
      </c>
      <c r="B5827" t="s">
        <v>8057</v>
      </c>
      <c r="C5827" t="s">
        <v>8029</v>
      </c>
      <c r="D5827" t="s">
        <v>8033</v>
      </c>
      <c r="E5827" s="1">
        <v>45121</v>
      </c>
      <c r="F5827">
        <v>8646.75</v>
      </c>
      <c r="G5827">
        <v>309</v>
      </c>
      <c r="H5827" t="s">
        <v>7</v>
      </c>
      <c r="I5827" t="str">
        <f>VLOOKUP(shipments[[#This Row],[SPID]],CHOOSE({1,2},people[[#All],[SPID]],people[[#All],[Sales_person]]),2,0)</f>
        <v>Rafaelita Blaksland</v>
      </c>
      <c r="J5827">
        <f>YEAR(shipments[[#This Row],[Shipdate]])</f>
        <v>2023</v>
      </c>
      <c r="K5827" s="22"/>
      <c r="L5827" s="22">
        <f>VLOOKUP(shipments[[#This Row],[PID]],CHOOSE({1,2},products[PID],products[Cost_per_box]),2,0)</f>
        <v>5.04</v>
      </c>
      <c r="M5827" s="22">
        <f>shipments[[#This Row],[Boxes]]*shipments[[#This Row],[cost_per_box]]</f>
        <v>1557.36</v>
      </c>
      <c r="N5827" s="22">
        <f>shipments[[#This Row],[Amount]]-shipments[[#This Row],[total cost]]</f>
        <v>7089.39</v>
      </c>
    </row>
    <row r="5828" spans="1:14" x14ac:dyDescent="0.35">
      <c r="A5828" t="s">
        <v>5878</v>
      </c>
      <c r="B5828" t="s">
        <v>8057</v>
      </c>
      <c r="C5828" t="s">
        <v>8029</v>
      </c>
      <c r="D5828" t="s">
        <v>8034</v>
      </c>
      <c r="E5828" s="1">
        <v>45503</v>
      </c>
      <c r="F5828">
        <v>11173.5</v>
      </c>
      <c r="G5828">
        <v>400</v>
      </c>
      <c r="H5828" t="s">
        <v>18</v>
      </c>
      <c r="I5828" t="str">
        <f>VLOOKUP(shipments[[#This Row],[SPID]],CHOOSE({1,2},people[[#All],[SPID]],people[[#All],[Sales_person]]),2,0)</f>
        <v>Rafaelita Blaksland</v>
      </c>
      <c r="J5828">
        <f>YEAR(shipments[[#This Row],[Shipdate]])</f>
        <v>2024</v>
      </c>
      <c r="K5828" s="22"/>
      <c r="L5828" s="22">
        <f>VLOOKUP(shipments[[#This Row],[PID]],CHOOSE({1,2},products[PID],products[Cost_per_box]),2,0)</f>
        <v>5.04</v>
      </c>
      <c r="M5828" s="22">
        <f>shipments[[#This Row],[Boxes]]*shipments[[#This Row],[cost_per_box]]</f>
        <v>2016</v>
      </c>
      <c r="N5828" s="22">
        <f>shipments[[#This Row],[Amount]]-shipments[[#This Row],[total cost]]</f>
        <v>9157.5</v>
      </c>
    </row>
    <row r="5829" spans="1:14" x14ac:dyDescent="0.35">
      <c r="A5829" t="s">
        <v>5879</v>
      </c>
      <c r="B5829" t="s">
        <v>8057</v>
      </c>
      <c r="C5829" t="s">
        <v>8029</v>
      </c>
      <c r="D5829" t="s">
        <v>8034</v>
      </c>
      <c r="E5829" s="1">
        <v>45401</v>
      </c>
      <c r="F5829">
        <v>2241</v>
      </c>
      <c r="G5829">
        <v>90</v>
      </c>
      <c r="H5829" t="s">
        <v>7</v>
      </c>
      <c r="I5829" t="str">
        <f>VLOOKUP(shipments[[#This Row],[SPID]],CHOOSE({1,2},people[[#All],[SPID]],people[[#All],[Sales_person]]),2,0)</f>
        <v>Rafaelita Blaksland</v>
      </c>
      <c r="J5829">
        <f>YEAR(shipments[[#This Row],[Shipdate]])</f>
        <v>2024</v>
      </c>
      <c r="K5829" s="22"/>
      <c r="L5829" s="22">
        <f>VLOOKUP(shipments[[#This Row],[PID]],CHOOSE({1,2},products[PID],products[Cost_per_box]),2,0)</f>
        <v>5.04</v>
      </c>
      <c r="M5829" s="22">
        <f>shipments[[#This Row],[Boxes]]*shipments[[#This Row],[cost_per_box]]</f>
        <v>453.6</v>
      </c>
      <c r="N5829" s="22">
        <f>shipments[[#This Row],[Amount]]-shipments[[#This Row],[total cost]]</f>
        <v>1787.4</v>
      </c>
    </row>
    <row r="5830" spans="1:14" x14ac:dyDescent="0.35">
      <c r="A5830" t="s">
        <v>5880</v>
      </c>
      <c r="B5830" t="s">
        <v>8057</v>
      </c>
      <c r="C5830" t="s">
        <v>8029</v>
      </c>
      <c r="D5830" t="s">
        <v>8037</v>
      </c>
      <c r="E5830" s="1">
        <v>45496</v>
      </c>
      <c r="F5830">
        <v>7629.75</v>
      </c>
      <c r="G5830">
        <v>273</v>
      </c>
      <c r="H5830" t="s">
        <v>18</v>
      </c>
      <c r="I5830" t="str">
        <f>VLOOKUP(shipments[[#This Row],[SPID]],CHOOSE({1,2},people[[#All],[SPID]],people[[#All],[Sales_person]]),2,0)</f>
        <v>Rafaelita Blaksland</v>
      </c>
      <c r="J5830">
        <f>YEAR(shipments[[#This Row],[Shipdate]])</f>
        <v>2024</v>
      </c>
      <c r="K5830" s="22"/>
      <c r="L5830" s="22">
        <f>VLOOKUP(shipments[[#This Row],[PID]],CHOOSE({1,2},products[PID],products[Cost_per_box]),2,0)</f>
        <v>5.04</v>
      </c>
      <c r="M5830" s="22">
        <f>shipments[[#This Row],[Boxes]]*shipments[[#This Row],[cost_per_box]]</f>
        <v>1375.92</v>
      </c>
      <c r="N5830" s="22">
        <f>shipments[[#This Row],[Amount]]-shipments[[#This Row],[total cost]]</f>
        <v>6253.83</v>
      </c>
    </row>
    <row r="5831" spans="1:14" x14ac:dyDescent="0.35">
      <c r="A5831" t="s">
        <v>5881</v>
      </c>
      <c r="B5831" t="s">
        <v>8057</v>
      </c>
      <c r="C5831" t="s">
        <v>8030</v>
      </c>
      <c r="D5831" t="s">
        <v>8033</v>
      </c>
      <c r="E5831" s="1">
        <v>45251</v>
      </c>
      <c r="F5831">
        <v>420.75</v>
      </c>
      <c r="G5831">
        <v>47</v>
      </c>
      <c r="H5831" t="s">
        <v>7</v>
      </c>
      <c r="I5831" t="str">
        <f>VLOOKUP(shipments[[#This Row],[SPID]],CHOOSE({1,2},people[[#All],[SPID]],people[[#All],[Sales_person]]),2,0)</f>
        <v>Rafaelita Blaksland</v>
      </c>
      <c r="J5831">
        <f>YEAR(shipments[[#This Row],[Shipdate]])</f>
        <v>2023</v>
      </c>
      <c r="K5831" s="22"/>
      <c r="L5831" s="22">
        <f>VLOOKUP(shipments[[#This Row],[PID]],CHOOSE({1,2},products[PID],products[Cost_per_box]),2,0)</f>
        <v>2.76</v>
      </c>
      <c r="M5831" s="22">
        <f>shipments[[#This Row],[Boxes]]*shipments[[#This Row],[cost_per_box]]</f>
        <v>129.72</v>
      </c>
      <c r="N5831" s="22">
        <f>shipments[[#This Row],[Amount]]-shipments[[#This Row],[total cost]]</f>
        <v>291.02999999999997</v>
      </c>
    </row>
    <row r="5832" spans="1:14" x14ac:dyDescent="0.35">
      <c r="A5832" t="s">
        <v>5882</v>
      </c>
      <c r="B5832" t="s">
        <v>8057</v>
      </c>
      <c r="C5832" t="s">
        <v>8030</v>
      </c>
      <c r="D5832" t="s">
        <v>8038</v>
      </c>
      <c r="E5832" s="1">
        <v>45208</v>
      </c>
      <c r="F5832">
        <v>9182.25</v>
      </c>
      <c r="G5832">
        <v>766</v>
      </c>
      <c r="H5832" t="s">
        <v>7</v>
      </c>
      <c r="I5832" t="str">
        <f>VLOOKUP(shipments[[#This Row],[SPID]],CHOOSE({1,2},people[[#All],[SPID]],people[[#All],[Sales_person]]),2,0)</f>
        <v>Rafaelita Blaksland</v>
      </c>
      <c r="J5832">
        <f>YEAR(shipments[[#This Row],[Shipdate]])</f>
        <v>2023</v>
      </c>
      <c r="K5832" s="22"/>
      <c r="L5832" s="22">
        <f>VLOOKUP(shipments[[#This Row],[PID]],CHOOSE({1,2},products[PID],products[Cost_per_box]),2,0)</f>
        <v>2.76</v>
      </c>
      <c r="M5832" s="22">
        <f>shipments[[#This Row],[Boxes]]*shipments[[#This Row],[cost_per_box]]</f>
        <v>2114.16</v>
      </c>
      <c r="N5832" s="22">
        <f>shipments[[#This Row],[Amount]]-shipments[[#This Row],[total cost]]</f>
        <v>7068.09</v>
      </c>
    </row>
    <row r="5833" spans="1:14" x14ac:dyDescent="0.35">
      <c r="A5833" t="s">
        <v>5883</v>
      </c>
      <c r="B5833" t="s">
        <v>8057</v>
      </c>
      <c r="C5833" t="s">
        <v>8030</v>
      </c>
      <c r="D5833" t="s">
        <v>8033</v>
      </c>
      <c r="E5833" s="1">
        <v>45562</v>
      </c>
      <c r="F5833">
        <v>9792</v>
      </c>
      <c r="G5833">
        <v>980</v>
      </c>
      <c r="H5833" t="s">
        <v>26</v>
      </c>
      <c r="I5833" t="str">
        <f>VLOOKUP(shipments[[#This Row],[SPID]],CHOOSE({1,2},people[[#All],[SPID]],people[[#All],[Sales_person]]),2,0)</f>
        <v>Rafaelita Blaksland</v>
      </c>
      <c r="J5833">
        <f>YEAR(shipments[[#This Row],[Shipdate]])</f>
        <v>2024</v>
      </c>
      <c r="K5833" s="22"/>
      <c r="L5833" s="22">
        <f>VLOOKUP(shipments[[#This Row],[PID]],CHOOSE({1,2},products[PID],products[Cost_per_box]),2,0)</f>
        <v>2.76</v>
      </c>
      <c r="M5833" s="22">
        <f>shipments[[#This Row],[Boxes]]*shipments[[#This Row],[cost_per_box]]</f>
        <v>2704.7999999999997</v>
      </c>
      <c r="N5833" s="22">
        <f>shipments[[#This Row],[Amount]]-shipments[[#This Row],[total cost]]</f>
        <v>7087.2000000000007</v>
      </c>
    </row>
    <row r="5834" spans="1:14" x14ac:dyDescent="0.35">
      <c r="A5834" t="s">
        <v>5884</v>
      </c>
      <c r="B5834" t="s">
        <v>8057</v>
      </c>
      <c r="C5834" t="s">
        <v>8031</v>
      </c>
      <c r="D5834" t="s">
        <v>8033</v>
      </c>
      <c r="E5834" s="1">
        <v>44973</v>
      </c>
      <c r="F5834">
        <v>8460</v>
      </c>
      <c r="G5834">
        <v>1058</v>
      </c>
      <c r="H5834" t="s">
        <v>7</v>
      </c>
      <c r="I5834" t="str">
        <f>VLOOKUP(shipments[[#This Row],[SPID]],CHOOSE({1,2},people[[#All],[SPID]],people[[#All],[Sales_person]]),2,0)</f>
        <v>Rafaelita Blaksland</v>
      </c>
      <c r="J5834">
        <f>YEAR(shipments[[#This Row],[Shipdate]])</f>
        <v>2023</v>
      </c>
      <c r="K5834" s="22"/>
      <c r="L5834" s="22">
        <f>VLOOKUP(shipments[[#This Row],[PID]],CHOOSE({1,2},products[PID],products[Cost_per_box]),2,0)</f>
        <v>3.32</v>
      </c>
      <c r="M5834" s="22">
        <f>shipments[[#This Row],[Boxes]]*shipments[[#This Row],[cost_per_box]]</f>
        <v>3512.56</v>
      </c>
      <c r="N5834" s="22">
        <f>shipments[[#This Row],[Amount]]-shipments[[#This Row],[total cost]]</f>
        <v>4947.4400000000005</v>
      </c>
    </row>
    <row r="5835" spans="1:14" x14ac:dyDescent="0.35">
      <c r="A5835" t="s">
        <v>5885</v>
      </c>
      <c r="B5835" t="s">
        <v>8057</v>
      </c>
      <c r="C5835" t="s">
        <v>8031</v>
      </c>
      <c r="D5835" t="s">
        <v>8033</v>
      </c>
      <c r="E5835" s="1">
        <v>45033</v>
      </c>
      <c r="F5835">
        <v>2529</v>
      </c>
      <c r="G5835">
        <v>362</v>
      </c>
      <c r="H5835" t="s">
        <v>7</v>
      </c>
      <c r="I5835" t="str">
        <f>VLOOKUP(shipments[[#This Row],[SPID]],CHOOSE({1,2},people[[#All],[SPID]],people[[#All],[Sales_person]]),2,0)</f>
        <v>Rafaelita Blaksland</v>
      </c>
      <c r="J5835">
        <f>YEAR(shipments[[#This Row],[Shipdate]])</f>
        <v>2023</v>
      </c>
      <c r="K5835" s="22"/>
      <c r="L5835" s="22">
        <f>VLOOKUP(shipments[[#This Row],[PID]],CHOOSE({1,2},products[PID],products[Cost_per_box]),2,0)</f>
        <v>3.32</v>
      </c>
      <c r="M5835" s="22">
        <f>shipments[[#This Row],[Boxes]]*shipments[[#This Row],[cost_per_box]]</f>
        <v>1201.8399999999999</v>
      </c>
      <c r="N5835" s="22">
        <f>shipments[[#This Row],[Amount]]-shipments[[#This Row],[total cost]]</f>
        <v>1327.16</v>
      </c>
    </row>
    <row r="5836" spans="1:14" x14ac:dyDescent="0.35">
      <c r="A5836" t="s">
        <v>5886</v>
      </c>
      <c r="B5836" t="s">
        <v>8057</v>
      </c>
      <c r="C5836" t="s">
        <v>8031</v>
      </c>
      <c r="D5836" t="s">
        <v>8033</v>
      </c>
      <c r="E5836" s="1">
        <v>44964</v>
      </c>
      <c r="F5836">
        <v>859.5</v>
      </c>
      <c r="G5836">
        <v>86</v>
      </c>
      <c r="H5836" t="s">
        <v>7</v>
      </c>
      <c r="I5836" t="str">
        <f>VLOOKUP(shipments[[#This Row],[SPID]],CHOOSE({1,2},people[[#All],[SPID]],people[[#All],[Sales_person]]),2,0)</f>
        <v>Rafaelita Blaksland</v>
      </c>
      <c r="J5836">
        <f>YEAR(shipments[[#This Row],[Shipdate]])</f>
        <v>2023</v>
      </c>
      <c r="K5836" s="22"/>
      <c r="L5836" s="22">
        <f>VLOOKUP(shipments[[#This Row],[PID]],CHOOSE({1,2},products[PID],products[Cost_per_box]),2,0)</f>
        <v>3.32</v>
      </c>
      <c r="M5836" s="22">
        <f>shipments[[#This Row],[Boxes]]*shipments[[#This Row],[cost_per_box]]</f>
        <v>285.52</v>
      </c>
      <c r="N5836" s="22">
        <f>shipments[[#This Row],[Amount]]-shipments[[#This Row],[total cost]]</f>
        <v>573.98</v>
      </c>
    </row>
    <row r="5837" spans="1:14" x14ac:dyDescent="0.35">
      <c r="A5837" t="s">
        <v>5887</v>
      </c>
      <c r="B5837" t="s">
        <v>8057</v>
      </c>
      <c r="C5837" t="s">
        <v>8031</v>
      </c>
      <c r="D5837" t="s">
        <v>8034</v>
      </c>
      <c r="E5837" s="1">
        <v>45098</v>
      </c>
      <c r="F5837">
        <v>1629</v>
      </c>
      <c r="G5837">
        <v>204</v>
      </c>
      <c r="H5837" t="s">
        <v>7</v>
      </c>
      <c r="I5837" t="str">
        <f>VLOOKUP(shipments[[#This Row],[SPID]],CHOOSE({1,2},people[[#All],[SPID]],people[[#All],[Sales_person]]),2,0)</f>
        <v>Rafaelita Blaksland</v>
      </c>
      <c r="J5837">
        <f>YEAR(shipments[[#This Row],[Shipdate]])</f>
        <v>2023</v>
      </c>
      <c r="K5837" s="22"/>
      <c r="L5837" s="22">
        <f>VLOOKUP(shipments[[#This Row],[PID]],CHOOSE({1,2},products[PID],products[Cost_per_box]),2,0)</f>
        <v>3.32</v>
      </c>
      <c r="M5837" s="22">
        <f>shipments[[#This Row],[Boxes]]*shipments[[#This Row],[cost_per_box]]</f>
        <v>677.28</v>
      </c>
      <c r="N5837" s="22">
        <f>shipments[[#This Row],[Amount]]-shipments[[#This Row],[total cost]]</f>
        <v>951.72</v>
      </c>
    </row>
    <row r="5838" spans="1:14" x14ac:dyDescent="0.35">
      <c r="A5838" t="s">
        <v>5888</v>
      </c>
      <c r="B5838" t="s">
        <v>8057</v>
      </c>
      <c r="C5838" t="s">
        <v>8031</v>
      </c>
      <c r="D5838" t="s">
        <v>8037</v>
      </c>
      <c r="E5838" s="1">
        <v>45022</v>
      </c>
      <c r="F5838">
        <v>13797</v>
      </c>
      <c r="G5838">
        <v>1380</v>
      </c>
      <c r="H5838" t="s">
        <v>7</v>
      </c>
      <c r="I5838" t="str">
        <f>VLOOKUP(shipments[[#This Row],[SPID]],CHOOSE({1,2},people[[#All],[SPID]],people[[#All],[Sales_person]]),2,0)</f>
        <v>Rafaelita Blaksland</v>
      </c>
      <c r="J5838">
        <f>YEAR(shipments[[#This Row],[Shipdate]])</f>
        <v>2023</v>
      </c>
      <c r="K5838" s="22"/>
      <c r="L5838" s="22">
        <f>VLOOKUP(shipments[[#This Row],[PID]],CHOOSE({1,2},products[PID],products[Cost_per_box]),2,0)</f>
        <v>3.32</v>
      </c>
      <c r="M5838" s="22">
        <f>shipments[[#This Row],[Boxes]]*shipments[[#This Row],[cost_per_box]]</f>
        <v>4581.5999999999995</v>
      </c>
      <c r="N5838" s="22">
        <f>shipments[[#This Row],[Amount]]-shipments[[#This Row],[total cost]]</f>
        <v>9215.4000000000015</v>
      </c>
    </row>
    <row r="5839" spans="1:14" x14ac:dyDescent="0.35">
      <c r="A5839" t="s">
        <v>5889</v>
      </c>
      <c r="B5839" t="s">
        <v>8057</v>
      </c>
      <c r="C5839" t="s">
        <v>8032</v>
      </c>
      <c r="D5839" t="s">
        <v>8033</v>
      </c>
      <c r="E5839" s="1">
        <v>45349</v>
      </c>
      <c r="F5839">
        <v>3728.25</v>
      </c>
      <c r="G5839">
        <v>170</v>
      </c>
      <c r="H5839" t="s">
        <v>7</v>
      </c>
      <c r="I5839" t="str">
        <f>VLOOKUP(shipments[[#This Row],[SPID]],CHOOSE({1,2},people[[#All],[SPID]],people[[#All],[Sales_person]]),2,0)</f>
        <v>Rafaelita Blaksland</v>
      </c>
      <c r="J5839">
        <f>YEAR(shipments[[#This Row],[Shipdate]])</f>
        <v>2024</v>
      </c>
      <c r="K5839" s="22"/>
      <c r="L5839" s="22">
        <f>VLOOKUP(shipments[[#This Row],[PID]],CHOOSE({1,2},products[PID],products[Cost_per_box]),2,0)</f>
        <v>2.65</v>
      </c>
      <c r="M5839" s="22">
        <f>shipments[[#This Row],[Boxes]]*shipments[[#This Row],[cost_per_box]]</f>
        <v>450.5</v>
      </c>
      <c r="N5839" s="22">
        <f>shipments[[#This Row],[Amount]]-shipments[[#This Row],[total cost]]</f>
        <v>3277.75</v>
      </c>
    </row>
    <row r="5840" spans="1:14" x14ac:dyDescent="0.35">
      <c r="A5840" t="s">
        <v>5890</v>
      </c>
      <c r="B5840" t="s">
        <v>8057</v>
      </c>
      <c r="C5840" t="s">
        <v>8032</v>
      </c>
      <c r="D5840" t="s">
        <v>8037</v>
      </c>
      <c r="E5840" s="1">
        <v>45275</v>
      </c>
      <c r="F5840">
        <v>8007.75</v>
      </c>
      <c r="G5840">
        <v>364</v>
      </c>
      <c r="H5840" t="s">
        <v>7</v>
      </c>
      <c r="I5840" t="str">
        <f>VLOOKUP(shipments[[#This Row],[SPID]],CHOOSE({1,2},people[[#All],[SPID]],people[[#All],[Sales_person]]),2,0)</f>
        <v>Rafaelita Blaksland</v>
      </c>
      <c r="J5840">
        <f>YEAR(shipments[[#This Row],[Shipdate]])</f>
        <v>2023</v>
      </c>
      <c r="K5840" s="22"/>
      <c r="L5840" s="22">
        <f>VLOOKUP(shipments[[#This Row],[PID]],CHOOSE({1,2},products[PID],products[Cost_per_box]),2,0)</f>
        <v>2.65</v>
      </c>
      <c r="M5840" s="22">
        <f>shipments[[#This Row],[Boxes]]*shipments[[#This Row],[cost_per_box]]</f>
        <v>964.6</v>
      </c>
      <c r="N5840" s="22">
        <f>shipments[[#This Row],[Amount]]-shipments[[#This Row],[total cost]]</f>
        <v>7043.15</v>
      </c>
    </row>
    <row r="5841" spans="1:14" x14ac:dyDescent="0.35">
      <c r="A5841" t="s">
        <v>5891</v>
      </c>
      <c r="B5841" t="s">
        <v>8057</v>
      </c>
      <c r="C5841" t="s">
        <v>8032</v>
      </c>
      <c r="D5841" t="s">
        <v>8033</v>
      </c>
      <c r="E5841" s="1">
        <v>45083</v>
      </c>
      <c r="F5841">
        <v>6336</v>
      </c>
      <c r="G5841">
        <v>317</v>
      </c>
      <c r="H5841" t="s">
        <v>7</v>
      </c>
      <c r="I5841" t="str">
        <f>VLOOKUP(shipments[[#This Row],[SPID]],CHOOSE({1,2},people[[#All],[SPID]],people[[#All],[Sales_person]]),2,0)</f>
        <v>Rafaelita Blaksland</v>
      </c>
      <c r="J5841">
        <f>YEAR(shipments[[#This Row],[Shipdate]])</f>
        <v>2023</v>
      </c>
      <c r="K5841" s="22"/>
      <c r="L5841" s="22">
        <f>VLOOKUP(shipments[[#This Row],[PID]],CHOOSE({1,2},products[PID],products[Cost_per_box]),2,0)</f>
        <v>2.65</v>
      </c>
      <c r="M5841" s="22">
        <f>shipments[[#This Row],[Boxes]]*shipments[[#This Row],[cost_per_box]]</f>
        <v>840.05</v>
      </c>
      <c r="N5841" s="22">
        <f>shipments[[#This Row],[Amount]]-shipments[[#This Row],[total cost]]</f>
        <v>5495.95</v>
      </c>
    </row>
    <row r="5842" spans="1:14" x14ac:dyDescent="0.35">
      <c r="A5842" t="s">
        <v>5892</v>
      </c>
      <c r="B5842" t="s">
        <v>8057</v>
      </c>
      <c r="C5842" t="s">
        <v>8032</v>
      </c>
      <c r="D5842" t="s">
        <v>8034</v>
      </c>
      <c r="E5842" s="1">
        <v>45544</v>
      </c>
      <c r="F5842">
        <v>7490.25</v>
      </c>
      <c r="G5842">
        <v>357</v>
      </c>
      <c r="H5842" t="s">
        <v>26</v>
      </c>
      <c r="I5842" t="str">
        <f>VLOOKUP(shipments[[#This Row],[SPID]],CHOOSE({1,2},people[[#All],[SPID]],people[[#All],[Sales_person]]),2,0)</f>
        <v>Rafaelita Blaksland</v>
      </c>
      <c r="J5842">
        <f>YEAR(shipments[[#This Row],[Shipdate]])</f>
        <v>2024</v>
      </c>
      <c r="K5842" s="22"/>
      <c r="L5842" s="22">
        <f>VLOOKUP(shipments[[#This Row],[PID]],CHOOSE({1,2},products[PID],products[Cost_per_box]),2,0)</f>
        <v>2.65</v>
      </c>
      <c r="M5842" s="22">
        <f>shipments[[#This Row],[Boxes]]*shipments[[#This Row],[cost_per_box]]</f>
        <v>946.05</v>
      </c>
      <c r="N5842" s="22">
        <f>shipments[[#This Row],[Amount]]-shipments[[#This Row],[total cost]]</f>
        <v>6544.2</v>
      </c>
    </row>
    <row r="5843" spans="1:14" x14ac:dyDescent="0.35">
      <c r="A5843" t="s">
        <v>5893</v>
      </c>
      <c r="B5843" t="s">
        <v>8057</v>
      </c>
      <c r="C5843" t="s">
        <v>8032</v>
      </c>
      <c r="D5843" t="s">
        <v>8033</v>
      </c>
      <c r="E5843" s="1">
        <v>45063</v>
      </c>
      <c r="F5843">
        <v>2929.5</v>
      </c>
      <c r="G5843">
        <v>155</v>
      </c>
      <c r="H5843" t="s">
        <v>7</v>
      </c>
      <c r="I5843" t="str">
        <f>VLOOKUP(shipments[[#This Row],[SPID]],CHOOSE({1,2},people[[#All],[SPID]],people[[#All],[Sales_person]]),2,0)</f>
        <v>Rafaelita Blaksland</v>
      </c>
      <c r="J5843">
        <f>YEAR(shipments[[#This Row],[Shipdate]])</f>
        <v>2023</v>
      </c>
      <c r="K5843" s="22"/>
      <c r="L5843" s="22">
        <f>VLOOKUP(shipments[[#This Row],[PID]],CHOOSE({1,2},products[PID],products[Cost_per_box]),2,0)</f>
        <v>2.65</v>
      </c>
      <c r="M5843" s="22">
        <f>shipments[[#This Row],[Boxes]]*shipments[[#This Row],[cost_per_box]]</f>
        <v>410.75</v>
      </c>
      <c r="N5843" s="22">
        <f>shipments[[#This Row],[Amount]]-shipments[[#This Row],[total cost]]</f>
        <v>2518.75</v>
      </c>
    </row>
    <row r="5844" spans="1:14" x14ac:dyDescent="0.35">
      <c r="A5844" t="s">
        <v>5894</v>
      </c>
      <c r="B5844" t="s">
        <v>8057</v>
      </c>
      <c r="C5844" t="s">
        <v>8032</v>
      </c>
      <c r="D5844" t="s">
        <v>8033</v>
      </c>
      <c r="E5844" s="1">
        <v>45190</v>
      </c>
      <c r="F5844">
        <v>12426.75</v>
      </c>
      <c r="G5844">
        <v>592</v>
      </c>
      <c r="H5844" t="s">
        <v>7</v>
      </c>
      <c r="I5844" t="str">
        <f>VLOOKUP(shipments[[#This Row],[SPID]],CHOOSE({1,2},people[[#All],[SPID]],people[[#All],[Sales_person]]),2,0)</f>
        <v>Rafaelita Blaksland</v>
      </c>
      <c r="J5844">
        <f>YEAR(shipments[[#This Row],[Shipdate]])</f>
        <v>2023</v>
      </c>
      <c r="K5844" s="22"/>
      <c r="L5844" s="22">
        <f>VLOOKUP(shipments[[#This Row],[PID]],CHOOSE({1,2},products[PID],products[Cost_per_box]),2,0)</f>
        <v>2.65</v>
      </c>
      <c r="M5844" s="22">
        <f>shipments[[#This Row],[Boxes]]*shipments[[#This Row],[cost_per_box]]</f>
        <v>1568.8</v>
      </c>
      <c r="N5844" s="22">
        <f>shipments[[#This Row],[Amount]]-shipments[[#This Row],[total cost]]</f>
        <v>10857.95</v>
      </c>
    </row>
    <row r="5845" spans="1:14" x14ac:dyDescent="0.35">
      <c r="A5845" t="s">
        <v>5895</v>
      </c>
      <c r="B5845" t="s">
        <v>8057</v>
      </c>
      <c r="C5845" t="s">
        <v>8032</v>
      </c>
      <c r="D5845" t="s">
        <v>8036</v>
      </c>
      <c r="E5845" s="1">
        <v>45467</v>
      </c>
      <c r="F5845">
        <v>7404.75</v>
      </c>
      <c r="G5845">
        <v>353</v>
      </c>
      <c r="H5845" t="s">
        <v>7</v>
      </c>
      <c r="I5845" t="str">
        <f>VLOOKUP(shipments[[#This Row],[SPID]],CHOOSE({1,2},people[[#All],[SPID]],people[[#All],[Sales_person]]),2,0)</f>
        <v>Rafaelita Blaksland</v>
      </c>
      <c r="J5845">
        <f>YEAR(shipments[[#This Row],[Shipdate]])</f>
        <v>2024</v>
      </c>
      <c r="K5845" s="22"/>
      <c r="L5845" s="22">
        <f>VLOOKUP(shipments[[#This Row],[PID]],CHOOSE({1,2},products[PID],products[Cost_per_box]),2,0)</f>
        <v>2.65</v>
      </c>
      <c r="M5845" s="22">
        <f>shipments[[#This Row],[Boxes]]*shipments[[#This Row],[cost_per_box]]</f>
        <v>935.44999999999993</v>
      </c>
      <c r="N5845" s="22">
        <f>shipments[[#This Row],[Amount]]-shipments[[#This Row],[total cost]]</f>
        <v>6469.3</v>
      </c>
    </row>
    <row r="5846" spans="1:14" x14ac:dyDescent="0.35">
      <c r="A5846" t="s">
        <v>5896</v>
      </c>
      <c r="B5846" t="s">
        <v>8057</v>
      </c>
      <c r="C5846" t="s">
        <v>8011</v>
      </c>
      <c r="D5846" t="s">
        <v>8038</v>
      </c>
      <c r="E5846" s="1">
        <v>45120</v>
      </c>
      <c r="F5846">
        <v>2713.5</v>
      </c>
      <c r="G5846">
        <v>227</v>
      </c>
      <c r="H5846" t="s">
        <v>7</v>
      </c>
      <c r="I5846" t="str">
        <f>VLOOKUP(shipments[[#This Row],[SPID]],CHOOSE({1,2},people[[#All],[SPID]],people[[#All],[Sales_person]]),2,0)</f>
        <v>Rafaelita Blaksland</v>
      </c>
      <c r="J5846">
        <f>YEAR(shipments[[#This Row],[Shipdate]])</f>
        <v>2023</v>
      </c>
      <c r="K5846" s="22"/>
      <c r="L5846" s="22">
        <f>VLOOKUP(shipments[[#This Row],[PID]],CHOOSE({1,2},products[PID],products[Cost_per_box]),2,0)</f>
        <v>5.26</v>
      </c>
      <c r="M5846" s="22">
        <f>shipments[[#This Row],[Boxes]]*shipments[[#This Row],[cost_per_box]]</f>
        <v>1194.02</v>
      </c>
      <c r="N5846" s="22">
        <f>shipments[[#This Row],[Amount]]-shipments[[#This Row],[total cost]]</f>
        <v>1519.48</v>
      </c>
    </row>
    <row r="5847" spans="1:14" x14ac:dyDescent="0.35">
      <c r="A5847" t="s">
        <v>5897</v>
      </c>
      <c r="B5847" t="s">
        <v>8057</v>
      </c>
      <c r="C5847" t="s">
        <v>8011</v>
      </c>
      <c r="D5847" t="s">
        <v>8033</v>
      </c>
      <c r="E5847" s="1">
        <v>45135</v>
      </c>
      <c r="F5847">
        <v>7251.75</v>
      </c>
      <c r="G5847">
        <v>484</v>
      </c>
      <c r="H5847" t="s">
        <v>7</v>
      </c>
      <c r="I5847" t="str">
        <f>VLOOKUP(shipments[[#This Row],[SPID]],CHOOSE({1,2},people[[#All],[SPID]],people[[#All],[Sales_person]]),2,0)</f>
        <v>Rafaelita Blaksland</v>
      </c>
      <c r="J5847">
        <f>YEAR(shipments[[#This Row],[Shipdate]])</f>
        <v>2023</v>
      </c>
      <c r="K5847" s="22"/>
      <c r="L5847" s="22">
        <f>VLOOKUP(shipments[[#This Row],[PID]],CHOOSE({1,2},products[PID],products[Cost_per_box]),2,0)</f>
        <v>5.26</v>
      </c>
      <c r="M5847" s="22">
        <f>shipments[[#This Row],[Boxes]]*shipments[[#This Row],[cost_per_box]]</f>
        <v>2545.8399999999997</v>
      </c>
      <c r="N5847" s="22">
        <f>shipments[[#This Row],[Amount]]-shipments[[#This Row],[total cost]]</f>
        <v>4705.91</v>
      </c>
    </row>
    <row r="5848" spans="1:14" x14ac:dyDescent="0.35">
      <c r="A5848" t="s">
        <v>5898</v>
      </c>
      <c r="B5848" t="s">
        <v>8057</v>
      </c>
      <c r="C5848" t="s">
        <v>8014</v>
      </c>
      <c r="D5848" t="s">
        <v>8038</v>
      </c>
      <c r="E5848" s="1">
        <v>45496</v>
      </c>
      <c r="F5848">
        <v>6095.25</v>
      </c>
      <c r="G5848">
        <v>762</v>
      </c>
      <c r="H5848" t="s">
        <v>18</v>
      </c>
      <c r="I5848" t="str">
        <f>VLOOKUP(shipments[[#This Row],[SPID]],CHOOSE({1,2},people[[#All],[SPID]],people[[#All],[Sales_person]]),2,0)</f>
        <v>Rafaelita Blaksland</v>
      </c>
      <c r="J5848">
        <f>YEAR(shipments[[#This Row],[Shipdate]])</f>
        <v>2024</v>
      </c>
      <c r="K5848" s="22"/>
      <c r="L5848" s="22">
        <f>VLOOKUP(shipments[[#This Row],[PID]],CHOOSE({1,2},products[PID],products[Cost_per_box]),2,0)</f>
        <v>3.85</v>
      </c>
      <c r="M5848" s="22">
        <f>shipments[[#This Row],[Boxes]]*shipments[[#This Row],[cost_per_box]]</f>
        <v>2933.7000000000003</v>
      </c>
      <c r="N5848" s="22">
        <f>shipments[[#This Row],[Amount]]-shipments[[#This Row],[total cost]]</f>
        <v>3161.5499999999997</v>
      </c>
    </row>
    <row r="5849" spans="1:14" x14ac:dyDescent="0.35">
      <c r="A5849" t="s">
        <v>5899</v>
      </c>
      <c r="B5849" t="s">
        <v>8057</v>
      </c>
      <c r="C5849" t="s">
        <v>8014</v>
      </c>
      <c r="D5849" t="s">
        <v>8033</v>
      </c>
      <c r="E5849" s="1">
        <v>44981</v>
      </c>
      <c r="F5849">
        <v>7170.75</v>
      </c>
      <c r="G5849">
        <v>897</v>
      </c>
      <c r="H5849" t="s">
        <v>7</v>
      </c>
      <c r="I5849" t="str">
        <f>VLOOKUP(shipments[[#This Row],[SPID]],CHOOSE({1,2},people[[#All],[SPID]],people[[#All],[Sales_person]]),2,0)</f>
        <v>Rafaelita Blaksland</v>
      </c>
      <c r="J5849">
        <f>YEAR(shipments[[#This Row],[Shipdate]])</f>
        <v>2023</v>
      </c>
      <c r="K5849" s="22"/>
      <c r="L5849" s="22">
        <f>VLOOKUP(shipments[[#This Row],[PID]],CHOOSE({1,2},products[PID],products[Cost_per_box]),2,0)</f>
        <v>3.85</v>
      </c>
      <c r="M5849" s="22">
        <f>shipments[[#This Row],[Boxes]]*shipments[[#This Row],[cost_per_box]]</f>
        <v>3453.4500000000003</v>
      </c>
      <c r="N5849" s="22">
        <f>shipments[[#This Row],[Amount]]-shipments[[#This Row],[total cost]]</f>
        <v>3717.2999999999997</v>
      </c>
    </row>
    <row r="5850" spans="1:14" x14ac:dyDescent="0.35">
      <c r="A5850" t="s">
        <v>5900</v>
      </c>
      <c r="B5850" t="s">
        <v>8057</v>
      </c>
      <c r="C5850" t="s">
        <v>8014</v>
      </c>
      <c r="D5850" t="s">
        <v>8038</v>
      </c>
      <c r="E5850" s="1">
        <v>45258</v>
      </c>
      <c r="F5850">
        <v>7128</v>
      </c>
      <c r="G5850">
        <v>1019</v>
      </c>
      <c r="H5850" t="s">
        <v>7</v>
      </c>
      <c r="I5850" t="str">
        <f>VLOOKUP(shipments[[#This Row],[SPID]],CHOOSE({1,2},people[[#All],[SPID]],people[[#All],[Sales_person]]),2,0)</f>
        <v>Rafaelita Blaksland</v>
      </c>
      <c r="J5850">
        <f>YEAR(shipments[[#This Row],[Shipdate]])</f>
        <v>2023</v>
      </c>
      <c r="K5850" s="22"/>
      <c r="L5850" s="22">
        <f>VLOOKUP(shipments[[#This Row],[PID]],CHOOSE({1,2},products[PID],products[Cost_per_box]),2,0)</f>
        <v>3.85</v>
      </c>
      <c r="M5850" s="22">
        <f>shipments[[#This Row],[Boxes]]*shipments[[#This Row],[cost_per_box]]</f>
        <v>3923.15</v>
      </c>
      <c r="N5850" s="22">
        <f>shipments[[#This Row],[Amount]]-shipments[[#This Row],[total cost]]</f>
        <v>3204.85</v>
      </c>
    </row>
    <row r="5851" spans="1:14" x14ac:dyDescent="0.35">
      <c r="A5851" t="s">
        <v>5901</v>
      </c>
      <c r="B5851" t="s">
        <v>8057</v>
      </c>
      <c r="C5851" t="s">
        <v>8014</v>
      </c>
      <c r="D5851" t="s">
        <v>8034</v>
      </c>
      <c r="E5851" s="1">
        <v>45246</v>
      </c>
      <c r="F5851">
        <v>4378.5</v>
      </c>
      <c r="G5851">
        <v>876</v>
      </c>
      <c r="H5851" t="s">
        <v>7</v>
      </c>
      <c r="I5851" t="str">
        <f>VLOOKUP(shipments[[#This Row],[SPID]],CHOOSE({1,2},people[[#All],[SPID]],people[[#All],[Sales_person]]),2,0)</f>
        <v>Rafaelita Blaksland</v>
      </c>
      <c r="J5851">
        <f>YEAR(shipments[[#This Row],[Shipdate]])</f>
        <v>2023</v>
      </c>
      <c r="K5851" s="22"/>
      <c r="L5851" s="22">
        <f>VLOOKUP(shipments[[#This Row],[PID]],CHOOSE({1,2},products[PID],products[Cost_per_box]),2,0)</f>
        <v>3.85</v>
      </c>
      <c r="M5851" s="22">
        <f>shipments[[#This Row],[Boxes]]*shipments[[#This Row],[cost_per_box]]</f>
        <v>3372.6</v>
      </c>
      <c r="N5851" s="22">
        <f>shipments[[#This Row],[Amount]]-shipments[[#This Row],[total cost]]</f>
        <v>1005.9000000000001</v>
      </c>
    </row>
    <row r="5852" spans="1:14" x14ac:dyDescent="0.35">
      <c r="A5852" t="s">
        <v>5902</v>
      </c>
      <c r="B5852" t="s">
        <v>8057</v>
      </c>
      <c r="C5852" t="s">
        <v>8014</v>
      </c>
      <c r="D5852" t="s">
        <v>8036</v>
      </c>
      <c r="E5852" s="1">
        <v>45117</v>
      </c>
      <c r="F5852">
        <v>10460.25</v>
      </c>
      <c r="G5852">
        <v>1495</v>
      </c>
      <c r="H5852" t="s">
        <v>7</v>
      </c>
      <c r="I5852" t="str">
        <f>VLOOKUP(shipments[[#This Row],[SPID]],CHOOSE({1,2},people[[#All],[SPID]],people[[#All],[Sales_person]]),2,0)</f>
        <v>Rafaelita Blaksland</v>
      </c>
      <c r="J5852">
        <f>YEAR(shipments[[#This Row],[Shipdate]])</f>
        <v>2023</v>
      </c>
      <c r="K5852" s="22"/>
      <c r="L5852" s="22">
        <f>VLOOKUP(shipments[[#This Row],[PID]],CHOOSE({1,2},products[PID],products[Cost_per_box]),2,0)</f>
        <v>3.85</v>
      </c>
      <c r="M5852" s="22">
        <f>shipments[[#This Row],[Boxes]]*shipments[[#This Row],[cost_per_box]]</f>
        <v>5755.75</v>
      </c>
      <c r="N5852" s="22">
        <f>shipments[[#This Row],[Amount]]-shipments[[#This Row],[total cost]]</f>
        <v>4704.5</v>
      </c>
    </row>
    <row r="5853" spans="1:14" x14ac:dyDescent="0.35">
      <c r="A5853" t="s">
        <v>5903</v>
      </c>
      <c r="B5853" t="s">
        <v>8057</v>
      </c>
      <c r="C5853" t="s">
        <v>8015</v>
      </c>
      <c r="D5853" t="s">
        <v>8036</v>
      </c>
      <c r="E5853" s="1">
        <v>45454</v>
      </c>
      <c r="F5853">
        <v>5726.25</v>
      </c>
      <c r="G5853">
        <v>637</v>
      </c>
      <c r="H5853" t="s">
        <v>7</v>
      </c>
      <c r="I5853" t="str">
        <f>VLOOKUP(shipments[[#This Row],[SPID]],CHOOSE({1,2},people[[#All],[SPID]],people[[#All],[Sales_person]]),2,0)</f>
        <v>Rafaelita Blaksland</v>
      </c>
      <c r="J5853">
        <f>YEAR(shipments[[#This Row],[Shipdate]])</f>
        <v>2024</v>
      </c>
      <c r="K5853" s="22"/>
      <c r="L5853" s="22">
        <f>VLOOKUP(shipments[[#This Row],[PID]],CHOOSE({1,2},products[PID],products[Cost_per_box]),2,0)</f>
        <v>5.72</v>
      </c>
      <c r="M5853" s="22">
        <f>shipments[[#This Row],[Boxes]]*shipments[[#This Row],[cost_per_box]]</f>
        <v>3643.64</v>
      </c>
      <c r="N5853" s="22">
        <f>shipments[[#This Row],[Amount]]-shipments[[#This Row],[total cost]]</f>
        <v>2082.61</v>
      </c>
    </row>
    <row r="5854" spans="1:14" x14ac:dyDescent="0.35">
      <c r="A5854" t="s">
        <v>5904</v>
      </c>
      <c r="B5854" t="s">
        <v>8057</v>
      </c>
      <c r="C5854" t="s">
        <v>8015</v>
      </c>
      <c r="D5854" t="s">
        <v>8038</v>
      </c>
      <c r="E5854" s="1">
        <v>45548</v>
      </c>
      <c r="F5854">
        <v>3195</v>
      </c>
      <c r="G5854">
        <v>639</v>
      </c>
      <c r="H5854" t="s">
        <v>26</v>
      </c>
      <c r="I5854" t="str">
        <f>VLOOKUP(shipments[[#This Row],[SPID]],CHOOSE({1,2},people[[#All],[SPID]],people[[#All],[Sales_person]]),2,0)</f>
        <v>Rafaelita Blaksland</v>
      </c>
      <c r="J5854">
        <f>YEAR(shipments[[#This Row],[Shipdate]])</f>
        <v>2024</v>
      </c>
      <c r="K5854" s="22"/>
      <c r="L5854" s="22">
        <f>VLOOKUP(shipments[[#This Row],[PID]],CHOOSE({1,2},products[PID],products[Cost_per_box]),2,0)</f>
        <v>5.72</v>
      </c>
      <c r="M5854" s="22">
        <f>shipments[[#This Row],[Boxes]]*shipments[[#This Row],[cost_per_box]]</f>
        <v>3655.08</v>
      </c>
      <c r="N5854" s="22">
        <f>shipments[[#This Row],[Amount]]-shipments[[#This Row],[total cost]]</f>
        <v>-460.07999999999993</v>
      </c>
    </row>
    <row r="5855" spans="1:14" x14ac:dyDescent="0.35">
      <c r="A5855" t="s">
        <v>5905</v>
      </c>
      <c r="B5855" t="s">
        <v>8057</v>
      </c>
      <c r="C5855" t="s">
        <v>8015</v>
      </c>
      <c r="D5855" t="s">
        <v>8033</v>
      </c>
      <c r="E5855" s="1">
        <v>45281</v>
      </c>
      <c r="F5855">
        <v>5087.25</v>
      </c>
      <c r="G5855">
        <v>848</v>
      </c>
      <c r="H5855" t="s">
        <v>7</v>
      </c>
      <c r="I5855" t="str">
        <f>VLOOKUP(shipments[[#This Row],[SPID]],CHOOSE({1,2},people[[#All],[SPID]],people[[#All],[Sales_person]]),2,0)</f>
        <v>Rafaelita Blaksland</v>
      </c>
      <c r="J5855">
        <f>YEAR(shipments[[#This Row],[Shipdate]])</f>
        <v>2023</v>
      </c>
      <c r="K5855" s="22"/>
      <c r="L5855" s="22">
        <f>VLOOKUP(shipments[[#This Row],[PID]],CHOOSE({1,2},products[PID],products[Cost_per_box]),2,0)</f>
        <v>5.72</v>
      </c>
      <c r="M5855" s="22">
        <f>shipments[[#This Row],[Boxes]]*shipments[[#This Row],[cost_per_box]]</f>
        <v>4850.5599999999995</v>
      </c>
      <c r="N5855" s="22">
        <f>shipments[[#This Row],[Amount]]-shipments[[#This Row],[total cost]]</f>
        <v>236.69000000000051</v>
      </c>
    </row>
    <row r="5856" spans="1:14" x14ac:dyDescent="0.35">
      <c r="A5856" t="s">
        <v>5906</v>
      </c>
      <c r="B5856" t="s">
        <v>8057</v>
      </c>
      <c r="C5856" t="s">
        <v>8015</v>
      </c>
      <c r="D5856" t="s">
        <v>8037</v>
      </c>
      <c r="E5856" s="1">
        <v>45531</v>
      </c>
      <c r="F5856">
        <v>5202</v>
      </c>
      <c r="G5856">
        <v>867</v>
      </c>
      <c r="H5856" t="s">
        <v>18</v>
      </c>
      <c r="I5856" t="str">
        <f>VLOOKUP(shipments[[#This Row],[SPID]],CHOOSE({1,2},people[[#All],[SPID]],people[[#All],[Sales_person]]),2,0)</f>
        <v>Rafaelita Blaksland</v>
      </c>
      <c r="J5856">
        <f>YEAR(shipments[[#This Row],[Shipdate]])</f>
        <v>2024</v>
      </c>
      <c r="K5856" s="22"/>
      <c r="L5856" s="22">
        <f>VLOOKUP(shipments[[#This Row],[PID]],CHOOSE({1,2},products[PID],products[Cost_per_box]),2,0)</f>
        <v>5.72</v>
      </c>
      <c r="M5856" s="22">
        <f>shipments[[#This Row],[Boxes]]*shipments[[#This Row],[cost_per_box]]</f>
        <v>4959.24</v>
      </c>
      <c r="N5856" s="22">
        <f>shipments[[#This Row],[Amount]]-shipments[[#This Row],[total cost]]</f>
        <v>242.76000000000022</v>
      </c>
    </row>
    <row r="5857" spans="1:14" x14ac:dyDescent="0.35">
      <c r="A5857" t="s">
        <v>5907</v>
      </c>
      <c r="B5857" t="s">
        <v>8057</v>
      </c>
      <c r="C5857" t="s">
        <v>8015</v>
      </c>
      <c r="D5857" t="s">
        <v>8038</v>
      </c>
      <c r="E5857" s="1">
        <v>45126</v>
      </c>
      <c r="F5857">
        <v>2792.25</v>
      </c>
      <c r="G5857">
        <v>466</v>
      </c>
      <c r="H5857" t="s">
        <v>7</v>
      </c>
      <c r="I5857" t="str">
        <f>VLOOKUP(shipments[[#This Row],[SPID]],CHOOSE({1,2},people[[#All],[SPID]],people[[#All],[Sales_person]]),2,0)</f>
        <v>Rafaelita Blaksland</v>
      </c>
      <c r="J5857">
        <f>YEAR(shipments[[#This Row],[Shipdate]])</f>
        <v>2023</v>
      </c>
      <c r="K5857" s="22"/>
      <c r="L5857" s="22">
        <f>VLOOKUP(shipments[[#This Row],[PID]],CHOOSE({1,2},products[PID],products[Cost_per_box]),2,0)</f>
        <v>5.72</v>
      </c>
      <c r="M5857" s="22">
        <f>shipments[[#This Row],[Boxes]]*shipments[[#This Row],[cost_per_box]]</f>
        <v>2665.52</v>
      </c>
      <c r="N5857" s="22">
        <f>shipments[[#This Row],[Amount]]-shipments[[#This Row],[total cost]]</f>
        <v>126.73000000000002</v>
      </c>
    </row>
    <row r="5858" spans="1:14" x14ac:dyDescent="0.35">
      <c r="A5858" t="s">
        <v>5908</v>
      </c>
      <c r="B5858" t="s">
        <v>8057</v>
      </c>
      <c r="C5858" t="s">
        <v>8017</v>
      </c>
      <c r="D5858" t="s">
        <v>8038</v>
      </c>
      <c r="E5858" s="1">
        <v>44942</v>
      </c>
      <c r="F5858">
        <v>5771.25</v>
      </c>
      <c r="G5858">
        <v>231</v>
      </c>
      <c r="H5858" t="s">
        <v>40</v>
      </c>
      <c r="I5858" t="str">
        <f>VLOOKUP(shipments[[#This Row],[SPID]],CHOOSE({1,2},people[[#All],[SPID]],people[[#All],[Sales_person]]),2,0)</f>
        <v>Rafaelita Blaksland</v>
      </c>
      <c r="J5858">
        <f>YEAR(shipments[[#This Row],[Shipdate]])</f>
        <v>2023</v>
      </c>
      <c r="K5858" s="22"/>
      <c r="L5858" s="22">
        <f>VLOOKUP(shipments[[#This Row],[PID]],CHOOSE({1,2},products[PID],products[Cost_per_box]),2,0)</f>
        <v>9.94</v>
      </c>
      <c r="M5858" s="22">
        <f>shipments[[#This Row],[Boxes]]*shipments[[#This Row],[cost_per_box]]</f>
        <v>2296.14</v>
      </c>
      <c r="N5858" s="22">
        <f>shipments[[#This Row],[Amount]]-shipments[[#This Row],[total cost]]</f>
        <v>3475.11</v>
      </c>
    </row>
    <row r="5859" spans="1:14" x14ac:dyDescent="0.35">
      <c r="A5859" t="s">
        <v>5909</v>
      </c>
      <c r="B5859" t="s">
        <v>8057</v>
      </c>
      <c r="C5859" t="s">
        <v>8017</v>
      </c>
      <c r="D5859" t="s">
        <v>8033</v>
      </c>
      <c r="E5859" s="1">
        <v>45184</v>
      </c>
      <c r="F5859">
        <v>5204.25</v>
      </c>
      <c r="G5859">
        <v>186</v>
      </c>
      <c r="H5859" t="s">
        <v>7</v>
      </c>
      <c r="I5859" t="str">
        <f>VLOOKUP(shipments[[#This Row],[SPID]],CHOOSE({1,2},people[[#All],[SPID]],people[[#All],[Sales_person]]),2,0)</f>
        <v>Rafaelita Blaksland</v>
      </c>
      <c r="J5859">
        <f>YEAR(shipments[[#This Row],[Shipdate]])</f>
        <v>2023</v>
      </c>
      <c r="K5859" s="22"/>
      <c r="L5859" s="22">
        <f>VLOOKUP(shipments[[#This Row],[PID]],CHOOSE({1,2},products[PID],products[Cost_per_box]),2,0)</f>
        <v>9.94</v>
      </c>
      <c r="M5859" s="22">
        <f>shipments[[#This Row],[Boxes]]*shipments[[#This Row],[cost_per_box]]</f>
        <v>1848.84</v>
      </c>
      <c r="N5859" s="22">
        <f>shipments[[#This Row],[Amount]]-shipments[[#This Row],[total cost]]</f>
        <v>3355.41</v>
      </c>
    </row>
    <row r="5860" spans="1:14" x14ac:dyDescent="0.35">
      <c r="A5860" t="s">
        <v>5910</v>
      </c>
      <c r="B5860" t="s">
        <v>8057</v>
      </c>
      <c r="C5860" t="s">
        <v>8020</v>
      </c>
      <c r="D5860" t="s">
        <v>8034</v>
      </c>
      <c r="E5860" s="1">
        <v>44984</v>
      </c>
      <c r="F5860">
        <v>4437</v>
      </c>
      <c r="G5860">
        <v>317</v>
      </c>
      <c r="H5860" t="s">
        <v>7</v>
      </c>
      <c r="I5860" t="str">
        <f>VLOOKUP(shipments[[#This Row],[SPID]],CHOOSE({1,2},people[[#All],[SPID]],people[[#All],[Sales_person]]),2,0)</f>
        <v>Rafaelita Blaksland</v>
      </c>
      <c r="J5860">
        <f>YEAR(shipments[[#This Row],[Shipdate]])</f>
        <v>2023</v>
      </c>
      <c r="K5860" s="22"/>
      <c r="L5860" s="22">
        <f>VLOOKUP(shipments[[#This Row],[PID]],CHOOSE({1,2},products[PID],products[Cost_per_box]),2,0)</f>
        <v>8.2200000000000006</v>
      </c>
      <c r="M5860" s="22">
        <f>shipments[[#This Row],[Boxes]]*shipments[[#This Row],[cost_per_box]]</f>
        <v>2605.7400000000002</v>
      </c>
      <c r="N5860" s="22">
        <f>shipments[[#This Row],[Amount]]-shipments[[#This Row],[total cost]]</f>
        <v>1831.2599999999998</v>
      </c>
    </row>
    <row r="5861" spans="1:14" x14ac:dyDescent="0.35">
      <c r="A5861" t="s">
        <v>5911</v>
      </c>
      <c r="B5861" t="s">
        <v>8057</v>
      </c>
      <c r="C5861" t="s">
        <v>8020</v>
      </c>
      <c r="D5861" t="s">
        <v>8036</v>
      </c>
      <c r="E5861" s="1">
        <v>45267</v>
      </c>
      <c r="F5861">
        <v>9335.25</v>
      </c>
      <c r="G5861">
        <v>719</v>
      </c>
      <c r="H5861" t="s">
        <v>7</v>
      </c>
      <c r="I5861" t="str">
        <f>VLOOKUP(shipments[[#This Row],[SPID]],CHOOSE({1,2},people[[#All],[SPID]],people[[#All],[Sales_person]]),2,0)</f>
        <v>Rafaelita Blaksland</v>
      </c>
      <c r="J5861">
        <f>YEAR(shipments[[#This Row],[Shipdate]])</f>
        <v>2023</v>
      </c>
      <c r="K5861" s="22"/>
      <c r="L5861" s="22">
        <f>VLOOKUP(shipments[[#This Row],[PID]],CHOOSE({1,2},products[PID],products[Cost_per_box]),2,0)</f>
        <v>8.2200000000000006</v>
      </c>
      <c r="M5861" s="22">
        <f>shipments[[#This Row],[Boxes]]*shipments[[#This Row],[cost_per_box]]</f>
        <v>5910.18</v>
      </c>
      <c r="N5861" s="22">
        <f>shipments[[#This Row],[Amount]]-shipments[[#This Row],[total cost]]</f>
        <v>3425.0699999999997</v>
      </c>
    </row>
    <row r="5862" spans="1:14" x14ac:dyDescent="0.35">
      <c r="A5862" t="s">
        <v>5912</v>
      </c>
      <c r="B5862" t="s">
        <v>8057</v>
      </c>
      <c r="C5862" t="s">
        <v>8021</v>
      </c>
      <c r="D5862" t="s">
        <v>8035</v>
      </c>
      <c r="E5862" s="1">
        <v>45467</v>
      </c>
      <c r="F5862">
        <v>9436.5</v>
      </c>
      <c r="G5862">
        <v>450</v>
      </c>
      <c r="H5862" t="s">
        <v>7</v>
      </c>
      <c r="I5862" t="str">
        <f>VLOOKUP(shipments[[#This Row],[SPID]],CHOOSE({1,2},people[[#All],[SPID]],people[[#All],[Sales_person]]),2,0)</f>
        <v>Rafaelita Blaksland</v>
      </c>
      <c r="J5862">
        <f>YEAR(shipments[[#This Row],[Shipdate]])</f>
        <v>2024</v>
      </c>
      <c r="K5862" s="22"/>
      <c r="L5862" s="22">
        <f>VLOOKUP(shipments[[#This Row],[PID]],CHOOSE({1,2},products[PID],products[Cost_per_box]),2,0)</f>
        <v>10.23</v>
      </c>
      <c r="M5862" s="22">
        <f>shipments[[#This Row],[Boxes]]*shipments[[#This Row],[cost_per_box]]</f>
        <v>4603.5</v>
      </c>
      <c r="N5862" s="22">
        <f>shipments[[#This Row],[Amount]]-shipments[[#This Row],[total cost]]</f>
        <v>4833</v>
      </c>
    </row>
    <row r="5863" spans="1:14" x14ac:dyDescent="0.35">
      <c r="A5863" t="s">
        <v>5913</v>
      </c>
      <c r="B5863" t="s">
        <v>8057</v>
      </c>
      <c r="C5863" t="s">
        <v>8021</v>
      </c>
      <c r="D5863" t="s">
        <v>8034</v>
      </c>
      <c r="E5863" s="1">
        <v>45425</v>
      </c>
      <c r="F5863">
        <v>7267.5</v>
      </c>
      <c r="G5863">
        <v>347</v>
      </c>
      <c r="H5863" t="s">
        <v>7</v>
      </c>
      <c r="I5863" t="str">
        <f>VLOOKUP(shipments[[#This Row],[SPID]],CHOOSE({1,2},people[[#All],[SPID]],people[[#All],[Sales_person]]),2,0)</f>
        <v>Rafaelita Blaksland</v>
      </c>
      <c r="J5863">
        <f>YEAR(shipments[[#This Row],[Shipdate]])</f>
        <v>2024</v>
      </c>
      <c r="K5863" s="22"/>
      <c r="L5863" s="22">
        <f>VLOOKUP(shipments[[#This Row],[PID]],CHOOSE({1,2},products[PID],products[Cost_per_box]),2,0)</f>
        <v>10.23</v>
      </c>
      <c r="M5863" s="22">
        <f>shipments[[#This Row],[Boxes]]*shipments[[#This Row],[cost_per_box]]</f>
        <v>3549.81</v>
      </c>
      <c r="N5863" s="22">
        <f>shipments[[#This Row],[Amount]]-shipments[[#This Row],[total cost]]</f>
        <v>3717.69</v>
      </c>
    </row>
    <row r="5864" spans="1:14" x14ac:dyDescent="0.35">
      <c r="A5864" t="s">
        <v>5914</v>
      </c>
      <c r="B5864" t="s">
        <v>8057</v>
      </c>
      <c r="C5864" t="s">
        <v>8022</v>
      </c>
      <c r="D5864" t="s">
        <v>8033</v>
      </c>
      <c r="E5864" s="1">
        <v>45335</v>
      </c>
      <c r="F5864">
        <v>2639.25</v>
      </c>
      <c r="G5864">
        <v>156</v>
      </c>
      <c r="H5864" t="s">
        <v>7</v>
      </c>
      <c r="I5864" t="str">
        <f>VLOOKUP(shipments[[#This Row],[SPID]],CHOOSE({1,2},people[[#All],[SPID]],people[[#All],[Sales_person]]),2,0)</f>
        <v>Rafaelita Blaksland</v>
      </c>
      <c r="J5864">
        <f>YEAR(shipments[[#This Row],[Shipdate]])</f>
        <v>2024</v>
      </c>
      <c r="K5864" s="22"/>
      <c r="L5864" s="22">
        <f>VLOOKUP(shipments[[#This Row],[PID]],CHOOSE({1,2},products[PID],products[Cost_per_box]),2,0)</f>
        <v>4.74</v>
      </c>
      <c r="M5864" s="22">
        <f>shipments[[#This Row],[Boxes]]*shipments[[#This Row],[cost_per_box]]</f>
        <v>739.44</v>
      </c>
      <c r="N5864" s="22">
        <f>shipments[[#This Row],[Amount]]-shipments[[#This Row],[total cost]]</f>
        <v>1899.81</v>
      </c>
    </row>
    <row r="5865" spans="1:14" x14ac:dyDescent="0.35">
      <c r="A5865" t="s">
        <v>5915</v>
      </c>
      <c r="B5865" t="s">
        <v>8057</v>
      </c>
      <c r="C5865" t="s">
        <v>8022</v>
      </c>
      <c r="D5865" t="s">
        <v>8037</v>
      </c>
      <c r="E5865" s="1">
        <v>45222</v>
      </c>
      <c r="F5865">
        <v>1010.25</v>
      </c>
      <c r="G5865">
        <v>73</v>
      </c>
      <c r="H5865" t="s">
        <v>7</v>
      </c>
      <c r="I5865" t="str">
        <f>VLOOKUP(shipments[[#This Row],[SPID]],CHOOSE({1,2},people[[#All],[SPID]],people[[#All],[Sales_person]]),2,0)</f>
        <v>Rafaelita Blaksland</v>
      </c>
      <c r="J5865">
        <f>YEAR(shipments[[#This Row],[Shipdate]])</f>
        <v>2023</v>
      </c>
      <c r="K5865" s="22"/>
      <c r="L5865" s="22">
        <f>VLOOKUP(shipments[[#This Row],[PID]],CHOOSE({1,2},products[PID],products[Cost_per_box]),2,0)</f>
        <v>4.74</v>
      </c>
      <c r="M5865" s="22">
        <f>shipments[[#This Row],[Boxes]]*shipments[[#This Row],[cost_per_box]]</f>
        <v>346.02000000000004</v>
      </c>
      <c r="N5865" s="22">
        <f>shipments[[#This Row],[Amount]]-shipments[[#This Row],[total cost]]</f>
        <v>664.23</v>
      </c>
    </row>
    <row r="5866" spans="1:14" x14ac:dyDescent="0.35">
      <c r="A5866" t="s">
        <v>5916</v>
      </c>
      <c r="B5866" t="s">
        <v>8057</v>
      </c>
      <c r="C5866" t="s">
        <v>8022</v>
      </c>
      <c r="D5866" t="s">
        <v>8036</v>
      </c>
      <c r="E5866" s="1">
        <v>45412</v>
      </c>
      <c r="F5866">
        <v>8941.5</v>
      </c>
      <c r="G5866">
        <v>639</v>
      </c>
      <c r="H5866" t="s">
        <v>7</v>
      </c>
      <c r="I5866" t="str">
        <f>VLOOKUP(shipments[[#This Row],[SPID]],CHOOSE({1,2},people[[#All],[SPID]],people[[#All],[Sales_person]]),2,0)</f>
        <v>Rafaelita Blaksland</v>
      </c>
      <c r="J5866">
        <f>YEAR(shipments[[#This Row],[Shipdate]])</f>
        <v>2024</v>
      </c>
      <c r="K5866" s="22"/>
      <c r="L5866" s="22">
        <f>VLOOKUP(shipments[[#This Row],[PID]],CHOOSE({1,2},products[PID],products[Cost_per_box]),2,0)</f>
        <v>4.74</v>
      </c>
      <c r="M5866" s="22">
        <f>shipments[[#This Row],[Boxes]]*shipments[[#This Row],[cost_per_box]]</f>
        <v>3028.86</v>
      </c>
      <c r="N5866" s="22">
        <f>shipments[[#This Row],[Amount]]-shipments[[#This Row],[total cost]]</f>
        <v>5912.6399999999994</v>
      </c>
    </row>
    <row r="5867" spans="1:14" x14ac:dyDescent="0.35">
      <c r="A5867" t="s">
        <v>5917</v>
      </c>
      <c r="B5867" t="s">
        <v>8057</v>
      </c>
      <c r="C5867" t="s">
        <v>8023</v>
      </c>
      <c r="D5867" t="s">
        <v>8034</v>
      </c>
      <c r="E5867" s="1">
        <v>44980</v>
      </c>
      <c r="F5867">
        <v>8127</v>
      </c>
      <c r="G5867">
        <v>813</v>
      </c>
      <c r="H5867" t="s">
        <v>7</v>
      </c>
      <c r="I5867" t="str">
        <f>VLOOKUP(shipments[[#This Row],[SPID]],CHOOSE({1,2},people[[#All],[SPID]],people[[#All],[Sales_person]]),2,0)</f>
        <v>Rafaelita Blaksland</v>
      </c>
      <c r="J5867">
        <f>YEAR(shipments[[#This Row],[Shipdate]])</f>
        <v>2023</v>
      </c>
      <c r="K5867" s="22"/>
      <c r="L5867" s="22">
        <f>VLOOKUP(shipments[[#This Row],[PID]],CHOOSE({1,2},products[PID],products[Cost_per_box]),2,0)</f>
        <v>10.51</v>
      </c>
      <c r="M5867" s="22">
        <f>shipments[[#This Row],[Boxes]]*shipments[[#This Row],[cost_per_box]]</f>
        <v>8544.6299999999992</v>
      </c>
      <c r="N5867" s="22">
        <f>shipments[[#This Row],[Amount]]-shipments[[#This Row],[total cost]]</f>
        <v>-417.6299999999992</v>
      </c>
    </row>
    <row r="5868" spans="1:14" x14ac:dyDescent="0.35">
      <c r="A5868" t="s">
        <v>5918</v>
      </c>
      <c r="B5868" t="s">
        <v>8057</v>
      </c>
      <c r="C5868" t="s">
        <v>8023</v>
      </c>
      <c r="D5868" t="s">
        <v>8038</v>
      </c>
      <c r="E5868" s="1">
        <v>45306</v>
      </c>
      <c r="F5868">
        <v>7258.5</v>
      </c>
      <c r="G5868">
        <v>1210</v>
      </c>
      <c r="H5868" t="s">
        <v>7</v>
      </c>
      <c r="I5868" t="str">
        <f>VLOOKUP(shipments[[#This Row],[SPID]],CHOOSE({1,2},people[[#All],[SPID]],people[[#All],[Sales_person]]),2,0)</f>
        <v>Rafaelita Blaksland</v>
      </c>
      <c r="J5868">
        <f>YEAR(shipments[[#This Row],[Shipdate]])</f>
        <v>2024</v>
      </c>
      <c r="K5868" s="22"/>
      <c r="L5868" s="22">
        <f>VLOOKUP(shipments[[#This Row],[PID]],CHOOSE({1,2},products[PID],products[Cost_per_box]),2,0)</f>
        <v>10.51</v>
      </c>
      <c r="M5868" s="22">
        <f>shipments[[#This Row],[Boxes]]*shipments[[#This Row],[cost_per_box]]</f>
        <v>12717.1</v>
      </c>
      <c r="N5868" s="22">
        <f>shipments[[#This Row],[Amount]]-shipments[[#This Row],[total cost]]</f>
        <v>-5458.6</v>
      </c>
    </row>
    <row r="5869" spans="1:14" x14ac:dyDescent="0.35">
      <c r="A5869" t="s">
        <v>5919</v>
      </c>
      <c r="B5869" t="s">
        <v>8057</v>
      </c>
      <c r="C5869" t="s">
        <v>8023</v>
      </c>
      <c r="D5869" t="s">
        <v>8034</v>
      </c>
      <c r="E5869" s="1">
        <v>45523</v>
      </c>
      <c r="F5869">
        <v>3107.25</v>
      </c>
      <c r="G5869">
        <v>389</v>
      </c>
      <c r="H5869" t="s">
        <v>18</v>
      </c>
      <c r="I5869" t="str">
        <f>VLOOKUP(shipments[[#This Row],[SPID]],CHOOSE({1,2},people[[#All],[SPID]],people[[#All],[Sales_person]]),2,0)</f>
        <v>Rafaelita Blaksland</v>
      </c>
      <c r="J5869">
        <f>YEAR(shipments[[#This Row],[Shipdate]])</f>
        <v>2024</v>
      </c>
      <c r="K5869" s="22"/>
      <c r="L5869" s="22">
        <f>VLOOKUP(shipments[[#This Row],[PID]],CHOOSE({1,2},products[PID],products[Cost_per_box]),2,0)</f>
        <v>10.51</v>
      </c>
      <c r="M5869" s="22">
        <f>shipments[[#This Row],[Boxes]]*shipments[[#This Row],[cost_per_box]]</f>
        <v>4088.39</v>
      </c>
      <c r="N5869" s="22">
        <f>shipments[[#This Row],[Amount]]-shipments[[#This Row],[total cost]]</f>
        <v>-981.13999999999987</v>
      </c>
    </row>
    <row r="5870" spans="1:14" x14ac:dyDescent="0.35">
      <c r="A5870" t="s">
        <v>5920</v>
      </c>
      <c r="B5870" t="s">
        <v>8057</v>
      </c>
      <c r="C5870" t="s">
        <v>8023</v>
      </c>
      <c r="D5870" t="s">
        <v>8036</v>
      </c>
      <c r="E5870" s="1">
        <v>45148</v>
      </c>
      <c r="F5870">
        <v>5179.5</v>
      </c>
      <c r="G5870">
        <v>740</v>
      </c>
      <c r="H5870" t="s">
        <v>7</v>
      </c>
      <c r="I5870" t="str">
        <f>VLOOKUP(shipments[[#This Row],[SPID]],CHOOSE({1,2},people[[#All],[SPID]],people[[#All],[Sales_person]]),2,0)</f>
        <v>Rafaelita Blaksland</v>
      </c>
      <c r="J5870">
        <f>YEAR(shipments[[#This Row],[Shipdate]])</f>
        <v>2023</v>
      </c>
      <c r="K5870" s="22"/>
      <c r="L5870" s="22">
        <f>VLOOKUP(shipments[[#This Row],[PID]],CHOOSE({1,2},products[PID],products[Cost_per_box]),2,0)</f>
        <v>10.51</v>
      </c>
      <c r="M5870" s="22">
        <f>shipments[[#This Row],[Boxes]]*shipments[[#This Row],[cost_per_box]]</f>
        <v>7777.4</v>
      </c>
      <c r="N5870" s="22">
        <f>shipments[[#This Row],[Amount]]-shipments[[#This Row],[total cost]]</f>
        <v>-2597.8999999999996</v>
      </c>
    </row>
    <row r="5871" spans="1:14" x14ac:dyDescent="0.35">
      <c r="A5871" t="s">
        <v>5921</v>
      </c>
      <c r="B5871" t="s">
        <v>8057</v>
      </c>
      <c r="C5871" t="s">
        <v>8023</v>
      </c>
      <c r="D5871" t="s">
        <v>8038</v>
      </c>
      <c r="E5871" s="1">
        <v>45236</v>
      </c>
      <c r="F5871">
        <v>760.5</v>
      </c>
      <c r="G5871">
        <v>77</v>
      </c>
      <c r="H5871" t="s">
        <v>7</v>
      </c>
      <c r="I5871" t="str">
        <f>VLOOKUP(shipments[[#This Row],[SPID]],CHOOSE({1,2},people[[#All],[SPID]],people[[#All],[Sales_person]]),2,0)</f>
        <v>Rafaelita Blaksland</v>
      </c>
      <c r="J5871">
        <f>YEAR(shipments[[#This Row],[Shipdate]])</f>
        <v>2023</v>
      </c>
      <c r="K5871" s="22"/>
      <c r="L5871" s="22">
        <f>VLOOKUP(shipments[[#This Row],[PID]],CHOOSE({1,2},products[PID],products[Cost_per_box]),2,0)</f>
        <v>10.51</v>
      </c>
      <c r="M5871" s="22">
        <f>shipments[[#This Row],[Boxes]]*shipments[[#This Row],[cost_per_box]]</f>
        <v>809.27</v>
      </c>
      <c r="N5871" s="22">
        <f>shipments[[#This Row],[Amount]]-shipments[[#This Row],[total cost]]</f>
        <v>-48.769999999999982</v>
      </c>
    </row>
    <row r="5872" spans="1:14" x14ac:dyDescent="0.35">
      <c r="A5872" t="s">
        <v>5922</v>
      </c>
      <c r="B5872" t="s">
        <v>8057</v>
      </c>
      <c r="C5872" t="s">
        <v>8023</v>
      </c>
      <c r="D5872" t="s">
        <v>8038</v>
      </c>
      <c r="E5872" s="1">
        <v>44999</v>
      </c>
      <c r="F5872">
        <v>6849</v>
      </c>
      <c r="G5872">
        <v>857</v>
      </c>
      <c r="H5872" t="s">
        <v>7</v>
      </c>
      <c r="I5872" t="str">
        <f>VLOOKUP(shipments[[#This Row],[SPID]],CHOOSE({1,2},people[[#All],[SPID]],people[[#All],[Sales_person]]),2,0)</f>
        <v>Rafaelita Blaksland</v>
      </c>
      <c r="J5872">
        <f>YEAR(shipments[[#This Row],[Shipdate]])</f>
        <v>2023</v>
      </c>
      <c r="K5872" s="22"/>
      <c r="L5872" s="22">
        <f>VLOOKUP(shipments[[#This Row],[PID]],CHOOSE({1,2},products[PID],products[Cost_per_box]),2,0)</f>
        <v>10.51</v>
      </c>
      <c r="M5872" s="22">
        <f>shipments[[#This Row],[Boxes]]*shipments[[#This Row],[cost_per_box]]</f>
        <v>9007.07</v>
      </c>
      <c r="N5872" s="22">
        <f>shipments[[#This Row],[Amount]]-shipments[[#This Row],[total cost]]</f>
        <v>-2158.0699999999997</v>
      </c>
    </row>
    <row r="5873" spans="1:14" x14ac:dyDescent="0.35">
      <c r="A5873" t="s">
        <v>5923</v>
      </c>
      <c r="B5873" t="s">
        <v>8057</v>
      </c>
      <c r="C5873" t="s">
        <v>8024</v>
      </c>
      <c r="D5873" t="s">
        <v>8035</v>
      </c>
      <c r="E5873" s="1">
        <v>45002</v>
      </c>
      <c r="F5873">
        <v>2601</v>
      </c>
      <c r="G5873">
        <v>174</v>
      </c>
      <c r="H5873" t="s">
        <v>7</v>
      </c>
      <c r="I5873" t="str">
        <f>VLOOKUP(shipments[[#This Row],[SPID]],CHOOSE({1,2},people[[#All],[SPID]],people[[#All],[Sales_person]]),2,0)</f>
        <v>Rafaelita Blaksland</v>
      </c>
      <c r="J5873">
        <f>YEAR(shipments[[#This Row],[Shipdate]])</f>
        <v>2023</v>
      </c>
      <c r="K5873" s="22"/>
      <c r="L5873" s="22">
        <f>VLOOKUP(shipments[[#This Row],[PID]],CHOOSE({1,2},products[PID],products[Cost_per_box]),2,0)</f>
        <v>6.43</v>
      </c>
      <c r="M5873" s="22">
        <f>shipments[[#This Row],[Boxes]]*shipments[[#This Row],[cost_per_box]]</f>
        <v>1118.82</v>
      </c>
      <c r="N5873" s="22">
        <f>shipments[[#This Row],[Amount]]-shipments[[#This Row],[total cost]]</f>
        <v>1482.18</v>
      </c>
    </row>
    <row r="5874" spans="1:14" x14ac:dyDescent="0.35">
      <c r="A5874" t="s">
        <v>5924</v>
      </c>
      <c r="B5874" t="s">
        <v>8057</v>
      </c>
      <c r="C5874" t="s">
        <v>8024</v>
      </c>
      <c r="D5874" t="s">
        <v>8037</v>
      </c>
      <c r="E5874" s="1">
        <v>45433</v>
      </c>
      <c r="F5874">
        <v>3588.75</v>
      </c>
      <c r="G5874">
        <v>200</v>
      </c>
      <c r="H5874" t="s">
        <v>7</v>
      </c>
      <c r="I5874" t="str">
        <f>VLOOKUP(shipments[[#This Row],[SPID]],CHOOSE({1,2},people[[#All],[SPID]],people[[#All],[Sales_person]]),2,0)</f>
        <v>Rafaelita Blaksland</v>
      </c>
      <c r="J5874">
        <f>YEAR(shipments[[#This Row],[Shipdate]])</f>
        <v>2024</v>
      </c>
      <c r="K5874" s="22"/>
      <c r="L5874" s="22">
        <f>VLOOKUP(shipments[[#This Row],[PID]],CHOOSE({1,2},products[PID],products[Cost_per_box]),2,0)</f>
        <v>6.43</v>
      </c>
      <c r="M5874" s="22">
        <f>shipments[[#This Row],[Boxes]]*shipments[[#This Row],[cost_per_box]]</f>
        <v>1286</v>
      </c>
      <c r="N5874" s="22">
        <f>shipments[[#This Row],[Amount]]-shipments[[#This Row],[total cost]]</f>
        <v>2302.75</v>
      </c>
    </row>
    <row r="5875" spans="1:14" x14ac:dyDescent="0.35">
      <c r="A5875" t="s">
        <v>5925</v>
      </c>
      <c r="B5875" t="s">
        <v>8057</v>
      </c>
      <c r="C5875" t="s">
        <v>8025</v>
      </c>
      <c r="D5875" t="s">
        <v>8037</v>
      </c>
      <c r="E5875" s="1">
        <v>45320</v>
      </c>
      <c r="F5875">
        <v>3982.5</v>
      </c>
      <c r="G5875">
        <v>235</v>
      </c>
      <c r="H5875" t="s">
        <v>7</v>
      </c>
      <c r="I5875" t="str">
        <f>VLOOKUP(shipments[[#This Row],[SPID]],CHOOSE({1,2},people[[#All],[SPID]],people[[#All],[Sales_person]]),2,0)</f>
        <v>Rafaelita Blaksland</v>
      </c>
      <c r="J5875">
        <f>YEAR(shipments[[#This Row],[Shipdate]])</f>
        <v>2024</v>
      </c>
      <c r="K5875" s="22"/>
      <c r="L5875" s="22">
        <f>VLOOKUP(shipments[[#This Row],[PID]],CHOOSE({1,2},products[PID],products[Cost_per_box]),2,0)</f>
        <v>12.41</v>
      </c>
      <c r="M5875" s="22">
        <f>shipments[[#This Row],[Boxes]]*shipments[[#This Row],[cost_per_box]]</f>
        <v>2916.35</v>
      </c>
      <c r="N5875" s="22">
        <f>shipments[[#This Row],[Amount]]-shipments[[#This Row],[total cost]]</f>
        <v>1066.1500000000001</v>
      </c>
    </row>
    <row r="5876" spans="1:14" x14ac:dyDescent="0.35">
      <c r="A5876" t="s">
        <v>5926</v>
      </c>
      <c r="B5876" t="s">
        <v>8057</v>
      </c>
      <c r="C5876" t="s">
        <v>8025</v>
      </c>
      <c r="D5876" t="s">
        <v>8033</v>
      </c>
      <c r="E5876" s="1">
        <v>45205</v>
      </c>
      <c r="F5876">
        <v>6603.75</v>
      </c>
      <c r="G5876">
        <v>389</v>
      </c>
      <c r="H5876" t="s">
        <v>7</v>
      </c>
      <c r="I5876" t="str">
        <f>VLOOKUP(shipments[[#This Row],[SPID]],CHOOSE({1,2},people[[#All],[SPID]],people[[#All],[Sales_person]]),2,0)</f>
        <v>Rafaelita Blaksland</v>
      </c>
      <c r="J5876">
        <f>YEAR(shipments[[#This Row],[Shipdate]])</f>
        <v>2023</v>
      </c>
      <c r="K5876" s="22"/>
      <c r="L5876" s="22">
        <f>VLOOKUP(shipments[[#This Row],[PID]],CHOOSE({1,2},products[PID],products[Cost_per_box]),2,0)</f>
        <v>12.41</v>
      </c>
      <c r="M5876" s="22">
        <f>shipments[[#This Row],[Boxes]]*shipments[[#This Row],[cost_per_box]]</f>
        <v>4827.49</v>
      </c>
      <c r="N5876" s="22">
        <f>shipments[[#This Row],[Amount]]-shipments[[#This Row],[total cost]]</f>
        <v>1776.2600000000002</v>
      </c>
    </row>
    <row r="5877" spans="1:14" x14ac:dyDescent="0.35">
      <c r="A5877" t="s">
        <v>5927</v>
      </c>
      <c r="B5877" t="s">
        <v>8057</v>
      </c>
      <c r="C5877" t="s">
        <v>8025</v>
      </c>
      <c r="D5877" t="s">
        <v>8038</v>
      </c>
      <c r="E5877" s="1">
        <v>45124</v>
      </c>
      <c r="F5877">
        <v>3224.25</v>
      </c>
      <c r="G5877">
        <v>154</v>
      </c>
      <c r="H5877" t="s">
        <v>7</v>
      </c>
      <c r="I5877" t="str">
        <f>VLOOKUP(shipments[[#This Row],[SPID]],CHOOSE({1,2},people[[#All],[SPID]],people[[#All],[Sales_person]]),2,0)</f>
        <v>Rafaelita Blaksland</v>
      </c>
      <c r="J5877">
        <f>YEAR(shipments[[#This Row],[Shipdate]])</f>
        <v>2023</v>
      </c>
      <c r="K5877" s="22"/>
      <c r="L5877" s="22">
        <f>VLOOKUP(shipments[[#This Row],[PID]],CHOOSE({1,2},products[PID],products[Cost_per_box]),2,0)</f>
        <v>12.41</v>
      </c>
      <c r="M5877" s="22">
        <f>shipments[[#This Row],[Boxes]]*shipments[[#This Row],[cost_per_box]]</f>
        <v>1911.14</v>
      </c>
      <c r="N5877" s="22">
        <f>shipments[[#This Row],[Amount]]-shipments[[#This Row],[total cost]]</f>
        <v>1313.11</v>
      </c>
    </row>
    <row r="5878" spans="1:14" x14ac:dyDescent="0.35">
      <c r="A5878" t="s">
        <v>5928</v>
      </c>
      <c r="B5878" t="s">
        <v>8057</v>
      </c>
      <c r="C5878" t="s">
        <v>8026</v>
      </c>
      <c r="D5878" t="s">
        <v>8034</v>
      </c>
      <c r="E5878" s="1">
        <v>45168</v>
      </c>
      <c r="F5878">
        <v>9760.5</v>
      </c>
      <c r="G5878">
        <v>698</v>
      </c>
      <c r="H5878" t="s">
        <v>7</v>
      </c>
      <c r="I5878" t="str">
        <f>VLOOKUP(shipments[[#This Row],[SPID]],CHOOSE({1,2},people[[#All],[SPID]],people[[#All],[Sales_person]]),2,0)</f>
        <v>Rafaelita Blaksland</v>
      </c>
      <c r="J5878">
        <f>YEAR(shipments[[#This Row],[Shipdate]])</f>
        <v>2023</v>
      </c>
      <c r="K5878" s="22"/>
      <c r="L5878" s="22">
        <f>VLOOKUP(shipments[[#This Row],[PID]],CHOOSE({1,2},products[PID],products[Cost_per_box]),2,0)</f>
        <v>9.57</v>
      </c>
      <c r="M5878" s="22">
        <f>shipments[[#This Row],[Boxes]]*shipments[[#This Row],[cost_per_box]]</f>
        <v>6679.8600000000006</v>
      </c>
      <c r="N5878" s="22">
        <f>shipments[[#This Row],[Amount]]-shipments[[#This Row],[total cost]]</f>
        <v>3080.6399999999994</v>
      </c>
    </row>
    <row r="5879" spans="1:14" x14ac:dyDescent="0.35">
      <c r="A5879" t="s">
        <v>5929</v>
      </c>
      <c r="B5879" t="s">
        <v>8057</v>
      </c>
      <c r="C5879" t="s">
        <v>8026</v>
      </c>
      <c r="D5879" t="s">
        <v>8033</v>
      </c>
      <c r="E5879" s="1">
        <v>44979</v>
      </c>
      <c r="F5879">
        <v>13227.75</v>
      </c>
      <c r="G5879">
        <v>882</v>
      </c>
      <c r="H5879" t="s">
        <v>7</v>
      </c>
      <c r="I5879" t="str">
        <f>VLOOKUP(shipments[[#This Row],[SPID]],CHOOSE({1,2},people[[#All],[SPID]],people[[#All],[Sales_person]]),2,0)</f>
        <v>Rafaelita Blaksland</v>
      </c>
      <c r="J5879">
        <f>YEAR(shipments[[#This Row],[Shipdate]])</f>
        <v>2023</v>
      </c>
      <c r="K5879" s="22"/>
      <c r="L5879" s="22">
        <f>VLOOKUP(shipments[[#This Row],[PID]],CHOOSE({1,2},products[PID],products[Cost_per_box]),2,0)</f>
        <v>9.57</v>
      </c>
      <c r="M5879" s="22">
        <f>shipments[[#This Row],[Boxes]]*shipments[[#This Row],[cost_per_box]]</f>
        <v>8440.74</v>
      </c>
      <c r="N5879" s="22">
        <f>shipments[[#This Row],[Amount]]-shipments[[#This Row],[total cost]]</f>
        <v>4787.01</v>
      </c>
    </row>
    <row r="5880" spans="1:14" x14ac:dyDescent="0.35">
      <c r="A5880" t="s">
        <v>5930</v>
      </c>
      <c r="B5880" t="s">
        <v>8057</v>
      </c>
      <c r="C5880" t="s">
        <v>8026</v>
      </c>
      <c r="D5880" t="s">
        <v>8034</v>
      </c>
      <c r="E5880" s="1">
        <v>45538</v>
      </c>
      <c r="F5880">
        <v>1134</v>
      </c>
      <c r="G5880">
        <v>71</v>
      </c>
      <c r="H5880" t="s">
        <v>26</v>
      </c>
      <c r="I5880" t="str">
        <f>VLOOKUP(shipments[[#This Row],[SPID]],CHOOSE({1,2},people[[#All],[SPID]],people[[#All],[Sales_person]]),2,0)</f>
        <v>Rafaelita Blaksland</v>
      </c>
      <c r="J5880">
        <f>YEAR(shipments[[#This Row],[Shipdate]])</f>
        <v>2024</v>
      </c>
      <c r="K5880" s="22"/>
      <c r="L5880" s="22">
        <f>VLOOKUP(shipments[[#This Row],[PID]],CHOOSE({1,2},products[PID],products[Cost_per_box]),2,0)</f>
        <v>9.57</v>
      </c>
      <c r="M5880" s="22">
        <f>shipments[[#This Row],[Boxes]]*shipments[[#This Row],[cost_per_box]]</f>
        <v>679.47</v>
      </c>
      <c r="N5880" s="22">
        <f>shipments[[#This Row],[Amount]]-shipments[[#This Row],[total cost]]</f>
        <v>454.53</v>
      </c>
    </row>
    <row r="5881" spans="1:14" x14ac:dyDescent="0.35">
      <c r="A5881" t="s">
        <v>5931</v>
      </c>
      <c r="B5881" t="s">
        <v>8057</v>
      </c>
      <c r="C5881" t="s">
        <v>8027</v>
      </c>
      <c r="D5881" t="s">
        <v>8035</v>
      </c>
      <c r="E5881" s="1">
        <v>45202</v>
      </c>
      <c r="F5881">
        <v>951.75</v>
      </c>
      <c r="G5881">
        <v>87</v>
      </c>
      <c r="H5881" t="s">
        <v>7</v>
      </c>
      <c r="I5881" t="str">
        <f>VLOOKUP(shipments[[#This Row],[SPID]],CHOOSE({1,2},people[[#All],[SPID]],people[[#All],[Sales_person]]),2,0)</f>
        <v>Rafaelita Blaksland</v>
      </c>
      <c r="J5881">
        <f>YEAR(shipments[[#This Row],[Shipdate]])</f>
        <v>2023</v>
      </c>
      <c r="K5881" s="22"/>
      <c r="L5881" s="22">
        <f>VLOOKUP(shipments[[#This Row],[PID]],CHOOSE({1,2},products[PID],products[Cost_per_box]),2,0)</f>
        <v>8.43</v>
      </c>
      <c r="M5881" s="22">
        <f>shipments[[#This Row],[Boxes]]*shipments[[#This Row],[cost_per_box]]</f>
        <v>733.41</v>
      </c>
      <c r="N5881" s="22">
        <f>shipments[[#This Row],[Amount]]-shipments[[#This Row],[total cost]]</f>
        <v>218.34000000000003</v>
      </c>
    </row>
    <row r="5882" spans="1:14" x14ac:dyDescent="0.35">
      <c r="A5882" t="s">
        <v>5932</v>
      </c>
      <c r="B5882" t="s">
        <v>8057</v>
      </c>
      <c r="C5882" t="s">
        <v>8027</v>
      </c>
      <c r="D5882" t="s">
        <v>8038</v>
      </c>
      <c r="E5882" s="1">
        <v>44971</v>
      </c>
      <c r="F5882">
        <v>990</v>
      </c>
      <c r="G5882">
        <v>110</v>
      </c>
      <c r="H5882" t="s">
        <v>7</v>
      </c>
      <c r="I5882" t="str">
        <f>VLOOKUP(shipments[[#This Row],[SPID]],CHOOSE({1,2},people[[#All],[SPID]],people[[#All],[Sales_person]]),2,0)</f>
        <v>Rafaelita Blaksland</v>
      </c>
      <c r="J5882">
        <f>YEAR(shipments[[#This Row],[Shipdate]])</f>
        <v>2023</v>
      </c>
      <c r="K5882" s="22"/>
      <c r="L5882" s="22">
        <f>VLOOKUP(shipments[[#This Row],[PID]],CHOOSE({1,2},products[PID],products[Cost_per_box]),2,0)</f>
        <v>8.43</v>
      </c>
      <c r="M5882" s="22">
        <f>shipments[[#This Row],[Boxes]]*shipments[[#This Row],[cost_per_box]]</f>
        <v>927.3</v>
      </c>
      <c r="N5882" s="22">
        <f>shipments[[#This Row],[Amount]]-shipments[[#This Row],[total cost]]</f>
        <v>62.700000000000045</v>
      </c>
    </row>
    <row r="5883" spans="1:14" x14ac:dyDescent="0.35">
      <c r="A5883" t="s">
        <v>5933</v>
      </c>
      <c r="B5883" t="s">
        <v>8057</v>
      </c>
      <c r="C5883" t="s">
        <v>8027</v>
      </c>
      <c r="D5883" t="s">
        <v>8037</v>
      </c>
      <c r="E5883" s="1">
        <v>45342</v>
      </c>
      <c r="F5883">
        <v>2535.75</v>
      </c>
      <c r="G5883">
        <v>363</v>
      </c>
      <c r="H5883" t="s">
        <v>7</v>
      </c>
      <c r="I5883" t="str">
        <f>VLOOKUP(shipments[[#This Row],[SPID]],CHOOSE({1,2},people[[#All],[SPID]],people[[#All],[Sales_person]]),2,0)</f>
        <v>Rafaelita Blaksland</v>
      </c>
      <c r="J5883">
        <f>YEAR(shipments[[#This Row],[Shipdate]])</f>
        <v>2024</v>
      </c>
      <c r="K5883" s="22"/>
      <c r="L5883" s="22">
        <f>VLOOKUP(shipments[[#This Row],[PID]],CHOOSE({1,2},products[PID],products[Cost_per_box]),2,0)</f>
        <v>8.43</v>
      </c>
      <c r="M5883" s="22">
        <f>shipments[[#This Row],[Boxes]]*shipments[[#This Row],[cost_per_box]]</f>
        <v>3060.0899999999997</v>
      </c>
      <c r="N5883" s="22">
        <f>shipments[[#This Row],[Amount]]-shipments[[#This Row],[total cost]]</f>
        <v>-524.33999999999969</v>
      </c>
    </row>
    <row r="5884" spans="1:14" x14ac:dyDescent="0.35">
      <c r="A5884" t="s">
        <v>5934</v>
      </c>
      <c r="B5884" t="s">
        <v>8057</v>
      </c>
      <c r="C5884" t="s">
        <v>8028</v>
      </c>
      <c r="D5884" t="s">
        <v>8033</v>
      </c>
      <c r="E5884" s="1">
        <v>45044</v>
      </c>
      <c r="F5884">
        <v>6682.5</v>
      </c>
      <c r="G5884">
        <v>669</v>
      </c>
      <c r="H5884" t="s">
        <v>7</v>
      </c>
      <c r="I5884" t="str">
        <f>VLOOKUP(shipments[[#This Row],[SPID]],CHOOSE({1,2},people[[#All],[SPID]],people[[#All],[Sales_person]]),2,0)</f>
        <v>Rafaelita Blaksland</v>
      </c>
      <c r="J5884">
        <f>YEAR(shipments[[#This Row],[Shipdate]])</f>
        <v>2023</v>
      </c>
      <c r="K5884" s="22"/>
      <c r="L5884" s="22">
        <f>VLOOKUP(shipments[[#This Row],[PID]],CHOOSE({1,2},products[PID],products[Cost_per_box]),2,0)</f>
        <v>6.8</v>
      </c>
      <c r="M5884" s="22">
        <f>shipments[[#This Row],[Boxes]]*shipments[[#This Row],[cost_per_box]]</f>
        <v>4549.2</v>
      </c>
      <c r="N5884" s="22">
        <f>shipments[[#This Row],[Amount]]-shipments[[#This Row],[total cost]]</f>
        <v>2133.3000000000002</v>
      </c>
    </row>
    <row r="5885" spans="1:14" x14ac:dyDescent="0.35">
      <c r="A5885" t="s">
        <v>5935</v>
      </c>
      <c r="B5885" t="s">
        <v>8057</v>
      </c>
      <c r="C5885" t="s">
        <v>8028</v>
      </c>
      <c r="D5885" t="s">
        <v>8038</v>
      </c>
      <c r="E5885" s="1">
        <v>45264</v>
      </c>
      <c r="F5885">
        <v>434.25</v>
      </c>
      <c r="G5885">
        <v>63</v>
      </c>
      <c r="H5885" t="s">
        <v>7</v>
      </c>
      <c r="I5885" t="str">
        <f>VLOOKUP(shipments[[#This Row],[SPID]],CHOOSE({1,2},people[[#All],[SPID]],people[[#All],[Sales_person]]),2,0)</f>
        <v>Rafaelita Blaksland</v>
      </c>
      <c r="J5885">
        <f>YEAR(shipments[[#This Row],[Shipdate]])</f>
        <v>2023</v>
      </c>
      <c r="K5885" s="22"/>
      <c r="L5885" s="22">
        <f>VLOOKUP(shipments[[#This Row],[PID]],CHOOSE({1,2},products[PID],products[Cost_per_box]),2,0)</f>
        <v>6.8</v>
      </c>
      <c r="M5885" s="22">
        <f>shipments[[#This Row],[Boxes]]*shipments[[#This Row],[cost_per_box]]</f>
        <v>428.4</v>
      </c>
      <c r="N5885" s="22">
        <f>shipments[[#This Row],[Amount]]-shipments[[#This Row],[total cost]]</f>
        <v>5.8500000000000227</v>
      </c>
    </row>
    <row r="5886" spans="1:14" x14ac:dyDescent="0.35">
      <c r="A5886" t="s">
        <v>5936</v>
      </c>
      <c r="B5886" t="s">
        <v>8057</v>
      </c>
      <c r="C5886" t="s">
        <v>8028</v>
      </c>
      <c r="D5886" t="s">
        <v>8033</v>
      </c>
      <c r="E5886" s="1">
        <v>45533</v>
      </c>
      <c r="F5886">
        <v>10217.25</v>
      </c>
      <c r="G5886">
        <v>1022</v>
      </c>
      <c r="H5886" t="s">
        <v>18</v>
      </c>
      <c r="I5886" t="str">
        <f>VLOOKUP(shipments[[#This Row],[SPID]],CHOOSE({1,2},people[[#All],[SPID]],people[[#All],[Sales_person]]),2,0)</f>
        <v>Rafaelita Blaksland</v>
      </c>
      <c r="J5886">
        <f>YEAR(shipments[[#This Row],[Shipdate]])</f>
        <v>2024</v>
      </c>
      <c r="K5886" s="22"/>
      <c r="L5886" s="22">
        <f>VLOOKUP(shipments[[#This Row],[PID]],CHOOSE({1,2},products[PID],products[Cost_per_box]),2,0)</f>
        <v>6.8</v>
      </c>
      <c r="M5886" s="22">
        <f>shipments[[#This Row],[Boxes]]*shipments[[#This Row],[cost_per_box]]</f>
        <v>6949.5999999999995</v>
      </c>
      <c r="N5886" s="22">
        <f>shipments[[#This Row],[Amount]]-shipments[[#This Row],[total cost]]</f>
        <v>3267.6500000000005</v>
      </c>
    </row>
    <row r="5887" spans="1:14" x14ac:dyDescent="0.35">
      <c r="A5887" t="s">
        <v>5937</v>
      </c>
      <c r="B5887" t="s">
        <v>8057</v>
      </c>
      <c r="C5887" t="s">
        <v>8028</v>
      </c>
      <c r="D5887" t="s">
        <v>8036</v>
      </c>
      <c r="E5887" s="1">
        <v>45450</v>
      </c>
      <c r="F5887">
        <v>8219.25</v>
      </c>
      <c r="G5887">
        <v>748</v>
      </c>
      <c r="H5887" t="s">
        <v>7</v>
      </c>
      <c r="I5887" t="str">
        <f>VLOOKUP(shipments[[#This Row],[SPID]],CHOOSE({1,2},people[[#All],[SPID]],people[[#All],[Sales_person]]),2,0)</f>
        <v>Rafaelita Blaksland</v>
      </c>
      <c r="J5887">
        <f>YEAR(shipments[[#This Row],[Shipdate]])</f>
        <v>2024</v>
      </c>
      <c r="K5887" s="22"/>
      <c r="L5887" s="22">
        <f>VLOOKUP(shipments[[#This Row],[PID]],CHOOSE({1,2},products[PID],products[Cost_per_box]),2,0)</f>
        <v>6.8</v>
      </c>
      <c r="M5887" s="22">
        <f>shipments[[#This Row],[Boxes]]*shipments[[#This Row],[cost_per_box]]</f>
        <v>5086.3999999999996</v>
      </c>
      <c r="N5887" s="22">
        <f>shipments[[#This Row],[Amount]]-shipments[[#This Row],[total cost]]</f>
        <v>3132.8500000000004</v>
      </c>
    </row>
    <row r="5888" spans="1:14" x14ac:dyDescent="0.35">
      <c r="A5888" t="s">
        <v>5938</v>
      </c>
      <c r="B5888" t="s">
        <v>8057</v>
      </c>
      <c r="C5888" t="s">
        <v>8028</v>
      </c>
      <c r="D5888" t="s">
        <v>8037</v>
      </c>
      <c r="E5888" s="1">
        <v>45415</v>
      </c>
      <c r="F5888">
        <v>1368</v>
      </c>
      <c r="G5888">
        <v>125</v>
      </c>
      <c r="H5888" t="s">
        <v>7</v>
      </c>
      <c r="I5888" t="str">
        <f>VLOOKUP(shipments[[#This Row],[SPID]],CHOOSE({1,2},people[[#All],[SPID]],people[[#All],[Sales_person]]),2,0)</f>
        <v>Rafaelita Blaksland</v>
      </c>
      <c r="J5888">
        <f>YEAR(shipments[[#This Row],[Shipdate]])</f>
        <v>2024</v>
      </c>
      <c r="K5888" s="22"/>
      <c r="L5888" s="22">
        <f>VLOOKUP(shipments[[#This Row],[PID]],CHOOSE({1,2},products[PID],products[Cost_per_box]),2,0)</f>
        <v>6.8</v>
      </c>
      <c r="M5888" s="22">
        <f>shipments[[#This Row],[Boxes]]*shipments[[#This Row],[cost_per_box]]</f>
        <v>850</v>
      </c>
      <c r="N5888" s="22">
        <f>shipments[[#This Row],[Amount]]-shipments[[#This Row],[total cost]]</f>
        <v>518</v>
      </c>
    </row>
    <row r="5889" spans="1:14" x14ac:dyDescent="0.35">
      <c r="A5889" t="s">
        <v>5939</v>
      </c>
      <c r="B5889" t="s">
        <v>8057</v>
      </c>
      <c r="C5889" t="s">
        <v>8029</v>
      </c>
      <c r="D5889" t="s">
        <v>8037</v>
      </c>
      <c r="E5889" s="1">
        <v>44986</v>
      </c>
      <c r="F5889">
        <v>7294.5</v>
      </c>
      <c r="G5889">
        <v>281</v>
      </c>
      <c r="H5889" t="s">
        <v>7</v>
      </c>
      <c r="I5889" t="str">
        <f>VLOOKUP(shipments[[#This Row],[SPID]],CHOOSE({1,2},people[[#All],[SPID]],people[[#All],[Sales_person]]),2,0)</f>
        <v>Rafaelita Blaksland</v>
      </c>
      <c r="J5889">
        <f>YEAR(shipments[[#This Row],[Shipdate]])</f>
        <v>2023</v>
      </c>
      <c r="K5889" s="22"/>
      <c r="L5889" s="22">
        <f>VLOOKUP(shipments[[#This Row],[PID]],CHOOSE({1,2},products[PID],products[Cost_per_box]),2,0)</f>
        <v>5.04</v>
      </c>
      <c r="M5889" s="22">
        <f>shipments[[#This Row],[Boxes]]*shipments[[#This Row],[cost_per_box]]</f>
        <v>1416.24</v>
      </c>
      <c r="N5889" s="22">
        <f>shipments[[#This Row],[Amount]]-shipments[[#This Row],[total cost]]</f>
        <v>5878.26</v>
      </c>
    </row>
    <row r="5890" spans="1:14" x14ac:dyDescent="0.35">
      <c r="A5890" t="s">
        <v>5940</v>
      </c>
      <c r="B5890" t="s">
        <v>8057</v>
      </c>
      <c r="C5890" t="s">
        <v>8029</v>
      </c>
      <c r="D5890" t="s">
        <v>8034</v>
      </c>
      <c r="E5890" s="1">
        <v>45310</v>
      </c>
      <c r="F5890">
        <v>1237.5</v>
      </c>
      <c r="G5890">
        <v>46</v>
      </c>
      <c r="H5890" t="s">
        <v>7</v>
      </c>
      <c r="I5890" t="str">
        <f>VLOOKUP(shipments[[#This Row],[SPID]],CHOOSE({1,2},people[[#All],[SPID]],people[[#All],[Sales_person]]),2,0)</f>
        <v>Rafaelita Blaksland</v>
      </c>
      <c r="J5890">
        <f>YEAR(shipments[[#This Row],[Shipdate]])</f>
        <v>2024</v>
      </c>
      <c r="K5890" s="22"/>
      <c r="L5890" s="22">
        <f>VLOOKUP(shipments[[#This Row],[PID]],CHOOSE({1,2},products[PID],products[Cost_per_box]),2,0)</f>
        <v>5.04</v>
      </c>
      <c r="M5890" s="22">
        <f>shipments[[#This Row],[Boxes]]*shipments[[#This Row],[cost_per_box]]</f>
        <v>231.84</v>
      </c>
      <c r="N5890" s="22">
        <f>shipments[[#This Row],[Amount]]-shipments[[#This Row],[total cost]]</f>
        <v>1005.66</v>
      </c>
    </row>
    <row r="5891" spans="1:14" x14ac:dyDescent="0.35">
      <c r="A5891" t="s">
        <v>5941</v>
      </c>
      <c r="B5891" t="s">
        <v>8057</v>
      </c>
      <c r="C5891" t="s">
        <v>8029</v>
      </c>
      <c r="D5891" t="s">
        <v>8037</v>
      </c>
      <c r="E5891" s="1">
        <v>45258</v>
      </c>
      <c r="F5891">
        <v>4630.5</v>
      </c>
      <c r="G5891">
        <v>186</v>
      </c>
      <c r="H5891" t="s">
        <v>7</v>
      </c>
      <c r="I5891" t="str">
        <f>VLOOKUP(shipments[[#This Row],[SPID]],CHOOSE({1,2},people[[#All],[SPID]],people[[#All],[Sales_person]]),2,0)</f>
        <v>Rafaelita Blaksland</v>
      </c>
      <c r="J5891">
        <f>YEAR(shipments[[#This Row],[Shipdate]])</f>
        <v>2023</v>
      </c>
      <c r="K5891" s="22"/>
      <c r="L5891" s="22">
        <f>VLOOKUP(shipments[[#This Row],[PID]],CHOOSE({1,2},products[PID],products[Cost_per_box]),2,0)</f>
        <v>5.04</v>
      </c>
      <c r="M5891" s="22">
        <f>shipments[[#This Row],[Boxes]]*shipments[[#This Row],[cost_per_box]]</f>
        <v>937.44</v>
      </c>
      <c r="N5891" s="22">
        <f>shipments[[#This Row],[Amount]]-shipments[[#This Row],[total cost]]</f>
        <v>3693.06</v>
      </c>
    </row>
    <row r="5892" spans="1:14" x14ac:dyDescent="0.35">
      <c r="A5892" t="s">
        <v>5942</v>
      </c>
      <c r="B5892" t="s">
        <v>8057</v>
      </c>
      <c r="C5892" t="s">
        <v>8030</v>
      </c>
      <c r="D5892" t="s">
        <v>8033</v>
      </c>
      <c r="E5892" s="1">
        <v>45225</v>
      </c>
      <c r="F5892">
        <v>9861.75</v>
      </c>
      <c r="G5892">
        <v>987</v>
      </c>
      <c r="H5892" t="s">
        <v>7</v>
      </c>
      <c r="I5892" t="str">
        <f>VLOOKUP(shipments[[#This Row],[SPID]],CHOOSE({1,2},people[[#All],[SPID]],people[[#All],[Sales_person]]),2,0)</f>
        <v>Rafaelita Blaksland</v>
      </c>
      <c r="J5892">
        <f>YEAR(shipments[[#This Row],[Shipdate]])</f>
        <v>2023</v>
      </c>
      <c r="K5892" s="22"/>
      <c r="L5892" s="22">
        <f>VLOOKUP(shipments[[#This Row],[PID]],CHOOSE({1,2},products[PID],products[Cost_per_box]),2,0)</f>
        <v>2.76</v>
      </c>
      <c r="M5892" s="22">
        <f>shipments[[#This Row],[Boxes]]*shipments[[#This Row],[cost_per_box]]</f>
        <v>2724.12</v>
      </c>
      <c r="N5892" s="22">
        <f>shipments[[#This Row],[Amount]]-shipments[[#This Row],[total cost]]</f>
        <v>7137.63</v>
      </c>
    </row>
    <row r="5893" spans="1:14" x14ac:dyDescent="0.35">
      <c r="A5893" t="s">
        <v>5943</v>
      </c>
      <c r="B5893" t="s">
        <v>8057</v>
      </c>
      <c r="C5893" t="s">
        <v>8030</v>
      </c>
      <c r="D5893" t="s">
        <v>8037</v>
      </c>
      <c r="E5893" s="1">
        <v>45335</v>
      </c>
      <c r="F5893">
        <v>15036.75</v>
      </c>
      <c r="G5893">
        <v>1671</v>
      </c>
      <c r="H5893" t="s">
        <v>7</v>
      </c>
      <c r="I5893" t="str">
        <f>VLOOKUP(shipments[[#This Row],[SPID]],CHOOSE({1,2},people[[#All],[SPID]],people[[#All],[Sales_person]]),2,0)</f>
        <v>Rafaelita Blaksland</v>
      </c>
      <c r="J5893">
        <f>YEAR(shipments[[#This Row],[Shipdate]])</f>
        <v>2024</v>
      </c>
      <c r="K5893" s="22"/>
      <c r="L5893" s="22">
        <f>VLOOKUP(shipments[[#This Row],[PID]],CHOOSE({1,2},products[PID],products[Cost_per_box]),2,0)</f>
        <v>2.76</v>
      </c>
      <c r="M5893" s="22">
        <f>shipments[[#This Row],[Boxes]]*shipments[[#This Row],[cost_per_box]]</f>
        <v>4611.96</v>
      </c>
      <c r="N5893" s="22">
        <f>shipments[[#This Row],[Amount]]-shipments[[#This Row],[total cost]]</f>
        <v>10424.790000000001</v>
      </c>
    </row>
    <row r="5894" spans="1:14" x14ac:dyDescent="0.35">
      <c r="A5894" t="s">
        <v>5944</v>
      </c>
      <c r="B5894" t="s">
        <v>8057</v>
      </c>
      <c r="C5894" t="s">
        <v>8030</v>
      </c>
      <c r="D5894" t="s">
        <v>8037</v>
      </c>
      <c r="E5894" s="1">
        <v>45481</v>
      </c>
      <c r="F5894">
        <v>4142.25</v>
      </c>
      <c r="G5894">
        <v>461</v>
      </c>
      <c r="H5894" t="s">
        <v>18</v>
      </c>
      <c r="I5894" t="str">
        <f>VLOOKUP(shipments[[#This Row],[SPID]],CHOOSE({1,2},people[[#All],[SPID]],people[[#All],[Sales_person]]),2,0)</f>
        <v>Rafaelita Blaksland</v>
      </c>
      <c r="J5894">
        <f>YEAR(shipments[[#This Row],[Shipdate]])</f>
        <v>2024</v>
      </c>
      <c r="K5894" s="22"/>
      <c r="L5894" s="22">
        <f>VLOOKUP(shipments[[#This Row],[PID]],CHOOSE({1,2},products[PID],products[Cost_per_box]),2,0)</f>
        <v>2.76</v>
      </c>
      <c r="M5894" s="22">
        <f>shipments[[#This Row],[Boxes]]*shipments[[#This Row],[cost_per_box]]</f>
        <v>1272.3599999999999</v>
      </c>
      <c r="N5894" s="22">
        <f>shipments[[#This Row],[Amount]]-shipments[[#This Row],[total cost]]</f>
        <v>2869.8900000000003</v>
      </c>
    </row>
    <row r="5895" spans="1:14" x14ac:dyDescent="0.35">
      <c r="A5895" t="s">
        <v>5945</v>
      </c>
      <c r="B5895" t="s">
        <v>8057</v>
      </c>
      <c r="C5895" t="s">
        <v>8031</v>
      </c>
      <c r="D5895" t="s">
        <v>8036</v>
      </c>
      <c r="E5895" s="1">
        <v>45538</v>
      </c>
      <c r="F5895">
        <v>6284.25</v>
      </c>
      <c r="G5895">
        <v>572</v>
      </c>
      <c r="H5895" t="s">
        <v>26</v>
      </c>
      <c r="I5895" t="str">
        <f>VLOOKUP(shipments[[#This Row],[SPID]],CHOOSE({1,2},people[[#All],[SPID]],people[[#All],[Sales_person]]),2,0)</f>
        <v>Rafaelita Blaksland</v>
      </c>
      <c r="J5895">
        <f>YEAR(shipments[[#This Row],[Shipdate]])</f>
        <v>2024</v>
      </c>
      <c r="K5895" s="22"/>
      <c r="L5895" s="22">
        <f>VLOOKUP(shipments[[#This Row],[PID]],CHOOSE({1,2},products[PID],products[Cost_per_box]),2,0)</f>
        <v>3.32</v>
      </c>
      <c r="M5895" s="22">
        <f>shipments[[#This Row],[Boxes]]*shipments[[#This Row],[cost_per_box]]</f>
        <v>1899.04</v>
      </c>
      <c r="N5895" s="22">
        <f>shipments[[#This Row],[Amount]]-shipments[[#This Row],[total cost]]</f>
        <v>4385.21</v>
      </c>
    </row>
    <row r="5896" spans="1:14" x14ac:dyDescent="0.35">
      <c r="A5896" t="s">
        <v>5946</v>
      </c>
      <c r="B5896" t="s">
        <v>8057</v>
      </c>
      <c r="C5896" t="s">
        <v>8031</v>
      </c>
      <c r="D5896" t="s">
        <v>8038</v>
      </c>
      <c r="E5896" s="1">
        <v>45464</v>
      </c>
      <c r="F5896">
        <v>11830.5</v>
      </c>
      <c r="G5896">
        <v>1479</v>
      </c>
      <c r="H5896" t="s">
        <v>7</v>
      </c>
      <c r="I5896" t="str">
        <f>VLOOKUP(shipments[[#This Row],[SPID]],CHOOSE({1,2},people[[#All],[SPID]],people[[#All],[Sales_person]]),2,0)</f>
        <v>Rafaelita Blaksland</v>
      </c>
      <c r="J5896">
        <f>YEAR(shipments[[#This Row],[Shipdate]])</f>
        <v>2024</v>
      </c>
      <c r="K5896" s="22"/>
      <c r="L5896" s="22">
        <f>VLOOKUP(shipments[[#This Row],[PID]],CHOOSE({1,2},products[PID],products[Cost_per_box]),2,0)</f>
        <v>3.32</v>
      </c>
      <c r="M5896" s="22">
        <f>shipments[[#This Row],[Boxes]]*shipments[[#This Row],[cost_per_box]]</f>
        <v>4910.28</v>
      </c>
      <c r="N5896" s="22">
        <f>shipments[[#This Row],[Amount]]-shipments[[#This Row],[total cost]]</f>
        <v>6920.22</v>
      </c>
    </row>
    <row r="5897" spans="1:14" x14ac:dyDescent="0.35">
      <c r="A5897" t="s">
        <v>5947</v>
      </c>
      <c r="B5897" t="s">
        <v>8057</v>
      </c>
      <c r="C5897" t="s">
        <v>8031</v>
      </c>
      <c r="D5897" t="s">
        <v>8034</v>
      </c>
      <c r="E5897" s="1">
        <v>45530</v>
      </c>
      <c r="F5897">
        <v>3453.75</v>
      </c>
      <c r="G5897">
        <v>346</v>
      </c>
      <c r="H5897" t="s">
        <v>18</v>
      </c>
      <c r="I5897" t="str">
        <f>VLOOKUP(shipments[[#This Row],[SPID]],CHOOSE({1,2},people[[#All],[SPID]],people[[#All],[Sales_person]]),2,0)</f>
        <v>Rafaelita Blaksland</v>
      </c>
      <c r="J5897">
        <f>YEAR(shipments[[#This Row],[Shipdate]])</f>
        <v>2024</v>
      </c>
      <c r="K5897" s="22"/>
      <c r="L5897" s="22">
        <f>VLOOKUP(shipments[[#This Row],[PID]],CHOOSE({1,2},products[PID],products[Cost_per_box]),2,0)</f>
        <v>3.32</v>
      </c>
      <c r="M5897" s="22">
        <f>shipments[[#This Row],[Boxes]]*shipments[[#This Row],[cost_per_box]]</f>
        <v>1148.72</v>
      </c>
      <c r="N5897" s="22">
        <f>shipments[[#This Row],[Amount]]-shipments[[#This Row],[total cost]]</f>
        <v>2305.0299999999997</v>
      </c>
    </row>
    <row r="5898" spans="1:14" x14ac:dyDescent="0.35">
      <c r="A5898" t="s">
        <v>5948</v>
      </c>
      <c r="B5898" t="s">
        <v>8057</v>
      </c>
      <c r="C5898" t="s">
        <v>8032</v>
      </c>
      <c r="D5898" t="s">
        <v>8033</v>
      </c>
      <c r="E5898" s="1">
        <v>45303</v>
      </c>
      <c r="F5898">
        <v>6122.25</v>
      </c>
      <c r="G5898">
        <v>292</v>
      </c>
      <c r="H5898" t="s">
        <v>7</v>
      </c>
      <c r="I5898" t="str">
        <f>VLOOKUP(shipments[[#This Row],[SPID]],CHOOSE({1,2},people[[#All],[SPID]],people[[#All],[Sales_person]]),2,0)</f>
        <v>Rafaelita Blaksland</v>
      </c>
      <c r="J5898">
        <f>YEAR(shipments[[#This Row],[Shipdate]])</f>
        <v>2024</v>
      </c>
      <c r="K5898" s="22"/>
      <c r="L5898" s="22">
        <f>VLOOKUP(shipments[[#This Row],[PID]],CHOOSE({1,2},products[PID],products[Cost_per_box]),2,0)</f>
        <v>2.65</v>
      </c>
      <c r="M5898" s="22">
        <f>shipments[[#This Row],[Boxes]]*shipments[[#This Row],[cost_per_box]]</f>
        <v>773.8</v>
      </c>
      <c r="N5898" s="22">
        <f>shipments[[#This Row],[Amount]]-shipments[[#This Row],[total cost]]</f>
        <v>5348.45</v>
      </c>
    </row>
    <row r="5899" spans="1:14" x14ac:dyDescent="0.35">
      <c r="A5899" t="s">
        <v>5949</v>
      </c>
      <c r="B5899" t="s">
        <v>8057</v>
      </c>
      <c r="C5899" t="s">
        <v>8032</v>
      </c>
      <c r="D5899" t="s">
        <v>8037</v>
      </c>
      <c r="E5899" s="1">
        <v>45287</v>
      </c>
      <c r="F5899">
        <v>5325.75</v>
      </c>
      <c r="G5899">
        <v>281</v>
      </c>
      <c r="H5899" t="s">
        <v>7</v>
      </c>
      <c r="I5899" t="str">
        <f>VLOOKUP(shipments[[#This Row],[SPID]],CHOOSE({1,2},people[[#All],[SPID]],people[[#All],[Sales_person]]),2,0)</f>
        <v>Rafaelita Blaksland</v>
      </c>
      <c r="J5899">
        <f>YEAR(shipments[[#This Row],[Shipdate]])</f>
        <v>2023</v>
      </c>
      <c r="K5899" s="22"/>
      <c r="L5899" s="22">
        <f>VLOOKUP(shipments[[#This Row],[PID]],CHOOSE({1,2},products[PID],products[Cost_per_box]),2,0)</f>
        <v>2.65</v>
      </c>
      <c r="M5899" s="22">
        <f>shipments[[#This Row],[Boxes]]*shipments[[#This Row],[cost_per_box]]</f>
        <v>744.65</v>
      </c>
      <c r="N5899" s="22">
        <f>shipments[[#This Row],[Amount]]-shipments[[#This Row],[total cost]]</f>
        <v>4581.1000000000004</v>
      </c>
    </row>
    <row r="5900" spans="1:14" x14ac:dyDescent="0.35">
      <c r="A5900" t="s">
        <v>5950</v>
      </c>
      <c r="B5900" t="s">
        <v>8057</v>
      </c>
      <c r="C5900" t="s">
        <v>8032</v>
      </c>
      <c r="D5900" t="s">
        <v>8033</v>
      </c>
      <c r="E5900" s="1">
        <v>45425</v>
      </c>
      <c r="F5900">
        <v>625.5</v>
      </c>
      <c r="G5900">
        <v>30</v>
      </c>
      <c r="H5900" t="s">
        <v>7</v>
      </c>
      <c r="I5900" t="str">
        <f>VLOOKUP(shipments[[#This Row],[SPID]],CHOOSE({1,2},people[[#All],[SPID]],people[[#All],[Sales_person]]),2,0)</f>
        <v>Rafaelita Blaksland</v>
      </c>
      <c r="J5900">
        <f>YEAR(shipments[[#This Row],[Shipdate]])</f>
        <v>2024</v>
      </c>
      <c r="K5900" s="22"/>
      <c r="L5900" s="22">
        <f>VLOOKUP(shipments[[#This Row],[PID]],CHOOSE({1,2},products[PID],products[Cost_per_box]),2,0)</f>
        <v>2.65</v>
      </c>
      <c r="M5900" s="22">
        <f>shipments[[#This Row],[Boxes]]*shipments[[#This Row],[cost_per_box]]</f>
        <v>79.5</v>
      </c>
      <c r="N5900" s="22">
        <f>shipments[[#This Row],[Amount]]-shipments[[#This Row],[total cost]]</f>
        <v>546</v>
      </c>
    </row>
    <row r="5901" spans="1:14" x14ac:dyDescent="0.35">
      <c r="A5901" t="s">
        <v>5951</v>
      </c>
      <c r="B5901" t="s">
        <v>8057</v>
      </c>
      <c r="C5901" t="s">
        <v>8032</v>
      </c>
      <c r="D5901" t="s">
        <v>8034</v>
      </c>
      <c r="E5901" s="1">
        <v>44946</v>
      </c>
      <c r="F5901">
        <v>4198.5</v>
      </c>
      <c r="G5901">
        <v>200</v>
      </c>
      <c r="H5901" t="s">
        <v>7</v>
      </c>
      <c r="I5901" t="str">
        <f>VLOOKUP(shipments[[#This Row],[SPID]],CHOOSE({1,2},people[[#All],[SPID]],people[[#All],[Sales_person]]),2,0)</f>
        <v>Rafaelita Blaksland</v>
      </c>
      <c r="J5901">
        <f>YEAR(shipments[[#This Row],[Shipdate]])</f>
        <v>2023</v>
      </c>
      <c r="K5901" s="22"/>
      <c r="L5901" s="22">
        <f>VLOOKUP(shipments[[#This Row],[PID]],CHOOSE({1,2},products[PID],products[Cost_per_box]),2,0)</f>
        <v>2.65</v>
      </c>
      <c r="M5901" s="22">
        <f>shipments[[#This Row],[Boxes]]*shipments[[#This Row],[cost_per_box]]</f>
        <v>530</v>
      </c>
      <c r="N5901" s="22">
        <f>shipments[[#This Row],[Amount]]-shipments[[#This Row],[total cost]]</f>
        <v>3668.5</v>
      </c>
    </row>
    <row r="5902" spans="1:14" x14ac:dyDescent="0.35">
      <c r="A5902" t="s">
        <v>5952</v>
      </c>
      <c r="B5902" t="s">
        <v>8057</v>
      </c>
      <c r="C5902" t="s">
        <v>8032</v>
      </c>
      <c r="D5902" t="s">
        <v>8033</v>
      </c>
      <c r="E5902" s="1">
        <v>45106</v>
      </c>
      <c r="F5902">
        <v>10019.25</v>
      </c>
      <c r="G5902">
        <v>478</v>
      </c>
      <c r="H5902" t="s">
        <v>7</v>
      </c>
      <c r="I5902" t="str">
        <f>VLOOKUP(shipments[[#This Row],[SPID]],CHOOSE({1,2},people[[#All],[SPID]],people[[#All],[Sales_person]]),2,0)</f>
        <v>Rafaelita Blaksland</v>
      </c>
      <c r="J5902">
        <f>YEAR(shipments[[#This Row],[Shipdate]])</f>
        <v>2023</v>
      </c>
      <c r="K5902" s="22"/>
      <c r="L5902" s="22">
        <f>VLOOKUP(shipments[[#This Row],[PID]],CHOOSE({1,2},products[PID],products[Cost_per_box]),2,0)</f>
        <v>2.65</v>
      </c>
      <c r="M5902" s="22">
        <f>shipments[[#This Row],[Boxes]]*shipments[[#This Row],[cost_per_box]]</f>
        <v>1266.7</v>
      </c>
      <c r="N5902" s="22">
        <f>shipments[[#This Row],[Amount]]-shipments[[#This Row],[total cost]]</f>
        <v>8752.5499999999993</v>
      </c>
    </row>
    <row r="5903" spans="1:14" x14ac:dyDescent="0.35">
      <c r="A5903" t="s">
        <v>5953</v>
      </c>
      <c r="B5903" t="s">
        <v>8058</v>
      </c>
      <c r="C5903" t="s">
        <v>8012</v>
      </c>
      <c r="D5903" t="s">
        <v>8033</v>
      </c>
      <c r="E5903" s="1">
        <v>45299</v>
      </c>
      <c r="F5903">
        <v>4677.75</v>
      </c>
      <c r="G5903">
        <v>293</v>
      </c>
      <c r="H5903" t="s">
        <v>7</v>
      </c>
      <c r="I5903" t="str">
        <f>VLOOKUP(shipments[[#This Row],[SPID]],CHOOSE({1,2},people[[#All],[SPID]],people[[#All],[Sales_person]]),2,0)</f>
        <v>Madelene Upcott</v>
      </c>
      <c r="J5903">
        <f>YEAR(shipments[[#This Row],[Shipdate]])</f>
        <v>2024</v>
      </c>
      <c r="K5903" s="22"/>
      <c r="L5903" s="22">
        <f>VLOOKUP(shipments[[#This Row],[PID]],CHOOSE({1,2},products[PID],products[Cost_per_box]),2,0)</f>
        <v>7.48</v>
      </c>
      <c r="M5903" s="22">
        <f>shipments[[#This Row],[Boxes]]*shipments[[#This Row],[cost_per_box]]</f>
        <v>2191.6400000000003</v>
      </c>
      <c r="N5903" s="22">
        <f>shipments[[#This Row],[Amount]]-shipments[[#This Row],[total cost]]</f>
        <v>2486.1099999999997</v>
      </c>
    </row>
    <row r="5904" spans="1:14" x14ac:dyDescent="0.35">
      <c r="A5904" t="s">
        <v>5955</v>
      </c>
      <c r="B5904" t="s">
        <v>8058</v>
      </c>
      <c r="C5904" t="s">
        <v>8012</v>
      </c>
      <c r="D5904" t="s">
        <v>8037</v>
      </c>
      <c r="E5904" s="1">
        <v>45182</v>
      </c>
      <c r="F5904">
        <v>3696.75</v>
      </c>
      <c r="G5904">
        <v>247</v>
      </c>
      <c r="H5904" t="s">
        <v>7</v>
      </c>
      <c r="I5904" t="str">
        <f>VLOOKUP(shipments[[#This Row],[SPID]],CHOOSE({1,2},people[[#All],[SPID]],people[[#All],[Sales_person]]),2,0)</f>
        <v>Madelene Upcott</v>
      </c>
      <c r="J5904">
        <f>YEAR(shipments[[#This Row],[Shipdate]])</f>
        <v>2023</v>
      </c>
      <c r="K5904" s="22"/>
      <c r="L5904" s="22">
        <f>VLOOKUP(shipments[[#This Row],[PID]],CHOOSE({1,2},products[PID],products[Cost_per_box]),2,0)</f>
        <v>7.48</v>
      </c>
      <c r="M5904" s="22">
        <f>shipments[[#This Row],[Boxes]]*shipments[[#This Row],[cost_per_box]]</f>
        <v>1847.5600000000002</v>
      </c>
      <c r="N5904" s="22">
        <f>shipments[[#This Row],[Amount]]-shipments[[#This Row],[total cost]]</f>
        <v>1849.1899999999998</v>
      </c>
    </row>
    <row r="5905" spans="1:14" x14ac:dyDescent="0.35">
      <c r="A5905" t="s">
        <v>5956</v>
      </c>
      <c r="B5905" t="s">
        <v>8058</v>
      </c>
      <c r="C5905" t="s">
        <v>8013</v>
      </c>
      <c r="D5905" t="s">
        <v>8036</v>
      </c>
      <c r="E5905" s="1">
        <v>45272</v>
      </c>
      <c r="F5905">
        <v>1752.75</v>
      </c>
      <c r="G5905">
        <v>135</v>
      </c>
      <c r="H5905" t="s">
        <v>7</v>
      </c>
      <c r="I5905" t="str">
        <f>VLOOKUP(shipments[[#This Row],[SPID]],CHOOSE({1,2},people[[#All],[SPID]],people[[#All],[Sales_person]]),2,0)</f>
        <v>Madelene Upcott</v>
      </c>
      <c r="J5905">
        <f>YEAR(shipments[[#This Row],[Shipdate]])</f>
        <v>2023</v>
      </c>
      <c r="K5905" s="22"/>
      <c r="L5905" s="22">
        <f>VLOOKUP(shipments[[#This Row],[PID]],CHOOSE({1,2},products[PID],products[Cost_per_box]),2,0)</f>
        <v>5.15</v>
      </c>
      <c r="M5905" s="22">
        <f>shipments[[#This Row],[Boxes]]*shipments[[#This Row],[cost_per_box]]</f>
        <v>695.25</v>
      </c>
      <c r="N5905" s="22">
        <f>shipments[[#This Row],[Amount]]-shipments[[#This Row],[total cost]]</f>
        <v>1057.5</v>
      </c>
    </row>
    <row r="5906" spans="1:14" x14ac:dyDescent="0.35">
      <c r="A5906" t="s">
        <v>5957</v>
      </c>
      <c r="B5906" t="s">
        <v>8058</v>
      </c>
      <c r="C5906" t="s">
        <v>8014</v>
      </c>
      <c r="D5906" t="s">
        <v>8038</v>
      </c>
      <c r="E5906" s="1">
        <v>45189</v>
      </c>
      <c r="F5906">
        <v>312.75</v>
      </c>
      <c r="G5906">
        <v>35</v>
      </c>
      <c r="H5906" t="s">
        <v>7</v>
      </c>
      <c r="I5906" t="str">
        <f>VLOOKUP(shipments[[#This Row],[SPID]],CHOOSE({1,2},people[[#All],[SPID]],people[[#All],[Sales_person]]),2,0)</f>
        <v>Madelene Upcott</v>
      </c>
      <c r="J5906">
        <f>YEAR(shipments[[#This Row],[Shipdate]])</f>
        <v>2023</v>
      </c>
      <c r="K5906" s="22"/>
      <c r="L5906" s="22">
        <f>VLOOKUP(shipments[[#This Row],[PID]],CHOOSE({1,2},products[PID],products[Cost_per_box]),2,0)</f>
        <v>3.85</v>
      </c>
      <c r="M5906" s="22">
        <f>shipments[[#This Row],[Boxes]]*shipments[[#This Row],[cost_per_box]]</f>
        <v>134.75</v>
      </c>
      <c r="N5906" s="22">
        <f>shipments[[#This Row],[Amount]]-shipments[[#This Row],[total cost]]</f>
        <v>178</v>
      </c>
    </row>
    <row r="5907" spans="1:14" x14ac:dyDescent="0.35">
      <c r="A5907" t="s">
        <v>5958</v>
      </c>
      <c r="B5907" t="s">
        <v>8058</v>
      </c>
      <c r="C5907" t="s">
        <v>8014</v>
      </c>
      <c r="D5907" t="s">
        <v>8038</v>
      </c>
      <c r="E5907" s="1">
        <v>44936</v>
      </c>
      <c r="F5907">
        <v>4392</v>
      </c>
      <c r="G5907">
        <v>549</v>
      </c>
      <c r="H5907" t="s">
        <v>7</v>
      </c>
      <c r="I5907" t="str">
        <f>VLOOKUP(shipments[[#This Row],[SPID]],CHOOSE({1,2},people[[#All],[SPID]],people[[#All],[Sales_person]]),2,0)</f>
        <v>Madelene Upcott</v>
      </c>
      <c r="J5907">
        <f>YEAR(shipments[[#This Row],[Shipdate]])</f>
        <v>2023</v>
      </c>
      <c r="K5907" s="22"/>
      <c r="L5907" s="22">
        <f>VLOOKUP(shipments[[#This Row],[PID]],CHOOSE({1,2},products[PID],products[Cost_per_box]),2,0)</f>
        <v>3.85</v>
      </c>
      <c r="M5907" s="22">
        <f>shipments[[#This Row],[Boxes]]*shipments[[#This Row],[cost_per_box]]</f>
        <v>2113.65</v>
      </c>
      <c r="N5907" s="22">
        <f>shipments[[#This Row],[Amount]]-shipments[[#This Row],[total cost]]</f>
        <v>2278.35</v>
      </c>
    </row>
    <row r="5908" spans="1:14" x14ac:dyDescent="0.35">
      <c r="A5908" t="s">
        <v>5959</v>
      </c>
      <c r="B5908" t="s">
        <v>8058</v>
      </c>
      <c r="C5908" t="s">
        <v>8014</v>
      </c>
      <c r="D5908" t="s">
        <v>8033</v>
      </c>
      <c r="E5908" s="1">
        <v>44932</v>
      </c>
      <c r="F5908">
        <v>108</v>
      </c>
      <c r="G5908">
        <v>12</v>
      </c>
      <c r="H5908" t="s">
        <v>7</v>
      </c>
      <c r="I5908" t="str">
        <f>VLOOKUP(shipments[[#This Row],[SPID]],CHOOSE({1,2},people[[#All],[SPID]],people[[#All],[Sales_person]]),2,0)</f>
        <v>Madelene Upcott</v>
      </c>
      <c r="J5908">
        <f>YEAR(shipments[[#This Row],[Shipdate]])</f>
        <v>2023</v>
      </c>
      <c r="K5908" s="22"/>
      <c r="L5908" s="22">
        <f>VLOOKUP(shipments[[#This Row],[PID]],CHOOSE({1,2},products[PID],products[Cost_per_box]),2,0)</f>
        <v>3.85</v>
      </c>
      <c r="M5908" s="22">
        <f>shipments[[#This Row],[Boxes]]*shipments[[#This Row],[cost_per_box]]</f>
        <v>46.2</v>
      </c>
      <c r="N5908" s="22">
        <f>shipments[[#This Row],[Amount]]-shipments[[#This Row],[total cost]]</f>
        <v>61.8</v>
      </c>
    </row>
    <row r="5909" spans="1:14" x14ac:dyDescent="0.35">
      <c r="A5909" t="s">
        <v>5960</v>
      </c>
      <c r="B5909" t="s">
        <v>8058</v>
      </c>
      <c r="C5909" t="s">
        <v>8014</v>
      </c>
      <c r="D5909" t="s">
        <v>8033</v>
      </c>
      <c r="E5909" s="1">
        <v>45274</v>
      </c>
      <c r="F5909">
        <v>2713.5</v>
      </c>
      <c r="G5909">
        <v>543</v>
      </c>
      <c r="H5909" t="s">
        <v>7</v>
      </c>
      <c r="I5909" t="str">
        <f>VLOOKUP(shipments[[#This Row],[SPID]],CHOOSE({1,2},people[[#All],[SPID]],people[[#All],[Sales_person]]),2,0)</f>
        <v>Madelene Upcott</v>
      </c>
      <c r="J5909">
        <f>YEAR(shipments[[#This Row],[Shipdate]])</f>
        <v>2023</v>
      </c>
      <c r="K5909" s="22"/>
      <c r="L5909" s="22">
        <f>VLOOKUP(shipments[[#This Row],[PID]],CHOOSE({1,2},products[PID],products[Cost_per_box]),2,0)</f>
        <v>3.85</v>
      </c>
      <c r="M5909" s="22">
        <f>shipments[[#This Row],[Boxes]]*shipments[[#This Row],[cost_per_box]]</f>
        <v>2090.5500000000002</v>
      </c>
      <c r="N5909" s="22">
        <f>shipments[[#This Row],[Amount]]-shipments[[#This Row],[total cost]]</f>
        <v>622.94999999999982</v>
      </c>
    </row>
    <row r="5910" spans="1:14" x14ac:dyDescent="0.35">
      <c r="A5910" t="s">
        <v>5961</v>
      </c>
      <c r="B5910" t="s">
        <v>8058</v>
      </c>
      <c r="C5910" t="s">
        <v>8014</v>
      </c>
      <c r="D5910" t="s">
        <v>8034</v>
      </c>
      <c r="E5910" s="1">
        <v>45275</v>
      </c>
      <c r="F5910">
        <v>3078</v>
      </c>
      <c r="G5910">
        <v>385</v>
      </c>
      <c r="H5910" t="s">
        <v>7</v>
      </c>
      <c r="I5910" t="str">
        <f>VLOOKUP(shipments[[#This Row],[SPID]],CHOOSE({1,2},people[[#All],[SPID]],people[[#All],[Sales_person]]),2,0)</f>
        <v>Madelene Upcott</v>
      </c>
      <c r="J5910">
        <f>YEAR(shipments[[#This Row],[Shipdate]])</f>
        <v>2023</v>
      </c>
      <c r="K5910" s="22"/>
      <c r="L5910" s="22">
        <f>VLOOKUP(shipments[[#This Row],[PID]],CHOOSE({1,2},products[PID],products[Cost_per_box]),2,0)</f>
        <v>3.85</v>
      </c>
      <c r="M5910" s="22">
        <f>shipments[[#This Row],[Boxes]]*shipments[[#This Row],[cost_per_box]]</f>
        <v>1482.25</v>
      </c>
      <c r="N5910" s="22">
        <f>shipments[[#This Row],[Amount]]-shipments[[#This Row],[total cost]]</f>
        <v>1595.75</v>
      </c>
    </row>
    <row r="5911" spans="1:14" x14ac:dyDescent="0.35">
      <c r="A5911" t="s">
        <v>5962</v>
      </c>
      <c r="B5911" t="s">
        <v>8058</v>
      </c>
      <c r="C5911" t="s">
        <v>8015</v>
      </c>
      <c r="D5911" t="s">
        <v>8035</v>
      </c>
      <c r="E5911" s="1">
        <v>44953</v>
      </c>
      <c r="F5911">
        <v>5316.75</v>
      </c>
      <c r="G5911">
        <v>760</v>
      </c>
      <c r="H5911" t="s">
        <v>7</v>
      </c>
      <c r="I5911" t="str">
        <f>VLOOKUP(shipments[[#This Row],[SPID]],CHOOSE({1,2},people[[#All],[SPID]],people[[#All],[Sales_person]]),2,0)</f>
        <v>Madelene Upcott</v>
      </c>
      <c r="J5911">
        <f>YEAR(shipments[[#This Row],[Shipdate]])</f>
        <v>2023</v>
      </c>
      <c r="K5911" s="22"/>
      <c r="L5911" s="22">
        <f>VLOOKUP(shipments[[#This Row],[PID]],CHOOSE({1,2},products[PID],products[Cost_per_box]),2,0)</f>
        <v>5.72</v>
      </c>
      <c r="M5911" s="22">
        <f>shipments[[#This Row],[Boxes]]*shipments[[#This Row],[cost_per_box]]</f>
        <v>4347.2</v>
      </c>
      <c r="N5911" s="22">
        <f>shipments[[#This Row],[Amount]]-shipments[[#This Row],[total cost]]</f>
        <v>969.55000000000018</v>
      </c>
    </row>
    <row r="5912" spans="1:14" x14ac:dyDescent="0.35">
      <c r="A5912" t="s">
        <v>5963</v>
      </c>
      <c r="B5912" t="s">
        <v>8058</v>
      </c>
      <c r="C5912" t="s">
        <v>8015</v>
      </c>
      <c r="D5912" t="s">
        <v>8035</v>
      </c>
      <c r="E5912" s="1">
        <v>45176</v>
      </c>
      <c r="F5912">
        <v>697.5</v>
      </c>
      <c r="G5912">
        <v>100</v>
      </c>
      <c r="H5912" t="s">
        <v>7</v>
      </c>
      <c r="I5912" t="str">
        <f>VLOOKUP(shipments[[#This Row],[SPID]],CHOOSE({1,2},people[[#All],[SPID]],people[[#All],[Sales_person]]),2,0)</f>
        <v>Madelene Upcott</v>
      </c>
      <c r="J5912">
        <f>YEAR(shipments[[#This Row],[Shipdate]])</f>
        <v>2023</v>
      </c>
      <c r="K5912" s="22"/>
      <c r="L5912" s="22">
        <f>VLOOKUP(shipments[[#This Row],[PID]],CHOOSE({1,2},products[PID],products[Cost_per_box]),2,0)</f>
        <v>5.72</v>
      </c>
      <c r="M5912" s="22">
        <f>shipments[[#This Row],[Boxes]]*shipments[[#This Row],[cost_per_box]]</f>
        <v>572</v>
      </c>
      <c r="N5912" s="22">
        <f>shipments[[#This Row],[Amount]]-shipments[[#This Row],[total cost]]</f>
        <v>125.5</v>
      </c>
    </row>
    <row r="5913" spans="1:14" x14ac:dyDescent="0.35">
      <c r="A5913" t="s">
        <v>5964</v>
      </c>
      <c r="B5913" t="s">
        <v>8058</v>
      </c>
      <c r="C5913" t="s">
        <v>8017</v>
      </c>
      <c r="D5913" t="s">
        <v>8034</v>
      </c>
      <c r="E5913" s="1">
        <v>44953</v>
      </c>
      <c r="F5913">
        <v>5667.75</v>
      </c>
      <c r="G5913">
        <v>227</v>
      </c>
      <c r="H5913" t="s">
        <v>7</v>
      </c>
      <c r="I5913" t="str">
        <f>VLOOKUP(shipments[[#This Row],[SPID]],CHOOSE({1,2},people[[#All],[SPID]],people[[#All],[Sales_person]]),2,0)</f>
        <v>Madelene Upcott</v>
      </c>
      <c r="J5913">
        <f>YEAR(shipments[[#This Row],[Shipdate]])</f>
        <v>2023</v>
      </c>
      <c r="K5913" s="22"/>
      <c r="L5913" s="22">
        <f>VLOOKUP(shipments[[#This Row],[PID]],CHOOSE({1,2},products[PID],products[Cost_per_box]),2,0)</f>
        <v>9.94</v>
      </c>
      <c r="M5913" s="22">
        <f>shipments[[#This Row],[Boxes]]*shipments[[#This Row],[cost_per_box]]</f>
        <v>2256.38</v>
      </c>
      <c r="N5913" s="22">
        <f>shipments[[#This Row],[Amount]]-shipments[[#This Row],[total cost]]</f>
        <v>3411.37</v>
      </c>
    </row>
    <row r="5914" spans="1:14" x14ac:dyDescent="0.35">
      <c r="A5914" t="s">
        <v>5965</v>
      </c>
      <c r="B5914" t="s">
        <v>8058</v>
      </c>
      <c r="C5914" t="s">
        <v>8017</v>
      </c>
      <c r="D5914" t="s">
        <v>8034</v>
      </c>
      <c r="E5914" s="1">
        <v>45539</v>
      </c>
      <c r="F5914">
        <v>5537.25</v>
      </c>
      <c r="G5914">
        <v>206</v>
      </c>
      <c r="H5914" t="s">
        <v>26</v>
      </c>
      <c r="I5914" t="str">
        <f>VLOOKUP(shipments[[#This Row],[SPID]],CHOOSE({1,2},people[[#All],[SPID]],people[[#All],[Sales_person]]),2,0)</f>
        <v>Madelene Upcott</v>
      </c>
      <c r="J5914">
        <f>YEAR(shipments[[#This Row],[Shipdate]])</f>
        <v>2024</v>
      </c>
      <c r="K5914" s="22"/>
      <c r="L5914" s="22">
        <f>VLOOKUP(shipments[[#This Row],[PID]],CHOOSE({1,2},products[PID],products[Cost_per_box]),2,0)</f>
        <v>9.94</v>
      </c>
      <c r="M5914" s="22">
        <f>shipments[[#This Row],[Boxes]]*shipments[[#This Row],[cost_per_box]]</f>
        <v>2047.6399999999999</v>
      </c>
      <c r="N5914" s="22">
        <f>shipments[[#This Row],[Amount]]-shipments[[#This Row],[total cost]]</f>
        <v>3489.61</v>
      </c>
    </row>
    <row r="5915" spans="1:14" x14ac:dyDescent="0.35">
      <c r="A5915" t="s">
        <v>5966</v>
      </c>
      <c r="B5915" t="s">
        <v>8058</v>
      </c>
      <c r="C5915" t="s">
        <v>8017</v>
      </c>
      <c r="D5915" t="s">
        <v>8038</v>
      </c>
      <c r="E5915" s="1">
        <v>45526</v>
      </c>
      <c r="F5915">
        <v>5737.5</v>
      </c>
      <c r="G5915">
        <v>205</v>
      </c>
      <c r="H5915" t="s">
        <v>18</v>
      </c>
      <c r="I5915" t="str">
        <f>VLOOKUP(shipments[[#This Row],[SPID]],CHOOSE({1,2},people[[#All],[SPID]],people[[#All],[Sales_person]]),2,0)</f>
        <v>Madelene Upcott</v>
      </c>
      <c r="J5915">
        <f>YEAR(shipments[[#This Row],[Shipdate]])</f>
        <v>2024</v>
      </c>
      <c r="K5915" s="22"/>
      <c r="L5915" s="22">
        <f>VLOOKUP(shipments[[#This Row],[PID]],CHOOSE({1,2},products[PID],products[Cost_per_box]),2,0)</f>
        <v>9.94</v>
      </c>
      <c r="M5915" s="22">
        <f>shipments[[#This Row],[Boxes]]*shipments[[#This Row],[cost_per_box]]</f>
        <v>2037.6999999999998</v>
      </c>
      <c r="N5915" s="22">
        <f>shipments[[#This Row],[Amount]]-shipments[[#This Row],[total cost]]</f>
        <v>3699.8</v>
      </c>
    </row>
    <row r="5916" spans="1:14" x14ac:dyDescent="0.35">
      <c r="A5916" t="s">
        <v>5967</v>
      </c>
      <c r="B5916" t="s">
        <v>8058</v>
      </c>
      <c r="C5916" t="s">
        <v>8018</v>
      </c>
      <c r="D5916" t="s">
        <v>8038</v>
      </c>
      <c r="E5916" s="1">
        <v>45546</v>
      </c>
      <c r="F5916">
        <v>2049.75</v>
      </c>
      <c r="G5916">
        <v>114</v>
      </c>
      <c r="H5916" t="s">
        <v>26</v>
      </c>
      <c r="I5916" t="str">
        <f>VLOOKUP(shipments[[#This Row],[SPID]],CHOOSE({1,2},people[[#All],[SPID]],people[[#All],[Sales_person]]),2,0)</f>
        <v>Madelene Upcott</v>
      </c>
      <c r="J5916">
        <f>YEAR(shipments[[#This Row],[Shipdate]])</f>
        <v>2024</v>
      </c>
      <c r="K5916" s="22"/>
      <c r="L5916" s="22">
        <f>VLOOKUP(shipments[[#This Row],[PID]],CHOOSE({1,2},products[PID],products[Cost_per_box]),2,0)</f>
        <v>7.73</v>
      </c>
      <c r="M5916" s="22">
        <f>shipments[[#This Row],[Boxes]]*shipments[[#This Row],[cost_per_box]]</f>
        <v>881.22</v>
      </c>
      <c r="N5916" s="22">
        <f>shipments[[#This Row],[Amount]]-shipments[[#This Row],[total cost]]</f>
        <v>1168.53</v>
      </c>
    </row>
    <row r="5917" spans="1:14" x14ac:dyDescent="0.35">
      <c r="A5917" t="s">
        <v>5968</v>
      </c>
      <c r="B5917" t="s">
        <v>8058</v>
      </c>
      <c r="C5917" t="s">
        <v>8018</v>
      </c>
      <c r="D5917" t="s">
        <v>8034</v>
      </c>
      <c r="E5917" s="1">
        <v>45257</v>
      </c>
      <c r="F5917">
        <v>7443</v>
      </c>
      <c r="G5917">
        <v>414</v>
      </c>
      <c r="H5917" t="s">
        <v>7</v>
      </c>
      <c r="I5917" t="str">
        <f>VLOOKUP(shipments[[#This Row],[SPID]],CHOOSE({1,2},people[[#All],[SPID]],people[[#All],[Sales_person]]),2,0)</f>
        <v>Madelene Upcott</v>
      </c>
      <c r="J5917">
        <f>YEAR(shipments[[#This Row],[Shipdate]])</f>
        <v>2023</v>
      </c>
      <c r="K5917" s="22"/>
      <c r="L5917" s="22">
        <f>VLOOKUP(shipments[[#This Row],[PID]],CHOOSE({1,2},products[PID],products[Cost_per_box]),2,0)</f>
        <v>7.73</v>
      </c>
      <c r="M5917" s="22">
        <f>shipments[[#This Row],[Boxes]]*shipments[[#This Row],[cost_per_box]]</f>
        <v>3200.2200000000003</v>
      </c>
      <c r="N5917" s="22">
        <f>shipments[[#This Row],[Amount]]-shipments[[#This Row],[total cost]]</f>
        <v>4242.78</v>
      </c>
    </row>
    <row r="5918" spans="1:14" x14ac:dyDescent="0.35">
      <c r="A5918" t="s">
        <v>5969</v>
      </c>
      <c r="B5918" t="s">
        <v>8058</v>
      </c>
      <c r="C5918" t="s">
        <v>8018</v>
      </c>
      <c r="D5918" t="s">
        <v>8033</v>
      </c>
      <c r="E5918" s="1">
        <v>44984</v>
      </c>
      <c r="F5918">
        <v>542.25</v>
      </c>
      <c r="G5918">
        <v>28</v>
      </c>
      <c r="H5918" t="s">
        <v>7</v>
      </c>
      <c r="I5918" t="str">
        <f>VLOOKUP(shipments[[#This Row],[SPID]],CHOOSE({1,2},people[[#All],[SPID]],people[[#All],[Sales_person]]),2,0)</f>
        <v>Madelene Upcott</v>
      </c>
      <c r="J5918">
        <f>YEAR(shipments[[#This Row],[Shipdate]])</f>
        <v>2023</v>
      </c>
      <c r="K5918" s="22"/>
      <c r="L5918" s="22">
        <f>VLOOKUP(shipments[[#This Row],[PID]],CHOOSE({1,2},products[PID],products[Cost_per_box]),2,0)</f>
        <v>7.73</v>
      </c>
      <c r="M5918" s="22">
        <f>shipments[[#This Row],[Boxes]]*shipments[[#This Row],[cost_per_box]]</f>
        <v>216.44</v>
      </c>
      <c r="N5918" s="22">
        <f>shipments[[#This Row],[Amount]]-shipments[[#This Row],[total cost]]</f>
        <v>325.81</v>
      </c>
    </row>
    <row r="5919" spans="1:14" x14ac:dyDescent="0.35">
      <c r="A5919" t="s">
        <v>5970</v>
      </c>
      <c r="B5919" t="s">
        <v>8058</v>
      </c>
      <c r="C5919" t="s">
        <v>8018</v>
      </c>
      <c r="D5919" t="s">
        <v>8038</v>
      </c>
      <c r="E5919" s="1">
        <v>44936</v>
      </c>
      <c r="F5919">
        <v>15936.75</v>
      </c>
      <c r="G5919">
        <v>725</v>
      </c>
      <c r="H5919" t="s">
        <v>7</v>
      </c>
      <c r="I5919" t="str">
        <f>VLOOKUP(shipments[[#This Row],[SPID]],CHOOSE({1,2},people[[#All],[SPID]],people[[#All],[Sales_person]]),2,0)</f>
        <v>Madelene Upcott</v>
      </c>
      <c r="J5919">
        <f>YEAR(shipments[[#This Row],[Shipdate]])</f>
        <v>2023</v>
      </c>
      <c r="K5919" s="22"/>
      <c r="L5919" s="22">
        <f>VLOOKUP(shipments[[#This Row],[PID]],CHOOSE({1,2},products[PID],products[Cost_per_box]),2,0)</f>
        <v>7.73</v>
      </c>
      <c r="M5919" s="22">
        <f>shipments[[#This Row],[Boxes]]*shipments[[#This Row],[cost_per_box]]</f>
        <v>5604.25</v>
      </c>
      <c r="N5919" s="22">
        <f>shipments[[#This Row],[Amount]]-shipments[[#This Row],[total cost]]</f>
        <v>10332.5</v>
      </c>
    </row>
    <row r="5920" spans="1:14" x14ac:dyDescent="0.35">
      <c r="A5920" t="s">
        <v>5971</v>
      </c>
      <c r="B5920" t="s">
        <v>8058</v>
      </c>
      <c r="C5920" t="s">
        <v>8020</v>
      </c>
      <c r="D5920" t="s">
        <v>8036</v>
      </c>
      <c r="E5920" s="1">
        <v>45483</v>
      </c>
      <c r="F5920">
        <v>6171.75</v>
      </c>
      <c r="G5920">
        <v>441</v>
      </c>
      <c r="H5920" t="s">
        <v>18</v>
      </c>
      <c r="I5920" t="str">
        <f>VLOOKUP(shipments[[#This Row],[SPID]],CHOOSE({1,2},people[[#All],[SPID]],people[[#All],[Sales_person]]),2,0)</f>
        <v>Madelene Upcott</v>
      </c>
      <c r="J5920">
        <f>YEAR(shipments[[#This Row],[Shipdate]])</f>
        <v>2024</v>
      </c>
      <c r="K5920" s="22"/>
      <c r="L5920" s="22">
        <f>VLOOKUP(shipments[[#This Row],[PID]],CHOOSE({1,2},products[PID],products[Cost_per_box]),2,0)</f>
        <v>8.2200000000000006</v>
      </c>
      <c r="M5920" s="22">
        <f>shipments[[#This Row],[Boxes]]*shipments[[#This Row],[cost_per_box]]</f>
        <v>3625.0200000000004</v>
      </c>
      <c r="N5920" s="22">
        <f>shipments[[#This Row],[Amount]]-shipments[[#This Row],[total cost]]</f>
        <v>2546.7299999999996</v>
      </c>
    </row>
    <row r="5921" spans="1:14" x14ac:dyDescent="0.35">
      <c r="A5921" t="s">
        <v>5972</v>
      </c>
      <c r="B5921" t="s">
        <v>8058</v>
      </c>
      <c r="C5921" t="s">
        <v>8020</v>
      </c>
      <c r="D5921" t="s">
        <v>8038</v>
      </c>
      <c r="E5921" s="1">
        <v>45393</v>
      </c>
      <c r="F5921">
        <v>5249.25</v>
      </c>
      <c r="G5921">
        <v>438</v>
      </c>
      <c r="H5921" t="s">
        <v>7</v>
      </c>
      <c r="I5921" t="str">
        <f>VLOOKUP(shipments[[#This Row],[SPID]],CHOOSE({1,2},people[[#All],[SPID]],people[[#All],[Sales_person]]),2,0)</f>
        <v>Madelene Upcott</v>
      </c>
      <c r="J5921">
        <f>YEAR(shipments[[#This Row],[Shipdate]])</f>
        <v>2024</v>
      </c>
      <c r="K5921" s="22"/>
      <c r="L5921" s="22">
        <f>VLOOKUP(shipments[[#This Row],[PID]],CHOOSE({1,2},products[PID],products[Cost_per_box]),2,0)</f>
        <v>8.2200000000000006</v>
      </c>
      <c r="M5921" s="22">
        <f>shipments[[#This Row],[Boxes]]*shipments[[#This Row],[cost_per_box]]</f>
        <v>3600.36</v>
      </c>
      <c r="N5921" s="22">
        <f>shipments[[#This Row],[Amount]]-shipments[[#This Row],[total cost]]</f>
        <v>1648.8899999999999</v>
      </c>
    </row>
    <row r="5922" spans="1:14" x14ac:dyDescent="0.35">
      <c r="A5922" t="s">
        <v>5973</v>
      </c>
      <c r="B5922" t="s">
        <v>8058</v>
      </c>
      <c r="C5922" t="s">
        <v>8020</v>
      </c>
      <c r="D5922" t="s">
        <v>8033</v>
      </c>
      <c r="E5922" s="1">
        <v>45230</v>
      </c>
      <c r="F5922">
        <v>5186.25</v>
      </c>
      <c r="G5922">
        <v>346</v>
      </c>
      <c r="H5922" t="s">
        <v>7</v>
      </c>
      <c r="I5922" t="str">
        <f>VLOOKUP(shipments[[#This Row],[SPID]],CHOOSE({1,2},people[[#All],[SPID]],people[[#All],[Sales_person]]),2,0)</f>
        <v>Madelene Upcott</v>
      </c>
      <c r="J5922">
        <f>YEAR(shipments[[#This Row],[Shipdate]])</f>
        <v>2023</v>
      </c>
      <c r="K5922" s="22"/>
      <c r="L5922" s="22">
        <f>VLOOKUP(shipments[[#This Row],[PID]],CHOOSE({1,2},products[PID],products[Cost_per_box]),2,0)</f>
        <v>8.2200000000000006</v>
      </c>
      <c r="M5922" s="22">
        <f>shipments[[#This Row],[Boxes]]*shipments[[#This Row],[cost_per_box]]</f>
        <v>2844.1200000000003</v>
      </c>
      <c r="N5922" s="22">
        <f>shipments[[#This Row],[Amount]]-shipments[[#This Row],[total cost]]</f>
        <v>2342.1299999999997</v>
      </c>
    </row>
    <row r="5923" spans="1:14" x14ac:dyDescent="0.35">
      <c r="A5923" t="s">
        <v>5974</v>
      </c>
      <c r="B5923" t="s">
        <v>8058</v>
      </c>
      <c r="C5923" t="s">
        <v>8020</v>
      </c>
      <c r="D5923" t="s">
        <v>8038</v>
      </c>
      <c r="E5923" s="1">
        <v>45267</v>
      </c>
      <c r="F5923">
        <v>10507.5</v>
      </c>
      <c r="G5923">
        <v>751</v>
      </c>
      <c r="H5923" t="s">
        <v>7</v>
      </c>
      <c r="I5923" t="str">
        <f>VLOOKUP(shipments[[#This Row],[SPID]],CHOOSE({1,2},people[[#All],[SPID]],people[[#All],[Sales_person]]),2,0)</f>
        <v>Madelene Upcott</v>
      </c>
      <c r="J5923">
        <f>YEAR(shipments[[#This Row],[Shipdate]])</f>
        <v>2023</v>
      </c>
      <c r="K5923" s="22"/>
      <c r="L5923" s="22">
        <f>VLOOKUP(shipments[[#This Row],[PID]],CHOOSE({1,2},products[PID],products[Cost_per_box]),2,0)</f>
        <v>8.2200000000000006</v>
      </c>
      <c r="M5923" s="22">
        <f>shipments[[#This Row],[Boxes]]*shipments[[#This Row],[cost_per_box]]</f>
        <v>6173.22</v>
      </c>
      <c r="N5923" s="22">
        <f>shipments[[#This Row],[Amount]]-shipments[[#This Row],[total cost]]</f>
        <v>4334.28</v>
      </c>
    </row>
    <row r="5924" spans="1:14" x14ac:dyDescent="0.35">
      <c r="A5924" t="s">
        <v>5975</v>
      </c>
      <c r="B5924" t="s">
        <v>8058</v>
      </c>
      <c r="C5924" t="s">
        <v>8020</v>
      </c>
      <c r="D5924" t="s">
        <v>8036</v>
      </c>
      <c r="E5924" s="1">
        <v>45562</v>
      </c>
      <c r="F5924">
        <v>8610.75</v>
      </c>
      <c r="G5924">
        <v>718</v>
      </c>
      <c r="H5924" t="s">
        <v>26</v>
      </c>
      <c r="I5924" t="str">
        <f>VLOOKUP(shipments[[#This Row],[SPID]],CHOOSE({1,2},people[[#All],[SPID]],people[[#All],[Sales_person]]),2,0)</f>
        <v>Madelene Upcott</v>
      </c>
      <c r="J5924">
        <f>YEAR(shipments[[#This Row],[Shipdate]])</f>
        <v>2024</v>
      </c>
      <c r="K5924" s="22"/>
      <c r="L5924" s="22">
        <f>VLOOKUP(shipments[[#This Row],[PID]],CHOOSE({1,2},products[PID],products[Cost_per_box]),2,0)</f>
        <v>8.2200000000000006</v>
      </c>
      <c r="M5924" s="22">
        <f>shipments[[#This Row],[Boxes]]*shipments[[#This Row],[cost_per_box]]</f>
        <v>5901.96</v>
      </c>
      <c r="N5924" s="22">
        <f>shipments[[#This Row],[Amount]]-shipments[[#This Row],[total cost]]</f>
        <v>2708.79</v>
      </c>
    </row>
    <row r="5925" spans="1:14" x14ac:dyDescent="0.35">
      <c r="A5925" t="s">
        <v>5976</v>
      </c>
      <c r="B5925" t="s">
        <v>8058</v>
      </c>
      <c r="C5925" t="s">
        <v>8020</v>
      </c>
      <c r="D5925" t="s">
        <v>8038</v>
      </c>
      <c r="E5925" s="1">
        <v>45386</v>
      </c>
      <c r="F5925">
        <v>2661.75</v>
      </c>
      <c r="G5925">
        <v>178</v>
      </c>
      <c r="H5925" t="s">
        <v>7</v>
      </c>
      <c r="I5925" t="str">
        <f>VLOOKUP(shipments[[#This Row],[SPID]],CHOOSE({1,2},people[[#All],[SPID]],people[[#All],[Sales_person]]),2,0)</f>
        <v>Madelene Upcott</v>
      </c>
      <c r="J5925">
        <f>YEAR(shipments[[#This Row],[Shipdate]])</f>
        <v>2024</v>
      </c>
      <c r="K5925" s="22"/>
      <c r="L5925" s="22">
        <f>VLOOKUP(shipments[[#This Row],[PID]],CHOOSE({1,2},products[PID],products[Cost_per_box]),2,0)</f>
        <v>8.2200000000000006</v>
      </c>
      <c r="M5925" s="22">
        <f>shipments[[#This Row],[Boxes]]*shipments[[#This Row],[cost_per_box]]</f>
        <v>1463.16</v>
      </c>
      <c r="N5925" s="22">
        <f>shipments[[#This Row],[Amount]]-shipments[[#This Row],[total cost]]</f>
        <v>1198.5899999999999</v>
      </c>
    </row>
    <row r="5926" spans="1:14" x14ac:dyDescent="0.35">
      <c r="A5926" t="s">
        <v>5977</v>
      </c>
      <c r="B5926" t="s">
        <v>8058</v>
      </c>
      <c r="C5926" t="s">
        <v>8020</v>
      </c>
      <c r="D5926" t="s">
        <v>8036</v>
      </c>
      <c r="E5926" s="1">
        <v>45222</v>
      </c>
      <c r="F5926">
        <v>4797</v>
      </c>
      <c r="G5926">
        <v>300</v>
      </c>
      <c r="H5926" t="s">
        <v>7</v>
      </c>
      <c r="I5926" t="str">
        <f>VLOOKUP(shipments[[#This Row],[SPID]],CHOOSE({1,2},people[[#All],[SPID]],people[[#All],[Sales_person]]),2,0)</f>
        <v>Madelene Upcott</v>
      </c>
      <c r="J5926">
        <f>YEAR(shipments[[#This Row],[Shipdate]])</f>
        <v>2023</v>
      </c>
      <c r="K5926" s="22"/>
      <c r="L5926" s="22">
        <f>VLOOKUP(shipments[[#This Row],[PID]],CHOOSE({1,2},products[PID],products[Cost_per_box]),2,0)</f>
        <v>8.2200000000000006</v>
      </c>
      <c r="M5926" s="22">
        <f>shipments[[#This Row],[Boxes]]*shipments[[#This Row],[cost_per_box]]</f>
        <v>2466</v>
      </c>
      <c r="N5926" s="22">
        <f>shipments[[#This Row],[Amount]]-shipments[[#This Row],[total cost]]</f>
        <v>2331</v>
      </c>
    </row>
    <row r="5927" spans="1:14" x14ac:dyDescent="0.35">
      <c r="A5927" t="s">
        <v>5978</v>
      </c>
      <c r="B5927" t="s">
        <v>8058</v>
      </c>
      <c r="C5927" t="s">
        <v>8020</v>
      </c>
      <c r="D5927" t="s">
        <v>8033</v>
      </c>
      <c r="E5927" s="1">
        <v>45503</v>
      </c>
      <c r="F5927">
        <v>4050</v>
      </c>
      <c r="G5927">
        <v>338</v>
      </c>
      <c r="H5927" t="s">
        <v>18</v>
      </c>
      <c r="I5927" t="str">
        <f>VLOOKUP(shipments[[#This Row],[SPID]],CHOOSE({1,2},people[[#All],[SPID]],people[[#All],[Sales_person]]),2,0)</f>
        <v>Madelene Upcott</v>
      </c>
      <c r="J5927">
        <f>YEAR(shipments[[#This Row],[Shipdate]])</f>
        <v>2024</v>
      </c>
      <c r="K5927" s="22"/>
      <c r="L5927" s="22">
        <f>VLOOKUP(shipments[[#This Row],[PID]],CHOOSE({1,2},products[PID],products[Cost_per_box]),2,0)</f>
        <v>8.2200000000000006</v>
      </c>
      <c r="M5927" s="22">
        <f>shipments[[#This Row],[Boxes]]*shipments[[#This Row],[cost_per_box]]</f>
        <v>2778.36</v>
      </c>
      <c r="N5927" s="22">
        <f>shipments[[#This Row],[Amount]]-shipments[[#This Row],[total cost]]</f>
        <v>1271.6399999999999</v>
      </c>
    </row>
    <row r="5928" spans="1:14" x14ac:dyDescent="0.35">
      <c r="A5928" t="s">
        <v>5979</v>
      </c>
      <c r="B5928" t="s">
        <v>8058</v>
      </c>
      <c r="C5928" t="s">
        <v>8020</v>
      </c>
      <c r="D5928" t="s">
        <v>8034</v>
      </c>
      <c r="E5928" s="1">
        <v>45036</v>
      </c>
      <c r="F5928">
        <v>5361.75</v>
      </c>
      <c r="G5928">
        <v>447</v>
      </c>
      <c r="H5928" t="s">
        <v>7</v>
      </c>
      <c r="I5928" t="str">
        <f>VLOOKUP(shipments[[#This Row],[SPID]],CHOOSE({1,2},people[[#All],[SPID]],people[[#All],[Sales_person]]),2,0)</f>
        <v>Madelene Upcott</v>
      </c>
      <c r="J5928">
        <f>YEAR(shipments[[#This Row],[Shipdate]])</f>
        <v>2023</v>
      </c>
      <c r="K5928" s="22"/>
      <c r="L5928" s="22">
        <f>VLOOKUP(shipments[[#This Row],[PID]],CHOOSE({1,2},products[PID],products[Cost_per_box]),2,0)</f>
        <v>8.2200000000000006</v>
      </c>
      <c r="M5928" s="22">
        <f>shipments[[#This Row],[Boxes]]*shipments[[#This Row],[cost_per_box]]</f>
        <v>3674.34</v>
      </c>
      <c r="N5928" s="22">
        <f>shipments[[#This Row],[Amount]]-shipments[[#This Row],[total cost]]</f>
        <v>1687.4099999999999</v>
      </c>
    </row>
    <row r="5929" spans="1:14" x14ac:dyDescent="0.35">
      <c r="A5929" t="s">
        <v>5980</v>
      </c>
      <c r="B5929" t="s">
        <v>8058</v>
      </c>
      <c r="C5929" t="s">
        <v>8020</v>
      </c>
      <c r="D5929" t="s">
        <v>8038</v>
      </c>
      <c r="E5929" s="1">
        <v>45352</v>
      </c>
      <c r="F5929">
        <v>231.75</v>
      </c>
      <c r="G5929">
        <v>17</v>
      </c>
      <c r="H5929" t="s">
        <v>7</v>
      </c>
      <c r="I5929" t="str">
        <f>VLOOKUP(shipments[[#This Row],[SPID]],CHOOSE({1,2},people[[#All],[SPID]],people[[#All],[Sales_person]]),2,0)</f>
        <v>Madelene Upcott</v>
      </c>
      <c r="J5929">
        <f>YEAR(shipments[[#This Row],[Shipdate]])</f>
        <v>2024</v>
      </c>
      <c r="K5929" s="22"/>
      <c r="L5929" s="22">
        <f>VLOOKUP(shipments[[#This Row],[PID]],CHOOSE({1,2},products[PID],products[Cost_per_box]),2,0)</f>
        <v>8.2200000000000006</v>
      </c>
      <c r="M5929" s="22">
        <f>shipments[[#This Row],[Boxes]]*shipments[[#This Row],[cost_per_box]]</f>
        <v>139.74</v>
      </c>
      <c r="N5929" s="22">
        <f>shipments[[#This Row],[Amount]]-shipments[[#This Row],[total cost]]</f>
        <v>92.009999999999991</v>
      </c>
    </row>
    <row r="5930" spans="1:14" x14ac:dyDescent="0.35">
      <c r="A5930" t="s">
        <v>5981</v>
      </c>
      <c r="B5930" t="s">
        <v>8058</v>
      </c>
      <c r="C5930" t="s">
        <v>8020</v>
      </c>
      <c r="D5930" t="s">
        <v>8038</v>
      </c>
      <c r="E5930" s="1">
        <v>45175</v>
      </c>
      <c r="F5930">
        <v>308.25</v>
      </c>
      <c r="G5930">
        <v>26</v>
      </c>
      <c r="H5930" t="s">
        <v>7</v>
      </c>
      <c r="I5930" t="str">
        <f>VLOOKUP(shipments[[#This Row],[SPID]],CHOOSE({1,2},people[[#All],[SPID]],people[[#All],[Sales_person]]),2,0)</f>
        <v>Madelene Upcott</v>
      </c>
      <c r="J5930">
        <f>YEAR(shipments[[#This Row],[Shipdate]])</f>
        <v>2023</v>
      </c>
      <c r="K5930" s="22"/>
      <c r="L5930" s="22">
        <f>VLOOKUP(shipments[[#This Row],[PID]],CHOOSE({1,2},products[PID],products[Cost_per_box]),2,0)</f>
        <v>8.2200000000000006</v>
      </c>
      <c r="M5930" s="22">
        <f>shipments[[#This Row],[Boxes]]*shipments[[#This Row],[cost_per_box]]</f>
        <v>213.72000000000003</v>
      </c>
      <c r="N5930" s="22">
        <f>shipments[[#This Row],[Amount]]-shipments[[#This Row],[total cost]]</f>
        <v>94.529999999999973</v>
      </c>
    </row>
    <row r="5931" spans="1:14" x14ac:dyDescent="0.35">
      <c r="A5931" t="s">
        <v>5982</v>
      </c>
      <c r="B5931" t="s">
        <v>8058</v>
      </c>
      <c r="C5931" t="s">
        <v>8021</v>
      </c>
      <c r="D5931" t="s">
        <v>8035</v>
      </c>
      <c r="E5931" s="1">
        <v>45313</v>
      </c>
      <c r="F5931">
        <v>6322.5</v>
      </c>
      <c r="G5931">
        <v>317</v>
      </c>
      <c r="H5931" t="s">
        <v>7</v>
      </c>
      <c r="I5931" t="str">
        <f>VLOOKUP(shipments[[#This Row],[SPID]],CHOOSE({1,2},people[[#All],[SPID]],people[[#All],[Sales_person]]),2,0)</f>
        <v>Madelene Upcott</v>
      </c>
      <c r="J5931">
        <f>YEAR(shipments[[#This Row],[Shipdate]])</f>
        <v>2024</v>
      </c>
      <c r="K5931" s="22"/>
      <c r="L5931" s="22">
        <f>VLOOKUP(shipments[[#This Row],[PID]],CHOOSE({1,2},products[PID],products[Cost_per_box]),2,0)</f>
        <v>10.23</v>
      </c>
      <c r="M5931" s="22">
        <f>shipments[[#This Row],[Boxes]]*shipments[[#This Row],[cost_per_box]]</f>
        <v>3242.9100000000003</v>
      </c>
      <c r="N5931" s="22">
        <f>shipments[[#This Row],[Amount]]-shipments[[#This Row],[total cost]]</f>
        <v>3079.5899999999997</v>
      </c>
    </row>
    <row r="5932" spans="1:14" x14ac:dyDescent="0.35">
      <c r="A5932" t="s">
        <v>5983</v>
      </c>
      <c r="B5932" t="s">
        <v>8058</v>
      </c>
      <c r="C5932" t="s">
        <v>8021</v>
      </c>
      <c r="D5932" t="s">
        <v>8036</v>
      </c>
      <c r="E5932" s="1">
        <v>45252</v>
      </c>
      <c r="F5932">
        <v>5224.5</v>
      </c>
      <c r="G5932">
        <v>308</v>
      </c>
      <c r="H5932" t="s">
        <v>7</v>
      </c>
      <c r="I5932" t="str">
        <f>VLOOKUP(shipments[[#This Row],[SPID]],CHOOSE({1,2},people[[#All],[SPID]],people[[#All],[Sales_person]]),2,0)</f>
        <v>Madelene Upcott</v>
      </c>
      <c r="J5932">
        <f>YEAR(shipments[[#This Row],[Shipdate]])</f>
        <v>2023</v>
      </c>
      <c r="K5932" s="22"/>
      <c r="L5932" s="22">
        <f>VLOOKUP(shipments[[#This Row],[PID]],CHOOSE({1,2},products[PID],products[Cost_per_box]),2,0)</f>
        <v>10.23</v>
      </c>
      <c r="M5932" s="22">
        <f>shipments[[#This Row],[Boxes]]*shipments[[#This Row],[cost_per_box]]</f>
        <v>3150.84</v>
      </c>
      <c r="N5932" s="22">
        <f>shipments[[#This Row],[Amount]]-shipments[[#This Row],[total cost]]</f>
        <v>2073.66</v>
      </c>
    </row>
    <row r="5933" spans="1:14" x14ac:dyDescent="0.35">
      <c r="A5933" t="s">
        <v>5984</v>
      </c>
      <c r="B5933" t="s">
        <v>8058</v>
      </c>
      <c r="C5933" t="s">
        <v>8021</v>
      </c>
      <c r="D5933" t="s">
        <v>8038</v>
      </c>
      <c r="E5933" s="1">
        <v>45385</v>
      </c>
      <c r="F5933">
        <v>6324.75</v>
      </c>
      <c r="G5933">
        <v>373</v>
      </c>
      <c r="H5933" t="s">
        <v>7</v>
      </c>
      <c r="I5933" t="str">
        <f>VLOOKUP(shipments[[#This Row],[SPID]],CHOOSE({1,2},people[[#All],[SPID]],people[[#All],[Sales_person]]),2,0)</f>
        <v>Madelene Upcott</v>
      </c>
      <c r="J5933">
        <f>YEAR(shipments[[#This Row],[Shipdate]])</f>
        <v>2024</v>
      </c>
      <c r="K5933" s="22"/>
      <c r="L5933" s="22">
        <f>VLOOKUP(shipments[[#This Row],[PID]],CHOOSE({1,2},products[PID],products[Cost_per_box]),2,0)</f>
        <v>10.23</v>
      </c>
      <c r="M5933" s="22">
        <f>shipments[[#This Row],[Boxes]]*shipments[[#This Row],[cost_per_box]]</f>
        <v>3815.79</v>
      </c>
      <c r="N5933" s="22">
        <f>shipments[[#This Row],[Amount]]-shipments[[#This Row],[total cost]]</f>
        <v>2508.96</v>
      </c>
    </row>
    <row r="5934" spans="1:14" x14ac:dyDescent="0.35">
      <c r="A5934" t="s">
        <v>5985</v>
      </c>
      <c r="B5934" t="s">
        <v>8058</v>
      </c>
      <c r="C5934" t="s">
        <v>8021</v>
      </c>
      <c r="D5934" t="s">
        <v>8034</v>
      </c>
      <c r="E5934" s="1">
        <v>45149</v>
      </c>
      <c r="F5934">
        <v>1410.75</v>
      </c>
      <c r="G5934">
        <v>71</v>
      </c>
      <c r="H5934" t="s">
        <v>7</v>
      </c>
      <c r="I5934" t="str">
        <f>VLOOKUP(shipments[[#This Row],[SPID]],CHOOSE({1,2},people[[#All],[SPID]],people[[#All],[Sales_person]]),2,0)</f>
        <v>Madelene Upcott</v>
      </c>
      <c r="J5934">
        <f>YEAR(shipments[[#This Row],[Shipdate]])</f>
        <v>2023</v>
      </c>
      <c r="K5934" s="22"/>
      <c r="L5934" s="22">
        <f>VLOOKUP(shipments[[#This Row],[PID]],CHOOSE({1,2},products[PID],products[Cost_per_box]),2,0)</f>
        <v>10.23</v>
      </c>
      <c r="M5934" s="22">
        <f>shipments[[#This Row],[Boxes]]*shipments[[#This Row],[cost_per_box]]</f>
        <v>726.33</v>
      </c>
      <c r="N5934" s="22">
        <f>shipments[[#This Row],[Amount]]-shipments[[#This Row],[total cost]]</f>
        <v>684.42</v>
      </c>
    </row>
    <row r="5935" spans="1:14" x14ac:dyDescent="0.35">
      <c r="A5935" t="s">
        <v>5986</v>
      </c>
      <c r="B5935" t="s">
        <v>8058</v>
      </c>
      <c r="C5935" t="s">
        <v>8022</v>
      </c>
      <c r="D5935" t="s">
        <v>8034</v>
      </c>
      <c r="E5935" s="1">
        <v>45111</v>
      </c>
      <c r="F5935">
        <v>5778</v>
      </c>
      <c r="G5935">
        <v>413</v>
      </c>
      <c r="H5935" t="s">
        <v>7</v>
      </c>
      <c r="I5935" t="str">
        <f>VLOOKUP(shipments[[#This Row],[SPID]],CHOOSE({1,2},people[[#All],[SPID]],people[[#All],[Sales_person]]),2,0)</f>
        <v>Madelene Upcott</v>
      </c>
      <c r="J5935">
        <f>YEAR(shipments[[#This Row],[Shipdate]])</f>
        <v>2023</v>
      </c>
      <c r="K5935" s="22"/>
      <c r="L5935" s="22">
        <f>VLOOKUP(shipments[[#This Row],[PID]],CHOOSE({1,2},products[PID],products[Cost_per_box]),2,0)</f>
        <v>4.74</v>
      </c>
      <c r="M5935" s="22">
        <f>shipments[[#This Row],[Boxes]]*shipments[[#This Row],[cost_per_box]]</f>
        <v>1957.6200000000001</v>
      </c>
      <c r="N5935" s="22">
        <f>shipments[[#This Row],[Amount]]-shipments[[#This Row],[total cost]]</f>
        <v>3820.38</v>
      </c>
    </row>
    <row r="5936" spans="1:14" x14ac:dyDescent="0.35">
      <c r="A5936" t="s">
        <v>5987</v>
      </c>
      <c r="B5936" t="s">
        <v>8058</v>
      </c>
      <c r="C5936" t="s">
        <v>8022</v>
      </c>
      <c r="D5936" t="s">
        <v>8036</v>
      </c>
      <c r="E5936" s="1">
        <v>45243</v>
      </c>
      <c r="F5936">
        <v>1118.25</v>
      </c>
      <c r="G5936">
        <v>80</v>
      </c>
      <c r="H5936" t="s">
        <v>7</v>
      </c>
      <c r="I5936" t="str">
        <f>VLOOKUP(shipments[[#This Row],[SPID]],CHOOSE({1,2},people[[#All],[SPID]],people[[#All],[Sales_person]]),2,0)</f>
        <v>Madelene Upcott</v>
      </c>
      <c r="J5936">
        <f>YEAR(shipments[[#This Row],[Shipdate]])</f>
        <v>2023</v>
      </c>
      <c r="K5936" s="22"/>
      <c r="L5936" s="22">
        <f>VLOOKUP(shipments[[#This Row],[PID]],CHOOSE({1,2},products[PID],products[Cost_per_box]),2,0)</f>
        <v>4.74</v>
      </c>
      <c r="M5936" s="22">
        <f>shipments[[#This Row],[Boxes]]*shipments[[#This Row],[cost_per_box]]</f>
        <v>379.20000000000005</v>
      </c>
      <c r="N5936" s="22">
        <f>shipments[[#This Row],[Amount]]-shipments[[#This Row],[total cost]]</f>
        <v>739.05</v>
      </c>
    </row>
    <row r="5937" spans="1:14" x14ac:dyDescent="0.35">
      <c r="A5937" t="s">
        <v>5988</v>
      </c>
      <c r="B5937" t="s">
        <v>8058</v>
      </c>
      <c r="C5937" t="s">
        <v>8022</v>
      </c>
      <c r="D5937" t="s">
        <v>8038</v>
      </c>
      <c r="E5937" s="1">
        <v>45257</v>
      </c>
      <c r="F5937">
        <v>7299</v>
      </c>
      <c r="G5937">
        <v>457</v>
      </c>
      <c r="H5937" t="s">
        <v>7</v>
      </c>
      <c r="I5937" t="str">
        <f>VLOOKUP(shipments[[#This Row],[SPID]],CHOOSE({1,2},people[[#All],[SPID]],people[[#All],[Sales_person]]),2,0)</f>
        <v>Madelene Upcott</v>
      </c>
      <c r="J5937">
        <f>YEAR(shipments[[#This Row],[Shipdate]])</f>
        <v>2023</v>
      </c>
      <c r="K5937" s="22"/>
      <c r="L5937" s="22">
        <f>VLOOKUP(shipments[[#This Row],[PID]],CHOOSE({1,2},products[PID],products[Cost_per_box]),2,0)</f>
        <v>4.74</v>
      </c>
      <c r="M5937" s="22">
        <f>shipments[[#This Row],[Boxes]]*shipments[[#This Row],[cost_per_box]]</f>
        <v>2166.1800000000003</v>
      </c>
      <c r="N5937" s="22">
        <f>shipments[[#This Row],[Amount]]-shipments[[#This Row],[total cost]]</f>
        <v>5132.82</v>
      </c>
    </row>
    <row r="5938" spans="1:14" x14ac:dyDescent="0.35">
      <c r="A5938" t="s">
        <v>5989</v>
      </c>
      <c r="B5938" t="s">
        <v>8058</v>
      </c>
      <c r="C5938" t="s">
        <v>8023</v>
      </c>
      <c r="D5938" t="s">
        <v>8033</v>
      </c>
      <c r="E5938" s="1">
        <v>45222</v>
      </c>
      <c r="F5938">
        <v>5746.5</v>
      </c>
      <c r="G5938">
        <v>719</v>
      </c>
      <c r="H5938" t="s">
        <v>7</v>
      </c>
      <c r="I5938" t="str">
        <f>VLOOKUP(shipments[[#This Row],[SPID]],CHOOSE({1,2},people[[#All],[SPID]],people[[#All],[Sales_person]]),2,0)</f>
        <v>Madelene Upcott</v>
      </c>
      <c r="J5938">
        <f>YEAR(shipments[[#This Row],[Shipdate]])</f>
        <v>2023</v>
      </c>
      <c r="K5938" s="22"/>
      <c r="L5938" s="22">
        <f>VLOOKUP(shipments[[#This Row],[PID]],CHOOSE({1,2},products[PID],products[Cost_per_box]),2,0)</f>
        <v>10.51</v>
      </c>
      <c r="M5938" s="22">
        <f>shipments[[#This Row],[Boxes]]*shipments[[#This Row],[cost_per_box]]</f>
        <v>7556.69</v>
      </c>
      <c r="N5938" s="22">
        <f>shipments[[#This Row],[Amount]]-shipments[[#This Row],[total cost]]</f>
        <v>-1810.1899999999996</v>
      </c>
    </row>
    <row r="5939" spans="1:14" x14ac:dyDescent="0.35">
      <c r="A5939" t="s">
        <v>5990</v>
      </c>
      <c r="B5939" t="s">
        <v>8058</v>
      </c>
      <c r="C5939" t="s">
        <v>8023</v>
      </c>
      <c r="D5939" t="s">
        <v>8037</v>
      </c>
      <c r="E5939" s="1">
        <v>45265</v>
      </c>
      <c r="F5939">
        <v>9159.75</v>
      </c>
      <c r="G5939">
        <v>916</v>
      </c>
      <c r="H5939" t="s">
        <v>7</v>
      </c>
      <c r="I5939" t="str">
        <f>VLOOKUP(shipments[[#This Row],[SPID]],CHOOSE({1,2},people[[#All],[SPID]],people[[#All],[Sales_person]]),2,0)</f>
        <v>Madelene Upcott</v>
      </c>
      <c r="J5939">
        <f>YEAR(shipments[[#This Row],[Shipdate]])</f>
        <v>2023</v>
      </c>
      <c r="K5939" s="22"/>
      <c r="L5939" s="22">
        <f>VLOOKUP(shipments[[#This Row],[PID]],CHOOSE({1,2},products[PID],products[Cost_per_box]),2,0)</f>
        <v>10.51</v>
      </c>
      <c r="M5939" s="22">
        <f>shipments[[#This Row],[Boxes]]*shipments[[#This Row],[cost_per_box]]</f>
        <v>9627.16</v>
      </c>
      <c r="N5939" s="22">
        <f>shipments[[#This Row],[Amount]]-shipments[[#This Row],[total cost]]</f>
        <v>-467.40999999999985</v>
      </c>
    </row>
    <row r="5940" spans="1:14" x14ac:dyDescent="0.35">
      <c r="A5940" t="s">
        <v>5991</v>
      </c>
      <c r="B5940" t="s">
        <v>8058</v>
      </c>
      <c r="C5940" t="s">
        <v>8023</v>
      </c>
      <c r="D5940" t="s">
        <v>8038</v>
      </c>
      <c r="E5940" s="1">
        <v>45125</v>
      </c>
      <c r="F5940">
        <v>398.25</v>
      </c>
      <c r="G5940">
        <v>40</v>
      </c>
      <c r="H5940" t="s">
        <v>7</v>
      </c>
      <c r="I5940" t="str">
        <f>VLOOKUP(shipments[[#This Row],[SPID]],CHOOSE({1,2},people[[#All],[SPID]],people[[#All],[Sales_person]]),2,0)</f>
        <v>Madelene Upcott</v>
      </c>
      <c r="J5940">
        <f>YEAR(shipments[[#This Row],[Shipdate]])</f>
        <v>2023</v>
      </c>
      <c r="K5940" s="22"/>
      <c r="L5940" s="22">
        <f>VLOOKUP(shipments[[#This Row],[PID]],CHOOSE({1,2},products[PID],products[Cost_per_box]),2,0)</f>
        <v>10.51</v>
      </c>
      <c r="M5940" s="22">
        <f>shipments[[#This Row],[Boxes]]*shipments[[#This Row],[cost_per_box]]</f>
        <v>420.4</v>
      </c>
      <c r="N5940" s="22">
        <f>shipments[[#This Row],[Amount]]-shipments[[#This Row],[total cost]]</f>
        <v>-22.149999999999977</v>
      </c>
    </row>
    <row r="5941" spans="1:14" x14ac:dyDescent="0.35">
      <c r="A5941" t="s">
        <v>5992</v>
      </c>
      <c r="B5941" t="s">
        <v>8058</v>
      </c>
      <c r="C5941" t="s">
        <v>8023</v>
      </c>
      <c r="D5941" t="s">
        <v>8037</v>
      </c>
      <c r="E5941" s="1">
        <v>45231</v>
      </c>
      <c r="F5941">
        <v>6993</v>
      </c>
      <c r="G5941">
        <v>999</v>
      </c>
      <c r="H5941" t="s">
        <v>7</v>
      </c>
      <c r="I5941" t="str">
        <f>VLOOKUP(shipments[[#This Row],[SPID]],CHOOSE({1,2},people[[#All],[SPID]],people[[#All],[Sales_person]]),2,0)</f>
        <v>Madelene Upcott</v>
      </c>
      <c r="J5941">
        <f>YEAR(shipments[[#This Row],[Shipdate]])</f>
        <v>2023</v>
      </c>
      <c r="K5941" s="22"/>
      <c r="L5941" s="22">
        <f>VLOOKUP(shipments[[#This Row],[PID]],CHOOSE({1,2},products[PID],products[Cost_per_box]),2,0)</f>
        <v>10.51</v>
      </c>
      <c r="M5941" s="22">
        <f>shipments[[#This Row],[Boxes]]*shipments[[#This Row],[cost_per_box]]</f>
        <v>10499.49</v>
      </c>
      <c r="N5941" s="22">
        <f>shipments[[#This Row],[Amount]]-shipments[[#This Row],[total cost]]</f>
        <v>-3506.49</v>
      </c>
    </row>
    <row r="5942" spans="1:14" x14ac:dyDescent="0.35">
      <c r="A5942" t="s">
        <v>5993</v>
      </c>
      <c r="B5942" t="s">
        <v>8058</v>
      </c>
      <c r="C5942" t="s">
        <v>8024</v>
      </c>
      <c r="D5942" t="s">
        <v>8038</v>
      </c>
      <c r="E5942" s="1">
        <v>45090</v>
      </c>
      <c r="F5942">
        <v>11191.5</v>
      </c>
      <c r="G5942">
        <v>700</v>
      </c>
      <c r="H5942" t="s">
        <v>7</v>
      </c>
      <c r="I5942" t="str">
        <f>VLOOKUP(shipments[[#This Row],[SPID]],CHOOSE({1,2},people[[#All],[SPID]],people[[#All],[Sales_person]]),2,0)</f>
        <v>Madelene Upcott</v>
      </c>
      <c r="J5942">
        <f>YEAR(shipments[[#This Row],[Shipdate]])</f>
        <v>2023</v>
      </c>
      <c r="K5942" s="22"/>
      <c r="L5942" s="22">
        <f>VLOOKUP(shipments[[#This Row],[PID]],CHOOSE({1,2},products[PID],products[Cost_per_box]),2,0)</f>
        <v>6.43</v>
      </c>
      <c r="M5942" s="22">
        <f>shipments[[#This Row],[Boxes]]*shipments[[#This Row],[cost_per_box]]</f>
        <v>4501</v>
      </c>
      <c r="N5942" s="22">
        <f>shipments[[#This Row],[Amount]]-shipments[[#This Row],[total cost]]</f>
        <v>6690.5</v>
      </c>
    </row>
    <row r="5943" spans="1:14" x14ac:dyDescent="0.35">
      <c r="A5943" t="s">
        <v>5994</v>
      </c>
      <c r="B5943" t="s">
        <v>8058</v>
      </c>
      <c r="C5943" t="s">
        <v>8024</v>
      </c>
      <c r="D5943" t="s">
        <v>8033</v>
      </c>
      <c r="E5943" s="1">
        <v>45245</v>
      </c>
      <c r="F5943">
        <v>5096.25</v>
      </c>
      <c r="G5943">
        <v>284</v>
      </c>
      <c r="H5943" t="s">
        <v>7</v>
      </c>
      <c r="I5943" t="str">
        <f>VLOOKUP(shipments[[#This Row],[SPID]],CHOOSE({1,2},people[[#All],[SPID]],people[[#All],[Sales_person]]),2,0)</f>
        <v>Madelene Upcott</v>
      </c>
      <c r="J5943">
        <f>YEAR(shipments[[#This Row],[Shipdate]])</f>
        <v>2023</v>
      </c>
      <c r="K5943" s="22"/>
      <c r="L5943" s="22">
        <f>VLOOKUP(shipments[[#This Row],[PID]],CHOOSE({1,2},products[PID],products[Cost_per_box]),2,0)</f>
        <v>6.43</v>
      </c>
      <c r="M5943" s="22">
        <f>shipments[[#This Row],[Boxes]]*shipments[[#This Row],[cost_per_box]]</f>
        <v>1826.12</v>
      </c>
      <c r="N5943" s="22">
        <f>shipments[[#This Row],[Amount]]-shipments[[#This Row],[total cost]]</f>
        <v>3270.13</v>
      </c>
    </row>
    <row r="5944" spans="1:14" x14ac:dyDescent="0.35">
      <c r="A5944" t="s">
        <v>5995</v>
      </c>
      <c r="B5944" t="s">
        <v>8058</v>
      </c>
      <c r="C5944" t="s">
        <v>8024</v>
      </c>
      <c r="D5944" t="s">
        <v>8035</v>
      </c>
      <c r="E5944" s="1">
        <v>45401</v>
      </c>
      <c r="F5944">
        <v>3971.25</v>
      </c>
      <c r="G5944">
        <v>234</v>
      </c>
      <c r="H5944" t="s">
        <v>7</v>
      </c>
      <c r="I5944" t="str">
        <f>VLOOKUP(shipments[[#This Row],[SPID]],CHOOSE({1,2},people[[#All],[SPID]],people[[#All],[Sales_person]]),2,0)</f>
        <v>Madelene Upcott</v>
      </c>
      <c r="J5944">
        <f>YEAR(shipments[[#This Row],[Shipdate]])</f>
        <v>2024</v>
      </c>
      <c r="K5944" s="22"/>
      <c r="L5944" s="22">
        <f>VLOOKUP(shipments[[#This Row],[PID]],CHOOSE({1,2},products[PID],products[Cost_per_box]),2,0)</f>
        <v>6.43</v>
      </c>
      <c r="M5944" s="22">
        <f>shipments[[#This Row],[Boxes]]*shipments[[#This Row],[cost_per_box]]</f>
        <v>1504.62</v>
      </c>
      <c r="N5944" s="22">
        <f>shipments[[#This Row],[Amount]]-shipments[[#This Row],[total cost]]</f>
        <v>2466.63</v>
      </c>
    </row>
    <row r="5945" spans="1:14" x14ac:dyDescent="0.35">
      <c r="A5945" t="s">
        <v>5996</v>
      </c>
      <c r="B5945" t="s">
        <v>8058</v>
      </c>
      <c r="C5945" t="s">
        <v>8025</v>
      </c>
      <c r="D5945" t="s">
        <v>8033</v>
      </c>
      <c r="E5945" s="1">
        <v>45448</v>
      </c>
      <c r="F5945">
        <v>4448.25</v>
      </c>
      <c r="G5945">
        <v>212</v>
      </c>
      <c r="H5945" t="s">
        <v>7</v>
      </c>
      <c r="I5945" t="str">
        <f>VLOOKUP(shipments[[#This Row],[SPID]],CHOOSE({1,2},people[[#All],[SPID]],people[[#All],[Sales_person]]),2,0)</f>
        <v>Madelene Upcott</v>
      </c>
      <c r="J5945">
        <f>YEAR(shipments[[#This Row],[Shipdate]])</f>
        <v>2024</v>
      </c>
      <c r="K5945" s="22"/>
      <c r="L5945" s="22">
        <f>VLOOKUP(shipments[[#This Row],[PID]],CHOOSE({1,2},products[PID],products[Cost_per_box]),2,0)</f>
        <v>12.41</v>
      </c>
      <c r="M5945" s="22">
        <f>shipments[[#This Row],[Boxes]]*shipments[[#This Row],[cost_per_box]]</f>
        <v>2630.92</v>
      </c>
      <c r="N5945" s="22">
        <f>shipments[[#This Row],[Amount]]-shipments[[#This Row],[total cost]]</f>
        <v>1817.33</v>
      </c>
    </row>
    <row r="5946" spans="1:14" x14ac:dyDescent="0.35">
      <c r="A5946" t="s">
        <v>5997</v>
      </c>
      <c r="B5946" t="s">
        <v>8058</v>
      </c>
      <c r="C5946" t="s">
        <v>8026</v>
      </c>
      <c r="D5946" t="s">
        <v>8037</v>
      </c>
      <c r="E5946" s="1">
        <v>45302</v>
      </c>
      <c r="F5946">
        <v>3636</v>
      </c>
      <c r="G5946">
        <v>214</v>
      </c>
      <c r="H5946" t="s">
        <v>7</v>
      </c>
      <c r="I5946" t="str">
        <f>VLOOKUP(shipments[[#This Row],[SPID]],CHOOSE({1,2},people[[#All],[SPID]],people[[#All],[Sales_person]]),2,0)</f>
        <v>Madelene Upcott</v>
      </c>
      <c r="J5946">
        <f>YEAR(shipments[[#This Row],[Shipdate]])</f>
        <v>2024</v>
      </c>
      <c r="K5946" s="22"/>
      <c r="L5946" s="22">
        <f>VLOOKUP(shipments[[#This Row],[PID]],CHOOSE({1,2},products[PID],products[Cost_per_box]),2,0)</f>
        <v>9.57</v>
      </c>
      <c r="M5946" s="22">
        <f>shipments[[#This Row],[Boxes]]*shipments[[#This Row],[cost_per_box]]</f>
        <v>2047.98</v>
      </c>
      <c r="N5946" s="22">
        <f>shipments[[#This Row],[Amount]]-shipments[[#This Row],[total cost]]</f>
        <v>1588.02</v>
      </c>
    </row>
    <row r="5947" spans="1:14" x14ac:dyDescent="0.35">
      <c r="A5947" t="s">
        <v>5998</v>
      </c>
      <c r="B5947" t="s">
        <v>8058</v>
      </c>
      <c r="C5947" t="s">
        <v>8026</v>
      </c>
      <c r="D5947" t="s">
        <v>8038</v>
      </c>
      <c r="E5947" s="1">
        <v>45042</v>
      </c>
      <c r="F5947">
        <v>5418</v>
      </c>
      <c r="G5947">
        <v>319</v>
      </c>
      <c r="H5947" t="s">
        <v>7</v>
      </c>
      <c r="I5947" t="str">
        <f>VLOOKUP(shipments[[#This Row],[SPID]],CHOOSE({1,2},people[[#All],[SPID]],people[[#All],[Sales_person]]),2,0)</f>
        <v>Madelene Upcott</v>
      </c>
      <c r="J5947">
        <f>YEAR(shipments[[#This Row],[Shipdate]])</f>
        <v>2023</v>
      </c>
      <c r="K5947" s="22"/>
      <c r="L5947" s="22">
        <f>VLOOKUP(shipments[[#This Row],[PID]],CHOOSE({1,2},products[PID],products[Cost_per_box]),2,0)</f>
        <v>9.57</v>
      </c>
      <c r="M5947" s="22">
        <f>shipments[[#This Row],[Boxes]]*shipments[[#This Row],[cost_per_box]]</f>
        <v>3052.83</v>
      </c>
      <c r="N5947" s="22">
        <f>shipments[[#This Row],[Amount]]-shipments[[#This Row],[total cost]]</f>
        <v>2365.17</v>
      </c>
    </row>
    <row r="5948" spans="1:14" x14ac:dyDescent="0.35">
      <c r="A5948" t="s">
        <v>5999</v>
      </c>
      <c r="B5948" t="s">
        <v>8058</v>
      </c>
      <c r="C5948" t="s">
        <v>8027</v>
      </c>
      <c r="D5948" t="s">
        <v>8034</v>
      </c>
      <c r="E5948" s="1">
        <v>45287</v>
      </c>
      <c r="F5948">
        <v>7211.25</v>
      </c>
      <c r="G5948">
        <v>722</v>
      </c>
      <c r="H5948" t="s">
        <v>7</v>
      </c>
      <c r="I5948" t="str">
        <f>VLOOKUP(shipments[[#This Row],[SPID]],CHOOSE({1,2},people[[#All],[SPID]],people[[#All],[Sales_person]]),2,0)</f>
        <v>Madelene Upcott</v>
      </c>
      <c r="J5948">
        <f>YEAR(shipments[[#This Row],[Shipdate]])</f>
        <v>2023</v>
      </c>
      <c r="K5948" s="22"/>
      <c r="L5948" s="22">
        <f>VLOOKUP(shipments[[#This Row],[PID]],CHOOSE({1,2},products[PID],products[Cost_per_box]),2,0)</f>
        <v>8.43</v>
      </c>
      <c r="M5948" s="22">
        <f>shipments[[#This Row],[Boxes]]*shipments[[#This Row],[cost_per_box]]</f>
        <v>6086.46</v>
      </c>
      <c r="N5948" s="22">
        <f>shipments[[#This Row],[Amount]]-shipments[[#This Row],[total cost]]</f>
        <v>1124.79</v>
      </c>
    </row>
    <row r="5949" spans="1:14" x14ac:dyDescent="0.35">
      <c r="A5949" t="s">
        <v>6000</v>
      </c>
      <c r="B5949" t="s">
        <v>8058</v>
      </c>
      <c r="C5949" t="s">
        <v>8027</v>
      </c>
      <c r="D5949" t="s">
        <v>8037</v>
      </c>
      <c r="E5949" s="1">
        <v>45365</v>
      </c>
      <c r="F5949">
        <v>8142.75</v>
      </c>
      <c r="G5949">
        <v>905</v>
      </c>
      <c r="H5949" t="s">
        <v>7</v>
      </c>
      <c r="I5949" t="str">
        <f>VLOOKUP(shipments[[#This Row],[SPID]],CHOOSE({1,2},people[[#All],[SPID]],people[[#All],[Sales_person]]),2,0)</f>
        <v>Madelene Upcott</v>
      </c>
      <c r="J5949">
        <f>YEAR(shipments[[#This Row],[Shipdate]])</f>
        <v>2024</v>
      </c>
      <c r="K5949" s="22"/>
      <c r="L5949" s="22">
        <f>VLOOKUP(shipments[[#This Row],[PID]],CHOOSE({1,2},products[PID],products[Cost_per_box]),2,0)</f>
        <v>8.43</v>
      </c>
      <c r="M5949" s="22">
        <f>shipments[[#This Row],[Boxes]]*shipments[[#This Row],[cost_per_box]]</f>
        <v>7629.15</v>
      </c>
      <c r="N5949" s="22">
        <f>shipments[[#This Row],[Amount]]-shipments[[#This Row],[total cost]]</f>
        <v>513.60000000000036</v>
      </c>
    </row>
    <row r="5950" spans="1:14" x14ac:dyDescent="0.35">
      <c r="A5950" t="s">
        <v>6001</v>
      </c>
      <c r="B5950" t="s">
        <v>8058</v>
      </c>
      <c r="C5950" t="s">
        <v>8027</v>
      </c>
      <c r="D5950" t="s">
        <v>8036</v>
      </c>
      <c r="E5950" s="1">
        <v>45302</v>
      </c>
      <c r="F5950">
        <v>5485.5</v>
      </c>
      <c r="G5950">
        <v>686</v>
      </c>
      <c r="H5950" t="s">
        <v>7</v>
      </c>
      <c r="I5950" t="str">
        <f>VLOOKUP(shipments[[#This Row],[SPID]],CHOOSE({1,2},people[[#All],[SPID]],people[[#All],[Sales_person]]),2,0)</f>
        <v>Madelene Upcott</v>
      </c>
      <c r="J5950">
        <f>YEAR(shipments[[#This Row],[Shipdate]])</f>
        <v>2024</v>
      </c>
      <c r="K5950" s="22"/>
      <c r="L5950" s="22">
        <f>VLOOKUP(shipments[[#This Row],[PID]],CHOOSE({1,2},products[PID],products[Cost_per_box]),2,0)</f>
        <v>8.43</v>
      </c>
      <c r="M5950" s="22">
        <f>shipments[[#This Row],[Boxes]]*shipments[[#This Row],[cost_per_box]]</f>
        <v>5782.98</v>
      </c>
      <c r="N5950" s="22">
        <f>shipments[[#This Row],[Amount]]-shipments[[#This Row],[total cost]]</f>
        <v>-297.47999999999956</v>
      </c>
    </row>
    <row r="5951" spans="1:14" x14ac:dyDescent="0.35">
      <c r="A5951" t="s">
        <v>6002</v>
      </c>
      <c r="B5951" t="s">
        <v>8058</v>
      </c>
      <c r="C5951" t="s">
        <v>8028</v>
      </c>
      <c r="D5951" t="s">
        <v>8038</v>
      </c>
      <c r="E5951" s="1">
        <v>45096</v>
      </c>
      <c r="F5951">
        <v>10647</v>
      </c>
      <c r="G5951">
        <v>1521</v>
      </c>
      <c r="H5951" t="s">
        <v>7</v>
      </c>
      <c r="I5951" t="str">
        <f>VLOOKUP(shipments[[#This Row],[SPID]],CHOOSE({1,2},people[[#All],[SPID]],people[[#All],[Sales_person]]),2,0)</f>
        <v>Madelene Upcott</v>
      </c>
      <c r="J5951">
        <f>YEAR(shipments[[#This Row],[Shipdate]])</f>
        <v>2023</v>
      </c>
      <c r="K5951" s="22"/>
      <c r="L5951" s="22">
        <f>VLOOKUP(shipments[[#This Row],[PID]],CHOOSE({1,2},products[PID],products[Cost_per_box]),2,0)</f>
        <v>6.8</v>
      </c>
      <c r="M5951" s="22">
        <f>shipments[[#This Row],[Boxes]]*shipments[[#This Row],[cost_per_box]]</f>
        <v>10342.799999999999</v>
      </c>
      <c r="N5951" s="22">
        <f>shipments[[#This Row],[Amount]]-shipments[[#This Row],[total cost]]</f>
        <v>304.20000000000073</v>
      </c>
    </row>
    <row r="5952" spans="1:14" x14ac:dyDescent="0.35">
      <c r="A5952" t="s">
        <v>6003</v>
      </c>
      <c r="B5952" t="s">
        <v>8058</v>
      </c>
      <c r="C5952" t="s">
        <v>8029</v>
      </c>
      <c r="D5952" t="s">
        <v>8037</v>
      </c>
      <c r="E5952" s="1">
        <v>45450</v>
      </c>
      <c r="F5952">
        <v>3114</v>
      </c>
      <c r="G5952">
        <v>108</v>
      </c>
      <c r="H5952" t="s">
        <v>7</v>
      </c>
      <c r="I5952" t="str">
        <f>VLOOKUP(shipments[[#This Row],[SPID]],CHOOSE({1,2},people[[#All],[SPID]],people[[#All],[Sales_person]]),2,0)</f>
        <v>Madelene Upcott</v>
      </c>
      <c r="J5952">
        <f>YEAR(shipments[[#This Row],[Shipdate]])</f>
        <v>2024</v>
      </c>
      <c r="K5952" s="22"/>
      <c r="L5952" s="22">
        <f>VLOOKUP(shipments[[#This Row],[PID]],CHOOSE({1,2},products[PID],products[Cost_per_box]),2,0)</f>
        <v>5.04</v>
      </c>
      <c r="M5952" s="22">
        <f>shipments[[#This Row],[Boxes]]*shipments[[#This Row],[cost_per_box]]</f>
        <v>544.32000000000005</v>
      </c>
      <c r="N5952" s="22">
        <f>shipments[[#This Row],[Amount]]-shipments[[#This Row],[total cost]]</f>
        <v>2569.6799999999998</v>
      </c>
    </row>
    <row r="5953" spans="1:14" x14ac:dyDescent="0.35">
      <c r="A5953" t="s">
        <v>6004</v>
      </c>
      <c r="B5953" t="s">
        <v>8058</v>
      </c>
      <c r="C5953" t="s">
        <v>8029</v>
      </c>
      <c r="D5953" t="s">
        <v>8033</v>
      </c>
      <c r="E5953" s="1">
        <v>45050</v>
      </c>
      <c r="F5953">
        <v>735.75</v>
      </c>
      <c r="G5953">
        <v>26</v>
      </c>
      <c r="H5953" t="s">
        <v>7</v>
      </c>
      <c r="I5953" t="str">
        <f>VLOOKUP(shipments[[#This Row],[SPID]],CHOOSE({1,2},people[[#All],[SPID]],people[[#All],[Sales_person]]),2,0)</f>
        <v>Madelene Upcott</v>
      </c>
      <c r="J5953">
        <f>YEAR(shipments[[#This Row],[Shipdate]])</f>
        <v>2023</v>
      </c>
      <c r="K5953" s="22"/>
      <c r="L5953" s="22">
        <f>VLOOKUP(shipments[[#This Row],[PID]],CHOOSE({1,2},products[PID],products[Cost_per_box]),2,0)</f>
        <v>5.04</v>
      </c>
      <c r="M5953" s="22">
        <f>shipments[[#This Row],[Boxes]]*shipments[[#This Row],[cost_per_box]]</f>
        <v>131.04</v>
      </c>
      <c r="N5953" s="22">
        <f>shipments[[#This Row],[Amount]]-shipments[[#This Row],[total cost]]</f>
        <v>604.71</v>
      </c>
    </row>
    <row r="5954" spans="1:14" x14ac:dyDescent="0.35">
      <c r="A5954" t="s">
        <v>6005</v>
      </c>
      <c r="B5954" t="s">
        <v>8058</v>
      </c>
      <c r="C5954" t="s">
        <v>8029</v>
      </c>
      <c r="D5954" t="s">
        <v>8033</v>
      </c>
      <c r="E5954" s="1">
        <v>45427</v>
      </c>
      <c r="F5954">
        <v>1233</v>
      </c>
      <c r="G5954">
        <v>43</v>
      </c>
      <c r="H5954" t="s">
        <v>7</v>
      </c>
      <c r="I5954" t="str">
        <f>VLOOKUP(shipments[[#This Row],[SPID]],CHOOSE({1,2},people[[#All],[SPID]],people[[#All],[Sales_person]]),2,0)</f>
        <v>Madelene Upcott</v>
      </c>
      <c r="J5954">
        <f>YEAR(shipments[[#This Row],[Shipdate]])</f>
        <v>2024</v>
      </c>
      <c r="K5954" s="22"/>
      <c r="L5954" s="22">
        <f>VLOOKUP(shipments[[#This Row],[PID]],CHOOSE({1,2},products[PID],products[Cost_per_box]),2,0)</f>
        <v>5.04</v>
      </c>
      <c r="M5954" s="22">
        <f>shipments[[#This Row],[Boxes]]*shipments[[#This Row],[cost_per_box]]</f>
        <v>216.72</v>
      </c>
      <c r="N5954" s="22">
        <f>shipments[[#This Row],[Amount]]-shipments[[#This Row],[total cost]]</f>
        <v>1016.28</v>
      </c>
    </row>
    <row r="5955" spans="1:14" x14ac:dyDescent="0.35">
      <c r="A5955" t="s">
        <v>6006</v>
      </c>
      <c r="B5955" t="s">
        <v>8058</v>
      </c>
      <c r="C5955" t="s">
        <v>8029</v>
      </c>
      <c r="D5955" t="s">
        <v>8033</v>
      </c>
      <c r="E5955" s="1">
        <v>45118</v>
      </c>
      <c r="F5955">
        <v>3397.5</v>
      </c>
      <c r="G5955">
        <v>118</v>
      </c>
      <c r="H5955" t="s">
        <v>7</v>
      </c>
      <c r="I5955" t="str">
        <f>VLOOKUP(shipments[[#This Row],[SPID]],CHOOSE({1,2},people[[#All],[SPID]],people[[#All],[Sales_person]]),2,0)</f>
        <v>Madelene Upcott</v>
      </c>
      <c r="J5955">
        <f>YEAR(shipments[[#This Row],[Shipdate]])</f>
        <v>2023</v>
      </c>
      <c r="K5955" s="22"/>
      <c r="L5955" s="22">
        <f>VLOOKUP(shipments[[#This Row],[PID]],CHOOSE({1,2},products[PID],products[Cost_per_box]),2,0)</f>
        <v>5.04</v>
      </c>
      <c r="M5955" s="22">
        <f>shipments[[#This Row],[Boxes]]*shipments[[#This Row],[cost_per_box]]</f>
        <v>594.72</v>
      </c>
      <c r="N5955" s="22">
        <f>shipments[[#This Row],[Amount]]-shipments[[#This Row],[total cost]]</f>
        <v>2802.7799999999997</v>
      </c>
    </row>
    <row r="5956" spans="1:14" x14ac:dyDescent="0.35">
      <c r="A5956" t="s">
        <v>6007</v>
      </c>
      <c r="B5956" t="s">
        <v>8058</v>
      </c>
      <c r="C5956" t="s">
        <v>8029</v>
      </c>
      <c r="D5956" t="s">
        <v>8038</v>
      </c>
      <c r="E5956" s="1">
        <v>45020</v>
      </c>
      <c r="F5956">
        <v>7476.75</v>
      </c>
      <c r="G5956">
        <v>277</v>
      </c>
      <c r="H5956" t="s">
        <v>7</v>
      </c>
      <c r="I5956" t="str">
        <f>VLOOKUP(shipments[[#This Row],[SPID]],CHOOSE({1,2},people[[#All],[SPID]],people[[#All],[Sales_person]]),2,0)</f>
        <v>Madelene Upcott</v>
      </c>
      <c r="J5956">
        <f>YEAR(shipments[[#This Row],[Shipdate]])</f>
        <v>2023</v>
      </c>
      <c r="K5956" s="22"/>
      <c r="L5956" s="22">
        <f>VLOOKUP(shipments[[#This Row],[PID]],CHOOSE({1,2},products[PID],products[Cost_per_box]),2,0)</f>
        <v>5.04</v>
      </c>
      <c r="M5956" s="22">
        <f>shipments[[#This Row],[Boxes]]*shipments[[#This Row],[cost_per_box]]</f>
        <v>1396.08</v>
      </c>
      <c r="N5956" s="22">
        <f>shipments[[#This Row],[Amount]]-shipments[[#This Row],[total cost]]</f>
        <v>6080.67</v>
      </c>
    </row>
    <row r="5957" spans="1:14" x14ac:dyDescent="0.35">
      <c r="A5957" t="s">
        <v>6008</v>
      </c>
      <c r="B5957" t="s">
        <v>8058</v>
      </c>
      <c r="C5957" t="s">
        <v>8030</v>
      </c>
      <c r="D5957" t="s">
        <v>8033</v>
      </c>
      <c r="E5957" s="1">
        <v>45489</v>
      </c>
      <c r="F5957">
        <v>2171.25</v>
      </c>
      <c r="G5957">
        <v>198</v>
      </c>
      <c r="H5957" t="s">
        <v>18</v>
      </c>
      <c r="I5957" t="str">
        <f>VLOOKUP(shipments[[#This Row],[SPID]],CHOOSE({1,2},people[[#All],[SPID]],people[[#All],[Sales_person]]),2,0)</f>
        <v>Madelene Upcott</v>
      </c>
      <c r="J5957">
        <f>YEAR(shipments[[#This Row],[Shipdate]])</f>
        <v>2024</v>
      </c>
      <c r="K5957" s="22"/>
      <c r="L5957" s="22">
        <f>VLOOKUP(shipments[[#This Row],[PID]],CHOOSE({1,2},products[PID],products[Cost_per_box]),2,0)</f>
        <v>2.76</v>
      </c>
      <c r="M5957" s="22">
        <f>shipments[[#This Row],[Boxes]]*shipments[[#This Row],[cost_per_box]]</f>
        <v>546.4799999999999</v>
      </c>
      <c r="N5957" s="22">
        <f>shipments[[#This Row],[Amount]]-shipments[[#This Row],[total cost]]</f>
        <v>1624.77</v>
      </c>
    </row>
    <row r="5958" spans="1:14" x14ac:dyDescent="0.35">
      <c r="A5958" t="s">
        <v>6009</v>
      </c>
      <c r="B5958" t="s">
        <v>8058</v>
      </c>
      <c r="C5958" t="s">
        <v>8031</v>
      </c>
      <c r="D5958" t="s">
        <v>8038</v>
      </c>
      <c r="E5958" s="1">
        <v>45043</v>
      </c>
      <c r="F5958">
        <v>4230</v>
      </c>
      <c r="G5958">
        <v>470</v>
      </c>
      <c r="H5958" t="s">
        <v>7</v>
      </c>
      <c r="I5958" t="str">
        <f>VLOOKUP(shipments[[#This Row],[SPID]],CHOOSE({1,2},people[[#All],[SPID]],people[[#All],[Sales_person]]),2,0)</f>
        <v>Madelene Upcott</v>
      </c>
      <c r="J5958">
        <f>YEAR(shipments[[#This Row],[Shipdate]])</f>
        <v>2023</v>
      </c>
      <c r="K5958" s="22"/>
      <c r="L5958" s="22">
        <f>VLOOKUP(shipments[[#This Row],[PID]],CHOOSE({1,2},products[PID],products[Cost_per_box]),2,0)</f>
        <v>3.32</v>
      </c>
      <c r="M5958" s="22">
        <f>shipments[[#This Row],[Boxes]]*shipments[[#This Row],[cost_per_box]]</f>
        <v>1560.3999999999999</v>
      </c>
      <c r="N5958" s="22">
        <f>shipments[[#This Row],[Amount]]-shipments[[#This Row],[total cost]]</f>
        <v>2669.6000000000004</v>
      </c>
    </row>
    <row r="5959" spans="1:14" x14ac:dyDescent="0.35">
      <c r="A5959" t="s">
        <v>6010</v>
      </c>
      <c r="B5959" t="s">
        <v>8058</v>
      </c>
      <c r="C5959" t="s">
        <v>8031</v>
      </c>
      <c r="D5959" t="s">
        <v>8038</v>
      </c>
      <c r="E5959" s="1">
        <v>45261</v>
      </c>
      <c r="F5959">
        <v>40.5</v>
      </c>
      <c r="G5959">
        <v>6</v>
      </c>
      <c r="H5959" t="s">
        <v>7</v>
      </c>
      <c r="I5959" t="str">
        <f>VLOOKUP(shipments[[#This Row],[SPID]],CHOOSE({1,2},people[[#All],[SPID]],people[[#All],[Sales_person]]),2,0)</f>
        <v>Madelene Upcott</v>
      </c>
      <c r="J5959">
        <f>YEAR(shipments[[#This Row],[Shipdate]])</f>
        <v>2023</v>
      </c>
      <c r="K5959" s="22"/>
      <c r="L5959" s="22">
        <f>VLOOKUP(shipments[[#This Row],[PID]],CHOOSE({1,2},products[PID],products[Cost_per_box]),2,0)</f>
        <v>3.32</v>
      </c>
      <c r="M5959" s="22">
        <f>shipments[[#This Row],[Boxes]]*shipments[[#This Row],[cost_per_box]]</f>
        <v>19.919999999999998</v>
      </c>
      <c r="N5959" s="22">
        <f>shipments[[#This Row],[Amount]]-shipments[[#This Row],[total cost]]</f>
        <v>20.580000000000002</v>
      </c>
    </row>
    <row r="5960" spans="1:14" x14ac:dyDescent="0.35">
      <c r="A5960" t="s">
        <v>6011</v>
      </c>
      <c r="B5960" t="s">
        <v>8058</v>
      </c>
      <c r="C5960" t="s">
        <v>8031</v>
      </c>
      <c r="D5960" t="s">
        <v>8037</v>
      </c>
      <c r="E5960" s="1">
        <v>45328</v>
      </c>
      <c r="F5960">
        <v>10714.5</v>
      </c>
      <c r="G5960">
        <v>1191</v>
      </c>
      <c r="H5960" t="s">
        <v>7</v>
      </c>
      <c r="I5960" t="str">
        <f>VLOOKUP(shipments[[#This Row],[SPID]],CHOOSE({1,2},people[[#All],[SPID]],people[[#All],[Sales_person]]),2,0)</f>
        <v>Madelene Upcott</v>
      </c>
      <c r="J5960">
        <f>YEAR(shipments[[#This Row],[Shipdate]])</f>
        <v>2024</v>
      </c>
      <c r="K5960" s="22"/>
      <c r="L5960" s="22">
        <f>VLOOKUP(shipments[[#This Row],[PID]],CHOOSE({1,2},products[PID],products[Cost_per_box]),2,0)</f>
        <v>3.32</v>
      </c>
      <c r="M5960" s="22">
        <f>shipments[[#This Row],[Boxes]]*shipments[[#This Row],[cost_per_box]]</f>
        <v>3954.12</v>
      </c>
      <c r="N5960" s="22">
        <f>shipments[[#This Row],[Amount]]-shipments[[#This Row],[total cost]]</f>
        <v>6760.38</v>
      </c>
    </row>
    <row r="5961" spans="1:14" x14ac:dyDescent="0.35">
      <c r="A5961" t="s">
        <v>6012</v>
      </c>
      <c r="B5961" t="s">
        <v>8058</v>
      </c>
      <c r="C5961" t="s">
        <v>8031</v>
      </c>
      <c r="D5961" t="s">
        <v>8038</v>
      </c>
      <c r="E5961" s="1">
        <v>45349</v>
      </c>
      <c r="F5961">
        <v>1930.5</v>
      </c>
      <c r="G5961">
        <v>194</v>
      </c>
      <c r="H5961" t="s">
        <v>7</v>
      </c>
      <c r="I5961" t="str">
        <f>VLOOKUP(shipments[[#This Row],[SPID]],CHOOSE({1,2},people[[#All],[SPID]],people[[#All],[Sales_person]]),2,0)</f>
        <v>Madelene Upcott</v>
      </c>
      <c r="J5961">
        <f>YEAR(shipments[[#This Row],[Shipdate]])</f>
        <v>2024</v>
      </c>
      <c r="K5961" s="22"/>
      <c r="L5961" s="22">
        <f>VLOOKUP(shipments[[#This Row],[PID]],CHOOSE({1,2},products[PID],products[Cost_per_box]),2,0)</f>
        <v>3.32</v>
      </c>
      <c r="M5961" s="22">
        <f>shipments[[#This Row],[Boxes]]*shipments[[#This Row],[cost_per_box]]</f>
        <v>644.07999999999993</v>
      </c>
      <c r="N5961" s="22">
        <f>shipments[[#This Row],[Amount]]-shipments[[#This Row],[total cost]]</f>
        <v>1286.42</v>
      </c>
    </row>
    <row r="5962" spans="1:14" x14ac:dyDescent="0.35">
      <c r="A5962" t="s">
        <v>6013</v>
      </c>
      <c r="B5962" t="s">
        <v>8058</v>
      </c>
      <c r="C5962" t="s">
        <v>8032</v>
      </c>
      <c r="D5962" t="s">
        <v>8034</v>
      </c>
      <c r="E5962" s="1">
        <v>45009</v>
      </c>
      <c r="F5962">
        <v>7416</v>
      </c>
      <c r="G5962">
        <v>354</v>
      </c>
      <c r="H5962" t="s">
        <v>7</v>
      </c>
      <c r="I5962" t="str">
        <f>VLOOKUP(shipments[[#This Row],[SPID]],CHOOSE({1,2},people[[#All],[SPID]],people[[#All],[Sales_person]]),2,0)</f>
        <v>Madelene Upcott</v>
      </c>
      <c r="J5962">
        <f>YEAR(shipments[[#This Row],[Shipdate]])</f>
        <v>2023</v>
      </c>
      <c r="K5962" s="22"/>
      <c r="L5962" s="22">
        <f>VLOOKUP(shipments[[#This Row],[PID]],CHOOSE({1,2},products[PID],products[Cost_per_box]),2,0)</f>
        <v>2.65</v>
      </c>
      <c r="M5962" s="22">
        <f>shipments[[#This Row],[Boxes]]*shipments[[#This Row],[cost_per_box]]</f>
        <v>938.1</v>
      </c>
      <c r="N5962" s="22">
        <f>shipments[[#This Row],[Amount]]-shipments[[#This Row],[total cost]]</f>
        <v>6477.9</v>
      </c>
    </row>
    <row r="5963" spans="1:14" x14ac:dyDescent="0.35">
      <c r="A5963" t="s">
        <v>6014</v>
      </c>
      <c r="B5963" t="s">
        <v>8058</v>
      </c>
      <c r="C5963" t="s">
        <v>8032</v>
      </c>
      <c r="D5963" t="s">
        <v>8034</v>
      </c>
      <c r="E5963" s="1">
        <v>45427</v>
      </c>
      <c r="F5963">
        <v>8847</v>
      </c>
      <c r="G5963">
        <v>403</v>
      </c>
      <c r="H5963" t="s">
        <v>7</v>
      </c>
      <c r="I5963" t="str">
        <f>VLOOKUP(shipments[[#This Row],[SPID]],CHOOSE({1,2},people[[#All],[SPID]],people[[#All],[Sales_person]]),2,0)</f>
        <v>Madelene Upcott</v>
      </c>
      <c r="J5963">
        <f>YEAR(shipments[[#This Row],[Shipdate]])</f>
        <v>2024</v>
      </c>
      <c r="K5963" s="22"/>
      <c r="L5963" s="22">
        <f>VLOOKUP(shipments[[#This Row],[PID]],CHOOSE({1,2},products[PID],products[Cost_per_box]),2,0)</f>
        <v>2.65</v>
      </c>
      <c r="M5963" s="22">
        <f>shipments[[#This Row],[Boxes]]*shipments[[#This Row],[cost_per_box]]</f>
        <v>1067.95</v>
      </c>
      <c r="N5963" s="22">
        <f>shipments[[#This Row],[Amount]]-shipments[[#This Row],[total cost]]</f>
        <v>7779.05</v>
      </c>
    </row>
    <row r="5964" spans="1:14" x14ac:dyDescent="0.35">
      <c r="A5964" t="s">
        <v>6015</v>
      </c>
      <c r="B5964" t="s">
        <v>8058</v>
      </c>
      <c r="C5964" t="s">
        <v>8032</v>
      </c>
      <c r="D5964" t="s">
        <v>8038</v>
      </c>
      <c r="E5964" s="1">
        <v>45506</v>
      </c>
      <c r="F5964">
        <v>10941.75</v>
      </c>
      <c r="G5964">
        <v>608</v>
      </c>
      <c r="H5964" t="s">
        <v>18</v>
      </c>
      <c r="I5964" t="str">
        <f>VLOOKUP(shipments[[#This Row],[SPID]],CHOOSE({1,2},people[[#All],[SPID]],people[[#All],[Sales_person]]),2,0)</f>
        <v>Madelene Upcott</v>
      </c>
      <c r="J5964">
        <f>YEAR(shipments[[#This Row],[Shipdate]])</f>
        <v>2024</v>
      </c>
      <c r="K5964" s="22"/>
      <c r="L5964" s="22">
        <f>VLOOKUP(shipments[[#This Row],[PID]],CHOOSE({1,2},products[PID],products[Cost_per_box]),2,0)</f>
        <v>2.65</v>
      </c>
      <c r="M5964" s="22">
        <f>shipments[[#This Row],[Boxes]]*shipments[[#This Row],[cost_per_box]]</f>
        <v>1611.2</v>
      </c>
      <c r="N5964" s="22">
        <f>shipments[[#This Row],[Amount]]-shipments[[#This Row],[total cost]]</f>
        <v>9330.5499999999993</v>
      </c>
    </row>
    <row r="5965" spans="1:14" x14ac:dyDescent="0.35">
      <c r="A5965" t="s">
        <v>6016</v>
      </c>
      <c r="B5965" t="s">
        <v>8058</v>
      </c>
      <c r="C5965" t="s">
        <v>8032</v>
      </c>
      <c r="D5965" t="s">
        <v>8033</v>
      </c>
      <c r="E5965" s="1">
        <v>45555</v>
      </c>
      <c r="F5965">
        <v>6160.5</v>
      </c>
      <c r="G5965">
        <v>309</v>
      </c>
      <c r="H5965" t="s">
        <v>26</v>
      </c>
      <c r="I5965" t="str">
        <f>VLOOKUP(shipments[[#This Row],[SPID]],CHOOSE({1,2},people[[#All],[SPID]],people[[#All],[Sales_person]]),2,0)</f>
        <v>Madelene Upcott</v>
      </c>
      <c r="J5965">
        <f>YEAR(shipments[[#This Row],[Shipdate]])</f>
        <v>2024</v>
      </c>
      <c r="K5965" s="22"/>
      <c r="L5965" s="22">
        <f>VLOOKUP(shipments[[#This Row],[PID]],CHOOSE({1,2},products[PID],products[Cost_per_box]),2,0)</f>
        <v>2.65</v>
      </c>
      <c r="M5965" s="22">
        <f>shipments[[#This Row],[Boxes]]*shipments[[#This Row],[cost_per_box]]</f>
        <v>818.85</v>
      </c>
      <c r="N5965" s="22">
        <f>shipments[[#This Row],[Amount]]-shipments[[#This Row],[total cost]]</f>
        <v>5341.65</v>
      </c>
    </row>
    <row r="5966" spans="1:14" x14ac:dyDescent="0.35">
      <c r="A5966" t="s">
        <v>6017</v>
      </c>
      <c r="B5966" t="s">
        <v>8058</v>
      </c>
      <c r="C5966" t="s">
        <v>8032</v>
      </c>
      <c r="D5966" t="s">
        <v>8037</v>
      </c>
      <c r="E5966" s="1">
        <v>44951</v>
      </c>
      <c r="F5966">
        <v>7303.5</v>
      </c>
      <c r="G5966">
        <v>332</v>
      </c>
      <c r="H5966" t="s">
        <v>7</v>
      </c>
      <c r="I5966" t="str">
        <f>VLOOKUP(shipments[[#This Row],[SPID]],CHOOSE({1,2},people[[#All],[SPID]],people[[#All],[Sales_person]]),2,0)</f>
        <v>Madelene Upcott</v>
      </c>
      <c r="J5966">
        <f>YEAR(shipments[[#This Row],[Shipdate]])</f>
        <v>2023</v>
      </c>
      <c r="K5966" s="22"/>
      <c r="L5966" s="22">
        <f>VLOOKUP(shipments[[#This Row],[PID]],CHOOSE({1,2},products[PID],products[Cost_per_box]),2,0)</f>
        <v>2.65</v>
      </c>
      <c r="M5966" s="22">
        <f>shipments[[#This Row],[Boxes]]*shipments[[#This Row],[cost_per_box]]</f>
        <v>879.8</v>
      </c>
      <c r="N5966" s="22">
        <f>shipments[[#This Row],[Amount]]-shipments[[#This Row],[total cost]]</f>
        <v>6423.7</v>
      </c>
    </row>
    <row r="5967" spans="1:14" x14ac:dyDescent="0.35">
      <c r="A5967" t="s">
        <v>6018</v>
      </c>
      <c r="B5967" t="s">
        <v>8058</v>
      </c>
      <c r="C5967" t="s">
        <v>8011</v>
      </c>
      <c r="D5967" t="s">
        <v>8033</v>
      </c>
      <c r="E5967" s="1">
        <v>45335</v>
      </c>
      <c r="F5967">
        <v>2805.75</v>
      </c>
      <c r="G5967">
        <v>201</v>
      </c>
      <c r="H5967" t="s">
        <v>40</v>
      </c>
      <c r="I5967" t="str">
        <f>VLOOKUP(shipments[[#This Row],[SPID]],CHOOSE({1,2},people[[#All],[SPID]],people[[#All],[Sales_person]]),2,0)</f>
        <v>Madelene Upcott</v>
      </c>
      <c r="J5967">
        <f>YEAR(shipments[[#This Row],[Shipdate]])</f>
        <v>2024</v>
      </c>
      <c r="K5967" s="22"/>
      <c r="L5967" s="22">
        <f>VLOOKUP(shipments[[#This Row],[PID]],CHOOSE({1,2},products[PID],products[Cost_per_box]),2,0)</f>
        <v>5.26</v>
      </c>
      <c r="M5967" s="22">
        <f>shipments[[#This Row],[Boxes]]*shipments[[#This Row],[cost_per_box]]</f>
        <v>1057.26</v>
      </c>
      <c r="N5967" s="22">
        <f>shipments[[#This Row],[Amount]]-shipments[[#This Row],[total cost]]</f>
        <v>1748.49</v>
      </c>
    </row>
    <row r="5968" spans="1:14" x14ac:dyDescent="0.35">
      <c r="A5968" t="s">
        <v>6019</v>
      </c>
      <c r="B5968" t="s">
        <v>8058</v>
      </c>
      <c r="C5968" t="s">
        <v>8011</v>
      </c>
      <c r="D5968" t="s">
        <v>8038</v>
      </c>
      <c r="E5968" s="1">
        <v>45419</v>
      </c>
      <c r="F5968">
        <v>1370.25</v>
      </c>
      <c r="G5968">
        <v>115</v>
      </c>
      <c r="H5968" t="s">
        <v>7</v>
      </c>
      <c r="I5968" t="str">
        <f>VLOOKUP(shipments[[#This Row],[SPID]],CHOOSE({1,2},people[[#All],[SPID]],people[[#All],[Sales_person]]),2,0)</f>
        <v>Madelene Upcott</v>
      </c>
      <c r="J5968">
        <f>YEAR(shipments[[#This Row],[Shipdate]])</f>
        <v>2024</v>
      </c>
      <c r="K5968" s="22"/>
      <c r="L5968" s="22">
        <f>VLOOKUP(shipments[[#This Row],[PID]],CHOOSE({1,2},products[PID],products[Cost_per_box]),2,0)</f>
        <v>5.26</v>
      </c>
      <c r="M5968" s="22">
        <f>shipments[[#This Row],[Boxes]]*shipments[[#This Row],[cost_per_box]]</f>
        <v>604.9</v>
      </c>
      <c r="N5968" s="22">
        <f>shipments[[#This Row],[Amount]]-shipments[[#This Row],[total cost]]</f>
        <v>765.35</v>
      </c>
    </row>
    <row r="5969" spans="1:14" x14ac:dyDescent="0.35">
      <c r="A5969" t="s">
        <v>6020</v>
      </c>
      <c r="B5969" t="s">
        <v>8058</v>
      </c>
      <c r="C5969" t="s">
        <v>8011</v>
      </c>
      <c r="D5969" t="s">
        <v>8034</v>
      </c>
      <c r="E5969" s="1">
        <v>45124</v>
      </c>
      <c r="F5969">
        <v>12872.25</v>
      </c>
      <c r="G5969">
        <v>991</v>
      </c>
      <c r="H5969" t="s">
        <v>7</v>
      </c>
      <c r="I5969" t="str">
        <f>VLOOKUP(shipments[[#This Row],[SPID]],CHOOSE({1,2},people[[#All],[SPID]],people[[#All],[Sales_person]]),2,0)</f>
        <v>Madelene Upcott</v>
      </c>
      <c r="J5969">
        <f>YEAR(shipments[[#This Row],[Shipdate]])</f>
        <v>2023</v>
      </c>
      <c r="K5969" s="22"/>
      <c r="L5969" s="22">
        <f>VLOOKUP(shipments[[#This Row],[PID]],CHOOSE({1,2},products[PID],products[Cost_per_box]),2,0)</f>
        <v>5.26</v>
      </c>
      <c r="M5969" s="22">
        <f>shipments[[#This Row],[Boxes]]*shipments[[#This Row],[cost_per_box]]</f>
        <v>5212.66</v>
      </c>
      <c r="N5969" s="22">
        <f>shipments[[#This Row],[Amount]]-shipments[[#This Row],[total cost]]</f>
        <v>7659.59</v>
      </c>
    </row>
    <row r="5970" spans="1:14" x14ac:dyDescent="0.35">
      <c r="A5970" t="s">
        <v>6021</v>
      </c>
      <c r="B5970" t="s">
        <v>8058</v>
      </c>
      <c r="C5970" t="s">
        <v>8013</v>
      </c>
      <c r="D5970" t="s">
        <v>8034</v>
      </c>
      <c r="E5970" s="1">
        <v>45412</v>
      </c>
      <c r="F5970">
        <v>6612.75</v>
      </c>
      <c r="G5970">
        <v>662</v>
      </c>
      <c r="H5970" t="s">
        <v>7</v>
      </c>
      <c r="I5970" t="str">
        <f>VLOOKUP(shipments[[#This Row],[SPID]],CHOOSE({1,2},people[[#All],[SPID]],people[[#All],[Sales_person]]),2,0)</f>
        <v>Madelene Upcott</v>
      </c>
      <c r="J5970">
        <f>YEAR(shipments[[#This Row],[Shipdate]])</f>
        <v>2024</v>
      </c>
      <c r="K5970" s="22"/>
      <c r="L5970" s="22">
        <f>VLOOKUP(shipments[[#This Row],[PID]],CHOOSE({1,2},products[PID],products[Cost_per_box]),2,0)</f>
        <v>5.15</v>
      </c>
      <c r="M5970" s="22">
        <f>shipments[[#This Row],[Boxes]]*shipments[[#This Row],[cost_per_box]]</f>
        <v>3409.3</v>
      </c>
      <c r="N5970" s="22">
        <f>shipments[[#This Row],[Amount]]-shipments[[#This Row],[total cost]]</f>
        <v>3203.45</v>
      </c>
    </row>
    <row r="5971" spans="1:14" x14ac:dyDescent="0.35">
      <c r="A5971" t="s">
        <v>6022</v>
      </c>
      <c r="B5971" t="s">
        <v>8058</v>
      </c>
      <c r="C5971" t="s">
        <v>8014</v>
      </c>
      <c r="D5971" t="s">
        <v>8034</v>
      </c>
      <c r="E5971" s="1">
        <v>45282</v>
      </c>
      <c r="F5971">
        <v>8118</v>
      </c>
      <c r="G5971">
        <v>902</v>
      </c>
      <c r="H5971" t="s">
        <v>7</v>
      </c>
      <c r="I5971" t="str">
        <f>VLOOKUP(shipments[[#This Row],[SPID]],CHOOSE({1,2},people[[#All],[SPID]],people[[#All],[Sales_person]]),2,0)</f>
        <v>Madelene Upcott</v>
      </c>
      <c r="J5971">
        <f>YEAR(shipments[[#This Row],[Shipdate]])</f>
        <v>2023</v>
      </c>
      <c r="K5971" s="22"/>
      <c r="L5971" s="22">
        <f>VLOOKUP(shipments[[#This Row],[PID]],CHOOSE({1,2},products[PID],products[Cost_per_box]),2,0)</f>
        <v>3.85</v>
      </c>
      <c r="M5971" s="22">
        <f>shipments[[#This Row],[Boxes]]*shipments[[#This Row],[cost_per_box]]</f>
        <v>3472.7000000000003</v>
      </c>
      <c r="N5971" s="22">
        <f>shipments[[#This Row],[Amount]]-shipments[[#This Row],[total cost]]</f>
        <v>4645.2999999999993</v>
      </c>
    </row>
    <row r="5972" spans="1:14" x14ac:dyDescent="0.35">
      <c r="A5972" t="s">
        <v>6023</v>
      </c>
      <c r="B5972" t="s">
        <v>8058</v>
      </c>
      <c r="C5972" t="s">
        <v>8014</v>
      </c>
      <c r="D5972" t="s">
        <v>8035</v>
      </c>
      <c r="E5972" s="1">
        <v>45098</v>
      </c>
      <c r="F5972">
        <v>9243</v>
      </c>
      <c r="G5972">
        <v>1321</v>
      </c>
      <c r="H5972" t="s">
        <v>7</v>
      </c>
      <c r="I5972" t="str">
        <f>VLOOKUP(shipments[[#This Row],[SPID]],CHOOSE({1,2},people[[#All],[SPID]],people[[#All],[Sales_person]]),2,0)</f>
        <v>Madelene Upcott</v>
      </c>
      <c r="J5972">
        <f>YEAR(shipments[[#This Row],[Shipdate]])</f>
        <v>2023</v>
      </c>
      <c r="K5972" s="22"/>
      <c r="L5972" s="22">
        <f>VLOOKUP(shipments[[#This Row],[PID]],CHOOSE({1,2},products[PID],products[Cost_per_box]),2,0)</f>
        <v>3.85</v>
      </c>
      <c r="M5972" s="22">
        <f>shipments[[#This Row],[Boxes]]*shipments[[#This Row],[cost_per_box]]</f>
        <v>5085.8500000000004</v>
      </c>
      <c r="N5972" s="22">
        <f>shipments[[#This Row],[Amount]]-shipments[[#This Row],[total cost]]</f>
        <v>4157.1499999999996</v>
      </c>
    </row>
    <row r="5973" spans="1:14" x14ac:dyDescent="0.35">
      <c r="A5973" t="s">
        <v>6024</v>
      </c>
      <c r="B5973" t="s">
        <v>8058</v>
      </c>
      <c r="C5973" t="s">
        <v>8014</v>
      </c>
      <c r="D5973" t="s">
        <v>8038</v>
      </c>
      <c r="E5973" s="1">
        <v>45506</v>
      </c>
      <c r="F5973">
        <v>6934.5</v>
      </c>
      <c r="G5973">
        <v>991</v>
      </c>
      <c r="H5973" t="s">
        <v>18</v>
      </c>
      <c r="I5973" t="str">
        <f>VLOOKUP(shipments[[#This Row],[SPID]],CHOOSE({1,2},people[[#All],[SPID]],people[[#All],[Sales_person]]),2,0)</f>
        <v>Madelene Upcott</v>
      </c>
      <c r="J5973">
        <f>YEAR(shipments[[#This Row],[Shipdate]])</f>
        <v>2024</v>
      </c>
      <c r="K5973" s="22"/>
      <c r="L5973" s="22">
        <f>VLOOKUP(shipments[[#This Row],[PID]],CHOOSE({1,2},products[PID],products[Cost_per_box]),2,0)</f>
        <v>3.85</v>
      </c>
      <c r="M5973" s="22">
        <f>shipments[[#This Row],[Boxes]]*shipments[[#This Row],[cost_per_box]]</f>
        <v>3815.35</v>
      </c>
      <c r="N5973" s="22">
        <f>shipments[[#This Row],[Amount]]-shipments[[#This Row],[total cost]]</f>
        <v>3119.15</v>
      </c>
    </row>
    <row r="5974" spans="1:14" x14ac:dyDescent="0.35">
      <c r="A5974" t="s">
        <v>6025</v>
      </c>
      <c r="B5974" t="s">
        <v>8058</v>
      </c>
      <c r="C5974" t="s">
        <v>8015</v>
      </c>
      <c r="D5974" t="s">
        <v>8038</v>
      </c>
      <c r="E5974" s="1">
        <v>45202</v>
      </c>
      <c r="F5974">
        <v>6806.25</v>
      </c>
      <c r="G5974">
        <v>973</v>
      </c>
      <c r="H5974" t="s">
        <v>7</v>
      </c>
      <c r="I5974" t="str">
        <f>VLOOKUP(shipments[[#This Row],[SPID]],CHOOSE({1,2},people[[#All],[SPID]],people[[#All],[Sales_person]]),2,0)</f>
        <v>Madelene Upcott</v>
      </c>
      <c r="J5974">
        <f>YEAR(shipments[[#This Row],[Shipdate]])</f>
        <v>2023</v>
      </c>
      <c r="K5974" s="22"/>
      <c r="L5974" s="22">
        <f>VLOOKUP(shipments[[#This Row],[PID]],CHOOSE({1,2},products[PID],products[Cost_per_box]),2,0)</f>
        <v>5.72</v>
      </c>
      <c r="M5974" s="22">
        <f>shipments[[#This Row],[Boxes]]*shipments[[#This Row],[cost_per_box]]</f>
        <v>5565.5599999999995</v>
      </c>
      <c r="N5974" s="22">
        <f>shipments[[#This Row],[Amount]]-shipments[[#This Row],[total cost]]</f>
        <v>1240.6900000000005</v>
      </c>
    </row>
    <row r="5975" spans="1:14" x14ac:dyDescent="0.35">
      <c r="A5975" t="s">
        <v>6026</v>
      </c>
      <c r="B5975" t="s">
        <v>8058</v>
      </c>
      <c r="C5975" t="s">
        <v>8015</v>
      </c>
      <c r="D5975" t="s">
        <v>8033</v>
      </c>
      <c r="E5975" s="1">
        <v>45545</v>
      </c>
      <c r="F5975">
        <v>528.75</v>
      </c>
      <c r="G5975">
        <v>67</v>
      </c>
      <c r="H5975" t="s">
        <v>26</v>
      </c>
      <c r="I5975" t="str">
        <f>VLOOKUP(shipments[[#This Row],[SPID]],CHOOSE({1,2},people[[#All],[SPID]],people[[#All],[Sales_person]]),2,0)</f>
        <v>Madelene Upcott</v>
      </c>
      <c r="J5975">
        <f>YEAR(shipments[[#This Row],[Shipdate]])</f>
        <v>2024</v>
      </c>
      <c r="K5975" s="22"/>
      <c r="L5975" s="22">
        <f>VLOOKUP(shipments[[#This Row],[PID]],CHOOSE({1,2},products[PID],products[Cost_per_box]),2,0)</f>
        <v>5.72</v>
      </c>
      <c r="M5975" s="22">
        <f>shipments[[#This Row],[Boxes]]*shipments[[#This Row],[cost_per_box]]</f>
        <v>383.24</v>
      </c>
      <c r="N5975" s="22">
        <f>shipments[[#This Row],[Amount]]-shipments[[#This Row],[total cost]]</f>
        <v>145.51</v>
      </c>
    </row>
    <row r="5976" spans="1:14" x14ac:dyDescent="0.35">
      <c r="A5976" t="s">
        <v>6027</v>
      </c>
      <c r="B5976" t="s">
        <v>8058</v>
      </c>
      <c r="C5976" t="s">
        <v>8017</v>
      </c>
      <c r="D5976" t="s">
        <v>8037</v>
      </c>
      <c r="E5976" s="1">
        <v>45196</v>
      </c>
      <c r="F5976">
        <v>6819.75</v>
      </c>
      <c r="G5976">
        <v>244</v>
      </c>
      <c r="H5976" t="s">
        <v>7</v>
      </c>
      <c r="I5976" t="str">
        <f>VLOOKUP(shipments[[#This Row],[SPID]],CHOOSE({1,2},people[[#All],[SPID]],people[[#All],[Sales_person]]),2,0)</f>
        <v>Madelene Upcott</v>
      </c>
      <c r="J5976">
        <f>YEAR(shipments[[#This Row],[Shipdate]])</f>
        <v>2023</v>
      </c>
      <c r="K5976" s="22"/>
      <c r="L5976" s="22">
        <f>VLOOKUP(shipments[[#This Row],[PID]],CHOOSE({1,2},products[PID],products[Cost_per_box]),2,0)</f>
        <v>9.94</v>
      </c>
      <c r="M5976" s="22">
        <f>shipments[[#This Row],[Boxes]]*shipments[[#This Row],[cost_per_box]]</f>
        <v>2425.3599999999997</v>
      </c>
      <c r="N5976" s="22">
        <f>shipments[[#This Row],[Amount]]-shipments[[#This Row],[total cost]]</f>
        <v>4394.3900000000003</v>
      </c>
    </row>
    <row r="5977" spans="1:14" x14ac:dyDescent="0.35">
      <c r="A5977" t="s">
        <v>6028</v>
      </c>
      <c r="B5977" t="s">
        <v>8058</v>
      </c>
      <c r="C5977" t="s">
        <v>8017</v>
      </c>
      <c r="D5977" t="s">
        <v>8038</v>
      </c>
      <c r="E5977" s="1">
        <v>45196</v>
      </c>
      <c r="F5977">
        <v>5010.75</v>
      </c>
      <c r="G5977">
        <v>193</v>
      </c>
      <c r="H5977" t="s">
        <v>7</v>
      </c>
      <c r="I5977" t="str">
        <f>VLOOKUP(shipments[[#This Row],[SPID]],CHOOSE({1,2},people[[#All],[SPID]],people[[#All],[Sales_person]]),2,0)</f>
        <v>Madelene Upcott</v>
      </c>
      <c r="J5977">
        <f>YEAR(shipments[[#This Row],[Shipdate]])</f>
        <v>2023</v>
      </c>
      <c r="K5977" s="22"/>
      <c r="L5977" s="22">
        <f>VLOOKUP(shipments[[#This Row],[PID]],CHOOSE({1,2},products[PID],products[Cost_per_box]),2,0)</f>
        <v>9.94</v>
      </c>
      <c r="M5977" s="22">
        <f>shipments[[#This Row],[Boxes]]*shipments[[#This Row],[cost_per_box]]</f>
        <v>1918.4199999999998</v>
      </c>
      <c r="N5977" s="22">
        <f>shipments[[#This Row],[Amount]]-shipments[[#This Row],[total cost]]</f>
        <v>3092.33</v>
      </c>
    </row>
    <row r="5978" spans="1:14" x14ac:dyDescent="0.35">
      <c r="A5978" t="s">
        <v>6029</v>
      </c>
      <c r="B5978" t="s">
        <v>8058</v>
      </c>
      <c r="C5978" t="s">
        <v>8017</v>
      </c>
      <c r="D5978" t="s">
        <v>8033</v>
      </c>
      <c r="E5978" s="1">
        <v>45281</v>
      </c>
      <c r="F5978">
        <v>6286.5</v>
      </c>
      <c r="G5978">
        <v>225</v>
      </c>
      <c r="H5978" t="s">
        <v>7</v>
      </c>
      <c r="I5978" t="str">
        <f>VLOOKUP(shipments[[#This Row],[SPID]],CHOOSE({1,2},people[[#All],[SPID]],people[[#All],[Sales_person]]),2,0)</f>
        <v>Madelene Upcott</v>
      </c>
      <c r="J5978">
        <f>YEAR(shipments[[#This Row],[Shipdate]])</f>
        <v>2023</v>
      </c>
      <c r="K5978" s="22"/>
      <c r="L5978" s="22">
        <f>VLOOKUP(shipments[[#This Row],[PID]],CHOOSE({1,2},products[PID],products[Cost_per_box]),2,0)</f>
        <v>9.94</v>
      </c>
      <c r="M5978" s="22">
        <f>shipments[[#This Row],[Boxes]]*shipments[[#This Row],[cost_per_box]]</f>
        <v>2236.5</v>
      </c>
      <c r="N5978" s="22">
        <f>shipments[[#This Row],[Amount]]-shipments[[#This Row],[total cost]]</f>
        <v>4050</v>
      </c>
    </row>
    <row r="5979" spans="1:14" x14ac:dyDescent="0.35">
      <c r="A5979" t="s">
        <v>6030</v>
      </c>
      <c r="B5979" t="s">
        <v>8058</v>
      </c>
      <c r="C5979" t="s">
        <v>8017</v>
      </c>
      <c r="D5979" t="s">
        <v>8034</v>
      </c>
      <c r="E5979" s="1">
        <v>45245</v>
      </c>
      <c r="F5979">
        <v>5409</v>
      </c>
      <c r="G5979">
        <v>209</v>
      </c>
      <c r="H5979" t="s">
        <v>7</v>
      </c>
      <c r="I5979" t="str">
        <f>VLOOKUP(shipments[[#This Row],[SPID]],CHOOSE({1,2},people[[#All],[SPID]],people[[#All],[Sales_person]]),2,0)</f>
        <v>Madelene Upcott</v>
      </c>
      <c r="J5979">
        <f>YEAR(shipments[[#This Row],[Shipdate]])</f>
        <v>2023</v>
      </c>
      <c r="K5979" s="22"/>
      <c r="L5979" s="22">
        <f>VLOOKUP(shipments[[#This Row],[PID]],CHOOSE({1,2},products[PID],products[Cost_per_box]),2,0)</f>
        <v>9.94</v>
      </c>
      <c r="M5979" s="22">
        <f>shipments[[#This Row],[Boxes]]*shipments[[#This Row],[cost_per_box]]</f>
        <v>2077.46</v>
      </c>
      <c r="N5979" s="22">
        <f>shipments[[#This Row],[Amount]]-shipments[[#This Row],[total cost]]</f>
        <v>3331.54</v>
      </c>
    </row>
    <row r="5980" spans="1:14" x14ac:dyDescent="0.35">
      <c r="A5980" t="s">
        <v>6031</v>
      </c>
      <c r="B5980" t="s">
        <v>8058</v>
      </c>
      <c r="C5980" t="s">
        <v>8018</v>
      </c>
      <c r="D5980" t="s">
        <v>8033</v>
      </c>
      <c r="E5980" s="1">
        <v>45128</v>
      </c>
      <c r="F5980">
        <v>10012.5</v>
      </c>
      <c r="G5980">
        <v>557</v>
      </c>
      <c r="H5980" t="s">
        <v>7</v>
      </c>
      <c r="I5980" t="str">
        <f>VLOOKUP(shipments[[#This Row],[SPID]],CHOOSE({1,2},people[[#All],[SPID]],people[[#All],[Sales_person]]),2,0)</f>
        <v>Madelene Upcott</v>
      </c>
      <c r="J5980">
        <f>YEAR(shipments[[#This Row],[Shipdate]])</f>
        <v>2023</v>
      </c>
      <c r="K5980" s="22"/>
      <c r="L5980" s="22">
        <f>VLOOKUP(shipments[[#This Row],[PID]],CHOOSE({1,2},products[PID],products[Cost_per_box]),2,0)</f>
        <v>7.73</v>
      </c>
      <c r="M5980" s="22">
        <f>shipments[[#This Row],[Boxes]]*shipments[[#This Row],[cost_per_box]]</f>
        <v>4305.6100000000006</v>
      </c>
      <c r="N5980" s="22">
        <f>shipments[[#This Row],[Amount]]-shipments[[#This Row],[total cost]]</f>
        <v>5706.8899999999994</v>
      </c>
    </row>
    <row r="5981" spans="1:14" x14ac:dyDescent="0.35">
      <c r="A5981" t="s">
        <v>6032</v>
      </c>
      <c r="B5981" t="s">
        <v>8058</v>
      </c>
      <c r="C5981" t="s">
        <v>8018</v>
      </c>
      <c r="D5981" t="s">
        <v>8037</v>
      </c>
      <c r="E5981" s="1">
        <v>45562</v>
      </c>
      <c r="F5981">
        <v>1329.75</v>
      </c>
      <c r="G5981">
        <v>67</v>
      </c>
      <c r="H5981" t="s">
        <v>26</v>
      </c>
      <c r="I5981" t="str">
        <f>VLOOKUP(shipments[[#This Row],[SPID]],CHOOSE({1,2},people[[#All],[SPID]],people[[#All],[Sales_person]]),2,0)</f>
        <v>Madelene Upcott</v>
      </c>
      <c r="J5981">
        <f>YEAR(shipments[[#This Row],[Shipdate]])</f>
        <v>2024</v>
      </c>
      <c r="K5981" s="22"/>
      <c r="L5981" s="22">
        <f>VLOOKUP(shipments[[#This Row],[PID]],CHOOSE({1,2},products[PID],products[Cost_per_box]),2,0)</f>
        <v>7.73</v>
      </c>
      <c r="M5981" s="22">
        <f>shipments[[#This Row],[Boxes]]*shipments[[#This Row],[cost_per_box]]</f>
        <v>517.91000000000008</v>
      </c>
      <c r="N5981" s="22">
        <f>shipments[[#This Row],[Amount]]-shipments[[#This Row],[total cost]]</f>
        <v>811.83999999999992</v>
      </c>
    </row>
    <row r="5982" spans="1:14" x14ac:dyDescent="0.35">
      <c r="A5982" t="s">
        <v>6033</v>
      </c>
      <c r="B5982" t="s">
        <v>8058</v>
      </c>
      <c r="C5982" t="s">
        <v>8018</v>
      </c>
      <c r="D5982" t="s">
        <v>8038</v>
      </c>
      <c r="E5982" s="1">
        <v>44977</v>
      </c>
      <c r="F5982">
        <v>9164.25</v>
      </c>
      <c r="G5982">
        <v>510</v>
      </c>
      <c r="H5982" t="s">
        <v>40</v>
      </c>
      <c r="I5982" t="str">
        <f>VLOOKUP(shipments[[#This Row],[SPID]],CHOOSE({1,2},people[[#All],[SPID]],people[[#All],[Sales_person]]),2,0)</f>
        <v>Madelene Upcott</v>
      </c>
      <c r="J5982">
        <f>YEAR(shipments[[#This Row],[Shipdate]])</f>
        <v>2023</v>
      </c>
      <c r="K5982" s="22"/>
      <c r="L5982" s="22">
        <f>VLOOKUP(shipments[[#This Row],[PID]],CHOOSE({1,2},products[PID],products[Cost_per_box]),2,0)</f>
        <v>7.73</v>
      </c>
      <c r="M5982" s="22">
        <f>shipments[[#This Row],[Boxes]]*shipments[[#This Row],[cost_per_box]]</f>
        <v>3942.3</v>
      </c>
      <c r="N5982" s="22">
        <f>shipments[[#This Row],[Amount]]-shipments[[#This Row],[total cost]]</f>
        <v>5221.95</v>
      </c>
    </row>
    <row r="5983" spans="1:14" x14ac:dyDescent="0.35">
      <c r="A5983" t="s">
        <v>6034</v>
      </c>
      <c r="B5983" t="s">
        <v>8058</v>
      </c>
      <c r="C5983" t="s">
        <v>8018</v>
      </c>
      <c r="D5983" t="s">
        <v>8038</v>
      </c>
      <c r="E5983" s="1">
        <v>44956</v>
      </c>
      <c r="F5983">
        <v>2367</v>
      </c>
      <c r="G5983">
        <v>132</v>
      </c>
      <c r="H5983" t="s">
        <v>40</v>
      </c>
      <c r="I5983" t="str">
        <f>VLOOKUP(shipments[[#This Row],[SPID]],CHOOSE({1,2},people[[#All],[SPID]],people[[#All],[Sales_person]]),2,0)</f>
        <v>Madelene Upcott</v>
      </c>
      <c r="J5983">
        <f>YEAR(shipments[[#This Row],[Shipdate]])</f>
        <v>2023</v>
      </c>
      <c r="K5983" s="22"/>
      <c r="L5983" s="22">
        <f>VLOOKUP(shipments[[#This Row],[PID]],CHOOSE({1,2},products[PID],products[Cost_per_box]),2,0)</f>
        <v>7.73</v>
      </c>
      <c r="M5983" s="22">
        <f>shipments[[#This Row],[Boxes]]*shipments[[#This Row],[cost_per_box]]</f>
        <v>1020.36</v>
      </c>
      <c r="N5983" s="22">
        <f>shipments[[#This Row],[Amount]]-shipments[[#This Row],[total cost]]</f>
        <v>1346.6399999999999</v>
      </c>
    </row>
    <row r="5984" spans="1:14" x14ac:dyDescent="0.35">
      <c r="A5984" t="s">
        <v>6035</v>
      </c>
      <c r="B5984" t="s">
        <v>8058</v>
      </c>
      <c r="C5984" t="s">
        <v>8019</v>
      </c>
      <c r="D5984" t="s">
        <v>8038</v>
      </c>
      <c r="E5984" s="1">
        <v>44960</v>
      </c>
      <c r="F5984">
        <v>4932</v>
      </c>
      <c r="G5984">
        <v>235</v>
      </c>
      <c r="H5984" t="s">
        <v>7</v>
      </c>
      <c r="I5984" t="str">
        <f>VLOOKUP(shipments[[#This Row],[SPID]],CHOOSE({1,2},people[[#All],[SPID]],people[[#All],[Sales_person]]),2,0)</f>
        <v>Madelene Upcott</v>
      </c>
      <c r="J5984">
        <f>YEAR(shipments[[#This Row],[Shipdate]])</f>
        <v>2023</v>
      </c>
      <c r="K5984" s="22"/>
      <c r="L5984" s="22">
        <f>VLOOKUP(shipments[[#This Row],[PID]],CHOOSE({1,2},products[PID],products[Cost_per_box]),2,0)</f>
        <v>3.68</v>
      </c>
      <c r="M5984" s="22">
        <f>shipments[[#This Row],[Boxes]]*shipments[[#This Row],[cost_per_box]]</f>
        <v>864.80000000000007</v>
      </c>
      <c r="N5984" s="22">
        <f>shipments[[#This Row],[Amount]]-shipments[[#This Row],[total cost]]</f>
        <v>4067.2</v>
      </c>
    </row>
    <row r="5985" spans="1:14" x14ac:dyDescent="0.35">
      <c r="A5985" t="s">
        <v>6036</v>
      </c>
      <c r="B5985" t="s">
        <v>8058</v>
      </c>
      <c r="C5985" t="s">
        <v>8020</v>
      </c>
      <c r="D5985" t="s">
        <v>8033</v>
      </c>
      <c r="E5985" s="1">
        <v>45323</v>
      </c>
      <c r="F5985">
        <v>3750.75</v>
      </c>
      <c r="G5985">
        <v>268</v>
      </c>
      <c r="H5985" t="s">
        <v>7</v>
      </c>
      <c r="I5985" t="str">
        <f>VLOOKUP(shipments[[#This Row],[SPID]],CHOOSE({1,2},people[[#All],[SPID]],people[[#All],[Sales_person]]),2,0)</f>
        <v>Madelene Upcott</v>
      </c>
      <c r="J5985">
        <f>YEAR(shipments[[#This Row],[Shipdate]])</f>
        <v>2024</v>
      </c>
      <c r="K5985" s="22"/>
      <c r="L5985" s="22">
        <f>VLOOKUP(shipments[[#This Row],[PID]],CHOOSE({1,2},products[PID],products[Cost_per_box]),2,0)</f>
        <v>8.2200000000000006</v>
      </c>
      <c r="M5985" s="22">
        <f>shipments[[#This Row],[Boxes]]*shipments[[#This Row],[cost_per_box]]</f>
        <v>2202.96</v>
      </c>
      <c r="N5985" s="22">
        <f>shipments[[#This Row],[Amount]]-shipments[[#This Row],[total cost]]</f>
        <v>1547.79</v>
      </c>
    </row>
    <row r="5986" spans="1:14" x14ac:dyDescent="0.35">
      <c r="A5986" t="s">
        <v>6037</v>
      </c>
      <c r="B5986" t="s">
        <v>8058</v>
      </c>
      <c r="C5986" t="s">
        <v>8020</v>
      </c>
      <c r="D5986" t="s">
        <v>8034</v>
      </c>
      <c r="E5986" s="1">
        <v>45097</v>
      </c>
      <c r="F5986">
        <v>7778.25</v>
      </c>
      <c r="G5986">
        <v>649</v>
      </c>
      <c r="H5986" t="s">
        <v>7</v>
      </c>
      <c r="I5986" t="str">
        <f>VLOOKUP(shipments[[#This Row],[SPID]],CHOOSE({1,2},people[[#All],[SPID]],people[[#All],[Sales_person]]),2,0)</f>
        <v>Madelene Upcott</v>
      </c>
      <c r="J5986">
        <f>YEAR(shipments[[#This Row],[Shipdate]])</f>
        <v>2023</v>
      </c>
      <c r="K5986" s="22"/>
      <c r="L5986" s="22">
        <f>VLOOKUP(shipments[[#This Row],[PID]],CHOOSE({1,2},products[PID],products[Cost_per_box]),2,0)</f>
        <v>8.2200000000000006</v>
      </c>
      <c r="M5986" s="22">
        <f>shipments[[#This Row],[Boxes]]*shipments[[#This Row],[cost_per_box]]</f>
        <v>5334.7800000000007</v>
      </c>
      <c r="N5986" s="22">
        <f>shipments[[#This Row],[Amount]]-shipments[[#This Row],[total cost]]</f>
        <v>2443.4699999999993</v>
      </c>
    </row>
    <row r="5987" spans="1:14" x14ac:dyDescent="0.35">
      <c r="A5987" t="s">
        <v>6038</v>
      </c>
      <c r="B5987" t="s">
        <v>8058</v>
      </c>
      <c r="C5987" t="s">
        <v>8020</v>
      </c>
      <c r="D5987" t="s">
        <v>8038</v>
      </c>
      <c r="E5987" s="1">
        <v>44980</v>
      </c>
      <c r="F5987">
        <v>5341.5</v>
      </c>
      <c r="G5987">
        <v>411</v>
      </c>
      <c r="H5987" t="s">
        <v>7</v>
      </c>
      <c r="I5987" t="str">
        <f>VLOOKUP(shipments[[#This Row],[SPID]],CHOOSE({1,2},people[[#All],[SPID]],people[[#All],[Sales_person]]),2,0)</f>
        <v>Madelene Upcott</v>
      </c>
      <c r="J5987">
        <f>YEAR(shipments[[#This Row],[Shipdate]])</f>
        <v>2023</v>
      </c>
      <c r="K5987" s="22"/>
      <c r="L5987" s="22">
        <f>VLOOKUP(shipments[[#This Row],[PID]],CHOOSE({1,2},products[PID],products[Cost_per_box]),2,0)</f>
        <v>8.2200000000000006</v>
      </c>
      <c r="M5987" s="22">
        <f>shipments[[#This Row],[Boxes]]*shipments[[#This Row],[cost_per_box]]</f>
        <v>3378.42</v>
      </c>
      <c r="N5987" s="22">
        <f>shipments[[#This Row],[Amount]]-shipments[[#This Row],[total cost]]</f>
        <v>1963.08</v>
      </c>
    </row>
    <row r="5988" spans="1:14" x14ac:dyDescent="0.35">
      <c r="A5988" t="s">
        <v>6039</v>
      </c>
      <c r="B5988" t="s">
        <v>8058</v>
      </c>
      <c r="C5988" t="s">
        <v>8021</v>
      </c>
      <c r="D5988" t="s">
        <v>8035</v>
      </c>
      <c r="E5988" s="1">
        <v>45504</v>
      </c>
      <c r="F5988">
        <v>5064.75</v>
      </c>
      <c r="G5988">
        <v>282</v>
      </c>
      <c r="H5988" t="s">
        <v>18</v>
      </c>
      <c r="I5988" t="str">
        <f>VLOOKUP(shipments[[#This Row],[SPID]],CHOOSE({1,2},people[[#All],[SPID]],people[[#All],[Sales_person]]),2,0)</f>
        <v>Madelene Upcott</v>
      </c>
      <c r="J5988">
        <f>YEAR(shipments[[#This Row],[Shipdate]])</f>
        <v>2024</v>
      </c>
      <c r="K5988" s="22"/>
      <c r="L5988" s="22">
        <f>VLOOKUP(shipments[[#This Row],[PID]],CHOOSE({1,2},products[PID],products[Cost_per_box]),2,0)</f>
        <v>10.23</v>
      </c>
      <c r="M5988" s="22">
        <f>shipments[[#This Row],[Boxes]]*shipments[[#This Row],[cost_per_box]]</f>
        <v>2884.86</v>
      </c>
      <c r="N5988" s="22">
        <f>shipments[[#This Row],[Amount]]-shipments[[#This Row],[total cost]]</f>
        <v>2179.89</v>
      </c>
    </row>
    <row r="5989" spans="1:14" x14ac:dyDescent="0.35">
      <c r="A5989" t="s">
        <v>6040</v>
      </c>
      <c r="B5989" t="s">
        <v>8058</v>
      </c>
      <c r="C5989" t="s">
        <v>8021</v>
      </c>
      <c r="D5989" t="s">
        <v>8038</v>
      </c>
      <c r="E5989" s="1">
        <v>45131</v>
      </c>
      <c r="F5989">
        <v>7195.5</v>
      </c>
      <c r="G5989">
        <v>360</v>
      </c>
      <c r="H5989" t="s">
        <v>7</v>
      </c>
      <c r="I5989" t="str">
        <f>VLOOKUP(shipments[[#This Row],[SPID]],CHOOSE({1,2},people[[#All],[SPID]],people[[#All],[Sales_person]]),2,0)</f>
        <v>Madelene Upcott</v>
      </c>
      <c r="J5989">
        <f>YEAR(shipments[[#This Row],[Shipdate]])</f>
        <v>2023</v>
      </c>
      <c r="K5989" s="22"/>
      <c r="L5989" s="22">
        <f>VLOOKUP(shipments[[#This Row],[PID]],CHOOSE({1,2},products[PID],products[Cost_per_box]),2,0)</f>
        <v>10.23</v>
      </c>
      <c r="M5989" s="22">
        <f>shipments[[#This Row],[Boxes]]*shipments[[#This Row],[cost_per_box]]</f>
        <v>3682.8</v>
      </c>
      <c r="N5989" s="22">
        <f>shipments[[#This Row],[Amount]]-shipments[[#This Row],[total cost]]</f>
        <v>3512.7</v>
      </c>
    </row>
    <row r="5990" spans="1:14" x14ac:dyDescent="0.35">
      <c r="A5990" t="s">
        <v>6041</v>
      </c>
      <c r="B5990" t="s">
        <v>8058</v>
      </c>
      <c r="C5990" t="s">
        <v>8023</v>
      </c>
      <c r="D5990" t="s">
        <v>8033</v>
      </c>
      <c r="E5990" s="1">
        <v>45041</v>
      </c>
      <c r="F5990">
        <v>8196.75</v>
      </c>
      <c r="G5990">
        <v>1025</v>
      </c>
      <c r="H5990" t="s">
        <v>7</v>
      </c>
      <c r="I5990" t="str">
        <f>VLOOKUP(shipments[[#This Row],[SPID]],CHOOSE({1,2},people[[#All],[SPID]],people[[#All],[Sales_person]]),2,0)</f>
        <v>Madelene Upcott</v>
      </c>
      <c r="J5990">
        <f>YEAR(shipments[[#This Row],[Shipdate]])</f>
        <v>2023</v>
      </c>
      <c r="K5990" s="22"/>
      <c r="L5990" s="22">
        <f>VLOOKUP(shipments[[#This Row],[PID]],CHOOSE({1,2},products[PID],products[Cost_per_box]),2,0)</f>
        <v>10.51</v>
      </c>
      <c r="M5990" s="22">
        <f>shipments[[#This Row],[Boxes]]*shipments[[#This Row],[cost_per_box]]</f>
        <v>10772.75</v>
      </c>
      <c r="N5990" s="22">
        <f>shipments[[#This Row],[Amount]]-shipments[[#This Row],[total cost]]</f>
        <v>-2576</v>
      </c>
    </row>
    <row r="5991" spans="1:14" x14ac:dyDescent="0.35">
      <c r="A5991" t="s">
        <v>6042</v>
      </c>
      <c r="B5991" t="s">
        <v>8058</v>
      </c>
      <c r="C5991" t="s">
        <v>8023</v>
      </c>
      <c r="D5991" t="s">
        <v>8038</v>
      </c>
      <c r="E5991" s="1">
        <v>45062</v>
      </c>
      <c r="F5991">
        <v>17406</v>
      </c>
      <c r="G5991">
        <v>1934</v>
      </c>
      <c r="H5991" t="s">
        <v>7</v>
      </c>
      <c r="I5991" t="str">
        <f>VLOOKUP(shipments[[#This Row],[SPID]],CHOOSE({1,2},people[[#All],[SPID]],people[[#All],[Sales_person]]),2,0)</f>
        <v>Madelene Upcott</v>
      </c>
      <c r="J5991">
        <f>YEAR(shipments[[#This Row],[Shipdate]])</f>
        <v>2023</v>
      </c>
      <c r="K5991" s="22"/>
      <c r="L5991" s="22">
        <f>VLOOKUP(shipments[[#This Row],[PID]],CHOOSE({1,2},products[PID],products[Cost_per_box]),2,0)</f>
        <v>10.51</v>
      </c>
      <c r="M5991" s="22">
        <f>shipments[[#This Row],[Boxes]]*shipments[[#This Row],[cost_per_box]]</f>
        <v>20326.34</v>
      </c>
      <c r="N5991" s="22">
        <f>shipments[[#This Row],[Amount]]-shipments[[#This Row],[total cost]]</f>
        <v>-2920.34</v>
      </c>
    </row>
    <row r="5992" spans="1:14" x14ac:dyDescent="0.35">
      <c r="A5992" t="s">
        <v>6043</v>
      </c>
      <c r="B5992" t="s">
        <v>8058</v>
      </c>
      <c r="C5992" t="s">
        <v>8023</v>
      </c>
      <c r="D5992" t="s">
        <v>8034</v>
      </c>
      <c r="E5992" s="1">
        <v>45554</v>
      </c>
      <c r="F5992">
        <v>5474.25</v>
      </c>
      <c r="G5992">
        <v>685</v>
      </c>
      <c r="H5992" t="s">
        <v>26</v>
      </c>
      <c r="I5992" t="str">
        <f>VLOOKUP(shipments[[#This Row],[SPID]],CHOOSE({1,2},people[[#All],[SPID]],people[[#All],[Sales_person]]),2,0)</f>
        <v>Madelene Upcott</v>
      </c>
      <c r="J5992">
        <f>YEAR(shipments[[#This Row],[Shipdate]])</f>
        <v>2024</v>
      </c>
      <c r="K5992" s="22"/>
      <c r="L5992" s="22">
        <f>VLOOKUP(shipments[[#This Row],[PID]],CHOOSE({1,2},products[PID],products[Cost_per_box]),2,0)</f>
        <v>10.51</v>
      </c>
      <c r="M5992" s="22">
        <f>shipments[[#This Row],[Boxes]]*shipments[[#This Row],[cost_per_box]]</f>
        <v>7199.3499999999995</v>
      </c>
      <c r="N5992" s="22">
        <f>shipments[[#This Row],[Amount]]-shipments[[#This Row],[total cost]]</f>
        <v>-1725.0999999999995</v>
      </c>
    </row>
    <row r="5993" spans="1:14" x14ac:dyDescent="0.35">
      <c r="A5993" t="s">
        <v>6044</v>
      </c>
      <c r="B5993" t="s">
        <v>8058</v>
      </c>
      <c r="C5993" t="s">
        <v>8023</v>
      </c>
      <c r="D5993" t="s">
        <v>8038</v>
      </c>
      <c r="E5993" s="1">
        <v>45520</v>
      </c>
      <c r="F5993">
        <v>5001.75</v>
      </c>
      <c r="G5993">
        <v>834</v>
      </c>
      <c r="H5993" t="s">
        <v>18</v>
      </c>
      <c r="I5993" t="str">
        <f>VLOOKUP(shipments[[#This Row],[SPID]],CHOOSE({1,2},people[[#All],[SPID]],people[[#All],[Sales_person]]),2,0)</f>
        <v>Madelene Upcott</v>
      </c>
      <c r="J5993">
        <f>YEAR(shipments[[#This Row],[Shipdate]])</f>
        <v>2024</v>
      </c>
      <c r="K5993" s="22"/>
      <c r="L5993" s="22">
        <f>VLOOKUP(shipments[[#This Row],[PID]],CHOOSE({1,2},products[PID],products[Cost_per_box]),2,0)</f>
        <v>10.51</v>
      </c>
      <c r="M5993" s="22">
        <f>shipments[[#This Row],[Boxes]]*shipments[[#This Row],[cost_per_box]]</f>
        <v>8765.34</v>
      </c>
      <c r="N5993" s="22">
        <f>shipments[[#This Row],[Amount]]-shipments[[#This Row],[total cost]]</f>
        <v>-3763.59</v>
      </c>
    </row>
    <row r="5994" spans="1:14" x14ac:dyDescent="0.35">
      <c r="A5994" t="s">
        <v>6045</v>
      </c>
      <c r="B5994" t="s">
        <v>8058</v>
      </c>
      <c r="C5994" t="s">
        <v>8024</v>
      </c>
      <c r="D5994" t="s">
        <v>8034</v>
      </c>
      <c r="E5994" s="1">
        <v>45037</v>
      </c>
      <c r="F5994">
        <v>5305.5</v>
      </c>
      <c r="G5994">
        <v>332</v>
      </c>
      <c r="H5994" t="s">
        <v>7</v>
      </c>
      <c r="I5994" t="str">
        <f>VLOOKUP(shipments[[#This Row],[SPID]],CHOOSE({1,2},people[[#All],[SPID]],people[[#All],[Sales_person]]),2,0)</f>
        <v>Madelene Upcott</v>
      </c>
      <c r="J5994">
        <f>YEAR(shipments[[#This Row],[Shipdate]])</f>
        <v>2023</v>
      </c>
      <c r="K5994" s="22"/>
      <c r="L5994" s="22">
        <f>VLOOKUP(shipments[[#This Row],[PID]],CHOOSE({1,2},products[PID],products[Cost_per_box]),2,0)</f>
        <v>6.43</v>
      </c>
      <c r="M5994" s="22">
        <f>shipments[[#This Row],[Boxes]]*shipments[[#This Row],[cost_per_box]]</f>
        <v>2134.7599999999998</v>
      </c>
      <c r="N5994" s="22">
        <f>shipments[[#This Row],[Amount]]-shipments[[#This Row],[total cost]]</f>
        <v>3170.7400000000002</v>
      </c>
    </row>
    <row r="5995" spans="1:14" x14ac:dyDescent="0.35">
      <c r="A5995" t="s">
        <v>6046</v>
      </c>
      <c r="B5995" t="s">
        <v>8058</v>
      </c>
      <c r="C5995" t="s">
        <v>8025</v>
      </c>
      <c r="D5995" t="s">
        <v>8033</v>
      </c>
      <c r="E5995" s="1">
        <v>45173</v>
      </c>
      <c r="F5995">
        <v>6198.75</v>
      </c>
      <c r="G5995">
        <v>310</v>
      </c>
      <c r="H5995" t="s">
        <v>7</v>
      </c>
      <c r="I5995" t="str">
        <f>VLOOKUP(shipments[[#This Row],[SPID]],CHOOSE({1,2},people[[#All],[SPID]],people[[#All],[Sales_person]]),2,0)</f>
        <v>Madelene Upcott</v>
      </c>
      <c r="J5995">
        <f>YEAR(shipments[[#This Row],[Shipdate]])</f>
        <v>2023</v>
      </c>
      <c r="K5995" s="22"/>
      <c r="L5995" s="22">
        <f>VLOOKUP(shipments[[#This Row],[PID]],CHOOSE({1,2},products[PID],products[Cost_per_box]),2,0)</f>
        <v>12.41</v>
      </c>
      <c r="M5995" s="22">
        <f>shipments[[#This Row],[Boxes]]*shipments[[#This Row],[cost_per_box]]</f>
        <v>3847.1</v>
      </c>
      <c r="N5995" s="22">
        <f>shipments[[#This Row],[Amount]]-shipments[[#This Row],[total cost]]</f>
        <v>2351.65</v>
      </c>
    </row>
    <row r="5996" spans="1:14" x14ac:dyDescent="0.35">
      <c r="A5996" t="s">
        <v>6047</v>
      </c>
      <c r="B5996" t="s">
        <v>8058</v>
      </c>
      <c r="C5996" t="s">
        <v>8025</v>
      </c>
      <c r="D5996" t="s">
        <v>8033</v>
      </c>
      <c r="E5996" s="1">
        <v>45337</v>
      </c>
      <c r="F5996">
        <v>758.25</v>
      </c>
      <c r="G5996">
        <v>37</v>
      </c>
      <c r="H5996" t="s">
        <v>7</v>
      </c>
      <c r="I5996" t="str">
        <f>VLOOKUP(shipments[[#This Row],[SPID]],CHOOSE({1,2},people[[#All],[SPID]],people[[#All],[Sales_person]]),2,0)</f>
        <v>Madelene Upcott</v>
      </c>
      <c r="J5996">
        <f>YEAR(shipments[[#This Row],[Shipdate]])</f>
        <v>2024</v>
      </c>
      <c r="K5996" s="22"/>
      <c r="L5996" s="22">
        <f>VLOOKUP(shipments[[#This Row],[PID]],CHOOSE({1,2},products[PID],products[Cost_per_box]),2,0)</f>
        <v>12.41</v>
      </c>
      <c r="M5996" s="22">
        <f>shipments[[#This Row],[Boxes]]*shipments[[#This Row],[cost_per_box]]</f>
        <v>459.17</v>
      </c>
      <c r="N5996" s="22">
        <f>shipments[[#This Row],[Amount]]-shipments[[#This Row],[total cost]]</f>
        <v>299.08</v>
      </c>
    </row>
    <row r="5997" spans="1:14" x14ac:dyDescent="0.35">
      <c r="A5997" t="s">
        <v>6048</v>
      </c>
      <c r="B5997" t="s">
        <v>8058</v>
      </c>
      <c r="C5997" t="s">
        <v>8026</v>
      </c>
      <c r="D5997" t="s">
        <v>8034</v>
      </c>
      <c r="E5997" s="1">
        <v>45236</v>
      </c>
      <c r="F5997">
        <v>6574.5</v>
      </c>
      <c r="G5997">
        <v>439</v>
      </c>
      <c r="H5997" t="s">
        <v>7</v>
      </c>
      <c r="I5997" t="str">
        <f>VLOOKUP(shipments[[#This Row],[SPID]],CHOOSE({1,2},people[[#All],[SPID]],people[[#All],[Sales_person]]),2,0)</f>
        <v>Madelene Upcott</v>
      </c>
      <c r="J5997">
        <f>YEAR(shipments[[#This Row],[Shipdate]])</f>
        <v>2023</v>
      </c>
      <c r="K5997" s="22"/>
      <c r="L5997" s="22">
        <f>VLOOKUP(shipments[[#This Row],[PID]],CHOOSE({1,2},products[PID],products[Cost_per_box]),2,0)</f>
        <v>9.57</v>
      </c>
      <c r="M5997" s="22">
        <f>shipments[[#This Row],[Boxes]]*shipments[[#This Row],[cost_per_box]]</f>
        <v>4201.2300000000005</v>
      </c>
      <c r="N5997" s="22">
        <f>shipments[[#This Row],[Amount]]-shipments[[#This Row],[total cost]]</f>
        <v>2373.2699999999995</v>
      </c>
    </row>
    <row r="5998" spans="1:14" x14ac:dyDescent="0.35">
      <c r="A5998" t="s">
        <v>6049</v>
      </c>
      <c r="B5998" t="s">
        <v>8058</v>
      </c>
      <c r="C5998" t="s">
        <v>8026</v>
      </c>
      <c r="D5998" t="s">
        <v>8033</v>
      </c>
      <c r="E5998" s="1">
        <v>45201</v>
      </c>
      <c r="F5998">
        <v>4770</v>
      </c>
      <c r="G5998">
        <v>299</v>
      </c>
      <c r="H5998" t="s">
        <v>7</v>
      </c>
      <c r="I5998" t="str">
        <f>VLOOKUP(shipments[[#This Row],[SPID]],CHOOSE({1,2},people[[#All],[SPID]],people[[#All],[Sales_person]]),2,0)</f>
        <v>Madelene Upcott</v>
      </c>
      <c r="J5998">
        <f>YEAR(shipments[[#This Row],[Shipdate]])</f>
        <v>2023</v>
      </c>
      <c r="K5998" s="22"/>
      <c r="L5998" s="22">
        <f>VLOOKUP(shipments[[#This Row],[PID]],CHOOSE({1,2},products[PID],products[Cost_per_box]),2,0)</f>
        <v>9.57</v>
      </c>
      <c r="M5998" s="22">
        <f>shipments[[#This Row],[Boxes]]*shipments[[#This Row],[cost_per_box]]</f>
        <v>2861.4300000000003</v>
      </c>
      <c r="N5998" s="22">
        <f>shipments[[#This Row],[Amount]]-shipments[[#This Row],[total cost]]</f>
        <v>1908.5699999999997</v>
      </c>
    </row>
    <row r="5999" spans="1:14" x14ac:dyDescent="0.35">
      <c r="A5999" t="s">
        <v>6050</v>
      </c>
      <c r="B5999" t="s">
        <v>8058</v>
      </c>
      <c r="C5999" t="s">
        <v>8026</v>
      </c>
      <c r="D5999" t="s">
        <v>8033</v>
      </c>
      <c r="E5999" s="1">
        <v>45534</v>
      </c>
      <c r="F5999">
        <v>4799.25</v>
      </c>
      <c r="G5999">
        <v>320</v>
      </c>
      <c r="H5999" t="s">
        <v>40</v>
      </c>
      <c r="I5999" t="str">
        <f>VLOOKUP(shipments[[#This Row],[SPID]],CHOOSE({1,2},people[[#All],[SPID]],people[[#All],[Sales_person]]),2,0)</f>
        <v>Madelene Upcott</v>
      </c>
      <c r="J5999">
        <f>YEAR(shipments[[#This Row],[Shipdate]])</f>
        <v>2024</v>
      </c>
      <c r="K5999" s="22"/>
      <c r="L5999" s="22">
        <f>VLOOKUP(shipments[[#This Row],[PID]],CHOOSE({1,2},products[PID],products[Cost_per_box]),2,0)</f>
        <v>9.57</v>
      </c>
      <c r="M5999" s="22">
        <f>shipments[[#This Row],[Boxes]]*shipments[[#This Row],[cost_per_box]]</f>
        <v>3062.4</v>
      </c>
      <c r="N5999" s="22">
        <f>shipments[[#This Row],[Amount]]-shipments[[#This Row],[total cost]]</f>
        <v>1736.85</v>
      </c>
    </row>
    <row r="6000" spans="1:14" x14ac:dyDescent="0.35">
      <c r="A6000" t="s">
        <v>6051</v>
      </c>
      <c r="B6000" t="s">
        <v>8058</v>
      </c>
      <c r="C6000" t="s">
        <v>8027</v>
      </c>
      <c r="D6000" t="s">
        <v>8033</v>
      </c>
      <c r="E6000" s="1">
        <v>45442</v>
      </c>
      <c r="F6000">
        <v>8455.5</v>
      </c>
      <c r="G6000">
        <v>940</v>
      </c>
      <c r="H6000" t="s">
        <v>7</v>
      </c>
      <c r="I6000" t="str">
        <f>VLOOKUP(shipments[[#This Row],[SPID]],CHOOSE({1,2},people[[#All],[SPID]],people[[#All],[Sales_person]]),2,0)</f>
        <v>Madelene Upcott</v>
      </c>
      <c r="J6000">
        <f>YEAR(shipments[[#This Row],[Shipdate]])</f>
        <v>2024</v>
      </c>
      <c r="K6000" s="22"/>
      <c r="L6000" s="22">
        <f>VLOOKUP(shipments[[#This Row],[PID]],CHOOSE({1,2},products[PID],products[Cost_per_box]),2,0)</f>
        <v>8.43</v>
      </c>
      <c r="M6000" s="22">
        <f>shipments[[#This Row],[Boxes]]*shipments[[#This Row],[cost_per_box]]</f>
        <v>7924.2</v>
      </c>
      <c r="N6000" s="22">
        <f>shipments[[#This Row],[Amount]]-shipments[[#This Row],[total cost]]</f>
        <v>531.30000000000018</v>
      </c>
    </row>
    <row r="6001" spans="1:14" x14ac:dyDescent="0.35">
      <c r="A6001" t="s">
        <v>6052</v>
      </c>
      <c r="B6001" t="s">
        <v>8058</v>
      </c>
      <c r="C6001" t="s">
        <v>8028</v>
      </c>
      <c r="D6001" t="s">
        <v>8034</v>
      </c>
      <c r="E6001" s="1">
        <v>44959</v>
      </c>
      <c r="F6001">
        <v>7481.25</v>
      </c>
      <c r="G6001">
        <v>749</v>
      </c>
      <c r="H6001" t="s">
        <v>7</v>
      </c>
      <c r="I6001" t="str">
        <f>VLOOKUP(shipments[[#This Row],[SPID]],CHOOSE({1,2},people[[#All],[SPID]],people[[#All],[Sales_person]]),2,0)</f>
        <v>Madelene Upcott</v>
      </c>
      <c r="J6001">
        <f>YEAR(shipments[[#This Row],[Shipdate]])</f>
        <v>2023</v>
      </c>
      <c r="K6001" s="22"/>
      <c r="L6001" s="22">
        <f>VLOOKUP(shipments[[#This Row],[PID]],CHOOSE({1,2},products[PID],products[Cost_per_box]),2,0)</f>
        <v>6.8</v>
      </c>
      <c r="M6001" s="22">
        <f>shipments[[#This Row],[Boxes]]*shipments[[#This Row],[cost_per_box]]</f>
        <v>5093.2</v>
      </c>
      <c r="N6001" s="22">
        <f>shipments[[#This Row],[Amount]]-shipments[[#This Row],[total cost]]</f>
        <v>2388.0500000000002</v>
      </c>
    </row>
    <row r="6002" spans="1:14" x14ac:dyDescent="0.35">
      <c r="A6002" t="s">
        <v>6053</v>
      </c>
      <c r="B6002" t="s">
        <v>8058</v>
      </c>
      <c r="C6002" t="s">
        <v>8028</v>
      </c>
      <c r="D6002" t="s">
        <v>8037</v>
      </c>
      <c r="E6002" s="1">
        <v>45362</v>
      </c>
      <c r="F6002">
        <v>15826.5</v>
      </c>
      <c r="G6002">
        <v>1759</v>
      </c>
      <c r="H6002" t="s">
        <v>7</v>
      </c>
      <c r="I6002" t="str">
        <f>VLOOKUP(shipments[[#This Row],[SPID]],CHOOSE({1,2},people[[#All],[SPID]],people[[#All],[Sales_person]]),2,0)</f>
        <v>Madelene Upcott</v>
      </c>
      <c r="J6002">
        <f>YEAR(shipments[[#This Row],[Shipdate]])</f>
        <v>2024</v>
      </c>
      <c r="K6002" s="22"/>
      <c r="L6002" s="22">
        <f>VLOOKUP(shipments[[#This Row],[PID]],CHOOSE({1,2},products[PID],products[Cost_per_box]),2,0)</f>
        <v>6.8</v>
      </c>
      <c r="M6002" s="22">
        <f>shipments[[#This Row],[Boxes]]*shipments[[#This Row],[cost_per_box]]</f>
        <v>11961.199999999999</v>
      </c>
      <c r="N6002" s="22">
        <f>shipments[[#This Row],[Amount]]-shipments[[#This Row],[total cost]]</f>
        <v>3865.3000000000011</v>
      </c>
    </row>
    <row r="6003" spans="1:14" x14ac:dyDescent="0.35">
      <c r="A6003" t="s">
        <v>6054</v>
      </c>
      <c r="B6003" t="s">
        <v>8058</v>
      </c>
      <c r="C6003" t="s">
        <v>8028</v>
      </c>
      <c r="D6003" t="s">
        <v>8033</v>
      </c>
      <c r="E6003" s="1">
        <v>45127</v>
      </c>
      <c r="F6003">
        <v>4779</v>
      </c>
      <c r="G6003">
        <v>531</v>
      </c>
      <c r="H6003" t="s">
        <v>7</v>
      </c>
      <c r="I6003" t="str">
        <f>VLOOKUP(shipments[[#This Row],[SPID]],CHOOSE({1,2},people[[#All],[SPID]],people[[#All],[Sales_person]]),2,0)</f>
        <v>Madelene Upcott</v>
      </c>
      <c r="J6003">
        <f>YEAR(shipments[[#This Row],[Shipdate]])</f>
        <v>2023</v>
      </c>
      <c r="K6003" s="22"/>
      <c r="L6003" s="22">
        <f>VLOOKUP(shipments[[#This Row],[PID]],CHOOSE({1,2},products[PID],products[Cost_per_box]),2,0)</f>
        <v>6.8</v>
      </c>
      <c r="M6003" s="22">
        <f>shipments[[#This Row],[Boxes]]*shipments[[#This Row],[cost_per_box]]</f>
        <v>3610.7999999999997</v>
      </c>
      <c r="N6003" s="22">
        <f>shipments[[#This Row],[Amount]]-shipments[[#This Row],[total cost]]</f>
        <v>1168.2000000000003</v>
      </c>
    </row>
    <row r="6004" spans="1:14" x14ac:dyDescent="0.35">
      <c r="A6004" t="s">
        <v>6055</v>
      </c>
      <c r="B6004" t="s">
        <v>8058</v>
      </c>
      <c r="C6004" t="s">
        <v>8028</v>
      </c>
      <c r="D6004" t="s">
        <v>8038</v>
      </c>
      <c r="E6004" s="1">
        <v>45541</v>
      </c>
      <c r="F6004">
        <v>10743.75</v>
      </c>
      <c r="G6004">
        <v>1194</v>
      </c>
      <c r="H6004" t="s">
        <v>26</v>
      </c>
      <c r="I6004" t="str">
        <f>VLOOKUP(shipments[[#This Row],[SPID]],CHOOSE({1,2},people[[#All],[SPID]],people[[#All],[Sales_person]]),2,0)</f>
        <v>Madelene Upcott</v>
      </c>
      <c r="J6004">
        <f>YEAR(shipments[[#This Row],[Shipdate]])</f>
        <v>2024</v>
      </c>
      <c r="K6004" s="22"/>
      <c r="L6004" s="22">
        <f>VLOOKUP(shipments[[#This Row],[PID]],CHOOSE({1,2},products[PID],products[Cost_per_box]),2,0)</f>
        <v>6.8</v>
      </c>
      <c r="M6004" s="22">
        <f>shipments[[#This Row],[Boxes]]*shipments[[#This Row],[cost_per_box]]</f>
        <v>8119.2</v>
      </c>
      <c r="N6004" s="22">
        <f>shipments[[#This Row],[Amount]]-shipments[[#This Row],[total cost]]</f>
        <v>2624.55</v>
      </c>
    </row>
    <row r="6005" spans="1:14" x14ac:dyDescent="0.35">
      <c r="A6005" t="s">
        <v>6056</v>
      </c>
      <c r="B6005" t="s">
        <v>8058</v>
      </c>
      <c r="C6005" t="s">
        <v>8029</v>
      </c>
      <c r="D6005" t="s">
        <v>8033</v>
      </c>
      <c r="E6005" s="1">
        <v>45513</v>
      </c>
      <c r="F6005">
        <v>1298.25</v>
      </c>
      <c r="G6005">
        <v>47</v>
      </c>
      <c r="H6005" t="s">
        <v>18</v>
      </c>
      <c r="I6005" t="str">
        <f>VLOOKUP(shipments[[#This Row],[SPID]],CHOOSE({1,2},people[[#All],[SPID]],people[[#All],[Sales_person]]),2,0)</f>
        <v>Madelene Upcott</v>
      </c>
      <c r="J6005">
        <f>YEAR(shipments[[#This Row],[Shipdate]])</f>
        <v>2024</v>
      </c>
      <c r="K6005" s="22"/>
      <c r="L6005" s="22">
        <f>VLOOKUP(shipments[[#This Row],[PID]],CHOOSE({1,2},products[PID],products[Cost_per_box]),2,0)</f>
        <v>5.04</v>
      </c>
      <c r="M6005" s="22">
        <f>shipments[[#This Row],[Boxes]]*shipments[[#This Row],[cost_per_box]]</f>
        <v>236.88</v>
      </c>
      <c r="N6005" s="22">
        <f>shipments[[#This Row],[Amount]]-shipments[[#This Row],[total cost]]</f>
        <v>1061.3699999999999</v>
      </c>
    </row>
    <row r="6006" spans="1:14" x14ac:dyDescent="0.35">
      <c r="A6006" t="s">
        <v>6057</v>
      </c>
      <c r="B6006" t="s">
        <v>8058</v>
      </c>
      <c r="C6006" t="s">
        <v>8029</v>
      </c>
      <c r="D6006" t="s">
        <v>8037</v>
      </c>
      <c r="E6006" s="1">
        <v>45520</v>
      </c>
      <c r="F6006">
        <v>5512.5</v>
      </c>
      <c r="G6006">
        <v>213</v>
      </c>
      <c r="H6006" t="s">
        <v>18</v>
      </c>
      <c r="I6006" t="str">
        <f>VLOOKUP(shipments[[#This Row],[SPID]],CHOOSE({1,2},people[[#All],[SPID]],people[[#All],[Sales_person]]),2,0)</f>
        <v>Madelene Upcott</v>
      </c>
      <c r="J6006">
        <f>YEAR(shipments[[#This Row],[Shipdate]])</f>
        <v>2024</v>
      </c>
      <c r="K6006" s="22"/>
      <c r="L6006" s="22">
        <f>VLOOKUP(shipments[[#This Row],[PID]],CHOOSE({1,2},products[PID],products[Cost_per_box]),2,0)</f>
        <v>5.04</v>
      </c>
      <c r="M6006" s="22">
        <f>shipments[[#This Row],[Boxes]]*shipments[[#This Row],[cost_per_box]]</f>
        <v>1073.52</v>
      </c>
      <c r="N6006" s="22">
        <f>shipments[[#This Row],[Amount]]-shipments[[#This Row],[total cost]]</f>
        <v>4438.9799999999996</v>
      </c>
    </row>
    <row r="6007" spans="1:14" x14ac:dyDescent="0.35">
      <c r="A6007" t="s">
        <v>6058</v>
      </c>
      <c r="B6007" t="s">
        <v>8058</v>
      </c>
      <c r="C6007" t="s">
        <v>8029</v>
      </c>
      <c r="D6007" t="s">
        <v>8037</v>
      </c>
      <c r="E6007" s="1">
        <v>45135</v>
      </c>
      <c r="F6007">
        <v>1858.5</v>
      </c>
      <c r="G6007">
        <v>65</v>
      </c>
      <c r="H6007" t="s">
        <v>7</v>
      </c>
      <c r="I6007" t="str">
        <f>VLOOKUP(shipments[[#This Row],[SPID]],CHOOSE({1,2},people[[#All],[SPID]],people[[#All],[Sales_person]]),2,0)</f>
        <v>Madelene Upcott</v>
      </c>
      <c r="J6007">
        <f>YEAR(shipments[[#This Row],[Shipdate]])</f>
        <v>2023</v>
      </c>
      <c r="K6007" s="22"/>
      <c r="L6007" s="22">
        <f>VLOOKUP(shipments[[#This Row],[PID]],CHOOSE({1,2},products[PID],products[Cost_per_box]),2,0)</f>
        <v>5.04</v>
      </c>
      <c r="M6007" s="22">
        <f>shipments[[#This Row],[Boxes]]*shipments[[#This Row],[cost_per_box]]</f>
        <v>327.60000000000002</v>
      </c>
      <c r="N6007" s="22">
        <f>shipments[[#This Row],[Amount]]-shipments[[#This Row],[total cost]]</f>
        <v>1530.9</v>
      </c>
    </row>
    <row r="6008" spans="1:14" x14ac:dyDescent="0.35">
      <c r="A6008" t="s">
        <v>6059</v>
      </c>
      <c r="B6008" t="s">
        <v>8058</v>
      </c>
      <c r="C6008" t="s">
        <v>8030</v>
      </c>
      <c r="D6008" t="s">
        <v>8035</v>
      </c>
      <c r="E6008" s="1">
        <v>45250</v>
      </c>
      <c r="F6008">
        <v>5415.75</v>
      </c>
      <c r="G6008">
        <v>602</v>
      </c>
      <c r="H6008" t="s">
        <v>7</v>
      </c>
      <c r="I6008" t="str">
        <f>VLOOKUP(shipments[[#This Row],[SPID]],CHOOSE({1,2},people[[#All],[SPID]],people[[#All],[Sales_person]]),2,0)</f>
        <v>Madelene Upcott</v>
      </c>
      <c r="J6008">
        <f>YEAR(shipments[[#This Row],[Shipdate]])</f>
        <v>2023</v>
      </c>
      <c r="K6008" s="22"/>
      <c r="L6008" s="22">
        <f>VLOOKUP(shipments[[#This Row],[PID]],CHOOSE({1,2},products[PID],products[Cost_per_box]),2,0)</f>
        <v>2.76</v>
      </c>
      <c r="M6008" s="22">
        <f>shipments[[#This Row],[Boxes]]*shipments[[#This Row],[cost_per_box]]</f>
        <v>1661.52</v>
      </c>
      <c r="N6008" s="22">
        <f>shipments[[#This Row],[Amount]]-shipments[[#This Row],[total cost]]</f>
        <v>3754.23</v>
      </c>
    </row>
    <row r="6009" spans="1:14" x14ac:dyDescent="0.35">
      <c r="A6009" t="s">
        <v>6060</v>
      </c>
      <c r="B6009" t="s">
        <v>8058</v>
      </c>
      <c r="C6009" t="s">
        <v>8030</v>
      </c>
      <c r="D6009" t="s">
        <v>8037</v>
      </c>
      <c r="E6009" s="1">
        <v>45110</v>
      </c>
      <c r="F6009">
        <v>1005.75</v>
      </c>
      <c r="G6009">
        <v>112</v>
      </c>
      <c r="H6009" t="s">
        <v>7</v>
      </c>
      <c r="I6009" t="str">
        <f>VLOOKUP(shipments[[#This Row],[SPID]],CHOOSE({1,2},people[[#All],[SPID]],people[[#All],[Sales_person]]),2,0)</f>
        <v>Madelene Upcott</v>
      </c>
      <c r="J6009">
        <f>YEAR(shipments[[#This Row],[Shipdate]])</f>
        <v>2023</v>
      </c>
      <c r="K6009" s="22"/>
      <c r="L6009" s="22">
        <f>VLOOKUP(shipments[[#This Row],[PID]],CHOOSE({1,2},products[PID],products[Cost_per_box]),2,0)</f>
        <v>2.76</v>
      </c>
      <c r="M6009" s="22">
        <f>shipments[[#This Row],[Boxes]]*shipments[[#This Row],[cost_per_box]]</f>
        <v>309.12</v>
      </c>
      <c r="N6009" s="22">
        <f>shipments[[#This Row],[Amount]]-shipments[[#This Row],[total cost]]</f>
        <v>696.63</v>
      </c>
    </row>
    <row r="6010" spans="1:14" x14ac:dyDescent="0.35">
      <c r="A6010" t="s">
        <v>6061</v>
      </c>
      <c r="B6010" t="s">
        <v>8058</v>
      </c>
      <c r="C6010" t="s">
        <v>8031</v>
      </c>
      <c r="D6010" t="s">
        <v>8036</v>
      </c>
      <c r="E6010" s="1">
        <v>45342</v>
      </c>
      <c r="F6010">
        <v>3514.5</v>
      </c>
      <c r="G6010">
        <v>352</v>
      </c>
      <c r="H6010" t="s">
        <v>7</v>
      </c>
      <c r="I6010" t="str">
        <f>VLOOKUP(shipments[[#This Row],[SPID]],CHOOSE({1,2},people[[#All],[SPID]],people[[#All],[Sales_person]]),2,0)</f>
        <v>Madelene Upcott</v>
      </c>
      <c r="J6010">
        <f>YEAR(shipments[[#This Row],[Shipdate]])</f>
        <v>2024</v>
      </c>
      <c r="K6010" s="22"/>
      <c r="L6010" s="22">
        <f>VLOOKUP(shipments[[#This Row],[PID]],CHOOSE({1,2},products[PID],products[Cost_per_box]),2,0)</f>
        <v>3.32</v>
      </c>
      <c r="M6010" s="22">
        <f>shipments[[#This Row],[Boxes]]*shipments[[#This Row],[cost_per_box]]</f>
        <v>1168.6399999999999</v>
      </c>
      <c r="N6010" s="22">
        <f>shipments[[#This Row],[Amount]]-shipments[[#This Row],[total cost]]</f>
        <v>2345.86</v>
      </c>
    </row>
    <row r="6011" spans="1:14" x14ac:dyDescent="0.35">
      <c r="A6011" t="s">
        <v>6062</v>
      </c>
      <c r="B6011" t="s">
        <v>8058</v>
      </c>
      <c r="C6011" t="s">
        <v>8031</v>
      </c>
      <c r="D6011" t="s">
        <v>8038</v>
      </c>
      <c r="E6011" s="1">
        <v>45273</v>
      </c>
      <c r="F6011">
        <v>5872.5</v>
      </c>
      <c r="G6011">
        <v>534</v>
      </c>
      <c r="H6011" t="s">
        <v>7</v>
      </c>
      <c r="I6011" t="str">
        <f>VLOOKUP(shipments[[#This Row],[SPID]],CHOOSE({1,2},people[[#All],[SPID]],people[[#All],[Sales_person]]),2,0)</f>
        <v>Madelene Upcott</v>
      </c>
      <c r="J6011">
        <f>YEAR(shipments[[#This Row],[Shipdate]])</f>
        <v>2023</v>
      </c>
      <c r="K6011" s="22"/>
      <c r="L6011" s="22">
        <f>VLOOKUP(shipments[[#This Row],[PID]],CHOOSE({1,2},products[PID],products[Cost_per_box]),2,0)</f>
        <v>3.32</v>
      </c>
      <c r="M6011" s="22">
        <f>shipments[[#This Row],[Boxes]]*shipments[[#This Row],[cost_per_box]]</f>
        <v>1772.8799999999999</v>
      </c>
      <c r="N6011" s="22">
        <f>shipments[[#This Row],[Amount]]-shipments[[#This Row],[total cost]]</f>
        <v>4099.62</v>
      </c>
    </row>
    <row r="6012" spans="1:14" x14ac:dyDescent="0.35">
      <c r="A6012" t="s">
        <v>6063</v>
      </c>
      <c r="B6012" t="s">
        <v>8058</v>
      </c>
      <c r="C6012" t="s">
        <v>8032</v>
      </c>
      <c r="D6012" t="s">
        <v>8036</v>
      </c>
      <c r="E6012" s="1">
        <v>45330</v>
      </c>
      <c r="F6012">
        <v>1062</v>
      </c>
      <c r="G6012">
        <v>54</v>
      </c>
      <c r="H6012" t="s">
        <v>7</v>
      </c>
      <c r="I6012" t="str">
        <f>VLOOKUP(shipments[[#This Row],[SPID]],CHOOSE({1,2},people[[#All],[SPID]],people[[#All],[Sales_person]]),2,0)</f>
        <v>Madelene Upcott</v>
      </c>
      <c r="J6012">
        <f>YEAR(shipments[[#This Row],[Shipdate]])</f>
        <v>2024</v>
      </c>
      <c r="K6012" s="22"/>
      <c r="L6012" s="22">
        <f>VLOOKUP(shipments[[#This Row],[PID]],CHOOSE({1,2},products[PID],products[Cost_per_box]),2,0)</f>
        <v>2.65</v>
      </c>
      <c r="M6012" s="22">
        <f>shipments[[#This Row],[Boxes]]*shipments[[#This Row],[cost_per_box]]</f>
        <v>143.1</v>
      </c>
      <c r="N6012" s="22">
        <f>shipments[[#This Row],[Amount]]-shipments[[#This Row],[total cost]]</f>
        <v>918.9</v>
      </c>
    </row>
    <row r="6013" spans="1:14" x14ac:dyDescent="0.35">
      <c r="A6013" t="s">
        <v>6064</v>
      </c>
      <c r="B6013" t="s">
        <v>8058</v>
      </c>
      <c r="C6013" t="s">
        <v>8032</v>
      </c>
      <c r="D6013" t="s">
        <v>8038</v>
      </c>
      <c r="E6013" s="1">
        <v>45020</v>
      </c>
      <c r="F6013">
        <v>3492</v>
      </c>
      <c r="G6013">
        <v>194</v>
      </c>
      <c r="H6013" t="s">
        <v>7</v>
      </c>
      <c r="I6013" t="str">
        <f>VLOOKUP(shipments[[#This Row],[SPID]],CHOOSE({1,2},people[[#All],[SPID]],people[[#All],[Sales_person]]),2,0)</f>
        <v>Madelene Upcott</v>
      </c>
      <c r="J6013">
        <f>YEAR(shipments[[#This Row],[Shipdate]])</f>
        <v>2023</v>
      </c>
      <c r="K6013" s="22"/>
      <c r="L6013" s="22">
        <f>VLOOKUP(shipments[[#This Row],[PID]],CHOOSE({1,2},products[PID],products[Cost_per_box]),2,0)</f>
        <v>2.65</v>
      </c>
      <c r="M6013" s="22">
        <f>shipments[[#This Row],[Boxes]]*shipments[[#This Row],[cost_per_box]]</f>
        <v>514.1</v>
      </c>
      <c r="N6013" s="22">
        <f>shipments[[#This Row],[Amount]]-shipments[[#This Row],[total cost]]</f>
        <v>2977.9</v>
      </c>
    </row>
    <row r="6014" spans="1:14" x14ac:dyDescent="0.35">
      <c r="A6014" t="s">
        <v>6065</v>
      </c>
      <c r="B6014" t="s">
        <v>8058</v>
      </c>
      <c r="C6014" t="s">
        <v>8032</v>
      </c>
      <c r="D6014" t="s">
        <v>8033</v>
      </c>
      <c r="E6014" s="1">
        <v>45244</v>
      </c>
      <c r="F6014">
        <v>11263.5</v>
      </c>
      <c r="G6014">
        <v>564</v>
      </c>
      <c r="H6014" t="s">
        <v>40</v>
      </c>
      <c r="I6014" t="str">
        <f>VLOOKUP(shipments[[#This Row],[SPID]],CHOOSE({1,2},people[[#All],[SPID]],people[[#All],[Sales_person]]),2,0)</f>
        <v>Madelene Upcott</v>
      </c>
      <c r="J6014">
        <f>YEAR(shipments[[#This Row],[Shipdate]])</f>
        <v>2023</v>
      </c>
      <c r="K6014" s="22"/>
      <c r="L6014" s="22">
        <f>VLOOKUP(shipments[[#This Row],[PID]],CHOOSE({1,2},products[PID],products[Cost_per_box]),2,0)</f>
        <v>2.65</v>
      </c>
      <c r="M6014" s="22">
        <f>shipments[[#This Row],[Boxes]]*shipments[[#This Row],[cost_per_box]]</f>
        <v>1494.6</v>
      </c>
      <c r="N6014" s="22">
        <f>shipments[[#This Row],[Amount]]-shipments[[#This Row],[total cost]]</f>
        <v>9768.9</v>
      </c>
    </row>
    <row r="6015" spans="1:14" x14ac:dyDescent="0.35">
      <c r="A6015" t="s">
        <v>6066</v>
      </c>
      <c r="B6015" t="s">
        <v>8058</v>
      </c>
      <c r="C6015" t="s">
        <v>8032</v>
      </c>
      <c r="D6015" t="s">
        <v>8038</v>
      </c>
      <c r="E6015" s="1">
        <v>45250</v>
      </c>
      <c r="F6015">
        <v>7182</v>
      </c>
      <c r="G6015">
        <v>399</v>
      </c>
      <c r="H6015" t="s">
        <v>7</v>
      </c>
      <c r="I6015" t="str">
        <f>VLOOKUP(shipments[[#This Row],[SPID]],CHOOSE({1,2},people[[#All],[SPID]],people[[#All],[Sales_person]]),2,0)</f>
        <v>Madelene Upcott</v>
      </c>
      <c r="J6015">
        <f>YEAR(shipments[[#This Row],[Shipdate]])</f>
        <v>2023</v>
      </c>
      <c r="K6015" s="22"/>
      <c r="L6015" s="22">
        <f>VLOOKUP(shipments[[#This Row],[PID]],CHOOSE({1,2},products[PID],products[Cost_per_box]),2,0)</f>
        <v>2.65</v>
      </c>
      <c r="M6015" s="22">
        <f>shipments[[#This Row],[Boxes]]*shipments[[#This Row],[cost_per_box]]</f>
        <v>1057.3499999999999</v>
      </c>
      <c r="N6015" s="22">
        <f>shipments[[#This Row],[Amount]]-shipments[[#This Row],[total cost]]</f>
        <v>6124.65</v>
      </c>
    </row>
    <row r="6016" spans="1:14" x14ac:dyDescent="0.35">
      <c r="A6016" t="s">
        <v>6067</v>
      </c>
      <c r="B6016" t="s">
        <v>8058</v>
      </c>
      <c r="C6016" t="s">
        <v>8032</v>
      </c>
      <c r="D6016" t="s">
        <v>8038</v>
      </c>
      <c r="E6016" s="1">
        <v>45124</v>
      </c>
      <c r="F6016">
        <v>13245.75</v>
      </c>
      <c r="G6016">
        <v>603</v>
      </c>
      <c r="H6016" t="s">
        <v>7</v>
      </c>
      <c r="I6016" t="str">
        <f>VLOOKUP(shipments[[#This Row],[SPID]],CHOOSE({1,2},people[[#All],[SPID]],people[[#All],[Sales_person]]),2,0)</f>
        <v>Madelene Upcott</v>
      </c>
      <c r="J6016">
        <f>YEAR(shipments[[#This Row],[Shipdate]])</f>
        <v>2023</v>
      </c>
      <c r="K6016" s="22"/>
      <c r="L6016" s="22">
        <f>VLOOKUP(shipments[[#This Row],[PID]],CHOOSE({1,2},products[PID],products[Cost_per_box]),2,0)</f>
        <v>2.65</v>
      </c>
      <c r="M6016" s="22">
        <f>shipments[[#This Row],[Boxes]]*shipments[[#This Row],[cost_per_box]]</f>
        <v>1597.95</v>
      </c>
      <c r="N6016" s="22">
        <f>shipments[[#This Row],[Amount]]-shipments[[#This Row],[total cost]]</f>
        <v>11647.8</v>
      </c>
    </row>
    <row r="6017" spans="1:14" x14ac:dyDescent="0.35">
      <c r="A6017" t="s">
        <v>6068</v>
      </c>
      <c r="B6017" t="s">
        <v>8058</v>
      </c>
      <c r="C6017" t="s">
        <v>8032</v>
      </c>
      <c r="D6017" t="s">
        <v>8038</v>
      </c>
      <c r="E6017" s="1">
        <v>45097</v>
      </c>
      <c r="F6017">
        <v>11736</v>
      </c>
      <c r="G6017">
        <v>587</v>
      </c>
      <c r="H6017" t="s">
        <v>7</v>
      </c>
      <c r="I6017" t="str">
        <f>VLOOKUP(shipments[[#This Row],[SPID]],CHOOSE({1,2},people[[#All],[SPID]],people[[#All],[Sales_person]]),2,0)</f>
        <v>Madelene Upcott</v>
      </c>
      <c r="J6017">
        <f>YEAR(shipments[[#This Row],[Shipdate]])</f>
        <v>2023</v>
      </c>
      <c r="K6017" s="22"/>
      <c r="L6017" s="22">
        <f>VLOOKUP(shipments[[#This Row],[PID]],CHOOSE({1,2},products[PID],products[Cost_per_box]),2,0)</f>
        <v>2.65</v>
      </c>
      <c r="M6017" s="22">
        <f>shipments[[#This Row],[Boxes]]*shipments[[#This Row],[cost_per_box]]</f>
        <v>1555.55</v>
      </c>
      <c r="N6017" s="22">
        <f>shipments[[#This Row],[Amount]]-shipments[[#This Row],[total cost]]</f>
        <v>10180.450000000001</v>
      </c>
    </row>
    <row r="6018" spans="1:14" x14ac:dyDescent="0.35">
      <c r="A6018" t="s">
        <v>6069</v>
      </c>
      <c r="B6018" t="s">
        <v>8047</v>
      </c>
      <c r="C6018" t="s">
        <v>8011</v>
      </c>
      <c r="D6018" t="s">
        <v>8034</v>
      </c>
      <c r="E6018" s="1">
        <v>45209</v>
      </c>
      <c r="F6018">
        <v>12966.75</v>
      </c>
      <c r="G6018">
        <v>998</v>
      </c>
      <c r="H6018" t="s">
        <v>7</v>
      </c>
      <c r="I6018" t="str">
        <f>VLOOKUP(shipments[[#This Row],[SPID]],CHOOSE({1,2},people[[#All],[SPID]],people[[#All],[Sales_person]]),2,0)</f>
        <v>Beverie Moffet</v>
      </c>
      <c r="J6018">
        <f>YEAR(shipments[[#This Row],[Shipdate]])</f>
        <v>2023</v>
      </c>
      <c r="K6018" s="22"/>
      <c r="L6018" s="22">
        <f>VLOOKUP(shipments[[#This Row],[PID]],CHOOSE({1,2},products[PID],products[Cost_per_box]),2,0)</f>
        <v>5.26</v>
      </c>
      <c r="M6018" s="22">
        <f>shipments[[#This Row],[Boxes]]*shipments[[#This Row],[cost_per_box]]</f>
        <v>5249.48</v>
      </c>
      <c r="N6018" s="22">
        <f>shipments[[#This Row],[Amount]]-shipments[[#This Row],[total cost]]</f>
        <v>7717.27</v>
      </c>
    </row>
    <row r="6019" spans="1:14" x14ac:dyDescent="0.35">
      <c r="A6019" t="s">
        <v>6071</v>
      </c>
      <c r="B6019" t="s">
        <v>8047</v>
      </c>
      <c r="C6019" t="s">
        <v>8011</v>
      </c>
      <c r="D6019" t="s">
        <v>8037</v>
      </c>
      <c r="E6019" s="1">
        <v>45152</v>
      </c>
      <c r="F6019">
        <v>2274.75</v>
      </c>
      <c r="G6019">
        <v>143</v>
      </c>
      <c r="H6019" t="s">
        <v>7</v>
      </c>
      <c r="I6019" t="str">
        <f>VLOOKUP(shipments[[#This Row],[SPID]],CHOOSE({1,2},people[[#All],[SPID]],people[[#All],[Sales_person]]),2,0)</f>
        <v>Beverie Moffet</v>
      </c>
      <c r="J6019">
        <f>YEAR(shipments[[#This Row],[Shipdate]])</f>
        <v>2023</v>
      </c>
      <c r="K6019" s="22"/>
      <c r="L6019" s="22">
        <f>VLOOKUP(shipments[[#This Row],[PID]],CHOOSE({1,2},products[PID],products[Cost_per_box]),2,0)</f>
        <v>5.26</v>
      </c>
      <c r="M6019" s="22">
        <f>shipments[[#This Row],[Boxes]]*shipments[[#This Row],[cost_per_box]]</f>
        <v>752.18</v>
      </c>
      <c r="N6019" s="22">
        <f>shipments[[#This Row],[Amount]]-shipments[[#This Row],[total cost]]</f>
        <v>1522.5700000000002</v>
      </c>
    </row>
    <row r="6020" spans="1:14" x14ac:dyDescent="0.35">
      <c r="A6020" t="s">
        <v>6072</v>
      </c>
      <c r="B6020" t="s">
        <v>8047</v>
      </c>
      <c r="C6020" t="s">
        <v>8011</v>
      </c>
      <c r="D6020" t="s">
        <v>8036</v>
      </c>
      <c r="E6020" s="1">
        <v>45027</v>
      </c>
      <c r="F6020">
        <v>6840</v>
      </c>
      <c r="G6020">
        <v>428</v>
      </c>
      <c r="H6020" t="s">
        <v>7</v>
      </c>
      <c r="I6020" t="str">
        <f>VLOOKUP(shipments[[#This Row],[SPID]],CHOOSE({1,2},people[[#All],[SPID]],people[[#All],[Sales_person]]),2,0)</f>
        <v>Beverie Moffet</v>
      </c>
      <c r="J6020">
        <f>YEAR(shipments[[#This Row],[Shipdate]])</f>
        <v>2023</v>
      </c>
      <c r="K6020" s="22"/>
      <c r="L6020" s="22">
        <f>VLOOKUP(shipments[[#This Row],[PID]],CHOOSE({1,2},products[PID],products[Cost_per_box]),2,0)</f>
        <v>5.26</v>
      </c>
      <c r="M6020" s="22">
        <f>shipments[[#This Row],[Boxes]]*shipments[[#This Row],[cost_per_box]]</f>
        <v>2251.2799999999997</v>
      </c>
      <c r="N6020" s="22">
        <f>shipments[[#This Row],[Amount]]-shipments[[#This Row],[total cost]]</f>
        <v>4588.72</v>
      </c>
    </row>
    <row r="6021" spans="1:14" x14ac:dyDescent="0.35">
      <c r="A6021" t="s">
        <v>6073</v>
      </c>
      <c r="B6021" t="s">
        <v>8047</v>
      </c>
      <c r="C6021" t="s">
        <v>8014</v>
      </c>
      <c r="D6021" t="s">
        <v>8037</v>
      </c>
      <c r="E6021" s="1">
        <v>45049</v>
      </c>
      <c r="F6021">
        <v>22.5</v>
      </c>
      <c r="G6021">
        <v>3</v>
      </c>
      <c r="H6021" t="s">
        <v>7</v>
      </c>
      <c r="I6021" t="str">
        <f>VLOOKUP(shipments[[#This Row],[SPID]],CHOOSE({1,2},people[[#All],[SPID]],people[[#All],[Sales_person]]),2,0)</f>
        <v>Beverie Moffet</v>
      </c>
      <c r="J6021">
        <f>YEAR(shipments[[#This Row],[Shipdate]])</f>
        <v>2023</v>
      </c>
      <c r="K6021" s="22"/>
      <c r="L6021" s="22">
        <f>VLOOKUP(shipments[[#This Row],[PID]],CHOOSE({1,2},products[PID],products[Cost_per_box]),2,0)</f>
        <v>3.85</v>
      </c>
      <c r="M6021" s="22">
        <f>shipments[[#This Row],[Boxes]]*shipments[[#This Row],[cost_per_box]]</f>
        <v>11.55</v>
      </c>
      <c r="N6021" s="22">
        <f>shipments[[#This Row],[Amount]]-shipments[[#This Row],[total cost]]</f>
        <v>10.95</v>
      </c>
    </row>
    <row r="6022" spans="1:14" x14ac:dyDescent="0.35">
      <c r="A6022" t="s">
        <v>6074</v>
      </c>
      <c r="B6022" t="s">
        <v>8047</v>
      </c>
      <c r="C6022" t="s">
        <v>8014</v>
      </c>
      <c r="D6022" t="s">
        <v>8033</v>
      </c>
      <c r="E6022" s="1">
        <v>45250</v>
      </c>
      <c r="F6022">
        <v>10354.5</v>
      </c>
      <c r="G6022">
        <v>1295</v>
      </c>
      <c r="H6022" t="s">
        <v>7</v>
      </c>
      <c r="I6022" t="str">
        <f>VLOOKUP(shipments[[#This Row],[SPID]],CHOOSE({1,2},people[[#All],[SPID]],people[[#All],[Sales_person]]),2,0)</f>
        <v>Beverie Moffet</v>
      </c>
      <c r="J6022">
        <f>YEAR(shipments[[#This Row],[Shipdate]])</f>
        <v>2023</v>
      </c>
      <c r="K6022" s="22"/>
      <c r="L6022" s="22">
        <f>VLOOKUP(shipments[[#This Row],[PID]],CHOOSE({1,2},products[PID],products[Cost_per_box]),2,0)</f>
        <v>3.85</v>
      </c>
      <c r="M6022" s="22">
        <f>shipments[[#This Row],[Boxes]]*shipments[[#This Row],[cost_per_box]]</f>
        <v>4985.75</v>
      </c>
      <c r="N6022" s="22">
        <f>shipments[[#This Row],[Amount]]-shipments[[#This Row],[total cost]]</f>
        <v>5368.75</v>
      </c>
    </row>
    <row r="6023" spans="1:14" x14ac:dyDescent="0.35">
      <c r="A6023" t="s">
        <v>6075</v>
      </c>
      <c r="B6023" t="s">
        <v>8047</v>
      </c>
      <c r="C6023" t="s">
        <v>8014</v>
      </c>
      <c r="D6023" t="s">
        <v>8038</v>
      </c>
      <c r="E6023" s="1">
        <v>45167</v>
      </c>
      <c r="F6023">
        <v>3343.5</v>
      </c>
      <c r="G6023">
        <v>372</v>
      </c>
      <c r="H6023" t="s">
        <v>7</v>
      </c>
      <c r="I6023" t="str">
        <f>VLOOKUP(shipments[[#This Row],[SPID]],CHOOSE({1,2},people[[#All],[SPID]],people[[#All],[Sales_person]]),2,0)</f>
        <v>Beverie Moffet</v>
      </c>
      <c r="J6023">
        <f>YEAR(shipments[[#This Row],[Shipdate]])</f>
        <v>2023</v>
      </c>
      <c r="K6023" s="22"/>
      <c r="L6023" s="22">
        <f>VLOOKUP(shipments[[#This Row],[PID]],CHOOSE({1,2},products[PID],products[Cost_per_box]),2,0)</f>
        <v>3.85</v>
      </c>
      <c r="M6023" s="22">
        <f>shipments[[#This Row],[Boxes]]*shipments[[#This Row],[cost_per_box]]</f>
        <v>1432.2</v>
      </c>
      <c r="N6023" s="22">
        <f>shipments[[#This Row],[Amount]]-shipments[[#This Row],[total cost]]</f>
        <v>1911.3</v>
      </c>
    </row>
    <row r="6024" spans="1:14" x14ac:dyDescent="0.35">
      <c r="A6024" t="s">
        <v>6076</v>
      </c>
      <c r="B6024" t="s">
        <v>8047</v>
      </c>
      <c r="C6024" t="s">
        <v>8014</v>
      </c>
      <c r="D6024" t="s">
        <v>8035</v>
      </c>
      <c r="E6024" s="1">
        <v>45184</v>
      </c>
      <c r="F6024">
        <v>7200</v>
      </c>
      <c r="G6024">
        <v>800</v>
      </c>
      <c r="H6024" t="s">
        <v>7</v>
      </c>
      <c r="I6024" t="str">
        <f>VLOOKUP(shipments[[#This Row],[SPID]],CHOOSE({1,2},people[[#All],[SPID]],people[[#All],[Sales_person]]),2,0)</f>
        <v>Beverie Moffet</v>
      </c>
      <c r="J6024">
        <f>YEAR(shipments[[#This Row],[Shipdate]])</f>
        <v>2023</v>
      </c>
      <c r="K6024" s="22"/>
      <c r="L6024" s="22">
        <f>VLOOKUP(shipments[[#This Row],[PID]],CHOOSE({1,2},products[PID],products[Cost_per_box]),2,0)</f>
        <v>3.85</v>
      </c>
      <c r="M6024" s="22">
        <f>shipments[[#This Row],[Boxes]]*shipments[[#This Row],[cost_per_box]]</f>
        <v>3080</v>
      </c>
      <c r="N6024" s="22">
        <f>shipments[[#This Row],[Amount]]-shipments[[#This Row],[total cost]]</f>
        <v>4120</v>
      </c>
    </row>
    <row r="6025" spans="1:14" x14ac:dyDescent="0.35">
      <c r="A6025" t="s">
        <v>6077</v>
      </c>
      <c r="B6025" t="s">
        <v>8047</v>
      </c>
      <c r="C6025" t="s">
        <v>8014</v>
      </c>
      <c r="D6025" t="s">
        <v>8038</v>
      </c>
      <c r="E6025" s="1">
        <v>45323</v>
      </c>
      <c r="F6025">
        <v>2900.25</v>
      </c>
      <c r="G6025">
        <v>581</v>
      </c>
      <c r="H6025" t="s">
        <v>7</v>
      </c>
      <c r="I6025" t="str">
        <f>VLOOKUP(shipments[[#This Row],[SPID]],CHOOSE({1,2},people[[#All],[SPID]],people[[#All],[Sales_person]]),2,0)</f>
        <v>Beverie Moffet</v>
      </c>
      <c r="J6025">
        <f>YEAR(shipments[[#This Row],[Shipdate]])</f>
        <v>2024</v>
      </c>
      <c r="K6025" s="22"/>
      <c r="L6025" s="22">
        <f>VLOOKUP(shipments[[#This Row],[PID]],CHOOSE({1,2},products[PID],products[Cost_per_box]),2,0)</f>
        <v>3.85</v>
      </c>
      <c r="M6025" s="22">
        <f>shipments[[#This Row],[Boxes]]*shipments[[#This Row],[cost_per_box]]</f>
        <v>2236.85</v>
      </c>
      <c r="N6025" s="22">
        <f>shipments[[#This Row],[Amount]]-shipments[[#This Row],[total cost]]</f>
        <v>663.40000000000009</v>
      </c>
    </row>
    <row r="6026" spans="1:14" x14ac:dyDescent="0.35">
      <c r="A6026" t="s">
        <v>6078</v>
      </c>
      <c r="B6026" t="s">
        <v>8047</v>
      </c>
      <c r="C6026" t="s">
        <v>8015</v>
      </c>
      <c r="D6026" t="s">
        <v>8037</v>
      </c>
      <c r="E6026" s="1">
        <v>45281</v>
      </c>
      <c r="F6026">
        <v>7753.5</v>
      </c>
      <c r="G6026">
        <v>1551</v>
      </c>
      <c r="H6026" t="s">
        <v>7</v>
      </c>
      <c r="I6026" t="str">
        <f>VLOOKUP(shipments[[#This Row],[SPID]],CHOOSE({1,2},people[[#All],[SPID]],people[[#All],[Sales_person]]),2,0)</f>
        <v>Beverie Moffet</v>
      </c>
      <c r="J6026">
        <f>YEAR(shipments[[#This Row],[Shipdate]])</f>
        <v>2023</v>
      </c>
      <c r="K6026" s="22"/>
      <c r="L6026" s="22">
        <f>VLOOKUP(shipments[[#This Row],[PID]],CHOOSE({1,2},products[PID],products[Cost_per_box]),2,0)</f>
        <v>5.72</v>
      </c>
      <c r="M6026" s="22">
        <f>shipments[[#This Row],[Boxes]]*shipments[[#This Row],[cost_per_box]]</f>
        <v>8871.7199999999993</v>
      </c>
      <c r="N6026" s="22">
        <f>shipments[[#This Row],[Amount]]-shipments[[#This Row],[total cost]]</f>
        <v>-1118.2199999999993</v>
      </c>
    </row>
    <row r="6027" spans="1:14" x14ac:dyDescent="0.35">
      <c r="A6027" t="s">
        <v>6079</v>
      </c>
      <c r="B6027" t="s">
        <v>8047</v>
      </c>
      <c r="C6027" t="s">
        <v>8015</v>
      </c>
      <c r="D6027" t="s">
        <v>8033</v>
      </c>
      <c r="E6027" s="1">
        <v>45247</v>
      </c>
      <c r="F6027">
        <v>1851.75</v>
      </c>
      <c r="G6027">
        <v>371</v>
      </c>
      <c r="H6027" t="s">
        <v>7</v>
      </c>
      <c r="I6027" t="str">
        <f>VLOOKUP(shipments[[#This Row],[SPID]],CHOOSE({1,2},people[[#All],[SPID]],people[[#All],[Sales_person]]),2,0)</f>
        <v>Beverie Moffet</v>
      </c>
      <c r="J6027">
        <f>YEAR(shipments[[#This Row],[Shipdate]])</f>
        <v>2023</v>
      </c>
      <c r="K6027" s="22"/>
      <c r="L6027" s="22">
        <f>VLOOKUP(shipments[[#This Row],[PID]],CHOOSE({1,2},products[PID],products[Cost_per_box]),2,0)</f>
        <v>5.72</v>
      </c>
      <c r="M6027" s="22">
        <f>shipments[[#This Row],[Boxes]]*shipments[[#This Row],[cost_per_box]]</f>
        <v>2122.12</v>
      </c>
      <c r="N6027" s="22">
        <f>shipments[[#This Row],[Amount]]-shipments[[#This Row],[total cost]]</f>
        <v>-270.36999999999989</v>
      </c>
    </row>
    <row r="6028" spans="1:14" x14ac:dyDescent="0.35">
      <c r="A6028" t="s">
        <v>6080</v>
      </c>
      <c r="B6028" t="s">
        <v>8047</v>
      </c>
      <c r="C6028" t="s">
        <v>8015</v>
      </c>
      <c r="D6028" t="s">
        <v>8035</v>
      </c>
      <c r="E6028" s="1">
        <v>45230</v>
      </c>
      <c r="F6028">
        <v>7141.5</v>
      </c>
      <c r="G6028">
        <v>893</v>
      </c>
      <c r="H6028" t="s">
        <v>7</v>
      </c>
      <c r="I6028" t="str">
        <f>VLOOKUP(shipments[[#This Row],[SPID]],CHOOSE({1,2},people[[#All],[SPID]],people[[#All],[Sales_person]]),2,0)</f>
        <v>Beverie Moffet</v>
      </c>
      <c r="J6028">
        <f>YEAR(shipments[[#This Row],[Shipdate]])</f>
        <v>2023</v>
      </c>
      <c r="K6028" s="22"/>
      <c r="L6028" s="22">
        <f>VLOOKUP(shipments[[#This Row],[PID]],CHOOSE({1,2},products[PID],products[Cost_per_box]),2,0)</f>
        <v>5.72</v>
      </c>
      <c r="M6028" s="22">
        <f>shipments[[#This Row],[Boxes]]*shipments[[#This Row],[cost_per_box]]</f>
        <v>5107.96</v>
      </c>
      <c r="N6028" s="22">
        <f>shipments[[#This Row],[Amount]]-shipments[[#This Row],[total cost]]</f>
        <v>2033.54</v>
      </c>
    </row>
    <row r="6029" spans="1:14" x14ac:dyDescent="0.35">
      <c r="A6029" t="s">
        <v>6081</v>
      </c>
      <c r="B6029" t="s">
        <v>8047</v>
      </c>
      <c r="C6029" t="s">
        <v>8016</v>
      </c>
      <c r="D6029" t="s">
        <v>8035</v>
      </c>
      <c r="E6029" s="1">
        <v>45240</v>
      </c>
      <c r="F6029">
        <v>123.75</v>
      </c>
      <c r="G6029">
        <v>5</v>
      </c>
      <c r="H6029" t="s">
        <v>7</v>
      </c>
      <c r="I6029" t="str">
        <f>VLOOKUP(shipments[[#This Row],[SPID]],CHOOSE({1,2},people[[#All],[SPID]],people[[#All],[Sales_person]]),2,0)</f>
        <v>Beverie Moffet</v>
      </c>
      <c r="J6029">
        <f>YEAR(shipments[[#This Row],[Shipdate]])</f>
        <v>2023</v>
      </c>
      <c r="K6029" s="22"/>
      <c r="L6029" s="22">
        <f>VLOOKUP(shipments[[#This Row],[PID]],CHOOSE({1,2},products[PID],products[Cost_per_box]),2,0)</f>
        <v>6.31</v>
      </c>
      <c r="M6029" s="22">
        <f>shipments[[#This Row],[Boxes]]*shipments[[#This Row],[cost_per_box]]</f>
        <v>31.549999999999997</v>
      </c>
      <c r="N6029" s="22">
        <f>shipments[[#This Row],[Amount]]-shipments[[#This Row],[total cost]]</f>
        <v>92.2</v>
      </c>
    </row>
    <row r="6030" spans="1:14" x14ac:dyDescent="0.35">
      <c r="A6030" t="s">
        <v>6082</v>
      </c>
      <c r="B6030" t="s">
        <v>8047</v>
      </c>
      <c r="C6030" t="s">
        <v>8018</v>
      </c>
      <c r="D6030" t="s">
        <v>8037</v>
      </c>
      <c r="E6030" s="1">
        <v>45306</v>
      </c>
      <c r="F6030">
        <v>8820</v>
      </c>
      <c r="G6030">
        <v>401</v>
      </c>
      <c r="H6030" t="s">
        <v>7</v>
      </c>
      <c r="I6030" t="str">
        <f>VLOOKUP(shipments[[#This Row],[SPID]],CHOOSE({1,2},people[[#All],[SPID]],people[[#All],[Sales_person]]),2,0)</f>
        <v>Beverie Moffet</v>
      </c>
      <c r="J6030">
        <f>YEAR(shipments[[#This Row],[Shipdate]])</f>
        <v>2024</v>
      </c>
      <c r="K6030" s="22"/>
      <c r="L6030" s="22">
        <f>VLOOKUP(shipments[[#This Row],[PID]],CHOOSE({1,2},products[PID],products[Cost_per_box]),2,0)</f>
        <v>7.73</v>
      </c>
      <c r="M6030" s="22">
        <f>shipments[[#This Row],[Boxes]]*shipments[[#This Row],[cost_per_box]]</f>
        <v>3099.73</v>
      </c>
      <c r="N6030" s="22">
        <f>shipments[[#This Row],[Amount]]-shipments[[#This Row],[total cost]]</f>
        <v>5720.27</v>
      </c>
    </row>
    <row r="6031" spans="1:14" x14ac:dyDescent="0.35">
      <c r="A6031" t="s">
        <v>6083</v>
      </c>
      <c r="B6031" t="s">
        <v>8047</v>
      </c>
      <c r="C6031" t="s">
        <v>8018</v>
      </c>
      <c r="D6031" t="s">
        <v>8033</v>
      </c>
      <c r="E6031" s="1">
        <v>45286</v>
      </c>
      <c r="F6031">
        <v>659.25</v>
      </c>
      <c r="G6031">
        <v>33</v>
      </c>
      <c r="H6031" t="s">
        <v>7</v>
      </c>
      <c r="I6031" t="str">
        <f>VLOOKUP(shipments[[#This Row],[SPID]],CHOOSE({1,2},people[[#All],[SPID]],people[[#All],[Sales_person]]),2,0)</f>
        <v>Beverie Moffet</v>
      </c>
      <c r="J6031">
        <f>YEAR(shipments[[#This Row],[Shipdate]])</f>
        <v>2023</v>
      </c>
      <c r="K6031" s="22"/>
      <c r="L6031" s="22">
        <f>VLOOKUP(shipments[[#This Row],[PID]],CHOOSE({1,2},products[PID],products[Cost_per_box]),2,0)</f>
        <v>7.73</v>
      </c>
      <c r="M6031" s="22">
        <f>shipments[[#This Row],[Boxes]]*shipments[[#This Row],[cost_per_box]]</f>
        <v>255.09</v>
      </c>
      <c r="N6031" s="22">
        <f>shipments[[#This Row],[Amount]]-shipments[[#This Row],[total cost]]</f>
        <v>404.15999999999997</v>
      </c>
    </row>
    <row r="6032" spans="1:14" x14ac:dyDescent="0.35">
      <c r="A6032" t="s">
        <v>6084</v>
      </c>
      <c r="B6032" t="s">
        <v>8047</v>
      </c>
      <c r="C6032" t="s">
        <v>8018</v>
      </c>
      <c r="D6032" t="s">
        <v>8036</v>
      </c>
      <c r="E6032" s="1">
        <v>45328</v>
      </c>
      <c r="F6032">
        <v>8838</v>
      </c>
      <c r="G6032">
        <v>491</v>
      </c>
      <c r="H6032" t="s">
        <v>7</v>
      </c>
      <c r="I6032" t="str">
        <f>VLOOKUP(shipments[[#This Row],[SPID]],CHOOSE({1,2},people[[#All],[SPID]],people[[#All],[Sales_person]]),2,0)</f>
        <v>Beverie Moffet</v>
      </c>
      <c r="J6032">
        <f>YEAR(shipments[[#This Row],[Shipdate]])</f>
        <v>2024</v>
      </c>
      <c r="K6032" s="22"/>
      <c r="L6032" s="22">
        <f>VLOOKUP(shipments[[#This Row],[PID]],CHOOSE({1,2},products[PID],products[Cost_per_box]),2,0)</f>
        <v>7.73</v>
      </c>
      <c r="M6032" s="22">
        <f>shipments[[#This Row],[Boxes]]*shipments[[#This Row],[cost_per_box]]</f>
        <v>3795.4300000000003</v>
      </c>
      <c r="N6032" s="22">
        <f>shipments[[#This Row],[Amount]]-shipments[[#This Row],[total cost]]</f>
        <v>5042.57</v>
      </c>
    </row>
    <row r="6033" spans="1:14" x14ac:dyDescent="0.35">
      <c r="A6033" t="s">
        <v>6085</v>
      </c>
      <c r="B6033" t="s">
        <v>8047</v>
      </c>
      <c r="C6033" t="s">
        <v>8019</v>
      </c>
      <c r="D6033" t="s">
        <v>8033</v>
      </c>
      <c r="E6033" s="1">
        <v>45112</v>
      </c>
      <c r="F6033">
        <v>1881</v>
      </c>
      <c r="G6033">
        <v>95</v>
      </c>
      <c r="H6033" t="s">
        <v>7</v>
      </c>
      <c r="I6033" t="str">
        <f>VLOOKUP(shipments[[#This Row],[SPID]],CHOOSE({1,2},people[[#All],[SPID]],people[[#All],[Sales_person]]),2,0)</f>
        <v>Beverie Moffet</v>
      </c>
      <c r="J6033">
        <f>YEAR(shipments[[#This Row],[Shipdate]])</f>
        <v>2023</v>
      </c>
      <c r="K6033" s="22"/>
      <c r="L6033" s="22">
        <f>VLOOKUP(shipments[[#This Row],[PID]],CHOOSE({1,2},products[PID],products[Cost_per_box]),2,0)</f>
        <v>3.68</v>
      </c>
      <c r="M6033" s="22">
        <f>shipments[[#This Row],[Boxes]]*shipments[[#This Row],[cost_per_box]]</f>
        <v>349.6</v>
      </c>
      <c r="N6033" s="22">
        <f>shipments[[#This Row],[Amount]]-shipments[[#This Row],[total cost]]</f>
        <v>1531.4</v>
      </c>
    </row>
    <row r="6034" spans="1:14" x14ac:dyDescent="0.35">
      <c r="A6034" t="s">
        <v>6086</v>
      </c>
      <c r="B6034" t="s">
        <v>8047</v>
      </c>
      <c r="C6034" t="s">
        <v>8020</v>
      </c>
      <c r="D6034" t="s">
        <v>8037</v>
      </c>
      <c r="E6034" s="1">
        <v>45483</v>
      </c>
      <c r="F6034">
        <v>7629.75</v>
      </c>
      <c r="G6034">
        <v>636</v>
      </c>
      <c r="H6034" t="s">
        <v>18</v>
      </c>
      <c r="I6034" t="str">
        <f>VLOOKUP(shipments[[#This Row],[SPID]],CHOOSE({1,2},people[[#All],[SPID]],people[[#All],[Sales_person]]),2,0)</f>
        <v>Beverie Moffet</v>
      </c>
      <c r="J6034">
        <f>YEAR(shipments[[#This Row],[Shipdate]])</f>
        <v>2024</v>
      </c>
      <c r="K6034" s="22"/>
      <c r="L6034" s="22">
        <f>VLOOKUP(shipments[[#This Row],[PID]],CHOOSE({1,2},products[PID],products[Cost_per_box]),2,0)</f>
        <v>8.2200000000000006</v>
      </c>
      <c r="M6034" s="22">
        <f>shipments[[#This Row],[Boxes]]*shipments[[#This Row],[cost_per_box]]</f>
        <v>5227.92</v>
      </c>
      <c r="N6034" s="22">
        <f>shipments[[#This Row],[Amount]]-shipments[[#This Row],[total cost]]</f>
        <v>2401.83</v>
      </c>
    </row>
    <row r="6035" spans="1:14" x14ac:dyDescent="0.35">
      <c r="A6035" t="s">
        <v>6087</v>
      </c>
      <c r="B6035" t="s">
        <v>8047</v>
      </c>
      <c r="C6035" t="s">
        <v>8020</v>
      </c>
      <c r="D6035" t="s">
        <v>8037</v>
      </c>
      <c r="E6035" s="1">
        <v>45532</v>
      </c>
      <c r="F6035">
        <v>8709.75</v>
      </c>
      <c r="G6035">
        <v>623</v>
      </c>
      <c r="H6035" t="s">
        <v>18</v>
      </c>
      <c r="I6035" t="str">
        <f>VLOOKUP(shipments[[#This Row],[SPID]],CHOOSE({1,2},people[[#All],[SPID]],people[[#All],[Sales_person]]),2,0)</f>
        <v>Beverie Moffet</v>
      </c>
      <c r="J6035">
        <f>YEAR(shipments[[#This Row],[Shipdate]])</f>
        <v>2024</v>
      </c>
      <c r="K6035" s="22"/>
      <c r="L6035" s="22">
        <f>VLOOKUP(shipments[[#This Row],[PID]],CHOOSE({1,2},products[PID],products[Cost_per_box]),2,0)</f>
        <v>8.2200000000000006</v>
      </c>
      <c r="M6035" s="22">
        <f>shipments[[#This Row],[Boxes]]*shipments[[#This Row],[cost_per_box]]</f>
        <v>5121.0600000000004</v>
      </c>
      <c r="N6035" s="22">
        <f>shipments[[#This Row],[Amount]]-shipments[[#This Row],[total cost]]</f>
        <v>3588.6899999999996</v>
      </c>
    </row>
    <row r="6036" spans="1:14" x14ac:dyDescent="0.35">
      <c r="A6036" t="s">
        <v>6088</v>
      </c>
      <c r="B6036" t="s">
        <v>8047</v>
      </c>
      <c r="C6036" t="s">
        <v>8020</v>
      </c>
      <c r="D6036" t="s">
        <v>8033</v>
      </c>
      <c r="E6036" s="1">
        <v>44971</v>
      </c>
      <c r="F6036">
        <v>4491</v>
      </c>
      <c r="G6036">
        <v>346</v>
      </c>
      <c r="H6036" t="s">
        <v>7</v>
      </c>
      <c r="I6036" t="str">
        <f>VLOOKUP(shipments[[#This Row],[SPID]],CHOOSE({1,2},people[[#All],[SPID]],people[[#All],[Sales_person]]),2,0)</f>
        <v>Beverie Moffet</v>
      </c>
      <c r="J6036">
        <f>YEAR(shipments[[#This Row],[Shipdate]])</f>
        <v>2023</v>
      </c>
      <c r="K6036" s="22"/>
      <c r="L6036" s="22">
        <f>VLOOKUP(shipments[[#This Row],[PID]],CHOOSE({1,2},products[PID],products[Cost_per_box]),2,0)</f>
        <v>8.2200000000000006</v>
      </c>
      <c r="M6036" s="22">
        <f>shipments[[#This Row],[Boxes]]*shipments[[#This Row],[cost_per_box]]</f>
        <v>2844.1200000000003</v>
      </c>
      <c r="N6036" s="22">
        <f>shipments[[#This Row],[Amount]]-shipments[[#This Row],[total cost]]</f>
        <v>1646.8799999999997</v>
      </c>
    </row>
    <row r="6037" spans="1:14" x14ac:dyDescent="0.35">
      <c r="A6037" t="s">
        <v>6089</v>
      </c>
      <c r="B6037" t="s">
        <v>8047</v>
      </c>
      <c r="C6037" t="s">
        <v>8020</v>
      </c>
      <c r="D6037" t="s">
        <v>8033</v>
      </c>
      <c r="E6037" s="1">
        <v>45085</v>
      </c>
      <c r="F6037">
        <v>2612.25</v>
      </c>
      <c r="G6037">
        <v>201</v>
      </c>
      <c r="H6037" t="s">
        <v>7</v>
      </c>
      <c r="I6037" t="str">
        <f>VLOOKUP(shipments[[#This Row],[SPID]],CHOOSE({1,2},people[[#All],[SPID]],people[[#All],[Sales_person]]),2,0)</f>
        <v>Beverie Moffet</v>
      </c>
      <c r="J6037">
        <f>YEAR(shipments[[#This Row],[Shipdate]])</f>
        <v>2023</v>
      </c>
      <c r="K6037" s="22"/>
      <c r="L6037" s="22">
        <f>VLOOKUP(shipments[[#This Row],[PID]],CHOOSE({1,2},products[PID],products[Cost_per_box]),2,0)</f>
        <v>8.2200000000000006</v>
      </c>
      <c r="M6037" s="22">
        <f>shipments[[#This Row],[Boxes]]*shipments[[#This Row],[cost_per_box]]</f>
        <v>1652.22</v>
      </c>
      <c r="N6037" s="22">
        <f>shipments[[#This Row],[Amount]]-shipments[[#This Row],[total cost]]</f>
        <v>960.03</v>
      </c>
    </row>
    <row r="6038" spans="1:14" x14ac:dyDescent="0.35">
      <c r="A6038" t="s">
        <v>6090</v>
      </c>
      <c r="B6038" t="s">
        <v>8047</v>
      </c>
      <c r="C6038" t="s">
        <v>8020</v>
      </c>
      <c r="D6038" t="s">
        <v>8038</v>
      </c>
      <c r="E6038" s="1">
        <v>45510</v>
      </c>
      <c r="F6038">
        <v>540</v>
      </c>
      <c r="G6038">
        <v>45</v>
      </c>
      <c r="H6038" t="s">
        <v>18</v>
      </c>
      <c r="I6038" t="str">
        <f>VLOOKUP(shipments[[#This Row],[SPID]],CHOOSE({1,2},people[[#All],[SPID]],people[[#All],[Sales_person]]),2,0)</f>
        <v>Beverie Moffet</v>
      </c>
      <c r="J6038">
        <f>YEAR(shipments[[#This Row],[Shipdate]])</f>
        <v>2024</v>
      </c>
      <c r="K6038" s="22"/>
      <c r="L6038" s="22">
        <f>VLOOKUP(shipments[[#This Row],[PID]],CHOOSE({1,2},products[PID],products[Cost_per_box]),2,0)</f>
        <v>8.2200000000000006</v>
      </c>
      <c r="M6038" s="22">
        <f>shipments[[#This Row],[Boxes]]*shipments[[#This Row],[cost_per_box]]</f>
        <v>369.90000000000003</v>
      </c>
      <c r="N6038" s="22">
        <f>shipments[[#This Row],[Amount]]-shipments[[#This Row],[total cost]]</f>
        <v>170.09999999999997</v>
      </c>
    </row>
    <row r="6039" spans="1:14" x14ac:dyDescent="0.35">
      <c r="A6039" t="s">
        <v>6091</v>
      </c>
      <c r="B6039" t="s">
        <v>8047</v>
      </c>
      <c r="C6039" t="s">
        <v>8020</v>
      </c>
      <c r="D6039" t="s">
        <v>8038</v>
      </c>
      <c r="E6039" s="1">
        <v>45309</v>
      </c>
      <c r="F6039">
        <v>2333.25</v>
      </c>
      <c r="G6039">
        <v>195</v>
      </c>
      <c r="H6039" t="s">
        <v>7</v>
      </c>
      <c r="I6039" t="str">
        <f>VLOOKUP(shipments[[#This Row],[SPID]],CHOOSE({1,2},people[[#All],[SPID]],people[[#All],[Sales_person]]),2,0)</f>
        <v>Beverie Moffet</v>
      </c>
      <c r="J6039">
        <f>YEAR(shipments[[#This Row],[Shipdate]])</f>
        <v>2024</v>
      </c>
      <c r="K6039" s="22"/>
      <c r="L6039" s="22">
        <f>VLOOKUP(shipments[[#This Row],[PID]],CHOOSE({1,2},products[PID],products[Cost_per_box]),2,0)</f>
        <v>8.2200000000000006</v>
      </c>
      <c r="M6039" s="22">
        <f>shipments[[#This Row],[Boxes]]*shipments[[#This Row],[cost_per_box]]</f>
        <v>1602.9</v>
      </c>
      <c r="N6039" s="22">
        <f>shipments[[#This Row],[Amount]]-shipments[[#This Row],[total cost]]</f>
        <v>730.34999999999991</v>
      </c>
    </row>
    <row r="6040" spans="1:14" x14ac:dyDescent="0.35">
      <c r="A6040" t="s">
        <v>6092</v>
      </c>
      <c r="B6040" t="s">
        <v>8047</v>
      </c>
      <c r="C6040" t="s">
        <v>8021</v>
      </c>
      <c r="D6040" t="s">
        <v>8037</v>
      </c>
      <c r="E6040" s="1">
        <v>44971</v>
      </c>
      <c r="F6040">
        <v>10264.5</v>
      </c>
      <c r="G6040">
        <v>604</v>
      </c>
      <c r="H6040" t="s">
        <v>7</v>
      </c>
      <c r="I6040" t="str">
        <f>VLOOKUP(shipments[[#This Row],[SPID]],CHOOSE({1,2},people[[#All],[SPID]],people[[#All],[Sales_person]]),2,0)</f>
        <v>Beverie Moffet</v>
      </c>
      <c r="J6040">
        <f>YEAR(shipments[[#This Row],[Shipdate]])</f>
        <v>2023</v>
      </c>
      <c r="K6040" s="22"/>
      <c r="L6040" s="22">
        <f>VLOOKUP(shipments[[#This Row],[PID]],CHOOSE({1,2},products[PID],products[Cost_per_box]),2,0)</f>
        <v>10.23</v>
      </c>
      <c r="M6040" s="22">
        <f>shipments[[#This Row],[Boxes]]*shipments[[#This Row],[cost_per_box]]</f>
        <v>6178.92</v>
      </c>
      <c r="N6040" s="22">
        <f>shipments[[#This Row],[Amount]]-shipments[[#This Row],[total cost]]</f>
        <v>4085.58</v>
      </c>
    </row>
    <row r="6041" spans="1:14" x14ac:dyDescent="0.35">
      <c r="A6041" t="s">
        <v>6093</v>
      </c>
      <c r="B6041" t="s">
        <v>8047</v>
      </c>
      <c r="C6041" t="s">
        <v>8021</v>
      </c>
      <c r="D6041" t="s">
        <v>8035</v>
      </c>
      <c r="E6041" s="1">
        <v>45414</v>
      </c>
      <c r="F6041">
        <v>5395.5</v>
      </c>
      <c r="G6041">
        <v>318</v>
      </c>
      <c r="H6041" t="s">
        <v>7</v>
      </c>
      <c r="I6041" t="str">
        <f>VLOOKUP(shipments[[#This Row],[SPID]],CHOOSE({1,2},people[[#All],[SPID]],people[[#All],[Sales_person]]),2,0)</f>
        <v>Beverie Moffet</v>
      </c>
      <c r="J6041">
        <f>YEAR(shipments[[#This Row],[Shipdate]])</f>
        <v>2024</v>
      </c>
      <c r="K6041" s="22"/>
      <c r="L6041" s="22">
        <f>VLOOKUP(shipments[[#This Row],[PID]],CHOOSE({1,2},products[PID],products[Cost_per_box]),2,0)</f>
        <v>10.23</v>
      </c>
      <c r="M6041" s="22">
        <f>shipments[[#This Row],[Boxes]]*shipments[[#This Row],[cost_per_box]]</f>
        <v>3253.1400000000003</v>
      </c>
      <c r="N6041" s="22">
        <f>shipments[[#This Row],[Amount]]-shipments[[#This Row],[total cost]]</f>
        <v>2142.3599999999997</v>
      </c>
    </row>
    <row r="6042" spans="1:14" x14ac:dyDescent="0.35">
      <c r="A6042" t="s">
        <v>6094</v>
      </c>
      <c r="B6042" t="s">
        <v>8047</v>
      </c>
      <c r="C6042" t="s">
        <v>8022</v>
      </c>
      <c r="D6042" t="s">
        <v>8033</v>
      </c>
      <c r="E6042" s="1">
        <v>44928</v>
      </c>
      <c r="F6042">
        <v>6324.75</v>
      </c>
      <c r="G6042">
        <v>487</v>
      </c>
      <c r="H6042" t="s">
        <v>7</v>
      </c>
      <c r="I6042" t="str">
        <f>VLOOKUP(shipments[[#This Row],[SPID]],CHOOSE({1,2},people[[#All],[SPID]],people[[#All],[Sales_person]]),2,0)</f>
        <v>Beverie Moffet</v>
      </c>
      <c r="J6042">
        <f>YEAR(shipments[[#This Row],[Shipdate]])</f>
        <v>2023</v>
      </c>
      <c r="K6042" s="22"/>
      <c r="L6042" s="22">
        <f>VLOOKUP(shipments[[#This Row],[PID]],CHOOSE({1,2},products[PID],products[Cost_per_box]),2,0)</f>
        <v>4.74</v>
      </c>
      <c r="M6042" s="22">
        <f>shipments[[#This Row],[Boxes]]*shipments[[#This Row],[cost_per_box]]</f>
        <v>2308.38</v>
      </c>
      <c r="N6042" s="22">
        <f>shipments[[#This Row],[Amount]]-shipments[[#This Row],[total cost]]</f>
        <v>4016.37</v>
      </c>
    </row>
    <row r="6043" spans="1:14" x14ac:dyDescent="0.35">
      <c r="A6043" t="s">
        <v>6095</v>
      </c>
      <c r="B6043" t="s">
        <v>8047</v>
      </c>
      <c r="C6043" t="s">
        <v>8023</v>
      </c>
      <c r="D6043" t="s">
        <v>8037</v>
      </c>
      <c r="E6043" s="1">
        <v>45273</v>
      </c>
      <c r="F6043">
        <v>6642</v>
      </c>
      <c r="G6043">
        <v>831</v>
      </c>
      <c r="H6043" t="s">
        <v>7</v>
      </c>
      <c r="I6043" t="str">
        <f>VLOOKUP(shipments[[#This Row],[SPID]],CHOOSE({1,2},people[[#All],[SPID]],people[[#All],[Sales_person]]),2,0)</f>
        <v>Beverie Moffet</v>
      </c>
      <c r="J6043">
        <f>YEAR(shipments[[#This Row],[Shipdate]])</f>
        <v>2023</v>
      </c>
      <c r="K6043" s="22"/>
      <c r="L6043" s="22">
        <f>VLOOKUP(shipments[[#This Row],[PID]],CHOOSE({1,2},products[PID],products[Cost_per_box]),2,0)</f>
        <v>10.51</v>
      </c>
      <c r="M6043" s="22">
        <f>shipments[[#This Row],[Boxes]]*shipments[[#This Row],[cost_per_box]]</f>
        <v>8733.81</v>
      </c>
      <c r="N6043" s="22">
        <f>shipments[[#This Row],[Amount]]-shipments[[#This Row],[total cost]]</f>
        <v>-2091.8099999999995</v>
      </c>
    </row>
    <row r="6044" spans="1:14" x14ac:dyDescent="0.35">
      <c r="A6044" t="s">
        <v>6096</v>
      </c>
      <c r="B6044" t="s">
        <v>8047</v>
      </c>
      <c r="C6044" t="s">
        <v>8023</v>
      </c>
      <c r="D6044" t="s">
        <v>8036</v>
      </c>
      <c r="E6044" s="1">
        <v>45289</v>
      </c>
      <c r="F6044">
        <v>76.5</v>
      </c>
      <c r="G6044">
        <v>10</v>
      </c>
      <c r="H6044" t="s">
        <v>7</v>
      </c>
      <c r="I6044" t="str">
        <f>VLOOKUP(shipments[[#This Row],[SPID]],CHOOSE({1,2},people[[#All],[SPID]],people[[#All],[Sales_person]]),2,0)</f>
        <v>Beverie Moffet</v>
      </c>
      <c r="J6044">
        <f>YEAR(shipments[[#This Row],[Shipdate]])</f>
        <v>2023</v>
      </c>
      <c r="K6044" s="22"/>
      <c r="L6044" s="22">
        <f>VLOOKUP(shipments[[#This Row],[PID]],CHOOSE({1,2},products[PID],products[Cost_per_box]),2,0)</f>
        <v>10.51</v>
      </c>
      <c r="M6044" s="22">
        <f>shipments[[#This Row],[Boxes]]*shipments[[#This Row],[cost_per_box]]</f>
        <v>105.1</v>
      </c>
      <c r="N6044" s="22">
        <f>shipments[[#This Row],[Amount]]-shipments[[#This Row],[total cost]]</f>
        <v>-28.599999999999994</v>
      </c>
    </row>
    <row r="6045" spans="1:14" x14ac:dyDescent="0.35">
      <c r="A6045" t="s">
        <v>6097</v>
      </c>
      <c r="B6045" t="s">
        <v>8047</v>
      </c>
      <c r="C6045" t="s">
        <v>8023</v>
      </c>
      <c r="D6045" t="s">
        <v>8033</v>
      </c>
      <c r="E6045" s="1">
        <v>45328</v>
      </c>
      <c r="F6045">
        <v>10728</v>
      </c>
      <c r="G6045">
        <v>1788</v>
      </c>
      <c r="H6045" t="s">
        <v>7</v>
      </c>
      <c r="I6045" t="str">
        <f>VLOOKUP(shipments[[#This Row],[SPID]],CHOOSE({1,2},people[[#All],[SPID]],people[[#All],[Sales_person]]),2,0)</f>
        <v>Beverie Moffet</v>
      </c>
      <c r="J6045">
        <f>YEAR(shipments[[#This Row],[Shipdate]])</f>
        <v>2024</v>
      </c>
      <c r="K6045" s="22"/>
      <c r="L6045" s="22">
        <f>VLOOKUP(shipments[[#This Row],[PID]],CHOOSE({1,2},products[PID],products[Cost_per_box]),2,0)</f>
        <v>10.51</v>
      </c>
      <c r="M6045" s="22">
        <f>shipments[[#This Row],[Boxes]]*shipments[[#This Row],[cost_per_box]]</f>
        <v>18791.88</v>
      </c>
      <c r="N6045" s="22">
        <f>shipments[[#This Row],[Amount]]-shipments[[#This Row],[total cost]]</f>
        <v>-8063.880000000001</v>
      </c>
    </row>
    <row r="6046" spans="1:14" x14ac:dyDescent="0.35">
      <c r="A6046" t="s">
        <v>6098</v>
      </c>
      <c r="B6046" t="s">
        <v>8047</v>
      </c>
      <c r="C6046" t="s">
        <v>8023</v>
      </c>
      <c r="D6046" t="s">
        <v>8034</v>
      </c>
      <c r="E6046" s="1">
        <v>45236</v>
      </c>
      <c r="F6046">
        <v>3206.25</v>
      </c>
      <c r="G6046">
        <v>357</v>
      </c>
      <c r="H6046" t="s">
        <v>7</v>
      </c>
      <c r="I6046" t="str">
        <f>VLOOKUP(shipments[[#This Row],[SPID]],CHOOSE({1,2},people[[#All],[SPID]],people[[#All],[Sales_person]]),2,0)</f>
        <v>Beverie Moffet</v>
      </c>
      <c r="J6046">
        <f>YEAR(shipments[[#This Row],[Shipdate]])</f>
        <v>2023</v>
      </c>
      <c r="K6046" s="22"/>
      <c r="L6046" s="22">
        <f>VLOOKUP(shipments[[#This Row],[PID]],CHOOSE({1,2},products[PID],products[Cost_per_box]),2,0)</f>
        <v>10.51</v>
      </c>
      <c r="M6046" s="22">
        <f>shipments[[#This Row],[Boxes]]*shipments[[#This Row],[cost_per_box]]</f>
        <v>3752.0699999999997</v>
      </c>
      <c r="N6046" s="22">
        <f>shipments[[#This Row],[Amount]]-shipments[[#This Row],[total cost]]</f>
        <v>-545.81999999999971</v>
      </c>
    </row>
    <row r="6047" spans="1:14" x14ac:dyDescent="0.35">
      <c r="A6047" t="s">
        <v>6099</v>
      </c>
      <c r="B6047" t="s">
        <v>8047</v>
      </c>
      <c r="C6047" t="s">
        <v>8023</v>
      </c>
      <c r="D6047" t="s">
        <v>8037</v>
      </c>
      <c r="E6047" s="1">
        <v>44977</v>
      </c>
      <c r="F6047">
        <v>14442.75</v>
      </c>
      <c r="G6047">
        <v>2064</v>
      </c>
      <c r="H6047" t="s">
        <v>7</v>
      </c>
      <c r="I6047" t="str">
        <f>VLOOKUP(shipments[[#This Row],[SPID]],CHOOSE({1,2},people[[#All],[SPID]],people[[#All],[Sales_person]]),2,0)</f>
        <v>Beverie Moffet</v>
      </c>
      <c r="J6047">
        <f>YEAR(shipments[[#This Row],[Shipdate]])</f>
        <v>2023</v>
      </c>
      <c r="K6047" s="22"/>
      <c r="L6047" s="22">
        <f>VLOOKUP(shipments[[#This Row],[PID]],CHOOSE({1,2},products[PID],products[Cost_per_box]),2,0)</f>
        <v>10.51</v>
      </c>
      <c r="M6047" s="22">
        <f>shipments[[#This Row],[Boxes]]*shipments[[#This Row],[cost_per_box]]</f>
        <v>21692.639999999999</v>
      </c>
      <c r="N6047" s="22">
        <f>shipments[[#This Row],[Amount]]-shipments[[#This Row],[total cost]]</f>
        <v>-7249.8899999999994</v>
      </c>
    </row>
    <row r="6048" spans="1:14" x14ac:dyDescent="0.35">
      <c r="A6048" t="s">
        <v>6100</v>
      </c>
      <c r="B6048" t="s">
        <v>8047</v>
      </c>
      <c r="C6048" t="s">
        <v>8023</v>
      </c>
      <c r="D6048" t="s">
        <v>8033</v>
      </c>
      <c r="E6048" s="1">
        <v>45148</v>
      </c>
      <c r="F6048">
        <v>4689</v>
      </c>
      <c r="G6048">
        <v>521</v>
      </c>
      <c r="H6048" t="s">
        <v>7</v>
      </c>
      <c r="I6048" t="str">
        <f>VLOOKUP(shipments[[#This Row],[SPID]],CHOOSE({1,2},people[[#All],[SPID]],people[[#All],[Sales_person]]),2,0)</f>
        <v>Beverie Moffet</v>
      </c>
      <c r="J6048">
        <f>YEAR(shipments[[#This Row],[Shipdate]])</f>
        <v>2023</v>
      </c>
      <c r="K6048" s="22"/>
      <c r="L6048" s="22">
        <f>VLOOKUP(shipments[[#This Row],[PID]],CHOOSE({1,2},products[PID],products[Cost_per_box]),2,0)</f>
        <v>10.51</v>
      </c>
      <c r="M6048" s="22">
        <f>shipments[[#This Row],[Boxes]]*shipments[[#This Row],[cost_per_box]]</f>
        <v>5475.71</v>
      </c>
      <c r="N6048" s="22">
        <f>shipments[[#This Row],[Amount]]-shipments[[#This Row],[total cost]]</f>
        <v>-786.71</v>
      </c>
    </row>
    <row r="6049" spans="1:14" x14ac:dyDescent="0.35">
      <c r="A6049" t="s">
        <v>6101</v>
      </c>
      <c r="B6049" t="s">
        <v>8047</v>
      </c>
      <c r="C6049" t="s">
        <v>8024</v>
      </c>
      <c r="D6049" t="s">
        <v>8037</v>
      </c>
      <c r="E6049" s="1">
        <v>45083</v>
      </c>
      <c r="F6049">
        <v>4745.25</v>
      </c>
      <c r="G6049">
        <v>280</v>
      </c>
      <c r="H6049" t="s">
        <v>7</v>
      </c>
      <c r="I6049" t="str">
        <f>VLOOKUP(shipments[[#This Row],[SPID]],CHOOSE({1,2},people[[#All],[SPID]],people[[#All],[Sales_person]]),2,0)</f>
        <v>Beverie Moffet</v>
      </c>
      <c r="J6049">
        <f>YEAR(shipments[[#This Row],[Shipdate]])</f>
        <v>2023</v>
      </c>
      <c r="K6049" s="22"/>
      <c r="L6049" s="22">
        <f>VLOOKUP(shipments[[#This Row],[PID]],CHOOSE({1,2},products[PID],products[Cost_per_box]),2,0)</f>
        <v>6.43</v>
      </c>
      <c r="M6049" s="22">
        <f>shipments[[#This Row],[Boxes]]*shipments[[#This Row],[cost_per_box]]</f>
        <v>1800.3999999999999</v>
      </c>
      <c r="N6049" s="22">
        <f>shipments[[#This Row],[Amount]]-shipments[[#This Row],[total cost]]</f>
        <v>2944.8500000000004</v>
      </c>
    </row>
    <row r="6050" spans="1:14" x14ac:dyDescent="0.35">
      <c r="A6050" t="s">
        <v>6102</v>
      </c>
      <c r="B6050" t="s">
        <v>8047</v>
      </c>
      <c r="C6050" t="s">
        <v>8024</v>
      </c>
      <c r="D6050" t="s">
        <v>8033</v>
      </c>
      <c r="E6050" s="1">
        <v>45296</v>
      </c>
      <c r="F6050">
        <v>5985</v>
      </c>
      <c r="G6050">
        <v>428</v>
      </c>
      <c r="H6050" t="s">
        <v>7</v>
      </c>
      <c r="I6050" t="str">
        <f>VLOOKUP(shipments[[#This Row],[SPID]],CHOOSE({1,2},people[[#All],[SPID]],people[[#All],[Sales_person]]),2,0)</f>
        <v>Beverie Moffet</v>
      </c>
      <c r="J6050">
        <f>YEAR(shipments[[#This Row],[Shipdate]])</f>
        <v>2024</v>
      </c>
      <c r="K6050" s="22"/>
      <c r="L6050" s="22">
        <f>VLOOKUP(shipments[[#This Row],[PID]],CHOOSE({1,2},products[PID],products[Cost_per_box]),2,0)</f>
        <v>6.43</v>
      </c>
      <c r="M6050" s="22">
        <f>shipments[[#This Row],[Boxes]]*shipments[[#This Row],[cost_per_box]]</f>
        <v>2752.04</v>
      </c>
      <c r="N6050" s="22">
        <f>shipments[[#This Row],[Amount]]-shipments[[#This Row],[total cost]]</f>
        <v>3232.96</v>
      </c>
    </row>
    <row r="6051" spans="1:14" x14ac:dyDescent="0.35">
      <c r="A6051" t="s">
        <v>6103</v>
      </c>
      <c r="B6051" t="s">
        <v>8047</v>
      </c>
      <c r="C6051" t="s">
        <v>8024</v>
      </c>
      <c r="D6051" t="s">
        <v>8034</v>
      </c>
      <c r="E6051" s="1">
        <v>45555</v>
      </c>
      <c r="F6051">
        <v>2088</v>
      </c>
      <c r="G6051">
        <v>123</v>
      </c>
      <c r="H6051" t="s">
        <v>26</v>
      </c>
      <c r="I6051" t="str">
        <f>VLOOKUP(shipments[[#This Row],[SPID]],CHOOSE({1,2},people[[#All],[SPID]],people[[#All],[Sales_person]]),2,0)</f>
        <v>Beverie Moffet</v>
      </c>
      <c r="J6051">
        <f>YEAR(shipments[[#This Row],[Shipdate]])</f>
        <v>2024</v>
      </c>
      <c r="K6051" s="22"/>
      <c r="L6051" s="22">
        <f>VLOOKUP(shipments[[#This Row],[PID]],CHOOSE({1,2},products[PID],products[Cost_per_box]),2,0)</f>
        <v>6.43</v>
      </c>
      <c r="M6051" s="22">
        <f>shipments[[#This Row],[Boxes]]*shipments[[#This Row],[cost_per_box]]</f>
        <v>790.89</v>
      </c>
      <c r="N6051" s="22">
        <f>shipments[[#This Row],[Amount]]-shipments[[#This Row],[total cost]]</f>
        <v>1297.1100000000001</v>
      </c>
    </row>
    <row r="6052" spans="1:14" x14ac:dyDescent="0.35">
      <c r="A6052" t="s">
        <v>6104</v>
      </c>
      <c r="B6052" t="s">
        <v>8047</v>
      </c>
      <c r="C6052" t="s">
        <v>8024</v>
      </c>
      <c r="D6052" t="s">
        <v>8038</v>
      </c>
      <c r="E6052" s="1">
        <v>45490</v>
      </c>
      <c r="F6052">
        <v>7125.75</v>
      </c>
      <c r="G6052">
        <v>509</v>
      </c>
      <c r="H6052" t="s">
        <v>18</v>
      </c>
      <c r="I6052" t="str">
        <f>VLOOKUP(shipments[[#This Row],[SPID]],CHOOSE({1,2},people[[#All],[SPID]],people[[#All],[Sales_person]]),2,0)</f>
        <v>Beverie Moffet</v>
      </c>
      <c r="J6052">
        <f>YEAR(shipments[[#This Row],[Shipdate]])</f>
        <v>2024</v>
      </c>
      <c r="K6052" s="22"/>
      <c r="L6052" s="22">
        <f>VLOOKUP(shipments[[#This Row],[PID]],CHOOSE({1,2},products[PID],products[Cost_per_box]),2,0)</f>
        <v>6.43</v>
      </c>
      <c r="M6052" s="22">
        <f>shipments[[#This Row],[Boxes]]*shipments[[#This Row],[cost_per_box]]</f>
        <v>3272.87</v>
      </c>
      <c r="N6052" s="22">
        <f>shipments[[#This Row],[Amount]]-shipments[[#This Row],[total cost]]</f>
        <v>3852.88</v>
      </c>
    </row>
    <row r="6053" spans="1:14" x14ac:dyDescent="0.35">
      <c r="A6053" t="s">
        <v>6105</v>
      </c>
      <c r="B6053" t="s">
        <v>8047</v>
      </c>
      <c r="C6053" t="s">
        <v>8026</v>
      </c>
      <c r="D6053" t="s">
        <v>8033</v>
      </c>
      <c r="E6053" s="1">
        <v>45406</v>
      </c>
      <c r="F6053">
        <v>6655.5</v>
      </c>
      <c r="G6053">
        <v>392</v>
      </c>
      <c r="H6053" t="s">
        <v>7</v>
      </c>
      <c r="I6053" t="str">
        <f>VLOOKUP(shipments[[#This Row],[SPID]],CHOOSE({1,2},people[[#All],[SPID]],people[[#All],[Sales_person]]),2,0)</f>
        <v>Beverie Moffet</v>
      </c>
      <c r="J6053">
        <f>YEAR(shipments[[#This Row],[Shipdate]])</f>
        <v>2024</v>
      </c>
      <c r="K6053" s="22"/>
      <c r="L6053" s="22">
        <f>VLOOKUP(shipments[[#This Row],[PID]],CHOOSE({1,2},products[PID],products[Cost_per_box]),2,0)</f>
        <v>9.57</v>
      </c>
      <c r="M6053" s="22">
        <f>shipments[[#This Row],[Boxes]]*shipments[[#This Row],[cost_per_box]]</f>
        <v>3751.44</v>
      </c>
      <c r="N6053" s="22">
        <f>shipments[[#This Row],[Amount]]-shipments[[#This Row],[total cost]]</f>
        <v>2904.06</v>
      </c>
    </row>
    <row r="6054" spans="1:14" x14ac:dyDescent="0.35">
      <c r="A6054" t="s">
        <v>6106</v>
      </c>
      <c r="B6054" t="s">
        <v>8047</v>
      </c>
      <c r="C6054" t="s">
        <v>8027</v>
      </c>
      <c r="D6054" t="s">
        <v>8036</v>
      </c>
      <c r="E6054" s="1">
        <v>45205</v>
      </c>
      <c r="F6054">
        <v>2646</v>
      </c>
      <c r="G6054">
        <v>331</v>
      </c>
      <c r="H6054" t="s">
        <v>7</v>
      </c>
      <c r="I6054" t="str">
        <f>VLOOKUP(shipments[[#This Row],[SPID]],CHOOSE({1,2},people[[#All],[SPID]],people[[#All],[Sales_person]]),2,0)</f>
        <v>Beverie Moffet</v>
      </c>
      <c r="J6054">
        <f>YEAR(shipments[[#This Row],[Shipdate]])</f>
        <v>2023</v>
      </c>
      <c r="K6054" s="22"/>
      <c r="L6054" s="22">
        <f>VLOOKUP(shipments[[#This Row],[PID]],CHOOSE({1,2},products[PID],products[Cost_per_box]),2,0)</f>
        <v>8.43</v>
      </c>
      <c r="M6054" s="22">
        <f>shipments[[#This Row],[Boxes]]*shipments[[#This Row],[cost_per_box]]</f>
        <v>2790.33</v>
      </c>
      <c r="N6054" s="22">
        <f>shipments[[#This Row],[Amount]]-shipments[[#This Row],[total cost]]</f>
        <v>-144.32999999999993</v>
      </c>
    </row>
    <row r="6055" spans="1:14" x14ac:dyDescent="0.35">
      <c r="A6055" t="s">
        <v>6107</v>
      </c>
      <c r="B6055" t="s">
        <v>8047</v>
      </c>
      <c r="C6055" t="s">
        <v>8027</v>
      </c>
      <c r="D6055" t="s">
        <v>8037</v>
      </c>
      <c r="E6055" s="1">
        <v>44949</v>
      </c>
      <c r="F6055">
        <v>4569.75</v>
      </c>
      <c r="G6055">
        <v>572</v>
      </c>
      <c r="H6055" t="s">
        <v>7</v>
      </c>
      <c r="I6055" t="str">
        <f>VLOOKUP(shipments[[#This Row],[SPID]],CHOOSE({1,2},people[[#All],[SPID]],people[[#All],[Sales_person]]),2,0)</f>
        <v>Beverie Moffet</v>
      </c>
      <c r="J6055">
        <f>YEAR(shipments[[#This Row],[Shipdate]])</f>
        <v>2023</v>
      </c>
      <c r="K6055" s="22"/>
      <c r="L6055" s="22">
        <f>VLOOKUP(shipments[[#This Row],[PID]],CHOOSE({1,2},products[PID],products[Cost_per_box]),2,0)</f>
        <v>8.43</v>
      </c>
      <c r="M6055" s="22">
        <f>shipments[[#This Row],[Boxes]]*shipments[[#This Row],[cost_per_box]]</f>
        <v>4821.96</v>
      </c>
      <c r="N6055" s="22">
        <f>shipments[[#This Row],[Amount]]-shipments[[#This Row],[total cost]]</f>
        <v>-252.21000000000004</v>
      </c>
    </row>
    <row r="6056" spans="1:14" x14ac:dyDescent="0.35">
      <c r="A6056" t="s">
        <v>6108</v>
      </c>
      <c r="B6056" t="s">
        <v>8047</v>
      </c>
      <c r="C6056" t="s">
        <v>8028</v>
      </c>
      <c r="D6056" t="s">
        <v>8034</v>
      </c>
      <c r="E6056" s="1">
        <v>45552</v>
      </c>
      <c r="F6056">
        <v>7116.75</v>
      </c>
      <c r="G6056">
        <v>712</v>
      </c>
      <c r="H6056" t="s">
        <v>26</v>
      </c>
      <c r="I6056" t="str">
        <f>VLOOKUP(shipments[[#This Row],[SPID]],CHOOSE({1,2},people[[#All],[SPID]],people[[#All],[Sales_person]]),2,0)</f>
        <v>Beverie Moffet</v>
      </c>
      <c r="J6056">
        <f>YEAR(shipments[[#This Row],[Shipdate]])</f>
        <v>2024</v>
      </c>
      <c r="K6056" s="22"/>
      <c r="L6056" s="22">
        <f>VLOOKUP(shipments[[#This Row],[PID]],CHOOSE({1,2},products[PID],products[Cost_per_box]),2,0)</f>
        <v>6.8</v>
      </c>
      <c r="M6056" s="22">
        <f>shipments[[#This Row],[Boxes]]*shipments[[#This Row],[cost_per_box]]</f>
        <v>4841.5999999999995</v>
      </c>
      <c r="N6056" s="22">
        <f>shipments[[#This Row],[Amount]]-shipments[[#This Row],[total cost]]</f>
        <v>2275.1500000000005</v>
      </c>
    </row>
    <row r="6057" spans="1:14" x14ac:dyDescent="0.35">
      <c r="A6057" t="s">
        <v>6109</v>
      </c>
      <c r="B6057" t="s">
        <v>8047</v>
      </c>
      <c r="C6057" t="s">
        <v>8029</v>
      </c>
      <c r="D6057" t="s">
        <v>8036</v>
      </c>
      <c r="E6057" s="1">
        <v>45313</v>
      </c>
      <c r="F6057">
        <v>8914.5</v>
      </c>
      <c r="G6057">
        <v>343</v>
      </c>
      <c r="H6057" t="s">
        <v>7</v>
      </c>
      <c r="I6057" t="str">
        <f>VLOOKUP(shipments[[#This Row],[SPID]],CHOOSE({1,2},people[[#All],[SPID]],people[[#All],[Sales_person]]),2,0)</f>
        <v>Beverie Moffet</v>
      </c>
      <c r="J6057">
        <f>YEAR(shipments[[#This Row],[Shipdate]])</f>
        <v>2024</v>
      </c>
      <c r="K6057" s="22"/>
      <c r="L6057" s="22">
        <f>VLOOKUP(shipments[[#This Row],[PID]],CHOOSE({1,2},products[PID],products[Cost_per_box]),2,0)</f>
        <v>5.04</v>
      </c>
      <c r="M6057" s="22">
        <f>shipments[[#This Row],[Boxes]]*shipments[[#This Row],[cost_per_box]]</f>
        <v>1728.72</v>
      </c>
      <c r="N6057" s="22">
        <f>shipments[[#This Row],[Amount]]-shipments[[#This Row],[total cost]]</f>
        <v>7185.78</v>
      </c>
    </row>
    <row r="6058" spans="1:14" x14ac:dyDescent="0.35">
      <c r="A6058" t="s">
        <v>6110</v>
      </c>
      <c r="B6058" t="s">
        <v>8047</v>
      </c>
      <c r="C6058" t="s">
        <v>8030</v>
      </c>
      <c r="D6058" t="s">
        <v>8037</v>
      </c>
      <c r="E6058" s="1">
        <v>45436</v>
      </c>
      <c r="F6058">
        <v>1950.75</v>
      </c>
      <c r="G6058">
        <v>196</v>
      </c>
      <c r="H6058" t="s">
        <v>7</v>
      </c>
      <c r="I6058" t="str">
        <f>VLOOKUP(shipments[[#This Row],[SPID]],CHOOSE({1,2},people[[#All],[SPID]],people[[#All],[Sales_person]]),2,0)</f>
        <v>Beverie Moffet</v>
      </c>
      <c r="J6058">
        <f>YEAR(shipments[[#This Row],[Shipdate]])</f>
        <v>2024</v>
      </c>
      <c r="K6058" s="22"/>
      <c r="L6058" s="22">
        <f>VLOOKUP(shipments[[#This Row],[PID]],CHOOSE({1,2},products[PID],products[Cost_per_box]),2,0)</f>
        <v>2.76</v>
      </c>
      <c r="M6058" s="22">
        <f>shipments[[#This Row],[Boxes]]*shipments[[#This Row],[cost_per_box]]</f>
        <v>540.95999999999992</v>
      </c>
      <c r="N6058" s="22">
        <f>shipments[[#This Row],[Amount]]-shipments[[#This Row],[total cost]]</f>
        <v>1409.79</v>
      </c>
    </row>
    <row r="6059" spans="1:14" x14ac:dyDescent="0.35">
      <c r="A6059" t="s">
        <v>6111</v>
      </c>
      <c r="B6059" t="s">
        <v>8047</v>
      </c>
      <c r="C6059" t="s">
        <v>8030</v>
      </c>
      <c r="D6059" t="s">
        <v>8033</v>
      </c>
      <c r="E6059" s="1">
        <v>45149</v>
      </c>
      <c r="F6059">
        <v>4392</v>
      </c>
      <c r="G6059">
        <v>400</v>
      </c>
      <c r="H6059" t="s">
        <v>7</v>
      </c>
      <c r="I6059" t="str">
        <f>VLOOKUP(shipments[[#This Row],[SPID]],CHOOSE({1,2},people[[#All],[SPID]],people[[#All],[Sales_person]]),2,0)</f>
        <v>Beverie Moffet</v>
      </c>
      <c r="J6059">
        <f>YEAR(shipments[[#This Row],[Shipdate]])</f>
        <v>2023</v>
      </c>
      <c r="K6059" s="22"/>
      <c r="L6059" s="22">
        <f>VLOOKUP(shipments[[#This Row],[PID]],CHOOSE({1,2},products[PID],products[Cost_per_box]),2,0)</f>
        <v>2.76</v>
      </c>
      <c r="M6059" s="22">
        <f>shipments[[#This Row],[Boxes]]*shipments[[#This Row],[cost_per_box]]</f>
        <v>1104</v>
      </c>
      <c r="N6059" s="22">
        <f>shipments[[#This Row],[Amount]]-shipments[[#This Row],[total cost]]</f>
        <v>3288</v>
      </c>
    </row>
    <row r="6060" spans="1:14" x14ac:dyDescent="0.35">
      <c r="A6060" t="s">
        <v>6112</v>
      </c>
      <c r="B6060" t="s">
        <v>8047</v>
      </c>
      <c r="C6060" t="s">
        <v>8030</v>
      </c>
      <c r="D6060" t="s">
        <v>8036</v>
      </c>
      <c r="E6060" s="1">
        <v>45504</v>
      </c>
      <c r="F6060">
        <v>13785.75</v>
      </c>
      <c r="G6060">
        <v>1724</v>
      </c>
      <c r="H6060" t="s">
        <v>18</v>
      </c>
      <c r="I6060" t="str">
        <f>VLOOKUP(shipments[[#This Row],[SPID]],CHOOSE({1,2},people[[#All],[SPID]],people[[#All],[Sales_person]]),2,0)</f>
        <v>Beverie Moffet</v>
      </c>
      <c r="J6060">
        <f>YEAR(shipments[[#This Row],[Shipdate]])</f>
        <v>2024</v>
      </c>
      <c r="K6060" s="22"/>
      <c r="L6060" s="22">
        <f>VLOOKUP(shipments[[#This Row],[PID]],CHOOSE({1,2},products[PID],products[Cost_per_box]),2,0)</f>
        <v>2.76</v>
      </c>
      <c r="M6060" s="22">
        <f>shipments[[#This Row],[Boxes]]*shipments[[#This Row],[cost_per_box]]</f>
        <v>4758.24</v>
      </c>
      <c r="N6060" s="22">
        <f>shipments[[#This Row],[Amount]]-shipments[[#This Row],[total cost]]</f>
        <v>9027.51</v>
      </c>
    </row>
    <row r="6061" spans="1:14" x14ac:dyDescent="0.35">
      <c r="A6061" t="s">
        <v>6113</v>
      </c>
      <c r="B6061" t="s">
        <v>8047</v>
      </c>
      <c r="C6061" t="s">
        <v>8031</v>
      </c>
      <c r="D6061" t="s">
        <v>8035</v>
      </c>
      <c r="E6061" s="1">
        <v>45145</v>
      </c>
      <c r="F6061">
        <v>6309</v>
      </c>
      <c r="G6061">
        <v>902</v>
      </c>
      <c r="H6061" t="s">
        <v>7</v>
      </c>
      <c r="I6061" t="str">
        <f>VLOOKUP(shipments[[#This Row],[SPID]],CHOOSE({1,2},people[[#All],[SPID]],people[[#All],[Sales_person]]),2,0)</f>
        <v>Beverie Moffet</v>
      </c>
      <c r="J6061">
        <f>YEAR(shipments[[#This Row],[Shipdate]])</f>
        <v>2023</v>
      </c>
      <c r="K6061" s="22"/>
      <c r="L6061" s="22">
        <f>VLOOKUP(shipments[[#This Row],[PID]],CHOOSE({1,2},products[PID],products[Cost_per_box]),2,0)</f>
        <v>3.32</v>
      </c>
      <c r="M6061" s="22">
        <f>shipments[[#This Row],[Boxes]]*shipments[[#This Row],[cost_per_box]]</f>
        <v>2994.64</v>
      </c>
      <c r="N6061" s="22">
        <f>shipments[[#This Row],[Amount]]-shipments[[#This Row],[total cost]]</f>
        <v>3314.36</v>
      </c>
    </row>
    <row r="6062" spans="1:14" x14ac:dyDescent="0.35">
      <c r="A6062" t="s">
        <v>6114</v>
      </c>
      <c r="B6062" t="s">
        <v>8047</v>
      </c>
      <c r="C6062" t="s">
        <v>8031</v>
      </c>
      <c r="D6062" t="s">
        <v>8033</v>
      </c>
      <c r="E6062" s="1">
        <v>45191</v>
      </c>
      <c r="F6062">
        <v>3249</v>
      </c>
      <c r="G6062">
        <v>296</v>
      </c>
      <c r="H6062" t="s">
        <v>7</v>
      </c>
      <c r="I6062" t="str">
        <f>VLOOKUP(shipments[[#This Row],[SPID]],CHOOSE({1,2},people[[#All],[SPID]],people[[#All],[Sales_person]]),2,0)</f>
        <v>Beverie Moffet</v>
      </c>
      <c r="J6062">
        <f>YEAR(shipments[[#This Row],[Shipdate]])</f>
        <v>2023</v>
      </c>
      <c r="K6062" s="22"/>
      <c r="L6062" s="22">
        <f>VLOOKUP(shipments[[#This Row],[PID]],CHOOSE({1,2},products[PID],products[Cost_per_box]),2,0)</f>
        <v>3.32</v>
      </c>
      <c r="M6062" s="22">
        <f>shipments[[#This Row],[Boxes]]*shipments[[#This Row],[cost_per_box]]</f>
        <v>982.71999999999991</v>
      </c>
      <c r="N6062" s="22">
        <f>shipments[[#This Row],[Amount]]-shipments[[#This Row],[total cost]]</f>
        <v>2266.2800000000002</v>
      </c>
    </row>
    <row r="6063" spans="1:14" x14ac:dyDescent="0.35">
      <c r="A6063" t="s">
        <v>6115</v>
      </c>
      <c r="B6063" t="s">
        <v>8047</v>
      </c>
      <c r="C6063" t="s">
        <v>8011</v>
      </c>
      <c r="D6063" t="s">
        <v>8033</v>
      </c>
      <c r="E6063" s="1">
        <v>45237</v>
      </c>
      <c r="F6063">
        <v>6610.5</v>
      </c>
      <c r="G6063">
        <v>473</v>
      </c>
      <c r="H6063" t="s">
        <v>7</v>
      </c>
      <c r="I6063" t="str">
        <f>VLOOKUP(shipments[[#This Row],[SPID]],CHOOSE({1,2},people[[#All],[SPID]],people[[#All],[Sales_person]]),2,0)</f>
        <v>Beverie Moffet</v>
      </c>
      <c r="J6063">
        <f>YEAR(shipments[[#This Row],[Shipdate]])</f>
        <v>2023</v>
      </c>
      <c r="K6063" s="22"/>
      <c r="L6063" s="22">
        <f>VLOOKUP(shipments[[#This Row],[PID]],CHOOSE({1,2},products[PID],products[Cost_per_box]),2,0)</f>
        <v>5.26</v>
      </c>
      <c r="M6063" s="22">
        <f>shipments[[#This Row],[Boxes]]*shipments[[#This Row],[cost_per_box]]</f>
        <v>2487.98</v>
      </c>
      <c r="N6063" s="22">
        <f>shipments[[#This Row],[Amount]]-shipments[[#This Row],[total cost]]</f>
        <v>4122.5200000000004</v>
      </c>
    </row>
    <row r="6064" spans="1:14" x14ac:dyDescent="0.35">
      <c r="A6064" t="s">
        <v>6116</v>
      </c>
      <c r="B6064" t="s">
        <v>8047</v>
      </c>
      <c r="C6064" t="s">
        <v>8011</v>
      </c>
      <c r="D6064" t="s">
        <v>8033</v>
      </c>
      <c r="E6064" s="1">
        <v>45427</v>
      </c>
      <c r="F6064">
        <v>6468.75</v>
      </c>
      <c r="G6064">
        <v>463</v>
      </c>
      <c r="H6064" t="s">
        <v>7</v>
      </c>
      <c r="I6064" t="str">
        <f>VLOOKUP(shipments[[#This Row],[SPID]],CHOOSE({1,2},people[[#All],[SPID]],people[[#All],[Sales_person]]),2,0)</f>
        <v>Beverie Moffet</v>
      </c>
      <c r="J6064">
        <f>YEAR(shipments[[#This Row],[Shipdate]])</f>
        <v>2024</v>
      </c>
      <c r="K6064" s="22"/>
      <c r="L6064" s="22">
        <f>VLOOKUP(shipments[[#This Row],[PID]],CHOOSE({1,2},products[PID],products[Cost_per_box]),2,0)</f>
        <v>5.26</v>
      </c>
      <c r="M6064" s="22">
        <f>shipments[[#This Row],[Boxes]]*shipments[[#This Row],[cost_per_box]]</f>
        <v>2435.38</v>
      </c>
      <c r="N6064" s="22">
        <f>shipments[[#This Row],[Amount]]-shipments[[#This Row],[total cost]]</f>
        <v>4033.37</v>
      </c>
    </row>
    <row r="6065" spans="1:14" x14ac:dyDescent="0.35">
      <c r="A6065" t="s">
        <v>6117</v>
      </c>
      <c r="B6065" t="s">
        <v>8047</v>
      </c>
      <c r="C6065" t="s">
        <v>8011</v>
      </c>
      <c r="D6065" t="s">
        <v>8037</v>
      </c>
      <c r="E6065" s="1">
        <v>45422</v>
      </c>
      <c r="F6065">
        <v>11792.25</v>
      </c>
      <c r="G6065">
        <v>787</v>
      </c>
      <c r="H6065" t="s">
        <v>7</v>
      </c>
      <c r="I6065" t="str">
        <f>VLOOKUP(shipments[[#This Row],[SPID]],CHOOSE({1,2},people[[#All],[SPID]],people[[#All],[Sales_person]]),2,0)</f>
        <v>Beverie Moffet</v>
      </c>
      <c r="J6065">
        <f>YEAR(shipments[[#This Row],[Shipdate]])</f>
        <v>2024</v>
      </c>
      <c r="K6065" s="22"/>
      <c r="L6065" s="22">
        <f>VLOOKUP(shipments[[#This Row],[PID]],CHOOSE({1,2},products[PID],products[Cost_per_box]),2,0)</f>
        <v>5.26</v>
      </c>
      <c r="M6065" s="22">
        <f>shipments[[#This Row],[Boxes]]*shipments[[#This Row],[cost_per_box]]</f>
        <v>4139.62</v>
      </c>
      <c r="N6065" s="22">
        <f>shipments[[#This Row],[Amount]]-shipments[[#This Row],[total cost]]</f>
        <v>7652.63</v>
      </c>
    </row>
    <row r="6066" spans="1:14" x14ac:dyDescent="0.35">
      <c r="A6066" t="s">
        <v>6118</v>
      </c>
      <c r="B6066" t="s">
        <v>8047</v>
      </c>
      <c r="C6066" t="s">
        <v>8013</v>
      </c>
      <c r="D6066" t="s">
        <v>8037</v>
      </c>
      <c r="E6066" s="1">
        <v>45188</v>
      </c>
      <c r="F6066">
        <v>938.25</v>
      </c>
      <c r="G6066">
        <v>94</v>
      </c>
      <c r="H6066" t="s">
        <v>7</v>
      </c>
      <c r="I6066" t="str">
        <f>VLOOKUP(shipments[[#This Row],[SPID]],CHOOSE({1,2},people[[#All],[SPID]],people[[#All],[Sales_person]]),2,0)</f>
        <v>Beverie Moffet</v>
      </c>
      <c r="J6066">
        <f>YEAR(shipments[[#This Row],[Shipdate]])</f>
        <v>2023</v>
      </c>
      <c r="K6066" s="22"/>
      <c r="L6066" s="22">
        <f>VLOOKUP(shipments[[#This Row],[PID]],CHOOSE({1,2},products[PID],products[Cost_per_box]),2,0)</f>
        <v>5.15</v>
      </c>
      <c r="M6066" s="22">
        <f>shipments[[#This Row],[Boxes]]*shipments[[#This Row],[cost_per_box]]</f>
        <v>484.1</v>
      </c>
      <c r="N6066" s="22">
        <f>shipments[[#This Row],[Amount]]-shipments[[#This Row],[total cost]]</f>
        <v>454.15</v>
      </c>
    </row>
    <row r="6067" spans="1:14" x14ac:dyDescent="0.35">
      <c r="A6067" t="s">
        <v>6119</v>
      </c>
      <c r="B6067" t="s">
        <v>8047</v>
      </c>
      <c r="C6067" t="s">
        <v>8014</v>
      </c>
      <c r="D6067" t="s">
        <v>8035</v>
      </c>
      <c r="E6067" s="1">
        <v>45054</v>
      </c>
      <c r="F6067">
        <v>2675.25</v>
      </c>
      <c r="G6067">
        <v>383</v>
      </c>
      <c r="H6067" t="s">
        <v>40</v>
      </c>
      <c r="I6067" t="str">
        <f>VLOOKUP(shipments[[#This Row],[SPID]],CHOOSE({1,2},people[[#All],[SPID]],people[[#All],[Sales_person]]),2,0)</f>
        <v>Beverie Moffet</v>
      </c>
      <c r="J6067">
        <f>YEAR(shipments[[#This Row],[Shipdate]])</f>
        <v>2023</v>
      </c>
      <c r="K6067" s="22"/>
      <c r="L6067" s="22">
        <f>VLOOKUP(shipments[[#This Row],[PID]],CHOOSE({1,2},products[PID],products[Cost_per_box]),2,0)</f>
        <v>3.85</v>
      </c>
      <c r="M6067" s="22">
        <f>shipments[[#This Row],[Boxes]]*shipments[[#This Row],[cost_per_box]]</f>
        <v>1474.55</v>
      </c>
      <c r="N6067" s="22">
        <f>shipments[[#This Row],[Amount]]-shipments[[#This Row],[total cost]]</f>
        <v>1200.7</v>
      </c>
    </row>
    <row r="6068" spans="1:14" x14ac:dyDescent="0.35">
      <c r="A6068" t="s">
        <v>6120</v>
      </c>
      <c r="B6068" t="s">
        <v>8047</v>
      </c>
      <c r="C6068" t="s">
        <v>8014</v>
      </c>
      <c r="D6068" t="s">
        <v>8037</v>
      </c>
      <c r="E6068" s="1">
        <v>45126</v>
      </c>
      <c r="F6068">
        <v>609.75</v>
      </c>
      <c r="G6068">
        <v>122</v>
      </c>
      <c r="H6068" t="s">
        <v>7</v>
      </c>
      <c r="I6068" t="str">
        <f>VLOOKUP(shipments[[#This Row],[SPID]],CHOOSE({1,2},people[[#All],[SPID]],people[[#All],[Sales_person]]),2,0)</f>
        <v>Beverie Moffet</v>
      </c>
      <c r="J6068">
        <f>YEAR(shipments[[#This Row],[Shipdate]])</f>
        <v>2023</v>
      </c>
      <c r="K6068" s="22"/>
      <c r="L6068" s="22">
        <f>VLOOKUP(shipments[[#This Row],[PID]],CHOOSE({1,2},products[PID],products[Cost_per_box]),2,0)</f>
        <v>3.85</v>
      </c>
      <c r="M6068" s="22">
        <f>shipments[[#This Row],[Boxes]]*shipments[[#This Row],[cost_per_box]]</f>
        <v>469.7</v>
      </c>
      <c r="N6068" s="22">
        <f>shipments[[#This Row],[Amount]]-shipments[[#This Row],[total cost]]</f>
        <v>140.05000000000001</v>
      </c>
    </row>
    <row r="6069" spans="1:14" x14ac:dyDescent="0.35">
      <c r="A6069" t="s">
        <v>6121</v>
      </c>
      <c r="B6069" t="s">
        <v>8047</v>
      </c>
      <c r="C6069" t="s">
        <v>8014</v>
      </c>
      <c r="D6069" t="s">
        <v>8034</v>
      </c>
      <c r="E6069" s="1">
        <v>45204</v>
      </c>
      <c r="F6069">
        <v>7004.25</v>
      </c>
      <c r="G6069">
        <v>876</v>
      </c>
      <c r="H6069" t="s">
        <v>7</v>
      </c>
      <c r="I6069" t="str">
        <f>VLOOKUP(shipments[[#This Row],[SPID]],CHOOSE({1,2},people[[#All],[SPID]],people[[#All],[Sales_person]]),2,0)</f>
        <v>Beverie Moffet</v>
      </c>
      <c r="J6069">
        <f>YEAR(shipments[[#This Row],[Shipdate]])</f>
        <v>2023</v>
      </c>
      <c r="K6069" s="22"/>
      <c r="L6069" s="22">
        <f>VLOOKUP(shipments[[#This Row],[PID]],CHOOSE({1,2},products[PID],products[Cost_per_box]),2,0)</f>
        <v>3.85</v>
      </c>
      <c r="M6069" s="22">
        <f>shipments[[#This Row],[Boxes]]*shipments[[#This Row],[cost_per_box]]</f>
        <v>3372.6</v>
      </c>
      <c r="N6069" s="22">
        <f>shipments[[#This Row],[Amount]]-shipments[[#This Row],[total cost]]</f>
        <v>3631.65</v>
      </c>
    </row>
    <row r="6070" spans="1:14" x14ac:dyDescent="0.35">
      <c r="A6070" t="s">
        <v>6122</v>
      </c>
      <c r="B6070" t="s">
        <v>8047</v>
      </c>
      <c r="C6070" t="s">
        <v>8014</v>
      </c>
      <c r="D6070" t="s">
        <v>8035</v>
      </c>
      <c r="E6070" s="1">
        <v>45092</v>
      </c>
      <c r="F6070">
        <v>3703.5</v>
      </c>
      <c r="G6070">
        <v>741</v>
      </c>
      <c r="H6070" t="s">
        <v>40</v>
      </c>
      <c r="I6070" t="str">
        <f>VLOOKUP(shipments[[#This Row],[SPID]],CHOOSE({1,2},people[[#All],[SPID]],people[[#All],[Sales_person]]),2,0)</f>
        <v>Beverie Moffet</v>
      </c>
      <c r="J6070">
        <f>YEAR(shipments[[#This Row],[Shipdate]])</f>
        <v>2023</v>
      </c>
      <c r="K6070" s="22"/>
      <c r="L6070" s="22">
        <f>VLOOKUP(shipments[[#This Row],[PID]],CHOOSE({1,2},products[PID],products[Cost_per_box]),2,0)</f>
        <v>3.85</v>
      </c>
      <c r="M6070" s="22">
        <f>shipments[[#This Row],[Boxes]]*shipments[[#This Row],[cost_per_box]]</f>
        <v>2852.85</v>
      </c>
      <c r="N6070" s="22">
        <f>shipments[[#This Row],[Amount]]-shipments[[#This Row],[total cost]]</f>
        <v>850.65000000000009</v>
      </c>
    </row>
    <row r="6071" spans="1:14" x14ac:dyDescent="0.35">
      <c r="A6071" t="s">
        <v>6123</v>
      </c>
      <c r="B6071" t="s">
        <v>8047</v>
      </c>
      <c r="C6071" t="s">
        <v>8014</v>
      </c>
      <c r="D6071" t="s">
        <v>8034</v>
      </c>
      <c r="E6071" s="1">
        <v>45132</v>
      </c>
      <c r="F6071">
        <v>2310.75</v>
      </c>
      <c r="G6071">
        <v>257</v>
      </c>
      <c r="H6071" t="s">
        <v>7</v>
      </c>
      <c r="I6071" t="str">
        <f>VLOOKUP(shipments[[#This Row],[SPID]],CHOOSE({1,2},people[[#All],[SPID]],people[[#All],[Sales_person]]),2,0)</f>
        <v>Beverie Moffet</v>
      </c>
      <c r="J6071">
        <f>YEAR(shipments[[#This Row],[Shipdate]])</f>
        <v>2023</v>
      </c>
      <c r="K6071" s="22"/>
      <c r="L6071" s="22">
        <f>VLOOKUP(shipments[[#This Row],[PID]],CHOOSE({1,2},products[PID],products[Cost_per_box]),2,0)</f>
        <v>3.85</v>
      </c>
      <c r="M6071" s="22">
        <f>shipments[[#This Row],[Boxes]]*shipments[[#This Row],[cost_per_box]]</f>
        <v>989.45</v>
      </c>
      <c r="N6071" s="22">
        <f>shipments[[#This Row],[Amount]]-shipments[[#This Row],[total cost]]</f>
        <v>1321.3</v>
      </c>
    </row>
    <row r="6072" spans="1:14" x14ac:dyDescent="0.35">
      <c r="A6072" t="s">
        <v>6124</v>
      </c>
      <c r="B6072" t="s">
        <v>8047</v>
      </c>
      <c r="C6072" t="s">
        <v>8014</v>
      </c>
      <c r="D6072" t="s">
        <v>8033</v>
      </c>
      <c r="E6072" s="1">
        <v>45440</v>
      </c>
      <c r="F6072">
        <v>5213.25</v>
      </c>
      <c r="G6072">
        <v>869</v>
      </c>
      <c r="H6072" t="s">
        <v>40</v>
      </c>
      <c r="I6072" t="str">
        <f>VLOOKUP(shipments[[#This Row],[SPID]],CHOOSE({1,2},people[[#All],[SPID]],people[[#All],[Sales_person]]),2,0)</f>
        <v>Beverie Moffet</v>
      </c>
      <c r="J6072">
        <f>YEAR(shipments[[#This Row],[Shipdate]])</f>
        <v>2024</v>
      </c>
      <c r="K6072" s="22"/>
      <c r="L6072" s="22">
        <f>VLOOKUP(shipments[[#This Row],[PID]],CHOOSE({1,2},products[PID],products[Cost_per_box]),2,0)</f>
        <v>3.85</v>
      </c>
      <c r="M6072" s="22">
        <f>shipments[[#This Row],[Boxes]]*shipments[[#This Row],[cost_per_box]]</f>
        <v>3345.65</v>
      </c>
      <c r="N6072" s="22">
        <f>shipments[[#This Row],[Amount]]-shipments[[#This Row],[total cost]]</f>
        <v>1867.6</v>
      </c>
    </row>
    <row r="6073" spans="1:14" x14ac:dyDescent="0.35">
      <c r="A6073" t="s">
        <v>6125</v>
      </c>
      <c r="B6073" t="s">
        <v>8047</v>
      </c>
      <c r="C6073" t="s">
        <v>8014</v>
      </c>
      <c r="D6073" t="s">
        <v>8033</v>
      </c>
      <c r="E6073" s="1">
        <v>45441</v>
      </c>
      <c r="F6073">
        <v>1476</v>
      </c>
      <c r="G6073">
        <v>211</v>
      </c>
      <c r="H6073" t="s">
        <v>7</v>
      </c>
      <c r="I6073" t="str">
        <f>VLOOKUP(shipments[[#This Row],[SPID]],CHOOSE({1,2},people[[#All],[SPID]],people[[#All],[Sales_person]]),2,0)</f>
        <v>Beverie Moffet</v>
      </c>
      <c r="J6073">
        <f>YEAR(shipments[[#This Row],[Shipdate]])</f>
        <v>2024</v>
      </c>
      <c r="K6073" s="22"/>
      <c r="L6073" s="22">
        <f>VLOOKUP(shipments[[#This Row],[PID]],CHOOSE({1,2},products[PID],products[Cost_per_box]),2,0)</f>
        <v>3.85</v>
      </c>
      <c r="M6073" s="22">
        <f>shipments[[#This Row],[Boxes]]*shipments[[#This Row],[cost_per_box]]</f>
        <v>812.35</v>
      </c>
      <c r="N6073" s="22">
        <f>shipments[[#This Row],[Amount]]-shipments[[#This Row],[total cost]]</f>
        <v>663.65</v>
      </c>
    </row>
    <row r="6074" spans="1:14" x14ac:dyDescent="0.35">
      <c r="A6074" t="s">
        <v>6126</v>
      </c>
      <c r="B6074" t="s">
        <v>8047</v>
      </c>
      <c r="C6074" t="s">
        <v>8014</v>
      </c>
      <c r="D6074" t="s">
        <v>8034</v>
      </c>
      <c r="E6074" s="1">
        <v>45338</v>
      </c>
      <c r="F6074">
        <v>5613.75</v>
      </c>
      <c r="G6074">
        <v>624</v>
      </c>
      <c r="H6074" t="s">
        <v>7</v>
      </c>
      <c r="I6074" t="str">
        <f>VLOOKUP(shipments[[#This Row],[SPID]],CHOOSE({1,2},people[[#All],[SPID]],people[[#All],[Sales_person]]),2,0)</f>
        <v>Beverie Moffet</v>
      </c>
      <c r="J6074">
        <f>YEAR(shipments[[#This Row],[Shipdate]])</f>
        <v>2024</v>
      </c>
      <c r="K6074" s="22"/>
      <c r="L6074" s="22">
        <f>VLOOKUP(shipments[[#This Row],[PID]],CHOOSE({1,2},products[PID],products[Cost_per_box]),2,0)</f>
        <v>3.85</v>
      </c>
      <c r="M6074" s="22">
        <f>shipments[[#This Row],[Boxes]]*shipments[[#This Row],[cost_per_box]]</f>
        <v>2402.4</v>
      </c>
      <c r="N6074" s="22">
        <f>shipments[[#This Row],[Amount]]-shipments[[#This Row],[total cost]]</f>
        <v>3211.35</v>
      </c>
    </row>
    <row r="6075" spans="1:14" x14ac:dyDescent="0.35">
      <c r="A6075" t="s">
        <v>6127</v>
      </c>
      <c r="B6075" t="s">
        <v>8047</v>
      </c>
      <c r="C6075" t="s">
        <v>8014</v>
      </c>
      <c r="D6075" t="s">
        <v>8038</v>
      </c>
      <c r="E6075" s="1">
        <v>45331</v>
      </c>
      <c r="F6075">
        <v>11902.5</v>
      </c>
      <c r="G6075">
        <v>1701</v>
      </c>
      <c r="H6075" t="s">
        <v>7</v>
      </c>
      <c r="I6075" t="str">
        <f>VLOOKUP(shipments[[#This Row],[SPID]],CHOOSE({1,2},people[[#All],[SPID]],people[[#All],[Sales_person]]),2,0)</f>
        <v>Beverie Moffet</v>
      </c>
      <c r="J6075">
        <f>YEAR(shipments[[#This Row],[Shipdate]])</f>
        <v>2024</v>
      </c>
      <c r="K6075" s="22"/>
      <c r="L6075" s="22">
        <f>VLOOKUP(shipments[[#This Row],[PID]],CHOOSE({1,2},products[PID],products[Cost_per_box]),2,0)</f>
        <v>3.85</v>
      </c>
      <c r="M6075" s="22">
        <f>shipments[[#This Row],[Boxes]]*shipments[[#This Row],[cost_per_box]]</f>
        <v>6548.85</v>
      </c>
      <c r="N6075" s="22">
        <f>shipments[[#This Row],[Amount]]-shipments[[#This Row],[total cost]]</f>
        <v>5353.65</v>
      </c>
    </row>
    <row r="6076" spans="1:14" x14ac:dyDescent="0.35">
      <c r="A6076" t="s">
        <v>6128</v>
      </c>
      <c r="B6076" t="s">
        <v>8047</v>
      </c>
      <c r="C6076" t="s">
        <v>8014</v>
      </c>
      <c r="D6076" t="s">
        <v>8036</v>
      </c>
      <c r="E6076" s="1">
        <v>45294</v>
      </c>
      <c r="F6076">
        <v>8676</v>
      </c>
      <c r="G6076">
        <v>1085</v>
      </c>
      <c r="H6076" t="s">
        <v>7</v>
      </c>
      <c r="I6076" t="str">
        <f>VLOOKUP(shipments[[#This Row],[SPID]],CHOOSE({1,2},people[[#All],[SPID]],people[[#All],[Sales_person]]),2,0)</f>
        <v>Beverie Moffet</v>
      </c>
      <c r="J6076">
        <f>YEAR(shipments[[#This Row],[Shipdate]])</f>
        <v>2024</v>
      </c>
      <c r="K6076" s="22"/>
      <c r="L6076" s="22">
        <f>VLOOKUP(shipments[[#This Row],[PID]],CHOOSE({1,2},products[PID],products[Cost_per_box]),2,0)</f>
        <v>3.85</v>
      </c>
      <c r="M6076" s="22">
        <f>shipments[[#This Row],[Boxes]]*shipments[[#This Row],[cost_per_box]]</f>
        <v>4177.25</v>
      </c>
      <c r="N6076" s="22">
        <f>shipments[[#This Row],[Amount]]-shipments[[#This Row],[total cost]]</f>
        <v>4498.75</v>
      </c>
    </row>
    <row r="6077" spans="1:14" x14ac:dyDescent="0.35">
      <c r="A6077" t="s">
        <v>6129</v>
      </c>
      <c r="B6077" t="s">
        <v>8047</v>
      </c>
      <c r="C6077" t="s">
        <v>8014</v>
      </c>
      <c r="D6077" t="s">
        <v>8036</v>
      </c>
      <c r="E6077" s="1">
        <v>45502</v>
      </c>
      <c r="F6077">
        <v>4131</v>
      </c>
      <c r="G6077">
        <v>591</v>
      </c>
      <c r="H6077" t="s">
        <v>18</v>
      </c>
      <c r="I6077" t="str">
        <f>VLOOKUP(shipments[[#This Row],[SPID]],CHOOSE({1,2},people[[#All],[SPID]],people[[#All],[Sales_person]]),2,0)</f>
        <v>Beverie Moffet</v>
      </c>
      <c r="J6077">
        <f>YEAR(shipments[[#This Row],[Shipdate]])</f>
        <v>2024</v>
      </c>
      <c r="K6077" s="22"/>
      <c r="L6077" s="22">
        <f>VLOOKUP(shipments[[#This Row],[PID]],CHOOSE({1,2},products[PID],products[Cost_per_box]),2,0)</f>
        <v>3.85</v>
      </c>
      <c r="M6077" s="22">
        <f>shipments[[#This Row],[Boxes]]*shipments[[#This Row],[cost_per_box]]</f>
        <v>2275.35</v>
      </c>
      <c r="N6077" s="22">
        <f>shipments[[#This Row],[Amount]]-shipments[[#This Row],[total cost]]</f>
        <v>1855.65</v>
      </c>
    </row>
    <row r="6078" spans="1:14" x14ac:dyDescent="0.35">
      <c r="A6078" t="s">
        <v>6130</v>
      </c>
      <c r="B6078" t="s">
        <v>8047</v>
      </c>
      <c r="C6078" t="s">
        <v>8014</v>
      </c>
      <c r="D6078" t="s">
        <v>8037</v>
      </c>
      <c r="E6078" s="1">
        <v>45349</v>
      </c>
      <c r="F6078">
        <v>3251.25</v>
      </c>
      <c r="G6078">
        <v>542</v>
      </c>
      <c r="H6078" t="s">
        <v>7</v>
      </c>
      <c r="I6078" t="str">
        <f>VLOOKUP(shipments[[#This Row],[SPID]],CHOOSE({1,2},people[[#All],[SPID]],people[[#All],[Sales_person]]),2,0)</f>
        <v>Beverie Moffet</v>
      </c>
      <c r="J6078">
        <f>YEAR(shipments[[#This Row],[Shipdate]])</f>
        <v>2024</v>
      </c>
      <c r="K6078" s="22"/>
      <c r="L6078" s="22">
        <f>VLOOKUP(shipments[[#This Row],[PID]],CHOOSE({1,2},products[PID],products[Cost_per_box]),2,0)</f>
        <v>3.85</v>
      </c>
      <c r="M6078" s="22">
        <f>shipments[[#This Row],[Boxes]]*shipments[[#This Row],[cost_per_box]]</f>
        <v>2086.7000000000003</v>
      </c>
      <c r="N6078" s="22">
        <f>shipments[[#This Row],[Amount]]-shipments[[#This Row],[total cost]]</f>
        <v>1164.5499999999997</v>
      </c>
    </row>
    <row r="6079" spans="1:14" x14ac:dyDescent="0.35">
      <c r="A6079" t="s">
        <v>6131</v>
      </c>
      <c r="B6079" t="s">
        <v>8047</v>
      </c>
      <c r="C6079" t="s">
        <v>8015</v>
      </c>
      <c r="D6079" t="s">
        <v>8035</v>
      </c>
      <c r="E6079" s="1">
        <v>45433</v>
      </c>
      <c r="F6079">
        <v>3568.5</v>
      </c>
      <c r="G6079">
        <v>595</v>
      </c>
      <c r="H6079" t="s">
        <v>7</v>
      </c>
      <c r="I6079" t="str">
        <f>VLOOKUP(shipments[[#This Row],[SPID]],CHOOSE({1,2},people[[#All],[SPID]],people[[#All],[Sales_person]]),2,0)</f>
        <v>Beverie Moffet</v>
      </c>
      <c r="J6079">
        <f>YEAR(shipments[[#This Row],[Shipdate]])</f>
        <v>2024</v>
      </c>
      <c r="K6079" s="22"/>
      <c r="L6079" s="22">
        <f>VLOOKUP(shipments[[#This Row],[PID]],CHOOSE({1,2},products[PID],products[Cost_per_box]),2,0)</f>
        <v>5.72</v>
      </c>
      <c r="M6079" s="22">
        <f>shipments[[#This Row],[Boxes]]*shipments[[#This Row],[cost_per_box]]</f>
        <v>3403.3999999999996</v>
      </c>
      <c r="N6079" s="22">
        <f>shipments[[#This Row],[Amount]]-shipments[[#This Row],[total cost]]</f>
        <v>165.10000000000036</v>
      </c>
    </row>
    <row r="6080" spans="1:14" x14ac:dyDescent="0.35">
      <c r="A6080" t="s">
        <v>6132</v>
      </c>
      <c r="B6080" t="s">
        <v>8047</v>
      </c>
      <c r="C6080" t="s">
        <v>8015</v>
      </c>
      <c r="D6080" t="s">
        <v>8036</v>
      </c>
      <c r="E6080" s="1">
        <v>45230</v>
      </c>
      <c r="F6080">
        <v>11184.75</v>
      </c>
      <c r="G6080">
        <v>1399</v>
      </c>
      <c r="H6080" t="s">
        <v>7</v>
      </c>
      <c r="I6080" t="str">
        <f>VLOOKUP(shipments[[#This Row],[SPID]],CHOOSE({1,2},people[[#All],[SPID]],people[[#All],[Sales_person]]),2,0)</f>
        <v>Beverie Moffet</v>
      </c>
      <c r="J6080">
        <f>YEAR(shipments[[#This Row],[Shipdate]])</f>
        <v>2023</v>
      </c>
      <c r="K6080" s="22"/>
      <c r="L6080" s="22">
        <f>VLOOKUP(shipments[[#This Row],[PID]],CHOOSE({1,2},products[PID],products[Cost_per_box]),2,0)</f>
        <v>5.72</v>
      </c>
      <c r="M6080" s="22">
        <f>shipments[[#This Row],[Boxes]]*shipments[[#This Row],[cost_per_box]]</f>
        <v>8002.28</v>
      </c>
      <c r="N6080" s="22">
        <f>shipments[[#This Row],[Amount]]-shipments[[#This Row],[total cost]]</f>
        <v>3182.4700000000003</v>
      </c>
    </row>
    <row r="6081" spans="1:14" x14ac:dyDescent="0.35">
      <c r="A6081" t="s">
        <v>6133</v>
      </c>
      <c r="B6081" t="s">
        <v>8047</v>
      </c>
      <c r="C6081" t="s">
        <v>8015</v>
      </c>
      <c r="D6081" t="s">
        <v>8038</v>
      </c>
      <c r="E6081" s="1">
        <v>45244</v>
      </c>
      <c r="F6081">
        <v>7578</v>
      </c>
      <c r="G6081">
        <v>948</v>
      </c>
      <c r="H6081" t="s">
        <v>7</v>
      </c>
      <c r="I6081" t="str">
        <f>VLOOKUP(shipments[[#This Row],[SPID]],CHOOSE({1,2},people[[#All],[SPID]],people[[#All],[Sales_person]]),2,0)</f>
        <v>Beverie Moffet</v>
      </c>
      <c r="J6081">
        <f>YEAR(shipments[[#This Row],[Shipdate]])</f>
        <v>2023</v>
      </c>
      <c r="K6081" s="22"/>
      <c r="L6081" s="22">
        <f>VLOOKUP(shipments[[#This Row],[PID]],CHOOSE({1,2},products[PID],products[Cost_per_box]),2,0)</f>
        <v>5.72</v>
      </c>
      <c r="M6081" s="22">
        <f>shipments[[#This Row],[Boxes]]*shipments[[#This Row],[cost_per_box]]</f>
        <v>5422.5599999999995</v>
      </c>
      <c r="N6081" s="22">
        <f>shipments[[#This Row],[Amount]]-shipments[[#This Row],[total cost]]</f>
        <v>2155.4400000000005</v>
      </c>
    </row>
    <row r="6082" spans="1:14" x14ac:dyDescent="0.35">
      <c r="A6082" t="s">
        <v>6134</v>
      </c>
      <c r="B6082" t="s">
        <v>8047</v>
      </c>
      <c r="C6082" t="s">
        <v>8015</v>
      </c>
      <c r="D6082" t="s">
        <v>8034</v>
      </c>
      <c r="E6082" s="1">
        <v>45504</v>
      </c>
      <c r="F6082">
        <v>9627.75</v>
      </c>
      <c r="G6082">
        <v>1204</v>
      </c>
      <c r="H6082" t="s">
        <v>18</v>
      </c>
      <c r="I6082" t="str">
        <f>VLOOKUP(shipments[[#This Row],[SPID]],CHOOSE({1,2},people[[#All],[SPID]],people[[#All],[Sales_person]]),2,0)</f>
        <v>Beverie Moffet</v>
      </c>
      <c r="J6082">
        <f>YEAR(shipments[[#This Row],[Shipdate]])</f>
        <v>2024</v>
      </c>
      <c r="K6082" s="22"/>
      <c r="L6082" s="22">
        <f>VLOOKUP(shipments[[#This Row],[PID]],CHOOSE({1,2},products[PID],products[Cost_per_box]),2,0)</f>
        <v>5.72</v>
      </c>
      <c r="M6082" s="22">
        <f>shipments[[#This Row],[Boxes]]*shipments[[#This Row],[cost_per_box]]</f>
        <v>6886.88</v>
      </c>
      <c r="N6082" s="22">
        <f>shipments[[#This Row],[Amount]]-shipments[[#This Row],[total cost]]</f>
        <v>2740.87</v>
      </c>
    </row>
    <row r="6083" spans="1:14" x14ac:dyDescent="0.35">
      <c r="A6083" t="s">
        <v>6135</v>
      </c>
      <c r="B6083" t="s">
        <v>8047</v>
      </c>
      <c r="C6083" t="s">
        <v>8015</v>
      </c>
      <c r="D6083" t="s">
        <v>8035</v>
      </c>
      <c r="E6083" s="1">
        <v>44977</v>
      </c>
      <c r="F6083">
        <v>5292</v>
      </c>
      <c r="G6083">
        <v>882</v>
      </c>
      <c r="H6083" t="s">
        <v>7</v>
      </c>
      <c r="I6083" t="str">
        <f>VLOOKUP(shipments[[#This Row],[SPID]],CHOOSE({1,2},people[[#All],[SPID]],people[[#All],[Sales_person]]),2,0)</f>
        <v>Beverie Moffet</v>
      </c>
      <c r="J6083">
        <f>YEAR(shipments[[#This Row],[Shipdate]])</f>
        <v>2023</v>
      </c>
      <c r="K6083" s="22"/>
      <c r="L6083" s="22">
        <f>VLOOKUP(shipments[[#This Row],[PID]],CHOOSE({1,2},products[PID],products[Cost_per_box]),2,0)</f>
        <v>5.72</v>
      </c>
      <c r="M6083" s="22">
        <f>shipments[[#This Row],[Boxes]]*shipments[[#This Row],[cost_per_box]]</f>
        <v>5045.04</v>
      </c>
      <c r="N6083" s="22">
        <f>shipments[[#This Row],[Amount]]-shipments[[#This Row],[total cost]]</f>
        <v>246.96000000000004</v>
      </c>
    </row>
    <row r="6084" spans="1:14" x14ac:dyDescent="0.35">
      <c r="A6084" t="s">
        <v>6136</v>
      </c>
      <c r="B6084" t="s">
        <v>8047</v>
      </c>
      <c r="C6084" t="s">
        <v>8015</v>
      </c>
      <c r="D6084" t="s">
        <v>8037</v>
      </c>
      <c r="E6084" s="1">
        <v>45428</v>
      </c>
      <c r="F6084">
        <v>3681</v>
      </c>
      <c r="G6084">
        <v>614</v>
      </c>
      <c r="H6084" t="s">
        <v>7</v>
      </c>
      <c r="I6084" t="str">
        <f>VLOOKUP(shipments[[#This Row],[SPID]],CHOOSE({1,2},people[[#All],[SPID]],people[[#All],[Sales_person]]),2,0)</f>
        <v>Beverie Moffet</v>
      </c>
      <c r="J6084">
        <f>YEAR(shipments[[#This Row],[Shipdate]])</f>
        <v>2024</v>
      </c>
      <c r="K6084" s="22"/>
      <c r="L6084" s="22">
        <f>VLOOKUP(shipments[[#This Row],[PID]],CHOOSE({1,2},products[PID],products[Cost_per_box]),2,0)</f>
        <v>5.72</v>
      </c>
      <c r="M6084" s="22">
        <f>shipments[[#This Row],[Boxes]]*shipments[[#This Row],[cost_per_box]]</f>
        <v>3512.08</v>
      </c>
      <c r="N6084" s="22">
        <f>shipments[[#This Row],[Amount]]-shipments[[#This Row],[total cost]]</f>
        <v>168.92000000000007</v>
      </c>
    </row>
    <row r="6085" spans="1:14" x14ac:dyDescent="0.35">
      <c r="A6085" t="s">
        <v>6137</v>
      </c>
      <c r="B6085" t="s">
        <v>8047</v>
      </c>
      <c r="C6085" t="s">
        <v>8017</v>
      </c>
      <c r="D6085" t="s">
        <v>8038</v>
      </c>
      <c r="E6085" s="1">
        <v>45391</v>
      </c>
      <c r="F6085">
        <v>4162.5</v>
      </c>
      <c r="G6085">
        <v>167</v>
      </c>
      <c r="H6085" t="s">
        <v>7</v>
      </c>
      <c r="I6085" t="str">
        <f>VLOOKUP(shipments[[#This Row],[SPID]],CHOOSE({1,2},people[[#All],[SPID]],people[[#All],[Sales_person]]),2,0)</f>
        <v>Beverie Moffet</v>
      </c>
      <c r="J6085">
        <f>YEAR(shipments[[#This Row],[Shipdate]])</f>
        <v>2024</v>
      </c>
      <c r="K6085" s="22"/>
      <c r="L6085" s="22">
        <f>VLOOKUP(shipments[[#This Row],[PID]],CHOOSE({1,2},products[PID],products[Cost_per_box]),2,0)</f>
        <v>9.94</v>
      </c>
      <c r="M6085" s="22">
        <f>shipments[[#This Row],[Boxes]]*shipments[[#This Row],[cost_per_box]]</f>
        <v>1659.98</v>
      </c>
      <c r="N6085" s="22">
        <f>shipments[[#This Row],[Amount]]-shipments[[#This Row],[total cost]]</f>
        <v>2502.52</v>
      </c>
    </row>
    <row r="6086" spans="1:14" x14ac:dyDescent="0.35">
      <c r="A6086" t="s">
        <v>6138</v>
      </c>
      <c r="B6086" t="s">
        <v>8047</v>
      </c>
      <c r="C6086" t="s">
        <v>8017</v>
      </c>
      <c r="D6086" t="s">
        <v>8038</v>
      </c>
      <c r="E6086" s="1">
        <v>45188</v>
      </c>
      <c r="F6086">
        <v>5501.25</v>
      </c>
      <c r="G6086">
        <v>197</v>
      </c>
      <c r="H6086" t="s">
        <v>7</v>
      </c>
      <c r="I6086" t="str">
        <f>VLOOKUP(shipments[[#This Row],[SPID]],CHOOSE({1,2},people[[#All],[SPID]],people[[#All],[Sales_person]]),2,0)</f>
        <v>Beverie Moffet</v>
      </c>
      <c r="J6086">
        <f>YEAR(shipments[[#This Row],[Shipdate]])</f>
        <v>2023</v>
      </c>
      <c r="K6086" s="22"/>
      <c r="L6086" s="22">
        <f>VLOOKUP(shipments[[#This Row],[PID]],CHOOSE({1,2},products[PID],products[Cost_per_box]),2,0)</f>
        <v>9.94</v>
      </c>
      <c r="M6086" s="22">
        <f>shipments[[#This Row],[Boxes]]*shipments[[#This Row],[cost_per_box]]</f>
        <v>1958.1799999999998</v>
      </c>
      <c r="N6086" s="22">
        <f>shipments[[#This Row],[Amount]]-shipments[[#This Row],[total cost]]</f>
        <v>3543.07</v>
      </c>
    </row>
    <row r="6087" spans="1:14" x14ac:dyDescent="0.35">
      <c r="A6087" t="s">
        <v>6139</v>
      </c>
      <c r="B6087" t="s">
        <v>8047</v>
      </c>
      <c r="C6087" t="s">
        <v>8017</v>
      </c>
      <c r="D6087" t="s">
        <v>8034</v>
      </c>
      <c r="E6087" s="1">
        <v>45056</v>
      </c>
      <c r="F6087">
        <v>4826.25</v>
      </c>
      <c r="G6087">
        <v>173</v>
      </c>
      <c r="H6087" t="s">
        <v>7</v>
      </c>
      <c r="I6087" t="str">
        <f>VLOOKUP(shipments[[#This Row],[SPID]],CHOOSE({1,2},people[[#All],[SPID]],people[[#All],[Sales_person]]),2,0)</f>
        <v>Beverie Moffet</v>
      </c>
      <c r="J6087">
        <f>YEAR(shipments[[#This Row],[Shipdate]])</f>
        <v>2023</v>
      </c>
      <c r="K6087" s="22"/>
      <c r="L6087" s="22">
        <f>VLOOKUP(shipments[[#This Row],[PID]],CHOOSE({1,2},products[PID],products[Cost_per_box]),2,0)</f>
        <v>9.94</v>
      </c>
      <c r="M6087" s="22">
        <f>shipments[[#This Row],[Boxes]]*shipments[[#This Row],[cost_per_box]]</f>
        <v>1719.62</v>
      </c>
      <c r="N6087" s="22">
        <f>shipments[[#This Row],[Amount]]-shipments[[#This Row],[total cost]]</f>
        <v>3106.63</v>
      </c>
    </row>
    <row r="6088" spans="1:14" x14ac:dyDescent="0.35">
      <c r="A6088" t="s">
        <v>6140</v>
      </c>
      <c r="B6088" t="s">
        <v>8047</v>
      </c>
      <c r="C6088" t="s">
        <v>8018</v>
      </c>
      <c r="D6088" t="s">
        <v>8033</v>
      </c>
      <c r="E6088" s="1">
        <v>45443</v>
      </c>
      <c r="F6088">
        <v>7753.5</v>
      </c>
      <c r="G6088">
        <v>388</v>
      </c>
      <c r="H6088" t="s">
        <v>7</v>
      </c>
      <c r="I6088" t="str">
        <f>VLOOKUP(shipments[[#This Row],[SPID]],CHOOSE({1,2},people[[#All],[SPID]],people[[#All],[Sales_person]]),2,0)</f>
        <v>Beverie Moffet</v>
      </c>
      <c r="J6088">
        <f>YEAR(shipments[[#This Row],[Shipdate]])</f>
        <v>2024</v>
      </c>
      <c r="K6088" s="22"/>
      <c r="L6088" s="22">
        <f>VLOOKUP(shipments[[#This Row],[PID]],CHOOSE({1,2},products[PID],products[Cost_per_box]),2,0)</f>
        <v>7.73</v>
      </c>
      <c r="M6088" s="22">
        <f>shipments[[#This Row],[Boxes]]*shipments[[#This Row],[cost_per_box]]</f>
        <v>2999.2400000000002</v>
      </c>
      <c r="N6088" s="22">
        <f>shipments[[#This Row],[Amount]]-shipments[[#This Row],[total cost]]</f>
        <v>4754.26</v>
      </c>
    </row>
    <row r="6089" spans="1:14" x14ac:dyDescent="0.35">
      <c r="A6089" t="s">
        <v>6141</v>
      </c>
      <c r="B6089" t="s">
        <v>8047</v>
      </c>
      <c r="C6089" t="s">
        <v>8018</v>
      </c>
      <c r="D6089" t="s">
        <v>8033</v>
      </c>
      <c r="E6089" s="1">
        <v>45392</v>
      </c>
      <c r="F6089">
        <v>9463.5</v>
      </c>
      <c r="G6089">
        <v>474</v>
      </c>
      <c r="H6089" t="s">
        <v>7</v>
      </c>
      <c r="I6089" t="str">
        <f>VLOOKUP(shipments[[#This Row],[SPID]],CHOOSE({1,2},people[[#All],[SPID]],people[[#All],[Sales_person]]),2,0)</f>
        <v>Beverie Moffet</v>
      </c>
      <c r="J6089">
        <f>YEAR(shipments[[#This Row],[Shipdate]])</f>
        <v>2024</v>
      </c>
      <c r="K6089" s="22"/>
      <c r="L6089" s="22">
        <f>VLOOKUP(shipments[[#This Row],[PID]],CHOOSE({1,2},products[PID],products[Cost_per_box]),2,0)</f>
        <v>7.73</v>
      </c>
      <c r="M6089" s="22">
        <f>shipments[[#This Row],[Boxes]]*shipments[[#This Row],[cost_per_box]]</f>
        <v>3664.02</v>
      </c>
      <c r="N6089" s="22">
        <f>shipments[[#This Row],[Amount]]-shipments[[#This Row],[total cost]]</f>
        <v>5799.48</v>
      </c>
    </row>
    <row r="6090" spans="1:14" x14ac:dyDescent="0.35">
      <c r="A6090" t="s">
        <v>6142</v>
      </c>
      <c r="B6090" t="s">
        <v>8047</v>
      </c>
      <c r="C6090" t="s">
        <v>8018</v>
      </c>
      <c r="D6090" t="s">
        <v>8036</v>
      </c>
      <c r="E6090" s="1">
        <v>44943</v>
      </c>
      <c r="F6090">
        <v>8561.25</v>
      </c>
      <c r="G6090">
        <v>408</v>
      </c>
      <c r="H6090" t="s">
        <v>7</v>
      </c>
      <c r="I6090" t="str">
        <f>VLOOKUP(shipments[[#This Row],[SPID]],CHOOSE({1,2},people[[#All],[SPID]],people[[#All],[Sales_person]]),2,0)</f>
        <v>Beverie Moffet</v>
      </c>
      <c r="J6090">
        <f>YEAR(shipments[[#This Row],[Shipdate]])</f>
        <v>2023</v>
      </c>
      <c r="K6090" s="22"/>
      <c r="L6090" s="22">
        <f>VLOOKUP(shipments[[#This Row],[PID]],CHOOSE({1,2},products[PID],products[Cost_per_box]),2,0)</f>
        <v>7.73</v>
      </c>
      <c r="M6090" s="22">
        <f>shipments[[#This Row],[Boxes]]*shipments[[#This Row],[cost_per_box]]</f>
        <v>3153.84</v>
      </c>
      <c r="N6090" s="22">
        <f>shipments[[#This Row],[Amount]]-shipments[[#This Row],[total cost]]</f>
        <v>5407.41</v>
      </c>
    </row>
    <row r="6091" spans="1:14" x14ac:dyDescent="0.35">
      <c r="A6091" t="s">
        <v>6143</v>
      </c>
      <c r="B6091" t="s">
        <v>8047</v>
      </c>
      <c r="C6091" t="s">
        <v>8018</v>
      </c>
      <c r="D6091" t="s">
        <v>8037</v>
      </c>
      <c r="E6091" s="1">
        <v>45496</v>
      </c>
      <c r="F6091">
        <v>11983.5</v>
      </c>
      <c r="G6091">
        <v>545</v>
      </c>
      <c r="H6091" t="s">
        <v>18</v>
      </c>
      <c r="I6091" t="str">
        <f>VLOOKUP(shipments[[#This Row],[SPID]],CHOOSE({1,2},people[[#All],[SPID]],people[[#All],[Sales_person]]),2,0)</f>
        <v>Beverie Moffet</v>
      </c>
      <c r="J6091">
        <f>YEAR(shipments[[#This Row],[Shipdate]])</f>
        <v>2024</v>
      </c>
      <c r="K6091" s="22"/>
      <c r="L6091" s="22">
        <f>VLOOKUP(shipments[[#This Row],[PID]],CHOOSE({1,2},products[PID],products[Cost_per_box]),2,0)</f>
        <v>7.73</v>
      </c>
      <c r="M6091" s="22">
        <f>shipments[[#This Row],[Boxes]]*shipments[[#This Row],[cost_per_box]]</f>
        <v>4212.8500000000004</v>
      </c>
      <c r="N6091" s="22">
        <f>shipments[[#This Row],[Amount]]-shipments[[#This Row],[total cost]]</f>
        <v>7770.65</v>
      </c>
    </row>
    <row r="6092" spans="1:14" x14ac:dyDescent="0.35">
      <c r="A6092" t="s">
        <v>6144</v>
      </c>
      <c r="B6092" t="s">
        <v>8047</v>
      </c>
      <c r="C6092" t="s">
        <v>8019</v>
      </c>
      <c r="D6092" t="s">
        <v>8038</v>
      </c>
      <c r="E6092" s="1">
        <v>45281</v>
      </c>
      <c r="F6092">
        <v>5613.75</v>
      </c>
      <c r="G6092">
        <v>256</v>
      </c>
      <c r="H6092" t="s">
        <v>40</v>
      </c>
      <c r="I6092" t="str">
        <f>VLOOKUP(shipments[[#This Row],[SPID]],CHOOSE({1,2},people[[#All],[SPID]],people[[#All],[Sales_person]]),2,0)</f>
        <v>Beverie Moffet</v>
      </c>
      <c r="J6092">
        <f>YEAR(shipments[[#This Row],[Shipdate]])</f>
        <v>2023</v>
      </c>
      <c r="K6092" s="22"/>
      <c r="L6092" s="22">
        <f>VLOOKUP(shipments[[#This Row],[PID]],CHOOSE({1,2},products[PID],products[Cost_per_box]),2,0)</f>
        <v>3.68</v>
      </c>
      <c r="M6092" s="22">
        <f>shipments[[#This Row],[Boxes]]*shipments[[#This Row],[cost_per_box]]</f>
        <v>942.08</v>
      </c>
      <c r="N6092" s="22">
        <f>shipments[[#This Row],[Amount]]-shipments[[#This Row],[total cost]]</f>
        <v>4671.67</v>
      </c>
    </row>
    <row r="6093" spans="1:14" x14ac:dyDescent="0.35">
      <c r="A6093" t="s">
        <v>6145</v>
      </c>
      <c r="B6093" t="s">
        <v>8047</v>
      </c>
      <c r="C6093" t="s">
        <v>8020</v>
      </c>
      <c r="D6093" t="s">
        <v>8037</v>
      </c>
      <c r="E6093" s="1">
        <v>45257</v>
      </c>
      <c r="F6093">
        <v>7431.75</v>
      </c>
      <c r="G6093">
        <v>620</v>
      </c>
      <c r="H6093" t="s">
        <v>7</v>
      </c>
      <c r="I6093" t="str">
        <f>VLOOKUP(shipments[[#This Row],[SPID]],CHOOSE({1,2},people[[#All],[SPID]],people[[#All],[Sales_person]]),2,0)</f>
        <v>Beverie Moffet</v>
      </c>
      <c r="J6093">
        <f>YEAR(shipments[[#This Row],[Shipdate]])</f>
        <v>2023</v>
      </c>
      <c r="K6093" s="22"/>
      <c r="L6093" s="22">
        <f>VLOOKUP(shipments[[#This Row],[PID]],CHOOSE({1,2},products[PID],products[Cost_per_box]),2,0)</f>
        <v>8.2200000000000006</v>
      </c>
      <c r="M6093" s="22">
        <f>shipments[[#This Row],[Boxes]]*shipments[[#This Row],[cost_per_box]]</f>
        <v>5096.4000000000005</v>
      </c>
      <c r="N6093" s="22">
        <f>shipments[[#This Row],[Amount]]-shipments[[#This Row],[total cost]]</f>
        <v>2335.3499999999995</v>
      </c>
    </row>
    <row r="6094" spans="1:14" x14ac:dyDescent="0.35">
      <c r="A6094" t="s">
        <v>6146</v>
      </c>
      <c r="B6094" t="s">
        <v>8047</v>
      </c>
      <c r="C6094" t="s">
        <v>8020</v>
      </c>
      <c r="D6094" t="s">
        <v>8037</v>
      </c>
      <c r="E6094" s="1">
        <v>45212</v>
      </c>
      <c r="F6094">
        <v>375.75</v>
      </c>
      <c r="G6094">
        <v>29</v>
      </c>
      <c r="H6094" t="s">
        <v>7</v>
      </c>
      <c r="I6094" t="str">
        <f>VLOOKUP(shipments[[#This Row],[SPID]],CHOOSE({1,2},people[[#All],[SPID]],people[[#All],[Sales_person]]),2,0)</f>
        <v>Beverie Moffet</v>
      </c>
      <c r="J6094">
        <f>YEAR(shipments[[#This Row],[Shipdate]])</f>
        <v>2023</v>
      </c>
      <c r="K6094" s="22"/>
      <c r="L6094" s="22">
        <f>VLOOKUP(shipments[[#This Row],[PID]],CHOOSE({1,2},products[PID],products[Cost_per_box]),2,0)</f>
        <v>8.2200000000000006</v>
      </c>
      <c r="M6094" s="22">
        <f>shipments[[#This Row],[Boxes]]*shipments[[#This Row],[cost_per_box]]</f>
        <v>238.38000000000002</v>
      </c>
      <c r="N6094" s="22">
        <f>shipments[[#This Row],[Amount]]-shipments[[#This Row],[total cost]]</f>
        <v>137.36999999999998</v>
      </c>
    </row>
    <row r="6095" spans="1:14" x14ac:dyDescent="0.35">
      <c r="A6095" t="s">
        <v>6147</v>
      </c>
      <c r="B6095" t="s">
        <v>8047</v>
      </c>
      <c r="C6095" t="s">
        <v>8022</v>
      </c>
      <c r="D6095" t="s">
        <v>8033</v>
      </c>
      <c r="E6095" s="1">
        <v>45292</v>
      </c>
      <c r="F6095">
        <v>5406.75</v>
      </c>
      <c r="G6095">
        <v>416</v>
      </c>
      <c r="H6095" t="s">
        <v>7</v>
      </c>
      <c r="I6095" t="str">
        <f>VLOOKUP(shipments[[#This Row],[SPID]],CHOOSE({1,2},people[[#All],[SPID]],people[[#All],[Sales_person]]),2,0)</f>
        <v>Beverie Moffet</v>
      </c>
      <c r="J6095">
        <f>YEAR(shipments[[#This Row],[Shipdate]])</f>
        <v>2024</v>
      </c>
      <c r="K6095" s="22"/>
      <c r="L6095" s="22">
        <f>VLOOKUP(shipments[[#This Row],[PID]],CHOOSE({1,2},products[PID],products[Cost_per_box]),2,0)</f>
        <v>4.74</v>
      </c>
      <c r="M6095" s="22">
        <f>shipments[[#This Row],[Boxes]]*shipments[[#This Row],[cost_per_box]]</f>
        <v>1971.8400000000001</v>
      </c>
      <c r="N6095" s="22">
        <f>shipments[[#This Row],[Amount]]-shipments[[#This Row],[total cost]]</f>
        <v>3434.91</v>
      </c>
    </row>
    <row r="6096" spans="1:14" x14ac:dyDescent="0.35">
      <c r="A6096" t="s">
        <v>6148</v>
      </c>
      <c r="B6096" t="s">
        <v>8047</v>
      </c>
      <c r="C6096" t="s">
        <v>8022</v>
      </c>
      <c r="D6096" t="s">
        <v>8033</v>
      </c>
      <c r="E6096" s="1">
        <v>45455</v>
      </c>
      <c r="F6096">
        <v>9535.5</v>
      </c>
      <c r="G6096">
        <v>596</v>
      </c>
      <c r="H6096" t="s">
        <v>7</v>
      </c>
      <c r="I6096" t="str">
        <f>VLOOKUP(shipments[[#This Row],[SPID]],CHOOSE({1,2},people[[#All],[SPID]],people[[#All],[Sales_person]]),2,0)</f>
        <v>Beverie Moffet</v>
      </c>
      <c r="J6096">
        <f>YEAR(shipments[[#This Row],[Shipdate]])</f>
        <v>2024</v>
      </c>
      <c r="K6096" s="22"/>
      <c r="L6096" s="22">
        <f>VLOOKUP(shipments[[#This Row],[PID]],CHOOSE({1,2},products[PID],products[Cost_per_box]),2,0)</f>
        <v>4.74</v>
      </c>
      <c r="M6096" s="22">
        <f>shipments[[#This Row],[Boxes]]*shipments[[#This Row],[cost_per_box]]</f>
        <v>2825.04</v>
      </c>
      <c r="N6096" s="22">
        <f>shipments[[#This Row],[Amount]]-shipments[[#This Row],[total cost]]</f>
        <v>6710.46</v>
      </c>
    </row>
    <row r="6097" spans="1:14" x14ac:dyDescent="0.35">
      <c r="A6097" t="s">
        <v>6149</v>
      </c>
      <c r="B6097" t="s">
        <v>8047</v>
      </c>
      <c r="C6097" t="s">
        <v>8023</v>
      </c>
      <c r="D6097" t="s">
        <v>8034</v>
      </c>
      <c r="E6097" s="1">
        <v>45335</v>
      </c>
      <c r="F6097">
        <v>1606.5</v>
      </c>
      <c r="G6097">
        <v>201</v>
      </c>
      <c r="H6097" t="s">
        <v>7</v>
      </c>
      <c r="I6097" t="str">
        <f>VLOOKUP(shipments[[#This Row],[SPID]],CHOOSE({1,2},people[[#All],[SPID]],people[[#All],[Sales_person]]),2,0)</f>
        <v>Beverie Moffet</v>
      </c>
      <c r="J6097">
        <f>YEAR(shipments[[#This Row],[Shipdate]])</f>
        <v>2024</v>
      </c>
      <c r="K6097" s="22"/>
      <c r="L6097" s="22">
        <f>VLOOKUP(shipments[[#This Row],[PID]],CHOOSE({1,2},products[PID],products[Cost_per_box]),2,0)</f>
        <v>10.51</v>
      </c>
      <c r="M6097" s="22">
        <f>shipments[[#This Row],[Boxes]]*shipments[[#This Row],[cost_per_box]]</f>
        <v>2112.5099999999998</v>
      </c>
      <c r="N6097" s="22">
        <f>shipments[[#This Row],[Amount]]-shipments[[#This Row],[total cost]]</f>
        <v>-506.00999999999976</v>
      </c>
    </row>
    <row r="6098" spans="1:14" x14ac:dyDescent="0.35">
      <c r="A6098" t="s">
        <v>6150</v>
      </c>
      <c r="B6098" t="s">
        <v>8047</v>
      </c>
      <c r="C6098" t="s">
        <v>8023</v>
      </c>
      <c r="D6098" t="s">
        <v>8036</v>
      </c>
      <c r="E6098" s="1">
        <v>44945</v>
      </c>
      <c r="F6098">
        <v>5406.75</v>
      </c>
      <c r="G6098">
        <v>601</v>
      </c>
      <c r="H6098" t="s">
        <v>7</v>
      </c>
      <c r="I6098" t="str">
        <f>VLOOKUP(shipments[[#This Row],[SPID]],CHOOSE({1,2},people[[#All],[SPID]],people[[#All],[Sales_person]]),2,0)</f>
        <v>Beverie Moffet</v>
      </c>
      <c r="J6098">
        <f>YEAR(shipments[[#This Row],[Shipdate]])</f>
        <v>2023</v>
      </c>
      <c r="K6098" s="22"/>
      <c r="L6098" s="22">
        <f>VLOOKUP(shipments[[#This Row],[PID]],CHOOSE({1,2},products[PID],products[Cost_per_box]),2,0)</f>
        <v>10.51</v>
      </c>
      <c r="M6098" s="22">
        <f>shipments[[#This Row],[Boxes]]*shipments[[#This Row],[cost_per_box]]</f>
        <v>6316.51</v>
      </c>
      <c r="N6098" s="22">
        <f>shipments[[#This Row],[Amount]]-shipments[[#This Row],[total cost]]</f>
        <v>-909.76000000000022</v>
      </c>
    </row>
    <row r="6099" spans="1:14" x14ac:dyDescent="0.35">
      <c r="A6099" t="s">
        <v>6151</v>
      </c>
      <c r="B6099" t="s">
        <v>8047</v>
      </c>
      <c r="C6099" t="s">
        <v>8023</v>
      </c>
      <c r="D6099" t="s">
        <v>8033</v>
      </c>
      <c r="E6099" s="1">
        <v>45320</v>
      </c>
      <c r="F6099">
        <v>15531.75</v>
      </c>
      <c r="G6099">
        <v>1726</v>
      </c>
      <c r="H6099" t="s">
        <v>40</v>
      </c>
      <c r="I6099" t="str">
        <f>VLOOKUP(shipments[[#This Row],[SPID]],CHOOSE({1,2},people[[#All],[SPID]],people[[#All],[Sales_person]]),2,0)</f>
        <v>Beverie Moffet</v>
      </c>
      <c r="J6099">
        <f>YEAR(shipments[[#This Row],[Shipdate]])</f>
        <v>2024</v>
      </c>
      <c r="K6099" s="22"/>
      <c r="L6099" s="22">
        <f>VLOOKUP(shipments[[#This Row],[PID]],CHOOSE({1,2},products[PID],products[Cost_per_box]),2,0)</f>
        <v>10.51</v>
      </c>
      <c r="M6099" s="22">
        <f>shipments[[#This Row],[Boxes]]*shipments[[#This Row],[cost_per_box]]</f>
        <v>18140.259999999998</v>
      </c>
      <c r="N6099" s="22">
        <f>shipments[[#This Row],[Amount]]-shipments[[#This Row],[total cost]]</f>
        <v>-2608.5099999999984</v>
      </c>
    </row>
    <row r="6100" spans="1:14" x14ac:dyDescent="0.35">
      <c r="A6100" t="s">
        <v>6152</v>
      </c>
      <c r="B6100" t="s">
        <v>8047</v>
      </c>
      <c r="C6100" t="s">
        <v>8023</v>
      </c>
      <c r="D6100" t="s">
        <v>8034</v>
      </c>
      <c r="E6100" s="1">
        <v>45147</v>
      </c>
      <c r="F6100">
        <v>1426.5</v>
      </c>
      <c r="G6100">
        <v>238</v>
      </c>
      <c r="H6100" t="s">
        <v>7</v>
      </c>
      <c r="I6100" t="str">
        <f>VLOOKUP(shipments[[#This Row],[SPID]],CHOOSE({1,2},people[[#All],[SPID]],people[[#All],[Sales_person]]),2,0)</f>
        <v>Beverie Moffet</v>
      </c>
      <c r="J6100">
        <f>YEAR(shipments[[#This Row],[Shipdate]])</f>
        <v>2023</v>
      </c>
      <c r="K6100" s="22"/>
      <c r="L6100" s="22">
        <f>VLOOKUP(shipments[[#This Row],[PID]],CHOOSE({1,2},products[PID],products[Cost_per_box]),2,0)</f>
        <v>10.51</v>
      </c>
      <c r="M6100" s="22">
        <f>shipments[[#This Row],[Boxes]]*shipments[[#This Row],[cost_per_box]]</f>
        <v>2501.38</v>
      </c>
      <c r="N6100" s="22">
        <f>shipments[[#This Row],[Amount]]-shipments[[#This Row],[total cost]]</f>
        <v>-1074.8800000000001</v>
      </c>
    </row>
    <row r="6101" spans="1:14" x14ac:dyDescent="0.35">
      <c r="A6101" t="s">
        <v>6153</v>
      </c>
      <c r="B6101" t="s">
        <v>8047</v>
      </c>
      <c r="C6101" t="s">
        <v>8023</v>
      </c>
      <c r="D6101" t="s">
        <v>8035</v>
      </c>
      <c r="E6101" s="1">
        <v>45097</v>
      </c>
      <c r="F6101">
        <v>3622.5</v>
      </c>
      <c r="G6101">
        <v>453</v>
      </c>
      <c r="H6101" t="s">
        <v>7</v>
      </c>
      <c r="I6101" t="str">
        <f>VLOOKUP(shipments[[#This Row],[SPID]],CHOOSE({1,2},people[[#All],[SPID]],people[[#All],[Sales_person]]),2,0)</f>
        <v>Beverie Moffet</v>
      </c>
      <c r="J6101">
        <f>YEAR(shipments[[#This Row],[Shipdate]])</f>
        <v>2023</v>
      </c>
      <c r="K6101" s="22"/>
      <c r="L6101" s="22">
        <f>VLOOKUP(shipments[[#This Row],[PID]],CHOOSE({1,2},products[PID],products[Cost_per_box]),2,0)</f>
        <v>10.51</v>
      </c>
      <c r="M6101" s="22">
        <f>shipments[[#This Row],[Boxes]]*shipments[[#This Row],[cost_per_box]]</f>
        <v>4761.03</v>
      </c>
      <c r="N6101" s="22">
        <f>shipments[[#This Row],[Amount]]-shipments[[#This Row],[total cost]]</f>
        <v>-1138.5299999999997</v>
      </c>
    </row>
    <row r="6102" spans="1:14" x14ac:dyDescent="0.35">
      <c r="A6102" t="s">
        <v>6154</v>
      </c>
      <c r="B6102" t="s">
        <v>8047</v>
      </c>
      <c r="C6102" t="s">
        <v>8023</v>
      </c>
      <c r="D6102" t="s">
        <v>8036</v>
      </c>
      <c r="E6102" s="1">
        <v>45537</v>
      </c>
      <c r="F6102">
        <v>5292</v>
      </c>
      <c r="G6102">
        <v>588</v>
      </c>
      <c r="H6102" t="s">
        <v>26</v>
      </c>
      <c r="I6102" t="str">
        <f>VLOOKUP(shipments[[#This Row],[SPID]],CHOOSE({1,2},people[[#All],[SPID]],people[[#All],[Sales_person]]),2,0)</f>
        <v>Beverie Moffet</v>
      </c>
      <c r="J6102">
        <f>YEAR(shipments[[#This Row],[Shipdate]])</f>
        <v>2024</v>
      </c>
      <c r="K6102" s="22"/>
      <c r="L6102" s="22">
        <f>VLOOKUP(shipments[[#This Row],[PID]],CHOOSE({1,2},products[PID],products[Cost_per_box]),2,0)</f>
        <v>10.51</v>
      </c>
      <c r="M6102" s="22">
        <f>shipments[[#This Row],[Boxes]]*shipments[[#This Row],[cost_per_box]]</f>
        <v>6179.88</v>
      </c>
      <c r="N6102" s="22">
        <f>shipments[[#This Row],[Amount]]-shipments[[#This Row],[total cost]]</f>
        <v>-887.88000000000011</v>
      </c>
    </row>
    <row r="6103" spans="1:14" x14ac:dyDescent="0.35">
      <c r="A6103" t="s">
        <v>6155</v>
      </c>
      <c r="B6103" t="s">
        <v>8047</v>
      </c>
      <c r="C6103" t="s">
        <v>8023</v>
      </c>
      <c r="D6103" t="s">
        <v>8038</v>
      </c>
      <c r="E6103" s="1">
        <v>45531</v>
      </c>
      <c r="F6103">
        <v>1840.5</v>
      </c>
      <c r="G6103">
        <v>185</v>
      </c>
      <c r="H6103" t="s">
        <v>18</v>
      </c>
      <c r="I6103" t="str">
        <f>VLOOKUP(shipments[[#This Row],[SPID]],CHOOSE({1,2},people[[#All],[SPID]],people[[#All],[Sales_person]]),2,0)</f>
        <v>Beverie Moffet</v>
      </c>
      <c r="J6103">
        <f>YEAR(shipments[[#This Row],[Shipdate]])</f>
        <v>2024</v>
      </c>
      <c r="K6103" s="22"/>
      <c r="L6103" s="22">
        <f>VLOOKUP(shipments[[#This Row],[PID]],CHOOSE({1,2},products[PID],products[Cost_per_box]),2,0)</f>
        <v>10.51</v>
      </c>
      <c r="M6103" s="22">
        <f>shipments[[#This Row],[Boxes]]*shipments[[#This Row],[cost_per_box]]</f>
        <v>1944.35</v>
      </c>
      <c r="N6103" s="22">
        <f>shipments[[#This Row],[Amount]]-shipments[[#This Row],[total cost]]</f>
        <v>-103.84999999999991</v>
      </c>
    </row>
    <row r="6104" spans="1:14" x14ac:dyDescent="0.35">
      <c r="A6104" t="s">
        <v>6156</v>
      </c>
      <c r="B6104" t="s">
        <v>8047</v>
      </c>
      <c r="C6104" t="s">
        <v>8023</v>
      </c>
      <c r="D6104" t="s">
        <v>8033</v>
      </c>
      <c r="E6104" s="1">
        <v>45471</v>
      </c>
      <c r="F6104">
        <v>6059.25</v>
      </c>
      <c r="G6104">
        <v>866</v>
      </c>
      <c r="H6104" t="s">
        <v>7</v>
      </c>
      <c r="I6104" t="str">
        <f>VLOOKUP(shipments[[#This Row],[SPID]],CHOOSE({1,2},people[[#All],[SPID]],people[[#All],[Sales_person]]),2,0)</f>
        <v>Beverie Moffet</v>
      </c>
      <c r="J6104">
        <f>YEAR(shipments[[#This Row],[Shipdate]])</f>
        <v>2024</v>
      </c>
      <c r="K6104" s="22"/>
      <c r="L6104" s="22">
        <f>VLOOKUP(shipments[[#This Row],[PID]],CHOOSE({1,2},products[PID],products[Cost_per_box]),2,0)</f>
        <v>10.51</v>
      </c>
      <c r="M6104" s="22">
        <f>shipments[[#This Row],[Boxes]]*shipments[[#This Row],[cost_per_box]]</f>
        <v>9101.66</v>
      </c>
      <c r="N6104" s="22">
        <f>shipments[[#This Row],[Amount]]-shipments[[#This Row],[total cost]]</f>
        <v>-3042.41</v>
      </c>
    </row>
    <row r="6105" spans="1:14" x14ac:dyDescent="0.35">
      <c r="A6105" t="s">
        <v>6157</v>
      </c>
      <c r="B6105" t="s">
        <v>8047</v>
      </c>
      <c r="C6105" t="s">
        <v>8023</v>
      </c>
      <c r="D6105" t="s">
        <v>8037</v>
      </c>
      <c r="E6105" s="1">
        <v>45313</v>
      </c>
      <c r="F6105">
        <v>2220.75</v>
      </c>
      <c r="G6105">
        <v>278</v>
      </c>
      <c r="H6105" t="s">
        <v>7</v>
      </c>
      <c r="I6105" t="str">
        <f>VLOOKUP(shipments[[#This Row],[SPID]],CHOOSE({1,2},people[[#All],[SPID]],people[[#All],[Sales_person]]),2,0)</f>
        <v>Beverie Moffet</v>
      </c>
      <c r="J6105">
        <f>YEAR(shipments[[#This Row],[Shipdate]])</f>
        <v>2024</v>
      </c>
      <c r="K6105" s="22"/>
      <c r="L6105" s="22">
        <f>VLOOKUP(shipments[[#This Row],[PID]],CHOOSE({1,2},products[PID],products[Cost_per_box]),2,0)</f>
        <v>10.51</v>
      </c>
      <c r="M6105" s="22">
        <f>shipments[[#This Row],[Boxes]]*shipments[[#This Row],[cost_per_box]]</f>
        <v>2921.7799999999997</v>
      </c>
      <c r="N6105" s="22">
        <f>shipments[[#This Row],[Amount]]-shipments[[#This Row],[total cost]]</f>
        <v>-701.02999999999975</v>
      </c>
    </row>
    <row r="6106" spans="1:14" x14ac:dyDescent="0.35">
      <c r="A6106" t="s">
        <v>6158</v>
      </c>
      <c r="B6106" t="s">
        <v>8047</v>
      </c>
      <c r="C6106" t="s">
        <v>8024</v>
      </c>
      <c r="D6106" t="s">
        <v>8033</v>
      </c>
      <c r="E6106" s="1">
        <v>45477</v>
      </c>
      <c r="F6106">
        <v>524.25</v>
      </c>
      <c r="G6106">
        <v>31</v>
      </c>
      <c r="H6106" t="s">
        <v>18</v>
      </c>
      <c r="I6106" t="str">
        <f>VLOOKUP(shipments[[#This Row],[SPID]],CHOOSE({1,2},people[[#All],[SPID]],people[[#All],[Sales_person]]),2,0)</f>
        <v>Beverie Moffet</v>
      </c>
      <c r="J6106">
        <f>YEAR(shipments[[#This Row],[Shipdate]])</f>
        <v>2024</v>
      </c>
      <c r="K6106" s="22"/>
      <c r="L6106" s="22">
        <f>VLOOKUP(shipments[[#This Row],[PID]],CHOOSE({1,2},products[PID],products[Cost_per_box]),2,0)</f>
        <v>6.43</v>
      </c>
      <c r="M6106" s="22">
        <f>shipments[[#This Row],[Boxes]]*shipments[[#This Row],[cost_per_box]]</f>
        <v>199.32999999999998</v>
      </c>
      <c r="N6106" s="22">
        <f>shipments[[#This Row],[Amount]]-shipments[[#This Row],[total cost]]</f>
        <v>324.92</v>
      </c>
    </row>
    <row r="6107" spans="1:14" x14ac:dyDescent="0.35">
      <c r="A6107" t="s">
        <v>6159</v>
      </c>
      <c r="B6107" t="s">
        <v>8047</v>
      </c>
      <c r="C6107" t="s">
        <v>8024</v>
      </c>
      <c r="D6107" t="s">
        <v>8035</v>
      </c>
      <c r="E6107" s="1">
        <v>45252</v>
      </c>
      <c r="F6107">
        <v>6729.75</v>
      </c>
      <c r="G6107">
        <v>449</v>
      </c>
      <c r="H6107" t="s">
        <v>7</v>
      </c>
      <c r="I6107" t="str">
        <f>VLOOKUP(shipments[[#This Row],[SPID]],CHOOSE({1,2},people[[#All],[SPID]],people[[#All],[Sales_person]]),2,0)</f>
        <v>Beverie Moffet</v>
      </c>
      <c r="J6107">
        <f>YEAR(shipments[[#This Row],[Shipdate]])</f>
        <v>2023</v>
      </c>
      <c r="K6107" s="22"/>
      <c r="L6107" s="22">
        <f>VLOOKUP(shipments[[#This Row],[PID]],CHOOSE({1,2},products[PID],products[Cost_per_box]),2,0)</f>
        <v>6.43</v>
      </c>
      <c r="M6107" s="22">
        <f>shipments[[#This Row],[Boxes]]*shipments[[#This Row],[cost_per_box]]</f>
        <v>2887.0699999999997</v>
      </c>
      <c r="N6107" s="22">
        <f>shipments[[#This Row],[Amount]]-shipments[[#This Row],[total cost]]</f>
        <v>3842.6800000000003</v>
      </c>
    </row>
    <row r="6108" spans="1:14" x14ac:dyDescent="0.35">
      <c r="A6108" t="s">
        <v>6160</v>
      </c>
      <c r="B6108" t="s">
        <v>8047</v>
      </c>
      <c r="C6108" t="s">
        <v>8026</v>
      </c>
      <c r="D6108" t="s">
        <v>8038</v>
      </c>
      <c r="E6108" s="1">
        <v>45279</v>
      </c>
      <c r="F6108">
        <v>5620.5</v>
      </c>
      <c r="G6108">
        <v>352</v>
      </c>
      <c r="H6108" t="s">
        <v>7</v>
      </c>
      <c r="I6108" t="str">
        <f>VLOOKUP(shipments[[#This Row],[SPID]],CHOOSE({1,2},people[[#All],[SPID]],people[[#All],[Sales_person]]),2,0)</f>
        <v>Beverie Moffet</v>
      </c>
      <c r="J6108">
        <f>YEAR(shipments[[#This Row],[Shipdate]])</f>
        <v>2023</v>
      </c>
      <c r="K6108" s="22"/>
      <c r="L6108" s="22">
        <f>VLOOKUP(shipments[[#This Row],[PID]],CHOOSE({1,2},products[PID],products[Cost_per_box]),2,0)</f>
        <v>9.57</v>
      </c>
      <c r="M6108" s="22">
        <f>shipments[[#This Row],[Boxes]]*shipments[[#This Row],[cost_per_box]]</f>
        <v>3368.6400000000003</v>
      </c>
      <c r="N6108" s="22">
        <f>shipments[[#This Row],[Amount]]-shipments[[#This Row],[total cost]]</f>
        <v>2251.8599999999997</v>
      </c>
    </row>
    <row r="6109" spans="1:14" x14ac:dyDescent="0.35">
      <c r="A6109" t="s">
        <v>6161</v>
      </c>
      <c r="B6109" t="s">
        <v>8047</v>
      </c>
      <c r="C6109" t="s">
        <v>8027</v>
      </c>
      <c r="D6109" t="s">
        <v>8037</v>
      </c>
      <c r="E6109" s="1">
        <v>45203</v>
      </c>
      <c r="F6109">
        <v>3548.25</v>
      </c>
      <c r="G6109">
        <v>444</v>
      </c>
      <c r="H6109" t="s">
        <v>7</v>
      </c>
      <c r="I6109" t="str">
        <f>VLOOKUP(shipments[[#This Row],[SPID]],CHOOSE({1,2},people[[#All],[SPID]],people[[#All],[Sales_person]]),2,0)</f>
        <v>Beverie Moffet</v>
      </c>
      <c r="J6109">
        <f>YEAR(shipments[[#This Row],[Shipdate]])</f>
        <v>2023</v>
      </c>
      <c r="K6109" s="22"/>
      <c r="L6109" s="22">
        <f>VLOOKUP(shipments[[#This Row],[PID]],CHOOSE({1,2},products[PID],products[Cost_per_box]),2,0)</f>
        <v>8.43</v>
      </c>
      <c r="M6109" s="22">
        <f>shipments[[#This Row],[Boxes]]*shipments[[#This Row],[cost_per_box]]</f>
        <v>3742.92</v>
      </c>
      <c r="N6109" s="22">
        <f>shipments[[#This Row],[Amount]]-shipments[[#This Row],[total cost]]</f>
        <v>-194.67000000000007</v>
      </c>
    </row>
    <row r="6110" spans="1:14" x14ac:dyDescent="0.35">
      <c r="A6110" t="s">
        <v>6162</v>
      </c>
      <c r="B6110" t="s">
        <v>8047</v>
      </c>
      <c r="C6110" t="s">
        <v>8027</v>
      </c>
      <c r="D6110" t="s">
        <v>8033</v>
      </c>
      <c r="E6110" s="1">
        <v>44929</v>
      </c>
      <c r="F6110">
        <v>11182.5</v>
      </c>
      <c r="G6110">
        <v>1243</v>
      </c>
      <c r="H6110" t="s">
        <v>7</v>
      </c>
      <c r="I6110" t="str">
        <f>VLOOKUP(shipments[[#This Row],[SPID]],CHOOSE({1,2},people[[#All],[SPID]],people[[#All],[Sales_person]]),2,0)</f>
        <v>Beverie Moffet</v>
      </c>
      <c r="J6110">
        <f>YEAR(shipments[[#This Row],[Shipdate]])</f>
        <v>2023</v>
      </c>
      <c r="K6110" s="22"/>
      <c r="L6110" s="22">
        <f>VLOOKUP(shipments[[#This Row],[PID]],CHOOSE({1,2},products[PID],products[Cost_per_box]),2,0)</f>
        <v>8.43</v>
      </c>
      <c r="M6110" s="22">
        <f>shipments[[#This Row],[Boxes]]*shipments[[#This Row],[cost_per_box]]</f>
        <v>10478.49</v>
      </c>
      <c r="N6110" s="22">
        <f>shipments[[#This Row],[Amount]]-shipments[[#This Row],[total cost]]</f>
        <v>704.01000000000022</v>
      </c>
    </row>
    <row r="6111" spans="1:14" x14ac:dyDescent="0.35">
      <c r="A6111" t="s">
        <v>6163</v>
      </c>
      <c r="B6111" t="s">
        <v>8047</v>
      </c>
      <c r="C6111" t="s">
        <v>8029</v>
      </c>
      <c r="D6111" t="s">
        <v>8033</v>
      </c>
      <c r="E6111" s="1">
        <v>45001</v>
      </c>
      <c r="F6111">
        <v>9693</v>
      </c>
      <c r="G6111">
        <v>335</v>
      </c>
      <c r="H6111" t="s">
        <v>7</v>
      </c>
      <c r="I6111" t="str">
        <f>VLOOKUP(shipments[[#This Row],[SPID]],CHOOSE({1,2},people[[#All],[SPID]],people[[#All],[Sales_person]]),2,0)</f>
        <v>Beverie Moffet</v>
      </c>
      <c r="J6111">
        <f>YEAR(shipments[[#This Row],[Shipdate]])</f>
        <v>2023</v>
      </c>
      <c r="K6111" s="22"/>
      <c r="L6111" s="22">
        <f>VLOOKUP(shipments[[#This Row],[PID]],CHOOSE({1,2},products[PID],products[Cost_per_box]),2,0)</f>
        <v>5.04</v>
      </c>
      <c r="M6111" s="22">
        <f>shipments[[#This Row],[Boxes]]*shipments[[#This Row],[cost_per_box]]</f>
        <v>1688.4</v>
      </c>
      <c r="N6111" s="22">
        <f>shipments[[#This Row],[Amount]]-shipments[[#This Row],[total cost]]</f>
        <v>8004.6</v>
      </c>
    </row>
    <row r="6112" spans="1:14" x14ac:dyDescent="0.35">
      <c r="A6112" t="s">
        <v>6164</v>
      </c>
      <c r="B6112" t="s">
        <v>8047</v>
      </c>
      <c r="C6112" t="s">
        <v>8029</v>
      </c>
      <c r="D6112" t="s">
        <v>8034</v>
      </c>
      <c r="E6112" s="1">
        <v>45484</v>
      </c>
      <c r="F6112">
        <v>9058.5</v>
      </c>
      <c r="G6112">
        <v>363</v>
      </c>
      <c r="H6112" t="s">
        <v>18</v>
      </c>
      <c r="I6112" t="str">
        <f>VLOOKUP(shipments[[#This Row],[SPID]],CHOOSE({1,2},people[[#All],[SPID]],people[[#All],[Sales_person]]),2,0)</f>
        <v>Beverie Moffet</v>
      </c>
      <c r="J6112">
        <f>YEAR(shipments[[#This Row],[Shipdate]])</f>
        <v>2024</v>
      </c>
      <c r="K6112" s="22"/>
      <c r="L6112" s="22">
        <f>VLOOKUP(shipments[[#This Row],[PID]],CHOOSE({1,2},products[PID],products[Cost_per_box]),2,0)</f>
        <v>5.04</v>
      </c>
      <c r="M6112" s="22">
        <f>shipments[[#This Row],[Boxes]]*shipments[[#This Row],[cost_per_box]]</f>
        <v>1829.52</v>
      </c>
      <c r="N6112" s="22">
        <f>shipments[[#This Row],[Amount]]-shipments[[#This Row],[total cost]]</f>
        <v>7228.98</v>
      </c>
    </row>
    <row r="6113" spans="1:14" x14ac:dyDescent="0.35">
      <c r="A6113" t="s">
        <v>6165</v>
      </c>
      <c r="B6113" t="s">
        <v>8047</v>
      </c>
      <c r="C6113" t="s">
        <v>8030</v>
      </c>
      <c r="D6113" t="s">
        <v>8034</v>
      </c>
      <c r="E6113" s="1">
        <v>45540</v>
      </c>
      <c r="F6113">
        <v>11571.75</v>
      </c>
      <c r="G6113">
        <v>1158</v>
      </c>
      <c r="H6113" t="s">
        <v>26</v>
      </c>
      <c r="I6113" t="str">
        <f>VLOOKUP(shipments[[#This Row],[SPID]],CHOOSE({1,2},people[[#All],[SPID]],people[[#All],[Sales_person]]),2,0)</f>
        <v>Beverie Moffet</v>
      </c>
      <c r="J6113">
        <f>YEAR(shipments[[#This Row],[Shipdate]])</f>
        <v>2024</v>
      </c>
      <c r="K6113" s="22"/>
      <c r="L6113" s="22">
        <f>VLOOKUP(shipments[[#This Row],[PID]],CHOOSE({1,2},products[PID],products[Cost_per_box]),2,0)</f>
        <v>2.76</v>
      </c>
      <c r="M6113" s="22">
        <f>shipments[[#This Row],[Boxes]]*shipments[[#This Row],[cost_per_box]]</f>
        <v>3196.08</v>
      </c>
      <c r="N6113" s="22">
        <f>shipments[[#This Row],[Amount]]-shipments[[#This Row],[total cost]]</f>
        <v>8375.67</v>
      </c>
    </row>
    <row r="6114" spans="1:14" x14ac:dyDescent="0.35">
      <c r="A6114" t="s">
        <v>6166</v>
      </c>
      <c r="B6114" t="s">
        <v>8047</v>
      </c>
      <c r="C6114" t="s">
        <v>8031</v>
      </c>
      <c r="D6114" t="s">
        <v>8033</v>
      </c>
      <c r="E6114" s="1">
        <v>45371</v>
      </c>
      <c r="F6114">
        <v>3690</v>
      </c>
      <c r="G6114">
        <v>462</v>
      </c>
      <c r="H6114" t="s">
        <v>40</v>
      </c>
      <c r="I6114" t="str">
        <f>VLOOKUP(shipments[[#This Row],[SPID]],CHOOSE({1,2},people[[#All],[SPID]],people[[#All],[Sales_person]]),2,0)</f>
        <v>Beverie Moffet</v>
      </c>
      <c r="J6114">
        <f>YEAR(shipments[[#This Row],[Shipdate]])</f>
        <v>2024</v>
      </c>
      <c r="K6114" s="22"/>
      <c r="L6114" s="22">
        <f>VLOOKUP(shipments[[#This Row],[PID]],CHOOSE({1,2},products[PID],products[Cost_per_box]),2,0)</f>
        <v>3.32</v>
      </c>
      <c r="M6114" s="22">
        <f>shipments[[#This Row],[Boxes]]*shipments[[#This Row],[cost_per_box]]</f>
        <v>1533.84</v>
      </c>
      <c r="N6114" s="22">
        <f>shipments[[#This Row],[Amount]]-shipments[[#This Row],[total cost]]</f>
        <v>2156.16</v>
      </c>
    </row>
    <row r="6115" spans="1:14" x14ac:dyDescent="0.35">
      <c r="A6115" t="s">
        <v>6167</v>
      </c>
      <c r="B6115" t="s">
        <v>8047</v>
      </c>
      <c r="C6115" t="s">
        <v>8031</v>
      </c>
      <c r="D6115" t="s">
        <v>8034</v>
      </c>
      <c r="E6115" s="1">
        <v>45407</v>
      </c>
      <c r="F6115">
        <v>1595.25</v>
      </c>
      <c r="G6115">
        <v>160</v>
      </c>
      <c r="H6115" t="s">
        <v>7</v>
      </c>
      <c r="I6115" t="str">
        <f>VLOOKUP(shipments[[#This Row],[SPID]],CHOOSE({1,2},people[[#All],[SPID]],people[[#All],[Sales_person]]),2,0)</f>
        <v>Beverie Moffet</v>
      </c>
      <c r="J6115">
        <f>YEAR(shipments[[#This Row],[Shipdate]])</f>
        <v>2024</v>
      </c>
      <c r="K6115" s="22"/>
      <c r="L6115" s="22">
        <f>VLOOKUP(shipments[[#This Row],[PID]],CHOOSE({1,2},products[PID],products[Cost_per_box]),2,0)</f>
        <v>3.32</v>
      </c>
      <c r="M6115" s="22">
        <f>shipments[[#This Row],[Boxes]]*shipments[[#This Row],[cost_per_box]]</f>
        <v>531.19999999999993</v>
      </c>
      <c r="N6115" s="22">
        <f>shipments[[#This Row],[Amount]]-shipments[[#This Row],[total cost]]</f>
        <v>1064.0500000000002</v>
      </c>
    </row>
    <row r="6116" spans="1:14" x14ac:dyDescent="0.35">
      <c r="A6116" t="s">
        <v>6168</v>
      </c>
      <c r="B6116" t="s">
        <v>8047</v>
      </c>
      <c r="C6116" t="s">
        <v>8031</v>
      </c>
      <c r="D6116" t="s">
        <v>8036</v>
      </c>
      <c r="E6116" s="1">
        <v>45331</v>
      </c>
      <c r="F6116">
        <v>7245</v>
      </c>
      <c r="G6116">
        <v>659</v>
      </c>
      <c r="H6116" t="s">
        <v>7</v>
      </c>
      <c r="I6116" t="str">
        <f>VLOOKUP(shipments[[#This Row],[SPID]],CHOOSE({1,2},people[[#All],[SPID]],people[[#All],[Sales_person]]),2,0)</f>
        <v>Beverie Moffet</v>
      </c>
      <c r="J6116">
        <f>YEAR(shipments[[#This Row],[Shipdate]])</f>
        <v>2024</v>
      </c>
      <c r="K6116" s="22"/>
      <c r="L6116" s="22">
        <f>VLOOKUP(shipments[[#This Row],[PID]],CHOOSE({1,2},products[PID],products[Cost_per_box]),2,0)</f>
        <v>3.32</v>
      </c>
      <c r="M6116" s="22">
        <f>shipments[[#This Row],[Boxes]]*shipments[[#This Row],[cost_per_box]]</f>
        <v>2187.88</v>
      </c>
      <c r="N6116" s="22">
        <f>shipments[[#This Row],[Amount]]-shipments[[#This Row],[total cost]]</f>
        <v>5057.12</v>
      </c>
    </row>
    <row r="6117" spans="1:14" x14ac:dyDescent="0.35">
      <c r="A6117" t="s">
        <v>6169</v>
      </c>
      <c r="B6117" t="s">
        <v>8047</v>
      </c>
      <c r="C6117" t="s">
        <v>8031</v>
      </c>
      <c r="D6117" t="s">
        <v>8038</v>
      </c>
      <c r="E6117" s="1">
        <v>45413</v>
      </c>
      <c r="F6117">
        <v>13801.5</v>
      </c>
      <c r="G6117">
        <v>1726</v>
      </c>
      <c r="H6117" t="s">
        <v>7</v>
      </c>
      <c r="I6117" t="str">
        <f>VLOOKUP(shipments[[#This Row],[SPID]],CHOOSE({1,2},people[[#All],[SPID]],people[[#All],[Sales_person]]),2,0)</f>
        <v>Beverie Moffet</v>
      </c>
      <c r="J6117">
        <f>YEAR(shipments[[#This Row],[Shipdate]])</f>
        <v>2024</v>
      </c>
      <c r="K6117" s="22"/>
      <c r="L6117" s="22">
        <f>VLOOKUP(shipments[[#This Row],[PID]],CHOOSE({1,2},products[PID],products[Cost_per_box]),2,0)</f>
        <v>3.32</v>
      </c>
      <c r="M6117" s="22">
        <f>shipments[[#This Row],[Boxes]]*shipments[[#This Row],[cost_per_box]]</f>
        <v>5730.32</v>
      </c>
      <c r="N6117" s="22">
        <f>shipments[[#This Row],[Amount]]-shipments[[#This Row],[total cost]]</f>
        <v>8071.18</v>
      </c>
    </row>
    <row r="6118" spans="1:14" x14ac:dyDescent="0.35">
      <c r="A6118" t="s">
        <v>6170</v>
      </c>
      <c r="B6118" t="s">
        <v>8047</v>
      </c>
      <c r="C6118" t="s">
        <v>8031</v>
      </c>
      <c r="D6118" t="s">
        <v>8037</v>
      </c>
      <c r="E6118" s="1">
        <v>45126</v>
      </c>
      <c r="F6118">
        <v>1446.75</v>
      </c>
      <c r="G6118">
        <v>145</v>
      </c>
      <c r="H6118" t="s">
        <v>7</v>
      </c>
      <c r="I6118" t="str">
        <f>VLOOKUP(shipments[[#This Row],[SPID]],CHOOSE({1,2},people[[#All],[SPID]],people[[#All],[Sales_person]]),2,0)</f>
        <v>Beverie Moffet</v>
      </c>
      <c r="J6118">
        <f>YEAR(shipments[[#This Row],[Shipdate]])</f>
        <v>2023</v>
      </c>
      <c r="K6118" s="22"/>
      <c r="L6118" s="22">
        <f>VLOOKUP(shipments[[#This Row],[PID]],CHOOSE({1,2},products[PID],products[Cost_per_box]),2,0)</f>
        <v>3.32</v>
      </c>
      <c r="M6118" s="22">
        <f>shipments[[#This Row],[Boxes]]*shipments[[#This Row],[cost_per_box]]</f>
        <v>481.4</v>
      </c>
      <c r="N6118" s="22">
        <f>shipments[[#This Row],[Amount]]-shipments[[#This Row],[total cost]]</f>
        <v>965.35</v>
      </c>
    </row>
    <row r="6119" spans="1:14" x14ac:dyDescent="0.35">
      <c r="A6119" t="s">
        <v>6171</v>
      </c>
      <c r="B6119" t="s">
        <v>8047</v>
      </c>
      <c r="C6119" t="s">
        <v>8032</v>
      </c>
      <c r="D6119" t="s">
        <v>8034</v>
      </c>
      <c r="E6119" s="1">
        <v>45418</v>
      </c>
      <c r="F6119">
        <v>8237.25</v>
      </c>
      <c r="G6119">
        <v>434</v>
      </c>
      <c r="H6119" t="s">
        <v>7</v>
      </c>
      <c r="I6119" t="str">
        <f>VLOOKUP(shipments[[#This Row],[SPID]],CHOOSE({1,2},people[[#All],[SPID]],people[[#All],[Sales_person]]),2,0)</f>
        <v>Beverie Moffet</v>
      </c>
      <c r="J6119">
        <f>YEAR(shipments[[#This Row],[Shipdate]])</f>
        <v>2024</v>
      </c>
      <c r="K6119" s="22"/>
      <c r="L6119" s="22">
        <f>VLOOKUP(shipments[[#This Row],[PID]],CHOOSE({1,2},products[PID],products[Cost_per_box]),2,0)</f>
        <v>2.65</v>
      </c>
      <c r="M6119" s="22">
        <f>shipments[[#This Row],[Boxes]]*shipments[[#This Row],[cost_per_box]]</f>
        <v>1150.0999999999999</v>
      </c>
      <c r="N6119" s="22">
        <f>shipments[[#This Row],[Amount]]-shipments[[#This Row],[total cost]]</f>
        <v>7087.15</v>
      </c>
    </row>
    <row r="6120" spans="1:14" x14ac:dyDescent="0.35">
      <c r="A6120" t="s">
        <v>6172</v>
      </c>
      <c r="B6120" t="s">
        <v>8047</v>
      </c>
      <c r="C6120" t="s">
        <v>8032</v>
      </c>
      <c r="D6120" t="s">
        <v>8033</v>
      </c>
      <c r="E6120" s="1">
        <v>45273</v>
      </c>
      <c r="F6120">
        <v>3190.5</v>
      </c>
      <c r="G6120">
        <v>160</v>
      </c>
      <c r="H6120" t="s">
        <v>7</v>
      </c>
      <c r="I6120" t="str">
        <f>VLOOKUP(shipments[[#This Row],[SPID]],CHOOSE({1,2},people[[#All],[SPID]],people[[#All],[Sales_person]]),2,0)</f>
        <v>Beverie Moffet</v>
      </c>
      <c r="J6120">
        <f>YEAR(shipments[[#This Row],[Shipdate]])</f>
        <v>2023</v>
      </c>
      <c r="K6120" s="22"/>
      <c r="L6120" s="22">
        <f>VLOOKUP(shipments[[#This Row],[PID]],CHOOSE({1,2},products[PID],products[Cost_per_box]),2,0)</f>
        <v>2.65</v>
      </c>
      <c r="M6120" s="22">
        <f>shipments[[#This Row],[Boxes]]*shipments[[#This Row],[cost_per_box]]</f>
        <v>424</v>
      </c>
      <c r="N6120" s="22">
        <f>shipments[[#This Row],[Amount]]-shipments[[#This Row],[total cost]]</f>
        <v>2766.5</v>
      </c>
    </row>
    <row r="6121" spans="1:14" x14ac:dyDescent="0.35">
      <c r="A6121" t="s">
        <v>6173</v>
      </c>
      <c r="B6121" t="s">
        <v>8047</v>
      </c>
      <c r="C6121" t="s">
        <v>8032</v>
      </c>
      <c r="D6121" t="s">
        <v>8033</v>
      </c>
      <c r="E6121" s="1">
        <v>44937</v>
      </c>
      <c r="F6121">
        <v>6072.75</v>
      </c>
      <c r="G6121">
        <v>290</v>
      </c>
      <c r="H6121" t="s">
        <v>7</v>
      </c>
      <c r="I6121" t="str">
        <f>VLOOKUP(shipments[[#This Row],[SPID]],CHOOSE({1,2},people[[#All],[SPID]],people[[#All],[Sales_person]]),2,0)</f>
        <v>Beverie Moffet</v>
      </c>
      <c r="J6121">
        <f>YEAR(shipments[[#This Row],[Shipdate]])</f>
        <v>2023</v>
      </c>
      <c r="K6121" s="22"/>
      <c r="L6121" s="22">
        <f>VLOOKUP(shipments[[#This Row],[PID]],CHOOSE({1,2},products[PID],products[Cost_per_box]),2,0)</f>
        <v>2.65</v>
      </c>
      <c r="M6121" s="22">
        <f>shipments[[#This Row],[Boxes]]*shipments[[#This Row],[cost_per_box]]</f>
        <v>768.5</v>
      </c>
      <c r="N6121" s="22">
        <f>shipments[[#This Row],[Amount]]-shipments[[#This Row],[total cost]]</f>
        <v>5304.25</v>
      </c>
    </row>
    <row r="6122" spans="1:14" x14ac:dyDescent="0.35">
      <c r="A6122" t="s">
        <v>6174</v>
      </c>
      <c r="B6122" t="s">
        <v>8047</v>
      </c>
      <c r="C6122" t="s">
        <v>8032</v>
      </c>
      <c r="D6122" t="s">
        <v>8033</v>
      </c>
      <c r="E6122" s="1">
        <v>45483</v>
      </c>
      <c r="F6122">
        <v>7404.75</v>
      </c>
      <c r="G6122">
        <v>353</v>
      </c>
      <c r="H6122" t="s">
        <v>40</v>
      </c>
      <c r="I6122" t="str">
        <f>VLOOKUP(shipments[[#This Row],[SPID]],CHOOSE({1,2},people[[#All],[SPID]],people[[#All],[Sales_person]]),2,0)</f>
        <v>Beverie Moffet</v>
      </c>
      <c r="J6122">
        <f>YEAR(shipments[[#This Row],[Shipdate]])</f>
        <v>2024</v>
      </c>
      <c r="K6122" s="22"/>
      <c r="L6122" s="22">
        <f>VLOOKUP(shipments[[#This Row],[PID]],CHOOSE({1,2},products[PID],products[Cost_per_box]),2,0)</f>
        <v>2.65</v>
      </c>
      <c r="M6122" s="22">
        <f>shipments[[#This Row],[Boxes]]*shipments[[#This Row],[cost_per_box]]</f>
        <v>935.44999999999993</v>
      </c>
      <c r="N6122" s="22">
        <f>shipments[[#This Row],[Amount]]-shipments[[#This Row],[total cost]]</f>
        <v>6469.3</v>
      </c>
    </row>
    <row r="6123" spans="1:14" x14ac:dyDescent="0.35">
      <c r="A6123" t="s">
        <v>6175</v>
      </c>
      <c r="B6123" t="s">
        <v>8047</v>
      </c>
      <c r="C6123" t="s">
        <v>8011</v>
      </c>
      <c r="D6123" t="s">
        <v>8033</v>
      </c>
      <c r="E6123" s="1">
        <v>45560</v>
      </c>
      <c r="F6123">
        <v>2736</v>
      </c>
      <c r="G6123">
        <v>211</v>
      </c>
      <c r="H6123" t="s">
        <v>26</v>
      </c>
      <c r="I6123" t="str">
        <f>VLOOKUP(shipments[[#This Row],[SPID]],CHOOSE({1,2},people[[#All],[SPID]],people[[#All],[Sales_person]]),2,0)</f>
        <v>Beverie Moffet</v>
      </c>
      <c r="J6123">
        <f>YEAR(shipments[[#This Row],[Shipdate]])</f>
        <v>2024</v>
      </c>
      <c r="K6123" s="22"/>
      <c r="L6123" s="22">
        <f>VLOOKUP(shipments[[#This Row],[PID]],CHOOSE({1,2},products[PID],products[Cost_per_box]),2,0)</f>
        <v>5.26</v>
      </c>
      <c r="M6123" s="22">
        <f>shipments[[#This Row],[Boxes]]*shipments[[#This Row],[cost_per_box]]</f>
        <v>1109.8599999999999</v>
      </c>
      <c r="N6123" s="22">
        <f>shipments[[#This Row],[Amount]]-shipments[[#This Row],[total cost]]</f>
        <v>1626.14</v>
      </c>
    </row>
    <row r="6124" spans="1:14" x14ac:dyDescent="0.35">
      <c r="A6124" t="s">
        <v>6176</v>
      </c>
      <c r="B6124" t="s">
        <v>8047</v>
      </c>
      <c r="C6124" t="s">
        <v>8011</v>
      </c>
      <c r="D6124" t="s">
        <v>8033</v>
      </c>
      <c r="E6124" s="1">
        <v>45205</v>
      </c>
      <c r="F6124">
        <v>402.75</v>
      </c>
      <c r="G6124">
        <v>31</v>
      </c>
      <c r="H6124" t="s">
        <v>7</v>
      </c>
      <c r="I6124" t="str">
        <f>VLOOKUP(shipments[[#This Row],[SPID]],CHOOSE({1,2},people[[#All],[SPID]],people[[#All],[Sales_person]]),2,0)</f>
        <v>Beverie Moffet</v>
      </c>
      <c r="J6124">
        <f>YEAR(shipments[[#This Row],[Shipdate]])</f>
        <v>2023</v>
      </c>
      <c r="K6124" s="22"/>
      <c r="L6124" s="22">
        <f>VLOOKUP(shipments[[#This Row],[PID]],CHOOSE({1,2},products[PID],products[Cost_per_box]),2,0)</f>
        <v>5.26</v>
      </c>
      <c r="M6124" s="22">
        <f>shipments[[#This Row],[Boxes]]*shipments[[#This Row],[cost_per_box]]</f>
        <v>163.06</v>
      </c>
      <c r="N6124" s="22">
        <f>shipments[[#This Row],[Amount]]-shipments[[#This Row],[total cost]]</f>
        <v>239.69</v>
      </c>
    </row>
    <row r="6125" spans="1:14" x14ac:dyDescent="0.35">
      <c r="A6125" t="s">
        <v>6177</v>
      </c>
      <c r="B6125" t="s">
        <v>8047</v>
      </c>
      <c r="C6125" t="s">
        <v>8011</v>
      </c>
      <c r="D6125" t="s">
        <v>8037</v>
      </c>
      <c r="E6125" s="1">
        <v>44977</v>
      </c>
      <c r="F6125">
        <v>2625.75</v>
      </c>
      <c r="G6125">
        <v>165</v>
      </c>
      <c r="H6125" t="s">
        <v>7</v>
      </c>
      <c r="I6125" t="str">
        <f>VLOOKUP(shipments[[#This Row],[SPID]],CHOOSE({1,2},people[[#All],[SPID]],people[[#All],[Sales_person]]),2,0)</f>
        <v>Beverie Moffet</v>
      </c>
      <c r="J6125">
        <f>YEAR(shipments[[#This Row],[Shipdate]])</f>
        <v>2023</v>
      </c>
      <c r="K6125" s="22"/>
      <c r="L6125" s="22">
        <f>VLOOKUP(shipments[[#This Row],[PID]],CHOOSE({1,2},products[PID],products[Cost_per_box]),2,0)</f>
        <v>5.26</v>
      </c>
      <c r="M6125" s="22">
        <f>shipments[[#This Row],[Boxes]]*shipments[[#This Row],[cost_per_box]]</f>
        <v>867.9</v>
      </c>
      <c r="N6125" s="22">
        <f>shipments[[#This Row],[Amount]]-shipments[[#This Row],[total cost]]</f>
        <v>1757.85</v>
      </c>
    </row>
    <row r="6126" spans="1:14" x14ac:dyDescent="0.35">
      <c r="A6126" t="s">
        <v>6178</v>
      </c>
      <c r="B6126" t="s">
        <v>8047</v>
      </c>
      <c r="C6126" t="s">
        <v>8011</v>
      </c>
      <c r="D6126" t="s">
        <v>8033</v>
      </c>
      <c r="E6126" s="1">
        <v>45250</v>
      </c>
      <c r="F6126">
        <v>10010.25</v>
      </c>
      <c r="G6126">
        <v>626</v>
      </c>
      <c r="H6126" t="s">
        <v>7</v>
      </c>
      <c r="I6126" t="str">
        <f>VLOOKUP(shipments[[#This Row],[SPID]],CHOOSE({1,2},people[[#All],[SPID]],people[[#All],[Sales_person]]),2,0)</f>
        <v>Beverie Moffet</v>
      </c>
      <c r="J6126">
        <f>YEAR(shipments[[#This Row],[Shipdate]])</f>
        <v>2023</v>
      </c>
      <c r="K6126" s="22"/>
      <c r="L6126" s="22">
        <f>VLOOKUP(shipments[[#This Row],[PID]],CHOOSE({1,2},products[PID],products[Cost_per_box]),2,0)</f>
        <v>5.26</v>
      </c>
      <c r="M6126" s="22">
        <f>shipments[[#This Row],[Boxes]]*shipments[[#This Row],[cost_per_box]]</f>
        <v>3292.7599999999998</v>
      </c>
      <c r="N6126" s="22">
        <f>shipments[[#This Row],[Amount]]-shipments[[#This Row],[total cost]]</f>
        <v>6717.49</v>
      </c>
    </row>
    <row r="6127" spans="1:14" x14ac:dyDescent="0.35">
      <c r="A6127" t="s">
        <v>6179</v>
      </c>
      <c r="B6127" t="s">
        <v>8047</v>
      </c>
      <c r="C6127" t="s">
        <v>8011</v>
      </c>
      <c r="D6127" t="s">
        <v>8034</v>
      </c>
      <c r="E6127" s="1">
        <v>45147</v>
      </c>
      <c r="F6127">
        <v>2745</v>
      </c>
      <c r="G6127">
        <v>183</v>
      </c>
      <c r="H6127" t="s">
        <v>7</v>
      </c>
      <c r="I6127" t="str">
        <f>VLOOKUP(shipments[[#This Row],[SPID]],CHOOSE({1,2},people[[#All],[SPID]],people[[#All],[Sales_person]]),2,0)</f>
        <v>Beverie Moffet</v>
      </c>
      <c r="J6127">
        <f>YEAR(shipments[[#This Row],[Shipdate]])</f>
        <v>2023</v>
      </c>
      <c r="K6127" s="22"/>
      <c r="L6127" s="22">
        <f>VLOOKUP(shipments[[#This Row],[PID]],CHOOSE({1,2},products[PID],products[Cost_per_box]),2,0)</f>
        <v>5.26</v>
      </c>
      <c r="M6127" s="22">
        <f>shipments[[#This Row],[Boxes]]*shipments[[#This Row],[cost_per_box]]</f>
        <v>962.57999999999993</v>
      </c>
      <c r="N6127" s="22">
        <f>shipments[[#This Row],[Amount]]-shipments[[#This Row],[total cost]]</f>
        <v>1782.42</v>
      </c>
    </row>
    <row r="6128" spans="1:14" x14ac:dyDescent="0.35">
      <c r="A6128" t="s">
        <v>6180</v>
      </c>
      <c r="B6128" t="s">
        <v>8047</v>
      </c>
      <c r="C6128" t="s">
        <v>8011</v>
      </c>
      <c r="D6128" t="s">
        <v>8038</v>
      </c>
      <c r="E6128" s="1">
        <v>45303</v>
      </c>
      <c r="F6128">
        <v>1527.75</v>
      </c>
      <c r="G6128">
        <v>128</v>
      </c>
      <c r="H6128" t="s">
        <v>7</v>
      </c>
      <c r="I6128" t="str">
        <f>VLOOKUP(shipments[[#This Row],[SPID]],CHOOSE({1,2},people[[#All],[SPID]],people[[#All],[Sales_person]]),2,0)</f>
        <v>Beverie Moffet</v>
      </c>
      <c r="J6128">
        <f>YEAR(shipments[[#This Row],[Shipdate]])</f>
        <v>2024</v>
      </c>
      <c r="K6128" s="22"/>
      <c r="L6128" s="22">
        <f>VLOOKUP(shipments[[#This Row],[PID]],CHOOSE({1,2},products[PID],products[Cost_per_box]),2,0)</f>
        <v>5.26</v>
      </c>
      <c r="M6128" s="22">
        <f>shipments[[#This Row],[Boxes]]*shipments[[#This Row],[cost_per_box]]</f>
        <v>673.28</v>
      </c>
      <c r="N6128" s="22">
        <f>shipments[[#This Row],[Amount]]-shipments[[#This Row],[total cost]]</f>
        <v>854.47</v>
      </c>
    </row>
    <row r="6129" spans="1:14" x14ac:dyDescent="0.35">
      <c r="A6129" t="s">
        <v>6181</v>
      </c>
      <c r="B6129" t="s">
        <v>8047</v>
      </c>
      <c r="C6129" t="s">
        <v>8012</v>
      </c>
      <c r="D6129" t="s">
        <v>8034</v>
      </c>
      <c r="E6129" s="1">
        <v>45490</v>
      </c>
      <c r="F6129">
        <v>9234</v>
      </c>
      <c r="G6129">
        <v>616</v>
      </c>
      <c r="H6129" t="s">
        <v>40</v>
      </c>
      <c r="I6129" t="str">
        <f>VLOOKUP(shipments[[#This Row],[SPID]],CHOOSE({1,2},people[[#All],[SPID]],people[[#All],[Sales_person]]),2,0)</f>
        <v>Beverie Moffet</v>
      </c>
      <c r="J6129">
        <f>YEAR(shipments[[#This Row],[Shipdate]])</f>
        <v>2024</v>
      </c>
      <c r="K6129" s="22"/>
      <c r="L6129" s="22">
        <f>VLOOKUP(shipments[[#This Row],[PID]],CHOOSE({1,2},products[PID],products[Cost_per_box]),2,0)</f>
        <v>7.48</v>
      </c>
      <c r="M6129" s="22">
        <f>shipments[[#This Row],[Boxes]]*shipments[[#This Row],[cost_per_box]]</f>
        <v>4607.68</v>
      </c>
      <c r="N6129" s="22">
        <f>shipments[[#This Row],[Amount]]-shipments[[#This Row],[total cost]]</f>
        <v>4626.32</v>
      </c>
    </row>
    <row r="6130" spans="1:14" x14ac:dyDescent="0.35">
      <c r="A6130" t="s">
        <v>6182</v>
      </c>
      <c r="B6130" t="s">
        <v>8047</v>
      </c>
      <c r="C6130" t="s">
        <v>8014</v>
      </c>
      <c r="D6130" t="s">
        <v>8033</v>
      </c>
      <c r="E6130" s="1">
        <v>45056</v>
      </c>
      <c r="F6130">
        <v>5778</v>
      </c>
      <c r="G6130">
        <v>963</v>
      </c>
      <c r="H6130" t="s">
        <v>7</v>
      </c>
      <c r="I6130" t="str">
        <f>VLOOKUP(shipments[[#This Row],[SPID]],CHOOSE({1,2},people[[#All],[SPID]],people[[#All],[Sales_person]]),2,0)</f>
        <v>Beverie Moffet</v>
      </c>
      <c r="J6130">
        <f>YEAR(shipments[[#This Row],[Shipdate]])</f>
        <v>2023</v>
      </c>
      <c r="K6130" s="22"/>
      <c r="L6130" s="22">
        <f>VLOOKUP(shipments[[#This Row],[PID]],CHOOSE({1,2},products[PID],products[Cost_per_box]),2,0)</f>
        <v>3.85</v>
      </c>
      <c r="M6130" s="22">
        <f>shipments[[#This Row],[Boxes]]*shipments[[#This Row],[cost_per_box]]</f>
        <v>3707.55</v>
      </c>
      <c r="N6130" s="22">
        <f>shipments[[#This Row],[Amount]]-shipments[[#This Row],[total cost]]</f>
        <v>2070.4499999999998</v>
      </c>
    </row>
    <row r="6131" spans="1:14" x14ac:dyDescent="0.35">
      <c r="A6131" t="s">
        <v>6183</v>
      </c>
      <c r="B6131" t="s">
        <v>8047</v>
      </c>
      <c r="C6131" t="s">
        <v>8014</v>
      </c>
      <c r="D6131" t="s">
        <v>8034</v>
      </c>
      <c r="E6131" s="1">
        <v>45481</v>
      </c>
      <c r="F6131">
        <v>540</v>
      </c>
      <c r="G6131">
        <v>78</v>
      </c>
      <c r="H6131" t="s">
        <v>18</v>
      </c>
      <c r="I6131" t="str">
        <f>VLOOKUP(shipments[[#This Row],[SPID]],CHOOSE({1,2},people[[#All],[SPID]],people[[#All],[Sales_person]]),2,0)</f>
        <v>Beverie Moffet</v>
      </c>
      <c r="J6131">
        <f>YEAR(shipments[[#This Row],[Shipdate]])</f>
        <v>2024</v>
      </c>
      <c r="K6131" s="22"/>
      <c r="L6131" s="22">
        <f>VLOOKUP(shipments[[#This Row],[PID]],CHOOSE({1,2},products[PID],products[Cost_per_box]),2,0)</f>
        <v>3.85</v>
      </c>
      <c r="M6131" s="22">
        <f>shipments[[#This Row],[Boxes]]*shipments[[#This Row],[cost_per_box]]</f>
        <v>300.3</v>
      </c>
      <c r="N6131" s="22">
        <f>shipments[[#This Row],[Amount]]-shipments[[#This Row],[total cost]]</f>
        <v>239.7</v>
      </c>
    </row>
    <row r="6132" spans="1:14" x14ac:dyDescent="0.35">
      <c r="A6132" t="s">
        <v>6184</v>
      </c>
      <c r="B6132" t="s">
        <v>8047</v>
      </c>
      <c r="C6132" t="s">
        <v>8014</v>
      </c>
      <c r="D6132" t="s">
        <v>8038</v>
      </c>
      <c r="E6132" s="1">
        <v>45460</v>
      </c>
      <c r="F6132">
        <v>5692.5</v>
      </c>
      <c r="G6132">
        <v>712</v>
      </c>
      <c r="H6132" t="s">
        <v>7</v>
      </c>
      <c r="I6132" t="str">
        <f>VLOOKUP(shipments[[#This Row],[SPID]],CHOOSE({1,2},people[[#All],[SPID]],people[[#All],[Sales_person]]),2,0)</f>
        <v>Beverie Moffet</v>
      </c>
      <c r="J6132">
        <f>YEAR(shipments[[#This Row],[Shipdate]])</f>
        <v>2024</v>
      </c>
      <c r="K6132" s="22"/>
      <c r="L6132" s="22">
        <f>VLOOKUP(shipments[[#This Row],[PID]],CHOOSE({1,2},products[PID],products[Cost_per_box]),2,0)</f>
        <v>3.85</v>
      </c>
      <c r="M6132" s="22">
        <f>shipments[[#This Row],[Boxes]]*shipments[[#This Row],[cost_per_box]]</f>
        <v>2741.2000000000003</v>
      </c>
      <c r="N6132" s="22">
        <f>shipments[[#This Row],[Amount]]-shipments[[#This Row],[total cost]]</f>
        <v>2951.2999999999997</v>
      </c>
    </row>
    <row r="6133" spans="1:14" x14ac:dyDescent="0.35">
      <c r="A6133" t="s">
        <v>6185</v>
      </c>
      <c r="B6133" t="s">
        <v>8047</v>
      </c>
      <c r="C6133" t="s">
        <v>8014</v>
      </c>
      <c r="D6133" t="s">
        <v>8036</v>
      </c>
      <c r="E6133" s="1">
        <v>45285</v>
      </c>
      <c r="F6133">
        <v>6484.5</v>
      </c>
      <c r="G6133">
        <v>1297</v>
      </c>
      <c r="H6133" t="s">
        <v>7</v>
      </c>
      <c r="I6133" t="str">
        <f>VLOOKUP(shipments[[#This Row],[SPID]],CHOOSE({1,2},people[[#All],[SPID]],people[[#All],[Sales_person]]),2,0)</f>
        <v>Beverie Moffet</v>
      </c>
      <c r="J6133">
        <f>YEAR(shipments[[#This Row],[Shipdate]])</f>
        <v>2023</v>
      </c>
      <c r="K6133" s="22"/>
      <c r="L6133" s="22">
        <f>VLOOKUP(shipments[[#This Row],[PID]],CHOOSE({1,2},products[PID],products[Cost_per_box]),2,0)</f>
        <v>3.85</v>
      </c>
      <c r="M6133" s="22">
        <f>shipments[[#This Row],[Boxes]]*shipments[[#This Row],[cost_per_box]]</f>
        <v>4993.45</v>
      </c>
      <c r="N6133" s="22">
        <f>shipments[[#This Row],[Amount]]-shipments[[#This Row],[total cost]]</f>
        <v>1491.0500000000002</v>
      </c>
    </row>
    <row r="6134" spans="1:14" x14ac:dyDescent="0.35">
      <c r="A6134" t="s">
        <v>6186</v>
      </c>
      <c r="B6134" t="s">
        <v>8047</v>
      </c>
      <c r="C6134" t="s">
        <v>8014</v>
      </c>
      <c r="D6134" t="s">
        <v>8037</v>
      </c>
      <c r="E6134" s="1">
        <v>45342</v>
      </c>
      <c r="F6134">
        <v>4398.75</v>
      </c>
      <c r="G6134">
        <v>880</v>
      </c>
      <c r="H6134" t="s">
        <v>7</v>
      </c>
      <c r="I6134" t="str">
        <f>VLOOKUP(shipments[[#This Row],[SPID]],CHOOSE({1,2},people[[#All],[SPID]],people[[#All],[Sales_person]]),2,0)</f>
        <v>Beverie Moffet</v>
      </c>
      <c r="J6134">
        <f>YEAR(shipments[[#This Row],[Shipdate]])</f>
        <v>2024</v>
      </c>
      <c r="K6134" s="22"/>
      <c r="L6134" s="22">
        <f>VLOOKUP(shipments[[#This Row],[PID]],CHOOSE({1,2},products[PID],products[Cost_per_box]),2,0)</f>
        <v>3.85</v>
      </c>
      <c r="M6134" s="22">
        <f>shipments[[#This Row],[Boxes]]*shipments[[#This Row],[cost_per_box]]</f>
        <v>3388</v>
      </c>
      <c r="N6134" s="22">
        <f>shipments[[#This Row],[Amount]]-shipments[[#This Row],[total cost]]</f>
        <v>1010.75</v>
      </c>
    </row>
    <row r="6135" spans="1:14" x14ac:dyDescent="0.35">
      <c r="A6135" t="s">
        <v>6187</v>
      </c>
      <c r="B6135" t="s">
        <v>8047</v>
      </c>
      <c r="C6135" t="s">
        <v>8014</v>
      </c>
      <c r="D6135" t="s">
        <v>8038</v>
      </c>
      <c r="E6135" s="1">
        <v>45561</v>
      </c>
      <c r="F6135">
        <v>942.75</v>
      </c>
      <c r="G6135">
        <v>118</v>
      </c>
      <c r="H6135" t="s">
        <v>26</v>
      </c>
      <c r="I6135" t="str">
        <f>VLOOKUP(shipments[[#This Row],[SPID]],CHOOSE({1,2},people[[#All],[SPID]],people[[#All],[Sales_person]]),2,0)</f>
        <v>Beverie Moffet</v>
      </c>
      <c r="J6135">
        <f>YEAR(shipments[[#This Row],[Shipdate]])</f>
        <v>2024</v>
      </c>
      <c r="K6135" s="22"/>
      <c r="L6135" s="22">
        <f>VLOOKUP(shipments[[#This Row],[PID]],CHOOSE({1,2},products[PID],products[Cost_per_box]),2,0)</f>
        <v>3.85</v>
      </c>
      <c r="M6135" s="22">
        <f>shipments[[#This Row],[Boxes]]*shipments[[#This Row],[cost_per_box]]</f>
        <v>454.3</v>
      </c>
      <c r="N6135" s="22">
        <f>shipments[[#This Row],[Amount]]-shipments[[#This Row],[total cost]]</f>
        <v>488.45</v>
      </c>
    </row>
    <row r="6136" spans="1:14" x14ac:dyDescent="0.35">
      <c r="A6136" t="s">
        <v>6188</v>
      </c>
      <c r="B6136" t="s">
        <v>8047</v>
      </c>
      <c r="C6136" t="s">
        <v>8015</v>
      </c>
      <c r="D6136" t="s">
        <v>8036</v>
      </c>
      <c r="E6136" s="1">
        <v>45561</v>
      </c>
      <c r="F6136">
        <v>7611.75</v>
      </c>
      <c r="G6136">
        <v>952</v>
      </c>
      <c r="H6136" t="s">
        <v>26</v>
      </c>
      <c r="I6136" t="str">
        <f>VLOOKUP(shipments[[#This Row],[SPID]],CHOOSE({1,2},people[[#All],[SPID]],people[[#All],[Sales_person]]),2,0)</f>
        <v>Beverie Moffet</v>
      </c>
      <c r="J6136">
        <f>YEAR(shipments[[#This Row],[Shipdate]])</f>
        <v>2024</v>
      </c>
      <c r="K6136" s="22"/>
      <c r="L6136" s="22">
        <f>VLOOKUP(shipments[[#This Row],[PID]],CHOOSE({1,2},products[PID],products[Cost_per_box]),2,0)</f>
        <v>5.72</v>
      </c>
      <c r="M6136" s="22">
        <f>shipments[[#This Row],[Boxes]]*shipments[[#This Row],[cost_per_box]]</f>
        <v>5445.44</v>
      </c>
      <c r="N6136" s="22">
        <f>shipments[[#This Row],[Amount]]-shipments[[#This Row],[total cost]]</f>
        <v>2166.3100000000004</v>
      </c>
    </row>
    <row r="6137" spans="1:14" x14ac:dyDescent="0.35">
      <c r="A6137" t="s">
        <v>6189</v>
      </c>
      <c r="B6137" t="s">
        <v>8047</v>
      </c>
      <c r="C6137" t="s">
        <v>8015</v>
      </c>
      <c r="D6137" t="s">
        <v>8033</v>
      </c>
      <c r="E6137" s="1">
        <v>45211</v>
      </c>
      <c r="F6137">
        <v>4932</v>
      </c>
      <c r="G6137">
        <v>548</v>
      </c>
      <c r="H6137" t="s">
        <v>7</v>
      </c>
      <c r="I6137" t="str">
        <f>VLOOKUP(shipments[[#This Row],[SPID]],CHOOSE({1,2},people[[#All],[SPID]],people[[#All],[Sales_person]]),2,0)</f>
        <v>Beverie Moffet</v>
      </c>
      <c r="J6137">
        <f>YEAR(shipments[[#This Row],[Shipdate]])</f>
        <v>2023</v>
      </c>
      <c r="K6137" s="22"/>
      <c r="L6137" s="22">
        <f>VLOOKUP(shipments[[#This Row],[PID]],CHOOSE({1,2},products[PID],products[Cost_per_box]),2,0)</f>
        <v>5.72</v>
      </c>
      <c r="M6137" s="22">
        <f>shipments[[#This Row],[Boxes]]*shipments[[#This Row],[cost_per_box]]</f>
        <v>3134.56</v>
      </c>
      <c r="N6137" s="22">
        <f>shipments[[#This Row],[Amount]]-shipments[[#This Row],[total cost]]</f>
        <v>1797.44</v>
      </c>
    </row>
    <row r="6138" spans="1:14" x14ac:dyDescent="0.35">
      <c r="A6138" t="s">
        <v>6190</v>
      </c>
      <c r="B6138" t="s">
        <v>8047</v>
      </c>
      <c r="C6138" t="s">
        <v>8015</v>
      </c>
      <c r="D6138" t="s">
        <v>8034</v>
      </c>
      <c r="E6138" s="1">
        <v>45526</v>
      </c>
      <c r="F6138">
        <v>801</v>
      </c>
      <c r="G6138">
        <v>134</v>
      </c>
      <c r="H6138" t="s">
        <v>18</v>
      </c>
      <c r="I6138" t="str">
        <f>VLOOKUP(shipments[[#This Row],[SPID]],CHOOSE({1,2},people[[#All],[SPID]],people[[#All],[Sales_person]]),2,0)</f>
        <v>Beverie Moffet</v>
      </c>
      <c r="J6138">
        <f>YEAR(shipments[[#This Row],[Shipdate]])</f>
        <v>2024</v>
      </c>
      <c r="K6138" s="22"/>
      <c r="L6138" s="22">
        <f>VLOOKUP(shipments[[#This Row],[PID]],CHOOSE({1,2},products[PID],products[Cost_per_box]),2,0)</f>
        <v>5.72</v>
      </c>
      <c r="M6138" s="22">
        <f>shipments[[#This Row],[Boxes]]*shipments[[#This Row],[cost_per_box]]</f>
        <v>766.48</v>
      </c>
      <c r="N6138" s="22">
        <f>shipments[[#This Row],[Amount]]-shipments[[#This Row],[total cost]]</f>
        <v>34.519999999999982</v>
      </c>
    </row>
    <row r="6139" spans="1:14" x14ac:dyDescent="0.35">
      <c r="A6139" t="s">
        <v>6191</v>
      </c>
      <c r="B6139" t="s">
        <v>8047</v>
      </c>
      <c r="C6139" t="s">
        <v>8015</v>
      </c>
      <c r="D6139" t="s">
        <v>8037</v>
      </c>
      <c r="E6139" s="1">
        <v>45505</v>
      </c>
      <c r="F6139">
        <v>740.25</v>
      </c>
      <c r="G6139">
        <v>83</v>
      </c>
      <c r="H6139" t="s">
        <v>18</v>
      </c>
      <c r="I6139" t="str">
        <f>VLOOKUP(shipments[[#This Row],[SPID]],CHOOSE({1,2},people[[#All],[SPID]],people[[#All],[Sales_person]]),2,0)</f>
        <v>Beverie Moffet</v>
      </c>
      <c r="J6139">
        <f>YEAR(shipments[[#This Row],[Shipdate]])</f>
        <v>2024</v>
      </c>
      <c r="K6139" s="22"/>
      <c r="L6139" s="22">
        <f>VLOOKUP(shipments[[#This Row],[PID]],CHOOSE({1,2},products[PID],products[Cost_per_box]),2,0)</f>
        <v>5.72</v>
      </c>
      <c r="M6139" s="22">
        <f>shipments[[#This Row],[Boxes]]*shipments[[#This Row],[cost_per_box]]</f>
        <v>474.76</v>
      </c>
      <c r="N6139" s="22">
        <f>shipments[[#This Row],[Amount]]-shipments[[#This Row],[total cost]]</f>
        <v>265.49</v>
      </c>
    </row>
    <row r="6140" spans="1:14" x14ac:dyDescent="0.35">
      <c r="A6140" t="s">
        <v>6192</v>
      </c>
      <c r="B6140" t="s">
        <v>8047</v>
      </c>
      <c r="C6140" t="s">
        <v>8016</v>
      </c>
      <c r="D6140" t="s">
        <v>8033</v>
      </c>
      <c r="E6140" s="1">
        <v>45532</v>
      </c>
      <c r="F6140">
        <v>8964</v>
      </c>
      <c r="G6140">
        <v>332</v>
      </c>
      <c r="H6140" t="s">
        <v>18</v>
      </c>
      <c r="I6140" t="str">
        <f>VLOOKUP(shipments[[#This Row],[SPID]],CHOOSE({1,2},people[[#All],[SPID]],people[[#All],[Sales_person]]),2,0)</f>
        <v>Beverie Moffet</v>
      </c>
      <c r="J6140">
        <f>YEAR(shipments[[#This Row],[Shipdate]])</f>
        <v>2024</v>
      </c>
      <c r="K6140" s="22"/>
      <c r="L6140" s="22">
        <f>VLOOKUP(shipments[[#This Row],[PID]],CHOOSE({1,2},products[PID],products[Cost_per_box]),2,0)</f>
        <v>6.31</v>
      </c>
      <c r="M6140" s="22">
        <f>shipments[[#This Row],[Boxes]]*shipments[[#This Row],[cost_per_box]]</f>
        <v>2094.92</v>
      </c>
      <c r="N6140" s="22">
        <f>shipments[[#This Row],[Amount]]-shipments[[#This Row],[total cost]]</f>
        <v>6869.08</v>
      </c>
    </row>
    <row r="6141" spans="1:14" x14ac:dyDescent="0.35">
      <c r="A6141" t="s">
        <v>6193</v>
      </c>
      <c r="B6141" t="s">
        <v>8047</v>
      </c>
      <c r="C6141" t="s">
        <v>8017</v>
      </c>
      <c r="D6141" t="s">
        <v>8036</v>
      </c>
      <c r="E6141" s="1">
        <v>45120</v>
      </c>
      <c r="F6141">
        <v>5593.5</v>
      </c>
      <c r="G6141">
        <v>224</v>
      </c>
      <c r="H6141" t="s">
        <v>7</v>
      </c>
      <c r="I6141" t="str">
        <f>VLOOKUP(shipments[[#This Row],[SPID]],CHOOSE({1,2},people[[#All],[SPID]],people[[#All],[Sales_person]]),2,0)</f>
        <v>Beverie Moffet</v>
      </c>
      <c r="J6141">
        <f>YEAR(shipments[[#This Row],[Shipdate]])</f>
        <v>2023</v>
      </c>
      <c r="K6141" s="22"/>
      <c r="L6141" s="22">
        <f>VLOOKUP(shipments[[#This Row],[PID]],CHOOSE({1,2},products[PID],products[Cost_per_box]),2,0)</f>
        <v>9.94</v>
      </c>
      <c r="M6141" s="22">
        <f>shipments[[#This Row],[Boxes]]*shipments[[#This Row],[cost_per_box]]</f>
        <v>2226.56</v>
      </c>
      <c r="N6141" s="22">
        <f>shipments[[#This Row],[Amount]]-shipments[[#This Row],[total cost]]</f>
        <v>3366.94</v>
      </c>
    </row>
    <row r="6142" spans="1:14" x14ac:dyDescent="0.35">
      <c r="A6142" t="s">
        <v>6194</v>
      </c>
      <c r="B6142" t="s">
        <v>8047</v>
      </c>
      <c r="C6142" t="s">
        <v>8017</v>
      </c>
      <c r="D6142" t="s">
        <v>8033</v>
      </c>
      <c r="E6142" s="1">
        <v>45341</v>
      </c>
      <c r="F6142">
        <v>5449.5</v>
      </c>
      <c r="G6142">
        <v>202</v>
      </c>
      <c r="H6142" t="s">
        <v>7</v>
      </c>
      <c r="I6142" t="str">
        <f>VLOOKUP(shipments[[#This Row],[SPID]],CHOOSE({1,2},people[[#All],[SPID]],people[[#All],[Sales_person]]),2,0)</f>
        <v>Beverie Moffet</v>
      </c>
      <c r="J6142">
        <f>YEAR(shipments[[#This Row],[Shipdate]])</f>
        <v>2024</v>
      </c>
      <c r="K6142" s="22"/>
      <c r="L6142" s="22">
        <f>VLOOKUP(shipments[[#This Row],[PID]],CHOOSE({1,2},products[PID],products[Cost_per_box]),2,0)</f>
        <v>9.94</v>
      </c>
      <c r="M6142" s="22">
        <f>shipments[[#This Row],[Boxes]]*shipments[[#This Row],[cost_per_box]]</f>
        <v>2007.8799999999999</v>
      </c>
      <c r="N6142" s="22">
        <f>shipments[[#This Row],[Amount]]-shipments[[#This Row],[total cost]]</f>
        <v>3441.62</v>
      </c>
    </row>
    <row r="6143" spans="1:14" x14ac:dyDescent="0.35">
      <c r="A6143" t="s">
        <v>6195</v>
      </c>
      <c r="B6143" t="s">
        <v>8047</v>
      </c>
      <c r="C6143" t="s">
        <v>8017</v>
      </c>
      <c r="D6143" t="s">
        <v>8037</v>
      </c>
      <c r="E6143" s="1">
        <v>45481</v>
      </c>
      <c r="F6143">
        <v>5307.75</v>
      </c>
      <c r="G6143">
        <v>213</v>
      </c>
      <c r="H6143" t="s">
        <v>18</v>
      </c>
      <c r="I6143" t="str">
        <f>VLOOKUP(shipments[[#This Row],[SPID]],CHOOSE({1,2},people[[#All],[SPID]],people[[#All],[Sales_person]]),2,0)</f>
        <v>Beverie Moffet</v>
      </c>
      <c r="J6143">
        <f>YEAR(shipments[[#This Row],[Shipdate]])</f>
        <v>2024</v>
      </c>
      <c r="K6143" s="22"/>
      <c r="L6143" s="22">
        <f>VLOOKUP(shipments[[#This Row],[PID]],CHOOSE({1,2},products[PID],products[Cost_per_box]),2,0)</f>
        <v>9.94</v>
      </c>
      <c r="M6143" s="22">
        <f>shipments[[#This Row],[Boxes]]*shipments[[#This Row],[cost_per_box]]</f>
        <v>2117.2199999999998</v>
      </c>
      <c r="N6143" s="22">
        <f>shipments[[#This Row],[Amount]]-shipments[[#This Row],[total cost]]</f>
        <v>3190.53</v>
      </c>
    </row>
    <row r="6144" spans="1:14" x14ac:dyDescent="0.35">
      <c r="A6144" t="s">
        <v>6196</v>
      </c>
      <c r="B6144" t="s">
        <v>8047</v>
      </c>
      <c r="C6144" t="s">
        <v>8017</v>
      </c>
      <c r="D6144" t="s">
        <v>8036</v>
      </c>
      <c r="E6144" s="1">
        <v>45050</v>
      </c>
      <c r="F6144">
        <v>6547.5</v>
      </c>
      <c r="G6144">
        <v>252</v>
      </c>
      <c r="H6144" t="s">
        <v>7</v>
      </c>
      <c r="I6144" t="str">
        <f>VLOOKUP(shipments[[#This Row],[SPID]],CHOOSE({1,2},people[[#All],[SPID]],people[[#All],[Sales_person]]),2,0)</f>
        <v>Beverie Moffet</v>
      </c>
      <c r="J6144">
        <f>YEAR(shipments[[#This Row],[Shipdate]])</f>
        <v>2023</v>
      </c>
      <c r="K6144" s="22"/>
      <c r="L6144" s="22">
        <f>VLOOKUP(shipments[[#This Row],[PID]],CHOOSE({1,2},products[PID],products[Cost_per_box]),2,0)</f>
        <v>9.94</v>
      </c>
      <c r="M6144" s="22">
        <f>shipments[[#This Row],[Boxes]]*shipments[[#This Row],[cost_per_box]]</f>
        <v>2504.8799999999997</v>
      </c>
      <c r="N6144" s="22">
        <f>shipments[[#This Row],[Amount]]-shipments[[#This Row],[total cost]]</f>
        <v>4042.6200000000003</v>
      </c>
    </row>
    <row r="6145" spans="1:14" x14ac:dyDescent="0.35">
      <c r="A6145" t="s">
        <v>6197</v>
      </c>
      <c r="B6145" t="s">
        <v>8047</v>
      </c>
      <c r="C6145" t="s">
        <v>8018</v>
      </c>
      <c r="D6145" t="s">
        <v>8037</v>
      </c>
      <c r="E6145" s="1">
        <v>45412</v>
      </c>
      <c r="F6145">
        <v>6975</v>
      </c>
      <c r="G6145">
        <v>349</v>
      </c>
      <c r="H6145" t="s">
        <v>7</v>
      </c>
      <c r="I6145" t="str">
        <f>VLOOKUP(shipments[[#This Row],[SPID]],CHOOSE({1,2},people[[#All],[SPID]],people[[#All],[Sales_person]]),2,0)</f>
        <v>Beverie Moffet</v>
      </c>
      <c r="J6145">
        <f>YEAR(shipments[[#This Row],[Shipdate]])</f>
        <v>2024</v>
      </c>
      <c r="K6145" s="22"/>
      <c r="L6145" s="22">
        <f>VLOOKUP(shipments[[#This Row],[PID]],CHOOSE({1,2},products[PID],products[Cost_per_box]),2,0)</f>
        <v>7.73</v>
      </c>
      <c r="M6145" s="22">
        <f>shipments[[#This Row],[Boxes]]*shipments[[#This Row],[cost_per_box]]</f>
        <v>2697.77</v>
      </c>
      <c r="N6145" s="22">
        <f>shipments[[#This Row],[Amount]]-shipments[[#This Row],[total cost]]</f>
        <v>4277.2299999999996</v>
      </c>
    </row>
    <row r="6146" spans="1:14" x14ac:dyDescent="0.35">
      <c r="A6146" t="s">
        <v>6198</v>
      </c>
      <c r="B6146" t="s">
        <v>8047</v>
      </c>
      <c r="C6146" t="s">
        <v>8018</v>
      </c>
      <c r="D6146" t="s">
        <v>8037</v>
      </c>
      <c r="E6146" s="1">
        <v>45233</v>
      </c>
      <c r="F6146">
        <v>5343.75</v>
      </c>
      <c r="G6146">
        <v>282</v>
      </c>
      <c r="H6146" t="s">
        <v>7</v>
      </c>
      <c r="I6146" t="str">
        <f>VLOOKUP(shipments[[#This Row],[SPID]],CHOOSE({1,2},people[[#All],[SPID]],people[[#All],[Sales_person]]),2,0)</f>
        <v>Beverie Moffet</v>
      </c>
      <c r="J6146">
        <f>YEAR(shipments[[#This Row],[Shipdate]])</f>
        <v>2023</v>
      </c>
      <c r="K6146" s="22"/>
      <c r="L6146" s="22">
        <f>VLOOKUP(shipments[[#This Row],[PID]],CHOOSE({1,2},products[PID],products[Cost_per_box]),2,0)</f>
        <v>7.73</v>
      </c>
      <c r="M6146" s="22">
        <f>shipments[[#This Row],[Boxes]]*shipments[[#This Row],[cost_per_box]]</f>
        <v>2179.86</v>
      </c>
      <c r="N6146" s="22">
        <f>shipments[[#This Row],[Amount]]-shipments[[#This Row],[total cost]]</f>
        <v>3163.89</v>
      </c>
    </row>
    <row r="6147" spans="1:14" x14ac:dyDescent="0.35">
      <c r="A6147" t="s">
        <v>6199</v>
      </c>
      <c r="B6147" t="s">
        <v>8047</v>
      </c>
      <c r="C6147" t="s">
        <v>8018</v>
      </c>
      <c r="D6147" t="s">
        <v>8038</v>
      </c>
      <c r="E6147" s="1">
        <v>45415</v>
      </c>
      <c r="F6147">
        <v>11263.5</v>
      </c>
      <c r="G6147">
        <v>626</v>
      </c>
      <c r="H6147" t="s">
        <v>7</v>
      </c>
      <c r="I6147" t="str">
        <f>VLOOKUP(shipments[[#This Row],[SPID]],CHOOSE({1,2},people[[#All],[SPID]],people[[#All],[Sales_person]]),2,0)</f>
        <v>Beverie Moffet</v>
      </c>
      <c r="J6147">
        <f>YEAR(shipments[[#This Row],[Shipdate]])</f>
        <v>2024</v>
      </c>
      <c r="K6147" s="22"/>
      <c r="L6147" s="22">
        <f>VLOOKUP(shipments[[#This Row],[PID]],CHOOSE({1,2},products[PID],products[Cost_per_box]),2,0)</f>
        <v>7.73</v>
      </c>
      <c r="M6147" s="22">
        <f>shipments[[#This Row],[Boxes]]*shipments[[#This Row],[cost_per_box]]</f>
        <v>4838.9800000000005</v>
      </c>
      <c r="N6147" s="22">
        <f>shipments[[#This Row],[Amount]]-shipments[[#This Row],[total cost]]</f>
        <v>6424.5199999999995</v>
      </c>
    </row>
    <row r="6148" spans="1:14" x14ac:dyDescent="0.35">
      <c r="A6148" t="s">
        <v>6200</v>
      </c>
      <c r="B6148" t="s">
        <v>8047</v>
      </c>
      <c r="C6148" t="s">
        <v>8019</v>
      </c>
      <c r="D6148" t="s">
        <v>8033</v>
      </c>
      <c r="E6148" s="1">
        <v>45511</v>
      </c>
      <c r="F6148">
        <v>6648.75</v>
      </c>
      <c r="G6148">
        <v>317</v>
      </c>
      <c r="H6148" t="s">
        <v>18</v>
      </c>
      <c r="I6148" t="str">
        <f>VLOOKUP(shipments[[#This Row],[SPID]],CHOOSE({1,2},people[[#All],[SPID]],people[[#All],[Sales_person]]),2,0)</f>
        <v>Beverie Moffet</v>
      </c>
      <c r="J6148">
        <f>YEAR(shipments[[#This Row],[Shipdate]])</f>
        <v>2024</v>
      </c>
      <c r="K6148" s="22"/>
      <c r="L6148" s="22">
        <f>VLOOKUP(shipments[[#This Row],[PID]],CHOOSE({1,2},products[PID],products[Cost_per_box]),2,0)</f>
        <v>3.68</v>
      </c>
      <c r="M6148" s="22">
        <f>shipments[[#This Row],[Boxes]]*shipments[[#This Row],[cost_per_box]]</f>
        <v>1166.56</v>
      </c>
      <c r="N6148" s="22">
        <f>shipments[[#This Row],[Amount]]-shipments[[#This Row],[total cost]]</f>
        <v>5482.1900000000005</v>
      </c>
    </row>
    <row r="6149" spans="1:14" x14ac:dyDescent="0.35">
      <c r="A6149" t="s">
        <v>6201</v>
      </c>
      <c r="B6149" t="s">
        <v>8047</v>
      </c>
      <c r="C6149" t="s">
        <v>8020</v>
      </c>
      <c r="D6149" t="s">
        <v>8037</v>
      </c>
      <c r="E6149" s="1">
        <v>44993</v>
      </c>
      <c r="F6149">
        <v>9958.5</v>
      </c>
      <c r="G6149">
        <v>623</v>
      </c>
      <c r="H6149" t="s">
        <v>7</v>
      </c>
      <c r="I6149" t="str">
        <f>VLOOKUP(shipments[[#This Row],[SPID]],CHOOSE({1,2},people[[#All],[SPID]],people[[#All],[Sales_person]]),2,0)</f>
        <v>Beverie Moffet</v>
      </c>
      <c r="J6149">
        <f>YEAR(shipments[[#This Row],[Shipdate]])</f>
        <v>2023</v>
      </c>
      <c r="K6149" s="22"/>
      <c r="L6149" s="22">
        <f>VLOOKUP(shipments[[#This Row],[PID]],CHOOSE({1,2},products[PID],products[Cost_per_box]),2,0)</f>
        <v>8.2200000000000006</v>
      </c>
      <c r="M6149" s="22">
        <f>shipments[[#This Row],[Boxes]]*shipments[[#This Row],[cost_per_box]]</f>
        <v>5121.0600000000004</v>
      </c>
      <c r="N6149" s="22">
        <f>shipments[[#This Row],[Amount]]-shipments[[#This Row],[total cost]]</f>
        <v>4837.4399999999996</v>
      </c>
    </row>
    <row r="6150" spans="1:14" x14ac:dyDescent="0.35">
      <c r="A6150" t="s">
        <v>6202</v>
      </c>
      <c r="B6150" t="s">
        <v>8047</v>
      </c>
      <c r="C6150" t="s">
        <v>8020</v>
      </c>
      <c r="D6150" t="s">
        <v>8037</v>
      </c>
      <c r="E6150" s="1">
        <v>45141</v>
      </c>
      <c r="F6150">
        <v>2346.75</v>
      </c>
      <c r="G6150">
        <v>181</v>
      </c>
      <c r="H6150" t="s">
        <v>7</v>
      </c>
      <c r="I6150" t="str">
        <f>VLOOKUP(shipments[[#This Row],[SPID]],CHOOSE({1,2},people[[#All],[SPID]],people[[#All],[Sales_person]]),2,0)</f>
        <v>Beverie Moffet</v>
      </c>
      <c r="J6150">
        <f>YEAR(shipments[[#This Row],[Shipdate]])</f>
        <v>2023</v>
      </c>
      <c r="K6150" s="22"/>
      <c r="L6150" s="22">
        <f>VLOOKUP(shipments[[#This Row],[PID]],CHOOSE({1,2},products[PID],products[Cost_per_box]),2,0)</f>
        <v>8.2200000000000006</v>
      </c>
      <c r="M6150" s="22">
        <f>shipments[[#This Row],[Boxes]]*shipments[[#This Row],[cost_per_box]]</f>
        <v>1487.8200000000002</v>
      </c>
      <c r="N6150" s="22">
        <f>shipments[[#This Row],[Amount]]-shipments[[#This Row],[total cost]]</f>
        <v>858.92999999999984</v>
      </c>
    </row>
    <row r="6151" spans="1:14" x14ac:dyDescent="0.35">
      <c r="A6151" t="s">
        <v>6203</v>
      </c>
      <c r="B6151" t="s">
        <v>8047</v>
      </c>
      <c r="C6151" t="s">
        <v>8020</v>
      </c>
      <c r="D6151" t="s">
        <v>8037</v>
      </c>
      <c r="E6151" s="1">
        <v>45532</v>
      </c>
      <c r="F6151">
        <v>1698.75</v>
      </c>
      <c r="G6151">
        <v>122</v>
      </c>
      <c r="H6151" t="s">
        <v>18</v>
      </c>
      <c r="I6151" t="str">
        <f>VLOOKUP(shipments[[#This Row],[SPID]],CHOOSE({1,2},people[[#All],[SPID]],people[[#All],[Sales_person]]),2,0)</f>
        <v>Beverie Moffet</v>
      </c>
      <c r="J6151">
        <f>YEAR(shipments[[#This Row],[Shipdate]])</f>
        <v>2024</v>
      </c>
      <c r="K6151" s="22"/>
      <c r="L6151" s="22">
        <f>VLOOKUP(shipments[[#This Row],[PID]],CHOOSE({1,2},products[PID],products[Cost_per_box]),2,0)</f>
        <v>8.2200000000000006</v>
      </c>
      <c r="M6151" s="22">
        <f>shipments[[#This Row],[Boxes]]*shipments[[#This Row],[cost_per_box]]</f>
        <v>1002.84</v>
      </c>
      <c r="N6151" s="22">
        <f>shipments[[#This Row],[Amount]]-shipments[[#This Row],[total cost]]</f>
        <v>695.91</v>
      </c>
    </row>
    <row r="6152" spans="1:14" x14ac:dyDescent="0.35">
      <c r="A6152" t="s">
        <v>6204</v>
      </c>
      <c r="B6152" t="s">
        <v>8047</v>
      </c>
      <c r="C6152" t="s">
        <v>8020</v>
      </c>
      <c r="D6152" t="s">
        <v>8033</v>
      </c>
      <c r="E6152" s="1">
        <v>45281</v>
      </c>
      <c r="F6152">
        <v>5116.5</v>
      </c>
      <c r="G6152">
        <v>366</v>
      </c>
      <c r="H6152" t="s">
        <v>7</v>
      </c>
      <c r="I6152" t="str">
        <f>VLOOKUP(shipments[[#This Row],[SPID]],CHOOSE({1,2},people[[#All],[SPID]],people[[#All],[Sales_person]]),2,0)</f>
        <v>Beverie Moffet</v>
      </c>
      <c r="J6152">
        <f>YEAR(shipments[[#This Row],[Shipdate]])</f>
        <v>2023</v>
      </c>
      <c r="K6152" s="22"/>
      <c r="L6152" s="22">
        <f>VLOOKUP(shipments[[#This Row],[PID]],CHOOSE({1,2},products[PID],products[Cost_per_box]),2,0)</f>
        <v>8.2200000000000006</v>
      </c>
      <c r="M6152" s="22">
        <f>shipments[[#This Row],[Boxes]]*shipments[[#This Row],[cost_per_box]]</f>
        <v>3008.5200000000004</v>
      </c>
      <c r="N6152" s="22">
        <f>shipments[[#This Row],[Amount]]-shipments[[#This Row],[total cost]]</f>
        <v>2107.9799999999996</v>
      </c>
    </row>
    <row r="6153" spans="1:14" x14ac:dyDescent="0.35">
      <c r="A6153" t="s">
        <v>6205</v>
      </c>
      <c r="B6153" t="s">
        <v>8047</v>
      </c>
      <c r="C6153" t="s">
        <v>8020</v>
      </c>
      <c r="D6153" t="s">
        <v>8037</v>
      </c>
      <c r="E6153" s="1">
        <v>45301</v>
      </c>
      <c r="F6153">
        <v>2673</v>
      </c>
      <c r="G6153">
        <v>206</v>
      </c>
      <c r="H6153" t="s">
        <v>7</v>
      </c>
      <c r="I6153" t="str">
        <f>VLOOKUP(shipments[[#This Row],[SPID]],CHOOSE({1,2},people[[#All],[SPID]],people[[#All],[Sales_person]]),2,0)</f>
        <v>Beverie Moffet</v>
      </c>
      <c r="J6153">
        <f>YEAR(shipments[[#This Row],[Shipdate]])</f>
        <v>2024</v>
      </c>
      <c r="K6153" s="22"/>
      <c r="L6153" s="22">
        <f>VLOOKUP(shipments[[#This Row],[PID]],CHOOSE({1,2},products[PID],products[Cost_per_box]),2,0)</f>
        <v>8.2200000000000006</v>
      </c>
      <c r="M6153" s="22">
        <f>shipments[[#This Row],[Boxes]]*shipments[[#This Row],[cost_per_box]]</f>
        <v>1693.3200000000002</v>
      </c>
      <c r="N6153" s="22">
        <f>shipments[[#This Row],[Amount]]-shipments[[#This Row],[total cost]]</f>
        <v>979.67999999999984</v>
      </c>
    </row>
    <row r="6154" spans="1:14" x14ac:dyDescent="0.35">
      <c r="A6154" t="s">
        <v>6206</v>
      </c>
      <c r="B6154" t="s">
        <v>8047</v>
      </c>
      <c r="C6154" t="s">
        <v>8021</v>
      </c>
      <c r="D6154" t="s">
        <v>8038</v>
      </c>
      <c r="E6154" s="1">
        <v>45309</v>
      </c>
      <c r="F6154">
        <v>2394</v>
      </c>
      <c r="G6154">
        <v>126</v>
      </c>
      <c r="H6154" t="s">
        <v>7</v>
      </c>
      <c r="I6154" t="str">
        <f>VLOOKUP(shipments[[#This Row],[SPID]],CHOOSE({1,2},people[[#All],[SPID]],people[[#All],[Sales_person]]),2,0)</f>
        <v>Beverie Moffet</v>
      </c>
      <c r="J6154">
        <f>YEAR(shipments[[#This Row],[Shipdate]])</f>
        <v>2024</v>
      </c>
      <c r="K6154" s="22"/>
      <c r="L6154" s="22">
        <f>VLOOKUP(shipments[[#This Row],[PID]],CHOOSE({1,2},products[PID],products[Cost_per_box]),2,0)</f>
        <v>10.23</v>
      </c>
      <c r="M6154" s="22">
        <f>shipments[[#This Row],[Boxes]]*shipments[[#This Row],[cost_per_box]]</f>
        <v>1288.98</v>
      </c>
      <c r="N6154" s="22">
        <f>shipments[[#This Row],[Amount]]-shipments[[#This Row],[total cost]]</f>
        <v>1105.02</v>
      </c>
    </row>
    <row r="6155" spans="1:14" x14ac:dyDescent="0.35">
      <c r="A6155" t="s">
        <v>6207</v>
      </c>
      <c r="B6155" t="s">
        <v>8047</v>
      </c>
      <c r="C6155" t="s">
        <v>8022</v>
      </c>
      <c r="D6155" t="s">
        <v>8033</v>
      </c>
      <c r="E6155" s="1">
        <v>45245</v>
      </c>
      <c r="F6155">
        <v>2623.5</v>
      </c>
      <c r="G6155">
        <v>175</v>
      </c>
      <c r="H6155" t="s">
        <v>7</v>
      </c>
      <c r="I6155" t="str">
        <f>VLOOKUP(shipments[[#This Row],[SPID]],CHOOSE({1,2},people[[#All],[SPID]],people[[#All],[Sales_person]]),2,0)</f>
        <v>Beverie Moffet</v>
      </c>
      <c r="J6155">
        <f>YEAR(shipments[[#This Row],[Shipdate]])</f>
        <v>2023</v>
      </c>
      <c r="K6155" s="22"/>
      <c r="L6155" s="22">
        <f>VLOOKUP(shipments[[#This Row],[PID]],CHOOSE({1,2},products[PID],products[Cost_per_box]),2,0)</f>
        <v>4.74</v>
      </c>
      <c r="M6155" s="22">
        <f>shipments[[#This Row],[Boxes]]*shipments[[#This Row],[cost_per_box]]</f>
        <v>829.5</v>
      </c>
      <c r="N6155" s="22">
        <f>shipments[[#This Row],[Amount]]-shipments[[#This Row],[total cost]]</f>
        <v>1794</v>
      </c>
    </row>
    <row r="6156" spans="1:14" x14ac:dyDescent="0.35">
      <c r="A6156" t="s">
        <v>6208</v>
      </c>
      <c r="B6156" t="s">
        <v>8047</v>
      </c>
      <c r="C6156" t="s">
        <v>8022</v>
      </c>
      <c r="D6156" t="s">
        <v>8036</v>
      </c>
      <c r="E6156" s="1">
        <v>45300</v>
      </c>
      <c r="F6156">
        <v>1705.5</v>
      </c>
      <c r="G6156">
        <v>114</v>
      </c>
      <c r="H6156" t="s">
        <v>7</v>
      </c>
      <c r="I6156" t="str">
        <f>VLOOKUP(shipments[[#This Row],[SPID]],CHOOSE({1,2},people[[#All],[SPID]],people[[#All],[Sales_person]]),2,0)</f>
        <v>Beverie Moffet</v>
      </c>
      <c r="J6156">
        <f>YEAR(shipments[[#This Row],[Shipdate]])</f>
        <v>2024</v>
      </c>
      <c r="K6156" s="22"/>
      <c r="L6156" s="22">
        <f>VLOOKUP(shipments[[#This Row],[PID]],CHOOSE({1,2},products[PID],products[Cost_per_box]),2,0)</f>
        <v>4.74</v>
      </c>
      <c r="M6156" s="22">
        <f>shipments[[#This Row],[Boxes]]*shipments[[#This Row],[cost_per_box]]</f>
        <v>540.36</v>
      </c>
      <c r="N6156" s="22">
        <f>shipments[[#This Row],[Amount]]-shipments[[#This Row],[total cost]]</f>
        <v>1165.1399999999999</v>
      </c>
    </row>
    <row r="6157" spans="1:14" x14ac:dyDescent="0.35">
      <c r="A6157" t="s">
        <v>6209</v>
      </c>
      <c r="B6157" t="s">
        <v>8047</v>
      </c>
      <c r="C6157" t="s">
        <v>8022</v>
      </c>
      <c r="D6157" t="s">
        <v>8036</v>
      </c>
      <c r="E6157" s="1">
        <v>45176</v>
      </c>
      <c r="F6157">
        <v>8721</v>
      </c>
      <c r="G6157">
        <v>671</v>
      </c>
      <c r="H6157" t="s">
        <v>7</v>
      </c>
      <c r="I6157" t="str">
        <f>VLOOKUP(shipments[[#This Row],[SPID]],CHOOSE({1,2},people[[#All],[SPID]],people[[#All],[Sales_person]]),2,0)</f>
        <v>Beverie Moffet</v>
      </c>
      <c r="J6157">
        <f>YEAR(shipments[[#This Row],[Shipdate]])</f>
        <v>2023</v>
      </c>
      <c r="K6157" s="22"/>
      <c r="L6157" s="22">
        <f>VLOOKUP(shipments[[#This Row],[PID]],CHOOSE({1,2},products[PID],products[Cost_per_box]),2,0)</f>
        <v>4.74</v>
      </c>
      <c r="M6157" s="22">
        <f>shipments[[#This Row],[Boxes]]*shipments[[#This Row],[cost_per_box]]</f>
        <v>3180.54</v>
      </c>
      <c r="N6157" s="22">
        <f>shipments[[#This Row],[Amount]]-shipments[[#This Row],[total cost]]</f>
        <v>5540.46</v>
      </c>
    </row>
    <row r="6158" spans="1:14" x14ac:dyDescent="0.35">
      <c r="A6158" t="s">
        <v>6210</v>
      </c>
      <c r="B6158" t="s">
        <v>8047</v>
      </c>
      <c r="C6158" t="s">
        <v>8022</v>
      </c>
      <c r="D6158" t="s">
        <v>8034</v>
      </c>
      <c r="E6158" s="1">
        <v>45412</v>
      </c>
      <c r="F6158">
        <v>8061.75</v>
      </c>
      <c r="G6158">
        <v>621</v>
      </c>
      <c r="H6158" t="s">
        <v>7</v>
      </c>
      <c r="I6158" t="str">
        <f>VLOOKUP(shipments[[#This Row],[SPID]],CHOOSE({1,2},people[[#All],[SPID]],people[[#All],[Sales_person]]),2,0)</f>
        <v>Beverie Moffet</v>
      </c>
      <c r="J6158">
        <f>YEAR(shipments[[#This Row],[Shipdate]])</f>
        <v>2024</v>
      </c>
      <c r="K6158" s="22"/>
      <c r="L6158" s="22">
        <f>VLOOKUP(shipments[[#This Row],[PID]],CHOOSE({1,2},products[PID],products[Cost_per_box]),2,0)</f>
        <v>4.74</v>
      </c>
      <c r="M6158" s="22">
        <f>shipments[[#This Row],[Boxes]]*shipments[[#This Row],[cost_per_box]]</f>
        <v>2943.54</v>
      </c>
      <c r="N6158" s="22">
        <f>shipments[[#This Row],[Amount]]-shipments[[#This Row],[total cost]]</f>
        <v>5118.21</v>
      </c>
    </row>
    <row r="6159" spans="1:14" x14ac:dyDescent="0.35">
      <c r="A6159" t="s">
        <v>6211</v>
      </c>
      <c r="B6159" t="s">
        <v>8047</v>
      </c>
      <c r="C6159" t="s">
        <v>8023</v>
      </c>
      <c r="D6159" t="s">
        <v>8034</v>
      </c>
      <c r="E6159" s="1">
        <v>45278</v>
      </c>
      <c r="F6159">
        <v>4225.5</v>
      </c>
      <c r="G6159">
        <v>705</v>
      </c>
      <c r="H6159" t="s">
        <v>7</v>
      </c>
      <c r="I6159" t="str">
        <f>VLOOKUP(shipments[[#This Row],[SPID]],CHOOSE({1,2},people[[#All],[SPID]],people[[#All],[Sales_person]]),2,0)</f>
        <v>Beverie Moffet</v>
      </c>
      <c r="J6159">
        <f>YEAR(shipments[[#This Row],[Shipdate]])</f>
        <v>2023</v>
      </c>
      <c r="K6159" s="22"/>
      <c r="L6159" s="22">
        <f>VLOOKUP(shipments[[#This Row],[PID]],CHOOSE({1,2},products[PID],products[Cost_per_box]),2,0)</f>
        <v>10.51</v>
      </c>
      <c r="M6159" s="22">
        <f>shipments[[#This Row],[Boxes]]*shipments[[#This Row],[cost_per_box]]</f>
        <v>7409.55</v>
      </c>
      <c r="N6159" s="22">
        <f>shipments[[#This Row],[Amount]]-shipments[[#This Row],[total cost]]</f>
        <v>-3184.05</v>
      </c>
    </row>
    <row r="6160" spans="1:14" x14ac:dyDescent="0.35">
      <c r="A6160" t="s">
        <v>6212</v>
      </c>
      <c r="B6160" t="s">
        <v>8047</v>
      </c>
      <c r="C6160" t="s">
        <v>8023</v>
      </c>
      <c r="D6160" t="s">
        <v>8034</v>
      </c>
      <c r="E6160" s="1">
        <v>45553</v>
      </c>
      <c r="F6160">
        <v>9355.5</v>
      </c>
      <c r="G6160">
        <v>1170</v>
      </c>
      <c r="H6160" t="s">
        <v>26</v>
      </c>
      <c r="I6160" t="str">
        <f>VLOOKUP(shipments[[#This Row],[SPID]],CHOOSE({1,2},people[[#All],[SPID]],people[[#All],[Sales_person]]),2,0)</f>
        <v>Beverie Moffet</v>
      </c>
      <c r="J6160">
        <f>YEAR(shipments[[#This Row],[Shipdate]])</f>
        <v>2024</v>
      </c>
      <c r="K6160" s="22"/>
      <c r="L6160" s="22">
        <f>VLOOKUP(shipments[[#This Row],[PID]],CHOOSE({1,2},products[PID],products[Cost_per_box]),2,0)</f>
        <v>10.51</v>
      </c>
      <c r="M6160" s="22">
        <f>shipments[[#This Row],[Boxes]]*shipments[[#This Row],[cost_per_box]]</f>
        <v>12296.699999999999</v>
      </c>
      <c r="N6160" s="22">
        <f>shipments[[#This Row],[Amount]]-shipments[[#This Row],[total cost]]</f>
        <v>-2941.1999999999989</v>
      </c>
    </row>
    <row r="6161" spans="1:14" x14ac:dyDescent="0.35">
      <c r="A6161" t="s">
        <v>6213</v>
      </c>
      <c r="B6161" t="s">
        <v>8047</v>
      </c>
      <c r="C6161" t="s">
        <v>8023</v>
      </c>
      <c r="D6161" t="s">
        <v>8037</v>
      </c>
      <c r="E6161" s="1">
        <v>45378</v>
      </c>
      <c r="F6161">
        <v>344.25</v>
      </c>
      <c r="G6161">
        <v>50</v>
      </c>
      <c r="H6161" t="s">
        <v>7</v>
      </c>
      <c r="I6161" t="str">
        <f>VLOOKUP(shipments[[#This Row],[SPID]],CHOOSE({1,2},people[[#All],[SPID]],people[[#All],[Sales_person]]),2,0)</f>
        <v>Beverie Moffet</v>
      </c>
      <c r="J6161">
        <f>YEAR(shipments[[#This Row],[Shipdate]])</f>
        <v>2024</v>
      </c>
      <c r="K6161" s="22"/>
      <c r="L6161" s="22">
        <f>VLOOKUP(shipments[[#This Row],[PID]],CHOOSE({1,2},products[PID],products[Cost_per_box]),2,0)</f>
        <v>10.51</v>
      </c>
      <c r="M6161" s="22">
        <f>shipments[[#This Row],[Boxes]]*shipments[[#This Row],[cost_per_box]]</f>
        <v>525.5</v>
      </c>
      <c r="N6161" s="22">
        <f>shipments[[#This Row],[Amount]]-shipments[[#This Row],[total cost]]</f>
        <v>-181.25</v>
      </c>
    </row>
    <row r="6162" spans="1:14" x14ac:dyDescent="0.35">
      <c r="A6162" t="s">
        <v>6214</v>
      </c>
      <c r="B6162" t="s">
        <v>8047</v>
      </c>
      <c r="C6162" t="s">
        <v>8023</v>
      </c>
      <c r="D6162" t="s">
        <v>8038</v>
      </c>
      <c r="E6162" s="1">
        <v>44994</v>
      </c>
      <c r="F6162">
        <v>3712.5</v>
      </c>
      <c r="G6162">
        <v>465</v>
      </c>
      <c r="H6162" t="s">
        <v>7</v>
      </c>
      <c r="I6162" t="str">
        <f>VLOOKUP(shipments[[#This Row],[SPID]],CHOOSE({1,2},people[[#All],[SPID]],people[[#All],[Sales_person]]),2,0)</f>
        <v>Beverie Moffet</v>
      </c>
      <c r="J6162">
        <f>YEAR(shipments[[#This Row],[Shipdate]])</f>
        <v>2023</v>
      </c>
      <c r="K6162" s="22"/>
      <c r="L6162" s="22">
        <f>VLOOKUP(shipments[[#This Row],[PID]],CHOOSE({1,2},products[PID],products[Cost_per_box]),2,0)</f>
        <v>10.51</v>
      </c>
      <c r="M6162" s="22">
        <f>shipments[[#This Row],[Boxes]]*shipments[[#This Row],[cost_per_box]]</f>
        <v>4887.1499999999996</v>
      </c>
      <c r="N6162" s="22">
        <f>shipments[[#This Row],[Amount]]-shipments[[#This Row],[total cost]]</f>
        <v>-1174.6499999999996</v>
      </c>
    </row>
    <row r="6163" spans="1:14" x14ac:dyDescent="0.35">
      <c r="A6163" t="s">
        <v>6215</v>
      </c>
      <c r="B6163" t="s">
        <v>8047</v>
      </c>
      <c r="C6163" t="s">
        <v>8023</v>
      </c>
      <c r="D6163" t="s">
        <v>8038</v>
      </c>
      <c r="E6163" s="1">
        <v>45398</v>
      </c>
      <c r="F6163">
        <v>4376.25</v>
      </c>
      <c r="G6163">
        <v>438</v>
      </c>
      <c r="H6163" t="s">
        <v>7</v>
      </c>
      <c r="I6163" t="str">
        <f>VLOOKUP(shipments[[#This Row],[SPID]],CHOOSE({1,2},people[[#All],[SPID]],people[[#All],[Sales_person]]),2,0)</f>
        <v>Beverie Moffet</v>
      </c>
      <c r="J6163">
        <f>YEAR(shipments[[#This Row],[Shipdate]])</f>
        <v>2024</v>
      </c>
      <c r="K6163" s="22"/>
      <c r="L6163" s="22">
        <f>VLOOKUP(shipments[[#This Row],[PID]],CHOOSE({1,2},products[PID],products[Cost_per_box]),2,0)</f>
        <v>10.51</v>
      </c>
      <c r="M6163" s="22">
        <f>shipments[[#This Row],[Boxes]]*shipments[[#This Row],[cost_per_box]]</f>
        <v>4603.38</v>
      </c>
      <c r="N6163" s="22">
        <f>shipments[[#This Row],[Amount]]-shipments[[#This Row],[total cost]]</f>
        <v>-227.13000000000011</v>
      </c>
    </row>
    <row r="6164" spans="1:14" x14ac:dyDescent="0.35">
      <c r="A6164" t="s">
        <v>6216</v>
      </c>
      <c r="B6164" t="s">
        <v>8047</v>
      </c>
      <c r="C6164" t="s">
        <v>8023</v>
      </c>
      <c r="D6164" t="s">
        <v>8038</v>
      </c>
      <c r="E6164" s="1">
        <v>45279</v>
      </c>
      <c r="F6164">
        <v>7337.25</v>
      </c>
      <c r="G6164">
        <v>1049</v>
      </c>
      <c r="H6164" t="s">
        <v>7</v>
      </c>
      <c r="I6164" t="str">
        <f>VLOOKUP(shipments[[#This Row],[SPID]],CHOOSE({1,2},people[[#All],[SPID]],people[[#All],[Sales_person]]),2,0)</f>
        <v>Beverie Moffet</v>
      </c>
      <c r="J6164">
        <f>YEAR(shipments[[#This Row],[Shipdate]])</f>
        <v>2023</v>
      </c>
      <c r="K6164" s="22"/>
      <c r="L6164" s="22">
        <f>VLOOKUP(shipments[[#This Row],[PID]],CHOOSE({1,2},products[PID],products[Cost_per_box]),2,0)</f>
        <v>10.51</v>
      </c>
      <c r="M6164" s="22">
        <f>shipments[[#This Row],[Boxes]]*shipments[[#This Row],[cost_per_box]]</f>
        <v>11024.99</v>
      </c>
      <c r="N6164" s="22">
        <f>shipments[[#This Row],[Amount]]-shipments[[#This Row],[total cost]]</f>
        <v>-3687.74</v>
      </c>
    </row>
    <row r="6165" spans="1:14" x14ac:dyDescent="0.35">
      <c r="A6165" t="s">
        <v>6217</v>
      </c>
      <c r="B6165" t="s">
        <v>8047</v>
      </c>
      <c r="C6165" t="s">
        <v>8024</v>
      </c>
      <c r="D6165" t="s">
        <v>8038</v>
      </c>
      <c r="E6165" s="1">
        <v>45363</v>
      </c>
      <c r="F6165">
        <v>7971.75</v>
      </c>
      <c r="G6165">
        <v>532</v>
      </c>
      <c r="H6165" t="s">
        <v>7</v>
      </c>
      <c r="I6165" t="str">
        <f>VLOOKUP(shipments[[#This Row],[SPID]],CHOOSE({1,2},people[[#All],[SPID]],people[[#All],[Sales_person]]),2,0)</f>
        <v>Beverie Moffet</v>
      </c>
      <c r="J6165">
        <f>YEAR(shipments[[#This Row],[Shipdate]])</f>
        <v>2024</v>
      </c>
      <c r="K6165" s="22"/>
      <c r="L6165" s="22">
        <f>VLOOKUP(shipments[[#This Row],[PID]],CHOOSE({1,2},products[PID],products[Cost_per_box]),2,0)</f>
        <v>6.43</v>
      </c>
      <c r="M6165" s="22">
        <f>shipments[[#This Row],[Boxes]]*shipments[[#This Row],[cost_per_box]]</f>
        <v>3420.7599999999998</v>
      </c>
      <c r="N6165" s="22">
        <f>shipments[[#This Row],[Amount]]-shipments[[#This Row],[total cost]]</f>
        <v>4550.99</v>
      </c>
    </row>
    <row r="6166" spans="1:14" x14ac:dyDescent="0.35">
      <c r="A6166" t="s">
        <v>6218</v>
      </c>
      <c r="B6166" t="s">
        <v>8047</v>
      </c>
      <c r="C6166" t="s">
        <v>8024</v>
      </c>
      <c r="D6166" t="s">
        <v>8034</v>
      </c>
      <c r="E6166" s="1">
        <v>45162</v>
      </c>
      <c r="F6166">
        <v>6239.25</v>
      </c>
      <c r="G6166">
        <v>368</v>
      </c>
      <c r="H6166" t="s">
        <v>40</v>
      </c>
      <c r="I6166" t="str">
        <f>VLOOKUP(shipments[[#This Row],[SPID]],CHOOSE({1,2},people[[#All],[SPID]],people[[#All],[Sales_person]]),2,0)</f>
        <v>Beverie Moffet</v>
      </c>
      <c r="J6166">
        <f>YEAR(shipments[[#This Row],[Shipdate]])</f>
        <v>2023</v>
      </c>
      <c r="K6166" s="22"/>
      <c r="L6166" s="22">
        <f>VLOOKUP(shipments[[#This Row],[PID]],CHOOSE({1,2},products[PID],products[Cost_per_box]),2,0)</f>
        <v>6.43</v>
      </c>
      <c r="M6166" s="22">
        <f>shipments[[#This Row],[Boxes]]*shipments[[#This Row],[cost_per_box]]</f>
        <v>2366.2399999999998</v>
      </c>
      <c r="N6166" s="22">
        <f>shipments[[#This Row],[Amount]]-shipments[[#This Row],[total cost]]</f>
        <v>3873.01</v>
      </c>
    </row>
    <row r="6167" spans="1:14" x14ac:dyDescent="0.35">
      <c r="A6167" t="s">
        <v>6219</v>
      </c>
      <c r="B6167" t="s">
        <v>8047</v>
      </c>
      <c r="C6167" t="s">
        <v>8024</v>
      </c>
      <c r="D6167" t="s">
        <v>8034</v>
      </c>
      <c r="E6167" s="1">
        <v>45313</v>
      </c>
      <c r="F6167">
        <v>5379.75</v>
      </c>
      <c r="G6167">
        <v>337</v>
      </c>
      <c r="H6167" t="s">
        <v>7</v>
      </c>
      <c r="I6167" t="str">
        <f>VLOOKUP(shipments[[#This Row],[SPID]],CHOOSE({1,2},people[[#All],[SPID]],people[[#All],[Sales_person]]),2,0)</f>
        <v>Beverie Moffet</v>
      </c>
      <c r="J6167">
        <f>YEAR(shipments[[#This Row],[Shipdate]])</f>
        <v>2024</v>
      </c>
      <c r="K6167" s="22"/>
      <c r="L6167" s="22">
        <f>VLOOKUP(shipments[[#This Row],[PID]],CHOOSE({1,2},products[PID],products[Cost_per_box]),2,0)</f>
        <v>6.43</v>
      </c>
      <c r="M6167" s="22">
        <f>shipments[[#This Row],[Boxes]]*shipments[[#This Row],[cost_per_box]]</f>
        <v>2166.91</v>
      </c>
      <c r="N6167" s="22">
        <f>shipments[[#This Row],[Amount]]-shipments[[#This Row],[total cost]]</f>
        <v>3212.84</v>
      </c>
    </row>
    <row r="6168" spans="1:14" x14ac:dyDescent="0.35">
      <c r="A6168" t="s">
        <v>6220</v>
      </c>
      <c r="B6168" t="s">
        <v>8047</v>
      </c>
      <c r="C6168" t="s">
        <v>8024</v>
      </c>
      <c r="D6168" t="s">
        <v>8037</v>
      </c>
      <c r="E6168" s="1">
        <v>45350</v>
      </c>
      <c r="F6168">
        <v>7465.5</v>
      </c>
      <c r="G6168">
        <v>440</v>
      </c>
      <c r="H6168" t="s">
        <v>7</v>
      </c>
      <c r="I6168" t="str">
        <f>VLOOKUP(shipments[[#This Row],[SPID]],CHOOSE({1,2},people[[#All],[SPID]],people[[#All],[Sales_person]]),2,0)</f>
        <v>Beverie Moffet</v>
      </c>
      <c r="J6168">
        <f>YEAR(shipments[[#This Row],[Shipdate]])</f>
        <v>2024</v>
      </c>
      <c r="K6168" s="22"/>
      <c r="L6168" s="22">
        <f>VLOOKUP(shipments[[#This Row],[PID]],CHOOSE({1,2},products[PID],products[Cost_per_box]),2,0)</f>
        <v>6.43</v>
      </c>
      <c r="M6168" s="22">
        <f>shipments[[#This Row],[Boxes]]*shipments[[#This Row],[cost_per_box]]</f>
        <v>2829.2</v>
      </c>
      <c r="N6168" s="22">
        <f>shipments[[#This Row],[Amount]]-shipments[[#This Row],[total cost]]</f>
        <v>4636.3</v>
      </c>
    </row>
    <row r="6169" spans="1:14" x14ac:dyDescent="0.35">
      <c r="A6169" t="s">
        <v>6221</v>
      </c>
      <c r="B6169" t="s">
        <v>8047</v>
      </c>
      <c r="C6169" t="s">
        <v>8024</v>
      </c>
      <c r="D6169" t="s">
        <v>8037</v>
      </c>
      <c r="E6169" s="1">
        <v>45119</v>
      </c>
      <c r="F6169">
        <v>5474.25</v>
      </c>
      <c r="G6169">
        <v>392</v>
      </c>
      <c r="H6169" t="s">
        <v>7</v>
      </c>
      <c r="I6169" t="str">
        <f>VLOOKUP(shipments[[#This Row],[SPID]],CHOOSE({1,2},people[[#All],[SPID]],people[[#All],[Sales_person]]),2,0)</f>
        <v>Beverie Moffet</v>
      </c>
      <c r="J6169">
        <f>YEAR(shipments[[#This Row],[Shipdate]])</f>
        <v>2023</v>
      </c>
      <c r="K6169" s="22"/>
      <c r="L6169" s="22">
        <f>VLOOKUP(shipments[[#This Row],[PID]],CHOOSE({1,2},products[PID],products[Cost_per_box]),2,0)</f>
        <v>6.43</v>
      </c>
      <c r="M6169" s="22">
        <f>shipments[[#This Row],[Boxes]]*shipments[[#This Row],[cost_per_box]]</f>
        <v>2520.56</v>
      </c>
      <c r="N6169" s="22">
        <f>shipments[[#This Row],[Amount]]-shipments[[#This Row],[total cost]]</f>
        <v>2953.69</v>
      </c>
    </row>
    <row r="6170" spans="1:14" x14ac:dyDescent="0.35">
      <c r="A6170" t="s">
        <v>6222</v>
      </c>
      <c r="B6170" t="s">
        <v>8047</v>
      </c>
      <c r="C6170" t="s">
        <v>8025</v>
      </c>
      <c r="D6170" t="s">
        <v>8036</v>
      </c>
      <c r="E6170" s="1">
        <v>45460</v>
      </c>
      <c r="F6170">
        <v>7929</v>
      </c>
      <c r="G6170">
        <v>418</v>
      </c>
      <c r="H6170" t="s">
        <v>7</v>
      </c>
      <c r="I6170" t="str">
        <f>VLOOKUP(shipments[[#This Row],[SPID]],CHOOSE({1,2},people[[#All],[SPID]],people[[#All],[Sales_person]]),2,0)</f>
        <v>Beverie Moffet</v>
      </c>
      <c r="J6170">
        <f>YEAR(shipments[[#This Row],[Shipdate]])</f>
        <v>2024</v>
      </c>
      <c r="K6170" s="22"/>
      <c r="L6170" s="22">
        <f>VLOOKUP(shipments[[#This Row],[PID]],CHOOSE({1,2},products[PID],products[Cost_per_box]),2,0)</f>
        <v>12.41</v>
      </c>
      <c r="M6170" s="22">
        <f>shipments[[#This Row],[Boxes]]*shipments[[#This Row],[cost_per_box]]</f>
        <v>5187.38</v>
      </c>
      <c r="N6170" s="22">
        <f>shipments[[#This Row],[Amount]]-shipments[[#This Row],[total cost]]</f>
        <v>2741.62</v>
      </c>
    </row>
    <row r="6171" spans="1:14" x14ac:dyDescent="0.35">
      <c r="A6171" t="s">
        <v>6223</v>
      </c>
      <c r="B6171" t="s">
        <v>8047</v>
      </c>
      <c r="C6171" t="s">
        <v>8025</v>
      </c>
      <c r="D6171" t="s">
        <v>8033</v>
      </c>
      <c r="E6171" s="1">
        <v>45120</v>
      </c>
      <c r="F6171">
        <v>675</v>
      </c>
      <c r="G6171">
        <v>36</v>
      </c>
      <c r="H6171" t="s">
        <v>7</v>
      </c>
      <c r="I6171" t="str">
        <f>VLOOKUP(shipments[[#This Row],[SPID]],CHOOSE({1,2},people[[#All],[SPID]],people[[#All],[Sales_person]]),2,0)</f>
        <v>Beverie Moffet</v>
      </c>
      <c r="J6171">
        <f>YEAR(shipments[[#This Row],[Shipdate]])</f>
        <v>2023</v>
      </c>
      <c r="K6171" s="22"/>
      <c r="L6171" s="22">
        <f>VLOOKUP(shipments[[#This Row],[PID]],CHOOSE({1,2},products[PID],products[Cost_per_box]),2,0)</f>
        <v>12.41</v>
      </c>
      <c r="M6171" s="22">
        <f>shipments[[#This Row],[Boxes]]*shipments[[#This Row],[cost_per_box]]</f>
        <v>446.76</v>
      </c>
      <c r="N6171" s="22">
        <f>shipments[[#This Row],[Amount]]-shipments[[#This Row],[total cost]]</f>
        <v>228.24</v>
      </c>
    </row>
    <row r="6172" spans="1:14" x14ac:dyDescent="0.35">
      <c r="A6172" t="s">
        <v>6224</v>
      </c>
      <c r="B6172" t="s">
        <v>8047</v>
      </c>
      <c r="C6172" t="s">
        <v>8025</v>
      </c>
      <c r="D6172" t="s">
        <v>8036</v>
      </c>
      <c r="E6172" s="1">
        <v>45495</v>
      </c>
      <c r="F6172">
        <v>11468.25</v>
      </c>
      <c r="G6172">
        <v>638</v>
      </c>
      <c r="H6172" t="s">
        <v>18</v>
      </c>
      <c r="I6172" t="str">
        <f>VLOOKUP(shipments[[#This Row],[SPID]],CHOOSE({1,2},people[[#All],[SPID]],people[[#All],[Sales_person]]),2,0)</f>
        <v>Beverie Moffet</v>
      </c>
      <c r="J6172">
        <f>YEAR(shipments[[#This Row],[Shipdate]])</f>
        <v>2024</v>
      </c>
      <c r="K6172" s="22"/>
      <c r="L6172" s="22">
        <f>VLOOKUP(shipments[[#This Row],[PID]],CHOOSE({1,2},products[PID],products[Cost_per_box]),2,0)</f>
        <v>12.41</v>
      </c>
      <c r="M6172" s="22">
        <f>shipments[[#This Row],[Boxes]]*shipments[[#This Row],[cost_per_box]]</f>
        <v>7917.58</v>
      </c>
      <c r="N6172" s="22">
        <f>shipments[[#This Row],[Amount]]-shipments[[#This Row],[total cost]]</f>
        <v>3550.67</v>
      </c>
    </row>
    <row r="6173" spans="1:14" x14ac:dyDescent="0.35">
      <c r="A6173" t="s">
        <v>6225</v>
      </c>
      <c r="B6173" t="s">
        <v>8047</v>
      </c>
      <c r="C6173" t="s">
        <v>8026</v>
      </c>
      <c r="D6173" t="s">
        <v>8036</v>
      </c>
      <c r="E6173" s="1">
        <v>45282</v>
      </c>
      <c r="F6173">
        <v>3183.75</v>
      </c>
      <c r="G6173">
        <v>199</v>
      </c>
      <c r="H6173" t="s">
        <v>7</v>
      </c>
      <c r="I6173" t="str">
        <f>VLOOKUP(shipments[[#This Row],[SPID]],CHOOSE({1,2},people[[#All],[SPID]],people[[#All],[Sales_person]]),2,0)</f>
        <v>Beverie Moffet</v>
      </c>
      <c r="J6173">
        <f>YEAR(shipments[[#This Row],[Shipdate]])</f>
        <v>2023</v>
      </c>
      <c r="K6173" s="22"/>
      <c r="L6173" s="22">
        <f>VLOOKUP(shipments[[#This Row],[PID]],CHOOSE({1,2},products[PID],products[Cost_per_box]),2,0)</f>
        <v>9.57</v>
      </c>
      <c r="M6173" s="22">
        <f>shipments[[#This Row],[Boxes]]*shipments[[#This Row],[cost_per_box]]</f>
        <v>1904.43</v>
      </c>
      <c r="N6173" s="22">
        <f>shipments[[#This Row],[Amount]]-shipments[[#This Row],[total cost]]</f>
        <v>1279.32</v>
      </c>
    </row>
    <row r="6174" spans="1:14" x14ac:dyDescent="0.35">
      <c r="A6174" t="s">
        <v>6226</v>
      </c>
      <c r="B6174" t="s">
        <v>8047</v>
      </c>
      <c r="C6174" t="s">
        <v>8026</v>
      </c>
      <c r="D6174" t="s">
        <v>8037</v>
      </c>
      <c r="E6174" s="1">
        <v>45296</v>
      </c>
      <c r="F6174">
        <v>5870.25</v>
      </c>
      <c r="G6174">
        <v>420</v>
      </c>
      <c r="H6174" t="s">
        <v>7</v>
      </c>
      <c r="I6174" t="str">
        <f>VLOOKUP(shipments[[#This Row],[SPID]],CHOOSE({1,2},people[[#All],[SPID]],people[[#All],[Sales_person]]),2,0)</f>
        <v>Beverie Moffet</v>
      </c>
      <c r="J6174">
        <f>YEAR(shipments[[#This Row],[Shipdate]])</f>
        <v>2024</v>
      </c>
      <c r="K6174" s="22"/>
      <c r="L6174" s="22">
        <f>VLOOKUP(shipments[[#This Row],[PID]],CHOOSE({1,2},products[PID],products[Cost_per_box]),2,0)</f>
        <v>9.57</v>
      </c>
      <c r="M6174" s="22">
        <f>shipments[[#This Row],[Boxes]]*shipments[[#This Row],[cost_per_box]]</f>
        <v>4019.4</v>
      </c>
      <c r="N6174" s="22">
        <f>shipments[[#This Row],[Amount]]-shipments[[#This Row],[total cost]]</f>
        <v>1850.85</v>
      </c>
    </row>
    <row r="6175" spans="1:14" x14ac:dyDescent="0.35">
      <c r="A6175" t="s">
        <v>6227</v>
      </c>
      <c r="B6175" t="s">
        <v>8047</v>
      </c>
      <c r="C6175" t="s">
        <v>8026</v>
      </c>
      <c r="D6175" t="s">
        <v>8038</v>
      </c>
      <c r="E6175" s="1">
        <v>44986</v>
      </c>
      <c r="F6175">
        <v>3386.25</v>
      </c>
      <c r="G6175">
        <v>189</v>
      </c>
      <c r="H6175" t="s">
        <v>7</v>
      </c>
      <c r="I6175" t="str">
        <f>VLOOKUP(shipments[[#This Row],[SPID]],CHOOSE({1,2},people[[#All],[SPID]],people[[#All],[Sales_person]]),2,0)</f>
        <v>Beverie Moffet</v>
      </c>
      <c r="J6175">
        <f>YEAR(shipments[[#This Row],[Shipdate]])</f>
        <v>2023</v>
      </c>
      <c r="K6175" s="22"/>
      <c r="L6175" s="22">
        <f>VLOOKUP(shipments[[#This Row],[PID]],CHOOSE({1,2},products[PID],products[Cost_per_box]),2,0)</f>
        <v>9.57</v>
      </c>
      <c r="M6175" s="22">
        <f>shipments[[#This Row],[Boxes]]*shipments[[#This Row],[cost_per_box]]</f>
        <v>1808.73</v>
      </c>
      <c r="N6175" s="22">
        <f>shipments[[#This Row],[Amount]]-shipments[[#This Row],[total cost]]</f>
        <v>1577.52</v>
      </c>
    </row>
    <row r="6176" spans="1:14" x14ac:dyDescent="0.35">
      <c r="A6176" t="s">
        <v>6228</v>
      </c>
      <c r="B6176" t="s">
        <v>8047</v>
      </c>
      <c r="C6176" t="s">
        <v>8026</v>
      </c>
      <c r="D6176" t="s">
        <v>8038</v>
      </c>
      <c r="E6176" s="1">
        <v>45349</v>
      </c>
      <c r="F6176">
        <v>10039.5</v>
      </c>
      <c r="G6176">
        <v>718</v>
      </c>
      <c r="H6176" t="s">
        <v>7</v>
      </c>
      <c r="I6176" t="str">
        <f>VLOOKUP(shipments[[#This Row],[SPID]],CHOOSE({1,2},people[[#All],[SPID]],people[[#All],[Sales_person]]),2,0)</f>
        <v>Beverie Moffet</v>
      </c>
      <c r="J6176">
        <f>YEAR(shipments[[#This Row],[Shipdate]])</f>
        <v>2024</v>
      </c>
      <c r="K6176" s="22"/>
      <c r="L6176" s="22">
        <f>VLOOKUP(shipments[[#This Row],[PID]],CHOOSE({1,2},products[PID],products[Cost_per_box]),2,0)</f>
        <v>9.57</v>
      </c>
      <c r="M6176" s="22">
        <f>shipments[[#This Row],[Boxes]]*shipments[[#This Row],[cost_per_box]]</f>
        <v>6871.26</v>
      </c>
      <c r="N6176" s="22">
        <f>shipments[[#This Row],[Amount]]-shipments[[#This Row],[total cost]]</f>
        <v>3168.24</v>
      </c>
    </row>
    <row r="6177" spans="1:14" x14ac:dyDescent="0.35">
      <c r="A6177" t="s">
        <v>6229</v>
      </c>
      <c r="B6177" t="s">
        <v>8047</v>
      </c>
      <c r="C6177" t="s">
        <v>8027</v>
      </c>
      <c r="D6177" t="s">
        <v>8035</v>
      </c>
      <c r="E6177" s="1">
        <v>45377</v>
      </c>
      <c r="F6177">
        <v>8561.25</v>
      </c>
      <c r="G6177">
        <v>952</v>
      </c>
      <c r="H6177" t="s">
        <v>7</v>
      </c>
      <c r="I6177" t="str">
        <f>VLOOKUP(shipments[[#This Row],[SPID]],CHOOSE({1,2},people[[#All],[SPID]],people[[#All],[Sales_person]]),2,0)</f>
        <v>Beverie Moffet</v>
      </c>
      <c r="J6177">
        <f>YEAR(shipments[[#This Row],[Shipdate]])</f>
        <v>2024</v>
      </c>
      <c r="K6177" s="22"/>
      <c r="L6177" s="22">
        <f>VLOOKUP(shipments[[#This Row],[PID]],CHOOSE({1,2},products[PID],products[Cost_per_box]),2,0)</f>
        <v>8.43</v>
      </c>
      <c r="M6177" s="22">
        <f>shipments[[#This Row],[Boxes]]*shipments[[#This Row],[cost_per_box]]</f>
        <v>8025.36</v>
      </c>
      <c r="N6177" s="22">
        <f>shipments[[#This Row],[Amount]]-shipments[[#This Row],[total cost]]</f>
        <v>535.89000000000033</v>
      </c>
    </row>
    <row r="6178" spans="1:14" x14ac:dyDescent="0.35">
      <c r="A6178" t="s">
        <v>6230</v>
      </c>
      <c r="B6178" t="s">
        <v>8047</v>
      </c>
      <c r="C6178" t="s">
        <v>8027</v>
      </c>
      <c r="D6178" t="s">
        <v>8037</v>
      </c>
      <c r="E6178" s="1">
        <v>45062</v>
      </c>
      <c r="F6178">
        <v>2139.75</v>
      </c>
      <c r="G6178">
        <v>214</v>
      </c>
      <c r="H6178" t="s">
        <v>7</v>
      </c>
      <c r="I6178" t="str">
        <f>VLOOKUP(shipments[[#This Row],[SPID]],CHOOSE({1,2},people[[#All],[SPID]],people[[#All],[Sales_person]]),2,0)</f>
        <v>Beverie Moffet</v>
      </c>
      <c r="J6178">
        <f>YEAR(shipments[[#This Row],[Shipdate]])</f>
        <v>2023</v>
      </c>
      <c r="K6178" s="22"/>
      <c r="L6178" s="22">
        <f>VLOOKUP(shipments[[#This Row],[PID]],CHOOSE({1,2},products[PID],products[Cost_per_box]),2,0)</f>
        <v>8.43</v>
      </c>
      <c r="M6178" s="22">
        <f>shipments[[#This Row],[Boxes]]*shipments[[#This Row],[cost_per_box]]</f>
        <v>1804.02</v>
      </c>
      <c r="N6178" s="22">
        <f>shipments[[#This Row],[Amount]]-shipments[[#This Row],[total cost]]</f>
        <v>335.73</v>
      </c>
    </row>
    <row r="6179" spans="1:14" x14ac:dyDescent="0.35">
      <c r="A6179" t="s">
        <v>6231</v>
      </c>
      <c r="B6179" t="s">
        <v>8047</v>
      </c>
      <c r="C6179" t="s">
        <v>8027</v>
      </c>
      <c r="D6179" t="s">
        <v>8036</v>
      </c>
      <c r="E6179" s="1">
        <v>45379</v>
      </c>
      <c r="F6179">
        <v>2697.75</v>
      </c>
      <c r="G6179">
        <v>300</v>
      </c>
      <c r="H6179" t="s">
        <v>7</v>
      </c>
      <c r="I6179" t="str">
        <f>VLOOKUP(shipments[[#This Row],[SPID]],CHOOSE({1,2},people[[#All],[SPID]],people[[#All],[Sales_person]]),2,0)</f>
        <v>Beverie Moffet</v>
      </c>
      <c r="J6179">
        <f>YEAR(shipments[[#This Row],[Shipdate]])</f>
        <v>2024</v>
      </c>
      <c r="K6179" s="22"/>
      <c r="L6179" s="22">
        <f>VLOOKUP(shipments[[#This Row],[PID]],CHOOSE({1,2},products[PID],products[Cost_per_box]),2,0)</f>
        <v>8.43</v>
      </c>
      <c r="M6179" s="22">
        <f>shipments[[#This Row],[Boxes]]*shipments[[#This Row],[cost_per_box]]</f>
        <v>2529</v>
      </c>
      <c r="N6179" s="22">
        <f>shipments[[#This Row],[Amount]]-shipments[[#This Row],[total cost]]</f>
        <v>168.75</v>
      </c>
    </row>
    <row r="6180" spans="1:14" x14ac:dyDescent="0.35">
      <c r="A6180" t="s">
        <v>6232</v>
      </c>
      <c r="B6180" t="s">
        <v>8047</v>
      </c>
      <c r="C6180" t="s">
        <v>8027</v>
      </c>
      <c r="D6180" t="s">
        <v>8038</v>
      </c>
      <c r="E6180" s="1">
        <v>44960</v>
      </c>
      <c r="F6180">
        <v>1217.25</v>
      </c>
      <c r="G6180">
        <v>111</v>
      </c>
      <c r="H6180" t="s">
        <v>7</v>
      </c>
      <c r="I6180" t="str">
        <f>VLOOKUP(shipments[[#This Row],[SPID]],CHOOSE({1,2},people[[#All],[SPID]],people[[#All],[Sales_person]]),2,0)</f>
        <v>Beverie Moffet</v>
      </c>
      <c r="J6180">
        <f>YEAR(shipments[[#This Row],[Shipdate]])</f>
        <v>2023</v>
      </c>
      <c r="K6180" s="22"/>
      <c r="L6180" s="22">
        <f>VLOOKUP(shipments[[#This Row],[PID]],CHOOSE({1,2},products[PID],products[Cost_per_box]),2,0)</f>
        <v>8.43</v>
      </c>
      <c r="M6180" s="22">
        <f>shipments[[#This Row],[Boxes]]*shipments[[#This Row],[cost_per_box]]</f>
        <v>935.73</v>
      </c>
      <c r="N6180" s="22">
        <f>shipments[[#This Row],[Amount]]-shipments[[#This Row],[total cost]]</f>
        <v>281.52</v>
      </c>
    </row>
    <row r="6181" spans="1:14" x14ac:dyDescent="0.35">
      <c r="A6181" t="s">
        <v>6233</v>
      </c>
      <c r="B6181" t="s">
        <v>8047</v>
      </c>
      <c r="C6181" t="s">
        <v>8028</v>
      </c>
      <c r="D6181" t="s">
        <v>8036</v>
      </c>
      <c r="E6181" s="1">
        <v>45523</v>
      </c>
      <c r="F6181">
        <v>7206.75</v>
      </c>
      <c r="G6181">
        <v>801</v>
      </c>
      <c r="H6181" t="s">
        <v>18</v>
      </c>
      <c r="I6181" t="str">
        <f>VLOOKUP(shipments[[#This Row],[SPID]],CHOOSE({1,2},people[[#All],[SPID]],people[[#All],[Sales_person]]),2,0)</f>
        <v>Beverie Moffet</v>
      </c>
      <c r="J6181">
        <f>YEAR(shipments[[#This Row],[Shipdate]])</f>
        <v>2024</v>
      </c>
      <c r="K6181" s="22"/>
      <c r="L6181" s="22">
        <f>VLOOKUP(shipments[[#This Row],[PID]],CHOOSE({1,2},products[PID],products[Cost_per_box]),2,0)</f>
        <v>6.8</v>
      </c>
      <c r="M6181" s="22">
        <f>shipments[[#This Row],[Boxes]]*shipments[[#This Row],[cost_per_box]]</f>
        <v>5446.8</v>
      </c>
      <c r="N6181" s="22">
        <f>shipments[[#This Row],[Amount]]-shipments[[#This Row],[total cost]]</f>
        <v>1759.9499999999998</v>
      </c>
    </row>
    <row r="6182" spans="1:14" x14ac:dyDescent="0.35">
      <c r="A6182" t="s">
        <v>6234</v>
      </c>
      <c r="B6182" t="s">
        <v>8047</v>
      </c>
      <c r="C6182" t="s">
        <v>8028</v>
      </c>
      <c r="D6182" t="s">
        <v>8033</v>
      </c>
      <c r="E6182" s="1">
        <v>45170</v>
      </c>
      <c r="F6182">
        <v>11848.5</v>
      </c>
      <c r="G6182">
        <v>1693</v>
      </c>
      <c r="H6182" t="s">
        <v>7</v>
      </c>
      <c r="I6182" t="str">
        <f>VLOOKUP(shipments[[#This Row],[SPID]],CHOOSE({1,2},people[[#All],[SPID]],people[[#All],[Sales_person]]),2,0)</f>
        <v>Beverie Moffet</v>
      </c>
      <c r="J6182">
        <f>YEAR(shipments[[#This Row],[Shipdate]])</f>
        <v>2023</v>
      </c>
      <c r="K6182" s="22"/>
      <c r="L6182" s="22">
        <f>VLOOKUP(shipments[[#This Row],[PID]],CHOOSE({1,2},products[PID],products[Cost_per_box]),2,0)</f>
        <v>6.8</v>
      </c>
      <c r="M6182" s="22">
        <f>shipments[[#This Row],[Boxes]]*shipments[[#This Row],[cost_per_box]]</f>
        <v>11512.4</v>
      </c>
      <c r="N6182" s="22">
        <f>shipments[[#This Row],[Amount]]-shipments[[#This Row],[total cost]]</f>
        <v>336.10000000000036</v>
      </c>
    </row>
    <row r="6183" spans="1:14" x14ac:dyDescent="0.35">
      <c r="A6183" t="s">
        <v>6235</v>
      </c>
      <c r="B6183" t="s">
        <v>8047</v>
      </c>
      <c r="C6183" t="s">
        <v>8028</v>
      </c>
      <c r="D6183" t="s">
        <v>8036</v>
      </c>
      <c r="E6183" s="1">
        <v>44974</v>
      </c>
      <c r="F6183">
        <v>9042.75</v>
      </c>
      <c r="G6183">
        <v>1005</v>
      </c>
      <c r="H6183" t="s">
        <v>7</v>
      </c>
      <c r="I6183" t="str">
        <f>VLOOKUP(shipments[[#This Row],[SPID]],CHOOSE({1,2},people[[#All],[SPID]],people[[#All],[Sales_person]]),2,0)</f>
        <v>Beverie Moffet</v>
      </c>
      <c r="J6183">
        <f>YEAR(shipments[[#This Row],[Shipdate]])</f>
        <v>2023</v>
      </c>
      <c r="K6183" s="22"/>
      <c r="L6183" s="22">
        <f>VLOOKUP(shipments[[#This Row],[PID]],CHOOSE({1,2},products[PID],products[Cost_per_box]),2,0)</f>
        <v>6.8</v>
      </c>
      <c r="M6183" s="22">
        <f>shipments[[#This Row],[Boxes]]*shipments[[#This Row],[cost_per_box]]</f>
        <v>6834</v>
      </c>
      <c r="N6183" s="22">
        <f>shipments[[#This Row],[Amount]]-shipments[[#This Row],[total cost]]</f>
        <v>2208.75</v>
      </c>
    </row>
    <row r="6184" spans="1:14" x14ac:dyDescent="0.35">
      <c r="A6184" t="s">
        <v>6236</v>
      </c>
      <c r="B6184" t="s">
        <v>8047</v>
      </c>
      <c r="C6184" t="s">
        <v>8029</v>
      </c>
      <c r="D6184" t="s">
        <v>8033</v>
      </c>
      <c r="E6184" s="1">
        <v>44980</v>
      </c>
      <c r="F6184">
        <v>5314.5</v>
      </c>
      <c r="G6184">
        <v>184</v>
      </c>
      <c r="H6184" t="s">
        <v>7</v>
      </c>
      <c r="I6184" t="str">
        <f>VLOOKUP(shipments[[#This Row],[SPID]],CHOOSE({1,2},people[[#All],[SPID]],people[[#All],[Sales_person]]),2,0)</f>
        <v>Beverie Moffet</v>
      </c>
      <c r="J6184">
        <f>YEAR(shipments[[#This Row],[Shipdate]])</f>
        <v>2023</v>
      </c>
      <c r="K6184" s="22"/>
      <c r="L6184" s="22">
        <f>VLOOKUP(shipments[[#This Row],[PID]],CHOOSE({1,2},products[PID],products[Cost_per_box]),2,0)</f>
        <v>5.04</v>
      </c>
      <c r="M6184" s="22">
        <f>shipments[[#This Row],[Boxes]]*shipments[[#This Row],[cost_per_box]]</f>
        <v>927.36</v>
      </c>
      <c r="N6184" s="22">
        <f>shipments[[#This Row],[Amount]]-shipments[[#This Row],[total cost]]</f>
        <v>4387.1400000000003</v>
      </c>
    </row>
    <row r="6185" spans="1:14" x14ac:dyDescent="0.35">
      <c r="A6185" t="s">
        <v>6237</v>
      </c>
      <c r="B6185" t="s">
        <v>8047</v>
      </c>
      <c r="C6185" t="s">
        <v>8029</v>
      </c>
      <c r="D6185" t="s">
        <v>8033</v>
      </c>
      <c r="E6185" s="1">
        <v>45289</v>
      </c>
      <c r="F6185">
        <v>8532</v>
      </c>
      <c r="G6185">
        <v>295</v>
      </c>
      <c r="H6185" t="s">
        <v>7</v>
      </c>
      <c r="I6185" t="str">
        <f>VLOOKUP(shipments[[#This Row],[SPID]],CHOOSE({1,2},people[[#All],[SPID]],people[[#All],[Sales_person]]),2,0)</f>
        <v>Beverie Moffet</v>
      </c>
      <c r="J6185">
        <f>YEAR(shipments[[#This Row],[Shipdate]])</f>
        <v>2023</v>
      </c>
      <c r="K6185" s="22"/>
      <c r="L6185" s="22">
        <f>VLOOKUP(shipments[[#This Row],[PID]],CHOOSE({1,2},products[PID],products[Cost_per_box]),2,0)</f>
        <v>5.04</v>
      </c>
      <c r="M6185" s="22">
        <f>shipments[[#This Row],[Boxes]]*shipments[[#This Row],[cost_per_box]]</f>
        <v>1486.8</v>
      </c>
      <c r="N6185" s="22">
        <f>shipments[[#This Row],[Amount]]-shipments[[#This Row],[total cost]]</f>
        <v>7045.2</v>
      </c>
    </row>
    <row r="6186" spans="1:14" x14ac:dyDescent="0.35">
      <c r="A6186" t="s">
        <v>6238</v>
      </c>
      <c r="B6186" t="s">
        <v>8047</v>
      </c>
      <c r="C6186" t="s">
        <v>8029</v>
      </c>
      <c r="D6186" t="s">
        <v>8035</v>
      </c>
      <c r="E6186" s="1">
        <v>45260</v>
      </c>
      <c r="F6186">
        <v>8241.75</v>
      </c>
      <c r="G6186">
        <v>306</v>
      </c>
      <c r="H6186" t="s">
        <v>7</v>
      </c>
      <c r="I6186" t="str">
        <f>VLOOKUP(shipments[[#This Row],[SPID]],CHOOSE({1,2},people[[#All],[SPID]],people[[#All],[Sales_person]]),2,0)</f>
        <v>Beverie Moffet</v>
      </c>
      <c r="J6186">
        <f>YEAR(shipments[[#This Row],[Shipdate]])</f>
        <v>2023</v>
      </c>
      <c r="K6186" s="22"/>
      <c r="L6186" s="22">
        <f>VLOOKUP(shipments[[#This Row],[PID]],CHOOSE({1,2},products[PID],products[Cost_per_box]),2,0)</f>
        <v>5.04</v>
      </c>
      <c r="M6186" s="22">
        <f>shipments[[#This Row],[Boxes]]*shipments[[#This Row],[cost_per_box]]</f>
        <v>1542.24</v>
      </c>
      <c r="N6186" s="22">
        <f>shipments[[#This Row],[Amount]]-shipments[[#This Row],[total cost]]</f>
        <v>6699.51</v>
      </c>
    </row>
    <row r="6187" spans="1:14" x14ac:dyDescent="0.35">
      <c r="A6187" t="s">
        <v>6239</v>
      </c>
      <c r="B6187" t="s">
        <v>8047</v>
      </c>
      <c r="C6187" t="s">
        <v>8030</v>
      </c>
      <c r="D6187" t="s">
        <v>8036</v>
      </c>
      <c r="E6187" s="1">
        <v>45503</v>
      </c>
      <c r="F6187">
        <v>2767.5</v>
      </c>
      <c r="G6187">
        <v>346</v>
      </c>
      <c r="H6187" t="s">
        <v>18</v>
      </c>
      <c r="I6187" t="str">
        <f>VLOOKUP(shipments[[#This Row],[SPID]],CHOOSE({1,2},people[[#All],[SPID]],people[[#All],[Sales_person]]),2,0)</f>
        <v>Beverie Moffet</v>
      </c>
      <c r="J6187">
        <f>YEAR(shipments[[#This Row],[Shipdate]])</f>
        <v>2024</v>
      </c>
      <c r="K6187" s="22"/>
      <c r="L6187" s="22">
        <f>VLOOKUP(shipments[[#This Row],[PID]],CHOOSE({1,2},products[PID],products[Cost_per_box]),2,0)</f>
        <v>2.76</v>
      </c>
      <c r="M6187" s="22">
        <f>shipments[[#This Row],[Boxes]]*shipments[[#This Row],[cost_per_box]]</f>
        <v>954.95999999999992</v>
      </c>
      <c r="N6187" s="22">
        <f>shipments[[#This Row],[Amount]]-shipments[[#This Row],[total cost]]</f>
        <v>1812.54</v>
      </c>
    </row>
    <row r="6188" spans="1:14" x14ac:dyDescent="0.35">
      <c r="A6188" t="s">
        <v>6240</v>
      </c>
      <c r="B6188" t="s">
        <v>8047</v>
      </c>
      <c r="C6188" t="s">
        <v>8031</v>
      </c>
      <c r="D6188" t="s">
        <v>8034</v>
      </c>
      <c r="E6188" s="1">
        <v>45331</v>
      </c>
      <c r="F6188">
        <v>2864.25</v>
      </c>
      <c r="G6188">
        <v>319</v>
      </c>
      <c r="H6188" t="s">
        <v>7</v>
      </c>
      <c r="I6188" t="str">
        <f>VLOOKUP(shipments[[#This Row],[SPID]],CHOOSE({1,2},people[[#All],[SPID]],people[[#All],[Sales_person]]),2,0)</f>
        <v>Beverie Moffet</v>
      </c>
      <c r="J6188">
        <f>YEAR(shipments[[#This Row],[Shipdate]])</f>
        <v>2024</v>
      </c>
      <c r="K6188" s="22"/>
      <c r="L6188" s="22">
        <f>VLOOKUP(shipments[[#This Row],[PID]],CHOOSE({1,2},products[PID],products[Cost_per_box]),2,0)</f>
        <v>3.32</v>
      </c>
      <c r="M6188" s="22">
        <f>shipments[[#This Row],[Boxes]]*shipments[[#This Row],[cost_per_box]]</f>
        <v>1059.08</v>
      </c>
      <c r="N6188" s="22">
        <f>shipments[[#This Row],[Amount]]-shipments[[#This Row],[total cost]]</f>
        <v>1805.17</v>
      </c>
    </row>
    <row r="6189" spans="1:14" x14ac:dyDescent="0.35">
      <c r="A6189" t="s">
        <v>6241</v>
      </c>
      <c r="B6189" t="s">
        <v>8047</v>
      </c>
      <c r="C6189" t="s">
        <v>8031</v>
      </c>
      <c r="D6189" t="s">
        <v>8033</v>
      </c>
      <c r="E6189" s="1">
        <v>45257</v>
      </c>
      <c r="F6189">
        <v>6792.75</v>
      </c>
      <c r="G6189">
        <v>618</v>
      </c>
      <c r="H6189" t="s">
        <v>7</v>
      </c>
      <c r="I6189" t="str">
        <f>VLOOKUP(shipments[[#This Row],[SPID]],CHOOSE({1,2},people[[#All],[SPID]],people[[#All],[Sales_person]]),2,0)</f>
        <v>Beverie Moffet</v>
      </c>
      <c r="J6189">
        <f>YEAR(shipments[[#This Row],[Shipdate]])</f>
        <v>2023</v>
      </c>
      <c r="K6189" s="22"/>
      <c r="L6189" s="22">
        <f>VLOOKUP(shipments[[#This Row],[PID]],CHOOSE({1,2},products[PID],products[Cost_per_box]),2,0)</f>
        <v>3.32</v>
      </c>
      <c r="M6189" s="22">
        <f>shipments[[#This Row],[Boxes]]*shipments[[#This Row],[cost_per_box]]</f>
        <v>2051.7599999999998</v>
      </c>
      <c r="N6189" s="22">
        <f>shipments[[#This Row],[Amount]]-shipments[[#This Row],[total cost]]</f>
        <v>4740.99</v>
      </c>
    </row>
    <row r="6190" spans="1:14" x14ac:dyDescent="0.35">
      <c r="A6190" t="s">
        <v>6242</v>
      </c>
      <c r="B6190" t="s">
        <v>8047</v>
      </c>
      <c r="C6190" t="s">
        <v>8031</v>
      </c>
      <c r="D6190" t="s">
        <v>8036</v>
      </c>
      <c r="E6190" s="1">
        <v>45211</v>
      </c>
      <c r="F6190">
        <v>10552.5</v>
      </c>
      <c r="G6190">
        <v>960</v>
      </c>
      <c r="H6190" t="s">
        <v>7</v>
      </c>
      <c r="I6190" t="str">
        <f>VLOOKUP(shipments[[#This Row],[SPID]],CHOOSE({1,2},people[[#All],[SPID]],people[[#All],[Sales_person]]),2,0)</f>
        <v>Beverie Moffet</v>
      </c>
      <c r="J6190">
        <f>YEAR(shipments[[#This Row],[Shipdate]])</f>
        <v>2023</v>
      </c>
      <c r="K6190" s="22"/>
      <c r="L6190" s="22">
        <f>VLOOKUP(shipments[[#This Row],[PID]],CHOOSE({1,2},products[PID],products[Cost_per_box]),2,0)</f>
        <v>3.32</v>
      </c>
      <c r="M6190" s="22">
        <f>shipments[[#This Row],[Boxes]]*shipments[[#This Row],[cost_per_box]]</f>
        <v>3187.2</v>
      </c>
      <c r="N6190" s="22">
        <f>shipments[[#This Row],[Amount]]-shipments[[#This Row],[total cost]]</f>
        <v>7365.3</v>
      </c>
    </row>
    <row r="6191" spans="1:14" x14ac:dyDescent="0.35">
      <c r="A6191" t="s">
        <v>6243</v>
      </c>
      <c r="B6191" t="s">
        <v>8047</v>
      </c>
      <c r="C6191" t="s">
        <v>8031</v>
      </c>
      <c r="D6191" t="s">
        <v>8037</v>
      </c>
      <c r="E6191" s="1">
        <v>45443</v>
      </c>
      <c r="F6191">
        <v>2704.5</v>
      </c>
      <c r="G6191">
        <v>339</v>
      </c>
      <c r="H6191" t="s">
        <v>7</v>
      </c>
      <c r="I6191" t="str">
        <f>VLOOKUP(shipments[[#This Row],[SPID]],CHOOSE({1,2},people[[#All],[SPID]],people[[#All],[Sales_person]]),2,0)</f>
        <v>Beverie Moffet</v>
      </c>
      <c r="J6191">
        <f>YEAR(shipments[[#This Row],[Shipdate]])</f>
        <v>2024</v>
      </c>
      <c r="K6191" s="22"/>
      <c r="L6191" s="22">
        <f>VLOOKUP(shipments[[#This Row],[PID]],CHOOSE({1,2},products[PID],products[Cost_per_box]),2,0)</f>
        <v>3.32</v>
      </c>
      <c r="M6191" s="22">
        <f>shipments[[#This Row],[Boxes]]*shipments[[#This Row],[cost_per_box]]</f>
        <v>1125.48</v>
      </c>
      <c r="N6191" s="22">
        <f>shipments[[#This Row],[Amount]]-shipments[[#This Row],[total cost]]</f>
        <v>1579.02</v>
      </c>
    </row>
    <row r="6192" spans="1:14" x14ac:dyDescent="0.35">
      <c r="A6192" t="s">
        <v>6244</v>
      </c>
      <c r="B6192" t="s">
        <v>8047</v>
      </c>
      <c r="C6192" t="s">
        <v>8031</v>
      </c>
      <c r="D6192" t="s">
        <v>8034</v>
      </c>
      <c r="E6192" s="1">
        <v>45506</v>
      </c>
      <c r="F6192">
        <v>5737.5</v>
      </c>
      <c r="G6192">
        <v>820</v>
      </c>
      <c r="H6192" t="s">
        <v>18</v>
      </c>
      <c r="I6192" t="str">
        <f>VLOOKUP(shipments[[#This Row],[SPID]],CHOOSE({1,2},people[[#All],[SPID]],people[[#All],[Sales_person]]),2,0)</f>
        <v>Beverie Moffet</v>
      </c>
      <c r="J6192">
        <f>YEAR(shipments[[#This Row],[Shipdate]])</f>
        <v>2024</v>
      </c>
      <c r="K6192" s="22"/>
      <c r="L6192" s="22">
        <f>VLOOKUP(shipments[[#This Row],[PID]],CHOOSE({1,2},products[PID],products[Cost_per_box]),2,0)</f>
        <v>3.32</v>
      </c>
      <c r="M6192" s="22">
        <f>shipments[[#This Row],[Boxes]]*shipments[[#This Row],[cost_per_box]]</f>
        <v>2722.4</v>
      </c>
      <c r="N6192" s="22">
        <f>shipments[[#This Row],[Amount]]-shipments[[#This Row],[total cost]]</f>
        <v>3015.1</v>
      </c>
    </row>
    <row r="6193" spans="1:14" x14ac:dyDescent="0.35">
      <c r="A6193" t="s">
        <v>6245</v>
      </c>
      <c r="B6193" t="s">
        <v>8047</v>
      </c>
      <c r="C6193" t="s">
        <v>8032</v>
      </c>
      <c r="D6193" t="s">
        <v>8037</v>
      </c>
      <c r="E6193" s="1">
        <v>45124</v>
      </c>
      <c r="F6193">
        <v>7465.5</v>
      </c>
      <c r="G6193">
        <v>340</v>
      </c>
      <c r="H6193" t="s">
        <v>7</v>
      </c>
      <c r="I6193" t="str">
        <f>VLOOKUP(shipments[[#This Row],[SPID]],CHOOSE({1,2},people[[#All],[SPID]],people[[#All],[Sales_person]]),2,0)</f>
        <v>Beverie Moffet</v>
      </c>
      <c r="J6193">
        <f>YEAR(shipments[[#This Row],[Shipdate]])</f>
        <v>2023</v>
      </c>
      <c r="K6193" s="22"/>
      <c r="L6193" s="22">
        <f>VLOOKUP(shipments[[#This Row],[PID]],CHOOSE({1,2},products[PID],products[Cost_per_box]),2,0)</f>
        <v>2.65</v>
      </c>
      <c r="M6193" s="22">
        <f>shipments[[#This Row],[Boxes]]*shipments[[#This Row],[cost_per_box]]</f>
        <v>901</v>
      </c>
      <c r="N6193" s="22">
        <f>shipments[[#This Row],[Amount]]-shipments[[#This Row],[total cost]]</f>
        <v>6564.5</v>
      </c>
    </row>
    <row r="6194" spans="1:14" x14ac:dyDescent="0.35">
      <c r="A6194" t="s">
        <v>6246</v>
      </c>
      <c r="B6194" t="s">
        <v>8047</v>
      </c>
      <c r="C6194" t="s">
        <v>8032</v>
      </c>
      <c r="D6194" t="s">
        <v>8033</v>
      </c>
      <c r="E6194" s="1">
        <v>45517</v>
      </c>
      <c r="F6194">
        <v>4250.25</v>
      </c>
      <c r="G6194">
        <v>194</v>
      </c>
      <c r="H6194" t="s">
        <v>18</v>
      </c>
      <c r="I6194" t="str">
        <f>VLOOKUP(shipments[[#This Row],[SPID]],CHOOSE({1,2},people[[#All],[SPID]],people[[#All],[Sales_person]]),2,0)</f>
        <v>Beverie Moffet</v>
      </c>
      <c r="J6194">
        <f>YEAR(shipments[[#This Row],[Shipdate]])</f>
        <v>2024</v>
      </c>
      <c r="K6194" s="22"/>
      <c r="L6194" s="22">
        <f>VLOOKUP(shipments[[#This Row],[PID]],CHOOSE({1,2},products[PID],products[Cost_per_box]),2,0)</f>
        <v>2.65</v>
      </c>
      <c r="M6194" s="22">
        <f>shipments[[#This Row],[Boxes]]*shipments[[#This Row],[cost_per_box]]</f>
        <v>514.1</v>
      </c>
      <c r="N6194" s="22">
        <f>shipments[[#This Row],[Amount]]-shipments[[#This Row],[total cost]]</f>
        <v>3736.15</v>
      </c>
    </row>
    <row r="6195" spans="1:14" x14ac:dyDescent="0.35">
      <c r="A6195" t="s">
        <v>6247</v>
      </c>
      <c r="B6195" t="s">
        <v>8047</v>
      </c>
      <c r="C6195" t="s">
        <v>8032</v>
      </c>
      <c r="D6195" t="s">
        <v>8033</v>
      </c>
      <c r="E6195" s="1">
        <v>45502</v>
      </c>
      <c r="F6195">
        <v>8649</v>
      </c>
      <c r="G6195">
        <v>412</v>
      </c>
      <c r="H6195" t="s">
        <v>18</v>
      </c>
      <c r="I6195" t="str">
        <f>VLOOKUP(shipments[[#This Row],[SPID]],CHOOSE({1,2},people[[#All],[SPID]],people[[#All],[Sales_person]]),2,0)</f>
        <v>Beverie Moffet</v>
      </c>
      <c r="J6195">
        <f>YEAR(shipments[[#This Row],[Shipdate]])</f>
        <v>2024</v>
      </c>
      <c r="K6195" s="22"/>
      <c r="L6195" s="22">
        <f>VLOOKUP(shipments[[#This Row],[PID]],CHOOSE({1,2},products[PID],products[Cost_per_box]),2,0)</f>
        <v>2.65</v>
      </c>
      <c r="M6195" s="22">
        <f>shipments[[#This Row],[Boxes]]*shipments[[#This Row],[cost_per_box]]</f>
        <v>1091.8</v>
      </c>
      <c r="N6195" s="22">
        <f>shipments[[#This Row],[Amount]]-shipments[[#This Row],[total cost]]</f>
        <v>7557.2</v>
      </c>
    </row>
    <row r="6196" spans="1:14" x14ac:dyDescent="0.35">
      <c r="A6196" t="s">
        <v>6248</v>
      </c>
      <c r="B6196" t="s">
        <v>8047</v>
      </c>
      <c r="C6196" t="s">
        <v>8032</v>
      </c>
      <c r="D6196" t="s">
        <v>8036</v>
      </c>
      <c r="E6196" s="1">
        <v>45523</v>
      </c>
      <c r="F6196">
        <v>3278.25</v>
      </c>
      <c r="G6196">
        <v>150</v>
      </c>
      <c r="H6196" t="s">
        <v>18</v>
      </c>
      <c r="I6196" t="str">
        <f>VLOOKUP(shipments[[#This Row],[SPID]],CHOOSE({1,2},people[[#All],[SPID]],people[[#All],[Sales_person]]),2,0)</f>
        <v>Beverie Moffet</v>
      </c>
      <c r="J6196">
        <f>YEAR(shipments[[#This Row],[Shipdate]])</f>
        <v>2024</v>
      </c>
      <c r="K6196" s="22"/>
      <c r="L6196" s="22">
        <f>VLOOKUP(shipments[[#This Row],[PID]],CHOOSE({1,2},products[PID],products[Cost_per_box]),2,0)</f>
        <v>2.65</v>
      </c>
      <c r="M6196" s="22">
        <f>shipments[[#This Row],[Boxes]]*shipments[[#This Row],[cost_per_box]]</f>
        <v>397.5</v>
      </c>
      <c r="N6196" s="22">
        <f>shipments[[#This Row],[Amount]]-shipments[[#This Row],[total cost]]</f>
        <v>2880.75</v>
      </c>
    </row>
    <row r="6197" spans="1:14" x14ac:dyDescent="0.35">
      <c r="A6197" t="s">
        <v>6249</v>
      </c>
      <c r="B6197" t="s">
        <v>8047</v>
      </c>
      <c r="C6197" t="s">
        <v>8032</v>
      </c>
      <c r="D6197" t="s">
        <v>8034</v>
      </c>
      <c r="E6197" s="1">
        <v>45000</v>
      </c>
      <c r="F6197">
        <v>627.75</v>
      </c>
      <c r="G6197">
        <v>29</v>
      </c>
      <c r="H6197" t="s">
        <v>7</v>
      </c>
      <c r="I6197" t="str">
        <f>VLOOKUP(shipments[[#This Row],[SPID]],CHOOSE({1,2},people[[#All],[SPID]],people[[#All],[Sales_person]]),2,0)</f>
        <v>Beverie Moffet</v>
      </c>
      <c r="J6197">
        <f>YEAR(shipments[[#This Row],[Shipdate]])</f>
        <v>2023</v>
      </c>
      <c r="K6197" s="22"/>
      <c r="L6197" s="22">
        <f>VLOOKUP(shipments[[#This Row],[PID]],CHOOSE({1,2},products[PID],products[Cost_per_box]),2,0)</f>
        <v>2.65</v>
      </c>
      <c r="M6197" s="22">
        <f>shipments[[#This Row],[Boxes]]*shipments[[#This Row],[cost_per_box]]</f>
        <v>76.849999999999994</v>
      </c>
      <c r="N6197" s="22">
        <f>shipments[[#This Row],[Amount]]-shipments[[#This Row],[total cost]]</f>
        <v>550.9</v>
      </c>
    </row>
    <row r="6198" spans="1:14" x14ac:dyDescent="0.35">
      <c r="A6198" t="s">
        <v>6250</v>
      </c>
      <c r="B6198" t="s">
        <v>8047</v>
      </c>
      <c r="C6198" t="s">
        <v>8032</v>
      </c>
      <c r="D6198" t="s">
        <v>8034</v>
      </c>
      <c r="E6198" s="1">
        <v>44992</v>
      </c>
      <c r="F6198">
        <v>1395</v>
      </c>
      <c r="G6198">
        <v>64</v>
      </c>
      <c r="H6198" t="s">
        <v>7</v>
      </c>
      <c r="I6198" t="str">
        <f>VLOOKUP(shipments[[#This Row],[SPID]],CHOOSE({1,2},people[[#All],[SPID]],people[[#All],[Sales_person]]),2,0)</f>
        <v>Beverie Moffet</v>
      </c>
      <c r="J6198">
        <f>YEAR(shipments[[#This Row],[Shipdate]])</f>
        <v>2023</v>
      </c>
      <c r="K6198" s="22"/>
      <c r="L6198" s="22">
        <f>VLOOKUP(shipments[[#This Row],[PID]],CHOOSE({1,2},products[PID],products[Cost_per_box]),2,0)</f>
        <v>2.65</v>
      </c>
      <c r="M6198" s="22">
        <f>shipments[[#This Row],[Boxes]]*shipments[[#This Row],[cost_per_box]]</f>
        <v>169.6</v>
      </c>
      <c r="N6198" s="22">
        <f>shipments[[#This Row],[Amount]]-shipments[[#This Row],[total cost]]</f>
        <v>1225.4000000000001</v>
      </c>
    </row>
    <row r="6199" spans="1:14" x14ac:dyDescent="0.35">
      <c r="A6199" t="s">
        <v>6251</v>
      </c>
      <c r="B6199" t="s">
        <v>8047</v>
      </c>
      <c r="C6199" t="s">
        <v>8032</v>
      </c>
      <c r="D6199" t="s">
        <v>8038</v>
      </c>
      <c r="E6199" s="1">
        <v>45334</v>
      </c>
      <c r="F6199">
        <v>1696.5</v>
      </c>
      <c r="G6199">
        <v>85</v>
      </c>
      <c r="H6199" t="s">
        <v>7</v>
      </c>
      <c r="I6199" t="str">
        <f>VLOOKUP(shipments[[#This Row],[SPID]],CHOOSE({1,2},people[[#All],[SPID]],people[[#All],[Sales_person]]),2,0)</f>
        <v>Beverie Moffet</v>
      </c>
      <c r="J6199">
        <f>YEAR(shipments[[#This Row],[Shipdate]])</f>
        <v>2024</v>
      </c>
      <c r="K6199" s="22"/>
      <c r="L6199" s="22">
        <f>VLOOKUP(shipments[[#This Row],[PID]],CHOOSE({1,2},products[PID],products[Cost_per_box]),2,0)</f>
        <v>2.65</v>
      </c>
      <c r="M6199" s="22">
        <f>shipments[[#This Row],[Boxes]]*shipments[[#This Row],[cost_per_box]]</f>
        <v>225.25</v>
      </c>
      <c r="N6199" s="22">
        <f>shipments[[#This Row],[Amount]]-shipments[[#This Row],[total cost]]</f>
        <v>1471.25</v>
      </c>
    </row>
    <row r="6200" spans="1:14" x14ac:dyDescent="0.35">
      <c r="A6200" t="s">
        <v>6252</v>
      </c>
      <c r="B6200" t="s">
        <v>8047</v>
      </c>
      <c r="C6200" t="s">
        <v>8011</v>
      </c>
      <c r="D6200" t="s">
        <v>8038</v>
      </c>
      <c r="E6200" s="1">
        <v>45366</v>
      </c>
      <c r="F6200">
        <v>5523.75</v>
      </c>
      <c r="G6200">
        <v>461</v>
      </c>
      <c r="H6200" t="s">
        <v>7</v>
      </c>
      <c r="I6200" t="str">
        <f>VLOOKUP(shipments[[#This Row],[SPID]],CHOOSE({1,2},people[[#All],[SPID]],people[[#All],[Sales_person]]),2,0)</f>
        <v>Beverie Moffet</v>
      </c>
      <c r="J6200">
        <f>YEAR(shipments[[#This Row],[Shipdate]])</f>
        <v>2024</v>
      </c>
      <c r="K6200" s="22"/>
      <c r="L6200" s="22">
        <f>VLOOKUP(shipments[[#This Row],[PID]],CHOOSE({1,2},products[PID],products[Cost_per_box]),2,0)</f>
        <v>5.26</v>
      </c>
      <c r="M6200" s="22">
        <f>shipments[[#This Row],[Boxes]]*shipments[[#This Row],[cost_per_box]]</f>
        <v>2424.86</v>
      </c>
      <c r="N6200" s="22">
        <f>shipments[[#This Row],[Amount]]-shipments[[#This Row],[total cost]]</f>
        <v>3098.89</v>
      </c>
    </row>
    <row r="6201" spans="1:14" x14ac:dyDescent="0.35">
      <c r="A6201" t="s">
        <v>6253</v>
      </c>
      <c r="B6201" t="s">
        <v>8047</v>
      </c>
      <c r="C6201" t="s">
        <v>8011</v>
      </c>
      <c r="D6201" t="s">
        <v>8035</v>
      </c>
      <c r="E6201" s="1">
        <v>44951</v>
      </c>
      <c r="F6201">
        <v>11130.75</v>
      </c>
      <c r="G6201">
        <v>928</v>
      </c>
      <c r="H6201" t="s">
        <v>7</v>
      </c>
      <c r="I6201" t="str">
        <f>VLOOKUP(shipments[[#This Row],[SPID]],CHOOSE({1,2},people[[#All],[SPID]],people[[#All],[Sales_person]]),2,0)</f>
        <v>Beverie Moffet</v>
      </c>
      <c r="J6201">
        <f>YEAR(shipments[[#This Row],[Shipdate]])</f>
        <v>2023</v>
      </c>
      <c r="K6201" s="22"/>
      <c r="L6201" s="22">
        <f>VLOOKUP(shipments[[#This Row],[PID]],CHOOSE({1,2},products[PID],products[Cost_per_box]),2,0)</f>
        <v>5.26</v>
      </c>
      <c r="M6201" s="22">
        <f>shipments[[#This Row],[Boxes]]*shipments[[#This Row],[cost_per_box]]</f>
        <v>4881.28</v>
      </c>
      <c r="N6201" s="22">
        <f>shipments[[#This Row],[Amount]]-shipments[[#This Row],[total cost]]</f>
        <v>6249.47</v>
      </c>
    </row>
    <row r="6202" spans="1:14" x14ac:dyDescent="0.35">
      <c r="A6202" t="s">
        <v>6254</v>
      </c>
      <c r="B6202" t="s">
        <v>8047</v>
      </c>
      <c r="C6202" t="s">
        <v>8014</v>
      </c>
      <c r="D6202" t="s">
        <v>8034</v>
      </c>
      <c r="E6202" s="1">
        <v>44978</v>
      </c>
      <c r="F6202">
        <v>2956.5</v>
      </c>
      <c r="G6202">
        <v>370</v>
      </c>
      <c r="H6202" t="s">
        <v>7</v>
      </c>
      <c r="I6202" t="str">
        <f>VLOOKUP(shipments[[#This Row],[SPID]],CHOOSE({1,2},people[[#All],[SPID]],people[[#All],[Sales_person]]),2,0)</f>
        <v>Beverie Moffet</v>
      </c>
      <c r="J6202">
        <f>YEAR(shipments[[#This Row],[Shipdate]])</f>
        <v>2023</v>
      </c>
      <c r="K6202" s="22"/>
      <c r="L6202" s="22">
        <f>VLOOKUP(shipments[[#This Row],[PID]],CHOOSE({1,2},products[PID],products[Cost_per_box]),2,0)</f>
        <v>3.85</v>
      </c>
      <c r="M6202" s="22">
        <f>shipments[[#This Row],[Boxes]]*shipments[[#This Row],[cost_per_box]]</f>
        <v>1424.5</v>
      </c>
      <c r="N6202" s="22">
        <f>shipments[[#This Row],[Amount]]-shipments[[#This Row],[total cost]]</f>
        <v>1532</v>
      </c>
    </row>
    <row r="6203" spans="1:14" x14ac:dyDescent="0.35">
      <c r="A6203" t="s">
        <v>6255</v>
      </c>
      <c r="B6203" t="s">
        <v>8047</v>
      </c>
      <c r="C6203" t="s">
        <v>8014</v>
      </c>
      <c r="D6203" t="s">
        <v>8037</v>
      </c>
      <c r="E6203" s="1">
        <v>45104</v>
      </c>
      <c r="F6203">
        <v>3755.25</v>
      </c>
      <c r="G6203">
        <v>752</v>
      </c>
      <c r="H6203" t="s">
        <v>7</v>
      </c>
      <c r="I6203" t="str">
        <f>VLOOKUP(shipments[[#This Row],[SPID]],CHOOSE({1,2},people[[#All],[SPID]],people[[#All],[Sales_person]]),2,0)</f>
        <v>Beverie Moffet</v>
      </c>
      <c r="J6203">
        <f>YEAR(shipments[[#This Row],[Shipdate]])</f>
        <v>2023</v>
      </c>
      <c r="K6203" s="22"/>
      <c r="L6203" s="22">
        <f>VLOOKUP(shipments[[#This Row],[PID]],CHOOSE({1,2},products[PID],products[Cost_per_box]),2,0)</f>
        <v>3.85</v>
      </c>
      <c r="M6203" s="22">
        <f>shipments[[#This Row],[Boxes]]*shipments[[#This Row],[cost_per_box]]</f>
        <v>2895.2000000000003</v>
      </c>
      <c r="N6203" s="22">
        <f>shipments[[#This Row],[Amount]]-shipments[[#This Row],[total cost]]</f>
        <v>860.04999999999973</v>
      </c>
    </row>
    <row r="6204" spans="1:14" x14ac:dyDescent="0.35">
      <c r="A6204" t="s">
        <v>6256</v>
      </c>
      <c r="B6204" t="s">
        <v>8047</v>
      </c>
      <c r="C6204" t="s">
        <v>8014</v>
      </c>
      <c r="D6204" t="s">
        <v>8033</v>
      </c>
      <c r="E6204" s="1">
        <v>45104</v>
      </c>
      <c r="F6204">
        <v>3917.25</v>
      </c>
      <c r="G6204">
        <v>784</v>
      </c>
      <c r="H6204" t="s">
        <v>7</v>
      </c>
      <c r="I6204" t="str">
        <f>VLOOKUP(shipments[[#This Row],[SPID]],CHOOSE({1,2},people[[#All],[SPID]],people[[#All],[Sales_person]]),2,0)</f>
        <v>Beverie Moffet</v>
      </c>
      <c r="J6204">
        <f>YEAR(shipments[[#This Row],[Shipdate]])</f>
        <v>2023</v>
      </c>
      <c r="K6204" s="22"/>
      <c r="L6204" s="22">
        <f>VLOOKUP(shipments[[#This Row],[PID]],CHOOSE({1,2},products[PID],products[Cost_per_box]),2,0)</f>
        <v>3.85</v>
      </c>
      <c r="M6204" s="22">
        <f>shipments[[#This Row],[Boxes]]*shipments[[#This Row],[cost_per_box]]</f>
        <v>3018.4</v>
      </c>
      <c r="N6204" s="22">
        <f>shipments[[#This Row],[Amount]]-shipments[[#This Row],[total cost]]</f>
        <v>898.84999999999991</v>
      </c>
    </row>
    <row r="6205" spans="1:14" x14ac:dyDescent="0.35">
      <c r="A6205" t="s">
        <v>6257</v>
      </c>
      <c r="B6205" t="s">
        <v>8047</v>
      </c>
      <c r="C6205" t="s">
        <v>8014</v>
      </c>
      <c r="D6205" t="s">
        <v>8037</v>
      </c>
      <c r="E6205" s="1">
        <v>45215</v>
      </c>
      <c r="F6205">
        <v>8446.5</v>
      </c>
      <c r="G6205">
        <v>1690</v>
      </c>
      <c r="H6205" t="s">
        <v>7</v>
      </c>
      <c r="I6205" t="str">
        <f>VLOOKUP(shipments[[#This Row],[SPID]],CHOOSE({1,2},people[[#All],[SPID]],people[[#All],[Sales_person]]),2,0)</f>
        <v>Beverie Moffet</v>
      </c>
      <c r="J6205">
        <f>YEAR(shipments[[#This Row],[Shipdate]])</f>
        <v>2023</v>
      </c>
      <c r="K6205" s="22"/>
      <c r="L6205" s="22">
        <f>VLOOKUP(shipments[[#This Row],[PID]],CHOOSE({1,2},products[PID],products[Cost_per_box]),2,0)</f>
        <v>3.85</v>
      </c>
      <c r="M6205" s="22">
        <f>shipments[[#This Row],[Boxes]]*shipments[[#This Row],[cost_per_box]]</f>
        <v>6506.5</v>
      </c>
      <c r="N6205" s="22">
        <f>shipments[[#This Row],[Amount]]-shipments[[#This Row],[total cost]]</f>
        <v>1940</v>
      </c>
    </row>
    <row r="6206" spans="1:14" x14ac:dyDescent="0.35">
      <c r="A6206" t="s">
        <v>6258</v>
      </c>
      <c r="B6206" t="s">
        <v>8047</v>
      </c>
      <c r="C6206" t="s">
        <v>8014</v>
      </c>
      <c r="D6206" t="s">
        <v>8035</v>
      </c>
      <c r="E6206" s="1">
        <v>44971</v>
      </c>
      <c r="F6206">
        <v>19692</v>
      </c>
      <c r="G6206">
        <v>2188</v>
      </c>
      <c r="H6206" t="s">
        <v>7</v>
      </c>
      <c r="I6206" t="str">
        <f>VLOOKUP(shipments[[#This Row],[SPID]],CHOOSE({1,2},people[[#All],[SPID]],people[[#All],[Sales_person]]),2,0)</f>
        <v>Beverie Moffet</v>
      </c>
      <c r="J6206">
        <f>YEAR(shipments[[#This Row],[Shipdate]])</f>
        <v>2023</v>
      </c>
      <c r="K6206" s="22"/>
      <c r="L6206" s="22">
        <f>VLOOKUP(shipments[[#This Row],[PID]],CHOOSE({1,2},products[PID],products[Cost_per_box]),2,0)</f>
        <v>3.85</v>
      </c>
      <c r="M6206" s="22">
        <f>shipments[[#This Row],[Boxes]]*shipments[[#This Row],[cost_per_box]]</f>
        <v>8423.8000000000011</v>
      </c>
      <c r="N6206" s="22">
        <f>shipments[[#This Row],[Amount]]-shipments[[#This Row],[total cost]]</f>
        <v>11268.199999999999</v>
      </c>
    </row>
    <row r="6207" spans="1:14" x14ac:dyDescent="0.35">
      <c r="A6207" t="s">
        <v>6259</v>
      </c>
      <c r="B6207" t="s">
        <v>8047</v>
      </c>
      <c r="C6207" t="s">
        <v>8014</v>
      </c>
      <c r="D6207" t="s">
        <v>8034</v>
      </c>
      <c r="E6207" s="1">
        <v>45070</v>
      </c>
      <c r="F6207">
        <v>10962</v>
      </c>
      <c r="G6207">
        <v>1371</v>
      </c>
      <c r="H6207" t="s">
        <v>7</v>
      </c>
      <c r="I6207" t="str">
        <f>VLOOKUP(shipments[[#This Row],[SPID]],CHOOSE({1,2},people[[#All],[SPID]],people[[#All],[Sales_person]]),2,0)</f>
        <v>Beverie Moffet</v>
      </c>
      <c r="J6207">
        <f>YEAR(shipments[[#This Row],[Shipdate]])</f>
        <v>2023</v>
      </c>
      <c r="K6207" s="22"/>
      <c r="L6207" s="22">
        <f>VLOOKUP(shipments[[#This Row],[PID]],CHOOSE({1,2},products[PID],products[Cost_per_box]),2,0)</f>
        <v>3.85</v>
      </c>
      <c r="M6207" s="22">
        <f>shipments[[#This Row],[Boxes]]*shipments[[#This Row],[cost_per_box]]</f>
        <v>5278.35</v>
      </c>
      <c r="N6207" s="22">
        <f>shipments[[#This Row],[Amount]]-shipments[[#This Row],[total cost]]</f>
        <v>5683.65</v>
      </c>
    </row>
    <row r="6208" spans="1:14" x14ac:dyDescent="0.35">
      <c r="A6208" t="s">
        <v>6260</v>
      </c>
      <c r="B6208" t="s">
        <v>8047</v>
      </c>
      <c r="C6208" t="s">
        <v>8014</v>
      </c>
      <c r="D6208" t="s">
        <v>8036</v>
      </c>
      <c r="E6208" s="1">
        <v>45114</v>
      </c>
      <c r="F6208">
        <v>360</v>
      </c>
      <c r="G6208">
        <v>72</v>
      </c>
      <c r="H6208" t="s">
        <v>7</v>
      </c>
      <c r="I6208" t="str">
        <f>VLOOKUP(shipments[[#This Row],[SPID]],CHOOSE({1,2},people[[#All],[SPID]],people[[#All],[Sales_person]]),2,0)</f>
        <v>Beverie Moffet</v>
      </c>
      <c r="J6208">
        <f>YEAR(shipments[[#This Row],[Shipdate]])</f>
        <v>2023</v>
      </c>
      <c r="K6208" s="22"/>
      <c r="L6208" s="22">
        <f>VLOOKUP(shipments[[#This Row],[PID]],CHOOSE({1,2},products[PID],products[Cost_per_box]),2,0)</f>
        <v>3.85</v>
      </c>
      <c r="M6208" s="22">
        <f>shipments[[#This Row],[Boxes]]*shipments[[#This Row],[cost_per_box]]</f>
        <v>277.2</v>
      </c>
      <c r="N6208" s="22">
        <f>shipments[[#This Row],[Amount]]-shipments[[#This Row],[total cost]]</f>
        <v>82.800000000000011</v>
      </c>
    </row>
    <row r="6209" spans="1:14" x14ac:dyDescent="0.35">
      <c r="A6209" t="s">
        <v>6261</v>
      </c>
      <c r="B6209" t="s">
        <v>8047</v>
      </c>
      <c r="C6209" t="s">
        <v>8014</v>
      </c>
      <c r="D6209" t="s">
        <v>8033</v>
      </c>
      <c r="E6209" s="1">
        <v>45449</v>
      </c>
      <c r="F6209">
        <v>9297</v>
      </c>
      <c r="G6209">
        <v>1860</v>
      </c>
      <c r="H6209" t="s">
        <v>7</v>
      </c>
      <c r="I6209" t="str">
        <f>VLOOKUP(shipments[[#This Row],[SPID]],CHOOSE({1,2},people[[#All],[SPID]],people[[#All],[Sales_person]]),2,0)</f>
        <v>Beverie Moffet</v>
      </c>
      <c r="J6209">
        <f>YEAR(shipments[[#This Row],[Shipdate]])</f>
        <v>2024</v>
      </c>
      <c r="K6209" s="22"/>
      <c r="L6209" s="22">
        <f>VLOOKUP(shipments[[#This Row],[PID]],CHOOSE({1,2},products[PID],products[Cost_per_box]),2,0)</f>
        <v>3.85</v>
      </c>
      <c r="M6209" s="22">
        <f>shipments[[#This Row],[Boxes]]*shipments[[#This Row],[cost_per_box]]</f>
        <v>7161</v>
      </c>
      <c r="N6209" s="22">
        <f>shipments[[#This Row],[Amount]]-shipments[[#This Row],[total cost]]</f>
        <v>2136</v>
      </c>
    </row>
    <row r="6210" spans="1:14" x14ac:dyDescent="0.35">
      <c r="A6210" t="s">
        <v>6262</v>
      </c>
      <c r="B6210" t="s">
        <v>8047</v>
      </c>
      <c r="C6210" t="s">
        <v>8015</v>
      </c>
      <c r="D6210" t="s">
        <v>8038</v>
      </c>
      <c r="E6210" s="1">
        <v>45433</v>
      </c>
      <c r="F6210">
        <v>5368.5</v>
      </c>
      <c r="G6210">
        <v>767</v>
      </c>
      <c r="H6210" t="s">
        <v>7</v>
      </c>
      <c r="I6210" t="str">
        <f>VLOOKUP(shipments[[#This Row],[SPID]],CHOOSE({1,2},people[[#All],[SPID]],people[[#All],[Sales_person]]),2,0)</f>
        <v>Beverie Moffet</v>
      </c>
      <c r="J6210">
        <f>YEAR(shipments[[#This Row],[Shipdate]])</f>
        <v>2024</v>
      </c>
      <c r="K6210" s="22"/>
      <c r="L6210" s="22">
        <f>VLOOKUP(shipments[[#This Row],[PID]],CHOOSE({1,2},products[PID],products[Cost_per_box]),2,0)</f>
        <v>5.72</v>
      </c>
      <c r="M6210" s="22">
        <f>shipments[[#This Row],[Boxes]]*shipments[[#This Row],[cost_per_box]]</f>
        <v>4387.24</v>
      </c>
      <c r="N6210" s="22">
        <f>shipments[[#This Row],[Amount]]-shipments[[#This Row],[total cost]]</f>
        <v>981.26000000000022</v>
      </c>
    </row>
    <row r="6211" spans="1:14" x14ac:dyDescent="0.35">
      <c r="A6211" t="s">
        <v>6263</v>
      </c>
      <c r="B6211" t="s">
        <v>8047</v>
      </c>
      <c r="C6211" t="s">
        <v>8015</v>
      </c>
      <c r="D6211" t="s">
        <v>8038</v>
      </c>
      <c r="E6211" s="1">
        <v>45323</v>
      </c>
      <c r="F6211">
        <v>553.5</v>
      </c>
      <c r="G6211">
        <v>93</v>
      </c>
      <c r="H6211" t="s">
        <v>7</v>
      </c>
      <c r="I6211" t="str">
        <f>VLOOKUP(shipments[[#This Row],[SPID]],CHOOSE({1,2},people[[#All],[SPID]],people[[#All],[Sales_person]]),2,0)</f>
        <v>Beverie Moffet</v>
      </c>
      <c r="J6211">
        <f>YEAR(shipments[[#This Row],[Shipdate]])</f>
        <v>2024</v>
      </c>
      <c r="K6211" s="22"/>
      <c r="L6211" s="22">
        <f>VLOOKUP(shipments[[#This Row],[PID]],CHOOSE({1,2},products[PID],products[Cost_per_box]),2,0)</f>
        <v>5.72</v>
      </c>
      <c r="M6211" s="22">
        <f>shipments[[#This Row],[Boxes]]*shipments[[#This Row],[cost_per_box]]</f>
        <v>531.95999999999992</v>
      </c>
      <c r="N6211" s="22">
        <f>shipments[[#This Row],[Amount]]-shipments[[#This Row],[total cost]]</f>
        <v>21.540000000000077</v>
      </c>
    </row>
    <row r="6212" spans="1:14" x14ac:dyDescent="0.35">
      <c r="A6212" t="s">
        <v>6264</v>
      </c>
      <c r="B6212" t="s">
        <v>8047</v>
      </c>
      <c r="C6212" t="s">
        <v>8015</v>
      </c>
      <c r="D6212" t="s">
        <v>8038</v>
      </c>
      <c r="E6212" s="1">
        <v>45323</v>
      </c>
      <c r="F6212">
        <v>2436.75</v>
      </c>
      <c r="G6212">
        <v>305</v>
      </c>
      <c r="H6212" t="s">
        <v>7</v>
      </c>
      <c r="I6212" t="str">
        <f>VLOOKUP(shipments[[#This Row],[SPID]],CHOOSE({1,2},people[[#All],[SPID]],people[[#All],[Sales_person]]),2,0)</f>
        <v>Beverie Moffet</v>
      </c>
      <c r="J6212">
        <f>YEAR(shipments[[#This Row],[Shipdate]])</f>
        <v>2024</v>
      </c>
      <c r="K6212" s="22"/>
      <c r="L6212" s="22">
        <f>VLOOKUP(shipments[[#This Row],[PID]],CHOOSE({1,2},products[PID],products[Cost_per_box]),2,0)</f>
        <v>5.72</v>
      </c>
      <c r="M6212" s="22">
        <f>shipments[[#This Row],[Boxes]]*shipments[[#This Row],[cost_per_box]]</f>
        <v>1744.6</v>
      </c>
      <c r="N6212" s="22">
        <f>shipments[[#This Row],[Amount]]-shipments[[#This Row],[total cost]]</f>
        <v>692.15000000000009</v>
      </c>
    </row>
    <row r="6213" spans="1:14" x14ac:dyDescent="0.35">
      <c r="A6213" t="s">
        <v>6265</v>
      </c>
      <c r="B6213" t="s">
        <v>8047</v>
      </c>
      <c r="C6213" t="s">
        <v>8015</v>
      </c>
      <c r="D6213" t="s">
        <v>8037</v>
      </c>
      <c r="E6213" s="1">
        <v>44956</v>
      </c>
      <c r="F6213">
        <v>9339.75</v>
      </c>
      <c r="G6213">
        <v>1038</v>
      </c>
      <c r="H6213" t="s">
        <v>7</v>
      </c>
      <c r="I6213" t="str">
        <f>VLOOKUP(shipments[[#This Row],[SPID]],CHOOSE({1,2},people[[#All],[SPID]],people[[#All],[Sales_person]]),2,0)</f>
        <v>Beverie Moffet</v>
      </c>
      <c r="J6213">
        <f>YEAR(shipments[[#This Row],[Shipdate]])</f>
        <v>2023</v>
      </c>
      <c r="K6213" s="22"/>
      <c r="L6213" s="22">
        <f>VLOOKUP(shipments[[#This Row],[PID]],CHOOSE({1,2},products[PID],products[Cost_per_box]),2,0)</f>
        <v>5.72</v>
      </c>
      <c r="M6213" s="22">
        <f>shipments[[#This Row],[Boxes]]*shipments[[#This Row],[cost_per_box]]</f>
        <v>5937.36</v>
      </c>
      <c r="N6213" s="22">
        <f>shipments[[#This Row],[Amount]]-shipments[[#This Row],[total cost]]</f>
        <v>3402.3900000000003</v>
      </c>
    </row>
    <row r="6214" spans="1:14" x14ac:dyDescent="0.35">
      <c r="A6214" t="s">
        <v>6266</v>
      </c>
      <c r="B6214" t="s">
        <v>8047</v>
      </c>
      <c r="C6214" t="s">
        <v>8016</v>
      </c>
      <c r="D6214" t="s">
        <v>8033</v>
      </c>
      <c r="E6214" s="1">
        <v>45268</v>
      </c>
      <c r="F6214">
        <v>4020.75</v>
      </c>
      <c r="G6214">
        <v>144</v>
      </c>
      <c r="H6214" t="s">
        <v>7</v>
      </c>
      <c r="I6214" t="str">
        <f>VLOOKUP(shipments[[#This Row],[SPID]],CHOOSE({1,2},people[[#All],[SPID]],people[[#All],[Sales_person]]),2,0)</f>
        <v>Beverie Moffet</v>
      </c>
      <c r="J6214">
        <f>YEAR(shipments[[#This Row],[Shipdate]])</f>
        <v>2023</v>
      </c>
      <c r="K6214" s="22"/>
      <c r="L6214" s="22">
        <f>VLOOKUP(shipments[[#This Row],[PID]],CHOOSE({1,2},products[PID],products[Cost_per_box]),2,0)</f>
        <v>6.31</v>
      </c>
      <c r="M6214" s="22">
        <f>shipments[[#This Row],[Boxes]]*shipments[[#This Row],[cost_per_box]]</f>
        <v>908.64</v>
      </c>
      <c r="N6214" s="22">
        <f>shipments[[#This Row],[Amount]]-shipments[[#This Row],[total cost]]</f>
        <v>3112.11</v>
      </c>
    </row>
    <row r="6215" spans="1:14" x14ac:dyDescent="0.35">
      <c r="A6215" t="s">
        <v>6267</v>
      </c>
      <c r="B6215" t="s">
        <v>8047</v>
      </c>
      <c r="C6215" t="s">
        <v>8016</v>
      </c>
      <c r="D6215" t="s">
        <v>8033</v>
      </c>
      <c r="E6215" s="1">
        <v>45089</v>
      </c>
      <c r="F6215">
        <v>4500</v>
      </c>
      <c r="G6215">
        <v>174</v>
      </c>
      <c r="H6215" t="s">
        <v>7</v>
      </c>
      <c r="I6215" t="str">
        <f>VLOOKUP(shipments[[#This Row],[SPID]],CHOOSE({1,2},people[[#All],[SPID]],people[[#All],[Sales_person]]),2,0)</f>
        <v>Beverie Moffet</v>
      </c>
      <c r="J6215">
        <f>YEAR(shipments[[#This Row],[Shipdate]])</f>
        <v>2023</v>
      </c>
      <c r="K6215" s="22"/>
      <c r="L6215" s="22">
        <f>VLOOKUP(shipments[[#This Row],[PID]],CHOOSE({1,2},products[PID],products[Cost_per_box]),2,0)</f>
        <v>6.31</v>
      </c>
      <c r="M6215" s="22">
        <f>shipments[[#This Row],[Boxes]]*shipments[[#This Row],[cost_per_box]]</f>
        <v>1097.9399999999998</v>
      </c>
      <c r="N6215" s="22">
        <f>shipments[[#This Row],[Amount]]-shipments[[#This Row],[total cost]]</f>
        <v>3402.0600000000004</v>
      </c>
    </row>
    <row r="6216" spans="1:14" x14ac:dyDescent="0.35">
      <c r="A6216" t="s">
        <v>6268</v>
      </c>
      <c r="B6216" t="s">
        <v>8047</v>
      </c>
      <c r="C6216" t="s">
        <v>8016</v>
      </c>
      <c r="D6216" t="s">
        <v>8034</v>
      </c>
      <c r="E6216" s="1">
        <v>44946</v>
      </c>
      <c r="F6216">
        <v>8527.5</v>
      </c>
      <c r="G6216">
        <v>342</v>
      </c>
      <c r="H6216" t="s">
        <v>7</v>
      </c>
      <c r="I6216" t="str">
        <f>VLOOKUP(shipments[[#This Row],[SPID]],CHOOSE({1,2},people[[#All],[SPID]],people[[#All],[Sales_person]]),2,0)</f>
        <v>Beverie Moffet</v>
      </c>
      <c r="J6216">
        <f>YEAR(shipments[[#This Row],[Shipdate]])</f>
        <v>2023</v>
      </c>
      <c r="K6216" s="22"/>
      <c r="L6216" s="22">
        <f>VLOOKUP(shipments[[#This Row],[PID]],CHOOSE({1,2},products[PID],products[Cost_per_box]),2,0)</f>
        <v>6.31</v>
      </c>
      <c r="M6216" s="22">
        <f>shipments[[#This Row],[Boxes]]*shipments[[#This Row],[cost_per_box]]</f>
        <v>2158.02</v>
      </c>
      <c r="N6216" s="22">
        <f>shipments[[#This Row],[Amount]]-shipments[[#This Row],[total cost]]</f>
        <v>6369.48</v>
      </c>
    </row>
    <row r="6217" spans="1:14" x14ac:dyDescent="0.35">
      <c r="A6217" t="s">
        <v>6269</v>
      </c>
      <c r="B6217" t="s">
        <v>8047</v>
      </c>
      <c r="C6217" t="s">
        <v>8016</v>
      </c>
      <c r="D6217" t="s">
        <v>8038</v>
      </c>
      <c r="E6217" s="1">
        <v>45271</v>
      </c>
      <c r="F6217">
        <v>1053</v>
      </c>
      <c r="G6217">
        <v>43</v>
      </c>
      <c r="H6217" t="s">
        <v>7</v>
      </c>
      <c r="I6217" t="str">
        <f>VLOOKUP(shipments[[#This Row],[SPID]],CHOOSE({1,2},people[[#All],[SPID]],people[[#All],[Sales_person]]),2,0)</f>
        <v>Beverie Moffet</v>
      </c>
      <c r="J6217">
        <f>YEAR(shipments[[#This Row],[Shipdate]])</f>
        <v>2023</v>
      </c>
      <c r="K6217" s="22"/>
      <c r="L6217" s="22">
        <f>VLOOKUP(shipments[[#This Row],[PID]],CHOOSE({1,2},products[PID],products[Cost_per_box]),2,0)</f>
        <v>6.31</v>
      </c>
      <c r="M6217" s="22">
        <f>shipments[[#This Row],[Boxes]]*shipments[[#This Row],[cost_per_box]]</f>
        <v>271.33</v>
      </c>
      <c r="N6217" s="22">
        <f>shipments[[#This Row],[Amount]]-shipments[[#This Row],[total cost]]</f>
        <v>781.67000000000007</v>
      </c>
    </row>
    <row r="6218" spans="1:14" x14ac:dyDescent="0.35">
      <c r="A6218" t="s">
        <v>6270</v>
      </c>
      <c r="B6218" t="s">
        <v>8047</v>
      </c>
      <c r="C6218" t="s">
        <v>8017</v>
      </c>
      <c r="D6218" t="s">
        <v>8034</v>
      </c>
      <c r="E6218" s="1">
        <v>45222</v>
      </c>
      <c r="F6218">
        <v>6277.5</v>
      </c>
      <c r="G6218">
        <v>252</v>
      </c>
      <c r="H6218" t="s">
        <v>7</v>
      </c>
      <c r="I6218" t="str">
        <f>VLOOKUP(shipments[[#This Row],[SPID]],CHOOSE({1,2},people[[#All],[SPID]],people[[#All],[Sales_person]]),2,0)</f>
        <v>Beverie Moffet</v>
      </c>
      <c r="J6218">
        <f>YEAR(shipments[[#This Row],[Shipdate]])</f>
        <v>2023</v>
      </c>
      <c r="K6218" s="22"/>
      <c r="L6218" s="22">
        <f>VLOOKUP(shipments[[#This Row],[PID]],CHOOSE({1,2},products[PID],products[Cost_per_box]),2,0)</f>
        <v>9.94</v>
      </c>
      <c r="M6218" s="22">
        <f>shipments[[#This Row],[Boxes]]*shipments[[#This Row],[cost_per_box]]</f>
        <v>2504.8799999999997</v>
      </c>
      <c r="N6218" s="22">
        <f>shipments[[#This Row],[Amount]]-shipments[[#This Row],[total cost]]</f>
        <v>3772.6200000000003</v>
      </c>
    </row>
    <row r="6219" spans="1:14" x14ac:dyDescent="0.35">
      <c r="A6219" t="s">
        <v>6271</v>
      </c>
      <c r="B6219" t="s">
        <v>8047</v>
      </c>
      <c r="C6219" t="s">
        <v>8018</v>
      </c>
      <c r="D6219" t="s">
        <v>8036</v>
      </c>
      <c r="E6219" s="1">
        <v>45021</v>
      </c>
      <c r="F6219">
        <v>11466</v>
      </c>
      <c r="G6219">
        <v>546</v>
      </c>
      <c r="H6219" t="s">
        <v>7</v>
      </c>
      <c r="I6219" t="str">
        <f>VLOOKUP(shipments[[#This Row],[SPID]],CHOOSE({1,2},people[[#All],[SPID]],people[[#All],[Sales_person]]),2,0)</f>
        <v>Beverie Moffet</v>
      </c>
      <c r="J6219">
        <f>YEAR(shipments[[#This Row],[Shipdate]])</f>
        <v>2023</v>
      </c>
      <c r="K6219" s="22"/>
      <c r="L6219" s="22">
        <f>VLOOKUP(shipments[[#This Row],[PID]],CHOOSE({1,2},products[PID],products[Cost_per_box]),2,0)</f>
        <v>7.73</v>
      </c>
      <c r="M6219" s="22">
        <f>shipments[[#This Row],[Boxes]]*shipments[[#This Row],[cost_per_box]]</f>
        <v>4220.58</v>
      </c>
      <c r="N6219" s="22">
        <f>shipments[[#This Row],[Amount]]-shipments[[#This Row],[total cost]]</f>
        <v>7245.42</v>
      </c>
    </row>
    <row r="6220" spans="1:14" x14ac:dyDescent="0.35">
      <c r="A6220" t="s">
        <v>6272</v>
      </c>
      <c r="B6220" t="s">
        <v>8047</v>
      </c>
      <c r="C6220" t="s">
        <v>8018</v>
      </c>
      <c r="D6220" t="s">
        <v>8033</v>
      </c>
      <c r="E6220" s="1">
        <v>45006</v>
      </c>
      <c r="F6220">
        <v>6599.25</v>
      </c>
      <c r="G6220">
        <v>367</v>
      </c>
      <c r="H6220" t="s">
        <v>7</v>
      </c>
      <c r="I6220" t="str">
        <f>VLOOKUP(shipments[[#This Row],[SPID]],CHOOSE({1,2},people[[#All],[SPID]],people[[#All],[Sales_person]]),2,0)</f>
        <v>Beverie Moffet</v>
      </c>
      <c r="J6220">
        <f>YEAR(shipments[[#This Row],[Shipdate]])</f>
        <v>2023</v>
      </c>
      <c r="K6220" s="22"/>
      <c r="L6220" s="22">
        <f>VLOOKUP(shipments[[#This Row],[PID]],CHOOSE({1,2},products[PID],products[Cost_per_box]),2,0)</f>
        <v>7.73</v>
      </c>
      <c r="M6220" s="22">
        <f>shipments[[#This Row],[Boxes]]*shipments[[#This Row],[cost_per_box]]</f>
        <v>2836.9100000000003</v>
      </c>
      <c r="N6220" s="22">
        <f>shipments[[#This Row],[Amount]]-shipments[[#This Row],[total cost]]</f>
        <v>3762.3399999999997</v>
      </c>
    </row>
    <row r="6221" spans="1:14" x14ac:dyDescent="0.35">
      <c r="A6221" t="s">
        <v>6273</v>
      </c>
      <c r="B6221" t="s">
        <v>8047</v>
      </c>
      <c r="C6221" t="s">
        <v>8018</v>
      </c>
      <c r="D6221" t="s">
        <v>8036</v>
      </c>
      <c r="E6221" s="1">
        <v>45160</v>
      </c>
      <c r="F6221">
        <v>11754</v>
      </c>
      <c r="G6221">
        <v>619</v>
      </c>
      <c r="H6221" t="s">
        <v>7</v>
      </c>
      <c r="I6221" t="str">
        <f>VLOOKUP(shipments[[#This Row],[SPID]],CHOOSE({1,2},people[[#All],[SPID]],people[[#All],[Sales_person]]),2,0)</f>
        <v>Beverie Moffet</v>
      </c>
      <c r="J6221">
        <f>YEAR(shipments[[#This Row],[Shipdate]])</f>
        <v>2023</v>
      </c>
      <c r="K6221" s="22"/>
      <c r="L6221" s="22">
        <f>VLOOKUP(shipments[[#This Row],[PID]],CHOOSE({1,2},products[PID],products[Cost_per_box]),2,0)</f>
        <v>7.73</v>
      </c>
      <c r="M6221" s="22">
        <f>shipments[[#This Row],[Boxes]]*shipments[[#This Row],[cost_per_box]]</f>
        <v>4784.87</v>
      </c>
      <c r="N6221" s="22">
        <f>shipments[[#This Row],[Amount]]-shipments[[#This Row],[total cost]]</f>
        <v>6969.13</v>
      </c>
    </row>
    <row r="6222" spans="1:14" x14ac:dyDescent="0.35">
      <c r="A6222" t="s">
        <v>6274</v>
      </c>
      <c r="B6222" t="s">
        <v>8047</v>
      </c>
      <c r="C6222" t="s">
        <v>8018</v>
      </c>
      <c r="D6222" t="s">
        <v>8038</v>
      </c>
      <c r="E6222" s="1">
        <v>45478</v>
      </c>
      <c r="F6222">
        <v>7251.75</v>
      </c>
      <c r="G6222">
        <v>346</v>
      </c>
      <c r="H6222" t="s">
        <v>18</v>
      </c>
      <c r="I6222" t="str">
        <f>VLOOKUP(shipments[[#This Row],[SPID]],CHOOSE({1,2},people[[#All],[SPID]],people[[#All],[Sales_person]]),2,0)</f>
        <v>Beverie Moffet</v>
      </c>
      <c r="J6222">
        <f>YEAR(shipments[[#This Row],[Shipdate]])</f>
        <v>2024</v>
      </c>
      <c r="K6222" s="22"/>
      <c r="L6222" s="22">
        <f>VLOOKUP(shipments[[#This Row],[PID]],CHOOSE({1,2},products[PID],products[Cost_per_box]),2,0)</f>
        <v>7.73</v>
      </c>
      <c r="M6222" s="22">
        <f>shipments[[#This Row],[Boxes]]*shipments[[#This Row],[cost_per_box]]</f>
        <v>2674.58</v>
      </c>
      <c r="N6222" s="22">
        <f>shipments[[#This Row],[Amount]]-shipments[[#This Row],[total cost]]</f>
        <v>4577.17</v>
      </c>
    </row>
    <row r="6223" spans="1:14" x14ac:dyDescent="0.35">
      <c r="A6223" t="s">
        <v>6275</v>
      </c>
      <c r="B6223" t="s">
        <v>8047</v>
      </c>
      <c r="C6223" t="s">
        <v>8018</v>
      </c>
      <c r="D6223" t="s">
        <v>8036</v>
      </c>
      <c r="E6223" s="1">
        <v>45302</v>
      </c>
      <c r="F6223">
        <v>7128</v>
      </c>
      <c r="G6223">
        <v>396</v>
      </c>
      <c r="H6223" t="s">
        <v>7</v>
      </c>
      <c r="I6223" t="str">
        <f>VLOOKUP(shipments[[#This Row],[SPID]],CHOOSE({1,2},people[[#All],[SPID]],people[[#All],[Sales_person]]),2,0)</f>
        <v>Beverie Moffet</v>
      </c>
      <c r="J6223">
        <f>YEAR(shipments[[#This Row],[Shipdate]])</f>
        <v>2024</v>
      </c>
      <c r="K6223" s="22"/>
      <c r="L6223" s="22">
        <f>VLOOKUP(shipments[[#This Row],[PID]],CHOOSE({1,2},products[PID],products[Cost_per_box]),2,0)</f>
        <v>7.73</v>
      </c>
      <c r="M6223" s="22">
        <f>shipments[[#This Row],[Boxes]]*shipments[[#This Row],[cost_per_box]]</f>
        <v>3061.0800000000004</v>
      </c>
      <c r="N6223" s="22">
        <f>shipments[[#This Row],[Amount]]-shipments[[#This Row],[total cost]]</f>
        <v>4066.9199999999996</v>
      </c>
    </row>
    <row r="6224" spans="1:14" x14ac:dyDescent="0.35">
      <c r="A6224" t="s">
        <v>6276</v>
      </c>
      <c r="B6224" t="s">
        <v>8047</v>
      </c>
      <c r="C6224" t="s">
        <v>8020</v>
      </c>
      <c r="D6224" t="s">
        <v>8034</v>
      </c>
      <c r="E6224" s="1">
        <v>45496</v>
      </c>
      <c r="F6224">
        <v>2628</v>
      </c>
      <c r="G6224">
        <v>203</v>
      </c>
      <c r="H6224" t="s">
        <v>18</v>
      </c>
      <c r="I6224" t="str">
        <f>VLOOKUP(shipments[[#This Row],[SPID]],CHOOSE({1,2},people[[#All],[SPID]],people[[#All],[Sales_person]]),2,0)</f>
        <v>Beverie Moffet</v>
      </c>
      <c r="J6224">
        <f>YEAR(shipments[[#This Row],[Shipdate]])</f>
        <v>2024</v>
      </c>
      <c r="K6224" s="22"/>
      <c r="L6224" s="22">
        <f>VLOOKUP(shipments[[#This Row],[PID]],CHOOSE({1,2},products[PID],products[Cost_per_box]),2,0)</f>
        <v>8.2200000000000006</v>
      </c>
      <c r="M6224" s="22">
        <f>shipments[[#This Row],[Boxes]]*shipments[[#This Row],[cost_per_box]]</f>
        <v>1668.66</v>
      </c>
      <c r="N6224" s="22">
        <f>shipments[[#This Row],[Amount]]-shipments[[#This Row],[total cost]]</f>
        <v>959.33999999999992</v>
      </c>
    </row>
    <row r="6225" spans="1:14" x14ac:dyDescent="0.35">
      <c r="A6225" t="s">
        <v>6277</v>
      </c>
      <c r="B6225" t="s">
        <v>8047</v>
      </c>
      <c r="C6225" t="s">
        <v>8020</v>
      </c>
      <c r="D6225" t="s">
        <v>8034</v>
      </c>
      <c r="E6225" s="1">
        <v>45554</v>
      </c>
      <c r="F6225">
        <v>4443.75</v>
      </c>
      <c r="G6225">
        <v>297</v>
      </c>
      <c r="H6225" t="s">
        <v>26</v>
      </c>
      <c r="I6225" t="str">
        <f>VLOOKUP(shipments[[#This Row],[SPID]],CHOOSE({1,2},people[[#All],[SPID]],people[[#All],[Sales_person]]),2,0)</f>
        <v>Beverie Moffet</v>
      </c>
      <c r="J6225">
        <f>YEAR(shipments[[#This Row],[Shipdate]])</f>
        <v>2024</v>
      </c>
      <c r="K6225" s="22"/>
      <c r="L6225" s="22">
        <f>VLOOKUP(shipments[[#This Row],[PID]],CHOOSE({1,2},products[PID],products[Cost_per_box]),2,0)</f>
        <v>8.2200000000000006</v>
      </c>
      <c r="M6225" s="22">
        <f>shipments[[#This Row],[Boxes]]*shipments[[#This Row],[cost_per_box]]</f>
        <v>2441.34</v>
      </c>
      <c r="N6225" s="22">
        <f>shipments[[#This Row],[Amount]]-shipments[[#This Row],[total cost]]</f>
        <v>2002.4099999999999</v>
      </c>
    </row>
    <row r="6226" spans="1:14" x14ac:dyDescent="0.35">
      <c r="A6226" t="s">
        <v>6278</v>
      </c>
      <c r="B6226" t="s">
        <v>8047</v>
      </c>
      <c r="C6226" t="s">
        <v>8020</v>
      </c>
      <c r="D6226" t="s">
        <v>8034</v>
      </c>
      <c r="E6226" s="1">
        <v>45336</v>
      </c>
      <c r="F6226">
        <v>5973.75</v>
      </c>
      <c r="G6226">
        <v>498</v>
      </c>
      <c r="H6226" t="s">
        <v>7</v>
      </c>
      <c r="I6226" t="str">
        <f>VLOOKUP(shipments[[#This Row],[SPID]],CHOOSE({1,2},people[[#All],[SPID]],people[[#All],[Sales_person]]),2,0)</f>
        <v>Beverie Moffet</v>
      </c>
      <c r="J6226">
        <f>YEAR(shipments[[#This Row],[Shipdate]])</f>
        <v>2024</v>
      </c>
      <c r="K6226" s="22"/>
      <c r="L6226" s="22">
        <f>VLOOKUP(shipments[[#This Row],[PID]],CHOOSE({1,2},products[PID],products[Cost_per_box]),2,0)</f>
        <v>8.2200000000000006</v>
      </c>
      <c r="M6226" s="22">
        <f>shipments[[#This Row],[Boxes]]*shipments[[#This Row],[cost_per_box]]</f>
        <v>4093.5600000000004</v>
      </c>
      <c r="N6226" s="22">
        <f>shipments[[#This Row],[Amount]]-shipments[[#This Row],[total cost]]</f>
        <v>1880.1899999999996</v>
      </c>
    </row>
    <row r="6227" spans="1:14" x14ac:dyDescent="0.35">
      <c r="A6227" t="s">
        <v>6279</v>
      </c>
      <c r="B6227" t="s">
        <v>8047</v>
      </c>
      <c r="C6227" t="s">
        <v>8020</v>
      </c>
      <c r="D6227" t="s">
        <v>8036</v>
      </c>
      <c r="E6227" s="1">
        <v>45131</v>
      </c>
      <c r="F6227">
        <v>4551.75</v>
      </c>
      <c r="G6227">
        <v>304</v>
      </c>
      <c r="H6227" t="s">
        <v>7</v>
      </c>
      <c r="I6227" t="str">
        <f>VLOOKUP(shipments[[#This Row],[SPID]],CHOOSE({1,2},people[[#All],[SPID]],people[[#All],[Sales_person]]),2,0)</f>
        <v>Beverie Moffet</v>
      </c>
      <c r="J6227">
        <f>YEAR(shipments[[#This Row],[Shipdate]])</f>
        <v>2023</v>
      </c>
      <c r="K6227" s="22"/>
      <c r="L6227" s="22">
        <f>VLOOKUP(shipments[[#This Row],[PID]],CHOOSE({1,2},products[PID],products[Cost_per_box]),2,0)</f>
        <v>8.2200000000000006</v>
      </c>
      <c r="M6227" s="22">
        <f>shipments[[#This Row],[Boxes]]*shipments[[#This Row],[cost_per_box]]</f>
        <v>2498.88</v>
      </c>
      <c r="N6227" s="22">
        <f>shipments[[#This Row],[Amount]]-shipments[[#This Row],[total cost]]</f>
        <v>2052.87</v>
      </c>
    </row>
    <row r="6228" spans="1:14" x14ac:dyDescent="0.35">
      <c r="A6228" t="s">
        <v>6280</v>
      </c>
      <c r="B6228" t="s">
        <v>8047</v>
      </c>
      <c r="C6228" t="s">
        <v>8021</v>
      </c>
      <c r="D6228" t="s">
        <v>8033</v>
      </c>
      <c r="E6228" s="1">
        <v>45166</v>
      </c>
      <c r="F6228">
        <v>2364.75</v>
      </c>
      <c r="G6228">
        <v>132</v>
      </c>
      <c r="H6228" t="s">
        <v>7</v>
      </c>
      <c r="I6228" t="str">
        <f>VLOOKUP(shipments[[#This Row],[SPID]],CHOOSE({1,2},people[[#All],[SPID]],people[[#All],[Sales_person]]),2,0)</f>
        <v>Beverie Moffet</v>
      </c>
      <c r="J6228">
        <f>YEAR(shipments[[#This Row],[Shipdate]])</f>
        <v>2023</v>
      </c>
      <c r="K6228" s="22"/>
      <c r="L6228" s="22">
        <f>VLOOKUP(shipments[[#This Row],[PID]],CHOOSE({1,2},products[PID],products[Cost_per_box]),2,0)</f>
        <v>10.23</v>
      </c>
      <c r="M6228" s="22">
        <f>shipments[[#This Row],[Boxes]]*shipments[[#This Row],[cost_per_box]]</f>
        <v>1350.3600000000001</v>
      </c>
      <c r="N6228" s="22">
        <f>shipments[[#This Row],[Amount]]-shipments[[#This Row],[total cost]]</f>
        <v>1014.3899999999999</v>
      </c>
    </row>
    <row r="6229" spans="1:14" x14ac:dyDescent="0.35">
      <c r="A6229" t="s">
        <v>6281</v>
      </c>
      <c r="B6229" t="s">
        <v>8047</v>
      </c>
      <c r="C6229" t="s">
        <v>8021</v>
      </c>
      <c r="D6229" t="s">
        <v>8036</v>
      </c>
      <c r="E6229" s="1">
        <v>45443</v>
      </c>
      <c r="F6229">
        <v>9751.5</v>
      </c>
      <c r="G6229">
        <v>542</v>
      </c>
      <c r="H6229" t="s">
        <v>7</v>
      </c>
      <c r="I6229" t="str">
        <f>VLOOKUP(shipments[[#This Row],[SPID]],CHOOSE({1,2},people[[#All],[SPID]],people[[#All],[Sales_person]]),2,0)</f>
        <v>Beverie Moffet</v>
      </c>
      <c r="J6229">
        <f>YEAR(shipments[[#This Row],[Shipdate]])</f>
        <v>2024</v>
      </c>
      <c r="K6229" s="22"/>
      <c r="L6229" s="22">
        <f>VLOOKUP(shipments[[#This Row],[PID]],CHOOSE({1,2},products[PID],products[Cost_per_box]),2,0)</f>
        <v>10.23</v>
      </c>
      <c r="M6229" s="22">
        <f>shipments[[#This Row],[Boxes]]*shipments[[#This Row],[cost_per_box]]</f>
        <v>5544.66</v>
      </c>
      <c r="N6229" s="22">
        <f>shipments[[#This Row],[Amount]]-shipments[[#This Row],[total cost]]</f>
        <v>4206.84</v>
      </c>
    </row>
    <row r="6230" spans="1:14" x14ac:dyDescent="0.35">
      <c r="A6230" t="s">
        <v>6282</v>
      </c>
      <c r="B6230" t="s">
        <v>8047</v>
      </c>
      <c r="C6230" t="s">
        <v>8022</v>
      </c>
      <c r="D6230" t="s">
        <v>8038</v>
      </c>
      <c r="E6230" s="1">
        <v>45203</v>
      </c>
      <c r="F6230">
        <v>4200.75</v>
      </c>
      <c r="G6230">
        <v>324</v>
      </c>
      <c r="H6230" t="s">
        <v>7</v>
      </c>
      <c r="I6230" t="str">
        <f>VLOOKUP(shipments[[#This Row],[SPID]],CHOOSE({1,2},people[[#All],[SPID]],people[[#All],[Sales_person]]),2,0)</f>
        <v>Beverie Moffet</v>
      </c>
      <c r="J6230">
        <f>YEAR(shipments[[#This Row],[Shipdate]])</f>
        <v>2023</v>
      </c>
      <c r="K6230" s="22"/>
      <c r="L6230" s="22">
        <f>VLOOKUP(shipments[[#This Row],[PID]],CHOOSE({1,2},products[PID],products[Cost_per_box]),2,0)</f>
        <v>4.74</v>
      </c>
      <c r="M6230" s="22">
        <f>shipments[[#This Row],[Boxes]]*shipments[[#This Row],[cost_per_box]]</f>
        <v>1535.76</v>
      </c>
      <c r="N6230" s="22">
        <f>shipments[[#This Row],[Amount]]-shipments[[#This Row],[total cost]]</f>
        <v>2664.99</v>
      </c>
    </row>
    <row r="6231" spans="1:14" x14ac:dyDescent="0.35">
      <c r="A6231" t="s">
        <v>6283</v>
      </c>
      <c r="B6231" t="s">
        <v>8047</v>
      </c>
      <c r="C6231" t="s">
        <v>8022</v>
      </c>
      <c r="D6231" t="s">
        <v>8037</v>
      </c>
      <c r="E6231" s="1">
        <v>45271</v>
      </c>
      <c r="F6231">
        <v>4900.5</v>
      </c>
      <c r="G6231">
        <v>351</v>
      </c>
      <c r="H6231" t="s">
        <v>7</v>
      </c>
      <c r="I6231" t="str">
        <f>VLOOKUP(shipments[[#This Row],[SPID]],CHOOSE({1,2},people[[#All],[SPID]],people[[#All],[Sales_person]]),2,0)</f>
        <v>Beverie Moffet</v>
      </c>
      <c r="J6231">
        <f>YEAR(shipments[[#This Row],[Shipdate]])</f>
        <v>2023</v>
      </c>
      <c r="K6231" s="22"/>
      <c r="L6231" s="22">
        <f>VLOOKUP(shipments[[#This Row],[PID]],CHOOSE({1,2},products[PID],products[Cost_per_box]),2,0)</f>
        <v>4.74</v>
      </c>
      <c r="M6231" s="22">
        <f>shipments[[#This Row],[Boxes]]*shipments[[#This Row],[cost_per_box]]</f>
        <v>1663.74</v>
      </c>
      <c r="N6231" s="22">
        <f>shipments[[#This Row],[Amount]]-shipments[[#This Row],[total cost]]</f>
        <v>3236.76</v>
      </c>
    </row>
    <row r="6232" spans="1:14" x14ac:dyDescent="0.35">
      <c r="A6232" t="s">
        <v>6284</v>
      </c>
      <c r="B6232" t="s">
        <v>8047</v>
      </c>
      <c r="C6232" t="s">
        <v>8023</v>
      </c>
      <c r="D6232" t="s">
        <v>8034</v>
      </c>
      <c r="E6232" s="1">
        <v>44965</v>
      </c>
      <c r="F6232">
        <v>6833.25</v>
      </c>
      <c r="G6232">
        <v>760</v>
      </c>
      <c r="H6232" t="s">
        <v>7</v>
      </c>
      <c r="I6232" t="str">
        <f>VLOOKUP(shipments[[#This Row],[SPID]],CHOOSE({1,2},people[[#All],[SPID]],people[[#All],[Sales_person]]),2,0)</f>
        <v>Beverie Moffet</v>
      </c>
      <c r="J6232">
        <f>YEAR(shipments[[#This Row],[Shipdate]])</f>
        <v>2023</v>
      </c>
      <c r="K6232" s="22"/>
      <c r="L6232" s="22">
        <f>VLOOKUP(shipments[[#This Row],[PID]],CHOOSE({1,2},products[PID],products[Cost_per_box]),2,0)</f>
        <v>10.51</v>
      </c>
      <c r="M6232" s="22">
        <f>shipments[[#This Row],[Boxes]]*shipments[[#This Row],[cost_per_box]]</f>
        <v>7987.5999999999995</v>
      </c>
      <c r="N6232" s="22">
        <f>shipments[[#This Row],[Amount]]-shipments[[#This Row],[total cost]]</f>
        <v>-1154.3499999999995</v>
      </c>
    </row>
    <row r="6233" spans="1:14" x14ac:dyDescent="0.35">
      <c r="A6233" t="s">
        <v>6285</v>
      </c>
      <c r="B6233" t="s">
        <v>8047</v>
      </c>
      <c r="C6233" t="s">
        <v>8023</v>
      </c>
      <c r="D6233" t="s">
        <v>8034</v>
      </c>
      <c r="E6233" s="1">
        <v>45322</v>
      </c>
      <c r="F6233">
        <v>9497.25</v>
      </c>
      <c r="G6233">
        <v>1357</v>
      </c>
      <c r="H6233" t="s">
        <v>7</v>
      </c>
      <c r="I6233" t="str">
        <f>VLOOKUP(shipments[[#This Row],[SPID]],CHOOSE({1,2},people[[#All],[SPID]],people[[#All],[Sales_person]]),2,0)</f>
        <v>Beverie Moffet</v>
      </c>
      <c r="J6233">
        <f>YEAR(shipments[[#This Row],[Shipdate]])</f>
        <v>2024</v>
      </c>
      <c r="K6233" s="22"/>
      <c r="L6233" s="22">
        <f>VLOOKUP(shipments[[#This Row],[PID]],CHOOSE({1,2},products[PID],products[Cost_per_box]),2,0)</f>
        <v>10.51</v>
      </c>
      <c r="M6233" s="22">
        <f>shipments[[#This Row],[Boxes]]*shipments[[#This Row],[cost_per_box]]</f>
        <v>14262.07</v>
      </c>
      <c r="N6233" s="22">
        <f>shipments[[#This Row],[Amount]]-shipments[[#This Row],[total cost]]</f>
        <v>-4764.82</v>
      </c>
    </row>
    <row r="6234" spans="1:14" x14ac:dyDescent="0.35">
      <c r="A6234" t="s">
        <v>6286</v>
      </c>
      <c r="B6234" t="s">
        <v>8047</v>
      </c>
      <c r="C6234" t="s">
        <v>8023</v>
      </c>
      <c r="D6234" t="s">
        <v>8033</v>
      </c>
      <c r="E6234" s="1">
        <v>45266</v>
      </c>
      <c r="F6234">
        <v>6583.5</v>
      </c>
      <c r="G6234">
        <v>1098</v>
      </c>
      <c r="H6234" t="s">
        <v>7</v>
      </c>
      <c r="I6234" t="str">
        <f>VLOOKUP(shipments[[#This Row],[SPID]],CHOOSE({1,2},people[[#All],[SPID]],people[[#All],[Sales_person]]),2,0)</f>
        <v>Beverie Moffet</v>
      </c>
      <c r="J6234">
        <f>YEAR(shipments[[#This Row],[Shipdate]])</f>
        <v>2023</v>
      </c>
      <c r="K6234" s="22"/>
      <c r="L6234" s="22">
        <f>VLOOKUP(shipments[[#This Row],[PID]],CHOOSE({1,2},products[PID],products[Cost_per_box]),2,0)</f>
        <v>10.51</v>
      </c>
      <c r="M6234" s="22">
        <f>shipments[[#This Row],[Boxes]]*shipments[[#This Row],[cost_per_box]]</f>
        <v>11539.98</v>
      </c>
      <c r="N6234" s="22">
        <f>shipments[[#This Row],[Amount]]-shipments[[#This Row],[total cost]]</f>
        <v>-4956.4799999999996</v>
      </c>
    </row>
    <row r="6235" spans="1:14" x14ac:dyDescent="0.35">
      <c r="A6235" t="s">
        <v>6287</v>
      </c>
      <c r="B6235" t="s">
        <v>8047</v>
      </c>
      <c r="C6235" t="s">
        <v>8023</v>
      </c>
      <c r="D6235" t="s">
        <v>8034</v>
      </c>
      <c r="E6235" s="1">
        <v>45414</v>
      </c>
      <c r="F6235">
        <v>7146</v>
      </c>
      <c r="G6235">
        <v>1191</v>
      </c>
      <c r="H6235" t="s">
        <v>7</v>
      </c>
      <c r="I6235" t="str">
        <f>VLOOKUP(shipments[[#This Row],[SPID]],CHOOSE({1,2},people[[#All],[SPID]],people[[#All],[Sales_person]]),2,0)</f>
        <v>Beverie Moffet</v>
      </c>
      <c r="J6235">
        <f>YEAR(shipments[[#This Row],[Shipdate]])</f>
        <v>2024</v>
      </c>
      <c r="K6235" s="22"/>
      <c r="L6235" s="22">
        <f>VLOOKUP(shipments[[#This Row],[PID]],CHOOSE({1,2},products[PID],products[Cost_per_box]),2,0)</f>
        <v>10.51</v>
      </c>
      <c r="M6235" s="22">
        <f>shipments[[#This Row],[Boxes]]*shipments[[#This Row],[cost_per_box]]</f>
        <v>12517.41</v>
      </c>
      <c r="N6235" s="22">
        <f>shipments[[#This Row],[Amount]]-shipments[[#This Row],[total cost]]</f>
        <v>-5371.41</v>
      </c>
    </row>
    <row r="6236" spans="1:14" x14ac:dyDescent="0.35">
      <c r="A6236" t="s">
        <v>6288</v>
      </c>
      <c r="B6236" t="s">
        <v>8047</v>
      </c>
      <c r="C6236" t="s">
        <v>8023</v>
      </c>
      <c r="D6236" t="s">
        <v>8037</v>
      </c>
      <c r="E6236" s="1">
        <v>45448</v>
      </c>
      <c r="F6236">
        <v>3942</v>
      </c>
      <c r="G6236">
        <v>493</v>
      </c>
      <c r="H6236" t="s">
        <v>7</v>
      </c>
      <c r="I6236" t="str">
        <f>VLOOKUP(shipments[[#This Row],[SPID]],CHOOSE({1,2},people[[#All],[SPID]],people[[#All],[Sales_person]]),2,0)</f>
        <v>Beverie Moffet</v>
      </c>
      <c r="J6236">
        <f>YEAR(shipments[[#This Row],[Shipdate]])</f>
        <v>2024</v>
      </c>
      <c r="K6236" s="22"/>
      <c r="L6236" s="22">
        <f>VLOOKUP(shipments[[#This Row],[PID]],CHOOSE({1,2},products[PID],products[Cost_per_box]),2,0)</f>
        <v>10.51</v>
      </c>
      <c r="M6236" s="22">
        <f>shipments[[#This Row],[Boxes]]*shipments[[#This Row],[cost_per_box]]</f>
        <v>5181.43</v>
      </c>
      <c r="N6236" s="22">
        <f>shipments[[#This Row],[Amount]]-shipments[[#This Row],[total cost]]</f>
        <v>-1239.4300000000003</v>
      </c>
    </row>
    <row r="6237" spans="1:14" x14ac:dyDescent="0.35">
      <c r="A6237" t="s">
        <v>6289</v>
      </c>
      <c r="B6237" t="s">
        <v>8047</v>
      </c>
      <c r="C6237" t="s">
        <v>8024</v>
      </c>
      <c r="D6237" t="s">
        <v>8037</v>
      </c>
      <c r="E6237" s="1">
        <v>45190</v>
      </c>
      <c r="F6237">
        <v>3777.75</v>
      </c>
      <c r="G6237">
        <v>223</v>
      </c>
      <c r="H6237" t="s">
        <v>7</v>
      </c>
      <c r="I6237" t="str">
        <f>VLOOKUP(shipments[[#This Row],[SPID]],CHOOSE({1,2},people[[#All],[SPID]],people[[#All],[Sales_person]]),2,0)</f>
        <v>Beverie Moffet</v>
      </c>
      <c r="J6237">
        <f>YEAR(shipments[[#This Row],[Shipdate]])</f>
        <v>2023</v>
      </c>
      <c r="K6237" s="22"/>
      <c r="L6237" s="22">
        <f>VLOOKUP(shipments[[#This Row],[PID]],CHOOSE({1,2},products[PID],products[Cost_per_box]),2,0)</f>
        <v>6.43</v>
      </c>
      <c r="M6237" s="22">
        <f>shipments[[#This Row],[Boxes]]*shipments[[#This Row],[cost_per_box]]</f>
        <v>1433.8899999999999</v>
      </c>
      <c r="N6237" s="22">
        <f>shipments[[#This Row],[Amount]]-shipments[[#This Row],[total cost]]</f>
        <v>2343.86</v>
      </c>
    </row>
    <row r="6238" spans="1:14" x14ac:dyDescent="0.35">
      <c r="A6238" t="s">
        <v>6290</v>
      </c>
      <c r="B6238" t="s">
        <v>8047</v>
      </c>
      <c r="C6238" t="s">
        <v>8024</v>
      </c>
      <c r="D6238" t="s">
        <v>8037</v>
      </c>
      <c r="E6238" s="1">
        <v>45317</v>
      </c>
      <c r="F6238">
        <v>9103.5</v>
      </c>
      <c r="G6238">
        <v>607</v>
      </c>
      <c r="H6238" t="s">
        <v>7</v>
      </c>
      <c r="I6238" t="str">
        <f>VLOOKUP(shipments[[#This Row],[SPID]],CHOOSE({1,2},people[[#All],[SPID]],people[[#All],[Sales_person]]),2,0)</f>
        <v>Beverie Moffet</v>
      </c>
      <c r="J6238">
        <f>YEAR(shipments[[#This Row],[Shipdate]])</f>
        <v>2024</v>
      </c>
      <c r="K6238" s="22"/>
      <c r="L6238" s="22">
        <f>VLOOKUP(shipments[[#This Row],[PID]],CHOOSE({1,2},products[PID],products[Cost_per_box]),2,0)</f>
        <v>6.43</v>
      </c>
      <c r="M6238" s="22">
        <f>shipments[[#This Row],[Boxes]]*shipments[[#This Row],[cost_per_box]]</f>
        <v>3903.0099999999998</v>
      </c>
      <c r="N6238" s="22">
        <f>shipments[[#This Row],[Amount]]-shipments[[#This Row],[total cost]]</f>
        <v>5200.49</v>
      </c>
    </row>
    <row r="6239" spans="1:14" x14ac:dyDescent="0.35">
      <c r="A6239" t="s">
        <v>6291</v>
      </c>
      <c r="B6239" t="s">
        <v>8047</v>
      </c>
      <c r="C6239" t="s">
        <v>8026</v>
      </c>
      <c r="D6239" t="s">
        <v>8037</v>
      </c>
      <c r="E6239" s="1">
        <v>45527</v>
      </c>
      <c r="F6239">
        <v>4209.75</v>
      </c>
      <c r="G6239">
        <v>248</v>
      </c>
      <c r="H6239" t="s">
        <v>18</v>
      </c>
      <c r="I6239" t="str">
        <f>VLOOKUP(shipments[[#This Row],[SPID]],CHOOSE({1,2},people[[#All],[SPID]],people[[#All],[Sales_person]]),2,0)</f>
        <v>Beverie Moffet</v>
      </c>
      <c r="J6239">
        <f>YEAR(shipments[[#This Row],[Shipdate]])</f>
        <v>2024</v>
      </c>
      <c r="K6239" s="22"/>
      <c r="L6239" s="22">
        <f>VLOOKUP(shipments[[#This Row],[PID]],CHOOSE({1,2},products[PID],products[Cost_per_box]),2,0)</f>
        <v>9.57</v>
      </c>
      <c r="M6239" s="22">
        <f>shipments[[#This Row],[Boxes]]*shipments[[#This Row],[cost_per_box]]</f>
        <v>2373.36</v>
      </c>
      <c r="N6239" s="22">
        <f>shipments[[#This Row],[Amount]]-shipments[[#This Row],[total cost]]</f>
        <v>1836.3899999999999</v>
      </c>
    </row>
    <row r="6240" spans="1:14" x14ac:dyDescent="0.35">
      <c r="A6240" t="s">
        <v>6292</v>
      </c>
      <c r="B6240" t="s">
        <v>8047</v>
      </c>
      <c r="C6240" t="s">
        <v>8027</v>
      </c>
      <c r="D6240" t="s">
        <v>8033</v>
      </c>
      <c r="E6240" s="1">
        <v>45169</v>
      </c>
      <c r="F6240">
        <v>11009.25</v>
      </c>
      <c r="G6240">
        <v>1224</v>
      </c>
      <c r="H6240" t="s">
        <v>7</v>
      </c>
      <c r="I6240" t="str">
        <f>VLOOKUP(shipments[[#This Row],[SPID]],CHOOSE({1,2},people[[#All],[SPID]],people[[#All],[Sales_person]]),2,0)</f>
        <v>Beverie Moffet</v>
      </c>
      <c r="J6240">
        <f>YEAR(shipments[[#This Row],[Shipdate]])</f>
        <v>2023</v>
      </c>
      <c r="K6240" s="22"/>
      <c r="L6240" s="22">
        <f>VLOOKUP(shipments[[#This Row],[PID]],CHOOSE({1,2},products[PID],products[Cost_per_box]),2,0)</f>
        <v>8.43</v>
      </c>
      <c r="M6240" s="22">
        <f>shipments[[#This Row],[Boxes]]*shipments[[#This Row],[cost_per_box]]</f>
        <v>10318.32</v>
      </c>
      <c r="N6240" s="22">
        <f>shipments[[#This Row],[Amount]]-shipments[[#This Row],[total cost]]</f>
        <v>690.93000000000029</v>
      </c>
    </row>
    <row r="6241" spans="1:14" x14ac:dyDescent="0.35">
      <c r="A6241" t="s">
        <v>6293</v>
      </c>
      <c r="B6241" t="s">
        <v>8047</v>
      </c>
      <c r="C6241" t="s">
        <v>8027</v>
      </c>
      <c r="D6241" t="s">
        <v>8037</v>
      </c>
      <c r="E6241" s="1">
        <v>45194</v>
      </c>
      <c r="F6241">
        <v>9659.25</v>
      </c>
      <c r="G6241">
        <v>1380</v>
      </c>
      <c r="H6241" t="s">
        <v>7</v>
      </c>
      <c r="I6241" t="str">
        <f>VLOOKUP(shipments[[#This Row],[SPID]],CHOOSE({1,2},people[[#All],[SPID]],people[[#All],[Sales_person]]),2,0)</f>
        <v>Beverie Moffet</v>
      </c>
      <c r="J6241">
        <f>YEAR(shipments[[#This Row],[Shipdate]])</f>
        <v>2023</v>
      </c>
      <c r="K6241" s="22"/>
      <c r="L6241" s="22">
        <f>VLOOKUP(shipments[[#This Row],[PID]],CHOOSE({1,2},products[PID],products[Cost_per_box]),2,0)</f>
        <v>8.43</v>
      </c>
      <c r="M6241" s="22">
        <f>shipments[[#This Row],[Boxes]]*shipments[[#This Row],[cost_per_box]]</f>
        <v>11633.4</v>
      </c>
      <c r="N6241" s="22">
        <f>shipments[[#This Row],[Amount]]-shipments[[#This Row],[total cost]]</f>
        <v>-1974.1499999999996</v>
      </c>
    </row>
    <row r="6242" spans="1:14" x14ac:dyDescent="0.35">
      <c r="A6242" t="s">
        <v>6294</v>
      </c>
      <c r="B6242" t="s">
        <v>8047</v>
      </c>
      <c r="C6242" t="s">
        <v>8027</v>
      </c>
      <c r="D6242" t="s">
        <v>8036</v>
      </c>
      <c r="E6242" s="1">
        <v>45555</v>
      </c>
      <c r="F6242">
        <v>688.5</v>
      </c>
      <c r="G6242">
        <v>77</v>
      </c>
      <c r="H6242" t="s">
        <v>26</v>
      </c>
      <c r="I6242" t="str">
        <f>VLOOKUP(shipments[[#This Row],[SPID]],CHOOSE({1,2},people[[#All],[SPID]],people[[#All],[Sales_person]]),2,0)</f>
        <v>Beverie Moffet</v>
      </c>
      <c r="J6242">
        <f>YEAR(shipments[[#This Row],[Shipdate]])</f>
        <v>2024</v>
      </c>
      <c r="K6242" s="22"/>
      <c r="L6242" s="22">
        <f>VLOOKUP(shipments[[#This Row],[PID]],CHOOSE({1,2},products[PID],products[Cost_per_box]),2,0)</f>
        <v>8.43</v>
      </c>
      <c r="M6242" s="22">
        <f>shipments[[#This Row],[Boxes]]*shipments[[#This Row],[cost_per_box]]</f>
        <v>649.11</v>
      </c>
      <c r="N6242" s="22">
        <f>shipments[[#This Row],[Amount]]-shipments[[#This Row],[total cost]]</f>
        <v>39.389999999999986</v>
      </c>
    </row>
    <row r="6243" spans="1:14" x14ac:dyDescent="0.35">
      <c r="A6243" t="s">
        <v>6295</v>
      </c>
      <c r="B6243" t="s">
        <v>8047</v>
      </c>
      <c r="C6243" t="s">
        <v>8028</v>
      </c>
      <c r="D6243" t="s">
        <v>8036</v>
      </c>
      <c r="E6243" s="1">
        <v>45468</v>
      </c>
      <c r="F6243">
        <v>564.75</v>
      </c>
      <c r="G6243">
        <v>71</v>
      </c>
      <c r="H6243" t="s">
        <v>7</v>
      </c>
      <c r="I6243" t="str">
        <f>VLOOKUP(shipments[[#This Row],[SPID]],CHOOSE({1,2},people[[#All],[SPID]],people[[#All],[Sales_person]]),2,0)</f>
        <v>Beverie Moffet</v>
      </c>
      <c r="J6243">
        <f>YEAR(shipments[[#This Row],[Shipdate]])</f>
        <v>2024</v>
      </c>
      <c r="K6243" s="22"/>
      <c r="L6243" s="22">
        <f>VLOOKUP(shipments[[#This Row],[PID]],CHOOSE({1,2},products[PID],products[Cost_per_box]),2,0)</f>
        <v>6.8</v>
      </c>
      <c r="M6243" s="22">
        <f>shipments[[#This Row],[Boxes]]*shipments[[#This Row],[cost_per_box]]</f>
        <v>482.8</v>
      </c>
      <c r="N6243" s="22">
        <f>shipments[[#This Row],[Amount]]-shipments[[#This Row],[total cost]]</f>
        <v>81.949999999999989</v>
      </c>
    </row>
    <row r="6244" spans="1:14" x14ac:dyDescent="0.35">
      <c r="A6244" t="s">
        <v>6296</v>
      </c>
      <c r="B6244" t="s">
        <v>8047</v>
      </c>
      <c r="C6244" t="s">
        <v>8028</v>
      </c>
      <c r="D6244" t="s">
        <v>8037</v>
      </c>
      <c r="E6244" s="1">
        <v>45203</v>
      </c>
      <c r="F6244">
        <v>10761.75</v>
      </c>
      <c r="G6244">
        <v>1196</v>
      </c>
      <c r="H6244" t="s">
        <v>7</v>
      </c>
      <c r="I6244" t="str">
        <f>VLOOKUP(shipments[[#This Row],[SPID]],CHOOSE({1,2},people[[#All],[SPID]],people[[#All],[Sales_person]]),2,0)</f>
        <v>Beverie Moffet</v>
      </c>
      <c r="J6244">
        <f>YEAR(shipments[[#This Row],[Shipdate]])</f>
        <v>2023</v>
      </c>
      <c r="K6244" s="22"/>
      <c r="L6244" s="22">
        <f>VLOOKUP(shipments[[#This Row],[PID]],CHOOSE({1,2},products[PID],products[Cost_per_box]),2,0)</f>
        <v>6.8</v>
      </c>
      <c r="M6244" s="22">
        <f>shipments[[#This Row],[Boxes]]*shipments[[#This Row],[cost_per_box]]</f>
        <v>8132.8</v>
      </c>
      <c r="N6244" s="22">
        <f>shipments[[#This Row],[Amount]]-shipments[[#This Row],[total cost]]</f>
        <v>2628.95</v>
      </c>
    </row>
    <row r="6245" spans="1:14" x14ac:dyDescent="0.35">
      <c r="A6245" t="s">
        <v>6297</v>
      </c>
      <c r="B6245" t="s">
        <v>8047</v>
      </c>
      <c r="C6245" t="s">
        <v>8028</v>
      </c>
      <c r="D6245" t="s">
        <v>8034</v>
      </c>
      <c r="E6245" s="1">
        <v>45163</v>
      </c>
      <c r="F6245">
        <v>1032.75</v>
      </c>
      <c r="G6245">
        <v>94</v>
      </c>
      <c r="H6245" t="s">
        <v>7</v>
      </c>
      <c r="I6245" t="str">
        <f>VLOOKUP(shipments[[#This Row],[SPID]],CHOOSE({1,2},people[[#All],[SPID]],people[[#All],[Sales_person]]),2,0)</f>
        <v>Beverie Moffet</v>
      </c>
      <c r="J6245">
        <f>YEAR(shipments[[#This Row],[Shipdate]])</f>
        <v>2023</v>
      </c>
      <c r="K6245" s="22"/>
      <c r="L6245" s="22">
        <f>VLOOKUP(shipments[[#This Row],[PID]],CHOOSE({1,2},products[PID],products[Cost_per_box]),2,0)</f>
        <v>6.8</v>
      </c>
      <c r="M6245" s="22">
        <f>shipments[[#This Row],[Boxes]]*shipments[[#This Row],[cost_per_box]]</f>
        <v>639.19999999999993</v>
      </c>
      <c r="N6245" s="22">
        <f>shipments[[#This Row],[Amount]]-shipments[[#This Row],[total cost]]</f>
        <v>393.55000000000007</v>
      </c>
    </row>
    <row r="6246" spans="1:14" x14ac:dyDescent="0.35">
      <c r="A6246" t="s">
        <v>6298</v>
      </c>
      <c r="B6246" t="s">
        <v>8047</v>
      </c>
      <c r="C6246" t="s">
        <v>8028</v>
      </c>
      <c r="D6246" t="s">
        <v>8034</v>
      </c>
      <c r="E6246" s="1">
        <v>45553</v>
      </c>
      <c r="F6246">
        <v>1505.25</v>
      </c>
      <c r="G6246">
        <v>168</v>
      </c>
      <c r="H6246" t="s">
        <v>26</v>
      </c>
      <c r="I6246" t="str">
        <f>VLOOKUP(shipments[[#This Row],[SPID]],CHOOSE({1,2},people[[#All],[SPID]],people[[#All],[Sales_person]]),2,0)</f>
        <v>Beverie Moffet</v>
      </c>
      <c r="J6246">
        <f>YEAR(shipments[[#This Row],[Shipdate]])</f>
        <v>2024</v>
      </c>
      <c r="K6246" s="22"/>
      <c r="L6246" s="22">
        <f>VLOOKUP(shipments[[#This Row],[PID]],CHOOSE({1,2},products[PID],products[Cost_per_box]),2,0)</f>
        <v>6.8</v>
      </c>
      <c r="M6246" s="22">
        <f>shipments[[#This Row],[Boxes]]*shipments[[#This Row],[cost_per_box]]</f>
        <v>1142.3999999999999</v>
      </c>
      <c r="N6246" s="22">
        <f>shipments[[#This Row],[Amount]]-shipments[[#This Row],[total cost]]</f>
        <v>362.85000000000014</v>
      </c>
    </row>
    <row r="6247" spans="1:14" x14ac:dyDescent="0.35">
      <c r="A6247" t="s">
        <v>6299</v>
      </c>
      <c r="B6247" t="s">
        <v>8047</v>
      </c>
      <c r="C6247" t="s">
        <v>8029</v>
      </c>
      <c r="D6247" t="s">
        <v>8038</v>
      </c>
      <c r="E6247" s="1">
        <v>45455</v>
      </c>
      <c r="F6247">
        <v>9542.25</v>
      </c>
      <c r="G6247">
        <v>368</v>
      </c>
      <c r="H6247" t="s">
        <v>7</v>
      </c>
      <c r="I6247" t="str">
        <f>VLOOKUP(shipments[[#This Row],[SPID]],CHOOSE({1,2},people[[#All],[SPID]],people[[#All],[Sales_person]]),2,0)</f>
        <v>Beverie Moffet</v>
      </c>
      <c r="J6247">
        <f>YEAR(shipments[[#This Row],[Shipdate]])</f>
        <v>2024</v>
      </c>
      <c r="K6247" s="22"/>
      <c r="L6247" s="22">
        <f>VLOOKUP(shipments[[#This Row],[PID]],CHOOSE({1,2},products[PID],products[Cost_per_box]),2,0)</f>
        <v>5.04</v>
      </c>
      <c r="M6247" s="22">
        <f>shipments[[#This Row],[Boxes]]*shipments[[#This Row],[cost_per_box]]</f>
        <v>1854.72</v>
      </c>
      <c r="N6247" s="22">
        <f>shipments[[#This Row],[Amount]]-shipments[[#This Row],[total cost]]</f>
        <v>7687.53</v>
      </c>
    </row>
    <row r="6248" spans="1:14" x14ac:dyDescent="0.35">
      <c r="A6248" t="s">
        <v>6300</v>
      </c>
      <c r="B6248" t="s">
        <v>8047</v>
      </c>
      <c r="C6248" t="s">
        <v>8031</v>
      </c>
      <c r="D6248" t="s">
        <v>8033</v>
      </c>
      <c r="E6248" s="1">
        <v>45355</v>
      </c>
      <c r="F6248">
        <v>2729.25</v>
      </c>
      <c r="G6248">
        <v>249</v>
      </c>
      <c r="H6248" t="s">
        <v>40</v>
      </c>
      <c r="I6248" t="str">
        <f>VLOOKUP(shipments[[#This Row],[SPID]],CHOOSE({1,2},people[[#All],[SPID]],people[[#All],[Sales_person]]),2,0)</f>
        <v>Beverie Moffet</v>
      </c>
      <c r="J6248">
        <f>YEAR(shipments[[#This Row],[Shipdate]])</f>
        <v>2024</v>
      </c>
      <c r="K6248" s="22"/>
      <c r="L6248" s="22">
        <f>VLOOKUP(shipments[[#This Row],[PID]],CHOOSE({1,2},products[PID],products[Cost_per_box]),2,0)</f>
        <v>3.32</v>
      </c>
      <c r="M6248" s="22">
        <f>shipments[[#This Row],[Boxes]]*shipments[[#This Row],[cost_per_box]]</f>
        <v>826.68</v>
      </c>
      <c r="N6248" s="22">
        <f>shipments[[#This Row],[Amount]]-shipments[[#This Row],[total cost]]</f>
        <v>1902.5700000000002</v>
      </c>
    </row>
    <row r="6249" spans="1:14" x14ac:dyDescent="0.35">
      <c r="A6249" t="s">
        <v>6301</v>
      </c>
      <c r="B6249" t="s">
        <v>8047</v>
      </c>
      <c r="C6249" t="s">
        <v>8032</v>
      </c>
      <c r="D6249" t="s">
        <v>8035</v>
      </c>
      <c r="E6249" s="1">
        <v>45502</v>
      </c>
      <c r="F6249">
        <v>1658.25</v>
      </c>
      <c r="G6249">
        <v>93</v>
      </c>
      <c r="H6249" t="s">
        <v>18</v>
      </c>
      <c r="I6249" t="str">
        <f>VLOOKUP(shipments[[#This Row],[SPID]],CHOOSE({1,2},people[[#All],[SPID]],people[[#All],[Sales_person]]),2,0)</f>
        <v>Beverie Moffet</v>
      </c>
      <c r="J6249">
        <f>YEAR(shipments[[#This Row],[Shipdate]])</f>
        <v>2024</v>
      </c>
      <c r="K6249" s="22"/>
      <c r="L6249" s="22">
        <f>VLOOKUP(shipments[[#This Row],[PID]],CHOOSE({1,2},products[PID],products[Cost_per_box]),2,0)</f>
        <v>2.65</v>
      </c>
      <c r="M6249" s="22">
        <f>shipments[[#This Row],[Boxes]]*shipments[[#This Row],[cost_per_box]]</f>
        <v>246.45</v>
      </c>
      <c r="N6249" s="22">
        <f>shipments[[#This Row],[Amount]]-shipments[[#This Row],[total cost]]</f>
        <v>1411.8</v>
      </c>
    </row>
    <row r="6250" spans="1:14" x14ac:dyDescent="0.35">
      <c r="A6250" t="s">
        <v>6302</v>
      </c>
      <c r="B6250" t="s">
        <v>8047</v>
      </c>
      <c r="C6250" t="s">
        <v>8032</v>
      </c>
      <c r="D6250" t="s">
        <v>8038</v>
      </c>
      <c r="E6250" s="1">
        <v>44953</v>
      </c>
      <c r="F6250">
        <v>10552.5</v>
      </c>
      <c r="G6250">
        <v>528</v>
      </c>
      <c r="H6250" t="s">
        <v>7</v>
      </c>
      <c r="I6250" t="str">
        <f>VLOOKUP(shipments[[#This Row],[SPID]],CHOOSE({1,2},people[[#All],[SPID]],people[[#All],[Sales_person]]),2,0)</f>
        <v>Beverie Moffet</v>
      </c>
      <c r="J6250">
        <f>YEAR(shipments[[#This Row],[Shipdate]])</f>
        <v>2023</v>
      </c>
      <c r="K6250" s="22"/>
      <c r="L6250" s="22">
        <f>VLOOKUP(shipments[[#This Row],[PID]],CHOOSE({1,2},products[PID],products[Cost_per_box]),2,0)</f>
        <v>2.65</v>
      </c>
      <c r="M6250" s="22">
        <f>shipments[[#This Row],[Boxes]]*shipments[[#This Row],[cost_per_box]]</f>
        <v>1399.2</v>
      </c>
      <c r="N6250" s="22">
        <f>shipments[[#This Row],[Amount]]-shipments[[#This Row],[total cost]]</f>
        <v>9153.2999999999993</v>
      </c>
    </row>
    <row r="6251" spans="1:14" x14ac:dyDescent="0.35">
      <c r="A6251" t="s">
        <v>6303</v>
      </c>
      <c r="B6251" t="s">
        <v>8047</v>
      </c>
      <c r="C6251" t="s">
        <v>8032</v>
      </c>
      <c r="D6251" t="s">
        <v>8033</v>
      </c>
      <c r="E6251" s="1">
        <v>45168</v>
      </c>
      <c r="F6251">
        <v>3939.75</v>
      </c>
      <c r="G6251">
        <v>188</v>
      </c>
      <c r="H6251" t="s">
        <v>7</v>
      </c>
      <c r="I6251" t="str">
        <f>VLOOKUP(shipments[[#This Row],[SPID]],CHOOSE({1,2},people[[#All],[SPID]],people[[#All],[Sales_person]]),2,0)</f>
        <v>Beverie Moffet</v>
      </c>
      <c r="J6251">
        <f>YEAR(shipments[[#This Row],[Shipdate]])</f>
        <v>2023</v>
      </c>
      <c r="K6251" s="22"/>
      <c r="L6251" s="22">
        <f>VLOOKUP(shipments[[#This Row],[PID]],CHOOSE({1,2},products[PID],products[Cost_per_box]),2,0)</f>
        <v>2.65</v>
      </c>
      <c r="M6251" s="22">
        <f>shipments[[#This Row],[Boxes]]*shipments[[#This Row],[cost_per_box]]</f>
        <v>498.2</v>
      </c>
      <c r="N6251" s="22">
        <f>shipments[[#This Row],[Amount]]-shipments[[#This Row],[total cost]]</f>
        <v>3441.55</v>
      </c>
    </row>
    <row r="6252" spans="1:14" x14ac:dyDescent="0.35">
      <c r="A6252" t="s">
        <v>6304</v>
      </c>
      <c r="B6252" t="s">
        <v>8047</v>
      </c>
      <c r="C6252" t="s">
        <v>8032</v>
      </c>
      <c r="D6252" t="s">
        <v>8033</v>
      </c>
      <c r="E6252" s="1">
        <v>45177</v>
      </c>
      <c r="F6252">
        <v>3485.25</v>
      </c>
      <c r="G6252">
        <v>175</v>
      </c>
      <c r="H6252" t="s">
        <v>7</v>
      </c>
      <c r="I6252" t="str">
        <f>VLOOKUP(shipments[[#This Row],[SPID]],CHOOSE({1,2},people[[#All],[SPID]],people[[#All],[Sales_person]]),2,0)</f>
        <v>Beverie Moffet</v>
      </c>
      <c r="J6252">
        <f>YEAR(shipments[[#This Row],[Shipdate]])</f>
        <v>2023</v>
      </c>
      <c r="K6252" s="22"/>
      <c r="L6252" s="22">
        <f>VLOOKUP(shipments[[#This Row],[PID]],CHOOSE({1,2},products[PID],products[Cost_per_box]),2,0)</f>
        <v>2.65</v>
      </c>
      <c r="M6252" s="22">
        <f>shipments[[#This Row],[Boxes]]*shipments[[#This Row],[cost_per_box]]</f>
        <v>463.75</v>
      </c>
      <c r="N6252" s="22">
        <f>shipments[[#This Row],[Amount]]-shipments[[#This Row],[total cost]]</f>
        <v>3021.5</v>
      </c>
    </row>
    <row r="6253" spans="1:14" x14ac:dyDescent="0.35">
      <c r="A6253" t="s">
        <v>6305</v>
      </c>
      <c r="B6253" t="s">
        <v>8047</v>
      </c>
      <c r="C6253" t="s">
        <v>8032</v>
      </c>
      <c r="D6253" t="s">
        <v>8035</v>
      </c>
      <c r="E6253" s="1">
        <v>45274</v>
      </c>
      <c r="F6253">
        <v>20.25</v>
      </c>
      <c r="G6253">
        <v>2</v>
      </c>
      <c r="H6253" t="s">
        <v>7</v>
      </c>
      <c r="I6253" t="str">
        <f>VLOOKUP(shipments[[#This Row],[SPID]],CHOOSE({1,2},people[[#All],[SPID]],people[[#All],[Sales_person]]),2,0)</f>
        <v>Beverie Moffet</v>
      </c>
      <c r="J6253">
        <f>YEAR(shipments[[#This Row],[Shipdate]])</f>
        <v>2023</v>
      </c>
      <c r="K6253" s="22"/>
      <c r="L6253" s="22">
        <f>VLOOKUP(shipments[[#This Row],[PID]],CHOOSE({1,2},products[PID],products[Cost_per_box]),2,0)</f>
        <v>2.65</v>
      </c>
      <c r="M6253" s="22">
        <f>shipments[[#This Row],[Boxes]]*shipments[[#This Row],[cost_per_box]]</f>
        <v>5.3</v>
      </c>
      <c r="N6253" s="22">
        <f>shipments[[#This Row],[Amount]]-shipments[[#This Row],[total cost]]</f>
        <v>14.95</v>
      </c>
    </row>
    <row r="6254" spans="1:14" x14ac:dyDescent="0.35">
      <c r="A6254" t="s">
        <v>6306</v>
      </c>
      <c r="B6254" t="s">
        <v>8047</v>
      </c>
      <c r="C6254" t="s">
        <v>8032</v>
      </c>
      <c r="D6254" t="s">
        <v>8033</v>
      </c>
      <c r="E6254" s="1">
        <v>45149</v>
      </c>
      <c r="F6254">
        <v>10986.75</v>
      </c>
      <c r="G6254">
        <v>500</v>
      </c>
      <c r="H6254" t="s">
        <v>7</v>
      </c>
      <c r="I6254" t="str">
        <f>VLOOKUP(shipments[[#This Row],[SPID]],CHOOSE({1,2},people[[#All],[SPID]],people[[#All],[Sales_person]]),2,0)</f>
        <v>Beverie Moffet</v>
      </c>
      <c r="J6254">
        <f>YEAR(shipments[[#This Row],[Shipdate]])</f>
        <v>2023</v>
      </c>
      <c r="K6254" s="22"/>
      <c r="L6254" s="22">
        <f>VLOOKUP(shipments[[#This Row],[PID]],CHOOSE({1,2},products[PID],products[Cost_per_box]),2,0)</f>
        <v>2.65</v>
      </c>
      <c r="M6254" s="22">
        <f>shipments[[#This Row],[Boxes]]*shipments[[#This Row],[cost_per_box]]</f>
        <v>1325</v>
      </c>
      <c r="N6254" s="22">
        <f>shipments[[#This Row],[Amount]]-shipments[[#This Row],[total cost]]</f>
        <v>9661.75</v>
      </c>
    </row>
    <row r="6255" spans="1:14" x14ac:dyDescent="0.35">
      <c r="A6255" t="s">
        <v>6307</v>
      </c>
      <c r="B6255" t="s">
        <v>8047</v>
      </c>
      <c r="C6255" t="s">
        <v>8011</v>
      </c>
      <c r="D6255" t="s">
        <v>8036</v>
      </c>
      <c r="E6255" s="1">
        <v>45260</v>
      </c>
      <c r="F6255">
        <v>5211</v>
      </c>
      <c r="G6255">
        <v>401</v>
      </c>
      <c r="H6255" t="s">
        <v>7</v>
      </c>
      <c r="I6255" t="str">
        <f>VLOOKUP(shipments[[#This Row],[SPID]],CHOOSE({1,2},people[[#All],[SPID]],people[[#All],[Sales_person]]),2,0)</f>
        <v>Beverie Moffet</v>
      </c>
      <c r="J6255">
        <f>YEAR(shipments[[#This Row],[Shipdate]])</f>
        <v>2023</v>
      </c>
      <c r="K6255" s="22"/>
      <c r="L6255" s="22">
        <f>VLOOKUP(shipments[[#This Row],[PID]],CHOOSE({1,2},products[PID],products[Cost_per_box]),2,0)</f>
        <v>5.26</v>
      </c>
      <c r="M6255" s="22">
        <f>shipments[[#This Row],[Boxes]]*shipments[[#This Row],[cost_per_box]]</f>
        <v>2109.2599999999998</v>
      </c>
      <c r="N6255" s="22">
        <f>shipments[[#This Row],[Amount]]-shipments[[#This Row],[total cost]]</f>
        <v>3101.7400000000002</v>
      </c>
    </row>
    <row r="6256" spans="1:14" x14ac:dyDescent="0.35">
      <c r="A6256" t="s">
        <v>6308</v>
      </c>
      <c r="B6256" t="s">
        <v>8047</v>
      </c>
      <c r="C6256" t="s">
        <v>8011</v>
      </c>
      <c r="D6256" t="s">
        <v>8037</v>
      </c>
      <c r="E6256" s="1">
        <v>45324</v>
      </c>
      <c r="F6256">
        <v>2025</v>
      </c>
      <c r="G6256">
        <v>145</v>
      </c>
      <c r="H6256" t="s">
        <v>7</v>
      </c>
      <c r="I6256" t="str">
        <f>VLOOKUP(shipments[[#This Row],[SPID]],CHOOSE({1,2},people[[#All],[SPID]],people[[#All],[Sales_person]]),2,0)</f>
        <v>Beverie Moffet</v>
      </c>
      <c r="J6256">
        <f>YEAR(shipments[[#This Row],[Shipdate]])</f>
        <v>2024</v>
      </c>
      <c r="K6256" s="22"/>
      <c r="L6256" s="22">
        <f>VLOOKUP(shipments[[#This Row],[PID]],CHOOSE({1,2},products[PID],products[Cost_per_box]),2,0)</f>
        <v>5.26</v>
      </c>
      <c r="M6256" s="22">
        <f>shipments[[#This Row],[Boxes]]*shipments[[#This Row],[cost_per_box]]</f>
        <v>762.69999999999993</v>
      </c>
      <c r="N6256" s="22">
        <f>shipments[[#This Row],[Amount]]-shipments[[#This Row],[total cost]]</f>
        <v>1262.3000000000002</v>
      </c>
    </row>
    <row r="6257" spans="1:14" x14ac:dyDescent="0.35">
      <c r="A6257" t="s">
        <v>6309</v>
      </c>
      <c r="B6257" t="s">
        <v>8047</v>
      </c>
      <c r="C6257" t="s">
        <v>8011</v>
      </c>
      <c r="D6257" t="s">
        <v>8033</v>
      </c>
      <c r="E6257" s="1">
        <v>45316</v>
      </c>
      <c r="F6257">
        <v>1489.5</v>
      </c>
      <c r="G6257">
        <v>94</v>
      </c>
      <c r="H6257" t="s">
        <v>7</v>
      </c>
      <c r="I6257" t="str">
        <f>VLOOKUP(shipments[[#This Row],[SPID]],CHOOSE({1,2},people[[#All],[SPID]],people[[#All],[Sales_person]]),2,0)</f>
        <v>Beverie Moffet</v>
      </c>
      <c r="J6257">
        <f>YEAR(shipments[[#This Row],[Shipdate]])</f>
        <v>2024</v>
      </c>
      <c r="K6257" s="22"/>
      <c r="L6257" s="22">
        <f>VLOOKUP(shipments[[#This Row],[PID]],CHOOSE({1,2},products[PID],products[Cost_per_box]),2,0)</f>
        <v>5.26</v>
      </c>
      <c r="M6257" s="22">
        <f>shipments[[#This Row],[Boxes]]*shipments[[#This Row],[cost_per_box]]</f>
        <v>494.44</v>
      </c>
      <c r="N6257" s="22">
        <f>shipments[[#This Row],[Amount]]-shipments[[#This Row],[total cost]]</f>
        <v>995.06</v>
      </c>
    </row>
    <row r="6258" spans="1:14" x14ac:dyDescent="0.35">
      <c r="A6258" t="s">
        <v>6310</v>
      </c>
      <c r="B6258" t="s">
        <v>8047</v>
      </c>
      <c r="C6258" t="s">
        <v>8011</v>
      </c>
      <c r="D6258" t="s">
        <v>8037</v>
      </c>
      <c r="E6258" s="1">
        <v>45246</v>
      </c>
      <c r="F6258">
        <v>2389.5</v>
      </c>
      <c r="G6258">
        <v>171</v>
      </c>
      <c r="H6258" t="s">
        <v>7</v>
      </c>
      <c r="I6258" t="str">
        <f>VLOOKUP(shipments[[#This Row],[SPID]],CHOOSE({1,2},people[[#All],[SPID]],people[[#All],[Sales_person]]),2,0)</f>
        <v>Beverie Moffet</v>
      </c>
      <c r="J6258">
        <f>YEAR(shipments[[#This Row],[Shipdate]])</f>
        <v>2023</v>
      </c>
      <c r="K6258" s="22"/>
      <c r="L6258" s="22">
        <f>VLOOKUP(shipments[[#This Row],[PID]],CHOOSE({1,2},products[PID],products[Cost_per_box]),2,0)</f>
        <v>5.26</v>
      </c>
      <c r="M6258" s="22">
        <f>shipments[[#This Row],[Boxes]]*shipments[[#This Row],[cost_per_box]]</f>
        <v>899.45999999999992</v>
      </c>
      <c r="N6258" s="22">
        <f>shipments[[#This Row],[Amount]]-shipments[[#This Row],[total cost]]</f>
        <v>1490.04</v>
      </c>
    </row>
    <row r="6259" spans="1:14" x14ac:dyDescent="0.35">
      <c r="A6259" t="s">
        <v>6311</v>
      </c>
      <c r="B6259" t="s">
        <v>8047</v>
      </c>
      <c r="C6259" t="s">
        <v>8014</v>
      </c>
      <c r="D6259" t="s">
        <v>8036</v>
      </c>
      <c r="E6259" s="1">
        <v>45302</v>
      </c>
      <c r="F6259">
        <v>1489.5</v>
      </c>
      <c r="G6259">
        <v>298</v>
      </c>
      <c r="H6259" t="s">
        <v>7</v>
      </c>
      <c r="I6259" t="str">
        <f>VLOOKUP(shipments[[#This Row],[SPID]],CHOOSE({1,2},people[[#All],[SPID]],people[[#All],[Sales_person]]),2,0)</f>
        <v>Beverie Moffet</v>
      </c>
      <c r="J6259">
        <f>YEAR(shipments[[#This Row],[Shipdate]])</f>
        <v>2024</v>
      </c>
      <c r="K6259" s="22"/>
      <c r="L6259" s="22">
        <f>VLOOKUP(shipments[[#This Row],[PID]],CHOOSE({1,2},products[PID],products[Cost_per_box]),2,0)</f>
        <v>3.85</v>
      </c>
      <c r="M6259" s="22">
        <f>shipments[[#This Row],[Boxes]]*shipments[[#This Row],[cost_per_box]]</f>
        <v>1147.3</v>
      </c>
      <c r="N6259" s="22">
        <f>shipments[[#This Row],[Amount]]-shipments[[#This Row],[total cost]]</f>
        <v>342.20000000000005</v>
      </c>
    </row>
    <row r="6260" spans="1:14" x14ac:dyDescent="0.35">
      <c r="A6260" t="s">
        <v>6312</v>
      </c>
      <c r="B6260" t="s">
        <v>8047</v>
      </c>
      <c r="C6260" t="s">
        <v>8014</v>
      </c>
      <c r="D6260" t="s">
        <v>8036</v>
      </c>
      <c r="E6260" s="1">
        <v>45497</v>
      </c>
      <c r="F6260">
        <v>6012</v>
      </c>
      <c r="G6260">
        <v>668</v>
      </c>
      <c r="H6260" t="s">
        <v>18</v>
      </c>
      <c r="I6260" t="str">
        <f>VLOOKUP(shipments[[#This Row],[SPID]],CHOOSE({1,2},people[[#All],[SPID]],people[[#All],[Sales_person]]),2,0)</f>
        <v>Beverie Moffet</v>
      </c>
      <c r="J6260">
        <f>YEAR(shipments[[#This Row],[Shipdate]])</f>
        <v>2024</v>
      </c>
      <c r="K6260" s="22"/>
      <c r="L6260" s="22">
        <f>VLOOKUP(shipments[[#This Row],[PID]],CHOOSE({1,2},products[PID],products[Cost_per_box]),2,0)</f>
        <v>3.85</v>
      </c>
      <c r="M6260" s="22">
        <f>shipments[[#This Row],[Boxes]]*shipments[[#This Row],[cost_per_box]]</f>
        <v>2571.8000000000002</v>
      </c>
      <c r="N6260" s="22">
        <f>shipments[[#This Row],[Amount]]-shipments[[#This Row],[total cost]]</f>
        <v>3440.2</v>
      </c>
    </row>
    <row r="6261" spans="1:14" x14ac:dyDescent="0.35">
      <c r="A6261" t="s">
        <v>6313</v>
      </c>
      <c r="B6261" t="s">
        <v>8047</v>
      </c>
      <c r="C6261" t="s">
        <v>8014</v>
      </c>
      <c r="D6261" t="s">
        <v>8038</v>
      </c>
      <c r="E6261" s="1">
        <v>45132</v>
      </c>
      <c r="F6261">
        <v>6975</v>
      </c>
      <c r="G6261">
        <v>775</v>
      </c>
      <c r="H6261" t="s">
        <v>7</v>
      </c>
      <c r="I6261" t="str">
        <f>VLOOKUP(shipments[[#This Row],[SPID]],CHOOSE({1,2},people[[#All],[SPID]],people[[#All],[Sales_person]]),2,0)</f>
        <v>Beverie Moffet</v>
      </c>
      <c r="J6261">
        <f>YEAR(shipments[[#This Row],[Shipdate]])</f>
        <v>2023</v>
      </c>
      <c r="K6261" s="22"/>
      <c r="L6261" s="22">
        <f>VLOOKUP(shipments[[#This Row],[PID]],CHOOSE({1,2},products[PID],products[Cost_per_box]),2,0)</f>
        <v>3.85</v>
      </c>
      <c r="M6261" s="22">
        <f>shipments[[#This Row],[Boxes]]*shipments[[#This Row],[cost_per_box]]</f>
        <v>2983.75</v>
      </c>
      <c r="N6261" s="22">
        <f>shipments[[#This Row],[Amount]]-shipments[[#This Row],[total cost]]</f>
        <v>3991.25</v>
      </c>
    </row>
    <row r="6262" spans="1:14" x14ac:dyDescent="0.35">
      <c r="A6262" t="s">
        <v>6314</v>
      </c>
      <c r="B6262" t="s">
        <v>8047</v>
      </c>
      <c r="C6262" t="s">
        <v>8014</v>
      </c>
      <c r="D6262" t="s">
        <v>8033</v>
      </c>
      <c r="E6262" s="1">
        <v>45063</v>
      </c>
      <c r="F6262">
        <v>7157.25</v>
      </c>
      <c r="G6262">
        <v>1432</v>
      </c>
      <c r="H6262" t="s">
        <v>7</v>
      </c>
      <c r="I6262" t="str">
        <f>VLOOKUP(shipments[[#This Row],[SPID]],CHOOSE({1,2},people[[#All],[SPID]],people[[#All],[Sales_person]]),2,0)</f>
        <v>Beverie Moffet</v>
      </c>
      <c r="J6262">
        <f>YEAR(shipments[[#This Row],[Shipdate]])</f>
        <v>2023</v>
      </c>
      <c r="K6262" s="22"/>
      <c r="L6262" s="22">
        <f>VLOOKUP(shipments[[#This Row],[PID]],CHOOSE({1,2},products[PID],products[Cost_per_box]),2,0)</f>
        <v>3.85</v>
      </c>
      <c r="M6262" s="22">
        <f>shipments[[#This Row],[Boxes]]*shipments[[#This Row],[cost_per_box]]</f>
        <v>5513.2</v>
      </c>
      <c r="N6262" s="22">
        <f>shipments[[#This Row],[Amount]]-shipments[[#This Row],[total cost]]</f>
        <v>1644.0500000000002</v>
      </c>
    </row>
    <row r="6263" spans="1:14" x14ac:dyDescent="0.35">
      <c r="A6263" t="s">
        <v>6315</v>
      </c>
      <c r="B6263" t="s">
        <v>8047</v>
      </c>
      <c r="C6263" t="s">
        <v>8015</v>
      </c>
      <c r="D6263" t="s">
        <v>8038</v>
      </c>
      <c r="E6263" s="1">
        <v>45231</v>
      </c>
      <c r="F6263">
        <v>6707.25</v>
      </c>
      <c r="G6263">
        <v>1342</v>
      </c>
      <c r="H6263" t="s">
        <v>7</v>
      </c>
      <c r="I6263" t="str">
        <f>VLOOKUP(shipments[[#This Row],[SPID]],CHOOSE({1,2},people[[#All],[SPID]],people[[#All],[Sales_person]]),2,0)</f>
        <v>Beverie Moffet</v>
      </c>
      <c r="J6263">
        <f>YEAR(shipments[[#This Row],[Shipdate]])</f>
        <v>2023</v>
      </c>
      <c r="K6263" s="22"/>
      <c r="L6263" s="22">
        <f>VLOOKUP(shipments[[#This Row],[PID]],CHOOSE({1,2},products[PID],products[Cost_per_box]),2,0)</f>
        <v>5.72</v>
      </c>
      <c r="M6263" s="22">
        <f>shipments[[#This Row],[Boxes]]*shipments[[#This Row],[cost_per_box]]</f>
        <v>7676.24</v>
      </c>
      <c r="N6263" s="22">
        <f>shipments[[#This Row],[Amount]]-shipments[[#This Row],[total cost]]</f>
        <v>-968.98999999999978</v>
      </c>
    </row>
    <row r="6264" spans="1:14" x14ac:dyDescent="0.35">
      <c r="A6264" t="s">
        <v>6316</v>
      </c>
      <c r="B6264" t="s">
        <v>8047</v>
      </c>
      <c r="C6264" t="s">
        <v>8015</v>
      </c>
      <c r="D6264" t="s">
        <v>8033</v>
      </c>
      <c r="E6264" s="1">
        <v>45069</v>
      </c>
      <c r="F6264">
        <v>1550.25</v>
      </c>
      <c r="G6264">
        <v>222</v>
      </c>
      <c r="H6264" t="s">
        <v>7</v>
      </c>
      <c r="I6264" t="str">
        <f>VLOOKUP(shipments[[#This Row],[SPID]],CHOOSE({1,2},people[[#All],[SPID]],people[[#All],[Sales_person]]),2,0)</f>
        <v>Beverie Moffet</v>
      </c>
      <c r="J6264">
        <f>YEAR(shipments[[#This Row],[Shipdate]])</f>
        <v>2023</v>
      </c>
      <c r="K6264" s="22"/>
      <c r="L6264" s="22">
        <f>VLOOKUP(shipments[[#This Row],[PID]],CHOOSE({1,2},products[PID],products[Cost_per_box]),2,0)</f>
        <v>5.72</v>
      </c>
      <c r="M6264" s="22">
        <f>shipments[[#This Row],[Boxes]]*shipments[[#This Row],[cost_per_box]]</f>
        <v>1269.8399999999999</v>
      </c>
      <c r="N6264" s="22">
        <f>shipments[[#This Row],[Amount]]-shipments[[#This Row],[total cost]]</f>
        <v>280.41000000000008</v>
      </c>
    </row>
    <row r="6265" spans="1:14" x14ac:dyDescent="0.35">
      <c r="A6265" t="s">
        <v>6317</v>
      </c>
      <c r="B6265" t="s">
        <v>8047</v>
      </c>
      <c r="C6265" t="s">
        <v>8015</v>
      </c>
      <c r="D6265" t="s">
        <v>8038</v>
      </c>
      <c r="E6265" s="1">
        <v>45320</v>
      </c>
      <c r="F6265">
        <v>1363.5</v>
      </c>
      <c r="G6265">
        <v>228</v>
      </c>
      <c r="H6265" t="s">
        <v>7</v>
      </c>
      <c r="I6265" t="str">
        <f>VLOOKUP(shipments[[#This Row],[SPID]],CHOOSE({1,2},people[[#All],[SPID]],people[[#All],[Sales_person]]),2,0)</f>
        <v>Beverie Moffet</v>
      </c>
      <c r="J6265">
        <f>YEAR(shipments[[#This Row],[Shipdate]])</f>
        <v>2024</v>
      </c>
      <c r="K6265" s="22"/>
      <c r="L6265" s="22">
        <f>VLOOKUP(shipments[[#This Row],[PID]],CHOOSE({1,2},products[PID],products[Cost_per_box]),2,0)</f>
        <v>5.72</v>
      </c>
      <c r="M6265" s="22">
        <f>shipments[[#This Row],[Boxes]]*shipments[[#This Row],[cost_per_box]]</f>
        <v>1304.1599999999999</v>
      </c>
      <c r="N6265" s="22">
        <f>shipments[[#This Row],[Amount]]-shipments[[#This Row],[total cost]]</f>
        <v>59.340000000000146</v>
      </c>
    </row>
    <row r="6266" spans="1:14" x14ac:dyDescent="0.35">
      <c r="A6266" t="s">
        <v>6318</v>
      </c>
      <c r="B6266" t="s">
        <v>8047</v>
      </c>
      <c r="C6266" t="s">
        <v>8015</v>
      </c>
      <c r="D6266" t="s">
        <v>8037</v>
      </c>
      <c r="E6266" s="1">
        <v>45484</v>
      </c>
      <c r="F6266">
        <v>3336.75</v>
      </c>
      <c r="G6266">
        <v>557</v>
      </c>
      <c r="H6266" t="s">
        <v>18</v>
      </c>
      <c r="I6266" t="str">
        <f>VLOOKUP(shipments[[#This Row],[SPID]],CHOOSE({1,2},people[[#All],[SPID]],people[[#All],[Sales_person]]),2,0)</f>
        <v>Beverie Moffet</v>
      </c>
      <c r="J6266">
        <f>YEAR(shipments[[#This Row],[Shipdate]])</f>
        <v>2024</v>
      </c>
      <c r="K6266" s="22"/>
      <c r="L6266" s="22">
        <f>VLOOKUP(shipments[[#This Row],[PID]],CHOOSE({1,2},products[PID],products[Cost_per_box]),2,0)</f>
        <v>5.72</v>
      </c>
      <c r="M6266" s="22">
        <f>shipments[[#This Row],[Boxes]]*shipments[[#This Row],[cost_per_box]]</f>
        <v>3186.04</v>
      </c>
      <c r="N6266" s="22">
        <f>shipments[[#This Row],[Amount]]-shipments[[#This Row],[total cost]]</f>
        <v>150.71000000000004</v>
      </c>
    </row>
    <row r="6267" spans="1:14" x14ac:dyDescent="0.35">
      <c r="A6267" t="s">
        <v>6319</v>
      </c>
      <c r="B6267" t="s">
        <v>8047</v>
      </c>
      <c r="C6267" t="s">
        <v>8015</v>
      </c>
      <c r="D6267" t="s">
        <v>8038</v>
      </c>
      <c r="E6267" s="1">
        <v>45296</v>
      </c>
      <c r="F6267">
        <v>1998</v>
      </c>
      <c r="G6267">
        <v>333</v>
      </c>
      <c r="H6267" t="s">
        <v>7</v>
      </c>
      <c r="I6267" t="str">
        <f>VLOOKUP(shipments[[#This Row],[SPID]],CHOOSE({1,2},people[[#All],[SPID]],people[[#All],[Sales_person]]),2,0)</f>
        <v>Beverie Moffet</v>
      </c>
      <c r="J6267">
        <f>YEAR(shipments[[#This Row],[Shipdate]])</f>
        <v>2024</v>
      </c>
      <c r="K6267" s="22"/>
      <c r="L6267" s="22">
        <f>VLOOKUP(shipments[[#This Row],[PID]],CHOOSE({1,2},products[PID],products[Cost_per_box]),2,0)</f>
        <v>5.72</v>
      </c>
      <c r="M6267" s="22">
        <f>shipments[[#This Row],[Boxes]]*shipments[[#This Row],[cost_per_box]]</f>
        <v>1904.76</v>
      </c>
      <c r="N6267" s="22">
        <f>shipments[[#This Row],[Amount]]-shipments[[#This Row],[total cost]]</f>
        <v>93.240000000000009</v>
      </c>
    </row>
    <row r="6268" spans="1:14" x14ac:dyDescent="0.35">
      <c r="A6268" t="s">
        <v>6320</v>
      </c>
      <c r="B6268" t="s">
        <v>8047</v>
      </c>
      <c r="C6268" t="s">
        <v>8015</v>
      </c>
      <c r="D6268" t="s">
        <v>8033</v>
      </c>
      <c r="E6268" s="1">
        <v>45341</v>
      </c>
      <c r="F6268">
        <v>830.25</v>
      </c>
      <c r="G6268">
        <v>93</v>
      </c>
      <c r="H6268" t="s">
        <v>7</v>
      </c>
      <c r="I6268" t="str">
        <f>VLOOKUP(shipments[[#This Row],[SPID]],CHOOSE({1,2},people[[#All],[SPID]],people[[#All],[Sales_person]]),2,0)</f>
        <v>Beverie Moffet</v>
      </c>
      <c r="J6268">
        <f>YEAR(shipments[[#This Row],[Shipdate]])</f>
        <v>2024</v>
      </c>
      <c r="K6268" s="22"/>
      <c r="L6268" s="22">
        <f>VLOOKUP(shipments[[#This Row],[PID]],CHOOSE({1,2},products[PID],products[Cost_per_box]),2,0)</f>
        <v>5.72</v>
      </c>
      <c r="M6268" s="22">
        <f>shipments[[#This Row],[Boxes]]*shipments[[#This Row],[cost_per_box]]</f>
        <v>531.95999999999992</v>
      </c>
      <c r="N6268" s="22">
        <f>shipments[[#This Row],[Amount]]-shipments[[#This Row],[total cost]]</f>
        <v>298.29000000000008</v>
      </c>
    </row>
    <row r="6269" spans="1:14" x14ac:dyDescent="0.35">
      <c r="A6269" t="s">
        <v>6321</v>
      </c>
      <c r="B6269" t="s">
        <v>8047</v>
      </c>
      <c r="C6269" t="s">
        <v>8015</v>
      </c>
      <c r="D6269" t="s">
        <v>8037</v>
      </c>
      <c r="E6269" s="1">
        <v>45286</v>
      </c>
      <c r="F6269">
        <v>1424.25</v>
      </c>
      <c r="G6269">
        <v>238</v>
      </c>
      <c r="H6269" t="s">
        <v>7</v>
      </c>
      <c r="I6269" t="str">
        <f>VLOOKUP(shipments[[#This Row],[SPID]],CHOOSE({1,2},people[[#All],[SPID]],people[[#All],[Sales_person]]),2,0)</f>
        <v>Beverie Moffet</v>
      </c>
      <c r="J6269">
        <f>YEAR(shipments[[#This Row],[Shipdate]])</f>
        <v>2023</v>
      </c>
      <c r="K6269" s="22"/>
      <c r="L6269" s="22">
        <f>VLOOKUP(shipments[[#This Row],[PID]],CHOOSE({1,2},products[PID],products[Cost_per_box]),2,0)</f>
        <v>5.72</v>
      </c>
      <c r="M6269" s="22">
        <f>shipments[[#This Row],[Boxes]]*shipments[[#This Row],[cost_per_box]]</f>
        <v>1361.36</v>
      </c>
      <c r="N6269" s="22">
        <f>shipments[[#This Row],[Amount]]-shipments[[#This Row],[total cost]]</f>
        <v>62.8900000000001</v>
      </c>
    </row>
    <row r="6270" spans="1:14" x14ac:dyDescent="0.35">
      <c r="A6270" t="s">
        <v>6322</v>
      </c>
      <c r="B6270" t="s">
        <v>8047</v>
      </c>
      <c r="C6270" t="s">
        <v>8016</v>
      </c>
      <c r="D6270" t="s">
        <v>8034</v>
      </c>
      <c r="E6270" s="1">
        <v>45184</v>
      </c>
      <c r="F6270">
        <v>3642.75</v>
      </c>
      <c r="G6270">
        <v>135</v>
      </c>
      <c r="H6270" t="s">
        <v>7</v>
      </c>
      <c r="I6270" t="str">
        <f>VLOOKUP(shipments[[#This Row],[SPID]],CHOOSE({1,2},people[[#All],[SPID]],people[[#All],[Sales_person]]),2,0)</f>
        <v>Beverie Moffet</v>
      </c>
      <c r="J6270">
        <f>YEAR(shipments[[#This Row],[Shipdate]])</f>
        <v>2023</v>
      </c>
      <c r="K6270" s="22"/>
      <c r="L6270" s="22">
        <f>VLOOKUP(shipments[[#This Row],[PID]],CHOOSE({1,2},products[PID],products[Cost_per_box]),2,0)</f>
        <v>6.31</v>
      </c>
      <c r="M6270" s="22">
        <f>shipments[[#This Row],[Boxes]]*shipments[[#This Row],[cost_per_box]]</f>
        <v>851.84999999999991</v>
      </c>
      <c r="N6270" s="22">
        <f>shipments[[#This Row],[Amount]]-shipments[[#This Row],[total cost]]</f>
        <v>2790.9</v>
      </c>
    </row>
    <row r="6271" spans="1:14" x14ac:dyDescent="0.35">
      <c r="A6271" t="s">
        <v>6323</v>
      </c>
      <c r="B6271" t="s">
        <v>8047</v>
      </c>
      <c r="C6271" t="s">
        <v>8017</v>
      </c>
      <c r="D6271" t="s">
        <v>8038</v>
      </c>
      <c r="E6271" s="1">
        <v>45078</v>
      </c>
      <c r="F6271">
        <v>5730.75</v>
      </c>
      <c r="G6271">
        <v>213</v>
      </c>
      <c r="H6271" t="s">
        <v>7</v>
      </c>
      <c r="I6271" t="str">
        <f>VLOOKUP(shipments[[#This Row],[SPID]],CHOOSE({1,2},people[[#All],[SPID]],people[[#All],[Sales_person]]),2,0)</f>
        <v>Beverie Moffet</v>
      </c>
      <c r="J6271">
        <f>YEAR(shipments[[#This Row],[Shipdate]])</f>
        <v>2023</v>
      </c>
      <c r="K6271" s="22"/>
      <c r="L6271" s="22">
        <f>VLOOKUP(shipments[[#This Row],[PID]],CHOOSE({1,2},products[PID],products[Cost_per_box]),2,0)</f>
        <v>9.94</v>
      </c>
      <c r="M6271" s="22">
        <f>shipments[[#This Row],[Boxes]]*shipments[[#This Row],[cost_per_box]]</f>
        <v>2117.2199999999998</v>
      </c>
      <c r="N6271" s="22">
        <f>shipments[[#This Row],[Amount]]-shipments[[#This Row],[total cost]]</f>
        <v>3613.53</v>
      </c>
    </row>
    <row r="6272" spans="1:14" x14ac:dyDescent="0.35">
      <c r="A6272" t="s">
        <v>6324</v>
      </c>
      <c r="B6272" t="s">
        <v>8047</v>
      </c>
      <c r="C6272" t="s">
        <v>8018</v>
      </c>
      <c r="D6272" t="s">
        <v>8033</v>
      </c>
      <c r="E6272" s="1">
        <v>45127</v>
      </c>
      <c r="F6272">
        <v>2115</v>
      </c>
      <c r="G6272">
        <v>112</v>
      </c>
      <c r="H6272" t="s">
        <v>7</v>
      </c>
      <c r="I6272" t="str">
        <f>VLOOKUP(shipments[[#This Row],[SPID]],CHOOSE({1,2},people[[#All],[SPID]],people[[#All],[Sales_person]]),2,0)</f>
        <v>Beverie Moffet</v>
      </c>
      <c r="J6272">
        <f>YEAR(shipments[[#This Row],[Shipdate]])</f>
        <v>2023</v>
      </c>
      <c r="K6272" s="22"/>
      <c r="L6272" s="22">
        <f>VLOOKUP(shipments[[#This Row],[PID]],CHOOSE({1,2},products[PID],products[Cost_per_box]),2,0)</f>
        <v>7.73</v>
      </c>
      <c r="M6272" s="22">
        <f>shipments[[#This Row],[Boxes]]*shipments[[#This Row],[cost_per_box]]</f>
        <v>865.76</v>
      </c>
      <c r="N6272" s="22">
        <f>shipments[[#This Row],[Amount]]-shipments[[#This Row],[total cost]]</f>
        <v>1249.24</v>
      </c>
    </row>
    <row r="6273" spans="1:14" x14ac:dyDescent="0.35">
      <c r="A6273" t="s">
        <v>6325</v>
      </c>
      <c r="B6273" t="s">
        <v>8047</v>
      </c>
      <c r="C6273" t="s">
        <v>8018</v>
      </c>
      <c r="D6273" t="s">
        <v>8033</v>
      </c>
      <c r="E6273" s="1">
        <v>45208</v>
      </c>
      <c r="F6273">
        <v>10905.75</v>
      </c>
      <c r="G6273">
        <v>546</v>
      </c>
      <c r="H6273" t="s">
        <v>7</v>
      </c>
      <c r="I6273" t="str">
        <f>VLOOKUP(shipments[[#This Row],[SPID]],CHOOSE({1,2},people[[#All],[SPID]],people[[#All],[Sales_person]]),2,0)</f>
        <v>Beverie Moffet</v>
      </c>
      <c r="J6273">
        <f>YEAR(shipments[[#This Row],[Shipdate]])</f>
        <v>2023</v>
      </c>
      <c r="K6273" s="22"/>
      <c r="L6273" s="22">
        <f>VLOOKUP(shipments[[#This Row],[PID]],CHOOSE({1,2},products[PID],products[Cost_per_box]),2,0)</f>
        <v>7.73</v>
      </c>
      <c r="M6273" s="22">
        <f>shipments[[#This Row],[Boxes]]*shipments[[#This Row],[cost_per_box]]</f>
        <v>4220.58</v>
      </c>
      <c r="N6273" s="22">
        <f>shipments[[#This Row],[Amount]]-shipments[[#This Row],[total cost]]</f>
        <v>6685.17</v>
      </c>
    </row>
    <row r="6274" spans="1:14" x14ac:dyDescent="0.35">
      <c r="A6274" t="s">
        <v>6326</v>
      </c>
      <c r="B6274" t="s">
        <v>8047</v>
      </c>
      <c r="C6274" t="s">
        <v>8018</v>
      </c>
      <c r="D6274" t="s">
        <v>8034</v>
      </c>
      <c r="E6274" s="1">
        <v>45428</v>
      </c>
      <c r="F6274">
        <v>4956.75</v>
      </c>
      <c r="G6274">
        <v>248</v>
      </c>
      <c r="H6274" t="s">
        <v>7</v>
      </c>
      <c r="I6274" t="str">
        <f>VLOOKUP(shipments[[#This Row],[SPID]],CHOOSE({1,2},people[[#All],[SPID]],people[[#All],[Sales_person]]),2,0)</f>
        <v>Beverie Moffet</v>
      </c>
      <c r="J6274">
        <f>YEAR(shipments[[#This Row],[Shipdate]])</f>
        <v>2024</v>
      </c>
      <c r="K6274" s="22"/>
      <c r="L6274" s="22">
        <f>VLOOKUP(shipments[[#This Row],[PID]],CHOOSE({1,2},products[PID],products[Cost_per_box]),2,0)</f>
        <v>7.73</v>
      </c>
      <c r="M6274" s="22">
        <f>shipments[[#This Row],[Boxes]]*shipments[[#This Row],[cost_per_box]]</f>
        <v>1917.0400000000002</v>
      </c>
      <c r="N6274" s="22">
        <f>shipments[[#This Row],[Amount]]-shipments[[#This Row],[total cost]]</f>
        <v>3039.71</v>
      </c>
    </row>
    <row r="6275" spans="1:14" x14ac:dyDescent="0.35">
      <c r="A6275" t="s">
        <v>6327</v>
      </c>
      <c r="B6275" t="s">
        <v>8047</v>
      </c>
      <c r="C6275" t="s">
        <v>8018</v>
      </c>
      <c r="D6275" t="s">
        <v>8034</v>
      </c>
      <c r="E6275" s="1">
        <v>45307</v>
      </c>
      <c r="F6275">
        <v>7404.75</v>
      </c>
      <c r="G6275">
        <v>412</v>
      </c>
      <c r="H6275" t="s">
        <v>7</v>
      </c>
      <c r="I6275" t="str">
        <f>VLOOKUP(shipments[[#This Row],[SPID]],CHOOSE({1,2},people[[#All],[SPID]],people[[#All],[Sales_person]]),2,0)</f>
        <v>Beverie Moffet</v>
      </c>
      <c r="J6275">
        <f>YEAR(shipments[[#This Row],[Shipdate]])</f>
        <v>2024</v>
      </c>
      <c r="K6275" s="22"/>
      <c r="L6275" s="22">
        <f>VLOOKUP(shipments[[#This Row],[PID]],CHOOSE({1,2},products[PID],products[Cost_per_box]),2,0)</f>
        <v>7.73</v>
      </c>
      <c r="M6275" s="22">
        <f>shipments[[#This Row],[Boxes]]*shipments[[#This Row],[cost_per_box]]</f>
        <v>3184.76</v>
      </c>
      <c r="N6275" s="22">
        <f>shipments[[#This Row],[Amount]]-shipments[[#This Row],[total cost]]</f>
        <v>4219.99</v>
      </c>
    </row>
    <row r="6276" spans="1:14" x14ac:dyDescent="0.35">
      <c r="A6276" t="s">
        <v>6328</v>
      </c>
      <c r="B6276" t="s">
        <v>8047</v>
      </c>
      <c r="C6276" t="s">
        <v>8018</v>
      </c>
      <c r="D6276" t="s">
        <v>8038</v>
      </c>
      <c r="E6276" s="1">
        <v>45000</v>
      </c>
      <c r="F6276">
        <v>11173.5</v>
      </c>
      <c r="G6276">
        <v>621</v>
      </c>
      <c r="H6276" t="s">
        <v>7</v>
      </c>
      <c r="I6276" t="str">
        <f>VLOOKUP(shipments[[#This Row],[SPID]],CHOOSE({1,2},people[[#All],[SPID]],people[[#All],[Sales_person]]),2,0)</f>
        <v>Beverie Moffet</v>
      </c>
      <c r="J6276">
        <f>YEAR(shipments[[#This Row],[Shipdate]])</f>
        <v>2023</v>
      </c>
      <c r="K6276" s="22"/>
      <c r="L6276" s="22">
        <f>VLOOKUP(shipments[[#This Row],[PID]],CHOOSE({1,2},products[PID],products[Cost_per_box]),2,0)</f>
        <v>7.73</v>
      </c>
      <c r="M6276" s="22">
        <f>shipments[[#This Row],[Boxes]]*shipments[[#This Row],[cost_per_box]]</f>
        <v>4800.33</v>
      </c>
      <c r="N6276" s="22">
        <f>shipments[[#This Row],[Amount]]-shipments[[#This Row],[total cost]]</f>
        <v>6373.17</v>
      </c>
    </row>
    <row r="6277" spans="1:14" x14ac:dyDescent="0.35">
      <c r="A6277" t="s">
        <v>6329</v>
      </c>
      <c r="B6277" t="s">
        <v>8047</v>
      </c>
      <c r="C6277" t="s">
        <v>8019</v>
      </c>
      <c r="D6277" t="s">
        <v>8033</v>
      </c>
      <c r="E6277" s="1">
        <v>45293</v>
      </c>
      <c r="F6277">
        <v>5251.5</v>
      </c>
      <c r="G6277">
        <v>251</v>
      </c>
      <c r="H6277" t="s">
        <v>7</v>
      </c>
      <c r="I6277" t="str">
        <f>VLOOKUP(shipments[[#This Row],[SPID]],CHOOSE({1,2},people[[#All],[SPID]],people[[#All],[Sales_person]]),2,0)</f>
        <v>Beverie Moffet</v>
      </c>
      <c r="J6277">
        <f>YEAR(shipments[[#This Row],[Shipdate]])</f>
        <v>2024</v>
      </c>
      <c r="K6277" s="22"/>
      <c r="L6277" s="22">
        <f>VLOOKUP(shipments[[#This Row],[PID]],CHOOSE({1,2},products[PID],products[Cost_per_box]),2,0)</f>
        <v>3.68</v>
      </c>
      <c r="M6277" s="22">
        <f>shipments[[#This Row],[Boxes]]*shipments[[#This Row],[cost_per_box]]</f>
        <v>923.68000000000006</v>
      </c>
      <c r="N6277" s="22">
        <f>shipments[[#This Row],[Amount]]-shipments[[#This Row],[total cost]]</f>
        <v>4327.82</v>
      </c>
    </row>
    <row r="6278" spans="1:14" x14ac:dyDescent="0.35">
      <c r="A6278" t="s">
        <v>6330</v>
      </c>
      <c r="B6278" t="s">
        <v>8047</v>
      </c>
      <c r="C6278" t="s">
        <v>8019</v>
      </c>
      <c r="D6278" t="s">
        <v>8034</v>
      </c>
      <c r="E6278" s="1">
        <v>45155</v>
      </c>
      <c r="F6278">
        <v>9020.25</v>
      </c>
      <c r="G6278">
        <v>393</v>
      </c>
      <c r="H6278" t="s">
        <v>7</v>
      </c>
      <c r="I6278" t="str">
        <f>VLOOKUP(shipments[[#This Row],[SPID]],CHOOSE({1,2},people[[#All],[SPID]],people[[#All],[Sales_person]]),2,0)</f>
        <v>Beverie Moffet</v>
      </c>
      <c r="J6278">
        <f>YEAR(shipments[[#This Row],[Shipdate]])</f>
        <v>2023</v>
      </c>
      <c r="K6278" s="22"/>
      <c r="L6278" s="22">
        <f>VLOOKUP(shipments[[#This Row],[PID]],CHOOSE({1,2},products[PID],products[Cost_per_box]),2,0)</f>
        <v>3.68</v>
      </c>
      <c r="M6278" s="22">
        <f>shipments[[#This Row],[Boxes]]*shipments[[#This Row],[cost_per_box]]</f>
        <v>1446.24</v>
      </c>
      <c r="N6278" s="22">
        <f>shipments[[#This Row],[Amount]]-shipments[[#This Row],[total cost]]</f>
        <v>7574.01</v>
      </c>
    </row>
    <row r="6279" spans="1:14" x14ac:dyDescent="0.35">
      <c r="A6279" t="s">
        <v>6331</v>
      </c>
      <c r="B6279" t="s">
        <v>8047</v>
      </c>
      <c r="C6279" t="s">
        <v>8020</v>
      </c>
      <c r="D6279" t="s">
        <v>8038</v>
      </c>
      <c r="E6279" s="1">
        <v>44966</v>
      </c>
      <c r="F6279">
        <v>4326.75</v>
      </c>
      <c r="G6279">
        <v>289</v>
      </c>
      <c r="H6279" t="s">
        <v>7</v>
      </c>
      <c r="I6279" t="str">
        <f>VLOOKUP(shipments[[#This Row],[SPID]],CHOOSE({1,2},people[[#All],[SPID]],people[[#All],[Sales_person]]),2,0)</f>
        <v>Beverie Moffet</v>
      </c>
      <c r="J6279">
        <f>YEAR(shipments[[#This Row],[Shipdate]])</f>
        <v>2023</v>
      </c>
      <c r="K6279" s="22"/>
      <c r="L6279" s="22">
        <f>VLOOKUP(shipments[[#This Row],[PID]],CHOOSE({1,2},products[PID],products[Cost_per_box]),2,0)</f>
        <v>8.2200000000000006</v>
      </c>
      <c r="M6279" s="22">
        <f>shipments[[#This Row],[Boxes]]*shipments[[#This Row],[cost_per_box]]</f>
        <v>2375.5800000000004</v>
      </c>
      <c r="N6279" s="22">
        <f>shipments[[#This Row],[Amount]]-shipments[[#This Row],[total cost]]</f>
        <v>1951.1699999999996</v>
      </c>
    </row>
    <row r="6280" spans="1:14" x14ac:dyDescent="0.35">
      <c r="A6280" t="s">
        <v>6332</v>
      </c>
      <c r="B6280" t="s">
        <v>8047</v>
      </c>
      <c r="C6280" t="s">
        <v>8020</v>
      </c>
      <c r="D6280" t="s">
        <v>8038</v>
      </c>
      <c r="E6280" s="1">
        <v>45481</v>
      </c>
      <c r="F6280">
        <v>6160.5</v>
      </c>
      <c r="G6280">
        <v>386</v>
      </c>
      <c r="H6280" t="s">
        <v>18</v>
      </c>
      <c r="I6280" t="str">
        <f>VLOOKUP(shipments[[#This Row],[SPID]],CHOOSE({1,2},people[[#All],[SPID]],people[[#All],[Sales_person]]),2,0)</f>
        <v>Beverie Moffet</v>
      </c>
      <c r="J6280">
        <f>YEAR(shipments[[#This Row],[Shipdate]])</f>
        <v>2024</v>
      </c>
      <c r="K6280" s="22"/>
      <c r="L6280" s="22">
        <f>VLOOKUP(shipments[[#This Row],[PID]],CHOOSE({1,2},products[PID],products[Cost_per_box]),2,0)</f>
        <v>8.2200000000000006</v>
      </c>
      <c r="M6280" s="22">
        <f>shipments[[#This Row],[Boxes]]*shipments[[#This Row],[cost_per_box]]</f>
        <v>3172.92</v>
      </c>
      <c r="N6280" s="22">
        <f>shipments[[#This Row],[Amount]]-shipments[[#This Row],[total cost]]</f>
        <v>2987.58</v>
      </c>
    </row>
    <row r="6281" spans="1:14" x14ac:dyDescent="0.35">
      <c r="A6281" t="s">
        <v>6333</v>
      </c>
      <c r="B6281" t="s">
        <v>8047</v>
      </c>
      <c r="C6281" t="s">
        <v>8020</v>
      </c>
      <c r="D6281" t="s">
        <v>8037</v>
      </c>
      <c r="E6281" s="1">
        <v>45281</v>
      </c>
      <c r="F6281">
        <v>6115.5</v>
      </c>
      <c r="G6281">
        <v>510</v>
      </c>
      <c r="H6281" t="s">
        <v>7</v>
      </c>
      <c r="I6281" t="str">
        <f>VLOOKUP(shipments[[#This Row],[SPID]],CHOOSE({1,2},people[[#All],[SPID]],people[[#All],[Sales_person]]),2,0)</f>
        <v>Beverie Moffet</v>
      </c>
      <c r="J6281">
        <f>YEAR(shipments[[#This Row],[Shipdate]])</f>
        <v>2023</v>
      </c>
      <c r="K6281" s="22"/>
      <c r="L6281" s="22">
        <f>VLOOKUP(shipments[[#This Row],[PID]],CHOOSE({1,2},products[PID],products[Cost_per_box]),2,0)</f>
        <v>8.2200000000000006</v>
      </c>
      <c r="M6281" s="22">
        <f>shipments[[#This Row],[Boxes]]*shipments[[#This Row],[cost_per_box]]</f>
        <v>4192.2000000000007</v>
      </c>
      <c r="N6281" s="22">
        <f>shipments[[#This Row],[Amount]]-shipments[[#This Row],[total cost]]</f>
        <v>1923.2999999999993</v>
      </c>
    </row>
    <row r="6282" spans="1:14" x14ac:dyDescent="0.35">
      <c r="A6282" t="s">
        <v>6334</v>
      </c>
      <c r="B6282" t="s">
        <v>8047</v>
      </c>
      <c r="C6282" t="s">
        <v>8020</v>
      </c>
      <c r="D6282" t="s">
        <v>8033</v>
      </c>
      <c r="E6282" s="1">
        <v>45075</v>
      </c>
      <c r="F6282">
        <v>2423.25</v>
      </c>
      <c r="G6282">
        <v>152</v>
      </c>
      <c r="H6282" t="s">
        <v>7</v>
      </c>
      <c r="I6282" t="str">
        <f>VLOOKUP(shipments[[#This Row],[SPID]],CHOOSE({1,2},people[[#All],[SPID]],people[[#All],[Sales_person]]),2,0)</f>
        <v>Beverie Moffet</v>
      </c>
      <c r="J6282">
        <f>YEAR(shipments[[#This Row],[Shipdate]])</f>
        <v>2023</v>
      </c>
      <c r="K6282" s="22"/>
      <c r="L6282" s="22">
        <f>VLOOKUP(shipments[[#This Row],[PID]],CHOOSE({1,2},products[PID],products[Cost_per_box]),2,0)</f>
        <v>8.2200000000000006</v>
      </c>
      <c r="M6282" s="22">
        <f>shipments[[#This Row],[Boxes]]*shipments[[#This Row],[cost_per_box]]</f>
        <v>1249.44</v>
      </c>
      <c r="N6282" s="22">
        <f>shipments[[#This Row],[Amount]]-shipments[[#This Row],[total cost]]</f>
        <v>1173.81</v>
      </c>
    </row>
    <row r="6283" spans="1:14" x14ac:dyDescent="0.35">
      <c r="A6283" t="s">
        <v>6335</v>
      </c>
      <c r="B6283" t="s">
        <v>8047</v>
      </c>
      <c r="C6283" t="s">
        <v>8020</v>
      </c>
      <c r="D6283" t="s">
        <v>8037</v>
      </c>
      <c r="E6283" s="1">
        <v>45497</v>
      </c>
      <c r="F6283">
        <v>3487.5</v>
      </c>
      <c r="G6283">
        <v>250</v>
      </c>
      <c r="H6283" t="s">
        <v>18</v>
      </c>
      <c r="I6283" t="str">
        <f>VLOOKUP(shipments[[#This Row],[SPID]],CHOOSE({1,2},people[[#All],[SPID]],people[[#All],[Sales_person]]),2,0)</f>
        <v>Beverie Moffet</v>
      </c>
      <c r="J6283">
        <f>YEAR(shipments[[#This Row],[Shipdate]])</f>
        <v>2024</v>
      </c>
      <c r="K6283" s="22"/>
      <c r="L6283" s="22">
        <f>VLOOKUP(shipments[[#This Row],[PID]],CHOOSE({1,2},products[PID],products[Cost_per_box]),2,0)</f>
        <v>8.2200000000000006</v>
      </c>
      <c r="M6283" s="22">
        <f>shipments[[#This Row],[Boxes]]*shipments[[#This Row],[cost_per_box]]</f>
        <v>2055</v>
      </c>
      <c r="N6283" s="22">
        <f>shipments[[#This Row],[Amount]]-shipments[[#This Row],[total cost]]</f>
        <v>1432.5</v>
      </c>
    </row>
    <row r="6284" spans="1:14" x14ac:dyDescent="0.35">
      <c r="A6284" t="s">
        <v>6336</v>
      </c>
      <c r="B6284" t="s">
        <v>8047</v>
      </c>
      <c r="C6284" t="s">
        <v>8021</v>
      </c>
      <c r="D6284" t="s">
        <v>8033</v>
      </c>
      <c r="E6284" s="1">
        <v>45495</v>
      </c>
      <c r="F6284">
        <v>8529.75</v>
      </c>
      <c r="G6284">
        <v>449</v>
      </c>
      <c r="H6284" t="s">
        <v>18</v>
      </c>
      <c r="I6284" t="str">
        <f>VLOOKUP(shipments[[#This Row],[SPID]],CHOOSE({1,2},people[[#All],[SPID]],people[[#All],[Sales_person]]),2,0)</f>
        <v>Beverie Moffet</v>
      </c>
      <c r="J6284">
        <f>YEAR(shipments[[#This Row],[Shipdate]])</f>
        <v>2024</v>
      </c>
      <c r="K6284" s="22"/>
      <c r="L6284" s="22">
        <f>VLOOKUP(shipments[[#This Row],[PID]],CHOOSE({1,2},products[PID],products[Cost_per_box]),2,0)</f>
        <v>10.23</v>
      </c>
      <c r="M6284" s="22">
        <f>shipments[[#This Row],[Boxes]]*shipments[[#This Row],[cost_per_box]]</f>
        <v>4593.2700000000004</v>
      </c>
      <c r="N6284" s="22">
        <f>shipments[[#This Row],[Amount]]-shipments[[#This Row],[total cost]]</f>
        <v>3936.4799999999996</v>
      </c>
    </row>
    <row r="6285" spans="1:14" x14ac:dyDescent="0.35">
      <c r="A6285" t="s">
        <v>6337</v>
      </c>
      <c r="B6285" t="s">
        <v>8047</v>
      </c>
      <c r="C6285" t="s">
        <v>8021</v>
      </c>
      <c r="D6285" t="s">
        <v>8037</v>
      </c>
      <c r="E6285" s="1">
        <v>45337</v>
      </c>
      <c r="F6285">
        <v>3629.25</v>
      </c>
      <c r="G6285">
        <v>173</v>
      </c>
      <c r="H6285" t="s">
        <v>7</v>
      </c>
      <c r="I6285" t="str">
        <f>VLOOKUP(shipments[[#This Row],[SPID]],CHOOSE({1,2},people[[#All],[SPID]],people[[#All],[Sales_person]]),2,0)</f>
        <v>Beverie Moffet</v>
      </c>
      <c r="J6285">
        <f>YEAR(shipments[[#This Row],[Shipdate]])</f>
        <v>2024</v>
      </c>
      <c r="K6285" s="22"/>
      <c r="L6285" s="22">
        <f>VLOOKUP(shipments[[#This Row],[PID]],CHOOSE({1,2},products[PID],products[Cost_per_box]),2,0)</f>
        <v>10.23</v>
      </c>
      <c r="M6285" s="22">
        <f>shipments[[#This Row],[Boxes]]*shipments[[#This Row],[cost_per_box]]</f>
        <v>1769.79</v>
      </c>
      <c r="N6285" s="22">
        <f>shipments[[#This Row],[Amount]]-shipments[[#This Row],[total cost]]</f>
        <v>1859.46</v>
      </c>
    </row>
    <row r="6286" spans="1:14" x14ac:dyDescent="0.35">
      <c r="A6286" t="s">
        <v>6338</v>
      </c>
      <c r="B6286" t="s">
        <v>8047</v>
      </c>
      <c r="C6286" t="s">
        <v>8022</v>
      </c>
      <c r="D6286" t="s">
        <v>8034</v>
      </c>
      <c r="E6286" s="1">
        <v>45176</v>
      </c>
      <c r="F6286">
        <v>553.5</v>
      </c>
      <c r="G6286">
        <v>40</v>
      </c>
      <c r="H6286" t="s">
        <v>7</v>
      </c>
      <c r="I6286" t="str">
        <f>VLOOKUP(shipments[[#This Row],[SPID]],CHOOSE({1,2},people[[#All],[SPID]],people[[#All],[Sales_person]]),2,0)</f>
        <v>Beverie Moffet</v>
      </c>
      <c r="J6286">
        <f>YEAR(shipments[[#This Row],[Shipdate]])</f>
        <v>2023</v>
      </c>
      <c r="K6286" s="22"/>
      <c r="L6286" s="22">
        <f>VLOOKUP(shipments[[#This Row],[PID]],CHOOSE({1,2},products[PID],products[Cost_per_box]),2,0)</f>
        <v>4.74</v>
      </c>
      <c r="M6286" s="22">
        <f>shipments[[#This Row],[Boxes]]*shipments[[#This Row],[cost_per_box]]</f>
        <v>189.60000000000002</v>
      </c>
      <c r="N6286" s="22">
        <f>shipments[[#This Row],[Amount]]-shipments[[#This Row],[total cost]]</f>
        <v>363.9</v>
      </c>
    </row>
    <row r="6287" spans="1:14" x14ac:dyDescent="0.35">
      <c r="A6287" t="s">
        <v>6339</v>
      </c>
      <c r="B6287" t="s">
        <v>8047</v>
      </c>
      <c r="C6287" t="s">
        <v>8022</v>
      </c>
      <c r="D6287" t="s">
        <v>8034</v>
      </c>
      <c r="E6287" s="1">
        <v>45191</v>
      </c>
      <c r="F6287">
        <v>11859.75</v>
      </c>
      <c r="G6287">
        <v>913</v>
      </c>
      <c r="H6287" t="s">
        <v>7</v>
      </c>
      <c r="I6287" t="str">
        <f>VLOOKUP(shipments[[#This Row],[SPID]],CHOOSE({1,2},people[[#All],[SPID]],people[[#All],[Sales_person]]),2,0)</f>
        <v>Beverie Moffet</v>
      </c>
      <c r="J6287">
        <f>YEAR(shipments[[#This Row],[Shipdate]])</f>
        <v>2023</v>
      </c>
      <c r="K6287" s="22"/>
      <c r="L6287" s="22">
        <f>VLOOKUP(shipments[[#This Row],[PID]],CHOOSE({1,2},products[PID],products[Cost_per_box]),2,0)</f>
        <v>4.74</v>
      </c>
      <c r="M6287" s="22">
        <f>shipments[[#This Row],[Boxes]]*shipments[[#This Row],[cost_per_box]]</f>
        <v>4327.62</v>
      </c>
      <c r="N6287" s="22">
        <f>shipments[[#This Row],[Amount]]-shipments[[#This Row],[total cost]]</f>
        <v>7532.13</v>
      </c>
    </row>
    <row r="6288" spans="1:14" x14ac:dyDescent="0.35">
      <c r="A6288" t="s">
        <v>6340</v>
      </c>
      <c r="B6288" t="s">
        <v>8047</v>
      </c>
      <c r="C6288" t="s">
        <v>8022</v>
      </c>
      <c r="D6288" t="s">
        <v>8034</v>
      </c>
      <c r="E6288" s="1">
        <v>45532</v>
      </c>
      <c r="F6288">
        <v>9724.5</v>
      </c>
      <c r="G6288">
        <v>649</v>
      </c>
      <c r="H6288" t="s">
        <v>18</v>
      </c>
      <c r="I6288" t="str">
        <f>VLOOKUP(shipments[[#This Row],[SPID]],CHOOSE({1,2},people[[#All],[SPID]],people[[#All],[Sales_person]]),2,0)</f>
        <v>Beverie Moffet</v>
      </c>
      <c r="J6288">
        <f>YEAR(shipments[[#This Row],[Shipdate]])</f>
        <v>2024</v>
      </c>
      <c r="K6288" s="22"/>
      <c r="L6288" s="22">
        <f>VLOOKUP(shipments[[#This Row],[PID]],CHOOSE({1,2},products[PID],products[Cost_per_box]),2,0)</f>
        <v>4.74</v>
      </c>
      <c r="M6288" s="22">
        <f>shipments[[#This Row],[Boxes]]*shipments[[#This Row],[cost_per_box]]</f>
        <v>3076.26</v>
      </c>
      <c r="N6288" s="22">
        <f>shipments[[#This Row],[Amount]]-shipments[[#This Row],[total cost]]</f>
        <v>6648.24</v>
      </c>
    </row>
    <row r="6289" spans="1:14" x14ac:dyDescent="0.35">
      <c r="A6289" t="s">
        <v>6341</v>
      </c>
      <c r="B6289" t="s">
        <v>8047</v>
      </c>
      <c r="C6289" t="s">
        <v>8022</v>
      </c>
      <c r="D6289" t="s">
        <v>8036</v>
      </c>
      <c r="E6289" s="1">
        <v>45051</v>
      </c>
      <c r="F6289">
        <v>6959.25</v>
      </c>
      <c r="G6289">
        <v>498</v>
      </c>
      <c r="H6289" t="s">
        <v>40</v>
      </c>
      <c r="I6289" t="str">
        <f>VLOOKUP(shipments[[#This Row],[SPID]],CHOOSE({1,2},people[[#All],[SPID]],people[[#All],[Sales_person]]),2,0)</f>
        <v>Beverie Moffet</v>
      </c>
      <c r="J6289">
        <f>YEAR(shipments[[#This Row],[Shipdate]])</f>
        <v>2023</v>
      </c>
      <c r="K6289" s="22"/>
      <c r="L6289" s="22">
        <f>VLOOKUP(shipments[[#This Row],[PID]],CHOOSE({1,2},products[PID],products[Cost_per_box]),2,0)</f>
        <v>4.74</v>
      </c>
      <c r="M6289" s="22">
        <f>shipments[[#This Row],[Boxes]]*shipments[[#This Row],[cost_per_box]]</f>
        <v>2360.52</v>
      </c>
      <c r="N6289" s="22">
        <f>shipments[[#This Row],[Amount]]-shipments[[#This Row],[total cost]]</f>
        <v>4598.7299999999996</v>
      </c>
    </row>
    <row r="6290" spans="1:14" x14ac:dyDescent="0.35">
      <c r="A6290" t="s">
        <v>6342</v>
      </c>
      <c r="B6290" t="s">
        <v>8047</v>
      </c>
      <c r="C6290" t="s">
        <v>8023</v>
      </c>
      <c r="D6290" t="s">
        <v>8038</v>
      </c>
      <c r="E6290" s="1">
        <v>45016</v>
      </c>
      <c r="F6290">
        <v>5647.5</v>
      </c>
      <c r="G6290">
        <v>706</v>
      </c>
      <c r="H6290" t="s">
        <v>7</v>
      </c>
      <c r="I6290" t="str">
        <f>VLOOKUP(shipments[[#This Row],[SPID]],CHOOSE({1,2},people[[#All],[SPID]],people[[#All],[Sales_person]]),2,0)</f>
        <v>Beverie Moffet</v>
      </c>
      <c r="J6290">
        <f>YEAR(shipments[[#This Row],[Shipdate]])</f>
        <v>2023</v>
      </c>
      <c r="K6290" s="22"/>
      <c r="L6290" s="22">
        <f>VLOOKUP(shipments[[#This Row],[PID]],CHOOSE({1,2},products[PID],products[Cost_per_box]),2,0)</f>
        <v>10.51</v>
      </c>
      <c r="M6290" s="22">
        <f>shipments[[#This Row],[Boxes]]*shipments[[#This Row],[cost_per_box]]</f>
        <v>7420.0599999999995</v>
      </c>
      <c r="N6290" s="22">
        <f>shipments[[#This Row],[Amount]]-shipments[[#This Row],[total cost]]</f>
        <v>-1772.5599999999995</v>
      </c>
    </row>
    <row r="6291" spans="1:14" x14ac:dyDescent="0.35">
      <c r="A6291" t="s">
        <v>6343</v>
      </c>
      <c r="B6291" t="s">
        <v>8047</v>
      </c>
      <c r="C6291" t="s">
        <v>8023</v>
      </c>
      <c r="D6291" t="s">
        <v>8038</v>
      </c>
      <c r="E6291" s="1">
        <v>45224</v>
      </c>
      <c r="F6291">
        <v>544.5</v>
      </c>
      <c r="G6291">
        <v>61</v>
      </c>
      <c r="H6291" t="s">
        <v>7</v>
      </c>
      <c r="I6291" t="str">
        <f>VLOOKUP(shipments[[#This Row],[SPID]],CHOOSE({1,2},people[[#All],[SPID]],people[[#All],[Sales_person]]),2,0)</f>
        <v>Beverie Moffet</v>
      </c>
      <c r="J6291">
        <f>YEAR(shipments[[#This Row],[Shipdate]])</f>
        <v>2023</v>
      </c>
      <c r="K6291" s="22"/>
      <c r="L6291" s="22">
        <f>VLOOKUP(shipments[[#This Row],[PID]],CHOOSE({1,2},products[PID],products[Cost_per_box]),2,0)</f>
        <v>10.51</v>
      </c>
      <c r="M6291" s="22">
        <f>shipments[[#This Row],[Boxes]]*shipments[[#This Row],[cost_per_box]]</f>
        <v>641.11</v>
      </c>
      <c r="N6291" s="22">
        <f>shipments[[#This Row],[Amount]]-shipments[[#This Row],[total cost]]</f>
        <v>-96.610000000000014</v>
      </c>
    </row>
    <row r="6292" spans="1:14" x14ac:dyDescent="0.35">
      <c r="A6292" t="s">
        <v>6344</v>
      </c>
      <c r="B6292" t="s">
        <v>8047</v>
      </c>
      <c r="C6292" t="s">
        <v>8024</v>
      </c>
      <c r="D6292" t="s">
        <v>8034</v>
      </c>
      <c r="E6292" s="1">
        <v>45268</v>
      </c>
      <c r="F6292">
        <v>5656.5</v>
      </c>
      <c r="G6292">
        <v>315</v>
      </c>
      <c r="H6292" t="s">
        <v>7</v>
      </c>
      <c r="I6292" t="str">
        <f>VLOOKUP(shipments[[#This Row],[SPID]],CHOOSE({1,2},people[[#All],[SPID]],people[[#All],[Sales_person]]),2,0)</f>
        <v>Beverie Moffet</v>
      </c>
      <c r="J6292">
        <f>YEAR(shipments[[#This Row],[Shipdate]])</f>
        <v>2023</v>
      </c>
      <c r="K6292" s="22"/>
      <c r="L6292" s="22">
        <f>VLOOKUP(shipments[[#This Row],[PID]],CHOOSE({1,2},products[PID],products[Cost_per_box]),2,0)</f>
        <v>6.43</v>
      </c>
      <c r="M6292" s="22">
        <f>shipments[[#This Row],[Boxes]]*shipments[[#This Row],[cost_per_box]]</f>
        <v>2025.4499999999998</v>
      </c>
      <c r="N6292" s="22">
        <f>shipments[[#This Row],[Amount]]-shipments[[#This Row],[total cost]]</f>
        <v>3631.05</v>
      </c>
    </row>
    <row r="6293" spans="1:14" x14ac:dyDescent="0.35">
      <c r="A6293" t="s">
        <v>6345</v>
      </c>
      <c r="B6293" t="s">
        <v>8047</v>
      </c>
      <c r="C6293" t="s">
        <v>8024</v>
      </c>
      <c r="D6293" t="s">
        <v>8038</v>
      </c>
      <c r="E6293" s="1">
        <v>44971</v>
      </c>
      <c r="F6293">
        <v>6360.75</v>
      </c>
      <c r="G6293">
        <v>375</v>
      </c>
      <c r="H6293" t="s">
        <v>7</v>
      </c>
      <c r="I6293" t="str">
        <f>VLOOKUP(shipments[[#This Row],[SPID]],CHOOSE({1,2},people[[#All],[SPID]],people[[#All],[Sales_person]]),2,0)</f>
        <v>Beverie Moffet</v>
      </c>
      <c r="J6293">
        <f>YEAR(shipments[[#This Row],[Shipdate]])</f>
        <v>2023</v>
      </c>
      <c r="K6293" s="22"/>
      <c r="L6293" s="22">
        <f>VLOOKUP(shipments[[#This Row],[PID]],CHOOSE({1,2},products[PID],products[Cost_per_box]),2,0)</f>
        <v>6.43</v>
      </c>
      <c r="M6293" s="22">
        <f>shipments[[#This Row],[Boxes]]*shipments[[#This Row],[cost_per_box]]</f>
        <v>2411.25</v>
      </c>
      <c r="N6293" s="22">
        <f>shipments[[#This Row],[Amount]]-shipments[[#This Row],[total cost]]</f>
        <v>3949.5</v>
      </c>
    </row>
    <row r="6294" spans="1:14" x14ac:dyDescent="0.35">
      <c r="A6294" t="s">
        <v>6346</v>
      </c>
      <c r="B6294" t="s">
        <v>8047</v>
      </c>
      <c r="C6294" t="s">
        <v>8024</v>
      </c>
      <c r="D6294" t="s">
        <v>8038</v>
      </c>
      <c r="E6294" s="1">
        <v>45236</v>
      </c>
      <c r="F6294">
        <v>5937.75</v>
      </c>
      <c r="G6294">
        <v>330</v>
      </c>
      <c r="H6294" t="s">
        <v>7</v>
      </c>
      <c r="I6294" t="str">
        <f>VLOOKUP(shipments[[#This Row],[SPID]],CHOOSE({1,2},people[[#All],[SPID]],people[[#All],[Sales_person]]),2,0)</f>
        <v>Beverie Moffet</v>
      </c>
      <c r="J6294">
        <f>YEAR(shipments[[#This Row],[Shipdate]])</f>
        <v>2023</v>
      </c>
      <c r="K6294" s="22"/>
      <c r="L6294" s="22">
        <f>VLOOKUP(shipments[[#This Row],[PID]],CHOOSE({1,2},products[PID],products[Cost_per_box]),2,0)</f>
        <v>6.43</v>
      </c>
      <c r="M6294" s="22">
        <f>shipments[[#This Row],[Boxes]]*shipments[[#This Row],[cost_per_box]]</f>
        <v>2121.9</v>
      </c>
      <c r="N6294" s="22">
        <f>shipments[[#This Row],[Amount]]-shipments[[#This Row],[total cost]]</f>
        <v>3815.85</v>
      </c>
    </row>
    <row r="6295" spans="1:14" x14ac:dyDescent="0.35">
      <c r="A6295" t="s">
        <v>6347</v>
      </c>
      <c r="B6295" t="s">
        <v>8047</v>
      </c>
      <c r="C6295" t="s">
        <v>8024</v>
      </c>
      <c r="D6295" t="s">
        <v>8038</v>
      </c>
      <c r="E6295" s="1">
        <v>45408</v>
      </c>
      <c r="F6295">
        <v>5154.75</v>
      </c>
      <c r="G6295">
        <v>323</v>
      </c>
      <c r="H6295" t="s">
        <v>7</v>
      </c>
      <c r="I6295" t="str">
        <f>VLOOKUP(shipments[[#This Row],[SPID]],CHOOSE({1,2},people[[#All],[SPID]],people[[#All],[Sales_person]]),2,0)</f>
        <v>Beverie Moffet</v>
      </c>
      <c r="J6295">
        <f>YEAR(shipments[[#This Row],[Shipdate]])</f>
        <v>2024</v>
      </c>
      <c r="K6295" s="22"/>
      <c r="L6295" s="22">
        <f>VLOOKUP(shipments[[#This Row],[PID]],CHOOSE({1,2},products[PID],products[Cost_per_box]),2,0)</f>
        <v>6.43</v>
      </c>
      <c r="M6295" s="22">
        <f>shipments[[#This Row],[Boxes]]*shipments[[#This Row],[cost_per_box]]</f>
        <v>2076.89</v>
      </c>
      <c r="N6295" s="22">
        <f>shipments[[#This Row],[Amount]]-shipments[[#This Row],[total cost]]</f>
        <v>3077.86</v>
      </c>
    </row>
    <row r="6296" spans="1:14" x14ac:dyDescent="0.35">
      <c r="A6296" t="s">
        <v>6348</v>
      </c>
      <c r="B6296" t="s">
        <v>8047</v>
      </c>
      <c r="C6296" t="s">
        <v>8025</v>
      </c>
      <c r="D6296" t="s">
        <v>8033</v>
      </c>
      <c r="E6296" s="1">
        <v>45231</v>
      </c>
      <c r="F6296">
        <v>5910.75</v>
      </c>
      <c r="G6296">
        <v>282</v>
      </c>
      <c r="H6296" t="s">
        <v>7</v>
      </c>
      <c r="I6296" t="str">
        <f>VLOOKUP(shipments[[#This Row],[SPID]],CHOOSE({1,2},people[[#All],[SPID]],people[[#All],[Sales_person]]),2,0)</f>
        <v>Beverie Moffet</v>
      </c>
      <c r="J6296">
        <f>YEAR(shipments[[#This Row],[Shipdate]])</f>
        <v>2023</v>
      </c>
      <c r="K6296" s="22"/>
      <c r="L6296" s="22">
        <f>VLOOKUP(shipments[[#This Row],[PID]],CHOOSE({1,2},products[PID],products[Cost_per_box]),2,0)</f>
        <v>12.41</v>
      </c>
      <c r="M6296" s="22">
        <f>shipments[[#This Row],[Boxes]]*shipments[[#This Row],[cost_per_box]]</f>
        <v>3499.62</v>
      </c>
      <c r="N6296" s="22">
        <f>shipments[[#This Row],[Amount]]-shipments[[#This Row],[total cost]]</f>
        <v>2411.13</v>
      </c>
    </row>
    <row r="6297" spans="1:14" x14ac:dyDescent="0.35">
      <c r="A6297" t="s">
        <v>6349</v>
      </c>
      <c r="B6297" t="s">
        <v>8047</v>
      </c>
      <c r="C6297" t="s">
        <v>8025</v>
      </c>
      <c r="D6297" t="s">
        <v>8034</v>
      </c>
      <c r="E6297" s="1">
        <v>45552</v>
      </c>
      <c r="F6297">
        <v>6588</v>
      </c>
      <c r="G6297">
        <v>330</v>
      </c>
      <c r="H6297" t="s">
        <v>26</v>
      </c>
      <c r="I6297" t="str">
        <f>VLOOKUP(shipments[[#This Row],[SPID]],CHOOSE({1,2},people[[#All],[SPID]],people[[#All],[Sales_person]]),2,0)</f>
        <v>Beverie Moffet</v>
      </c>
      <c r="J6297">
        <f>YEAR(shipments[[#This Row],[Shipdate]])</f>
        <v>2024</v>
      </c>
      <c r="K6297" s="22"/>
      <c r="L6297" s="22">
        <f>VLOOKUP(shipments[[#This Row],[PID]],CHOOSE({1,2},products[PID],products[Cost_per_box]),2,0)</f>
        <v>12.41</v>
      </c>
      <c r="M6297" s="22">
        <f>shipments[[#This Row],[Boxes]]*shipments[[#This Row],[cost_per_box]]</f>
        <v>4095.3</v>
      </c>
      <c r="N6297" s="22">
        <f>shipments[[#This Row],[Amount]]-shipments[[#This Row],[total cost]]</f>
        <v>2492.6999999999998</v>
      </c>
    </row>
    <row r="6298" spans="1:14" x14ac:dyDescent="0.35">
      <c r="A6298" t="s">
        <v>6350</v>
      </c>
      <c r="B6298" t="s">
        <v>8047</v>
      </c>
      <c r="C6298" t="s">
        <v>8026</v>
      </c>
      <c r="D6298" t="s">
        <v>8033</v>
      </c>
      <c r="E6298" s="1">
        <v>44938</v>
      </c>
      <c r="F6298">
        <v>4718.25</v>
      </c>
      <c r="G6298">
        <v>315</v>
      </c>
      <c r="H6298" t="s">
        <v>7</v>
      </c>
      <c r="I6298" t="str">
        <f>VLOOKUP(shipments[[#This Row],[SPID]],CHOOSE({1,2},people[[#All],[SPID]],people[[#All],[Sales_person]]),2,0)</f>
        <v>Beverie Moffet</v>
      </c>
      <c r="J6298">
        <f>YEAR(shipments[[#This Row],[Shipdate]])</f>
        <v>2023</v>
      </c>
      <c r="K6298" s="22"/>
      <c r="L6298" s="22">
        <f>VLOOKUP(shipments[[#This Row],[PID]],CHOOSE({1,2},products[PID],products[Cost_per_box]),2,0)</f>
        <v>9.57</v>
      </c>
      <c r="M6298" s="22">
        <f>shipments[[#This Row],[Boxes]]*shipments[[#This Row],[cost_per_box]]</f>
        <v>3014.55</v>
      </c>
      <c r="N6298" s="22">
        <f>shipments[[#This Row],[Amount]]-shipments[[#This Row],[total cost]]</f>
        <v>1703.6999999999998</v>
      </c>
    </row>
    <row r="6299" spans="1:14" x14ac:dyDescent="0.35">
      <c r="A6299" t="s">
        <v>6351</v>
      </c>
      <c r="B6299" t="s">
        <v>8047</v>
      </c>
      <c r="C6299" t="s">
        <v>8026</v>
      </c>
      <c r="D6299" t="s">
        <v>8034</v>
      </c>
      <c r="E6299" s="1">
        <v>44949</v>
      </c>
      <c r="F6299">
        <v>10163.25</v>
      </c>
      <c r="G6299">
        <v>636</v>
      </c>
      <c r="H6299" t="s">
        <v>7</v>
      </c>
      <c r="I6299" t="str">
        <f>VLOOKUP(shipments[[#This Row],[SPID]],CHOOSE({1,2},people[[#All],[SPID]],people[[#All],[Sales_person]]),2,0)</f>
        <v>Beverie Moffet</v>
      </c>
      <c r="J6299">
        <f>YEAR(shipments[[#This Row],[Shipdate]])</f>
        <v>2023</v>
      </c>
      <c r="K6299" s="22"/>
      <c r="L6299" s="22">
        <f>VLOOKUP(shipments[[#This Row],[PID]],CHOOSE({1,2},products[PID],products[Cost_per_box]),2,0)</f>
        <v>9.57</v>
      </c>
      <c r="M6299" s="22">
        <f>shipments[[#This Row],[Boxes]]*shipments[[#This Row],[cost_per_box]]</f>
        <v>6086.52</v>
      </c>
      <c r="N6299" s="22">
        <f>shipments[[#This Row],[Amount]]-shipments[[#This Row],[total cost]]</f>
        <v>4076.7299999999996</v>
      </c>
    </row>
    <row r="6300" spans="1:14" x14ac:dyDescent="0.35">
      <c r="A6300" t="s">
        <v>6352</v>
      </c>
      <c r="B6300" t="s">
        <v>8047</v>
      </c>
      <c r="C6300" t="s">
        <v>8026</v>
      </c>
      <c r="D6300" t="s">
        <v>8034</v>
      </c>
      <c r="E6300" s="1">
        <v>45348</v>
      </c>
      <c r="F6300">
        <v>6482.25</v>
      </c>
      <c r="G6300">
        <v>361</v>
      </c>
      <c r="H6300" t="s">
        <v>7</v>
      </c>
      <c r="I6300" t="str">
        <f>VLOOKUP(shipments[[#This Row],[SPID]],CHOOSE({1,2},people[[#All],[SPID]],people[[#All],[Sales_person]]),2,0)</f>
        <v>Beverie Moffet</v>
      </c>
      <c r="J6300">
        <f>YEAR(shipments[[#This Row],[Shipdate]])</f>
        <v>2024</v>
      </c>
      <c r="K6300" s="22"/>
      <c r="L6300" s="22">
        <f>VLOOKUP(shipments[[#This Row],[PID]],CHOOSE({1,2},products[PID],products[Cost_per_box]),2,0)</f>
        <v>9.57</v>
      </c>
      <c r="M6300" s="22">
        <f>shipments[[#This Row],[Boxes]]*shipments[[#This Row],[cost_per_box]]</f>
        <v>3454.77</v>
      </c>
      <c r="N6300" s="22">
        <f>shipments[[#This Row],[Amount]]-shipments[[#This Row],[total cost]]</f>
        <v>3027.48</v>
      </c>
    </row>
    <row r="6301" spans="1:14" x14ac:dyDescent="0.35">
      <c r="A6301" t="s">
        <v>6353</v>
      </c>
      <c r="B6301" t="s">
        <v>8047</v>
      </c>
      <c r="C6301" t="s">
        <v>8026</v>
      </c>
      <c r="D6301" t="s">
        <v>8034</v>
      </c>
      <c r="E6301" s="1">
        <v>45104</v>
      </c>
      <c r="F6301">
        <v>11436.75</v>
      </c>
      <c r="G6301">
        <v>636</v>
      </c>
      <c r="H6301" t="s">
        <v>7</v>
      </c>
      <c r="I6301" t="str">
        <f>VLOOKUP(shipments[[#This Row],[SPID]],CHOOSE({1,2},people[[#All],[SPID]],people[[#All],[Sales_person]]),2,0)</f>
        <v>Beverie Moffet</v>
      </c>
      <c r="J6301">
        <f>YEAR(shipments[[#This Row],[Shipdate]])</f>
        <v>2023</v>
      </c>
      <c r="K6301" s="22"/>
      <c r="L6301" s="22">
        <f>VLOOKUP(shipments[[#This Row],[PID]],CHOOSE({1,2},products[PID],products[Cost_per_box]),2,0)</f>
        <v>9.57</v>
      </c>
      <c r="M6301" s="22">
        <f>shipments[[#This Row],[Boxes]]*shipments[[#This Row],[cost_per_box]]</f>
        <v>6086.52</v>
      </c>
      <c r="N6301" s="22">
        <f>shipments[[#This Row],[Amount]]-shipments[[#This Row],[total cost]]</f>
        <v>5350.23</v>
      </c>
    </row>
    <row r="6302" spans="1:14" x14ac:dyDescent="0.35">
      <c r="A6302" t="s">
        <v>6354</v>
      </c>
      <c r="B6302" t="s">
        <v>8047</v>
      </c>
      <c r="C6302" t="s">
        <v>8026</v>
      </c>
      <c r="D6302" t="s">
        <v>8038</v>
      </c>
      <c r="E6302" s="1">
        <v>45106</v>
      </c>
      <c r="F6302">
        <v>13293</v>
      </c>
      <c r="G6302">
        <v>950</v>
      </c>
      <c r="H6302" t="s">
        <v>7</v>
      </c>
      <c r="I6302" t="str">
        <f>VLOOKUP(shipments[[#This Row],[SPID]],CHOOSE({1,2},people[[#All],[SPID]],people[[#All],[Sales_person]]),2,0)</f>
        <v>Beverie Moffet</v>
      </c>
      <c r="J6302">
        <f>YEAR(shipments[[#This Row],[Shipdate]])</f>
        <v>2023</v>
      </c>
      <c r="K6302" s="22"/>
      <c r="L6302" s="22">
        <f>VLOOKUP(shipments[[#This Row],[PID]],CHOOSE({1,2},products[PID],products[Cost_per_box]),2,0)</f>
        <v>9.57</v>
      </c>
      <c r="M6302" s="22">
        <f>shipments[[#This Row],[Boxes]]*shipments[[#This Row],[cost_per_box]]</f>
        <v>9091.5</v>
      </c>
      <c r="N6302" s="22">
        <f>shipments[[#This Row],[Amount]]-shipments[[#This Row],[total cost]]</f>
        <v>4201.5</v>
      </c>
    </row>
    <row r="6303" spans="1:14" x14ac:dyDescent="0.35">
      <c r="A6303" t="s">
        <v>6355</v>
      </c>
      <c r="B6303" t="s">
        <v>8047</v>
      </c>
      <c r="C6303" t="s">
        <v>8026</v>
      </c>
      <c r="D6303" t="s">
        <v>8037</v>
      </c>
      <c r="E6303" s="1">
        <v>45057</v>
      </c>
      <c r="F6303">
        <v>4855.5</v>
      </c>
      <c r="G6303">
        <v>347</v>
      </c>
      <c r="H6303" t="s">
        <v>7</v>
      </c>
      <c r="I6303" t="str">
        <f>VLOOKUP(shipments[[#This Row],[SPID]],CHOOSE({1,2},people[[#All],[SPID]],people[[#All],[Sales_person]]),2,0)</f>
        <v>Beverie Moffet</v>
      </c>
      <c r="J6303">
        <f>YEAR(shipments[[#This Row],[Shipdate]])</f>
        <v>2023</v>
      </c>
      <c r="K6303" s="22"/>
      <c r="L6303" s="22">
        <f>VLOOKUP(shipments[[#This Row],[PID]],CHOOSE({1,2},products[PID],products[Cost_per_box]),2,0)</f>
        <v>9.57</v>
      </c>
      <c r="M6303" s="22">
        <f>shipments[[#This Row],[Boxes]]*shipments[[#This Row],[cost_per_box]]</f>
        <v>3320.79</v>
      </c>
      <c r="N6303" s="22">
        <f>shipments[[#This Row],[Amount]]-shipments[[#This Row],[total cost]]</f>
        <v>1534.71</v>
      </c>
    </row>
    <row r="6304" spans="1:14" x14ac:dyDescent="0.35">
      <c r="A6304" t="s">
        <v>6356</v>
      </c>
      <c r="B6304" t="s">
        <v>8047</v>
      </c>
      <c r="C6304" t="s">
        <v>8027</v>
      </c>
      <c r="D6304" t="s">
        <v>8034</v>
      </c>
      <c r="E6304" s="1">
        <v>45266</v>
      </c>
      <c r="F6304">
        <v>2556</v>
      </c>
      <c r="G6304">
        <v>366</v>
      </c>
      <c r="H6304" t="s">
        <v>40</v>
      </c>
      <c r="I6304" t="str">
        <f>VLOOKUP(shipments[[#This Row],[SPID]],CHOOSE({1,2},people[[#All],[SPID]],people[[#All],[Sales_person]]),2,0)</f>
        <v>Beverie Moffet</v>
      </c>
      <c r="J6304">
        <f>YEAR(shipments[[#This Row],[Shipdate]])</f>
        <v>2023</v>
      </c>
      <c r="K6304" s="22"/>
      <c r="L6304" s="22">
        <f>VLOOKUP(shipments[[#This Row],[PID]],CHOOSE({1,2},products[PID],products[Cost_per_box]),2,0)</f>
        <v>8.43</v>
      </c>
      <c r="M6304" s="22">
        <f>shipments[[#This Row],[Boxes]]*shipments[[#This Row],[cost_per_box]]</f>
        <v>3085.38</v>
      </c>
      <c r="N6304" s="22">
        <f>shipments[[#This Row],[Amount]]-shipments[[#This Row],[total cost]]</f>
        <v>-529.38000000000011</v>
      </c>
    </row>
    <row r="6305" spans="1:14" x14ac:dyDescent="0.35">
      <c r="A6305" t="s">
        <v>6357</v>
      </c>
      <c r="B6305" t="s">
        <v>8047</v>
      </c>
      <c r="C6305" t="s">
        <v>8027</v>
      </c>
      <c r="D6305" t="s">
        <v>8037</v>
      </c>
      <c r="E6305" s="1">
        <v>45321</v>
      </c>
      <c r="F6305">
        <v>7193.25</v>
      </c>
      <c r="G6305">
        <v>654</v>
      </c>
      <c r="H6305" t="s">
        <v>7</v>
      </c>
      <c r="I6305" t="str">
        <f>VLOOKUP(shipments[[#This Row],[SPID]],CHOOSE({1,2},people[[#All],[SPID]],people[[#All],[Sales_person]]),2,0)</f>
        <v>Beverie Moffet</v>
      </c>
      <c r="J6305">
        <f>YEAR(shipments[[#This Row],[Shipdate]])</f>
        <v>2024</v>
      </c>
      <c r="K6305" s="22"/>
      <c r="L6305" s="22">
        <f>VLOOKUP(shipments[[#This Row],[PID]],CHOOSE({1,2},products[PID],products[Cost_per_box]),2,0)</f>
        <v>8.43</v>
      </c>
      <c r="M6305" s="22">
        <f>shipments[[#This Row],[Boxes]]*shipments[[#This Row],[cost_per_box]]</f>
        <v>5513.22</v>
      </c>
      <c r="N6305" s="22">
        <f>shipments[[#This Row],[Amount]]-shipments[[#This Row],[total cost]]</f>
        <v>1680.0299999999997</v>
      </c>
    </row>
    <row r="6306" spans="1:14" x14ac:dyDescent="0.35">
      <c r="A6306" t="s">
        <v>6358</v>
      </c>
      <c r="B6306" t="s">
        <v>8047</v>
      </c>
      <c r="C6306" t="s">
        <v>8028</v>
      </c>
      <c r="D6306" t="s">
        <v>8038</v>
      </c>
      <c r="E6306" s="1">
        <v>45264</v>
      </c>
      <c r="F6306">
        <v>7877.25</v>
      </c>
      <c r="G6306">
        <v>985</v>
      </c>
      <c r="H6306" t="s">
        <v>7</v>
      </c>
      <c r="I6306" t="str">
        <f>VLOOKUP(shipments[[#This Row],[SPID]],CHOOSE({1,2},people[[#All],[SPID]],people[[#All],[Sales_person]]),2,0)</f>
        <v>Beverie Moffet</v>
      </c>
      <c r="J6306">
        <f>YEAR(shipments[[#This Row],[Shipdate]])</f>
        <v>2023</v>
      </c>
      <c r="K6306" s="22"/>
      <c r="L6306" s="22">
        <f>VLOOKUP(shipments[[#This Row],[PID]],CHOOSE({1,2},products[PID],products[Cost_per_box]),2,0)</f>
        <v>6.8</v>
      </c>
      <c r="M6306" s="22">
        <f>shipments[[#This Row],[Boxes]]*shipments[[#This Row],[cost_per_box]]</f>
        <v>6698</v>
      </c>
      <c r="N6306" s="22">
        <f>shipments[[#This Row],[Amount]]-shipments[[#This Row],[total cost]]</f>
        <v>1179.25</v>
      </c>
    </row>
    <row r="6307" spans="1:14" x14ac:dyDescent="0.35">
      <c r="A6307" t="s">
        <v>6359</v>
      </c>
      <c r="B6307" t="s">
        <v>8047</v>
      </c>
      <c r="C6307" t="s">
        <v>8028</v>
      </c>
      <c r="D6307" t="s">
        <v>8037</v>
      </c>
      <c r="E6307" s="1">
        <v>45506</v>
      </c>
      <c r="F6307">
        <v>9596.25</v>
      </c>
      <c r="G6307">
        <v>1067</v>
      </c>
      <c r="H6307" t="s">
        <v>18</v>
      </c>
      <c r="I6307" t="str">
        <f>VLOOKUP(shipments[[#This Row],[SPID]],CHOOSE({1,2},people[[#All],[SPID]],people[[#All],[Sales_person]]),2,0)</f>
        <v>Beverie Moffet</v>
      </c>
      <c r="J6307">
        <f>YEAR(shipments[[#This Row],[Shipdate]])</f>
        <v>2024</v>
      </c>
      <c r="K6307" s="22"/>
      <c r="L6307" s="22">
        <f>VLOOKUP(shipments[[#This Row],[PID]],CHOOSE({1,2},products[PID],products[Cost_per_box]),2,0)</f>
        <v>6.8</v>
      </c>
      <c r="M6307" s="22">
        <f>shipments[[#This Row],[Boxes]]*shipments[[#This Row],[cost_per_box]]</f>
        <v>7255.5999999999995</v>
      </c>
      <c r="N6307" s="22">
        <f>shipments[[#This Row],[Amount]]-shipments[[#This Row],[total cost]]</f>
        <v>2340.6500000000005</v>
      </c>
    </row>
    <row r="6308" spans="1:14" x14ac:dyDescent="0.35">
      <c r="A6308" t="s">
        <v>6360</v>
      </c>
      <c r="B6308" t="s">
        <v>8047</v>
      </c>
      <c r="C6308" t="s">
        <v>8028</v>
      </c>
      <c r="D6308" t="s">
        <v>8033</v>
      </c>
      <c r="E6308" s="1">
        <v>45401</v>
      </c>
      <c r="F6308">
        <v>7598.25</v>
      </c>
      <c r="G6308">
        <v>691</v>
      </c>
      <c r="H6308" t="s">
        <v>7</v>
      </c>
      <c r="I6308" t="str">
        <f>VLOOKUP(shipments[[#This Row],[SPID]],CHOOSE({1,2},people[[#All],[SPID]],people[[#All],[Sales_person]]),2,0)</f>
        <v>Beverie Moffet</v>
      </c>
      <c r="J6308">
        <f>YEAR(shipments[[#This Row],[Shipdate]])</f>
        <v>2024</v>
      </c>
      <c r="K6308" s="22"/>
      <c r="L6308" s="22">
        <f>VLOOKUP(shipments[[#This Row],[PID]],CHOOSE({1,2},products[PID],products[Cost_per_box]),2,0)</f>
        <v>6.8</v>
      </c>
      <c r="M6308" s="22">
        <f>shipments[[#This Row],[Boxes]]*shipments[[#This Row],[cost_per_box]]</f>
        <v>4698.8</v>
      </c>
      <c r="N6308" s="22">
        <f>shipments[[#This Row],[Amount]]-shipments[[#This Row],[total cost]]</f>
        <v>2899.45</v>
      </c>
    </row>
    <row r="6309" spans="1:14" x14ac:dyDescent="0.35">
      <c r="A6309" t="s">
        <v>6361</v>
      </c>
      <c r="B6309" t="s">
        <v>8047</v>
      </c>
      <c r="C6309" t="s">
        <v>8028</v>
      </c>
      <c r="D6309" t="s">
        <v>8037</v>
      </c>
      <c r="E6309" s="1">
        <v>45125</v>
      </c>
      <c r="F6309">
        <v>12973.5</v>
      </c>
      <c r="G6309">
        <v>1622</v>
      </c>
      <c r="H6309" t="s">
        <v>7</v>
      </c>
      <c r="I6309" t="str">
        <f>VLOOKUP(shipments[[#This Row],[SPID]],CHOOSE({1,2},people[[#All],[SPID]],people[[#All],[Sales_person]]),2,0)</f>
        <v>Beverie Moffet</v>
      </c>
      <c r="J6309">
        <f>YEAR(shipments[[#This Row],[Shipdate]])</f>
        <v>2023</v>
      </c>
      <c r="K6309" s="22"/>
      <c r="L6309" s="22">
        <f>VLOOKUP(shipments[[#This Row],[PID]],CHOOSE({1,2},products[PID],products[Cost_per_box]),2,0)</f>
        <v>6.8</v>
      </c>
      <c r="M6309" s="22">
        <f>shipments[[#This Row],[Boxes]]*shipments[[#This Row],[cost_per_box]]</f>
        <v>11029.6</v>
      </c>
      <c r="N6309" s="22">
        <f>shipments[[#This Row],[Amount]]-shipments[[#This Row],[total cost]]</f>
        <v>1943.8999999999996</v>
      </c>
    </row>
    <row r="6310" spans="1:14" x14ac:dyDescent="0.35">
      <c r="A6310" t="s">
        <v>6362</v>
      </c>
      <c r="B6310" t="s">
        <v>8047</v>
      </c>
      <c r="C6310" t="s">
        <v>8029</v>
      </c>
      <c r="D6310" t="s">
        <v>8037</v>
      </c>
      <c r="E6310" s="1">
        <v>45565</v>
      </c>
      <c r="F6310">
        <v>4376.25</v>
      </c>
      <c r="G6310">
        <v>151</v>
      </c>
      <c r="H6310" t="s">
        <v>26</v>
      </c>
      <c r="I6310" t="str">
        <f>VLOOKUP(shipments[[#This Row],[SPID]],CHOOSE({1,2},people[[#All],[SPID]],people[[#All],[Sales_person]]),2,0)</f>
        <v>Beverie Moffet</v>
      </c>
      <c r="J6310">
        <f>YEAR(shipments[[#This Row],[Shipdate]])</f>
        <v>2024</v>
      </c>
      <c r="K6310" s="22"/>
      <c r="L6310" s="22">
        <f>VLOOKUP(shipments[[#This Row],[PID]],CHOOSE({1,2},products[PID],products[Cost_per_box]),2,0)</f>
        <v>5.04</v>
      </c>
      <c r="M6310" s="22">
        <f>shipments[[#This Row],[Boxes]]*shipments[[#This Row],[cost_per_box]]</f>
        <v>761.04</v>
      </c>
      <c r="N6310" s="22">
        <f>shipments[[#This Row],[Amount]]-shipments[[#This Row],[total cost]]</f>
        <v>3615.21</v>
      </c>
    </row>
    <row r="6311" spans="1:14" x14ac:dyDescent="0.35">
      <c r="A6311" t="s">
        <v>6363</v>
      </c>
      <c r="B6311" t="s">
        <v>8047</v>
      </c>
      <c r="C6311" t="s">
        <v>8029</v>
      </c>
      <c r="D6311" t="s">
        <v>8037</v>
      </c>
      <c r="E6311" s="1">
        <v>45369</v>
      </c>
      <c r="F6311">
        <v>12667.5</v>
      </c>
      <c r="G6311">
        <v>437</v>
      </c>
      <c r="H6311" t="s">
        <v>7</v>
      </c>
      <c r="I6311" t="str">
        <f>VLOOKUP(shipments[[#This Row],[SPID]],CHOOSE({1,2},people[[#All],[SPID]],people[[#All],[Sales_person]]),2,0)</f>
        <v>Beverie Moffet</v>
      </c>
      <c r="J6311">
        <f>YEAR(shipments[[#This Row],[Shipdate]])</f>
        <v>2024</v>
      </c>
      <c r="K6311" s="22"/>
      <c r="L6311" s="22">
        <f>VLOOKUP(shipments[[#This Row],[PID]],CHOOSE({1,2},products[PID],products[Cost_per_box]),2,0)</f>
        <v>5.04</v>
      </c>
      <c r="M6311" s="22">
        <f>shipments[[#This Row],[Boxes]]*shipments[[#This Row],[cost_per_box]]</f>
        <v>2202.48</v>
      </c>
      <c r="N6311" s="22">
        <f>shipments[[#This Row],[Amount]]-shipments[[#This Row],[total cost]]</f>
        <v>10465.02</v>
      </c>
    </row>
    <row r="6312" spans="1:14" x14ac:dyDescent="0.35">
      <c r="A6312" t="s">
        <v>6364</v>
      </c>
      <c r="B6312" t="s">
        <v>8047</v>
      </c>
      <c r="C6312" t="s">
        <v>8030</v>
      </c>
      <c r="D6312" t="s">
        <v>8034</v>
      </c>
      <c r="E6312" s="1">
        <v>45120</v>
      </c>
      <c r="F6312">
        <v>1932.75</v>
      </c>
      <c r="G6312">
        <v>242</v>
      </c>
      <c r="H6312" t="s">
        <v>7</v>
      </c>
      <c r="I6312" t="str">
        <f>VLOOKUP(shipments[[#This Row],[SPID]],CHOOSE({1,2},people[[#All],[SPID]],people[[#All],[Sales_person]]),2,0)</f>
        <v>Beverie Moffet</v>
      </c>
      <c r="J6312">
        <f>YEAR(shipments[[#This Row],[Shipdate]])</f>
        <v>2023</v>
      </c>
      <c r="K6312" s="22"/>
      <c r="L6312" s="22">
        <f>VLOOKUP(shipments[[#This Row],[PID]],CHOOSE({1,2},products[PID],products[Cost_per_box]),2,0)</f>
        <v>2.76</v>
      </c>
      <c r="M6312" s="22">
        <f>shipments[[#This Row],[Boxes]]*shipments[[#This Row],[cost_per_box]]</f>
        <v>667.92</v>
      </c>
      <c r="N6312" s="22">
        <f>shipments[[#This Row],[Amount]]-shipments[[#This Row],[total cost]]</f>
        <v>1264.83</v>
      </c>
    </row>
    <row r="6313" spans="1:14" x14ac:dyDescent="0.35">
      <c r="A6313" t="s">
        <v>6365</v>
      </c>
      <c r="B6313" t="s">
        <v>8047</v>
      </c>
      <c r="C6313" t="s">
        <v>8030</v>
      </c>
      <c r="D6313" t="s">
        <v>8036</v>
      </c>
      <c r="E6313" s="1">
        <v>44930</v>
      </c>
      <c r="F6313">
        <v>9931.5</v>
      </c>
      <c r="G6313">
        <v>994</v>
      </c>
      <c r="H6313" t="s">
        <v>7</v>
      </c>
      <c r="I6313" t="str">
        <f>VLOOKUP(shipments[[#This Row],[SPID]],CHOOSE({1,2},people[[#All],[SPID]],people[[#All],[Sales_person]]),2,0)</f>
        <v>Beverie Moffet</v>
      </c>
      <c r="J6313">
        <f>YEAR(shipments[[#This Row],[Shipdate]])</f>
        <v>2023</v>
      </c>
      <c r="K6313" s="22"/>
      <c r="L6313" s="22">
        <f>VLOOKUP(shipments[[#This Row],[PID]],CHOOSE({1,2},products[PID],products[Cost_per_box]),2,0)</f>
        <v>2.76</v>
      </c>
      <c r="M6313" s="22">
        <f>shipments[[#This Row],[Boxes]]*shipments[[#This Row],[cost_per_box]]</f>
        <v>2743.4399999999996</v>
      </c>
      <c r="N6313" s="22">
        <f>shipments[[#This Row],[Amount]]-shipments[[#This Row],[total cost]]</f>
        <v>7188.06</v>
      </c>
    </row>
    <row r="6314" spans="1:14" x14ac:dyDescent="0.35">
      <c r="A6314" t="s">
        <v>6366</v>
      </c>
      <c r="B6314" t="s">
        <v>8047</v>
      </c>
      <c r="C6314" t="s">
        <v>8030</v>
      </c>
      <c r="D6314" t="s">
        <v>8036</v>
      </c>
      <c r="E6314" s="1">
        <v>45539</v>
      </c>
      <c r="F6314">
        <v>14244.75</v>
      </c>
      <c r="G6314">
        <v>1295</v>
      </c>
      <c r="H6314" t="s">
        <v>26</v>
      </c>
      <c r="I6314" t="str">
        <f>VLOOKUP(shipments[[#This Row],[SPID]],CHOOSE({1,2},people[[#All],[SPID]],people[[#All],[Sales_person]]),2,0)</f>
        <v>Beverie Moffet</v>
      </c>
      <c r="J6314">
        <f>YEAR(shipments[[#This Row],[Shipdate]])</f>
        <v>2024</v>
      </c>
      <c r="K6314" s="22"/>
      <c r="L6314" s="22">
        <f>VLOOKUP(shipments[[#This Row],[PID]],CHOOSE({1,2},products[PID],products[Cost_per_box]),2,0)</f>
        <v>2.76</v>
      </c>
      <c r="M6314" s="22">
        <f>shipments[[#This Row],[Boxes]]*shipments[[#This Row],[cost_per_box]]</f>
        <v>3574.2</v>
      </c>
      <c r="N6314" s="22">
        <f>shipments[[#This Row],[Amount]]-shipments[[#This Row],[total cost]]</f>
        <v>10670.55</v>
      </c>
    </row>
    <row r="6315" spans="1:14" x14ac:dyDescent="0.35">
      <c r="A6315" t="s">
        <v>6367</v>
      </c>
      <c r="B6315" t="s">
        <v>8047</v>
      </c>
      <c r="C6315" t="s">
        <v>8031</v>
      </c>
      <c r="D6315" t="s">
        <v>8033</v>
      </c>
      <c r="E6315" s="1">
        <v>45377</v>
      </c>
      <c r="F6315">
        <v>7920</v>
      </c>
      <c r="G6315">
        <v>990</v>
      </c>
      <c r="H6315" t="s">
        <v>7</v>
      </c>
      <c r="I6315" t="str">
        <f>VLOOKUP(shipments[[#This Row],[SPID]],CHOOSE({1,2},people[[#All],[SPID]],people[[#All],[Sales_person]]),2,0)</f>
        <v>Beverie Moffet</v>
      </c>
      <c r="J6315">
        <f>YEAR(shipments[[#This Row],[Shipdate]])</f>
        <v>2024</v>
      </c>
      <c r="K6315" s="22"/>
      <c r="L6315" s="22">
        <f>VLOOKUP(shipments[[#This Row],[PID]],CHOOSE({1,2},products[PID],products[Cost_per_box]),2,0)</f>
        <v>3.32</v>
      </c>
      <c r="M6315" s="22">
        <f>shipments[[#This Row],[Boxes]]*shipments[[#This Row],[cost_per_box]]</f>
        <v>3286.7999999999997</v>
      </c>
      <c r="N6315" s="22">
        <f>shipments[[#This Row],[Amount]]-shipments[[#This Row],[total cost]]</f>
        <v>4633.2000000000007</v>
      </c>
    </row>
    <row r="6316" spans="1:14" x14ac:dyDescent="0.35">
      <c r="A6316" t="s">
        <v>6368</v>
      </c>
      <c r="B6316" t="s">
        <v>8047</v>
      </c>
      <c r="C6316" t="s">
        <v>8031</v>
      </c>
      <c r="D6316" t="s">
        <v>8033</v>
      </c>
      <c r="E6316" s="1">
        <v>45463</v>
      </c>
      <c r="F6316">
        <v>515.25</v>
      </c>
      <c r="G6316">
        <v>47</v>
      </c>
      <c r="H6316" t="s">
        <v>7</v>
      </c>
      <c r="I6316" t="str">
        <f>VLOOKUP(shipments[[#This Row],[SPID]],CHOOSE({1,2},people[[#All],[SPID]],people[[#All],[Sales_person]]),2,0)</f>
        <v>Beverie Moffet</v>
      </c>
      <c r="J6316">
        <f>YEAR(shipments[[#This Row],[Shipdate]])</f>
        <v>2024</v>
      </c>
      <c r="K6316" s="22"/>
      <c r="L6316" s="22">
        <f>VLOOKUP(shipments[[#This Row],[PID]],CHOOSE({1,2},products[PID],products[Cost_per_box]),2,0)</f>
        <v>3.32</v>
      </c>
      <c r="M6316" s="22">
        <f>shipments[[#This Row],[Boxes]]*shipments[[#This Row],[cost_per_box]]</f>
        <v>156.04</v>
      </c>
      <c r="N6316" s="22">
        <f>shipments[[#This Row],[Amount]]-shipments[[#This Row],[total cost]]</f>
        <v>359.21000000000004</v>
      </c>
    </row>
    <row r="6317" spans="1:14" x14ac:dyDescent="0.35">
      <c r="A6317" t="s">
        <v>6369</v>
      </c>
      <c r="B6317" t="s">
        <v>8047</v>
      </c>
      <c r="C6317" t="s">
        <v>8032</v>
      </c>
      <c r="D6317" t="s">
        <v>8037</v>
      </c>
      <c r="E6317" s="1">
        <v>45299</v>
      </c>
      <c r="F6317">
        <v>8273.25</v>
      </c>
      <c r="G6317">
        <v>414</v>
      </c>
      <c r="H6317" t="s">
        <v>7</v>
      </c>
      <c r="I6317" t="str">
        <f>VLOOKUP(shipments[[#This Row],[SPID]],CHOOSE({1,2},people[[#All],[SPID]],people[[#All],[Sales_person]]),2,0)</f>
        <v>Beverie Moffet</v>
      </c>
      <c r="J6317">
        <f>YEAR(shipments[[#This Row],[Shipdate]])</f>
        <v>2024</v>
      </c>
      <c r="K6317" s="22"/>
      <c r="L6317" s="22">
        <f>VLOOKUP(shipments[[#This Row],[PID]],CHOOSE({1,2},products[PID],products[Cost_per_box]),2,0)</f>
        <v>2.65</v>
      </c>
      <c r="M6317" s="22">
        <f>shipments[[#This Row],[Boxes]]*shipments[[#This Row],[cost_per_box]]</f>
        <v>1097.0999999999999</v>
      </c>
      <c r="N6317" s="22">
        <f>shipments[[#This Row],[Amount]]-shipments[[#This Row],[total cost]]</f>
        <v>7176.15</v>
      </c>
    </row>
    <row r="6318" spans="1:14" x14ac:dyDescent="0.35">
      <c r="A6318" t="s">
        <v>6370</v>
      </c>
      <c r="B6318" t="s">
        <v>8047</v>
      </c>
      <c r="C6318" t="s">
        <v>8032</v>
      </c>
      <c r="D6318" t="s">
        <v>8038</v>
      </c>
      <c r="E6318" s="1">
        <v>45495</v>
      </c>
      <c r="F6318">
        <v>7357.5</v>
      </c>
      <c r="G6318">
        <v>388</v>
      </c>
      <c r="H6318" t="s">
        <v>18</v>
      </c>
      <c r="I6318" t="str">
        <f>VLOOKUP(shipments[[#This Row],[SPID]],CHOOSE({1,2},people[[#All],[SPID]],people[[#All],[Sales_person]]),2,0)</f>
        <v>Beverie Moffet</v>
      </c>
      <c r="J6318">
        <f>YEAR(shipments[[#This Row],[Shipdate]])</f>
        <v>2024</v>
      </c>
      <c r="K6318" s="22"/>
      <c r="L6318" s="22">
        <f>VLOOKUP(shipments[[#This Row],[PID]],CHOOSE({1,2},products[PID],products[Cost_per_box]),2,0)</f>
        <v>2.65</v>
      </c>
      <c r="M6318" s="22">
        <f>shipments[[#This Row],[Boxes]]*shipments[[#This Row],[cost_per_box]]</f>
        <v>1028.2</v>
      </c>
      <c r="N6318" s="22">
        <f>shipments[[#This Row],[Amount]]-shipments[[#This Row],[total cost]]</f>
        <v>6329.3</v>
      </c>
    </row>
    <row r="6319" spans="1:14" x14ac:dyDescent="0.35">
      <c r="A6319" t="s">
        <v>6371</v>
      </c>
      <c r="B6319" t="s">
        <v>8047</v>
      </c>
      <c r="C6319" t="s">
        <v>8032</v>
      </c>
      <c r="D6319" t="s">
        <v>8034</v>
      </c>
      <c r="E6319" s="1">
        <v>44928</v>
      </c>
      <c r="F6319">
        <v>4524.75</v>
      </c>
      <c r="G6319">
        <v>227</v>
      </c>
      <c r="H6319" t="s">
        <v>40</v>
      </c>
      <c r="I6319" t="str">
        <f>VLOOKUP(shipments[[#This Row],[SPID]],CHOOSE({1,2},people[[#All],[SPID]],people[[#All],[Sales_person]]),2,0)</f>
        <v>Beverie Moffet</v>
      </c>
      <c r="J6319">
        <f>YEAR(shipments[[#This Row],[Shipdate]])</f>
        <v>2023</v>
      </c>
      <c r="K6319" s="22"/>
      <c r="L6319" s="22">
        <f>VLOOKUP(shipments[[#This Row],[PID]],CHOOSE({1,2},products[PID],products[Cost_per_box]),2,0)</f>
        <v>2.65</v>
      </c>
      <c r="M6319" s="22">
        <f>shipments[[#This Row],[Boxes]]*shipments[[#This Row],[cost_per_box]]</f>
        <v>601.54999999999995</v>
      </c>
      <c r="N6319" s="22">
        <f>shipments[[#This Row],[Amount]]-shipments[[#This Row],[total cost]]</f>
        <v>3923.2</v>
      </c>
    </row>
    <row r="6320" spans="1:14" x14ac:dyDescent="0.35">
      <c r="A6320" t="s">
        <v>6372</v>
      </c>
      <c r="B6320" t="s">
        <v>8047</v>
      </c>
      <c r="C6320" t="s">
        <v>8032</v>
      </c>
      <c r="D6320" t="s">
        <v>8037</v>
      </c>
      <c r="E6320" s="1">
        <v>45506</v>
      </c>
      <c r="F6320">
        <v>65.25</v>
      </c>
      <c r="G6320">
        <v>3</v>
      </c>
      <c r="H6320" t="s">
        <v>18</v>
      </c>
      <c r="I6320" t="str">
        <f>VLOOKUP(shipments[[#This Row],[SPID]],CHOOSE({1,2},people[[#All],[SPID]],people[[#All],[Sales_person]]),2,0)</f>
        <v>Beverie Moffet</v>
      </c>
      <c r="J6320">
        <f>YEAR(shipments[[#This Row],[Shipdate]])</f>
        <v>2024</v>
      </c>
      <c r="K6320" s="22"/>
      <c r="L6320" s="22">
        <f>VLOOKUP(shipments[[#This Row],[PID]],CHOOSE({1,2},products[PID],products[Cost_per_box]),2,0)</f>
        <v>2.65</v>
      </c>
      <c r="M6320" s="22">
        <f>shipments[[#This Row],[Boxes]]*shipments[[#This Row],[cost_per_box]]</f>
        <v>7.9499999999999993</v>
      </c>
      <c r="N6320" s="22">
        <f>shipments[[#This Row],[Amount]]-shipments[[#This Row],[total cost]]</f>
        <v>57.3</v>
      </c>
    </row>
    <row r="6321" spans="1:14" x14ac:dyDescent="0.35">
      <c r="A6321" t="s">
        <v>6373</v>
      </c>
      <c r="B6321" t="s">
        <v>8047</v>
      </c>
      <c r="C6321" t="s">
        <v>8032</v>
      </c>
      <c r="D6321" t="s">
        <v>8037</v>
      </c>
      <c r="E6321" s="1">
        <v>44977</v>
      </c>
      <c r="F6321">
        <v>5447.25</v>
      </c>
      <c r="G6321">
        <v>260</v>
      </c>
      <c r="H6321" t="s">
        <v>7</v>
      </c>
      <c r="I6321" t="str">
        <f>VLOOKUP(shipments[[#This Row],[SPID]],CHOOSE({1,2},people[[#All],[SPID]],people[[#All],[Sales_person]]),2,0)</f>
        <v>Beverie Moffet</v>
      </c>
      <c r="J6321">
        <f>YEAR(shipments[[#This Row],[Shipdate]])</f>
        <v>2023</v>
      </c>
      <c r="K6321" s="22"/>
      <c r="L6321" s="22">
        <f>VLOOKUP(shipments[[#This Row],[PID]],CHOOSE({1,2},products[PID],products[Cost_per_box]),2,0)</f>
        <v>2.65</v>
      </c>
      <c r="M6321" s="22">
        <f>shipments[[#This Row],[Boxes]]*shipments[[#This Row],[cost_per_box]]</f>
        <v>689</v>
      </c>
      <c r="N6321" s="22">
        <f>shipments[[#This Row],[Amount]]-shipments[[#This Row],[total cost]]</f>
        <v>4758.25</v>
      </c>
    </row>
    <row r="6322" spans="1:14" x14ac:dyDescent="0.35">
      <c r="A6322" t="s">
        <v>6374</v>
      </c>
      <c r="B6322" t="s">
        <v>8047</v>
      </c>
      <c r="C6322" t="s">
        <v>8032</v>
      </c>
      <c r="D6322" t="s">
        <v>8033</v>
      </c>
      <c r="E6322" s="1">
        <v>45425</v>
      </c>
      <c r="F6322">
        <v>2351.25</v>
      </c>
      <c r="G6322">
        <v>131</v>
      </c>
      <c r="H6322" t="s">
        <v>7</v>
      </c>
      <c r="I6322" t="str">
        <f>VLOOKUP(shipments[[#This Row],[SPID]],CHOOSE({1,2},people[[#All],[SPID]],people[[#All],[Sales_person]]),2,0)</f>
        <v>Beverie Moffet</v>
      </c>
      <c r="J6322">
        <f>YEAR(shipments[[#This Row],[Shipdate]])</f>
        <v>2024</v>
      </c>
      <c r="K6322" s="22"/>
      <c r="L6322" s="22">
        <f>VLOOKUP(shipments[[#This Row],[PID]],CHOOSE({1,2},products[PID],products[Cost_per_box]),2,0)</f>
        <v>2.65</v>
      </c>
      <c r="M6322" s="22">
        <f>shipments[[#This Row],[Boxes]]*shipments[[#This Row],[cost_per_box]]</f>
        <v>347.15</v>
      </c>
      <c r="N6322" s="22">
        <f>shipments[[#This Row],[Amount]]-shipments[[#This Row],[total cost]]</f>
        <v>2004.1</v>
      </c>
    </row>
    <row r="6323" spans="1:14" x14ac:dyDescent="0.35">
      <c r="A6323" t="s">
        <v>6375</v>
      </c>
      <c r="B6323" t="s">
        <v>8047</v>
      </c>
      <c r="C6323" t="s">
        <v>8032</v>
      </c>
      <c r="D6323" t="s">
        <v>8038</v>
      </c>
      <c r="E6323" s="1">
        <v>45355</v>
      </c>
      <c r="F6323">
        <v>6932.25</v>
      </c>
      <c r="G6323">
        <v>365</v>
      </c>
      <c r="H6323" t="s">
        <v>7</v>
      </c>
      <c r="I6323" t="str">
        <f>VLOOKUP(shipments[[#This Row],[SPID]],CHOOSE({1,2},people[[#All],[SPID]],people[[#All],[Sales_person]]),2,0)</f>
        <v>Beverie Moffet</v>
      </c>
      <c r="J6323">
        <f>YEAR(shipments[[#This Row],[Shipdate]])</f>
        <v>2024</v>
      </c>
      <c r="K6323" s="22"/>
      <c r="L6323" s="22">
        <f>VLOOKUP(shipments[[#This Row],[PID]],CHOOSE({1,2},products[PID],products[Cost_per_box]),2,0)</f>
        <v>2.65</v>
      </c>
      <c r="M6323" s="22">
        <f>shipments[[#This Row],[Boxes]]*shipments[[#This Row],[cost_per_box]]</f>
        <v>967.25</v>
      </c>
      <c r="N6323" s="22">
        <f>shipments[[#This Row],[Amount]]-shipments[[#This Row],[total cost]]</f>
        <v>5965</v>
      </c>
    </row>
    <row r="6324" spans="1:14" x14ac:dyDescent="0.35">
      <c r="A6324" t="s">
        <v>6376</v>
      </c>
      <c r="B6324" t="s">
        <v>8047</v>
      </c>
      <c r="C6324" t="s">
        <v>8011</v>
      </c>
      <c r="D6324" t="s">
        <v>8033</v>
      </c>
      <c r="E6324" s="1">
        <v>45532</v>
      </c>
      <c r="F6324">
        <v>4196.25</v>
      </c>
      <c r="G6324">
        <v>350</v>
      </c>
      <c r="H6324" t="s">
        <v>18</v>
      </c>
      <c r="I6324" t="str">
        <f>VLOOKUP(shipments[[#This Row],[SPID]],CHOOSE({1,2},people[[#All],[SPID]],people[[#All],[Sales_person]]),2,0)</f>
        <v>Beverie Moffet</v>
      </c>
      <c r="J6324">
        <f>YEAR(shipments[[#This Row],[Shipdate]])</f>
        <v>2024</v>
      </c>
      <c r="K6324" s="22"/>
      <c r="L6324" s="22">
        <f>VLOOKUP(shipments[[#This Row],[PID]],CHOOSE({1,2},products[PID],products[Cost_per_box]),2,0)</f>
        <v>5.26</v>
      </c>
      <c r="M6324" s="22">
        <f>shipments[[#This Row],[Boxes]]*shipments[[#This Row],[cost_per_box]]</f>
        <v>1841</v>
      </c>
      <c r="N6324" s="22">
        <f>shipments[[#This Row],[Amount]]-shipments[[#This Row],[total cost]]</f>
        <v>2355.25</v>
      </c>
    </row>
    <row r="6325" spans="1:14" x14ac:dyDescent="0.35">
      <c r="A6325" t="s">
        <v>6377</v>
      </c>
      <c r="B6325" t="s">
        <v>8047</v>
      </c>
      <c r="C6325" t="s">
        <v>8011</v>
      </c>
      <c r="D6325" t="s">
        <v>8033</v>
      </c>
      <c r="E6325" s="1">
        <v>45441</v>
      </c>
      <c r="F6325">
        <v>5447.25</v>
      </c>
      <c r="G6325">
        <v>454</v>
      </c>
      <c r="H6325" t="s">
        <v>7</v>
      </c>
      <c r="I6325" t="str">
        <f>VLOOKUP(shipments[[#This Row],[SPID]],CHOOSE({1,2},people[[#All],[SPID]],people[[#All],[Sales_person]]),2,0)</f>
        <v>Beverie Moffet</v>
      </c>
      <c r="J6325">
        <f>YEAR(shipments[[#This Row],[Shipdate]])</f>
        <v>2024</v>
      </c>
      <c r="K6325" s="22"/>
      <c r="L6325" s="22">
        <f>VLOOKUP(shipments[[#This Row],[PID]],CHOOSE({1,2},products[PID],products[Cost_per_box]),2,0)</f>
        <v>5.26</v>
      </c>
      <c r="M6325" s="22">
        <f>shipments[[#This Row],[Boxes]]*shipments[[#This Row],[cost_per_box]]</f>
        <v>2388.04</v>
      </c>
      <c r="N6325" s="22">
        <f>shipments[[#This Row],[Amount]]-shipments[[#This Row],[total cost]]</f>
        <v>3059.21</v>
      </c>
    </row>
    <row r="6326" spans="1:14" x14ac:dyDescent="0.35">
      <c r="A6326" t="s">
        <v>6378</v>
      </c>
      <c r="B6326" t="s">
        <v>8047</v>
      </c>
      <c r="C6326" t="s">
        <v>8011</v>
      </c>
      <c r="D6326" t="s">
        <v>8038</v>
      </c>
      <c r="E6326" s="1">
        <v>45250</v>
      </c>
      <c r="F6326">
        <v>8397</v>
      </c>
      <c r="G6326">
        <v>700</v>
      </c>
      <c r="H6326" t="s">
        <v>7</v>
      </c>
      <c r="I6326" t="str">
        <f>VLOOKUP(shipments[[#This Row],[SPID]],CHOOSE({1,2},people[[#All],[SPID]],people[[#All],[Sales_person]]),2,0)</f>
        <v>Beverie Moffet</v>
      </c>
      <c r="J6326">
        <f>YEAR(shipments[[#This Row],[Shipdate]])</f>
        <v>2023</v>
      </c>
      <c r="K6326" s="22"/>
      <c r="L6326" s="22">
        <f>VLOOKUP(shipments[[#This Row],[PID]],CHOOSE({1,2},products[PID],products[Cost_per_box]),2,0)</f>
        <v>5.26</v>
      </c>
      <c r="M6326" s="22">
        <f>shipments[[#This Row],[Boxes]]*shipments[[#This Row],[cost_per_box]]</f>
        <v>3682</v>
      </c>
      <c r="N6326" s="22">
        <f>shipments[[#This Row],[Amount]]-shipments[[#This Row],[total cost]]</f>
        <v>4715</v>
      </c>
    </row>
    <row r="6327" spans="1:14" x14ac:dyDescent="0.35">
      <c r="A6327" t="s">
        <v>6379</v>
      </c>
      <c r="B6327" t="s">
        <v>8047</v>
      </c>
      <c r="C6327" t="s">
        <v>8011</v>
      </c>
      <c r="D6327" t="s">
        <v>8038</v>
      </c>
      <c r="E6327" s="1">
        <v>44930</v>
      </c>
      <c r="F6327">
        <v>634.5</v>
      </c>
      <c r="G6327">
        <v>46</v>
      </c>
      <c r="H6327" t="s">
        <v>40</v>
      </c>
      <c r="I6327" t="str">
        <f>VLOOKUP(shipments[[#This Row],[SPID]],CHOOSE({1,2},people[[#All],[SPID]],people[[#All],[Sales_person]]),2,0)</f>
        <v>Beverie Moffet</v>
      </c>
      <c r="J6327">
        <f>YEAR(shipments[[#This Row],[Shipdate]])</f>
        <v>2023</v>
      </c>
      <c r="K6327" s="22"/>
      <c r="L6327" s="22">
        <f>VLOOKUP(shipments[[#This Row],[PID]],CHOOSE({1,2},products[PID],products[Cost_per_box]),2,0)</f>
        <v>5.26</v>
      </c>
      <c r="M6327" s="22">
        <f>shipments[[#This Row],[Boxes]]*shipments[[#This Row],[cost_per_box]]</f>
        <v>241.95999999999998</v>
      </c>
      <c r="N6327" s="22">
        <f>shipments[[#This Row],[Amount]]-shipments[[#This Row],[total cost]]</f>
        <v>392.54</v>
      </c>
    </row>
    <row r="6328" spans="1:14" x14ac:dyDescent="0.35">
      <c r="A6328" t="s">
        <v>6380</v>
      </c>
      <c r="B6328" t="s">
        <v>8047</v>
      </c>
      <c r="C6328" t="s">
        <v>8014</v>
      </c>
      <c r="D6328" t="s">
        <v>8036</v>
      </c>
      <c r="E6328" s="1">
        <v>45302</v>
      </c>
      <c r="F6328">
        <v>9141.75</v>
      </c>
      <c r="G6328">
        <v>1016</v>
      </c>
      <c r="H6328" t="s">
        <v>7</v>
      </c>
      <c r="I6328" t="str">
        <f>VLOOKUP(shipments[[#This Row],[SPID]],CHOOSE({1,2},people[[#All],[SPID]],people[[#All],[Sales_person]]),2,0)</f>
        <v>Beverie Moffet</v>
      </c>
      <c r="J6328">
        <f>YEAR(shipments[[#This Row],[Shipdate]])</f>
        <v>2024</v>
      </c>
      <c r="K6328" s="22"/>
      <c r="L6328" s="22">
        <f>VLOOKUP(shipments[[#This Row],[PID]],CHOOSE({1,2},products[PID],products[Cost_per_box]),2,0)</f>
        <v>3.85</v>
      </c>
      <c r="M6328" s="22">
        <f>shipments[[#This Row],[Boxes]]*shipments[[#This Row],[cost_per_box]]</f>
        <v>3911.6</v>
      </c>
      <c r="N6328" s="22">
        <f>shipments[[#This Row],[Amount]]-shipments[[#This Row],[total cost]]</f>
        <v>5230.1499999999996</v>
      </c>
    </row>
    <row r="6329" spans="1:14" x14ac:dyDescent="0.35">
      <c r="A6329" t="s">
        <v>6381</v>
      </c>
      <c r="B6329" t="s">
        <v>8047</v>
      </c>
      <c r="C6329" t="s">
        <v>8014</v>
      </c>
      <c r="D6329" t="s">
        <v>8034</v>
      </c>
      <c r="E6329" s="1">
        <v>45286</v>
      </c>
      <c r="F6329">
        <v>16823.25</v>
      </c>
      <c r="G6329">
        <v>1870</v>
      </c>
      <c r="H6329" t="s">
        <v>7</v>
      </c>
      <c r="I6329" t="str">
        <f>VLOOKUP(shipments[[#This Row],[SPID]],CHOOSE({1,2},people[[#All],[SPID]],people[[#All],[Sales_person]]),2,0)</f>
        <v>Beverie Moffet</v>
      </c>
      <c r="J6329">
        <f>YEAR(shipments[[#This Row],[Shipdate]])</f>
        <v>2023</v>
      </c>
      <c r="K6329" s="22"/>
      <c r="L6329" s="22">
        <f>VLOOKUP(shipments[[#This Row],[PID]],CHOOSE({1,2},products[PID],products[Cost_per_box]),2,0)</f>
        <v>3.85</v>
      </c>
      <c r="M6329" s="22">
        <f>shipments[[#This Row],[Boxes]]*shipments[[#This Row],[cost_per_box]]</f>
        <v>7199.5</v>
      </c>
      <c r="N6329" s="22">
        <f>shipments[[#This Row],[Amount]]-shipments[[#This Row],[total cost]]</f>
        <v>9623.75</v>
      </c>
    </row>
    <row r="6330" spans="1:14" x14ac:dyDescent="0.35">
      <c r="A6330" t="s">
        <v>6382</v>
      </c>
      <c r="B6330" t="s">
        <v>8047</v>
      </c>
      <c r="C6330" t="s">
        <v>8014</v>
      </c>
      <c r="D6330" t="s">
        <v>8033</v>
      </c>
      <c r="E6330" s="1">
        <v>44963</v>
      </c>
      <c r="F6330">
        <v>1224</v>
      </c>
      <c r="G6330">
        <v>153</v>
      </c>
      <c r="H6330" t="s">
        <v>7</v>
      </c>
      <c r="I6330" t="str">
        <f>VLOOKUP(shipments[[#This Row],[SPID]],CHOOSE({1,2},people[[#All],[SPID]],people[[#All],[Sales_person]]),2,0)</f>
        <v>Beverie Moffet</v>
      </c>
      <c r="J6330">
        <f>YEAR(shipments[[#This Row],[Shipdate]])</f>
        <v>2023</v>
      </c>
      <c r="K6330" s="22"/>
      <c r="L6330" s="22">
        <f>VLOOKUP(shipments[[#This Row],[PID]],CHOOSE({1,2},products[PID],products[Cost_per_box]),2,0)</f>
        <v>3.85</v>
      </c>
      <c r="M6330" s="22">
        <f>shipments[[#This Row],[Boxes]]*shipments[[#This Row],[cost_per_box]]</f>
        <v>589.05000000000007</v>
      </c>
      <c r="N6330" s="22">
        <f>shipments[[#This Row],[Amount]]-shipments[[#This Row],[total cost]]</f>
        <v>634.94999999999993</v>
      </c>
    </row>
    <row r="6331" spans="1:14" x14ac:dyDescent="0.35">
      <c r="A6331" t="s">
        <v>6383</v>
      </c>
      <c r="B6331" t="s">
        <v>8047</v>
      </c>
      <c r="C6331" t="s">
        <v>8014</v>
      </c>
      <c r="D6331" t="s">
        <v>8034</v>
      </c>
      <c r="E6331" s="1">
        <v>45232</v>
      </c>
      <c r="F6331">
        <v>2578.5</v>
      </c>
      <c r="G6331">
        <v>287</v>
      </c>
      <c r="H6331" t="s">
        <v>7</v>
      </c>
      <c r="I6331" t="str">
        <f>VLOOKUP(shipments[[#This Row],[SPID]],CHOOSE({1,2},people[[#All],[SPID]],people[[#All],[Sales_person]]),2,0)</f>
        <v>Beverie Moffet</v>
      </c>
      <c r="J6331">
        <f>YEAR(shipments[[#This Row],[Shipdate]])</f>
        <v>2023</v>
      </c>
      <c r="K6331" s="22"/>
      <c r="L6331" s="22">
        <f>VLOOKUP(shipments[[#This Row],[PID]],CHOOSE({1,2},products[PID],products[Cost_per_box]),2,0)</f>
        <v>3.85</v>
      </c>
      <c r="M6331" s="22">
        <f>shipments[[#This Row],[Boxes]]*shipments[[#This Row],[cost_per_box]]</f>
        <v>1104.95</v>
      </c>
      <c r="N6331" s="22">
        <f>shipments[[#This Row],[Amount]]-shipments[[#This Row],[total cost]]</f>
        <v>1473.55</v>
      </c>
    </row>
    <row r="6332" spans="1:14" x14ac:dyDescent="0.35">
      <c r="A6332" t="s">
        <v>6384</v>
      </c>
      <c r="B6332" t="s">
        <v>8047</v>
      </c>
      <c r="C6332" t="s">
        <v>8014</v>
      </c>
      <c r="D6332" t="s">
        <v>8033</v>
      </c>
      <c r="E6332" s="1">
        <v>45097</v>
      </c>
      <c r="F6332">
        <v>4860</v>
      </c>
      <c r="G6332">
        <v>540</v>
      </c>
      <c r="H6332" t="s">
        <v>7</v>
      </c>
      <c r="I6332" t="str">
        <f>VLOOKUP(shipments[[#This Row],[SPID]],CHOOSE({1,2},people[[#All],[SPID]],people[[#All],[Sales_person]]),2,0)</f>
        <v>Beverie Moffet</v>
      </c>
      <c r="J6332">
        <f>YEAR(shipments[[#This Row],[Shipdate]])</f>
        <v>2023</v>
      </c>
      <c r="K6332" s="22"/>
      <c r="L6332" s="22">
        <f>VLOOKUP(shipments[[#This Row],[PID]],CHOOSE({1,2},products[PID],products[Cost_per_box]),2,0)</f>
        <v>3.85</v>
      </c>
      <c r="M6332" s="22">
        <f>shipments[[#This Row],[Boxes]]*shipments[[#This Row],[cost_per_box]]</f>
        <v>2079</v>
      </c>
      <c r="N6332" s="22">
        <f>shipments[[#This Row],[Amount]]-shipments[[#This Row],[total cost]]</f>
        <v>2781</v>
      </c>
    </row>
    <row r="6333" spans="1:14" x14ac:dyDescent="0.35">
      <c r="A6333" t="s">
        <v>6385</v>
      </c>
      <c r="B6333" t="s">
        <v>8047</v>
      </c>
      <c r="C6333" t="s">
        <v>8014</v>
      </c>
      <c r="D6333" t="s">
        <v>8033</v>
      </c>
      <c r="E6333" s="1">
        <v>44931</v>
      </c>
      <c r="F6333">
        <v>2459.25</v>
      </c>
      <c r="G6333">
        <v>492</v>
      </c>
      <c r="H6333" t="s">
        <v>7</v>
      </c>
      <c r="I6333" t="str">
        <f>VLOOKUP(shipments[[#This Row],[SPID]],CHOOSE({1,2},people[[#All],[SPID]],people[[#All],[Sales_person]]),2,0)</f>
        <v>Beverie Moffet</v>
      </c>
      <c r="J6333">
        <f>YEAR(shipments[[#This Row],[Shipdate]])</f>
        <v>2023</v>
      </c>
      <c r="K6333" s="22"/>
      <c r="L6333" s="22">
        <f>VLOOKUP(shipments[[#This Row],[PID]],CHOOSE({1,2},products[PID],products[Cost_per_box]),2,0)</f>
        <v>3.85</v>
      </c>
      <c r="M6333" s="22">
        <f>shipments[[#This Row],[Boxes]]*shipments[[#This Row],[cost_per_box]]</f>
        <v>1894.2</v>
      </c>
      <c r="N6333" s="22">
        <f>shipments[[#This Row],[Amount]]-shipments[[#This Row],[total cost]]</f>
        <v>565.04999999999995</v>
      </c>
    </row>
    <row r="6334" spans="1:14" x14ac:dyDescent="0.35">
      <c r="A6334" t="s">
        <v>6386</v>
      </c>
      <c r="B6334" t="s">
        <v>8047</v>
      </c>
      <c r="C6334" t="s">
        <v>8014</v>
      </c>
      <c r="D6334" t="s">
        <v>8038</v>
      </c>
      <c r="E6334" s="1">
        <v>45293</v>
      </c>
      <c r="F6334">
        <v>8379</v>
      </c>
      <c r="G6334">
        <v>1397</v>
      </c>
      <c r="H6334" t="s">
        <v>7</v>
      </c>
      <c r="I6334" t="str">
        <f>VLOOKUP(shipments[[#This Row],[SPID]],CHOOSE({1,2},people[[#All],[SPID]],people[[#All],[Sales_person]]),2,0)</f>
        <v>Beverie Moffet</v>
      </c>
      <c r="J6334">
        <f>YEAR(shipments[[#This Row],[Shipdate]])</f>
        <v>2024</v>
      </c>
      <c r="K6334" s="22"/>
      <c r="L6334" s="22">
        <f>VLOOKUP(shipments[[#This Row],[PID]],CHOOSE({1,2},products[PID],products[Cost_per_box]),2,0)</f>
        <v>3.85</v>
      </c>
      <c r="M6334" s="22">
        <f>shipments[[#This Row],[Boxes]]*shipments[[#This Row],[cost_per_box]]</f>
        <v>5378.45</v>
      </c>
      <c r="N6334" s="22">
        <f>shipments[[#This Row],[Amount]]-shipments[[#This Row],[total cost]]</f>
        <v>3000.55</v>
      </c>
    </row>
    <row r="6335" spans="1:14" x14ac:dyDescent="0.35">
      <c r="A6335" t="s">
        <v>6387</v>
      </c>
      <c r="B6335" t="s">
        <v>8047</v>
      </c>
      <c r="C6335" t="s">
        <v>8014</v>
      </c>
      <c r="D6335" t="s">
        <v>8037</v>
      </c>
      <c r="E6335" s="1">
        <v>45034</v>
      </c>
      <c r="F6335">
        <v>5703.75</v>
      </c>
      <c r="G6335">
        <v>815</v>
      </c>
      <c r="H6335" t="s">
        <v>7</v>
      </c>
      <c r="I6335" t="str">
        <f>VLOOKUP(shipments[[#This Row],[SPID]],CHOOSE({1,2},people[[#All],[SPID]],people[[#All],[Sales_person]]),2,0)</f>
        <v>Beverie Moffet</v>
      </c>
      <c r="J6335">
        <f>YEAR(shipments[[#This Row],[Shipdate]])</f>
        <v>2023</v>
      </c>
      <c r="K6335" s="22"/>
      <c r="L6335" s="22">
        <f>VLOOKUP(shipments[[#This Row],[PID]],CHOOSE({1,2},products[PID],products[Cost_per_box]),2,0)</f>
        <v>3.85</v>
      </c>
      <c r="M6335" s="22">
        <f>shipments[[#This Row],[Boxes]]*shipments[[#This Row],[cost_per_box]]</f>
        <v>3137.75</v>
      </c>
      <c r="N6335" s="22">
        <f>shipments[[#This Row],[Amount]]-shipments[[#This Row],[total cost]]</f>
        <v>2566</v>
      </c>
    </row>
    <row r="6336" spans="1:14" x14ac:dyDescent="0.35">
      <c r="A6336" t="s">
        <v>6388</v>
      </c>
      <c r="B6336" t="s">
        <v>8047</v>
      </c>
      <c r="C6336" t="s">
        <v>8014</v>
      </c>
      <c r="D6336" t="s">
        <v>8038</v>
      </c>
      <c r="E6336" s="1">
        <v>44966</v>
      </c>
      <c r="F6336">
        <v>2783.25</v>
      </c>
      <c r="G6336">
        <v>310</v>
      </c>
      <c r="H6336" t="s">
        <v>7</v>
      </c>
      <c r="I6336" t="str">
        <f>VLOOKUP(shipments[[#This Row],[SPID]],CHOOSE({1,2},people[[#All],[SPID]],people[[#All],[Sales_person]]),2,0)</f>
        <v>Beverie Moffet</v>
      </c>
      <c r="J6336">
        <f>YEAR(shipments[[#This Row],[Shipdate]])</f>
        <v>2023</v>
      </c>
      <c r="K6336" s="22"/>
      <c r="L6336" s="22">
        <f>VLOOKUP(shipments[[#This Row],[PID]],CHOOSE({1,2},products[PID],products[Cost_per_box]),2,0)</f>
        <v>3.85</v>
      </c>
      <c r="M6336" s="22">
        <f>shipments[[#This Row],[Boxes]]*shipments[[#This Row],[cost_per_box]]</f>
        <v>1193.5</v>
      </c>
      <c r="N6336" s="22">
        <f>shipments[[#This Row],[Amount]]-shipments[[#This Row],[total cost]]</f>
        <v>1589.75</v>
      </c>
    </row>
    <row r="6337" spans="1:14" x14ac:dyDescent="0.35">
      <c r="A6337" t="s">
        <v>6389</v>
      </c>
      <c r="B6337" t="s">
        <v>8047</v>
      </c>
      <c r="C6337" t="s">
        <v>8015</v>
      </c>
      <c r="D6337" t="s">
        <v>8033</v>
      </c>
      <c r="E6337" s="1">
        <v>45534</v>
      </c>
      <c r="F6337">
        <v>7137</v>
      </c>
      <c r="G6337">
        <v>1190</v>
      </c>
      <c r="H6337" t="s">
        <v>18</v>
      </c>
      <c r="I6337" t="str">
        <f>VLOOKUP(shipments[[#This Row],[SPID]],CHOOSE({1,2},people[[#All],[SPID]],people[[#All],[Sales_person]]),2,0)</f>
        <v>Beverie Moffet</v>
      </c>
      <c r="J6337">
        <f>YEAR(shipments[[#This Row],[Shipdate]])</f>
        <v>2024</v>
      </c>
      <c r="K6337" s="22"/>
      <c r="L6337" s="22">
        <f>VLOOKUP(shipments[[#This Row],[PID]],CHOOSE({1,2},products[PID],products[Cost_per_box]),2,0)</f>
        <v>5.72</v>
      </c>
      <c r="M6337" s="22">
        <f>shipments[[#This Row],[Boxes]]*shipments[[#This Row],[cost_per_box]]</f>
        <v>6806.7999999999993</v>
      </c>
      <c r="N6337" s="22">
        <f>shipments[[#This Row],[Amount]]-shipments[[#This Row],[total cost]]</f>
        <v>330.20000000000073</v>
      </c>
    </row>
    <row r="6338" spans="1:14" x14ac:dyDescent="0.35">
      <c r="A6338" t="s">
        <v>6390</v>
      </c>
      <c r="B6338" t="s">
        <v>8047</v>
      </c>
      <c r="C6338" t="s">
        <v>8015</v>
      </c>
      <c r="D6338" t="s">
        <v>8034</v>
      </c>
      <c r="E6338" s="1">
        <v>45476</v>
      </c>
      <c r="F6338">
        <v>3415.5</v>
      </c>
      <c r="G6338">
        <v>380</v>
      </c>
      <c r="H6338" t="s">
        <v>18</v>
      </c>
      <c r="I6338" t="str">
        <f>VLOOKUP(shipments[[#This Row],[SPID]],CHOOSE({1,2},people[[#All],[SPID]],people[[#All],[Sales_person]]),2,0)</f>
        <v>Beverie Moffet</v>
      </c>
      <c r="J6338">
        <f>YEAR(shipments[[#This Row],[Shipdate]])</f>
        <v>2024</v>
      </c>
      <c r="K6338" s="22"/>
      <c r="L6338" s="22">
        <f>VLOOKUP(shipments[[#This Row],[PID]],CHOOSE({1,2},products[PID],products[Cost_per_box]),2,0)</f>
        <v>5.72</v>
      </c>
      <c r="M6338" s="22">
        <f>shipments[[#This Row],[Boxes]]*shipments[[#This Row],[cost_per_box]]</f>
        <v>2173.6</v>
      </c>
      <c r="N6338" s="22">
        <f>shipments[[#This Row],[Amount]]-shipments[[#This Row],[total cost]]</f>
        <v>1241.9000000000001</v>
      </c>
    </row>
    <row r="6339" spans="1:14" x14ac:dyDescent="0.35">
      <c r="A6339" t="s">
        <v>6391</v>
      </c>
      <c r="B6339" t="s">
        <v>8047</v>
      </c>
      <c r="C6339" t="s">
        <v>8015</v>
      </c>
      <c r="D6339" t="s">
        <v>8036</v>
      </c>
      <c r="E6339" s="1">
        <v>45559</v>
      </c>
      <c r="F6339">
        <v>5915.25</v>
      </c>
      <c r="G6339">
        <v>740</v>
      </c>
      <c r="H6339" t="s">
        <v>26</v>
      </c>
      <c r="I6339" t="str">
        <f>VLOOKUP(shipments[[#This Row],[SPID]],CHOOSE({1,2},people[[#All],[SPID]],people[[#All],[Sales_person]]),2,0)</f>
        <v>Beverie Moffet</v>
      </c>
      <c r="J6339">
        <f>YEAR(shipments[[#This Row],[Shipdate]])</f>
        <v>2024</v>
      </c>
      <c r="K6339" s="22"/>
      <c r="L6339" s="22">
        <f>VLOOKUP(shipments[[#This Row],[PID]],CHOOSE({1,2},products[PID],products[Cost_per_box]),2,0)</f>
        <v>5.72</v>
      </c>
      <c r="M6339" s="22">
        <f>shipments[[#This Row],[Boxes]]*shipments[[#This Row],[cost_per_box]]</f>
        <v>4232.8</v>
      </c>
      <c r="N6339" s="22">
        <f>shipments[[#This Row],[Amount]]-shipments[[#This Row],[total cost]]</f>
        <v>1682.4499999999998</v>
      </c>
    </row>
    <row r="6340" spans="1:14" x14ac:dyDescent="0.35">
      <c r="A6340" t="s">
        <v>6392</v>
      </c>
      <c r="B6340" t="s">
        <v>8047</v>
      </c>
      <c r="C6340" t="s">
        <v>8015</v>
      </c>
      <c r="D6340" t="s">
        <v>8036</v>
      </c>
      <c r="E6340" s="1">
        <v>45425</v>
      </c>
      <c r="F6340">
        <v>366.75</v>
      </c>
      <c r="G6340">
        <v>46</v>
      </c>
      <c r="H6340" t="s">
        <v>7</v>
      </c>
      <c r="I6340" t="str">
        <f>VLOOKUP(shipments[[#This Row],[SPID]],CHOOSE({1,2},people[[#All],[SPID]],people[[#All],[Sales_person]]),2,0)</f>
        <v>Beverie Moffet</v>
      </c>
      <c r="J6340">
        <f>YEAR(shipments[[#This Row],[Shipdate]])</f>
        <v>2024</v>
      </c>
      <c r="K6340" s="22"/>
      <c r="L6340" s="22">
        <f>VLOOKUP(shipments[[#This Row],[PID]],CHOOSE({1,2},products[PID],products[Cost_per_box]),2,0)</f>
        <v>5.72</v>
      </c>
      <c r="M6340" s="22">
        <f>shipments[[#This Row],[Boxes]]*shipments[[#This Row],[cost_per_box]]</f>
        <v>263.12</v>
      </c>
      <c r="N6340" s="22">
        <f>shipments[[#This Row],[Amount]]-shipments[[#This Row],[total cost]]</f>
        <v>103.63</v>
      </c>
    </row>
    <row r="6341" spans="1:14" x14ac:dyDescent="0.35">
      <c r="A6341" t="s">
        <v>6393</v>
      </c>
      <c r="B6341" t="s">
        <v>8047</v>
      </c>
      <c r="C6341" t="s">
        <v>8016</v>
      </c>
      <c r="D6341" t="s">
        <v>8037</v>
      </c>
      <c r="E6341" s="1">
        <v>45161</v>
      </c>
      <c r="F6341">
        <v>2486.25</v>
      </c>
      <c r="G6341">
        <v>89</v>
      </c>
      <c r="H6341" t="s">
        <v>7</v>
      </c>
      <c r="I6341" t="str">
        <f>VLOOKUP(shipments[[#This Row],[SPID]],CHOOSE({1,2},people[[#All],[SPID]],people[[#All],[Sales_person]]),2,0)</f>
        <v>Beverie Moffet</v>
      </c>
      <c r="J6341">
        <f>YEAR(shipments[[#This Row],[Shipdate]])</f>
        <v>2023</v>
      </c>
      <c r="K6341" s="22"/>
      <c r="L6341" s="22">
        <f>VLOOKUP(shipments[[#This Row],[PID]],CHOOSE({1,2},products[PID],products[Cost_per_box]),2,0)</f>
        <v>6.31</v>
      </c>
      <c r="M6341" s="22">
        <f>shipments[[#This Row],[Boxes]]*shipments[[#This Row],[cost_per_box]]</f>
        <v>561.58999999999992</v>
      </c>
      <c r="N6341" s="22">
        <f>shipments[[#This Row],[Amount]]-shipments[[#This Row],[total cost]]</f>
        <v>1924.66</v>
      </c>
    </row>
    <row r="6342" spans="1:14" x14ac:dyDescent="0.35">
      <c r="A6342" t="s">
        <v>6394</v>
      </c>
      <c r="B6342" t="s">
        <v>8047</v>
      </c>
      <c r="C6342" t="s">
        <v>8017</v>
      </c>
      <c r="D6342" t="s">
        <v>8034</v>
      </c>
      <c r="E6342" s="1">
        <v>45139</v>
      </c>
      <c r="F6342">
        <v>5127.75</v>
      </c>
      <c r="G6342">
        <v>206</v>
      </c>
      <c r="H6342" t="s">
        <v>40</v>
      </c>
      <c r="I6342" t="str">
        <f>VLOOKUP(shipments[[#This Row],[SPID]],CHOOSE({1,2},people[[#All],[SPID]],people[[#All],[Sales_person]]),2,0)</f>
        <v>Beverie Moffet</v>
      </c>
      <c r="J6342">
        <f>YEAR(shipments[[#This Row],[Shipdate]])</f>
        <v>2023</v>
      </c>
      <c r="K6342" s="22"/>
      <c r="L6342" s="22">
        <f>VLOOKUP(shipments[[#This Row],[PID]],CHOOSE({1,2},products[PID],products[Cost_per_box]),2,0)</f>
        <v>9.94</v>
      </c>
      <c r="M6342" s="22">
        <f>shipments[[#This Row],[Boxes]]*shipments[[#This Row],[cost_per_box]]</f>
        <v>2047.6399999999999</v>
      </c>
      <c r="N6342" s="22">
        <f>shipments[[#This Row],[Amount]]-shipments[[#This Row],[total cost]]</f>
        <v>3080.11</v>
      </c>
    </row>
    <row r="6343" spans="1:14" x14ac:dyDescent="0.35">
      <c r="A6343" t="s">
        <v>6395</v>
      </c>
      <c r="B6343" t="s">
        <v>8047</v>
      </c>
      <c r="C6343" t="s">
        <v>8017</v>
      </c>
      <c r="D6343" t="s">
        <v>8038</v>
      </c>
      <c r="E6343" s="1">
        <v>44932</v>
      </c>
      <c r="F6343">
        <v>5562</v>
      </c>
      <c r="G6343">
        <v>199</v>
      </c>
      <c r="H6343" t="s">
        <v>7</v>
      </c>
      <c r="I6343" t="str">
        <f>VLOOKUP(shipments[[#This Row],[SPID]],CHOOSE({1,2},people[[#All],[SPID]],people[[#All],[Sales_person]]),2,0)</f>
        <v>Beverie Moffet</v>
      </c>
      <c r="J6343">
        <f>YEAR(shipments[[#This Row],[Shipdate]])</f>
        <v>2023</v>
      </c>
      <c r="K6343" s="22"/>
      <c r="L6343" s="22">
        <f>VLOOKUP(shipments[[#This Row],[PID]],CHOOSE({1,2},products[PID],products[Cost_per_box]),2,0)</f>
        <v>9.94</v>
      </c>
      <c r="M6343" s="22">
        <f>shipments[[#This Row],[Boxes]]*shipments[[#This Row],[cost_per_box]]</f>
        <v>1978.06</v>
      </c>
      <c r="N6343" s="22">
        <f>shipments[[#This Row],[Amount]]-shipments[[#This Row],[total cost]]</f>
        <v>3583.94</v>
      </c>
    </row>
    <row r="6344" spans="1:14" x14ac:dyDescent="0.35">
      <c r="A6344" t="s">
        <v>6396</v>
      </c>
      <c r="B6344" t="s">
        <v>8047</v>
      </c>
      <c r="C6344" t="s">
        <v>8017</v>
      </c>
      <c r="D6344" t="s">
        <v>8038</v>
      </c>
      <c r="E6344" s="1">
        <v>45068</v>
      </c>
      <c r="F6344">
        <v>5535</v>
      </c>
      <c r="G6344">
        <v>198</v>
      </c>
      <c r="H6344" t="s">
        <v>7</v>
      </c>
      <c r="I6344" t="str">
        <f>VLOOKUP(shipments[[#This Row],[SPID]],CHOOSE({1,2},people[[#All],[SPID]],people[[#All],[Sales_person]]),2,0)</f>
        <v>Beverie Moffet</v>
      </c>
      <c r="J6344">
        <f>YEAR(shipments[[#This Row],[Shipdate]])</f>
        <v>2023</v>
      </c>
      <c r="K6344" s="22"/>
      <c r="L6344" s="22">
        <f>VLOOKUP(shipments[[#This Row],[PID]],CHOOSE({1,2},products[PID],products[Cost_per_box]),2,0)</f>
        <v>9.94</v>
      </c>
      <c r="M6344" s="22">
        <f>shipments[[#This Row],[Boxes]]*shipments[[#This Row],[cost_per_box]]</f>
        <v>1968.12</v>
      </c>
      <c r="N6344" s="22">
        <f>shipments[[#This Row],[Amount]]-shipments[[#This Row],[total cost]]</f>
        <v>3566.88</v>
      </c>
    </row>
    <row r="6345" spans="1:14" x14ac:dyDescent="0.35">
      <c r="A6345" t="s">
        <v>6397</v>
      </c>
      <c r="B6345" t="s">
        <v>8047</v>
      </c>
      <c r="C6345" t="s">
        <v>8017</v>
      </c>
      <c r="D6345" t="s">
        <v>8037</v>
      </c>
      <c r="E6345" s="1">
        <v>44959</v>
      </c>
      <c r="F6345">
        <v>6000.75</v>
      </c>
      <c r="G6345">
        <v>215</v>
      </c>
      <c r="H6345" t="s">
        <v>7</v>
      </c>
      <c r="I6345" t="str">
        <f>VLOOKUP(shipments[[#This Row],[SPID]],CHOOSE({1,2},people[[#All],[SPID]],people[[#All],[Sales_person]]),2,0)</f>
        <v>Beverie Moffet</v>
      </c>
      <c r="J6345">
        <f>YEAR(shipments[[#This Row],[Shipdate]])</f>
        <v>2023</v>
      </c>
      <c r="K6345" s="22"/>
      <c r="L6345" s="22">
        <f>VLOOKUP(shipments[[#This Row],[PID]],CHOOSE({1,2},products[PID],products[Cost_per_box]),2,0)</f>
        <v>9.94</v>
      </c>
      <c r="M6345" s="22">
        <f>shipments[[#This Row],[Boxes]]*shipments[[#This Row],[cost_per_box]]</f>
        <v>2137.1</v>
      </c>
      <c r="N6345" s="22">
        <f>shipments[[#This Row],[Amount]]-shipments[[#This Row],[total cost]]</f>
        <v>3863.65</v>
      </c>
    </row>
    <row r="6346" spans="1:14" x14ac:dyDescent="0.35">
      <c r="A6346" t="s">
        <v>6398</v>
      </c>
      <c r="B6346" t="s">
        <v>8047</v>
      </c>
      <c r="C6346" t="s">
        <v>8017</v>
      </c>
      <c r="D6346" t="s">
        <v>8033</v>
      </c>
      <c r="E6346" s="1">
        <v>45391</v>
      </c>
      <c r="F6346">
        <v>4144.5</v>
      </c>
      <c r="G6346">
        <v>173</v>
      </c>
      <c r="H6346" t="s">
        <v>7</v>
      </c>
      <c r="I6346" t="str">
        <f>VLOOKUP(shipments[[#This Row],[SPID]],CHOOSE({1,2},people[[#All],[SPID]],people[[#All],[Sales_person]]),2,0)</f>
        <v>Beverie Moffet</v>
      </c>
      <c r="J6346">
        <f>YEAR(shipments[[#This Row],[Shipdate]])</f>
        <v>2024</v>
      </c>
      <c r="K6346" s="22"/>
      <c r="L6346" s="22">
        <f>VLOOKUP(shipments[[#This Row],[PID]],CHOOSE({1,2},products[PID],products[Cost_per_box]),2,0)</f>
        <v>9.94</v>
      </c>
      <c r="M6346" s="22">
        <f>shipments[[#This Row],[Boxes]]*shipments[[#This Row],[cost_per_box]]</f>
        <v>1719.62</v>
      </c>
      <c r="N6346" s="22">
        <f>shipments[[#This Row],[Amount]]-shipments[[#This Row],[total cost]]</f>
        <v>2424.88</v>
      </c>
    </row>
    <row r="6347" spans="1:14" x14ac:dyDescent="0.35">
      <c r="A6347" t="s">
        <v>6399</v>
      </c>
      <c r="B6347" t="s">
        <v>8047</v>
      </c>
      <c r="C6347" t="s">
        <v>8017</v>
      </c>
      <c r="D6347" t="s">
        <v>8035</v>
      </c>
      <c r="E6347" s="1">
        <v>45461</v>
      </c>
      <c r="F6347">
        <v>3802.5</v>
      </c>
      <c r="G6347">
        <v>159</v>
      </c>
      <c r="H6347" t="s">
        <v>7</v>
      </c>
      <c r="I6347" t="str">
        <f>VLOOKUP(shipments[[#This Row],[SPID]],CHOOSE({1,2},people[[#All],[SPID]],people[[#All],[Sales_person]]),2,0)</f>
        <v>Beverie Moffet</v>
      </c>
      <c r="J6347">
        <f>YEAR(shipments[[#This Row],[Shipdate]])</f>
        <v>2024</v>
      </c>
      <c r="K6347" s="22"/>
      <c r="L6347" s="22">
        <f>VLOOKUP(shipments[[#This Row],[PID]],CHOOSE({1,2},products[PID],products[Cost_per_box]),2,0)</f>
        <v>9.94</v>
      </c>
      <c r="M6347" s="22">
        <f>shipments[[#This Row],[Boxes]]*shipments[[#This Row],[cost_per_box]]</f>
        <v>1580.4599999999998</v>
      </c>
      <c r="N6347" s="22">
        <f>shipments[[#This Row],[Amount]]-shipments[[#This Row],[total cost]]</f>
        <v>2222.04</v>
      </c>
    </row>
    <row r="6348" spans="1:14" x14ac:dyDescent="0.35">
      <c r="A6348" t="s">
        <v>6400</v>
      </c>
      <c r="B6348" t="s">
        <v>8047</v>
      </c>
      <c r="C6348" t="s">
        <v>8018</v>
      </c>
      <c r="D6348" t="s">
        <v>8038</v>
      </c>
      <c r="E6348" s="1">
        <v>45512</v>
      </c>
      <c r="F6348">
        <v>5015.25</v>
      </c>
      <c r="G6348">
        <v>251</v>
      </c>
      <c r="H6348" t="s">
        <v>18</v>
      </c>
      <c r="I6348" t="str">
        <f>VLOOKUP(shipments[[#This Row],[SPID]],CHOOSE({1,2},people[[#All],[SPID]],people[[#All],[Sales_person]]),2,0)</f>
        <v>Beverie Moffet</v>
      </c>
      <c r="J6348">
        <f>YEAR(shipments[[#This Row],[Shipdate]])</f>
        <v>2024</v>
      </c>
      <c r="K6348" s="22"/>
      <c r="L6348" s="22">
        <f>VLOOKUP(shipments[[#This Row],[PID]],CHOOSE({1,2},products[PID],products[Cost_per_box]),2,0)</f>
        <v>7.73</v>
      </c>
      <c r="M6348" s="22">
        <f>shipments[[#This Row],[Boxes]]*shipments[[#This Row],[cost_per_box]]</f>
        <v>1940.23</v>
      </c>
      <c r="N6348" s="22">
        <f>shipments[[#This Row],[Amount]]-shipments[[#This Row],[total cost]]</f>
        <v>3075.02</v>
      </c>
    </row>
    <row r="6349" spans="1:14" x14ac:dyDescent="0.35">
      <c r="A6349" t="s">
        <v>6401</v>
      </c>
      <c r="B6349" t="s">
        <v>8047</v>
      </c>
      <c r="C6349" t="s">
        <v>8018</v>
      </c>
      <c r="D6349" t="s">
        <v>8034</v>
      </c>
      <c r="E6349" s="1">
        <v>45455</v>
      </c>
      <c r="F6349">
        <v>8257.5</v>
      </c>
      <c r="G6349">
        <v>376</v>
      </c>
      <c r="H6349" t="s">
        <v>7</v>
      </c>
      <c r="I6349" t="str">
        <f>VLOOKUP(shipments[[#This Row],[SPID]],CHOOSE({1,2},people[[#All],[SPID]],people[[#All],[Sales_person]]),2,0)</f>
        <v>Beverie Moffet</v>
      </c>
      <c r="J6349">
        <f>YEAR(shipments[[#This Row],[Shipdate]])</f>
        <v>2024</v>
      </c>
      <c r="K6349" s="22"/>
      <c r="L6349" s="22">
        <f>VLOOKUP(shipments[[#This Row],[PID]],CHOOSE({1,2},products[PID],products[Cost_per_box]),2,0)</f>
        <v>7.73</v>
      </c>
      <c r="M6349" s="22">
        <f>shipments[[#This Row],[Boxes]]*shipments[[#This Row],[cost_per_box]]</f>
        <v>2906.48</v>
      </c>
      <c r="N6349" s="22">
        <f>shipments[[#This Row],[Amount]]-shipments[[#This Row],[total cost]]</f>
        <v>5351.02</v>
      </c>
    </row>
    <row r="6350" spans="1:14" x14ac:dyDescent="0.35">
      <c r="A6350" t="s">
        <v>6402</v>
      </c>
      <c r="B6350" t="s">
        <v>8047</v>
      </c>
      <c r="C6350" t="s">
        <v>8018</v>
      </c>
      <c r="D6350" t="s">
        <v>8035</v>
      </c>
      <c r="E6350" s="1">
        <v>45523</v>
      </c>
      <c r="F6350">
        <v>6234.75</v>
      </c>
      <c r="G6350">
        <v>347</v>
      </c>
      <c r="H6350" t="s">
        <v>18</v>
      </c>
      <c r="I6350" t="str">
        <f>VLOOKUP(shipments[[#This Row],[SPID]],CHOOSE({1,2},people[[#All],[SPID]],people[[#All],[Sales_person]]),2,0)</f>
        <v>Beverie Moffet</v>
      </c>
      <c r="J6350">
        <f>YEAR(shipments[[#This Row],[Shipdate]])</f>
        <v>2024</v>
      </c>
      <c r="K6350" s="22"/>
      <c r="L6350" s="22">
        <f>VLOOKUP(shipments[[#This Row],[PID]],CHOOSE({1,2},products[PID],products[Cost_per_box]),2,0)</f>
        <v>7.73</v>
      </c>
      <c r="M6350" s="22">
        <f>shipments[[#This Row],[Boxes]]*shipments[[#This Row],[cost_per_box]]</f>
        <v>2682.31</v>
      </c>
      <c r="N6350" s="22">
        <f>shipments[[#This Row],[Amount]]-shipments[[#This Row],[total cost]]</f>
        <v>3552.44</v>
      </c>
    </row>
    <row r="6351" spans="1:14" x14ac:dyDescent="0.35">
      <c r="A6351" t="s">
        <v>6403</v>
      </c>
      <c r="B6351" t="s">
        <v>8047</v>
      </c>
      <c r="C6351" t="s">
        <v>8020</v>
      </c>
      <c r="D6351" t="s">
        <v>8033</v>
      </c>
      <c r="E6351" s="1">
        <v>45006</v>
      </c>
      <c r="F6351">
        <v>4774.5</v>
      </c>
      <c r="G6351">
        <v>299</v>
      </c>
      <c r="H6351" t="s">
        <v>7</v>
      </c>
      <c r="I6351" t="str">
        <f>VLOOKUP(shipments[[#This Row],[SPID]],CHOOSE({1,2},people[[#All],[SPID]],people[[#All],[Sales_person]]),2,0)</f>
        <v>Beverie Moffet</v>
      </c>
      <c r="J6351">
        <f>YEAR(shipments[[#This Row],[Shipdate]])</f>
        <v>2023</v>
      </c>
      <c r="K6351" s="22"/>
      <c r="L6351" s="22">
        <f>VLOOKUP(shipments[[#This Row],[PID]],CHOOSE({1,2},products[PID],products[Cost_per_box]),2,0)</f>
        <v>8.2200000000000006</v>
      </c>
      <c r="M6351" s="22">
        <f>shipments[[#This Row],[Boxes]]*shipments[[#This Row],[cost_per_box]]</f>
        <v>2457.7800000000002</v>
      </c>
      <c r="N6351" s="22">
        <f>shipments[[#This Row],[Amount]]-shipments[[#This Row],[total cost]]</f>
        <v>2316.7199999999998</v>
      </c>
    </row>
    <row r="6352" spans="1:14" x14ac:dyDescent="0.35">
      <c r="A6352" t="s">
        <v>6404</v>
      </c>
      <c r="B6352" t="s">
        <v>8047</v>
      </c>
      <c r="C6352" t="s">
        <v>8020</v>
      </c>
      <c r="D6352" t="s">
        <v>8038</v>
      </c>
      <c r="E6352" s="1">
        <v>44950</v>
      </c>
      <c r="F6352">
        <v>19278</v>
      </c>
      <c r="G6352">
        <v>1483</v>
      </c>
      <c r="H6352" t="s">
        <v>7</v>
      </c>
      <c r="I6352" t="str">
        <f>VLOOKUP(shipments[[#This Row],[SPID]],CHOOSE({1,2},people[[#All],[SPID]],people[[#All],[Sales_person]]),2,0)</f>
        <v>Beverie Moffet</v>
      </c>
      <c r="J6352">
        <f>YEAR(shipments[[#This Row],[Shipdate]])</f>
        <v>2023</v>
      </c>
      <c r="K6352" s="22"/>
      <c r="L6352" s="22">
        <f>VLOOKUP(shipments[[#This Row],[PID]],CHOOSE({1,2},products[PID],products[Cost_per_box]),2,0)</f>
        <v>8.2200000000000006</v>
      </c>
      <c r="M6352" s="22">
        <f>shipments[[#This Row],[Boxes]]*shipments[[#This Row],[cost_per_box]]</f>
        <v>12190.26</v>
      </c>
      <c r="N6352" s="22">
        <f>shipments[[#This Row],[Amount]]-shipments[[#This Row],[total cost]]</f>
        <v>7087.74</v>
      </c>
    </row>
    <row r="6353" spans="1:14" x14ac:dyDescent="0.35">
      <c r="A6353" t="s">
        <v>6405</v>
      </c>
      <c r="B6353" t="s">
        <v>8047</v>
      </c>
      <c r="C6353" t="s">
        <v>8020</v>
      </c>
      <c r="D6353" t="s">
        <v>8038</v>
      </c>
      <c r="E6353" s="1">
        <v>44979</v>
      </c>
      <c r="F6353">
        <v>2407.5</v>
      </c>
      <c r="G6353">
        <v>186</v>
      </c>
      <c r="H6353" t="s">
        <v>7</v>
      </c>
      <c r="I6353" t="str">
        <f>VLOOKUP(shipments[[#This Row],[SPID]],CHOOSE({1,2},people[[#All],[SPID]],people[[#All],[Sales_person]]),2,0)</f>
        <v>Beverie Moffet</v>
      </c>
      <c r="J6353">
        <f>YEAR(shipments[[#This Row],[Shipdate]])</f>
        <v>2023</v>
      </c>
      <c r="K6353" s="22"/>
      <c r="L6353" s="22">
        <f>VLOOKUP(shipments[[#This Row],[PID]],CHOOSE({1,2},products[PID],products[Cost_per_box]),2,0)</f>
        <v>8.2200000000000006</v>
      </c>
      <c r="M6353" s="22">
        <f>shipments[[#This Row],[Boxes]]*shipments[[#This Row],[cost_per_box]]</f>
        <v>1528.92</v>
      </c>
      <c r="N6353" s="22">
        <f>shipments[[#This Row],[Amount]]-shipments[[#This Row],[total cost]]</f>
        <v>878.57999999999993</v>
      </c>
    </row>
    <row r="6354" spans="1:14" x14ac:dyDescent="0.35">
      <c r="A6354" t="s">
        <v>6406</v>
      </c>
      <c r="B6354" t="s">
        <v>8047</v>
      </c>
      <c r="C6354" t="s">
        <v>8020</v>
      </c>
      <c r="D6354" t="s">
        <v>8038</v>
      </c>
      <c r="E6354" s="1">
        <v>45217</v>
      </c>
      <c r="F6354">
        <v>3582</v>
      </c>
      <c r="G6354">
        <v>239</v>
      </c>
      <c r="H6354" t="s">
        <v>7</v>
      </c>
      <c r="I6354" t="str">
        <f>VLOOKUP(shipments[[#This Row],[SPID]],CHOOSE({1,2},people[[#All],[SPID]],people[[#All],[Sales_person]]),2,0)</f>
        <v>Beverie Moffet</v>
      </c>
      <c r="J6354">
        <f>YEAR(shipments[[#This Row],[Shipdate]])</f>
        <v>2023</v>
      </c>
      <c r="K6354" s="22"/>
      <c r="L6354" s="22">
        <f>VLOOKUP(shipments[[#This Row],[PID]],CHOOSE({1,2},products[PID],products[Cost_per_box]),2,0)</f>
        <v>8.2200000000000006</v>
      </c>
      <c r="M6354" s="22">
        <f>shipments[[#This Row],[Boxes]]*shipments[[#This Row],[cost_per_box]]</f>
        <v>1964.5800000000002</v>
      </c>
      <c r="N6354" s="22">
        <f>shipments[[#This Row],[Amount]]-shipments[[#This Row],[total cost]]</f>
        <v>1617.4199999999998</v>
      </c>
    </row>
    <row r="6355" spans="1:14" x14ac:dyDescent="0.35">
      <c r="A6355" t="s">
        <v>6407</v>
      </c>
      <c r="B6355" t="s">
        <v>8047</v>
      </c>
      <c r="C6355" t="s">
        <v>8020</v>
      </c>
      <c r="D6355" t="s">
        <v>8036</v>
      </c>
      <c r="E6355" s="1">
        <v>45335</v>
      </c>
      <c r="F6355">
        <v>9852.75</v>
      </c>
      <c r="G6355">
        <v>758</v>
      </c>
      <c r="H6355" t="s">
        <v>7</v>
      </c>
      <c r="I6355" t="str">
        <f>VLOOKUP(shipments[[#This Row],[SPID]],CHOOSE({1,2},people[[#All],[SPID]],people[[#All],[Sales_person]]),2,0)</f>
        <v>Beverie Moffet</v>
      </c>
      <c r="J6355">
        <f>YEAR(shipments[[#This Row],[Shipdate]])</f>
        <v>2024</v>
      </c>
      <c r="K6355" s="22"/>
      <c r="L6355" s="22">
        <f>VLOOKUP(shipments[[#This Row],[PID]],CHOOSE({1,2},products[PID],products[Cost_per_box]),2,0)</f>
        <v>8.2200000000000006</v>
      </c>
      <c r="M6355" s="22">
        <f>shipments[[#This Row],[Boxes]]*shipments[[#This Row],[cost_per_box]]</f>
        <v>6230.76</v>
      </c>
      <c r="N6355" s="22">
        <f>shipments[[#This Row],[Amount]]-shipments[[#This Row],[total cost]]</f>
        <v>3621.99</v>
      </c>
    </row>
    <row r="6356" spans="1:14" x14ac:dyDescent="0.35">
      <c r="A6356" t="s">
        <v>6408</v>
      </c>
      <c r="B6356" t="s">
        <v>8047</v>
      </c>
      <c r="C6356" t="s">
        <v>8020</v>
      </c>
      <c r="D6356" t="s">
        <v>8037</v>
      </c>
      <c r="E6356" s="1">
        <v>45132</v>
      </c>
      <c r="F6356">
        <v>128.25</v>
      </c>
      <c r="G6356">
        <v>10</v>
      </c>
      <c r="H6356" t="s">
        <v>7</v>
      </c>
      <c r="I6356" t="str">
        <f>VLOOKUP(shipments[[#This Row],[SPID]],CHOOSE({1,2},people[[#All],[SPID]],people[[#All],[Sales_person]]),2,0)</f>
        <v>Beverie Moffet</v>
      </c>
      <c r="J6356">
        <f>YEAR(shipments[[#This Row],[Shipdate]])</f>
        <v>2023</v>
      </c>
      <c r="K6356" s="22"/>
      <c r="L6356" s="22">
        <f>VLOOKUP(shipments[[#This Row],[PID]],CHOOSE({1,2},products[PID],products[Cost_per_box]),2,0)</f>
        <v>8.2200000000000006</v>
      </c>
      <c r="M6356" s="22">
        <f>shipments[[#This Row],[Boxes]]*shipments[[#This Row],[cost_per_box]]</f>
        <v>82.2</v>
      </c>
      <c r="N6356" s="22">
        <f>shipments[[#This Row],[Amount]]-shipments[[#This Row],[total cost]]</f>
        <v>46.05</v>
      </c>
    </row>
    <row r="6357" spans="1:14" x14ac:dyDescent="0.35">
      <c r="A6357" t="s">
        <v>6409</v>
      </c>
      <c r="B6357" t="s">
        <v>8047</v>
      </c>
      <c r="C6357" t="s">
        <v>8021</v>
      </c>
      <c r="D6357" t="s">
        <v>8035</v>
      </c>
      <c r="E6357" s="1">
        <v>45436</v>
      </c>
      <c r="F6357">
        <v>2954.25</v>
      </c>
      <c r="G6357">
        <v>148</v>
      </c>
      <c r="H6357" t="s">
        <v>7</v>
      </c>
      <c r="I6357" t="str">
        <f>VLOOKUP(shipments[[#This Row],[SPID]],CHOOSE({1,2},people[[#All],[SPID]],people[[#All],[Sales_person]]),2,0)</f>
        <v>Beverie Moffet</v>
      </c>
      <c r="J6357">
        <f>YEAR(shipments[[#This Row],[Shipdate]])</f>
        <v>2024</v>
      </c>
      <c r="K6357" s="22"/>
      <c r="L6357" s="22">
        <f>VLOOKUP(shipments[[#This Row],[PID]],CHOOSE({1,2},products[PID],products[Cost_per_box]),2,0)</f>
        <v>10.23</v>
      </c>
      <c r="M6357" s="22">
        <f>shipments[[#This Row],[Boxes]]*shipments[[#This Row],[cost_per_box]]</f>
        <v>1514.04</v>
      </c>
      <c r="N6357" s="22">
        <f>shipments[[#This Row],[Amount]]-shipments[[#This Row],[total cost]]</f>
        <v>1440.21</v>
      </c>
    </row>
    <row r="6358" spans="1:14" x14ac:dyDescent="0.35">
      <c r="A6358" t="s">
        <v>6410</v>
      </c>
      <c r="B6358" t="s">
        <v>8047</v>
      </c>
      <c r="C6358" t="s">
        <v>8022</v>
      </c>
      <c r="D6358" t="s">
        <v>8038</v>
      </c>
      <c r="E6358" s="1">
        <v>45428</v>
      </c>
      <c r="F6358">
        <v>15405.75</v>
      </c>
      <c r="G6358">
        <v>963</v>
      </c>
      <c r="H6358" t="s">
        <v>7</v>
      </c>
      <c r="I6358" t="str">
        <f>VLOOKUP(shipments[[#This Row],[SPID]],CHOOSE({1,2},people[[#All],[SPID]],people[[#All],[Sales_person]]),2,0)</f>
        <v>Beverie Moffet</v>
      </c>
      <c r="J6358">
        <f>YEAR(shipments[[#This Row],[Shipdate]])</f>
        <v>2024</v>
      </c>
      <c r="K6358" s="22"/>
      <c r="L6358" s="22">
        <f>VLOOKUP(shipments[[#This Row],[PID]],CHOOSE({1,2},products[PID],products[Cost_per_box]),2,0)</f>
        <v>4.74</v>
      </c>
      <c r="M6358" s="22">
        <f>shipments[[#This Row],[Boxes]]*shipments[[#This Row],[cost_per_box]]</f>
        <v>4564.62</v>
      </c>
      <c r="N6358" s="22">
        <f>shipments[[#This Row],[Amount]]-shipments[[#This Row],[total cost]]</f>
        <v>10841.130000000001</v>
      </c>
    </row>
    <row r="6359" spans="1:14" x14ac:dyDescent="0.35">
      <c r="A6359" t="s">
        <v>6411</v>
      </c>
      <c r="B6359" t="s">
        <v>8047</v>
      </c>
      <c r="C6359" t="s">
        <v>8022</v>
      </c>
      <c r="D6359" t="s">
        <v>8033</v>
      </c>
      <c r="E6359" s="1">
        <v>45302</v>
      </c>
      <c r="F6359">
        <v>10397.25</v>
      </c>
      <c r="G6359">
        <v>612</v>
      </c>
      <c r="H6359" t="s">
        <v>7</v>
      </c>
      <c r="I6359" t="str">
        <f>VLOOKUP(shipments[[#This Row],[SPID]],CHOOSE({1,2},people[[#All],[SPID]],people[[#All],[Sales_person]]),2,0)</f>
        <v>Beverie Moffet</v>
      </c>
      <c r="J6359">
        <f>YEAR(shipments[[#This Row],[Shipdate]])</f>
        <v>2024</v>
      </c>
      <c r="K6359" s="22"/>
      <c r="L6359" s="22">
        <f>VLOOKUP(shipments[[#This Row],[PID]],CHOOSE({1,2},products[PID],products[Cost_per_box]),2,0)</f>
        <v>4.74</v>
      </c>
      <c r="M6359" s="22">
        <f>shipments[[#This Row],[Boxes]]*shipments[[#This Row],[cost_per_box]]</f>
        <v>2900.88</v>
      </c>
      <c r="N6359" s="22">
        <f>shipments[[#This Row],[Amount]]-shipments[[#This Row],[total cost]]</f>
        <v>7496.37</v>
      </c>
    </row>
    <row r="6360" spans="1:14" x14ac:dyDescent="0.35">
      <c r="A6360" t="s">
        <v>6412</v>
      </c>
      <c r="B6360" t="s">
        <v>8047</v>
      </c>
      <c r="C6360" t="s">
        <v>8023</v>
      </c>
      <c r="D6360" t="s">
        <v>8037</v>
      </c>
      <c r="E6360" s="1">
        <v>45352</v>
      </c>
      <c r="F6360">
        <v>8043.75</v>
      </c>
      <c r="G6360">
        <v>1341</v>
      </c>
      <c r="H6360" t="s">
        <v>7</v>
      </c>
      <c r="I6360" t="str">
        <f>VLOOKUP(shipments[[#This Row],[SPID]],CHOOSE({1,2},people[[#All],[SPID]],people[[#All],[Sales_person]]),2,0)</f>
        <v>Beverie Moffet</v>
      </c>
      <c r="J6360">
        <f>YEAR(shipments[[#This Row],[Shipdate]])</f>
        <v>2024</v>
      </c>
      <c r="K6360" s="22"/>
      <c r="L6360" s="22">
        <f>VLOOKUP(shipments[[#This Row],[PID]],CHOOSE({1,2},products[PID],products[Cost_per_box]),2,0)</f>
        <v>10.51</v>
      </c>
      <c r="M6360" s="22">
        <f>shipments[[#This Row],[Boxes]]*shipments[[#This Row],[cost_per_box]]</f>
        <v>14093.91</v>
      </c>
      <c r="N6360" s="22">
        <f>shipments[[#This Row],[Amount]]-shipments[[#This Row],[total cost]]</f>
        <v>-6050.16</v>
      </c>
    </row>
    <row r="6361" spans="1:14" x14ac:dyDescent="0.35">
      <c r="A6361" t="s">
        <v>6413</v>
      </c>
      <c r="B6361" t="s">
        <v>8047</v>
      </c>
      <c r="C6361" t="s">
        <v>8023</v>
      </c>
      <c r="D6361" t="s">
        <v>8037</v>
      </c>
      <c r="E6361" s="1">
        <v>45518</v>
      </c>
      <c r="F6361">
        <v>3195</v>
      </c>
      <c r="G6361">
        <v>400</v>
      </c>
      <c r="H6361" t="s">
        <v>18</v>
      </c>
      <c r="I6361" t="str">
        <f>VLOOKUP(shipments[[#This Row],[SPID]],CHOOSE({1,2},people[[#All],[SPID]],people[[#All],[Sales_person]]),2,0)</f>
        <v>Beverie Moffet</v>
      </c>
      <c r="J6361">
        <f>YEAR(shipments[[#This Row],[Shipdate]])</f>
        <v>2024</v>
      </c>
      <c r="K6361" s="22"/>
      <c r="L6361" s="22">
        <f>VLOOKUP(shipments[[#This Row],[PID]],CHOOSE({1,2},products[PID],products[Cost_per_box]),2,0)</f>
        <v>10.51</v>
      </c>
      <c r="M6361" s="22">
        <f>shipments[[#This Row],[Boxes]]*shipments[[#This Row],[cost_per_box]]</f>
        <v>4204</v>
      </c>
      <c r="N6361" s="22">
        <f>shipments[[#This Row],[Amount]]-shipments[[#This Row],[total cost]]</f>
        <v>-1009</v>
      </c>
    </row>
    <row r="6362" spans="1:14" x14ac:dyDescent="0.35">
      <c r="A6362" t="s">
        <v>6414</v>
      </c>
      <c r="B6362" t="s">
        <v>8047</v>
      </c>
      <c r="C6362" t="s">
        <v>8023</v>
      </c>
      <c r="D6362" t="s">
        <v>8038</v>
      </c>
      <c r="E6362" s="1">
        <v>45350</v>
      </c>
      <c r="F6362">
        <v>3541.5</v>
      </c>
      <c r="G6362">
        <v>591</v>
      </c>
      <c r="H6362" t="s">
        <v>7</v>
      </c>
      <c r="I6362" t="str">
        <f>VLOOKUP(shipments[[#This Row],[SPID]],CHOOSE({1,2},people[[#All],[SPID]],people[[#All],[Sales_person]]),2,0)</f>
        <v>Beverie Moffet</v>
      </c>
      <c r="J6362">
        <f>YEAR(shipments[[#This Row],[Shipdate]])</f>
        <v>2024</v>
      </c>
      <c r="K6362" s="22"/>
      <c r="L6362" s="22">
        <f>VLOOKUP(shipments[[#This Row],[PID]],CHOOSE({1,2},products[PID],products[Cost_per_box]),2,0)</f>
        <v>10.51</v>
      </c>
      <c r="M6362" s="22">
        <f>shipments[[#This Row],[Boxes]]*shipments[[#This Row],[cost_per_box]]</f>
        <v>6211.41</v>
      </c>
      <c r="N6362" s="22">
        <f>shipments[[#This Row],[Amount]]-shipments[[#This Row],[total cost]]</f>
        <v>-2669.91</v>
      </c>
    </row>
    <row r="6363" spans="1:14" x14ac:dyDescent="0.35">
      <c r="A6363" t="s">
        <v>6415</v>
      </c>
      <c r="B6363" t="s">
        <v>8047</v>
      </c>
      <c r="C6363" t="s">
        <v>8023</v>
      </c>
      <c r="D6363" t="s">
        <v>8034</v>
      </c>
      <c r="E6363" s="1">
        <v>45132</v>
      </c>
      <c r="F6363">
        <v>5780.25</v>
      </c>
      <c r="G6363">
        <v>964</v>
      </c>
      <c r="H6363" t="s">
        <v>7</v>
      </c>
      <c r="I6363" t="str">
        <f>VLOOKUP(shipments[[#This Row],[SPID]],CHOOSE({1,2},people[[#All],[SPID]],people[[#All],[Sales_person]]),2,0)</f>
        <v>Beverie Moffet</v>
      </c>
      <c r="J6363">
        <f>YEAR(shipments[[#This Row],[Shipdate]])</f>
        <v>2023</v>
      </c>
      <c r="K6363" s="22"/>
      <c r="L6363" s="22">
        <f>VLOOKUP(shipments[[#This Row],[PID]],CHOOSE({1,2},products[PID],products[Cost_per_box]),2,0)</f>
        <v>10.51</v>
      </c>
      <c r="M6363" s="22">
        <f>shipments[[#This Row],[Boxes]]*shipments[[#This Row],[cost_per_box]]</f>
        <v>10131.64</v>
      </c>
      <c r="N6363" s="22">
        <f>shipments[[#This Row],[Amount]]-shipments[[#This Row],[total cost]]</f>
        <v>-4351.3899999999994</v>
      </c>
    </row>
    <row r="6364" spans="1:14" x14ac:dyDescent="0.35">
      <c r="A6364" t="s">
        <v>6416</v>
      </c>
      <c r="B6364" t="s">
        <v>8047</v>
      </c>
      <c r="C6364" t="s">
        <v>8024</v>
      </c>
      <c r="D6364" t="s">
        <v>8033</v>
      </c>
      <c r="E6364" s="1">
        <v>45303</v>
      </c>
      <c r="F6364">
        <v>1624.5</v>
      </c>
      <c r="G6364">
        <v>91</v>
      </c>
      <c r="H6364" t="s">
        <v>7</v>
      </c>
      <c r="I6364" t="str">
        <f>VLOOKUP(shipments[[#This Row],[SPID]],CHOOSE({1,2},people[[#All],[SPID]],people[[#All],[Sales_person]]),2,0)</f>
        <v>Beverie Moffet</v>
      </c>
      <c r="J6364">
        <f>YEAR(shipments[[#This Row],[Shipdate]])</f>
        <v>2024</v>
      </c>
      <c r="K6364" s="22"/>
      <c r="L6364" s="22">
        <f>VLOOKUP(shipments[[#This Row],[PID]],CHOOSE({1,2},products[PID],products[Cost_per_box]),2,0)</f>
        <v>6.43</v>
      </c>
      <c r="M6364" s="22">
        <f>shipments[[#This Row],[Boxes]]*shipments[[#This Row],[cost_per_box]]</f>
        <v>585.13</v>
      </c>
      <c r="N6364" s="22">
        <f>shipments[[#This Row],[Amount]]-shipments[[#This Row],[total cost]]</f>
        <v>1039.3699999999999</v>
      </c>
    </row>
    <row r="6365" spans="1:14" x14ac:dyDescent="0.35">
      <c r="A6365" t="s">
        <v>6417</v>
      </c>
      <c r="B6365" t="s">
        <v>8047</v>
      </c>
      <c r="C6365" t="s">
        <v>8025</v>
      </c>
      <c r="D6365" t="s">
        <v>8033</v>
      </c>
      <c r="E6365" s="1">
        <v>45526</v>
      </c>
      <c r="F6365">
        <v>7841.25</v>
      </c>
      <c r="G6365">
        <v>374</v>
      </c>
      <c r="H6365" t="s">
        <v>18</v>
      </c>
      <c r="I6365" t="str">
        <f>VLOOKUP(shipments[[#This Row],[SPID]],CHOOSE({1,2},people[[#All],[SPID]],people[[#All],[Sales_person]]),2,0)</f>
        <v>Beverie Moffet</v>
      </c>
      <c r="J6365">
        <f>YEAR(shipments[[#This Row],[Shipdate]])</f>
        <v>2024</v>
      </c>
      <c r="K6365" s="22"/>
      <c r="L6365" s="22">
        <f>VLOOKUP(shipments[[#This Row],[PID]],CHOOSE({1,2},products[PID],products[Cost_per_box]),2,0)</f>
        <v>12.41</v>
      </c>
      <c r="M6365" s="22">
        <f>shipments[[#This Row],[Boxes]]*shipments[[#This Row],[cost_per_box]]</f>
        <v>4641.34</v>
      </c>
      <c r="N6365" s="22">
        <f>shipments[[#This Row],[Amount]]-shipments[[#This Row],[total cost]]</f>
        <v>3199.91</v>
      </c>
    </row>
    <row r="6366" spans="1:14" x14ac:dyDescent="0.35">
      <c r="A6366" t="s">
        <v>6418</v>
      </c>
      <c r="B6366" t="s">
        <v>8047</v>
      </c>
      <c r="C6366" t="s">
        <v>8026</v>
      </c>
      <c r="D6366" t="s">
        <v>8038</v>
      </c>
      <c r="E6366" s="1">
        <v>45539</v>
      </c>
      <c r="F6366">
        <v>4158</v>
      </c>
      <c r="G6366">
        <v>260</v>
      </c>
      <c r="H6366" t="s">
        <v>26</v>
      </c>
      <c r="I6366" t="str">
        <f>VLOOKUP(shipments[[#This Row],[SPID]],CHOOSE({1,2},people[[#All],[SPID]],people[[#All],[Sales_person]]),2,0)</f>
        <v>Beverie Moffet</v>
      </c>
      <c r="J6366">
        <f>YEAR(shipments[[#This Row],[Shipdate]])</f>
        <v>2024</v>
      </c>
      <c r="K6366" s="22"/>
      <c r="L6366" s="22">
        <f>VLOOKUP(shipments[[#This Row],[PID]],CHOOSE({1,2},products[PID],products[Cost_per_box]),2,0)</f>
        <v>9.57</v>
      </c>
      <c r="M6366" s="22">
        <f>shipments[[#This Row],[Boxes]]*shipments[[#This Row],[cost_per_box]]</f>
        <v>2488.2000000000003</v>
      </c>
      <c r="N6366" s="22">
        <f>shipments[[#This Row],[Amount]]-shipments[[#This Row],[total cost]]</f>
        <v>1669.7999999999997</v>
      </c>
    </row>
    <row r="6367" spans="1:14" x14ac:dyDescent="0.35">
      <c r="A6367" t="s">
        <v>6419</v>
      </c>
      <c r="B6367" t="s">
        <v>8047</v>
      </c>
      <c r="C6367" t="s">
        <v>8026</v>
      </c>
      <c r="D6367" t="s">
        <v>8036</v>
      </c>
      <c r="E6367" s="1">
        <v>45189</v>
      </c>
      <c r="F6367">
        <v>11675.25</v>
      </c>
      <c r="G6367">
        <v>834</v>
      </c>
      <c r="H6367" t="s">
        <v>7</v>
      </c>
      <c r="I6367" t="str">
        <f>VLOOKUP(shipments[[#This Row],[SPID]],CHOOSE({1,2},people[[#All],[SPID]],people[[#All],[Sales_person]]),2,0)</f>
        <v>Beverie Moffet</v>
      </c>
      <c r="J6367">
        <f>YEAR(shipments[[#This Row],[Shipdate]])</f>
        <v>2023</v>
      </c>
      <c r="K6367" s="22"/>
      <c r="L6367" s="22">
        <f>VLOOKUP(shipments[[#This Row],[PID]],CHOOSE({1,2},products[PID],products[Cost_per_box]),2,0)</f>
        <v>9.57</v>
      </c>
      <c r="M6367" s="22">
        <f>shipments[[#This Row],[Boxes]]*shipments[[#This Row],[cost_per_box]]</f>
        <v>7981.38</v>
      </c>
      <c r="N6367" s="22">
        <f>shipments[[#This Row],[Amount]]-shipments[[#This Row],[total cost]]</f>
        <v>3693.87</v>
      </c>
    </row>
    <row r="6368" spans="1:14" x14ac:dyDescent="0.35">
      <c r="A6368" t="s">
        <v>6420</v>
      </c>
      <c r="B6368" t="s">
        <v>8047</v>
      </c>
      <c r="C6368" t="s">
        <v>8027</v>
      </c>
      <c r="D6368" t="s">
        <v>8033</v>
      </c>
      <c r="E6368" s="1">
        <v>45287</v>
      </c>
      <c r="F6368">
        <v>5328</v>
      </c>
      <c r="G6368">
        <v>533</v>
      </c>
      <c r="H6368" t="s">
        <v>7</v>
      </c>
      <c r="I6368" t="str">
        <f>VLOOKUP(shipments[[#This Row],[SPID]],CHOOSE({1,2},people[[#All],[SPID]],people[[#All],[Sales_person]]),2,0)</f>
        <v>Beverie Moffet</v>
      </c>
      <c r="J6368">
        <f>YEAR(shipments[[#This Row],[Shipdate]])</f>
        <v>2023</v>
      </c>
      <c r="K6368" s="22"/>
      <c r="L6368" s="22">
        <f>VLOOKUP(shipments[[#This Row],[PID]],CHOOSE({1,2},products[PID],products[Cost_per_box]),2,0)</f>
        <v>8.43</v>
      </c>
      <c r="M6368" s="22">
        <f>shipments[[#This Row],[Boxes]]*shipments[[#This Row],[cost_per_box]]</f>
        <v>4493.1899999999996</v>
      </c>
      <c r="N6368" s="22">
        <f>shipments[[#This Row],[Amount]]-shipments[[#This Row],[total cost]]</f>
        <v>834.8100000000004</v>
      </c>
    </row>
    <row r="6369" spans="1:14" x14ac:dyDescent="0.35">
      <c r="A6369" t="s">
        <v>6421</v>
      </c>
      <c r="B6369" t="s">
        <v>8047</v>
      </c>
      <c r="C6369" t="s">
        <v>8028</v>
      </c>
      <c r="D6369" t="s">
        <v>8034</v>
      </c>
      <c r="E6369" s="1">
        <v>45202</v>
      </c>
      <c r="F6369">
        <v>8129.25</v>
      </c>
      <c r="G6369">
        <v>1162</v>
      </c>
      <c r="H6369" t="s">
        <v>7</v>
      </c>
      <c r="I6369" t="str">
        <f>VLOOKUP(shipments[[#This Row],[SPID]],CHOOSE({1,2},people[[#All],[SPID]],people[[#All],[Sales_person]]),2,0)</f>
        <v>Beverie Moffet</v>
      </c>
      <c r="J6369">
        <f>YEAR(shipments[[#This Row],[Shipdate]])</f>
        <v>2023</v>
      </c>
      <c r="K6369" s="22"/>
      <c r="L6369" s="22">
        <f>VLOOKUP(shipments[[#This Row],[PID]],CHOOSE({1,2},products[PID],products[Cost_per_box]),2,0)</f>
        <v>6.8</v>
      </c>
      <c r="M6369" s="22">
        <f>shipments[[#This Row],[Boxes]]*shipments[[#This Row],[cost_per_box]]</f>
        <v>7901.5999999999995</v>
      </c>
      <c r="N6369" s="22">
        <f>shipments[[#This Row],[Amount]]-shipments[[#This Row],[total cost]]</f>
        <v>227.65000000000055</v>
      </c>
    </row>
    <row r="6370" spans="1:14" x14ac:dyDescent="0.35">
      <c r="A6370" t="s">
        <v>6422</v>
      </c>
      <c r="B6370" t="s">
        <v>8047</v>
      </c>
      <c r="C6370" t="s">
        <v>8028</v>
      </c>
      <c r="D6370" t="s">
        <v>8034</v>
      </c>
      <c r="E6370" s="1">
        <v>45279</v>
      </c>
      <c r="F6370">
        <v>2382.75</v>
      </c>
      <c r="G6370">
        <v>341</v>
      </c>
      <c r="H6370" t="s">
        <v>7</v>
      </c>
      <c r="I6370" t="str">
        <f>VLOOKUP(shipments[[#This Row],[SPID]],CHOOSE({1,2},people[[#All],[SPID]],people[[#All],[Sales_person]]),2,0)</f>
        <v>Beverie Moffet</v>
      </c>
      <c r="J6370">
        <f>YEAR(shipments[[#This Row],[Shipdate]])</f>
        <v>2023</v>
      </c>
      <c r="K6370" s="22"/>
      <c r="L6370" s="22">
        <f>VLOOKUP(shipments[[#This Row],[PID]],CHOOSE({1,2},products[PID],products[Cost_per_box]),2,0)</f>
        <v>6.8</v>
      </c>
      <c r="M6370" s="22">
        <f>shipments[[#This Row],[Boxes]]*shipments[[#This Row],[cost_per_box]]</f>
        <v>2318.7999999999997</v>
      </c>
      <c r="N6370" s="22">
        <f>shipments[[#This Row],[Amount]]-shipments[[#This Row],[total cost]]</f>
        <v>63.950000000000273</v>
      </c>
    </row>
    <row r="6371" spans="1:14" x14ac:dyDescent="0.35">
      <c r="A6371" t="s">
        <v>6423</v>
      </c>
      <c r="B6371" t="s">
        <v>8047</v>
      </c>
      <c r="C6371" t="s">
        <v>8028</v>
      </c>
      <c r="D6371" t="s">
        <v>8034</v>
      </c>
      <c r="E6371" s="1">
        <v>45328</v>
      </c>
      <c r="F6371">
        <v>6174</v>
      </c>
      <c r="G6371">
        <v>686</v>
      </c>
      <c r="H6371" t="s">
        <v>7</v>
      </c>
      <c r="I6371" t="str">
        <f>VLOOKUP(shipments[[#This Row],[SPID]],CHOOSE({1,2},people[[#All],[SPID]],people[[#All],[Sales_person]]),2,0)</f>
        <v>Beverie Moffet</v>
      </c>
      <c r="J6371">
        <f>YEAR(shipments[[#This Row],[Shipdate]])</f>
        <v>2024</v>
      </c>
      <c r="K6371" s="22"/>
      <c r="L6371" s="22">
        <f>VLOOKUP(shipments[[#This Row],[PID]],CHOOSE({1,2},products[PID],products[Cost_per_box]),2,0)</f>
        <v>6.8</v>
      </c>
      <c r="M6371" s="22">
        <f>shipments[[#This Row],[Boxes]]*shipments[[#This Row],[cost_per_box]]</f>
        <v>4664.8</v>
      </c>
      <c r="N6371" s="22">
        <f>shipments[[#This Row],[Amount]]-shipments[[#This Row],[total cost]]</f>
        <v>1509.1999999999998</v>
      </c>
    </row>
    <row r="6372" spans="1:14" x14ac:dyDescent="0.35">
      <c r="A6372" t="s">
        <v>6424</v>
      </c>
      <c r="B6372" t="s">
        <v>8047</v>
      </c>
      <c r="C6372" t="s">
        <v>8029</v>
      </c>
      <c r="D6372" t="s">
        <v>8036</v>
      </c>
      <c r="E6372" s="1">
        <v>45054</v>
      </c>
      <c r="F6372">
        <v>4403.25</v>
      </c>
      <c r="G6372">
        <v>177</v>
      </c>
      <c r="H6372" t="s">
        <v>7</v>
      </c>
      <c r="I6372" t="str">
        <f>VLOOKUP(shipments[[#This Row],[SPID]],CHOOSE({1,2},people[[#All],[SPID]],people[[#All],[Sales_person]]),2,0)</f>
        <v>Beverie Moffet</v>
      </c>
      <c r="J6372">
        <f>YEAR(shipments[[#This Row],[Shipdate]])</f>
        <v>2023</v>
      </c>
      <c r="K6372" s="22"/>
      <c r="L6372" s="22">
        <f>VLOOKUP(shipments[[#This Row],[PID]],CHOOSE({1,2},products[PID],products[Cost_per_box]),2,0)</f>
        <v>5.04</v>
      </c>
      <c r="M6372" s="22">
        <f>shipments[[#This Row],[Boxes]]*shipments[[#This Row],[cost_per_box]]</f>
        <v>892.08</v>
      </c>
      <c r="N6372" s="22">
        <f>shipments[[#This Row],[Amount]]-shipments[[#This Row],[total cost]]</f>
        <v>3511.17</v>
      </c>
    </row>
    <row r="6373" spans="1:14" x14ac:dyDescent="0.35">
      <c r="A6373" t="s">
        <v>6425</v>
      </c>
      <c r="B6373" t="s">
        <v>8047</v>
      </c>
      <c r="C6373" t="s">
        <v>8029</v>
      </c>
      <c r="D6373" t="s">
        <v>8037</v>
      </c>
      <c r="E6373" s="1">
        <v>45275</v>
      </c>
      <c r="F6373">
        <v>10336.5</v>
      </c>
      <c r="G6373">
        <v>370</v>
      </c>
      <c r="H6373" t="s">
        <v>7</v>
      </c>
      <c r="I6373" t="str">
        <f>VLOOKUP(shipments[[#This Row],[SPID]],CHOOSE({1,2},people[[#All],[SPID]],people[[#All],[Sales_person]]),2,0)</f>
        <v>Beverie Moffet</v>
      </c>
      <c r="J6373">
        <f>YEAR(shipments[[#This Row],[Shipdate]])</f>
        <v>2023</v>
      </c>
      <c r="K6373" s="22"/>
      <c r="L6373" s="22">
        <f>VLOOKUP(shipments[[#This Row],[PID]],CHOOSE({1,2},products[PID],products[Cost_per_box]),2,0)</f>
        <v>5.04</v>
      </c>
      <c r="M6373" s="22">
        <f>shipments[[#This Row],[Boxes]]*shipments[[#This Row],[cost_per_box]]</f>
        <v>1864.8</v>
      </c>
      <c r="N6373" s="22">
        <f>shipments[[#This Row],[Amount]]-shipments[[#This Row],[total cost]]</f>
        <v>8471.7000000000007</v>
      </c>
    </row>
    <row r="6374" spans="1:14" x14ac:dyDescent="0.35">
      <c r="A6374" t="s">
        <v>6426</v>
      </c>
      <c r="B6374" t="s">
        <v>8047</v>
      </c>
      <c r="C6374" t="s">
        <v>8029</v>
      </c>
      <c r="D6374" t="s">
        <v>8038</v>
      </c>
      <c r="E6374" s="1">
        <v>45485</v>
      </c>
      <c r="F6374">
        <v>11200.5</v>
      </c>
      <c r="G6374">
        <v>387</v>
      </c>
      <c r="H6374" t="s">
        <v>18</v>
      </c>
      <c r="I6374" t="str">
        <f>VLOOKUP(shipments[[#This Row],[SPID]],CHOOSE({1,2},people[[#All],[SPID]],people[[#All],[Sales_person]]),2,0)</f>
        <v>Beverie Moffet</v>
      </c>
      <c r="J6374">
        <f>YEAR(shipments[[#This Row],[Shipdate]])</f>
        <v>2024</v>
      </c>
      <c r="K6374" s="22"/>
      <c r="L6374" s="22">
        <f>VLOOKUP(shipments[[#This Row],[PID]],CHOOSE({1,2},products[PID],products[Cost_per_box]),2,0)</f>
        <v>5.04</v>
      </c>
      <c r="M6374" s="22">
        <f>shipments[[#This Row],[Boxes]]*shipments[[#This Row],[cost_per_box]]</f>
        <v>1950.48</v>
      </c>
      <c r="N6374" s="22">
        <f>shipments[[#This Row],[Amount]]-shipments[[#This Row],[total cost]]</f>
        <v>9250.02</v>
      </c>
    </row>
    <row r="6375" spans="1:14" x14ac:dyDescent="0.35">
      <c r="A6375" t="s">
        <v>6427</v>
      </c>
      <c r="B6375" t="s">
        <v>8047</v>
      </c>
      <c r="C6375" t="s">
        <v>8029</v>
      </c>
      <c r="D6375" t="s">
        <v>8036</v>
      </c>
      <c r="E6375" s="1">
        <v>45272</v>
      </c>
      <c r="F6375">
        <v>4801.5</v>
      </c>
      <c r="G6375">
        <v>166</v>
      </c>
      <c r="H6375" t="s">
        <v>7</v>
      </c>
      <c r="I6375" t="str">
        <f>VLOOKUP(shipments[[#This Row],[SPID]],CHOOSE({1,2},people[[#All],[SPID]],people[[#All],[Sales_person]]),2,0)</f>
        <v>Beverie Moffet</v>
      </c>
      <c r="J6375">
        <f>YEAR(shipments[[#This Row],[Shipdate]])</f>
        <v>2023</v>
      </c>
      <c r="K6375" s="22"/>
      <c r="L6375" s="22">
        <f>VLOOKUP(shipments[[#This Row],[PID]],CHOOSE({1,2},products[PID],products[Cost_per_box]),2,0)</f>
        <v>5.04</v>
      </c>
      <c r="M6375" s="22">
        <f>shipments[[#This Row],[Boxes]]*shipments[[#This Row],[cost_per_box]]</f>
        <v>836.64</v>
      </c>
      <c r="N6375" s="22">
        <f>shipments[[#This Row],[Amount]]-shipments[[#This Row],[total cost]]</f>
        <v>3964.86</v>
      </c>
    </row>
    <row r="6376" spans="1:14" x14ac:dyDescent="0.35">
      <c r="A6376" t="s">
        <v>6428</v>
      </c>
      <c r="B6376" t="s">
        <v>8047</v>
      </c>
      <c r="C6376" t="s">
        <v>8030</v>
      </c>
      <c r="D6376" t="s">
        <v>8034</v>
      </c>
      <c r="E6376" s="1">
        <v>45051</v>
      </c>
      <c r="F6376">
        <v>8946</v>
      </c>
      <c r="G6376">
        <v>814</v>
      </c>
      <c r="H6376" t="s">
        <v>7</v>
      </c>
      <c r="I6376" t="str">
        <f>VLOOKUP(shipments[[#This Row],[SPID]],CHOOSE({1,2},people[[#All],[SPID]],people[[#All],[Sales_person]]),2,0)</f>
        <v>Beverie Moffet</v>
      </c>
      <c r="J6376">
        <f>YEAR(shipments[[#This Row],[Shipdate]])</f>
        <v>2023</v>
      </c>
      <c r="K6376" s="22"/>
      <c r="L6376" s="22">
        <f>VLOOKUP(shipments[[#This Row],[PID]],CHOOSE({1,2},products[PID],products[Cost_per_box]),2,0)</f>
        <v>2.76</v>
      </c>
      <c r="M6376" s="22">
        <f>shipments[[#This Row],[Boxes]]*shipments[[#This Row],[cost_per_box]]</f>
        <v>2246.64</v>
      </c>
      <c r="N6376" s="22">
        <f>shipments[[#This Row],[Amount]]-shipments[[#This Row],[total cost]]</f>
        <v>6699.3600000000006</v>
      </c>
    </row>
    <row r="6377" spans="1:14" x14ac:dyDescent="0.35">
      <c r="A6377" t="s">
        <v>6429</v>
      </c>
      <c r="B6377" t="s">
        <v>8047</v>
      </c>
      <c r="C6377" t="s">
        <v>8030</v>
      </c>
      <c r="D6377" t="s">
        <v>8034</v>
      </c>
      <c r="E6377" s="1">
        <v>45336</v>
      </c>
      <c r="F6377">
        <v>4342.5</v>
      </c>
      <c r="G6377">
        <v>362</v>
      </c>
      <c r="H6377" t="s">
        <v>7</v>
      </c>
      <c r="I6377" t="str">
        <f>VLOOKUP(shipments[[#This Row],[SPID]],CHOOSE({1,2},people[[#All],[SPID]],people[[#All],[Sales_person]]),2,0)</f>
        <v>Beverie Moffet</v>
      </c>
      <c r="J6377">
        <f>YEAR(shipments[[#This Row],[Shipdate]])</f>
        <v>2024</v>
      </c>
      <c r="K6377" s="22"/>
      <c r="L6377" s="22">
        <f>VLOOKUP(shipments[[#This Row],[PID]],CHOOSE({1,2},products[PID],products[Cost_per_box]),2,0)</f>
        <v>2.76</v>
      </c>
      <c r="M6377" s="22">
        <f>shipments[[#This Row],[Boxes]]*shipments[[#This Row],[cost_per_box]]</f>
        <v>999.11999999999989</v>
      </c>
      <c r="N6377" s="22">
        <f>shipments[[#This Row],[Amount]]-shipments[[#This Row],[total cost]]</f>
        <v>3343.38</v>
      </c>
    </row>
    <row r="6378" spans="1:14" x14ac:dyDescent="0.35">
      <c r="A6378" t="s">
        <v>6430</v>
      </c>
      <c r="B6378" t="s">
        <v>8047</v>
      </c>
      <c r="C6378" t="s">
        <v>8031</v>
      </c>
      <c r="D6378" t="s">
        <v>8038</v>
      </c>
      <c r="E6378" s="1">
        <v>45240</v>
      </c>
      <c r="F6378">
        <v>6482.25</v>
      </c>
      <c r="G6378">
        <v>927</v>
      </c>
      <c r="H6378" t="s">
        <v>7</v>
      </c>
      <c r="I6378" t="str">
        <f>VLOOKUP(shipments[[#This Row],[SPID]],CHOOSE({1,2},people[[#All],[SPID]],people[[#All],[Sales_person]]),2,0)</f>
        <v>Beverie Moffet</v>
      </c>
      <c r="J6378">
        <f>YEAR(shipments[[#This Row],[Shipdate]])</f>
        <v>2023</v>
      </c>
      <c r="K6378" s="22"/>
      <c r="L6378" s="22">
        <f>VLOOKUP(shipments[[#This Row],[PID]],CHOOSE({1,2},products[PID],products[Cost_per_box]),2,0)</f>
        <v>3.32</v>
      </c>
      <c r="M6378" s="22">
        <f>shipments[[#This Row],[Boxes]]*shipments[[#This Row],[cost_per_box]]</f>
        <v>3077.64</v>
      </c>
      <c r="N6378" s="22">
        <f>shipments[[#This Row],[Amount]]-shipments[[#This Row],[total cost]]</f>
        <v>3404.61</v>
      </c>
    </row>
    <row r="6379" spans="1:14" x14ac:dyDescent="0.35">
      <c r="A6379" t="s">
        <v>6431</v>
      </c>
      <c r="B6379" t="s">
        <v>8047</v>
      </c>
      <c r="C6379" t="s">
        <v>8031</v>
      </c>
      <c r="D6379" t="s">
        <v>8033</v>
      </c>
      <c r="E6379" s="1">
        <v>45306</v>
      </c>
      <c r="F6379">
        <v>5834.25</v>
      </c>
      <c r="G6379">
        <v>730</v>
      </c>
      <c r="H6379" t="s">
        <v>7</v>
      </c>
      <c r="I6379" t="str">
        <f>VLOOKUP(shipments[[#This Row],[SPID]],CHOOSE({1,2},people[[#All],[SPID]],people[[#All],[Sales_person]]),2,0)</f>
        <v>Beverie Moffet</v>
      </c>
      <c r="J6379">
        <f>YEAR(shipments[[#This Row],[Shipdate]])</f>
        <v>2024</v>
      </c>
      <c r="K6379" s="22"/>
      <c r="L6379" s="22">
        <f>VLOOKUP(shipments[[#This Row],[PID]],CHOOSE({1,2},products[PID],products[Cost_per_box]),2,0)</f>
        <v>3.32</v>
      </c>
      <c r="M6379" s="22">
        <f>shipments[[#This Row],[Boxes]]*shipments[[#This Row],[cost_per_box]]</f>
        <v>2423.6</v>
      </c>
      <c r="N6379" s="22">
        <f>shipments[[#This Row],[Amount]]-shipments[[#This Row],[total cost]]</f>
        <v>3410.65</v>
      </c>
    </row>
    <row r="6380" spans="1:14" x14ac:dyDescent="0.35">
      <c r="A6380" t="s">
        <v>6432</v>
      </c>
      <c r="B6380" t="s">
        <v>8047</v>
      </c>
      <c r="C6380" t="s">
        <v>8031</v>
      </c>
      <c r="D6380" t="s">
        <v>8037</v>
      </c>
      <c r="E6380" s="1">
        <v>45449</v>
      </c>
      <c r="F6380">
        <v>2344.5</v>
      </c>
      <c r="G6380">
        <v>335</v>
      </c>
      <c r="H6380" t="s">
        <v>7</v>
      </c>
      <c r="I6380" t="str">
        <f>VLOOKUP(shipments[[#This Row],[SPID]],CHOOSE({1,2},people[[#All],[SPID]],people[[#All],[Sales_person]]),2,0)</f>
        <v>Beverie Moffet</v>
      </c>
      <c r="J6380">
        <f>YEAR(shipments[[#This Row],[Shipdate]])</f>
        <v>2024</v>
      </c>
      <c r="K6380" s="22"/>
      <c r="L6380" s="22">
        <f>VLOOKUP(shipments[[#This Row],[PID]],CHOOSE({1,2},products[PID],products[Cost_per_box]),2,0)</f>
        <v>3.32</v>
      </c>
      <c r="M6380" s="22">
        <f>shipments[[#This Row],[Boxes]]*shipments[[#This Row],[cost_per_box]]</f>
        <v>1112.2</v>
      </c>
      <c r="N6380" s="22">
        <f>shipments[[#This Row],[Amount]]-shipments[[#This Row],[total cost]]</f>
        <v>1232.3</v>
      </c>
    </row>
    <row r="6381" spans="1:14" x14ac:dyDescent="0.35">
      <c r="A6381" t="s">
        <v>6433</v>
      </c>
      <c r="B6381" t="s">
        <v>8047</v>
      </c>
      <c r="C6381" t="s">
        <v>8031</v>
      </c>
      <c r="D6381" t="s">
        <v>8038</v>
      </c>
      <c r="E6381" s="1">
        <v>45490</v>
      </c>
      <c r="F6381">
        <v>6111</v>
      </c>
      <c r="G6381">
        <v>764</v>
      </c>
      <c r="H6381" t="s">
        <v>40</v>
      </c>
      <c r="I6381" t="str">
        <f>VLOOKUP(shipments[[#This Row],[SPID]],CHOOSE({1,2},people[[#All],[SPID]],people[[#All],[Sales_person]]),2,0)</f>
        <v>Beverie Moffet</v>
      </c>
      <c r="J6381">
        <f>YEAR(shipments[[#This Row],[Shipdate]])</f>
        <v>2024</v>
      </c>
      <c r="K6381" s="22"/>
      <c r="L6381" s="22">
        <f>VLOOKUP(shipments[[#This Row],[PID]],CHOOSE({1,2},products[PID],products[Cost_per_box]),2,0)</f>
        <v>3.32</v>
      </c>
      <c r="M6381" s="22">
        <f>shipments[[#This Row],[Boxes]]*shipments[[#This Row],[cost_per_box]]</f>
        <v>2536.48</v>
      </c>
      <c r="N6381" s="22">
        <f>shipments[[#This Row],[Amount]]-shipments[[#This Row],[total cost]]</f>
        <v>3574.52</v>
      </c>
    </row>
    <row r="6382" spans="1:14" x14ac:dyDescent="0.35">
      <c r="A6382" t="s">
        <v>6434</v>
      </c>
      <c r="B6382" t="s">
        <v>8047</v>
      </c>
      <c r="C6382" t="s">
        <v>8031</v>
      </c>
      <c r="D6382" t="s">
        <v>8038</v>
      </c>
      <c r="E6382" s="1">
        <v>45117</v>
      </c>
      <c r="F6382">
        <v>1377</v>
      </c>
      <c r="G6382">
        <v>197</v>
      </c>
      <c r="H6382" t="s">
        <v>7</v>
      </c>
      <c r="I6382" t="str">
        <f>VLOOKUP(shipments[[#This Row],[SPID]],CHOOSE({1,2},people[[#All],[SPID]],people[[#All],[Sales_person]]),2,0)</f>
        <v>Beverie Moffet</v>
      </c>
      <c r="J6382">
        <f>YEAR(shipments[[#This Row],[Shipdate]])</f>
        <v>2023</v>
      </c>
      <c r="K6382" s="22"/>
      <c r="L6382" s="22">
        <f>VLOOKUP(shipments[[#This Row],[PID]],CHOOSE({1,2},products[PID],products[Cost_per_box]),2,0)</f>
        <v>3.32</v>
      </c>
      <c r="M6382" s="22">
        <f>shipments[[#This Row],[Boxes]]*shipments[[#This Row],[cost_per_box]]</f>
        <v>654.04</v>
      </c>
      <c r="N6382" s="22">
        <f>shipments[[#This Row],[Amount]]-shipments[[#This Row],[total cost]]</f>
        <v>722.96</v>
      </c>
    </row>
    <row r="6383" spans="1:14" x14ac:dyDescent="0.35">
      <c r="A6383" t="s">
        <v>6435</v>
      </c>
      <c r="B6383" t="s">
        <v>8047</v>
      </c>
      <c r="C6383" t="s">
        <v>8032</v>
      </c>
      <c r="D6383" t="s">
        <v>8033</v>
      </c>
      <c r="E6383" s="1">
        <v>44946</v>
      </c>
      <c r="F6383">
        <v>7944.75</v>
      </c>
      <c r="G6383">
        <v>398</v>
      </c>
      <c r="H6383" t="s">
        <v>7</v>
      </c>
      <c r="I6383" t="str">
        <f>VLOOKUP(shipments[[#This Row],[SPID]],CHOOSE({1,2},people[[#All],[SPID]],people[[#All],[Sales_person]]),2,0)</f>
        <v>Beverie Moffet</v>
      </c>
      <c r="J6383">
        <f>YEAR(shipments[[#This Row],[Shipdate]])</f>
        <v>2023</v>
      </c>
      <c r="K6383" s="22"/>
      <c r="L6383" s="22">
        <f>VLOOKUP(shipments[[#This Row],[PID]],CHOOSE({1,2},products[PID],products[Cost_per_box]),2,0)</f>
        <v>2.65</v>
      </c>
      <c r="M6383" s="22">
        <f>shipments[[#This Row],[Boxes]]*shipments[[#This Row],[cost_per_box]]</f>
        <v>1054.7</v>
      </c>
      <c r="N6383" s="22">
        <f>shipments[[#This Row],[Amount]]-shipments[[#This Row],[total cost]]</f>
        <v>6890.05</v>
      </c>
    </row>
    <row r="6384" spans="1:14" x14ac:dyDescent="0.35">
      <c r="A6384" t="s">
        <v>6436</v>
      </c>
      <c r="B6384" t="s">
        <v>8047</v>
      </c>
      <c r="C6384" t="s">
        <v>8032</v>
      </c>
      <c r="D6384" t="s">
        <v>8036</v>
      </c>
      <c r="E6384" s="1">
        <v>45113</v>
      </c>
      <c r="F6384">
        <v>6660</v>
      </c>
      <c r="G6384">
        <v>318</v>
      </c>
      <c r="H6384" t="s">
        <v>7</v>
      </c>
      <c r="I6384" t="str">
        <f>VLOOKUP(shipments[[#This Row],[SPID]],CHOOSE({1,2},people[[#All],[SPID]],people[[#All],[Sales_person]]),2,0)</f>
        <v>Beverie Moffet</v>
      </c>
      <c r="J6384">
        <f>YEAR(shipments[[#This Row],[Shipdate]])</f>
        <v>2023</v>
      </c>
      <c r="K6384" s="22"/>
      <c r="L6384" s="22">
        <f>VLOOKUP(shipments[[#This Row],[PID]],CHOOSE({1,2},products[PID],products[Cost_per_box]),2,0)</f>
        <v>2.65</v>
      </c>
      <c r="M6384" s="22">
        <f>shipments[[#This Row],[Boxes]]*shipments[[#This Row],[cost_per_box]]</f>
        <v>842.69999999999993</v>
      </c>
      <c r="N6384" s="22">
        <f>shipments[[#This Row],[Amount]]-shipments[[#This Row],[total cost]]</f>
        <v>5817.3</v>
      </c>
    </row>
    <row r="6385" spans="1:14" x14ac:dyDescent="0.35">
      <c r="A6385" t="s">
        <v>6437</v>
      </c>
      <c r="B6385" t="s">
        <v>8047</v>
      </c>
      <c r="C6385" t="s">
        <v>8032</v>
      </c>
      <c r="D6385" t="s">
        <v>8033</v>
      </c>
      <c r="E6385" s="1">
        <v>45183</v>
      </c>
      <c r="F6385">
        <v>7202.25</v>
      </c>
      <c r="G6385">
        <v>401</v>
      </c>
      <c r="H6385" t="s">
        <v>7</v>
      </c>
      <c r="I6385" t="str">
        <f>VLOOKUP(shipments[[#This Row],[SPID]],CHOOSE({1,2},people[[#All],[SPID]],people[[#All],[Sales_person]]),2,0)</f>
        <v>Beverie Moffet</v>
      </c>
      <c r="J6385">
        <f>YEAR(shipments[[#This Row],[Shipdate]])</f>
        <v>2023</v>
      </c>
      <c r="K6385" s="22"/>
      <c r="L6385" s="22">
        <f>VLOOKUP(shipments[[#This Row],[PID]],CHOOSE({1,2},products[PID],products[Cost_per_box]),2,0)</f>
        <v>2.65</v>
      </c>
      <c r="M6385" s="22">
        <f>shipments[[#This Row],[Boxes]]*shipments[[#This Row],[cost_per_box]]</f>
        <v>1062.6499999999999</v>
      </c>
      <c r="N6385" s="22">
        <f>shipments[[#This Row],[Amount]]-shipments[[#This Row],[total cost]]</f>
        <v>6139.6</v>
      </c>
    </row>
    <row r="6386" spans="1:14" x14ac:dyDescent="0.35">
      <c r="A6386" t="s">
        <v>6438</v>
      </c>
      <c r="B6386" t="s">
        <v>8047</v>
      </c>
      <c r="C6386" t="s">
        <v>8032</v>
      </c>
      <c r="D6386" t="s">
        <v>8034</v>
      </c>
      <c r="E6386" s="1">
        <v>45517</v>
      </c>
      <c r="F6386">
        <v>7503.75</v>
      </c>
      <c r="G6386">
        <v>358</v>
      </c>
      <c r="H6386" t="s">
        <v>18</v>
      </c>
      <c r="I6386" t="str">
        <f>VLOOKUP(shipments[[#This Row],[SPID]],CHOOSE({1,2},people[[#All],[SPID]],people[[#All],[Sales_person]]),2,0)</f>
        <v>Beverie Moffet</v>
      </c>
      <c r="J6386">
        <f>YEAR(shipments[[#This Row],[Shipdate]])</f>
        <v>2024</v>
      </c>
      <c r="K6386" s="22"/>
      <c r="L6386" s="22">
        <f>VLOOKUP(shipments[[#This Row],[PID]],CHOOSE({1,2},products[PID],products[Cost_per_box]),2,0)</f>
        <v>2.65</v>
      </c>
      <c r="M6386" s="22">
        <f>shipments[[#This Row],[Boxes]]*shipments[[#This Row],[cost_per_box]]</f>
        <v>948.69999999999993</v>
      </c>
      <c r="N6386" s="22">
        <f>shipments[[#This Row],[Amount]]-shipments[[#This Row],[total cost]]</f>
        <v>6555.05</v>
      </c>
    </row>
    <row r="6387" spans="1:14" x14ac:dyDescent="0.35">
      <c r="A6387" t="s">
        <v>6439</v>
      </c>
      <c r="B6387" t="s">
        <v>8047</v>
      </c>
      <c r="C6387" t="s">
        <v>8032</v>
      </c>
      <c r="D6387" t="s">
        <v>8037</v>
      </c>
      <c r="E6387" s="1">
        <v>45393</v>
      </c>
      <c r="F6387">
        <v>9481.5</v>
      </c>
      <c r="G6387">
        <v>431</v>
      </c>
      <c r="H6387" t="s">
        <v>7</v>
      </c>
      <c r="I6387" t="str">
        <f>VLOOKUP(shipments[[#This Row],[SPID]],CHOOSE({1,2},people[[#All],[SPID]],people[[#All],[Sales_person]]),2,0)</f>
        <v>Beverie Moffet</v>
      </c>
      <c r="J6387">
        <f>YEAR(shipments[[#This Row],[Shipdate]])</f>
        <v>2024</v>
      </c>
      <c r="K6387" s="22"/>
      <c r="L6387" s="22">
        <f>VLOOKUP(shipments[[#This Row],[PID]],CHOOSE({1,2},products[PID],products[Cost_per_box]),2,0)</f>
        <v>2.65</v>
      </c>
      <c r="M6387" s="22">
        <f>shipments[[#This Row],[Boxes]]*shipments[[#This Row],[cost_per_box]]</f>
        <v>1142.1499999999999</v>
      </c>
      <c r="N6387" s="22">
        <f>shipments[[#This Row],[Amount]]-shipments[[#This Row],[total cost]]</f>
        <v>8339.35</v>
      </c>
    </row>
    <row r="6388" spans="1:14" x14ac:dyDescent="0.35">
      <c r="A6388" t="s">
        <v>6440</v>
      </c>
      <c r="B6388" t="s">
        <v>8047</v>
      </c>
      <c r="C6388" t="s">
        <v>8032</v>
      </c>
      <c r="D6388" t="s">
        <v>8035</v>
      </c>
      <c r="E6388" s="1">
        <v>44972</v>
      </c>
      <c r="F6388">
        <v>10937.25</v>
      </c>
      <c r="G6388">
        <v>576</v>
      </c>
      <c r="H6388" t="s">
        <v>7</v>
      </c>
      <c r="I6388" t="str">
        <f>VLOOKUP(shipments[[#This Row],[SPID]],CHOOSE({1,2},people[[#All],[SPID]],people[[#All],[Sales_person]]),2,0)</f>
        <v>Beverie Moffet</v>
      </c>
      <c r="J6388">
        <f>YEAR(shipments[[#This Row],[Shipdate]])</f>
        <v>2023</v>
      </c>
      <c r="K6388" s="22"/>
      <c r="L6388" s="22">
        <f>VLOOKUP(shipments[[#This Row],[PID]],CHOOSE({1,2},products[PID],products[Cost_per_box]),2,0)</f>
        <v>2.65</v>
      </c>
      <c r="M6388" s="22">
        <f>shipments[[#This Row],[Boxes]]*shipments[[#This Row],[cost_per_box]]</f>
        <v>1526.3999999999999</v>
      </c>
      <c r="N6388" s="22">
        <f>shipments[[#This Row],[Amount]]-shipments[[#This Row],[total cost]]</f>
        <v>9410.85</v>
      </c>
    </row>
    <row r="6389" spans="1:14" x14ac:dyDescent="0.35">
      <c r="A6389" t="s">
        <v>6441</v>
      </c>
      <c r="B6389" t="s">
        <v>8048</v>
      </c>
      <c r="C6389" t="s">
        <v>8011</v>
      </c>
      <c r="D6389" t="s">
        <v>8036</v>
      </c>
      <c r="E6389" s="1">
        <v>45349</v>
      </c>
      <c r="F6389">
        <v>10307.25</v>
      </c>
      <c r="G6389">
        <v>793</v>
      </c>
      <c r="H6389" t="s">
        <v>7</v>
      </c>
      <c r="I6389" t="str">
        <f>VLOOKUP(shipments[[#This Row],[SPID]],CHOOSE({1,2},people[[#All],[SPID]],people[[#All],[Sales_person]]),2,0)</f>
        <v>Oby Sorrel</v>
      </c>
      <c r="J6389">
        <f>YEAR(shipments[[#This Row],[Shipdate]])</f>
        <v>2024</v>
      </c>
      <c r="K6389" s="22"/>
      <c r="L6389" s="22">
        <f>VLOOKUP(shipments[[#This Row],[PID]],CHOOSE({1,2},products[PID],products[Cost_per_box]),2,0)</f>
        <v>5.26</v>
      </c>
      <c r="M6389" s="22">
        <f>shipments[[#This Row],[Boxes]]*shipments[[#This Row],[cost_per_box]]</f>
        <v>4171.1799999999994</v>
      </c>
      <c r="N6389" s="22">
        <f>shipments[[#This Row],[Amount]]-shipments[[#This Row],[total cost]]</f>
        <v>6136.0700000000006</v>
      </c>
    </row>
    <row r="6390" spans="1:14" x14ac:dyDescent="0.35">
      <c r="A6390" t="s">
        <v>6443</v>
      </c>
      <c r="B6390" t="s">
        <v>8048</v>
      </c>
      <c r="C6390" t="s">
        <v>8011</v>
      </c>
      <c r="D6390" t="s">
        <v>8034</v>
      </c>
      <c r="E6390" s="1">
        <v>45041</v>
      </c>
      <c r="F6390">
        <v>1080</v>
      </c>
      <c r="G6390">
        <v>84</v>
      </c>
      <c r="H6390" t="s">
        <v>7</v>
      </c>
      <c r="I6390" t="str">
        <f>VLOOKUP(shipments[[#This Row],[SPID]],CHOOSE({1,2},people[[#All],[SPID]],people[[#All],[Sales_person]]),2,0)</f>
        <v>Oby Sorrel</v>
      </c>
      <c r="J6390">
        <f>YEAR(shipments[[#This Row],[Shipdate]])</f>
        <v>2023</v>
      </c>
      <c r="K6390" s="22"/>
      <c r="L6390" s="22">
        <f>VLOOKUP(shipments[[#This Row],[PID]],CHOOSE({1,2},products[PID],products[Cost_per_box]),2,0)</f>
        <v>5.26</v>
      </c>
      <c r="M6390" s="22">
        <f>shipments[[#This Row],[Boxes]]*shipments[[#This Row],[cost_per_box]]</f>
        <v>441.84</v>
      </c>
      <c r="N6390" s="22">
        <f>shipments[[#This Row],[Amount]]-shipments[[#This Row],[total cost]]</f>
        <v>638.16000000000008</v>
      </c>
    </row>
    <row r="6391" spans="1:14" x14ac:dyDescent="0.35">
      <c r="A6391" t="s">
        <v>6444</v>
      </c>
      <c r="B6391" t="s">
        <v>8048</v>
      </c>
      <c r="C6391" t="s">
        <v>8011</v>
      </c>
      <c r="D6391" t="s">
        <v>8037</v>
      </c>
      <c r="E6391" s="1">
        <v>45348</v>
      </c>
      <c r="F6391">
        <v>10203.75</v>
      </c>
      <c r="G6391">
        <v>729</v>
      </c>
      <c r="H6391" t="s">
        <v>7</v>
      </c>
      <c r="I6391" t="str">
        <f>VLOOKUP(shipments[[#This Row],[SPID]],CHOOSE({1,2},people[[#All],[SPID]],people[[#All],[Sales_person]]),2,0)</f>
        <v>Oby Sorrel</v>
      </c>
      <c r="J6391">
        <f>YEAR(shipments[[#This Row],[Shipdate]])</f>
        <v>2024</v>
      </c>
      <c r="K6391" s="22"/>
      <c r="L6391" s="22">
        <f>VLOOKUP(shipments[[#This Row],[PID]],CHOOSE({1,2},products[PID],products[Cost_per_box]),2,0)</f>
        <v>5.26</v>
      </c>
      <c r="M6391" s="22">
        <f>shipments[[#This Row],[Boxes]]*shipments[[#This Row],[cost_per_box]]</f>
        <v>3834.54</v>
      </c>
      <c r="N6391" s="22">
        <f>shipments[[#This Row],[Amount]]-shipments[[#This Row],[total cost]]</f>
        <v>6369.21</v>
      </c>
    </row>
    <row r="6392" spans="1:14" x14ac:dyDescent="0.35">
      <c r="A6392" t="s">
        <v>6445</v>
      </c>
      <c r="B6392" t="s">
        <v>8048</v>
      </c>
      <c r="C6392" t="s">
        <v>8011</v>
      </c>
      <c r="D6392" t="s">
        <v>8038</v>
      </c>
      <c r="E6392" s="1">
        <v>45051</v>
      </c>
      <c r="F6392">
        <v>3935.25</v>
      </c>
      <c r="G6392">
        <v>246</v>
      </c>
      <c r="H6392" t="s">
        <v>7</v>
      </c>
      <c r="I6392" t="str">
        <f>VLOOKUP(shipments[[#This Row],[SPID]],CHOOSE({1,2},people[[#All],[SPID]],people[[#All],[Sales_person]]),2,0)</f>
        <v>Oby Sorrel</v>
      </c>
      <c r="J6392">
        <f>YEAR(shipments[[#This Row],[Shipdate]])</f>
        <v>2023</v>
      </c>
      <c r="K6392" s="22"/>
      <c r="L6392" s="22">
        <f>VLOOKUP(shipments[[#This Row],[PID]],CHOOSE({1,2},products[PID],products[Cost_per_box]),2,0)</f>
        <v>5.26</v>
      </c>
      <c r="M6392" s="22">
        <f>shipments[[#This Row],[Boxes]]*shipments[[#This Row],[cost_per_box]]</f>
        <v>1293.96</v>
      </c>
      <c r="N6392" s="22">
        <f>shipments[[#This Row],[Amount]]-shipments[[#This Row],[total cost]]</f>
        <v>2641.29</v>
      </c>
    </row>
    <row r="6393" spans="1:14" x14ac:dyDescent="0.35">
      <c r="A6393" t="s">
        <v>6446</v>
      </c>
      <c r="B6393" t="s">
        <v>8048</v>
      </c>
      <c r="C6393" t="s">
        <v>8011</v>
      </c>
      <c r="D6393" t="s">
        <v>8038</v>
      </c>
      <c r="E6393" s="1">
        <v>45565</v>
      </c>
      <c r="F6393">
        <v>594</v>
      </c>
      <c r="G6393">
        <v>38</v>
      </c>
      <c r="H6393" t="s">
        <v>26</v>
      </c>
      <c r="I6393" t="str">
        <f>VLOOKUP(shipments[[#This Row],[SPID]],CHOOSE({1,2},people[[#All],[SPID]],people[[#All],[Sales_person]]),2,0)</f>
        <v>Oby Sorrel</v>
      </c>
      <c r="J6393">
        <f>YEAR(shipments[[#This Row],[Shipdate]])</f>
        <v>2024</v>
      </c>
      <c r="K6393" s="22"/>
      <c r="L6393" s="22">
        <f>VLOOKUP(shipments[[#This Row],[PID]],CHOOSE({1,2},products[PID],products[Cost_per_box]),2,0)</f>
        <v>5.26</v>
      </c>
      <c r="M6393" s="22">
        <f>shipments[[#This Row],[Boxes]]*shipments[[#This Row],[cost_per_box]]</f>
        <v>199.88</v>
      </c>
      <c r="N6393" s="22">
        <f>shipments[[#This Row],[Amount]]-shipments[[#This Row],[total cost]]</f>
        <v>394.12</v>
      </c>
    </row>
    <row r="6394" spans="1:14" x14ac:dyDescent="0.35">
      <c r="A6394" t="s">
        <v>6447</v>
      </c>
      <c r="B6394" t="s">
        <v>8048</v>
      </c>
      <c r="C6394" t="s">
        <v>8014</v>
      </c>
      <c r="D6394" t="s">
        <v>8038</v>
      </c>
      <c r="E6394" s="1">
        <v>44943</v>
      </c>
      <c r="F6394">
        <v>3386.25</v>
      </c>
      <c r="G6394">
        <v>484</v>
      </c>
      <c r="H6394" t="s">
        <v>7</v>
      </c>
      <c r="I6394" t="str">
        <f>VLOOKUP(shipments[[#This Row],[SPID]],CHOOSE({1,2},people[[#All],[SPID]],people[[#All],[Sales_person]]),2,0)</f>
        <v>Oby Sorrel</v>
      </c>
      <c r="J6394">
        <f>YEAR(shipments[[#This Row],[Shipdate]])</f>
        <v>2023</v>
      </c>
      <c r="K6394" s="22"/>
      <c r="L6394" s="22">
        <f>VLOOKUP(shipments[[#This Row],[PID]],CHOOSE({1,2},products[PID],products[Cost_per_box]),2,0)</f>
        <v>3.85</v>
      </c>
      <c r="M6394" s="22">
        <f>shipments[[#This Row],[Boxes]]*shipments[[#This Row],[cost_per_box]]</f>
        <v>1863.4</v>
      </c>
      <c r="N6394" s="22">
        <f>shipments[[#This Row],[Amount]]-shipments[[#This Row],[total cost]]</f>
        <v>1522.85</v>
      </c>
    </row>
    <row r="6395" spans="1:14" x14ac:dyDescent="0.35">
      <c r="A6395" t="s">
        <v>6448</v>
      </c>
      <c r="B6395" t="s">
        <v>8048</v>
      </c>
      <c r="C6395" t="s">
        <v>8014</v>
      </c>
      <c r="D6395" t="s">
        <v>8034</v>
      </c>
      <c r="E6395" s="1">
        <v>45329</v>
      </c>
      <c r="F6395">
        <v>2414.25</v>
      </c>
      <c r="G6395">
        <v>345</v>
      </c>
      <c r="H6395" t="s">
        <v>40</v>
      </c>
      <c r="I6395" t="str">
        <f>VLOOKUP(shipments[[#This Row],[SPID]],CHOOSE({1,2},people[[#All],[SPID]],people[[#All],[Sales_person]]),2,0)</f>
        <v>Oby Sorrel</v>
      </c>
      <c r="J6395">
        <f>YEAR(shipments[[#This Row],[Shipdate]])</f>
        <v>2024</v>
      </c>
      <c r="K6395" s="22"/>
      <c r="L6395" s="22">
        <f>VLOOKUP(shipments[[#This Row],[PID]],CHOOSE({1,2},products[PID],products[Cost_per_box]),2,0)</f>
        <v>3.85</v>
      </c>
      <c r="M6395" s="22">
        <f>shipments[[#This Row],[Boxes]]*shipments[[#This Row],[cost_per_box]]</f>
        <v>1328.25</v>
      </c>
      <c r="N6395" s="22">
        <f>shipments[[#This Row],[Amount]]-shipments[[#This Row],[total cost]]</f>
        <v>1086</v>
      </c>
    </row>
    <row r="6396" spans="1:14" x14ac:dyDescent="0.35">
      <c r="A6396" t="s">
        <v>6449</v>
      </c>
      <c r="B6396" t="s">
        <v>8048</v>
      </c>
      <c r="C6396" t="s">
        <v>8014</v>
      </c>
      <c r="D6396" t="s">
        <v>8033</v>
      </c>
      <c r="E6396" s="1">
        <v>45504</v>
      </c>
      <c r="F6396">
        <v>6633</v>
      </c>
      <c r="G6396">
        <v>1327</v>
      </c>
      <c r="H6396" t="s">
        <v>18</v>
      </c>
      <c r="I6396" t="str">
        <f>VLOOKUP(shipments[[#This Row],[SPID]],CHOOSE({1,2},people[[#All],[SPID]],people[[#All],[Sales_person]]),2,0)</f>
        <v>Oby Sorrel</v>
      </c>
      <c r="J6396">
        <f>YEAR(shipments[[#This Row],[Shipdate]])</f>
        <v>2024</v>
      </c>
      <c r="K6396" s="22"/>
      <c r="L6396" s="22">
        <f>VLOOKUP(shipments[[#This Row],[PID]],CHOOSE({1,2},products[PID],products[Cost_per_box]),2,0)</f>
        <v>3.85</v>
      </c>
      <c r="M6396" s="22">
        <f>shipments[[#This Row],[Boxes]]*shipments[[#This Row],[cost_per_box]]</f>
        <v>5108.95</v>
      </c>
      <c r="N6396" s="22">
        <f>shipments[[#This Row],[Amount]]-shipments[[#This Row],[total cost]]</f>
        <v>1524.0500000000002</v>
      </c>
    </row>
    <row r="6397" spans="1:14" x14ac:dyDescent="0.35">
      <c r="A6397" t="s">
        <v>6450</v>
      </c>
      <c r="B6397" t="s">
        <v>8048</v>
      </c>
      <c r="C6397" t="s">
        <v>8014</v>
      </c>
      <c r="D6397" t="s">
        <v>8033</v>
      </c>
      <c r="E6397" s="1">
        <v>45145</v>
      </c>
      <c r="F6397">
        <v>1158.75</v>
      </c>
      <c r="G6397">
        <v>232</v>
      </c>
      <c r="H6397" t="s">
        <v>7</v>
      </c>
      <c r="I6397" t="str">
        <f>VLOOKUP(shipments[[#This Row],[SPID]],CHOOSE({1,2},people[[#All],[SPID]],people[[#All],[Sales_person]]),2,0)</f>
        <v>Oby Sorrel</v>
      </c>
      <c r="J6397">
        <f>YEAR(shipments[[#This Row],[Shipdate]])</f>
        <v>2023</v>
      </c>
      <c r="K6397" s="22"/>
      <c r="L6397" s="22">
        <f>VLOOKUP(shipments[[#This Row],[PID]],CHOOSE({1,2},products[PID],products[Cost_per_box]),2,0)</f>
        <v>3.85</v>
      </c>
      <c r="M6397" s="22">
        <f>shipments[[#This Row],[Boxes]]*shipments[[#This Row],[cost_per_box]]</f>
        <v>893.2</v>
      </c>
      <c r="N6397" s="22">
        <f>shipments[[#This Row],[Amount]]-shipments[[#This Row],[total cost]]</f>
        <v>265.54999999999995</v>
      </c>
    </row>
    <row r="6398" spans="1:14" x14ac:dyDescent="0.35">
      <c r="A6398" t="s">
        <v>6451</v>
      </c>
      <c r="B6398" t="s">
        <v>8048</v>
      </c>
      <c r="C6398" t="s">
        <v>8014</v>
      </c>
      <c r="D6398" t="s">
        <v>8033</v>
      </c>
      <c r="E6398" s="1">
        <v>45257</v>
      </c>
      <c r="F6398">
        <v>4092.75</v>
      </c>
      <c r="G6398">
        <v>585</v>
      </c>
      <c r="H6398" t="s">
        <v>7</v>
      </c>
      <c r="I6398" t="str">
        <f>VLOOKUP(shipments[[#This Row],[SPID]],CHOOSE({1,2},people[[#All],[SPID]],people[[#All],[Sales_person]]),2,0)</f>
        <v>Oby Sorrel</v>
      </c>
      <c r="J6398">
        <f>YEAR(shipments[[#This Row],[Shipdate]])</f>
        <v>2023</v>
      </c>
      <c r="K6398" s="22"/>
      <c r="L6398" s="22">
        <f>VLOOKUP(shipments[[#This Row],[PID]],CHOOSE({1,2},products[PID],products[Cost_per_box]),2,0)</f>
        <v>3.85</v>
      </c>
      <c r="M6398" s="22">
        <f>shipments[[#This Row],[Boxes]]*shipments[[#This Row],[cost_per_box]]</f>
        <v>2252.25</v>
      </c>
      <c r="N6398" s="22">
        <f>shipments[[#This Row],[Amount]]-shipments[[#This Row],[total cost]]</f>
        <v>1840.5</v>
      </c>
    </row>
    <row r="6399" spans="1:14" x14ac:dyDescent="0.35">
      <c r="A6399" t="s">
        <v>6452</v>
      </c>
      <c r="B6399" t="s">
        <v>8048</v>
      </c>
      <c r="C6399" t="s">
        <v>8014</v>
      </c>
      <c r="D6399" t="s">
        <v>8034</v>
      </c>
      <c r="E6399" s="1">
        <v>45449</v>
      </c>
      <c r="F6399">
        <v>7382.25</v>
      </c>
      <c r="G6399">
        <v>1055</v>
      </c>
      <c r="H6399" t="s">
        <v>7</v>
      </c>
      <c r="I6399" t="str">
        <f>VLOOKUP(shipments[[#This Row],[SPID]],CHOOSE({1,2},people[[#All],[SPID]],people[[#All],[Sales_person]]),2,0)</f>
        <v>Oby Sorrel</v>
      </c>
      <c r="J6399">
        <f>YEAR(shipments[[#This Row],[Shipdate]])</f>
        <v>2024</v>
      </c>
      <c r="K6399" s="22"/>
      <c r="L6399" s="22">
        <f>VLOOKUP(shipments[[#This Row],[PID]],CHOOSE({1,2},products[PID],products[Cost_per_box]),2,0)</f>
        <v>3.85</v>
      </c>
      <c r="M6399" s="22">
        <f>shipments[[#This Row],[Boxes]]*shipments[[#This Row],[cost_per_box]]</f>
        <v>4061.75</v>
      </c>
      <c r="N6399" s="22">
        <f>shipments[[#This Row],[Amount]]-shipments[[#This Row],[total cost]]</f>
        <v>3320.5</v>
      </c>
    </row>
    <row r="6400" spans="1:14" x14ac:dyDescent="0.35">
      <c r="A6400" t="s">
        <v>6453</v>
      </c>
      <c r="B6400" t="s">
        <v>8048</v>
      </c>
      <c r="C6400" t="s">
        <v>8014</v>
      </c>
      <c r="D6400" t="s">
        <v>8033</v>
      </c>
      <c r="E6400" s="1">
        <v>45222</v>
      </c>
      <c r="F6400">
        <v>5647.5</v>
      </c>
      <c r="G6400">
        <v>807</v>
      </c>
      <c r="H6400" t="s">
        <v>7</v>
      </c>
      <c r="I6400" t="str">
        <f>VLOOKUP(shipments[[#This Row],[SPID]],CHOOSE({1,2},people[[#All],[SPID]],people[[#All],[Sales_person]]),2,0)</f>
        <v>Oby Sorrel</v>
      </c>
      <c r="J6400">
        <f>YEAR(shipments[[#This Row],[Shipdate]])</f>
        <v>2023</v>
      </c>
      <c r="K6400" s="22"/>
      <c r="L6400" s="22">
        <f>VLOOKUP(shipments[[#This Row],[PID]],CHOOSE({1,2},products[PID],products[Cost_per_box]),2,0)</f>
        <v>3.85</v>
      </c>
      <c r="M6400" s="22">
        <f>shipments[[#This Row],[Boxes]]*shipments[[#This Row],[cost_per_box]]</f>
        <v>3106.9500000000003</v>
      </c>
      <c r="N6400" s="22">
        <f>shipments[[#This Row],[Amount]]-shipments[[#This Row],[total cost]]</f>
        <v>2540.5499999999997</v>
      </c>
    </row>
    <row r="6401" spans="1:14" x14ac:dyDescent="0.35">
      <c r="A6401" t="s">
        <v>6454</v>
      </c>
      <c r="B6401" t="s">
        <v>8048</v>
      </c>
      <c r="C6401" t="s">
        <v>8014</v>
      </c>
      <c r="D6401" t="s">
        <v>8038</v>
      </c>
      <c r="E6401" s="1">
        <v>45194</v>
      </c>
      <c r="F6401">
        <v>3978</v>
      </c>
      <c r="G6401">
        <v>442</v>
      </c>
      <c r="H6401" t="s">
        <v>7</v>
      </c>
      <c r="I6401" t="str">
        <f>VLOOKUP(shipments[[#This Row],[SPID]],CHOOSE({1,2},people[[#All],[SPID]],people[[#All],[Sales_person]]),2,0)</f>
        <v>Oby Sorrel</v>
      </c>
      <c r="J6401">
        <f>YEAR(shipments[[#This Row],[Shipdate]])</f>
        <v>2023</v>
      </c>
      <c r="K6401" s="22"/>
      <c r="L6401" s="22">
        <f>VLOOKUP(shipments[[#This Row],[PID]],CHOOSE({1,2},products[PID],products[Cost_per_box]),2,0)</f>
        <v>3.85</v>
      </c>
      <c r="M6401" s="22">
        <f>shipments[[#This Row],[Boxes]]*shipments[[#This Row],[cost_per_box]]</f>
        <v>1701.7</v>
      </c>
      <c r="N6401" s="22">
        <f>shipments[[#This Row],[Amount]]-shipments[[#This Row],[total cost]]</f>
        <v>2276.3000000000002</v>
      </c>
    </row>
    <row r="6402" spans="1:14" x14ac:dyDescent="0.35">
      <c r="A6402" t="s">
        <v>6455</v>
      </c>
      <c r="B6402" t="s">
        <v>8048</v>
      </c>
      <c r="C6402" t="s">
        <v>8015</v>
      </c>
      <c r="D6402" t="s">
        <v>8037</v>
      </c>
      <c r="E6402" s="1">
        <v>44957</v>
      </c>
      <c r="F6402">
        <v>290.25</v>
      </c>
      <c r="G6402">
        <v>42</v>
      </c>
      <c r="H6402" t="s">
        <v>7</v>
      </c>
      <c r="I6402" t="str">
        <f>VLOOKUP(shipments[[#This Row],[SPID]],CHOOSE({1,2},people[[#All],[SPID]],people[[#All],[Sales_person]]),2,0)</f>
        <v>Oby Sorrel</v>
      </c>
      <c r="J6402">
        <f>YEAR(shipments[[#This Row],[Shipdate]])</f>
        <v>2023</v>
      </c>
      <c r="K6402" s="22"/>
      <c r="L6402" s="22">
        <f>VLOOKUP(shipments[[#This Row],[PID]],CHOOSE({1,2},products[PID],products[Cost_per_box]),2,0)</f>
        <v>5.72</v>
      </c>
      <c r="M6402" s="22">
        <f>shipments[[#This Row],[Boxes]]*shipments[[#This Row],[cost_per_box]]</f>
        <v>240.23999999999998</v>
      </c>
      <c r="N6402" s="22">
        <f>shipments[[#This Row],[Amount]]-shipments[[#This Row],[total cost]]</f>
        <v>50.010000000000019</v>
      </c>
    </row>
    <row r="6403" spans="1:14" x14ac:dyDescent="0.35">
      <c r="A6403" t="s">
        <v>6456</v>
      </c>
      <c r="B6403" t="s">
        <v>8048</v>
      </c>
      <c r="C6403" t="s">
        <v>8015</v>
      </c>
      <c r="D6403" t="s">
        <v>8036</v>
      </c>
      <c r="E6403" s="1">
        <v>45282</v>
      </c>
      <c r="F6403">
        <v>8518.5</v>
      </c>
      <c r="G6403">
        <v>1217</v>
      </c>
      <c r="H6403" t="s">
        <v>7</v>
      </c>
      <c r="I6403" t="str">
        <f>VLOOKUP(shipments[[#This Row],[SPID]],CHOOSE({1,2},people[[#All],[SPID]],people[[#All],[Sales_person]]),2,0)</f>
        <v>Oby Sorrel</v>
      </c>
      <c r="J6403">
        <f>YEAR(shipments[[#This Row],[Shipdate]])</f>
        <v>2023</v>
      </c>
      <c r="K6403" s="22"/>
      <c r="L6403" s="22">
        <f>VLOOKUP(shipments[[#This Row],[PID]],CHOOSE({1,2},products[PID],products[Cost_per_box]),2,0)</f>
        <v>5.72</v>
      </c>
      <c r="M6403" s="22">
        <f>shipments[[#This Row],[Boxes]]*shipments[[#This Row],[cost_per_box]]</f>
        <v>6961.24</v>
      </c>
      <c r="N6403" s="22">
        <f>shipments[[#This Row],[Amount]]-shipments[[#This Row],[total cost]]</f>
        <v>1557.2600000000002</v>
      </c>
    </row>
    <row r="6404" spans="1:14" x14ac:dyDescent="0.35">
      <c r="A6404" t="s">
        <v>6457</v>
      </c>
      <c r="B6404" t="s">
        <v>8048</v>
      </c>
      <c r="C6404" t="s">
        <v>8015</v>
      </c>
      <c r="D6404" t="s">
        <v>8036</v>
      </c>
      <c r="E6404" s="1">
        <v>45495</v>
      </c>
      <c r="F6404">
        <v>2263.5</v>
      </c>
      <c r="G6404">
        <v>283</v>
      </c>
      <c r="H6404" t="s">
        <v>18</v>
      </c>
      <c r="I6404" t="str">
        <f>VLOOKUP(shipments[[#This Row],[SPID]],CHOOSE({1,2},people[[#All],[SPID]],people[[#All],[Sales_person]]),2,0)</f>
        <v>Oby Sorrel</v>
      </c>
      <c r="J6404">
        <f>YEAR(shipments[[#This Row],[Shipdate]])</f>
        <v>2024</v>
      </c>
      <c r="K6404" s="22"/>
      <c r="L6404" s="22">
        <f>VLOOKUP(shipments[[#This Row],[PID]],CHOOSE({1,2},products[PID],products[Cost_per_box]),2,0)</f>
        <v>5.72</v>
      </c>
      <c r="M6404" s="22">
        <f>shipments[[#This Row],[Boxes]]*shipments[[#This Row],[cost_per_box]]</f>
        <v>1618.76</v>
      </c>
      <c r="N6404" s="22">
        <f>shipments[[#This Row],[Amount]]-shipments[[#This Row],[total cost]]</f>
        <v>644.74</v>
      </c>
    </row>
    <row r="6405" spans="1:14" x14ac:dyDescent="0.35">
      <c r="A6405" t="s">
        <v>6458</v>
      </c>
      <c r="B6405" t="s">
        <v>8048</v>
      </c>
      <c r="C6405" t="s">
        <v>8016</v>
      </c>
      <c r="D6405" t="s">
        <v>8033</v>
      </c>
      <c r="E6405" s="1">
        <v>45519</v>
      </c>
      <c r="F6405">
        <v>3933</v>
      </c>
      <c r="G6405">
        <v>158</v>
      </c>
      <c r="H6405" t="s">
        <v>18</v>
      </c>
      <c r="I6405" t="str">
        <f>VLOOKUP(shipments[[#This Row],[SPID]],CHOOSE({1,2},people[[#All],[SPID]],people[[#All],[Sales_person]]),2,0)</f>
        <v>Oby Sorrel</v>
      </c>
      <c r="J6405">
        <f>YEAR(shipments[[#This Row],[Shipdate]])</f>
        <v>2024</v>
      </c>
      <c r="K6405" s="22"/>
      <c r="L6405" s="22">
        <f>VLOOKUP(shipments[[#This Row],[PID]],CHOOSE({1,2},products[PID],products[Cost_per_box]),2,0)</f>
        <v>6.31</v>
      </c>
      <c r="M6405" s="22">
        <f>shipments[[#This Row],[Boxes]]*shipments[[#This Row],[cost_per_box]]</f>
        <v>996.9799999999999</v>
      </c>
      <c r="N6405" s="22">
        <f>shipments[[#This Row],[Amount]]-shipments[[#This Row],[total cost]]</f>
        <v>2936.02</v>
      </c>
    </row>
    <row r="6406" spans="1:14" x14ac:dyDescent="0.35">
      <c r="A6406" t="s">
        <v>6459</v>
      </c>
      <c r="B6406" t="s">
        <v>8048</v>
      </c>
      <c r="C6406" t="s">
        <v>8016</v>
      </c>
      <c r="D6406" t="s">
        <v>8034</v>
      </c>
      <c r="E6406" s="1">
        <v>45313</v>
      </c>
      <c r="F6406">
        <v>1683</v>
      </c>
      <c r="G6406">
        <v>63</v>
      </c>
      <c r="H6406" t="s">
        <v>7</v>
      </c>
      <c r="I6406" t="str">
        <f>VLOOKUP(shipments[[#This Row],[SPID]],CHOOSE({1,2},people[[#All],[SPID]],people[[#All],[Sales_person]]),2,0)</f>
        <v>Oby Sorrel</v>
      </c>
      <c r="J6406">
        <f>YEAR(shipments[[#This Row],[Shipdate]])</f>
        <v>2024</v>
      </c>
      <c r="K6406" s="22"/>
      <c r="L6406" s="22">
        <f>VLOOKUP(shipments[[#This Row],[PID]],CHOOSE({1,2},products[PID],products[Cost_per_box]),2,0)</f>
        <v>6.31</v>
      </c>
      <c r="M6406" s="22">
        <f>shipments[[#This Row],[Boxes]]*shipments[[#This Row],[cost_per_box]]</f>
        <v>397.53</v>
      </c>
      <c r="N6406" s="22">
        <f>shipments[[#This Row],[Amount]]-shipments[[#This Row],[total cost]]</f>
        <v>1285.47</v>
      </c>
    </row>
    <row r="6407" spans="1:14" x14ac:dyDescent="0.35">
      <c r="A6407" t="s">
        <v>6460</v>
      </c>
      <c r="B6407" t="s">
        <v>8048</v>
      </c>
      <c r="C6407" t="s">
        <v>8017</v>
      </c>
      <c r="D6407" t="s">
        <v>8035</v>
      </c>
      <c r="E6407" s="1">
        <v>45393</v>
      </c>
      <c r="F6407">
        <v>5699.25</v>
      </c>
      <c r="G6407">
        <v>212</v>
      </c>
      <c r="H6407" t="s">
        <v>7</v>
      </c>
      <c r="I6407" t="str">
        <f>VLOOKUP(shipments[[#This Row],[SPID]],CHOOSE({1,2},people[[#All],[SPID]],people[[#All],[Sales_person]]),2,0)</f>
        <v>Oby Sorrel</v>
      </c>
      <c r="J6407">
        <f>YEAR(shipments[[#This Row],[Shipdate]])</f>
        <v>2024</v>
      </c>
      <c r="K6407" s="22"/>
      <c r="L6407" s="22">
        <f>VLOOKUP(shipments[[#This Row],[PID]],CHOOSE({1,2},products[PID],products[Cost_per_box]),2,0)</f>
        <v>9.94</v>
      </c>
      <c r="M6407" s="22">
        <f>shipments[[#This Row],[Boxes]]*shipments[[#This Row],[cost_per_box]]</f>
        <v>2107.2799999999997</v>
      </c>
      <c r="N6407" s="22">
        <f>shipments[[#This Row],[Amount]]-shipments[[#This Row],[total cost]]</f>
        <v>3591.9700000000003</v>
      </c>
    </row>
    <row r="6408" spans="1:14" x14ac:dyDescent="0.35">
      <c r="A6408" t="s">
        <v>6461</v>
      </c>
      <c r="B6408" t="s">
        <v>8048</v>
      </c>
      <c r="C6408" t="s">
        <v>8017</v>
      </c>
      <c r="D6408" t="s">
        <v>8033</v>
      </c>
      <c r="E6408" s="1">
        <v>44972</v>
      </c>
      <c r="F6408">
        <v>5172.75</v>
      </c>
      <c r="G6408">
        <v>185</v>
      </c>
      <c r="H6408" t="s">
        <v>7</v>
      </c>
      <c r="I6408" t="str">
        <f>VLOOKUP(shipments[[#This Row],[SPID]],CHOOSE({1,2},people[[#All],[SPID]],people[[#All],[Sales_person]]),2,0)</f>
        <v>Oby Sorrel</v>
      </c>
      <c r="J6408">
        <f>YEAR(shipments[[#This Row],[Shipdate]])</f>
        <v>2023</v>
      </c>
      <c r="K6408" s="22"/>
      <c r="L6408" s="22">
        <f>VLOOKUP(shipments[[#This Row],[PID]],CHOOSE({1,2},products[PID],products[Cost_per_box]),2,0)</f>
        <v>9.94</v>
      </c>
      <c r="M6408" s="22">
        <f>shipments[[#This Row],[Boxes]]*shipments[[#This Row],[cost_per_box]]</f>
        <v>1838.8999999999999</v>
      </c>
      <c r="N6408" s="22">
        <f>shipments[[#This Row],[Amount]]-shipments[[#This Row],[total cost]]</f>
        <v>3333.8500000000004</v>
      </c>
    </row>
    <row r="6409" spans="1:14" x14ac:dyDescent="0.35">
      <c r="A6409" t="s">
        <v>6462</v>
      </c>
      <c r="B6409" t="s">
        <v>8048</v>
      </c>
      <c r="C6409" t="s">
        <v>8017</v>
      </c>
      <c r="D6409" t="s">
        <v>8034</v>
      </c>
      <c r="E6409" s="1">
        <v>45275</v>
      </c>
      <c r="F6409">
        <v>5557.5</v>
      </c>
      <c r="G6409">
        <v>206</v>
      </c>
      <c r="H6409" t="s">
        <v>7</v>
      </c>
      <c r="I6409" t="str">
        <f>VLOOKUP(shipments[[#This Row],[SPID]],CHOOSE({1,2},people[[#All],[SPID]],people[[#All],[Sales_person]]),2,0)</f>
        <v>Oby Sorrel</v>
      </c>
      <c r="J6409">
        <f>YEAR(shipments[[#This Row],[Shipdate]])</f>
        <v>2023</v>
      </c>
      <c r="K6409" s="22"/>
      <c r="L6409" s="22">
        <f>VLOOKUP(shipments[[#This Row],[PID]],CHOOSE({1,2},products[PID],products[Cost_per_box]),2,0)</f>
        <v>9.94</v>
      </c>
      <c r="M6409" s="22">
        <f>shipments[[#This Row],[Boxes]]*shipments[[#This Row],[cost_per_box]]</f>
        <v>2047.6399999999999</v>
      </c>
      <c r="N6409" s="22">
        <f>shipments[[#This Row],[Amount]]-shipments[[#This Row],[total cost]]</f>
        <v>3509.86</v>
      </c>
    </row>
    <row r="6410" spans="1:14" x14ac:dyDescent="0.35">
      <c r="A6410" t="s">
        <v>6463</v>
      </c>
      <c r="B6410" t="s">
        <v>8048</v>
      </c>
      <c r="C6410" t="s">
        <v>8017</v>
      </c>
      <c r="D6410" t="s">
        <v>8036</v>
      </c>
      <c r="E6410" s="1">
        <v>45322</v>
      </c>
      <c r="F6410">
        <v>5328</v>
      </c>
      <c r="G6410">
        <v>191</v>
      </c>
      <c r="H6410" t="s">
        <v>7</v>
      </c>
      <c r="I6410" t="str">
        <f>VLOOKUP(shipments[[#This Row],[SPID]],CHOOSE({1,2},people[[#All],[SPID]],people[[#All],[Sales_person]]),2,0)</f>
        <v>Oby Sorrel</v>
      </c>
      <c r="J6410">
        <f>YEAR(shipments[[#This Row],[Shipdate]])</f>
        <v>2024</v>
      </c>
      <c r="K6410" s="22"/>
      <c r="L6410" s="22">
        <f>VLOOKUP(shipments[[#This Row],[PID]],CHOOSE({1,2},products[PID],products[Cost_per_box]),2,0)</f>
        <v>9.94</v>
      </c>
      <c r="M6410" s="22">
        <f>shipments[[#This Row],[Boxes]]*shipments[[#This Row],[cost_per_box]]</f>
        <v>1898.54</v>
      </c>
      <c r="N6410" s="22">
        <f>shipments[[#This Row],[Amount]]-shipments[[#This Row],[total cost]]</f>
        <v>3429.46</v>
      </c>
    </row>
    <row r="6411" spans="1:14" x14ac:dyDescent="0.35">
      <c r="A6411" t="s">
        <v>6464</v>
      </c>
      <c r="B6411" t="s">
        <v>8048</v>
      </c>
      <c r="C6411" t="s">
        <v>8017</v>
      </c>
      <c r="D6411" t="s">
        <v>8036</v>
      </c>
      <c r="E6411" s="1">
        <v>45183</v>
      </c>
      <c r="F6411">
        <v>5454</v>
      </c>
      <c r="G6411">
        <v>195</v>
      </c>
      <c r="H6411" t="s">
        <v>7</v>
      </c>
      <c r="I6411" t="str">
        <f>VLOOKUP(shipments[[#This Row],[SPID]],CHOOSE({1,2},people[[#All],[SPID]],people[[#All],[Sales_person]]),2,0)</f>
        <v>Oby Sorrel</v>
      </c>
      <c r="J6411">
        <f>YEAR(shipments[[#This Row],[Shipdate]])</f>
        <v>2023</v>
      </c>
      <c r="K6411" s="22"/>
      <c r="L6411" s="22">
        <f>VLOOKUP(shipments[[#This Row],[PID]],CHOOSE({1,2},products[PID],products[Cost_per_box]),2,0)</f>
        <v>9.94</v>
      </c>
      <c r="M6411" s="22">
        <f>shipments[[#This Row],[Boxes]]*shipments[[#This Row],[cost_per_box]]</f>
        <v>1938.3</v>
      </c>
      <c r="N6411" s="22">
        <f>shipments[[#This Row],[Amount]]-shipments[[#This Row],[total cost]]</f>
        <v>3515.7</v>
      </c>
    </row>
    <row r="6412" spans="1:14" x14ac:dyDescent="0.35">
      <c r="A6412" t="s">
        <v>6465</v>
      </c>
      <c r="B6412" t="s">
        <v>8048</v>
      </c>
      <c r="C6412" t="s">
        <v>8018</v>
      </c>
      <c r="D6412" t="s">
        <v>8038</v>
      </c>
      <c r="E6412" s="1">
        <v>45484</v>
      </c>
      <c r="F6412">
        <v>4491</v>
      </c>
      <c r="G6412">
        <v>205</v>
      </c>
      <c r="H6412" t="s">
        <v>18</v>
      </c>
      <c r="I6412" t="str">
        <f>VLOOKUP(shipments[[#This Row],[SPID]],CHOOSE({1,2},people[[#All],[SPID]],people[[#All],[Sales_person]]),2,0)</f>
        <v>Oby Sorrel</v>
      </c>
      <c r="J6412">
        <f>YEAR(shipments[[#This Row],[Shipdate]])</f>
        <v>2024</v>
      </c>
      <c r="K6412" s="22"/>
      <c r="L6412" s="22">
        <f>VLOOKUP(shipments[[#This Row],[PID]],CHOOSE({1,2},products[PID],products[Cost_per_box]),2,0)</f>
        <v>7.73</v>
      </c>
      <c r="M6412" s="22">
        <f>shipments[[#This Row],[Boxes]]*shipments[[#This Row],[cost_per_box]]</f>
        <v>1584.65</v>
      </c>
      <c r="N6412" s="22">
        <f>shipments[[#This Row],[Amount]]-shipments[[#This Row],[total cost]]</f>
        <v>2906.35</v>
      </c>
    </row>
    <row r="6413" spans="1:14" x14ac:dyDescent="0.35">
      <c r="A6413" t="s">
        <v>6466</v>
      </c>
      <c r="B6413" t="s">
        <v>8048</v>
      </c>
      <c r="C6413" t="s">
        <v>8018</v>
      </c>
      <c r="D6413" t="s">
        <v>8033</v>
      </c>
      <c r="E6413" s="1">
        <v>44971</v>
      </c>
      <c r="F6413">
        <v>4956.75</v>
      </c>
      <c r="G6413">
        <v>237</v>
      </c>
      <c r="H6413" t="s">
        <v>7</v>
      </c>
      <c r="I6413" t="str">
        <f>VLOOKUP(shipments[[#This Row],[SPID]],CHOOSE({1,2},people[[#All],[SPID]],people[[#All],[Sales_person]]),2,0)</f>
        <v>Oby Sorrel</v>
      </c>
      <c r="J6413">
        <f>YEAR(shipments[[#This Row],[Shipdate]])</f>
        <v>2023</v>
      </c>
      <c r="K6413" s="22"/>
      <c r="L6413" s="22">
        <f>VLOOKUP(shipments[[#This Row],[PID]],CHOOSE({1,2},products[PID],products[Cost_per_box]),2,0)</f>
        <v>7.73</v>
      </c>
      <c r="M6413" s="22">
        <f>shipments[[#This Row],[Boxes]]*shipments[[#This Row],[cost_per_box]]</f>
        <v>1832.01</v>
      </c>
      <c r="N6413" s="22">
        <f>shipments[[#This Row],[Amount]]-shipments[[#This Row],[total cost]]</f>
        <v>3124.74</v>
      </c>
    </row>
    <row r="6414" spans="1:14" x14ac:dyDescent="0.35">
      <c r="A6414" t="s">
        <v>6467</v>
      </c>
      <c r="B6414" t="s">
        <v>8048</v>
      </c>
      <c r="C6414" t="s">
        <v>8018</v>
      </c>
      <c r="D6414" t="s">
        <v>8033</v>
      </c>
      <c r="E6414" s="1">
        <v>44943</v>
      </c>
      <c r="F6414">
        <v>1577.25</v>
      </c>
      <c r="G6414">
        <v>76</v>
      </c>
      <c r="H6414" t="s">
        <v>7</v>
      </c>
      <c r="I6414" t="str">
        <f>VLOOKUP(shipments[[#This Row],[SPID]],CHOOSE({1,2},people[[#All],[SPID]],people[[#All],[Sales_person]]),2,0)</f>
        <v>Oby Sorrel</v>
      </c>
      <c r="J6414">
        <f>YEAR(shipments[[#This Row],[Shipdate]])</f>
        <v>2023</v>
      </c>
      <c r="K6414" s="22"/>
      <c r="L6414" s="22">
        <f>VLOOKUP(shipments[[#This Row],[PID]],CHOOSE({1,2},products[PID],products[Cost_per_box]),2,0)</f>
        <v>7.73</v>
      </c>
      <c r="M6414" s="22">
        <f>shipments[[#This Row],[Boxes]]*shipments[[#This Row],[cost_per_box]]</f>
        <v>587.48</v>
      </c>
      <c r="N6414" s="22">
        <f>shipments[[#This Row],[Amount]]-shipments[[#This Row],[total cost]]</f>
        <v>989.77</v>
      </c>
    </row>
    <row r="6415" spans="1:14" x14ac:dyDescent="0.35">
      <c r="A6415" t="s">
        <v>6468</v>
      </c>
      <c r="B6415" t="s">
        <v>8048</v>
      </c>
      <c r="C6415" t="s">
        <v>8020</v>
      </c>
      <c r="D6415" t="s">
        <v>8035</v>
      </c>
      <c r="E6415" s="1">
        <v>45021</v>
      </c>
      <c r="F6415">
        <v>4702.5</v>
      </c>
      <c r="G6415">
        <v>294</v>
      </c>
      <c r="H6415" t="s">
        <v>7</v>
      </c>
      <c r="I6415" t="str">
        <f>VLOOKUP(shipments[[#This Row],[SPID]],CHOOSE({1,2},people[[#All],[SPID]],people[[#All],[Sales_person]]),2,0)</f>
        <v>Oby Sorrel</v>
      </c>
      <c r="J6415">
        <f>YEAR(shipments[[#This Row],[Shipdate]])</f>
        <v>2023</v>
      </c>
      <c r="K6415" s="22"/>
      <c r="L6415" s="22">
        <f>VLOOKUP(shipments[[#This Row],[PID]],CHOOSE({1,2},products[PID],products[Cost_per_box]),2,0)</f>
        <v>8.2200000000000006</v>
      </c>
      <c r="M6415" s="22">
        <f>shipments[[#This Row],[Boxes]]*shipments[[#This Row],[cost_per_box]]</f>
        <v>2416.6800000000003</v>
      </c>
      <c r="N6415" s="22">
        <f>shipments[[#This Row],[Amount]]-shipments[[#This Row],[total cost]]</f>
        <v>2285.8199999999997</v>
      </c>
    </row>
    <row r="6416" spans="1:14" x14ac:dyDescent="0.35">
      <c r="A6416" t="s">
        <v>6469</v>
      </c>
      <c r="B6416" t="s">
        <v>8048</v>
      </c>
      <c r="C6416" t="s">
        <v>8020</v>
      </c>
      <c r="D6416" t="s">
        <v>8038</v>
      </c>
      <c r="E6416" s="1">
        <v>45519</v>
      </c>
      <c r="F6416">
        <v>6.75</v>
      </c>
      <c r="G6416">
        <v>1</v>
      </c>
      <c r="H6416" t="s">
        <v>18</v>
      </c>
      <c r="I6416" t="str">
        <f>VLOOKUP(shipments[[#This Row],[SPID]],CHOOSE({1,2},people[[#All],[SPID]],people[[#All],[Sales_person]]),2,0)</f>
        <v>Oby Sorrel</v>
      </c>
      <c r="J6416">
        <f>YEAR(shipments[[#This Row],[Shipdate]])</f>
        <v>2024</v>
      </c>
      <c r="K6416" s="22"/>
      <c r="L6416" s="22">
        <f>VLOOKUP(shipments[[#This Row],[PID]],CHOOSE({1,2},products[PID],products[Cost_per_box]),2,0)</f>
        <v>8.2200000000000006</v>
      </c>
      <c r="M6416" s="22">
        <f>shipments[[#This Row],[Boxes]]*shipments[[#This Row],[cost_per_box]]</f>
        <v>8.2200000000000006</v>
      </c>
      <c r="N6416" s="22">
        <f>shipments[[#This Row],[Amount]]-shipments[[#This Row],[total cost]]</f>
        <v>-1.4700000000000006</v>
      </c>
    </row>
    <row r="6417" spans="1:14" x14ac:dyDescent="0.35">
      <c r="A6417" t="s">
        <v>6470</v>
      </c>
      <c r="B6417" t="s">
        <v>8048</v>
      </c>
      <c r="C6417" t="s">
        <v>8020</v>
      </c>
      <c r="D6417" t="s">
        <v>8034</v>
      </c>
      <c r="E6417" s="1">
        <v>44988</v>
      </c>
      <c r="F6417">
        <v>371.25</v>
      </c>
      <c r="G6417">
        <v>29</v>
      </c>
      <c r="H6417" t="s">
        <v>7</v>
      </c>
      <c r="I6417" t="str">
        <f>VLOOKUP(shipments[[#This Row],[SPID]],CHOOSE({1,2},people[[#All],[SPID]],people[[#All],[Sales_person]]),2,0)</f>
        <v>Oby Sorrel</v>
      </c>
      <c r="J6417">
        <f>YEAR(shipments[[#This Row],[Shipdate]])</f>
        <v>2023</v>
      </c>
      <c r="K6417" s="22"/>
      <c r="L6417" s="22">
        <f>VLOOKUP(shipments[[#This Row],[PID]],CHOOSE({1,2},products[PID],products[Cost_per_box]),2,0)</f>
        <v>8.2200000000000006</v>
      </c>
      <c r="M6417" s="22">
        <f>shipments[[#This Row],[Boxes]]*shipments[[#This Row],[cost_per_box]]</f>
        <v>238.38000000000002</v>
      </c>
      <c r="N6417" s="22">
        <f>shipments[[#This Row],[Amount]]-shipments[[#This Row],[total cost]]</f>
        <v>132.86999999999998</v>
      </c>
    </row>
    <row r="6418" spans="1:14" x14ac:dyDescent="0.35">
      <c r="A6418" t="s">
        <v>6471</v>
      </c>
      <c r="B6418" t="s">
        <v>8048</v>
      </c>
      <c r="C6418" t="s">
        <v>8020</v>
      </c>
      <c r="D6418" t="s">
        <v>8035</v>
      </c>
      <c r="E6418" s="1">
        <v>45363</v>
      </c>
      <c r="F6418">
        <v>146.25</v>
      </c>
      <c r="G6418">
        <v>13</v>
      </c>
      <c r="H6418" t="s">
        <v>7</v>
      </c>
      <c r="I6418" t="str">
        <f>VLOOKUP(shipments[[#This Row],[SPID]],CHOOSE({1,2},people[[#All],[SPID]],people[[#All],[Sales_person]]),2,0)</f>
        <v>Oby Sorrel</v>
      </c>
      <c r="J6418">
        <f>YEAR(shipments[[#This Row],[Shipdate]])</f>
        <v>2024</v>
      </c>
      <c r="K6418" s="22"/>
      <c r="L6418" s="22">
        <f>VLOOKUP(shipments[[#This Row],[PID]],CHOOSE({1,2},products[PID],products[Cost_per_box]),2,0)</f>
        <v>8.2200000000000006</v>
      </c>
      <c r="M6418" s="22">
        <f>shipments[[#This Row],[Boxes]]*shipments[[#This Row],[cost_per_box]]</f>
        <v>106.86000000000001</v>
      </c>
      <c r="N6418" s="22">
        <f>shipments[[#This Row],[Amount]]-shipments[[#This Row],[total cost]]</f>
        <v>39.389999999999986</v>
      </c>
    </row>
    <row r="6419" spans="1:14" x14ac:dyDescent="0.35">
      <c r="A6419" t="s">
        <v>6472</v>
      </c>
      <c r="B6419" t="s">
        <v>8048</v>
      </c>
      <c r="C6419" t="s">
        <v>8020</v>
      </c>
      <c r="D6419" t="s">
        <v>8036</v>
      </c>
      <c r="E6419" s="1">
        <v>45271</v>
      </c>
      <c r="F6419">
        <v>589.5</v>
      </c>
      <c r="G6419">
        <v>50</v>
      </c>
      <c r="H6419" t="s">
        <v>7</v>
      </c>
      <c r="I6419" t="str">
        <f>VLOOKUP(shipments[[#This Row],[SPID]],CHOOSE({1,2},people[[#All],[SPID]],people[[#All],[Sales_person]]),2,0)</f>
        <v>Oby Sorrel</v>
      </c>
      <c r="J6419">
        <f>YEAR(shipments[[#This Row],[Shipdate]])</f>
        <v>2023</v>
      </c>
      <c r="K6419" s="22"/>
      <c r="L6419" s="22">
        <f>VLOOKUP(shipments[[#This Row],[PID]],CHOOSE({1,2},products[PID],products[Cost_per_box]),2,0)</f>
        <v>8.2200000000000006</v>
      </c>
      <c r="M6419" s="22">
        <f>shipments[[#This Row],[Boxes]]*shipments[[#This Row],[cost_per_box]]</f>
        <v>411.00000000000006</v>
      </c>
      <c r="N6419" s="22">
        <f>shipments[[#This Row],[Amount]]-shipments[[#This Row],[total cost]]</f>
        <v>178.49999999999994</v>
      </c>
    </row>
    <row r="6420" spans="1:14" x14ac:dyDescent="0.35">
      <c r="A6420" t="s">
        <v>6473</v>
      </c>
      <c r="B6420" t="s">
        <v>8048</v>
      </c>
      <c r="C6420" t="s">
        <v>8020</v>
      </c>
      <c r="D6420" t="s">
        <v>8034</v>
      </c>
      <c r="E6420" s="1">
        <v>45099</v>
      </c>
      <c r="F6420">
        <v>4671</v>
      </c>
      <c r="G6420">
        <v>292</v>
      </c>
      <c r="H6420" t="s">
        <v>7</v>
      </c>
      <c r="I6420" t="str">
        <f>VLOOKUP(shipments[[#This Row],[SPID]],CHOOSE({1,2},people[[#All],[SPID]],people[[#All],[Sales_person]]),2,0)</f>
        <v>Oby Sorrel</v>
      </c>
      <c r="J6420">
        <f>YEAR(shipments[[#This Row],[Shipdate]])</f>
        <v>2023</v>
      </c>
      <c r="K6420" s="22"/>
      <c r="L6420" s="22">
        <f>VLOOKUP(shipments[[#This Row],[PID]],CHOOSE({1,2},products[PID],products[Cost_per_box]),2,0)</f>
        <v>8.2200000000000006</v>
      </c>
      <c r="M6420" s="22">
        <f>shipments[[#This Row],[Boxes]]*shipments[[#This Row],[cost_per_box]]</f>
        <v>2400.2400000000002</v>
      </c>
      <c r="N6420" s="22">
        <f>shipments[[#This Row],[Amount]]-shipments[[#This Row],[total cost]]</f>
        <v>2270.7599999999998</v>
      </c>
    </row>
    <row r="6421" spans="1:14" x14ac:dyDescent="0.35">
      <c r="A6421" t="s">
        <v>6474</v>
      </c>
      <c r="B6421" t="s">
        <v>8048</v>
      </c>
      <c r="C6421" t="s">
        <v>8021</v>
      </c>
      <c r="D6421" t="s">
        <v>8038</v>
      </c>
      <c r="E6421" s="1">
        <v>45233</v>
      </c>
      <c r="F6421">
        <v>4774.5</v>
      </c>
      <c r="G6421">
        <v>281</v>
      </c>
      <c r="H6421" t="s">
        <v>7</v>
      </c>
      <c r="I6421" t="str">
        <f>VLOOKUP(shipments[[#This Row],[SPID]],CHOOSE({1,2},people[[#All],[SPID]],people[[#All],[Sales_person]]),2,0)</f>
        <v>Oby Sorrel</v>
      </c>
      <c r="J6421">
        <f>YEAR(shipments[[#This Row],[Shipdate]])</f>
        <v>2023</v>
      </c>
      <c r="K6421" s="22"/>
      <c r="L6421" s="22">
        <f>VLOOKUP(shipments[[#This Row],[PID]],CHOOSE({1,2},products[PID],products[Cost_per_box]),2,0)</f>
        <v>10.23</v>
      </c>
      <c r="M6421" s="22">
        <f>shipments[[#This Row],[Boxes]]*shipments[[#This Row],[cost_per_box]]</f>
        <v>2874.63</v>
      </c>
      <c r="N6421" s="22">
        <f>shipments[[#This Row],[Amount]]-shipments[[#This Row],[total cost]]</f>
        <v>1899.87</v>
      </c>
    </row>
    <row r="6422" spans="1:14" x14ac:dyDescent="0.35">
      <c r="A6422" t="s">
        <v>6475</v>
      </c>
      <c r="B6422" t="s">
        <v>8048</v>
      </c>
      <c r="C6422" t="s">
        <v>8021</v>
      </c>
      <c r="D6422" t="s">
        <v>8038</v>
      </c>
      <c r="E6422" s="1">
        <v>45475</v>
      </c>
      <c r="F6422">
        <v>9027</v>
      </c>
      <c r="G6422">
        <v>531</v>
      </c>
      <c r="H6422" t="s">
        <v>18</v>
      </c>
      <c r="I6422" t="str">
        <f>VLOOKUP(shipments[[#This Row],[SPID]],CHOOSE({1,2},people[[#All],[SPID]],people[[#All],[Sales_person]]),2,0)</f>
        <v>Oby Sorrel</v>
      </c>
      <c r="J6422">
        <f>YEAR(shipments[[#This Row],[Shipdate]])</f>
        <v>2024</v>
      </c>
      <c r="K6422" s="22"/>
      <c r="L6422" s="22">
        <f>VLOOKUP(shipments[[#This Row],[PID]],CHOOSE({1,2},products[PID],products[Cost_per_box]),2,0)</f>
        <v>10.23</v>
      </c>
      <c r="M6422" s="22">
        <f>shipments[[#This Row],[Boxes]]*shipments[[#This Row],[cost_per_box]]</f>
        <v>5432.13</v>
      </c>
      <c r="N6422" s="22">
        <f>shipments[[#This Row],[Amount]]-shipments[[#This Row],[total cost]]</f>
        <v>3594.87</v>
      </c>
    </row>
    <row r="6423" spans="1:14" x14ac:dyDescent="0.35">
      <c r="A6423" t="s">
        <v>6476</v>
      </c>
      <c r="B6423" t="s">
        <v>8048</v>
      </c>
      <c r="C6423" t="s">
        <v>8022</v>
      </c>
      <c r="D6423" t="s">
        <v>8034</v>
      </c>
      <c r="E6423" s="1">
        <v>45070</v>
      </c>
      <c r="F6423">
        <v>12033</v>
      </c>
      <c r="G6423">
        <v>708</v>
      </c>
      <c r="H6423" t="s">
        <v>7</v>
      </c>
      <c r="I6423" t="str">
        <f>VLOOKUP(shipments[[#This Row],[SPID]],CHOOSE({1,2},people[[#All],[SPID]],people[[#All],[Sales_person]]),2,0)</f>
        <v>Oby Sorrel</v>
      </c>
      <c r="J6423">
        <f>YEAR(shipments[[#This Row],[Shipdate]])</f>
        <v>2023</v>
      </c>
      <c r="K6423" s="22"/>
      <c r="L6423" s="22">
        <f>VLOOKUP(shipments[[#This Row],[PID]],CHOOSE({1,2},products[PID],products[Cost_per_box]),2,0)</f>
        <v>4.74</v>
      </c>
      <c r="M6423" s="22">
        <f>shipments[[#This Row],[Boxes]]*shipments[[#This Row],[cost_per_box]]</f>
        <v>3355.92</v>
      </c>
      <c r="N6423" s="22">
        <f>shipments[[#This Row],[Amount]]-shipments[[#This Row],[total cost]]</f>
        <v>8677.08</v>
      </c>
    </row>
    <row r="6424" spans="1:14" x14ac:dyDescent="0.35">
      <c r="A6424" t="s">
        <v>6477</v>
      </c>
      <c r="B6424" t="s">
        <v>8048</v>
      </c>
      <c r="C6424" t="s">
        <v>8022</v>
      </c>
      <c r="D6424" t="s">
        <v>8037</v>
      </c>
      <c r="E6424" s="1">
        <v>44943</v>
      </c>
      <c r="F6424">
        <v>5159.25</v>
      </c>
      <c r="G6424">
        <v>397</v>
      </c>
      <c r="H6424" t="s">
        <v>40</v>
      </c>
      <c r="I6424" t="str">
        <f>VLOOKUP(shipments[[#This Row],[SPID]],CHOOSE({1,2},people[[#All],[SPID]],people[[#All],[Sales_person]]),2,0)</f>
        <v>Oby Sorrel</v>
      </c>
      <c r="J6424">
        <f>YEAR(shipments[[#This Row],[Shipdate]])</f>
        <v>2023</v>
      </c>
      <c r="K6424" s="22"/>
      <c r="L6424" s="22">
        <f>VLOOKUP(shipments[[#This Row],[PID]],CHOOSE({1,2},products[PID],products[Cost_per_box]),2,0)</f>
        <v>4.74</v>
      </c>
      <c r="M6424" s="22">
        <f>shipments[[#This Row],[Boxes]]*shipments[[#This Row],[cost_per_box]]</f>
        <v>1881.78</v>
      </c>
      <c r="N6424" s="22">
        <f>shipments[[#This Row],[Amount]]-shipments[[#This Row],[total cost]]</f>
        <v>3277.4700000000003</v>
      </c>
    </row>
    <row r="6425" spans="1:14" x14ac:dyDescent="0.35">
      <c r="A6425" t="s">
        <v>6478</v>
      </c>
      <c r="B6425" t="s">
        <v>8048</v>
      </c>
      <c r="C6425" t="s">
        <v>8022</v>
      </c>
      <c r="D6425" t="s">
        <v>8035</v>
      </c>
      <c r="E6425" s="1">
        <v>45174</v>
      </c>
      <c r="F6425">
        <v>10428.75</v>
      </c>
      <c r="G6425">
        <v>696</v>
      </c>
      <c r="H6425" t="s">
        <v>7</v>
      </c>
      <c r="I6425" t="str">
        <f>VLOOKUP(shipments[[#This Row],[SPID]],CHOOSE({1,2},people[[#All],[SPID]],people[[#All],[Sales_person]]),2,0)</f>
        <v>Oby Sorrel</v>
      </c>
      <c r="J6425">
        <f>YEAR(shipments[[#This Row],[Shipdate]])</f>
        <v>2023</v>
      </c>
      <c r="K6425" s="22"/>
      <c r="L6425" s="22">
        <f>VLOOKUP(shipments[[#This Row],[PID]],CHOOSE({1,2},products[PID],products[Cost_per_box]),2,0)</f>
        <v>4.74</v>
      </c>
      <c r="M6425" s="22">
        <f>shipments[[#This Row],[Boxes]]*shipments[[#This Row],[cost_per_box]]</f>
        <v>3299.04</v>
      </c>
      <c r="N6425" s="22">
        <f>shipments[[#This Row],[Amount]]-shipments[[#This Row],[total cost]]</f>
        <v>7129.71</v>
      </c>
    </row>
    <row r="6426" spans="1:14" x14ac:dyDescent="0.35">
      <c r="A6426" t="s">
        <v>6479</v>
      </c>
      <c r="B6426" t="s">
        <v>8048</v>
      </c>
      <c r="C6426" t="s">
        <v>8023</v>
      </c>
      <c r="D6426" t="s">
        <v>8038</v>
      </c>
      <c r="E6426" s="1">
        <v>45127</v>
      </c>
      <c r="F6426">
        <v>4875.75</v>
      </c>
      <c r="G6426">
        <v>813</v>
      </c>
      <c r="H6426" t="s">
        <v>40</v>
      </c>
      <c r="I6426" t="str">
        <f>VLOOKUP(shipments[[#This Row],[SPID]],CHOOSE({1,2},people[[#All],[SPID]],people[[#All],[Sales_person]]),2,0)</f>
        <v>Oby Sorrel</v>
      </c>
      <c r="J6426">
        <f>YEAR(shipments[[#This Row],[Shipdate]])</f>
        <v>2023</v>
      </c>
      <c r="K6426" s="22"/>
      <c r="L6426" s="22">
        <f>VLOOKUP(shipments[[#This Row],[PID]],CHOOSE({1,2},products[PID],products[Cost_per_box]),2,0)</f>
        <v>10.51</v>
      </c>
      <c r="M6426" s="22">
        <f>shipments[[#This Row],[Boxes]]*shipments[[#This Row],[cost_per_box]]</f>
        <v>8544.6299999999992</v>
      </c>
      <c r="N6426" s="22">
        <f>shipments[[#This Row],[Amount]]-shipments[[#This Row],[total cost]]</f>
        <v>-3668.8799999999992</v>
      </c>
    </row>
    <row r="6427" spans="1:14" x14ac:dyDescent="0.35">
      <c r="A6427" t="s">
        <v>6480</v>
      </c>
      <c r="B6427" t="s">
        <v>8048</v>
      </c>
      <c r="C6427" t="s">
        <v>8024</v>
      </c>
      <c r="D6427" t="s">
        <v>8034</v>
      </c>
      <c r="E6427" s="1">
        <v>45215</v>
      </c>
      <c r="F6427">
        <v>2916</v>
      </c>
      <c r="G6427">
        <v>162</v>
      </c>
      <c r="H6427" t="s">
        <v>40</v>
      </c>
      <c r="I6427" t="str">
        <f>VLOOKUP(shipments[[#This Row],[SPID]],CHOOSE({1,2},people[[#All],[SPID]],people[[#All],[Sales_person]]),2,0)</f>
        <v>Oby Sorrel</v>
      </c>
      <c r="J6427">
        <f>YEAR(shipments[[#This Row],[Shipdate]])</f>
        <v>2023</v>
      </c>
      <c r="K6427" s="22"/>
      <c r="L6427" s="22">
        <f>VLOOKUP(shipments[[#This Row],[PID]],CHOOSE({1,2},products[PID],products[Cost_per_box]),2,0)</f>
        <v>6.43</v>
      </c>
      <c r="M6427" s="22">
        <f>shipments[[#This Row],[Boxes]]*shipments[[#This Row],[cost_per_box]]</f>
        <v>1041.6599999999999</v>
      </c>
      <c r="N6427" s="22">
        <f>shipments[[#This Row],[Amount]]-shipments[[#This Row],[total cost]]</f>
        <v>1874.3400000000001</v>
      </c>
    </row>
    <row r="6428" spans="1:14" x14ac:dyDescent="0.35">
      <c r="A6428" t="s">
        <v>6481</v>
      </c>
      <c r="B6428" t="s">
        <v>8048</v>
      </c>
      <c r="C6428" t="s">
        <v>8024</v>
      </c>
      <c r="D6428" t="s">
        <v>8035</v>
      </c>
      <c r="E6428" s="1">
        <v>45561</v>
      </c>
      <c r="F6428">
        <v>5467.5</v>
      </c>
      <c r="G6428">
        <v>365</v>
      </c>
      <c r="H6428" t="s">
        <v>26</v>
      </c>
      <c r="I6428" t="str">
        <f>VLOOKUP(shipments[[#This Row],[SPID]],CHOOSE({1,2},people[[#All],[SPID]],people[[#All],[Sales_person]]),2,0)</f>
        <v>Oby Sorrel</v>
      </c>
      <c r="J6428">
        <f>YEAR(shipments[[#This Row],[Shipdate]])</f>
        <v>2024</v>
      </c>
      <c r="K6428" s="22"/>
      <c r="L6428" s="22">
        <f>VLOOKUP(shipments[[#This Row],[PID]],CHOOSE({1,2},products[PID],products[Cost_per_box]),2,0)</f>
        <v>6.43</v>
      </c>
      <c r="M6428" s="22">
        <f>shipments[[#This Row],[Boxes]]*shipments[[#This Row],[cost_per_box]]</f>
        <v>2346.9499999999998</v>
      </c>
      <c r="N6428" s="22">
        <f>shipments[[#This Row],[Amount]]-shipments[[#This Row],[total cost]]</f>
        <v>3120.55</v>
      </c>
    </row>
    <row r="6429" spans="1:14" x14ac:dyDescent="0.35">
      <c r="A6429" t="s">
        <v>6482</v>
      </c>
      <c r="B6429" t="s">
        <v>8048</v>
      </c>
      <c r="C6429" t="s">
        <v>8024</v>
      </c>
      <c r="D6429" t="s">
        <v>8038</v>
      </c>
      <c r="E6429" s="1">
        <v>45299</v>
      </c>
      <c r="F6429">
        <v>2592</v>
      </c>
      <c r="G6429">
        <v>162</v>
      </c>
      <c r="H6429" t="s">
        <v>7</v>
      </c>
      <c r="I6429" t="str">
        <f>VLOOKUP(shipments[[#This Row],[SPID]],CHOOSE({1,2},people[[#All],[SPID]],people[[#All],[Sales_person]]),2,0)</f>
        <v>Oby Sorrel</v>
      </c>
      <c r="J6429">
        <f>YEAR(shipments[[#This Row],[Shipdate]])</f>
        <v>2024</v>
      </c>
      <c r="K6429" s="22"/>
      <c r="L6429" s="22">
        <f>VLOOKUP(shipments[[#This Row],[PID]],CHOOSE({1,2},products[PID],products[Cost_per_box]),2,0)</f>
        <v>6.43</v>
      </c>
      <c r="M6429" s="22">
        <f>shipments[[#This Row],[Boxes]]*shipments[[#This Row],[cost_per_box]]</f>
        <v>1041.6599999999999</v>
      </c>
      <c r="N6429" s="22">
        <f>shipments[[#This Row],[Amount]]-shipments[[#This Row],[total cost]]</f>
        <v>1550.3400000000001</v>
      </c>
    </row>
    <row r="6430" spans="1:14" x14ac:dyDescent="0.35">
      <c r="A6430" t="s">
        <v>6483</v>
      </c>
      <c r="B6430" t="s">
        <v>8048</v>
      </c>
      <c r="C6430" t="s">
        <v>8025</v>
      </c>
      <c r="D6430" t="s">
        <v>8037</v>
      </c>
      <c r="E6430" s="1">
        <v>45357</v>
      </c>
      <c r="F6430">
        <v>4824</v>
      </c>
      <c r="G6430">
        <v>268</v>
      </c>
      <c r="H6430" t="s">
        <v>7</v>
      </c>
      <c r="I6430" t="str">
        <f>VLOOKUP(shipments[[#This Row],[SPID]],CHOOSE({1,2},people[[#All],[SPID]],people[[#All],[Sales_person]]),2,0)</f>
        <v>Oby Sorrel</v>
      </c>
      <c r="J6430">
        <f>YEAR(shipments[[#This Row],[Shipdate]])</f>
        <v>2024</v>
      </c>
      <c r="K6430" s="22"/>
      <c r="L6430" s="22">
        <f>VLOOKUP(shipments[[#This Row],[PID]],CHOOSE({1,2},products[PID],products[Cost_per_box]),2,0)</f>
        <v>12.41</v>
      </c>
      <c r="M6430" s="22">
        <f>shipments[[#This Row],[Boxes]]*shipments[[#This Row],[cost_per_box]]</f>
        <v>3325.88</v>
      </c>
      <c r="N6430" s="22">
        <f>shipments[[#This Row],[Amount]]-shipments[[#This Row],[total cost]]</f>
        <v>1498.12</v>
      </c>
    </row>
    <row r="6431" spans="1:14" x14ac:dyDescent="0.35">
      <c r="A6431" t="s">
        <v>6484</v>
      </c>
      <c r="B6431" t="s">
        <v>8048</v>
      </c>
      <c r="C6431" t="s">
        <v>8025</v>
      </c>
      <c r="D6431" t="s">
        <v>8033</v>
      </c>
      <c r="E6431" s="1">
        <v>45016</v>
      </c>
      <c r="F6431">
        <v>3404.25</v>
      </c>
      <c r="G6431">
        <v>190</v>
      </c>
      <c r="H6431" t="s">
        <v>7</v>
      </c>
      <c r="I6431" t="str">
        <f>VLOOKUP(shipments[[#This Row],[SPID]],CHOOSE({1,2},people[[#All],[SPID]],people[[#All],[Sales_person]]),2,0)</f>
        <v>Oby Sorrel</v>
      </c>
      <c r="J6431">
        <f>YEAR(shipments[[#This Row],[Shipdate]])</f>
        <v>2023</v>
      </c>
      <c r="K6431" s="22"/>
      <c r="L6431" s="22">
        <f>VLOOKUP(shipments[[#This Row],[PID]],CHOOSE({1,2},products[PID],products[Cost_per_box]),2,0)</f>
        <v>12.41</v>
      </c>
      <c r="M6431" s="22">
        <f>shipments[[#This Row],[Boxes]]*shipments[[#This Row],[cost_per_box]]</f>
        <v>2357.9</v>
      </c>
      <c r="N6431" s="22">
        <f>shipments[[#This Row],[Amount]]-shipments[[#This Row],[total cost]]</f>
        <v>1046.3499999999999</v>
      </c>
    </row>
    <row r="6432" spans="1:14" x14ac:dyDescent="0.35">
      <c r="A6432" t="s">
        <v>6485</v>
      </c>
      <c r="B6432" t="s">
        <v>8048</v>
      </c>
      <c r="C6432" t="s">
        <v>8026</v>
      </c>
      <c r="D6432" t="s">
        <v>8038</v>
      </c>
      <c r="E6432" s="1">
        <v>45168</v>
      </c>
      <c r="F6432">
        <v>14874.75</v>
      </c>
      <c r="G6432">
        <v>875</v>
      </c>
      <c r="H6432" t="s">
        <v>7</v>
      </c>
      <c r="I6432" t="str">
        <f>VLOOKUP(shipments[[#This Row],[SPID]],CHOOSE({1,2},people[[#All],[SPID]],people[[#All],[Sales_person]]),2,0)</f>
        <v>Oby Sorrel</v>
      </c>
      <c r="J6432">
        <f>YEAR(shipments[[#This Row],[Shipdate]])</f>
        <v>2023</v>
      </c>
      <c r="K6432" s="22"/>
      <c r="L6432" s="22">
        <f>VLOOKUP(shipments[[#This Row],[PID]],CHOOSE({1,2},products[PID],products[Cost_per_box]),2,0)</f>
        <v>9.57</v>
      </c>
      <c r="M6432" s="22">
        <f>shipments[[#This Row],[Boxes]]*shipments[[#This Row],[cost_per_box]]</f>
        <v>8373.75</v>
      </c>
      <c r="N6432" s="22">
        <f>shipments[[#This Row],[Amount]]-shipments[[#This Row],[total cost]]</f>
        <v>6501</v>
      </c>
    </row>
    <row r="6433" spans="1:14" x14ac:dyDescent="0.35">
      <c r="A6433" t="s">
        <v>6486</v>
      </c>
      <c r="B6433" t="s">
        <v>8048</v>
      </c>
      <c r="C6433" t="s">
        <v>8026</v>
      </c>
      <c r="D6433" t="s">
        <v>8038</v>
      </c>
      <c r="E6433" s="1">
        <v>45288</v>
      </c>
      <c r="F6433">
        <v>11315.25</v>
      </c>
      <c r="G6433">
        <v>809</v>
      </c>
      <c r="H6433" t="s">
        <v>7</v>
      </c>
      <c r="I6433" t="str">
        <f>VLOOKUP(shipments[[#This Row],[SPID]],CHOOSE({1,2},people[[#All],[SPID]],people[[#All],[Sales_person]]),2,0)</f>
        <v>Oby Sorrel</v>
      </c>
      <c r="J6433">
        <f>YEAR(shipments[[#This Row],[Shipdate]])</f>
        <v>2023</v>
      </c>
      <c r="K6433" s="22"/>
      <c r="L6433" s="22">
        <f>VLOOKUP(shipments[[#This Row],[PID]],CHOOSE({1,2},products[PID],products[Cost_per_box]),2,0)</f>
        <v>9.57</v>
      </c>
      <c r="M6433" s="22">
        <f>shipments[[#This Row],[Boxes]]*shipments[[#This Row],[cost_per_box]]</f>
        <v>7742.13</v>
      </c>
      <c r="N6433" s="22">
        <f>shipments[[#This Row],[Amount]]-shipments[[#This Row],[total cost]]</f>
        <v>3573.12</v>
      </c>
    </row>
    <row r="6434" spans="1:14" x14ac:dyDescent="0.35">
      <c r="A6434" t="s">
        <v>6487</v>
      </c>
      <c r="B6434" t="s">
        <v>8048</v>
      </c>
      <c r="C6434" t="s">
        <v>8026</v>
      </c>
      <c r="D6434" t="s">
        <v>8033</v>
      </c>
      <c r="E6434" s="1">
        <v>44943</v>
      </c>
      <c r="F6434">
        <v>2866.5</v>
      </c>
      <c r="G6434">
        <v>205</v>
      </c>
      <c r="H6434" t="s">
        <v>7</v>
      </c>
      <c r="I6434" t="str">
        <f>VLOOKUP(shipments[[#This Row],[SPID]],CHOOSE({1,2},people[[#All],[SPID]],people[[#All],[Sales_person]]),2,0)</f>
        <v>Oby Sorrel</v>
      </c>
      <c r="J6434">
        <f>YEAR(shipments[[#This Row],[Shipdate]])</f>
        <v>2023</v>
      </c>
      <c r="K6434" s="22"/>
      <c r="L6434" s="22">
        <f>VLOOKUP(shipments[[#This Row],[PID]],CHOOSE({1,2},products[PID],products[Cost_per_box]),2,0)</f>
        <v>9.57</v>
      </c>
      <c r="M6434" s="22">
        <f>shipments[[#This Row],[Boxes]]*shipments[[#This Row],[cost_per_box]]</f>
        <v>1961.8500000000001</v>
      </c>
      <c r="N6434" s="22">
        <f>shipments[[#This Row],[Amount]]-shipments[[#This Row],[total cost]]</f>
        <v>904.64999999999986</v>
      </c>
    </row>
    <row r="6435" spans="1:14" x14ac:dyDescent="0.35">
      <c r="A6435" t="s">
        <v>6488</v>
      </c>
      <c r="B6435" t="s">
        <v>8048</v>
      </c>
      <c r="C6435" t="s">
        <v>8026</v>
      </c>
      <c r="D6435" t="s">
        <v>8037</v>
      </c>
      <c r="E6435" s="1">
        <v>45219</v>
      </c>
      <c r="F6435">
        <v>859.5</v>
      </c>
      <c r="G6435">
        <v>54</v>
      </c>
      <c r="H6435" t="s">
        <v>7</v>
      </c>
      <c r="I6435" t="str">
        <f>VLOOKUP(shipments[[#This Row],[SPID]],CHOOSE({1,2},people[[#All],[SPID]],people[[#All],[Sales_person]]),2,0)</f>
        <v>Oby Sorrel</v>
      </c>
      <c r="J6435">
        <f>YEAR(shipments[[#This Row],[Shipdate]])</f>
        <v>2023</v>
      </c>
      <c r="K6435" s="22"/>
      <c r="L6435" s="22">
        <f>VLOOKUP(shipments[[#This Row],[PID]],CHOOSE({1,2},products[PID],products[Cost_per_box]),2,0)</f>
        <v>9.57</v>
      </c>
      <c r="M6435" s="22">
        <f>shipments[[#This Row],[Boxes]]*shipments[[#This Row],[cost_per_box]]</f>
        <v>516.78</v>
      </c>
      <c r="N6435" s="22">
        <f>shipments[[#This Row],[Amount]]-shipments[[#This Row],[total cost]]</f>
        <v>342.72</v>
      </c>
    </row>
    <row r="6436" spans="1:14" x14ac:dyDescent="0.35">
      <c r="A6436" t="s">
        <v>6489</v>
      </c>
      <c r="B6436" t="s">
        <v>8048</v>
      </c>
      <c r="C6436" t="s">
        <v>8027</v>
      </c>
      <c r="D6436" t="s">
        <v>8038</v>
      </c>
      <c r="E6436" s="1">
        <v>44972</v>
      </c>
      <c r="F6436">
        <v>2002.5</v>
      </c>
      <c r="G6436">
        <v>287</v>
      </c>
      <c r="H6436" t="s">
        <v>7</v>
      </c>
      <c r="I6436" t="str">
        <f>VLOOKUP(shipments[[#This Row],[SPID]],CHOOSE({1,2},people[[#All],[SPID]],people[[#All],[Sales_person]]),2,0)</f>
        <v>Oby Sorrel</v>
      </c>
      <c r="J6436">
        <f>YEAR(shipments[[#This Row],[Shipdate]])</f>
        <v>2023</v>
      </c>
      <c r="K6436" s="22"/>
      <c r="L6436" s="22">
        <f>VLOOKUP(shipments[[#This Row],[PID]],CHOOSE({1,2},products[PID],products[Cost_per_box]),2,0)</f>
        <v>8.43</v>
      </c>
      <c r="M6436" s="22">
        <f>shipments[[#This Row],[Boxes]]*shipments[[#This Row],[cost_per_box]]</f>
        <v>2419.41</v>
      </c>
      <c r="N6436" s="22">
        <f>shipments[[#This Row],[Amount]]-shipments[[#This Row],[total cost]]</f>
        <v>-416.90999999999985</v>
      </c>
    </row>
    <row r="6437" spans="1:14" x14ac:dyDescent="0.35">
      <c r="A6437" t="s">
        <v>6490</v>
      </c>
      <c r="B6437" t="s">
        <v>8048</v>
      </c>
      <c r="C6437" t="s">
        <v>8027</v>
      </c>
      <c r="D6437" t="s">
        <v>8034</v>
      </c>
      <c r="E6437" s="1">
        <v>45244</v>
      </c>
      <c r="F6437">
        <v>3858.75</v>
      </c>
      <c r="G6437">
        <v>483</v>
      </c>
      <c r="H6437" t="s">
        <v>7</v>
      </c>
      <c r="I6437" t="str">
        <f>VLOOKUP(shipments[[#This Row],[SPID]],CHOOSE({1,2},people[[#All],[SPID]],people[[#All],[Sales_person]]),2,0)</f>
        <v>Oby Sorrel</v>
      </c>
      <c r="J6437">
        <f>YEAR(shipments[[#This Row],[Shipdate]])</f>
        <v>2023</v>
      </c>
      <c r="K6437" s="22"/>
      <c r="L6437" s="22">
        <f>VLOOKUP(shipments[[#This Row],[PID]],CHOOSE({1,2},products[PID],products[Cost_per_box]),2,0)</f>
        <v>8.43</v>
      </c>
      <c r="M6437" s="22">
        <f>shipments[[#This Row],[Boxes]]*shipments[[#This Row],[cost_per_box]]</f>
        <v>4071.69</v>
      </c>
      <c r="N6437" s="22">
        <f>shipments[[#This Row],[Amount]]-shipments[[#This Row],[total cost]]</f>
        <v>-212.94000000000005</v>
      </c>
    </row>
    <row r="6438" spans="1:14" x14ac:dyDescent="0.35">
      <c r="A6438" t="s">
        <v>6491</v>
      </c>
      <c r="B6438" t="s">
        <v>8048</v>
      </c>
      <c r="C6438" t="s">
        <v>8027</v>
      </c>
      <c r="D6438" t="s">
        <v>8038</v>
      </c>
      <c r="E6438" s="1">
        <v>45223</v>
      </c>
      <c r="F6438">
        <v>14728.5</v>
      </c>
      <c r="G6438">
        <v>1637</v>
      </c>
      <c r="H6438" t="s">
        <v>7</v>
      </c>
      <c r="I6438" t="str">
        <f>VLOOKUP(shipments[[#This Row],[SPID]],CHOOSE({1,2},people[[#All],[SPID]],people[[#All],[Sales_person]]),2,0)</f>
        <v>Oby Sorrel</v>
      </c>
      <c r="J6438">
        <f>YEAR(shipments[[#This Row],[Shipdate]])</f>
        <v>2023</v>
      </c>
      <c r="K6438" s="22"/>
      <c r="L6438" s="22">
        <f>VLOOKUP(shipments[[#This Row],[PID]],CHOOSE({1,2},products[PID],products[Cost_per_box]),2,0)</f>
        <v>8.43</v>
      </c>
      <c r="M6438" s="22">
        <f>shipments[[#This Row],[Boxes]]*shipments[[#This Row],[cost_per_box]]</f>
        <v>13799.91</v>
      </c>
      <c r="N6438" s="22">
        <f>shipments[[#This Row],[Amount]]-shipments[[#This Row],[total cost]]</f>
        <v>928.59000000000015</v>
      </c>
    </row>
    <row r="6439" spans="1:14" x14ac:dyDescent="0.35">
      <c r="A6439" t="s">
        <v>6492</v>
      </c>
      <c r="B6439" t="s">
        <v>8048</v>
      </c>
      <c r="C6439" t="s">
        <v>8027</v>
      </c>
      <c r="D6439" t="s">
        <v>8038</v>
      </c>
      <c r="E6439" s="1">
        <v>45268</v>
      </c>
      <c r="F6439">
        <v>9267.75</v>
      </c>
      <c r="G6439">
        <v>843</v>
      </c>
      <c r="H6439" t="s">
        <v>7</v>
      </c>
      <c r="I6439" t="str">
        <f>VLOOKUP(shipments[[#This Row],[SPID]],CHOOSE({1,2},people[[#All],[SPID]],people[[#All],[Sales_person]]),2,0)</f>
        <v>Oby Sorrel</v>
      </c>
      <c r="J6439">
        <f>YEAR(shipments[[#This Row],[Shipdate]])</f>
        <v>2023</v>
      </c>
      <c r="K6439" s="22"/>
      <c r="L6439" s="22">
        <f>VLOOKUP(shipments[[#This Row],[PID]],CHOOSE({1,2},products[PID],products[Cost_per_box]),2,0)</f>
        <v>8.43</v>
      </c>
      <c r="M6439" s="22">
        <f>shipments[[#This Row],[Boxes]]*shipments[[#This Row],[cost_per_box]]</f>
        <v>7106.49</v>
      </c>
      <c r="N6439" s="22">
        <f>shipments[[#This Row],[Amount]]-shipments[[#This Row],[total cost]]</f>
        <v>2161.2600000000002</v>
      </c>
    </row>
    <row r="6440" spans="1:14" x14ac:dyDescent="0.35">
      <c r="A6440" t="s">
        <v>6493</v>
      </c>
      <c r="B6440" t="s">
        <v>8048</v>
      </c>
      <c r="C6440" t="s">
        <v>8027</v>
      </c>
      <c r="D6440" t="s">
        <v>8033</v>
      </c>
      <c r="E6440" s="1">
        <v>45236</v>
      </c>
      <c r="F6440">
        <v>8289</v>
      </c>
      <c r="G6440">
        <v>829</v>
      </c>
      <c r="H6440" t="s">
        <v>7</v>
      </c>
      <c r="I6440" t="str">
        <f>VLOOKUP(shipments[[#This Row],[SPID]],CHOOSE({1,2},people[[#All],[SPID]],people[[#All],[Sales_person]]),2,0)</f>
        <v>Oby Sorrel</v>
      </c>
      <c r="J6440">
        <f>YEAR(shipments[[#This Row],[Shipdate]])</f>
        <v>2023</v>
      </c>
      <c r="K6440" s="22"/>
      <c r="L6440" s="22">
        <f>VLOOKUP(shipments[[#This Row],[PID]],CHOOSE({1,2},products[PID],products[Cost_per_box]),2,0)</f>
        <v>8.43</v>
      </c>
      <c r="M6440" s="22">
        <f>shipments[[#This Row],[Boxes]]*shipments[[#This Row],[cost_per_box]]</f>
        <v>6988.4699999999993</v>
      </c>
      <c r="N6440" s="22">
        <f>shipments[[#This Row],[Amount]]-shipments[[#This Row],[total cost]]</f>
        <v>1300.5300000000007</v>
      </c>
    </row>
    <row r="6441" spans="1:14" x14ac:dyDescent="0.35">
      <c r="A6441" t="s">
        <v>6494</v>
      </c>
      <c r="B6441" t="s">
        <v>8048</v>
      </c>
      <c r="C6441" t="s">
        <v>8027</v>
      </c>
      <c r="D6441" t="s">
        <v>8034</v>
      </c>
      <c r="E6441" s="1">
        <v>45118</v>
      </c>
      <c r="F6441">
        <v>4914</v>
      </c>
      <c r="G6441">
        <v>546</v>
      </c>
      <c r="H6441" t="s">
        <v>7</v>
      </c>
      <c r="I6441" t="str">
        <f>VLOOKUP(shipments[[#This Row],[SPID]],CHOOSE({1,2},people[[#All],[SPID]],people[[#All],[Sales_person]]),2,0)</f>
        <v>Oby Sorrel</v>
      </c>
      <c r="J6441">
        <f>YEAR(shipments[[#This Row],[Shipdate]])</f>
        <v>2023</v>
      </c>
      <c r="K6441" s="22"/>
      <c r="L6441" s="22">
        <f>VLOOKUP(shipments[[#This Row],[PID]],CHOOSE({1,2},products[PID],products[Cost_per_box]),2,0)</f>
        <v>8.43</v>
      </c>
      <c r="M6441" s="22">
        <f>shipments[[#This Row],[Boxes]]*shipments[[#This Row],[cost_per_box]]</f>
        <v>4602.78</v>
      </c>
      <c r="N6441" s="22">
        <f>shipments[[#This Row],[Amount]]-shipments[[#This Row],[total cost]]</f>
        <v>311.22000000000025</v>
      </c>
    </row>
    <row r="6442" spans="1:14" x14ac:dyDescent="0.35">
      <c r="A6442" t="s">
        <v>6495</v>
      </c>
      <c r="B6442" t="s">
        <v>8048</v>
      </c>
      <c r="C6442" t="s">
        <v>8028</v>
      </c>
      <c r="D6442" t="s">
        <v>8038</v>
      </c>
      <c r="E6442" s="1">
        <v>45197</v>
      </c>
      <c r="F6442">
        <v>6684.75</v>
      </c>
      <c r="G6442">
        <v>955</v>
      </c>
      <c r="H6442" t="s">
        <v>7</v>
      </c>
      <c r="I6442" t="str">
        <f>VLOOKUP(shipments[[#This Row],[SPID]],CHOOSE({1,2},people[[#All],[SPID]],people[[#All],[Sales_person]]),2,0)</f>
        <v>Oby Sorrel</v>
      </c>
      <c r="J6442">
        <f>YEAR(shipments[[#This Row],[Shipdate]])</f>
        <v>2023</v>
      </c>
      <c r="K6442" s="22"/>
      <c r="L6442" s="22">
        <f>VLOOKUP(shipments[[#This Row],[PID]],CHOOSE({1,2},products[PID],products[Cost_per_box]),2,0)</f>
        <v>6.8</v>
      </c>
      <c r="M6442" s="22">
        <f>shipments[[#This Row],[Boxes]]*shipments[[#This Row],[cost_per_box]]</f>
        <v>6494</v>
      </c>
      <c r="N6442" s="22">
        <f>shipments[[#This Row],[Amount]]-shipments[[#This Row],[total cost]]</f>
        <v>190.75</v>
      </c>
    </row>
    <row r="6443" spans="1:14" x14ac:dyDescent="0.35">
      <c r="A6443" t="s">
        <v>6496</v>
      </c>
      <c r="B6443" t="s">
        <v>8048</v>
      </c>
      <c r="C6443" t="s">
        <v>8028</v>
      </c>
      <c r="D6443" t="s">
        <v>8034</v>
      </c>
      <c r="E6443" s="1">
        <v>45335</v>
      </c>
      <c r="F6443">
        <v>1208.25</v>
      </c>
      <c r="G6443">
        <v>152</v>
      </c>
      <c r="H6443" t="s">
        <v>7</v>
      </c>
      <c r="I6443" t="str">
        <f>VLOOKUP(shipments[[#This Row],[SPID]],CHOOSE({1,2},people[[#All],[SPID]],people[[#All],[Sales_person]]),2,0)</f>
        <v>Oby Sorrel</v>
      </c>
      <c r="J6443">
        <f>YEAR(shipments[[#This Row],[Shipdate]])</f>
        <v>2024</v>
      </c>
      <c r="K6443" s="22"/>
      <c r="L6443" s="22">
        <f>VLOOKUP(shipments[[#This Row],[PID]],CHOOSE({1,2},products[PID],products[Cost_per_box]),2,0)</f>
        <v>6.8</v>
      </c>
      <c r="M6443" s="22">
        <f>shipments[[#This Row],[Boxes]]*shipments[[#This Row],[cost_per_box]]</f>
        <v>1033.5999999999999</v>
      </c>
      <c r="N6443" s="22">
        <f>shipments[[#This Row],[Amount]]-shipments[[#This Row],[total cost]]</f>
        <v>174.65000000000009</v>
      </c>
    </row>
    <row r="6444" spans="1:14" x14ac:dyDescent="0.35">
      <c r="A6444" t="s">
        <v>6497</v>
      </c>
      <c r="B6444" t="s">
        <v>8048</v>
      </c>
      <c r="C6444" t="s">
        <v>8028</v>
      </c>
      <c r="D6444" t="s">
        <v>8035</v>
      </c>
      <c r="E6444" s="1">
        <v>45231</v>
      </c>
      <c r="F6444">
        <v>6934.5</v>
      </c>
      <c r="G6444">
        <v>991</v>
      </c>
      <c r="H6444" t="s">
        <v>7</v>
      </c>
      <c r="I6444" t="str">
        <f>VLOOKUP(shipments[[#This Row],[SPID]],CHOOSE({1,2},people[[#All],[SPID]],people[[#All],[Sales_person]]),2,0)</f>
        <v>Oby Sorrel</v>
      </c>
      <c r="J6444">
        <f>YEAR(shipments[[#This Row],[Shipdate]])</f>
        <v>2023</v>
      </c>
      <c r="K6444" s="22"/>
      <c r="L6444" s="22">
        <f>VLOOKUP(shipments[[#This Row],[PID]],CHOOSE({1,2},products[PID],products[Cost_per_box]),2,0)</f>
        <v>6.8</v>
      </c>
      <c r="M6444" s="22">
        <f>shipments[[#This Row],[Boxes]]*shipments[[#This Row],[cost_per_box]]</f>
        <v>6738.8</v>
      </c>
      <c r="N6444" s="22">
        <f>shipments[[#This Row],[Amount]]-shipments[[#This Row],[total cost]]</f>
        <v>195.69999999999982</v>
      </c>
    </row>
    <row r="6445" spans="1:14" x14ac:dyDescent="0.35">
      <c r="A6445" t="s">
        <v>6498</v>
      </c>
      <c r="B6445" t="s">
        <v>8048</v>
      </c>
      <c r="C6445" t="s">
        <v>8030</v>
      </c>
      <c r="D6445" t="s">
        <v>8033</v>
      </c>
      <c r="E6445" s="1">
        <v>45216</v>
      </c>
      <c r="F6445">
        <v>3251.25</v>
      </c>
      <c r="G6445">
        <v>326</v>
      </c>
      <c r="H6445" t="s">
        <v>7</v>
      </c>
      <c r="I6445" t="str">
        <f>VLOOKUP(shipments[[#This Row],[SPID]],CHOOSE({1,2},people[[#All],[SPID]],people[[#All],[Sales_person]]),2,0)</f>
        <v>Oby Sorrel</v>
      </c>
      <c r="J6445">
        <f>YEAR(shipments[[#This Row],[Shipdate]])</f>
        <v>2023</v>
      </c>
      <c r="K6445" s="22"/>
      <c r="L6445" s="22">
        <f>VLOOKUP(shipments[[#This Row],[PID]],CHOOSE({1,2},products[PID],products[Cost_per_box]),2,0)</f>
        <v>2.76</v>
      </c>
      <c r="M6445" s="22">
        <f>shipments[[#This Row],[Boxes]]*shipments[[#This Row],[cost_per_box]]</f>
        <v>899.75999999999988</v>
      </c>
      <c r="N6445" s="22">
        <f>shipments[[#This Row],[Amount]]-shipments[[#This Row],[total cost]]</f>
        <v>2351.4900000000002</v>
      </c>
    </row>
    <row r="6446" spans="1:14" x14ac:dyDescent="0.35">
      <c r="A6446" t="s">
        <v>6499</v>
      </c>
      <c r="B6446" t="s">
        <v>8048</v>
      </c>
      <c r="C6446" t="s">
        <v>8030</v>
      </c>
      <c r="D6446" t="s">
        <v>8033</v>
      </c>
      <c r="E6446" s="1">
        <v>45266</v>
      </c>
      <c r="F6446">
        <v>16186.5</v>
      </c>
      <c r="G6446">
        <v>1349</v>
      </c>
      <c r="H6446" t="s">
        <v>7</v>
      </c>
      <c r="I6446" t="str">
        <f>VLOOKUP(shipments[[#This Row],[SPID]],CHOOSE({1,2},people[[#All],[SPID]],people[[#All],[Sales_person]]),2,0)</f>
        <v>Oby Sorrel</v>
      </c>
      <c r="J6446">
        <f>YEAR(shipments[[#This Row],[Shipdate]])</f>
        <v>2023</v>
      </c>
      <c r="K6446" s="22"/>
      <c r="L6446" s="22">
        <f>VLOOKUP(shipments[[#This Row],[PID]],CHOOSE({1,2},products[PID],products[Cost_per_box]),2,0)</f>
        <v>2.76</v>
      </c>
      <c r="M6446" s="22">
        <f>shipments[[#This Row],[Boxes]]*shipments[[#This Row],[cost_per_box]]</f>
        <v>3723.24</v>
      </c>
      <c r="N6446" s="22">
        <f>shipments[[#This Row],[Amount]]-shipments[[#This Row],[total cost]]</f>
        <v>12463.26</v>
      </c>
    </row>
    <row r="6447" spans="1:14" x14ac:dyDescent="0.35">
      <c r="A6447" t="s">
        <v>6500</v>
      </c>
      <c r="B6447" t="s">
        <v>8048</v>
      </c>
      <c r="C6447" t="s">
        <v>8031</v>
      </c>
      <c r="D6447" t="s">
        <v>8037</v>
      </c>
      <c r="E6447" s="1">
        <v>45362</v>
      </c>
      <c r="F6447">
        <v>1633.5</v>
      </c>
      <c r="G6447">
        <v>149</v>
      </c>
      <c r="H6447" t="s">
        <v>7</v>
      </c>
      <c r="I6447" t="str">
        <f>VLOOKUP(shipments[[#This Row],[SPID]],CHOOSE({1,2},people[[#All],[SPID]],people[[#All],[Sales_person]]),2,0)</f>
        <v>Oby Sorrel</v>
      </c>
      <c r="J6447">
        <f>YEAR(shipments[[#This Row],[Shipdate]])</f>
        <v>2024</v>
      </c>
      <c r="K6447" s="22"/>
      <c r="L6447" s="22">
        <f>VLOOKUP(shipments[[#This Row],[PID]],CHOOSE({1,2},products[PID],products[Cost_per_box]),2,0)</f>
        <v>3.32</v>
      </c>
      <c r="M6447" s="22">
        <f>shipments[[#This Row],[Boxes]]*shipments[[#This Row],[cost_per_box]]</f>
        <v>494.67999999999995</v>
      </c>
      <c r="N6447" s="22">
        <f>shipments[[#This Row],[Amount]]-shipments[[#This Row],[total cost]]</f>
        <v>1138.8200000000002</v>
      </c>
    </row>
    <row r="6448" spans="1:14" x14ac:dyDescent="0.35">
      <c r="A6448" t="s">
        <v>6501</v>
      </c>
      <c r="B6448" t="s">
        <v>8048</v>
      </c>
      <c r="C6448" t="s">
        <v>8032</v>
      </c>
      <c r="D6448" t="s">
        <v>8033</v>
      </c>
      <c r="E6448" s="1">
        <v>45399</v>
      </c>
      <c r="F6448">
        <v>3359.25</v>
      </c>
      <c r="G6448">
        <v>168</v>
      </c>
      <c r="H6448" t="s">
        <v>7</v>
      </c>
      <c r="I6448" t="str">
        <f>VLOOKUP(shipments[[#This Row],[SPID]],CHOOSE({1,2},people[[#All],[SPID]],people[[#All],[Sales_person]]),2,0)</f>
        <v>Oby Sorrel</v>
      </c>
      <c r="J6448">
        <f>YEAR(shipments[[#This Row],[Shipdate]])</f>
        <v>2024</v>
      </c>
      <c r="K6448" s="22"/>
      <c r="L6448" s="22">
        <f>VLOOKUP(shipments[[#This Row],[PID]],CHOOSE({1,2},products[PID],products[Cost_per_box]),2,0)</f>
        <v>2.65</v>
      </c>
      <c r="M6448" s="22">
        <f>shipments[[#This Row],[Boxes]]*shipments[[#This Row],[cost_per_box]]</f>
        <v>445.2</v>
      </c>
      <c r="N6448" s="22">
        <f>shipments[[#This Row],[Amount]]-shipments[[#This Row],[total cost]]</f>
        <v>2914.05</v>
      </c>
    </row>
    <row r="6449" spans="1:14" x14ac:dyDescent="0.35">
      <c r="A6449" t="s">
        <v>6502</v>
      </c>
      <c r="B6449" t="s">
        <v>8048</v>
      </c>
      <c r="C6449" t="s">
        <v>8032</v>
      </c>
      <c r="D6449" t="s">
        <v>8034</v>
      </c>
      <c r="E6449" s="1">
        <v>45238</v>
      </c>
      <c r="F6449">
        <v>7146</v>
      </c>
      <c r="G6449">
        <v>397</v>
      </c>
      <c r="H6449" t="s">
        <v>7</v>
      </c>
      <c r="I6449" t="str">
        <f>VLOOKUP(shipments[[#This Row],[SPID]],CHOOSE({1,2},people[[#All],[SPID]],people[[#All],[Sales_person]]),2,0)</f>
        <v>Oby Sorrel</v>
      </c>
      <c r="J6449">
        <f>YEAR(shipments[[#This Row],[Shipdate]])</f>
        <v>2023</v>
      </c>
      <c r="K6449" s="22"/>
      <c r="L6449" s="22">
        <f>VLOOKUP(shipments[[#This Row],[PID]],CHOOSE({1,2},products[PID],products[Cost_per_box]),2,0)</f>
        <v>2.65</v>
      </c>
      <c r="M6449" s="22">
        <f>shipments[[#This Row],[Boxes]]*shipments[[#This Row],[cost_per_box]]</f>
        <v>1052.05</v>
      </c>
      <c r="N6449" s="22">
        <f>shipments[[#This Row],[Amount]]-shipments[[#This Row],[total cost]]</f>
        <v>6093.95</v>
      </c>
    </row>
    <row r="6450" spans="1:14" x14ac:dyDescent="0.35">
      <c r="A6450" t="s">
        <v>6503</v>
      </c>
      <c r="B6450" t="s">
        <v>8048</v>
      </c>
      <c r="C6450" t="s">
        <v>8032</v>
      </c>
      <c r="D6450" t="s">
        <v>8038</v>
      </c>
      <c r="E6450" s="1">
        <v>45485</v>
      </c>
      <c r="F6450">
        <v>3323.25</v>
      </c>
      <c r="G6450">
        <v>152</v>
      </c>
      <c r="H6450" t="s">
        <v>18</v>
      </c>
      <c r="I6450" t="str">
        <f>VLOOKUP(shipments[[#This Row],[SPID]],CHOOSE({1,2},people[[#All],[SPID]],people[[#All],[Sales_person]]),2,0)</f>
        <v>Oby Sorrel</v>
      </c>
      <c r="J6450">
        <f>YEAR(shipments[[#This Row],[Shipdate]])</f>
        <v>2024</v>
      </c>
      <c r="K6450" s="22"/>
      <c r="L6450" s="22">
        <f>VLOOKUP(shipments[[#This Row],[PID]],CHOOSE({1,2},products[PID],products[Cost_per_box]),2,0)</f>
        <v>2.65</v>
      </c>
      <c r="M6450" s="22">
        <f>shipments[[#This Row],[Boxes]]*shipments[[#This Row],[cost_per_box]]</f>
        <v>402.8</v>
      </c>
      <c r="N6450" s="22">
        <f>shipments[[#This Row],[Amount]]-shipments[[#This Row],[total cost]]</f>
        <v>2920.45</v>
      </c>
    </row>
    <row r="6451" spans="1:14" x14ac:dyDescent="0.35">
      <c r="A6451" t="s">
        <v>6504</v>
      </c>
      <c r="B6451" t="s">
        <v>8048</v>
      </c>
      <c r="C6451" t="s">
        <v>8032</v>
      </c>
      <c r="D6451" t="s">
        <v>8037</v>
      </c>
      <c r="E6451" s="1">
        <v>45328</v>
      </c>
      <c r="F6451">
        <v>7627.5</v>
      </c>
      <c r="G6451">
        <v>364</v>
      </c>
      <c r="H6451" t="s">
        <v>7</v>
      </c>
      <c r="I6451" t="str">
        <f>VLOOKUP(shipments[[#This Row],[SPID]],CHOOSE({1,2},people[[#All],[SPID]],people[[#All],[Sales_person]]),2,0)</f>
        <v>Oby Sorrel</v>
      </c>
      <c r="J6451">
        <f>YEAR(shipments[[#This Row],[Shipdate]])</f>
        <v>2024</v>
      </c>
      <c r="K6451" s="22"/>
      <c r="L6451" s="22">
        <f>VLOOKUP(shipments[[#This Row],[PID]],CHOOSE({1,2},products[PID],products[Cost_per_box]),2,0)</f>
        <v>2.65</v>
      </c>
      <c r="M6451" s="22">
        <f>shipments[[#This Row],[Boxes]]*shipments[[#This Row],[cost_per_box]]</f>
        <v>964.6</v>
      </c>
      <c r="N6451" s="22">
        <f>shipments[[#This Row],[Amount]]-shipments[[#This Row],[total cost]]</f>
        <v>6662.9</v>
      </c>
    </row>
    <row r="6452" spans="1:14" x14ac:dyDescent="0.35">
      <c r="A6452" t="s">
        <v>6505</v>
      </c>
      <c r="B6452" t="s">
        <v>8048</v>
      </c>
      <c r="C6452" t="s">
        <v>8032</v>
      </c>
      <c r="D6452" t="s">
        <v>8033</v>
      </c>
      <c r="E6452" s="1">
        <v>45399</v>
      </c>
      <c r="F6452">
        <v>9387</v>
      </c>
      <c r="G6452">
        <v>470</v>
      </c>
      <c r="H6452" t="s">
        <v>7</v>
      </c>
      <c r="I6452" t="str">
        <f>VLOOKUP(shipments[[#This Row],[SPID]],CHOOSE({1,2},people[[#All],[SPID]],people[[#All],[Sales_person]]),2,0)</f>
        <v>Oby Sorrel</v>
      </c>
      <c r="J6452">
        <f>YEAR(shipments[[#This Row],[Shipdate]])</f>
        <v>2024</v>
      </c>
      <c r="K6452" s="22"/>
      <c r="L6452" s="22">
        <f>VLOOKUP(shipments[[#This Row],[PID]],CHOOSE({1,2},products[PID],products[Cost_per_box]),2,0)</f>
        <v>2.65</v>
      </c>
      <c r="M6452" s="22">
        <f>shipments[[#This Row],[Boxes]]*shipments[[#This Row],[cost_per_box]]</f>
        <v>1245.5</v>
      </c>
      <c r="N6452" s="22">
        <f>shipments[[#This Row],[Amount]]-shipments[[#This Row],[total cost]]</f>
        <v>8141.5</v>
      </c>
    </row>
    <row r="6453" spans="1:14" x14ac:dyDescent="0.35">
      <c r="A6453" t="s">
        <v>6506</v>
      </c>
      <c r="B6453" t="s">
        <v>8048</v>
      </c>
      <c r="C6453" t="s">
        <v>8032</v>
      </c>
      <c r="D6453" t="s">
        <v>8036</v>
      </c>
      <c r="E6453" s="1">
        <v>45124</v>
      </c>
      <c r="F6453">
        <v>7609.5</v>
      </c>
      <c r="G6453">
        <v>423</v>
      </c>
      <c r="H6453" t="s">
        <v>7</v>
      </c>
      <c r="I6453" t="str">
        <f>VLOOKUP(shipments[[#This Row],[SPID]],CHOOSE({1,2},people[[#All],[SPID]],people[[#All],[Sales_person]]),2,0)</f>
        <v>Oby Sorrel</v>
      </c>
      <c r="J6453">
        <f>YEAR(shipments[[#This Row],[Shipdate]])</f>
        <v>2023</v>
      </c>
      <c r="K6453" s="22"/>
      <c r="L6453" s="22">
        <f>VLOOKUP(shipments[[#This Row],[PID]],CHOOSE({1,2},products[PID],products[Cost_per_box]),2,0)</f>
        <v>2.65</v>
      </c>
      <c r="M6453" s="22">
        <f>shipments[[#This Row],[Boxes]]*shipments[[#This Row],[cost_per_box]]</f>
        <v>1120.95</v>
      </c>
      <c r="N6453" s="22">
        <f>shipments[[#This Row],[Amount]]-shipments[[#This Row],[total cost]]</f>
        <v>6488.55</v>
      </c>
    </row>
    <row r="6454" spans="1:14" x14ac:dyDescent="0.35">
      <c r="A6454" t="s">
        <v>6507</v>
      </c>
      <c r="B6454" t="s">
        <v>8048</v>
      </c>
      <c r="C6454" t="s">
        <v>8032</v>
      </c>
      <c r="D6454" t="s">
        <v>8033</v>
      </c>
      <c r="E6454" s="1">
        <v>45230</v>
      </c>
      <c r="F6454">
        <v>1701</v>
      </c>
      <c r="G6454">
        <v>81</v>
      </c>
      <c r="H6454" t="s">
        <v>7</v>
      </c>
      <c r="I6454" t="str">
        <f>VLOOKUP(shipments[[#This Row],[SPID]],CHOOSE({1,2},people[[#All],[SPID]],people[[#All],[Sales_person]]),2,0)</f>
        <v>Oby Sorrel</v>
      </c>
      <c r="J6454">
        <f>YEAR(shipments[[#This Row],[Shipdate]])</f>
        <v>2023</v>
      </c>
      <c r="K6454" s="22"/>
      <c r="L6454" s="22">
        <f>VLOOKUP(shipments[[#This Row],[PID]],CHOOSE({1,2},products[PID],products[Cost_per_box]),2,0)</f>
        <v>2.65</v>
      </c>
      <c r="M6454" s="22">
        <f>shipments[[#This Row],[Boxes]]*shipments[[#This Row],[cost_per_box]]</f>
        <v>214.65</v>
      </c>
      <c r="N6454" s="22">
        <f>shipments[[#This Row],[Amount]]-shipments[[#This Row],[total cost]]</f>
        <v>1486.35</v>
      </c>
    </row>
    <row r="6455" spans="1:14" x14ac:dyDescent="0.35">
      <c r="A6455" t="s">
        <v>6508</v>
      </c>
      <c r="B6455" t="s">
        <v>8048</v>
      </c>
      <c r="C6455" t="s">
        <v>8011</v>
      </c>
      <c r="D6455" t="s">
        <v>8033</v>
      </c>
      <c r="E6455" s="1">
        <v>45057</v>
      </c>
      <c r="F6455">
        <v>3377.25</v>
      </c>
      <c r="G6455">
        <v>212</v>
      </c>
      <c r="H6455" t="s">
        <v>7</v>
      </c>
      <c r="I6455" t="str">
        <f>VLOOKUP(shipments[[#This Row],[SPID]],CHOOSE({1,2},people[[#All],[SPID]],people[[#All],[Sales_person]]),2,0)</f>
        <v>Oby Sorrel</v>
      </c>
      <c r="J6455">
        <f>YEAR(shipments[[#This Row],[Shipdate]])</f>
        <v>2023</v>
      </c>
      <c r="K6455" s="22"/>
      <c r="L6455" s="22">
        <f>VLOOKUP(shipments[[#This Row],[PID]],CHOOSE({1,2},products[PID],products[Cost_per_box]),2,0)</f>
        <v>5.26</v>
      </c>
      <c r="M6455" s="22">
        <f>shipments[[#This Row],[Boxes]]*shipments[[#This Row],[cost_per_box]]</f>
        <v>1115.1199999999999</v>
      </c>
      <c r="N6455" s="22">
        <f>shipments[[#This Row],[Amount]]-shipments[[#This Row],[total cost]]</f>
        <v>2262.13</v>
      </c>
    </row>
    <row r="6456" spans="1:14" x14ac:dyDescent="0.35">
      <c r="A6456" t="s">
        <v>6509</v>
      </c>
      <c r="B6456" t="s">
        <v>8048</v>
      </c>
      <c r="C6456" t="s">
        <v>8011</v>
      </c>
      <c r="D6456" t="s">
        <v>8038</v>
      </c>
      <c r="E6456" s="1">
        <v>45426</v>
      </c>
      <c r="F6456">
        <v>4974.75</v>
      </c>
      <c r="G6456">
        <v>415</v>
      </c>
      <c r="H6456" t="s">
        <v>7</v>
      </c>
      <c r="I6456" t="str">
        <f>VLOOKUP(shipments[[#This Row],[SPID]],CHOOSE({1,2},people[[#All],[SPID]],people[[#All],[Sales_person]]),2,0)</f>
        <v>Oby Sorrel</v>
      </c>
      <c r="J6456">
        <f>YEAR(shipments[[#This Row],[Shipdate]])</f>
        <v>2024</v>
      </c>
      <c r="K6456" s="22"/>
      <c r="L6456" s="22">
        <f>VLOOKUP(shipments[[#This Row],[PID]],CHOOSE({1,2},products[PID],products[Cost_per_box]),2,0)</f>
        <v>5.26</v>
      </c>
      <c r="M6456" s="22">
        <f>shipments[[#This Row],[Boxes]]*shipments[[#This Row],[cost_per_box]]</f>
        <v>2182.9</v>
      </c>
      <c r="N6456" s="22">
        <f>shipments[[#This Row],[Amount]]-shipments[[#This Row],[total cost]]</f>
        <v>2791.85</v>
      </c>
    </row>
    <row r="6457" spans="1:14" x14ac:dyDescent="0.35">
      <c r="A6457" t="s">
        <v>6510</v>
      </c>
      <c r="B6457" t="s">
        <v>8048</v>
      </c>
      <c r="C6457" t="s">
        <v>8012</v>
      </c>
      <c r="D6457" t="s">
        <v>8037</v>
      </c>
      <c r="E6457" s="1">
        <v>45054</v>
      </c>
      <c r="F6457">
        <v>8124.75</v>
      </c>
      <c r="G6457">
        <v>625</v>
      </c>
      <c r="H6457" t="s">
        <v>7</v>
      </c>
      <c r="I6457" t="str">
        <f>VLOOKUP(shipments[[#This Row],[SPID]],CHOOSE({1,2},people[[#All],[SPID]],people[[#All],[Sales_person]]),2,0)</f>
        <v>Oby Sorrel</v>
      </c>
      <c r="J6457">
        <f>YEAR(shipments[[#This Row],[Shipdate]])</f>
        <v>2023</v>
      </c>
      <c r="K6457" s="22"/>
      <c r="L6457" s="22">
        <f>VLOOKUP(shipments[[#This Row],[PID]],CHOOSE({1,2},products[PID],products[Cost_per_box]),2,0)</f>
        <v>7.48</v>
      </c>
      <c r="M6457" s="22">
        <f>shipments[[#This Row],[Boxes]]*shipments[[#This Row],[cost_per_box]]</f>
        <v>4675</v>
      </c>
      <c r="N6457" s="22">
        <f>shipments[[#This Row],[Amount]]-shipments[[#This Row],[total cost]]</f>
        <v>3449.75</v>
      </c>
    </row>
    <row r="6458" spans="1:14" x14ac:dyDescent="0.35">
      <c r="A6458" t="s">
        <v>6511</v>
      </c>
      <c r="B6458" t="s">
        <v>8048</v>
      </c>
      <c r="C6458" t="s">
        <v>8013</v>
      </c>
      <c r="D6458" t="s">
        <v>8037</v>
      </c>
      <c r="E6458" s="1">
        <v>45321</v>
      </c>
      <c r="F6458">
        <v>4689</v>
      </c>
      <c r="G6458">
        <v>361</v>
      </c>
      <c r="H6458" t="s">
        <v>7</v>
      </c>
      <c r="I6458" t="str">
        <f>VLOOKUP(shipments[[#This Row],[SPID]],CHOOSE({1,2},people[[#All],[SPID]],people[[#All],[Sales_person]]),2,0)</f>
        <v>Oby Sorrel</v>
      </c>
      <c r="J6458">
        <f>YEAR(shipments[[#This Row],[Shipdate]])</f>
        <v>2024</v>
      </c>
      <c r="K6458" s="22"/>
      <c r="L6458" s="22">
        <f>VLOOKUP(shipments[[#This Row],[PID]],CHOOSE({1,2},products[PID],products[Cost_per_box]),2,0)</f>
        <v>5.15</v>
      </c>
      <c r="M6458" s="22">
        <f>shipments[[#This Row],[Boxes]]*shipments[[#This Row],[cost_per_box]]</f>
        <v>1859.15</v>
      </c>
      <c r="N6458" s="22">
        <f>shipments[[#This Row],[Amount]]-shipments[[#This Row],[total cost]]</f>
        <v>2829.85</v>
      </c>
    </row>
    <row r="6459" spans="1:14" x14ac:dyDescent="0.35">
      <c r="A6459" t="s">
        <v>6512</v>
      </c>
      <c r="B6459" t="s">
        <v>8048</v>
      </c>
      <c r="C6459" t="s">
        <v>8014</v>
      </c>
      <c r="D6459" t="s">
        <v>8034</v>
      </c>
      <c r="E6459" s="1">
        <v>45238</v>
      </c>
      <c r="F6459">
        <v>7611.75</v>
      </c>
      <c r="G6459">
        <v>1523</v>
      </c>
      <c r="H6459" t="s">
        <v>7</v>
      </c>
      <c r="I6459" t="str">
        <f>VLOOKUP(shipments[[#This Row],[SPID]],CHOOSE({1,2},people[[#All],[SPID]],people[[#All],[Sales_person]]),2,0)</f>
        <v>Oby Sorrel</v>
      </c>
      <c r="J6459">
        <f>YEAR(shipments[[#This Row],[Shipdate]])</f>
        <v>2023</v>
      </c>
      <c r="K6459" s="22"/>
      <c r="L6459" s="22">
        <f>VLOOKUP(shipments[[#This Row],[PID]],CHOOSE({1,2},products[PID],products[Cost_per_box]),2,0)</f>
        <v>3.85</v>
      </c>
      <c r="M6459" s="22">
        <f>shipments[[#This Row],[Boxes]]*shipments[[#This Row],[cost_per_box]]</f>
        <v>5863.55</v>
      </c>
      <c r="N6459" s="22">
        <f>shipments[[#This Row],[Amount]]-shipments[[#This Row],[total cost]]</f>
        <v>1748.1999999999998</v>
      </c>
    </row>
    <row r="6460" spans="1:14" x14ac:dyDescent="0.35">
      <c r="A6460" t="s">
        <v>6513</v>
      </c>
      <c r="B6460" t="s">
        <v>8048</v>
      </c>
      <c r="C6460" t="s">
        <v>8014</v>
      </c>
      <c r="D6460" t="s">
        <v>8038</v>
      </c>
      <c r="E6460" s="1">
        <v>45183</v>
      </c>
      <c r="F6460">
        <v>6948</v>
      </c>
      <c r="G6460">
        <v>1158</v>
      </c>
      <c r="H6460" t="s">
        <v>7</v>
      </c>
      <c r="I6460" t="str">
        <f>VLOOKUP(shipments[[#This Row],[SPID]],CHOOSE({1,2},people[[#All],[SPID]],people[[#All],[Sales_person]]),2,0)</f>
        <v>Oby Sorrel</v>
      </c>
      <c r="J6460">
        <f>YEAR(shipments[[#This Row],[Shipdate]])</f>
        <v>2023</v>
      </c>
      <c r="K6460" s="22"/>
      <c r="L6460" s="22">
        <f>VLOOKUP(shipments[[#This Row],[PID]],CHOOSE({1,2},products[PID],products[Cost_per_box]),2,0)</f>
        <v>3.85</v>
      </c>
      <c r="M6460" s="22">
        <f>shipments[[#This Row],[Boxes]]*shipments[[#This Row],[cost_per_box]]</f>
        <v>4458.3</v>
      </c>
      <c r="N6460" s="22">
        <f>shipments[[#This Row],[Amount]]-shipments[[#This Row],[total cost]]</f>
        <v>2489.6999999999998</v>
      </c>
    </row>
    <row r="6461" spans="1:14" x14ac:dyDescent="0.35">
      <c r="A6461" t="s">
        <v>6514</v>
      </c>
      <c r="B6461" t="s">
        <v>8048</v>
      </c>
      <c r="C6461" t="s">
        <v>8014</v>
      </c>
      <c r="D6461" t="s">
        <v>8037</v>
      </c>
      <c r="E6461" s="1">
        <v>45506</v>
      </c>
      <c r="F6461">
        <v>7742.25</v>
      </c>
      <c r="G6461">
        <v>861</v>
      </c>
      <c r="H6461" t="s">
        <v>18</v>
      </c>
      <c r="I6461" t="str">
        <f>VLOOKUP(shipments[[#This Row],[SPID]],CHOOSE({1,2},people[[#All],[SPID]],people[[#All],[Sales_person]]),2,0)</f>
        <v>Oby Sorrel</v>
      </c>
      <c r="J6461">
        <f>YEAR(shipments[[#This Row],[Shipdate]])</f>
        <v>2024</v>
      </c>
      <c r="K6461" s="22"/>
      <c r="L6461" s="22">
        <f>VLOOKUP(shipments[[#This Row],[PID]],CHOOSE({1,2},products[PID],products[Cost_per_box]),2,0)</f>
        <v>3.85</v>
      </c>
      <c r="M6461" s="22">
        <f>shipments[[#This Row],[Boxes]]*shipments[[#This Row],[cost_per_box]]</f>
        <v>3314.85</v>
      </c>
      <c r="N6461" s="22">
        <f>shipments[[#This Row],[Amount]]-shipments[[#This Row],[total cost]]</f>
        <v>4427.3999999999996</v>
      </c>
    </row>
    <row r="6462" spans="1:14" x14ac:dyDescent="0.35">
      <c r="A6462" t="s">
        <v>6515</v>
      </c>
      <c r="B6462" t="s">
        <v>8048</v>
      </c>
      <c r="C6462" t="s">
        <v>8014</v>
      </c>
      <c r="D6462" t="s">
        <v>8038</v>
      </c>
      <c r="E6462" s="1">
        <v>45296</v>
      </c>
      <c r="F6462">
        <v>5915.25</v>
      </c>
      <c r="G6462">
        <v>986</v>
      </c>
      <c r="H6462" t="s">
        <v>7</v>
      </c>
      <c r="I6462" t="str">
        <f>VLOOKUP(shipments[[#This Row],[SPID]],CHOOSE({1,2},people[[#All],[SPID]],people[[#All],[Sales_person]]),2,0)</f>
        <v>Oby Sorrel</v>
      </c>
      <c r="J6462">
        <f>YEAR(shipments[[#This Row],[Shipdate]])</f>
        <v>2024</v>
      </c>
      <c r="K6462" s="22"/>
      <c r="L6462" s="22">
        <f>VLOOKUP(shipments[[#This Row],[PID]],CHOOSE({1,2},products[PID],products[Cost_per_box]),2,0)</f>
        <v>3.85</v>
      </c>
      <c r="M6462" s="22">
        <f>shipments[[#This Row],[Boxes]]*shipments[[#This Row],[cost_per_box]]</f>
        <v>3796.1</v>
      </c>
      <c r="N6462" s="22">
        <f>shipments[[#This Row],[Amount]]-shipments[[#This Row],[total cost]]</f>
        <v>2119.15</v>
      </c>
    </row>
    <row r="6463" spans="1:14" x14ac:dyDescent="0.35">
      <c r="A6463" t="s">
        <v>6516</v>
      </c>
      <c r="B6463" t="s">
        <v>8048</v>
      </c>
      <c r="C6463" t="s">
        <v>8015</v>
      </c>
      <c r="D6463" t="s">
        <v>8038</v>
      </c>
      <c r="E6463" s="1">
        <v>45561</v>
      </c>
      <c r="F6463">
        <v>4412.25</v>
      </c>
      <c r="G6463">
        <v>883</v>
      </c>
      <c r="H6463" t="s">
        <v>40</v>
      </c>
      <c r="I6463" t="str">
        <f>VLOOKUP(shipments[[#This Row],[SPID]],CHOOSE({1,2},people[[#All],[SPID]],people[[#All],[Sales_person]]),2,0)</f>
        <v>Oby Sorrel</v>
      </c>
      <c r="J6463">
        <f>YEAR(shipments[[#This Row],[Shipdate]])</f>
        <v>2024</v>
      </c>
      <c r="K6463" s="22"/>
      <c r="L6463" s="22">
        <f>VLOOKUP(shipments[[#This Row],[PID]],CHOOSE({1,2},products[PID],products[Cost_per_box]),2,0)</f>
        <v>5.72</v>
      </c>
      <c r="M6463" s="22">
        <f>shipments[[#This Row],[Boxes]]*shipments[[#This Row],[cost_per_box]]</f>
        <v>5050.76</v>
      </c>
      <c r="N6463" s="22">
        <f>shipments[[#This Row],[Amount]]-shipments[[#This Row],[total cost]]</f>
        <v>-638.51000000000022</v>
      </c>
    </row>
    <row r="6464" spans="1:14" x14ac:dyDescent="0.35">
      <c r="A6464" t="s">
        <v>6517</v>
      </c>
      <c r="B6464" t="s">
        <v>8048</v>
      </c>
      <c r="C6464" t="s">
        <v>8015</v>
      </c>
      <c r="D6464" t="s">
        <v>8036</v>
      </c>
      <c r="E6464" s="1">
        <v>44960</v>
      </c>
      <c r="F6464">
        <v>8514</v>
      </c>
      <c r="G6464">
        <v>946</v>
      </c>
      <c r="H6464" t="s">
        <v>7</v>
      </c>
      <c r="I6464" t="str">
        <f>VLOOKUP(shipments[[#This Row],[SPID]],CHOOSE({1,2},people[[#All],[SPID]],people[[#All],[Sales_person]]),2,0)</f>
        <v>Oby Sorrel</v>
      </c>
      <c r="J6464">
        <f>YEAR(shipments[[#This Row],[Shipdate]])</f>
        <v>2023</v>
      </c>
      <c r="K6464" s="22"/>
      <c r="L6464" s="22">
        <f>VLOOKUP(shipments[[#This Row],[PID]],CHOOSE({1,2},products[PID],products[Cost_per_box]),2,0)</f>
        <v>5.72</v>
      </c>
      <c r="M6464" s="22">
        <f>shipments[[#This Row],[Boxes]]*shipments[[#This Row],[cost_per_box]]</f>
        <v>5411.12</v>
      </c>
      <c r="N6464" s="22">
        <f>shipments[[#This Row],[Amount]]-shipments[[#This Row],[total cost]]</f>
        <v>3102.88</v>
      </c>
    </row>
    <row r="6465" spans="1:14" x14ac:dyDescent="0.35">
      <c r="A6465" t="s">
        <v>6518</v>
      </c>
      <c r="B6465" t="s">
        <v>8048</v>
      </c>
      <c r="C6465" t="s">
        <v>8015</v>
      </c>
      <c r="D6465" t="s">
        <v>8038</v>
      </c>
      <c r="E6465" s="1">
        <v>45147</v>
      </c>
      <c r="F6465">
        <v>3642.75</v>
      </c>
      <c r="G6465">
        <v>521</v>
      </c>
      <c r="H6465" t="s">
        <v>7</v>
      </c>
      <c r="I6465" t="str">
        <f>VLOOKUP(shipments[[#This Row],[SPID]],CHOOSE({1,2},people[[#All],[SPID]],people[[#All],[Sales_person]]),2,0)</f>
        <v>Oby Sorrel</v>
      </c>
      <c r="J6465">
        <f>YEAR(shipments[[#This Row],[Shipdate]])</f>
        <v>2023</v>
      </c>
      <c r="K6465" s="22"/>
      <c r="L6465" s="22">
        <f>VLOOKUP(shipments[[#This Row],[PID]],CHOOSE({1,2},products[PID],products[Cost_per_box]),2,0)</f>
        <v>5.72</v>
      </c>
      <c r="M6465" s="22">
        <f>shipments[[#This Row],[Boxes]]*shipments[[#This Row],[cost_per_box]]</f>
        <v>2980.12</v>
      </c>
      <c r="N6465" s="22">
        <f>shipments[[#This Row],[Amount]]-shipments[[#This Row],[total cost]]</f>
        <v>662.63000000000011</v>
      </c>
    </row>
    <row r="6466" spans="1:14" x14ac:dyDescent="0.35">
      <c r="A6466" t="s">
        <v>6519</v>
      </c>
      <c r="B6466" t="s">
        <v>8048</v>
      </c>
      <c r="C6466" t="s">
        <v>8015</v>
      </c>
      <c r="D6466" t="s">
        <v>8033</v>
      </c>
      <c r="E6466" s="1">
        <v>45159</v>
      </c>
      <c r="F6466">
        <v>10109.25</v>
      </c>
      <c r="G6466">
        <v>1124</v>
      </c>
      <c r="H6466" t="s">
        <v>7</v>
      </c>
      <c r="I6466" t="str">
        <f>VLOOKUP(shipments[[#This Row],[SPID]],CHOOSE({1,2},people[[#All],[SPID]],people[[#All],[Sales_person]]),2,0)</f>
        <v>Oby Sorrel</v>
      </c>
      <c r="J6466">
        <f>YEAR(shipments[[#This Row],[Shipdate]])</f>
        <v>2023</v>
      </c>
      <c r="K6466" s="22"/>
      <c r="L6466" s="22">
        <f>VLOOKUP(shipments[[#This Row],[PID]],CHOOSE({1,2},products[PID],products[Cost_per_box]),2,0)</f>
        <v>5.72</v>
      </c>
      <c r="M6466" s="22">
        <f>shipments[[#This Row],[Boxes]]*shipments[[#This Row],[cost_per_box]]</f>
        <v>6429.28</v>
      </c>
      <c r="N6466" s="22">
        <f>shipments[[#This Row],[Amount]]-shipments[[#This Row],[total cost]]</f>
        <v>3679.9700000000003</v>
      </c>
    </row>
    <row r="6467" spans="1:14" x14ac:dyDescent="0.35">
      <c r="A6467" t="s">
        <v>6520</v>
      </c>
      <c r="B6467" t="s">
        <v>8048</v>
      </c>
      <c r="C6467" t="s">
        <v>8016</v>
      </c>
      <c r="D6467" t="s">
        <v>8038</v>
      </c>
      <c r="E6467" s="1">
        <v>45113</v>
      </c>
      <c r="F6467">
        <v>3827.25</v>
      </c>
      <c r="G6467">
        <v>154</v>
      </c>
      <c r="H6467" t="s">
        <v>7</v>
      </c>
      <c r="I6467" t="str">
        <f>VLOOKUP(shipments[[#This Row],[SPID]],CHOOSE({1,2},people[[#All],[SPID]],people[[#All],[Sales_person]]),2,0)</f>
        <v>Oby Sorrel</v>
      </c>
      <c r="J6467">
        <f>YEAR(shipments[[#This Row],[Shipdate]])</f>
        <v>2023</v>
      </c>
      <c r="K6467" s="22"/>
      <c r="L6467" s="22">
        <f>VLOOKUP(shipments[[#This Row],[PID]],CHOOSE({1,2},products[PID],products[Cost_per_box]),2,0)</f>
        <v>6.31</v>
      </c>
      <c r="M6467" s="22">
        <f>shipments[[#This Row],[Boxes]]*shipments[[#This Row],[cost_per_box]]</f>
        <v>971.7399999999999</v>
      </c>
      <c r="N6467" s="22">
        <f>shipments[[#This Row],[Amount]]-shipments[[#This Row],[total cost]]</f>
        <v>2855.51</v>
      </c>
    </row>
    <row r="6468" spans="1:14" x14ac:dyDescent="0.35">
      <c r="A6468" t="s">
        <v>6521</v>
      </c>
      <c r="B6468" t="s">
        <v>8048</v>
      </c>
      <c r="C6468" t="s">
        <v>8017</v>
      </c>
      <c r="D6468" t="s">
        <v>8033</v>
      </c>
      <c r="E6468" s="1">
        <v>45481</v>
      </c>
      <c r="F6468">
        <v>6124.5</v>
      </c>
      <c r="G6468">
        <v>227</v>
      </c>
      <c r="H6468" t="s">
        <v>18</v>
      </c>
      <c r="I6468" t="str">
        <f>VLOOKUP(shipments[[#This Row],[SPID]],CHOOSE({1,2},people[[#All],[SPID]],people[[#All],[Sales_person]]),2,0)</f>
        <v>Oby Sorrel</v>
      </c>
      <c r="J6468">
        <f>YEAR(shipments[[#This Row],[Shipdate]])</f>
        <v>2024</v>
      </c>
      <c r="K6468" s="22"/>
      <c r="L6468" s="22">
        <f>VLOOKUP(shipments[[#This Row],[PID]],CHOOSE({1,2},products[PID],products[Cost_per_box]),2,0)</f>
        <v>9.94</v>
      </c>
      <c r="M6468" s="22">
        <f>shipments[[#This Row],[Boxes]]*shipments[[#This Row],[cost_per_box]]</f>
        <v>2256.38</v>
      </c>
      <c r="N6468" s="22">
        <f>shipments[[#This Row],[Amount]]-shipments[[#This Row],[total cost]]</f>
        <v>3868.12</v>
      </c>
    </row>
    <row r="6469" spans="1:14" x14ac:dyDescent="0.35">
      <c r="A6469" t="s">
        <v>6522</v>
      </c>
      <c r="B6469" t="s">
        <v>8048</v>
      </c>
      <c r="C6469" t="s">
        <v>8017</v>
      </c>
      <c r="D6469" t="s">
        <v>8035</v>
      </c>
      <c r="E6469" s="1">
        <v>45044</v>
      </c>
      <c r="F6469">
        <v>3044.25</v>
      </c>
      <c r="G6469">
        <v>122</v>
      </c>
      <c r="H6469" t="s">
        <v>7</v>
      </c>
      <c r="I6469" t="str">
        <f>VLOOKUP(shipments[[#This Row],[SPID]],CHOOSE({1,2},people[[#All],[SPID]],people[[#All],[Sales_person]]),2,0)</f>
        <v>Oby Sorrel</v>
      </c>
      <c r="J6469">
        <f>YEAR(shipments[[#This Row],[Shipdate]])</f>
        <v>2023</v>
      </c>
      <c r="K6469" s="22"/>
      <c r="L6469" s="22">
        <f>VLOOKUP(shipments[[#This Row],[PID]],CHOOSE({1,2},products[PID],products[Cost_per_box]),2,0)</f>
        <v>9.94</v>
      </c>
      <c r="M6469" s="22">
        <f>shipments[[#This Row],[Boxes]]*shipments[[#This Row],[cost_per_box]]</f>
        <v>1212.6799999999998</v>
      </c>
      <c r="N6469" s="22">
        <f>shipments[[#This Row],[Amount]]-shipments[[#This Row],[total cost]]</f>
        <v>1831.5700000000002</v>
      </c>
    </row>
    <row r="6470" spans="1:14" x14ac:dyDescent="0.35">
      <c r="A6470" t="s">
        <v>6523</v>
      </c>
      <c r="B6470" t="s">
        <v>8048</v>
      </c>
      <c r="C6470" t="s">
        <v>8017</v>
      </c>
      <c r="D6470" t="s">
        <v>8037</v>
      </c>
      <c r="E6470" s="1">
        <v>45189</v>
      </c>
      <c r="F6470">
        <v>6232.5</v>
      </c>
      <c r="G6470">
        <v>240</v>
      </c>
      <c r="H6470" t="s">
        <v>7</v>
      </c>
      <c r="I6470" t="str">
        <f>VLOOKUP(shipments[[#This Row],[SPID]],CHOOSE({1,2},people[[#All],[SPID]],people[[#All],[Sales_person]]),2,0)</f>
        <v>Oby Sorrel</v>
      </c>
      <c r="J6470">
        <f>YEAR(shipments[[#This Row],[Shipdate]])</f>
        <v>2023</v>
      </c>
      <c r="K6470" s="22"/>
      <c r="L6470" s="22">
        <f>VLOOKUP(shipments[[#This Row],[PID]],CHOOSE({1,2},products[PID],products[Cost_per_box]),2,0)</f>
        <v>9.94</v>
      </c>
      <c r="M6470" s="22">
        <f>shipments[[#This Row],[Boxes]]*shipments[[#This Row],[cost_per_box]]</f>
        <v>2385.6</v>
      </c>
      <c r="N6470" s="22">
        <f>shipments[[#This Row],[Amount]]-shipments[[#This Row],[total cost]]</f>
        <v>3846.9</v>
      </c>
    </row>
    <row r="6471" spans="1:14" x14ac:dyDescent="0.35">
      <c r="A6471" t="s">
        <v>6524</v>
      </c>
      <c r="B6471" t="s">
        <v>8048</v>
      </c>
      <c r="C6471" t="s">
        <v>8017</v>
      </c>
      <c r="D6471" t="s">
        <v>8034</v>
      </c>
      <c r="E6471" s="1">
        <v>45245</v>
      </c>
      <c r="F6471">
        <v>5096.25</v>
      </c>
      <c r="G6471">
        <v>204</v>
      </c>
      <c r="H6471" t="s">
        <v>7</v>
      </c>
      <c r="I6471" t="str">
        <f>VLOOKUP(shipments[[#This Row],[SPID]],CHOOSE({1,2},people[[#All],[SPID]],people[[#All],[Sales_person]]),2,0)</f>
        <v>Oby Sorrel</v>
      </c>
      <c r="J6471">
        <f>YEAR(shipments[[#This Row],[Shipdate]])</f>
        <v>2023</v>
      </c>
      <c r="K6471" s="22"/>
      <c r="L6471" s="22">
        <f>VLOOKUP(shipments[[#This Row],[PID]],CHOOSE({1,2},products[PID],products[Cost_per_box]),2,0)</f>
        <v>9.94</v>
      </c>
      <c r="M6471" s="22">
        <f>shipments[[#This Row],[Boxes]]*shipments[[#This Row],[cost_per_box]]</f>
        <v>2027.76</v>
      </c>
      <c r="N6471" s="22">
        <f>shipments[[#This Row],[Amount]]-shipments[[#This Row],[total cost]]</f>
        <v>3068.49</v>
      </c>
    </row>
    <row r="6472" spans="1:14" x14ac:dyDescent="0.35">
      <c r="A6472" t="s">
        <v>6525</v>
      </c>
      <c r="B6472" t="s">
        <v>8048</v>
      </c>
      <c r="C6472" t="s">
        <v>8018</v>
      </c>
      <c r="D6472" t="s">
        <v>8033</v>
      </c>
      <c r="E6472" s="1">
        <v>45334</v>
      </c>
      <c r="F6472">
        <v>8869.5</v>
      </c>
      <c r="G6472">
        <v>444</v>
      </c>
      <c r="H6472" t="s">
        <v>7</v>
      </c>
      <c r="I6472" t="str">
        <f>VLOOKUP(shipments[[#This Row],[SPID]],CHOOSE({1,2},people[[#All],[SPID]],people[[#All],[Sales_person]]),2,0)</f>
        <v>Oby Sorrel</v>
      </c>
      <c r="J6472">
        <f>YEAR(shipments[[#This Row],[Shipdate]])</f>
        <v>2024</v>
      </c>
      <c r="K6472" s="22"/>
      <c r="L6472" s="22">
        <f>VLOOKUP(shipments[[#This Row],[PID]],CHOOSE({1,2},products[PID],products[Cost_per_box]),2,0)</f>
        <v>7.73</v>
      </c>
      <c r="M6472" s="22">
        <f>shipments[[#This Row],[Boxes]]*shipments[[#This Row],[cost_per_box]]</f>
        <v>3432.1200000000003</v>
      </c>
      <c r="N6472" s="22">
        <f>shipments[[#This Row],[Amount]]-shipments[[#This Row],[total cost]]</f>
        <v>5437.3799999999992</v>
      </c>
    </row>
    <row r="6473" spans="1:14" x14ac:dyDescent="0.35">
      <c r="A6473" t="s">
        <v>6526</v>
      </c>
      <c r="B6473" t="s">
        <v>8048</v>
      </c>
      <c r="C6473" t="s">
        <v>8018</v>
      </c>
      <c r="D6473" t="s">
        <v>8034</v>
      </c>
      <c r="E6473" s="1">
        <v>45033</v>
      </c>
      <c r="F6473">
        <v>2733.75</v>
      </c>
      <c r="G6473">
        <v>144</v>
      </c>
      <c r="H6473" t="s">
        <v>7</v>
      </c>
      <c r="I6473" t="str">
        <f>VLOOKUP(shipments[[#This Row],[SPID]],CHOOSE({1,2},people[[#All],[SPID]],people[[#All],[Sales_person]]),2,0)</f>
        <v>Oby Sorrel</v>
      </c>
      <c r="J6473">
        <f>YEAR(shipments[[#This Row],[Shipdate]])</f>
        <v>2023</v>
      </c>
      <c r="K6473" s="22"/>
      <c r="L6473" s="22">
        <f>VLOOKUP(shipments[[#This Row],[PID]],CHOOSE({1,2},products[PID],products[Cost_per_box]),2,0)</f>
        <v>7.73</v>
      </c>
      <c r="M6473" s="22">
        <f>shipments[[#This Row],[Boxes]]*shipments[[#This Row],[cost_per_box]]</f>
        <v>1113.1200000000001</v>
      </c>
      <c r="N6473" s="22">
        <f>shipments[[#This Row],[Amount]]-shipments[[#This Row],[total cost]]</f>
        <v>1620.6299999999999</v>
      </c>
    </row>
    <row r="6474" spans="1:14" x14ac:dyDescent="0.35">
      <c r="A6474" t="s">
        <v>6527</v>
      </c>
      <c r="B6474" t="s">
        <v>8048</v>
      </c>
      <c r="C6474" t="s">
        <v>8018</v>
      </c>
      <c r="D6474" t="s">
        <v>8035</v>
      </c>
      <c r="E6474" s="1">
        <v>45546</v>
      </c>
      <c r="F6474">
        <v>17986.5</v>
      </c>
      <c r="G6474">
        <v>818</v>
      </c>
      <c r="H6474" t="s">
        <v>26</v>
      </c>
      <c r="I6474" t="str">
        <f>VLOOKUP(shipments[[#This Row],[SPID]],CHOOSE({1,2},people[[#All],[SPID]],people[[#All],[Sales_person]]),2,0)</f>
        <v>Oby Sorrel</v>
      </c>
      <c r="J6474">
        <f>YEAR(shipments[[#This Row],[Shipdate]])</f>
        <v>2024</v>
      </c>
      <c r="K6474" s="22"/>
      <c r="L6474" s="22">
        <f>VLOOKUP(shipments[[#This Row],[PID]],CHOOSE({1,2},products[PID],products[Cost_per_box]),2,0)</f>
        <v>7.73</v>
      </c>
      <c r="M6474" s="22">
        <f>shipments[[#This Row],[Boxes]]*shipments[[#This Row],[cost_per_box]]</f>
        <v>6323.14</v>
      </c>
      <c r="N6474" s="22">
        <f>shipments[[#This Row],[Amount]]-shipments[[#This Row],[total cost]]</f>
        <v>11663.36</v>
      </c>
    </row>
    <row r="6475" spans="1:14" x14ac:dyDescent="0.35">
      <c r="A6475" t="s">
        <v>6528</v>
      </c>
      <c r="B6475" t="s">
        <v>8048</v>
      </c>
      <c r="C6475" t="s">
        <v>8018</v>
      </c>
      <c r="D6475" t="s">
        <v>8035</v>
      </c>
      <c r="E6475" s="1">
        <v>45362</v>
      </c>
      <c r="F6475">
        <v>17919</v>
      </c>
      <c r="G6475">
        <v>896</v>
      </c>
      <c r="H6475" t="s">
        <v>7</v>
      </c>
      <c r="I6475" t="str">
        <f>VLOOKUP(shipments[[#This Row],[SPID]],CHOOSE({1,2},people[[#All],[SPID]],people[[#All],[Sales_person]]),2,0)</f>
        <v>Oby Sorrel</v>
      </c>
      <c r="J6475">
        <f>YEAR(shipments[[#This Row],[Shipdate]])</f>
        <v>2024</v>
      </c>
      <c r="K6475" s="22"/>
      <c r="L6475" s="22">
        <f>VLOOKUP(shipments[[#This Row],[PID]],CHOOSE({1,2},products[PID],products[Cost_per_box]),2,0)</f>
        <v>7.73</v>
      </c>
      <c r="M6475" s="22">
        <f>shipments[[#This Row],[Boxes]]*shipments[[#This Row],[cost_per_box]]</f>
        <v>6926.08</v>
      </c>
      <c r="N6475" s="22">
        <f>shipments[[#This Row],[Amount]]-shipments[[#This Row],[total cost]]</f>
        <v>10992.92</v>
      </c>
    </row>
    <row r="6476" spans="1:14" x14ac:dyDescent="0.35">
      <c r="A6476" t="s">
        <v>6529</v>
      </c>
      <c r="B6476" t="s">
        <v>8048</v>
      </c>
      <c r="C6476" t="s">
        <v>8018</v>
      </c>
      <c r="D6476" t="s">
        <v>8036</v>
      </c>
      <c r="E6476" s="1">
        <v>45159</v>
      </c>
      <c r="F6476">
        <v>8221.5</v>
      </c>
      <c r="G6476">
        <v>392</v>
      </c>
      <c r="H6476" t="s">
        <v>7</v>
      </c>
      <c r="I6476" t="str">
        <f>VLOOKUP(shipments[[#This Row],[SPID]],CHOOSE({1,2},people[[#All],[SPID]],people[[#All],[Sales_person]]),2,0)</f>
        <v>Oby Sorrel</v>
      </c>
      <c r="J6476">
        <f>YEAR(shipments[[#This Row],[Shipdate]])</f>
        <v>2023</v>
      </c>
      <c r="K6476" s="22"/>
      <c r="L6476" s="22">
        <f>VLOOKUP(shipments[[#This Row],[PID]],CHOOSE({1,2},products[PID],products[Cost_per_box]),2,0)</f>
        <v>7.73</v>
      </c>
      <c r="M6476" s="22">
        <f>shipments[[#This Row],[Boxes]]*shipments[[#This Row],[cost_per_box]]</f>
        <v>3030.1600000000003</v>
      </c>
      <c r="N6476" s="22">
        <f>shipments[[#This Row],[Amount]]-shipments[[#This Row],[total cost]]</f>
        <v>5191.34</v>
      </c>
    </row>
    <row r="6477" spans="1:14" x14ac:dyDescent="0.35">
      <c r="A6477" t="s">
        <v>6530</v>
      </c>
      <c r="B6477" t="s">
        <v>8048</v>
      </c>
      <c r="C6477" t="s">
        <v>8018</v>
      </c>
      <c r="D6477" t="s">
        <v>8034</v>
      </c>
      <c r="E6477" s="1">
        <v>45324</v>
      </c>
      <c r="F6477">
        <v>5937.75</v>
      </c>
      <c r="G6477">
        <v>313</v>
      </c>
      <c r="H6477" t="s">
        <v>7</v>
      </c>
      <c r="I6477" t="str">
        <f>VLOOKUP(shipments[[#This Row],[SPID]],CHOOSE({1,2},people[[#All],[SPID]],people[[#All],[Sales_person]]),2,0)</f>
        <v>Oby Sorrel</v>
      </c>
      <c r="J6477">
        <f>YEAR(shipments[[#This Row],[Shipdate]])</f>
        <v>2024</v>
      </c>
      <c r="K6477" s="22"/>
      <c r="L6477" s="22">
        <f>VLOOKUP(shipments[[#This Row],[PID]],CHOOSE({1,2},products[PID],products[Cost_per_box]),2,0)</f>
        <v>7.73</v>
      </c>
      <c r="M6477" s="22">
        <f>shipments[[#This Row],[Boxes]]*shipments[[#This Row],[cost_per_box]]</f>
        <v>2419.4900000000002</v>
      </c>
      <c r="N6477" s="22">
        <f>shipments[[#This Row],[Amount]]-shipments[[#This Row],[total cost]]</f>
        <v>3518.2599999999998</v>
      </c>
    </row>
    <row r="6478" spans="1:14" x14ac:dyDescent="0.35">
      <c r="A6478" t="s">
        <v>6531</v>
      </c>
      <c r="B6478" t="s">
        <v>8048</v>
      </c>
      <c r="C6478" t="s">
        <v>8020</v>
      </c>
      <c r="D6478" t="s">
        <v>8038</v>
      </c>
      <c r="E6478" s="1">
        <v>45401</v>
      </c>
      <c r="F6478">
        <v>7078.5</v>
      </c>
      <c r="G6478">
        <v>472</v>
      </c>
      <c r="H6478" t="s">
        <v>7</v>
      </c>
      <c r="I6478" t="str">
        <f>VLOOKUP(shipments[[#This Row],[SPID]],CHOOSE({1,2},people[[#All],[SPID]],people[[#All],[Sales_person]]),2,0)</f>
        <v>Oby Sorrel</v>
      </c>
      <c r="J6478">
        <f>YEAR(shipments[[#This Row],[Shipdate]])</f>
        <v>2024</v>
      </c>
      <c r="K6478" s="22"/>
      <c r="L6478" s="22">
        <f>VLOOKUP(shipments[[#This Row],[PID]],CHOOSE({1,2},products[PID],products[Cost_per_box]),2,0)</f>
        <v>8.2200000000000006</v>
      </c>
      <c r="M6478" s="22">
        <f>shipments[[#This Row],[Boxes]]*shipments[[#This Row],[cost_per_box]]</f>
        <v>3879.84</v>
      </c>
      <c r="N6478" s="22">
        <f>shipments[[#This Row],[Amount]]-shipments[[#This Row],[total cost]]</f>
        <v>3198.66</v>
      </c>
    </row>
    <row r="6479" spans="1:14" x14ac:dyDescent="0.35">
      <c r="A6479" t="s">
        <v>6532</v>
      </c>
      <c r="B6479" t="s">
        <v>8048</v>
      </c>
      <c r="C6479" t="s">
        <v>8020</v>
      </c>
      <c r="D6479" t="s">
        <v>8035</v>
      </c>
      <c r="E6479" s="1">
        <v>45260</v>
      </c>
      <c r="F6479">
        <v>454.5</v>
      </c>
      <c r="G6479">
        <v>35</v>
      </c>
      <c r="H6479" t="s">
        <v>7</v>
      </c>
      <c r="I6479" t="str">
        <f>VLOOKUP(shipments[[#This Row],[SPID]],CHOOSE({1,2},people[[#All],[SPID]],people[[#All],[Sales_person]]),2,0)</f>
        <v>Oby Sorrel</v>
      </c>
      <c r="J6479">
        <f>YEAR(shipments[[#This Row],[Shipdate]])</f>
        <v>2023</v>
      </c>
      <c r="K6479" s="22"/>
      <c r="L6479" s="22">
        <f>VLOOKUP(shipments[[#This Row],[PID]],CHOOSE({1,2},products[PID],products[Cost_per_box]),2,0)</f>
        <v>8.2200000000000006</v>
      </c>
      <c r="M6479" s="22">
        <f>shipments[[#This Row],[Boxes]]*shipments[[#This Row],[cost_per_box]]</f>
        <v>287.70000000000005</v>
      </c>
      <c r="N6479" s="22">
        <f>shipments[[#This Row],[Amount]]-shipments[[#This Row],[total cost]]</f>
        <v>166.79999999999995</v>
      </c>
    </row>
    <row r="6480" spans="1:14" x14ac:dyDescent="0.35">
      <c r="A6480" t="s">
        <v>6533</v>
      </c>
      <c r="B6480" t="s">
        <v>8048</v>
      </c>
      <c r="C6480" t="s">
        <v>8021</v>
      </c>
      <c r="D6480" t="s">
        <v>8035</v>
      </c>
      <c r="E6480" s="1">
        <v>45530</v>
      </c>
      <c r="F6480">
        <v>4860</v>
      </c>
      <c r="G6480">
        <v>270</v>
      </c>
      <c r="H6480" t="s">
        <v>18</v>
      </c>
      <c r="I6480" t="str">
        <f>VLOOKUP(shipments[[#This Row],[SPID]],CHOOSE({1,2},people[[#All],[SPID]],people[[#All],[Sales_person]]),2,0)</f>
        <v>Oby Sorrel</v>
      </c>
      <c r="J6480">
        <f>YEAR(shipments[[#This Row],[Shipdate]])</f>
        <v>2024</v>
      </c>
      <c r="K6480" s="22"/>
      <c r="L6480" s="22">
        <f>VLOOKUP(shipments[[#This Row],[PID]],CHOOSE({1,2},products[PID],products[Cost_per_box]),2,0)</f>
        <v>10.23</v>
      </c>
      <c r="M6480" s="22">
        <f>shipments[[#This Row],[Boxes]]*shipments[[#This Row],[cost_per_box]]</f>
        <v>2762.1</v>
      </c>
      <c r="N6480" s="22">
        <f>shipments[[#This Row],[Amount]]-shipments[[#This Row],[total cost]]</f>
        <v>2097.9</v>
      </c>
    </row>
    <row r="6481" spans="1:14" x14ac:dyDescent="0.35">
      <c r="A6481" t="s">
        <v>6534</v>
      </c>
      <c r="B6481" t="s">
        <v>8048</v>
      </c>
      <c r="C6481" t="s">
        <v>8021</v>
      </c>
      <c r="D6481" t="s">
        <v>8037</v>
      </c>
      <c r="E6481" s="1">
        <v>45204</v>
      </c>
      <c r="F6481">
        <v>3285</v>
      </c>
      <c r="G6481">
        <v>173</v>
      </c>
      <c r="H6481" t="s">
        <v>7</v>
      </c>
      <c r="I6481" t="str">
        <f>VLOOKUP(shipments[[#This Row],[SPID]],CHOOSE({1,2},people[[#All],[SPID]],people[[#All],[Sales_person]]),2,0)</f>
        <v>Oby Sorrel</v>
      </c>
      <c r="J6481">
        <f>YEAR(shipments[[#This Row],[Shipdate]])</f>
        <v>2023</v>
      </c>
      <c r="K6481" s="22"/>
      <c r="L6481" s="22">
        <f>VLOOKUP(shipments[[#This Row],[PID]],CHOOSE({1,2},products[PID],products[Cost_per_box]),2,0)</f>
        <v>10.23</v>
      </c>
      <c r="M6481" s="22">
        <f>shipments[[#This Row],[Boxes]]*shipments[[#This Row],[cost_per_box]]</f>
        <v>1769.79</v>
      </c>
      <c r="N6481" s="22">
        <f>shipments[[#This Row],[Amount]]-shipments[[#This Row],[total cost]]</f>
        <v>1515.21</v>
      </c>
    </row>
    <row r="6482" spans="1:14" x14ac:dyDescent="0.35">
      <c r="A6482" t="s">
        <v>6535</v>
      </c>
      <c r="B6482" t="s">
        <v>8048</v>
      </c>
      <c r="C6482" t="s">
        <v>8021</v>
      </c>
      <c r="D6482" t="s">
        <v>8038</v>
      </c>
      <c r="E6482" s="1">
        <v>45247</v>
      </c>
      <c r="F6482">
        <v>6446.25</v>
      </c>
      <c r="G6482">
        <v>323</v>
      </c>
      <c r="H6482" t="s">
        <v>7</v>
      </c>
      <c r="I6482" t="str">
        <f>VLOOKUP(shipments[[#This Row],[SPID]],CHOOSE({1,2},people[[#All],[SPID]],people[[#All],[Sales_person]]),2,0)</f>
        <v>Oby Sorrel</v>
      </c>
      <c r="J6482">
        <f>YEAR(shipments[[#This Row],[Shipdate]])</f>
        <v>2023</v>
      </c>
      <c r="K6482" s="22"/>
      <c r="L6482" s="22">
        <f>VLOOKUP(shipments[[#This Row],[PID]],CHOOSE({1,2},products[PID],products[Cost_per_box]),2,0)</f>
        <v>10.23</v>
      </c>
      <c r="M6482" s="22">
        <f>shipments[[#This Row],[Boxes]]*shipments[[#This Row],[cost_per_box]]</f>
        <v>3304.29</v>
      </c>
      <c r="N6482" s="22">
        <f>shipments[[#This Row],[Amount]]-shipments[[#This Row],[total cost]]</f>
        <v>3141.96</v>
      </c>
    </row>
    <row r="6483" spans="1:14" x14ac:dyDescent="0.35">
      <c r="A6483" t="s">
        <v>6536</v>
      </c>
      <c r="B6483" t="s">
        <v>8048</v>
      </c>
      <c r="C6483" t="s">
        <v>8022</v>
      </c>
      <c r="D6483" t="s">
        <v>8033</v>
      </c>
      <c r="E6483" s="1">
        <v>44953</v>
      </c>
      <c r="F6483">
        <v>7074</v>
      </c>
      <c r="G6483">
        <v>545</v>
      </c>
      <c r="H6483" t="s">
        <v>7</v>
      </c>
      <c r="I6483" t="str">
        <f>VLOOKUP(shipments[[#This Row],[SPID]],CHOOSE({1,2},people[[#All],[SPID]],people[[#All],[Sales_person]]),2,0)</f>
        <v>Oby Sorrel</v>
      </c>
      <c r="J6483">
        <f>YEAR(shipments[[#This Row],[Shipdate]])</f>
        <v>2023</v>
      </c>
      <c r="K6483" s="22"/>
      <c r="L6483" s="22">
        <f>VLOOKUP(shipments[[#This Row],[PID]],CHOOSE({1,2},products[PID],products[Cost_per_box]),2,0)</f>
        <v>4.74</v>
      </c>
      <c r="M6483" s="22">
        <f>shipments[[#This Row],[Boxes]]*shipments[[#This Row],[cost_per_box]]</f>
        <v>2583.3000000000002</v>
      </c>
      <c r="N6483" s="22">
        <f>shipments[[#This Row],[Amount]]-shipments[[#This Row],[total cost]]</f>
        <v>4490.7</v>
      </c>
    </row>
    <row r="6484" spans="1:14" x14ac:dyDescent="0.35">
      <c r="A6484" t="s">
        <v>6537</v>
      </c>
      <c r="B6484" t="s">
        <v>8048</v>
      </c>
      <c r="C6484" t="s">
        <v>8022</v>
      </c>
      <c r="D6484" t="s">
        <v>8036</v>
      </c>
      <c r="E6484" s="1">
        <v>45498</v>
      </c>
      <c r="F6484">
        <v>931.5</v>
      </c>
      <c r="G6484">
        <v>55</v>
      </c>
      <c r="H6484" t="s">
        <v>18</v>
      </c>
      <c r="I6484" t="str">
        <f>VLOOKUP(shipments[[#This Row],[SPID]],CHOOSE({1,2},people[[#All],[SPID]],people[[#All],[Sales_person]]),2,0)</f>
        <v>Oby Sorrel</v>
      </c>
      <c r="J6484">
        <f>YEAR(shipments[[#This Row],[Shipdate]])</f>
        <v>2024</v>
      </c>
      <c r="K6484" s="22"/>
      <c r="L6484" s="22">
        <f>VLOOKUP(shipments[[#This Row],[PID]],CHOOSE({1,2},products[PID],products[Cost_per_box]),2,0)</f>
        <v>4.74</v>
      </c>
      <c r="M6484" s="22">
        <f>shipments[[#This Row],[Boxes]]*shipments[[#This Row],[cost_per_box]]</f>
        <v>260.7</v>
      </c>
      <c r="N6484" s="22">
        <f>shipments[[#This Row],[Amount]]-shipments[[#This Row],[total cost]]</f>
        <v>670.8</v>
      </c>
    </row>
    <row r="6485" spans="1:14" x14ac:dyDescent="0.35">
      <c r="A6485" t="s">
        <v>6538</v>
      </c>
      <c r="B6485" t="s">
        <v>8048</v>
      </c>
      <c r="C6485" t="s">
        <v>8022</v>
      </c>
      <c r="D6485" t="s">
        <v>8038</v>
      </c>
      <c r="E6485" s="1">
        <v>45239</v>
      </c>
      <c r="F6485">
        <v>5368.5</v>
      </c>
      <c r="G6485">
        <v>336</v>
      </c>
      <c r="H6485" t="s">
        <v>7</v>
      </c>
      <c r="I6485" t="str">
        <f>VLOOKUP(shipments[[#This Row],[SPID]],CHOOSE({1,2},people[[#All],[SPID]],people[[#All],[Sales_person]]),2,0)</f>
        <v>Oby Sorrel</v>
      </c>
      <c r="J6485">
        <f>YEAR(shipments[[#This Row],[Shipdate]])</f>
        <v>2023</v>
      </c>
      <c r="K6485" s="22"/>
      <c r="L6485" s="22">
        <f>VLOOKUP(shipments[[#This Row],[PID]],CHOOSE({1,2},products[PID],products[Cost_per_box]),2,0)</f>
        <v>4.74</v>
      </c>
      <c r="M6485" s="22">
        <f>shipments[[#This Row],[Boxes]]*shipments[[#This Row],[cost_per_box]]</f>
        <v>1592.64</v>
      </c>
      <c r="N6485" s="22">
        <f>shipments[[#This Row],[Amount]]-shipments[[#This Row],[total cost]]</f>
        <v>3775.8599999999997</v>
      </c>
    </row>
    <row r="6486" spans="1:14" x14ac:dyDescent="0.35">
      <c r="A6486" t="s">
        <v>6539</v>
      </c>
      <c r="B6486" t="s">
        <v>8048</v>
      </c>
      <c r="C6486" t="s">
        <v>8022</v>
      </c>
      <c r="D6486" t="s">
        <v>8035</v>
      </c>
      <c r="E6486" s="1">
        <v>45145</v>
      </c>
      <c r="F6486">
        <v>10415.25</v>
      </c>
      <c r="G6486">
        <v>695</v>
      </c>
      <c r="H6486" t="s">
        <v>7</v>
      </c>
      <c r="I6486" t="str">
        <f>VLOOKUP(shipments[[#This Row],[SPID]],CHOOSE({1,2},people[[#All],[SPID]],people[[#All],[Sales_person]]),2,0)</f>
        <v>Oby Sorrel</v>
      </c>
      <c r="J6486">
        <f>YEAR(shipments[[#This Row],[Shipdate]])</f>
        <v>2023</v>
      </c>
      <c r="K6486" s="22"/>
      <c r="L6486" s="22">
        <f>VLOOKUP(shipments[[#This Row],[PID]],CHOOSE({1,2},products[PID],products[Cost_per_box]),2,0)</f>
        <v>4.74</v>
      </c>
      <c r="M6486" s="22">
        <f>shipments[[#This Row],[Boxes]]*shipments[[#This Row],[cost_per_box]]</f>
        <v>3294.3</v>
      </c>
      <c r="N6486" s="22">
        <f>shipments[[#This Row],[Amount]]-shipments[[#This Row],[total cost]]</f>
        <v>7120.95</v>
      </c>
    </row>
    <row r="6487" spans="1:14" x14ac:dyDescent="0.35">
      <c r="A6487" t="s">
        <v>6540</v>
      </c>
      <c r="B6487" t="s">
        <v>8048</v>
      </c>
      <c r="C6487" t="s">
        <v>8023</v>
      </c>
      <c r="D6487" t="s">
        <v>8038</v>
      </c>
      <c r="E6487" s="1">
        <v>45131</v>
      </c>
      <c r="F6487">
        <v>148.5</v>
      </c>
      <c r="G6487">
        <v>17</v>
      </c>
      <c r="H6487" t="s">
        <v>7</v>
      </c>
      <c r="I6487" t="str">
        <f>VLOOKUP(shipments[[#This Row],[SPID]],CHOOSE({1,2},people[[#All],[SPID]],people[[#All],[Sales_person]]),2,0)</f>
        <v>Oby Sorrel</v>
      </c>
      <c r="J6487">
        <f>YEAR(shipments[[#This Row],[Shipdate]])</f>
        <v>2023</v>
      </c>
      <c r="K6487" s="22"/>
      <c r="L6487" s="22">
        <f>VLOOKUP(shipments[[#This Row],[PID]],CHOOSE({1,2},products[PID],products[Cost_per_box]),2,0)</f>
        <v>10.51</v>
      </c>
      <c r="M6487" s="22">
        <f>shipments[[#This Row],[Boxes]]*shipments[[#This Row],[cost_per_box]]</f>
        <v>178.67</v>
      </c>
      <c r="N6487" s="22">
        <f>shipments[[#This Row],[Amount]]-shipments[[#This Row],[total cost]]</f>
        <v>-30.169999999999987</v>
      </c>
    </row>
    <row r="6488" spans="1:14" x14ac:dyDescent="0.35">
      <c r="A6488" t="s">
        <v>6541</v>
      </c>
      <c r="B6488" t="s">
        <v>8048</v>
      </c>
      <c r="C6488" t="s">
        <v>8023</v>
      </c>
      <c r="D6488" t="s">
        <v>8034</v>
      </c>
      <c r="E6488" s="1">
        <v>45084</v>
      </c>
      <c r="F6488">
        <v>6097.5</v>
      </c>
      <c r="G6488">
        <v>610</v>
      </c>
      <c r="H6488" t="s">
        <v>7</v>
      </c>
      <c r="I6488" t="str">
        <f>VLOOKUP(shipments[[#This Row],[SPID]],CHOOSE({1,2},people[[#All],[SPID]],people[[#All],[Sales_person]]),2,0)</f>
        <v>Oby Sorrel</v>
      </c>
      <c r="J6488">
        <f>YEAR(shipments[[#This Row],[Shipdate]])</f>
        <v>2023</v>
      </c>
      <c r="K6488" s="22"/>
      <c r="L6488" s="22">
        <f>VLOOKUP(shipments[[#This Row],[PID]],CHOOSE({1,2},products[PID],products[Cost_per_box]),2,0)</f>
        <v>10.51</v>
      </c>
      <c r="M6488" s="22">
        <f>shipments[[#This Row],[Boxes]]*shipments[[#This Row],[cost_per_box]]</f>
        <v>6411.0999999999995</v>
      </c>
      <c r="N6488" s="22">
        <f>shipments[[#This Row],[Amount]]-shipments[[#This Row],[total cost]]</f>
        <v>-313.59999999999945</v>
      </c>
    </row>
    <row r="6489" spans="1:14" x14ac:dyDescent="0.35">
      <c r="A6489" t="s">
        <v>6542</v>
      </c>
      <c r="B6489" t="s">
        <v>8048</v>
      </c>
      <c r="C6489" t="s">
        <v>8023</v>
      </c>
      <c r="D6489" t="s">
        <v>8038</v>
      </c>
      <c r="E6489" s="1">
        <v>45169</v>
      </c>
      <c r="F6489">
        <v>301.5</v>
      </c>
      <c r="G6489">
        <v>51</v>
      </c>
      <c r="H6489" t="s">
        <v>7</v>
      </c>
      <c r="I6489" t="str">
        <f>VLOOKUP(shipments[[#This Row],[SPID]],CHOOSE({1,2},people[[#All],[SPID]],people[[#All],[Sales_person]]),2,0)</f>
        <v>Oby Sorrel</v>
      </c>
      <c r="J6489">
        <f>YEAR(shipments[[#This Row],[Shipdate]])</f>
        <v>2023</v>
      </c>
      <c r="K6489" s="22"/>
      <c r="L6489" s="22">
        <f>VLOOKUP(shipments[[#This Row],[PID]],CHOOSE({1,2},products[PID],products[Cost_per_box]),2,0)</f>
        <v>10.51</v>
      </c>
      <c r="M6489" s="22">
        <f>shipments[[#This Row],[Boxes]]*shipments[[#This Row],[cost_per_box]]</f>
        <v>536.01</v>
      </c>
      <c r="N6489" s="22">
        <f>shipments[[#This Row],[Amount]]-shipments[[#This Row],[total cost]]</f>
        <v>-234.51</v>
      </c>
    </row>
    <row r="6490" spans="1:14" x14ac:dyDescent="0.35">
      <c r="A6490" t="s">
        <v>6543</v>
      </c>
      <c r="B6490" t="s">
        <v>8048</v>
      </c>
      <c r="C6490" t="s">
        <v>8023</v>
      </c>
      <c r="D6490" t="s">
        <v>8033</v>
      </c>
      <c r="E6490" s="1">
        <v>45363</v>
      </c>
      <c r="F6490">
        <v>12498.75</v>
      </c>
      <c r="G6490">
        <v>1389</v>
      </c>
      <c r="H6490" t="s">
        <v>7</v>
      </c>
      <c r="I6490" t="str">
        <f>VLOOKUP(shipments[[#This Row],[SPID]],CHOOSE({1,2},people[[#All],[SPID]],people[[#All],[Sales_person]]),2,0)</f>
        <v>Oby Sorrel</v>
      </c>
      <c r="J6490">
        <f>YEAR(shipments[[#This Row],[Shipdate]])</f>
        <v>2024</v>
      </c>
      <c r="K6490" s="22"/>
      <c r="L6490" s="22">
        <f>VLOOKUP(shipments[[#This Row],[PID]],CHOOSE({1,2},products[PID],products[Cost_per_box]),2,0)</f>
        <v>10.51</v>
      </c>
      <c r="M6490" s="22">
        <f>shipments[[#This Row],[Boxes]]*shipments[[#This Row],[cost_per_box]]</f>
        <v>14598.39</v>
      </c>
      <c r="N6490" s="22">
        <f>shipments[[#This Row],[Amount]]-shipments[[#This Row],[total cost]]</f>
        <v>-2099.6399999999994</v>
      </c>
    </row>
    <row r="6491" spans="1:14" x14ac:dyDescent="0.35">
      <c r="A6491" t="s">
        <v>6544</v>
      </c>
      <c r="B6491" t="s">
        <v>8048</v>
      </c>
      <c r="C6491" t="s">
        <v>8024</v>
      </c>
      <c r="D6491" t="s">
        <v>8033</v>
      </c>
      <c r="E6491" s="1">
        <v>45083</v>
      </c>
      <c r="F6491">
        <v>4263.75</v>
      </c>
      <c r="G6491">
        <v>237</v>
      </c>
      <c r="H6491" t="s">
        <v>7</v>
      </c>
      <c r="I6491" t="str">
        <f>VLOOKUP(shipments[[#This Row],[SPID]],CHOOSE({1,2},people[[#All],[SPID]],people[[#All],[Sales_person]]),2,0)</f>
        <v>Oby Sorrel</v>
      </c>
      <c r="J6491">
        <f>YEAR(shipments[[#This Row],[Shipdate]])</f>
        <v>2023</v>
      </c>
      <c r="K6491" s="22"/>
      <c r="L6491" s="22">
        <f>VLOOKUP(shipments[[#This Row],[PID]],CHOOSE({1,2},products[PID],products[Cost_per_box]),2,0)</f>
        <v>6.43</v>
      </c>
      <c r="M6491" s="22">
        <f>shipments[[#This Row],[Boxes]]*shipments[[#This Row],[cost_per_box]]</f>
        <v>1523.9099999999999</v>
      </c>
      <c r="N6491" s="22">
        <f>shipments[[#This Row],[Amount]]-shipments[[#This Row],[total cost]]</f>
        <v>2739.84</v>
      </c>
    </row>
    <row r="6492" spans="1:14" x14ac:dyDescent="0.35">
      <c r="A6492" t="s">
        <v>6545</v>
      </c>
      <c r="B6492" t="s">
        <v>8048</v>
      </c>
      <c r="C6492" t="s">
        <v>8024</v>
      </c>
      <c r="D6492" t="s">
        <v>8036</v>
      </c>
      <c r="E6492" s="1">
        <v>45238</v>
      </c>
      <c r="F6492">
        <v>5409</v>
      </c>
      <c r="G6492">
        <v>339</v>
      </c>
      <c r="H6492" t="s">
        <v>7</v>
      </c>
      <c r="I6492" t="str">
        <f>VLOOKUP(shipments[[#This Row],[SPID]],CHOOSE({1,2},people[[#All],[SPID]],people[[#All],[Sales_person]]),2,0)</f>
        <v>Oby Sorrel</v>
      </c>
      <c r="J6492">
        <f>YEAR(shipments[[#This Row],[Shipdate]])</f>
        <v>2023</v>
      </c>
      <c r="K6492" s="22"/>
      <c r="L6492" s="22">
        <f>VLOOKUP(shipments[[#This Row],[PID]],CHOOSE({1,2},products[PID],products[Cost_per_box]),2,0)</f>
        <v>6.43</v>
      </c>
      <c r="M6492" s="22">
        <f>shipments[[#This Row],[Boxes]]*shipments[[#This Row],[cost_per_box]]</f>
        <v>2179.77</v>
      </c>
      <c r="N6492" s="22">
        <f>shipments[[#This Row],[Amount]]-shipments[[#This Row],[total cost]]</f>
        <v>3229.23</v>
      </c>
    </row>
    <row r="6493" spans="1:14" x14ac:dyDescent="0.35">
      <c r="A6493" t="s">
        <v>6546</v>
      </c>
      <c r="B6493" t="s">
        <v>8048</v>
      </c>
      <c r="C6493" t="s">
        <v>8024</v>
      </c>
      <c r="D6493" t="s">
        <v>8038</v>
      </c>
      <c r="E6493" s="1">
        <v>44958</v>
      </c>
      <c r="F6493">
        <v>5600.25</v>
      </c>
      <c r="G6493">
        <v>330</v>
      </c>
      <c r="H6493" t="s">
        <v>7</v>
      </c>
      <c r="I6493" t="str">
        <f>VLOOKUP(shipments[[#This Row],[SPID]],CHOOSE({1,2},people[[#All],[SPID]],people[[#All],[Sales_person]]),2,0)</f>
        <v>Oby Sorrel</v>
      </c>
      <c r="J6493">
        <f>YEAR(shipments[[#This Row],[Shipdate]])</f>
        <v>2023</v>
      </c>
      <c r="K6493" s="22"/>
      <c r="L6493" s="22">
        <f>VLOOKUP(shipments[[#This Row],[PID]],CHOOSE({1,2},products[PID],products[Cost_per_box]),2,0)</f>
        <v>6.43</v>
      </c>
      <c r="M6493" s="22">
        <f>shipments[[#This Row],[Boxes]]*shipments[[#This Row],[cost_per_box]]</f>
        <v>2121.9</v>
      </c>
      <c r="N6493" s="22">
        <f>shipments[[#This Row],[Amount]]-shipments[[#This Row],[total cost]]</f>
        <v>3478.35</v>
      </c>
    </row>
    <row r="6494" spans="1:14" x14ac:dyDescent="0.35">
      <c r="A6494" t="s">
        <v>6547</v>
      </c>
      <c r="B6494" t="s">
        <v>8048</v>
      </c>
      <c r="C6494" t="s">
        <v>8024</v>
      </c>
      <c r="D6494" t="s">
        <v>8038</v>
      </c>
      <c r="E6494" s="1">
        <v>44965</v>
      </c>
      <c r="F6494">
        <v>8106.75</v>
      </c>
      <c r="G6494">
        <v>507</v>
      </c>
      <c r="H6494" t="s">
        <v>40</v>
      </c>
      <c r="I6494" t="str">
        <f>VLOOKUP(shipments[[#This Row],[SPID]],CHOOSE({1,2},people[[#All],[SPID]],people[[#All],[Sales_person]]),2,0)</f>
        <v>Oby Sorrel</v>
      </c>
      <c r="J6494">
        <f>YEAR(shipments[[#This Row],[Shipdate]])</f>
        <v>2023</v>
      </c>
      <c r="K6494" s="22"/>
      <c r="L6494" s="22">
        <f>VLOOKUP(shipments[[#This Row],[PID]],CHOOSE({1,2},products[PID],products[Cost_per_box]),2,0)</f>
        <v>6.43</v>
      </c>
      <c r="M6494" s="22">
        <f>shipments[[#This Row],[Boxes]]*shipments[[#This Row],[cost_per_box]]</f>
        <v>3260.0099999999998</v>
      </c>
      <c r="N6494" s="22">
        <f>shipments[[#This Row],[Amount]]-shipments[[#This Row],[total cost]]</f>
        <v>4846.74</v>
      </c>
    </row>
    <row r="6495" spans="1:14" x14ac:dyDescent="0.35">
      <c r="A6495" t="s">
        <v>6548</v>
      </c>
      <c r="B6495" t="s">
        <v>8048</v>
      </c>
      <c r="C6495" t="s">
        <v>8025</v>
      </c>
      <c r="D6495" t="s">
        <v>8034</v>
      </c>
      <c r="E6495" s="1">
        <v>45275</v>
      </c>
      <c r="F6495">
        <v>972</v>
      </c>
      <c r="G6495">
        <v>52</v>
      </c>
      <c r="H6495" t="s">
        <v>7</v>
      </c>
      <c r="I6495" t="str">
        <f>VLOOKUP(shipments[[#This Row],[SPID]],CHOOSE({1,2},people[[#All],[SPID]],people[[#All],[Sales_person]]),2,0)</f>
        <v>Oby Sorrel</v>
      </c>
      <c r="J6495">
        <f>YEAR(shipments[[#This Row],[Shipdate]])</f>
        <v>2023</v>
      </c>
      <c r="K6495" s="22"/>
      <c r="L6495" s="22">
        <f>VLOOKUP(shipments[[#This Row],[PID]],CHOOSE({1,2},products[PID],products[Cost_per_box]),2,0)</f>
        <v>12.41</v>
      </c>
      <c r="M6495" s="22">
        <f>shipments[[#This Row],[Boxes]]*shipments[[#This Row],[cost_per_box]]</f>
        <v>645.32000000000005</v>
      </c>
      <c r="N6495" s="22">
        <f>shipments[[#This Row],[Amount]]-shipments[[#This Row],[total cost]]</f>
        <v>326.67999999999995</v>
      </c>
    </row>
    <row r="6496" spans="1:14" x14ac:dyDescent="0.35">
      <c r="A6496" t="s">
        <v>6549</v>
      </c>
      <c r="B6496" t="s">
        <v>8048</v>
      </c>
      <c r="C6496" t="s">
        <v>8025</v>
      </c>
      <c r="D6496" t="s">
        <v>8034</v>
      </c>
      <c r="E6496" s="1">
        <v>45485</v>
      </c>
      <c r="F6496">
        <v>9245.25</v>
      </c>
      <c r="G6496">
        <v>463</v>
      </c>
      <c r="H6496" t="s">
        <v>18</v>
      </c>
      <c r="I6496" t="str">
        <f>VLOOKUP(shipments[[#This Row],[SPID]],CHOOSE({1,2},people[[#All],[SPID]],people[[#All],[Sales_person]]),2,0)</f>
        <v>Oby Sorrel</v>
      </c>
      <c r="J6496">
        <f>YEAR(shipments[[#This Row],[Shipdate]])</f>
        <v>2024</v>
      </c>
      <c r="K6496" s="22"/>
      <c r="L6496" s="22">
        <f>VLOOKUP(shipments[[#This Row],[PID]],CHOOSE({1,2},products[PID],products[Cost_per_box]),2,0)</f>
        <v>12.41</v>
      </c>
      <c r="M6496" s="22">
        <f>shipments[[#This Row],[Boxes]]*shipments[[#This Row],[cost_per_box]]</f>
        <v>5745.83</v>
      </c>
      <c r="N6496" s="22">
        <f>shipments[[#This Row],[Amount]]-shipments[[#This Row],[total cost]]</f>
        <v>3499.42</v>
      </c>
    </row>
    <row r="6497" spans="1:14" x14ac:dyDescent="0.35">
      <c r="A6497" t="s">
        <v>6550</v>
      </c>
      <c r="B6497" t="s">
        <v>8048</v>
      </c>
      <c r="C6497" t="s">
        <v>8025</v>
      </c>
      <c r="D6497" t="s">
        <v>8037</v>
      </c>
      <c r="E6497" s="1">
        <v>45393</v>
      </c>
      <c r="F6497">
        <v>5422.5</v>
      </c>
      <c r="G6497">
        <v>319</v>
      </c>
      <c r="H6497" t="s">
        <v>7</v>
      </c>
      <c r="I6497" t="str">
        <f>VLOOKUP(shipments[[#This Row],[SPID]],CHOOSE({1,2},people[[#All],[SPID]],people[[#All],[Sales_person]]),2,0)</f>
        <v>Oby Sorrel</v>
      </c>
      <c r="J6497">
        <f>YEAR(shipments[[#This Row],[Shipdate]])</f>
        <v>2024</v>
      </c>
      <c r="K6497" s="22"/>
      <c r="L6497" s="22">
        <f>VLOOKUP(shipments[[#This Row],[PID]],CHOOSE({1,2},products[PID],products[Cost_per_box]),2,0)</f>
        <v>12.41</v>
      </c>
      <c r="M6497" s="22">
        <f>shipments[[#This Row],[Boxes]]*shipments[[#This Row],[cost_per_box]]</f>
        <v>3958.79</v>
      </c>
      <c r="N6497" s="22">
        <f>shipments[[#This Row],[Amount]]-shipments[[#This Row],[total cost]]</f>
        <v>1463.71</v>
      </c>
    </row>
    <row r="6498" spans="1:14" x14ac:dyDescent="0.35">
      <c r="A6498" t="s">
        <v>6551</v>
      </c>
      <c r="B6498" t="s">
        <v>8048</v>
      </c>
      <c r="C6498" t="s">
        <v>8026</v>
      </c>
      <c r="D6498" t="s">
        <v>8034</v>
      </c>
      <c r="E6498" s="1">
        <v>45287</v>
      </c>
      <c r="F6498">
        <v>12973.5</v>
      </c>
      <c r="G6498">
        <v>811</v>
      </c>
      <c r="H6498" t="s">
        <v>7</v>
      </c>
      <c r="I6498" t="str">
        <f>VLOOKUP(shipments[[#This Row],[SPID]],CHOOSE({1,2},people[[#All],[SPID]],people[[#All],[Sales_person]]),2,0)</f>
        <v>Oby Sorrel</v>
      </c>
      <c r="J6498">
        <f>YEAR(shipments[[#This Row],[Shipdate]])</f>
        <v>2023</v>
      </c>
      <c r="K6498" s="22"/>
      <c r="L6498" s="22">
        <f>VLOOKUP(shipments[[#This Row],[PID]],CHOOSE({1,2},products[PID],products[Cost_per_box]),2,0)</f>
        <v>9.57</v>
      </c>
      <c r="M6498" s="22">
        <f>shipments[[#This Row],[Boxes]]*shipments[[#This Row],[cost_per_box]]</f>
        <v>7761.27</v>
      </c>
      <c r="N6498" s="22">
        <f>shipments[[#This Row],[Amount]]-shipments[[#This Row],[total cost]]</f>
        <v>5212.2299999999996</v>
      </c>
    </row>
    <row r="6499" spans="1:14" x14ac:dyDescent="0.35">
      <c r="A6499" t="s">
        <v>6552</v>
      </c>
      <c r="B6499" t="s">
        <v>8048</v>
      </c>
      <c r="C6499" t="s">
        <v>8026</v>
      </c>
      <c r="D6499" t="s">
        <v>8038</v>
      </c>
      <c r="E6499" s="1">
        <v>45565</v>
      </c>
      <c r="F6499">
        <v>12231</v>
      </c>
      <c r="G6499">
        <v>720</v>
      </c>
      <c r="H6499" t="s">
        <v>26</v>
      </c>
      <c r="I6499" t="str">
        <f>VLOOKUP(shipments[[#This Row],[SPID]],CHOOSE({1,2},people[[#All],[SPID]],people[[#All],[Sales_person]]),2,0)</f>
        <v>Oby Sorrel</v>
      </c>
      <c r="J6499">
        <f>YEAR(shipments[[#This Row],[Shipdate]])</f>
        <v>2024</v>
      </c>
      <c r="K6499" s="22"/>
      <c r="L6499" s="22">
        <f>VLOOKUP(shipments[[#This Row],[PID]],CHOOSE({1,2},products[PID],products[Cost_per_box]),2,0)</f>
        <v>9.57</v>
      </c>
      <c r="M6499" s="22">
        <f>shipments[[#This Row],[Boxes]]*shipments[[#This Row],[cost_per_box]]</f>
        <v>6890.4000000000005</v>
      </c>
      <c r="N6499" s="22">
        <f>shipments[[#This Row],[Amount]]-shipments[[#This Row],[total cost]]</f>
        <v>5340.5999999999995</v>
      </c>
    </row>
    <row r="6500" spans="1:14" x14ac:dyDescent="0.35">
      <c r="A6500" t="s">
        <v>6553</v>
      </c>
      <c r="B6500" t="s">
        <v>8048</v>
      </c>
      <c r="C6500" t="s">
        <v>8026</v>
      </c>
      <c r="D6500" t="s">
        <v>8033</v>
      </c>
      <c r="E6500" s="1">
        <v>45281</v>
      </c>
      <c r="F6500">
        <v>981</v>
      </c>
      <c r="G6500">
        <v>58</v>
      </c>
      <c r="H6500" t="s">
        <v>7</v>
      </c>
      <c r="I6500" t="str">
        <f>VLOOKUP(shipments[[#This Row],[SPID]],CHOOSE({1,2},people[[#All],[SPID]],people[[#All],[Sales_person]]),2,0)</f>
        <v>Oby Sorrel</v>
      </c>
      <c r="J6500">
        <f>YEAR(shipments[[#This Row],[Shipdate]])</f>
        <v>2023</v>
      </c>
      <c r="K6500" s="22"/>
      <c r="L6500" s="22">
        <f>VLOOKUP(shipments[[#This Row],[PID]],CHOOSE({1,2},products[PID],products[Cost_per_box]),2,0)</f>
        <v>9.57</v>
      </c>
      <c r="M6500" s="22">
        <f>shipments[[#This Row],[Boxes]]*shipments[[#This Row],[cost_per_box]]</f>
        <v>555.06000000000006</v>
      </c>
      <c r="N6500" s="22">
        <f>shipments[[#This Row],[Amount]]-shipments[[#This Row],[total cost]]</f>
        <v>425.93999999999994</v>
      </c>
    </row>
    <row r="6501" spans="1:14" x14ac:dyDescent="0.35">
      <c r="A6501" t="s">
        <v>6554</v>
      </c>
      <c r="B6501" t="s">
        <v>8048</v>
      </c>
      <c r="C6501" t="s">
        <v>8027</v>
      </c>
      <c r="D6501" t="s">
        <v>8033</v>
      </c>
      <c r="E6501" s="1">
        <v>45180</v>
      </c>
      <c r="F6501">
        <v>454.5</v>
      </c>
      <c r="G6501">
        <v>65</v>
      </c>
      <c r="H6501" t="s">
        <v>7</v>
      </c>
      <c r="I6501" t="str">
        <f>VLOOKUP(shipments[[#This Row],[SPID]],CHOOSE({1,2},people[[#All],[SPID]],people[[#All],[Sales_person]]),2,0)</f>
        <v>Oby Sorrel</v>
      </c>
      <c r="J6501">
        <f>YEAR(shipments[[#This Row],[Shipdate]])</f>
        <v>2023</v>
      </c>
      <c r="K6501" s="22"/>
      <c r="L6501" s="22">
        <f>VLOOKUP(shipments[[#This Row],[PID]],CHOOSE({1,2},products[PID],products[Cost_per_box]),2,0)</f>
        <v>8.43</v>
      </c>
      <c r="M6501" s="22">
        <f>shipments[[#This Row],[Boxes]]*shipments[[#This Row],[cost_per_box]]</f>
        <v>547.94999999999993</v>
      </c>
      <c r="N6501" s="22">
        <f>shipments[[#This Row],[Amount]]-shipments[[#This Row],[total cost]]</f>
        <v>-93.449999999999932</v>
      </c>
    </row>
    <row r="6502" spans="1:14" x14ac:dyDescent="0.35">
      <c r="A6502" t="s">
        <v>6555</v>
      </c>
      <c r="B6502" t="s">
        <v>8048</v>
      </c>
      <c r="C6502" t="s">
        <v>8027</v>
      </c>
      <c r="D6502" t="s">
        <v>8038</v>
      </c>
      <c r="E6502" s="1">
        <v>45461</v>
      </c>
      <c r="F6502">
        <v>11760.75</v>
      </c>
      <c r="G6502">
        <v>1177</v>
      </c>
      <c r="H6502" t="s">
        <v>7</v>
      </c>
      <c r="I6502" t="str">
        <f>VLOOKUP(shipments[[#This Row],[SPID]],CHOOSE({1,2},people[[#All],[SPID]],people[[#All],[Sales_person]]),2,0)</f>
        <v>Oby Sorrel</v>
      </c>
      <c r="J6502">
        <f>YEAR(shipments[[#This Row],[Shipdate]])</f>
        <v>2024</v>
      </c>
      <c r="K6502" s="22"/>
      <c r="L6502" s="22">
        <f>VLOOKUP(shipments[[#This Row],[PID]],CHOOSE({1,2},products[PID],products[Cost_per_box]),2,0)</f>
        <v>8.43</v>
      </c>
      <c r="M6502" s="22">
        <f>shipments[[#This Row],[Boxes]]*shipments[[#This Row],[cost_per_box]]</f>
        <v>9922.1099999999988</v>
      </c>
      <c r="N6502" s="22">
        <f>shipments[[#This Row],[Amount]]-shipments[[#This Row],[total cost]]</f>
        <v>1838.6400000000012</v>
      </c>
    </row>
    <row r="6503" spans="1:14" x14ac:dyDescent="0.35">
      <c r="A6503" t="s">
        <v>6556</v>
      </c>
      <c r="B6503" t="s">
        <v>8048</v>
      </c>
      <c r="C6503" t="s">
        <v>8028</v>
      </c>
      <c r="D6503" t="s">
        <v>8038</v>
      </c>
      <c r="E6503" s="1">
        <v>45197</v>
      </c>
      <c r="F6503">
        <v>3091.5</v>
      </c>
      <c r="G6503">
        <v>442</v>
      </c>
      <c r="H6503" t="s">
        <v>40</v>
      </c>
      <c r="I6503" t="str">
        <f>VLOOKUP(shipments[[#This Row],[SPID]],CHOOSE({1,2},people[[#All],[SPID]],people[[#All],[Sales_person]]),2,0)</f>
        <v>Oby Sorrel</v>
      </c>
      <c r="J6503">
        <f>YEAR(shipments[[#This Row],[Shipdate]])</f>
        <v>2023</v>
      </c>
      <c r="K6503" s="22"/>
      <c r="L6503" s="22">
        <f>VLOOKUP(shipments[[#This Row],[PID]],CHOOSE({1,2},products[PID],products[Cost_per_box]),2,0)</f>
        <v>6.8</v>
      </c>
      <c r="M6503" s="22">
        <f>shipments[[#This Row],[Boxes]]*shipments[[#This Row],[cost_per_box]]</f>
        <v>3005.6</v>
      </c>
      <c r="N6503" s="22">
        <f>shipments[[#This Row],[Amount]]-shipments[[#This Row],[total cost]]</f>
        <v>85.900000000000091</v>
      </c>
    </row>
    <row r="6504" spans="1:14" x14ac:dyDescent="0.35">
      <c r="A6504" t="s">
        <v>6557</v>
      </c>
      <c r="B6504" t="s">
        <v>8048</v>
      </c>
      <c r="C6504" t="s">
        <v>8028</v>
      </c>
      <c r="D6504" t="s">
        <v>8037</v>
      </c>
      <c r="E6504" s="1">
        <v>45506</v>
      </c>
      <c r="F6504">
        <v>8408.25</v>
      </c>
      <c r="G6504">
        <v>1052</v>
      </c>
      <c r="H6504" t="s">
        <v>18</v>
      </c>
      <c r="I6504" t="str">
        <f>VLOOKUP(shipments[[#This Row],[SPID]],CHOOSE({1,2},people[[#All],[SPID]],people[[#All],[Sales_person]]),2,0)</f>
        <v>Oby Sorrel</v>
      </c>
      <c r="J6504">
        <f>YEAR(shipments[[#This Row],[Shipdate]])</f>
        <v>2024</v>
      </c>
      <c r="K6504" s="22"/>
      <c r="L6504" s="22">
        <f>VLOOKUP(shipments[[#This Row],[PID]],CHOOSE({1,2},products[PID],products[Cost_per_box]),2,0)</f>
        <v>6.8</v>
      </c>
      <c r="M6504" s="22">
        <f>shipments[[#This Row],[Boxes]]*shipments[[#This Row],[cost_per_box]]</f>
        <v>7153.5999999999995</v>
      </c>
      <c r="N6504" s="22">
        <f>shipments[[#This Row],[Amount]]-shipments[[#This Row],[total cost]]</f>
        <v>1254.6500000000005</v>
      </c>
    </row>
    <row r="6505" spans="1:14" x14ac:dyDescent="0.35">
      <c r="A6505" t="s">
        <v>6558</v>
      </c>
      <c r="B6505" t="s">
        <v>8048</v>
      </c>
      <c r="C6505" t="s">
        <v>8028</v>
      </c>
      <c r="D6505" t="s">
        <v>8035</v>
      </c>
      <c r="E6505" s="1">
        <v>45275</v>
      </c>
      <c r="F6505">
        <v>337.5</v>
      </c>
      <c r="G6505">
        <v>38</v>
      </c>
      <c r="H6505" t="s">
        <v>7</v>
      </c>
      <c r="I6505" t="str">
        <f>VLOOKUP(shipments[[#This Row],[SPID]],CHOOSE({1,2},people[[#All],[SPID]],people[[#All],[Sales_person]]),2,0)</f>
        <v>Oby Sorrel</v>
      </c>
      <c r="J6505">
        <f>YEAR(shipments[[#This Row],[Shipdate]])</f>
        <v>2023</v>
      </c>
      <c r="K6505" s="22"/>
      <c r="L6505" s="22">
        <f>VLOOKUP(shipments[[#This Row],[PID]],CHOOSE({1,2},products[PID],products[Cost_per_box]),2,0)</f>
        <v>6.8</v>
      </c>
      <c r="M6505" s="22">
        <f>shipments[[#This Row],[Boxes]]*shipments[[#This Row],[cost_per_box]]</f>
        <v>258.39999999999998</v>
      </c>
      <c r="N6505" s="22">
        <f>shipments[[#This Row],[Amount]]-shipments[[#This Row],[total cost]]</f>
        <v>79.100000000000023</v>
      </c>
    </row>
    <row r="6506" spans="1:14" x14ac:dyDescent="0.35">
      <c r="A6506" t="s">
        <v>6559</v>
      </c>
      <c r="B6506" t="s">
        <v>8048</v>
      </c>
      <c r="C6506" t="s">
        <v>8028</v>
      </c>
      <c r="D6506" t="s">
        <v>8033</v>
      </c>
      <c r="E6506" s="1">
        <v>45211</v>
      </c>
      <c r="F6506">
        <v>8894.25</v>
      </c>
      <c r="G6506">
        <v>890</v>
      </c>
      <c r="H6506" t="s">
        <v>7</v>
      </c>
      <c r="I6506" t="str">
        <f>VLOOKUP(shipments[[#This Row],[SPID]],CHOOSE({1,2},people[[#All],[SPID]],people[[#All],[Sales_person]]),2,0)</f>
        <v>Oby Sorrel</v>
      </c>
      <c r="J6506">
        <f>YEAR(shipments[[#This Row],[Shipdate]])</f>
        <v>2023</v>
      </c>
      <c r="K6506" s="22"/>
      <c r="L6506" s="22">
        <f>VLOOKUP(shipments[[#This Row],[PID]],CHOOSE({1,2},products[PID],products[Cost_per_box]),2,0)</f>
        <v>6.8</v>
      </c>
      <c r="M6506" s="22">
        <f>shipments[[#This Row],[Boxes]]*shipments[[#This Row],[cost_per_box]]</f>
        <v>6052</v>
      </c>
      <c r="N6506" s="22">
        <f>shipments[[#This Row],[Amount]]-shipments[[#This Row],[total cost]]</f>
        <v>2842.25</v>
      </c>
    </row>
    <row r="6507" spans="1:14" x14ac:dyDescent="0.35">
      <c r="A6507" t="s">
        <v>6560</v>
      </c>
      <c r="B6507" t="s">
        <v>8048</v>
      </c>
      <c r="C6507" t="s">
        <v>8028</v>
      </c>
      <c r="D6507" t="s">
        <v>8037</v>
      </c>
      <c r="E6507" s="1">
        <v>45541</v>
      </c>
      <c r="F6507">
        <v>9312.75</v>
      </c>
      <c r="G6507">
        <v>1165</v>
      </c>
      <c r="H6507" t="s">
        <v>26</v>
      </c>
      <c r="I6507" t="str">
        <f>VLOOKUP(shipments[[#This Row],[SPID]],CHOOSE({1,2},people[[#All],[SPID]],people[[#All],[Sales_person]]),2,0)</f>
        <v>Oby Sorrel</v>
      </c>
      <c r="J6507">
        <f>YEAR(shipments[[#This Row],[Shipdate]])</f>
        <v>2024</v>
      </c>
      <c r="K6507" s="22"/>
      <c r="L6507" s="22">
        <f>VLOOKUP(shipments[[#This Row],[PID]],CHOOSE({1,2},products[PID],products[Cost_per_box]),2,0)</f>
        <v>6.8</v>
      </c>
      <c r="M6507" s="22">
        <f>shipments[[#This Row],[Boxes]]*shipments[[#This Row],[cost_per_box]]</f>
        <v>7922</v>
      </c>
      <c r="N6507" s="22">
        <f>shipments[[#This Row],[Amount]]-shipments[[#This Row],[total cost]]</f>
        <v>1390.75</v>
      </c>
    </row>
    <row r="6508" spans="1:14" x14ac:dyDescent="0.35">
      <c r="A6508" t="s">
        <v>6561</v>
      </c>
      <c r="B6508" t="s">
        <v>8048</v>
      </c>
      <c r="C6508" t="s">
        <v>8029</v>
      </c>
      <c r="D6508" t="s">
        <v>8038</v>
      </c>
      <c r="E6508" s="1">
        <v>45481</v>
      </c>
      <c r="F6508">
        <v>4587.75</v>
      </c>
      <c r="G6508">
        <v>170</v>
      </c>
      <c r="H6508" t="s">
        <v>18</v>
      </c>
      <c r="I6508" t="str">
        <f>VLOOKUP(shipments[[#This Row],[SPID]],CHOOSE({1,2},people[[#All],[SPID]],people[[#All],[Sales_person]]),2,0)</f>
        <v>Oby Sorrel</v>
      </c>
      <c r="J6508">
        <f>YEAR(shipments[[#This Row],[Shipdate]])</f>
        <v>2024</v>
      </c>
      <c r="K6508" s="22"/>
      <c r="L6508" s="22">
        <f>VLOOKUP(shipments[[#This Row],[PID]],CHOOSE({1,2},products[PID],products[Cost_per_box]),2,0)</f>
        <v>5.04</v>
      </c>
      <c r="M6508" s="22">
        <f>shipments[[#This Row],[Boxes]]*shipments[[#This Row],[cost_per_box]]</f>
        <v>856.8</v>
      </c>
      <c r="N6508" s="22">
        <f>shipments[[#This Row],[Amount]]-shipments[[#This Row],[total cost]]</f>
        <v>3730.95</v>
      </c>
    </row>
    <row r="6509" spans="1:14" x14ac:dyDescent="0.35">
      <c r="A6509" t="s">
        <v>6562</v>
      </c>
      <c r="B6509" t="s">
        <v>8048</v>
      </c>
      <c r="C6509" t="s">
        <v>8030</v>
      </c>
      <c r="D6509" t="s">
        <v>8036</v>
      </c>
      <c r="E6509" s="1">
        <v>45369</v>
      </c>
      <c r="F6509">
        <v>7782.75</v>
      </c>
      <c r="G6509">
        <v>649</v>
      </c>
      <c r="H6509" t="s">
        <v>40</v>
      </c>
      <c r="I6509" t="str">
        <f>VLOOKUP(shipments[[#This Row],[SPID]],CHOOSE({1,2},people[[#All],[SPID]],people[[#All],[Sales_person]]),2,0)</f>
        <v>Oby Sorrel</v>
      </c>
      <c r="J6509">
        <f>YEAR(shipments[[#This Row],[Shipdate]])</f>
        <v>2024</v>
      </c>
      <c r="K6509" s="22"/>
      <c r="L6509" s="22">
        <f>VLOOKUP(shipments[[#This Row],[PID]],CHOOSE({1,2},products[PID],products[Cost_per_box]),2,0)</f>
        <v>2.76</v>
      </c>
      <c r="M6509" s="22">
        <f>shipments[[#This Row],[Boxes]]*shipments[[#This Row],[cost_per_box]]</f>
        <v>1791.2399999999998</v>
      </c>
      <c r="N6509" s="22">
        <f>shipments[[#This Row],[Amount]]-shipments[[#This Row],[total cost]]</f>
        <v>5991.51</v>
      </c>
    </row>
    <row r="6510" spans="1:14" x14ac:dyDescent="0.35">
      <c r="A6510" t="s">
        <v>6563</v>
      </c>
      <c r="B6510" t="s">
        <v>8048</v>
      </c>
      <c r="C6510" t="s">
        <v>8031</v>
      </c>
      <c r="D6510" t="s">
        <v>8034</v>
      </c>
      <c r="E6510" s="1">
        <v>45539</v>
      </c>
      <c r="F6510">
        <v>1536.75</v>
      </c>
      <c r="G6510">
        <v>140</v>
      </c>
      <c r="H6510" t="s">
        <v>26</v>
      </c>
      <c r="I6510" t="str">
        <f>VLOOKUP(shipments[[#This Row],[SPID]],CHOOSE({1,2},people[[#All],[SPID]],people[[#All],[Sales_person]]),2,0)</f>
        <v>Oby Sorrel</v>
      </c>
      <c r="J6510">
        <f>YEAR(shipments[[#This Row],[Shipdate]])</f>
        <v>2024</v>
      </c>
      <c r="K6510" s="22"/>
      <c r="L6510" s="22">
        <f>VLOOKUP(shipments[[#This Row],[PID]],CHOOSE({1,2},products[PID],products[Cost_per_box]),2,0)</f>
        <v>3.32</v>
      </c>
      <c r="M6510" s="22">
        <f>shipments[[#This Row],[Boxes]]*shipments[[#This Row],[cost_per_box]]</f>
        <v>464.79999999999995</v>
      </c>
      <c r="N6510" s="22">
        <f>shipments[[#This Row],[Amount]]-shipments[[#This Row],[total cost]]</f>
        <v>1071.95</v>
      </c>
    </row>
    <row r="6511" spans="1:14" x14ac:dyDescent="0.35">
      <c r="A6511" t="s">
        <v>6564</v>
      </c>
      <c r="B6511" t="s">
        <v>8048</v>
      </c>
      <c r="C6511" t="s">
        <v>8032</v>
      </c>
      <c r="D6511" t="s">
        <v>8038</v>
      </c>
      <c r="E6511" s="1">
        <v>45540</v>
      </c>
      <c r="F6511">
        <v>6099.75</v>
      </c>
      <c r="G6511">
        <v>291</v>
      </c>
      <c r="H6511" t="s">
        <v>26</v>
      </c>
      <c r="I6511" t="str">
        <f>VLOOKUP(shipments[[#This Row],[SPID]],CHOOSE({1,2},people[[#All],[SPID]],people[[#All],[Sales_person]]),2,0)</f>
        <v>Oby Sorrel</v>
      </c>
      <c r="J6511">
        <f>YEAR(shipments[[#This Row],[Shipdate]])</f>
        <v>2024</v>
      </c>
      <c r="K6511" s="22"/>
      <c r="L6511" s="22">
        <f>VLOOKUP(shipments[[#This Row],[PID]],CHOOSE({1,2},products[PID],products[Cost_per_box]),2,0)</f>
        <v>2.65</v>
      </c>
      <c r="M6511" s="22">
        <f>shipments[[#This Row],[Boxes]]*shipments[[#This Row],[cost_per_box]]</f>
        <v>771.15</v>
      </c>
      <c r="N6511" s="22">
        <f>shipments[[#This Row],[Amount]]-shipments[[#This Row],[total cost]]</f>
        <v>5328.6</v>
      </c>
    </row>
    <row r="6512" spans="1:14" x14ac:dyDescent="0.35">
      <c r="A6512" t="s">
        <v>6565</v>
      </c>
      <c r="B6512" t="s">
        <v>8048</v>
      </c>
      <c r="C6512" t="s">
        <v>8032</v>
      </c>
      <c r="D6512" t="s">
        <v>8033</v>
      </c>
      <c r="E6512" s="1">
        <v>45280</v>
      </c>
      <c r="F6512">
        <v>9402.75</v>
      </c>
      <c r="G6512">
        <v>428</v>
      </c>
      <c r="H6512" t="s">
        <v>7</v>
      </c>
      <c r="I6512" t="str">
        <f>VLOOKUP(shipments[[#This Row],[SPID]],CHOOSE({1,2},people[[#All],[SPID]],people[[#All],[Sales_person]]),2,0)</f>
        <v>Oby Sorrel</v>
      </c>
      <c r="J6512">
        <f>YEAR(shipments[[#This Row],[Shipdate]])</f>
        <v>2023</v>
      </c>
      <c r="K6512" s="22"/>
      <c r="L6512" s="22">
        <f>VLOOKUP(shipments[[#This Row],[PID]],CHOOSE({1,2},products[PID],products[Cost_per_box]),2,0)</f>
        <v>2.65</v>
      </c>
      <c r="M6512" s="22">
        <f>shipments[[#This Row],[Boxes]]*shipments[[#This Row],[cost_per_box]]</f>
        <v>1134.2</v>
      </c>
      <c r="N6512" s="22">
        <f>shipments[[#This Row],[Amount]]-shipments[[#This Row],[total cost]]</f>
        <v>8268.5499999999993</v>
      </c>
    </row>
    <row r="6513" spans="1:14" x14ac:dyDescent="0.35">
      <c r="A6513" t="s">
        <v>6566</v>
      </c>
      <c r="B6513" t="s">
        <v>8048</v>
      </c>
      <c r="C6513" t="s">
        <v>8032</v>
      </c>
      <c r="D6513" t="s">
        <v>8034</v>
      </c>
      <c r="E6513" s="1">
        <v>45393</v>
      </c>
      <c r="F6513">
        <v>10266.75</v>
      </c>
      <c r="G6513">
        <v>489</v>
      </c>
      <c r="H6513" t="s">
        <v>7</v>
      </c>
      <c r="I6513" t="str">
        <f>VLOOKUP(shipments[[#This Row],[SPID]],CHOOSE({1,2},people[[#All],[SPID]],people[[#All],[Sales_person]]),2,0)</f>
        <v>Oby Sorrel</v>
      </c>
      <c r="J6513">
        <f>YEAR(shipments[[#This Row],[Shipdate]])</f>
        <v>2024</v>
      </c>
      <c r="K6513" s="22"/>
      <c r="L6513" s="22">
        <f>VLOOKUP(shipments[[#This Row],[PID]],CHOOSE({1,2},products[PID],products[Cost_per_box]),2,0)</f>
        <v>2.65</v>
      </c>
      <c r="M6513" s="22">
        <f>shipments[[#This Row],[Boxes]]*shipments[[#This Row],[cost_per_box]]</f>
        <v>1295.8499999999999</v>
      </c>
      <c r="N6513" s="22">
        <f>shipments[[#This Row],[Amount]]-shipments[[#This Row],[total cost]]</f>
        <v>8970.9</v>
      </c>
    </row>
    <row r="6514" spans="1:14" x14ac:dyDescent="0.35">
      <c r="A6514" t="s">
        <v>6567</v>
      </c>
      <c r="B6514" t="s">
        <v>8048</v>
      </c>
      <c r="C6514" t="s">
        <v>8032</v>
      </c>
      <c r="D6514" t="s">
        <v>8038</v>
      </c>
      <c r="E6514" s="1">
        <v>45092</v>
      </c>
      <c r="F6514">
        <v>8795.25</v>
      </c>
      <c r="G6514">
        <v>440</v>
      </c>
      <c r="H6514" t="s">
        <v>7</v>
      </c>
      <c r="I6514" t="str">
        <f>VLOOKUP(shipments[[#This Row],[SPID]],CHOOSE({1,2},people[[#All],[SPID]],people[[#All],[Sales_person]]),2,0)</f>
        <v>Oby Sorrel</v>
      </c>
      <c r="J6514">
        <f>YEAR(shipments[[#This Row],[Shipdate]])</f>
        <v>2023</v>
      </c>
      <c r="K6514" s="22"/>
      <c r="L6514" s="22">
        <f>VLOOKUP(shipments[[#This Row],[PID]],CHOOSE({1,2},products[PID],products[Cost_per_box]),2,0)</f>
        <v>2.65</v>
      </c>
      <c r="M6514" s="22">
        <f>shipments[[#This Row],[Boxes]]*shipments[[#This Row],[cost_per_box]]</f>
        <v>1166</v>
      </c>
      <c r="N6514" s="22">
        <f>shipments[[#This Row],[Amount]]-shipments[[#This Row],[total cost]]</f>
        <v>7629.25</v>
      </c>
    </row>
    <row r="6515" spans="1:14" x14ac:dyDescent="0.35">
      <c r="A6515" t="s">
        <v>6568</v>
      </c>
      <c r="B6515" t="s">
        <v>8048</v>
      </c>
      <c r="C6515" t="s">
        <v>8011</v>
      </c>
      <c r="D6515" t="s">
        <v>8034</v>
      </c>
      <c r="E6515" s="1">
        <v>45523</v>
      </c>
      <c r="F6515">
        <v>884.25</v>
      </c>
      <c r="G6515">
        <v>69</v>
      </c>
      <c r="H6515" t="s">
        <v>18</v>
      </c>
      <c r="I6515" t="str">
        <f>VLOOKUP(shipments[[#This Row],[SPID]],CHOOSE({1,2},people[[#All],[SPID]],people[[#All],[Sales_person]]),2,0)</f>
        <v>Oby Sorrel</v>
      </c>
      <c r="J6515">
        <f>YEAR(shipments[[#This Row],[Shipdate]])</f>
        <v>2024</v>
      </c>
      <c r="K6515" s="22"/>
      <c r="L6515" s="22">
        <f>VLOOKUP(shipments[[#This Row],[PID]],CHOOSE({1,2},products[PID],products[Cost_per_box]),2,0)</f>
        <v>5.26</v>
      </c>
      <c r="M6515" s="22">
        <f>shipments[[#This Row],[Boxes]]*shipments[[#This Row],[cost_per_box]]</f>
        <v>362.94</v>
      </c>
      <c r="N6515" s="22">
        <f>shipments[[#This Row],[Amount]]-shipments[[#This Row],[total cost]]</f>
        <v>521.30999999999995</v>
      </c>
    </row>
    <row r="6516" spans="1:14" x14ac:dyDescent="0.35">
      <c r="A6516" t="s">
        <v>6569</v>
      </c>
      <c r="B6516" t="s">
        <v>8048</v>
      </c>
      <c r="C6516" t="s">
        <v>8012</v>
      </c>
      <c r="D6516" t="s">
        <v>8033</v>
      </c>
      <c r="E6516" s="1">
        <v>45288</v>
      </c>
      <c r="F6516">
        <v>4938.75</v>
      </c>
      <c r="G6516">
        <v>330</v>
      </c>
      <c r="H6516" t="s">
        <v>7</v>
      </c>
      <c r="I6516" t="str">
        <f>VLOOKUP(shipments[[#This Row],[SPID]],CHOOSE({1,2},people[[#All],[SPID]],people[[#All],[Sales_person]]),2,0)</f>
        <v>Oby Sorrel</v>
      </c>
      <c r="J6516">
        <f>YEAR(shipments[[#This Row],[Shipdate]])</f>
        <v>2023</v>
      </c>
      <c r="K6516" s="22"/>
      <c r="L6516" s="22">
        <f>VLOOKUP(shipments[[#This Row],[PID]],CHOOSE({1,2},products[PID],products[Cost_per_box]),2,0)</f>
        <v>7.48</v>
      </c>
      <c r="M6516" s="22">
        <f>shipments[[#This Row],[Boxes]]*shipments[[#This Row],[cost_per_box]]</f>
        <v>2468.4</v>
      </c>
      <c r="N6516" s="22">
        <f>shipments[[#This Row],[Amount]]-shipments[[#This Row],[total cost]]</f>
        <v>2470.35</v>
      </c>
    </row>
    <row r="6517" spans="1:14" x14ac:dyDescent="0.35">
      <c r="A6517" t="s">
        <v>6570</v>
      </c>
      <c r="B6517" t="s">
        <v>8048</v>
      </c>
      <c r="C6517" t="s">
        <v>8014</v>
      </c>
      <c r="D6517" t="s">
        <v>8033</v>
      </c>
      <c r="E6517" s="1">
        <v>45125</v>
      </c>
      <c r="F6517">
        <v>3366</v>
      </c>
      <c r="G6517">
        <v>421</v>
      </c>
      <c r="H6517" t="s">
        <v>7</v>
      </c>
      <c r="I6517" t="str">
        <f>VLOOKUP(shipments[[#This Row],[SPID]],CHOOSE({1,2},people[[#All],[SPID]],people[[#All],[Sales_person]]),2,0)</f>
        <v>Oby Sorrel</v>
      </c>
      <c r="J6517">
        <f>YEAR(shipments[[#This Row],[Shipdate]])</f>
        <v>2023</v>
      </c>
      <c r="K6517" s="22"/>
      <c r="L6517" s="22">
        <f>VLOOKUP(shipments[[#This Row],[PID]],CHOOSE({1,2},products[PID],products[Cost_per_box]),2,0)</f>
        <v>3.85</v>
      </c>
      <c r="M6517" s="22">
        <f>shipments[[#This Row],[Boxes]]*shipments[[#This Row],[cost_per_box]]</f>
        <v>1620.8500000000001</v>
      </c>
      <c r="N6517" s="22">
        <f>shipments[[#This Row],[Amount]]-shipments[[#This Row],[total cost]]</f>
        <v>1745.1499999999999</v>
      </c>
    </row>
    <row r="6518" spans="1:14" x14ac:dyDescent="0.35">
      <c r="A6518" t="s">
        <v>6571</v>
      </c>
      <c r="B6518" t="s">
        <v>8048</v>
      </c>
      <c r="C6518" t="s">
        <v>8014</v>
      </c>
      <c r="D6518" t="s">
        <v>8036</v>
      </c>
      <c r="E6518" s="1">
        <v>45272</v>
      </c>
      <c r="F6518">
        <v>2715.75</v>
      </c>
      <c r="G6518">
        <v>453</v>
      </c>
      <c r="H6518" t="s">
        <v>7</v>
      </c>
      <c r="I6518" t="str">
        <f>VLOOKUP(shipments[[#This Row],[SPID]],CHOOSE({1,2},people[[#All],[SPID]],people[[#All],[Sales_person]]),2,0)</f>
        <v>Oby Sorrel</v>
      </c>
      <c r="J6518">
        <f>YEAR(shipments[[#This Row],[Shipdate]])</f>
        <v>2023</v>
      </c>
      <c r="K6518" s="22"/>
      <c r="L6518" s="22">
        <f>VLOOKUP(shipments[[#This Row],[PID]],CHOOSE({1,2},products[PID],products[Cost_per_box]),2,0)</f>
        <v>3.85</v>
      </c>
      <c r="M6518" s="22">
        <f>shipments[[#This Row],[Boxes]]*shipments[[#This Row],[cost_per_box]]</f>
        <v>1744.05</v>
      </c>
      <c r="N6518" s="22">
        <f>shipments[[#This Row],[Amount]]-shipments[[#This Row],[total cost]]</f>
        <v>971.7</v>
      </c>
    </row>
    <row r="6519" spans="1:14" x14ac:dyDescent="0.35">
      <c r="A6519" t="s">
        <v>6572</v>
      </c>
      <c r="B6519" t="s">
        <v>8048</v>
      </c>
      <c r="C6519" t="s">
        <v>8014</v>
      </c>
      <c r="D6519" t="s">
        <v>8038</v>
      </c>
      <c r="E6519" s="1">
        <v>45030</v>
      </c>
      <c r="F6519">
        <v>11720.25</v>
      </c>
      <c r="G6519">
        <v>1466</v>
      </c>
      <c r="H6519" t="s">
        <v>7</v>
      </c>
      <c r="I6519" t="str">
        <f>VLOOKUP(shipments[[#This Row],[SPID]],CHOOSE({1,2},people[[#All],[SPID]],people[[#All],[Sales_person]]),2,0)</f>
        <v>Oby Sorrel</v>
      </c>
      <c r="J6519">
        <f>YEAR(shipments[[#This Row],[Shipdate]])</f>
        <v>2023</v>
      </c>
      <c r="K6519" s="22"/>
      <c r="L6519" s="22">
        <f>VLOOKUP(shipments[[#This Row],[PID]],CHOOSE({1,2},products[PID],products[Cost_per_box]),2,0)</f>
        <v>3.85</v>
      </c>
      <c r="M6519" s="22">
        <f>shipments[[#This Row],[Boxes]]*shipments[[#This Row],[cost_per_box]]</f>
        <v>5644.1</v>
      </c>
      <c r="N6519" s="22">
        <f>shipments[[#This Row],[Amount]]-shipments[[#This Row],[total cost]]</f>
        <v>6076.15</v>
      </c>
    </row>
    <row r="6520" spans="1:14" x14ac:dyDescent="0.35">
      <c r="A6520" t="s">
        <v>6573</v>
      </c>
      <c r="B6520" t="s">
        <v>8048</v>
      </c>
      <c r="C6520" t="s">
        <v>8014</v>
      </c>
      <c r="D6520" t="s">
        <v>8038</v>
      </c>
      <c r="E6520" s="1">
        <v>44999</v>
      </c>
      <c r="F6520">
        <v>1955.25</v>
      </c>
      <c r="G6520">
        <v>218</v>
      </c>
      <c r="H6520" t="s">
        <v>7</v>
      </c>
      <c r="I6520" t="str">
        <f>VLOOKUP(shipments[[#This Row],[SPID]],CHOOSE({1,2},people[[#All],[SPID]],people[[#All],[Sales_person]]),2,0)</f>
        <v>Oby Sorrel</v>
      </c>
      <c r="J6520">
        <f>YEAR(shipments[[#This Row],[Shipdate]])</f>
        <v>2023</v>
      </c>
      <c r="K6520" s="22"/>
      <c r="L6520" s="22">
        <f>VLOOKUP(shipments[[#This Row],[PID]],CHOOSE({1,2},products[PID],products[Cost_per_box]),2,0)</f>
        <v>3.85</v>
      </c>
      <c r="M6520" s="22">
        <f>shipments[[#This Row],[Boxes]]*shipments[[#This Row],[cost_per_box]]</f>
        <v>839.30000000000007</v>
      </c>
      <c r="N6520" s="22">
        <f>shipments[[#This Row],[Amount]]-shipments[[#This Row],[total cost]]</f>
        <v>1115.9499999999998</v>
      </c>
    </row>
    <row r="6521" spans="1:14" x14ac:dyDescent="0.35">
      <c r="A6521" t="s">
        <v>6574</v>
      </c>
      <c r="B6521" t="s">
        <v>8048</v>
      </c>
      <c r="C6521" t="s">
        <v>8014</v>
      </c>
      <c r="D6521" t="s">
        <v>8034</v>
      </c>
      <c r="E6521" s="1">
        <v>45152</v>
      </c>
      <c r="F6521">
        <v>1413</v>
      </c>
      <c r="G6521">
        <v>157</v>
      </c>
      <c r="H6521" t="s">
        <v>7</v>
      </c>
      <c r="I6521" t="str">
        <f>VLOOKUP(shipments[[#This Row],[SPID]],CHOOSE({1,2},people[[#All],[SPID]],people[[#All],[Sales_person]]),2,0)</f>
        <v>Oby Sorrel</v>
      </c>
      <c r="J6521">
        <f>YEAR(shipments[[#This Row],[Shipdate]])</f>
        <v>2023</v>
      </c>
      <c r="K6521" s="22"/>
      <c r="L6521" s="22">
        <f>VLOOKUP(shipments[[#This Row],[PID]],CHOOSE({1,2},products[PID],products[Cost_per_box]),2,0)</f>
        <v>3.85</v>
      </c>
      <c r="M6521" s="22">
        <f>shipments[[#This Row],[Boxes]]*shipments[[#This Row],[cost_per_box]]</f>
        <v>604.45000000000005</v>
      </c>
      <c r="N6521" s="22">
        <f>shipments[[#This Row],[Amount]]-shipments[[#This Row],[total cost]]</f>
        <v>808.55</v>
      </c>
    </row>
    <row r="6522" spans="1:14" x14ac:dyDescent="0.35">
      <c r="A6522" t="s">
        <v>6575</v>
      </c>
      <c r="B6522" t="s">
        <v>8048</v>
      </c>
      <c r="C6522" t="s">
        <v>8014</v>
      </c>
      <c r="D6522" t="s">
        <v>8034</v>
      </c>
      <c r="E6522" s="1">
        <v>45062</v>
      </c>
      <c r="F6522">
        <v>4592.25</v>
      </c>
      <c r="G6522">
        <v>575</v>
      </c>
      <c r="H6522" t="s">
        <v>7</v>
      </c>
      <c r="I6522" t="str">
        <f>VLOOKUP(shipments[[#This Row],[SPID]],CHOOSE({1,2},people[[#All],[SPID]],people[[#All],[Sales_person]]),2,0)</f>
        <v>Oby Sorrel</v>
      </c>
      <c r="J6522">
        <f>YEAR(shipments[[#This Row],[Shipdate]])</f>
        <v>2023</v>
      </c>
      <c r="K6522" s="22"/>
      <c r="L6522" s="22">
        <f>VLOOKUP(shipments[[#This Row],[PID]],CHOOSE({1,2},products[PID],products[Cost_per_box]),2,0)</f>
        <v>3.85</v>
      </c>
      <c r="M6522" s="22">
        <f>shipments[[#This Row],[Boxes]]*shipments[[#This Row],[cost_per_box]]</f>
        <v>2213.75</v>
      </c>
      <c r="N6522" s="22">
        <f>shipments[[#This Row],[Amount]]-shipments[[#This Row],[total cost]]</f>
        <v>2378.5</v>
      </c>
    </row>
    <row r="6523" spans="1:14" x14ac:dyDescent="0.35">
      <c r="A6523" t="s">
        <v>6576</v>
      </c>
      <c r="B6523" t="s">
        <v>8048</v>
      </c>
      <c r="C6523" t="s">
        <v>8015</v>
      </c>
      <c r="D6523" t="s">
        <v>8033</v>
      </c>
      <c r="E6523" s="1">
        <v>45252</v>
      </c>
      <c r="F6523">
        <v>1509.75</v>
      </c>
      <c r="G6523">
        <v>216</v>
      </c>
      <c r="H6523" t="s">
        <v>7</v>
      </c>
      <c r="I6523" t="str">
        <f>VLOOKUP(shipments[[#This Row],[SPID]],CHOOSE({1,2},people[[#All],[SPID]],people[[#All],[Sales_person]]),2,0)</f>
        <v>Oby Sorrel</v>
      </c>
      <c r="J6523">
        <f>YEAR(shipments[[#This Row],[Shipdate]])</f>
        <v>2023</v>
      </c>
      <c r="K6523" s="22"/>
      <c r="L6523" s="22">
        <f>VLOOKUP(shipments[[#This Row],[PID]],CHOOSE({1,2},products[PID],products[Cost_per_box]),2,0)</f>
        <v>5.72</v>
      </c>
      <c r="M6523" s="22">
        <f>shipments[[#This Row],[Boxes]]*shipments[[#This Row],[cost_per_box]]</f>
        <v>1235.52</v>
      </c>
      <c r="N6523" s="22">
        <f>shipments[[#This Row],[Amount]]-shipments[[#This Row],[total cost]]</f>
        <v>274.23</v>
      </c>
    </row>
    <row r="6524" spans="1:14" x14ac:dyDescent="0.35">
      <c r="A6524" t="s">
        <v>6577</v>
      </c>
      <c r="B6524" t="s">
        <v>8048</v>
      </c>
      <c r="C6524" t="s">
        <v>8015</v>
      </c>
      <c r="D6524" t="s">
        <v>8036</v>
      </c>
      <c r="E6524" s="1">
        <v>45258</v>
      </c>
      <c r="F6524">
        <v>2475</v>
      </c>
      <c r="G6524">
        <v>310</v>
      </c>
      <c r="H6524" t="s">
        <v>7</v>
      </c>
      <c r="I6524" t="str">
        <f>VLOOKUP(shipments[[#This Row],[SPID]],CHOOSE({1,2},people[[#All],[SPID]],people[[#All],[Sales_person]]),2,0)</f>
        <v>Oby Sorrel</v>
      </c>
      <c r="J6524">
        <f>YEAR(shipments[[#This Row],[Shipdate]])</f>
        <v>2023</v>
      </c>
      <c r="K6524" s="22"/>
      <c r="L6524" s="22">
        <f>VLOOKUP(shipments[[#This Row],[PID]],CHOOSE({1,2},products[PID],products[Cost_per_box]),2,0)</f>
        <v>5.72</v>
      </c>
      <c r="M6524" s="22">
        <f>shipments[[#This Row],[Boxes]]*shipments[[#This Row],[cost_per_box]]</f>
        <v>1773.1999999999998</v>
      </c>
      <c r="N6524" s="22">
        <f>shipments[[#This Row],[Amount]]-shipments[[#This Row],[total cost]]</f>
        <v>701.80000000000018</v>
      </c>
    </row>
    <row r="6525" spans="1:14" x14ac:dyDescent="0.35">
      <c r="A6525" t="s">
        <v>6578</v>
      </c>
      <c r="B6525" t="s">
        <v>8048</v>
      </c>
      <c r="C6525" t="s">
        <v>8015</v>
      </c>
      <c r="D6525" t="s">
        <v>8038</v>
      </c>
      <c r="E6525" s="1">
        <v>45230</v>
      </c>
      <c r="F6525">
        <v>321.75</v>
      </c>
      <c r="G6525">
        <v>54</v>
      </c>
      <c r="H6525" t="s">
        <v>7</v>
      </c>
      <c r="I6525" t="str">
        <f>VLOOKUP(shipments[[#This Row],[SPID]],CHOOSE({1,2},people[[#All],[SPID]],people[[#All],[Sales_person]]),2,0)</f>
        <v>Oby Sorrel</v>
      </c>
      <c r="J6525">
        <f>YEAR(shipments[[#This Row],[Shipdate]])</f>
        <v>2023</v>
      </c>
      <c r="K6525" s="22"/>
      <c r="L6525" s="22">
        <f>VLOOKUP(shipments[[#This Row],[PID]],CHOOSE({1,2},products[PID],products[Cost_per_box]),2,0)</f>
        <v>5.72</v>
      </c>
      <c r="M6525" s="22">
        <f>shipments[[#This Row],[Boxes]]*shipments[[#This Row],[cost_per_box]]</f>
        <v>308.88</v>
      </c>
      <c r="N6525" s="22">
        <f>shipments[[#This Row],[Amount]]-shipments[[#This Row],[total cost]]</f>
        <v>12.870000000000005</v>
      </c>
    </row>
    <row r="6526" spans="1:14" x14ac:dyDescent="0.35">
      <c r="A6526" t="s">
        <v>6579</v>
      </c>
      <c r="B6526" t="s">
        <v>8048</v>
      </c>
      <c r="C6526" t="s">
        <v>8015</v>
      </c>
      <c r="D6526" t="s">
        <v>8037</v>
      </c>
      <c r="E6526" s="1">
        <v>45012</v>
      </c>
      <c r="F6526">
        <v>6009.75</v>
      </c>
      <c r="G6526">
        <v>668</v>
      </c>
      <c r="H6526" t="s">
        <v>7</v>
      </c>
      <c r="I6526" t="str">
        <f>VLOOKUP(shipments[[#This Row],[SPID]],CHOOSE({1,2},people[[#All],[SPID]],people[[#All],[Sales_person]]),2,0)</f>
        <v>Oby Sorrel</v>
      </c>
      <c r="J6526">
        <f>YEAR(shipments[[#This Row],[Shipdate]])</f>
        <v>2023</v>
      </c>
      <c r="K6526" s="22"/>
      <c r="L6526" s="22">
        <f>VLOOKUP(shipments[[#This Row],[PID]],CHOOSE({1,2},products[PID],products[Cost_per_box]),2,0)</f>
        <v>5.72</v>
      </c>
      <c r="M6526" s="22">
        <f>shipments[[#This Row],[Boxes]]*shipments[[#This Row],[cost_per_box]]</f>
        <v>3820.96</v>
      </c>
      <c r="N6526" s="22">
        <f>shipments[[#This Row],[Amount]]-shipments[[#This Row],[total cost]]</f>
        <v>2188.79</v>
      </c>
    </row>
    <row r="6527" spans="1:14" x14ac:dyDescent="0.35">
      <c r="A6527" t="s">
        <v>6580</v>
      </c>
      <c r="B6527" t="s">
        <v>8048</v>
      </c>
      <c r="C6527" t="s">
        <v>8015</v>
      </c>
      <c r="D6527" t="s">
        <v>8033</v>
      </c>
      <c r="E6527" s="1">
        <v>45203</v>
      </c>
      <c r="F6527">
        <v>3840.75</v>
      </c>
      <c r="G6527">
        <v>427</v>
      </c>
      <c r="H6527" t="s">
        <v>7</v>
      </c>
      <c r="I6527" t="str">
        <f>VLOOKUP(shipments[[#This Row],[SPID]],CHOOSE({1,2},people[[#All],[SPID]],people[[#All],[Sales_person]]),2,0)</f>
        <v>Oby Sorrel</v>
      </c>
      <c r="J6527">
        <f>YEAR(shipments[[#This Row],[Shipdate]])</f>
        <v>2023</v>
      </c>
      <c r="K6527" s="22"/>
      <c r="L6527" s="22">
        <f>VLOOKUP(shipments[[#This Row],[PID]],CHOOSE({1,2},products[PID],products[Cost_per_box]),2,0)</f>
        <v>5.72</v>
      </c>
      <c r="M6527" s="22">
        <f>shipments[[#This Row],[Boxes]]*shipments[[#This Row],[cost_per_box]]</f>
        <v>2442.44</v>
      </c>
      <c r="N6527" s="22">
        <f>shipments[[#This Row],[Amount]]-shipments[[#This Row],[total cost]]</f>
        <v>1398.31</v>
      </c>
    </row>
    <row r="6528" spans="1:14" x14ac:dyDescent="0.35">
      <c r="A6528" t="s">
        <v>6581</v>
      </c>
      <c r="B6528" t="s">
        <v>8048</v>
      </c>
      <c r="C6528" t="s">
        <v>8015</v>
      </c>
      <c r="D6528" t="s">
        <v>8033</v>
      </c>
      <c r="E6528" s="1">
        <v>45475</v>
      </c>
      <c r="F6528">
        <v>14123.25</v>
      </c>
      <c r="G6528">
        <v>2354</v>
      </c>
      <c r="H6528" t="s">
        <v>18</v>
      </c>
      <c r="I6528" t="str">
        <f>VLOOKUP(shipments[[#This Row],[SPID]],CHOOSE({1,2},people[[#All],[SPID]],people[[#All],[Sales_person]]),2,0)</f>
        <v>Oby Sorrel</v>
      </c>
      <c r="J6528">
        <f>YEAR(shipments[[#This Row],[Shipdate]])</f>
        <v>2024</v>
      </c>
      <c r="K6528" s="22"/>
      <c r="L6528" s="22">
        <f>VLOOKUP(shipments[[#This Row],[PID]],CHOOSE({1,2},products[PID],products[Cost_per_box]),2,0)</f>
        <v>5.72</v>
      </c>
      <c r="M6528" s="22">
        <f>shipments[[#This Row],[Boxes]]*shipments[[#This Row],[cost_per_box]]</f>
        <v>13464.88</v>
      </c>
      <c r="N6528" s="22">
        <f>shipments[[#This Row],[Amount]]-shipments[[#This Row],[total cost]]</f>
        <v>658.3700000000008</v>
      </c>
    </row>
    <row r="6529" spans="1:14" x14ac:dyDescent="0.35">
      <c r="A6529" t="s">
        <v>6582</v>
      </c>
      <c r="B6529" t="s">
        <v>8048</v>
      </c>
      <c r="C6529" t="s">
        <v>8017</v>
      </c>
      <c r="D6529" t="s">
        <v>8036</v>
      </c>
      <c r="E6529" s="1">
        <v>45135</v>
      </c>
      <c r="F6529">
        <v>6095.25</v>
      </c>
      <c r="G6529">
        <v>254</v>
      </c>
      <c r="H6529" t="s">
        <v>7</v>
      </c>
      <c r="I6529" t="str">
        <f>VLOOKUP(shipments[[#This Row],[SPID]],CHOOSE({1,2},people[[#All],[SPID]],people[[#All],[Sales_person]]),2,0)</f>
        <v>Oby Sorrel</v>
      </c>
      <c r="J6529">
        <f>YEAR(shipments[[#This Row],[Shipdate]])</f>
        <v>2023</v>
      </c>
      <c r="K6529" s="22"/>
      <c r="L6529" s="22">
        <f>VLOOKUP(shipments[[#This Row],[PID]],CHOOSE({1,2},products[PID],products[Cost_per_box]),2,0)</f>
        <v>9.94</v>
      </c>
      <c r="M6529" s="22">
        <f>shipments[[#This Row],[Boxes]]*shipments[[#This Row],[cost_per_box]]</f>
        <v>2524.7599999999998</v>
      </c>
      <c r="N6529" s="22">
        <f>shipments[[#This Row],[Amount]]-shipments[[#This Row],[total cost]]</f>
        <v>3570.4900000000002</v>
      </c>
    </row>
    <row r="6530" spans="1:14" x14ac:dyDescent="0.35">
      <c r="A6530" t="s">
        <v>6583</v>
      </c>
      <c r="B6530" t="s">
        <v>8048</v>
      </c>
      <c r="C6530" t="s">
        <v>8017</v>
      </c>
      <c r="D6530" t="s">
        <v>8036</v>
      </c>
      <c r="E6530" s="1">
        <v>45357</v>
      </c>
      <c r="F6530">
        <v>5460.75</v>
      </c>
      <c r="G6530">
        <v>219</v>
      </c>
      <c r="H6530" t="s">
        <v>7</v>
      </c>
      <c r="I6530" t="str">
        <f>VLOOKUP(shipments[[#This Row],[SPID]],CHOOSE({1,2},people[[#All],[SPID]],people[[#All],[Sales_person]]),2,0)</f>
        <v>Oby Sorrel</v>
      </c>
      <c r="J6530">
        <f>YEAR(shipments[[#This Row],[Shipdate]])</f>
        <v>2024</v>
      </c>
      <c r="K6530" s="22"/>
      <c r="L6530" s="22">
        <f>VLOOKUP(shipments[[#This Row],[PID]],CHOOSE({1,2},products[PID],products[Cost_per_box]),2,0)</f>
        <v>9.94</v>
      </c>
      <c r="M6530" s="22">
        <f>shipments[[#This Row],[Boxes]]*shipments[[#This Row],[cost_per_box]]</f>
        <v>2176.8599999999997</v>
      </c>
      <c r="N6530" s="22">
        <f>shipments[[#This Row],[Amount]]-shipments[[#This Row],[total cost]]</f>
        <v>3283.8900000000003</v>
      </c>
    </row>
    <row r="6531" spans="1:14" x14ac:dyDescent="0.35">
      <c r="A6531" t="s">
        <v>6584</v>
      </c>
      <c r="B6531" t="s">
        <v>8048</v>
      </c>
      <c r="C6531" t="s">
        <v>8017</v>
      </c>
      <c r="D6531" t="s">
        <v>8038</v>
      </c>
      <c r="E6531" s="1">
        <v>45525</v>
      </c>
      <c r="F6531">
        <v>5510.25</v>
      </c>
      <c r="G6531">
        <v>221</v>
      </c>
      <c r="H6531" t="s">
        <v>18</v>
      </c>
      <c r="I6531" t="str">
        <f>VLOOKUP(shipments[[#This Row],[SPID]],CHOOSE({1,2},people[[#All],[SPID]],people[[#All],[Sales_person]]),2,0)</f>
        <v>Oby Sorrel</v>
      </c>
      <c r="J6531">
        <f>YEAR(shipments[[#This Row],[Shipdate]])</f>
        <v>2024</v>
      </c>
      <c r="K6531" s="22"/>
      <c r="L6531" s="22">
        <f>VLOOKUP(shipments[[#This Row],[PID]],CHOOSE({1,2},products[PID],products[Cost_per_box]),2,0)</f>
        <v>9.94</v>
      </c>
      <c r="M6531" s="22">
        <f>shipments[[#This Row],[Boxes]]*shipments[[#This Row],[cost_per_box]]</f>
        <v>2196.7399999999998</v>
      </c>
      <c r="N6531" s="22">
        <f>shipments[[#This Row],[Amount]]-shipments[[#This Row],[total cost]]</f>
        <v>3313.51</v>
      </c>
    </row>
    <row r="6532" spans="1:14" x14ac:dyDescent="0.35">
      <c r="A6532" t="s">
        <v>6585</v>
      </c>
      <c r="B6532" t="s">
        <v>8048</v>
      </c>
      <c r="C6532" t="s">
        <v>8018</v>
      </c>
      <c r="D6532" t="s">
        <v>8034</v>
      </c>
      <c r="E6532" s="1">
        <v>45124</v>
      </c>
      <c r="F6532">
        <v>4250.25</v>
      </c>
      <c r="G6532">
        <v>237</v>
      </c>
      <c r="H6532" t="s">
        <v>7</v>
      </c>
      <c r="I6532" t="str">
        <f>VLOOKUP(shipments[[#This Row],[SPID]],CHOOSE({1,2},people[[#All],[SPID]],people[[#All],[Sales_person]]),2,0)</f>
        <v>Oby Sorrel</v>
      </c>
      <c r="J6532">
        <f>YEAR(shipments[[#This Row],[Shipdate]])</f>
        <v>2023</v>
      </c>
      <c r="K6532" s="22"/>
      <c r="L6532" s="22">
        <f>VLOOKUP(shipments[[#This Row],[PID]],CHOOSE({1,2},products[PID],products[Cost_per_box]),2,0)</f>
        <v>7.73</v>
      </c>
      <c r="M6532" s="22">
        <f>shipments[[#This Row],[Boxes]]*shipments[[#This Row],[cost_per_box]]</f>
        <v>1832.01</v>
      </c>
      <c r="N6532" s="22">
        <f>shipments[[#This Row],[Amount]]-shipments[[#This Row],[total cost]]</f>
        <v>2418.2399999999998</v>
      </c>
    </row>
    <row r="6533" spans="1:14" x14ac:dyDescent="0.35">
      <c r="A6533" t="s">
        <v>6586</v>
      </c>
      <c r="B6533" t="s">
        <v>8048</v>
      </c>
      <c r="C6533" t="s">
        <v>8018</v>
      </c>
      <c r="D6533" t="s">
        <v>8036</v>
      </c>
      <c r="E6533" s="1">
        <v>45317</v>
      </c>
      <c r="F6533">
        <v>6788.25</v>
      </c>
      <c r="G6533">
        <v>358</v>
      </c>
      <c r="H6533" t="s">
        <v>7</v>
      </c>
      <c r="I6533" t="str">
        <f>VLOOKUP(shipments[[#This Row],[SPID]],CHOOSE({1,2},people[[#All],[SPID]],people[[#All],[Sales_person]]),2,0)</f>
        <v>Oby Sorrel</v>
      </c>
      <c r="J6533">
        <f>YEAR(shipments[[#This Row],[Shipdate]])</f>
        <v>2024</v>
      </c>
      <c r="K6533" s="22"/>
      <c r="L6533" s="22">
        <f>VLOOKUP(shipments[[#This Row],[PID]],CHOOSE({1,2},products[PID],products[Cost_per_box]),2,0)</f>
        <v>7.73</v>
      </c>
      <c r="M6533" s="22">
        <f>shipments[[#This Row],[Boxes]]*shipments[[#This Row],[cost_per_box]]</f>
        <v>2767.34</v>
      </c>
      <c r="N6533" s="22">
        <f>shipments[[#This Row],[Amount]]-shipments[[#This Row],[total cost]]</f>
        <v>4020.91</v>
      </c>
    </row>
    <row r="6534" spans="1:14" x14ac:dyDescent="0.35">
      <c r="A6534" t="s">
        <v>6587</v>
      </c>
      <c r="B6534" t="s">
        <v>8048</v>
      </c>
      <c r="C6534" t="s">
        <v>8018</v>
      </c>
      <c r="D6534" t="s">
        <v>8034</v>
      </c>
      <c r="E6534" s="1">
        <v>45460</v>
      </c>
      <c r="F6534">
        <v>7260.75</v>
      </c>
      <c r="G6534">
        <v>346</v>
      </c>
      <c r="H6534" t="s">
        <v>7</v>
      </c>
      <c r="I6534" t="str">
        <f>VLOOKUP(shipments[[#This Row],[SPID]],CHOOSE({1,2},people[[#All],[SPID]],people[[#All],[Sales_person]]),2,0)</f>
        <v>Oby Sorrel</v>
      </c>
      <c r="J6534">
        <f>YEAR(shipments[[#This Row],[Shipdate]])</f>
        <v>2024</v>
      </c>
      <c r="K6534" s="22"/>
      <c r="L6534" s="22">
        <f>VLOOKUP(shipments[[#This Row],[PID]],CHOOSE({1,2},products[PID],products[Cost_per_box]),2,0)</f>
        <v>7.73</v>
      </c>
      <c r="M6534" s="22">
        <f>shipments[[#This Row],[Boxes]]*shipments[[#This Row],[cost_per_box]]</f>
        <v>2674.58</v>
      </c>
      <c r="N6534" s="22">
        <f>shipments[[#This Row],[Amount]]-shipments[[#This Row],[total cost]]</f>
        <v>4586.17</v>
      </c>
    </row>
    <row r="6535" spans="1:14" x14ac:dyDescent="0.35">
      <c r="A6535" t="s">
        <v>6588</v>
      </c>
      <c r="B6535" t="s">
        <v>8048</v>
      </c>
      <c r="C6535" t="s">
        <v>8019</v>
      </c>
      <c r="D6535" t="s">
        <v>8038</v>
      </c>
      <c r="E6535" s="1">
        <v>45432</v>
      </c>
      <c r="F6535">
        <v>14269.5</v>
      </c>
      <c r="G6535">
        <v>752</v>
      </c>
      <c r="H6535" t="s">
        <v>7</v>
      </c>
      <c r="I6535" t="str">
        <f>VLOOKUP(shipments[[#This Row],[SPID]],CHOOSE({1,2},people[[#All],[SPID]],people[[#All],[Sales_person]]),2,0)</f>
        <v>Oby Sorrel</v>
      </c>
      <c r="J6535">
        <f>YEAR(shipments[[#This Row],[Shipdate]])</f>
        <v>2024</v>
      </c>
      <c r="K6535" s="22"/>
      <c r="L6535" s="22">
        <f>VLOOKUP(shipments[[#This Row],[PID]],CHOOSE({1,2},products[PID],products[Cost_per_box]),2,0)</f>
        <v>3.68</v>
      </c>
      <c r="M6535" s="22">
        <f>shipments[[#This Row],[Boxes]]*shipments[[#This Row],[cost_per_box]]</f>
        <v>2767.36</v>
      </c>
      <c r="N6535" s="22">
        <f>shipments[[#This Row],[Amount]]-shipments[[#This Row],[total cost]]</f>
        <v>11502.14</v>
      </c>
    </row>
    <row r="6536" spans="1:14" x14ac:dyDescent="0.35">
      <c r="A6536" t="s">
        <v>6589</v>
      </c>
      <c r="B6536" t="s">
        <v>8048</v>
      </c>
      <c r="C6536" t="s">
        <v>8020</v>
      </c>
      <c r="D6536" t="s">
        <v>8034</v>
      </c>
      <c r="E6536" s="1">
        <v>45079</v>
      </c>
      <c r="F6536">
        <v>2146.5</v>
      </c>
      <c r="G6536">
        <v>135</v>
      </c>
      <c r="H6536" t="s">
        <v>7</v>
      </c>
      <c r="I6536" t="str">
        <f>VLOOKUP(shipments[[#This Row],[SPID]],CHOOSE({1,2},people[[#All],[SPID]],people[[#All],[Sales_person]]),2,0)</f>
        <v>Oby Sorrel</v>
      </c>
      <c r="J6536">
        <f>YEAR(shipments[[#This Row],[Shipdate]])</f>
        <v>2023</v>
      </c>
      <c r="K6536" s="22"/>
      <c r="L6536" s="22">
        <f>VLOOKUP(shipments[[#This Row],[PID]],CHOOSE({1,2},products[PID],products[Cost_per_box]),2,0)</f>
        <v>8.2200000000000006</v>
      </c>
      <c r="M6536" s="22">
        <f>shipments[[#This Row],[Boxes]]*shipments[[#This Row],[cost_per_box]]</f>
        <v>1109.7</v>
      </c>
      <c r="N6536" s="22">
        <f>shipments[[#This Row],[Amount]]-shipments[[#This Row],[total cost]]</f>
        <v>1036.8</v>
      </c>
    </row>
    <row r="6537" spans="1:14" x14ac:dyDescent="0.35">
      <c r="A6537" t="s">
        <v>6590</v>
      </c>
      <c r="B6537" t="s">
        <v>8048</v>
      </c>
      <c r="C6537" t="s">
        <v>8020</v>
      </c>
      <c r="D6537" t="s">
        <v>8038</v>
      </c>
      <c r="E6537" s="1">
        <v>45240</v>
      </c>
      <c r="F6537">
        <v>9828</v>
      </c>
      <c r="G6537">
        <v>656</v>
      </c>
      <c r="H6537" t="s">
        <v>7</v>
      </c>
      <c r="I6537" t="str">
        <f>VLOOKUP(shipments[[#This Row],[SPID]],CHOOSE({1,2},people[[#All],[SPID]],people[[#All],[Sales_person]]),2,0)</f>
        <v>Oby Sorrel</v>
      </c>
      <c r="J6537">
        <f>YEAR(shipments[[#This Row],[Shipdate]])</f>
        <v>2023</v>
      </c>
      <c r="K6537" s="22"/>
      <c r="L6537" s="22">
        <f>VLOOKUP(shipments[[#This Row],[PID]],CHOOSE({1,2},products[PID],products[Cost_per_box]),2,0)</f>
        <v>8.2200000000000006</v>
      </c>
      <c r="M6537" s="22">
        <f>shipments[[#This Row],[Boxes]]*shipments[[#This Row],[cost_per_box]]</f>
        <v>5392.3200000000006</v>
      </c>
      <c r="N6537" s="22">
        <f>shipments[[#This Row],[Amount]]-shipments[[#This Row],[total cost]]</f>
        <v>4435.6799999999994</v>
      </c>
    </row>
    <row r="6538" spans="1:14" x14ac:dyDescent="0.35">
      <c r="A6538" t="s">
        <v>6591</v>
      </c>
      <c r="B6538" t="s">
        <v>8048</v>
      </c>
      <c r="C6538" t="s">
        <v>8020</v>
      </c>
      <c r="D6538" t="s">
        <v>8036</v>
      </c>
      <c r="E6538" s="1">
        <v>45132</v>
      </c>
      <c r="F6538">
        <v>6867</v>
      </c>
      <c r="G6538">
        <v>430</v>
      </c>
      <c r="H6538" t="s">
        <v>7</v>
      </c>
      <c r="I6538" t="str">
        <f>VLOOKUP(shipments[[#This Row],[SPID]],CHOOSE({1,2},people[[#All],[SPID]],people[[#All],[Sales_person]]),2,0)</f>
        <v>Oby Sorrel</v>
      </c>
      <c r="J6538">
        <f>YEAR(shipments[[#This Row],[Shipdate]])</f>
        <v>2023</v>
      </c>
      <c r="K6538" s="22"/>
      <c r="L6538" s="22">
        <f>VLOOKUP(shipments[[#This Row],[PID]],CHOOSE({1,2},products[PID],products[Cost_per_box]),2,0)</f>
        <v>8.2200000000000006</v>
      </c>
      <c r="M6538" s="22">
        <f>shipments[[#This Row],[Boxes]]*shipments[[#This Row],[cost_per_box]]</f>
        <v>3534.6000000000004</v>
      </c>
      <c r="N6538" s="22">
        <f>shipments[[#This Row],[Amount]]-shipments[[#This Row],[total cost]]</f>
        <v>3332.3999999999996</v>
      </c>
    </row>
    <row r="6539" spans="1:14" x14ac:dyDescent="0.35">
      <c r="A6539" t="s">
        <v>6592</v>
      </c>
      <c r="B6539" t="s">
        <v>8048</v>
      </c>
      <c r="C6539" t="s">
        <v>8020</v>
      </c>
      <c r="D6539" t="s">
        <v>8038</v>
      </c>
      <c r="E6539" s="1">
        <v>45404</v>
      </c>
      <c r="F6539">
        <v>11733.75</v>
      </c>
      <c r="G6539">
        <v>903</v>
      </c>
      <c r="H6539" t="s">
        <v>7</v>
      </c>
      <c r="I6539" t="str">
        <f>VLOOKUP(shipments[[#This Row],[SPID]],CHOOSE({1,2},people[[#All],[SPID]],people[[#All],[Sales_person]]),2,0)</f>
        <v>Oby Sorrel</v>
      </c>
      <c r="J6539">
        <f>YEAR(shipments[[#This Row],[Shipdate]])</f>
        <v>2024</v>
      </c>
      <c r="K6539" s="22"/>
      <c r="L6539" s="22">
        <f>VLOOKUP(shipments[[#This Row],[PID]],CHOOSE({1,2},products[PID],products[Cost_per_box]),2,0)</f>
        <v>8.2200000000000006</v>
      </c>
      <c r="M6539" s="22">
        <f>shipments[[#This Row],[Boxes]]*shipments[[#This Row],[cost_per_box]]</f>
        <v>7422.6600000000008</v>
      </c>
      <c r="N6539" s="22">
        <f>shipments[[#This Row],[Amount]]-shipments[[#This Row],[total cost]]</f>
        <v>4311.0899999999992</v>
      </c>
    </row>
    <row r="6540" spans="1:14" x14ac:dyDescent="0.35">
      <c r="A6540" t="s">
        <v>6593</v>
      </c>
      <c r="B6540" t="s">
        <v>8048</v>
      </c>
      <c r="C6540" t="s">
        <v>8020</v>
      </c>
      <c r="D6540" t="s">
        <v>8037</v>
      </c>
      <c r="E6540" s="1">
        <v>45231</v>
      </c>
      <c r="F6540">
        <v>528.75</v>
      </c>
      <c r="G6540">
        <v>36</v>
      </c>
      <c r="H6540" t="s">
        <v>7</v>
      </c>
      <c r="I6540" t="str">
        <f>VLOOKUP(shipments[[#This Row],[SPID]],CHOOSE({1,2},people[[#All],[SPID]],people[[#All],[Sales_person]]),2,0)</f>
        <v>Oby Sorrel</v>
      </c>
      <c r="J6540">
        <f>YEAR(shipments[[#This Row],[Shipdate]])</f>
        <v>2023</v>
      </c>
      <c r="K6540" s="22"/>
      <c r="L6540" s="22">
        <f>VLOOKUP(shipments[[#This Row],[PID]],CHOOSE({1,2},products[PID],products[Cost_per_box]),2,0)</f>
        <v>8.2200000000000006</v>
      </c>
      <c r="M6540" s="22">
        <f>shipments[[#This Row],[Boxes]]*shipments[[#This Row],[cost_per_box]]</f>
        <v>295.92</v>
      </c>
      <c r="N6540" s="22">
        <f>shipments[[#This Row],[Amount]]-shipments[[#This Row],[total cost]]</f>
        <v>232.82999999999998</v>
      </c>
    </row>
    <row r="6541" spans="1:14" x14ac:dyDescent="0.35">
      <c r="A6541" t="s">
        <v>6594</v>
      </c>
      <c r="B6541" t="s">
        <v>8048</v>
      </c>
      <c r="C6541" t="s">
        <v>8020</v>
      </c>
      <c r="D6541" t="s">
        <v>8038</v>
      </c>
      <c r="E6541" s="1">
        <v>45238</v>
      </c>
      <c r="F6541">
        <v>3154.5</v>
      </c>
      <c r="G6541">
        <v>263</v>
      </c>
      <c r="H6541" t="s">
        <v>7</v>
      </c>
      <c r="I6541" t="str">
        <f>VLOOKUP(shipments[[#This Row],[SPID]],CHOOSE({1,2},people[[#All],[SPID]],people[[#All],[Sales_person]]),2,0)</f>
        <v>Oby Sorrel</v>
      </c>
      <c r="J6541">
        <f>YEAR(shipments[[#This Row],[Shipdate]])</f>
        <v>2023</v>
      </c>
      <c r="K6541" s="22"/>
      <c r="L6541" s="22">
        <f>VLOOKUP(shipments[[#This Row],[PID]],CHOOSE({1,2},products[PID],products[Cost_per_box]),2,0)</f>
        <v>8.2200000000000006</v>
      </c>
      <c r="M6541" s="22">
        <f>shipments[[#This Row],[Boxes]]*shipments[[#This Row],[cost_per_box]]</f>
        <v>2161.86</v>
      </c>
      <c r="N6541" s="22">
        <f>shipments[[#This Row],[Amount]]-shipments[[#This Row],[total cost]]</f>
        <v>992.63999999999987</v>
      </c>
    </row>
    <row r="6542" spans="1:14" x14ac:dyDescent="0.35">
      <c r="A6542" t="s">
        <v>6595</v>
      </c>
      <c r="B6542" t="s">
        <v>8048</v>
      </c>
      <c r="C6542" t="s">
        <v>8021</v>
      </c>
      <c r="D6542" t="s">
        <v>8033</v>
      </c>
      <c r="E6542" s="1">
        <v>45282</v>
      </c>
      <c r="F6542">
        <v>5953.5</v>
      </c>
      <c r="G6542">
        <v>314</v>
      </c>
      <c r="H6542" t="s">
        <v>7</v>
      </c>
      <c r="I6542" t="str">
        <f>VLOOKUP(shipments[[#This Row],[SPID]],CHOOSE({1,2},people[[#All],[SPID]],people[[#All],[Sales_person]]),2,0)</f>
        <v>Oby Sorrel</v>
      </c>
      <c r="J6542">
        <f>YEAR(shipments[[#This Row],[Shipdate]])</f>
        <v>2023</v>
      </c>
      <c r="K6542" s="22"/>
      <c r="L6542" s="22">
        <f>VLOOKUP(shipments[[#This Row],[PID]],CHOOSE({1,2},products[PID],products[Cost_per_box]),2,0)</f>
        <v>10.23</v>
      </c>
      <c r="M6542" s="22">
        <f>shipments[[#This Row],[Boxes]]*shipments[[#This Row],[cost_per_box]]</f>
        <v>3212.2200000000003</v>
      </c>
      <c r="N6542" s="22">
        <f>shipments[[#This Row],[Amount]]-shipments[[#This Row],[total cost]]</f>
        <v>2741.2799999999997</v>
      </c>
    </row>
    <row r="6543" spans="1:14" x14ac:dyDescent="0.35">
      <c r="A6543" t="s">
        <v>6596</v>
      </c>
      <c r="B6543" t="s">
        <v>8048</v>
      </c>
      <c r="C6543" t="s">
        <v>8021</v>
      </c>
      <c r="D6543" t="s">
        <v>8037</v>
      </c>
      <c r="E6543" s="1">
        <v>45425</v>
      </c>
      <c r="F6543">
        <v>4986</v>
      </c>
      <c r="G6543">
        <v>238</v>
      </c>
      <c r="H6543" t="s">
        <v>7</v>
      </c>
      <c r="I6543" t="str">
        <f>VLOOKUP(shipments[[#This Row],[SPID]],CHOOSE({1,2},people[[#All],[SPID]],people[[#All],[Sales_person]]),2,0)</f>
        <v>Oby Sorrel</v>
      </c>
      <c r="J6543">
        <f>YEAR(shipments[[#This Row],[Shipdate]])</f>
        <v>2024</v>
      </c>
      <c r="K6543" s="22"/>
      <c r="L6543" s="22">
        <f>VLOOKUP(shipments[[#This Row],[PID]],CHOOSE({1,2},products[PID],products[Cost_per_box]),2,0)</f>
        <v>10.23</v>
      </c>
      <c r="M6543" s="22">
        <f>shipments[[#This Row],[Boxes]]*shipments[[#This Row],[cost_per_box]]</f>
        <v>2434.7400000000002</v>
      </c>
      <c r="N6543" s="22">
        <f>shipments[[#This Row],[Amount]]-shipments[[#This Row],[total cost]]</f>
        <v>2551.2599999999998</v>
      </c>
    </row>
    <row r="6544" spans="1:14" x14ac:dyDescent="0.35">
      <c r="A6544" t="s">
        <v>6597</v>
      </c>
      <c r="B6544" t="s">
        <v>8048</v>
      </c>
      <c r="C6544" t="s">
        <v>8022</v>
      </c>
      <c r="D6544" t="s">
        <v>8037</v>
      </c>
      <c r="E6544" s="1">
        <v>45411</v>
      </c>
      <c r="F6544">
        <v>4383</v>
      </c>
      <c r="G6544">
        <v>314</v>
      </c>
      <c r="H6544" t="s">
        <v>7</v>
      </c>
      <c r="I6544" t="str">
        <f>VLOOKUP(shipments[[#This Row],[SPID]],CHOOSE({1,2},people[[#All],[SPID]],people[[#All],[Sales_person]]),2,0)</f>
        <v>Oby Sorrel</v>
      </c>
      <c r="J6544">
        <f>YEAR(shipments[[#This Row],[Shipdate]])</f>
        <v>2024</v>
      </c>
      <c r="K6544" s="22"/>
      <c r="L6544" s="22">
        <f>VLOOKUP(shipments[[#This Row],[PID]],CHOOSE({1,2},products[PID],products[Cost_per_box]),2,0)</f>
        <v>4.74</v>
      </c>
      <c r="M6544" s="22">
        <f>shipments[[#This Row],[Boxes]]*shipments[[#This Row],[cost_per_box]]</f>
        <v>1488.3600000000001</v>
      </c>
      <c r="N6544" s="22">
        <f>shipments[[#This Row],[Amount]]-shipments[[#This Row],[total cost]]</f>
        <v>2894.64</v>
      </c>
    </row>
    <row r="6545" spans="1:14" x14ac:dyDescent="0.35">
      <c r="A6545" t="s">
        <v>6598</v>
      </c>
      <c r="B6545" t="s">
        <v>8048</v>
      </c>
      <c r="C6545" t="s">
        <v>8023</v>
      </c>
      <c r="D6545" t="s">
        <v>8033</v>
      </c>
      <c r="E6545" s="1">
        <v>45281</v>
      </c>
      <c r="F6545">
        <v>2331</v>
      </c>
      <c r="G6545">
        <v>333</v>
      </c>
      <c r="H6545" t="s">
        <v>7</v>
      </c>
      <c r="I6545" t="str">
        <f>VLOOKUP(shipments[[#This Row],[SPID]],CHOOSE({1,2},people[[#All],[SPID]],people[[#All],[Sales_person]]),2,0)</f>
        <v>Oby Sorrel</v>
      </c>
      <c r="J6545">
        <f>YEAR(shipments[[#This Row],[Shipdate]])</f>
        <v>2023</v>
      </c>
      <c r="K6545" s="22"/>
      <c r="L6545" s="22">
        <f>VLOOKUP(shipments[[#This Row],[PID]],CHOOSE({1,2},products[PID],products[Cost_per_box]),2,0)</f>
        <v>10.51</v>
      </c>
      <c r="M6545" s="22">
        <f>shipments[[#This Row],[Boxes]]*shipments[[#This Row],[cost_per_box]]</f>
        <v>3499.83</v>
      </c>
      <c r="N6545" s="22">
        <f>shipments[[#This Row],[Amount]]-shipments[[#This Row],[total cost]]</f>
        <v>-1168.83</v>
      </c>
    </row>
    <row r="6546" spans="1:14" x14ac:dyDescent="0.35">
      <c r="A6546" t="s">
        <v>6599</v>
      </c>
      <c r="B6546" t="s">
        <v>8048</v>
      </c>
      <c r="C6546" t="s">
        <v>8023</v>
      </c>
      <c r="D6546" t="s">
        <v>8038</v>
      </c>
      <c r="E6546" s="1">
        <v>45056</v>
      </c>
      <c r="F6546">
        <v>2315.25</v>
      </c>
      <c r="G6546">
        <v>386</v>
      </c>
      <c r="H6546" t="s">
        <v>7</v>
      </c>
      <c r="I6546" t="str">
        <f>VLOOKUP(shipments[[#This Row],[SPID]],CHOOSE({1,2},people[[#All],[SPID]],people[[#All],[Sales_person]]),2,0)</f>
        <v>Oby Sorrel</v>
      </c>
      <c r="J6546">
        <f>YEAR(shipments[[#This Row],[Shipdate]])</f>
        <v>2023</v>
      </c>
      <c r="K6546" s="22"/>
      <c r="L6546" s="22">
        <f>VLOOKUP(shipments[[#This Row],[PID]],CHOOSE({1,2},products[PID],products[Cost_per_box]),2,0)</f>
        <v>10.51</v>
      </c>
      <c r="M6546" s="22">
        <f>shipments[[#This Row],[Boxes]]*shipments[[#This Row],[cost_per_box]]</f>
        <v>4056.86</v>
      </c>
      <c r="N6546" s="22">
        <f>shipments[[#This Row],[Amount]]-shipments[[#This Row],[total cost]]</f>
        <v>-1741.6100000000001</v>
      </c>
    </row>
    <row r="6547" spans="1:14" x14ac:dyDescent="0.35">
      <c r="A6547" t="s">
        <v>6600</v>
      </c>
      <c r="B6547" t="s">
        <v>8048</v>
      </c>
      <c r="C6547" t="s">
        <v>8023</v>
      </c>
      <c r="D6547" t="s">
        <v>8033</v>
      </c>
      <c r="E6547" s="1">
        <v>45414</v>
      </c>
      <c r="F6547">
        <v>4362.75</v>
      </c>
      <c r="G6547">
        <v>546</v>
      </c>
      <c r="H6547" t="s">
        <v>7</v>
      </c>
      <c r="I6547" t="str">
        <f>VLOOKUP(shipments[[#This Row],[SPID]],CHOOSE({1,2},people[[#All],[SPID]],people[[#All],[Sales_person]]),2,0)</f>
        <v>Oby Sorrel</v>
      </c>
      <c r="J6547">
        <f>YEAR(shipments[[#This Row],[Shipdate]])</f>
        <v>2024</v>
      </c>
      <c r="K6547" s="22"/>
      <c r="L6547" s="22">
        <f>VLOOKUP(shipments[[#This Row],[PID]],CHOOSE({1,2},products[PID],products[Cost_per_box]),2,0)</f>
        <v>10.51</v>
      </c>
      <c r="M6547" s="22">
        <f>shipments[[#This Row],[Boxes]]*shipments[[#This Row],[cost_per_box]]</f>
        <v>5738.46</v>
      </c>
      <c r="N6547" s="22">
        <f>shipments[[#This Row],[Amount]]-shipments[[#This Row],[total cost]]</f>
        <v>-1375.71</v>
      </c>
    </row>
    <row r="6548" spans="1:14" x14ac:dyDescent="0.35">
      <c r="A6548" t="s">
        <v>6601</v>
      </c>
      <c r="B6548" t="s">
        <v>8048</v>
      </c>
      <c r="C6548" t="s">
        <v>8023</v>
      </c>
      <c r="D6548" t="s">
        <v>8034</v>
      </c>
      <c r="E6548" s="1">
        <v>45513</v>
      </c>
      <c r="F6548">
        <v>4830.75</v>
      </c>
      <c r="G6548">
        <v>484</v>
      </c>
      <c r="H6548" t="s">
        <v>18</v>
      </c>
      <c r="I6548" t="str">
        <f>VLOOKUP(shipments[[#This Row],[SPID]],CHOOSE({1,2},people[[#All],[SPID]],people[[#All],[Sales_person]]),2,0)</f>
        <v>Oby Sorrel</v>
      </c>
      <c r="J6548">
        <f>YEAR(shipments[[#This Row],[Shipdate]])</f>
        <v>2024</v>
      </c>
      <c r="K6548" s="22"/>
      <c r="L6548" s="22">
        <f>VLOOKUP(shipments[[#This Row],[PID]],CHOOSE({1,2},products[PID],products[Cost_per_box]),2,0)</f>
        <v>10.51</v>
      </c>
      <c r="M6548" s="22">
        <f>shipments[[#This Row],[Boxes]]*shipments[[#This Row],[cost_per_box]]</f>
        <v>5086.84</v>
      </c>
      <c r="N6548" s="22">
        <f>shipments[[#This Row],[Amount]]-shipments[[#This Row],[total cost]]</f>
        <v>-256.09000000000015</v>
      </c>
    </row>
    <row r="6549" spans="1:14" x14ac:dyDescent="0.35">
      <c r="A6549" t="s">
        <v>6602</v>
      </c>
      <c r="B6549" t="s">
        <v>8048</v>
      </c>
      <c r="C6549" t="s">
        <v>8023</v>
      </c>
      <c r="D6549" t="s">
        <v>8034</v>
      </c>
      <c r="E6549" s="1">
        <v>44998</v>
      </c>
      <c r="F6549">
        <v>8624.25</v>
      </c>
      <c r="G6549">
        <v>1079</v>
      </c>
      <c r="H6549" t="s">
        <v>7</v>
      </c>
      <c r="I6549" t="str">
        <f>VLOOKUP(shipments[[#This Row],[SPID]],CHOOSE({1,2},people[[#All],[SPID]],people[[#All],[Sales_person]]),2,0)</f>
        <v>Oby Sorrel</v>
      </c>
      <c r="J6549">
        <f>YEAR(shipments[[#This Row],[Shipdate]])</f>
        <v>2023</v>
      </c>
      <c r="K6549" s="22"/>
      <c r="L6549" s="22">
        <f>VLOOKUP(shipments[[#This Row],[PID]],CHOOSE({1,2},products[PID],products[Cost_per_box]),2,0)</f>
        <v>10.51</v>
      </c>
      <c r="M6549" s="22">
        <f>shipments[[#This Row],[Boxes]]*shipments[[#This Row],[cost_per_box]]</f>
        <v>11340.289999999999</v>
      </c>
      <c r="N6549" s="22">
        <f>shipments[[#This Row],[Amount]]-shipments[[#This Row],[total cost]]</f>
        <v>-2716.0399999999991</v>
      </c>
    </row>
    <row r="6550" spans="1:14" x14ac:dyDescent="0.35">
      <c r="A6550" t="s">
        <v>6603</v>
      </c>
      <c r="B6550" t="s">
        <v>8048</v>
      </c>
      <c r="C6550" t="s">
        <v>8023</v>
      </c>
      <c r="D6550" t="s">
        <v>8033</v>
      </c>
      <c r="E6550" s="1">
        <v>44960</v>
      </c>
      <c r="F6550">
        <v>18126</v>
      </c>
      <c r="G6550">
        <v>3021</v>
      </c>
      <c r="H6550" t="s">
        <v>7</v>
      </c>
      <c r="I6550" t="str">
        <f>VLOOKUP(shipments[[#This Row],[SPID]],CHOOSE({1,2},people[[#All],[SPID]],people[[#All],[Sales_person]]),2,0)</f>
        <v>Oby Sorrel</v>
      </c>
      <c r="J6550">
        <f>YEAR(shipments[[#This Row],[Shipdate]])</f>
        <v>2023</v>
      </c>
      <c r="K6550" s="22"/>
      <c r="L6550" s="22">
        <f>VLOOKUP(shipments[[#This Row],[PID]],CHOOSE({1,2},products[PID],products[Cost_per_box]),2,0)</f>
        <v>10.51</v>
      </c>
      <c r="M6550" s="22">
        <f>shipments[[#This Row],[Boxes]]*shipments[[#This Row],[cost_per_box]]</f>
        <v>31750.71</v>
      </c>
      <c r="N6550" s="22">
        <f>shipments[[#This Row],[Amount]]-shipments[[#This Row],[total cost]]</f>
        <v>-13624.71</v>
      </c>
    </row>
    <row r="6551" spans="1:14" x14ac:dyDescent="0.35">
      <c r="A6551" t="s">
        <v>6604</v>
      </c>
      <c r="B6551" t="s">
        <v>8048</v>
      </c>
      <c r="C6551" t="s">
        <v>8023</v>
      </c>
      <c r="D6551" t="s">
        <v>8037</v>
      </c>
      <c r="E6551" s="1">
        <v>45341</v>
      </c>
      <c r="F6551">
        <v>9875.25</v>
      </c>
      <c r="G6551">
        <v>1098</v>
      </c>
      <c r="H6551" t="s">
        <v>7</v>
      </c>
      <c r="I6551" t="str">
        <f>VLOOKUP(shipments[[#This Row],[SPID]],CHOOSE({1,2},people[[#All],[SPID]],people[[#All],[Sales_person]]),2,0)</f>
        <v>Oby Sorrel</v>
      </c>
      <c r="J6551">
        <f>YEAR(shipments[[#This Row],[Shipdate]])</f>
        <v>2024</v>
      </c>
      <c r="K6551" s="22"/>
      <c r="L6551" s="22">
        <f>VLOOKUP(shipments[[#This Row],[PID]],CHOOSE({1,2},products[PID],products[Cost_per_box]),2,0)</f>
        <v>10.51</v>
      </c>
      <c r="M6551" s="22">
        <f>shipments[[#This Row],[Boxes]]*shipments[[#This Row],[cost_per_box]]</f>
        <v>11539.98</v>
      </c>
      <c r="N6551" s="22">
        <f>shipments[[#This Row],[Amount]]-shipments[[#This Row],[total cost]]</f>
        <v>-1664.7299999999996</v>
      </c>
    </row>
    <row r="6552" spans="1:14" x14ac:dyDescent="0.35">
      <c r="A6552" t="s">
        <v>6605</v>
      </c>
      <c r="B6552" t="s">
        <v>8048</v>
      </c>
      <c r="C6552" t="s">
        <v>8023</v>
      </c>
      <c r="D6552" t="s">
        <v>8038</v>
      </c>
      <c r="E6552" s="1">
        <v>45302</v>
      </c>
      <c r="F6552">
        <v>1689.75</v>
      </c>
      <c r="G6552">
        <v>188</v>
      </c>
      <c r="H6552" t="s">
        <v>7</v>
      </c>
      <c r="I6552" t="str">
        <f>VLOOKUP(shipments[[#This Row],[SPID]],CHOOSE({1,2},people[[#All],[SPID]],people[[#All],[Sales_person]]),2,0)</f>
        <v>Oby Sorrel</v>
      </c>
      <c r="J6552">
        <f>YEAR(shipments[[#This Row],[Shipdate]])</f>
        <v>2024</v>
      </c>
      <c r="K6552" s="22"/>
      <c r="L6552" s="22">
        <f>VLOOKUP(shipments[[#This Row],[PID]],CHOOSE({1,2},products[PID],products[Cost_per_box]),2,0)</f>
        <v>10.51</v>
      </c>
      <c r="M6552" s="22">
        <f>shipments[[#This Row],[Boxes]]*shipments[[#This Row],[cost_per_box]]</f>
        <v>1975.8799999999999</v>
      </c>
      <c r="N6552" s="22">
        <f>shipments[[#This Row],[Amount]]-shipments[[#This Row],[total cost]]</f>
        <v>-286.12999999999988</v>
      </c>
    </row>
    <row r="6553" spans="1:14" x14ac:dyDescent="0.35">
      <c r="A6553" t="s">
        <v>6606</v>
      </c>
      <c r="B6553" t="s">
        <v>8048</v>
      </c>
      <c r="C6553" t="s">
        <v>8023</v>
      </c>
      <c r="D6553" t="s">
        <v>8036</v>
      </c>
      <c r="E6553" s="1">
        <v>45156</v>
      </c>
      <c r="F6553">
        <v>6324.75</v>
      </c>
      <c r="G6553">
        <v>633</v>
      </c>
      <c r="H6553" t="s">
        <v>7</v>
      </c>
      <c r="I6553" t="str">
        <f>VLOOKUP(shipments[[#This Row],[SPID]],CHOOSE({1,2},people[[#All],[SPID]],people[[#All],[Sales_person]]),2,0)</f>
        <v>Oby Sorrel</v>
      </c>
      <c r="J6553">
        <f>YEAR(shipments[[#This Row],[Shipdate]])</f>
        <v>2023</v>
      </c>
      <c r="K6553" s="22"/>
      <c r="L6553" s="22">
        <f>VLOOKUP(shipments[[#This Row],[PID]],CHOOSE({1,2},products[PID],products[Cost_per_box]),2,0)</f>
        <v>10.51</v>
      </c>
      <c r="M6553" s="22">
        <f>shipments[[#This Row],[Boxes]]*shipments[[#This Row],[cost_per_box]]</f>
        <v>6652.83</v>
      </c>
      <c r="N6553" s="22">
        <f>shipments[[#This Row],[Amount]]-shipments[[#This Row],[total cost]]</f>
        <v>-328.07999999999993</v>
      </c>
    </row>
    <row r="6554" spans="1:14" x14ac:dyDescent="0.35">
      <c r="A6554" t="s">
        <v>6607</v>
      </c>
      <c r="B6554" t="s">
        <v>8048</v>
      </c>
      <c r="C6554" t="s">
        <v>8023</v>
      </c>
      <c r="D6554" t="s">
        <v>8037</v>
      </c>
      <c r="E6554" s="1">
        <v>45245</v>
      </c>
      <c r="F6554">
        <v>1633.5</v>
      </c>
      <c r="G6554">
        <v>164</v>
      </c>
      <c r="H6554" t="s">
        <v>7</v>
      </c>
      <c r="I6554" t="str">
        <f>VLOOKUP(shipments[[#This Row],[SPID]],CHOOSE({1,2},people[[#All],[SPID]],people[[#All],[Sales_person]]),2,0)</f>
        <v>Oby Sorrel</v>
      </c>
      <c r="J6554">
        <f>YEAR(shipments[[#This Row],[Shipdate]])</f>
        <v>2023</v>
      </c>
      <c r="K6554" s="22"/>
      <c r="L6554" s="22">
        <f>VLOOKUP(shipments[[#This Row],[PID]],CHOOSE({1,2},products[PID],products[Cost_per_box]),2,0)</f>
        <v>10.51</v>
      </c>
      <c r="M6554" s="22">
        <f>shipments[[#This Row],[Boxes]]*shipments[[#This Row],[cost_per_box]]</f>
        <v>1723.6399999999999</v>
      </c>
      <c r="N6554" s="22">
        <f>shipments[[#This Row],[Amount]]-shipments[[#This Row],[total cost]]</f>
        <v>-90.139999999999873</v>
      </c>
    </row>
    <row r="6555" spans="1:14" x14ac:dyDescent="0.35">
      <c r="A6555" t="s">
        <v>6608</v>
      </c>
      <c r="B6555" t="s">
        <v>8048</v>
      </c>
      <c r="C6555" t="s">
        <v>8024</v>
      </c>
      <c r="D6555" t="s">
        <v>8034</v>
      </c>
      <c r="E6555" s="1">
        <v>45100</v>
      </c>
      <c r="F6555">
        <v>4572</v>
      </c>
      <c r="G6555">
        <v>286</v>
      </c>
      <c r="H6555" t="s">
        <v>7</v>
      </c>
      <c r="I6555" t="str">
        <f>VLOOKUP(shipments[[#This Row],[SPID]],CHOOSE({1,2},people[[#All],[SPID]],people[[#All],[Sales_person]]),2,0)</f>
        <v>Oby Sorrel</v>
      </c>
      <c r="J6555">
        <f>YEAR(shipments[[#This Row],[Shipdate]])</f>
        <v>2023</v>
      </c>
      <c r="K6555" s="22"/>
      <c r="L6555" s="22">
        <f>VLOOKUP(shipments[[#This Row],[PID]],CHOOSE({1,2},products[PID],products[Cost_per_box]),2,0)</f>
        <v>6.43</v>
      </c>
      <c r="M6555" s="22">
        <f>shipments[[#This Row],[Boxes]]*shipments[[#This Row],[cost_per_box]]</f>
        <v>1838.98</v>
      </c>
      <c r="N6555" s="22">
        <f>shipments[[#This Row],[Amount]]-shipments[[#This Row],[total cost]]</f>
        <v>2733.02</v>
      </c>
    </row>
    <row r="6556" spans="1:14" x14ac:dyDescent="0.35">
      <c r="A6556" t="s">
        <v>6609</v>
      </c>
      <c r="B6556" t="s">
        <v>8048</v>
      </c>
      <c r="C6556" t="s">
        <v>8024</v>
      </c>
      <c r="D6556" t="s">
        <v>8035</v>
      </c>
      <c r="E6556" s="1">
        <v>45176</v>
      </c>
      <c r="F6556">
        <v>7049.25</v>
      </c>
      <c r="G6556">
        <v>392</v>
      </c>
      <c r="H6556" t="s">
        <v>7</v>
      </c>
      <c r="I6556" t="str">
        <f>VLOOKUP(shipments[[#This Row],[SPID]],CHOOSE({1,2},people[[#All],[SPID]],people[[#All],[Sales_person]]),2,0)</f>
        <v>Oby Sorrel</v>
      </c>
      <c r="J6556">
        <f>YEAR(shipments[[#This Row],[Shipdate]])</f>
        <v>2023</v>
      </c>
      <c r="K6556" s="22"/>
      <c r="L6556" s="22">
        <f>VLOOKUP(shipments[[#This Row],[PID]],CHOOSE({1,2},products[PID],products[Cost_per_box]),2,0)</f>
        <v>6.43</v>
      </c>
      <c r="M6556" s="22">
        <f>shipments[[#This Row],[Boxes]]*shipments[[#This Row],[cost_per_box]]</f>
        <v>2520.56</v>
      </c>
      <c r="N6556" s="22">
        <f>shipments[[#This Row],[Amount]]-shipments[[#This Row],[total cost]]</f>
        <v>4528.6900000000005</v>
      </c>
    </row>
    <row r="6557" spans="1:14" x14ac:dyDescent="0.35">
      <c r="A6557" t="s">
        <v>6610</v>
      </c>
      <c r="B6557" t="s">
        <v>8048</v>
      </c>
      <c r="C6557" t="s">
        <v>8024</v>
      </c>
      <c r="D6557" t="s">
        <v>8038</v>
      </c>
      <c r="E6557" s="1">
        <v>45295</v>
      </c>
      <c r="F6557">
        <v>6747.75</v>
      </c>
      <c r="G6557">
        <v>375</v>
      </c>
      <c r="H6557" t="s">
        <v>7</v>
      </c>
      <c r="I6557" t="str">
        <f>VLOOKUP(shipments[[#This Row],[SPID]],CHOOSE({1,2},people[[#All],[SPID]],people[[#All],[Sales_person]]),2,0)</f>
        <v>Oby Sorrel</v>
      </c>
      <c r="J6557">
        <f>YEAR(shipments[[#This Row],[Shipdate]])</f>
        <v>2024</v>
      </c>
      <c r="K6557" s="22"/>
      <c r="L6557" s="22">
        <f>VLOOKUP(shipments[[#This Row],[PID]],CHOOSE({1,2},products[PID],products[Cost_per_box]),2,0)</f>
        <v>6.43</v>
      </c>
      <c r="M6557" s="22">
        <f>shipments[[#This Row],[Boxes]]*shipments[[#This Row],[cost_per_box]]</f>
        <v>2411.25</v>
      </c>
      <c r="N6557" s="22">
        <f>shipments[[#This Row],[Amount]]-shipments[[#This Row],[total cost]]</f>
        <v>4336.5</v>
      </c>
    </row>
    <row r="6558" spans="1:14" x14ac:dyDescent="0.35">
      <c r="A6558" t="s">
        <v>6611</v>
      </c>
      <c r="B6558" t="s">
        <v>8048</v>
      </c>
      <c r="C6558" t="s">
        <v>8024</v>
      </c>
      <c r="D6558" t="s">
        <v>8036</v>
      </c>
      <c r="E6558" s="1">
        <v>45301</v>
      </c>
      <c r="F6558">
        <v>5647.5</v>
      </c>
      <c r="G6558">
        <v>353</v>
      </c>
      <c r="H6558" t="s">
        <v>7</v>
      </c>
      <c r="I6558" t="str">
        <f>VLOOKUP(shipments[[#This Row],[SPID]],CHOOSE({1,2},people[[#All],[SPID]],people[[#All],[Sales_person]]),2,0)</f>
        <v>Oby Sorrel</v>
      </c>
      <c r="J6558">
        <f>YEAR(shipments[[#This Row],[Shipdate]])</f>
        <v>2024</v>
      </c>
      <c r="K6558" s="22"/>
      <c r="L6558" s="22">
        <f>VLOOKUP(shipments[[#This Row],[PID]],CHOOSE({1,2},products[PID],products[Cost_per_box]),2,0)</f>
        <v>6.43</v>
      </c>
      <c r="M6558" s="22">
        <f>shipments[[#This Row],[Boxes]]*shipments[[#This Row],[cost_per_box]]</f>
        <v>2269.79</v>
      </c>
      <c r="N6558" s="22">
        <f>shipments[[#This Row],[Amount]]-shipments[[#This Row],[total cost]]</f>
        <v>3377.71</v>
      </c>
    </row>
    <row r="6559" spans="1:14" x14ac:dyDescent="0.35">
      <c r="A6559" t="s">
        <v>6612</v>
      </c>
      <c r="B6559" t="s">
        <v>8048</v>
      </c>
      <c r="C6559" t="s">
        <v>8024</v>
      </c>
      <c r="D6559" t="s">
        <v>8037</v>
      </c>
      <c r="E6559" s="1">
        <v>45114</v>
      </c>
      <c r="F6559">
        <v>7886.25</v>
      </c>
      <c r="G6559">
        <v>439</v>
      </c>
      <c r="H6559" t="s">
        <v>7</v>
      </c>
      <c r="I6559" t="str">
        <f>VLOOKUP(shipments[[#This Row],[SPID]],CHOOSE({1,2},people[[#All],[SPID]],people[[#All],[Sales_person]]),2,0)</f>
        <v>Oby Sorrel</v>
      </c>
      <c r="J6559">
        <f>YEAR(shipments[[#This Row],[Shipdate]])</f>
        <v>2023</v>
      </c>
      <c r="K6559" s="22"/>
      <c r="L6559" s="22">
        <f>VLOOKUP(shipments[[#This Row],[PID]],CHOOSE({1,2},products[PID],products[Cost_per_box]),2,0)</f>
        <v>6.43</v>
      </c>
      <c r="M6559" s="22">
        <f>shipments[[#This Row],[Boxes]]*shipments[[#This Row],[cost_per_box]]</f>
        <v>2822.77</v>
      </c>
      <c r="N6559" s="22">
        <f>shipments[[#This Row],[Amount]]-shipments[[#This Row],[total cost]]</f>
        <v>5063.4799999999996</v>
      </c>
    </row>
    <row r="6560" spans="1:14" x14ac:dyDescent="0.35">
      <c r="A6560" t="s">
        <v>6613</v>
      </c>
      <c r="B6560" t="s">
        <v>8048</v>
      </c>
      <c r="C6560" t="s">
        <v>8026</v>
      </c>
      <c r="D6560" t="s">
        <v>8035</v>
      </c>
      <c r="E6560" s="1">
        <v>44942</v>
      </c>
      <c r="F6560">
        <v>5130</v>
      </c>
      <c r="G6560">
        <v>321</v>
      </c>
      <c r="H6560" t="s">
        <v>7</v>
      </c>
      <c r="I6560" t="str">
        <f>VLOOKUP(shipments[[#This Row],[SPID]],CHOOSE({1,2},people[[#All],[SPID]],people[[#All],[Sales_person]]),2,0)</f>
        <v>Oby Sorrel</v>
      </c>
      <c r="J6560">
        <f>YEAR(shipments[[#This Row],[Shipdate]])</f>
        <v>2023</v>
      </c>
      <c r="K6560" s="22"/>
      <c r="L6560" s="22">
        <f>VLOOKUP(shipments[[#This Row],[PID]],CHOOSE({1,2},products[PID],products[Cost_per_box]),2,0)</f>
        <v>9.57</v>
      </c>
      <c r="M6560" s="22">
        <f>shipments[[#This Row],[Boxes]]*shipments[[#This Row],[cost_per_box]]</f>
        <v>3071.9700000000003</v>
      </c>
      <c r="N6560" s="22">
        <f>shipments[[#This Row],[Amount]]-shipments[[#This Row],[total cost]]</f>
        <v>2058.0299999999997</v>
      </c>
    </row>
    <row r="6561" spans="1:14" x14ac:dyDescent="0.35">
      <c r="A6561" t="s">
        <v>6614</v>
      </c>
      <c r="B6561" t="s">
        <v>8048</v>
      </c>
      <c r="C6561" t="s">
        <v>8026</v>
      </c>
      <c r="D6561" t="s">
        <v>8033</v>
      </c>
      <c r="E6561" s="1">
        <v>45243</v>
      </c>
      <c r="F6561">
        <v>3901.5</v>
      </c>
      <c r="G6561">
        <v>244</v>
      </c>
      <c r="H6561" t="s">
        <v>7</v>
      </c>
      <c r="I6561" t="str">
        <f>VLOOKUP(shipments[[#This Row],[SPID]],CHOOSE({1,2},people[[#All],[SPID]],people[[#All],[Sales_person]]),2,0)</f>
        <v>Oby Sorrel</v>
      </c>
      <c r="J6561">
        <f>YEAR(shipments[[#This Row],[Shipdate]])</f>
        <v>2023</v>
      </c>
      <c r="K6561" s="22"/>
      <c r="L6561" s="22">
        <f>VLOOKUP(shipments[[#This Row],[PID]],CHOOSE({1,2},products[PID],products[Cost_per_box]),2,0)</f>
        <v>9.57</v>
      </c>
      <c r="M6561" s="22">
        <f>shipments[[#This Row],[Boxes]]*shipments[[#This Row],[cost_per_box]]</f>
        <v>2335.08</v>
      </c>
      <c r="N6561" s="22">
        <f>shipments[[#This Row],[Amount]]-shipments[[#This Row],[total cost]]</f>
        <v>1566.42</v>
      </c>
    </row>
    <row r="6562" spans="1:14" x14ac:dyDescent="0.35">
      <c r="A6562" t="s">
        <v>6615</v>
      </c>
      <c r="B6562" t="s">
        <v>8048</v>
      </c>
      <c r="C6562" t="s">
        <v>8026</v>
      </c>
      <c r="D6562" t="s">
        <v>8038</v>
      </c>
      <c r="E6562" s="1">
        <v>45161</v>
      </c>
      <c r="F6562">
        <v>15480</v>
      </c>
      <c r="G6562">
        <v>1106</v>
      </c>
      <c r="H6562" t="s">
        <v>7</v>
      </c>
      <c r="I6562" t="str">
        <f>VLOOKUP(shipments[[#This Row],[SPID]],CHOOSE({1,2},people[[#All],[SPID]],people[[#All],[Sales_person]]),2,0)</f>
        <v>Oby Sorrel</v>
      </c>
      <c r="J6562">
        <f>YEAR(shipments[[#This Row],[Shipdate]])</f>
        <v>2023</v>
      </c>
      <c r="K6562" s="22"/>
      <c r="L6562" s="22">
        <f>VLOOKUP(shipments[[#This Row],[PID]],CHOOSE({1,2},products[PID],products[Cost_per_box]),2,0)</f>
        <v>9.57</v>
      </c>
      <c r="M6562" s="22">
        <f>shipments[[#This Row],[Boxes]]*shipments[[#This Row],[cost_per_box]]</f>
        <v>10584.42</v>
      </c>
      <c r="N6562" s="22">
        <f>shipments[[#This Row],[Amount]]-shipments[[#This Row],[total cost]]</f>
        <v>4895.58</v>
      </c>
    </row>
    <row r="6563" spans="1:14" x14ac:dyDescent="0.35">
      <c r="A6563" t="s">
        <v>6616</v>
      </c>
      <c r="B6563" t="s">
        <v>8048</v>
      </c>
      <c r="C6563" t="s">
        <v>8027</v>
      </c>
      <c r="D6563" t="s">
        <v>8034</v>
      </c>
      <c r="E6563" s="1">
        <v>45300</v>
      </c>
      <c r="F6563">
        <v>351</v>
      </c>
      <c r="G6563">
        <v>36</v>
      </c>
      <c r="H6563" t="s">
        <v>7</v>
      </c>
      <c r="I6563" t="str">
        <f>VLOOKUP(shipments[[#This Row],[SPID]],CHOOSE({1,2},people[[#All],[SPID]],people[[#All],[Sales_person]]),2,0)</f>
        <v>Oby Sorrel</v>
      </c>
      <c r="J6563">
        <f>YEAR(shipments[[#This Row],[Shipdate]])</f>
        <v>2024</v>
      </c>
      <c r="K6563" s="22"/>
      <c r="L6563" s="22">
        <f>VLOOKUP(shipments[[#This Row],[PID]],CHOOSE({1,2},products[PID],products[Cost_per_box]),2,0)</f>
        <v>8.43</v>
      </c>
      <c r="M6563" s="22">
        <f>shipments[[#This Row],[Boxes]]*shipments[[#This Row],[cost_per_box]]</f>
        <v>303.48</v>
      </c>
      <c r="N6563" s="22">
        <f>shipments[[#This Row],[Amount]]-shipments[[#This Row],[total cost]]</f>
        <v>47.519999999999982</v>
      </c>
    </row>
    <row r="6564" spans="1:14" x14ac:dyDescent="0.35">
      <c r="A6564" t="s">
        <v>6617</v>
      </c>
      <c r="B6564" t="s">
        <v>8048</v>
      </c>
      <c r="C6564" t="s">
        <v>8027</v>
      </c>
      <c r="D6564" t="s">
        <v>8037</v>
      </c>
      <c r="E6564" s="1">
        <v>44971</v>
      </c>
      <c r="F6564">
        <v>7056</v>
      </c>
      <c r="G6564">
        <v>706</v>
      </c>
      <c r="H6564" t="s">
        <v>7</v>
      </c>
      <c r="I6564" t="str">
        <f>VLOOKUP(shipments[[#This Row],[SPID]],CHOOSE({1,2},people[[#All],[SPID]],people[[#All],[Sales_person]]),2,0)</f>
        <v>Oby Sorrel</v>
      </c>
      <c r="J6564">
        <f>YEAR(shipments[[#This Row],[Shipdate]])</f>
        <v>2023</v>
      </c>
      <c r="K6564" s="22"/>
      <c r="L6564" s="22">
        <f>VLOOKUP(shipments[[#This Row],[PID]],CHOOSE({1,2},products[PID],products[Cost_per_box]),2,0)</f>
        <v>8.43</v>
      </c>
      <c r="M6564" s="22">
        <f>shipments[[#This Row],[Boxes]]*shipments[[#This Row],[cost_per_box]]</f>
        <v>5951.58</v>
      </c>
      <c r="N6564" s="22">
        <f>shipments[[#This Row],[Amount]]-shipments[[#This Row],[total cost]]</f>
        <v>1104.42</v>
      </c>
    </row>
    <row r="6565" spans="1:14" x14ac:dyDescent="0.35">
      <c r="A6565" t="s">
        <v>6618</v>
      </c>
      <c r="B6565" t="s">
        <v>8048</v>
      </c>
      <c r="C6565" t="s">
        <v>8027</v>
      </c>
      <c r="D6565" t="s">
        <v>8037</v>
      </c>
      <c r="E6565" s="1">
        <v>45531</v>
      </c>
      <c r="F6565">
        <v>3154.5</v>
      </c>
      <c r="G6565">
        <v>287</v>
      </c>
      <c r="H6565" t="s">
        <v>18</v>
      </c>
      <c r="I6565" t="str">
        <f>VLOOKUP(shipments[[#This Row],[SPID]],CHOOSE({1,2},people[[#All],[SPID]],people[[#All],[Sales_person]]),2,0)</f>
        <v>Oby Sorrel</v>
      </c>
      <c r="J6565">
        <f>YEAR(shipments[[#This Row],[Shipdate]])</f>
        <v>2024</v>
      </c>
      <c r="K6565" s="22"/>
      <c r="L6565" s="22">
        <f>VLOOKUP(shipments[[#This Row],[PID]],CHOOSE({1,2},products[PID],products[Cost_per_box]),2,0)</f>
        <v>8.43</v>
      </c>
      <c r="M6565" s="22">
        <f>shipments[[#This Row],[Boxes]]*shipments[[#This Row],[cost_per_box]]</f>
        <v>2419.41</v>
      </c>
      <c r="N6565" s="22">
        <f>shipments[[#This Row],[Amount]]-shipments[[#This Row],[total cost]]</f>
        <v>735.09000000000015</v>
      </c>
    </row>
    <row r="6566" spans="1:14" x14ac:dyDescent="0.35">
      <c r="A6566" t="s">
        <v>6619</v>
      </c>
      <c r="B6566" t="s">
        <v>8048</v>
      </c>
      <c r="C6566" t="s">
        <v>8027</v>
      </c>
      <c r="D6566" t="s">
        <v>8036</v>
      </c>
      <c r="E6566" s="1">
        <v>45202</v>
      </c>
      <c r="F6566">
        <v>1827</v>
      </c>
      <c r="G6566">
        <v>203</v>
      </c>
      <c r="H6566" t="s">
        <v>7</v>
      </c>
      <c r="I6566" t="str">
        <f>VLOOKUP(shipments[[#This Row],[SPID]],CHOOSE({1,2},people[[#All],[SPID]],people[[#All],[Sales_person]]),2,0)</f>
        <v>Oby Sorrel</v>
      </c>
      <c r="J6566">
        <f>YEAR(shipments[[#This Row],[Shipdate]])</f>
        <v>2023</v>
      </c>
      <c r="K6566" s="22"/>
      <c r="L6566" s="22">
        <f>VLOOKUP(shipments[[#This Row],[PID]],CHOOSE({1,2},products[PID],products[Cost_per_box]),2,0)</f>
        <v>8.43</v>
      </c>
      <c r="M6566" s="22">
        <f>shipments[[#This Row],[Boxes]]*shipments[[#This Row],[cost_per_box]]</f>
        <v>1711.29</v>
      </c>
      <c r="N6566" s="22">
        <f>shipments[[#This Row],[Amount]]-shipments[[#This Row],[total cost]]</f>
        <v>115.71000000000004</v>
      </c>
    </row>
    <row r="6567" spans="1:14" x14ac:dyDescent="0.35">
      <c r="A6567" t="s">
        <v>6620</v>
      </c>
      <c r="B6567" t="s">
        <v>8048</v>
      </c>
      <c r="C6567" t="s">
        <v>8028</v>
      </c>
      <c r="D6567" t="s">
        <v>8033</v>
      </c>
      <c r="E6567" s="1">
        <v>44979</v>
      </c>
      <c r="F6567">
        <v>12408.75</v>
      </c>
      <c r="G6567">
        <v>1379</v>
      </c>
      <c r="H6567" t="s">
        <v>7</v>
      </c>
      <c r="I6567" t="str">
        <f>VLOOKUP(shipments[[#This Row],[SPID]],CHOOSE({1,2},people[[#All],[SPID]],people[[#All],[Sales_person]]),2,0)</f>
        <v>Oby Sorrel</v>
      </c>
      <c r="J6567">
        <f>YEAR(shipments[[#This Row],[Shipdate]])</f>
        <v>2023</v>
      </c>
      <c r="K6567" s="22"/>
      <c r="L6567" s="22">
        <f>VLOOKUP(shipments[[#This Row],[PID]],CHOOSE({1,2},products[PID],products[Cost_per_box]),2,0)</f>
        <v>6.8</v>
      </c>
      <c r="M6567" s="22">
        <f>shipments[[#This Row],[Boxes]]*shipments[[#This Row],[cost_per_box]]</f>
        <v>9377.1999999999989</v>
      </c>
      <c r="N6567" s="22">
        <f>shipments[[#This Row],[Amount]]-shipments[[#This Row],[total cost]]</f>
        <v>3031.5500000000011</v>
      </c>
    </row>
    <row r="6568" spans="1:14" x14ac:dyDescent="0.35">
      <c r="A6568" t="s">
        <v>6621</v>
      </c>
      <c r="B6568" t="s">
        <v>8048</v>
      </c>
      <c r="C6568" t="s">
        <v>8028</v>
      </c>
      <c r="D6568" t="s">
        <v>8038</v>
      </c>
      <c r="E6568" s="1">
        <v>44974</v>
      </c>
      <c r="F6568">
        <v>5778</v>
      </c>
      <c r="G6568">
        <v>723</v>
      </c>
      <c r="H6568" t="s">
        <v>7</v>
      </c>
      <c r="I6568" t="str">
        <f>VLOOKUP(shipments[[#This Row],[SPID]],CHOOSE({1,2},people[[#All],[SPID]],people[[#All],[Sales_person]]),2,0)</f>
        <v>Oby Sorrel</v>
      </c>
      <c r="J6568">
        <f>YEAR(shipments[[#This Row],[Shipdate]])</f>
        <v>2023</v>
      </c>
      <c r="K6568" s="22"/>
      <c r="L6568" s="22">
        <f>VLOOKUP(shipments[[#This Row],[PID]],CHOOSE({1,2},products[PID],products[Cost_per_box]),2,0)</f>
        <v>6.8</v>
      </c>
      <c r="M6568" s="22">
        <f>shipments[[#This Row],[Boxes]]*shipments[[#This Row],[cost_per_box]]</f>
        <v>4916.3999999999996</v>
      </c>
      <c r="N6568" s="22">
        <f>shipments[[#This Row],[Amount]]-shipments[[#This Row],[total cost]]</f>
        <v>861.60000000000036</v>
      </c>
    </row>
    <row r="6569" spans="1:14" x14ac:dyDescent="0.35">
      <c r="A6569" t="s">
        <v>6622</v>
      </c>
      <c r="B6569" t="s">
        <v>8048</v>
      </c>
      <c r="C6569" t="s">
        <v>8029</v>
      </c>
      <c r="D6569" t="s">
        <v>8034</v>
      </c>
      <c r="E6569" s="1">
        <v>45295</v>
      </c>
      <c r="F6569">
        <v>418.5</v>
      </c>
      <c r="G6569">
        <v>15</v>
      </c>
      <c r="H6569" t="s">
        <v>7</v>
      </c>
      <c r="I6569" t="str">
        <f>VLOOKUP(shipments[[#This Row],[SPID]],CHOOSE({1,2},people[[#All],[SPID]],people[[#All],[Sales_person]]),2,0)</f>
        <v>Oby Sorrel</v>
      </c>
      <c r="J6569">
        <f>YEAR(shipments[[#This Row],[Shipdate]])</f>
        <v>2024</v>
      </c>
      <c r="K6569" s="22"/>
      <c r="L6569" s="22">
        <f>VLOOKUP(shipments[[#This Row],[PID]],CHOOSE({1,2},products[PID],products[Cost_per_box]),2,0)</f>
        <v>5.04</v>
      </c>
      <c r="M6569" s="22">
        <f>shipments[[#This Row],[Boxes]]*shipments[[#This Row],[cost_per_box]]</f>
        <v>75.599999999999994</v>
      </c>
      <c r="N6569" s="22">
        <f>shipments[[#This Row],[Amount]]-shipments[[#This Row],[total cost]]</f>
        <v>342.9</v>
      </c>
    </row>
    <row r="6570" spans="1:14" x14ac:dyDescent="0.35">
      <c r="A6570" t="s">
        <v>6623</v>
      </c>
      <c r="B6570" t="s">
        <v>8048</v>
      </c>
      <c r="C6570" t="s">
        <v>8029</v>
      </c>
      <c r="D6570" t="s">
        <v>8037</v>
      </c>
      <c r="E6570" s="1">
        <v>45352</v>
      </c>
      <c r="F6570">
        <v>6486.75</v>
      </c>
      <c r="G6570">
        <v>224</v>
      </c>
      <c r="H6570" t="s">
        <v>7</v>
      </c>
      <c r="I6570" t="str">
        <f>VLOOKUP(shipments[[#This Row],[SPID]],CHOOSE({1,2},people[[#All],[SPID]],people[[#All],[Sales_person]]),2,0)</f>
        <v>Oby Sorrel</v>
      </c>
      <c r="J6570">
        <f>YEAR(shipments[[#This Row],[Shipdate]])</f>
        <v>2024</v>
      </c>
      <c r="K6570" s="22"/>
      <c r="L6570" s="22">
        <f>VLOOKUP(shipments[[#This Row],[PID]],CHOOSE({1,2},products[PID],products[Cost_per_box]),2,0)</f>
        <v>5.04</v>
      </c>
      <c r="M6570" s="22">
        <f>shipments[[#This Row],[Boxes]]*shipments[[#This Row],[cost_per_box]]</f>
        <v>1128.96</v>
      </c>
      <c r="N6570" s="22">
        <f>shipments[[#This Row],[Amount]]-shipments[[#This Row],[total cost]]</f>
        <v>5357.79</v>
      </c>
    </row>
    <row r="6571" spans="1:14" x14ac:dyDescent="0.35">
      <c r="A6571" t="s">
        <v>6624</v>
      </c>
      <c r="B6571" t="s">
        <v>8048</v>
      </c>
      <c r="C6571" t="s">
        <v>8029</v>
      </c>
      <c r="D6571" t="s">
        <v>8037</v>
      </c>
      <c r="E6571" s="1">
        <v>45106</v>
      </c>
      <c r="F6571">
        <v>8979.75</v>
      </c>
      <c r="G6571">
        <v>310</v>
      </c>
      <c r="H6571" t="s">
        <v>7</v>
      </c>
      <c r="I6571" t="str">
        <f>VLOOKUP(shipments[[#This Row],[SPID]],CHOOSE({1,2},people[[#All],[SPID]],people[[#All],[Sales_person]]),2,0)</f>
        <v>Oby Sorrel</v>
      </c>
      <c r="J6571">
        <f>YEAR(shipments[[#This Row],[Shipdate]])</f>
        <v>2023</v>
      </c>
      <c r="K6571" s="22"/>
      <c r="L6571" s="22">
        <f>VLOOKUP(shipments[[#This Row],[PID]],CHOOSE({1,2},products[PID],products[Cost_per_box]),2,0)</f>
        <v>5.04</v>
      </c>
      <c r="M6571" s="22">
        <f>shipments[[#This Row],[Boxes]]*shipments[[#This Row],[cost_per_box]]</f>
        <v>1562.4</v>
      </c>
      <c r="N6571" s="22">
        <f>shipments[[#This Row],[Amount]]-shipments[[#This Row],[total cost]]</f>
        <v>7417.35</v>
      </c>
    </row>
    <row r="6572" spans="1:14" x14ac:dyDescent="0.35">
      <c r="A6572" t="s">
        <v>6625</v>
      </c>
      <c r="B6572" t="s">
        <v>8048</v>
      </c>
      <c r="C6572" t="s">
        <v>8030</v>
      </c>
      <c r="D6572" t="s">
        <v>8033</v>
      </c>
      <c r="E6572" s="1">
        <v>45022</v>
      </c>
      <c r="F6572">
        <v>4140</v>
      </c>
      <c r="G6572">
        <v>518</v>
      </c>
      <c r="H6572" t="s">
        <v>7</v>
      </c>
      <c r="I6572" t="str">
        <f>VLOOKUP(shipments[[#This Row],[SPID]],CHOOSE({1,2},people[[#All],[SPID]],people[[#All],[Sales_person]]),2,0)</f>
        <v>Oby Sorrel</v>
      </c>
      <c r="J6572">
        <f>YEAR(shipments[[#This Row],[Shipdate]])</f>
        <v>2023</v>
      </c>
      <c r="K6572" s="22"/>
      <c r="L6572" s="22">
        <f>VLOOKUP(shipments[[#This Row],[PID]],CHOOSE({1,2},products[PID],products[Cost_per_box]),2,0)</f>
        <v>2.76</v>
      </c>
      <c r="M6572" s="22">
        <f>shipments[[#This Row],[Boxes]]*shipments[[#This Row],[cost_per_box]]</f>
        <v>1429.6799999999998</v>
      </c>
      <c r="N6572" s="22">
        <f>shipments[[#This Row],[Amount]]-shipments[[#This Row],[total cost]]</f>
        <v>2710.32</v>
      </c>
    </row>
    <row r="6573" spans="1:14" x14ac:dyDescent="0.35">
      <c r="A6573" t="s">
        <v>6626</v>
      </c>
      <c r="B6573" t="s">
        <v>8048</v>
      </c>
      <c r="C6573" t="s">
        <v>8031</v>
      </c>
      <c r="D6573" t="s">
        <v>8038</v>
      </c>
      <c r="E6573" s="1">
        <v>45533</v>
      </c>
      <c r="F6573">
        <v>1183.5</v>
      </c>
      <c r="G6573">
        <v>148</v>
      </c>
      <c r="H6573" t="s">
        <v>18</v>
      </c>
      <c r="I6573" t="str">
        <f>VLOOKUP(shipments[[#This Row],[SPID]],CHOOSE({1,2},people[[#All],[SPID]],people[[#All],[Sales_person]]),2,0)</f>
        <v>Oby Sorrel</v>
      </c>
      <c r="J6573">
        <f>YEAR(shipments[[#This Row],[Shipdate]])</f>
        <v>2024</v>
      </c>
      <c r="K6573" s="22"/>
      <c r="L6573" s="22">
        <f>VLOOKUP(shipments[[#This Row],[PID]],CHOOSE({1,2},products[PID],products[Cost_per_box]),2,0)</f>
        <v>3.32</v>
      </c>
      <c r="M6573" s="22">
        <f>shipments[[#This Row],[Boxes]]*shipments[[#This Row],[cost_per_box]]</f>
        <v>491.35999999999996</v>
      </c>
      <c r="N6573" s="22">
        <f>shipments[[#This Row],[Amount]]-shipments[[#This Row],[total cost]]</f>
        <v>692.1400000000001</v>
      </c>
    </row>
    <row r="6574" spans="1:14" x14ac:dyDescent="0.35">
      <c r="A6574" t="s">
        <v>6627</v>
      </c>
      <c r="B6574" t="s">
        <v>8048</v>
      </c>
      <c r="C6574" t="s">
        <v>8031</v>
      </c>
      <c r="D6574" t="s">
        <v>8038</v>
      </c>
      <c r="E6574" s="1">
        <v>44963</v>
      </c>
      <c r="F6574">
        <v>1851.75</v>
      </c>
      <c r="G6574">
        <v>232</v>
      </c>
      <c r="H6574" t="s">
        <v>7</v>
      </c>
      <c r="I6574" t="str">
        <f>VLOOKUP(shipments[[#This Row],[SPID]],CHOOSE({1,2},people[[#All],[SPID]],people[[#All],[Sales_person]]),2,0)</f>
        <v>Oby Sorrel</v>
      </c>
      <c r="J6574">
        <f>YEAR(shipments[[#This Row],[Shipdate]])</f>
        <v>2023</v>
      </c>
      <c r="K6574" s="22"/>
      <c r="L6574" s="22">
        <f>VLOOKUP(shipments[[#This Row],[PID]],CHOOSE({1,2},products[PID],products[Cost_per_box]),2,0)</f>
        <v>3.32</v>
      </c>
      <c r="M6574" s="22">
        <f>shipments[[#This Row],[Boxes]]*shipments[[#This Row],[cost_per_box]]</f>
        <v>770.24</v>
      </c>
      <c r="N6574" s="22">
        <f>shipments[[#This Row],[Amount]]-shipments[[#This Row],[total cost]]</f>
        <v>1081.51</v>
      </c>
    </row>
    <row r="6575" spans="1:14" x14ac:dyDescent="0.35">
      <c r="A6575" t="s">
        <v>6628</v>
      </c>
      <c r="B6575" t="s">
        <v>8048</v>
      </c>
      <c r="C6575" t="s">
        <v>8032</v>
      </c>
      <c r="D6575" t="s">
        <v>8034</v>
      </c>
      <c r="E6575" s="1">
        <v>45530</v>
      </c>
      <c r="F6575">
        <v>371.25</v>
      </c>
      <c r="G6575">
        <v>20</v>
      </c>
      <c r="H6575" t="s">
        <v>18</v>
      </c>
      <c r="I6575" t="str">
        <f>VLOOKUP(shipments[[#This Row],[SPID]],CHOOSE({1,2},people[[#All],[SPID]],people[[#All],[Sales_person]]),2,0)</f>
        <v>Oby Sorrel</v>
      </c>
      <c r="J6575">
        <f>YEAR(shipments[[#This Row],[Shipdate]])</f>
        <v>2024</v>
      </c>
      <c r="K6575" s="22"/>
      <c r="L6575" s="22">
        <f>VLOOKUP(shipments[[#This Row],[PID]],CHOOSE({1,2},products[PID],products[Cost_per_box]),2,0)</f>
        <v>2.65</v>
      </c>
      <c r="M6575" s="22">
        <f>shipments[[#This Row],[Boxes]]*shipments[[#This Row],[cost_per_box]]</f>
        <v>53</v>
      </c>
      <c r="N6575" s="22">
        <f>shipments[[#This Row],[Amount]]-shipments[[#This Row],[total cost]]</f>
        <v>318.25</v>
      </c>
    </row>
    <row r="6576" spans="1:14" x14ac:dyDescent="0.35">
      <c r="A6576" t="s">
        <v>6629</v>
      </c>
      <c r="B6576" t="s">
        <v>8048</v>
      </c>
      <c r="C6576" t="s">
        <v>8032</v>
      </c>
      <c r="D6576" t="s">
        <v>8037</v>
      </c>
      <c r="E6576" s="1">
        <v>45546</v>
      </c>
      <c r="F6576">
        <v>7202.25</v>
      </c>
      <c r="G6576">
        <v>328</v>
      </c>
      <c r="H6576" t="s">
        <v>26</v>
      </c>
      <c r="I6576" t="str">
        <f>VLOOKUP(shipments[[#This Row],[SPID]],CHOOSE({1,2},people[[#All],[SPID]],people[[#All],[Sales_person]]),2,0)</f>
        <v>Oby Sorrel</v>
      </c>
      <c r="J6576">
        <f>YEAR(shipments[[#This Row],[Shipdate]])</f>
        <v>2024</v>
      </c>
      <c r="K6576" s="22"/>
      <c r="L6576" s="22">
        <f>VLOOKUP(shipments[[#This Row],[PID]],CHOOSE({1,2},products[PID],products[Cost_per_box]),2,0)</f>
        <v>2.65</v>
      </c>
      <c r="M6576" s="22">
        <f>shipments[[#This Row],[Boxes]]*shipments[[#This Row],[cost_per_box]]</f>
        <v>869.19999999999993</v>
      </c>
      <c r="N6576" s="22">
        <f>shipments[[#This Row],[Amount]]-shipments[[#This Row],[total cost]]</f>
        <v>6333.05</v>
      </c>
    </row>
    <row r="6577" spans="1:14" x14ac:dyDescent="0.35">
      <c r="A6577" t="s">
        <v>6630</v>
      </c>
      <c r="B6577" t="s">
        <v>8048</v>
      </c>
      <c r="C6577" t="s">
        <v>8032</v>
      </c>
      <c r="D6577" t="s">
        <v>8038</v>
      </c>
      <c r="E6577" s="1">
        <v>45224</v>
      </c>
      <c r="F6577">
        <v>2211.75</v>
      </c>
      <c r="G6577">
        <v>123</v>
      </c>
      <c r="H6577" t="s">
        <v>40</v>
      </c>
      <c r="I6577" t="str">
        <f>VLOOKUP(shipments[[#This Row],[SPID]],CHOOSE({1,2},people[[#All],[SPID]],people[[#All],[Sales_person]]),2,0)</f>
        <v>Oby Sorrel</v>
      </c>
      <c r="J6577">
        <f>YEAR(shipments[[#This Row],[Shipdate]])</f>
        <v>2023</v>
      </c>
      <c r="K6577" s="22"/>
      <c r="L6577" s="22">
        <f>VLOOKUP(shipments[[#This Row],[PID]],CHOOSE({1,2},products[PID],products[Cost_per_box]),2,0)</f>
        <v>2.65</v>
      </c>
      <c r="M6577" s="22">
        <f>shipments[[#This Row],[Boxes]]*shipments[[#This Row],[cost_per_box]]</f>
        <v>325.95</v>
      </c>
      <c r="N6577" s="22">
        <f>shipments[[#This Row],[Amount]]-shipments[[#This Row],[total cost]]</f>
        <v>1885.8</v>
      </c>
    </row>
    <row r="6578" spans="1:14" x14ac:dyDescent="0.35">
      <c r="A6578" t="s">
        <v>6631</v>
      </c>
      <c r="B6578" t="s">
        <v>8048</v>
      </c>
      <c r="C6578" t="s">
        <v>8032</v>
      </c>
      <c r="D6578" t="s">
        <v>8037</v>
      </c>
      <c r="E6578" s="1">
        <v>45329</v>
      </c>
      <c r="F6578">
        <v>5307.75</v>
      </c>
      <c r="G6578">
        <v>295</v>
      </c>
      <c r="H6578" t="s">
        <v>7</v>
      </c>
      <c r="I6578" t="str">
        <f>VLOOKUP(shipments[[#This Row],[SPID]],CHOOSE({1,2},people[[#All],[SPID]],people[[#All],[Sales_person]]),2,0)</f>
        <v>Oby Sorrel</v>
      </c>
      <c r="J6578">
        <f>YEAR(shipments[[#This Row],[Shipdate]])</f>
        <v>2024</v>
      </c>
      <c r="K6578" s="22"/>
      <c r="L6578" s="22">
        <f>VLOOKUP(shipments[[#This Row],[PID]],CHOOSE({1,2},products[PID],products[Cost_per_box]),2,0)</f>
        <v>2.65</v>
      </c>
      <c r="M6578" s="22">
        <f>shipments[[#This Row],[Boxes]]*shipments[[#This Row],[cost_per_box]]</f>
        <v>781.75</v>
      </c>
      <c r="N6578" s="22">
        <f>shipments[[#This Row],[Amount]]-shipments[[#This Row],[total cost]]</f>
        <v>4526</v>
      </c>
    </row>
    <row r="6579" spans="1:14" x14ac:dyDescent="0.35">
      <c r="A6579" t="s">
        <v>6632</v>
      </c>
      <c r="B6579" t="s">
        <v>8048</v>
      </c>
      <c r="C6579" t="s">
        <v>8032</v>
      </c>
      <c r="D6579" t="s">
        <v>8033</v>
      </c>
      <c r="E6579" s="1">
        <v>45113</v>
      </c>
      <c r="F6579">
        <v>11191.5</v>
      </c>
      <c r="G6579">
        <v>533</v>
      </c>
      <c r="H6579" t="s">
        <v>7</v>
      </c>
      <c r="I6579" t="str">
        <f>VLOOKUP(shipments[[#This Row],[SPID]],CHOOSE({1,2},people[[#All],[SPID]],people[[#All],[Sales_person]]),2,0)</f>
        <v>Oby Sorrel</v>
      </c>
      <c r="J6579">
        <f>YEAR(shipments[[#This Row],[Shipdate]])</f>
        <v>2023</v>
      </c>
      <c r="K6579" s="22"/>
      <c r="L6579" s="22">
        <f>VLOOKUP(shipments[[#This Row],[PID]],CHOOSE({1,2},products[PID],products[Cost_per_box]),2,0)</f>
        <v>2.65</v>
      </c>
      <c r="M6579" s="22">
        <f>shipments[[#This Row],[Boxes]]*shipments[[#This Row],[cost_per_box]]</f>
        <v>1412.45</v>
      </c>
      <c r="N6579" s="22">
        <f>shipments[[#This Row],[Amount]]-shipments[[#This Row],[total cost]]</f>
        <v>9779.0499999999993</v>
      </c>
    </row>
    <row r="6580" spans="1:14" x14ac:dyDescent="0.35">
      <c r="A6580" t="s">
        <v>6633</v>
      </c>
      <c r="B6580" t="s">
        <v>8048</v>
      </c>
      <c r="C6580" t="s">
        <v>8014</v>
      </c>
      <c r="D6580" t="s">
        <v>8036</v>
      </c>
      <c r="E6580" s="1">
        <v>45089</v>
      </c>
      <c r="F6580">
        <v>873</v>
      </c>
      <c r="G6580">
        <v>97</v>
      </c>
      <c r="H6580" t="s">
        <v>7</v>
      </c>
      <c r="I6580" t="str">
        <f>VLOOKUP(shipments[[#This Row],[SPID]],CHOOSE({1,2},people[[#All],[SPID]],people[[#All],[Sales_person]]),2,0)</f>
        <v>Oby Sorrel</v>
      </c>
      <c r="J6580">
        <f>YEAR(shipments[[#This Row],[Shipdate]])</f>
        <v>2023</v>
      </c>
      <c r="K6580" s="22"/>
      <c r="L6580" s="22">
        <f>VLOOKUP(shipments[[#This Row],[PID]],CHOOSE({1,2},products[PID],products[Cost_per_box]),2,0)</f>
        <v>3.85</v>
      </c>
      <c r="M6580" s="22">
        <f>shipments[[#This Row],[Boxes]]*shipments[[#This Row],[cost_per_box]]</f>
        <v>373.45</v>
      </c>
      <c r="N6580" s="22">
        <f>shipments[[#This Row],[Amount]]-shipments[[#This Row],[total cost]]</f>
        <v>499.55</v>
      </c>
    </row>
    <row r="6581" spans="1:14" x14ac:dyDescent="0.35">
      <c r="A6581" t="s">
        <v>6634</v>
      </c>
      <c r="B6581" t="s">
        <v>8048</v>
      </c>
      <c r="C6581" t="s">
        <v>8014</v>
      </c>
      <c r="D6581" t="s">
        <v>8033</v>
      </c>
      <c r="E6581" s="1">
        <v>44971</v>
      </c>
      <c r="F6581">
        <v>9603</v>
      </c>
      <c r="G6581">
        <v>1201</v>
      </c>
      <c r="H6581" t="s">
        <v>7</v>
      </c>
      <c r="I6581" t="str">
        <f>VLOOKUP(shipments[[#This Row],[SPID]],CHOOSE({1,2},people[[#All],[SPID]],people[[#All],[Sales_person]]),2,0)</f>
        <v>Oby Sorrel</v>
      </c>
      <c r="J6581">
        <f>YEAR(shipments[[#This Row],[Shipdate]])</f>
        <v>2023</v>
      </c>
      <c r="K6581" s="22"/>
      <c r="L6581" s="22">
        <f>VLOOKUP(shipments[[#This Row],[PID]],CHOOSE({1,2},products[PID],products[Cost_per_box]),2,0)</f>
        <v>3.85</v>
      </c>
      <c r="M6581" s="22">
        <f>shipments[[#This Row],[Boxes]]*shipments[[#This Row],[cost_per_box]]</f>
        <v>4623.8500000000004</v>
      </c>
      <c r="N6581" s="22">
        <f>shipments[[#This Row],[Amount]]-shipments[[#This Row],[total cost]]</f>
        <v>4979.1499999999996</v>
      </c>
    </row>
    <row r="6582" spans="1:14" x14ac:dyDescent="0.35">
      <c r="A6582" t="s">
        <v>6635</v>
      </c>
      <c r="B6582" t="s">
        <v>8048</v>
      </c>
      <c r="C6582" t="s">
        <v>8014</v>
      </c>
      <c r="D6582" t="s">
        <v>8035</v>
      </c>
      <c r="E6582" s="1">
        <v>45261</v>
      </c>
      <c r="F6582">
        <v>3829.5</v>
      </c>
      <c r="G6582">
        <v>766</v>
      </c>
      <c r="H6582" t="s">
        <v>7</v>
      </c>
      <c r="I6582" t="str">
        <f>VLOOKUP(shipments[[#This Row],[SPID]],CHOOSE({1,2},people[[#All],[SPID]],people[[#All],[Sales_person]]),2,0)</f>
        <v>Oby Sorrel</v>
      </c>
      <c r="J6582">
        <f>YEAR(shipments[[#This Row],[Shipdate]])</f>
        <v>2023</v>
      </c>
      <c r="K6582" s="22"/>
      <c r="L6582" s="22">
        <f>VLOOKUP(shipments[[#This Row],[PID]],CHOOSE({1,2},products[PID],products[Cost_per_box]),2,0)</f>
        <v>3.85</v>
      </c>
      <c r="M6582" s="22">
        <f>shipments[[#This Row],[Boxes]]*shipments[[#This Row],[cost_per_box]]</f>
        <v>2949.1</v>
      </c>
      <c r="N6582" s="22">
        <f>shipments[[#This Row],[Amount]]-shipments[[#This Row],[total cost]]</f>
        <v>880.40000000000009</v>
      </c>
    </row>
    <row r="6583" spans="1:14" x14ac:dyDescent="0.35">
      <c r="A6583" t="s">
        <v>6636</v>
      </c>
      <c r="B6583" t="s">
        <v>8048</v>
      </c>
      <c r="C6583" t="s">
        <v>8014</v>
      </c>
      <c r="D6583" t="s">
        <v>8037</v>
      </c>
      <c r="E6583" s="1">
        <v>44988</v>
      </c>
      <c r="F6583">
        <v>2031.75</v>
      </c>
      <c r="G6583">
        <v>254</v>
      </c>
      <c r="H6583" t="s">
        <v>7</v>
      </c>
      <c r="I6583" t="str">
        <f>VLOOKUP(shipments[[#This Row],[SPID]],CHOOSE({1,2},people[[#All],[SPID]],people[[#All],[Sales_person]]),2,0)</f>
        <v>Oby Sorrel</v>
      </c>
      <c r="J6583">
        <f>YEAR(shipments[[#This Row],[Shipdate]])</f>
        <v>2023</v>
      </c>
      <c r="K6583" s="22"/>
      <c r="L6583" s="22">
        <f>VLOOKUP(shipments[[#This Row],[PID]],CHOOSE({1,2},products[PID],products[Cost_per_box]),2,0)</f>
        <v>3.85</v>
      </c>
      <c r="M6583" s="22">
        <f>shipments[[#This Row],[Boxes]]*shipments[[#This Row],[cost_per_box]]</f>
        <v>977.9</v>
      </c>
      <c r="N6583" s="22">
        <f>shipments[[#This Row],[Amount]]-shipments[[#This Row],[total cost]]</f>
        <v>1053.8499999999999</v>
      </c>
    </row>
    <row r="6584" spans="1:14" x14ac:dyDescent="0.35">
      <c r="A6584" t="s">
        <v>6637</v>
      </c>
      <c r="B6584" t="s">
        <v>8048</v>
      </c>
      <c r="C6584" t="s">
        <v>8014</v>
      </c>
      <c r="D6584" t="s">
        <v>8035</v>
      </c>
      <c r="E6584" s="1">
        <v>45180</v>
      </c>
      <c r="F6584">
        <v>8887.5</v>
      </c>
      <c r="G6584">
        <v>988</v>
      </c>
      <c r="H6584" t="s">
        <v>7</v>
      </c>
      <c r="I6584" t="str">
        <f>VLOOKUP(shipments[[#This Row],[SPID]],CHOOSE({1,2},people[[#All],[SPID]],people[[#All],[Sales_person]]),2,0)</f>
        <v>Oby Sorrel</v>
      </c>
      <c r="J6584">
        <f>YEAR(shipments[[#This Row],[Shipdate]])</f>
        <v>2023</v>
      </c>
      <c r="K6584" s="22"/>
      <c r="L6584" s="22">
        <f>VLOOKUP(shipments[[#This Row],[PID]],CHOOSE({1,2},products[PID],products[Cost_per_box]),2,0)</f>
        <v>3.85</v>
      </c>
      <c r="M6584" s="22">
        <f>shipments[[#This Row],[Boxes]]*shipments[[#This Row],[cost_per_box]]</f>
        <v>3803.8</v>
      </c>
      <c r="N6584" s="22">
        <f>shipments[[#This Row],[Amount]]-shipments[[#This Row],[total cost]]</f>
        <v>5083.7</v>
      </c>
    </row>
    <row r="6585" spans="1:14" x14ac:dyDescent="0.35">
      <c r="A6585" t="s">
        <v>6638</v>
      </c>
      <c r="B6585" t="s">
        <v>8048</v>
      </c>
      <c r="C6585" t="s">
        <v>8015</v>
      </c>
      <c r="D6585" t="s">
        <v>8033</v>
      </c>
      <c r="E6585" s="1">
        <v>45090</v>
      </c>
      <c r="F6585">
        <v>225</v>
      </c>
      <c r="G6585">
        <v>45</v>
      </c>
      <c r="H6585" t="s">
        <v>7</v>
      </c>
      <c r="I6585" t="str">
        <f>VLOOKUP(shipments[[#This Row],[SPID]],CHOOSE({1,2},people[[#All],[SPID]],people[[#All],[Sales_person]]),2,0)</f>
        <v>Oby Sorrel</v>
      </c>
      <c r="J6585">
        <f>YEAR(shipments[[#This Row],[Shipdate]])</f>
        <v>2023</v>
      </c>
      <c r="K6585" s="22"/>
      <c r="L6585" s="22">
        <f>VLOOKUP(shipments[[#This Row],[PID]],CHOOSE({1,2},products[PID],products[Cost_per_box]),2,0)</f>
        <v>5.72</v>
      </c>
      <c r="M6585" s="22">
        <f>shipments[[#This Row],[Boxes]]*shipments[[#This Row],[cost_per_box]]</f>
        <v>257.39999999999998</v>
      </c>
      <c r="N6585" s="22">
        <f>shipments[[#This Row],[Amount]]-shipments[[#This Row],[total cost]]</f>
        <v>-32.399999999999977</v>
      </c>
    </row>
    <row r="6586" spans="1:14" x14ac:dyDescent="0.35">
      <c r="A6586" t="s">
        <v>6639</v>
      </c>
      <c r="B6586" t="s">
        <v>8048</v>
      </c>
      <c r="C6586" t="s">
        <v>8015</v>
      </c>
      <c r="D6586" t="s">
        <v>8034</v>
      </c>
      <c r="E6586" s="1">
        <v>45287</v>
      </c>
      <c r="F6586">
        <v>1505.25</v>
      </c>
      <c r="G6586">
        <v>189</v>
      </c>
      <c r="H6586" t="s">
        <v>7</v>
      </c>
      <c r="I6586" t="str">
        <f>VLOOKUP(shipments[[#This Row],[SPID]],CHOOSE({1,2},people[[#All],[SPID]],people[[#All],[Sales_person]]),2,0)</f>
        <v>Oby Sorrel</v>
      </c>
      <c r="J6586">
        <f>YEAR(shipments[[#This Row],[Shipdate]])</f>
        <v>2023</v>
      </c>
      <c r="K6586" s="22"/>
      <c r="L6586" s="22">
        <f>VLOOKUP(shipments[[#This Row],[PID]],CHOOSE({1,2},products[PID],products[Cost_per_box]),2,0)</f>
        <v>5.72</v>
      </c>
      <c r="M6586" s="22">
        <f>shipments[[#This Row],[Boxes]]*shipments[[#This Row],[cost_per_box]]</f>
        <v>1081.08</v>
      </c>
      <c r="N6586" s="22">
        <f>shipments[[#This Row],[Amount]]-shipments[[#This Row],[total cost]]</f>
        <v>424.17000000000007</v>
      </c>
    </row>
    <row r="6587" spans="1:14" x14ac:dyDescent="0.35">
      <c r="A6587" t="s">
        <v>6640</v>
      </c>
      <c r="B6587" t="s">
        <v>8048</v>
      </c>
      <c r="C6587" t="s">
        <v>8015</v>
      </c>
      <c r="D6587" t="s">
        <v>8038</v>
      </c>
      <c r="E6587" s="1">
        <v>45225</v>
      </c>
      <c r="F6587">
        <v>1109.25</v>
      </c>
      <c r="G6587">
        <v>185</v>
      </c>
      <c r="H6587" t="s">
        <v>7</v>
      </c>
      <c r="I6587" t="str">
        <f>VLOOKUP(shipments[[#This Row],[SPID]],CHOOSE({1,2},people[[#All],[SPID]],people[[#All],[Sales_person]]),2,0)</f>
        <v>Oby Sorrel</v>
      </c>
      <c r="J6587">
        <f>YEAR(shipments[[#This Row],[Shipdate]])</f>
        <v>2023</v>
      </c>
      <c r="K6587" s="22"/>
      <c r="L6587" s="22">
        <f>VLOOKUP(shipments[[#This Row],[PID]],CHOOSE({1,2},products[PID],products[Cost_per_box]),2,0)</f>
        <v>5.72</v>
      </c>
      <c r="M6587" s="22">
        <f>shipments[[#This Row],[Boxes]]*shipments[[#This Row],[cost_per_box]]</f>
        <v>1058.2</v>
      </c>
      <c r="N6587" s="22">
        <f>shipments[[#This Row],[Amount]]-shipments[[#This Row],[total cost]]</f>
        <v>51.049999999999955</v>
      </c>
    </row>
    <row r="6588" spans="1:14" x14ac:dyDescent="0.35">
      <c r="A6588" t="s">
        <v>6641</v>
      </c>
      <c r="B6588" t="s">
        <v>8048</v>
      </c>
      <c r="C6588" t="s">
        <v>8015</v>
      </c>
      <c r="D6588" t="s">
        <v>8033</v>
      </c>
      <c r="E6588" s="1">
        <v>45051</v>
      </c>
      <c r="F6588">
        <v>1334.25</v>
      </c>
      <c r="G6588">
        <v>149</v>
      </c>
      <c r="H6588" t="s">
        <v>7</v>
      </c>
      <c r="I6588" t="str">
        <f>VLOOKUP(shipments[[#This Row],[SPID]],CHOOSE({1,2},people[[#All],[SPID]],people[[#All],[Sales_person]]),2,0)</f>
        <v>Oby Sorrel</v>
      </c>
      <c r="J6588">
        <f>YEAR(shipments[[#This Row],[Shipdate]])</f>
        <v>2023</v>
      </c>
      <c r="K6588" s="22"/>
      <c r="L6588" s="22">
        <f>VLOOKUP(shipments[[#This Row],[PID]],CHOOSE({1,2},products[PID],products[Cost_per_box]),2,0)</f>
        <v>5.72</v>
      </c>
      <c r="M6588" s="22">
        <f>shipments[[#This Row],[Boxes]]*shipments[[#This Row],[cost_per_box]]</f>
        <v>852.28</v>
      </c>
      <c r="N6588" s="22">
        <f>shipments[[#This Row],[Amount]]-shipments[[#This Row],[total cost]]</f>
        <v>481.97</v>
      </c>
    </row>
    <row r="6589" spans="1:14" x14ac:dyDescent="0.35">
      <c r="A6589" t="s">
        <v>6642</v>
      </c>
      <c r="B6589" t="s">
        <v>8048</v>
      </c>
      <c r="C6589" t="s">
        <v>8015</v>
      </c>
      <c r="D6589" t="s">
        <v>8036</v>
      </c>
      <c r="E6589" s="1">
        <v>45299</v>
      </c>
      <c r="F6589">
        <v>1849.5</v>
      </c>
      <c r="G6589">
        <v>309</v>
      </c>
      <c r="H6589" t="s">
        <v>7</v>
      </c>
      <c r="I6589" t="str">
        <f>VLOOKUP(shipments[[#This Row],[SPID]],CHOOSE({1,2},people[[#All],[SPID]],people[[#All],[Sales_person]]),2,0)</f>
        <v>Oby Sorrel</v>
      </c>
      <c r="J6589">
        <f>YEAR(shipments[[#This Row],[Shipdate]])</f>
        <v>2024</v>
      </c>
      <c r="K6589" s="22"/>
      <c r="L6589" s="22">
        <f>VLOOKUP(shipments[[#This Row],[PID]],CHOOSE({1,2},products[PID],products[Cost_per_box]),2,0)</f>
        <v>5.72</v>
      </c>
      <c r="M6589" s="22">
        <f>shipments[[#This Row],[Boxes]]*shipments[[#This Row],[cost_per_box]]</f>
        <v>1767.48</v>
      </c>
      <c r="N6589" s="22">
        <f>shipments[[#This Row],[Amount]]-shipments[[#This Row],[total cost]]</f>
        <v>82.019999999999982</v>
      </c>
    </row>
    <row r="6590" spans="1:14" x14ac:dyDescent="0.35">
      <c r="A6590" t="s">
        <v>6643</v>
      </c>
      <c r="B6590" t="s">
        <v>8048</v>
      </c>
      <c r="C6590" t="s">
        <v>8015</v>
      </c>
      <c r="D6590" t="s">
        <v>8037</v>
      </c>
      <c r="E6590" s="1">
        <v>45441</v>
      </c>
      <c r="F6590">
        <v>4185</v>
      </c>
      <c r="G6590">
        <v>698</v>
      </c>
      <c r="H6590" t="s">
        <v>7</v>
      </c>
      <c r="I6590" t="str">
        <f>VLOOKUP(shipments[[#This Row],[SPID]],CHOOSE({1,2},people[[#All],[SPID]],people[[#All],[Sales_person]]),2,0)</f>
        <v>Oby Sorrel</v>
      </c>
      <c r="J6590">
        <f>YEAR(shipments[[#This Row],[Shipdate]])</f>
        <v>2024</v>
      </c>
      <c r="K6590" s="22"/>
      <c r="L6590" s="22">
        <f>VLOOKUP(shipments[[#This Row],[PID]],CHOOSE({1,2},products[PID],products[Cost_per_box]),2,0)</f>
        <v>5.72</v>
      </c>
      <c r="M6590" s="22">
        <f>shipments[[#This Row],[Boxes]]*shipments[[#This Row],[cost_per_box]]</f>
        <v>3992.56</v>
      </c>
      <c r="N6590" s="22">
        <f>shipments[[#This Row],[Amount]]-shipments[[#This Row],[total cost]]</f>
        <v>192.44000000000005</v>
      </c>
    </row>
    <row r="6591" spans="1:14" x14ac:dyDescent="0.35">
      <c r="A6591" t="s">
        <v>6644</v>
      </c>
      <c r="B6591" t="s">
        <v>8048</v>
      </c>
      <c r="C6591" t="s">
        <v>8015</v>
      </c>
      <c r="D6591" t="s">
        <v>8034</v>
      </c>
      <c r="E6591" s="1">
        <v>45000</v>
      </c>
      <c r="F6591">
        <v>6923.25</v>
      </c>
      <c r="G6591">
        <v>866</v>
      </c>
      <c r="H6591" t="s">
        <v>7</v>
      </c>
      <c r="I6591" t="str">
        <f>VLOOKUP(shipments[[#This Row],[SPID]],CHOOSE({1,2},people[[#All],[SPID]],people[[#All],[Sales_person]]),2,0)</f>
        <v>Oby Sorrel</v>
      </c>
      <c r="J6591">
        <f>YEAR(shipments[[#This Row],[Shipdate]])</f>
        <v>2023</v>
      </c>
      <c r="K6591" s="22"/>
      <c r="L6591" s="22">
        <f>VLOOKUP(shipments[[#This Row],[PID]],CHOOSE({1,2},products[PID],products[Cost_per_box]),2,0)</f>
        <v>5.72</v>
      </c>
      <c r="M6591" s="22">
        <f>shipments[[#This Row],[Boxes]]*shipments[[#This Row],[cost_per_box]]</f>
        <v>4953.5199999999995</v>
      </c>
      <c r="N6591" s="22">
        <f>shipments[[#This Row],[Amount]]-shipments[[#This Row],[total cost]]</f>
        <v>1969.7300000000005</v>
      </c>
    </row>
    <row r="6592" spans="1:14" x14ac:dyDescent="0.35">
      <c r="A6592" t="s">
        <v>6645</v>
      </c>
      <c r="B6592" t="s">
        <v>8048</v>
      </c>
      <c r="C6592" t="s">
        <v>8016</v>
      </c>
      <c r="D6592" t="s">
        <v>8034</v>
      </c>
      <c r="E6592" s="1">
        <v>44971</v>
      </c>
      <c r="F6592">
        <v>4614.75</v>
      </c>
      <c r="G6592">
        <v>185</v>
      </c>
      <c r="H6592" t="s">
        <v>7</v>
      </c>
      <c r="I6592" t="str">
        <f>VLOOKUP(shipments[[#This Row],[SPID]],CHOOSE({1,2},people[[#All],[SPID]],people[[#All],[Sales_person]]),2,0)</f>
        <v>Oby Sorrel</v>
      </c>
      <c r="J6592">
        <f>YEAR(shipments[[#This Row],[Shipdate]])</f>
        <v>2023</v>
      </c>
      <c r="K6592" s="22"/>
      <c r="L6592" s="22">
        <f>VLOOKUP(shipments[[#This Row],[PID]],CHOOSE({1,2},products[PID],products[Cost_per_box]),2,0)</f>
        <v>6.31</v>
      </c>
      <c r="M6592" s="22">
        <f>shipments[[#This Row],[Boxes]]*shipments[[#This Row],[cost_per_box]]</f>
        <v>1167.3499999999999</v>
      </c>
      <c r="N6592" s="22">
        <f>shipments[[#This Row],[Amount]]-shipments[[#This Row],[total cost]]</f>
        <v>3447.4</v>
      </c>
    </row>
    <row r="6593" spans="1:14" x14ac:dyDescent="0.35">
      <c r="A6593" t="s">
        <v>6646</v>
      </c>
      <c r="B6593" t="s">
        <v>8048</v>
      </c>
      <c r="C6593" t="s">
        <v>8016</v>
      </c>
      <c r="D6593" t="s">
        <v>8036</v>
      </c>
      <c r="E6593" s="1">
        <v>45449</v>
      </c>
      <c r="F6593">
        <v>2529</v>
      </c>
      <c r="G6593">
        <v>94</v>
      </c>
      <c r="H6593" t="s">
        <v>7</v>
      </c>
      <c r="I6593" t="str">
        <f>VLOOKUP(shipments[[#This Row],[SPID]],CHOOSE({1,2},people[[#All],[SPID]],people[[#All],[Sales_person]]),2,0)</f>
        <v>Oby Sorrel</v>
      </c>
      <c r="J6593">
        <f>YEAR(shipments[[#This Row],[Shipdate]])</f>
        <v>2024</v>
      </c>
      <c r="K6593" s="22"/>
      <c r="L6593" s="22">
        <f>VLOOKUP(shipments[[#This Row],[PID]],CHOOSE({1,2},products[PID],products[Cost_per_box]),2,0)</f>
        <v>6.31</v>
      </c>
      <c r="M6593" s="22">
        <f>shipments[[#This Row],[Boxes]]*shipments[[#This Row],[cost_per_box]]</f>
        <v>593.14</v>
      </c>
      <c r="N6593" s="22">
        <f>shipments[[#This Row],[Amount]]-shipments[[#This Row],[total cost]]</f>
        <v>1935.8600000000001</v>
      </c>
    </row>
    <row r="6594" spans="1:14" x14ac:dyDescent="0.35">
      <c r="A6594" t="s">
        <v>6647</v>
      </c>
      <c r="B6594" t="s">
        <v>8048</v>
      </c>
      <c r="C6594" t="s">
        <v>8016</v>
      </c>
      <c r="D6594" t="s">
        <v>8037</v>
      </c>
      <c r="E6594" s="1">
        <v>44942</v>
      </c>
      <c r="F6594">
        <v>7641</v>
      </c>
      <c r="G6594">
        <v>306</v>
      </c>
      <c r="H6594" t="s">
        <v>40</v>
      </c>
      <c r="I6594" t="str">
        <f>VLOOKUP(shipments[[#This Row],[SPID]],CHOOSE({1,2},people[[#All],[SPID]],people[[#All],[Sales_person]]),2,0)</f>
        <v>Oby Sorrel</v>
      </c>
      <c r="J6594">
        <f>YEAR(shipments[[#This Row],[Shipdate]])</f>
        <v>2023</v>
      </c>
      <c r="K6594" s="22"/>
      <c r="L6594" s="22">
        <f>VLOOKUP(shipments[[#This Row],[PID]],CHOOSE({1,2},products[PID],products[Cost_per_box]),2,0)</f>
        <v>6.31</v>
      </c>
      <c r="M6594" s="22">
        <f>shipments[[#This Row],[Boxes]]*shipments[[#This Row],[cost_per_box]]</f>
        <v>1930.86</v>
      </c>
      <c r="N6594" s="22">
        <f>shipments[[#This Row],[Amount]]-shipments[[#This Row],[total cost]]</f>
        <v>5710.14</v>
      </c>
    </row>
    <row r="6595" spans="1:14" x14ac:dyDescent="0.35">
      <c r="A6595" t="s">
        <v>6648</v>
      </c>
      <c r="B6595" t="s">
        <v>8048</v>
      </c>
      <c r="C6595" t="s">
        <v>8017</v>
      </c>
      <c r="D6595" t="s">
        <v>8033</v>
      </c>
      <c r="E6595" s="1">
        <v>45558</v>
      </c>
      <c r="F6595">
        <v>5944.5</v>
      </c>
      <c r="G6595">
        <v>221</v>
      </c>
      <c r="H6595" t="s">
        <v>26</v>
      </c>
      <c r="I6595" t="str">
        <f>VLOOKUP(shipments[[#This Row],[SPID]],CHOOSE({1,2},people[[#All],[SPID]],people[[#All],[Sales_person]]),2,0)</f>
        <v>Oby Sorrel</v>
      </c>
      <c r="J6595">
        <f>YEAR(shipments[[#This Row],[Shipdate]])</f>
        <v>2024</v>
      </c>
      <c r="K6595" s="22"/>
      <c r="L6595" s="22">
        <f>VLOOKUP(shipments[[#This Row],[PID]],CHOOSE({1,2},products[PID],products[Cost_per_box]),2,0)</f>
        <v>9.94</v>
      </c>
      <c r="M6595" s="22">
        <f>shipments[[#This Row],[Boxes]]*shipments[[#This Row],[cost_per_box]]</f>
        <v>2196.7399999999998</v>
      </c>
      <c r="N6595" s="22">
        <f>shipments[[#This Row],[Amount]]-shipments[[#This Row],[total cost]]</f>
        <v>3747.76</v>
      </c>
    </row>
    <row r="6596" spans="1:14" x14ac:dyDescent="0.35">
      <c r="A6596" t="s">
        <v>6649</v>
      </c>
      <c r="B6596" t="s">
        <v>8048</v>
      </c>
      <c r="C6596" t="s">
        <v>8017</v>
      </c>
      <c r="D6596" t="s">
        <v>8034</v>
      </c>
      <c r="E6596" s="1">
        <v>45323</v>
      </c>
      <c r="F6596">
        <v>5319</v>
      </c>
      <c r="G6596">
        <v>222</v>
      </c>
      <c r="H6596" t="s">
        <v>7</v>
      </c>
      <c r="I6596" t="str">
        <f>VLOOKUP(shipments[[#This Row],[SPID]],CHOOSE({1,2},people[[#All],[SPID]],people[[#All],[Sales_person]]),2,0)</f>
        <v>Oby Sorrel</v>
      </c>
      <c r="J6596">
        <f>YEAR(shipments[[#This Row],[Shipdate]])</f>
        <v>2024</v>
      </c>
      <c r="K6596" s="22"/>
      <c r="L6596" s="22">
        <f>VLOOKUP(shipments[[#This Row],[PID]],CHOOSE({1,2},products[PID],products[Cost_per_box]),2,0)</f>
        <v>9.94</v>
      </c>
      <c r="M6596" s="22">
        <f>shipments[[#This Row],[Boxes]]*shipments[[#This Row],[cost_per_box]]</f>
        <v>2206.6799999999998</v>
      </c>
      <c r="N6596" s="22">
        <f>shipments[[#This Row],[Amount]]-shipments[[#This Row],[total cost]]</f>
        <v>3112.32</v>
      </c>
    </row>
    <row r="6597" spans="1:14" x14ac:dyDescent="0.35">
      <c r="A6597" t="s">
        <v>6650</v>
      </c>
      <c r="B6597" t="s">
        <v>8048</v>
      </c>
      <c r="C6597" t="s">
        <v>8017</v>
      </c>
      <c r="D6597" t="s">
        <v>8038</v>
      </c>
      <c r="E6597" s="1">
        <v>44979</v>
      </c>
      <c r="F6597">
        <v>2110.5</v>
      </c>
      <c r="G6597">
        <v>85</v>
      </c>
      <c r="H6597" t="s">
        <v>7</v>
      </c>
      <c r="I6597" t="str">
        <f>VLOOKUP(shipments[[#This Row],[SPID]],CHOOSE({1,2},people[[#All],[SPID]],people[[#All],[Sales_person]]),2,0)</f>
        <v>Oby Sorrel</v>
      </c>
      <c r="J6597">
        <f>YEAR(shipments[[#This Row],[Shipdate]])</f>
        <v>2023</v>
      </c>
      <c r="K6597" s="22"/>
      <c r="L6597" s="22">
        <f>VLOOKUP(shipments[[#This Row],[PID]],CHOOSE({1,2},products[PID],products[Cost_per_box]),2,0)</f>
        <v>9.94</v>
      </c>
      <c r="M6597" s="22">
        <f>shipments[[#This Row],[Boxes]]*shipments[[#This Row],[cost_per_box]]</f>
        <v>844.9</v>
      </c>
      <c r="N6597" s="22">
        <f>shipments[[#This Row],[Amount]]-shipments[[#This Row],[total cost]]</f>
        <v>1265.5999999999999</v>
      </c>
    </row>
    <row r="6598" spans="1:14" x14ac:dyDescent="0.35">
      <c r="A6598" t="s">
        <v>6651</v>
      </c>
      <c r="B6598" t="s">
        <v>8048</v>
      </c>
      <c r="C6598" t="s">
        <v>8018</v>
      </c>
      <c r="D6598" t="s">
        <v>8034</v>
      </c>
      <c r="E6598" s="1">
        <v>44971</v>
      </c>
      <c r="F6598">
        <v>9290.25</v>
      </c>
      <c r="G6598">
        <v>423</v>
      </c>
      <c r="H6598" t="s">
        <v>7</v>
      </c>
      <c r="I6598" t="str">
        <f>VLOOKUP(shipments[[#This Row],[SPID]],CHOOSE({1,2},people[[#All],[SPID]],people[[#All],[Sales_person]]),2,0)</f>
        <v>Oby Sorrel</v>
      </c>
      <c r="J6598">
        <f>YEAR(shipments[[#This Row],[Shipdate]])</f>
        <v>2023</v>
      </c>
      <c r="K6598" s="22"/>
      <c r="L6598" s="22">
        <f>VLOOKUP(shipments[[#This Row],[PID]],CHOOSE({1,2},products[PID],products[Cost_per_box]),2,0)</f>
        <v>7.73</v>
      </c>
      <c r="M6598" s="22">
        <f>shipments[[#This Row],[Boxes]]*shipments[[#This Row],[cost_per_box]]</f>
        <v>3269.79</v>
      </c>
      <c r="N6598" s="22">
        <f>shipments[[#This Row],[Amount]]-shipments[[#This Row],[total cost]]</f>
        <v>6020.46</v>
      </c>
    </row>
    <row r="6599" spans="1:14" x14ac:dyDescent="0.35">
      <c r="A6599" t="s">
        <v>6652</v>
      </c>
      <c r="B6599" t="s">
        <v>8048</v>
      </c>
      <c r="C6599" t="s">
        <v>8018</v>
      </c>
      <c r="D6599" t="s">
        <v>8038</v>
      </c>
      <c r="E6599" s="1">
        <v>45138</v>
      </c>
      <c r="F6599">
        <v>6414.75</v>
      </c>
      <c r="G6599">
        <v>292</v>
      </c>
      <c r="H6599" t="s">
        <v>7</v>
      </c>
      <c r="I6599" t="str">
        <f>VLOOKUP(shipments[[#This Row],[SPID]],CHOOSE({1,2},people[[#All],[SPID]],people[[#All],[Sales_person]]),2,0)</f>
        <v>Oby Sorrel</v>
      </c>
      <c r="J6599">
        <f>YEAR(shipments[[#This Row],[Shipdate]])</f>
        <v>2023</v>
      </c>
      <c r="K6599" s="22"/>
      <c r="L6599" s="22">
        <f>VLOOKUP(shipments[[#This Row],[PID]],CHOOSE({1,2},products[PID],products[Cost_per_box]),2,0)</f>
        <v>7.73</v>
      </c>
      <c r="M6599" s="22">
        <f>shipments[[#This Row],[Boxes]]*shipments[[#This Row],[cost_per_box]]</f>
        <v>2257.1600000000003</v>
      </c>
      <c r="N6599" s="22">
        <f>shipments[[#This Row],[Amount]]-shipments[[#This Row],[total cost]]</f>
        <v>4157.59</v>
      </c>
    </row>
    <row r="6600" spans="1:14" x14ac:dyDescent="0.35">
      <c r="A6600" t="s">
        <v>6653</v>
      </c>
      <c r="B6600" t="s">
        <v>8048</v>
      </c>
      <c r="C6600" t="s">
        <v>8018</v>
      </c>
      <c r="D6600" t="s">
        <v>8033</v>
      </c>
      <c r="E6600" s="1">
        <v>45363</v>
      </c>
      <c r="F6600">
        <v>5386.5</v>
      </c>
      <c r="G6600">
        <v>245</v>
      </c>
      <c r="H6600" t="s">
        <v>7</v>
      </c>
      <c r="I6600" t="str">
        <f>VLOOKUP(shipments[[#This Row],[SPID]],CHOOSE({1,2},people[[#All],[SPID]],people[[#All],[Sales_person]]),2,0)</f>
        <v>Oby Sorrel</v>
      </c>
      <c r="J6600">
        <f>YEAR(shipments[[#This Row],[Shipdate]])</f>
        <v>2024</v>
      </c>
      <c r="K6600" s="22"/>
      <c r="L6600" s="22">
        <f>VLOOKUP(shipments[[#This Row],[PID]],CHOOSE({1,2},products[PID],products[Cost_per_box]),2,0)</f>
        <v>7.73</v>
      </c>
      <c r="M6600" s="22">
        <f>shipments[[#This Row],[Boxes]]*shipments[[#This Row],[cost_per_box]]</f>
        <v>1893.8500000000001</v>
      </c>
      <c r="N6600" s="22">
        <f>shipments[[#This Row],[Amount]]-shipments[[#This Row],[total cost]]</f>
        <v>3492.6499999999996</v>
      </c>
    </row>
    <row r="6601" spans="1:14" x14ac:dyDescent="0.35">
      <c r="A6601" t="s">
        <v>6654</v>
      </c>
      <c r="B6601" t="s">
        <v>8048</v>
      </c>
      <c r="C6601" t="s">
        <v>8018</v>
      </c>
      <c r="D6601" t="s">
        <v>8034</v>
      </c>
      <c r="E6601" s="1">
        <v>44988</v>
      </c>
      <c r="F6601">
        <v>1883.25</v>
      </c>
      <c r="G6601">
        <v>95</v>
      </c>
      <c r="H6601" t="s">
        <v>7</v>
      </c>
      <c r="I6601" t="str">
        <f>VLOOKUP(shipments[[#This Row],[SPID]],CHOOSE({1,2},people[[#All],[SPID]],people[[#All],[Sales_person]]),2,0)</f>
        <v>Oby Sorrel</v>
      </c>
      <c r="J6601">
        <f>YEAR(shipments[[#This Row],[Shipdate]])</f>
        <v>2023</v>
      </c>
      <c r="K6601" s="22"/>
      <c r="L6601" s="22">
        <f>VLOOKUP(shipments[[#This Row],[PID]],CHOOSE({1,2},products[PID],products[Cost_per_box]),2,0)</f>
        <v>7.73</v>
      </c>
      <c r="M6601" s="22">
        <f>shipments[[#This Row],[Boxes]]*shipments[[#This Row],[cost_per_box]]</f>
        <v>734.35</v>
      </c>
      <c r="N6601" s="22">
        <f>shipments[[#This Row],[Amount]]-shipments[[#This Row],[total cost]]</f>
        <v>1148.9000000000001</v>
      </c>
    </row>
    <row r="6602" spans="1:14" x14ac:dyDescent="0.35">
      <c r="A6602" t="s">
        <v>6655</v>
      </c>
      <c r="B6602" t="s">
        <v>8048</v>
      </c>
      <c r="C6602" t="s">
        <v>8018</v>
      </c>
      <c r="D6602" t="s">
        <v>8036</v>
      </c>
      <c r="E6602" s="1">
        <v>45099</v>
      </c>
      <c r="F6602">
        <v>873</v>
      </c>
      <c r="G6602">
        <v>42</v>
      </c>
      <c r="H6602" t="s">
        <v>7</v>
      </c>
      <c r="I6602" t="str">
        <f>VLOOKUP(shipments[[#This Row],[SPID]],CHOOSE({1,2},people[[#All],[SPID]],people[[#All],[Sales_person]]),2,0)</f>
        <v>Oby Sorrel</v>
      </c>
      <c r="J6602">
        <f>YEAR(shipments[[#This Row],[Shipdate]])</f>
        <v>2023</v>
      </c>
      <c r="K6602" s="22"/>
      <c r="L6602" s="22">
        <f>VLOOKUP(shipments[[#This Row],[PID]],CHOOSE({1,2},products[PID],products[Cost_per_box]),2,0)</f>
        <v>7.73</v>
      </c>
      <c r="M6602" s="22">
        <f>shipments[[#This Row],[Boxes]]*shipments[[#This Row],[cost_per_box]]</f>
        <v>324.66000000000003</v>
      </c>
      <c r="N6602" s="22">
        <f>shipments[[#This Row],[Amount]]-shipments[[#This Row],[total cost]]</f>
        <v>548.33999999999992</v>
      </c>
    </row>
    <row r="6603" spans="1:14" x14ac:dyDescent="0.35">
      <c r="A6603" t="s">
        <v>6656</v>
      </c>
      <c r="B6603" t="s">
        <v>8048</v>
      </c>
      <c r="C6603" t="s">
        <v>8018</v>
      </c>
      <c r="D6603" t="s">
        <v>8036</v>
      </c>
      <c r="E6603" s="1">
        <v>44943</v>
      </c>
      <c r="F6603">
        <v>2470.5</v>
      </c>
      <c r="G6603">
        <v>113</v>
      </c>
      <c r="H6603" t="s">
        <v>7</v>
      </c>
      <c r="I6603" t="str">
        <f>VLOOKUP(shipments[[#This Row],[SPID]],CHOOSE({1,2},people[[#All],[SPID]],people[[#All],[Sales_person]]),2,0)</f>
        <v>Oby Sorrel</v>
      </c>
      <c r="J6603">
        <f>YEAR(shipments[[#This Row],[Shipdate]])</f>
        <v>2023</v>
      </c>
      <c r="K6603" s="22"/>
      <c r="L6603" s="22">
        <f>VLOOKUP(shipments[[#This Row],[PID]],CHOOSE({1,2},products[PID],products[Cost_per_box]),2,0)</f>
        <v>7.73</v>
      </c>
      <c r="M6603" s="22">
        <f>shipments[[#This Row],[Boxes]]*shipments[[#This Row],[cost_per_box]]</f>
        <v>873.49</v>
      </c>
      <c r="N6603" s="22">
        <f>shipments[[#This Row],[Amount]]-shipments[[#This Row],[total cost]]</f>
        <v>1597.01</v>
      </c>
    </row>
    <row r="6604" spans="1:14" x14ac:dyDescent="0.35">
      <c r="A6604" t="s">
        <v>6657</v>
      </c>
      <c r="B6604" t="s">
        <v>8048</v>
      </c>
      <c r="C6604" t="s">
        <v>8019</v>
      </c>
      <c r="D6604" t="s">
        <v>8036</v>
      </c>
      <c r="E6604" s="1">
        <v>45050</v>
      </c>
      <c r="F6604">
        <v>4581</v>
      </c>
      <c r="G6604">
        <v>219</v>
      </c>
      <c r="H6604" t="s">
        <v>7</v>
      </c>
      <c r="I6604" t="str">
        <f>VLOOKUP(shipments[[#This Row],[SPID]],CHOOSE({1,2},people[[#All],[SPID]],people[[#All],[Sales_person]]),2,0)</f>
        <v>Oby Sorrel</v>
      </c>
      <c r="J6604">
        <f>YEAR(shipments[[#This Row],[Shipdate]])</f>
        <v>2023</v>
      </c>
      <c r="K6604" s="22"/>
      <c r="L6604" s="22">
        <f>VLOOKUP(shipments[[#This Row],[PID]],CHOOSE({1,2},products[PID],products[Cost_per_box]),2,0)</f>
        <v>3.68</v>
      </c>
      <c r="M6604" s="22">
        <f>shipments[[#This Row],[Boxes]]*shipments[[#This Row],[cost_per_box]]</f>
        <v>805.92000000000007</v>
      </c>
      <c r="N6604" s="22">
        <f>shipments[[#This Row],[Amount]]-shipments[[#This Row],[total cost]]</f>
        <v>3775.08</v>
      </c>
    </row>
    <row r="6605" spans="1:14" x14ac:dyDescent="0.35">
      <c r="A6605" t="s">
        <v>6658</v>
      </c>
      <c r="B6605" t="s">
        <v>8048</v>
      </c>
      <c r="C6605" t="s">
        <v>8019</v>
      </c>
      <c r="D6605" t="s">
        <v>8038</v>
      </c>
      <c r="E6605" s="1">
        <v>45302</v>
      </c>
      <c r="F6605">
        <v>5937.75</v>
      </c>
      <c r="G6605">
        <v>313</v>
      </c>
      <c r="H6605" t="s">
        <v>7</v>
      </c>
      <c r="I6605" t="str">
        <f>VLOOKUP(shipments[[#This Row],[SPID]],CHOOSE({1,2},people[[#All],[SPID]],people[[#All],[Sales_person]]),2,0)</f>
        <v>Oby Sorrel</v>
      </c>
      <c r="J6605">
        <f>YEAR(shipments[[#This Row],[Shipdate]])</f>
        <v>2024</v>
      </c>
      <c r="K6605" s="22"/>
      <c r="L6605" s="22">
        <f>VLOOKUP(shipments[[#This Row],[PID]],CHOOSE({1,2},products[PID],products[Cost_per_box]),2,0)</f>
        <v>3.68</v>
      </c>
      <c r="M6605" s="22">
        <f>shipments[[#This Row],[Boxes]]*shipments[[#This Row],[cost_per_box]]</f>
        <v>1151.8400000000001</v>
      </c>
      <c r="N6605" s="22">
        <f>shipments[[#This Row],[Amount]]-shipments[[#This Row],[total cost]]</f>
        <v>4785.91</v>
      </c>
    </row>
    <row r="6606" spans="1:14" x14ac:dyDescent="0.35">
      <c r="A6606" t="s">
        <v>6659</v>
      </c>
      <c r="B6606" t="s">
        <v>8048</v>
      </c>
      <c r="C6606" t="s">
        <v>8020</v>
      </c>
      <c r="D6606" t="s">
        <v>8038</v>
      </c>
      <c r="E6606" s="1">
        <v>45363</v>
      </c>
      <c r="F6606">
        <v>1260</v>
      </c>
      <c r="G6606">
        <v>79</v>
      </c>
      <c r="H6606" t="s">
        <v>7</v>
      </c>
      <c r="I6606" t="str">
        <f>VLOOKUP(shipments[[#This Row],[SPID]],CHOOSE({1,2},people[[#All],[SPID]],people[[#All],[Sales_person]]),2,0)</f>
        <v>Oby Sorrel</v>
      </c>
      <c r="J6606">
        <f>YEAR(shipments[[#This Row],[Shipdate]])</f>
        <v>2024</v>
      </c>
      <c r="K6606" s="22"/>
      <c r="L6606" s="22">
        <f>VLOOKUP(shipments[[#This Row],[PID]],CHOOSE({1,2},products[PID],products[Cost_per_box]),2,0)</f>
        <v>8.2200000000000006</v>
      </c>
      <c r="M6606" s="22">
        <f>shipments[[#This Row],[Boxes]]*shipments[[#This Row],[cost_per_box]]</f>
        <v>649.38</v>
      </c>
      <c r="N6606" s="22">
        <f>shipments[[#This Row],[Amount]]-shipments[[#This Row],[total cost]]</f>
        <v>610.62</v>
      </c>
    </row>
    <row r="6607" spans="1:14" x14ac:dyDescent="0.35">
      <c r="A6607" t="s">
        <v>6660</v>
      </c>
      <c r="B6607" t="s">
        <v>8048</v>
      </c>
      <c r="C6607" t="s">
        <v>8020</v>
      </c>
      <c r="D6607" t="s">
        <v>8035</v>
      </c>
      <c r="E6607" s="1">
        <v>45504</v>
      </c>
      <c r="F6607">
        <v>2614.5</v>
      </c>
      <c r="G6607">
        <v>202</v>
      </c>
      <c r="H6607" t="s">
        <v>18</v>
      </c>
      <c r="I6607" t="str">
        <f>VLOOKUP(shipments[[#This Row],[SPID]],CHOOSE({1,2},people[[#All],[SPID]],people[[#All],[Sales_person]]),2,0)</f>
        <v>Oby Sorrel</v>
      </c>
      <c r="J6607">
        <f>YEAR(shipments[[#This Row],[Shipdate]])</f>
        <v>2024</v>
      </c>
      <c r="K6607" s="22"/>
      <c r="L6607" s="22">
        <f>VLOOKUP(shipments[[#This Row],[PID]],CHOOSE({1,2},products[PID],products[Cost_per_box]),2,0)</f>
        <v>8.2200000000000006</v>
      </c>
      <c r="M6607" s="22">
        <f>shipments[[#This Row],[Boxes]]*shipments[[#This Row],[cost_per_box]]</f>
        <v>1660.44</v>
      </c>
      <c r="N6607" s="22">
        <f>shipments[[#This Row],[Amount]]-shipments[[#This Row],[total cost]]</f>
        <v>954.06</v>
      </c>
    </row>
    <row r="6608" spans="1:14" x14ac:dyDescent="0.35">
      <c r="A6608" t="s">
        <v>6661</v>
      </c>
      <c r="B6608" t="s">
        <v>8048</v>
      </c>
      <c r="C6608" t="s">
        <v>8020</v>
      </c>
      <c r="D6608" t="s">
        <v>8034</v>
      </c>
      <c r="E6608" s="1">
        <v>45443</v>
      </c>
      <c r="F6608">
        <v>1620</v>
      </c>
      <c r="G6608">
        <v>102</v>
      </c>
      <c r="H6608" t="s">
        <v>7</v>
      </c>
      <c r="I6608" t="str">
        <f>VLOOKUP(shipments[[#This Row],[SPID]],CHOOSE({1,2},people[[#All],[SPID]],people[[#All],[Sales_person]]),2,0)</f>
        <v>Oby Sorrel</v>
      </c>
      <c r="J6608">
        <f>YEAR(shipments[[#This Row],[Shipdate]])</f>
        <v>2024</v>
      </c>
      <c r="K6608" s="22"/>
      <c r="L6608" s="22">
        <f>VLOOKUP(shipments[[#This Row],[PID]],CHOOSE({1,2},products[PID],products[Cost_per_box]),2,0)</f>
        <v>8.2200000000000006</v>
      </c>
      <c r="M6608" s="22">
        <f>shipments[[#This Row],[Boxes]]*shipments[[#This Row],[cost_per_box]]</f>
        <v>838.44</v>
      </c>
      <c r="N6608" s="22">
        <f>shipments[[#This Row],[Amount]]-shipments[[#This Row],[total cost]]</f>
        <v>781.56</v>
      </c>
    </row>
    <row r="6609" spans="1:14" x14ac:dyDescent="0.35">
      <c r="A6609" t="s">
        <v>6662</v>
      </c>
      <c r="B6609" t="s">
        <v>8048</v>
      </c>
      <c r="C6609" t="s">
        <v>8020</v>
      </c>
      <c r="D6609" t="s">
        <v>8038</v>
      </c>
      <c r="E6609" s="1">
        <v>45453</v>
      </c>
      <c r="F6609">
        <v>387</v>
      </c>
      <c r="G6609">
        <v>28</v>
      </c>
      <c r="H6609" t="s">
        <v>7</v>
      </c>
      <c r="I6609" t="str">
        <f>VLOOKUP(shipments[[#This Row],[SPID]],CHOOSE({1,2},people[[#All],[SPID]],people[[#All],[Sales_person]]),2,0)</f>
        <v>Oby Sorrel</v>
      </c>
      <c r="J6609">
        <f>YEAR(shipments[[#This Row],[Shipdate]])</f>
        <v>2024</v>
      </c>
      <c r="K6609" s="22"/>
      <c r="L6609" s="22">
        <f>VLOOKUP(shipments[[#This Row],[PID]],CHOOSE({1,2},products[PID],products[Cost_per_box]),2,0)</f>
        <v>8.2200000000000006</v>
      </c>
      <c r="M6609" s="22">
        <f>shipments[[#This Row],[Boxes]]*shipments[[#This Row],[cost_per_box]]</f>
        <v>230.16000000000003</v>
      </c>
      <c r="N6609" s="22">
        <f>shipments[[#This Row],[Amount]]-shipments[[#This Row],[total cost]]</f>
        <v>156.83999999999997</v>
      </c>
    </row>
    <row r="6610" spans="1:14" x14ac:dyDescent="0.35">
      <c r="A6610" t="s">
        <v>6663</v>
      </c>
      <c r="B6610" t="s">
        <v>8048</v>
      </c>
      <c r="C6610" t="s">
        <v>8020</v>
      </c>
      <c r="D6610" t="s">
        <v>8033</v>
      </c>
      <c r="E6610" s="1">
        <v>45187</v>
      </c>
      <c r="F6610">
        <v>474.75</v>
      </c>
      <c r="G6610">
        <v>37</v>
      </c>
      <c r="H6610" t="s">
        <v>40</v>
      </c>
      <c r="I6610" t="str">
        <f>VLOOKUP(shipments[[#This Row],[SPID]],CHOOSE({1,2},people[[#All],[SPID]],people[[#All],[Sales_person]]),2,0)</f>
        <v>Oby Sorrel</v>
      </c>
      <c r="J6610">
        <f>YEAR(shipments[[#This Row],[Shipdate]])</f>
        <v>2023</v>
      </c>
      <c r="K6610" s="22"/>
      <c r="L6610" s="22">
        <f>VLOOKUP(shipments[[#This Row],[PID]],CHOOSE({1,2},products[PID],products[Cost_per_box]),2,0)</f>
        <v>8.2200000000000006</v>
      </c>
      <c r="M6610" s="22">
        <f>shipments[[#This Row],[Boxes]]*shipments[[#This Row],[cost_per_box]]</f>
        <v>304.14000000000004</v>
      </c>
      <c r="N6610" s="22">
        <f>shipments[[#This Row],[Amount]]-shipments[[#This Row],[total cost]]</f>
        <v>170.60999999999996</v>
      </c>
    </row>
    <row r="6611" spans="1:14" x14ac:dyDescent="0.35">
      <c r="A6611" t="s">
        <v>6664</v>
      </c>
      <c r="B6611" t="s">
        <v>8048</v>
      </c>
      <c r="C6611" t="s">
        <v>8020</v>
      </c>
      <c r="D6611" t="s">
        <v>8038</v>
      </c>
      <c r="E6611" s="1">
        <v>45555</v>
      </c>
      <c r="F6611">
        <v>2061</v>
      </c>
      <c r="G6611">
        <v>138</v>
      </c>
      <c r="H6611" t="s">
        <v>26</v>
      </c>
      <c r="I6611" t="str">
        <f>VLOOKUP(shipments[[#This Row],[SPID]],CHOOSE({1,2},people[[#All],[SPID]],people[[#All],[Sales_person]]),2,0)</f>
        <v>Oby Sorrel</v>
      </c>
      <c r="J6611">
        <f>YEAR(shipments[[#This Row],[Shipdate]])</f>
        <v>2024</v>
      </c>
      <c r="K6611" s="22"/>
      <c r="L6611" s="22">
        <f>VLOOKUP(shipments[[#This Row],[PID]],CHOOSE({1,2},products[PID],products[Cost_per_box]),2,0)</f>
        <v>8.2200000000000006</v>
      </c>
      <c r="M6611" s="22">
        <f>shipments[[#This Row],[Boxes]]*shipments[[#This Row],[cost_per_box]]</f>
        <v>1134.3600000000001</v>
      </c>
      <c r="N6611" s="22">
        <f>shipments[[#This Row],[Amount]]-shipments[[#This Row],[total cost]]</f>
        <v>926.63999999999987</v>
      </c>
    </row>
    <row r="6612" spans="1:14" x14ac:dyDescent="0.35">
      <c r="A6612" t="s">
        <v>6665</v>
      </c>
      <c r="B6612" t="s">
        <v>8048</v>
      </c>
      <c r="C6612" t="s">
        <v>8021</v>
      </c>
      <c r="D6612" t="s">
        <v>8033</v>
      </c>
      <c r="E6612" s="1">
        <v>45481</v>
      </c>
      <c r="F6612">
        <v>2434.5</v>
      </c>
      <c r="G6612">
        <v>116</v>
      </c>
      <c r="H6612" t="s">
        <v>40</v>
      </c>
      <c r="I6612" t="str">
        <f>VLOOKUP(shipments[[#This Row],[SPID]],CHOOSE({1,2},people[[#All],[SPID]],people[[#All],[Sales_person]]),2,0)</f>
        <v>Oby Sorrel</v>
      </c>
      <c r="J6612">
        <f>YEAR(shipments[[#This Row],[Shipdate]])</f>
        <v>2024</v>
      </c>
      <c r="K6612" s="22"/>
      <c r="L6612" s="22">
        <f>VLOOKUP(shipments[[#This Row],[PID]],CHOOSE({1,2},products[PID],products[Cost_per_box]),2,0)</f>
        <v>10.23</v>
      </c>
      <c r="M6612" s="22">
        <f>shipments[[#This Row],[Boxes]]*shipments[[#This Row],[cost_per_box]]</f>
        <v>1186.68</v>
      </c>
      <c r="N6612" s="22">
        <f>shipments[[#This Row],[Amount]]-shipments[[#This Row],[total cost]]</f>
        <v>1247.82</v>
      </c>
    </row>
    <row r="6613" spans="1:14" x14ac:dyDescent="0.35">
      <c r="A6613" t="s">
        <v>6666</v>
      </c>
      <c r="B6613" t="s">
        <v>8048</v>
      </c>
      <c r="C6613" t="s">
        <v>8022</v>
      </c>
      <c r="D6613" t="s">
        <v>8035</v>
      </c>
      <c r="E6613" s="1">
        <v>45265</v>
      </c>
      <c r="F6613">
        <v>810</v>
      </c>
      <c r="G6613">
        <v>58</v>
      </c>
      <c r="H6613" t="s">
        <v>7</v>
      </c>
      <c r="I6613" t="str">
        <f>VLOOKUP(shipments[[#This Row],[SPID]],CHOOSE({1,2},people[[#All],[SPID]],people[[#All],[Sales_person]]),2,0)</f>
        <v>Oby Sorrel</v>
      </c>
      <c r="J6613">
        <f>YEAR(shipments[[#This Row],[Shipdate]])</f>
        <v>2023</v>
      </c>
      <c r="K6613" s="22"/>
      <c r="L6613" s="22">
        <f>VLOOKUP(shipments[[#This Row],[PID]],CHOOSE({1,2},products[PID],products[Cost_per_box]),2,0)</f>
        <v>4.74</v>
      </c>
      <c r="M6613" s="22">
        <f>shipments[[#This Row],[Boxes]]*shipments[[#This Row],[cost_per_box]]</f>
        <v>274.92</v>
      </c>
      <c r="N6613" s="22">
        <f>shipments[[#This Row],[Amount]]-shipments[[#This Row],[total cost]]</f>
        <v>535.07999999999993</v>
      </c>
    </row>
    <row r="6614" spans="1:14" x14ac:dyDescent="0.35">
      <c r="A6614" t="s">
        <v>6667</v>
      </c>
      <c r="B6614" t="s">
        <v>8048</v>
      </c>
      <c r="C6614" t="s">
        <v>8024</v>
      </c>
      <c r="D6614" t="s">
        <v>8033</v>
      </c>
      <c r="E6614" s="1">
        <v>45482</v>
      </c>
      <c r="F6614">
        <v>6790.5</v>
      </c>
      <c r="G6614">
        <v>453</v>
      </c>
      <c r="H6614" t="s">
        <v>18</v>
      </c>
      <c r="I6614" t="str">
        <f>VLOOKUP(shipments[[#This Row],[SPID]],CHOOSE({1,2},people[[#All],[SPID]],people[[#All],[Sales_person]]),2,0)</f>
        <v>Oby Sorrel</v>
      </c>
      <c r="J6614">
        <f>YEAR(shipments[[#This Row],[Shipdate]])</f>
        <v>2024</v>
      </c>
      <c r="K6614" s="22"/>
      <c r="L6614" s="22">
        <f>VLOOKUP(shipments[[#This Row],[PID]],CHOOSE({1,2},products[PID],products[Cost_per_box]),2,0)</f>
        <v>6.43</v>
      </c>
      <c r="M6614" s="22">
        <f>shipments[[#This Row],[Boxes]]*shipments[[#This Row],[cost_per_box]]</f>
        <v>2912.79</v>
      </c>
      <c r="N6614" s="22">
        <f>shipments[[#This Row],[Amount]]-shipments[[#This Row],[total cost]]</f>
        <v>3877.71</v>
      </c>
    </row>
    <row r="6615" spans="1:14" x14ac:dyDescent="0.35">
      <c r="A6615" t="s">
        <v>6668</v>
      </c>
      <c r="B6615" t="s">
        <v>8048</v>
      </c>
      <c r="C6615" t="s">
        <v>8024</v>
      </c>
      <c r="D6615" t="s">
        <v>8035</v>
      </c>
      <c r="E6615" s="1">
        <v>45287</v>
      </c>
      <c r="F6615">
        <v>4803.75</v>
      </c>
      <c r="G6615">
        <v>283</v>
      </c>
      <c r="H6615" t="s">
        <v>7</v>
      </c>
      <c r="I6615" t="str">
        <f>VLOOKUP(shipments[[#This Row],[SPID]],CHOOSE({1,2},people[[#All],[SPID]],people[[#All],[Sales_person]]),2,0)</f>
        <v>Oby Sorrel</v>
      </c>
      <c r="J6615">
        <f>YEAR(shipments[[#This Row],[Shipdate]])</f>
        <v>2023</v>
      </c>
      <c r="K6615" s="22"/>
      <c r="L6615" s="22">
        <f>VLOOKUP(shipments[[#This Row],[PID]],CHOOSE({1,2},products[PID],products[Cost_per_box]),2,0)</f>
        <v>6.43</v>
      </c>
      <c r="M6615" s="22">
        <f>shipments[[#This Row],[Boxes]]*shipments[[#This Row],[cost_per_box]]</f>
        <v>1819.6899999999998</v>
      </c>
      <c r="N6615" s="22">
        <f>shipments[[#This Row],[Amount]]-shipments[[#This Row],[total cost]]</f>
        <v>2984.0600000000004</v>
      </c>
    </row>
    <row r="6616" spans="1:14" x14ac:dyDescent="0.35">
      <c r="A6616" t="s">
        <v>6669</v>
      </c>
      <c r="B6616" t="s">
        <v>8048</v>
      </c>
      <c r="C6616" t="s">
        <v>8025</v>
      </c>
      <c r="D6616" t="s">
        <v>8033</v>
      </c>
      <c r="E6616" s="1">
        <v>45345</v>
      </c>
      <c r="F6616">
        <v>13140</v>
      </c>
      <c r="G6616">
        <v>657</v>
      </c>
      <c r="H6616" t="s">
        <v>7</v>
      </c>
      <c r="I6616" t="str">
        <f>VLOOKUP(shipments[[#This Row],[SPID]],CHOOSE({1,2},people[[#All],[SPID]],people[[#All],[Sales_person]]),2,0)</f>
        <v>Oby Sorrel</v>
      </c>
      <c r="J6616">
        <f>YEAR(shipments[[#This Row],[Shipdate]])</f>
        <v>2024</v>
      </c>
      <c r="K6616" s="22"/>
      <c r="L6616" s="22">
        <f>VLOOKUP(shipments[[#This Row],[PID]],CHOOSE({1,2},products[PID],products[Cost_per_box]),2,0)</f>
        <v>12.41</v>
      </c>
      <c r="M6616" s="22">
        <f>shipments[[#This Row],[Boxes]]*shipments[[#This Row],[cost_per_box]]</f>
        <v>8153.37</v>
      </c>
      <c r="N6616" s="22">
        <f>shipments[[#This Row],[Amount]]-shipments[[#This Row],[total cost]]</f>
        <v>4986.63</v>
      </c>
    </row>
    <row r="6617" spans="1:14" x14ac:dyDescent="0.35">
      <c r="A6617" t="s">
        <v>6670</v>
      </c>
      <c r="B6617" t="s">
        <v>8048</v>
      </c>
      <c r="C6617" t="s">
        <v>8025</v>
      </c>
      <c r="D6617" t="s">
        <v>8038</v>
      </c>
      <c r="E6617" s="1">
        <v>45251</v>
      </c>
      <c r="F6617">
        <v>697.5</v>
      </c>
      <c r="G6617">
        <v>39</v>
      </c>
      <c r="H6617" t="s">
        <v>7</v>
      </c>
      <c r="I6617" t="str">
        <f>VLOOKUP(shipments[[#This Row],[SPID]],CHOOSE({1,2},people[[#All],[SPID]],people[[#All],[Sales_person]]),2,0)</f>
        <v>Oby Sorrel</v>
      </c>
      <c r="J6617">
        <f>YEAR(shipments[[#This Row],[Shipdate]])</f>
        <v>2023</v>
      </c>
      <c r="K6617" s="22"/>
      <c r="L6617" s="22">
        <f>VLOOKUP(shipments[[#This Row],[PID]],CHOOSE({1,2},products[PID],products[Cost_per_box]),2,0)</f>
        <v>12.41</v>
      </c>
      <c r="M6617" s="22">
        <f>shipments[[#This Row],[Boxes]]*shipments[[#This Row],[cost_per_box]]</f>
        <v>483.99</v>
      </c>
      <c r="N6617" s="22">
        <f>shipments[[#This Row],[Amount]]-shipments[[#This Row],[total cost]]</f>
        <v>213.51</v>
      </c>
    </row>
    <row r="6618" spans="1:14" x14ac:dyDescent="0.35">
      <c r="A6618" t="s">
        <v>6671</v>
      </c>
      <c r="B6618" t="s">
        <v>8048</v>
      </c>
      <c r="C6618" t="s">
        <v>8026</v>
      </c>
      <c r="D6618" t="s">
        <v>8038</v>
      </c>
      <c r="E6618" s="1">
        <v>45190</v>
      </c>
      <c r="F6618">
        <v>13875.75</v>
      </c>
      <c r="G6618">
        <v>868</v>
      </c>
      <c r="H6618" t="s">
        <v>40</v>
      </c>
      <c r="I6618" t="str">
        <f>VLOOKUP(shipments[[#This Row],[SPID]],CHOOSE({1,2},people[[#All],[SPID]],people[[#All],[Sales_person]]),2,0)</f>
        <v>Oby Sorrel</v>
      </c>
      <c r="J6618">
        <f>YEAR(shipments[[#This Row],[Shipdate]])</f>
        <v>2023</v>
      </c>
      <c r="K6618" s="22"/>
      <c r="L6618" s="22">
        <f>VLOOKUP(shipments[[#This Row],[PID]],CHOOSE({1,2},products[PID],products[Cost_per_box]),2,0)</f>
        <v>9.57</v>
      </c>
      <c r="M6618" s="22">
        <f>shipments[[#This Row],[Boxes]]*shipments[[#This Row],[cost_per_box]]</f>
        <v>8306.76</v>
      </c>
      <c r="N6618" s="22">
        <f>shipments[[#This Row],[Amount]]-shipments[[#This Row],[total cost]]</f>
        <v>5568.99</v>
      </c>
    </row>
    <row r="6619" spans="1:14" x14ac:dyDescent="0.35">
      <c r="A6619" t="s">
        <v>6672</v>
      </c>
      <c r="B6619" t="s">
        <v>8048</v>
      </c>
      <c r="C6619" t="s">
        <v>8026</v>
      </c>
      <c r="D6619" t="s">
        <v>8033</v>
      </c>
      <c r="E6619" s="1">
        <v>44965</v>
      </c>
      <c r="F6619">
        <v>11002.5</v>
      </c>
      <c r="G6619">
        <v>612</v>
      </c>
      <c r="H6619" t="s">
        <v>7</v>
      </c>
      <c r="I6619" t="str">
        <f>VLOOKUP(shipments[[#This Row],[SPID]],CHOOSE({1,2},people[[#All],[SPID]],people[[#All],[Sales_person]]),2,0)</f>
        <v>Oby Sorrel</v>
      </c>
      <c r="J6619">
        <f>YEAR(shipments[[#This Row],[Shipdate]])</f>
        <v>2023</v>
      </c>
      <c r="K6619" s="22"/>
      <c r="L6619" s="22">
        <f>VLOOKUP(shipments[[#This Row],[PID]],CHOOSE({1,2},products[PID],products[Cost_per_box]),2,0)</f>
        <v>9.57</v>
      </c>
      <c r="M6619" s="22">
        <f>shipments[[#This Row],[Boxes]]*shipments[[#This Row],[cost_per_box]]</f>
        <v>5856.84</v>
      </c>
      <c r="N6619" s="22">
        <f>shipments[[#This Row],[Amount]]-shipments[[#This Row],[total cost]]</f>
        <v>5145.66</v>
      </c>
    </row>
    <row r="6620" spans="1:14" x14ac:dyDescent="0.35">
      <c r="A6620" t="s">
        <v>6673</v>
      </c>
      <c r="B6620" t="s">
        <v>8048</v>
      </c>
      <c r="C6620" t="s">
        <v>8026</v>
      </c>
      <c r="D6620" t="s">
        <v>8033</v>
      </c>
      <c r="E6620" s="1">
        <v>45132</v>
      </c>
      <c r="F6620">
        <v>18391.5</v>
      </c>
      <c r="G6620">
        <v>1082</v>
      </c>
      <c r="H6620" t="s">
        <v>7</v>
      </c>
      <c r="I6620" t="str">
        <f>VLOOKUP(shipments[[#This Row],[SPID]],CHOOSE({1,2},people[[#All],[SPID]],people[[#All],[Sales_person]]),2,0)</f>
        <v>Oby Sorrel</v>
      </c>
      <c r="J6620">
        <f>YEAR(shipments[[#This Row],[Shipdate]])</f>
        <v>2023</v>
      </c>
      <c r="K6620" s="22"/>
      <c r="L6620" s="22">
        <f>VLOOKUP(shipments[[#This Row],[PID]],CHOOSE({1,2},products[PID],products[Cost_per_box]),2,0)</f>
        <v>9.57</v>
      </c>
      <c r="M6620" s="22">
        <f>shipments[[#This Row],[Boxes]]*shipments[[#This Row],[cost_per_box]]</f>
        <v>10354.74</v>
      </c>
      <c r="N6620" s="22">
        <f>shipments[[#This Row],[Amount]]-shipments[[#This Row],[total cost]]</f>
        <v>8036.76</v>
      </c>
    </row>
    <row r="6621" spans="1:14" x14ac:dyDescent="0.35">
      <c r="A6621" t="s">
        <v>6674</v>
      </c>
      <c r="B6621" t="s">
        <v>8048</v>
      </c>
      <c r="C6621" t="s">
        <v>8026</v>
      </c>
      <c r="D6621" t="s">
        <v>8038</v>
      </c>
      <c r="E6621" s="1">
        <v>45553</v>
      </c>
      <c r="F6621">
        <v>17052.75</v>
      </c>
      <c r="G6621">
        <v>1137</v>
      </c>
      <c r="H6621" t="s">
        <v>26</v>
      </c>
      <c r="I6621" t="str">
        <f>VLOOKUP(shipments[[#This Row],[SPID]],CHOOSE({1,2},people[[#All],[SPID]],people[[#All],[Sales_person]]),2,0)</f>
        <v>Oby Sorrel</v>
      </c>
      <c r="J6621">
        <f>YEAR(shipments[[#This Row],[Shipdate]])</f>
        <v>2024</v>
      </c>
      <c r="K6621" s="22"/>
      <c r="L6621" s="22">
        <f>VLOOKUP(shipments[[#This Row],[PID]],CHOOSE({1,2},products[PID],products[Cost_per_box]),2,0)</f>
        <v>9.57</v>
      </c>
      <c r="M6621" s="22">
        <f>shipments[[#This Row],[Boxes]]*shipments[[#This Row],[cost_per_box]]</f>
        <v>10881.09</v>
      </c>
      <c r="N6621" s="22">
        <f>shipments[[#This Row],[Amount]]-shipments[[#This Row],[total cost]]</f>
        <v>6171.66</v>
      </c>
    </row>
    <row r="6622" spans="1:14" x14ac:dyDescent="0.35">
      <c r="A6622" t="s">
        <v>6675</v>
      </c>
      <c r="B6622" t="s">
        <v>8048</v>
      </c>
      <c r="C6622" t="s">
        <v>8027</v>
      </c>
      <c r="D6622" t="s">
        <v>8038</v>
      </c>
      <c r="E6622" s="1">
        <v>45120</v>
      </c>
      <c r="F6622">
        <v>8577</v>
      </c>
      <c r="G6622">
        <v>1226</v>
      </c>
      <c r="H6622" t="s">
        <v>7</v>
      </c>
      <c r="I6622" t="str">
        <f>VLOOKUP(shipments[[#This Row],[SPID]],CHOOSE({1,2},people[[#All],[SPID]],people[[#All],[Sales_person]]),2,0)</f>
        <v>Oby Sorrel</v>
      </c>
      <c r="J6622">
        <f>YEAR(shipments[[#This Row],[Shipdate]])</f>
        <v>2023</v>
      </c>
      <c r="K6622" s="22"/>
      <c r="L6622" s="22">
        <f>VLOOKUP(shipments[[#This Row],[PID]],CHOOSE({1,2},products[PID],products[Cost_per_box]),2,0)</f>
        <v>8.43</v>
      </c>
      <c r="M6622" s="22">
        <f>shipments[[#This Row],[Boxes]]*shipments[[#This Row],[cost_per_box]]</f>
        <v>10335.18</v>
      </c>
      <c r="N6622" s="22">
        <f>shipments[[#This Row],[Amount]]-shipments[[#This Row],[total cost]]</f>
        <v>-1758.1800000000003</v>
      </c>
    </row>
    <row r="6623" spans="1:14" x14ac:dyDescent="0.35">
      <c r="A6623" t="s">
        <v>6676</v>
      </c>
      <c r="B6623" t="s">
        <v>8048</v>
      </c>
      <c r="C6623" t="s">
        <v>8027</v>
      </c>
      <c r="D6623" t="s">
        <v>8037</v>
      </c>
      <c r="E6623" s="1">
        <v>45383</v>
      </c>
      <c r="F6623">
        <v>13475.25</v>
      </c>
      <c r="G6623">
        <v>1685</v>
      </c>
      <c r="H6623" t="s">
        <v>7</v>
      </c>
      <c r="I6623" t="str">
        <f>VLOOKUP(shipments[[#This Row],[SPID]],CHOOSE({1,2},people[[#All],[SPID]],people[[#All],[Sales_person]]),2,0)</f>
        <v>Oby Sorrel</v>
      </c>
      <c r="J6623">
        <f>YEAR(shipments[[#This Row],[Shipdate]])</f>
        <v>2024</v>
      </c>
      <c r="K6623" s="22"/>
      <c r="L6623" s="22">
        <f>VLOOKUP(shipments[[#This Row],[PID]],CHOOSE({1,2},products[PID],products[Cost_per_box]),2,0)</f>
        <v>8.43</v>
      </c>
      <c r="M6623" s="22">
        <f>shipments[[#This Row],[Boxes]]*shipments[[#This Row],[cost_per_box]]</f>
        <v>14204.55</v>
      </c>
      <c r="N6623" s="22">
        <f>shipments[[#This Row],[Amount]]-shipments[[#This Row],[total cost]]</f>
        <v>-729.29999999999927</v>
      </c>
    </row>
    <row r="6624" spans="1:14" x14ac:dyDescent="0.35">
      <c r="A6624" t="s">
        <v>6677</v>
      </c>
      <c r="B6624" t="s">
        <v>8048</v>
      </c>
      <c r="C6624" t="s">
        <v>8028</v>
      </c>
      <c r="D6624" t="s">
        <v>8034</v>
      </c>
      <c r="E6624" s="1">
        <v>44977</v>
      </c>
      <c r="F6624">
        <v>11477.25</v>
      </c>
      <c r="G6624">
        <v>1148</v>
      </c>
      <c r="H6624" t="s">
        <v>7</v>
      </c>
      <c r="I6624" t="str">
        <f>VLOOKUP(shipments[[#This Row],[SPID]],CHOOSE({1,2},people[[#All],[SPID]],people[[#All],[Sales_person]]),2,0)</f>
        <v>Oby Sorrel</v>
      </c>
      <c r="J6624">
        <f>YEAR(shipments[[#This Row],[Shipdate]])</f>
        <v>2023</v>
      </c>
      <c r="K6624" s="22"/>
      <c r="L6624" s="22">
        <f>VLOOKUP(shipments[[#This Row],[PID]],CHOOSE({1,2},products[PID],products[Cost_per_box]),2,0)</f>
        <v>6.8</v>
      </c>
      <c r="M6624" s="22">
        <f>shipments[[#This Row],[Boxes]]*shipments[[#This Row],[cost_per_box]]</f>
        <v>7806.4</v>
      </c>
      <c r="N6624" s="22">
        <f>shipments[[#This Row],[Amount]]-shipments[[#This Row],[total cost]]</f>
        <v>3670.8500000000004</v>
      </c>
    </row>
    <row r="6625" spans="1:14" x14ac:dyDescent="0.35">
      <c r="A6625" t="s">
        <v>6678</v>
      </c>
      <c r="B6625" t="s">
        <v>8048</v>
      </c>
      <c r="C6625" t="s">
        <v>8028</v>
      </c>
      <c r="D6625" t="s">
        <v>8033</v>
      </c>
      <c r="E6625" s="1">
        <v>45208</v>
      </c>
      <c r="F6625">
        <v>7807.5</v>
      </c>
      <c r="G6625">
        <v>868</v>
      </c>
      <c r="H6625" t="s">
        <v>7</v>
      </c>
      <c r="I6625" t="str">
        <f>VLOOKUP(shipments[[#This Row],[SPID]],CHOOSE({1,2},people[[#All],[SPID]],people[[#All],[Sales_person]]),2,0)</f>
        <v>Oby Sorrel</v>
      </c>
      <c r="J6625">
        <f>YEAR(shipments[[#This Row],[Shipdate]])</f>
        <v>2023</v>
      </c>
      <c r="K6625" s="22"/>
      <c r="L6625" s="22">
        <f>VLOOKUP(shipments[[#This Row],[PID]],CHOOSE({1,2},products[PID],products[Cost_per_box]),2,0)</f>
        <v>6.8</v>
      </c>
      <c r="M6625" s="22">
        <f>shipments[[#This Row],[Boxes]]*shipments[[#This Row],[cost_per_box]]</f>
        <v>5902.4</v>
      </c>
      <c r="N6625" s="22">
        <f>shipments[[#This Row],[Amount]]-shipments[[#This Row],[total cost]]</f>
        <v>1905.1000000000004</v>
      </c>
    </row>
    <row r="6626" spans="1:14" x14ac:dyDescent="0.35">
      <c r="A6626" t="s">
        <v>6679</v>
      </c>
      <c r="B6626" t="s">
        <v>8048</v>
      </c>
      <c r="C6626" t="s">
        <v>8028</v>
      </c>
      <c r="D6626" t="s">
        <v>8037</v>
      </c>
      <c r="E6626" s="1">
        <v>45251</v>
      </c>
      <c r="F6626">
        <v>1289.25</v>
      </c>
      <c r="G6626">
        <v>162</v>
      </c>
      <c r="H6626" t="s">
        <v>7</v>
      </c>
      <c r="I6626" t="str">
        <f>VLOOKUP(shipments[[#This Row],[SPID]],CHOOSE({1,2},people[[#All],[SPID]],people[[#All],[Sales_person]]),2,0)</f>
        <v>Oby Sorrel</v>
      </c>
      <c r="J6626">
        <f>YEAR(shipments[[#This Row],[Shipdate]])</f>
        <v>2023</v>
      </c>
      <c r="K6626" s="22"/>
      <c r="L6626" s="22">
        <f>VLOOKUP(shipments[[#This Row],[PID]],CHOOSE({1,2},products[PID],products[Cost_per_box]),2,0)</f>
        <v>6.8</v>
      </c>
      <c r="M6626" s="22">
        <f>shipments[[#This Row],[Boxes]]*shipments[[#This Row],[cost_per_box]]</f>
        <v>1101.5999999999999</v>
      </c>
      <c r="N6626" s="22">
        <f>shipments[[#This Row],[Amount]]-shipments[[#This Row],[total cost]]</f>
        <v>187.65000000000009</v>
      </c>
    </row>
    <row r="6627" spans="1:14" x14ac:dyDescent="0.35">
      <c r="A6627" t="s">
        <v>6680</v>
      </c>
      <c r="B6627" t="s">
        <v>8048</v>
      </c>
      <c r="C6627" t="s">
        <v>8029</v>
      </c>
      <c r="D6627" t="s">
        <v>8035</v>
      </c>
      <c r="E6627" s="1">
        <v>45104</v>
      </c>
      <c r="F6627">
        <v>641.25</v>
      </c>
      <c r="G6627">
        <v>25</v>
      </c>
      <c r="H6627" t="s">
        <v>7</v>
      </c>
      <c r="I6627" t="str">
        <f>VLOOKUP(shipments[[#This Row],[SPID]],CHOOSE({1,2},people[[#All],[SPID]],people[[#All],[Sales_person]]),2,0)</f>
        <v>Oby Sorrel</v>
      </c>
      <c r="J6627">
        <f>YEAR(shipments[[#This Row],[Shipdate]])</f>
        <v>2023</v>
      </c>
      <c r="K6627" s="22"/>
      <c r="L6627" s="22">
        <f>VLOOKUP(shipments[[#This Row],[PID]],CHOOSE({1,2},products[PID],products[Cost_per_box]),2,0)</f>
        <v>5.04</v>
      </c>
      <c r="M6627" s="22">
        <f>shipments[[#This Row],[Boxes]]*shipments[[#This Row],[cost_per_box]]</f>
        <v>126</v>
      </c>
      <c r="N6627" s="22">
        <f>shipments[[#This Row],[Amount]]-shipments[[#This Row],[total cost]]</f>
        <v>515.25</v>
      </c>
    </row>
    <row r="6628" spans="1:14" x14ac:dyDescent="0.35">
      <c r="A6628" t="s">
        <v>6681</v>
      </c>
      <c r="B6628" t="s">
        <v>8048</v>
      </c>
      <c r="C6628" t="s">
        <v>8029</v>
      </c>
      <c r="D6628" t="s">
        <v>8036</v>
      </c>
      <c r="E6628" s="1">
        <v>45093</v>
      </c>
      <c r="F6628">
        <v>1057.5</v>
      </c>
      <c r="G6628">
        <v>37</v>
      </c>
      <c r="H6628" t="s">
        <v>7</v>
      </c>
      <c r="I6628" t="str">
        <f>VLOOKUP(shipments[[#This Row],[SPID]],CHOOSE({1,2},people[[#All],[SPID]],people[[#All],[Sales_person]]),2,0)</f>
        <v>Oby Sorrel</v>
      </c>
      <c r="J6628">
        <f>YEAR(shipments[[#This Row],[Shipdate]])</f>
        <v>2023</v>
      </c>
      <c r="K6628" s="22"/>
      <c r="L6628" s="22">
        <f>VLOOKUP(shipments[[#This Row],[PID]],CHOOSE({1,2},products[PID],products[Cost_per_box]),2,0)</f>
        <v>5.04</v>
      </c>
      <c r="M6628" s="22">
        <f>shipments[[#This Row],[Boxes]]*shipments[[#This Row],[cost_per_box]]</f>
        <v>186.48</v>
      </c>
      <c r="N6628" s="22">
        <f>shipments[[#This Row],[Amount]]-shipments[[#This Row],[total cost]]</f>
        <v>871.02</v>
      </c>
    </row>
    <row r="6629" spans="1:14" x14ac:dyDescent="0.35">
      <c r="A6629" t="s">
        <v>6682</v>
      </c>
      <c r="B6629" t="s">
        <v>8048</v>
      </c>
      <c r="C6629" t="s">
        <v>8030</v>
      </c>
      <c r="D6629" t="s">
        <v>8033</v>
      </c>
      <c r="E6629" s="1">
        <v>45219</v>
      </c>
      <c r="F6629">
        <v>11855.25</v>
      </c>
      <c r="G6629">
        <v>1318</v>
      </c>
      <c r="H6629" t="s">
        <v>7</v>
      </c>
      <c r="I6629" t="str">
        <f>VLOOKUP(shipments[[#This Row],[SPID]],CHOOSE({1,2},people[[#All],[SPID]],people[[#All],[Sales_person]]),2,0)</f>
        <v>Oby Sorrel</v>
      </c>
      <c r="J6629">
        <f>YEAR(shipments[[#This Row],[Shipdate]])</f>
        <v>2023</v>
      </c>
      <c r="K6629" s="22"/>
      <c r="L6629" s="22">
        <f>VLOOKUP(shipments[[#This Row],[PID]],CHOOSE({1,2},products[PID],products[Cost_per_box]),2,0)</f>
        <v>2.76</v>
      </c>
      <c r="M6629" s="22">
        <f>shipments[[#This Row],[Boxes]]*shipments[[#This Row],[cost_per_box]]</f>
        <v>3637.68</v>
      </c>
      <c r="N6629" s="22">
        <f>shipments[[#This Row],[Amount]]-shipments[[#This Row],[total cost]]</f>
        <v>8217.57</v>
      </c>
    </row>
    <row r="6630" spans="1:14" x14ac:dyDescent="0.35">
      <c r="A6630" t="s">
        <v>6683</v>
      </c>
      <c r="B6630" t="s">
        <v>8048</v>
      </c>
      <c r="C6630" t="s">
        <v>8031</v>
      </c>
      <c r="D6630" t="s">
        <v>8038</v>
      </c>
      <c r="E6630" s="1">
        <v>45418</v>
      </c>
      <c r="F6630">
        <v>13137.75</v>
      </c>
      <c r="G6630">
        <v>1314</v>
      </c>
      <c r="H6630" t="s">
        <v>7</v>
      </c>
      <c r="I6630" t="str">
        <f>VLOOKUP(shipments[[#This Row],[SPID]],CHOOSE({1,2},people[[#All],[SPID]],people[[#All],[Sales_person]]),2,0)</f>
        <v>Oby Sorrel</v>
      </c>
      <c r="J6630">
        <f>YEAR(shipments[[#This Row],[Shipdate]])</f>
        <v>2024</v>
      </c>
      <c r="K6630" s="22"/>
      <c r="L6630" s="22">
        <f>VLOOKUP(shipments[[#This Row],[PID]],CHOOSE({1,2},products[PID],products[Cost_per_box]),2,0)</f>
        <v>3.32</v>
      </c>
      <c r="M6630" s="22">
        <f>shipments[[#This Row],[Boxes]]*shipments[[#This Row],[cost_per_box]]</f>
        <v>4362.4799999999996</v>
      </c>
      <c r="N6630" s="22">
        <f>shipments[[#This Row],[Amount]]-shipments[[#This Row],[total cost]]</f>
        <v>8775.27</v>
      </c>
    </row>
    <row r="6631" spans="1:14" x14ac:dyDescent="0.35">
      <c r="A6631" t="s">
        <v>6684</v>
      </c>
      <c r="B6631" t="s">
        <v>8048</v>
      </c>
      <c r="C6631" t="s">
        <v>8031</v>
      </c>
      <c r="D6631" t="s">
        <v>8033</v>
      </c>
      <c r="E6631" s="1">
        <v>45056</v>
      </c>
      <c r="F6631">
        <v>7704</v>
      </c>
      <c r="G6631">
        <v>1101</v>
      </c>
      <c r="H6631" t="s">
        <v>7</v>
      </c>
      <c r="I6631" t="str">
        <f>VLOOKUP(shipments[[#This Row],[SPID]],CHOOSE({1,2},people[[#All],[SPID]],people[[#All],[Sales_person]]),2,0)</f>
        <v>Oby Sorrel</v>
      </c>
      <c r="J6631">
        <f>YEAR(shipments[[#This Row],[Shipdate]])</f>
        <v>2023</v>
      </c>
      <c r="K6631" s="22"/>
      <c r="L6631" s="22">
        <f>VLOOKUP(shipments[[#This Row],[PID]],CHOOSE({1,2},products[PID],products[Cost_per_box]),2,0)</f>
        <v>3.32</v>
      </c>
      <c r="M6631" s="22">
        <f>shipments[[#This Row],[Boxes]]*shipments[[#This Row],[cost_per_box]]</f>
        <v>3655.3199999999997</v>
      </c>
      <c r="N6631" s="22">
        <f>shipments[[#This Row],[Amount]]-shipments[[#This Row],[total cost]]</f>
        <v>4048.6800000000003</v>
      </c>
    </row>
    <row r="6632" spans="1:14" x14ac:dyDescent="0.35">
      <c r="A6632" t="s">
        <v>6685</v>
      </c>
      <c r="B6632" t="s">
        <v>8048</v>
      </c>
      <c r="C6632" t="s">
        <v>8032</v>
      </c>
      <c r="D6632" t="s">
        <v>8034</v>
      </c>
      <c r="E6632" s="1">
        <v>45464</v>
      </c>
      <c r="F6632">
        <v>3539.25</v>
      </c>
      <c r="G6632">
        <v>177</v>
      </c>
      <c r="H6632" t="s">
        <v>7</v>
      </c>
      <c r="I6632" t="str">
        <f>VLOOKUP(shipments[[#This Row],[SPID]],CHOOSE({1,2},people[[#All],[SPID]],people[[#All],[Sales_person]]),2,0)</f>
        <v>Oby Sorrel</v>
      </c>
      <c r="J6632">
        <f>YEAR(shipments[[#This Row],[Shipdate]])</f>
        <v>2024</v>
      </c>
      <c r="K6632" s="22"/>
      <c r="L6632" s="22">
        <f>VLOOKUP(shipments[[#This Row],[PID]],CHOOSE({1,2},products[PID],products[Cost_per_box]),2,0)</f>
        <v>2.65</v>
      </c>
      <c r="M6632" s="22">
        <f>shipments[[#This Row],[Boxes]]*shipments[[#This Row],[cost_per_box]]</f>
        <v>469.05</v>
      </c>
      <c r="N6632" s="22">
        <f>shipments[[#This Row],[Amount]]-shipments[[#This Row],[total cost]]</f>
        <v>3070.2</v>
      </c>
    </row>
    <row r="6633" spans="1:14" x14ac:dyDescent="0.35">
      <c r="A6633" t="s">
        <v>6686</v>
      </c>
      <c r="B6633" t="s">
        <v>8048</v>
      </c>
      <c r="C6633" t="s">
        <v>8032</v>
      </c>
      <c r="D6633" t="s">
        <v>8035</v>
      </c>
      <c r="E6633" s="1">
        <v>45104</v>
      </c>
      <c r="F6633">
        <v>9832.5</v>
      </c>
      <c r="G6633">
        <v>447</v>
      </c>
      <c r="H6633" t="s">
        <v>7</v>
      </c>
      <c r="I6633" t="str">
        <f>VLOOKUP(shipments[[#This Row],[SPID]],CHOOSE({1,2},people[[#All],[SPID]],people[[#All],[Sales_person]]),2,0)</f>
        <v>Oby Sorrel</v>
      </c>
      <c r="J6633">
        <f>YEAR(shipments[[#This Row],[Shipdate]])</f>
        <v>2023</v>
      </c>
      <c r="K6633" s="22"/>
      <c r="L6633" s="22">
        <f>VLOOKUP(shipments[[#This Row],[PID]],CHOOSE({1,2},products[PID],products[Cost_per_box]),2,0)</f>
        <v>2.65</v>
      </c>
      <c r="M6633" s="22">
        <f>shipments[[#This Row],[Boxes]]*shipments[[#This Row],[cost_per_box]]</f>
        <v>1184.55</v>
      </c>
      <c r="N6633" s="22">
        <f>shipments[[#This Row],[Amount]]-shipments[[#This Row],[total cost]]</f>
        <v>8647.9500000000007</v>
      </c>
    </row>
    <row r="6634" spans="1:14" x14ac:dyDescent="0.35">
      <c r="A6634" t="s">
        <v>6687</v>
      </c>
      <c r="B6634" t="s">
        <v>8048</v>
      </c>
      <c r="C6634" t="s">
        <v>8032</v>
      </c>
      <c r="D6634" t="s">
        <v>8037</v>
      </c>
      <c r="E6634" s="1">
        <v>45279</v>
      </c>
      <c r="F6634">
        <v>8997.75</v>
      </c>
      <c r="G6634">
        <v>429</v>
      </c>
      <c r="H6634" t="s">
        <v>7</v>
      </c>
      <c r="I6634" t="str">
        <f>VLOOKUP(shipments[[#This Row],[SPID]],CHOOSE({1,2},people[[#All],[SPID]],people[[#All],[Sales_person]]),2,0)</f>
        <v>Oby Sorrel</v>
      </c>
      <c r="J6634">
        <f>YEAR(shipments[[#This Row],[Shipdate]])</f>
        <v>2023</v>
      </c>
      <c r="K6634" s="22"/>
      <c r="L6634" s="22">
        <f>VLOOKUP(shipments[[#This Row],[PID]],CHOOSE({1,2},products[PID],products[Cost_per_box]),2,0)</f>
        <v>2.65</v>
      </c>
      <c r="M6634" s="22">
        <f>shipments[[#This Row],[Boxes]]*shipments[[#This Row],[cost_per_box]]</f>
        <v>1136.8499999999999</v>
      </c>
      <c r="N6634" s="22">
        <f>shipments[[#This Row],[Amount]]-shipments[[#This Row],[total cost]]</f>
        <v>7860.9</v>
      </c>
    </row>
    <row r="6635" spans="1:14" x14ac:dyDescent="0.35">
      <c r="A6635" t="s">
        <v>6688</v>
      </c>
      <c r="B6635" t="s">
        <v>8048</v>
      </c>
      <c r="C6635" t="s">
        <v>8032</v>
      </c>
      <c r="D6635" t="s">
        <v>8034</v>
      </c>
      <c r="E6635" s="1">
        <v>45160</v>
      </c>
      <c r="F6635">
        <v>9920.25</v>
      </c>
      <c r="G6635">
        <v>473</v>
      </c>
      <c r="H6635" t="s">
        <v>7</v>
      </c>
      <c r="I6635" t="str">
        <f>VLOOKUP(shipments[[#This Row],[SPID]],CHOOSE({1,2},people[[#All],[SPID]],people[[#All],[Sales_person]]),2,0)</f>
        <v>Oby Sorrel</v>
      </c>
      <c r="J6635">
        <f>YEAR(shipments[[#This Row],[Shipdate]])</f>
        <v>2023</v>
      </c>
      <c r="K6635" s="22"/>
      <c r="L6635" s="22">
        <f>VLOOKUP(shipments[[#This Row],[PID]],CHOOSE({1,2},products[PID],products[Cost_per_box]),2,0)</f>
        <v>2.65</v>
      </c>
      <c r="M6635" s="22">
        <f>shipments[[#This Row],[Boxes]]*shipments[[#This Row],[cost_per_box]]</f>
        <v>1253.45</v>
      </c>
      <c r="N6635" s="22">
        <f>shipments[[#This Row],[Amount]]-shipments[[#This Row],[total cost]]</f>
        <v>8666.7999999999993</v>
      </c>
    </row>
    <row r="6636" spans="1:14" x14ac:dyDescent="0.35">
      <c r="A6636" t="s">
        <v>6689</v>
      </c>
      <c r="B6636" t="s">
        <v>8048</v>
      </c>
      <c r="C6636" t="s">
        <v>8011</v>
      </c>
      <c r="D6636" t="s">
        <v>8034</v>
      </c>
      <c r="E6636" s="1">
        <v>45111</v>
      </c>
      <c r="F6636">
        <v>4763.25</v>
      </c>
      <c r="G6636">
        <v>298</v>
      </c>
      <c r="H6636" t="s">
        <v>7</v>
      </c>
      <c r="I6636" t="str">
        <f>VLOOKUP(shipments[[#This Row],[SPID]],CHOOSE({1,2},people[[#All],[SPID]],people[[#All],[Sales_person]]),2,0)</f>
        <v>Oby Sorrel</v>
      </c>
      <c r="J6636">
        <f>YEAR(shipments[[#This Row],[Shipdate]])</f>
        <v>2023</v>
      </c>
      <c r="K6636" s="22"/>
      <c r="L6636" s="22">
        <f>VLOOKUP(shipments[[#This Row],[PID]],CHOOSE({1,2},products[PID],products[Cost_per_box]),2,0)</f>
        <v>5.26</v>
      </c>
      <c r="M6636" s="22">
        <f>shipments[[#This Row],[Boxes]]*shipments[[#This Row],[cost_per_box]]</f>
        <v>1567.48</v>
      </c>
      <c r="N6636" s="22">
        <f>shipments[[#This Row],[Amount]]-shipments[[#This Row],[total cost]]</f>
        <v>3195.77</v>
      </c>
    </row>
    <row r="6637" spans="1:14" x14ac:dyDescent="0.35">
      <c r="A6637" t="s">
        <v>6690</v>
      </c>
      <c r="B6637" t="s">
        <v>8048</v>
      </c>
      <c r="C6637" t="s">
        <v>8011</v>
      </c>
      <c r="D6637" t="s">
        <v>8036</v>
      </c>
      <c r="E6637" s="1">
        <v>45252</v>
      </c>
      <c r="F6637">
        <v>8583.75</v>
      </c>
      <c r="G6637">
        <v>716</v>
      </c>
      <c r="H6637" t="s">
        <v>7</v>
      </c>
      <c r="I6637" t="str">
        <f>VLOOKUP(shipments[[#This Row],[SPID]],CHOOSE({1,2},people[[#All],[SPID]],people[[#All],[Sales_person]]),2,0)</f>
        <v>Oby Sorrel</v>
      </c>
      <c r="J6637">
        <f>YEAR(shipments[[#This Row],[Shipdate]])</f>
        <v>2023</v>
      </c>
      <c r="K6637" s="22"/>
      <c r="L6637" s="22">
        <f>VLOOKUP(shipments[[#This Row],[PID]],CHOOSE({1,2},products[PID],products[Cost_per_box]),2,0)</f>
        <v>5.26</v>
      </c>
      <c r="M6637" s="22">
        <f>shipments[[#This Row],[Boxes]]*shipments[[#This Row],[cost_per_box]]</f>
        <v>3766.16</v>
      </c>
      <c r="N6637" s="22">
        <f>shipments[[#This Row],[Amount]]-shipments[[#This Row],[total cost]]</f>
        <v>4817.59</v>
      </c>
    </row>
    <row r="6638" spans="1:14" x14ac:dyDescent="0.35">
      <c r="A6638" t="s">
        <v>6691</v>
      </c>
      <c r="B6638" t="s">
        <v>8048</v>
      </c>
      <c r="C6638" t="s">
        <v>8011</v>
      </c>
      <c r="D6638" t="s">
        <v>8038</v>
      </c>
      <c r="E6638" s="1">
        <v>44942</v>
      </c>
      <c r="F6638">
        <v>3973.5</v>
      </c>
      <c r="G6638">
        <v>306</v>
      </c>
      <c r="H6638" t="s">
        <v>7</v>
      </c>
      <c r="I6638" t="str">
        <f>VLOOKUP(shipments[[#This Row],[SPID]],CHOOSE({1,2},people[[#All],[SPID]],people[[#All],[Sales_person]]),2,0)</f>
        <v>Oby Sorrel</v>
      </c>
      <c r="J6638">
        <f>YEAR(shipments[[#This Row],[Shipdate]])</f>
        <v>2023</v>
      </c>
      <c r="K6638" s="22"/>
      <c r="L6638" s="22">
        <f>VLOOKUP(shipments[[#This Row],[PID]],CHOOSE({1,2},products[PID],products[Cost_per_box]),2,0)</f>
        <v>5.26</v>
      </c>
      <c r="M6638" s="22">
        <f>shipments[[#This Row],[Boxes]]*shipments[[#This Row],[cost_per_box]]</f>
        <v>1609.56</v>
      </c>
      <c r="N6638" s="22">
        <f>shipments[[#This Row],[Amount]]-shipments[[#This Row],[total cost]]</f>
        <v>2363.94</v>
      </c>
    </row>
    <row r="6639" spans="1:14" x14ac:dyDescent="0.35">
      <c r="A6639" t="s">
        <v>6692</v>
      </c>
      <c r="B6639" t="s">
        <v>8048</v>
      </c>
      <c r="C6639" t="s">
        <v>8011</v>
      </c>
      <c r="D6639" t="s">
        <v>8033</v>
      </c>
      <c r="E6639" s="1">
        <v>45440</v>
      </c>
      <c r="F6639">
        <v>11054.25</v>
      </c>
      <c r="G6639">
        <v>790</v>
      </c>
      <c r="H6639" t="s">
        <v>7</v>
      </c>
      <c r="I6639" t="str">
        <f>VLOOKUP(shipments[[#This Row],[SPID]],CHOOSE({1,2},people[[#All],[SPID]],people[[#All],[Sales_person]]),2,0)</f>
        <v>Oby Sorrel</v>
      </c>
      <c r="J6639">
        <f>YEAR(shipments[[#This Row],[Shipdate]])</f>
        <v>2024</v>
      </c>
      <c r="K6639" s="22"/>
      <c r="L6639" s="22">
        <f>VLOOKUP(shipments[[#This Row],[PID]],CHOOSE({1,2},products[PID],products[Cost_per_box]),2,0)</f>
        <v>5.26</v>
      </c>
      <c r="M6639" s="22">
        <f>shipments[[#This Row],[Boxes]]*shipments[[#This Row],[cost_per_box]]</f>
        <v>4155.3999999999996</v>
      </c>
      <c r="N6639" s="22">
        <f>shipments[[#This Row],[Amount]]-shipments[[#This Row],[total cost]]</f>
        <v>6898.85</v>
      </c>
    </row>
    <row r="6640" spans="1:14" x14ac:dyDescent="0.35">
      <c r="A6640" t="s">
        <v>6693</v>
      </c>
      <c r="B6640" t="s">
        <v>8048</v>
      </c>
      <c r="C6640" t="s">
        <v>8011</v>
      </c>
      <c r="D6640" t="s">
        <v>8037</v>
      </c>
      <c r="E6640" s="1">
        <v>45169</v>
      </c>
      <c r="F6640">
        <v>740.25</v>
      </c>
      <c r="G6640">
        <v>47</v>
      </c>
      <c r="H6640" t="s">
        <v>7</v>
      </c>
      <c r="I6640" t="str">
        <f>VLOOKUP(shipments[[#This Row],[SPID]],CHOOSE({1,2},people[[#All],[SPID]],people[[#All],[Sales_person]]),2,0)</f>
        <v>Oby Sorrel</v>
      </c>
      <c r="J6640">
        <f>YEAR(shipments[[#This Row],[Shipdate]])</f>
        <v>2023</v>
      </c>
      <c r="K6640" s="22"/>
      <c r="L6640" s="22">
        <f>VLOOKUP(shipments[[#This Row],[PID]],CHOOSE({1,2},products[PID],products[Cost_per_box]),2,0)</f>
        <v>5.26</v>
      </c>
      <c r="M6640" s="22">
        <f>shipments[[#This Row],[Boxes]]*shipments[[#This Row],[cost_per_box]]</f>
        <v>247.22</v>
      </c>
      <c r="N6640" s="22">
        <f>shipments[[#This Row],[Amount]]-shipments[[#This Row],[total cost]]</f>
        <v>493.03</v>
      </c>
    </row>
    <row r="6641" spans="1:14" x14ac:dyDescent="0.35">
      <c r="A6641" t="s">
        <v>6694</v>
      </c>
      <c r="B6641" t="s">
        <v>8048</v>
      </c>
      <c r="C6641" t="s">
        <v>8013</v>
      </c>
      <c r="D6641" t="s">
        <v>8033</v>
      </c>
      <c r="E6641" s="1">
        <v>45240</v>
      </c>
      <c r="F6641">
        <v>14316.75</v>
      </c>
      <c r="G6641">
        <v>1302</v>
      </c>
      <c r="H6641" t="s">
        <v>7</v>
      </c>
      <c r="I6641" t="str">
        <f>VLOOKUP(shipments[[#This Row],[SPID]],CHOOSE({1,2},people[[#All],[SPID]],people[[#All],[Sales_person]]),2,0)</f>
        <v>Oby Sorrel</v>
      </c>
      <c r="J6641">
        <f>YEAR(shipments[[#This Row],[Shipdate]])</f>
        <v>2023</v>
      </c>
      <c r="K6641" s="22"/>
      <c r="L6641" s="22">
        <f>VLOOKUP(shipments[[#This Row],[PID]],CHOOSE({1,2},products[PID],products[Cost_per_box]),2,0)</f>
        <v>5.15</v>
      </c>
      <c r="M6641" s="22">
        <f>shipments[[#This Row],[Boxes]]*shipments[[#This Row],[cost_per_box]]</f>
        <v>6705.3</v>
      </c>
      <c r="N6641" s="22">
        <f>shipments[[#This Row],[Amount]]-shipments[[#This Row],[total cost]]</f>
        <v>7611.45</v>
      </c>
    </row>
    <row r="6642" spans="1:14" x14ac:dyDescent="0.35">
      <c r="A6642" t="s">
        <v>6695</v>
      </c>
      <c r="B6642" t="s">
        <v>8048</v>
      </c>
      <c r="C6642" t="s">
        <v>8013</v>
      </c>
      <c r="D6642" t="s">
        <v>8037</v>
      </c>
      <c r="E6642" s="1">
        <v>45244</v>
      </c>
      <c r="F6642">
        <v>4518</v>
      </c>
      <c r="G6642">
        <v>452</v>
      </c>
      <c r="H6642" t="s">
        <v>7</v>
      </c>
      <c r="I6642" t="str">
        <f>VLOOKUP(shipments[[#This Row],[SPID]],CHOOSE({1,2},people[[#All],[SPID]],people[[#All],[Sales_person]]),2,0)</f>
        <v>Oby Sorrel</v>
      </c>
      <c r="J6642">
        <f>YEAR(shipments[[#This Row],[Shipdate]])</f>
        <v>2023</v>
      </c>
      <c r="K6642" s="22"/>
      <c r="L6642" s="22">
        <f>VLOOKUP(shipments[[#This Row],[PID]],CHOOSE({1,2},products[PID],products[Cost_per_box]),2,0)</f>
        <v>5.15</v>
      </c>
      <c r="M6642" s="22">
        <f>shipments[[#This Row],[Boxes]]*shipments[[#This Row],[cost_per_box]]</f>
        <v>2327.8000000000002</v>
      </c>
      <c r="N6642" s="22">
        <f>shipments[[#This Row],[Amount]]-shipments[[#This Row],[total cost]]</f>
        <v>2190.1999999999998</v>
      </c>
    </row>
    <row r="6643" spans="1:14" x14ac:dyDescent="0.35">
      <c r="A6643" t="s">
        <v>6696</v>
      </c>
      <c r="B6643" t="s">
        <v>8048</v>
      </c>
      <c r="C6643" t="s">
        <v>8014</v>
      </c>
      <c r="D6643" t="s">
        <v>8036</v>
      </c>
      <c r="E6643" s="1">
        <v>44988</v>
      </c>
      <c r="F6643">
        <v>7908.75</v>
      </c>
      <c r="G6643">
        <v>1319</v>
      </c>
      <c r="H6643" t="s">
        <v>7</v>
      </c>
      <c r="I6643" t="str">
        <f>VLOOKUP(shipments[[#This Row],[SPID]],CHOOSE({1,2},people[[#All],[SPID]],people[[#All],[Sales_person]]),2,0)</f>
        <v>Oby Sorrel</v>
      </c>
      <c r="J6643">
        <f>YEAR(shipments[[#This Row],[Shipdate]])</f>
        <v>2023</v>
      </c>
      <c r="K6643" s="22"/>
      <c r="L6643" s="22">
        <f>VLOOKUP(shipments[[#This Row],[PID]],CHOOSE({1,2},products[PID],products[Cost_per_box]),2,0)</f>
        <v>3.85</v>
      </c>
      <c r="M6643" s="22">
        <f>shipments[[#This Row],[Boxes]]*shipments[[#This Row],[cost_per_box]]</f>
        <v>5078.1500000000005</v>
      </c>
      <c r="N6643" s="22">
        <f>shipments[[#This Row],[Amount]]-shipments[[#This Row],[total cost]]</f>
        <v>2830.5999999999995</v>
      </c>
    </row>
    <row r="6644" spans="1:14" x14ac:dyDescent="0.35">
      <c r="A6644" t="s">
        <v>6697</v>
      </c>
      <c r="B6644" t="s">
        <v>8048</v>
      </c>
      <c r="C6644" t="s">
        <v>8015</v>
      </c>
      <c r="D6644" t="s">
        <v>8037</v>
      </c>
      <c r="E6644" s="1">
        <v>44932</v>
      </c>
      <c r="F6644">
        <v>1680.75</v>
      </c>
      <c r="G6644">
        <v>187</v>
      </c>
      <c r="H6644" t="s">
        <v>7</v>
      </c>
      <c r="I6644" t="str">
        <f>VLOOKUP(shipments[[#This Row],[SPID]],CHOOSE({1,2},people[[#All],[SPID]],people[[#All],[Sales_person]]),2,0)</f>
        <v>Oby Sorrel</v>
      </c>
      <c r="J6644">
        <f>YEAR(shipments[[#This Row],[Shipdate]])</f>
        <v>2023</v>
      </c>
      <c r="K6644" s="22"/>
      <c r="L6644" s="22">
        <f>VLOOKUP(shipments[[#This Row],[PID]],CHOOSE({1,2},products[PID],products[Cost_per_box]),2,0)</f>
        <v>5.72</v>
      </c>
      <c r="M6644" s="22">
        <f>shipments[[#This Row],[Boxes]]*shipments[[#This Row],[cost_per_box]]</f>
        <v>1069.6399999999999</v>
      </c>
      <c r="N6644" s="22">
        <f>shipments[[#This Row],[Amount]]-shipments[[#This Row],[total cost]]</f>
        <v>611.11000000000013</v>
      </c>
    </row>
    <row r="6645" spans="1:14" x14ac:dyDescent="0.35">
      <c r="A6645" t="s">
        <v>6698</v>
      </c>
      <c r="B6645" t="s">
        <v>8048</v>
      </c>
      <c r="C6645" t="s">
        <v>8015</v>
      </c>
      <c r="D6645" t="s">
        <v>8036</v>
      </c>
      <c r="E6645" s="1">
        <v>45092</v>
      </c>
      <c r="F6645">
        <v>3825</v>
      </c>
      <c r="G6645">
        <v>765</v>
      </c>
      <c r="H6645" t="s">
        <v>7</v>
      </c>
      <c r="I6645" t="str">
        <f>VLOOKUP(shipments[[#This Row],[SPID]],CHOOSE({1,2},people[[#All],[SPID]],people[[#All],[Sales_person]]),2,0)</f>
        <v>Oby Sorrel</v>
      </c>
      <c r="J6645">
        <f>YEAR(shipments[[#This Row],[Shipdate]])</f>
        <v>2023</v>
      </c>
      <c r="K6645" s="22"/>
      <c r="L6645" s="22">
        <f>VLOOKUP(shipments[[#This Row],[PID]],CHOOSE({1,2},products[PID],products[Cost_per_box]),2,0)</f>
        <v>5.72</v>
      </c>
      <c r="M6645" s="22">
        <f>shipments[[#This Row],[Boxes]]*shipments[[#This Row],[cost_per_box]]</f>
        <v>4375.8</v>
      </c>
      <c r="N6645" s="22">
        <f>shipments[[#This Row],[Amount]]-shipments[[#This Row],[total cost]]</f>
        <v>-550.80000000000018</v>
      </c>
    </row>
    <row r="6646" spans="1:14" x14ac:dyDescent="0.35">
      <c r="A6646" t="s">
        <v>6699</v>
      </c>
      <c r="B6646" t="s">
        <v>8048</v>
      </c>
      <c r="C6646" t="s">
        <v>8015</v>
      </c>
      <c r="D6646" t="s">
        <v>8036</v>
      </c>
      <c r="E6646" s="1">
        <v>45253</v>
      </c>
      <c r="F6646">
        <v>393.75</v>
      </c>
      <c r="G6646">
        <v>57</v>
      </c>
      <c r="H6646" t="s">
        <v>7</v>
      </c>
      <c r="I6646" t="str">
        <f>VLOOKUP(shipments[[#This Row],[SPID]],CHOOSE({1,2},people[[#All],[SPID]],people[[#All],[Sales_person]]),2,0)</f>
        <v>Oby Sorrel</v>
      </c>
      <c r="J6646">
        <f>YEAR(shipments[[#This Row],[Shipdate]])</f>
        <v>2023</v>
      </c>
      <c r="K6646" s="22"/>
      <c r="L6646" s="22">
        <f>VLOOKUP(shipments[[#This Row],[PID]],CHOOSE({1,2},products[PID],products[Cost_per_box]),2,0)</f>
        <v>5.72</v>
      </c>
      <c r="M6646" s="22">
        <f>shipments[[#This Row],[Boxes]]*shipments[[#This Row],[cost_per_box]]</f>
        <v>326.03999999999996</v>
      </c>
      <c r="N6646" s="22">
        <f>shipments[[#This Row],[Amount]]-shipments[[#This Row],[total cost]]</f>
        <v>67.710000000000036</v>
      </c>
    </row>
    <row r="6647" spans="1:14" x14ac:dyDescent="0.35">
      <c r="A6647" t="s">
        <v>6700</v>
      </c>
      <c r="B6647" t="s">
        <v>8048</v>
      </c>
      <c r="C6647" t="s">
        <v>8016</v>
      </c>
      <c r="D6647" t="s">
        <v>8038</v>
      </c>
      <c r="E6647" s="1">
        <v>45089</v>
      </c>
      <c r="F6647">
        <v>4623.75</v>
      </c>
      <c r="G6647">
        <v>166</v>
      </c>
      <c r="H6647" t="s">
        <v>7</v>
      </c>
      <c r="I6647" t="str">
        <f>VLOOKUP(shipments[[#This Row],[SPID]],CHOOSE({1,2},people[[#All],[SPID]],people[[#All],[Sales_person]]),2,0)</f>
        <v>Oby Sorrel</v>
      </c>
      <c r="J6647">
        <f>YEAR(shipments[[#This Row],[Shipdate]])</f>
        <v>2023</v>
      </c>
      <c r="K6647" s="22"/>
      <c r="L6647" s="22">
        <f>VLOOKUP(shipments[[#This Row],[PID]],CHOOSE({1,2},products[PID],products[Cost_per_box]),2,0)</f>
        <v>6.31</v>
      </c>
      <c r="M6647" s="22">
        <f>shipments[[#This Row],[Boxes]]*shipments[[#This Row],[cost_per_box]]</f>
        <v>1047.46</v>
      </c>
      <c r="N6647" s="22">
        <f>shipments[[#This Row],[Amount]]-shipments[[#This Row],[total cost]]</f>
        <v>3576.29</v>
      </c>
    </row>
    <row r="6648" spans="1:14" x14ac:dyDescent="0.35">
      <c r="A6648" t="s">
        <v>6701</v>
      </c>
      <c r="B6648" t="s">
        <v>8048</v>
      </c>
      <c r="C6648" t="s">
        <v>8017</v>
      </c>
      <c r="D6648" t="s">
        <v>8035</v>
      </c>
      <c r="E6648" s="1">
        <v>45285</v>
      </c>
      <c r="F6648">
        <v>4173.75</v>
      </c>
      <c r="G6648">
        <v>150</v>
      </c>
      <c r="H6648" t="s">
        <v>7</v>
      </c>
      <c r="I6648" t="str">
        <f>VLOOKUP(shipments[[#This Row],[SPID]],CHOOSE({1,2},people[[#All],[SPID]],people[[#All],[Sales_person]]),2,0)</f>
        <v>Oby Sorrel</v>
      </c>
      <c r="J6648">
        <f>YEAR(shipments[[#This Row],[Shipdate]])</f>
        <v>2023</v>
      </c>
      <c r="K6648" s="22"/>
      <c r="L6648" s="22">
        <f>VLOOKUP(shipments[[#This Row],[PID]],CHOOSE({1,2},products[PID],products[Cost_per_box]),2,0)</f>
        <v>9.94</v>
      </c>
      <c r="M6648" s="22">
        <f>shipments[[#This Row],[Boxes]]*shipments[[#This Row],[cost_per_box]]</f>
        <v>1491</v>
      </c>
      <c r="N6648" s="22">
        <f>shipments[[#This Row],[Amount]]-shipments[[#This Row],[total cost]]</f>
        <v>2682.75</v>
      </c>
    </row>
    <row r="6649" spans="1:14" x14ac:dyDescent="0.35">
      <c r="A6649" t="s">
        <v>6702</v>
      </c>
      <c r="B6649" t="s">
        <v>8048</v>
      </c>
      <c r="C6649" t="s">
        <v>8017</v>
      </c>
      <c r="D6649" t="s">
        <v>8033</v>
      </c>
      <c r="E6649" s="1">
        <v>45467</v>
      </c>
      <c r="F6649">
        <v>4677.75</v>
      </c>
      <c r="G6649">
        <v>174</v>
      </c>
      <c r="H6649" t="s">
        <v>7</v>
      </c>
      <c r="I6649" t="str">
        <f>VLOOKUP(shipments[[#This Row],[SPID]],CHOOSE({1,2},people[[#All],[SPID]],people[[#All],[Sales_person]]),2,0)</f>
        <v>Oby Sorrel</v>
      </c>
      <c r="J6649">
        <f>YEAR(shipments[[#This Row],[Shipdate]])</f>
        <v>2024</v>
      </c>
      <c r="K6649" s="22"/>
      <c r="L6649" s="22">
        <f>VLOOKUP(shipments[[#This Row],[PID]],CHOOSE({1,2},products[PID],products[Cost_per_box]),2,0)</f>
        <v>9.94</v>
      </c>
      <c r="M6649" s="22">
        <f>shipments[[#This Row],[Boxes]]*shipments[[#This Row],[cost_per_box]]</f>
        <v>1729.56</v>
      </c>
      <c r="N6649" s="22">
        <f>shipments[[#This Row],[Amount]]-shipments[[#This Row],[total cost]]</f>
        <v>2948.19</v>
      </c>
    </row>
    <row r="6650" spans="1:14" x14ac:dyDescent="0.35">
      <c r="A6650" t="s">
        <v>6703</v>
      </c>
      <c r="B6650" t="s">
        <v>8048</v>
      </c>
      <c r="C6650" t="s">
        <v>8017</v>
      </c>
      <c r="D6650" t="s">
        <v>8034</v>
      </c>
      <c r="E6650" s="1">
        <v>45259</v>
      </c>
      <c r="F6650">
        <v>3962.25</v>
      </c>
      <c r="G6650">
        <v>159</v>
      </c>
      <c r="H6650" t="s">
        <v>7</v>
      </c>
      <c r="I6650" t="str">
        <f>VLOOKUP(shipments[[#This Row],[SPID]],CHOOSE({1,2},people[[#All],[SPID]],people[[#All],[Sales_person]]),2,0)</f>
        <v>Oby Sorrel</v>
      </c>
      <c r="J6650">
        <f>YEAR(shipments[[#This Row],[Shipdate]])</f>
        <v>2023</v>
      </c>
      <c r="K6650" s="22"/>
      <c r="L6650" s="22">
        <f>VLOOKUP(shipments[[#This Row],[PID]],CHOOSE({1,2},products[PID],products[Cost_per_box]),2,0)</f>
        <v>9.94</v>
      </c>
      <c r="M6650" s="22">
        <f>shipments[[#This Row],[Boxes]]*shipments[[#This Row],[cost_per_box]]</f>
        <v>1580.4599999999998</v>
      </c>
      <c r="N6650" s="22">
        <f>shipments[[#This Row],[Amount]]-shipments[[#This Row],[total cost]]</f>
        <v>2381.79</v>
      </c>
    </row>
    <row r="6651" spans="1:14" x14ac:dyDescent="0.35">
      <c r="A6651" t="s">
        <v>6704</v>
      </c>
      <c r="B6651" t="s">
        <v>8048</v>
      </c>
      <c r="C6651" t="s">
        <v>8017</v>
      </c>
      <c r="D6651" t="s">
        <v>8033</v>
      </c>
      <c r="E6651" s="1">
        <v>45258</v>
      </c>
      <c r="F6651">
        <v>5863.5</v>
      </c>
      <c r="G6651">
        <v>245</v>
      </c>
      <c r="H6651" t="s">
        <v>7</v>
      </c>
      <c r="I6651" t="str">
        <f>VLOOKUP(shipments[[#This Row],[SPID]],CHOOSE({1,2},people[[#All],[SPID]],people[[#All],[Sales_person]]),2,0)</f>
        <v>Oby Sorrel</v>
      </c>
      <c r="J6651">
        <f>YEAR(shipments[[#This Row],[Shipdate]])</f>
        <v>2023</v>
      </c>
      <c r="K6651" s="22"/>
      <c r="L6651" s="22">
        <f>VLOOKUP(shipments[[#This Row],[PID]],CHOOSE({1,2},products[PID],products[Cost_per_box]),2,0)</f>
        <v>9.94</v>
      </c>
      <c r="M6651" s="22">
        <f>shipments[[#This Row],[Boxes]]*shipments[[#This Row],[cost_per_box]]</f>
        <v>2435.2999999999997</v>
      </c>
      <c r="N6651" s="22">
        <f>shipments[[#This Row],[Amount]]-shipments[[#This Row],[total cost]]</f>
        <v>3428.2000000000003</v>
      </c>
    </row>
    <row r="6652" spans="1:14" x14ac:dyDescent="0.35">
      <c r="A6652" t="s">
        <v>6705</v>
      </c>
      <c r="B6652" t="s">
        <v>8048</v>
      </c>
      <c r="C6652" t="s">
        <v>8017</v>
      </c>
      <c r="D6652" t="s">
        <v>8037</v>
      </c>
      <c r="E6652" s="1">
        <v>45034</v>
      </c>
      <c r="F6652">
        <v>5789.25</v>
      </c>
      <c r="G6652">
        <v>207</v>
      </c>
      <c r="H6652" t="s">
        <v>7</v>
      </c>
      <c r="I6652" t="str">
        <f>VLOOKUP(shipments[[#This Row],[SPID]],CHOOSE({1,2},people[[#All],[SPID]],people[[#All],[Sales_person]]),2,0)</f>
        <v>Oby Sorrel</v>
      </c>
      <c r="J6652">
        <f>YEAR(shipments[[#This Row],[Shipdate]])</f>
        <v>2023</v>
      </c>
      <c r="K6652" s="22"/>
      <c r="L6652" s="22">
        <f>VLOOKUP(shipments[[#This Row],[PID]],CHOOSE({1,2},products[PID],products[Cost_per_box]),2,0)</f>
        <v>9.94</v>
      </c>
      <c r="M6652" s="22">
        <f>shipments[[#This Row],[Boxes]]*shipments[[#This Row],[cost_per_box]]</f>
        <v>2057.58</v>
      </c>
      <c r="N6652" s="22">
        <f>shipments[[#This Row],[Amount]]-shipments[[#This Row],[total cost]]</f>
        <v>3731.67</v>
      </c>
    </row>
    <row r="6653" spans="1:14" x14ac:dyDescent="0.35">
      <c r="A6653" t="s">
        <v>6706</v>
      </c>
      <c r="B6653" t="s">
        <v>8048</v>
      </c>
      <c r="C6653" t="s">
        <v>8018</v>
      </c>
      <c r="D6653" t="s">
        <v>8034</v>
      </c>
      <c r="E6653" s="1">
        <v>45063</v>
      </c>
      <c r="F6653">
        <v>1291.5</v>
      </c>
      <c r="G6653">
        <v>65</v>
      </c>
      <c r="H6653" t="s">
        <v>7</v>
      </c>
      <c r="I6653" t="str">
        <f>VLOOKUP(shipments[[#This Row],[SPID]],CHOOSE({1,2},people[[#All],[SPID]],people[[#All],[Sales_person]]),2,0)</f>
        <v>Oby Sorrel</v>
      </c>
      <c r="J6653">
        <f>YEAR(shipments[[#This Row],[Shipdate]])</f>
        <v>2023</v>
      </c>
      <c r="K6653" s="22"/>
      <c r="L6653" s="22">
        <f>VLOOKUP(shipments[[#This Row],[PID]],CHOOSE({1,2},products[PID],products[Cost_per_box]),2,0)</f>
        <v>7.73</v>
      </c>
      <c r="M6653" s="22">
        <f>shipments[[#This Row],[Boxes]]*shipments[[#This Row],[cost_per_box]]</f>
        <v>502.45000000000005</v>
      </c>
      <c r="N6653" s="22">
        <f>shipments[[#This Row],[Amount]]-shipments[[#This Row],[total cost]]</f>
        <v>789.05</v>
      </c>
    </row>
    <row r="6654" spans="1:14" x14ac:dyDescent="0.35">
      <c r="A6654" t="s">
        <v>6707</v>
      </c>
      <c r="B6654" t="s">
        <v>8048</v>
      </c>
      <c r="C6654" t="s">
        <v>8018</v>
      </c>
      <c r="D6654" t="s">
        <v>8033</v>
      </c>
      <c r="E6654" s="1">
        <v>45215</v>
      </c>
      <c r="F6654">
        <v>14118.75</v>
      </c>
      <c r="G6654">
        <v>673</v>
      </c>
      <c r="H6654" t="s">
        <v>7</v>
      </c>
      <c r="I6654" t="str">
        <f>VLOOKUP(shipments[[#This Row],[SPID]],CHOOSE({1,2},people[[#All],[SPID]],people[[#All],[Sales_person]]),2,0)</f>
        <v>Oby Sorrel</v>
      </c>
      <c r="J6654">
        <f>YEAR(shipments[[#This Row],[Shipdate]])</f>
        <v>2023</v>
      </c>
      <c r="K6654" s="22"/>
      <c r="L6654" s="22">
        <f>VLOOKUP(shipments[[#This Row],[PID]],CHOOSE({1,2},products[PID],products[Cost_per_box]),2,0)</f>
        <v>7.73</v>
      </c>
      <c r="M6654" s="22">
        <f>shipments[[#This Row],[Boxes]]*shipments[[#This Row],[cost_per_box]]</f>
        <v>5202.29</v>
      </c>
      <c r="N6654" s="22">
        <f>shipments[[#This Row],[Amount]]-shipments[[#This Row],[total cost]]</f>
        <v>8916.4599999999991</v>
      </c>
    </row>
    <row r="6655" spans="1:14" x14ac:dyDescent="0.35">
      <c r="A6655" t="s">
        <v>6708</v>
      </c>
      <c r="B6655" t="s">
        <v>8048</v>
      </c>
      <c r="C6655" t="s">
        <v>8019</v>
      </c>
      <c r="D6655" t="s">
        <v>8036</v>
      </c>
      <c r="E6655" s="1">
        <v>45539</v>
      </c>
      <c r="F6655">
        <v>666</v>
      </c>
      <c r="G6655">
        <v>36</v>
      </c>
      <c r="H6655" t="s">
        <v>26</v>
      </c>
      <c r="I6655" t="str">
        <f>VLOOKUP(shipments[[#This Row],[SPID]],CHOOSE({1,2},people[[#All],[SPID]],people[[#All],[Sales_person]]),2,0)</f>
        <v>Oby Sorrel</v>
      </c>
      <c r="J6655">
        <f>YEAR(shipments[[#This Row],[Shipdate]])</f>
        <v>2024</v>
      </c>
      <c r="K6655" s="22"/>
      <c r="L6655" s="22">
        <f>VLOOKUP(shipments[[#This Row],[PID]],CHOOSE({1,2},products[PID],products[Cost_per_box]),2,0)</f>
        <v>3.68</v>
      </c>
      <c r="M6655" s="22">
        <f>shipments[[#This Row],[Boxes]]*shipments[[#This Row],[cost_per_box]]</f>
        <v>132.48000000000002</v>
      </c>
      <c r="N6655" s="22">
        <f>shipments[[#This Row],[Amount]]-shipments[[#This Row],[total cost]]</f>
        <v>533.52</v>
      </c>
    </row>
    <row r="6656" spans="1:14" x14ac:dyDescent="0.35">
      <c r="A6656" t="s">
        <v>6709</v>
      </c>
      <c r="B6656" t="s">
        <v>8048</v>
      </c>
      <c r="C6656" t="s">
        <v>8020</v>
      </c>
      <c r="D6656" t="s">
        <v>8033</v>
      </c>
      <c r="E6656" s="1">
        <v>45546</v>
      </c>
      <c r="F6656">
        <v>1044</v>
      </c>
      <c r="G6656">
        <v>87</v>
      </c>
      <c r="H6656" t="s">
        <v>26</v>
      </c>
      <c r="I6656" t="str">
        <f>VLOOKUP(shipments[[#This Row],[SPID]],CHOOSE({1,2},people[[#All],[SPID]],people[[#All],[Sales_person]]),2,0)</f>
        <v>Oby Sorrel</v>
      </c>
      <c r="J6656">
        <f>YEAR(shipments[[#This Row],[Shipdate]])</f>
        <v>2024</v>
      </c>
      <c r="K6656" s="22"/>
      <c r="L6656" s="22">
        <f>VLOOKUP(shipments[[#This Row],[PID]],CHOOSE({1,2},products[PID],products[Cost_per_box]),2,0)</f>
        <v>8.2200000000000006</v>
      </c>
      <c r="M6656" s="22">
        <f>shipments[[#This Row],[Boxes]]*shipments[[#This Row],[cost_per_box]]</f>
        <v>715.1400000000001</v>
      </c>
      <c r="N6656" s="22">
        <f>shipments[[#This Row],[Amount]]-shipments[[#This Row],[total cost]]</f>
        <v>328.8599999999999</v>
      </c>
    </row>
    <row r="6657" spans="1:14" x14ac:dyDescent="0.35">
      <c r="A6657" t="s">
        <v>6710</v>
      </c>
      <c r="B6657" t="s">
        <v>8048</v>
      </c>
      <c r="C6657" t="s">
        <v>8020</v>
      </c>
      <c r="D6657" t="s">
        <v>8036</v>
      </c>
      <c r="E6657" s="1">
        <v>45398</v>
      </c>
      <c r="F6657">
        <v>3291.75</v>
      </c>
      <c r="G6657">
        <v>206</v>
      </c>
      <c r="H6657" t="s">
        <v>7</v>
      </c>
      <c r="I6657" t="str">
        <f>VLOOKUP(shipments[[#This Row],[SPID]],CHOOSE({1,2},people[[#All],[SPID]],people[[#All],[Sales_person]]),2,0)</f>
        <v>Oby Sorrel</v>
      </c>
      <c r="J6657">
        <f>YEAR(shipments[[#This Row],[Shipdate]])</f>
        <v>2024</v>
      </c>
      <c r="K6657" s="22"/>
      <c r="L6657" s="22">
        <f>VLOOKUP(shipments[[#This Row],[PID]],CHOOSE({1,2},products[PID],products[Cost_per_box]),2,0)</f>
        <v>8.2200000000000006</v>
      </c>
      <c r="M6657" s="22">
        <f>shipments[[#This Row],[Boxes]]*shipments[[#This Row],[cost_per_box]]</f>
        <v>1693.3200000000002</v>
      </c>
      <c r="N6657" s="22">
        <f>shipments[[#This Row],[Amount]]-shipments[[#This Row],[total cost]]</f>
        <v>1598.4299999999998</v>
      </c>
    </row>
    <row r="6658" spans="1:14" x14ac:dyDescent="0.35">
      <c r="A6658" t="s">
        <v>6711</v>
      </c>
      <c r="B6658" t="s">
        <v>8048</v>
      </c>
      <c r="C6658" t="s">
        <v>8020</v>
      </c>
      <c r="D6658" t="s">
        <v>8037</v>
      </c>
      <c r="E6658" s="1">
        <v>45562</v>
      </c>
      <c r="F6658">
        <v>9677.25</v>
      </c>
      <c r="G6658">
        <v>692</v>
      </c>
      <c r="H6658" t="s">
        <v>26</v>
      </c>
      <c r="I6658" t="str">
        <f>VLOOKUP(shipments[[#This Row],[SPID]],CHOOSE({1,2},people[[#All],[SPID]],people[[#All],[Sales_person]]),2,0)</f>
        <v>Oby Sorrel</v>
      </c>
      <c r="J6658">
        <f>YEAR(shipments[[#This Row],[Shipdate]])</f>
        <v>2024</v>
      </c>
      <c r="K6658" s="22"/>
      <c r="L6658" s="22">
        <f>VLOOKUP(shipments[[#This Row],[PID]],CHOOSE({1,2},products[PID],products[Cost_per_box]),2,0)</f>
        <v>8.2200000000000006</v>
      </c>
      <c r="M6658" s="22">
        <f>shipments[[#This Row],[Boxes]]*shipments[[#This Row],[cost_per_box]]</f>
        <v>5688.2400000000007</v>
      </c>
      <c r="N6658" s="22">
        <f>shipments[[#This Row],[Amount]]-shipments[[#This Row],[total cost]]</f>
        <v>3989.0099999999993</v>
      </c>
    </row>
    <row r="6659" spans="1:14" x14ac:dyDescent="0.35">
      <c r="A6659" t="s">
        <v>6712</v>
      </c>
      <c r="B6659" t="s">
        <v>8048</v>
      </c>
      <c r="C6659" t="s">
        <v>8020</v>
      </c>
      <c r="D6659" t="s">
        <v>8038</v>
      </c>
      <c r="E6659" s="1">
        <v>44995</v>
      </c>
      <c r="F6659">
        <v>2121.75</v>
      </c>
      <c r="G6659">
        <v>177</v>
      </c>
      <c r="H6659" t="s">
        <v>7</v>
      </c>
      <c r="I6659" t="str">
        <f>VLOOKUP(shipments[[#This Row],[SPID]],CHOOSE({1,2},people[[#All],[SPID]],people[[#All],[Sales_person]]),2,0)</f>
        <v>Oby Sorrel</v>
      </c>
      <c r="J6659">
        <f>YEAR(shipments[[#This Row],[Shipdate]])</f>
        <v>2023</v>
      </c>
      <c r="K6659" s="22"/>
      <c r="L6659" s="22">
        <f>VLOOKUP(shipments[[#This Row],[PID]],CHOOSE({1,2},products[PID],products[Cost_per_box]),2,0)</f>
        <v>8.2200000000000006</v>
      </c>
      <c r="M6659" s="22">
        <f>shipments[[#This Row],[Boxes]]*shipments[[#This Row],[cost_per_box]]</f>
        <v>1454.94</v>
      </c>
      <c r="N6659" s="22">
        <f>shipments[[#This Row],[Amount]]-shipments[[#This Row],[total cost]]</f>
        <v>666.81</v>
      </c>
    </row>
    <row r="6660" spans="1:14" x14ac:dyDescent="0.35">
      <c r="A6660" t="s">
        <v>6713</v>
      </c>
      <c r="B6660" t="s">
        <v>8048</v>
      </c>
      <c r="C6660" t="s">
        <v>8020</v>
      </c>
      <c r="D6660" t="s">
        <v>8035</v>
      </c>
      <c r="E6660" s="1">
        <v>45314</v>
      </c>
      <c r="F6660">
        <v>10424.25</v>
      </c>
      <c r="G6660">
        <v>869</v>
      </c>
      <c r="H6660" t="s">
        <v>7</v>
      </c>
      <c r="I6660" t="str">
        <f>VLOOKUP(shipments[[#This Row],[SPID]],CHOOSE({1,2},people[[#All],[SPID]],people[[#All],[Sales_person]]),2,0)</f>
        <v>Oby Sorrel</v>
      </c>
      <c r="J6660">
        <f>YEAR(shipments[[#This Row],[Shipdate]])</f>
        <v>2024</v>
      </c>
      <c r="K6660" s="22"/>
      <c r="L6660" s="22">
        <f>VLOOKUP(shipments[[#This Row],[PID]],CHOOSE({1,2},products[PID],products[Cost_per_box]),2,0)</f>
        <v>8.2200000000000006</v>
      </c>
      <c r="M6660" s="22">
        <f>shipments[[#This Row],[Boxes]]*shipments[[#This Row],[cost_per_box]]</f>
        <v>7143.18</v>
      </c>
      <c r="N6660" s="22">
        <f>shipments[[#This Row],[Amount]]-shipments[[#This Row],[total cost]]</f>
        <v>3281.0699999999997</v>
      </c>
    </row>
    <row r="6661" spans="1:14" x14ac:dyDescent="0.35">
      <c r="A6661" t="s">
        <v>6714</v>
      </c>
      <c r="B6661" t="s">
        <v>8048</v>
      </c>
      <c r="C6661" t="s">
        <v>8020</v>
      </c>
      <c r="D6661" t="s">
        <v>8037</v>
      </c>
      <c r="E6661" s="1">
        <v>45121</v>
      </c>
      <c r="F6661">
        <v>2232</v>
      </c>
      <c r="G6661">
        <v>172</v>
      </c>
      <c r="H6661" t="s">
        <v>7</v>
      </c>
      <c r="I6661" t="str">
        <f>VLOOKUP(shipments[[#This Row],[SPID]],CHOOSE({1,2},people[[#All],[SPID]],people[[#All],[Sales_person]]),2,0)</f>
        <v>Oby Sorrel</v>
      </c>
      <c r="J6661">
        <f>YEAR(shipments[[#This Row],[Shipdate]])</f>
        <v>2023</v>
      </c>
      <c r="K6661" s="22"/>
      <c r="L6661" s="22">
        <f>VLOOKUP(shipments[[#This Row],[PID]],CHOOSE({1,2},products[PID],products[Cost_per_box]),2,0)</f>
        <v>8.2200000000000006</v>
      </c>
      <c r="M6661" s="22">
        <f>shipments[[#This Row],[Boxes]]*shipments[[#This Row],[cost_per_box]]</f>
        <v>1413.8400000000001</v>
      </c>
      <c r="N6661" s="22">
        <f>shipments[[#This Row],[Amount]]-shipments[[#This Row],[total cost]]</f>
        <v>818.15999999999985</v>
      </c>
    </row>
    <row r="6662" spans="1:14" x14ac:dyDescent="0.35">
      <c r="A6662" t="s">
        <v>6715</v>
      </c>
      <c r="B6662" t="s">
        <v>8048</v>
      </c>
      <c r="C6662" t="s">
        <v>8020</v>
      </c>
      <c r="D6662" t="s">
        <v>8036</v>
      </c>
      <c r="E6662" s="1">
        <v>45343</v>
      </c>
      <c r="F6662">
        <v>8525.25</v>
      </c>
      <c r="G6662">
        <v>609</v>
      </c>
      <c r="H6662" t="s">
        <v>7</v>
      </c>
      <c r="I6662" t="str">
        <f>VLOOKUP(shipments[[#This Row],[SPID]],CHOOSE({1,2},people[[#All],[SPID]],people[[#All],[Sales_person]]),2,0)</f>
        <v>Oby Sorrel</v>
      </c>
      <c r="J6662">
        <f>YEAR(shipments[[#This Row],[Shipdate]])</f>
        <v>2024</v>
      </c>
      <c r="K6662" s="22"/>
      <c r="L6662" s="22">
        <f>VLOOKUP(shipments[[#This Row],[PID]],CHOOSE({1,2},products[PID],products[Cost_per_box]),2,0)</f>
        <v>8.2200000000000006</v>
      </c>
      <c r="M6662" s="22">
        <f>shipments[[#This Row],[Boxes]]*shipments[[#This Row],[cost_per_box]]</f>
        <v>5005.9800000000005</v>
      </c>
      <c r="N6662" s="22">
        <f>shipments[[#This Row],[Amount]]-shipments[[#This Row],[total cost]]</f>
        <v>3519.2699999999995</v>
      </c>
    </row>
    <row r="6663" spans="1:14" x14ac:dyDescent="0.35">
      <c r="A6663" t="s">
        <v>6716</v>
      </c>
      <c r="B6663" t="s">
        <v>8048</v>
      </c>
      <c r="C6663" t="s">
        <v>8021</v>
      </c>
      <c r="D6663" t="s">
        <v>8038</v>
      </c>
      <c r="E6663" s="1">
        <v>45244</v>
      </c>
      <c r="F6663">
        <v>65.25</v>
      </c>
      <c r="G6663">
        <v>4</v>
      </c>
      <c r="H6663" t="s">
        <v>7</v>
      </c>
      <c r="I6663" t="str">
        <f>VLOOKUP(shipments[[#This Row],[SPID]],CHOOSE({1,2},people[[#All],[SPID]],people[[#All],[Sales_person]]),2,0)</f>
        <v>Oby Sorrel</v>
      </c>
      <c r="J6663">
        <f>YEAR(shipments[[#This Row],[Shipdate]])</f>
        <v>2023</v>
      </c>
      <c r="K6663" s="22"/>
      <c r="L6663" s="22">
        <f>VLOOKUP(shipments[[#This Row],[PID]],CHOOSE({1,2},products[PID],products[Cost_per_box]),2,0)</f>
        <v>10.23</v>
      </c>
      <c r="M6663" s="22">
        <f>shipments[[#This Row],[Boxes]]*shipments[[#This Row],[cost_per_box]]</f>
        <v>40.92</v>
      </c>
      <c r="N6663" s="22">
        <f>shipments[[#This Row],[Amount]]-shipments[[#This Row],[total cost]]</f>
        <v>24.33</v>
      </c>
    </row>
    <row r="6664" spans="1:14" x14ac:dyDescent="0.35">
      <c r="A6664" t="s">
        <v>6717</v>
      </c>
      <c r="B6664" t="s">
        <v>8048</v>
      </c>
      <c r="C6664" t="s">
        <v>8022</v>
      </c>
      <c r="D6664" t="s">
        <v>8036</v>
      </c>
      <c r="E6664" s="1">
        <v>45124</v>
      </c>
      <c r="F6664">
        <v>8583.75</v>
      </c>
      <c r="G6664">
        <v>614</v>
      </c>
      <c r="H6664" t="s">
        <v>7</v>
      </c>
      <c r="I6664" t="str">
        <f>VLOOKUP(shipments[[#This Row],[SPID]],CHOOSE({1,2},people[[#All],[SPID]],people[[#All],[Sales_person]]),2,0)</f>
        <v>Oby Sorrel</v>
      </c>
      <c r="J6664">
        <f>YEAR(shipments[[#This Row],[Shipdate]])</f>
        <v>2023</v>
      </c>
      <c r="K6664" s="22"/>
      <c r="L6664" s="22">
        <f>VLOOKUP(shipments[[#This Row],[PID]],CHOOSE({1,2},products[PID],products[Cost_per_box]),2,0)</f>
        <v>4.74</v>
      </c>
      <c r="M6664" s="22">
        <f>shipments[[#This Row],[Boxes]]*shipments[[#This Row],[cost_per_box]]</f>
        <v>2910.36</v>
      </c>
      <c r="N6664" s="22">
        <f>shipments[[#This Row],[Amount]]-shipments[[#This Row],[total cost]]</f>
        <v>5673.3899999999994</v>
      </c>
    </row>
    <row r="6665" spans="1:14" x14ac:dyDescent="0.35">
      <c r="A6665" t="s">
        <v>6718</v>
      </c>
      <c r="B6665" t="s">
        <v>8048</v>
      </c>
      <c r="C6665" t="s">
        <v>8022</v>
      </c>
      <c r="D6665" t="s">
        <v>8035</v>
      </c>
      <c r="E6665" s="1">
        <v>45309</v>
      </c>
      <c r="F6665">
        <v>6952.5</v>
      </c>
      <c r="G6665">
        <v>464</v>
      </c>
      <c r="H6665" t="s">
        <v>40</v>
      </c>
      <c r="I6665" t="str">
        <f>VLOOKUP(shipments[[#This Row],[SPID]],CHOOSE({1,2},people[[#All],[SPID]],people[[#All],[Sales_person]]),2,0)</f>
        <v>Oby Sorrel</v>
      </c>
      <c r="J6665">
        <f>YEAR(shipments[[#This Row],[Shipdate]])</f>
        <v>2024</v>
      </c>
      <c r="K6665" s="22"/>
      <c r="L6665" s="22">
        <f>VLOOKUP(shipments[[#This Row],[PID]],CHOOSE({1,2},products[PID],products[Cost_per_box]),2,0)</f>
        <v>4.74</v>
      </c>
      <c r="M6665" s="22">
        <f>shipments[[#This Row],[Boxes]]*shipments[[#This Row],[cost_per_box]]</f>
        <v>2199.36</v>
      </c>
      <c r="N6665" s="22">
        <f>shipments[[#This Row],[Amount]]-shipments[[#This Row],[total cost]]</f>
        <v>4753.1399999999994</v>
      </c>
    </row>
    <row r="6666" spans="1:14" x14ac:dyDescent="0.35">
      <c r="A6666" t="s">
        <v>6719</v>
      </c>
      <c r="B6666" t="s">
        <v>8048</v>
      </c>
      <c r="C6666" t="s">
        <v>8022</v>
      </c>
      <c r="D6666" t="s">
        <v>8037</v>
      </c>
      <c r="E6666" s="1">
        <v>45113</v>
      </c>
      <c r="F6666">
        <v>1536.75</v>
      </c>
      <c r="G6666">
        <v>97</v>
      </c>
      <c r="H6666" t="s">
        <v>7</v>
      </c>
      <c r="I6666" t="str">
        <f>VLOOKUP(shipments[[#This Row],[SPID]],CHOOSE({1,2},people[[#All],[SPID]],people[[#All],[Sales_person]]),2,0)</f>
        <v>Oby Sorrel</v>
      </c>
      <c r="J6666">
        <f>YEAR(shipments[[#This Row],[Shipdate]])</f>
        <v>2023</v>
      </c>
      <c r="K6666" s="22"/>
      <c r="L6666" s="22">
        <f>VLOOKUP(shipments[[#This Row],[PID]],CHOOSE({1,2},products[PID],products[Cost_per_box]),2,0)</f>
        <v>4.74</v>
      </c>
      <c r="M6666" s="22">
        <f>shipments[[#This Row],[Boxes]]*shipments[[#This Row],[cost_per_box]]</f>
        <v>459.78000000000003</v>
      </c>
      <c r="N6666" s="22">
        <f>shipments[[#This Row],[Amount]]-shipments[[#This Row],[total cost]]</f>
        <v>1076.97</v>
      </c>
    </row>
    <row r="6667" spans="1:14" x14ac:dyDescent="0.35">
      <c r="A6667" t="s">
        <v>6720</v>
      </c>
      <c r="B6667" t="s">
        <v>8048</v>
      </c>
      <c r="C6667" t="s">
        <v>8023</v>
      </c>
      <c r="D6667" t="s">
        <v>8034</v>
      </c>
      <c r="E6667" s="1">
        <v>44987</v>
      </c>
      <c r="F6667">
        <v>1786.5</v>
      </c>
      <c r="G6667">
        <v>199</v>
      </c>
      <c r="H6667" t="s">
        <v>7</v>
      </c>
      <c r="I6667" t="str">
        <f>VLOOKUP(shipments[[#This Row],[SPID]],CHOOSE({1,2},people[[#All],[SPID]],people[[#All],[Sales_person]]),2,0)</f>
        <v>Oby Sorrel</v>
      </c>
      <c r="J6667">
        <f>YEAR(shipments[[#This Row],[Shipdate]])</f>
        <v>2023</v>
      </c>
      <c r="K6667" s="22"/>
      <c r="L6667" s="22">
        <f>VLOOKUP(shipments[[#This Row],[PID]],CHOOSE({1,2},products[PID],products[Cost_per_box]),2,0)</f>
        <v>10.51</v>
      </c>
      <c r="M6667" s="22">
        <f>shipments[[#This Row],[Boxes]]*shipments[[#This Row],[cost_per_box]]</f>
        <v>2091.4899999999998</v>
      </c>
      <c r="N6667" s="22">
        <f>shipments[[#This Row],[Amount]]-shipments[[#This Row],[total cost]]</f>
        <v>-304.98999999999978</v>
      </c>
    </row>
    <row r="6668" spans="1:14" x14ac:dyDescent="0.35">
      <c r="A6668" t="s">
        <v>6721</v>
      </c>
      <c r="B6668" t="s">
        <v>8048</v>
      </c>
      <c r="C6668" t="s">
        <v>8023</v>
      </c>
      <c r="D6668" t="s">
        <v>8035</v>
      </c>
      <c r="E6668" s="1">
        <v>45096</v>
      </c>
      <c r="F6668">
        <v>7951.5</v>
      </c>
      <c r="G6668">
        <v>796</v>
      </c>
      <c r="H6668" t="s">
        <v>7</v>
      </c>
      <c r="I6668" t="str">
        <f>VLOOKUP(shipments[[#This Row],[SPID]],CHOOSE({1,2},people[[#All],[SPID]],people[[#All],[Sales_person]]),2,0)</f>
        <v>Oby Sorrel</v>
      </c>
      <c r="J6668">
        <f>YEAR(shipments[[#This Row],[Shipdate]])</f>
        <v>2023</v>
      </c>
      <c r="K6668" s="22"/>
      <c r="L6668" s="22">
        <f>VLOOKUP(shipments[[#This Row],[PID]],CHOOSE({1,2},products[PID],products[Cost_per_box]),2,0)</f>
        <v>10.51</v>
      </c>
      <c r="M6668" s="22">
        <f>shipments[[#This Row],[Boxes]]*shipments[[#This Row],[cost_per_box]]</f>
        <v>8365.9599999999991</v>
      </c>
      <c r="N6668" s="22">
        <f>shipments[[#This Row],[Amount]]-shipments[[#This Row],[total cost]]</f>
        <v>-414.45999999999913</v>
      </c>
    </row>
    <row r="6669" spans="1:14" x14ac:dyDescent="0.35">
      <c r="A6669" t="s">
        <v>6722</v>
      </c>
      <c r="B6669" t="s">
        <v>8048</v>
      </c>
      <c r="C6669" t="s">
        <v>8023</v>
      </c>
      <c r="D6669" t="s">
        <v>8033</v>
      </c>
      <c r="E6669" s="1">
        <v>45362</v>
      </c>
      <c r="F6669">
        <v>4268.25</v>
      </c>
      <c r="G6669">
        <v>475</v>
      </c>
      <c r="H6669" t="s">
        <v>7</v>
      </c>
      <c r="I6669" t="str">
        <f>VLOOKUP(shipments[[#This Row],[SPID]],CHOOSE({1,2},people[[#All],[SPID]],people[[#All],[Sales_person]]),2,0)</f>
        <v>Oby Sorrel</v>
      </c>
      <c r="J6669">
        <f>YEAR(shipments[[#This Row],[Shipdate]])</f>
        <v>2024</v>
      </c>
      <c r="K6669" s="22"/>
      <c r="L6669" s="22">
        <f>VLOOKUP(shipments[[#This Row],[PID]],CHOOSE({1,2},products[PID],products[Cost_per_box]),2,0)</f>
        <v>10.51</v>
      </c>
      <c r="M6669" s="22">
        <f>shipments[[#This Row],[Boxes]]*shipments[[#This Row],[cost_per_box]]</f>
        <v>4992.25</v>
      </c>
      <c r="N6669" s="22">
        <f>shipments[[#This Row],[Amount]]-shipments[[#This Row],[total cost]]</f>
        <v>-724</v>
      </c>
    </row>
    <row r="6670" spans="1:14" x14ac:dyDescent="0.35">
      <c r="A6670" t="s">
        <v>6723</v>
      </c>
      <c r="B6670" t="s">
        <v>8048</v>
      </c>
      <c r="C6670" t="s">
        <v>8023</v>
      </c>
      <c r="D6670" t="s">
        <v>8035</v>
      </c>
      <c r="E6670" s="1">
        <v>45002</v>
      </c>
      <c r="F6670">
        <v>7564.5</v>
      </c>
      <c r="G6670">
        <v>841</v>
      </c>
      <c r="H6670" t="s">
        <v>7</v>
      </c>
      <c r="I6670" t="str">
        <f>VLOOKUP(shipments[[#This Row],[SPID]],CHOOSE({1,2},people[[#All],[SPID]],people[[#All],[Sales_person]]),2,0)</f>
        <v>Oby Sorrel</v>
      </c>
      <c r="J6670">
        <f>YEAR(shipments[[#This Row],[Shipdate]])</f>
        <v>2023</v>
      </c>
      <c r="K6670" s="22"/>
      <c r="L6670" s="22">
        <f>VLOOKUP(shipments[[#This Row],[PID]],CHOOSE({1,2},products[PID],products[Cost_per_box]),2,0)</f>
        <v>10.51</v>
      </c>
      <c r="M6670" s="22">
        <f>shipments[[#This Row],[Boxes]]*shipments[[#This Row],[cost_per_box]]</f>
        <v>8838.91</v>
      </c>
      <c r="N6670" s="22">
        <f>shipments[[#This Row],[Amount]]-shipments[[#This Row],[total cost]]</f>
        <v>-1274.4099999999999</v>
      </c>
    </row>
    <row r="6671" spans="1:14" x14ac:dyDescent="0.35">
      <c r="A6671" t="s">
        <v>6724</v>
      </c>
      <c r="B6671" t="s">
        <v>8048</v>
      </c>
      <c r="C6671" t="s">
        <v>8024</v>
      </c>
      <c r="D6671" t="s">
        <v>8034</v>
      </c>
      <c r="E6671" s="1">
        <v>45002</v>
      </c>
      <c r="F6671">
        <v>3746.25</v>
      </c>
      <c r="G6671">
        <v>209</v>
      </c>
      <c r="H6671" t="s">
        <v>7</v>
      </c>
      <c r="I6671" t="str">
        <f>VLOOKUP(shipments[[#This Row],[SPID]],CHOOSE({1,2},people[[#All],[SPID]],people[[#All],[Sales_person]]),2,0)</f>
        <v>Oby Sorrel</v>
      </c>
      <c r="J6671">
        <f>YEAR(shipments[[#This Row],[Shipdate]])</f>
        <v>2023</v>
      </c>
      <c r="K6671" s="22"/>
      <c r="L6671" s="22">
        <f>VLOOKUP(shipments[[#This Row],[PID]],CHOOSE({1,2},products[PID],products[Cost_per_box]),2,0)</f>
        <v>6.43</v>
      </c>
      <c r="M6671" s="22">
        <f>shipments[[#This Row],[Boxes]]*shipments[[#This Row],[cost_per_box]]</f>
        <v>1343.87</v>
      </c>
      <c r="N6671" s="22">
        <f>shipments[[#This Row],[Amount]]-shipments[[#This Row],[total cost]]</f>
        <v>2402.38</v>
      </c>
    </row>
    <row r="6672" spans="1:14" x14ac:dyDescent="0.35">
      <c r="A6672" t="s">
        <v>6725</v>
      </c>
      <c r="B6672" t="s">
        <v>8048</v>
      </c>
      <c r="C6672" t="s">
        <v>8024</v>
      </c>
      <c r="D6672" t="s">
        <v>8033</v>
      </c>
      <c r="E6672" s="1">
        <v>45335</v>
      </c>
      <c r="F6672">
        <v>3847.5</v>
      </c>
      <c r="G6672">
        <v>257</v>
      </c>
      <c r="H6672" t="s">
        <v>7</v>
      </c>
      <c r="I6672" t="str">
        <f>VLOOKUP(shipments[[#This Row],[SPID]],CHOOSE({1,2},people[[#All],[SPID]],people[[#All],[Sales_person]]),2,0)</f>
        <v>Oby Sorrel</v>
      </c>
      <c r="J6672">
        <f>YEAR(shipments[[#This Row],[Shipdate]])</f>
        <v>2024</v>
      </c>
      <c r="K6672" s="22"/>
      <c r="L6672" s="22">
        <f>VLOOKUP(shipments[[#This Row],[PID]],CHOOSE({1,2},products[PID],products[Cost_per_box]),2,0)</f>
        <v>6.43</v>
      </c>
      <c r="M6672" s="22">
        <f>shipments[[#This Row],[Boxes]]*shipments[[#This Row],[cost_per_box]]</f>
        <v>1652.51</v>
      </c>
      <c r="N6672" s="22">
        <f>shipments[[#This Row],[Amount]]-shipments[[#This Row],[total cost]]</f>
        <v>2194.9899999999998</v>
      </c>
    </row>
    <row r="6673" spans="1:14" x14ac:dyDescent="0.35">
      <c r="A6673" t="s">
        <v>6726</v>
      </c>
      <c r="B6673" t="s">
        <v>8048</v>
      </c>
      <c r="C6673" t="s">
        <v>8024</v>
      </c>
      <c r="D6673" t="s">
        <v>8036</v>
      </c>
      <c r="E6673" s="1">
        <v>45401</v>
      </c>
      <c r="F6673">
        <v>8761.5</v>
      </c>
      <c r="G6673">
        <v>548</v>
      </c>
      <c r="H6673" t="s">
        <v>7</v>
      </c>
      <c r="I6673" t="str">
        <f>VLOOKUP(shipments[[#This Row],[SPID]],CHOOSE({1,2},people[[#All],[SPID]],people[[#All],[Sales_person]]),2,0)</f>
        <v>Oby Sorrel</v>
      </c>
      <c r="J6673">
        <f>YEAR(shipments[[#This Row],[Shipdate]])</f>
        <v>2024</v>
      </c>
      <c r="K6673" s="22"/>
      <c r="L6673" s="22">
        <f>VLOOKUP(shipments[[#This Row],[PID]],CHOOSE({1,2},products[PID],products[Cost_per_box]),2,0)</f>
        <v>6.43</v>
      </c>
      <c r="M6673" s="22">
        <f>shipments[[#This Row],[Boxes]]*shipments[[#This Row],[cost_per_box]]</f>
        <v>3523.64</v>
      </c>
      <c r="N6673" s="22">
        <f>shipments[[#This Row],[Amount]]-shipments[[#This Row],[total cost]]</f>
        <v>5237.8600000000006</v>
      </c>
    </row>
    <row r="6674" spans="1:14" x14ac:dyDescent="0.35">
      <c r="A6674" t="s">
        <v>6727</v>
      </c>
      <c r="B6674" t="s">
        <v>8048</v>
      </c>
      <c r="C6674" t="s">
        <v>8024</v>
      </c>
      <c r="D6674" t="s">
        <v>8034</v>
      </c>
      <c r="E6674" s="1">
        <v>45505</v>
      </c>
      <c r="F6674">
        <v>7114.5</v>
      </c>
      <c r="G6674">
        <v>419</v>
      </c>
      <c r="H6674" t="s">
        <v>18</v>
      </c>
      <c r="I6674" t="str">
        <f>VLOOKUP(shipments[[#This Row],[SPID]],CHOOSE({1,2},people[[#All],[SPID]],people[[#All],[Sales_person]]),2,0)</f>
        <v>Oby Sorrel</v>
      </c>
      <c r="J6674">
        <f>YEAR(shipments[[#This Row],[Shipdate]])</f>
        <v>2024</v>
      </c>
      <c r="K6674" s="22"/>
      <c r="L6674" s="22">
        <f>VLOOKUP(shipments[[#This Row],[PID]],CHOOSE({1,2},products[PID],products[Cost_per_box]),2,0)</f>
        <v>6.43</v>
      </c>
      <c r="M6674" s="22">
        <f>shipments[[#This Row],[Boxes]]*shipments[[#This Row],[cost_per_box]]</f>
        <v>2694.17</v>
      </c>
      <c r="N6674" s="22">
        <f>shipments[[#This Row],[Amount]]-shipments[[#This Row],[total cost]]</f>
        <v>4420.33</v>
      </c>
    </row>
    <row r="6675" spans="1:14" x14ac:dyDescent="0.35">
      <c r="A6675" t="s">
        <v>6728</v>
      </c>
      <c r="B6675" t="s">
        <v>8048</v>
      </c>
      <c r="C6675" t="s">
        <v>8025</v>
      </c>
      <c r="D6675" t="s">
        <v>8034</v>
      </c>
      <c r="E6675" s="1">
        <v>45426</v>
      </c>
      <c r="F6675">
        <v>3879</v>
      </c>
      <c r="G6675">
        <v>216</v>
      </c>
      <c r="H6675" t="s">
        <v>7</v>
      </c>
      <c r="I6675" t="str">
        <f>VLOOKUP(shipments[[#This Row],[SPID]],CHOOSE({1,2},people[[#All],[SPID]],people[[#All],[Sales_person]]),2,0)</f>
        <v>Oby Sorrel</v>
      </c>
      <c r="J6675">
        <f>YEAR(shipments[[#This Row],[Shipdate]])</f>
        <v>2024</v>
      </c>
      <c r="K6675" s="22"/>
      <c r="L6675" s="22">
        <f>VLOOKUP(shipments[[#This Row],[PID]],CHOOSE({1,2},products[PID],products[Cost_per_box]),2,0)</f>
        <v>12.41</v>
      </c>
      <c r="M6675" s="22">
        <f>shipments[[#This Row],[Boxes]]*shipments[[#This Row],[cost_per_box]]</f>
        <v>2680.56</v>
      </c>
      <c r="N6675" s="22">
        <f>shipments[[#This Row],[Amount]]-shipments[[#This Row],[total cost]]</f>
        <v>1198.44</v>
      </c>
    </row>
    <row r="6676" spans="1:14" x14ac:dyDescent="0.35">
      <c r="A6676" t="s">
        <v>6729</v>
      </c>
      <c r="B6676" t="s">
        <v>8048</v>
      </c>
      <c r="C6676" t="s">
        <v>8026</v>
      </c>
      <c r="D6676" t="s">
        <v>8037</v>
      </c>
      <c r="E6676" s="1">
        <v>45247</v>
      </c>
      <c r="F6676">
        <v>18405</v>
      </c>
      <c r="G6676">
        <v>1315</v>
      </c>
      <c r="H6676" t="s">
        <v>7</v>
      </c>
      <c r="I6676" t="str">
        <f>VLOOKUP(shipments[[#This Row],[SPID]],CHOOSE({1,2},people[[#All],[SPID]],people[[#All],[Sales_person]]),2,0)</f>
        <v>Oby Sorrel</v>
      </c>
      <c r="J6676">
        <f>YEAR(shipments[[#This Row],[Shipdate]])</f>
        <v>2023</v>
      </c>
      <c r="K6676" s="22"/>
      <c r="L6676" s="22">
        <f>VLOOKUP(shipments[[#This Row],[PID]],CHOOSE({1,2},products[PID],products[Cost_per_box]),2,0)</f>
        <v>9.57</v>
      </c>
      <c r="M6676" s="22">
        <f>shipments[[#This Row],[Boxes]]*shipments[[#This Row],[cost_per_box]]</f>
        <v>12584.550000000001</v>
      </c>
      <c r="N6676" s="22">
        <f>shipments[[#This Row],[Amount]]-shipments[[#This Row],[total cost]]</f>
        <v>5820.4499999999989</v>
      </c>
    </row>
    <row r="6677" spans="1:14" x14ac:dyDescent="0.35">
      <c r="A6677" t="s">
        <v>6730</v>
      </c>
      <c r="B6677" t="s">
        <v>8048</v>
      </c>
      <c r="C6677" t="s">
        <v>8026</v>
      </c>
      <c r="D6677" t="s">
        <v>8033</v>
      </c>
      <c r="E6677" s="1">
        <v>44966</v>
      </c>
      <c r="F6677">
        <v>4556.25</v>
      </c>
      <c r="G6677">
        <v>285</v>
      </c>
      <c r="H6677" t="s">
        <v>7</v>
      </c>
      <c r="I6677" t="str">
        <f>VLOOKUP(shipments[[#This Row],[SPID]],CHOOSE({1,2},people[[#All],[SPID]],people[[#All],[Sales_person]]),2,0)</f>
        <v>Oby Sorrel</v>
      </c>
      <c r="J6677">
        <f>YEAR(shipments[[#This Row],[Shipdate]])</f>
        <v>2023</v>
      </c>
      <c r="K6677" s="22"/>
      <c r="L6677" s="22">
        <f>VLOOKUP(shipments[[#This Row],[PID]],CHOOSE({1,2},products[PID],products[Cost_per_box]),2,0)</f>
        <v>9.57</v>
      </c>
      <c r="M6677" s="22">
        <f>shipments[[#This Row],[Boxes]]*shipments[[#This Row],[cost_per_box]]</f>
        <v>2727.4500000000003</v>
      </c>
      <c r="N6677" s="22">
        <f>shipments[[#This Row],[Amount]]-shipments[[#This Row],[total cost]]</f>
        <v>1828.7999999999997</v>
      </c>
    </row>
    <row r="6678" spans="1:14" x14ac:dyDescent="0.35">
      <c r="A6678" t="s">
        <v>6731</v>
      </c>
      <c r="B6678" t="s">
        <v>8048</v>
      </c>
      <c r="C6678" t="s">
        <v>8026</v>
      </c>
      <c r="D6678" t="s">
        <v>8036</v>
      </c>
      <c r="E6678" s="1">
        <v>45330</v>
      </c>
      <c r="F6678">
        <v>6885</v>
      </c>
      <c r="G6678">
        <v>492</v>
      </c>
      <c r="H6678" t="s">
        <v>7</v>
      </c>
      <c r="I6678" t="str">
        <f>VLOOKUP(shipments[[#This Row],[SPID]],CHOOSE({1,2},people[[#All],[SPID]],people[[#All],[Sales_person]]),2,0)</f>
        <v>Oby Sorrel</v>
      </c>
      <c r="J6678">
        <f>YEAR(shipments[[#This Row],[Shipdate]])</f>
        <v>2024</v>
      </c>
      <c r="K6678" s="22"/>
      <c r="L6678" s="22">
        <f>VLOOKUP(shipments[[#This Row],[PID]],CHOOSE({1,2},products[PID],products[Cost_per_box]),2,0)</f>
        <v>9.57</v>
      </c>
      <c r="M6678" s="22">
        <f>shipments[[#This Row],[Boxes]]*shipments[[#This Row],[cost_per_box]]</f>
        <v>4708.4400000000005</v>
      </c>
      <c r="N6678" s="22">
        <f>shipments[[#This Row],[Amount]]-shipments[[#This Row],[total cost]]</f>
        <v>2176.5599999999995</v>
      </c>
    </row>
    <row r="6679" spans="1:14" x14ac:dyDescent="0.35">
      <c r="A6679" t="s">
        <v>6732</v>
      </c>
      <c r="B6679" t="s">
        <v>8048</v>
      </c>
      <c r="C6679" t="s">
        <v>8026</v>
      </c>
      <c r="D6679" t="s">
        <v>8036</v>
      </c>
      <c r="E6679" s="1">
        <v>45464</v>
      </c>
      <c r="F6679">
        <v>6318</v>
      </c>
      <c r="G6679">
        <v>351</v>
      </c>
      <c r="H6679" t="s">
        <v>7</v>
      </c>
      <c r="I6679" t="str">
        <f>VLOOKUP(shipments[[#This Row],[SPID]],CHOOSE({1,2},people[[#All],[SPID]],people[[#All],[Sales_person]]),2,0)</f>
        <v>Oby Sorrel</v>
      </c>
      <c r="J6679">
        <f>YEAR(shipments[[#This Row],[Shipdate]])</f>
        <v>2024</v>
      </c>
      <c r="K6679" s="22"/>
      <c r="L6679" s="22">
        <f>VLOOKUP(shipments[[#This Row],[PID]],CHOOSE({1,2},products[PID],products[Cost_per_box]),2,0)</f>
        <v>9.57</v>
      </c>
      <c r="M6679" s="22">
        <f>shipments[[#This Row],[Boxes]]*shipments[[#This Row],[cost_per_box]]</f>
        <v>3359.07</v>
      </c>
      <c r="N6679" s="22">
        <f>shipments[[#This Row],[Amount]]-shipments[[#This Row],[total cost]]</f>
        <v>2958.93</v>
      </c>
    </row>
    <row r="6680" spans="1:14" x14ac:dyDescent="0.35">
      <c r="A6680" t="s">
        <v>6733</v>
      </c>
      <c r="B6680" t="s">
        <v>8048</v>
      </c>
      <c r="C6680" t="s">
        <v>8027</v>
      </c>
      <c r="D6680" t="s">
        <v>8038</v>
      </c>
      <c r="E6680" s="1">
        <v>45553</v>
      </c>
      <c r="F6680">
        <v>5539.5</v>
      </c>
      <c r="G6680">
        <v>616</v>
      </c>
      <c r="H6680" t="s">
        <v>26</v>
      </c>
      <c r="I6680" t="str">
        <f>VLOOKUP(shipments[[#This Row],[SPID]],CHOOSE({1,2},people[[#All],[SPID]],people[[#All],[Sales_person]]),2,0)</f>
        <v>Oby Sorrel</v>
      </c>
      <c r="J6680">
        <f>YEAR(shipments[[#This Row],[Shipdate]])</f>
        <v>2024</v>
      </c>
      <c r="K6680" s="22"/>
      <c r="L6680" s="22">
        <f>VLOOKUP(shipments[[#This Row],[PID]],CHOOSE({1,2},products[PID],products[Cost_per_box]),2,0)</f>
        <v>8.43</v>
      </c>
      <c r="M6680" s="22">
        <f>shipments[[#This Row],[Boxes]]*shipments[[#This Row],[cost_per_box]]</f>
        <v>5192.88</v>
      </c>
      <c r="N6680" s="22">
        <f>shipments[[#This Row],[Amount]]-shipments[[#This Row],[total cost]]</f>
        <v>346.61999999999989</v>
      </c>
    </row>
    <row r="6681" spans="1:14" x14ac:dyDescent="0.35">
      <c r="A6681" t="s">
        <v>6734</v>
      </c>
      <c r="B6681" t="s">
        <v>8048</v>
      </c>
      <c r="C6681" t="s">
        <v>8027</v>
      </c>
      <c r="D6681" t="s">
        <v>8037</v>
      </c>
      <c r="E6681" s="1">
        <v>45250</v>
      </c>
      <c r="F6681">
        <v>2511</v>
      </c>
      <c r="G6681">
        <v>359</v>
      </c>
      <c r="H6681" t="s">
        <v>7</v>
      </c>
      <c r="I6681" t="str">
        <f>VLOOKUP(shipments[[#This Row],[SPID]],CHOOSE({1,2},people[[#All],[SPID]],people[[#All],[Sales_person]]),2,0)</f>
        <v>Oby Sorrel</v>
      </c>
      <c r="J6681">
        <f>YEAR(shipments[[#This Row],[Shipdate]])</f>
        <v>2023</v>
      </c>
      <c r="K6681" s="22"/>
      <c r="L6681" s="22">
        <f>VLOOKUP(shipments[[#This Row],[PID]],CHOOSE({1,2},products[PID],products[Cost_per_box]),2,0)</f>
        <v>8.43</v>
      </c>
      <c r="M6681" s="22">
        <f>shipments[[#This Row],[Boxes]]*shipments[[#This Row],[cost_per_box]]</f>
        <v>3026.37</v>
      </c>
      <c r="N6681" s="22">
        <f>shipments[[#This Row],[Amount]]-shipments[[#This Row],[total cost]]</f>
        <v>-515.36999999999989</v>
      </c>
    </row>
    <row r="6682" spans="1:14" x14ac:dyDescent="0.35">
      <c r="A6682" t="s">
        <v>6735</v>
      </c>
      <c r="B6682" t="s">
        <v>8048</v>
      </c>
      <c r="C6682" t="s">
        <v>8028</v>
      </c>
      <c r="D6682" t="s">
        <v>8033</v>
      </c>
      <c r="E6682" s="1">
        <v>45384</v>
      </c>
      <c r="F6682">
        <v>5213.25</v>
      </c>
      <c r="G6682">
        <v>745</v>
      </c>
      <c r="H6682" t="s">
        <v>7</v>
      </c>
      <c r="I6682" t="str">
        <f>VLOOKUP(shipments[[#This Row],[SPID]],CHOOSE({1,2},people[[#All],[SPID]],people[[#All],[Sales_person]]),2,0)</f>
        <v>Oby Sorrel</v>
      </c>
      <c r="J6682">
        <f>YEAR(shipments[[#This Row],[Shipdate]])</f>
        <v>2024</v>
      </c>
      <c r="K6682" s="22"/>
      <c r="L6682" s="22">
        <f>VLOOKUP(shipments[[#This Row],[PID]],CHOOSE({1,2},products[PID],products[Cost_per_box]),2,0)</f>
        <v>6.8</v>
      </c>
      <c r="M6682" s="22">
        <f>shipments[[#This Row],[Boxes]]*shipments[[#This Row],[cost_per_box]]</f>
        <v>5066</v>
      </c>
      <c r="N6682" s="22">
        <f>shipments[[#This Row],[Amount]]-shipments[[#This Row],[total cost]]</f>
        <v>147.25</v>
      </c>
    </row>
    <row r="6683" spans="1:14" x14ac:dyDescent="0.35">
      <c r="A6683" t="s">
        <v>6736</v>
      </c>
      <c r="B6683" t="s">
        <v>8048</v>
      </c>
      <c r="C6683" t="s">
        <v>8028</v>
      </c>
      <c r="D6683" t="s">
        <v>8033</v>
      </c>
      <c r="E6683" s="1">
        <v>45530</v>
      </c>
      <c r="F6683">
        <v>6126.75</v>
      </c>
      <c r="G6683">
        <v>557</v>
      </c>
      <c r="H6683" t="s">
        <v>18</v>
      </c>
      <c r="I6683" t="str">
        <f>VLOOKUP(shipments[[#This Row],[SPID]],CHOOSE({1,2},people[[#All],[SPID]],people[[#All],[Sales_person]]),2,0)</f>
        <v>Oby Sorrel</v>
      </c>
      <c r="J6683">
        <f>YEAR(shipments[[#This Row],[Shipdate]])</f>
        <v>2024</v>
      </c>
      <c r="K6683" s="22"/>
      <c r="L6683" s="22">
        <f>VLOOKUP(shipments[[#This Row],[PID]],CHOOSE({1,2},products[PID],products[Cost_per_box]),2,0)</f>
        <v>6.8</v>
      </c>
      <c r="M6683" s="22">
        <f>shipments[[#This Row],[Boxes]]*shipments[[#This Row],[cost_per_box]]</f>
        <v>3787.6</v>
      </c>
      <c r="N6683" s="22">
        <f>shipments[[#This Row],[Amount]]-shipments[[#This Row],[total cost]]</f>
        <v>2339.15</v>
      </c>
    </row>
    <row r="6684" spans="1:14" x14ac:dyDescent="0.35">
      <c r="A6684" t="s">
        <v>6737</v>
      </c>
      <c r="B6684" t="s">
        <v>8048</v>
      </c>
      <c r="C6684" t="s">
        <v>8028</v>
      </c>
      <c r="D6684" t="s">
        <v>8038</v>
      </c>
      <c r="E6684" s="1">
        <v>45562</v>
      </c>
      <c r="F6684">
        <v>11117.25</v>
      </c>
      <c r="G6684">
        <v>1011</v>
      </c>
      <c r="H6684" t="s">
        <v>26</v>
      </c>
      <c r="I6684" t="str">
        <f>VLOOKUP(shipments[[#This Row],[SPID]],CHOOSE({1,2},people[[#All],[SPID]],people[[#All],[Sales_person]]),2,0)</f>
        <v>Oby Sorrel</v>
      </c>
      <c r="J6684">
        <f>YEAR(shipments[[#This Row],[Shipdate]])</f>
        <v>2024</v>
      </c>
      <c r="K6684" s="22"/>
      <c r="L6684" s="22">
        <f>VLOOKUP(shipments[[#This Row],[PID]],CHOOSE({1,2},products[PID],products[Cost_per_box]),2,0)</f>
        <v>6.8</v>
      </c>
      <c r="M6684" s="22">
        <f>shipments[[#This Row],[Boxes]]*shipments[[#This Row],[cost_per_box]]</f>
        <v>6874.8</v>
      </c>
      <c r="N6684" s="22">
        <f>shipments[[#This Row],[Amount]]-shipments[[#This Row],[total cost]]</f>
        <v>4242.45</v>
      </c>
    </row>
    <row r="6685" spans="1:14" x14ac:dyDescent="0.35">
      <c r="A6685" t="s">
        <v>6738</v>
      </c>
      <c r="B6685" t="s">
        <v>8048</v>
      </c>
      <c r="C6685" t="s">
        <v>8028</v>
      </c>
      <c r="D6685" t="s">
        <v>8038</v>
      </c>
      <c r="E6685" s="1">
        <v>44964</v>
      </c>
      <c r="F6685">
        <v>965.25</v>
      </c>
      <c r="G6685">
        <v>138</v>
      </c>
      <c r="H6685" t="s">
        <v>7</v>
      </c>
      <c r="I6685" t="str">
        <f>VLOOKUP(shipments[[#This Row],[SPID]],CHOOSE({1,2},people[[#All],[SPID]],people[[#All],[Sales_person]]),2,0)</f>
        <v>Oby Sorrel</v>
      </c>
      <c r="J6685">
        <f>YEAR(shipments[[#This Row],[Shipdate]])</f>
        <v>2023</v>
      </c>
      <c r="K6685" s="22"/>
      <c r="L6685" s="22">
        <f>VLOOKUP(shipments[[#This Row],[PID]],CHOOSE({1,2},products[PID],products[Cost_per_box]),2,0)</f>
        <v>6.8</v>
      </c>
      <c r="M6685" s="22">
        <f>shipments[[#This Row],[Boxes]]*shipments[[#This Row],[cost_per_box]]</f>
        <v>938.4</v>
      </c>
      <c r="N6685" s="22">
        <f>shipments[[#This Row],[Amount]]-shipments[[#This Row],[total cost]]</f>
        <v>26.850000000000023</v>
      </c>
    </row>
    <row r="6686" spans="1:14" x14ac:dyDescent="0.35">
      <c r="A6686" t="s">
        <v>6739</v>
      </c>
      <c r="B6686" t="s">
        <v>8048</v>
      </c>
      <c r="C6686" t="s">
        <v>8029</v>
      </c>
      <c r="D6686" t="s">
        <v>8034</v>
      </c>
      <c r="E6686" s="1">
        <v>45175</v>
      </c>
      <c r="F6686">
        <v>11002.5</v>
      </c>
      <c r="G6686">
        <v>393</v>
      </c>
      <c r="H6686" t="s">
        <v>7</v>
      </c>
      <c r="I6686" t="str">
        <f>VLOOKUP(shipments[[#This Row],[SPID]],CHOOSE({1,2},people[[#All],[SPID]],people[[#All],[Sales_person]]),2,0)</f>
        <v>Oby Sorrel</v>
      </c>
      <c r="J6686">
        <f>YEAR(shipments[[#This Row],[Shipdate]])</f>
        <v>2023</v>
      </c>
      <c r="K6686" s="22"/>
      <c r="L6686" s="22">
        <f>VLOOKUP(shipments[[#This Row],[PID]],CHOOSE({1,2},products[PID],products[Cost_per_box]),2,0)</f>
        <v>5.04</v>
      </c>
      <c r="M6686" s="22">
        <f>shipments[[#This Row],[Boxes]]*shipments[[#This Row],[cost_per_box]]</f>
        <v>1980.72</v>
      </c>
      <c r="N6686" s="22">
        <f>shipments[[#This Row],[Amount]]-shipments[[#This Row],[total cost]]</f>
        <v>9021.7800000000007</v>
      </c>
    </row>
    <row r="6687" spans="1:14" x14ac:dyDescent="0.35">
      <c r="A6687" t="s">
        <v>6740</v>
      </c>
      <c r="B6687" t="s">
        <v>8048</v>
      </c>
      <c r="C6687" t="s">
        <v>8029</v>
      </c>
      <c r="D6687" t="s">
        <v>8035</v>
      </c>
      <c r="E6687" s="1">
        <v>45042</v>
      </c>
      <c r="F6687">
        <v>2400.75</v>
      </c>
      <c r="G6687">
        <v>89</v>
      </c>
      <c r="H6687" t="s">
        <v>7</v>
      </c>
      <c r="I6687" t="str">
        <f>VLOOKUP(shipments[[#This Row],[SPID]],CHOOSE({1,2},people[[#All],[SPID]],people[[#All],[Sales_person]]),2,0)</f>
        <v>Oby Sorrel</v>
      </c>
      <c r="J6687">
        <f>YEAR(shipments[[#This Row],[Shipdate]])</f>
        <v>2023</v>
      </c>
      <c r="K6687" s="22"/>
      <c r="L6687" s="22">
        <f>VLOOKUP(shipments[[#This Row],[PID]],CHOOSE({1,2},products[PID],products[Cost_per_box]),2,0)</f>
        <v>5.04</v>
      </c>
      <c r="M6687" s="22">
        <f>shipments[[#This Row],[Boxes]]*shipments[[#This Row],[cost_per_box]]</f>
        <v>448.56</v>
      </c>
      <c r="N6687" s="22">
        <f>shipments[[#This Row],[Amount]]-shipments[[#This Row],[total cost]]</f>
        <v>1952.19</v>
      </c>
    </row>
    <row r="6688" spans="1:14" x14ac:dyDescent="0.35">
      <c r="A6688" t="s">
        <v>6741</v>
      </c>
      <c r="B6688" t="s">
        <v>8048</v>
      </c>
      <c r="C6688" t="s">
        <v>8029</v>
      </c>
      <c r="D6688" t="s">
        <v>8036</v>
      </c>
      <c r="E6688" s="1">
        <v>44932</v>
      </c>
      <c r="F6688">
        <v>5004</v>
      </c>
      <c r="G6688">
        <v>193</v>
      </c>
      <c r="H6688" t="s">
        <v>7</v>
      </c>
      <c r="I6688" t="str">
        <f>VLOOKUP(shipments[[#This Row],[SPID]],CHOOSE({1,2},people[[#All],[SPID]],people[[#All],[Sales_person]]),2,0)</f>
        <v>Oby Sorrel</v>
      </c>
      <c r="J6688">
        <f>YEAR(shipments[[#This Row],[Shipdate]])</f>
        <v>2023</v>
      </c>
      <c r="K6688" s="22"/>
      <c r="L6688" s="22">
        <f>VLOOKUP(shipments[[#This Row],[PID]],CHOOSE({1,2},products[PID],products[Cost_per_box]),2,0)</f>
        <v>5.04</v>
      </c>
      <c r="M6688" s="22">
        <f>shipments[[#This Row],[Boxes]]*shipments[[#This Row],[cost_per_box]]</f>
        <v>972.72</v>
      </c>
      <c r="N6688" s="22">
        <f>shipments[[#This Row],[Amount]]-shipments[[#This Row],[total cost]]</f>
        <v>4031.2799999999997</v>
      </c>
    </row>
    <row r="6689" spans="1:14" x14ac:dyDescent="0.35">
      <c r="A6689" t="s">
        <v>6742</v>
      </c>
      <c r="B6689" t="s">
        <v>8048</v>
      </c>
      <c r="C6689" t="s">
        <v>8030</v>
      </c>
      <c r="D6689" t="s">
        <v>8035</v>
      </c>
      <c r="E6689" s="1">
        <v>45285</v>
      </c>
      <c r="F6689">
        <v>2403</v>
      </c>
      <c r="G6689">
        <v>267</v>
      </c>
      <c r="H6689" t="s">
        <v>7</v>
      </c>
      <c r="I6689" t="str">
        <f>VLOOKUP(shipments[[#This Row],[SPID]],CHOOSE({1,2},people[[#All],[SPID]],people[[#All],[Sales_person]]),2,0)</f>
        <v>Oby Sorrel</v>
      </c>
      <c r="J6689">
        <f>YEAR(shipments[[#This Row],[Shipdate]])</f>
        <v>2023</v>
      </c>
      <c r="K6689" s="22"/>
      <c r="L6689" s="22">
        <f>VLOOKUP(shipments[[#This Row],[PID]],CHOOSE({1,2},products[PID],products[Cost_per_box]),2,0)</f>
        <v>2.76</v>
      </c>
      <c r="M6689" s="22">
        <f>shipments[[#This Row],[Boxes]]*shipments[[#This Row],[cost_per_box]]</f>
        <v>736.92</v>
      </c>
      <c r="N6689" s="22">
        <f>shipments[[#This Row],[Amount]]-shipments[[#This Row],[total cost]]</f>
        <v>1666.08</v>
      </c>
    </row>
    <row r="6690" spans="1:14" x14ac:dyDescent="0.35">
      <c r="A6690" t="s">
        <v>6743</v>
      </c>
      <c r="B6690" t="s">
        <v>8048</v>
      </c>
      <c r="C6690" t="s">
        <v>8030</v>
      </c>
      <c r="D6690" t="s">
        <v>8033</v>
      </c>
      <c r="E6690" s="1">
        <v>45260</v>
      </c>
      <c r="F6690">
        <v>7807.5</v>
      </c>
      <c r="G6690">
        <v>976</v>
      </c>
      <c r="H6690" t="s">
        <v>7</v>
      </c>
      <c r="I6690" t="str">
        <f>VLOOKUP(shipments[[#This Row],[SPID]],CHOOSE({1,2},people[[#All],[SPID]],people[[#All],[Sales_person]]),2,0)</f>
        <v>Oby Sorrel</v>
      </c>
      <c r="J6690">
        <f>YEAR(shipments[[#This Row],[Shipdate]])</f>
        <v>2023</v>
      </c>
      <c r="K6690" s="22"/>
      <c r="L6690" s="22">
        <f>VLOOKUP(shipments[[#This Row],[PID]],CHOOSE({1,2},products[PID],products[Cost_per_box]),2,0)</f>
        <v>2.76</v>
      </c>
      <c r="M6690" s="22">
        <f>shipments[[#This Row],[Boxes]]*shipments[[#This Row],[cost_per_box]]</f>
        <v>2693.7599999999998</v>
      </c>
      <c r="N6690" s="22">
        <f>shipments[[#This Row],[Amount]]-shipments[[#This Row],[total cost]]</f>
        <v>5113.74</v>
      </c>
    </row>
    <row r="6691" spans="1:14" x14ac:dyDescent="0.35">
      <c r="A6691" t="s">
        <v>6744</v>
      </c>
      <c r="B6691" t="s">
        <v>8048</v>
      </c>
      <c r="C6691" t="s">
        <v>8030</v>
      </c>
      <c r="D6691" t="s">
        <v>8037</v>
      </c>
      <c r="E6691" s="1">
        <v>45482</v>
      </c>
      <c r="F6691">
        <v>5013</v>
      </c>
      <c r="G6691">
        <v>627</v>
      </c>
      <c r="H6691" t="s">
        <v>18</v>
      </c>
      <c r="I6691" t="str">
        <f>VLOOKUP(shipments[[#This Row],[SPID]],CHOOSE({1,2},people[[#All],[SPID]],people[[#All],[Sales_person]]),2,0)</f>
        <v>Oby Sorrel</v>
      </c>
      <c r="J6691">
        <f>YEAR(shipments[[#This Row],[Shipdate]])</f>
        <v>2024</v>
      </c>
      <c r="K6691" s="22"/>
      <c r="L6691" s="22">
        <f>VLOOKUP(shipments[[#This Row],[PID]],CHOOSE({1,2},products[PID],products[Cost_per_box]),2,0)</f>
        <v>2.76</v>
      </c>
      <c r="M6691" s="22">
        <f>shipments[[#This Row],[Boxes]]*shipments[[#This Row],[cost_per_box]]</f>
        <v>1730.5199999999998</v>
      </c>
      <c r="N6691" s="22">
        <f>shipments[[#This Row],[Amount]]-shipments[[#This Row],[total cost]]</f>
        <v>3282.4800000000005</v>
      </c>
    </row>
    <row r="6692" spans="1:14" x14ac:dyDescent="0.35">
      <c r="A6692" t="s">
        <v>6745</v>
      </c>
      <c r="B6692" t="s">
        <v>8048</v>
      </c>
      <c r="C6692" t="s">
        <v>8030</v>
      </c>
      <c r="D6692" t="s">
        <v>8033</v>
      </c>
      <c r="E6692" s="1">
        <v>45345</v>
      </c>
      <c r="F6692">
        <v>2283.75</v>
      </c>
      <c r="G6692">
        <v>229</v>
      </c>
      <c r="H6692" t="s">
        <v>7</v>
      </c>
      <c r="I6692" t="str">
        <f>VLOOKUP(shipments[[#This Row],[SPID]],CHOOSE({1,2},people[[#All],[SPID]],people[[#All],[Sales_person]]),2,0)</f>
        <v>Oby Sorrel</v>
      </c>
      <c r="J6692">
        <f>YEAR(shipments[[#This Row],[Shipdate]])</f>
        <v>2024</v>
      </c>
      <c r="K6692" s="22"/>
      <c r="L6692" s="22">
        <f>VLOOKUP(shipments[[#This Row],[PID]],CHOOSE({1,2},products[PID],products[Cost_per_box]),2,0)</f>
        <v>2.76</v>
      </c>
      <c r="M6692" s="22">
        <f>shipments[[#This Row],[Boxes]]*shipments[[#This Row],[cost_per_box]]</f>
        <v>632.04</v>
      </c>
      <c r="N6692" s="22">
        <f>shipments[[#This Row],[Amount]]-shipments[[#This Row],[total cost]]</f>
        <v>1651.71</v>
      </c>
    </row>
    <row r="6693" spans="1:14" x14ac:dyDescent="0.35">
      <c r="A6693" t="s">
        <v>6746</v>
      </c>
      <c r="B6693" t="s">
        <v>8048</v>
      </c>
      <c r="C6693" t="s">
        <v>8030</v>
      </c>
      <c r="D6693" t="s">
        <v>8036</v>
      </c>
      <c r="E6693" s="1">
        <v>45134</v>
      </c>
      <c r="F6693">
        <v>92.25</v>
      </c>
      <c r="G6693">
        <v>11</v>
      </c>
      <c r="H6693" t="s">
        <v>7</v>
      </c>
      <c r="I6693" t="str">
        <f>VLOOKUP(shipments[[#This Row],[SPID]],CHOOSE({1,2},people[[#All],[SPID]],people[[#All],[Sales_person]]),2,0)</f>
        <v>Oby Sorrel</v>
      </c>
      <c r="J6693">
        <f>YEAR(shipments[[#This Row],[Shipdate]])</f>
        <v>2023</v>
      </c>
      <c r="K6693" s="22"/>
      <c r="L6693" s="22">
        <f>VLOOKUP(shipments[[#This Row],[PID]],CHOOSE({1,2},products[PID],products[Cost_per_box]),2,0)</f>
        <v>2.76</v>
      </c>
      <c r="M6693" s="22">
        <f>shipments[[#This Row],[Boxes]]*shipments[[#This Row],[cost_per_box]]</f>
        <v>30.36</v>
      </c>
      <c r="N6693" s="22">
        <f>shipments[[#This Row],[Amount]]-shipments[[#This Row],[total cost]]</f>
        <v>61.89</v>
      </c>
    </row>
    <row r="6694" spans="1:14" x14ac:dyDescent="0.35">
      <c r="A6694" t="s">
        <v>6747</v>
      </c>
      <c r="B6694" t="s">
        <v>8048</v>
      </c>
      <c r="C6694" t="s">
        <v>8031</v>
      </c>
      <c r="D6694" t="s">
        <v>8038</v>
      </c>
      <c r="E6694" s="1">
        <v>45330</v>
      </c>
      <c r="F6694">
        <v>10741.5</v>
      </c>
      <c r="G6694">
        <v>1343</v>
      </c>
      <c r="H6694" t="s">
        <v>7</v>
      </c>
      <c r="I6694" t="str">
        <f>VLOOKUP(shipments[[#This Row],[SPID]],CHOOSE({1,2},people[[#All],[SPID]],people[[#All],[Sales_person]]),2,0)</f>
        <v>Oby Sorrel</v>
      </c>
      <c r="J6694">
        <f>YEAR(shipments[[#This Row],[Shipdate]])</f>
        <v>2024</v>
      </c>
      <c r="K6694" s="22"/>
      <c r="L6694" s="22">
        <f>VLOOKUP(shipments[[#This Row],[PID]],CHOOSE({1,2},products[PID],products[Cost_per_box]),2,0)</f>
        <v>3.32</v>
      </c>
      <c r="M6694" s="22">
        <f>shipments[[#This Row],[Boxes]]*shipments[[#This Row],[cost_per_box]]</f>
        <v>4458.76</v>
      </c>
      <c r="N6694" s="22">
        <f>shipments[[#This Row],[Amount]]-shipments[[#This Row],[total cost]]</f>
        <v>6282.74</v>
      </c>
    </row>
    <row r="6695" spans="1:14" x14ac:dyDescent="0.35">
      <c r="A6695" t="s">
        <v>6748</v>
      </c>
      <c r="B6695" t="s">
        <v>8048</v>
      </c>
      <c r="C6695" t="s">
        <v>8031</v>
      </c>
      <c r="D6695" t="s">
        <v>8033</v>
      </c>
      <c r="E6695" s="1">
        <v>45098</v>
      </c>
      <c r="F6695">
        <v>3773.25</v>
      </c>
      <c r="G6695">
        <v>420</v>
      </c>
      <c r="H6695" t="s">
        <v>7</v>
      </c>
      <c r="I6695" t="str">
        <f>VLOOKUP(shipments[[#This Row],[SPID]],CHOOSE({1,2},people[[#All],[SPID]],people[[#All],[Sales_person]]),2,0)</f>
        <v>Oby Sorrel</v>
      </c>
      <c r="J6695">
        <f>YEAR(shipments[[#This Row],[Shipdate]])</f>
        <v>2023</v>
      </c>
      <c r="K6695" s="22"/>
      <c r="L6695" s="22">
        <f>VLOOKUP(shipments[[#This Row],[PID]],CHOOSE({1,2},products[PID],products[Cost_per_box]),2,0)</f>
        <v>3.32</v>
      </c>
      <c r="M6695" s="22">
        <f>shipments[[#This Row],[Boxes]]*shipments[[#This Row],[cost_per_box]]</f>
        <v>1394.3999999999999</v>
      </c>
      <c r="N6695" s="22">
        <f>shipments[[#This Row],[Amount]]-shipments[[#This Row],[total cost]]</f>
        <v>2378.8500000000004</v>
      </c>
    </row>
    <row r="6696" spans="1:14" x14ac:dyDescent="0.35">
      <c r="A6696" t="s">
        <v>6749</v>
      </c>
      <c r="B6696" t="s">
        <v>8048</v>
      </c>
      <c r="C6696" t="s">
        <v>8032</v>
      </c>
      <c r="D6696" t="s">
        <v>8036</v>
      </c>
      <c r="E6696" s="1">
        <v>45342</v>
      </c>
      <c r="F6696">
        <v>7591.5</v>
      </c>
      <c r="G6696">
        <v>346</v>
      </c>
      <c r="H6696" t="s">
        <v>7</v>
      </c>
      <c r="I6696" t="str">
        <f>VLOOKUP(shipments[[#This Row],[SPID]],CHOOSE({1,2},people[[#All],[SPID]],people[[#All],[Sales_person]]),2,0)</f>
        <v>Oby Sorrel</v>
      </c>
      <c r="J6696">
        <f>YEAR(shipments[[#This Row],[Shipdate]])</f>
        <v>2024</v>
      </c>
      <c r="K6696" s="22"/>
      <c r="L6696" s="22">
        <f>VLOOKUP(shipments[[#This Row],[PID]],CHOOSE({1,2},products[PID],products[Cost_per_box]),2,0)</f>
        <v>2.65</v>
      </c>
      <c r="M6696" s="22">
        <f>shipments[[#This Row],[Boxes]]*shipments[[#This Row],[cost_per_box]]</f>
        <v>916.9</v>
      </c>
      <c r="N6696" s="22">
        <f>shipments[[#This Row],[Amount]]-shipments[[#This Row],[total cost]]</f>
        <v>6674.6</v>
      </c>
    </row>
    <row r="6697" spans="1:14" x14ac:dyDescent="0.35">
      <c r="A6697" t="s">
        <v>6750</v>
      </c>
      <c r="B6697" t="s">
        <v>8048</v>
      </c>
      <c r="C6697" t="s">
        <v>8032</v>
      </c>
      <c r="D6697" t="s">
        <v>8037</v>
      </c>
      <c r="E6697" s="1">
        <v>45329</v>
      </c>
      <c r="F6697">
        <v>7299</v>
      </c>
      <c r="G6697">
        <v>332</v>
      </c>
      <c r="H6697" t="s">
        <v>7</v>
      </c>
      <c r="I6697" t="str">
        <f>VLOOKUP(shipments[[#This Row],[SPID]],CHOOSE({1,2},people[[#All],[SPID]],people[[#All],[Sales_person]]),2,0)</f>
        <v>Oby Sorrel</v>
      </c>
      <c r="J6697">
        <f>YEAR(shipments[[#This Row],[Shipdate]])</f>
        <v>2024</v>
      </c>
      <c r="K6697" s="22"/>
      <c r="L6697" s="22">
        <f>VLOOKUP(shipments[[#This Row],[PID]],CHOOSE({1,2},products[PID],products[Cost_per_box]),2,0)</f>
        <v>2.65</v>
      </c>
      <c r="M6697" s="22">
        <f>shipments[[#This Row],[Boxes]]*shipments[[#This Row],[cost_per_box]]</f>
        <v>879.8</v>
      </c>
      <c r="N6697" s="22">
        <f>shipments[[#This Row],[Amount]]-shipments[[#This Row],[total cost]]</f>
        <v>6419.2</v>
      </c>
    </row>
    <row r="6698" spans="1:14" x14ac:dyDescent="0.35">
      <c r="A6698" t="s">
        <v>6751</v>
      </c>
      <c r="B6698" t="s">
        <v>8048</v>
      </c>
      <c r="C6698" t="s">
        <v>8032</v>
      </c>
      <c r="D6698" t="s">
        <v>8037</v>
      </c>
      <c r="E6698" s="1">
        <v>45131</v>
      </c>
      <c r="F6698">
        <v>10883.25</v>
      </c>
      <c r="G6698">
        <v>519</v>
      </c>
      <c r="H6698" t="s">
        <v>7</v>
      </c>
      <c r="I6698" t="str">
        <f>VLOOKUP(shipments[[#This Row],[SPID]],CHOOSE({1,2},people[[#All],[SPID]],people[[#All],[Sales_person]]),2,0)</f>
        <v>Oby Sorrel</v>
      </c>
      <c r="J6698">
        <f>YEAR(shipments[[#This Row],[Shipdate]])</f>
        <v>2023</v>
      </c>
      <c r="K6698" s="22"/>
      <c r="L6698" s="22">
        <f>VLOOKUP(shipments[[#This Row],[PID]],CHOOSE({1,2},products[PID],products[Cost_per_box]),2,0)</f>
        <v>2.65</v>
      </c>
      <c r="M6698" s="22">
        <f>shipments[[#This Row],[Boxes]]*shipments[[#This Row],[cost_per_box]]</f>
        <v>1375.35</v>
      </c>
      <c r="N6698" s="22">
        <f>shipments[[#This Row],[Amount]]-shipments[[#This Row],[total cost]]</f>
        <v>9507.9</v>
      </c>
    </row>
    <row r="6699" spans="1:14" x14ac:dyDescent="0.35">
      <c r="A6699" t="s">
        <v>6752</v>
      </c>
      <c r="B6699" t="s">
        <v>8048</v>
      </c>
      <c r="C6699" t="s">
        <v>8032</v>
      </c>
      <c r="D6699" t="s">
        <v>8033</v>
      </c>
      <c r="E6699" s="1">
        <v>45065</v>
      </c>
      <c r="F6699">
        <v>4360.5</v>
      </c>
      <c r="G6699">
        <v>243</v>
      </c>
      <c r="H6699" t="s">
        <v>7</v>
      </c>
      <c r="I6699" t="str">
        <f>VLOOKUP(shipments[[#This Row],[SPID]],CHOOSE({1,2},people[[#All],[SPID]],people[[#All],[Sales_person]]),2,0)</f>
        <v>Oby Sorrel</v>
      </c>
      <c r="J6699">
        <f>YEAR(shipments[[#This Row],[Shipdate]])</f>
        <v>2023</v>
      </c>
      <c r="K6699" s="22"/>
      <c r="L6699" s="22">
        <f>VLOOKUP(shipments[[#This Row],[PID]],CHOOSE({1,2},products[PID],products[Cost_per_box]),2,0)</f>
        <v>2.65</v>
      </c>
      <c r="M6699" s="22">
        <f>shipments[[#This Row],[Boxes]]*shipments[[#This Row],[cost_per_box]]</f>
        <v>643.94999999999993</v>
      </c>
      <c r="N6699" s="22">
        <f>shipments[[#This Row],[Amount]]-shipments[[#This Row],[total cost]]</f>
        <v>3716.55</v>
      </c>
    </row>
    <row r="6700" spans="1:14" x14ac:dyDescent="0.35">
      <c r="A6700" t="s">
        <v>6753</v>
      </c>
      <c r="B6700" t="s">
        <v>8048</v>
      </c>
      <c r="C6700" t="s">
        <v>8032</v>
      </c>
      <c r="D6700" t="s">
        <v>8038</v>
      </c>
      <c r="E6700" s="1">
        <v>45436</v>
      </c>
      <c r="F6700">
        <v>10107</v>
      </c>
      <c r="G6700">
        <v>460</v>
      </c>
      <c r="H6700" t="s">
        <v>7</v>
      </c>
      <c r="I6700" t="str">
        <f>VLOOKUP(shipments[[#This Row],[SPID]],CHOOSE({1,2},people[[#All],[SPID]],people[[#All],[Sales_person]]),2,0)</f>
        <v>Oby Sorrel</v>
      </c>
      <c r="J6700">
        <f>YEAR(shipments[[#This Row],[Shipdate]])</f>
        <v>2024</v>
      </c>
      <c r="K6700" s="22"/>
      <c r="L6700" s="22">
        <f>VLOOKUP(shipments[[#This Row],[PID]],CHOOSE({1,2},products[PID],products[Cost_per_box]),2,0)</f>
        <v>2.65</v>
      </c>
      <c r="M6700" s="22">
        <f>shipments[[#This Row],[Boxes]]*shipments[[#This Row],[cost_per_box]]</f>
        <v>1219</v>
      </c>
      <c r="N6700" s="22">
        <f>shipments[[#This Row],[Amount]]-shipments[[#This Row],[total cost]]</f>
        <v>8888</v>
      </c>
    </row>
    <row r="6701" spans="1:14" x14ac:dyDescent="0.35">
      <c r="A6701" t="s">
        <v>6754</v>
      </c>
      <c r="B6701" t="s">
        <v>8048</v>
      </c>
      <c r="C6701" t="s">
        <v>8032</v>
      </c>
      <c r="D6701" t="s">
        <v>8035</v>
      </c>
      <c r="E6701" s="1">
        <v>45470</v>
      </c>
      <c r="F6701">
        <v>2511</v>
      </c>
      <c r="G6701">
        <v>133</v>
      </c>
      <c r="H6701" t="s">
        <v>7</v>
      </c>
      <c r="I6701" t="str">
        <f>VLOOKUP(shipments[[#This Row],[SPID]],CHOOSE({1,2},people[[#All],[SPID]],people[[#All],[Sales_person]]),2,0)</f>
        <v>Oby Sorrel</v>
      </c>
      <c r="J6701">
        <f>YEAR(shipments[[#This Row],[Shipdate]])</f>
        <v>2024</v>
      </c>
      <c r="K6701" s="22"/>
      <c r="L6701" s="22">
        <f>VLOOKUP(shipments[[#This Row],[PID]],CHOOSE({1,2},products[PID],products[Cost_per_box]),2,0)</f>
        <v>2.65</v>
      </c>
      <c r="M6701" s="22">
        <f>shipments[[#This Row],[Boxes]]*shipments[[#This Row],[cost_per_box]]</f>
        <v>352.45</v>
      </c>
      <c r="N6701" s="22">
        <f>shipments[[#This Row],[Amount]]-shipments[[#This Row],[total cost]]</f>
        <v>2158.5500000000002</v>
      </c>
    </row>
    <row r="6702" spans="1:14" x14ac:dyDescent="0.35">
      <c r="A6702" t="s">
        <v>6755</v>
      </c>
      <c r="B6702" t="s">
        <v>8048</v>
      </c>
      <c r="C6702" t="s">
        <v>8032</v>
      </c>
      <c r="D6702" t="s">
        <v>8036</v>
      </c>
      <c r="E6702" s="1">
        <v>45218</v>
      </c>
      <c r="F6702">
        <v>7499.25</v>
      </c>
      <c r="G6702">
        <v>395</v>
      </c>
      <c r="H6702" t="s">
        <v>7</v>
      </c>
      <c r="I6702" t="str">
        <f>VLOOKUP(shipments[[#This Row],[SPID]],CHOOSE({1,2},people[[#All],[SPID]],people[[#All],[Sales_person]]),2,0)</f>
        <v>Oby Sorrel</v>
      </c>
      <c r="J6702">
        <f>YEAR(shipments[[#This Row],[Shipdate]])</f>
        <v>2023</v>
      </c>
      <c r="K6702" s="22"/>
      <c r="L6702" s="22">
        <f>VLOOKUP(shipments[[#This Row],[PID]],CHOOSE({1,2},products[PID],products[Cost_per_box]),2,0)</f>
        <v>2.65</v>
      </c>
      <c r="M6702" s="22">
        <f>shipments[[#This Row],[Boxes]]*shipments[[#This Row],[cost_per_box]]</f>
        <v>1046.75</v>
      </c>
      <c r="N6702" s="22">
        <f>shipments[[#This Row],[Amount]]-shipments[[#This Row],[total cost]]</f>
        <v>6452.5</v>
      </c>
    </row>
    <row r="6703" spans="1:14" x14ac:dyDescent="0.35">
      <c r="A6703" t="s">
        <v>6756</v>
      </c>
      <c r="B6703" t="s">
        <v>8048</v>
      </c>
      <c r="C6703" t="s">
        <v>8032</v>
      </c>
      <c r="D6703" t="s">
        <v>8033</v>
      </c>
      <c r="E6703" s="1">
        <v>45237</v>
      </c>
      <c r="F6703">
        <v>5499</v>
      </c>
      <c r="G6703">
        <v>262</v>
      </c>
      <c r="H6703" t="s">
        <v>7</v>
      </c>
      <c r="I6703" t="str">
        <f>VLOOKUP(shipments[[#This Row],[SPID]],CHOOSE({1,2},people[[#All],[SPID]],people[[#All],[Sales_person]]),2,0)</f>
        <v>Oby Sorrel</v>
      </c>
      <c r="J6703">
        <f>YEAR(shipments[[#This Row],[Shipdate]])</f>
        <v>2023</v>
      </c>
      <c r="K6703" s="22"/>
      <c r="L6703" s="22">
        <f>VLOOKUP(shipments[[#This Row],[PID]],CHOOSE({1,2},products[PID],products[Cost_per_box]),2,0)</f>
        <v>2.65</v>
      </c>
      <c r="M6703" s="22">
        <f>shipments[[#This Row],[Boxes]]*shipments[[#This Row],[cost_per_box]]</f>
        <v>694.3</v>
      </c>
      <c r="N6703" s="22">
        <f>shipments[[#This Row],[Amount]]-shipments[[#This Row],[total cost]]</f>
        <v>4804.7</v>
      </c>
    </row>
    <row r="6704" spans="1:14" x14ac:dyDescent="0.35">
      <c r="A6704" t="s">
        <v>6757</v>
      </c>
      <c r="B6704" t="s">
        <v>8048</v>
      </c>
      <c r="C6704" t="s">
        <v>8032</v>
      </c>
      <c r="D6704" t="s">
        <v>8034</v>
      </c>
      <c r="E6704" s="1">
        <v>45440</v>
      </c>
      <c r="F6704">
        <v>6576.75</v>
      </c>
      <c r="G6704">
        <v>299</v>
      </c>
      <c r="H6704" t="s">
        <v>7</v>
      </c>
      <c r="I6704" t="str">
        <f>VLOOKUP(shipments[[#This Row],[SPID]],CHOOSE({1,2},people[[#All],[SPID]],people[[#All],[Sales_person]]),2,0)</f>
        <v>Oby Sorrel</v>
      </c>
      <c r="J6704">
        <f>YEAR(shipments[[#This Row],[Shipdate]])</f>
        <v>2024</v>
      </c>
      <c r="K6704" s="22"/>
      <c r="L6704" s="22">
        <f>VLOOKUP(shipments[[#This Row],[PID]],CHOOSE({1,2},products[PID],products[Cost_per_box]),2,0)</f>
        <v>2.65</v>
      </c>
      <c r="M6704" s="22">
        <f>shipments[[#This Row],[Boxes]]*shipments[[#This Row],[cost_per_box]]</f>
        <v>792.35</v>
      </c>
      <c r="N6704" s="22">
        <f>shipments[[#This Row],[Amount]]-shipments[[#This Row],[total cost]]</f>
        <v>5784.4</v>
      </c>
    </row>
    <row r="6705" spans="1:14" x14ac:dyDescent="0.35">
      <c r="A6705" t="s">
        <v>6758</v>
      </c>
      <c r="B6705" t="s">
        <v>8048</v>
      </c>
      <c r="C6705" t="s">
        <v>8011</v>
      </c>
      <c r="D6705" t="s">
        <v>8033</v>
      </c>
      <c r="E6705" s="1">
        <v>45090</v>
      </c>
      <c r="F6705">
        <v>2934</v>
      </c>
      <c r="G6705">
        <v>196</v>
      </c>
      <c r="H6705" t="s">
        <v>7</v>
      </c>
      <c r="I6705" t="str">
        <f>VLOOKUP(shipments[[#This Row],[SPID]],CHOOSE({1,2},people[[#All],[SPID]],people[[#All],[Sales_person]]),2,0)</f>
        <v>Oby Sorrel</v>
      </c>
      <c r="J6705">
        <f>YEAR(shipments[[#This Row],[Shipdate]])</f>
        <v>2023</v>
      </c>
      <c r="K6705" s="22"/>
      <c r="L6705" s="22">
        <f>VLOOKUP(shipments[[#This Row],[PID]],CHOOSE({1,2},products[PID],products[Cost_per_box]),2,0)</f>
        <v>5.26</v>
      </c>
      <c r="M6705" s="22">
        <f>shipments[[#This Row],[Boxes]]*shipments[[#This Row],[cost_per_box]]</f>
        <v>1030.96</v>
      </c>
      <c r="N6705" s="22">
        <f>shipments[[#This Row],[Amount]]-shipments[[#This Row],[total cost]]</f>
        <v>1903.04</v>
      </c>
    </row>
    <row r="6706" spans="1:14" x14ac:dyDescent="0.35">
      <c r="A6706" t="s">
        <v>6759</v>
      </c>
      <c r="B6706" t="s">
        <v>8048</v>
      </c>
      <c r="C6706" t="s">
        <v>8011</v>
      </c>
      <c r="D6706" t="s">
        <v>8038</v>
      </c>
      <c r="E6706" s="1">
        <v>44984</v>
      </c>
      <c r="F6706">
        <v>3645</v>
      </c>
      <c r="G6706">
        <v>243</v>
      </c>
      <c r="H6706" t="s">
        <v>7</v>
      </c>
      <c r="I6706" t="str">
        <f>VLOOKUP(shipments[[#This Row],[SPID]],CHOOSE({1,2},people[[#All],[SPID]],people[[#All],[Sales_person]]),2,0)</f>
        <v>Oby Sorrel</v>
      </c>
      <c r="J6706">
        <f>YEAR(shipments[[#This Row],[Shipdate]])</f>
        <v>2023</v>
      </c>
      <c r="K6706" s="22"/>
      <c r="L6706" s="22">
        <f>VLOOKUP(shipments[[#This Row],[PID]],CHOOSE({1,2},products[PID],products[Cost_per_box]),2,0)</f>
        <v>5.26</v>
      </c>
      <c r="M6706" s="22">
        <f>shipments[[#This Row],[Boxes]]*shipments[[#This Row],[cost_per_box]]</f>
        <v>1278.1799999999998</v>
      </c>
      <c r="N6706" s="22">
        <f>shipments[[#This Row],[Amount]]-shipments[[#This Row],[total cost]]</f>
        <v>2366.8200000000002</v>
      </c>
    </row>
    <row r="6707" spans="1:14" x14ac:dyDescent="0.35">
      <c r="A6707" t="s">
        <v>6760</v>
      </c>
      <c r="B6707" t="s">
        <v>8048</v>
      </c>
      <c r="C6707" t="s">
        <v>8011</v>
      </c>
      <c r="D6707" t="s">
        <v>8038</v>
      </c>
      <c r="E6707" s="1">
        <v>45069</v>
      </c>
      <c r="F6707">
        <v>2538</v>
      </c>
      <c r="G6707">
        <v>212</v>
      </c>
      <c r="H6707" t="s">
        <v>7</v>
      </c>
      <c r="I6707" t="str">
        <f>VLOOKUP(shipments[[#This Row],[SPID]],CHOOSE({1,2},people[[#All],[SPID]],people[[#All],[Sales_person]]),2,0)</f>
        <v>Oby Sorrel</v>
      </c>
      <c r="J6707">
        <f>YEAR(shipments[[#This Row],[Shipdate]])</f>
        <v>2023</v>
      </c>
      <c r="K6707" s="22"/>
      <c r="L6707" s="22">
        <f>VLOOKUP(shipments[[#This Row],[PID]],CHOOSE({1,2},products[PID],products[Cost_per_box]),2,0)</f>
        <v>5.26</v>
      </c>
      <c r="M6707" s="22">
        <f>shipments[[#This Row],[Boxes]]*shipments[[#This Row],[cost_per_box]]</f>
        <v>1115.1199999999999</v>
      </c>
      <c r="N6707" s="22">
        <f>shipments[[#This Row],[Amount]]-shipments[[#This Row],[total cost]]</f>
        <v>1422.88</v>
      </c>
    </row>
    <row r="6708" spans="1:14" x14ac:dyDescent="0.35">
      <c r="A6708" t="s">
        <v>6761</v>
      </c>
      <c r="B6708" t="s">
        <v>8048</v>
      </c>
      <c r="C6708" t="s">
        <v>8011</v>
      </c>
      <c r="D6708" t="s">
        <v>8038</v>
      </c>
      <c r="E6708" s="1">
        <v>45392</v>
      </c>
      <c r="F6708">
        <v>9967.5</v>
      </c>
      <c r="G6708">
        <v>665</v>
      </c>
      <c r="H6708" t="s">
        <v>7</v>
      </c>
      <c r="I6708" t="str">
        <f>VLOOKUP(shipments[[#This Row],[SPID]],CHOOSE({1,2},people[[#All],[SPID]],people[[#All],[Sales_person]]),2,0)</f>
        <v>Oby Sorrel</v>
      </c>
      <c r="J6708">
        <f>YEAR(shipments[[#This Row],[Shipdate]])</f>
        <v>2024</v>
      </c>
      <c r="K6708" s="22"/>
      <c r="L6708" s="22">
        <f>VLOOKUP(shipments[[#This Row],[PID]],CHOOSE({1,2},products[PID],products[Cost_per_box]),2,0)</f>
        <v>5.26</v>
      </c>
      <c r="M6708" s="22">
        <f>shipments[[#This Row],[Boxes]]*shipments[[#This Row],[cost_per_box]]</f>
        <v>3497.8999999999996</v>
      </c>
      <c r="N6708" s="22">
        <f>shipments[[#This Row],[Amount]]-shipments[[#This Row],[total cost]]</f>
        <v>6469.6</v>
      </c>
    </row>
    <row r="6709" spans="1:14" x14ac:dyDescent="0.35">
      <c r="A6709" t="s">
        <v>6762</v>
      </c>
      <c r="B6709" t="s">
        <v>8048</v>
      </c>
      <c r="C6709" t="s">
        <v>8011</v>
      </c>
      <c r="D6709" t="s">
        <v>8037</v>
      </c>
      <c r="E6709" s="1">
        <v>45148</v>
      </c>
      <c r="F6709">
        <v>10395</v>
      </c>
      <c r="G6709">
        <v>867</v>
      </c>
      <c r="H6709" t="s">
        <v>7</v>
      </c>
      <c r="I6709" t="str">
        <f>VLOOKUP(shipments[[#This Row],[SPID]],CHOOSE({1,2},people[[#All],[SPID]],people[[#All],[Sales_person]]),2,0)</f>
        <v>Oby Sorrel</v>
      </c>
      <c r="J6709">
        <f>YEAR(shipments[[#This Row],[Shipdate]])</f>
        <v>2023</v>
      </c>
      <c r="K6709" s="22"/>
      <c r="L6709" s="22">
        <f>VLOOKUP(shipments[[#This Row],[PID]],CHOOSE({1,2},products[PID],products[Cost_per_box]),2,0)</f>
        <v>5.26</v>
      </c>
      <c r="M6709" s="22">
        <f>shipments[[#This Row],[Boxes]]*shipments[[#This Row],[cost_per_box]]</f>
        <v>4560.42</v>
      </c>
      <c r="N6709" s="22">
        <f>shipments[[#This Row],[Amount]]-shipments[[#This Row],[total cost]]</f>
        <v>5834.58</v>
      </c>
    </row>
    <row r="6710" spans="1:14" x14ac:dyDescent="0.35">
      <c r="A6710" t="s">
        <v>6763</v>
      </c>
      <c r="B6710" t="s">
        <v>8048</v>
      </c>
      <c r="C6710" t="s">
        <v>8011</v>
      </c>
      <c r="D6710" t="s">
        <v>8038</v>
      </c>
      <c r="E6710" s="1">
        <v>45329</v>
      </c>
      <c r="F6710">
        <v>7040.25</v>
      </c>
      <c r="G6710">
        <v>470</v>
      </c>
      <c r="H6710" t="s">
        <v>7</v>
      </c>
      <c r="I6710" t="str">
        <f>VLOOKUP(shipments[[#This Row],[SPID]],CHOOSE({1,2},people[[#All],[SPID]],people[[#All],[Sales_person]]),2,0)</f>
        <v>Oby Sorrel</v>
      </c>
      <c r="J6710">
        <f>YEAR(shipments[[#This Row],[Shipdate]])</f>
        <v>2024</v>
      </c>
      <c r="K6710" s="22"/>
      <c r="L6710" s="22">
        <f>VLOOKUP(shipments[[#This Row],[PID]],CHOOSE({1,2},products[PID],products[Cost_per_box]),2,0)</f>
        <v>5.26</v>
      </c>
      <c r="M6710" s="22">
        <f>shipments[[#This Row],[Boxes]]*shipments[[#This Row],[cost_per_box]]</f>
        <v>2472.1999999999998</v>
      </c>
      <c r="N6710" s="22">
        <f>shipments[[#This Row],[Amount]]-shipments[[#This Row],[total cost]]</f>
        <v>4568.05</v>
      </c>
    </row>
    <row r="6711" spans="1:14" x14ac:dyDescent="0.35">
      <c r="A6711" t="s">
        <v>6764</v>
      </c>
      <c r="B6711" t="s">
        <v>8048</v>
      </c>
      <c r="C6711" t="s">
        <v>8013</v>
      </c>
      <c r="D6711" t="s">
        <v>8033</v>
      </c>
      <c r="E6711" s="1">
        <v>45252</v>
      </c>
      <c r="F6711">
        <v>2277</v>
      </c>
      <c r="G6711">
        <v>190</v>
      </c>
      <c r="H6711" t="s">
        <v>7</v>
      </c>
      <c r="I6711" t="str">
        <f>VLOOKUP(shipments[[#This Row],[SPID]],CHOOSE({1,2},people[[#All],[SPID]],people[[#All],[Sales_person]]),2,0)</f>
        <v>Oby Sorrel</v>
      </c>
      <c r="J6711">
        <f>YEAR(shipments[[#This Row],[Shipdate]])</f>
        <v>2023</v>
      </c>
      <c r="K6711" s="22"/>
      <c r="L6711" s="22">
        <f>VLOOKUP(shipments[[#This Row],[PID]],CHOOSE({1,2},products[PID],products[Cost_per_box]),2,0)</f>
        <v>5.15</v>
      </c>
      <c r="M6711" s="22">
        <f>shipments[[#This Row],[Boxes]]*shipments[[#This Row],[cost_per_box]]</f>
        <v>978.50000000000011</v>
      </c>
      <c r="N6711" s="22">
        <f>shipments[[#This Row],[Amount]]-shipments[[#This Row],[total cost]]</f>
        <v>1298.5</v>
      </c>
    </row>
    <row r="6712" spans="1:14" x14ac:dyDescent="0.35">
      <c r="A6712" t="s">
        <v>6765</v>
      </c>
      <c r="B6712" t="s">
        <v>8048</v>
      </c>
      <c r="C6712" t="s">
        <v>8013</v>
      </c>
      <c r="D6712" t="s">
        <v>8037</v>
      </c>
      <c r="E6712" s="1">
        <v>45208</v>
      </c>
      <c r="F6712">
        <v>12854.25</v>
      </c>
      <c r="G6712">
        <v>1169</v>
      </c>
      <c r="H6712" t="s">
        <v>7</v>
      </c>
      <c r="I6712" t="str">
        <f>VLOOKUP(shipments[[#This Row],[SPID]],CHOOSE({1,2},people[[#All],[SPID]],people[[#All],[Sales_person]]),2,0)</f>
        <v>Oby Sorrel</v>
      </c>
      <c r="J6712">
        <f>YEAR(shipments[[#This Row],[Shipdate]])</f>
        <v>2023</v>
      </c>
      <c r="K6712" s="22"/>
      <c r="L6712" s="22">
        <f>VLOOKUP(shipments[[#This Row],[PID]],CHOOSE({1,2},products[PID],products[Cost_per_box]),2,0)</f>
        <v>5.15</v>
      </c>
      <c r="M6712" s="22">
        <f>shipments[[#This Row],[Boxes]]*shipments[[#This Row],[cost_per_box]]</f>
        <v>6020.35</v>
      </c>
      <c r="N6712" s="22">
        <f>shipments[[#This Row],[Amount]]-shipments[[#This Row],[total cost]]</f>
        <v>6833.9</v>
      </c>
    </row>
    <row r="6713" spans="1:14" x14ac:dyDescent="0.35">
      <c r="A6713" t="s">
        <v>6766</v>
      </c>
      <c r="B6713" t="s">
        <v>8048</v>
      </c>
      <c r="C6713" t="s">
        <v>8014</v>
      </c>
      <c r="D6713" t="s">
        <v>8034</v>
      </c>
      <c r="E6713" s="1">
        <v>45526</v>
      </c>
      <c r="F6713">
        <v>12075.75</v>
      </c>
      <c r="G6713">
        <v>1342</v>
      </c>
      <c r="H6713" t="s">
        <v>18</v>
      </c>
      <c r="I6713" t="str">
        <f>VLOOKUP(shipments[[#This Row],[SPID]],CHOOSE({1,2},people[[#All],[SPID]],people[[#All],[Sales_person]]),2,0)</f>
        <v>Oby Sorrel</v>
      </c>
      <c r="J6713">
        <f>YEAR(shipments[[#This Row],[Shipdate]])</f>
        <v>2024</v>
      </c>
      <c r="K6713" s="22"/>
      <c r="L6713" s="22">
        <f>VLOOKUP(shipments[[#This Row],[PID]],CHOOSE({1,2},products[PID],products[Cost_per_box]),2,0)</f>
        <v>3.85</v>
      </c>
      <c r="M6713" s="22">
        <f>shipments[[#This Row],[Boxes]]*shipments[[#This Row],[cost_per_box]]</f>
        <v>5166.7</v>
      </c>
      <c r="N6713" s="22">
        <f>shipments[[#This Row],[Amount]]-shipments[[#This Row],[total cost]]</f>
        <v>6909.05</v>
      </c>
    </row>
    <row r="6714" spans="1:14" x14ac:dyDescent="0.35">
      <c r="A6714" t="s">
        <v>6767</v>
      </c>
      <c r="B6714" t="s">
        <v>8048</v>
      </c>
      <c r="C6714" t="s">
        <v>8014</v>
      </c>
      <c r="D6714" t="s">
        <v>8036</v>
      </c>
      <c r="E6714" s="1">
        <v>45062</v>
      </c>
      <c r="F6714">
        <v>11414.25</v>
      </c>
      <c r="G6714">
        <v>1427</v>
      </c>
      <c r="H6714" t="s">
        <v>7</v>
      </c>
      <c r="I6714" t="str">
        <f>VLOOKUP(shipments[[#This Row],[SPID]],CHOOSE({1,2},people[[#All],[SPID]],people[[#All],[Sales_person]]),2,0)</f>
        <v>Oby Sorrel</v>
      </c>
      <c r="J6714">
        <f>YEAR(shipments[[#This Row],[Shipdate]])</f>
        <v>2023</v>
      </c>
      <c r="K6714" s="22"/>
      <c r="L6714" s="22">
        <f>VLOOKUP(shipments[[#This Row],[PID]],CHOOSE({1,2},products[PID],products[Cost_per_box]),2,0)</f>
        <v>3.85</v>
      </c>
      <c r="M6714" s="22">
        <f>shipments[[#This Row],[Boxes]]*shipments[[#This Row],[cost_per_box]]</f>
        <v>5493.95</v>
      </c>
      <c r="N6714" s="22">
        <f>shipments[[#This Row],[Amount]]-shipments[[#This Row],[total cost]]</f>
        <v>5920.3</v>
      </c>
    </row>
    <row r="6715" spans="1:14" x14ac:dyDescent="0.35">
      <c r="A6715" t="s">
        <v>6768</v>
      </c>
      <c r="B6715" t="s">
        <v>8048</v>
      </c>
      <c r="C6715" t="s">
        <v>8014</v>
      </c>
      <c r="D6715" t="s">
        <v>8038</v>
      </c>
      <c r="E6715" s="1">
        <v>45456</v>
      </c>
      <c r="F6715">
        <v>8991</v>
      </c>
      <c r="G6715">
        <v>999</v>
      </c>
      <c r="H6715" t="s">
        <v>7</v>
      </c>
      <c r="I6715" t="str">
        <f>VLOOKUP(shipments[[#This Row],[SPID]],CHOOSE({1,2},people[[#All],[SPID]],people[[#All],[Sales_person]]),2,0)</f>
        <v>Oby Sorrel</v>
      </c>
      <c r="J6715">
        <f>YEAR(shipments[[#This Row],[Shipdate]])</f>
        <v>2024</v>
      </c>
      <c r="K6715" s="22"/>
      <c r="L6715" s="22">
        <f>VLOOKUP(shipments[[#This Row],[PID]],CHOOSE({1,2},products[PID],products[Cost_per_box]),2,0)</f>
        <v>3.85</v>
      </c>
      <c r="M6715" s="22">
        <f>shipments[[#This Row],[Boxes]]*shipments[[#This Row],[cost_per_box]]</f>
        <v>3846.15</v>
      </c>
      <c r="N6715" s="22">
        <f>shipments[[#This Row],[Amount]]-shipments[[#This Row],[total cost]]</f>
        <v>5144.8500000000004</v>
      </c>
    </row>
    <row r="6716" spans="1:14" x14ac:dyDescent="0.35">
      <c r="A6716" t="s">
        <v>6769</v>
      </c>
      <c r="B6716" t="s">
        <v>8048</v>
      </c>
      <c r="C6716" t="s">
        <v>8014</v>
      </c>
      <c r="D6716" t="s">
        <v>8033</v>
      </c>
      <c r="E6716" s="1">
        <v>45481</v>
      </c>
      <c r="F6716">
        <v>10127.25</v>
      </c>
      <c r="G6716">
        <v>1688</v>
      </c>
      <c r="H6716" t="s">
        <v>18</v>
      </c>
      <c r="I6716" t="str">
        <f>VLOOKUP(shipments[[#This Row],[SPID]],CHOOSE({1,2},people[[#All],[SPID]],people[[#All],[Sales_person]]),2,0)</f>
        <v>Oby Sorrel</v>
      </c>
      <c r="J6716">
        <f>YEAR(shipments[[#This Row],[Shipdate]])</f>
        <v>2024</v>
      </c>
      <c r="K6716" s="22"/>
      <c r="L6716" s="22">
        <f>VLOOKUP(shipments[[#This Row],[PID]],CHOOSE({1,2},products[PID],products[Cost_per_box]),2,0)</f>
        <v>3.85</v>
      </c>
      <c r="M6716" s="22">
        <f>shipments[[#This Row],[Boxes]]*shipments[[#This Row],[cost_per_box]]</f>
        <v>6498.8</v>
      </c>
      <c r="N6716" s="22">
        <f>shipments[[#This Row],[Amount]]-shipments[[#This Row],[total cost]]</f>
        <v>3628.45</v>
      </c>
    </row>
    <row r="6717" spans="1:14" x14ac:dyDescent="0.35">
      <c r="A6717" t="s">
        <v>6770</v>
      </c>
      <c r="B6717" t="s">
        <v>8048</v>
      </c>
      <c r="C6717" t="s">
        <v>8014</v>
      </c>
      <c r="D6717" t="s">
        <v>8034</v>
      </c>
      <c r="E6717" s="1">
        <v>45236</v>
      </c>
      <c r="F6717">
        <v>9738</v>
      </c>
      <c r="G6717">
        <v>1948</v>
      </c>
      <c r="H6717" t="s">
        <v>7</v>
      </c>
      <c r="I6717" t="str">
        <f>VLOOKUP(shipments[[#This Row],[SPID]],CHOOSE({1,2},people[[#All],[SPID]],people[[#All],[Sales_person]]),2,0)</f>
        <v>Oby Sorrel</v>
      </c>
      <c r="J6717">
        <f>YEAR(shipments[[#This Row],[Shipdate]])</f>
        <v>2023</v>
      </c>
      <c r="K6717" s="22"/>
      <c r="L6717" s="22">
        <f>VLOOKUP(shipments[[#This Row],[PID]],CHOOSE({1,2},products[PID],products[Cost_per_box]),2,0)</f>
        <v>3.85</v>
      </c>
      <c r="M6717" s="22">
        <f>shipments[[#This Row],[Boxes]]*shipments[[#This Row],[cost_per_box]]</f>
        <v>7499.8</v>
      </c>
      <c r="N6717" s="22">
        <f>shipments[[#This Row],[Amount]]-shipments[[#This Row],[total cost]]</f>
        <v>2238.1999999999998</v>
      </c>
    </row>
    <row r="6718" spans="1:14" x14ac:dyDescent="0.35">
      <c r="A6718" t="s">
        <v>6771</v>
      </c>
      <c r="B6718" t="s">
        <v>8048</v>
      </c>
      <c r="C6718" t="s">
        <v>8015</v>
      </c>
      <c r="D6718" t="s">
        <v>8038</v>
      </c>
      <c r="E6718" s="1">
        <v>45264</v>
      </c>
      <c r="F6718">
        <v>355.5</v>
      </c>
      <c r="G6718">
        <v>40</v>
      </c>
      <c r="H6718" t="s">
        <v>40</v>
      </c>
      <c r="I6718" t="str">
        <f>VLOOKUP(shipments[[#This Row],[SPID]],CHOOSE({1,2},people[[#All],[SPID]],people[[#All],[Sales_person]]),2,0)</f>
        <v>Oby Sorrel</v>
      </c>
      <c r="J6718">
        <f>YEAR(shipments[[#This Row],[Shipdate]])</f>
        <v>2023</v>
      </c>
      <c r="K6718" s="22"/>
      <c r="L6718" s="22">
        <f>VLOOKUP(shipments[[#This Row],[PID]],CHOOSE({1,2},products[PID],products[Cost_per_box]),2,0)</f>
        <v>5.72</v>
      </c>
      <c r="M6718" s="22">
        <f>shipments[[#This Row],[Boxes]]*shipments[[#This Row],[cost_per_box]]</f>
        <v>228.79999999999998</v>
      </c>
      <c r="N6718" s="22">
        <f>shipments[[#This Row],[Amount]]-shipments[[#This Row],[total cost]]</f>
        <v>126.70000000000002</v>
      </c>
    </row>
    <row r="6719" spans="1:14" x14ac:dyDescent="0.35">
      <c r="A6719" t="s">
        <v>6772</v>
      </c>
      <c r="B6719" t="s">
        <v>8048</v>
      </c>
      <c r="C6719" t="s">
        <v>8017</v>
      </c>
      <c r="D6719" t="s">
        <v>8033</v>
      </c>
      <c r="E6719" s="1">
        <v>45216</v>
      </c>
      <c r="F6719">
        <v>5937.75</v>
      </c>
      <c r="G6719">
        <v>220</v>
      </c>
      <c r="H6719" t="s">
        <v>7</v>
      </c>
      <c r="I6719" t="str">
        <f>VLOOKUP(shipments[[#This Row],[SPID]],CHOOSE({1,2},people[[#All],[SPID]],people[[#All],[Sales_person]]),2,0)</f>
        <v>Oby Sorrel</v>
      </c>
      <c r="J6719">
        <f>YEAR(shipments[[#This Row],[Shipdate]])</f>
        <v>2023</v>
      </c>
      <c r="K6719" s="22"/>
      <c r="L6719" s="22">
        <f>VLOOKUP(shipments[[#This Row],[PID]],CHOOSE({1,2},products[PID],products[Cost_per_box]),2,0)</f>
        <v>9.94</v>
      </c>
      <c r="M6719" s="22">
        <f>shipments[[#This Row],[Boxes]]*shipments[[#This Row],[cost_per_box]]</f>
        <v>2186.7999999999997</v>
      </c>
      <c r="N6719" s="22">
        <f>shipments[[#This Row],[Amount]]-shipments[[#This Row],[total cost]]</f>
        <v>3750.9500000000003</v>
      </c>
    </row>
    <row r="6720" spans="1:14" x14ac:dyDescent="0.35">
      <c r="A6720" t="s">
        <v>6773</v>
      </c>
      <c r="B6720" t="s">
        <v>8048</v>
      </c>
      <c r="C6720" t="s">
        <v>8017</v>
      </c>
      <c r="D6720" t="s">
        <v>8037</v>
      </c>
      <c r="E6720" s="1">
        <v>45483</v>
      </c>
      <c r="F6720">
        <v>5789.25</v>
      </c>
      <c r="G6720">
        <v>232</v>
      </c>
      <c r="H6720" t="s">
        <v>18</v>
      </c>
      <c r="I6720" t="str">
        <f>VLOOKUP(shipments[[#This Row],[SPID]],CHOOSE({1,2},people[[#All],[SPID]],people[[#All],[Sales_person]]),2,0)</f>
        <v>Oby Sorrel</v>
      </c>
      <c r="J6720">
        <f>YEAR(shipments[[#This Row],[Shipdate]])</f>
        <v>2024</v>
      </c>
      <c r="K6720" s="22"/>
      <c r="L6720" s="22">
        <f>VLOOKUP(shipments[[#This Row],[PID]],CHOOSE({1,2},products[PID],products[Cost_per_box]),2,0)</f>
        <v>9.94</v>
      </c>
      <c r="M6720" s="22">
        <f>shipments[[#This Row],[Boxes]]*shipments[[#This Row],[cost_per_box]]</f>
        <v>2306.08</v>
      </c>
      <c r="N6720" s="22">
        <f>shipments[[#This Row],[Amount]]-shipments[[#This Row],[total cost]]</f>
        <v>3483.17</v>
      </c>
    </row>
    <row r="6721" spans="1:14" x14ac:dyDescent="0.35">
      <c r="A6721" t="s">
        <v>6774</v>
      </c>
      <c r="B6721" t="s">
        <v>8048</v>
      </c>
      <c r="C6721" t="s">
        <v>8017</v>
      </c>
      <c r="D6721" t="s">
        <v>8036</v>
      </c>
      <c r="E6721" s="1">
        <v>45237</v>
      </c>
      <c r="F6721">
        <v>6381</v>
      </c>
      <c r="G6721">
        <v>246</v>
      </c>
      <c r="H6721" t="s">
        <v>7</v>
      </c>
      <c r="I6721" t="str">
        <f>VLOOKUP(shipments[[#This Row],[SPID]],CHOOSE({1,2},people[[#All],[SPID]],people[[#All],[Sales_person]]),2,0)</f>
        <v>Oby Sorrel</v>
      </c>
      <c r="J6721">
        <f>YEAR(shipments[[#This Row],[Shipdate]])</f>
        <v>2023</v>
      </c>
      <c r="K6721" s="22"/>
      <c r="L6721" s="22">
        <f>VLOOKUP(shipments[[#This Row],[PID]],CHOOSE({1,2},products[PID],products[Cost_per_box]),2,0)</f>
        <v>9.94</v>
      </c>
      <c r="M6721" s="22">
        <f>shipments[[#This Row],[Boxes]]*shipments[[#This Row],[cost_per_box]]</f>
        <v>2445.2399999999998</v>
      </c>
      <c r="N6721" s="22">
        <f>shipments[[#This Row],[Amount]]-shipments[[#This Row],[total cost]]</f>
        <v>3935.76</v>
      </c>
    </row>
    <row r="6722" spans="1:14" x14ac:dyDescent="0.35">
      <c r="A6722" t="s">
        <v>6775</v>
      </c>
      <c r="B6722" t="s">
        <v>8048</v>
      </c>
      <c r="C6722" t="s">
        <v>8017</v>
      </c>
      <c r="D6722" t="s">
        <v>8038</v>
      </c>
      <c r="E6722" s="1">
        <v>45140</v>
      </c>
      <c r="F6722">
        <v>5634</v>
      </c>
      <c r="G6722">
        <v>202</v>
      </c>
      <c r="H6722" t="s">
        <v>7</v>
      </c>
      <c r="I6722" t="str">
        <f>VLOOKUP(shipments[[#This Row],[SPID]],CHOOSE({1,2},people[[#All],[SPID]],people[[#All],[Sales_person]]),2,0)</f>
        <v>Oby Sorrel</v>
      </c>
      <c r="J6722">
        <f>YEAR(shipments[[#This Row],[Shipdate]])</f>
        <v>2023</v>
      </c>
      <c r="K6722" s="22"/>
      <c r="L6722" s="22">
        <f>VLOOKUP(shipments[[#This Row],[PID]],CHOOSE({1,2},products[PID],products[Cost_per_box]),2,0)</f>
        <v>9.94</v>
      </c>
      <c r="M6722" s="22">
        <f>shipments[[#This Row],[Boxes]]*shipments[[#This Row],[cost_per_box]]</f>
        <v>2007.8799999999999</v>
      </c>
      <c r="N6722" s="22">
        <f>shipments[[#This Row],[Amount]]-shipments[[#This Row],[total cost]]</f>
        <v>3626.12</v>
      </c>
    </row>
    <row r="6723" spans="1:14" x14ac:dyDescent="0.35">
      <c r="A6723" t="s">
        <v>6776</v>
      </c>
      <c r="B6723" t="s">
        <v>8048</v>
      </c>
      <c r="C6723" t="s">
        <v>8017</v>
      </c>
      <c r="D6723" t="s">
        <v>8033</v>
      </c>
      <c r="E6723" s="1">
        <v>45201</v>
      </c>
      <c r="F6723">
        <v>5609.25</v>
      </c>
      <c r="G6723">
        <v>216</v>
      </c>
      <c r="H6723" t="s">
        <v>7</v>
      </c>
      <c r="I6723" t="str">
        <f>VLOOKUP(shipments[[#This Row],[SPID]],CHOOSE({1,2},people[[#All],[SPID]],people[[#All],[Sales_person]]),2,0)</f>
        <v>Oby Sorrel</v>
      </c>
      <c r="J6723">
        <f>YEAR(shipments[[#This Row],[Shipdate]])</f>
        <v>2023</v>
      </c>
      <c r="K6723" s="22"/>
      <c r="L6723" s="22">
        <f>VLOOKUP(shipments[[#This Row],[PID]],CHOOSE({1,2},products[PID],products[Cost_per_box]),2,0)</f>
        <v>9.94</v>
      </c>
      <c r="M6723" s="22">
        <f>shipments[[#This Row],[Boxes]]*shipments[[#This Row],[cost_per_box]]</f>
        <v>2147.04</v>
      </c>
      <c r="N6723" s="22">
        <f>shipments[[#This Row],[Amount]]-shipments[[#This Row],[total cost]]</f>
        <v>3462.21</v>
      </c>
    </row>
    <row r="6724" spans="1:14" x14ac:dyDescent="0.35">
      <c r="A6724" t="s">
        <v>6777</v>
      </c>
      <c r="B6724" t="s">
        <v>8048</v>
      </c>
      <c r="C6724" t="s">
        <v>8017</v>
      </c>
      <c r="D6724" t="s">
        <v>8034</v>
      </c>
      <c r="E6724" s="1">
        <v>45272</v>
      </c>
      <c r="F6724">
        <v>5931</v>
      </c>
      <c r="G6724">
        <v>248</v>
      </c>
      <c r="H6724" t="s">
        <v>7</v>
      </c>
      <c r="I6724" t="str">
        <f>VLOOKUP(shipments[[#This Row],[SPID]],CHOOSE({1,2},people[[#All],[SPID]],people[[#All],[Sales_person]]),2,0)</f>
        <v>Oby Sorrel</v>
      </c>
      <c r="J6724">
        <f>YEAR(shipments[[#This Row],[Shipdate]])</f>
        <v>2023</v>
      </c>
      <c r="K6724" s="22"/>
      <c r="L6724" s="22">
        <f>VLOOKUP(shipments[[#This Row],[PID]],CHOOSE({1,2},products[PID],products[Cost_per_box]),2,0)</f>
        <v>9.94</v>
      </c>
      <c r="M6724" s="22">
        <f>shipments[[#This Row],[Boxes]]*shipments[[#This Row],[cost_per_box]]</f>
        <v>2465.12</v>
      </c>
      <c r="N6724" s="22">
        <f>shipments[[#This Row],[Amount]]-shipments[[#This Row],[total cost]]</f>
        <v>3465.88</v>
      </c>
    </row>
    <row r="6725" spans="1:14" x14ac:dyDescent="0.35">
      <c r="A6725" t="s">
        <v>6778</v>
      </c>
      <c r="B6725" t="s">
        <v>8048</v>
      </c>
      <c r="C6725" t="s">
        <v>8017</v>
      </c>
      <c r="D6725" t="s">
        <v>8037</v>
      </c>
      <c r="E6725" s="1">
        <v>45167</v>
      </c>
      <c r="F6725">
        <v>5433.75</v>
      </c>
      <c r="G6725">
        <v>195</v>
      </c>
      <c r="H6725" t="s">
        <v>7</v>
      </c>
      <c r="I6725" t="str">
        <f>VLOOKUP(shipments[[#This Row],[SPID]],CHOOSE({1,2},people[[#All],[SPID]],people[[#All],[Sales_person]]),2,0)</f>
        <v>Oby Sorrel</v>
      </c>
      <c r="J6725">
        <f>YEAR(shipments[[#This Row],[Shipdate]])</f>
        <v>2023</v>
      </c>
      <c r="K6725" s="22"/>
      <c r="L6725" s="22">
        <f>VLOOKUP(shipments[[#This Row],[PID]],CHOOSE({1,2},products[PID],products[Cost_per_box]),2,0)</f>
        <v>9.94</v>
      </c>
      <c r="M6725" s="22">
        <f>shipments[[#This Row],[Boxes]]*shipments[[#This Row],[cost_per_box]]</f>
        <v>1938.3</v>
      </c>
      <c r="N6725" s="22">
        <f>shipments[[#This Row],[Amount]]-shipments[[#This Row],[total cost]]</f>
        <v>3495.45</v>
      </c>
    </row>
    <row r="6726" spans="1:14" x14ac:dyDescent="0.35">
      <c r="A6726" t="s">
        <v>6779</v>
      </c>
      <c r="B6726" t="s">
        <v>8048</v>
      </c>
      <c r="C6726" t="s">
        <v>8018</v>
      </c>
      <c r="D6726" t="s">
        <v>8034</v>
      </c>
      <c r="E6726" s="1">
        <v>45342</v>
      </c>
      <c r="F6726">
        <v>7933.5</v>
      </c>
      <c r="G6726">
        <v>418</v>
      </c>
      <c r="H6726" t="s">
        <v>7</v>
      </c>
      <c r="I6726" t="str">
        <f>VLOOKUP(shipments[[#This Row],[SPID]],CHOOSE({1,2},people[[#All],[SPID]],people[[#All],[Sales_person]]),2,0)</f>
        <v>Oby Sorrel</v>
      </c>
      <c r="J6726">
        <f>YEAR(shipments[[#This Row],[Shipdate]])</f>
        <v>2024</v>
      </c>
      <c r="K6726" s="22"/>
      <c r="L6726" s="22">
        <f>VLOOKUP(shipments[[#This Row],[PID]],CHOOSE({1,2},products[PID],products[Cost_per_box]),2,0)</f>
        <v>7.73</v>
      </c>
      <c r="M6726" s="22">
        <f>shipments[[#This Row],[Boxes]]*shipments[[#This Row],[cost_per_box]]</f>
        <v>3231.1400000000003</v>
      </c>
      <c r="N6726" s="22">
        <f>shipments[[#This Row],[Amount]]-shipments[[#This Row],[total cost]]</f>
        <v>4702.3599999999997</v>
      </c>
    </row>
    <row r="6727" spans="1:14" x14ac:dyDescent="0.35">
      <c r="A6727" t="s">
        <v>6780</v>
      </c>
      <c r="B6727" t="s">
        <v>8048</v>
      </c>
      <c r="C6727" t="s">
        <v>8018</v>
      </c>
      <c r="D6727" t="s">
        <v>8038</v>
      </c>
      <c r="E6727" s="1">
        <v>45357</v>
      </c>
      <c r="F6727">
        <v>15475.5</v>
      </c>
      <c r="G6727">
        <v>737</v>
      </c>
      <c r="H6727" t="s">
        <v>7</v>
      </c>
      <c r="I6727" t="str">
        <f>VLOOKUP(shipments[[#This Row],[SPID]],CHOOSE({1,2},people[[#All],[SPID]],people[[#All],[Sales_person]]),2,0)</f>
        <v>Oby Sorrel</v>
      </c>
      <c r="J6727">
        <f>YEAR(shipments[[#This Row],[Shipdate]])</f>
        <v>2024</v>
      </c>
      <c r="K6727" s="22"/>
      <c r="L6727" s="22">
        <f>VLOOKUP(shipments[[#This Row],[PID]],CHOOSE({1,2},products[PID],products[Cost_per_box]),2,0)</f>
        <v>7.73</v>
      </c>
      <c r="M6727" s="22">
        <f>shipments[[#This Row],[Boxes]]*shipments[[#This Row],[cost_per_box]]</f>
        <v>5697.01</v>
      </c>
      <c r="N6727" s="22">
        <f>shipments[[#This Row],[Amount]]-shipments[[#This Row],[total cost]]</f>
        <v>9778.49</v>
      </c>
    </row>
    <row r="6728" spans="1:14" x14ac:dyDescent="0.35">
      <c r="A6728" t="s">
        <v>6781</v>
      </c>
      <c r="B6728" t="s">
        <v>8048</v>
      </c>
      <c r="C6728" t="s">
        <v>8018</v>
      </c>
      <c r="D6728" t="s">
        <v>8033</v>
      </c>
      <c r="E6728" s="1">
        <v>45075</v>
      </c>
      <c r="F6728">
        <v>11108.25</v>
      </c>
      <c r="G6728">
        <v>618</v>
      </c>
      <c r="H6728" t="s">
        <v>40</v>
      </c>
      <c r="I6728" t="str">
        <f>VLOOKUP(shipments[[#This Row],[SPID]],CHOOSE({1,2},people[[#All],[SPID]],people[[#All],[Sales_person]]),2,0)</f>
        <v>Oby Sorrel</v>
      </c>
      <c r="J6728">
        <f>YEAR(shipments[[#This Row],[Shipdate]])</f>
        <v>2023</v>
      </c>
      <c r="K6728" s="22"/>
      <c r="L6728" s="22">
        <f>VLOOKUP(shipments[[#This Row],[PID]],CHOOSE({1,2},products[PID],products[Cost_per_box]),2,0)</f>
        <v>7.73</v>
      </c>
      <c r="M6728" s="22">
        <f>shipments[[#This Row],[Boxes]]*shipments[[#This Row],[cost_per_box]]</f>
        <v>4777.1400000000003</v>
      </c>
      <c r="N6728" s="22">
        <f>shipments[[#This Row],[Amount]]-shipments[[#This Row],[total cost]]</f>
        <v>6331.11</v>
      </c>
    </row>
    <row r="6729" spans="1:14" x14ac:dyDescent="0.35">
      <c r="A6729" t="s">
        <v>6782</v>
      </c>
      <c r="B6729" t="s">
        <v>8048</v>
      </c>
      <c r="C6729" t="s">
        <v>8018</v>
      </c>
      <c r="D6729" t="s">
        <v>8038</v>
      </c>
      <c r="E6729" s="1">
        <v>44959</v>
      </c>
      <c r="F6729">
        <v>1993.5</v>
      </c>
      <c r="G6729">
        <v>91</v>
      </c>
      <c r="H6729" t="s">
        <v>7</v>
      </c>
      <c r="I6729" t="str">
        <f>VLOOKUP(shipments[[#This Row],[SPID]],CHOOSE({1,2},people[[#All],[SPID]],people[[#All],[Sales_person]]),2,0)</f>
        <v>Oby Sorrel</v>
      </c>
      <c r="J6729">
        <f>YEAR(shipments[[#This Row],[Shipdate]])</f>
        <v>2023</v>
      </c>
      <c r="K6729" s="22"/>
      <c r="L6729" s="22">
        <f>VLOOKUP(shipments[[#This Row],[PID]],CHOOSE({1,2},products[PID],products[Cost_per_box]),2,0)</f>
        <v>7.73</v>
      </c>
      <c r="M6729" s="22">
        <f>shipments[[#This Row],[Boxes]]*shipments[[#This Row],[cost_per_box]]</f>
        <v>703.43000000000006</v>
      </c>
      <c r="N6729" s="22">
        <f>shipments[[#This Row],[Amount]]-shipments[[#This Row],[total cost]]</f>
        <v>1290.07</v>
      </c>
    </row>
    <row r="6730" spans="1:14" x14ac:dyDescent="0.35">
      <c r="A6730" t="s">
        <v>6783</v>
      </c>
      <c r="B6730" t="s">
        <v>8048</v>
      </c>
      <c r="C6730" t="s">
        <v>8018</v>
      </c>
      <c r="D6730" t="s">
        <v>8033</v>
      </c>
      <c r="E6730" s="1">
        <v>45057</v>
      </c>
      <c r="F6730">
        <v>9229.5</v>
      </c>
      <c r="G6730">
        <v>440</v>
      </c>
      <c r="H6730" t="s">
        <v>7</v>
      </c>
      <c r="I6730" t="str">
        <f>VLOOKUP(shipments[[#This Row],[SPID]],CHOOSE({1,2},people[[#All],[SPID]],people[[#All],[Sales_person]]),2,0)</f>
        <v>Oby Sorrel</v>
      </c>
      <c r="J6730">
        <f>YEAR(shipments[[#This Row],[Shipdate]])</f>
        <v>2023</v>
      </c>
      <c r="K6730" s="22"/>
      <c r="L6730" s="22">
        <f>VLOOKUP(shipments[[#This Row],[PID]],CHOOSE({1,2},products[PID],products[Cost_per_box]),2,0)</f>
        <v>7.73</v>
      </c>
      <c r="M6730" s="22">
        <f>shipments[[#This Row],[Boxes]]*shipments[[#This Row],[cost_per_box]]</f>
        <v>3401.2000000000003</v>
      </c>
      <c r="N6730" s="22">
        <f>shipments[[#This Row],[Amount]]-shipments[[#This Row],[total cost]]</f>
        <v>5828.2999999999993</v>
      </c>
    </row>
    <row r="6731" spans="1:14" x14ac:dyDescent="0.35">
      <c r="A6731" t="s">
        <v>6784</v>
      </c>
      <c r="B6731" t="s">
        <v>8048</v>
      </c>
      <c r="C6731" t="s">
        <v>8019</v>
      </c>
      <c r="D6731" t="s">
        <v>8034</v>
      </c>
      <c r="E6731" s="1">
        <v>45180</v>
      </c>
      <c r="F6731">
        <v>1203.75</v>
      </c>
      <c r="G6731">
        <v>61</v>
      </c>
      <c r="H6731" t="s">
        <v>7</v>
      </c>
      <c r="I6731" t="str">
        <f>VLOOKUP(shipments[[#This Row],[SPID]],CHOOSE({1,2},people[[#All],[SPID]],people[[#All],[Sales_person]]),2,0)</f>
        <v>Oby Sorrel</v>
      </c>
      <c r="J6731">
        <f>YEAR(shipments[[#This Row],[Shipdate]])</f>
        <v>2023</v>
      </c>
      <c r="K6731" s="22"/>
      <c r="L6731" s="22">
        <f>VLOOKUP(shipments[[#This Row],[PID]],CHOOSE({1,2},products[PID],products[Cost_per_box]),2,0)</f>
        <v>3.68</v>
      </c>
      <c r="M6731" s="22">
        <f>shipments[[#This Row],[Boxes]]*shipments[[#This Row],[cost_per_box]]</f>
        <v>224.48000000000002</v>
      </c>
      <c r="N6731" s="22">
        <f>shipments[[#This Row],[Amount]]-shipments[[#This Row],[total cost]]</f>
        <v>979.27</v>
      </c>
    </row>
    <row r="6732" spans="1:14" x14ac:dyDescent="0.35">
      <c r="A6732" t="s">
        <v>6785</v>
      </c>
      <c r="B6732" t="s">
        <v>8048</v>
      </c>
      <c r="C6732" t="s">
        <v>8020</v>
      </c>
      <c r="D6732" t="s">
        <v>8033</v>
      </c>
      <c r="E6732" s="1">
        <v>45534</v>
      </c>
      <c r="F6732">
        <v>15.75</v>
      </c>
      <c r="G6732">
        <v>2</v>
      </c>
      <c r="H6732" t="s">
        <v>18</v>
      </c>
      <c r="I6732" t="str">
        <f>VLOOKUP(shipments[[#This Row],[SPID]],CHOOSE({1,2},people[[#All],[SPID]],people[[#All],[Sales_person]]),2,0)</f>
        <v>Oby Sorrel</v>
      </c>
      <c r="J6732">
        <f>YEAR(shipments[[#This Row],[Shipdate]])</f>
        <v>2024</v>
      </c>
      <c r="K6732" s="22"/>
      <c r="L6732" s="22">
        <f>VLOOKUP(shipments[[#This Row],[PID]],CHOOSE({1,2},products[PID],products[Cost_per_box]),2,0)</f>
        <v>8.2200000000000006</v>
      </c>
      <c r="M6732" s="22">
        <f>shipments[[#This Row],[Boxes]]*shipments[[#This Row],[cost_per_box]]</f>
        <v>16.440000000000001</v>
      </c>
      <c r="N6732" s="22">
        <f>shipments[[#This Row],[Amount]]-shipments[[#This Row],[total cost]]</f>
        <v>-0.69000000000000128</v>
      </c>
    </row>
    <row r="6733" spans="1:14" x14ac:dyDescent="0.35">
      <c r="A6733" t="s">
        <v>6786</v>
      </c>
      <c r="B6733" t="s">
        <v>8048</v>
      </c>
      <c r="C6733" t="s">
        <v>8020</v>
      </c>
      <c r="D6733" t="s">
        <v>8033</v>
      </c>
      <c r="E6733" s="1">
        <v>45125</v>
      </c>
      <c r="F6733">
        <v>2853</v>
      </c>
      <c r="G6733">
        <v>204</v>
      </c>
      <c r="H6733" t="s">
        <v>7</v>
      </c>
      <c r="I6733" t="str">
        <f>VLOOKUP(shipments[[#This Row],[SPID]],CHOOSE({1,2},people[[#All],[SPID]],people[[#All],[Sales_person]]),2,0)</f>
        <v>Oby Sorrel</v>
      </c>
      <c r="J6733">
        <f>YEAR(shipments[[#This Row],[Shipdate]])</f>
        <v>2023</v>
      </c>
      <c r="K6733" s="22"/>
      <c r="L6733" s="22">
        <f>VLOOKUP(shipments[[#This Row],[PID]],CHOOSE({1,2},products[PID],products[Cost_per_box]),2,0)</f>
        <v>8.2200000000000006</v>
      </c>
      <c r="M6733" s="22">
        <f>shipments[[#This Row],[Boxes]]*shipments[[#This Row],[cost_per_box]]</f>
        <v>1676.88</v>
      </c>
      <c r="N6733" s="22">
        <f>shipments[[#This Row],[Amount]]-shipments[[#This Row],[total cost]]</f>
        <v>1176.1199999999999</v>
      </c>
    </row>
    <row r="6734" spans="1:14" x14ac:dyDescent="0.35">
      <c r="A6734" t="s">
        <v>6787</v>
      </c>
      <c r="B6734" t="s">
        <v>8048</v>
      </c>
      <c r="C6734" t="s">
        <v>8020</v>
      </c>
      <c r="D6734" t="s">
        <v>8035</v>
      </c>
      <c r="E6734" s="1">
        <v>45244</v>
      </c>
      <c r="F6734">
        <v>3078</v>
      </c>
      <c r="G6734">
        <v>257</v>
      </c>
      <c r="H6734" t="s">
        <v>7</v>
      </c>
      <c r="I6734" t="str">
        <f>VLOOKUP(shipments[[#This Row],[SPID]],CHOOSE({1,2},people[[#All],[SPID]],people[[#All],[Sales_person]]),2,0)</f>
        <v>Oby Sorrel</v>
      </c>
      <c r="J6734">
        <f>YEAR(shipments[[#This Row],[Shipdate]])</f>
        <v>2023</v>
      </c>
      <c r="K6734" s="22"/>
      <c r="L6734" s="22">
        <f>VLOOKUP(shipments[[#This Row],[PID]],CHOOSE({1,2},products[PID],products[Cost_per_box]),2,0)</f>
        <v>8.2200000000000006</v>
      </c>
      <c r="M6734" s="22">
        <f>shipments[[#This Row],[Boxes]]*shipments[[#This Row],[cost_per_box]]</f>
        <v>2112.54</v>
      </c>
      <c r="N6734" s="22">
        <f>shipments[[#This Row],[Amount]]-shipments[[#This Row],[total cost]]</f>
        <v>965.46</v>
      </c>
    </row>
    <row r="6735" spans="1:14" x14ac:dyDescent="0.35">
      <c r="A6735" t="s">
        <v>6788</v>
      </c>
      <c r="B6735" t="s">
        <v>8048</v>
      </c>
      <c r="C6735" t="s">
        <v>8020</v>
      </c>
      <c r="D6735" t="s">
        <v>8037</v>
      </c>
      <c r="E6735" s="1">
        <v>45036</v>
      </c>
      <c r="F6735">
        <v>8815.5</v>
      </c>
      <c r="G6735">
        <v>630</v>
      </c>
      <c r="H6735" t="s">
        <v>7</v>
      </c>
      <c r="I6735" t="str">
        <f>VLOOKUP(shipments[[#This Row],[SPID]],CHOOSE({1,2},people[[#All],[SPID]],people[[#All],[Sales_person]]),2,0)</f>
        <v>Oby Sorrel</v>
      </c>
      <c r="J6735">
        <f>YEAR(shipments[[#This Row],[Shipdate]])</f>
        <v>2023</v>
      </c>
      <c r="K6735" s="22"/>
      <c r="L6735" s="22">
        <f>VLOOKUP(shipments[[#This Row],[PID]],CHOOSE({1,2},products[PID],products[Cost_per_box]),2,0)</f>
        <v>8.2200000000000006</v>
      </c>
      <c r="M6735" s="22">
        <f>shipments[[#This Row],[Boxes]]*shipments[[#This Row],[cost_per_box]]</f>
        <v>5178.6000000000004</v>
      </c>
      <c r="N6735" s="22">
        <f>shipments[[#This Row],[Amount]]-shipments[[#This Row],[total cost]]</f>
        <v>3636.8999999999996</v>
      </c>
    </row>
    <row r="6736" spans="1:14" x14ac:dyDescent="0.35">
      <c r="A6736" t="s">
        <v>6789</v>
      </c>
      <c r="B6736" t="s">
        <v>8048</v>
      </c>
      <c r="C6736" t="s">
        <v>8020</v>
      </c>
      <c r="D6736" t="s">
        <v>8034</v>
      </c>
      <c r="E6736" s="1">
        <v>45520</v>
      </c>
      <c r="F6736">
        <v>9411.75</v>
      </c>
      <c r="G6736">
        <v>628</v>
      </c>
      <c r="H6736" t="s">
        <v>18</v>
      </c>
      <c r="I6736" t="str">
        <f>VLOOKUP(shipments[[#This Row],[SPID]],CHOOSE({1,2},people[[#All],[SPID]],people[[#All],[Sales_person]]),2,0)</f>
        <v>Oby Sorrel</v>
      </c>
      <c r="J6736">
        <f>YEAR(shipments[[#This Row],[Shipdate]])</f>
        <v>2024</v>
      </c>
      <c r="K6736" s="22"/>
      <c r="L6736" s="22">
        <f>VLOOKUP(shipments[[#This Row],[PID]],CHOOSE({1,2},products[PID],products[Cost_per_box]),2,0)</f>
        <v>8.2200000000000006</v>
      </c>
      <c r="M6736" s="22">
        <f>shipments[[#This Row],[Boxes]]*shipments[[#This Row],[cost_per_box]]</f>
        <v>5162.1600000000008</v>
      </c>
      <c r="N6736" s="22">
        <f>shipments[[#This Row],[Amount]]-shipments[[#This Row],[total cost]]</f>
        <v>4249.5899999999992</v>
      </c>
    </row>
    <row r="6737" spans="1:14" x14ac:dyDescent="0.35">
      <c r="A6737" t="s">
        <v>6790</v>
      </c>
      <c r="B6737" t="s">
        <v>8048</v>
      </c>
      <c r="C6737" t="s">
        <v>8021</v>
      </c>
      <c r="D6737" t="s">
        <v>8034</v>
      </c>
      <c r="E6737" s="1">
        <v>45411</v>
      </c>
      <c r="F6737">
        <v>5366.25</v>
      </c>
      <c r="G6737">
        <v>283</v>
      </c>
      <c r="H6737" t="s">
        <v>7</v>
      </c>
      <c r="I6737" t="str">
        <f>VLOOKUP(shipments[[#This Row],[SPID]],CHOOSE({1,2},people[[#All],[SPID]],people[[#All],[Sales_person]]),2,0)</f>
        <v>Oby Sorrel</v>
      </c>
      <c r="J6737">
        <f>YEAR(shipments[[#This Row],[Shipdate]])</f>
        <v>2024</v>
      </c>
      <c r="K6737" s="22"/>
      <c r="L6737" s="22">
        <f>VLOOKUP(shipments[[#This Row],[PID]],CHOOSE({1,2},products[PID],products[Cost_per_box]),2,0)</f>
        <v>10.23</v>
      </c>
      <c r="M6737" s="22">
        <f>shipments[[#This Row],[Boxes]]*shipments[[#This Row],[cost_per_box]]</f>
        <v>2895.09</v>
      </c>
      <c r="N6737" s="22">
        <f>shipments[[#This Row],[Amount]]-shipments[[#This Row],[total cost]]</f>
        <v>2471.16</v>
      </c>
    </row>
    <row r="6738" spans="1:14" x14ac:dyDescent="0.35">
      <c r="A6738" t="s">
        <v>6791</v>
      </c>
      <c r="B6738" t="s">
        <v>8048</v>
      </c>
      <c r="C6738" t="s">
        <v>8021</v>
      </c>
      <c r="D6738" t="s">
        <v>8033</v>
      </c>
      <c r="E6738" s="1">
        <v>45469</v>
      </c>
      <c r="F6738">
        <v>5636.25</v>
      </c>
      <c r="G6738">
        <v>332</v>
      </c>
      <c r="H6738" t="s">
        <v>7</v>
      </c>
      <c r="I6738" t="str">
        <f>VLOOKUP(shipments[[#This Row],[SPID]],CHOOSE({1,2},people[[#All],[SPID]],people[[#All],[Sales_person]]),2,0)</f>
        <v>Oby Sorrel</v>
      </c>
      <c r="J6738">
        <f>YEAR(shipments[[#This Row],[Shipdate]])</f>
        <v>2024</v>
      </c>
      <c r="K6738" s="22"/>
      <c r="L6738" s="22">
        <f>VLOOKUP(shipments[[#This Row],[PID]],CHOOSE({1,2},products[PID],products[Cost_per_box]),2,0)</f>
        <v>10.23</v>
      </c>
      <c r="M6738" s="22">
        <f>shipments[[#This Row],[Boxes]]*shipments[[#This Row],[cost_per_box]]</f>
        <v>3396.36</v>
      </c>
      <c r="N6738" s="22">
        <f>shipments[[#This Row],[Amount]]-shipments[[#This Row],[total cost]]</f>
        <v>2239.89</v>
      </c>
    </row>
    <row r="6739" spans="1:14" x14ac:dyDescent="0.35">
      <c r="A6739" t="s">
        <v>6792</v>
      </c>
      <c r="B6739" t="s">
        <v>8048</v>
      </c>
      <c r="C6739" t="s">
        <v>8021</v>
      </c>
      <c r="D6739" t="s">
        <v>8033</v>
      </c>
      <c r="E6739" s="1">
        <v>45490</v>
      </c>
      <c r="F6739">
        <v>1080</v>
      </c>
      <c r="G6739">
        <v>60</v>
      </c>
      <c r="H6739" t="s">
        <v>18</v>
      </c>
      <c r="I6739" t="str">
        <f>VLOOKUP(shipments[[#This Row],[SPID]],CHOOSE({1,2},people[[#All],[SPID]],people[[#All],[Sales_person]]),2,0)</f>
        <v>Oby Sorrel</v>
      </c>
      <c r="J6739">
        <f>YEAR(shipments[[#This Row],[Shipdate]])</f>
        <v>2024</v>
      </c>
      <c r="K6739" s="22"/>
      <c r="L6739" s="22">
        <f>VLOOKUP(shipments[[#This Row],[PID]],CHOOSE({1,2},products[PID],products[Cost_per_box]),2,0)</f>
        <v>10.23</v>
      </c>
      <c r="M6739" s="22">
        <f>shipments[[#This Row],[Boxes]]*shipments[[#This Row],[cost_per_box]]</f>
        <v>613.80000000000007</v>
      </c>
      <c r="N6739" s="22">
        <f>shipments[[#This Row],[Amount]]-shipments[[#This Row],[total cost]]</f>
        <v>466.19999999999993</v>
      </c>
    </row>
    <row r="6740" spans="1:14" x14ac:dyDescent="0.35">
      <c r="A6740" t="s">
        <v>6793</v>
      </c>
      <c r="B6740" t="s">
        <v>8048</v>
      </c>
      <c r="C6740" t="s">
        <v>8022</v>
      </c>
      <c r="D6740" t="s">
        <v>8037</v>
      </c>
      <c r="E6740" s="1">
        <v>44951</v>
      </c>
      <c r="F6740">
        <v>7854.75</v>
      </c>
      <c r="G6740">
        <v>524</v>
      </c>
      <c r="H6740" t="s">
        <v>7</v>
      </c>
      <c r="I6740" t="str">
        <f>VLOOKUP(shipments[[#This Row],[SPID]],CHOOSE({1,2},people[[#All],[SPID]],people[[#All],[Sales_person]]),2,0)</f>
        <v>Oby Sorrel</v>
      </c>
      <c r="J6740">
        <f>YEAR(shipments[[#This Row],[Shipdate]])</f>
        <v>2023</v>
      </c>
      <c r="K6740" s="22"/>
      <c r="L6740" s="22">
        <f>VLOOKUP(shipments[[#This Row],[PID]],CHOOSE({1,2},products[PID],products[Cost_per_box]),2,0)</f>
        <v>4.74</v>
      </c>
      <c r="M6740" s="22">
        <f>shipments[[#This Row],[Boxes]]*shipments[[#This Row],[cost_per_box]]</f>
        <v>2483.7600000000002</v>
      </c>
      <c r="N6740" s="22">
        <f>shipments[[#This Row],[Amount]]-shipments[[#This Row],[total cost]]</f>
        <v>5370.99</v>
      </c>
    </row>
    <row r="6741" spans="1:14" x14ac:dyDescent="0.35">
      <c r="A6741" t="s">
        <v>6794</v>
      </c>
      <c r="B6741" t="s">
        <v>8048</v>
      </c>
      <c r="C6741" t="s">
        <v>8022</v>
      </c>
      <c r="D6741" t="s">
        <v>8037</v>
      </c>
      <c r="E6741" s="1">
        <v>45461</v>
      </c>
      <c r="F6741">
        <v>7942.5</v>
      </c>
      <c r="G6741">
        <v>568</v>
      </c>
      <c r="H6741" t="s">
        <v>7</v>
      </c>
      <c r="I6741" t="str">
        <f>VLOOKUP(shipments[[#This Row],[SPID]],CHOOSE({1,2},people[[#All],[SPID]],people[[#All],[Sales_person]]),2,0)</f>
        <v>Oby Sorrel</v>
      </c>
      <c r="J6741">
        <f>YEAR(shipments[[#This Row],[Shipdate]])</f>
        <v>2024</v>
      </c>
      <c r="K6741" s="22"/>
      <c r="L6741" s="22">
        <f>VLOOKUP(shipments[[#This Row],[PID]],CHOOSE({1,2},products[PID],products[Cost_per_box]),2,0)</f>
        <v>4.74</v>
      </c>
      <c r="M6741" s="22">
        <f>shipments[[#This Row],[Boxes]]*shipments[[#This Row],[cost_per_box]]</f>
        <v>2692.32</v>
      </c>
      <c r="N6741" s="22">
        <f>shipments[[#This Row],[Amount]]-shipments[[#This Row],[total cost]]</f>
        <v>5250.18</v>
      </c>
    </row>
    <row r="6742" spans="1:14" x14ac:dyDescent="0.35">
      <c r="A6742" t="s">
        <v>6795</v>
      </c>
      <c r="B6742" t="s">
        <v>8048</v>
      </c>
      <c r="C6742" t="s">
        <v>8023</v>
      </c>
      <c r="D6742" t="s">
        <v>8034</v>
      </c>
      <c r="E6742" s="1">
        <v>45280</v>
      </c>
      <c r="F6742">
        <v>6453</v>
      </c>
      <c r="G6742">
        <v>807</v>
      </c>
      <c r="H6742" t="s">
        <v>7</v>
      </c>
      <c r="I6742" t="str">
        <f>VLOOKUP(shipments[[#This Row],[SPID]],CHOOSE({1,2},people[[#All],[SPID]],people[[#All],[Sales_person]]),2,0)</f>
        <v>Oby Sorrel</v>
      </c>
      <c r="J6742">
        <f>YEAR(shipments[[#This Row],[Shipdate]])</f>
        <v>2023</v>
      </c>
      <c r="K6742" s="22"/>
      <c r="L6742" s="22">
        <f>VLOOKUP(shipments[[#This Row],[PID]],CHOOSE({1,2},products[PID],products[Cost_per_box]),2,0)</f>
        <v>10.51</v>
      </c>
      <c r="M6742" s="22">
        <f>shipments[[#This Row],[Boxes]]*shipments[[#This Row],[cost_per_box]]</f>
        <v>8481.57</v>
      </c>
      <c r="N6742" s="22">
        <f>shipments[[#This Row],[Amount]]-shipments[[#This Row],[total cost]]</f>
        <v>-2028.5699999999997</v>
      </c>
    </row>
    <row r="6743" spans="1:14" x14ac:dyDescent="0.35">
      <c r="A6743" t="s">
        <v>6796</v>
      </c>
      <c r="B6743" t="s">
        <v>8048</v>
      </c>
      <c r="C6743" t="s">
        <v>8023</v>
      </c>
      <c r="D6743" t="s">
        <v>8036</v>
      </c>
      <c r="E6743" s="1">
        <v>45120</v>
      </c>
      <c r="F6743">
        <v>6124.5</v>
      </c>
      <c r="G6743">
        <v>613</v>
      </c>
      <c r="H6743" t="s">
        <v>7</v>
      </c>
      <c r="I6743" t="str">
        <f>VLOOKUP(shipments[[#This Row],[SPID]],CHOOSE({1,2},people[[#All],[SPID]],people[[#All],[Sales_person]]),2,0)</f>
        <v>Oby Sorrel</v>
      </c>
      <c r="J6743">
        <f>YEAR(shipments[[#This Row],[Shipdate]])</f>
        <v>2023</v>
      </c>
      <c r="K6743" s="22"/>
      <c r="L6743" s="22">
        <f>VLOOKUP(shipments[[#This Row],[PID]],CHOOSE({1,2},products[PID],products[Cost_per_box]),2,0)</f>
        <v>10.51</v>
      </c>
      <c r="M6743" s="22">
        <f>shipments[[#This Row],[Boxes]]*shipments[[#This Row],[cost_per_box]]</f>
        <v>6442.63</v>
      </c>
      <c r="N6743" s="22">
        <f>shipments[[#This Row],[Amount]]-shipments[[#This Row],[total cost]]</f>
        <v>-318.13000000000011</v>
      </c>
    </row>
    <row r="6744" spans="1:14" x14ac:dyDescent="0.35">
      <c r="A6744" t="s">
        <v>6797</v>
      </c>
      <c r="B6744" t="s">
        <v>8048</v>
      </c>
      <c r="C6744" t="s">
        <v>8023</v>
      </c>
      <c r="D6744" t="s">
        <v>8038</v>
      </c>
      <c r="E6744" s="1">
        <v>45092</v>
      </c>
      <c r="F6744">
        <v>4556.25</v>
      </c>
      <c r="G6744">
        <v>507</v>
      </c>
      <c r="H6744" t="s">
        <v>7</v>
      </c>
      <c r="I6744" t="str">
        <f>VLOOKUP(shipments[[#This Row],[SPID]],CHOOSE({1,2},people[[#All],[SPID]],people[[#All],[Sales_person]]),2,0)</f>
        <v>Oby Sorrel</v>
      </c>
      <c r="J6744">
        <f>YEAR(shipments[[#This Row],[Shipdate]])</f>
        <v>2023</v>
      </c>
      <c r="K6744" s="22"/>
      <c r="L6744" s="22">
        <f>VLOOKUP(shipments[[#This Row],[PID]],CHOOSE({1,2},products[PID],products[Cost_per_box]),2,0)</f>
        <v>10.51</v>
      </c>
      <c r="M6744" s="22">
        <f>shipments[[#This Row],[Boxes]]*shipments[[#This Row],[cost_per_box]]</f>
        <v>5328.57</v>
      </c>
      <c r="N6744" s="22">
        <f>shipments[[#This Row],[Amount]]-shipments[[#This Row],[total cost]]</f>
        <v>-772.31999999999971</v>
      </c>
    </row>
    <row r="6745" spans="1:14" x14ac:dyDescent="0.35">
      <c r="A6745" t="s">
        <v>6798</v>
      </c>
      <c r="B6745" t="s">
        <v>8048</v>
      </c>
      <c r="C6745" t="s">
        <v>8023</v>
      </c>
      <c r="D6745" t="s">
        <v>8036</v>
      </c>
      <c r="E6745" s="1">
        <v>44999</v>
      </c>
      <c r="F6745">
        <v>9031.5</v>
      </c>
      <c r="G6745">
        <v>1506</v>
      </c>
      <c r="H6745" t="s">
        <v>7</v>
      </c>
      <c r="I6745" t="str">
        <f>VLOOKUP(shipments[[#This Row],[SPID]],CHOOSE({1,2},people[[#All],[SPID]],people[[#All],[Sales_person]]),2,0)</f>
        <v>Oby Sorrel</v>
      </c>
      <c r="J6745">
        <f>YEAR(shipments[[#This Row],[Shipdate]])</f>
        <v>2023</v>
      </c>
      <c r="K6745" s="22"/>
      <c r="L6745" s="22">
        <f>VLOOKUP(shipments[[#This Row],[PID]],CHOOSE({1,2},products[PID],products[Cost_per_box]),2,0)</f>
        <v>10.51</v>
      </c>
      <c r="M6745" s="22">
        <f>shipments[[#This Row],[Boxes]]*shipments[[#This Row],[cost_per_box]]</f>
        <v>15828.06</v>
      </c>
      <c r="N6745" s="22">
        <f>shipments[[#This Row],[Amount]]-shipments[[#This Row],[total cost]]</f>
        <v>-6796.5599999999995</v>
      </c>
    </row>
    <row r="6746" spans="1:14" x14ac:dyDescent="0.35">
      <c r="A6746" t="s">
        <v>6799</v>
      </c>
      <c r="B6746" t="s">
        <v>8048</v>
      </c>
      <c r="C6746" t="s">
        <v>8023</v>
      </c>
      <c r="D6746" t="s">
        <v>8037</v>
      </c>
      <c r="E6746" s="1">
        <v>45170</v>
      </c>
      <c r="F6746">
        <v>5523.75</v>
      </c>
      <c r="G6746">
        <v>790</v>
      </c>
      <c r="H6746" t="s">
        <v>40</v>
      </c>
      <c r="I6746" t="str">
        <f>VLOOKUP(shipments[[#This Row],[SPID]],CHOOSE({1,2},people[[#All],[SPID]],people[[#All],[Sales_person]]),2,0)</f>
        <v>Oby Sorrel</v>
      </c>
      <c r="J6746">
        <f>YEAR(shipments[[#This Row],[Shipdate]])</f>
        <v>2023</v>
      </c>
      <c r="K6746" s="22"/>
      <c r="L6746" s="22">
        <f>VLOOKUP(shipments[[#This Row],[PID]],CHOOSE({1,2},products[PID],products[Cost_per_box]),2,0)</f>
        <v>10.51</v>
      </c>
      <c r="M6746" s="22">
        <f>shipments[[#This Row],[Boxes]]*shipments[[#This Row],[cost_per_box]]</f>
        <v>8302.9</v>
      </c>
      <c r="N6746" s="22">
        <f>shipments[[#This Row],[Amount]]-shipments[[#This Row],[total cost]]</f>
        <v>-2779.1499999999996</v>
      </c>
    </row>
    <row r="6747" spans="1:14" x14ac:dyDescent="0.35">
      <c r="A6747" t="s">
        <v>6800</v>
      </c>
      <c r="B6747" t="s">
        <v>8048</v>
      </c>
      <c r="C6747" t="s">
        <v>8023</v>
      </c>
      <c r="D6747" t="s">
        <v>8038</v>
      </c>
      <c r="E6747" s="1">
        <v>45030</v>
      </c>
      <c r="F6747">
        <v>373.5</v>
      </c>
      <c r="G6747">
        <v>42</v>
      </c>
      <c r="H6747" t="s">
        <v>7</v>
      </c>
      <c r="I6747" t="str">
        <f>VLOOKUP(shipments[[#This Row],[SPID]],CHOOSE({1,2},people[[#All],[SPID]],people[[#All],[Sales_person]]),2,0)</f>
        <v>Oby Sorrel</v>
      </c>
      <c r="J6747">
        <f>YEAR(shipments[[#This Row],[Shipdate]])</f>
        <v>2023</v>
      </c>
      <c r="K6747" s="22"/>
      <c r="L6747" s="22">
        <f>VLOOKUP(shipments[[#This Row],[PID]],CHOOSE({1,2},products[PID],products[Cost_per_box]),2,0)</f>
        <v>10.51</v>
      </c>
      <c r="M6747" s="22">
        <f>shipments[[#This Row],[Boxes]]*shipments[[#This Row],[cost_per_box]]</f>
        <v>441.42</v>
      </c>
      <c r="N6747" s="22">
        <f>shipments[[#This Row],[Amount]]-shipments[[#This Row],[total cost]]</f>
        <v>-67.920000000000016</v>
      </c>
    </row>
    <row r="6748" spans="1:14" x14ac:dyDescent="0.35">
      <c r="A6748" t="s">
        <v>6801</v>
      </c>
      <c r="B6748" t="s">
        <v>8048</v>
      </c>
      <c r="C6748" t="s">
        <v>8024</v>
      </c>
      <c r="D6748" t="s">
        <v>8038</v>
      </c>
      <c r="E6748" s="1">
        <v>45506</v>
      </c>
      <c r="F6748">
        <v>3699</v>
      </c>
      <c r="G6748">
        <v>218</v>
      </c>
      <c r="H6748" t="s">
        <v>18</v>
      </c>
      <c r="I6748" t="str">
        <f>VLOOKUP(shipments[[#This Row],[SPID]],CHOOSE({1,2},people[[#All],[SPID]],people[[#All],[Sales_person]]),2,0)</f>
        <v>Oby Sorrel</v>
      </c>
      <c r="J6748">
        <f>YEAR(shipments[[#This Row],[Shipdate]])</f>
        <v>2024</v>
      </c>
      <c r="K6748" s="22"/>
      <c r="L6748" s="22">
        <f>VLOOKUP(shipments[[#This Row],[PID]],CHOOSE({1,2},products[PID],products[Cost_per_box]),2,0)</f>
        <v>6.43</v>
      </c>
      <c r="M6748" s="22">
        <f>shipments[[#This Row],[Boxes]]*shipments[[#This Row],[cost_per_box]]</f>
        <v>1401.74</v>
      </c>
      <c r="N6748" s="22">
        <f>shipments[[#This Row],[Amount]]-shipments[[#This Row],[total cost]]</f>
        <v>2297.2600000000002</v>
      </c>
    </row>
    <row r="6749" spans="1:14" x14ac:dyDescent="0.35">
      <c r="A6749" t="s">
        <v>6802</v>
      </c>
      <c r="B6749" t="s">
        <v>8048</v>
      </c>
      <c r="C6749" t="s">
        <v>8024</v>
      </c>
      <c r="D6749" t="s">
        <v>8037</v>
      </c>
      <c r="E6749" s="1">
        <v>45308</v>
      </c>
      <c r="F6749">
        <v>5528.25</v>
      </c>
      <c r="G6749">
        <v>369</v>
      </c>
      <c r="H6749" t="s">
        <v>7</v>
      </c>
      <c r="I6749" t="str">
        <f>VLOOKUP(shipments[[#This Row],[SPID]],CHOOSE({1,2},people[[#All],[SPID]],people[[#All],[Sales_person]]),2,0)</f>
        <v>Oby Sorrel</v>
      </c>
      <c r="J6749">
        <f>YEAR(shipments[[#This Row],[Shipdate]])</f>
        <v>2024</v>
      </c>
      <c r="K6749" s="22"/>
      <c r="L6749" s="22">
        <f>VLOOKUP(shipments[[#This Row],[PID]],CHOOSE({1,2},products[PID],products[Cost_per_box]),2,0)</f>
        <v>6.43</v>
      </c>
      <c r="M6749" s="22">
        <f>shipments[[#This Row],[Boxes]]*shipments[[#This Row],[cost_per_box]]</f>
        <v>2372.67</v>
      </c>
      <c r="N6749" s="22">
        <f>shipments[[#This Row],[Amount]]-shipments[[#This Row],[total cost]]</f>
        <v>3155.58</v>
      </c>
    </row>
    <row r="6750" spans="1:14" x14ac:dyDescent="0.35">
      <c r="A6750" t="s">
        <v>6803</v>
      </c>
      <c r="B6750" t="s">
        <v>8048</v>
      </c>
      <c r="C6750" t="s">
        <v>8024</v>
      </c>
      <c r="D6750" t="s">
        <v>8038</v>
      </c>
      <c r="E6750" s="1">
        <v>45299</v>
      </c>
      <c r="F6750">
        <v>6257.25</v>
      </c>
      <c r="G6750">
        <v>447</v>
      </c>
      <c r="H6750" t="s">
        <v>7</v>
      </c>
      <c r="I6750" t="str">
        <f>VLOOKUP(shipments[[#This Row],[SPID]],CHOOSE({1,2},people[[#All],[SPID]],people[[#All],[Sales_person]]),2,0)</f>
        <v>Oby Sorrel</v>
      </c>
      <c r="J6750">
        <f>YEAR(shipments[[#This Row],[Shipdate]])</f>
        <v>2024</v>
      </c>
      <c r="K6750" s="22"/>
      <c r="L6750" s="22">
        <f>VLOOKUP(shipments[[#This Row],[PID]],CHOOSE({1,2},products[PID],products[Cost_per_box]),2,0)</f>
        <v>6.43</v>
      </c>
      <c r="M6750" s="22">
        <f>shipments[[#This Row],[Boxes]]*shipments[[#This Row],[cost_per_box]]</f>
        <v>2874.21</v>
      </c>
      <c r="N6750" s="22">
        <f>shipments[[#This Row],[Amount]]-shipments[[#This Row],[total cost]]</f>
        <v>3383.04</v>
      </c>
    </row>
    <row r="6751" spans="1:14" x14ac:dyDescent="0.35">
      <c r="A6751" t="s">
        <v>6804</v>
      </c>
      <c r="B6751" t="s">
        <v>8048</v>
      </c>
      <c r="C6751" t="s">
        <v>8025</v>
      </c>
      <c r="D6751" t="s">
        <v>8038</v>
      </c>
      <c r="E6751" s="1">
        <v>44967</v>
      </c>
      <c r="F6751">
        <v>3784.5</v>
      </c>
      <c r="G6751">
        <v>181</v>
      </c>
      <c r="H6751" t="s">
        <v>7</v>
      </c>
      <c r="I6751" t="str">
        <f>VLOOKUP(shipments[[#This Row],[SPID]],CHOOSE({1,2},people[[#All],[SPID]],people[[#All],[Sales_person]]),2,0)</f>
        <v>Oby Sorrel</v>
      </c>
      <c r="J6751">
        <f>YEAR(shipments[[#This Row],[Shipdate]])</f>
        <v>2023</v>
      </c>
      <c r="K6751" s="22"/>
      <c r="L6751" s="22">
        <f>VLOOKUP(shipments[[#This Row],[PID]],CHOOSE({1,2},products[PID],products[Cost_per_box]),2,0)</f>
        <v>12.41</v>
      </c>
      <c r="M6751" s="22">
        <f>shipments[[#This Row],[Boxes]]*shipments[[#This Row],[cost_per_box]]</f>
        <v>2246.21</v>
      </c>
      <c r="N6751" s="22">
        <f>shipments[[#This Row],[Amount]]-shipments[[#This Row],[total cost]]</f>
        <v>1538.29</v>
      </c>
    </row>
    <row r="6752" spans="1:14" x14ac:dyDescent="0.35">
      <c r="A6752" t="s">
        <v>6805</v>
      </c>
      <c r="B6752" t="s">
        <v>8048</v>
      </c>
      <c r="C6752" t="s">
        <v>8025</v>
      </c>
      <c r="D6752" t="s">
        <v>8038</v>
      </c>
      <c r="E6752" s="1">
        <v>44942</v>
      </c>
      <c r="F6752">
        <v>7125.75</v>
      </c>
      <c r="G6752">
        <v>357</v>
      </c>
      <c r="H6752" t="s">
        <v>7</v>
      </c>
      <c r="I6752" t="str">
        <f>VLOOKUP(shipments[[#This Row],[SPID]],CHOOSE({1,2},people[[#All],[SPID]],people[[#All],[Sales_person]]),2,0)</f>
        <v>Oby Sorrel</v>
      </c>
      <c r="J6752">
        <f>YEAR(shipments[[#This Row],[Shipdate]])</f>
        <v>2023</v>
      </c>
      <c r="K6752" s="22"/>
      <c r="L6752" s="22">
        <f>VLOOKUP(shipments[[#This Row],[PID]],CHOOSE({1,2},products[PID],products[Cost_per_box]),2,0)</f>
        <v>12.41</v>
      </c>
      <c r="M6752" s="22">
        <f>shipments[[#This Row],[Boxes]]*shipments[[#This Row],[cost_per_box]]</f>
        <v>4430.37</v>
      </c>
      <c r="N6752" s="22">
        <f>shipments[[#This Row],[Amount]]-shipments[[#This Row],[total cost]]</f>
        <v>2695.38</v>
      </c>
    </row>
    <row r="6753" spans="1:14" x14ac:dyDescent="0.35">
      <c r="A6753" t="s">
        <v>6806</v>
      </c>
      <c r="B6753" t="s">
        <v>8048</v>
      </c>
      <c r="C6753" t="s">
        <v>8026</v>
      </c>
      <c r="D6753" t="s">
        <v>8034</v>
      </c>
      <c r="E6753" s="1">
        <v>45471</v>
      </c>
      <c r="F6753">
        <v>7915.5</v>
      </c>
      <c r="G6753">
        <v>528</v>
      </c>
      <c r="H6753" t="s">
        <v>7</v>
      </c>
      <c r="I6753" t="str">
        <f>VLOOKUP(shipments[[#This Row],[SPID]],CHOOSE({1,2},people[[#All],[SPID]],people[[#All],[Sales_person]]),2,0)</f>
        <v>Oby Sorrel</v>
      </c>
      <c r="J6753">
        <f>YEAR(shipments[[#This Row],[Shipdate]])</f>
        <v>2024</v>
      </c>
      <c r="K6753" s="22"/>
      <c r="L6753" s="22">
        <f>VLOOKUP(shipments[[#This Row],[PID]],CHOOSE({1,2},products[PID],products[Cost_per_box]),2,0)</f>
        <v>9.57</v>
      </c>
      <c r="M6753" s="22">
        <f>shipments[[#This Row],[Boxes]]*shipments[[#This Row],[cost_per_box]]</f>
        <v>5052.96</v>
      </c>
      <c r="N6753" s="22">
        <f>shipments[[#This Row],[Amount]]-shipments[[#This Row],[total cost]]</f>
        <v>2862.54</v>
      </c>
    </row>
    <row r="6754" spans="1:14" x14ac:dyDescent="0.35">
      <c r="A6754" t="s">
        <v>6807</v>
      </c>
      <c r="B6754" t="s">
        <v>8048</v>
      </c>
      <c r="C6754" t="s">
        <v>8026</v>
      </c>
      <c r="D6754" t="s">
        <v>8036</v>
      </c>
      <c r="E6754" s="1">
        <v>45028</v>
      </c>
      <c r="F6754">
        <v>2522.25</v>
      </c>
      <c r="G6754">
        <v>181</v>
      </c>
      <c r="H6754" t="s">
        <v>7</v>
      </c>
      <c r="I6754" t="str">
        <f>VLOOKUP(shipments[[#This Row],[SPID]],CHOOSE({1,2},people[[#All],[SPID]],people[[#All],[Sales_person]]),2,0)</f>
        <v>Oby Sorrel</v>
      </c>
      <c r="J6754">
        <f>YEAR(shipments[[#This Row],[Shipdate]])</f>
        <v>2023</v>
      </c>
      <c r="K6754" s="22"/>
      <c r="L6754" s="22">
        <f>VLOOKUP(shipments[[#This Row],[PID]],CHOOSE({1,2},products[PID],products[Cost_per_box]),2,0)</f>
        <v>9.57</v>
      </c>
      <c r="M6754" s="22">
        <f>shipments[[#This Row],[Boxes]]*shipments[[#This Row],[cost_per_box]]</f>
        <v>1732.17</v>
      </c>
      <c r="N6754" s="22">
        <f>shipments[[#This Row],[Amount]]-shipments[[#This Row],[total cost]]</f>
        <v>790.07999999999993</v>
      </c>
    </row>
    <row r="6755" spans="1:14" x14ac:dyDescent="0.35">
      <c r="A6755" t="s">
        <v>6808</v>
      </c>
      <c r="B6755" t="s">
        <v>8048</v>
      </c>
      <c r="C6755" t="s">
        <v>8026</v>
      </c>
      <c r="D6755" t="s">
        <v>8034</v>
      </c>
      <c r="E6755" s="1">
        <v>45498</v>
      </c>
      <c r="F6755">
        <v>14260.5</v>
      </c>
      <c r="G6755">
        <v>951</v>
      </c>
      <c r="H6755" t="s">
        <v>18</v>
      </c>
      <c r="I6755" t="str">
        <f>VLOOKUP(shipments[[#This Row],[SPID]],CHOOSE({1,2},people[[#All],[SPID]],people[[#All],[Sales_person]]),2,0)</f>
        <v>Oby Sorrel</v>
      </c>
      <c r="J6755">
        <f>YEAR(shipments[[#This Row],[Shipdate]])</f>
        <v>2024</v>
      </c>
      <c r="K6755" s="22"/>
      <c r="L6755" s="22">
        <f>VLOOKUP(shipments[[#This Row],[PID]],CHOOSE({1,2},products[PID],products[Cost_per_box]),2,0)</f>
        <v>9.57</v>
      </c>
      <c r="M6755" s="22">
        <f>shipments[[#This Row],[Boxes]]*shipments[[#This Row],[cost_per_box]]</f>
        <v>9101.07</v>
      </c>
      <c r="N6755" s="22">
        <f>shipments[[#This Row],[Amount]]-shipments[[#This Row],[total cost]]</f>
        <v>5159.43</v>
      </c>
    </row>
    <row r="6756" spans="1:14" x14ac:dyDescent="0.35">
      <c r="A6756" t="s">
        <v>6809</v>
      </c>
      <c r="B6756" t="s">
        <v>8048</v>
      </c>
      <c r="C6756" t="s">
        <v>8026</v>
      </c>
      <c r="D6756" t="s">
        <v>8034</v>
      </c>
      <c r="E6756" s="1">
        <v>45124</v>
      </c>
      <c r="F6756">
        <v>4686.75</v>
      </c>
      <c r="G6756">
        <v>335</v>
      </c>
      <c r="H6756" t="s">
        <v>7</v>
      </c>
      <c r="I6756" t="str">
        <f>VLOOKUP(shipments[[#This Row],[SPID]],CHOOSE({1,2},people[[#All],[SPID]],people[[#All],[Sales_person]]),2,0)</f>
        <v>Oby Sorrel</v>
      </c>
      <c r="J6756">
        <f>YEAR(shipments[[#This Row],[Shipdate]])</f>
        <v>2023</v>
      </c>
      <c r="K6756" s="22"/>
      <c r="L6756" s="22">
        <f>VLOOKUP(shipments[[#This Row],[PID]],CHOOSE({1,2},products[PID],products[Cost_per_box]),2,0)</f>
        <v>9.57</v>
      </c>
      <c r="M6756" s="22">
        <f>shipments[[#This Row],[Boxes]]*shipments[[#This Row],[cost_per_box]]</f>
        <v>3205.9500000000003</v>
      </c>
      <c r="N6756" s="22">
        <f>shipments[[#This Row],[Amount]]-shipments[[#This Row],[total cost]]</f>
        <v>1480.7999999999997</v>
      </c>
    </row>
    <row r="6757" spans="1:14" x14ac:dyDescent="0.35">
      <c r="A6757" t="s">
        <v>6810</v>
      </c>
      <c r="B6757" t="s">
        <v>8048</v>
      </c>
      <c r="C6757" t="s">
        <v>8027</v>
      </c>
      <c r="D6757" t="s">
        <v>8034</v>
      </c>
      <c r="E6757" s="1">
        <v>45314</v>
      </c>
      <c r="F6757">
        <v>1093.5</v>
      </c>
      <c r="G6757">
        <v>157</v>
      </c>
      <c r="H6757" t="s">
        <v>7</v>
      </c>
      <c r="I6757" t="str">
        <f>VLOOKUP(shipments[[#This Row],[SPID]],CHOOSE({1,2},people[[#All],[SPID]],people[[#All],[Sales_person]]),2,0)</f>
        <v>Oby Sorrel</v>
      </c>
      <c r="J6757">
        <f>YEAR(shipments[[#This Row],[Shipdate]])</f>
        <v>2024</v>
      </c>
      <c r="K6757" s="22"/>
      <c r="L6757" s="22">
        <f>VLOOKUP(shipments[[#This Row],[PID]],CHOOSE({1,2},products[PID],products[Cost_per_box]),2,0)</f>
        <v>8.43</v>
      </c>
      <c r="M6757" s="22">
        <f>shipments[[#This Row],[Boxes]]*shipments[[#This Row],[cost_per_box]]</f>
        <v>1323.51</v>
      </c>
      <c r="N6757" s="22">
        <f>shipments[[#This Row],[Amount]]-shipments[[#This Row],[total cost]]</f>
        <v>-230.01</v>
      </c>
    </row>
    <row r="6758" spans="1:14" x14ac:dyDescent="0.35">
      <c r="A6758" t="s">
        <v>6811</v>
      </c>
      <c r="B6758" t="s">
        <v>8048</v>
      </c>
      <c r="C6758" t="s">
        <v>8027</v>
      </c>
      <c r="D6758" t="s">
        <v>8034</v>
      </c>
      <c r="E6758" s="1">
        <v>45065</v>
      </c>
      <c r="F6758">
        <v>1435.5</v>
      </c>
      <c r="G6758">
        <v>131</v>
      </c>
      <c r="H6758" t="s">
        <v>7</v>
      </c>
      <c r="I6758" t="str">
        <f>VLOOKUP(shipments[[#This Row],[SPID]],CHOOSE({1,2},people[[#All],[SPID]],people[[#All],[Sales_person]]),2,0)</f>
        <v>Oby Sorrel</v>
      </c>
      <c r="J6758">
        <f>YEAR(shipments[[#This Row],[Shipdate]])</f>
        <v>2023</v>
      </c>
      <c r="K6758" s="22"/>
      <c r="L6758" s="22">
        <f>VLOOKUP(shipments[[#This Row],[PID]],CHOOSE({1,2},products[PID],products[Cost_per_box]),2,0)</f>
        <v>8.43</v>
      </c>
      <c r="M6758" s="22">
        <f>shipments[[#This Row],[Boxes]]*shipments[[#This Row],[cost_per_box]]</f>
        <v>1104.33</v>
      </c>
      <c r="N6758" s="22">
        <f>shipments[[#This Row],[Amount]]-shipments[[#This Row],[total cost]]</f>
        <v>331.17000000000007</v>
      </c>
    </row>
    <row r="6759" spans="1:14" x14ac:dyDescent="0.35">
      <c r="A6759" t="s">
        <v>6812</v>
      </c>
      <c r="B6759" t="s">
        <v>8048</v>
      </c>
      <c r="C6759" t="s">
        <v>8027</v>
      </c>
      <c r="D6759" t="s">
        <v>8035</v>
      </c>
      <c r="E6759" s="1">
        <v>45124</v>
      </c>
      <c r="F6759">
        <v>5181.75</v>
      </c>
      <c r="G6759">
        <v>519</v>
      </c>
      <c r="H6759" t="s">
        <v>7</v>
      </c>
      <c r="I6759" t="str">
        <f>VLOOKUP(shipments[[#This Row],[SPID]],CHOOSE({1,2},people[[#All],[SPID]],people[[#All],[Sales_person]]),2,0)</f>
        <v>Oby Sorrel</v>
      </c>
      <c r="J6759">
        <f>YEAR(shipments[[#This Row],[Shipdate]])</f>
        <v>2023</v>
      </c>
      <c r="K6759" s="22"/>
      <c r="L6759" s="22">
        <f>VLOOKUP(shipments[[#This Row],[PID]],CHOOSE({1,2},products[PID],products[Cost_per_box]),2,0)</f>
        <v>8.43</v>
      </c>
      <c r="M6759" s="22">
        <f>shipments[[#This Row],[Boxes]]*shipments[[#This Row],[cost_per_box]]</f>
        <v>4375.17</v>
      </c>
      <c r="N6759" s="22">
        <f>shipments[[#This Row],[Amount]]-shipments[[#This Row],[total cost]]</f>
        <v>806.57999999999993</v>
      </c>
    </row>
    <row r="6760" spans="1:14" x14ac:dyDescent="0.35">
      <c r="A6760" t="s">
        <v>6813</v>
      </c>
      <c r="B6760" t="s">
        <v>8048</v>
      </c>
      <c r="C6760" t="s">
        <v>8027</v>
      </c>
      <c r="D6760" t="s">
        <v>8038</v>
      </c>
      <c r="E6760" s="1">
        <v>45468</v>
      </c>
      <c r="F6760">
        <v>4623.75</v>
      </c>
      <c r="G6760">
        <v>514</v>
      </c>
      <c r="H6760" t="s">
        <v>7</v>
      </c>
      <c r="I6760" t="str">
        <f>VLOOKUP(shipments[[#This Row],[SPID]],CHOOSE({1,2},people[[#All],[SPID]],people[[#All],[Sales_person]]),2,0)</f>
        <v>Oby Sorrel</v>
      </c>
      <c r="J6760">
        <f>YEAR(shipments[[#This Row],[Shipdate]])</f>
        <v>2024</v>
      </c>
      <c r="K6760" s="22"/>
      <c r="L6760" s="22">
        <f>VLOOKUP(shipments[[#This Row],[PID]],CHOOSE({1,2},products[PID],products[Cost_per_box]),2,0)</f>
        <v>8.43</v>
      </c>
      <c r="M6760" s="22">
        <f>shipments[[#This Row],[Boxes]]*shipments[[#This Row],[cost_per_box]]</f>
        <v>4333.0199999999995</v>
      </c>
      <c r="N6760" s="22">
        <f>shipments[[#This Row],[Amount]]-shipments[[#This Row],[total cost]]</f>
        <v>290.73000000000047</v>
      </c>
    </row>
    <row r="6761" spans="1:14" x14ac:dyDescent="0.35">
      <c r="A6761" t="s">
        <v>6814</v>
      </c>
      <c r="B6761" t="s">
        <v>8048</v>
      </c>
      <c r="C6761" t="s">
        <v>8027</v>
      </c>
      <c r="D6761" t="s">
        <v>8038</v>
      </c>
      <c r="E6761" s="1">
        <v>45054</v>
      </c>
      <c r="F6761">
        <v>5906.25</v>
      </c>
      <c r="G6761">
        <v>739</v>
      </c>
      <c r="H6761" t="s">
        <v>7</v>
      </c>
      <c r="I6761" t="str">
        <f>VLOOKUP(shipments[[#This Row],[SPID]],CHOOSE({1,2},people[[#All],[SPID]],people[[#All],[Sales_person]]),2,0)</f>
        <v>Oby Sorrel</v>
      </c>
      <c r="J6761">
        <f>YEAR(shipments[[#This Row],[Shipdate]])</f>
        <v>2023</v>
      </c>
      <c r="K6761" s="22"/>
      <c r="L6761" s="22">
        <f>VLOOKUP(shipments[[#This Row],[PID]],CHOOSE({1,2},products[PID],products[Cost_per_box]),2,0)</f>
        <v>8.43</v>
      </c>
      <c r="M6761" s="22">
        <f>shipments[[#This Row],[Boxes]]*shipments[[#This Row],[cost_per_box]]</f>
        <v>6229.7699999999995</v>
      </c>
      <c r="N6761" s="22">
        <f>shipments[[#This Row],[Amount]]-shipments[[#This Row],[total cost]]</f>
        <v>-323.51999999999953</v>
      </c>
    </row>
    <row r="6762" spans="1:14" x14ac:dyDescent="0.35">
      <c r="A6762" t="s">
        <v>6815</v>
      </c>
      <c r="B6762" t="s">
        <v>8048</v>
      </c>
      <c r="C6762" t="s">
        <v>8028</v>
      </c>
      <c r="D6762" t="s">
        <v>8037</v>
      </c>
      <c r="E6762" s="1">
        <v>45313</v>
      </c>
      <c r="F6762">
        <v>1971</v>
      </c>
      <c r="G6762">
        <v>198</v>
      </c>
      <c r="H6762" t="s">
        <v>7</v>
      </c>
      <c r="I6762" t="str">
        <f>VLOOKUP(shipments[[#This Row],[SPID]],CHOOSE({1,2},people[[#All],[SPID]],people[[#All],[Sales_person]]),2,0)</f>
        <v>Oby Sorrel</v>
      </c>
      <c r="J6762">
        <f>YEAR(shipments[[#This Row],[Shipdate]])</f>
        <v>2024</v>
      </c>
      <c r="K6762" s="22"/>
      <c r="L6762" s="22">
        <f>VLOOKUP(shipments[[#This Row],[PID]],CHOOSE({1,2},products[PID],products[Cost_per_box]),2,0)</f>
        <v>6.8</v>
      </c>
      <c r="M6762" s="22">
        <f>shipments[[#This Row],[Boxes]]*shipments[[#This Row],[cost_per_box]]</f>
        <v>1346.3999999999999</v>
      </c>
      <c r="N6762" s="22">
        <f>shipments[[#This Row],[Amount]]-shipments[[#This Row],[total cost]]</f>
        <v>624.60000000000014</v>
      </c>
    </row>
    <row r="6763" spans="1:14" x14ac:dyDescent="0.35">
      <c r="A6763" t="s">
        <v>6816</v>
      </c>
      <c r="B6763" t="s">
        <v>8048</v>
      </c>
      <c r="C6763" t="s">
        <v>8028</v>
      </c>
      <c r="D6763" t="s">
        <v>8035</v>
      </c>
      <c r="E6763" s="1">
        <v>45287</v>
      </c>
      <c r="F6763">
        <v>1003.5</v>
      </c>
      <c r="G6763">
        <v>101</v>
      </c>
      <c r="H6763" t="s">
        <v>7</v>
      </c>
      <c r="I6763" t="str">
        <f>VLOOKUP(shipments[[#This Row],[SPID]],CHOOSE({1,2},people[[#All],[SPID]],people[[#All],[Sales_person]]),2,0)</f>
        <v>Oby Sorrel</v>
      </c>
      <c r="J6763">
        <f>YEAR(shipments[[#This Row],[Shipdate]])</f>
        <v>2023</v>
      </c>
      <c r="K6763" s="22"/>
      <c r="L6763" s="22">
        <f>VLOOKUP(shipments[[#This Row],[PID]],CHOOSE({1,2},products[PID],products[Cost_per_box]),2,0)</f>
        <v>6.8</v>
      </c>
      <c r="M6763" s="22">
        <f>shipments[[#This Row],[Boxes]]*shipments[[#This Row],[cost_per_box]]</f>
        <v>686.8</v>
      </c>
      <c r="N6763" s="22">
        <f>shipments[[#This Row],[Amount]]-shipments[[#This Row],[total cost]]</f>
        <v>316.70000000000005</v>
      </c>
    </row>
    <row r="6764" spans="1:14" x14ac:dyDescent="0.35">
      <c r="A6764" t="s">
        <v>6817</v>
      </c>
      <c r="B6764" t="s">
        <v>8048</v>
      </c>
      <c r="C6764" t="s">
        <v>8028</v>
      </c>
      <c r="D6764" t="s">
        <v>8038</v>
      </c>
      <c r="E6764" s="1">
        <v>45419</v>
      </c>
      <c r="F6764">
        <v>3339</v>
      </c>
      <c r="G6764">
        <v>304</v>
      </c>
      <c r="H6764" t="s">
        <v>7</v>
      </c>
      <c r="I6764" t="str">
        <f>VLOOKUP(shipments[[#This Row],[SPID]],CHOOSE({1,2},people[[#All],[SPID]],people[[#All],[Sales_person]]),2,0)</f>
        <v>Oby Sorrel</v>
      </c>
      <c r="J6764">
        <f>YEAR(shipments[[#This Row],[Shipdate]])</f>
        <v>2024</v>
      </c>
      <c r="K6764" s="22"/>
      <c r="L6764" s="22">
        <f>VLOOKUP(shipments[[#This Row],[PID]],CHOOSE({1,2},products[PID],products[Cost_per_box]),2,0)</f>
        <v>6.8</v>
      </c>
      <c r="M6764" s="22">
        <f>shipments[[#This Row],[Boxes]]*shipments[[#This Row],[cost_per_box]]</f>
        <v>2067.1999999999998</v>
      </c>
      <c r="N6764" s="22">
        <f>shipments[[#This Row],[Amount]]-shipments[[#This Row],[total cost]]</f>
        <v>1271.8000000000002</v>
      </c>
    </row>
    <row r="6765" spans="1:14" x14ac:dyDescent="0.35">
      <c r="A6765" t="s">
        <v>6818</v>
      </c>
      <c r="B6765" t="s">
        <v>8048</v>
      </c>
      <c r="C6765" t="s">
        <v>8028</v>
      </c>
      <c r="D6765" t="s">
        <v>8037</v>
      </c>
      <c r="E6765" s="1">
        <v>45275</v>
      </c>
      <c r="F6765">
        <v>2801.25</v>
      </c>
      <c r="G6765">
        <v>281</v>
      </c>
      <c r="H6765" t="s">
        <v>7</v>
      </c>
      <c r="I6765" t="str">
        <f>VLOOKUP(shipments[[#This Row],[SPID]],CHOOSE({1,2},people[[#All],[SPID]],people[[#All],[Sales_person]]),2,0)</f>
        <v>Oby Sorrel</v>
      </c>
      <c r="J6765">
        <f>YEAR(shipments[[#This Row],[Shipdate]])</f>
        <v>2023</v>
      </c>
      <c r="K6765" s="22"/>
      <c r="L6765" s="22">
        <f>VLOOKUP(shipments[[#This Row],[PID]],CHOOSE({1,2},products[PID],products[Cost_per_box]),2,0)</f>
        <v>6.8</v>
      </c>
      <c r="M6765" s="22">
        <f>shipments[[#This Row],[Boxes]]*shipments[[#This Row],[cost_per_box]]</f>
        <v>1910.8</v>
      </c>
      <c r="N6765" s="22">
        <f>shipments[[#This Row],[Amount]]-shipments[[#This Row],[total cost]]</f>
        <v>890.45</v>
      </c>
    </row>
    <row r="6766" spans="1:14" x14ac:dyDescent="0.35">
      <c r="A6766" t="s">
        <v>6819</v>
      </c>
      <c r="B6766" t="s">
        <v>8048</v>
      </c>
      <c r="C6766" t="s">
        <v>8029</v>
      </c>
      <c r="D6766" t="s">
        <v>8033</v>
      </c>
      <c r="E6766" s="1">
        <v>45296</v>
      </c>
      <c r="F6766">
        <v>450</v>
      </c>
      <c r="G6766">
        <v>16</v>
      </c>
      <c r="H6766" t="s">
        <v>7</v>
      </c>
      <c r="I6766" t="str">
        <f>VLOOKUP(shipments[[#This Row],[SPID]],CHOOSE({1,2},people[[#All],[SPID]],people[[#All],[Sales_person]]),2,0)</f>
        <v>Oby Sorrel</v>
      </c>
      <c r="J6766">
        <f>YEAR(shipments[[#This Row],[Shipdate]])</f>
        <v>2024</v>
      </c>
      <c r="K6766" s="22"/>
      <c r="L6766" s="22">
        <f>VLOOKUP(shipments[[#This Row],[PID]],CHOOSE({1,2},products[PID],products[Cost_per_box]),2,0)</f>
        <v>5.04</v>
      </c>
      <c r="M6766" s="22">
        <f>shipments[[#This Row],[Boxes]]*shipments[[#This Row],[cost_per_box]]</f>
        <v>80.64</v>
      </c>
      <c r="N6766" s="22">
        <f>shipments[[#This Row],[Amount]]-shipments[[#This Row],[total cost]]</f>
        <v>369.36</v>
      </c>
    </row>
    <row r="6767" spans="1:14" x14ac:dyDescent="0.35">
      <c r="A6767" t="s">
        <v>6820</v>
      </c>
      <c r="B6767" t="s">
        <v>8048</v>
      </c>
      <c r="C6767" t="s">
        <v>8030</v>
      </c>
      <c r="D6767" t="s">
        <v>8037</v>
      </c>
      <c r="E6767" s="1">
        <v>44949</v>
      </c>
      <c r="F6767">
        <v>771.75</v>
      </c>
      <c r="G6767">
        <v>71</v>
      </c>
      <c r="H6767" t="s">
        <v>7</v>
      </c>
      <c r="I6767" t="str">
        <f>VLOOKUP(shipments[[#This Row],[SPID]],CHOOSE({1,2},people[[#All],[SPID]],people[[#All],[Sales_person]]),2,0)</f>
        <v>Oby Sorrel</v>
      </c>
      <c r="J6767">
        <f>YEAR(shipments[[#This Row],[Shipdate]])</f>
        <v>2023</v>
      </c>
      <c r="K6767" s="22"/>
      <c r="L6767" s="22">
        <f>VLOOKUP(shipments[[#This Row],[PID]],CHOOSE({1,2},products[PID],products[Cost_per_box]),2,0)</f>
        <v>2.76</v>
      </c>
      <c r="M6767" s="22">
        <f>shipments[[#This Row],[Boxes]]*shipments[[#This Row],[cost_per_box]]</f>
        <v>195.95999999999998</v>
      </c>
      <c r="N6767" s="22">
        <f>shipments[[#This Row],[Amount]]-shipments[[#This Row],[total cost]]</f>
        <v>575.79</v>
      </c>
    </row>
    <row r="6768" spans="1:14" x14ac:dyDescent="0.35">
      <c r="A6768" t="s">
        <v>6821</v>
      </c>
      <c r="B6768" t="s">
        <v>8048</v>
      </c>
      <c r="C6768" t="s">
        <v>8031</v>
      </c>
      <c r="D6768" t="s">
        <v>8036</v>
      </c>
      <c r="E6768" s="1">
        <v>45337</v>
      </c>
      <c r="F6768">
        <v>3388.5</v>
      </c>
      <c r="G6768">
        <v>424</v>
      </c>
      <c r="H6768" t="s">
        <v>7</v>
      </c>
      <c r="I6768" t="str">
        <f>VLOOKUP(shipments[[#This Row],[SPID]],CHOOSE({1,2},people[[#All],[SPID]],people[[#All],[Sales_person]]),2,0)</f>
        <v>Oby Sorrel</v>
      </c>
      <c r="J6768">
        <f>YEAR(shipments[[#This Row],[Shipdate]])</f>
        <v>2024</v>
      </c>
      <c r="K6768" s="22"/>
      <c r="L6768" s="22">
        <f>VLOOKUP(shipments[[#This Row],[PID]],CHOOSE({1,2},products[PID],products[Cost_per_box]),2,0)</f>
        <v>3.32</v>
      </c>
      <c r="M6768" s="22">
        <f>shipments[[#This Row],[Boxes]]*shipments[[#This Row],[cost_per_box]]</f>
        <v>1407.6799999999998</v>
      </c>
      <c r="N6768" s="22">
        <f>shipments[[#This Row],[Amount]]-shipments[[#This Row],[total cost]]</f>
        <v>1980.8200000000002</v>
      </c>
    </row>
    <row r="6769" spans="1:14" x14ac:dyDescent="0.35">
      <c r="A6769" t="s">
        <v>6822</v>
      </c>
      <c r="B6769" t="s">
        <v>8048</v>
      </c>
      <c r="C6769" t="s">
        <v>8031</v>
      </c>
      <c r="D6769" t="s">
        <v>8038</v>
      </c>
      <c r="E6769" s="1">
        <v>45278</v>
      </c>
      <c r="F6769">
        <v>3789</v>
      </c>
      <c r="G6769">
        <v>474</v>
      </c>
      <c r="H6769" t="s">
        <v>7</v>
      </c>
      <c r="I6769" t="str">
        <f>VLOOKUP(shipments[[#This Row],[SPID]],CHOOSE({1,2},people[[#All],[SPID]],people[[#All],[Sales_person]]),2,0)</f>
        <v>Oby Sorrel</v>
      </c>
      <c r="J6769">
        <f>YEAR(shipments[[#This Row],[Shipdate]])</f>
        <v>2023</v>
      </c>
      <c r="K6769" s="22"/>
      <c r="L6769" s="22">
        <f>VLOOKUP(shipments[[#This Row],[PID]],CHOOSE({1,2},products[PID],products[Cost_per_box]),2,0)</f>
        <v>3.32</v>
      </c>
      <c r="M6769" s="22">
        <f>shipments[[#This Row],[Boxes]]*shipments[[#This Row],[cost_per_box]]</f>
        <v>1573.6799999999998</v>
      </c>
      <c r="N6769" s="22">
        <f>shipments[[#This Row],[Amount]]-shipments[[#This Row],[total cost]]</f>
        <v>2215.3200000000002</v>
      </c>
    </row>
    <row r="6770" spans="1:14" x14ac:dyDescent="0.35">
      <c r="A6770" t="s">
        <v>6823</v>
      </c>
      <c r="B6770" t="s">
        <v>8048</v>
      </c>
      <c r="C6770" t="s">
        <v>8032</v>
      </c>
      <c r="D6770" t="s">
        <v>8037</v>
      </c>
      <c r="E6770" s="1">
        <v>45513</v>
      </c>
      <c r="F6770">
        <v>3748.5</v>
      </c>
      <c r="G6770">
        <v>209</v>
      </c>
      <c r="H6770" t="s">
        <v>18</v>
      </c>
      <c r="I6770" t="str">
        <f>VLOOKUP(shipments[[#This Row],[SPID]],CHOOSE({1,2},people[[#All],[SPID]],people[[#All],[Sales_person]]),2,0)</f>
        <v>Oby Sorrel</v>
      </c>
      <c r="J6770">
        <f>YEAR(shipments[[#This Row],[Shipdate]])</f>
        <v>2024</v>
      </c>
      <c r="K6770" s="22"/>
      <c r="L6770" s="22">
        <f>VLOOKUP(shipments[[#This Row],[PID]],CHOOSE({1,2},products[PID],products[Cost_per_box]),2,0)</f>
        <v>2.65</v>
      </c>
      <c r="M6770" s="22">
        <f>shipments[[#This Row],[Boxes]]*shipments[[#This Row],[cost_per_box]]</f>
        <v>553.85</v>
      </c>
      <c r="N6770" s="22">
        <f>shipments[[#This Row],[Amount]]-shipments[[#This Row],[total cost]]</f>
        <v>3194.65</v>
      </c>
    </row>
    <row r="6771" spans="1:14" x14ac:dyDescent="0.35">
      <c r="A6771" t="s">
        <v>6824</v>
      </c>
      <c r="B6771" t="s">
        <v>8048</v>
      </c>
      <c r="C6771" t="s">
        <v>8032</v>
      </c>
      <c r="D6771" t="s">
        <v>8038</v>
      </c>
      <c r="E6771" s="1">
        <v>45043</v>
      </c>
      <c r="F6771">
        <v>6912</v>
      </c>
      <c r="G6771">
        <v>346</v>
      </c>
      <c r="H6771" t="s">
        <v>7</v>
      </c>
      <c r="I6771" t="str">
        <f>VLOOKUP(shipments[[#This Row],[SPID]],CHOOSE({1,2},people[[#All],[SPID]],people[[#All],[Sales_person]]),2,0)</f>
        <v>Oby Sorrel</v>
      </c>
      <c r="J6771">
        <f>YEAR(shipments[[#This Row],[Shipdate]])</f>
        <v>2023</v>
      </c>
      <c r="K6771" s="22"/>
      <c r="L6771" s="22">
        <f>VLOOKUP(shipments[[#This Row],[PID]],CHOOSE({1,2},products[PID],products[Cost_per_box]),2,0)</f>
        <v>2.65</v>
      </c>
      <c r="M6771" s="22">
        <f>shipments[[#This Row],[Boxes]]*shipments[[#This Row],[cost_per_box]]</f>
        <v>916.9</v>
      </c>
      <c r="N6771" s="22">
        <f>shipments[[#This Row],[Amount]]-shipments[[#This Row],[total cost]]</f>
        <v>5995.1</v>
      </c>
    </row>
    <row r="6772" spans="1:14" x14ac:dyDescent="0.35">
      <c r="A6772" t="s">
        <v>6825</v>
      </c>
      <c r="B6772" t="s">
        <v>8048</v>
      </c>
      <c r="C6772" t="s">
        <v>8032</v>
      </c>
      <c r="D6772" t="s">
        <v>8038</v>
      </c>
      <c r="E6772" s="1">
        <v>44958</v>
      </c>
      <c r="F6772">
        <v>5031</v>
      </c>
      <c r="G6772">
        <v>240</v>
      </c>
      <c r="H6772" t="s">
        <v>7</v>
      </c>
      <c r="I6772" t="str">
        <f>VLOOKUP(shipments[[#This Row],[SPID]],CHOOSE({1,2},people[[#All],[SPID]],people[[#All],[Sales_person]]),2,0)</f>
        <v>Oby Sorrel</v>
      </c>
      <c r="J6772">
        <f>YEAR(shipments[[#This Row],[Shipdate]])</f>
        <v>2023</v>
      </c>
      <c r="K6772" s="22"/>
      <c r="L6772" s="22">
        <f>VLOOKUP(shipments[[#This Row],[PID]],CHOOSE({1,2},products[PID],products[Cost_per_box]),2,0)</f>
        <v>2.65</v>
      </c>
      <c r="M6772" s="22">
        <f>shipments[[#This Row],[Boxes]]*shipments[[#This Row],[cost_per_box]]</f>
        <v>636</v>
      </c>
      <c r="N6772" s="22">
        <f>shipments[[#This Row],[Amount]]-shipments[[#This Row],[total cost]]</f>
        <v>4395</v>
      </c>
    </row>
    <row r="6773" spans="1:14" x14ac:dyDescent="0.35">
      <c r="A6773" t="s">
        <v>6826</v>
      </c>
      <c r="B6773" t="s">
        <v>8048</v>
      </c>
      <c r="C6773" t="s">
        <v>8032</v>
      </c>
      <c r="D6773" t="s">
        <v>8034</v>
      </c>
      <c r="E6773" s="1">
        <v>45327</v>
      </c>
      <c r="F6773">
        <v>3870</v>
      </c>
      <c r="G6773">
        <v>204</v>
      </c>
      <c r="H6773" t="s">
        <v>7</v>
      </c>
      <c r="I6773" t="str">
        <f>VLOOKUP(shipments[[#This Row],[SPID]],CHOOSE({1,2},people[[#All],[SPID]],people[[#All],[Sales_person]]),2,0)</f>
        <v>Oby Sorrel</v>
      </c>
      <c r="J6773">
        <f>YEAR(shipments[[#This Row],[Shipdate]])</f>
        <v>2024</v>
      </c>
      <c r="K6773" s="22"/>
      <c r="L6773" s="22">
        <f>VLOOKUP(shipments[[#This Row],[PID]],CHOOSE({1,2},products[PID],products[Cost_per_box]),2,0)</f>
        <v>2.65</v>
      </c>
      <c r="M6773" s="22">
        <f>shipments[[#This Row],[Boxes]]*shipments[[#This Row],[cost_per_box]]</f>
        <v>540.6</v>
      </c>
      <c r="N6773" s="22">
        <f>shipments[[#This Row],[Amount]]-shipments[[#This Row],[total cost]]</f>
        <v>3329.4</v>
      </c>
    </row>
    <row r="6774" spans="1:14" x14ac:dyDescent="0.35">
      <c r="A6774" t="s">
        <v>6827</v>
      </c>
      <c r="B6774" t="s">
        <v>8061</v>
      </c>
      <c r="C6774" t="s">
        <v>8011</v>
      </c>
      <c r="D6774" t="s">
        <v>8038</v>
      </c>
      <c r="E6774" s="1">
        <v>45252</v>
      </c>
      <c r="F6774">
        <v>1149.75</v>
      </c>
      <c r="G6774">
        <v>72</v>
      </c>
      <c r="H6774" t="s">
        <v>7</v>
      </c>
      <c r="I6774" t="str">
        <f>VLOOKUP(shipments[[#This Row],[SPID]],CHOOSE({1,2},people[[#All],[SPID]],people[[#All],[Sales_person]]),2,0)</f>
        <v>Mallorie Waber</v>
      </c>
      <c r="J6774">
        <f>YEAR(shipments[[#This Row],[Shipdate]])</f>
        <v>2023</v>
      </c>
      <c r="K6774" s="22"/>
      <c r="L6774" s="22">
        <f>VLOOKUP(shipments[[#This Row],[PID]],CHOOSE({1,2},products[PID],products[Cost_per_box]),2,0)</f>
        <v>5.26</v>
      </c>
      <c r="M6774" s="22">
        <f>shipments[[#This Row],[Boxes]]*shipments[[#This Row],[cost_per_box]]</f>
        <v>378.71999999999997</v>
      </c>
      <c r="N6774" s="22">
        <f>shipments[[#This Row],[Amount]]-shipments[[#This Row],[total cost]]</f>
        <v>771.03</v>
      </c>
    </row>
    <row r="6775" spans="1:14" x14ac:dyDescent="0.35">
      <c r="A6775" t="s">
        <v>6829</v>
      </c>
      <c r="B6775" t="s">
        <v>8061</v>
      </c>
      <c r="C6775" t="s">
        <v>8011</v>
      </c>
      <c r="D6775" t="s">
        <v>8037</v>
      </c>
      <c r="E6775" s="1">
        <v>45205</v>
      </c>
      <c r="F6775">
        <v>2796.75</v>
      </c>
      <c r="G6775">
        <v>187</v>
      </c>
      <c r="H6775" t="s">
        <v>7</v>
      </c>
      <c r="I6775" t="str">
        <f>VLOOKUP(shipments[[#This Row],[SPID]],CHOOSE({1,2},people[[#All],[SPID]],people[[#All],[Sales_person]]),2,0)</f>
        <v>Mallorie Waber</v>
      </c>
      <c r="J6775">
        <f>YEAR(shipments[[#This Row],[Shipdate]])</f>
        <v>2023</v>
      </c>
      <c r="K6775" s="22"/>
      <c r="L6775" s="22">
        <f>VLOOKUP(shipments[[#This Row],[PID]],CHOOSE({1,2},products[PID],products[Cost_per_box]),2,0)</f>
        <v>5.26</v>
      </c>
      <c r="M6775" s="22">
        <f>shipments[[#This Row],[Boxes]]*shipments[[#This Row],[cost_per_box]]</f>
        <v>983.62</v>
      </c>
      <c r="N6775" s="22">
        <f>shipments[[#This Row],[Amount]]-shipments[[#This Row],[total cost]]</f>
        <v>1813.13</v>
      </c>
    </row>
    <row r="6776" spans="1:14" x14ac:dyDescent="0.35">
      <c r="A6776" t="s">
        <v>6830</v>
      </c>
      <c r="B6776" t="s">
        <v>8061</v>
      </c>
      <c r="C6776" t="s">
        <v>8012</v>
      </c>
      <c r="D6776" t="s">
        <v>8036</v>
      </c>
      <c r="E6776" s="1">
        <v>44960</v>
      </c>
      <c r="F6776">
        <v>1059.75</v>
      </c>
      <c r="G6776">
        <v>63</v>
      </c>
      <c r="H6776" t="s">
        <v>7</v>
      </c>
      <c r="I6776" t="str">
        <f>VLOOKUP(shipments[[#This Row],[SPID]],CHOOSE({1,2},people[[#All],[SPID]],people[[#All],[Sales_person]]),2,0)</f>
        <v>Mallorie Waber</v>
      </c>
      <c r="J6776">
        <f>YEAR(shipments[[#This Row],[Shipdate]])</f>
        <v>2023</v>
      </c>
      <c r="K6776" s="22"/>
      <c r="L6776" s="22">
        <f>VLOOKUP(shipments[[#This Row],[PID]],CHOOSE({1,2},products[PID],products[Cost_per_box]),2,0)</f>
        <v>7.48</v>
      </c>
      <c r="M6776" s="22">
        <f>shipments[[#This Row],[Boxes]]*shipments[[#This Row],[cost_per_box]]</f>
        <v>471.24</v>
      </c>
      <c r="N6776" s="22">
        <f>shipments[[#This Row],[Amount]]-shipments[[#This Row],[total cost]]</f>
        <v>588.51</v>
      </c>
    </row>
    <row r="6777" spans="1:14" x14ac:dyDescent="0.35">
      <c r="A6777" t="s">
        <v>6831</v>
      </c>
      <c r="B6777" t="s">
        <v>8061</v>
      </c>
      <c r="C6777" t="s">
        <v>8012</v>
      </c>
      <c r="D6777" t="s">
        <v>8037</v>
      </c>
      <c r="E6777" s="1">
        <v>45288</v>
      </c>
      <c r="F6777">
        <v>2913.75</v>
      </c>
      <c r="G6777">
        <v>172</v>
      </c>
      <c r="H6777" t="s">
        <v>7</v>
      </c>
      <c r="I6777" t="str">
        <f>VLOOKUP(shipments[[#This Row],[SPID]],CHOOSE({1,2},people[[#All],[SPID]],people[[#All],[Sales_person]]),2,0)</f>
        <v>Mallorie Waber</v>
      </c>
      <c r="J6777">
        <f>YEAR(shipments[[#This Row],[Shipdate]])</f>
        <v>2023</v>
      </c>
      <c r="K6777" s="22"/>
      <c r="L6777" s="22">
        <f>VLOOKUP(shipments[[#This Row],[PID]],CHOOSE({1,2},products[PID],products[Cost_per_box]),2,0)</f>
        <v>7.48</v>
      </c>
      <c r="M6777" s="22">
        <f>shipments[[#This Row],[Boxes]]*shipments[[#This Row],[cost_per_box]]</f>
        <v>1286.5600000000002</v>
      </c>
      <c r="N6777" s="22">
        <f>shipments[[#This Row],[Amount]]-shipments[[#This Row],[total cost]]</f>
        <v>1627.1899999999998</v>
      </c>
    </row>
    <row r="6778" spans="1:14" x14ac:dyDescent="0.35">
      <c r="A6778" t="s">
        <v>6832</v>
      </c>
      <c r="B6778" t="s">
        <v>8061</v>
      </c>
      <c r="C6778" t="s">
        <v>8013</v>
      </c>
      <c r="D6778" t="s">
        <v>8034</v>
      </c>
      <c r="E6778" s="1">
        <v>45454</v>
      </c>
      <c r="F6778">
        <v>8948.25</v>
      </c>
      <c r="G6778">
        <v>689</v>
      </c>
      <c r="H6778" t="s">
        <v>7</v>
      </c>
      <c r="I6778" t="str">
        <f>VLOOKUP(shipments[[#This Row],[SPID]],CHOOSE({1,2},people[[#All],[SPID]],people[[#All],[Sales_person]]),2,0)</f>
        <v>Mallorie Waber</v>
      </c>
      <c r="J6778">
        <f>YEAR(shipments[[#This Row],[Shipdate]])</f>
        <v>2024</v>
      </c>
      <c r="K6778" s="22"/>
      <c r="L6778" s="22">
        <f>VLOOKUP(shipments[[#This Row],[PID]],CHOOSE({1,2},products[PID],products[Cost_per_box]),2,0)</f>
        <v>5.15</v>
      </c>
      <c r="M6778" s="22">
        <f>shipments[[#This Row],[Boxes]]*shipments[[#This Row],[cost_per_box]]</f>
        <v>3548.3500000000004</v>
      </c>
      <c r="N6778" s="22">
        <f>shipments[[#This Row],[Amount]]-shipments[[#This Row],[total cost]]</f>
        <v>5399.9</v>
      </c>
    </row>
    <row r="6779" spans="1:14" x14ac:dyDescent="0.35">
      <c r="A6779" t="s">
        <v>6833</v>
      </c>
      <c r="B6779" t="s">
        <v>8061</v>
      </c>
      <c r="C6779" t="s">
        <v>8014</v>
      </c>
      <c r="D6779" t="s">
        <v>8038</v>
      </c>
      <c r="E6779" s="1">
        <v>44958</v>
      </c>
      <c r="F6779">
        <v>2229.75</v>
      </c>
      <c r="G6779">
        <v>279</v>
      </c>
      <c r="H6779" t="s">
        <v>7</v>
      </c>
      <c r="I6779" t="str">
        <f>VLOOKUP(shipments[[#This Row],[SPID]],CHOOSE({1,2},people[[#All],[SPID]],people[[#All],[Sales_person]]),2,0)</f>
        <v>Mallorie Waber</v>
      </c>
      <c r="J6779">
        <f>YEAR(shipments[[#This Row],[Shipdate]])</f>
        <v>2023</v>
      </c>
      <c r="K6779" s="22"/>
      <c r="L6779" s="22">
        <f>VLOOKUP(shipments[[#This Row],[PID]],CHOOSE({1,2},products[PID],products[Cost_per_box]),2,0)</f>
        <v>3.85</v>
      </c>
      <c r="M6779" s="22">
        <f>shipments[[#This Row],[Boxes]]*shipments[[#This Row],[cost_per_box]]</f>
        <v>1074.1500000000001</v>
      </c>
      <c r="N6779" s="22">
        <f>shipments[[#This Row],[Amount]]-shipments[[#This Row],[total cost]]</f>
        <v>1155.5999999999999</v>
      </c>
    </row>
    <row r="6780" spans="1:14" x14ac:dyDescent="0.35">
      <c r="A6780" t="s">
        <v>6834</v>
      </c>
      <c r="B6780" t="s">
        <v>8061</v>
      </c>
      <c r="C6780" t="s">
        <v>8014</v>
      </c>
      <c r="D6780" t="s">
        <v>8036</v>
      </c>
      <c r="E6780" s="1">
        <v>44995</v>
      </c>
      <c r="F6780">
        <v>4432.5</v>
      </c>
      <c r="G6780">
        <v>555</v>
      </c>
      <c r="H6780" t="s">
        <v>7</v>
      </c>
      <c r="I6780" t="str">
        <f>VLOOKUP(shipments[[#This Row],[SPID]],CHOOSE({1,2},people[[#All],[SPID]],people[[#All],[Sales_person]]),2,0)</f>
        <v>Mallorie Waber</v>
      </c>
      <c r="J6780">
        <f>YEAR(shipments[[#This Row],[Shipdate]])</f>
        <v>2023</v>
      </c>
      <c r="K6780" s="22"/>
      <c r="L6780" s="22">
        <f>VLOOKUP(shipments[[#This Row],[PID]],CHOOSE({1,2},products[PID],products[Cost_per_box]),2,0)</f>
        <v>3.85</v>
      </c>
      <c r="M6780" s="22">
        <f>shipments[[#This Row],[Boxes]]*shipments[[#This Row],[cost_per_box]]</f>
        <v>2136.75</v>
      </c>
      <c r="N6780" s="22">
        <f>shipments[[#This Row],[Amount]]-shipments[[#This Row],[total cost]]</f>
        <v>2295.75</v>
      </c>
    </row>
    <row r="6781" spans="1:14" x14ac:dyDescent="0.35">
      <c r="A6781" t="s">
        <v>6835</v>
      </c>
      <c r="B6781" t="s">
        <v>8061</v>
      </c>
      <c r="C6781" t="s">
        <v>8014</v>
      </c>
      <c r="D6781" t="s">
        <v>8035</v>
      </c>
      <c r="E6781" s="1">
        <v>45084</v>
      </c>
      <c r="F6781">
        <v>6759</v>
      </c>
      <c r="G6781">
        <v>966</v>
      </c>
      <c r="H6781" t="s">
        <v>7</v>
      </c>
      <c r="I6781" t="str">
        <f>VLOOKUP(shipments[[#This Row],[SPID]],CHOOSE({1,2},people[[#All],[SPID]],people[[#All],[Sales_person]]),2,0)</f>
        <v>Mallorie Waber</v>
      </c>
      <c r="J6781">
        <f>YEAR(shipments[[#This Row],[Shipdate]])</f>
        <v>2023</v>
      </c>
      <c r="K6781" s="22"/>
      <c r="L6781" s="22">
        <f>VLOOKUP(shipments[[#This Row],[PID]],CHOOSE({1,2},products[PID],products[Cost_per_box]),2,0)</f>
        <v>3.85</v>
      </c>
      <c r="M6781" s="22">
        <f>shipments[[#This Row],[Boxes]]*shipments[[#This Row],[cost_per_box]]</f>
        <v>3719.1</v>
      </c>
      <c r="N6781" s="22">
        <f>shipments[[#This Row],[Amount]]-shipments[[#This Row],[total cost]]</f>
        <v>3039.9</v>
      </c>
    </row>
    <row r="6782" spans="1:14" x14ac:dyDescent="0.35">
      <c r="A6782" t="s">
        <v>6836</v>
      </c>
      <c r="B6782" t="s">
        <v>8061</v>
      </c>
      <c r="C6782" t="s">
        <v>8014</v>
      </c>
      <c r="D6782" t="s">
        <v>8038</v>
      </c>
      <c r="E6782" s="1">
        <v>45541</v>
      </c>
      <c r="F6782">
        <v>7384.5</v>
      </c>
      <c r="G6782">
        <v>1477</v>
      </c>
      <c r="H6782" t="s">
        <v>26</v>
      </c>
      <c r="I6782" t="str">
        <f>VLOOKUP(shipments[[#This Row],[SPID]],CHOOSE({1,2},people[[#All],[SPID]],people[[#All],[Sales_person]]),2,0)</f>
        <v>Mallorie Waber</v>
      </c>
      <c r="J6782">
        <f>YEAR(shipments[[#This Row],[Shipdate]])</f>
        <v>2024</v>
      </c>
      <c r="K6782" s="22"/>
      <c r="L6782" s="22">
        <f>VLOOKUP(shipments[[#This Row],[PID]],CHOOSE({1,2},products[PID],products[Cost_per_box]),2,0)</f>
        <v>3.85</v>
      </c>
      <c r="M6782" s="22">
        <f>shipments[[#This Row],[Boxes]]*shipments[[#This Row],[cost_per_box]]</f>
        <v>5686.45</v>
      </c>
      <c r="N6782" s="22">
        <f>shipments[[#This Row],[Amount]]-shipments[[#This Row],[total cost]]</f>
        <v>1698.0500000000002</v>
      </c>
    </row>
    <row r="6783" spans="1:14" x14ac:dyDescent="0.35">
      <c r="A6783" t="s">
        <v>6837</v>
      </c>
      <c r="B6783" t="s">
        <v>8061</v>
      </c>
      <c r="C6783" t="s">
        <v>8015</v>
      </c>
      <c r="D6783" t="s">
        <v>8033</v>
      </c>
      <c r="E6783" s="1">
        <v>45274</v>
      </c>
      <c r="F6783">
        <v>5287.5</v>
      </c>
      <c r="G6783">
        <v>588</v>
      </c>
      <c r="H6783" t="s">
        <v>7</v>
      </c>
      <c r="I6783" t="str">
        <f>VLOOKUP(shipments[[#This Row],[SPID]],CHOOSE({1,2},people[[#All],[SPID]],people[[#All],[Sales_person]]),2,0)</f>
        <v>Mallorie Waber</v>
      </c>
      <c r="J6783">
        <f>YEAR(shipments[[#This Row],[Shipdate]])</f>
        <v>2023</v>
      </c>
      <c r="K6783" s="22"/>
      <c r="L6783" s="22">
        <f>VLOOKUP(shipments[[#This Row],[PID]],CHOOSE({1,2},products[PID],products[Cost_per_box]),2,0)</f>
        <v>5.72</v>
      </c>
      <c r="M6783" s="22">
        <f>shipments[[#This Row],[Boxes]]*shipments[[#This Row],[cost_per_box]]</f>
        <v>3363.3599999999997</v>
      </c>
      <c r="N6783" s="22">
        <f>shipments[[#This Row],[Amount]]-shipments[[#This Row],[total cost]]</f>
        <v>1924.1400000000003</v>
      </c>
    </row>
    <row r="6784" spans="1:14" x14ac:dyDescent="0.35">
      <c r="A6784" t="s">
        <v>6838</v>
      </c>
      <c r="B6784" t="s">
        <v>8061</v>
      </c>
      <c r="C6784" t="s">
        <v>8015</v>
      </c>
      <c r="D6784" t="s">
        <v>8037</v>
      </c>
      <c r="E6784" s="1">
        <v>45471</v>
      </c>
      <c r="F6784">
        <v>5413.5</v>
      </c>
      <c r="G6784">
        <v>677</v>
      </c>
      <c r="H6784" t="s">
        <v>7</v>
      </c>
      <c r="I6784" t="str">
        <f>VLOOKUP(shipments[[#This Row],[SPID]],CHOOSE({1,2},people[[#All],[SPID]],people[[#All],[Sales_person]]),2,0)</f>
        <v>Mallorie Waber</v>
      </c>
      <c r="J6784">
        <f>YEAR(shipments[[#This Row],[Shipdate]])</f>
        <v>2024</v>
      </c>
      <c r="K6784" s="22"/>
      <c r="L6784" s="22">
        <f>VLOOKUP(shipments[[#This Row],[PID]],CHOOSE({1,2},products[PID],products[Cost_per_box]),2,0)</f>
        <v>5.72</v>
      </c>
      <c r="M6784" s="22">
        <f>shipments[[#This Row],[Boxes]]*shipments[[#This Row],[cost_per_box]]</f>
        <v>3872.44</v>
      </c>
      <c r="N6784" s="22">
        <f>shipments[[#This Row],[Amount]]-shipments[[#This Row],[total cost]]</f>
        <v>1541.06</v>
      </c>
    </row>
    <row r="6785" spans="1:14" x14ac:dyDescent="0.35">
      <c r="A6785" t="s">
        <v>6839</v>
      </c>
      <c r="B6785" t="s">
        <v>8061</v>
      </c>
      <c r="C6785" t="s">
        <v>8015</v>
      </c>
      <c r="D6785" t="s">
        <v>8037</v>
      </c>
      <c r="E6785" s="1">
        <v>45082</v>
      </c>
      <c r="F6785">
        <v>3798</v>
      </c>
      <c r="G6785">
        <v>633</v>
      </c>
      <c r="H6785" t="s">
        <v>7</v>
      </c>
      <c r="I6785" t="str">
        <f>VLOOKUP(shipments[[#This Row],[SPID]],CHOOSE({1,2},people[[#All],[SPID]],people[[#All],[Sales_person]]),2,0)</f>
        <v>Mallorie Waber</v>
      </c>
      <c r="J6785">
        <f>YEAR(shipments[[#This Row],[Shipdate]])</f>
        <v>2023</v>
      </c>
      <c r="K6785" s="22"/>
      <c r="L6785" s="22">
        <f>VLOOKUP(shipments[[#This Row],[PID]],CHOOSE({1,2},products[PID],products[Cost_per_box]),2,0)</f>
        <v>5.72</v>
      </c>
      <c r="M6785" s="22">
        <f>shipments[[#This Row],[Boxes]]*shipments[[#This Row],[cost_per_box]]</f>
        <v>3620.7599999999998</v>
      </c>
      <c r="N6785" s="22">
        <f>shipments[[#This Row],[Amount]]-shipments[[#This Row],[total cost]]</f>
        <v>177.24000000000024</v>
      </c>
    </row>
    <row r="6786" spans="1:14" x14ac:dyDescent="0.35">
      <c r="A6786" t="s">
        <v>6840</v>
      </c>
      <c r="B6786" t="s">
        <v>8061</v>
      </c>
      <c r="C6786" t="s">
        <v>8015</v>
      </c>
      <c r="D6786" t="s">
        <v>8038</v>
      </c>
      <c r="E6786" s="1">
        <v>45330</v>
      </c>
      <c r="F6786">
        <v>4194</v>
      </c>
      <c r="G6786">
        <v>839</v>
      </c>
      <c r="H6786" t="s">
        <v>7</v>
      </c>
      <c r="I6786" t="str">
        <f>VLOOKUP(shipments[[#This Row],[SPID]],CHOOSE({1,2},people[[#All],[SPID]],people[[#All],[Sales_person]]),2,0)</f>
        <v>Mallorie Waber</v>
      </c>
      <c r="J6786">
        <f>YEAR(shipments[[#This Row],[Shipdate]])</f>
        <v>2024</v>
      </c>
      <c r="K6786" s="22"/>
      <c r="L6786" s="22">
        <f>VLOOKUP(shipments[[#This Row],[PID]],CHOOSE({1,2},products[PID],products[Cost_per_box]),2,0)</f>
        <v>5.72</v>
      </c>
      <c r="M6786" s="22">
        <f>shipments[[#This Row],[Boxes]]*shipments[[#This Row],[cost_per_box]]</f>
        <v>4799.08</v>
      </c>
      <c r="N6786" s="22">
        <f>shipments[[#This Row],[Amount]]-shipments[[#This Row],[total cost]]</f>
        <v>-605.07999999999993</v>
      </c>
    </row>
    <row r="6787" spans="1:14" x14ac:dyDescent="0.35">
      <c r="A6787" t="s">
        <v>6841</v>
      </c>
      <c r="B6787" t="s">
        <v>8061</v>
      </c>
      <c r="C6787" t="s">
        <v>8015</v>
      </c>
      <c r="D6787" t="s">
        <v>8038</v>
      </c>
      <c r="E6787" s="1">
        <v>45350</v>
      </c>
      <c r="F6787">
        <v>5436</v>
      </c>
      <c r="G6787">
        <v>777</v>
      </c>
      <c r="H6787" t="s">
        <v>7</v>
      </c>
      <c r="I6787" t="str">
        <f>VLOOKUP(shipments[[#This Row],[SPID]],CHOOSE({1,2},people[[#All],[SPID]],people[[#All],[Sales_person]]),2,0)</f>
        <v>Mallorie Waber</v>
      </c>
      <c r="J6787">
        <f>YEAR(shipments[[#This Row],[Shipdate]])</f>
        <v>2024</v>
      </c>
      <c r="K6787" s="22"/>
      <c r="L6787" s="22">
        <f>VLOOKUP(shipments[[#This Row],[PID]],CHOOSE({1,2},products[PID],products[Cost_per_box]),2,0)</f>
        <v>5.72</v>
      </c>
      <c r="M6787" s="22">
        <f>shipments[[#This Row],[Boxes]]*shipments[[#This Row],[cost_per_box]]</f>
        <v>4444.4399999999996</v>
      </c>
      <c r="N6787" s="22">
        <f>shipments[[#This Row],[Amount]]-shipments[[#This Row],[total cost]]</f>
        <v>991.5600000000004</v>
      </c>
    </row>
    <row r="6788" spans="1:14" x14ac:dyDescent="0.35">
      <c r="A6788" t="s">
        <v>6842</v>
      </c>
      <c r="B6788" t="s">
        <v>8061</v>
      </c>
      <c r="C6788" t="s">
        <v>8015</v>
      </c>
      <c r="D6788" t="s">
        <v>8034</v>
      </c>
      <c r="E6788" s="1">
        <v>45302</v>
      </c>
      <c r="F6788">
        <v>5935.5</v>
      </c>
      <c r="G6788">
        <v>742</v>
      </c>
      <c r="H6788" t="s">
        <v>7</v>
      </c>
      <c r="I6788" t="str">
        <f>VLOOKUP(shipments[[#This Row],[SPID]],CHOOSE({1,2},people[[#All],[SPID]],people[[#All],[Sales_person]]),2,0)</f>
        <v>Mallorie Waber</v>
      </c>
      <c r="J6788">
        <f>YEAR(shipments[[#This Row],[Shipdate]])</f>
        <v>2024</v>
      </c>
      <c r="K6788" s="22"/>
      <c r="L6788" s="22">
        <f>VLOOKUP(shipments[[#This Row],[PID]],CHOOSE({1,2},products[PID],products[Cost_per_box]),2,0)</f>
        <v>5.72</v>
      </c>
      <c r="M6788" s="22">
        <f>shipments[[#This Row],[Boxes]]*shipments[[#This Row],[cost_per_box]]</f>
        <v>4244.24</v>
      </c>
      <c r="N6788" s="22">
        <f>shipments[[#This Row],[Amount]]-shipments[[#This Row],[total cost]]</f>
        <v>1691.2600000000002</v>
      </c>
    </row>
    <row r="6789" spans="1:14" x14ac:dyDescent="0.35">
      <c r="A6789" t="s">
        <v>6843</v>
      </c>
      <c r="B6789" t="s">
        <v>8061</v>
      </c>
      <c r="C6789" t="s">
        <v>8015</v>
      </c>
      <c r="D6789" t="s">
        <v>8035</v>
      </c>
      <c r="E6789" s="1">
        <v>45225</v>
      </c>
      <c r="F6789">
        <v>3449.25</v>
      </c>
      <c r="G6789">
        <v>432</v>
      </c>
      <c r="H6789" t="s">
        <v>7</v>
      </c>
      <c r="I6789" t="str">
        <f>VLOOKUP(shipments[[#This Row],[SPID]],CHOOSE({1,2},people[[#All],[SPID]],people[[#All],[Sales_person]]),2,0)</f>
        <v>Mallorie Waber</v>
      </c>
      <c r="J6789">
        <f>YEAR(shipments[[#This Row],[Shipdate]])</f>
        <v>2023</v>
      </c>
      <c r="K6789" s="22"/>
      <c r="L6789" s="22">
        <f>VLOOKUP(shipments[[#This Row],[PID]],CHOOSE({1,2},products[PID],products[Cost_per_box]),2,0)</f>
        <v>5.72</v>
      </c>
      <c r="M6789" s="22">
        <f>shipments[[#This Row],[Boxes]]*shipments[[#This Row],[cost_per_box]]</f>
        <v>2471.04</v>
      </c>
      <c r="N6789" s="22">
        <f>shipments[[#This Row],[Amount]]-shipments[[#This Row],[total cost]]</f>
        <v>978.21</v>
      </c>
    </row>
    <row r="6790" spans="1:14" x14ac:dyDescent="0.35">
      <c r="A6790" t="s">
        <v>6844</v>
      </c>
      <c r="B6790" t="s">
        <v>8061</v>
      </c>
      <c r="C6790" t="s">
        <v>8015</v>
      </c>
      <c r="D6790" t="s">
        <v>8034</v>
      </c>
      <c r="E6790" s="1">
        <v>45519</v>
      </c>
      <c r="F6790">
        <v>9427.5</v>
      </c>
      <c r="G6790">
        <v>1179</v>
      </c>
      <c r="H6790" t="s">
        <v>18</v>
      </c>
      <c r="I6790" t="str">
        <f>VLOOKUP(shipments[[#This Row],[SPID]],CHOOSE({1,2},people[[#All],[SPID]],people[[#All],[Sales_person]]),2,0)</f>
        <v>Mallorie Waber</v>
      </c>
      <c r="J6790">
        <f>YEAR(shipments[[#This Row],[Shipdate]])</f>
        <v>2024</v>
      </c>
      <c r="K6790" s="22"/>
      <c r="L6790" s="22">
        <f>VLOOKUP(shipments[[#This Row],[PID]],CHOOSE({1,2},products[PID],products[Cost_per_box]),2,0)</f>
        <v>5.72</v>
      </c>
      <c r="M6790" s="22">
        <f>shipments[[#This Row],[Boxes]]*shipments[[#This Row],[cost_per_box]]</f>
        <v>6743.88</v>
      </c>
      <c r="N6790" s="22">
        <f>shipments[[#This Row],[Amount]]-shipments[[#This Row],[total cost]]</f>
        <v>2683.62</v>
      </c>
    </row>
    <row r="6791" spans="1:14" x14ac:dyDescent="0.35">
      <c r="A6791" t="s">
        <v>6845</v>
      </c>
      <c r="B6791" t="s">
        <v>8061</v>
      </c>
      <c r="C6791" t="s">
        <v>8017</v>
      </c>
      <c r="D6791" t="s">
        <v>8033</v>
      </c>
      <c r="E6791" s="1">
        <v>45315</v>
      </c>
      <c r="F6791">
        <v>5625</v>
      </c>
      <c r="G6791">
        <v>209</v>
      </c>
      <c r="H6791" t="s">
        <v>7</v>
      </c>
      <c r="I6791" t="str">
        <f>VLOOKUP(shipments[[#This Row],[SPID]],CHOOSE({1,2},people[[#All],[SPID]],people[[#All],[Sales_person]]),2,0)</f>
        <v>Mallorie Waber</v>
      </c>
      <c r="J6791">
        <f>YEAR(shipments[[#This Row],[Shipdate]])</f>
        <v>2024</v>
      </c>
      <c r="K6791" s="22"/>
      <c r="L6791" s="22">
        <f>VLOOKUP(shipments[[#This Row],[PID]],CHOOSE({1,2},products[PID],products[Cost_per_box]),2,0)</f>
        <v>9.94</v>
      </c>
      <c r="M6791" s="22">
        <f>shipments[[#This Row],[Boxes]]*shipments[[#This Row],[cost_per_box]]</f>
        <v>2077.46</v>
      </c>
      <c r="N6791" s="22">
        <f>shipments[[#This Row],[Amount]]-shipments[[#This Row],[total cost]]</f>
        <v>3547.54</v>
      </c>
    </row>
    <row r="6792" spans="1:14" x14ac:dyDescent="0.35">
      <c r="A6792" t="s">
        <v>6846</v>
      </c>
      <c r="B6792" t="s">
        <v>8061</v>
      </c>
      <c r="C6792" t="s">
        <v>8017</v>
      </c>
      <c r="D6792" t="s">
        <v>8034</v>
      </c>
      <c r="E6792" s="1">
        <v>45259</v>
      </c>
      <c r="F6792">
        <v>5355</v>
      </c>
      <c r="G6792">
        <v>192</v>
      </c>
      <c r="H6792" t="s">
        <v>7</v>
      </c>
      <c r="I6792" t="str">
        <f>VLOOKUP(shipments[[#This Row],[SPID]],CHOOSE({1,2},people[[#All],[SPID]],people[[#All],[Sales_person]]),2,0)</f>
        <v>Mallorie Waber</v>
      </c>
      <c r="J6792">
        <f>YEAR(shipments[[#This Row],[Shipdate]])</f>
        <v>2023</v>
      </c>
      <c r="K6792" s="22"/>
      <c r="L6792" s="22">
        <f>VLOOKUP(shipments[[#This Row],[PID]],CHOOSE({1,2},products[PID],products[Cost_per_box]),2,0)</f>
        <v>9.94</v>
      </c>
      <c r="M6792" s="22">
        <f>shipments[[#This Row],[Boxes]]*shipments[[#This Row],[cost_per_box]]</f>
        <v>1908.48</v>
      </c>
      <c r="N6792" s="22">
        <f>shipments[[#This Row],[Amount]]-shipments[[#This Row],[total cost]]</f>
        <v>3446.52</v>
      </c>
    </row>
    <row r="6793" spans="1:14" x14ac:dyDescent="0.35">
      <c r="A6793" t="s">
        <v>6847</v>
      </c>
      <c r="B6793" t="s">
        <v>8061</v>
      </c>
      <c r="C6793" t="s">
        <v>8017</v>
      </c>
      <c r="D6793" t="s">
        <v>8033</v>
      </c>
      <c r="E6793" s="1">
        <v>45348</v>
      </c>
      <c r="F6793">
        <v>6032.25</v>
      </c>
      <c r="G6793">
        <v>224</v>
      </c>
      <c r="H6793" t="s">
        <v>7</v>
      </c>
      <c r="I6793" t="str">
        <f>VLOOKUP(shipments[[#This Row],[SPID]],CHOOSE({1,2},people[[#All],[SPID]],people[[#All],[Sales_person]]),2,0)</f>
        <v>Mallorie Waber</v>
      </c>
      <c r="J6793">
        <f>YEAR(shipments[[#This Row],[Shipdate]])</f>
        <v>2024</v>
      </c>
      <c r="K6793" s="22"/>
      <c r="L6793" s="22">
        <f>VLOOKUP(shipments[[#This Row],[PID]],CHOOSE({1,2},products[PID],products[Cost_per_box]),2,0)</f>
        <v>9.94</v>
      </c>
      <c r="M6793" s="22">
        <f>shipments[[#This Row],[Boxes]]*shipments[[#This Row],[cost_per_box]]</f>
        <v>2226.56</v>
      </c>
      <c r="N6793" s="22">
        <f>shipments[[#This Row],[Amount]]-shipments[[#This Row],[total cost]]</f>
        <v>3805.69</v>
      </c>
    </row>
    <row r="6794" spans="1:14" x14ac:dyDescent="0.35">
      <c r="A6794" t="s">
        <v>6848</v>
      </c>
      <c r="B6794" t="s">
        <v>8061</v>
      </c>
      <c r="C6794" t="s">
        <v>8017</v>
      </c>
      <c r="D6794" t="s">
        <v>8033</v>
      </c>
      <c r="E6794" s="1">
        <v>45316</v>
      </c>
      <c r="F6794">
        <v>5481</v>
      </c>
      <c r="G6794">
        <v>211</v>
      </c>
      <c r="H6794" t="s">
        <v>7</v>
      </c>
      <c r="I6794" t="str">
        <f>VLOOKUP(shipments[[#This Row],[SPID]],CHOOSE({1,2},people[[#All],[SPID]],people[[#All],[Sales_person]]),2,0)</f>
        <v>Mallorie Waber</v>
      </c>
      <c r="J6794">
        <f>YEAR(shipments[[#This Row],[Shipdate]])</f>
        <v>2024</v>
      </c>
      <c r="K6794" s="22"/>
      <c r="L6794" s="22">
        <f>VLOOKUP(shipments[[#This Row],[PID]],CHOOSE({1,2},products[PID],products[Cost_per_box]),2,0)</f>
        <v>9.94</v>
      </c>
      <c r="M6794" s="22">
        <f>shipments[[#This Row],[Boxes]]*shipments[[#This Row],[cost_per_box]]</f>
        <v>2097.3399999999997</v>
      </c>
      <c r="N6794" s="22">
        <f>shipments[[#This Row],[Amount]]-shipments[[#This Row],[total cost]]</f>
        <v>3383.6600000000003</v>
      </c>
    </row>
    <row r="6795" spans="1:14" x14ac:dyDescent="0.35">
      <c r="A6795" t="s">
        <v>6849</v>
      </c>
      <c r="B6795" t="s">
        <v>8061</v>
      </c>
      <c r="C6795" t="s">
        <v>8018</v>
      </c>
      <c r="D6795" t="s">
        <v>8035</v>
      </c>
      <c r="E6795" s="1">
        <v>44966</v>
      </c>
      <c r="F6795">
        <v>15520.5</v>
      </c>
      <c r="G6795">
        <v>777</v>
      </c>
      <c r="H6795" t="s">
        <v>7</v>
      </c>
      <c r="I6795" t="str">
        <f>VLOOKUP(shipments[[#This Row],[SPID]],CHOOSE({1,2},people[[#All],[SPID]],people[[#All],[Sales_person]]),2,0)</f>
        <v>Mallorie Waber</v>
      </c>
      <c r="J6795">
        <f>YEAR(shipments[[#This Row],[Shipdate]])</f>
        <v>2023</v>
      </c>
      <c r="K6795" s="22"/>
      <c r="L6795" s="22">
        <f>VLOOKUP(shipments[[#This Row],[PID]],CHOOSE({1,2},products[PID],products[Cost_per_box]),2,0)</f>
        <v>7.73</v>
      </c>
      <c r="M6795" s="22">
        <f>shipments[[#This Row],[Boxes]]*shipments[[#This Row],[cost_per_box]]</f>
        <v>6006.21</v>
      </c>
      <c r="N6795" s="22">
        <f>shipments[[#This Row],[Amount]]-shipments[[#This Row],[total cost]]</f>
        <v>9514.2900000000009</v>
      </c>
    </row>
    <row r="6796" spans="1:14" x14ac:dyDescent="0.35">
      <c r="A6796" t="s">
        <v>6850</v>
      </c>
      <c r="B6796" t="s">
        <v>8061</v>
      </c>
      <c r="C6796" t="s">
        <v>8020</v>
      </c>
      <c r="D6796" t="s">
        <v>8038</v>
      </c>
      <c r="E6796" s="1">
        <v>45295</v>
      </c>
      <c r="F6796">
        <v>2232</v>
      </c>
      <c r="G6796">
        <v>160</v>
      </c>
      <c r="H6796" t="s">
        <v>7</v>
      </c>
      <c r="I6796" t="str">
        <f>VLOOKUP(shipments[[#This Row],[SPID]],CHOOSE({1,2},people[[#All],[SPID]],people[[#All],[Sales_person]]),2,0)</f>
        <v>Mallorie Waber</v>
      </c>
      <c r="J6796">
        <f>YEAR(shipments[[#This Row],[Shipdate]])</f>
        <v>2024</v>
      </c>
      <c r="K6796" s="22"/>
      <c r="L6796" s="22">
        <f>VLOOKUP(shipments[[#This Row],[PID]],CHOOSE({1,2},products[PID],products[Cost_per_box]),2,0)</f>
        <v>8.2200000000000006</v>
      </c>
      <c r="M6796" s="22">
        <f>shipments[[#This Row],[Boxes]]*shipments[[#This Row],[cost_per_box]]</f>
        <v>1315.2</v>
      </c>
      <c r="N6796" s="22">
        <f>shipments[[#This Row],[Amount]]-shipments[[#This Row],[total cost]]</f>
        <v>916.8</v>
      </c>
    </row>
    <row r="6797" spans="1:14" x14ac:dyDescent="0.35">
      <c r="A6797" t="s">
        <v>6851</v>
      </c>
      <c r="B6797" t="s">
        <v>8061</v>
      </c>
      <c r="C6797" t="s">
        <v>8020</v>
      </c>
      <c r="D6797" t="s">
        <v>8036</v>
      </c>
      <c r="E6797" s="1">
        <v>45404</v>
      </c>
      <c r="F6797">
        <v>1489.5</v>
      </c>
      <c r="G6797">
        <v>115</v>
      </c>
      <c r="H6797" t="s">
        <v>7</v>
      </c>
      <c r="I6797" t="str">
        <f>VLOOKUP(shipments[[#This Row],[SPID]],CHOOSE({1,2},people[[#All],[SPID]],people[[#All],[Sales_person]]),2,0)</f>
        <v>Mallorie Waber</v>
      </c>
      <c r="J6797">
        <f>YEAR(shipments[[#This Row],[Shipdate]])</f>
        <v>2024</v>
      </c>
      <c r="K6797" s="22"/>
      <c r="L6797" s="22">
        <f>VLOOKUP(shipments[[#This Row],[PID]],CHOOSE({1,2},products[PID],products[Cost_per_box]),2,0)</f>
        <v>8.2200000000000006</v>
      </c>
      <c r="M6797" s="22">
        <f>shipments[[#This Row],[Boxes]]*shipments[[#This Row],[cost_per_box]]</f>
        <v>945.30000000000007</v>
      </c>
      <c r="N6797" s="22">
        <f>shipments[[#This Row],[Amount]]-shipments[[#This Row],[total cost]]</f>
        <v>544.19999999999993</v>
      </c>
    </row>
    <row r="6798" spans="1:14" x14ac:dyDescent="0.35">
      <c r="A6798" t="s">
        <v>6852</v>
      </c>
      <c r="B6798" t="s">
        <v>8061</v>
      </c>
      <c r="C6798" t="s">
        <v>8021</v>
      </c>
      <c r="D6798" t="s">
        <v>8038</v>
      </c>
      <c r="E6798" s="1">
        <v>45188</v>
      </c>
      <c r="F6798">
        <v>7600.5</v>
      </c>
      <c r="G6798">
        <v>423</v>
      </c>
      <c r="H6798" t="s">
        <v>7</v>
      </c>
      <c r="I6798" t="str">
        <f>VLOOKUP(shipments[[#This Row],[SPID]],CHOOSE({1,2},people[[#All],[SPID]],people[[#All],[Sales_person]]),2,0)</f>
        <v>Mallorie Waber</v>
      </c>
      <c r="J6798">
        <f>YEAR(shipments[[#This Row],[Shipdate]])</f>
        <v>2023</v>
      </c>
      <c r="K6798" s="22"/>
      <c r="L6798" s="22">
        <f>VLOOKUP(shipments[[#This Row],[PID]],CHOOSE({1,2},products[PID],products[Cost_per_box]),2,0)</f>
        <v>10.23</v>
      </c>
      <c r="M6798" s="22">
        <f>shipments[[#This Row],[Boxes]]*shipments[[#This Row],[cost_per_box]]</f>
        <v>4327.29</v>
      </c>
      <c r="N6798" s="22">
        <f>shipments[[#This Row],[Amount]]-shipments[[#This Row],[total cost]]</f>
        <v>3273.21</v>
      </c>
    </row>
    <row r="6799" spans="1:14" x14ac:dyDescent="0.35">
      <c r="A6799" t="s">
        <v>6853</v>
      </c>
      <c r="B6799" t="s">
        <v>8061</v>
      </c>
      <c r="C6799" t="s">
        <v>8021</v>
      </c>
      <c r="D6799" t="s">
        <v>8038</v>
      </c>
      <c r="E6799" s="1">
        <v>45271</v>
      </c>
      <c r="F6799">
        <v>8646.75</v>
      </c>
      <c r="G6799">
        <v>509</v>
      </c>
      <c r="H6799" t="s">
        <v>7</v>
      </c>
      <c r="I6799" t="str">
        <f>VLOOKUP(shipments[[#This Row],[SPID]],CHOOSE({1,2},people[[#All],[SPID]],people[[#All],[Sales_person]]),2,0)</f>
        <v>Mallorie Waber</v>
      </c>
      <c r="J6799">
        <f>YEAR(shipments[[#This Row],[Shipdate]])</f>
        <v>2023</v>
      </c>
      <c r="K6799" s="22"/>
      <c r="L6799" s="22">
        <f>VLOOKUP(shipments[[#This Row],[PID]],CHOOSE({1,2},products[PID],products[Cost_per_box]),2,0)</f>
        <v>10.23</v>
      </c>
      <c r="M6799" s="22">
        <f>shipments[[#This Row],[Boxes]]*shipments[[#This Row],[cost_per_box]]</f>
        <v>5207.0700000000006</v>
      </c>
      <c r="N6799" s="22">
        <f>shipments[[#This Row],[Amount]]-shipments[[#This Row],[total cost]]</f>
        <v>3439.6799999999994</v>
      </c>
    </row>
    <row r="6800" spans="1:14" x14ac:dyDescent="0.35">
      <c r="A6800" t="s">
        <v>6854</v>
      </c>
      <c r="B6800" t="s">
        <v>8061</v>
      </c>
      <c r="C6800" t="s">
        <v>8022</v>
      </c>
      <c r="D6800" t="s">
        <v>8034</v>
      </c>
      <c r="E6800" s="1">
        <v>45303</v>
      </c>
      <c r="F6800">
        <v>11733.75</v>
      </c>
      <c r="G6800">
        <v>903</v>
      </c>
      <c r="H6800" t="s">
        <v>7</v>
      </c>
      <c r="I6800" t="str">
        <f>VLOOKUP(shipments[[#This Row],[SPID]],CHOOSE({1,2},people[[#All],[SPID]],people[[#All],[Sales_person]]),2,0)</f>
        <v>Mallorie Waber</v>
      </c>
      <c r="J6800">
        <f>YEAR(shipments[[#This Row],[Shipdate]])</f>
        <v>2024</v>
      </c>
      <c r="K6800" s="22"/>
      <c r="L6800" s="22">
        <f>VLOOKUP(shipments[[#This Row],[PID]],CHOOSE({1,2},products[PID],products[Cost_per_box]),2,0)</f>
        <v>4.74</v>
      </c>
      <c r="M6800" s="22">
        <f>shipments[[#This Row],[Boxes]]*shipments[[#This Row],[cost_per_box]]</f>
        <v>4280.22</v>
      </c>
      <c r="N6800" s="22">
        <f>shipments[[#This Row],[Amount]]-shipments[[#This Row],[total cost]]</f>
        <v>7453.53</v>
      </c>
    </row>
    <row r="6801" spans="1:14" x14ac:dyDescent="0.35">
      <c r="A6801" t="s">
        <v>6855</v>
      </c>
      <c r="B6801" t="s">
        <v>8061</v>
      </c>
      <c r="C6801" t="s">
        <v>8022</v>
      </c>
      <c r="D6801" t="s">
        <v>8038</v>
      </c>
      <c r="E6801" s="1">
        <v>45212</v>
      </c>
      <c r="F6801">
        <v>5640.75</v>
      </c>
      <c r="G6801">
        <v>332</v>
      </c>
      <c r="H6801" t="s">
        <v>7</v>
      </c>
      <c r="I6801" t="str">
        <f>VLOOKUP(shipments[[#This Row],[SPID]],CHOOSE({1,2},people[[#All],[SPID]],people[[#All],[Sales_person]]),2,0)</f>
        <v>Mallorie Waber</v>
      </c>
      <c r="J6801">
        <f>YEAR(shipments[[#This Row],[Shipdate]])</f>
        <v>2023</v>
      </c>
      <c r="K6801" s="22"/>
      <c r="L6801" s="22">
        <f>VLOOKUP(shipments[[#This Row],[PID]],CHOOSE({1,2},products[PID],products[Cost_per_box]),2,0)</f>
        <v>4.74</v>
      </c>
      <c r="M6801" s="22">
        <f>shipments[[#This Row],[Boxes]]*shipments[[#This Row],[cost_per_box]]</f>
        <v>1573.68</v>
      </c>
      <c r="N6801" s="22">
        <f>shipments[[#This Row],[Amount]]-shipments[[#This Row],[total cost]]</f>
        <v>4067.0699999999997</v>
      </c>
    </row>
    <row r="6802" spans="1:14" x14ac:dyDescent="0.35">
      <c r="A6802" t="s">
        <v>6856</v>
      </c>
      <c r="B6802" t="s">
        <v>8061</v>
      </c>
      <c r="C6802" t="s">
        <v>8022</v>
      </c>
      <c r="D6802" t="s">
        <v>8038</v>
      </c>
      <c r="E6802" s="1">
        <v>45328</v>
      </c>
      <c r="F6802">
        <v>9690.75</v>
      </c>
      <c r="G6802">
        <v>571</v>
      </c>
      <c r="H6802" t="s">
        <v>7</v>
      </c>
      <c r="I6802" t="str">
        <f>VLOOKUP(shipments[[#This Row],[SPID]],CHOOSE({1,2},people[[#All],[SPID]],people[[#All],[Sales_person]]),2,0)</f>
        <v>Mallorie Waber</v>
      </c>
      <c r="J6802">
        <f>YEAR(shipments[[#This Row],[Shipdate]])</f>
        <v>2024</v>
      </c>
      <c r="K6802" s="22"/>
      <c r="L6802" s="22">
        <f>VLOOKUP(shipments[[#This Row],[PID]],CHOOSE({1,2},products[PID],products[Cost_per_box]),2,0)</f>
        <v>4.74</v>
      </c>
      <c r="M6802" s="22">
        <f>shipments[[#This Row],[Boxes]]*shipments[[#This Row],[cost_per_box]]</f>
        <v>2706.54</v>
      </c>
      <c r="N6802" s="22">
        <f>shipments[[#This Row],[Amount]]-shipments[[#This Row],[total cost]]</f>
        <v>6984.21</v>
      </c>
    </row>
    <row r="6803" spans="1:14" x14ac:dyDescent="0.35">
      <c r="A6803" t="s">
        <v>6857</v>
      </c>
      <c r="B6803" t="s">
        <v>8061</v>
      </c>
      <c r="C6803" t="s">
        <v>8023</v>
      </c>
      <c r="D6803" t="s">
        <v>8033</v>
      </c>
      <c r="E6803" s="1">
        <v>44938</v>
      </c>
      <c r="F6803">
        <v>2610</v>
      </c>
      <c r="G6803">
        <v>435</v>
      </c>
      <c r="H6803" t="s">
        <v>7</v>
      </c>
      <c r="I6803" t="str">
        <f>VLOOKUP(shipments[[#This Row],[SPID]],CHOOSE({1,2},people[[#All],[SPID]],people[[#All],[Sales_person]]),2,0)</f>
        <v>Mallorie Waber</v>
      </c>
      <c r="J6803">
        <f>YEAR(shipments[[#This Row],[Shipdate]])</f>
        <v>2023</v>
      </c>
      <c r="K6803" s="22"/>
      <c r="L6803" s="22">
        <f>VLOOKUP(shipments[[#This Row],[PID]],CHOOSE({1,2},products[PID],products[Cost_per_box]),2,0)</f>
        <v>10.51</v>
      </c>
      <c r="M6803" s="22">
        <f>shipments[[#This Row],[Boxes]]*shipments[[#This Row],[cost_per_box]]</f>
        <v>4571.8499999999995</v>
      </c>
      <c r="N6803" s="22">
        <f>shipments[[#This Row],[Amount]]-shipments[[#This Row],[total cost]]</f>
        <v>-1961.8499999999995</v>
      </c>
    </row>
    <row r="6804" spans="1:14" x14ac:dyDescent="0.35">
      <c r="A6804" t="s">
        <v>6858</v>
      </c>
      <c r="B6804" t="s">
        <v>8061</v>
      </c>
      <c r="C6804" t="s">
        <v>8023</v>
      </c>
      <c r="D6804" t="s">
        <v>8038</v>
      </c>
      <c r="E6804" s="1">
        <v>45148</v>
      </c>
      <c r="F6804">
        <v>4162.5</v>
      </c>
      <c r="G6804">
        <v>463</v>
      </c>
      <c r="H6804" t="s">
        <v>7</v>
      </c>
      <c r="I6804" t="str">
        <f>VLOOKUP(shipments[[#This Row],[SPID]],CHOOSE({1,2},people[[#All],[SPID]],people[[#All],[Sales_person]]),2,0)</f>
        <v>Mallorie Waber</v>
      </c>
      <c r="J6804">
        <f>YEAR(shipments[[#This Row],[Shipdate]])</f>
        <v>2023</v>
      </c>
      <c r="K6804" s="22"/>
      <c r="L6804" s="22">
        <f>VLOOKUP(shipments[[#This Row],[PID]],CHOOSE({1,2},products[PID],products[Cost_per_box]),2,0)</f>
        <v>10.51</v>
      </c>
      <c r="M6804" s="22">
        <f>shipments[[#This Row],[Boxes]]*shipments[[#This Row],[cost_per_box]]</f>
        <v>4866.13</v>
      </c>
      <c r="N6804" s="22">
        <f>shipments[[#This Row],[Amount]]-shipments[[#This Row],[total cost]]</f>
        <v>-703.63000000000011</v>
      </c>
    </row>
    <row r="6805" spans="1:14" x14ac:dyDescent="0.35">
      <c r="A6805" t="s">
        <v>6859</v>
      </c>
      <c r="B6805" t="s">
        <v>8061</v>
      </c>
      <c r="C6805" t="s">
        <v>8023</v>
      </c>
      <c r="D6805" t="s">
        <v>8038</v>
      </c>
      <c r="E6805" s="1">
        <v>45020</v>
      </c>
      <c r="F6805">
        <v>5530.5</v>
      </c>
      <c r="G6805">
        <v>791</v>
      </c>
      <c r="H6805" t="s">
        <v>7</v>
      </c>
      <c r="I6805" t="str">
        <f>VLOOKUP(shipments[[#This Row],[SPID]],CHOOSE({1,2},people[[#All],[SPID]],people[[#All],[Sales_person]]),2,0)</f>
        <v>Mallorie Waber</v>
      </c>
      <c r="J6805">
        <f>YEAR(shipments[[#This Row],[Shipdate]])</f>
        <v>2023</v>
      </c>
      <c r="K6805" s="22"/>
      <c r="L6805" s="22">
        <f>VLOOKUP(shipments[[#This Row],[PID]],CHOOSE({1,2},products[PID],products[Cost_per_box]),2,0)</f>
        <v>10.51</v>
      </c>
      <c r="M6805" s="22">
        <f>shipments[[#This Row],[Boxes]]*shipments[[#This Row],[cost_per_box]]</f>
        <v>8313.41</v>
      </c>
      <c r="N6805" s="22">
        <f>shipments[[#This Row],[Amount]]-shipments[[#This Row],[total cost]]</f>
        <v>-2782.91</v>
      </c>
    </row>
    <row r="6806" spans="1:14" x14ac:dyDescent="0.35">
      <c r="A6806" t="s">
        <v>6860</v>
      </c>
      <c r="B6806" t="s">
        <v>8061</v>
      </c>
      <c r="C6806" t="s">
        <v>8023</v>
      </c>
      <c r="D6806" t="s">
        <v>8033</v>
      </c>
      <c r="E6806" s="1">
        <v>45062</v>
      </c>
      <c r="F6806">
        <v>9704.25</v>
      </c>
      <c r="G6806">
        <v>1387</v>
      </c>
      <c r="H6806" t="s">
        <v>7</v>
      </c>
      <c r="I6806" t="str">
        <f>VLOOKUP(shipments[[#This Row],[SPID]],CHOOSE({1,2},people[[#All],[SPID]],people[[#All],[Sales_person]]),2,0)</f>
        <v>Mallorie Waber</v>
      </c>
      <c r="J6806">
        <f>YEAR(shipments[[#This Row],[Shipdate]])</f>
        <v>2023</v>
      </c>
      <c r="K6806" s="22"/>
      <c r="L6806" s="22">
        <f>VLOOKUP(shipments[[#This Row],[PID]],CHOOSE({1,2},products[PID],products[Cost_per_box]),2,0)</f>
        <v>10.51</v>
      </c>
      <c r="M6806" s="22">
        <f>shipments[[#This Row],[Boxes]]*shipments[[#This Row],[cost_per_box]]</f>
        <v>14577.369999999999</v>
      </c>
      <c r="N6806" s="22">
        <f>shipments[[#This Row],[Amount]]-shipments[[#This Row],[total cost]]</f>
        <v>-4873.119999999999</v>
      </c>
    </row>
    <row r="6807" spans="1:14" x14ac:dyDescent="0.35">
      <c r="A6807" t="s">
        <v>6861</v>
      </c>
      <c r="B6807" t="s">
        <v>8061</v>
      </c>
      <c r="C6807" t="s">
        <v>8023</v>
      </c>
      <c r="D6807" t="s">
        <v>8036</v>
      </c>
      <c r="E6807" s="1">
        <v>45505</v>
      </c>
      <c r="F6807">
        <v>5278.5</v>
      </c>
      <c r="G6807">
        <v>880</v>
      </c>
      <c r="H6807" t="s">
        <v>18</v>
      </c>
      <c r="I6807" t="str">
        <f>VLOOKUP(shipments[[#This Row],[SPID]],CHOOSE({1,2},people[[#All],[SPID]],people[[#All],[Sales_person]]),2,0)</f>
        <v>Mallorie Waber</v>
      </c>
      <c r="J6807">
        <f>YEAR(shipments[[#This Row],[Shipdate]])</f>
        <v>2024</v>
      </c>
      <c r="K6807" s="22"/>
      <c r="L6807" s="22">
        <f>VLOOKUP(shipments[[#This Row],[PID]],CHOOSE({1,2},products[PID],products[Cost_per_box]),2,0)</f>
        <v>10.51</v>
      </c>
      <c r="M6807" s="22">
        <f>shipments[[#This Row],[Boxes]]*shipments[[#This Row],[cost_per_box]]</f>
        <v>9248.7999999999993</v>
      </c>
      <c r="N6807" s="22">
        <f>shipments[[#This Row],[Amount]]-shipments[[#This Row],[total cost]]</f>
        <v>-3970.2999999999993</v>
      </c>
    </row>
    <row r="6808" spans="1:14" x14ac:dyDescent="0.35">
      <c r="A6808" t="s">
        <v>6862</v>
      </c>
      <c r="B6808" t="s">
        <v>8061</v>
      </c>
      <c r="C6808" t="s">
        <v>8023</v>
      </c>
      <c r="D6808" t="s">
        <v>8038</v>
      </c>
      <c r="E6808" s="1">
        <v>45126</v>
      </c>
      <c r="F6808">
        <v>5249.25</v>
      </c>
      <c r="G6808">
        <v>875</v>
      </c>
      <c r="H6808" t="s">
        <v>7</v>
      </c>
      <c r="I6808" t="str">
        <f>VLOOKUP(shipments[[#This Row],[SPID]],CHOOSE({1,2},people[[#All],[SPID]],people[[#All],[Sales_person]]),2,0)</f>
        <v>Mallorie Waber</v>
      </c>
      <c r="J6808">
        <f>YEAR(shipments[[#This Row],[Shipdate]])</f>
        <v>2023</v>
      </c>
      <c r="K6808" s="22"/>
      <c r="L6808" s="22">
        <f>VLOOKUP(shipments[[#This Row],[PID]],CHOOSE({1,2},products[PID],products[Cost_per_box]),2,0)</f>
        <v>10.51</v>
      </c>
      <c r="M6808" s="22">
        <f>shipments[[#This Row],[Boxes]]*shipments[[#This Row],[cost_per_box]]</f>
        <v>9196.25</v>
      </c>
      <c r="N6808" s="22">
        <f>shipments[[#This Row],[Amount]]-shipments[[#This Row],[total cost]]</f>
        <v>-3947</v>
      </c>
    </row>
    <row r="6809" spans="1:14" x14ac:dyDescent="0.35">
      <c r="A6809" t="s">
        <v>6863</v>
      </c>
      <c r="B6809" t="s">
        <v>8061</v>
      </c>
      <c r="C6809" t="s">
        <v>8025</v>
      </c>
      <c r="D6809" t="s">
        <v>8038</v>
      </c>
      <c r="E6809" s="1">
        <v>45093</v>
      </c>
      <c r="F6809">
        <v>9805.5</v>
      </c>
      <c r="G6809">
        <v>467</v>
      </c>
      <c r="H6809" t="s">
        <v>7</v>
      </c>
      <c r="I6809" t="str">
        <f>VLOOKUP(shipments[[#This Row],[SPID]],CHOOSE({1,2},people[[#All],[SPID]],people[[#All],[Sales_person]]),2,0)</f>
        <v>Mallorie Waber</v>
      </c>
      <c r="J6809">
        <f>YEAR(shipments[[#This Row],[Shipdate]])</f>
        <v>2023</v>
      </c>
      <c r="K6809" s="22"/>
      <c r="L6809" s="22">
        <f>VLOOKUP(shipments[[#This Row],[PID]],CHOOSE({1,2},products[PID],products[Cost_per_box]),2,0)</f>
        <v>12.41</v>
      </c>
      <c r="M6809" s="22">
        <f>shipments[[#This Row],[Boxes]]*shipments[[#This Row],[cost_per_box]]</f>
        <v>5795.47</v>
      </c>
      <c r="N6809" s="22">
        <f>shipments[[#This Row],[Amount]]-shipments[[#This Row],[total cost]]</f>
        <v>4010.0299999999997</v>
      </c>
    </row>
    <row r="6810" spans="1:14" x14ac:dyDescent="0.35">
      <c r="A6810" t="s">
        <v>6864</v>
      </c>
      <c r="B6810" t="s">
        <v>8061</v>
      </c>
      <c r="C6810" t="s">
        <v>8026</v>
      </c>
      <c r="D6810" t="s">
        <v>8034</v>
      </c>
      <c r="E6810" s="1">
        <v>45460</v>
      </c>
      <c r="F6810">
        <v>465.75</v>
      </c>
      <c r="G6810">
        <v>32</v>
      </c>
      <c r="H6810" t="s">
        <v>7</v>
      </c>
      <c r="I6810" t="str">
        <f>VLOOKUP(shipments[[#This Row],[SPID]],CHOOSE({1,2},people[[#All],[SPID]],people[[#All],[Sales_person]]),2,0)</f>
        <v>Mallorie Waber</v>
      </c>
      <c r="J6810">
        <f>YEAR(shipments[[#This Row],[Shipdate]])</f>
        <v>2024</v>
      </c>
      <c r="K6810" s="22"/>
      <c r="L6810" s="22">
        <f>VLOOKUP(shipments[[#This Row],[PID]],CHOOSE({1,2},products[PID],products[Cost_per_box]),2,0)</f>
        <v>9.57</v>
      </c>
      <c r="M6810" s="22">
        <f>shipments[[#This Row],[Boxes]]*shipments[[#This Row],[cost_per_box]]</f>
        <v>306.24</v>
      </c>
      <c r="N6810" s="22">
        <f>shipments[[#This Row],[Amount]]-shipments[[#This Row],[total cost]]</f>
        <v>159.51</v>
      </c>
    </row>
    <row r="6811" spans="1:14" x14ac:dyDescent="0.35">
      <c r="A6811" t="s">
        <v>6865</v>
      </c>
      <c r="B6811" t="s">
        <v>8061</v>
      </c>
      <c r="C6811" t="s">
        <v>8026</v>
      </c>
      <c r="D6811" t="s">
        <v>8033</v>
      </c>
      <c r="E6811" s="1">
        <v>45420</v>
      </c>
      <c r="F6811">
        <v>7067.25</v>
      </c>
      <c r="G6811">
        <v>416</v>
      </c>
      <c r="H6811" t="s">
        <v>7</v>
      </c>
      <c r="I6811" t="str">
        <f>VLOOKUP(shipments[[#This Row],[SPID]],CHOOSE({1,2},people[[#All],[SPID]],people[[#All],[Sales_person]]),2,0)</f>
        <v>Mallorie Waber</v>
      </c>
      <c r="J6811">
        <f>YEAR(shipments[[#This Row],[Shipdate]])</f>
        <v>2024</v>
      </c>
      <c r="K6811" s="22"/>
      <c r="L6811" s="22">
        <f>VLOOKUP(shipments[[#This Row],[PID]],CHOOSE({1,2},products[PID],products[Cost_per_box]),2,0)</f>
        <v>9.57</v>
      </c>
      <c r="M6811" s="22">
        <f>shipments[[#This Row],[Boxes]]*shipments[[#This Row],[cost_per_box]]</f>
        <v>3981.12</v>
      </c>
      <c r="N6811" s="22">
        <f>shipments[[#This Row],[Amount]]-shipments[[#This Row],[total cost]]</f>
        <v>3086.13</v>
      </c>
    </row>
    <row r="6812" spans="1:14" x14ac:dyDescent="0.35">
      <c r="A6812" t="s">
        <v>6866</v>
      </c>
      <c r="B6812" t="s">
        <v>8061</v>
      </c>
      <c r="C6812" t="s">
        <v>8026</v>
      </c>
      <c r="D6812" t="s">
        <v>8033</v>
      </c>
      <c r="E6812" s="1">
        <v>45138</v>
      </c>
      <c r="F6812">
        <v>5420.25</v>
      </c>
      <c r="G6812">
        <v>362</v>
      </c>
      <c r="H6812" t="s">
        <v>7</v>
      </c>
      <c r="I6812" t="str">
        <f>VLOOKUP(shipments[[#This Row],[SPID]],CHOOSE({1,2},people[[#All],[SPID]],people[[#All],[Sales_person]]),2,0)</f>
        <v>Mallorie Waber</v>
      </c>
      <c r="J6812">
        <f>YEAR(shipments[[#This Row],[Shipdate]])</f>
        <v>2023</v>
      </c>
      <c r="K6812" s="22"/>
      <c r="L6812" s="22">
        <f>VLOOKUP(shipments[[#This Row],[PID]],CHOOSE({1,2},products[PID],products[Cost_per_box]),2,0)</f>
        <v>9.57</v>
      </c>
      <c r="M6812" s="22">
        <f>shipments[[#This Row],[Boxes]]*shipments[[#This Row],[cost_per_box]]</f>
        <v>3464.34</v>
      </c>
      <c r="N6812" s="22">
        <f>shipments[[#This Row],[Amount]]-shipments[[#This Row],[total cost]]</f>
        <v>1955.9099999999999</v>
      </c>
    </row>
    <row r="6813" spans="1:14" x14ac:dyDescent="0.35">
      <c r="A6813" t="s">
        <v>6867</v>
      </c>
      <c r="B6813" t="s">
        <v>8061</v>
      </c>
      <c r="C6813" t="s">
        <v>8026</v>
      </c>
      <c r="D6813" t="s">
        <v>8037</v>
      </c>
      <c r="E6813" s="1">
        <v>45378</v>
      </c>
      <c r="F6813">
        <v>6369.75</v>
      </c>
      <c r="G6813">
        <v>375</v>
      </c>
      <c r="H6813" t="s">
        <v>7</v>
      </c>
      <c r="I6813" t="str">
        <f>VLOOKUP(shipments[[#This Row],[SPID]],CHOOSE({1,2},people[[#All],[SPID]],people[[#All],[Sales_person]]),2,0)</f>
        <v>Mallorie Waber</v>
      </c>
      <c r="J6813">
        <f>YEAR(shipments[[#This Row],[Shipdate]])</f>
        <v>2024</v>
      </c>
      <c r="K6813" s="22"/>
      <c r="L6813" s="22">
        <f>VLOOKUP(shipments[[#This Row],[PID]],CHOOSE({1,2},products[PID],products[Cost_per_box]),2,0)</f>
        <v>9.57</v>
      </c>
      <c r="M6813" s="22">
        <f>shipments[[#This Row],[Boxes]]*shipments[[#This Row],[cost_per_box]]</f>
        <v>3588.75</v>
      </c>
      <c r="N6813" s="22">
        <f>shipments[[#This Row],[Amount]]-shipments[[#This Row],[total cost]]</f>
        <v>2781</v>
      </c>
    </row>
    <row r="6814" spans="1:14" x14ac:dyDescent="0.35">
      <c r="A6814" t="s">
        <v>6868</v>
      </c>
      <c r="B6814" t="s">
        <v>8061</v>
      </c>
      <c r="C6814" t="s">
        <v>8026</v>
      </c>
      <c r="D6814" t="s">
        <v>8033</v>
      </c>
      <c r="E6814" s="1">
        <v>44984</v>
      </c>
      <c r="F6814">
        <v>1230.75</v>
      </c>
      <c r="G6814">
        <v>69</v>
      </c>
      <c r="H6814" t="s">
        <v>7</v>
      </c>
      <c r="I6814" t="str">
        <f>VLOOKUP(shipments[[#This Row],[SPID]],CHOOSE({1,2},people[[#All],[SPID]],people[[#All],[Sales_person]]),2,0)</f>
        <v>Mallorie Waber</v>
      </c>
      <c r="J6814">
        <f>YEAR(shipments[[#This Row],[Shipdate]])</f>
        <v>2023</v>
      </c>
      <c r="K6814" s="22"/>
      <c r="L6814" s="22">
        <f>VLOOKUP(shipments[[#This Row],[PID]],CHOOSE({1,2},products[PID],products[Cost_per_box]),2,0)</f>
        <v>9.57</v>
      </c>
      <c r="M6814" s="22">
        <f>shipments[[#This Row],[Boxes]]*shipments[[#This Row],[cost_per_box]]</f>
        <v>660.33</v>
      </c>
      <c r="N6814" s="22">
        <f>shipments[[#This Row],[Amount]]-shipments[[#This Row],[total cost]]</f>
        <v>570.41999999999996</v>
      </c>
    </row>
    <row r="6815" spans="1:14" x14ac:dyDescent="0.35">
      <c r="A6815" t="s">
        <v>6869</v>
      </c>
      <c r="B6815" t="s">
        <v>8061</v>
      </c>
      <c r="C6815" t="s">
        <v>8026</v>
      </c>
      <c r="D6815" t="s">
        <v>8034</v>
      </c>
      <c r="E6815" s="1">
        <v>45553</v>
      </c>
      <c r="F6815">
        <v>7956</v>
      </c>
      <c r="G6815">
        <v>498</v>
      </c>
      <c r="H6815" t="s">
        <v>40</v>
      </c>
      <c r="I6815" t="str">
        <f>VLOOKUP(shipments[[#This Row],[SPID]],CHOOSE({1,2},people[[#All],[SPID]],people[[#All],[Sales_person]]),2,0)</f>
        <v>Mallorie Waber</v>
      </c>
      <c r="J6815">
        <f>YEAR(shipments[[#This Row],[Shipdate]])</f>
        <v>2024</v>
      </c>
      <c r="K6815" s="22"/>
      <c r="L6815" s="22">
        <f>VLOOKUP(shipments[[#This Row],[PID]],CHOOSE({1,2},products[PID],products[Cost_per_box]),2,0)</f>
        <v>9.57</v>
      </c>
      <c r="M6815" s="22">
        <f>shipments[[#This Row],[Boxes]]*shipments[[#This Row],[cost_per_box]]</f>
        <v>4765.8600000000006</v>
      </c>
      <c r="N6815" s="22">
        <f>shipments[[#This Row],[Amount]]-shipments[[#This Row],[total cost]]</f>
        <v>3190.1399999999994</v>
      </c>
    </row>
    <row r="6816" spans="1:14" x14ac:dyDescent="0.35">
      <c r="A6816" t="s">
        <v>6870</v>
      </c>
      <c r="B6816" t="s">
        <v>8061</v>
      </c>
      <c r="C6816" t="s">
        <v>8026</v>
      </c>
      <c r="D6816" t="s">
        <v>8037</v>
      </c>
      <c r="E6816" s="1">
        <v>45246</v>
      </c>
      <c r="F6816">
        <v>2783.25</v>
      </c>
      <c r="G6816">
        <v>155</v>
      </c>
      <c r="H6816" t="s">
        <v>7</v>
      </c>
      <c r="I6816" t="str">
        <f>VLOOKUP(shipments[[#This Row],[SPID]],CHOOSE({1,2},people[[#All],[SPID]],people[[#All],[Sales_person]]),2,0)</f>
        <v>Mallorie Waber</v>
      </c>
      <c r="J6816">
        <f>YEAR(shipments[[#This Row],[Shipdate]])</f>
        <v>2023</v>
      </c>
      <c r="K6816" s="22"/>
      <c r="L6816" s="22">
        <f>VLOOKUP(shipments[[#This Row],[PID]],CHOOSE({1,2},products[PID],products[Cost_per_box]),2,0)</f>
        <v>9.57</v>
      </c>
      <c r="M6816" s="22">
        <f>shipments[[#This Row],[Boxes]]*shipments[[#This Row],[cost_per_box]]</f>
        <v>1483.3500000000001</v>
      </c>
      <c r="N6816" s="22">
        <f>shipments[[#This Row],[Amount]]-shipments[[#This Row],[total cost]]</f>
        <v>1299.8999999999999</v>
      </c>
    </row>
    <row r="6817" spans="1:14" x14ac:dyDescent="0.35">
      <c r="A6817" t="s">
        <v>6871</v>
      </c>
      <c r="B6817" t="s">
        <v>8061</v>
      </c>
      <c r="C6817" t="s">
        <v>8027</v>
      </c>
      <c r="D6817" t="s">
        <v>8035</v>
      </c>
      <c r="E6817" s="1">
        <v>45519</v>
      </c>
      <c r="F6817">
        <v>9067.5</v>
      </c>
      <c r="G6817">
        <v>1134</v>
      </c>
      <c r="H6817" t="s">
        <v>18</v>
      </c>
      <c r="I6817" t="str">
        <f>VLOOKUP(shipments[[#This Row],[SPID]],CHOOSE({1,2},people[[#All],[SPID]],people[[#All],[Sales_person]]),2,0)</f>
        <v>Mallorie Waber</v>
      </c>
      <c r="J6817">
        <f>YEAR(shipments[[#This Row],[Shipdate]])</f>
        <v>2024</v>
      </c>
      <c r="K6817" s="22"/>
      <c r="L6817" s="22">
        <f>VLOOKUP(shipments[[#This Row],[PID]],CHOOSE({1,2},products[PID],products[Cost_per_box]),2,0)</f>
        <v>8.43</v>
      </c>
      <c r="M6817" s="22">
        <f>shipments[[#This Row],[Boxes]]*shipments[[#This Row],[cost_per_box]]</f>
        <v>9559.619999999999</v>
      </c>
      <c r="N6817" s="22">
        <f>shipments[[#This Row],[Amount]]-shipments[[#This Row],[total cost]]</f>
        <v>-492.11999999999898</v>
      </c>
    </row>
    <row r="6818" spans="1:14" x14ac:dyDescent="0.35">
      <c r="A6818" t="s">
        <v>6872</v>
      </c>
      <c r="B6818" t="s">
        <v>8061</v>
      </c>
      <c r="C6818" t="s">
        <v>8027</v>
      </c>
      <c r="D6818" t="s">
        <v>8033</v>
      </c>
      <c r="E6818" s="1">
        <v>45120</v>
      </c>
      <c r="F6818">
        <v>9906.75</v>
      </c>
      <c r="G6818">
        <v>991</v>
      </c>
      <c r="H6818" t="s">
        <v>40</v>
      </c>
      <c r="I6818" t="str">
        <f>VLOOKUP(shipments[[#This Row],[SPID]],CHOOSE({1,2},people[[#All],[SPID]],people[[#All],[Sales_person]]),2,0)</f>
        <v>Mallorie Waber</v>
      </c>
      <c r="J6818">
        <f>YEAR(shipments[[#This Row],[Shipdate]])</f>
        <v>2023</v>
      </c>
      <c r="K6818" s="22"/>
      <c r="L6818" s="22">
        <f>VLOOKUP(shipments[[#This Row],[PID]],CHOOSE({1,2},products[PID],products[Cost_per_box]),2,0)</f>
        <v>8.43</v>
      </c>
      <c r="M6818" s="22">
        <f>shipments[[#This Row],[Boxes]]*shipments[[#This Row],[cost_per_box]]</f>
        <v>8354.1299999999992</v>
      </c>
      <c r="N6818" s="22">
        <f>shipments[[#This Row],[Amount]]-shipments[[#This Row],[total cost]]</f>
        <v>1552.6200000000008</v>
      </c>
    </row>
    <row r="6819" spans="1:14" x14ac:dyDescent="0.35">
      <c r="A6819" t="s">
        <v>6873</v>
      </c>
      <c r="B6819" t="s">
        <v>8061</v>
      </c>
      <c r="C6819" t="s">
        <v>8028</v>
      </c>
      <c r="D6819" t="s">
        <v>8038</v>
      </c>
      <c r="E6819" s="1">
        <v>45355</v>
      </c>
      <c r="F6819">
        <v>3251.25</v>
      </c>
      <c r="G6819">
        <v>296</v>
      </c>
      <c r="H6819" t="s">
        <v>7</v>
      </c>
      <c r="I6819" t="str">
        <f>VLOOKUP(shipments[[#This Row],[SPID]],CHOOSE({1,2},people[[#All],[SPID]],people[[#All],[Sales_person]]),2,0)</f>
        <v>Mallorie Waber</v>
      </c>
      <c r="J6819">
        <f>YEAR(shipments[[#This Row],[Shipdate]])</f>
        <v>2024</v>
      </c>
      <c r="K6819" s="22"/>
      <c r="L6819" s="22">
        <f>VLOOKUP(shipments[[#This Row],[PID]],CHOOSE({1,2},products[PID],products[Cost_per_box]),2,0)</f>
        <v>6.8</v>
      </c>
      <c r="M6819" s="22">
        <f>shipments[[#This Row],[Boxes]]*shipments[[#This Row],[cost_per_box]]</f>
        <v>2012.8</v>
      </c>
      <c r="N6819" s="22">
        <f>shipments[[#This Row],[Amount]]-shipments[[#This Row],[total cost]]</f>
        <v>1238.45</v>
      </c>
    </row>
    <row r="6820" spans="1:14" x14ac:dyDescent="0.35">
      <c r="A6820" t="s">
        <v>6874</v>
      </c>
      <c r="B6820" t="s">
        <v>8061</v>
      </c>
      <c r="C6820" t="s">
        <v>8028</v>
      </c>
      <c r="D6820" t="s">
        <v>8034</v>
      </c>
      <c r="E6820" s="1">
        <v>45079</v>
      </c>
      <c r="F6820">
        <v>9765</v>
      </c>
      <c r="G6820">
        <v>1221</v>
      </c>
      <c r="H6820" t="s">
        <v>7</v>
      </c>
      <c r="I6820" t="str">
        <f>VLOOKUP(shipments[[#This Row],[SPID]],CHOOSE({1,2},people[[#All],[SPID]],people[[#All],[Sales_person]]),2,0)</f>
        <v>Mallorie Waber</v>
      </c>
      <c r="J6820">
        <f>YEAR(shipments[[#This Row],[Shipdate]])</f>
        <v>2023</v>
      </c>
      <c r="K6820" s="22"/>
      <c r="L6820" s="22">
        <f>VLOOKUP(shipments[[#This Row],[PID]],CHOOSE({1,2},products[PID],products[Cost_per_box]),2,0)</f>
        <v>6.8</v>
      </c>
      <c r="M6820" s="22">
        <f>shipments[[#This Row],[Boxes]]*shipments[[#This Row],[cost_per_box]]</f>
        <v>8302.7999999999993</v>
      </c>
      <c r="N6820" s="22">
        <f>shipments[[#This Row],[Amount]]-shipments[[#This Row],[total cost]]</f>
        <v>1462.2000000000007</v>
      </c>
    </row>
    <row r="6821" spans="1:14" x14ac:dyDescent="0.35">
      <c r="A6821" t="s">
        <v>6875</v>
      </c>
      <c r="B6821" t="s">
        <v>8061</v>
      </c>
      <c r="C6821" t="s">
        <v>8028</v>
      </c>
      <c r="D6821" t="s">
        <v>8034</v>
      </c>
      <c r="E6821" s="1">
        <v>45201</v>
      </c>
      <c r="F6821">
        <v>3984.75</v>
      </c>
      <c r="G6821">
        <v>443</v>
      </c>
      <c r="H6821" t="s">
        <v>7</v>
      </c>
      <c r="I6821" t="str">
        <f>VLOOKUP(shipments[[#This Row],[SPID]],CHOOSE({1,2},people[[#All],[SPID]],people[[#All],[Sales_person]]),2,0)</f>
        <v>Mallorie Waber</v>
      </c>
      <c r="J6821">
        <f>YEAR(shipments[[#This Row],[Shipdate]])</f>
        <v>2023</v>
      </c>
      <c r="K6821" s="22"/>
      <c r="L6821" s="22">
        <f>VLOOKUP(shipments[[#This Row],[PID]],CHOOSE({1,2},products[PID],products[Cost_per_box]),2,0)</f>
        <v>6.8</v>
      </c>
      <c r="M6821" s="22">
        <f>shipments[[#This Row],[Boxes]]*shipments[[#This Row],[cost_per_box]]</f>
        <v>3012.4</v>
      </c>
      <c r="N6821" s="22">
        <f>shipments[[#This Row],[Amount]]-shipments[[#This Row],[total cost]]</f>
        <v>972.34999999999991</v>
      </c>
    </row>
    <row r="6822" spans="1:14" x14ac:dyDescent="0.35">
      <c r="A6822" t="s">
        <v>6876</v>
      </c>
      <c r="B6822" t="s">
        <v>8061</v>
      </c>
      <c r="C6822" t="s">
        <v>8028</v>
      </c>
      <c r="D6822" t="s">
        <v>8036</v>
      </c>
      <c r="E6822" s="1">
        <v>45155</v>
      </c>
      <c r="F6822">
        <v>23096.25</v>
      </c>
      <c r="G6822">
        <v>2567</v>
      </c>
      <c r="H6822" t="s">
        <v>7</v>
      </c>
      <c r="I6822" t="str">
        <f>VLOOKUP(shipments[[#This Row],[SPID]],CHOOSE({1,2},people[[#All],[SPID]],people[[#All],[Sales_person]]),2,0)</f>
        <v>Mallorie Waber</v>
      </c>
      <c r="J6822">
        <f>YEAR(shipments[[#This Row],[Shipdate]])</f>
        <v>2023</v>
      </c>
      <c r="K6822" s="22"/>
      <c r="L6822" s="22">
        <f>VLOOKUP(shipments[[#This Row],[PID]],CHOOSE({1,2},products[PID],products[Cost_per_box]),2,0)</f>
        <v>6.8</v>
      </c>
      <c r="M6822" s="22">
        <f>shipments[[#This Row],[Boxes]]*shipments[[#This Row],[cost_per_box]]</f>
        <v>17455.599999999999</v>
      </c>
      <c r="N6822" s="22">
        <f>shipments[[#This Row],[Amount]]-shipments[[#This Row],[total cost]]</f>
        <v>5640.6500000000015</v>
      </c>
    </row>
    <row r="6823" spans="1:14" x14ac:dyDescent="0.35">
      <c r="A6823" t="s">
        <v>6877</v>
      </c>
      <c r="B6823" t="s">
        <v>8061</v>
      </c>
      <c r="C6823" t="s">
        <v>8029</v>
      </c>
      <c r="D6823" t="s">
        <v>8034</v>
      </c>
      <c r="E6823" s="1">
        <v>45084</v>
      </c>
      <c r="F6823">
        <v>1368</v>
      </c>
      <c r="G6823">
        <v>55</v>
      </c>
      <c r="H6823" t="s">
        <v>7</v>
      </c>
      <c r="I6823" t="str">
        <f>VLOOKUP(shipments[[#This Row],[SPID]],CHOOSE({1,2},people[[#All],[SPID]],people[[#All],[Sales_person]]),2,0)</f>
        <v>Mallorie Waber</v>
      </c>
      <c r="J6823">
        <f>YEAR(shipments[[#This Row],[Shipdate]])</f>
        <v>2023</v>
      </c>
      <c r="K6823" s="22"/>
      <c r="L6823" s="22">
        <f>VLOOKUP(shipments[[#This Row],[PID]],CHOOSE({1,2},products[PID],products[Cost_per_box]),2,0)</f>
        <v>5.04</v>
      </c>
      <c r="M6823" s="22">
        <f>shipments[[#This Row],[Boxes]]*shipments[[#This Row],[cost_per_box]]</f>
        <v>277.2</v>
      </c>
      <c r="N6823" s="22">
        <f>shipments[[#This Row],[Amount]]-shipments[[#This Row],[total cost]]</f>
        <v>1090.8</v>
      </c>
    </row>
    <row r="6824" spans="1:14" x14ac:dyDescent="0.35">
      <c r="A6824" t="s">
        <v>6878</v>
      </c>
      <c r="B6824" t="s">
        <v>8061</v>
      </c>
      <c r="C6824" t="s">
        <v>8029</v>
      </c>
      <c r="D6824" t="s">
        <v>8038</v>
      </c>
      <c r="E6824" s="1">
        <v>45041</v>
      </c>
      <c r="F6824">
        <v>11790</v>
      </c>
      <c r="G6824">
        <v>407</v>
      </c>
      <c r="H6824" t="s">
        <v>7</v>
      </c>
      <c r="I6824" t="str">
        <f>VLOOKUP(shipments[[#This Row],[SPID]],CHOOSE({1,2},people[[#All],[SPID]],people[[#All],[Sales_person]]),2,0)</f>
        <v>Mallorie Waber</v>
      </c>
      <c r="J6824">
        <f>YEAR(shipments[[#This Row],[Shipdate]])</f>
        <v>2023</v>
      </c>
      <c r="K6824" s="22"/>
      <c r="L6824" s="22">
        <f>VLOOKUP(shipments[[#This Row],[PID]],CHOOSE({1,2},products[PID],products[Cost_per_box]),2,0)</f>
        <v>5.04</v>
      </c>
      <c r="M6824" s="22">
        <f>shipments[[#This Row],[Boxes]]*shipments[[#This Row],[cost_per_box]]</f>
        <v>2051.2800000000002</v>
      </c>
      <c r="N6824" s="22">
        <f>shipments[[#This Row],[Amount]]-shipments[[#This Row],[total cost]]</f>
        <v>9738.7199999999993</v>
      </c>
    </row>
    <row r="6825" spans="1:14" x14ac:dyDescent="0.35">
      <c r="A6825" t="s">
        <v>6879</v>
      </c>
      <c r="B6825" t="s">
        <v>8061</v>
      </c>
      <c r="C6825" t="s">
        <v>8030</v>
      </c>
      <c r="D6825" t="s">
        <v>8033</v>
      </c>
      <c r="E6825" s="1">
        <v>45443</v>
      </c>
      <c r="F6825">
        <v>12813.75</v>
      </c>
      <c r="G6825">
        <v>1424</v>
      </c>
      <c r="H6825" t="s">
        <v>7</v>
      </c>
      <c r="I6825" t="str">
        <f>VLOOKUP(shipments[[#This Row],[SPID]],CHOOSE({1,2},people[[#All],[SPID]],people[[#All],[Sales_person]]),2,0)</f>
        <v>Mallorie Waber</v>
      </c>
      <c r="J6825">
        <f>YEAR(shipments[[#This Row],[Shipdate]])</f>
        <v>2024</v>
      </c>
      <c r="K6825" s="22"/>
      <c r="L6825" s="22">
        <f>VLOOKUP(shipments[[#This Row],[PID]],CHOOSE({1,2},products[PID],products[Cost_per_box]),2,0)</f>
        <v>2.76</v>
      </c>
      <c r="M6825" s="22">
        <f>shipments[[#This Row],[Boxes]]*shipments[[#This Row],[cost_per_box]]</f>
        <v>3930.24</v>
      </c>
      <c r="N6825" s="22">
        <f>shipments[[#This Row],[Amount]]-shipments[[#This Row],[total cost]]</f>
        <v>8883.51</v>
      </c>
    </row>
    <row r="6826" spans="1:14" x14ac:dyDescent="0.35">
      <c r="A6826" t="s">
        <v>6880</v>
      </c>
      <c r="B6826" t="s">
        <v>8061</v>
      </c>
      <c r="C6826" t="s">
        <v>8030</v>
      </c>
      <c r="D6826" t="s">
        <v>8033</v>
      </c>
      <c r="E6826" s="1">
        <v>45042</v>
      </c>
      <c r="F6826">
        <v>12816</v>
      </c>
      <c r="G6826">
        <v>1602</v>
      </c>
      <c r="H6826" t="s">
        <v>7</v>
      </c>
      <c r="I6826" t="str">
        <f>VLOOKUP(shipments[[#This Row],[SPID]],CHOOSE({1,2},people[[#All],[SPID]],people[[#All],[Sales_person]]),2,0)</f>
        <v>Mallorie Waber</v>
      </c>
      <c r="J6826">
        <f>YEAR(shipments[[#This Row],[Shipdate]])</f>
        <v>2023</v>
      </c>
      <c r="K6826" s="22"/>
      <c r="L6826" s="22">
        <f>VLOOKUP(shipments[[#This Row],[PID]],CHOOSE({1,2},products[PID],products[Cost_per_box]),2,0)</f>
        <v>2.76</v>
      </c>
      <c r="M6826" s="22">
        <f>shipments[[#This Row],[Boxes]]*shipments[[#This Row],[cost_per_box]]</f>
        <v>4421.5199999999995</v>
      </c>
      <c r="N6826" s="22">
        <f>shipments[[#This Row],[Amount]]-shipments[[#This Row],[total cost]]</f>
        <v>8394.48</v>
      </c>
    </row>
    <row r="6827" spans="1:14" x14ac:dyDescent="0.35">
      <c r="A6827" t="s">
        <v>6881</v>
      </c>
      <c r="B6827" t="s">
        <v>8061</v>
      </c>
      <c r="C6827" t="s">
        <v>8030</v>
      </c>
      <c r="D6827" t="s">
        <v>8035</v>
      </c>
      <c r="E6827" s="1">
        <v>45034</v>
      </c>
      <c r="F6827">
        <v>18339.75</v>
      </c>
      <c r="G6827">
        <v>1668</v>
      </c>
      <c r="H6827" t="s">
        <v>7</v>
      </c>
      <c r="I6827" t="str">
        <f>VLOOKUP(shipments[[#This Row],[SPID]],CHOOSE({1,2},people[[#All],[SPID]],people[[#All],[Sales_person]]),2,0)</f>
        <v>Mallorie Waber</v>
      </c>
      <c r="J6827">
        <f>YEAR(shipments[[#This Row],[Shipdate]])</f>
        <v>2023</v>
      </c>
      <c r="K6827" s="22"/>
      <c r="L6827" s="22">
        <f>VLOOKUP(shipments[[#This Row],[PID]],CHOOSE({1,2},products[PID],products[Cost_per_box]),2,0)</f>
        <v>2.76</v>
      </c>
      <c r="M6827" s="22">
        <f>shipments[[#This Row],[Boxes]]*shipments[[#This Row],[cost_per_box]]</f>
        <v>4603.6799999999994</v>
      </c>
      <c r="N6827" s="22">
        <f>shipments[[#This Row],[Amount]]-shipments[[#This Row],[total cost]]</f>
        <v>13736.07</v>
      </c>
    </row>
    <row r="6828" spans="1:14" x14ac:dyDescent="0.35">
      <c r="A6828" t="s">
        <v>6882</v>
      </c>
      <c r="B6828" t="s">
        <v>8061</v>
      </c>
      <c r="C6828" t="s">
        <v>8030</v>
      </c>
      <c r="D6828" t="s">
        <v>8037</v>
      </c>
      <c r="E6828" s="1">
        <v>45433</v>
      </c>
      <c r="F6828">
        <v>816.75</v>
      </c>
      <c r="G6828">
        <v>75</v>
      </c>
      <c r="H6828" t="s">
        <v>7</v>
      </c>
      <c r="I6828" t="str">
        <f>VLOOKUP(shipments[[#This Row],[SPID]],CHOOSE({1,2},people[[#All],[SPID]],people[[#All],[Sales_person]]),2,0)</f>
        <v>Mallorie Waber</v>
      </c>
      <c r="J6828">
        <f>YEAR(shipments[[#This Row],[Shipdate]])</f>
        <v>2024</v>
      </c>
      <c r="K6828" s="22"/>
      <c r="L6828" s="22">
        <f>VLOOKUP(shipments[[#This Row],[PID]],CHOOSE({1,2},products[PID],products[Cost_per_box]),2,0)</f>
        <v>2.76</v>
      </c>
      <c r="M6828" s="22">
        <f>shipments[[#This Row],[Boxes]]*shipments[[#This Row],[cost_per_box]]</f>
        <v>206.99999999999997</v>
      </c>
      <c r="N6828" s="22">
        <f>shipments[[#This Row],[Amount]]-shipments[[#This Row],[total cost]]</f>
        <v>609.75</v>
      </c>
    </row>
    <row r="6829" spans="1:14" x14ac:dyDescent="0.35">
      <c r="A6829" t="s">
        <v>6883</v>
      </c>
      <c r="B6829" t="s">
        <v>8061</v>
      </c>
      <c r="C6829" t="s">
        <v>8030</v>
      </c>
      <c r="D6829" t="s">
        <v>8038</v>
      </c>
      <c r="E6829" s="1">
        <v>45310</v>
      </c>
      <c r="F6829">
        <v>7132.5</v>
      </c>
      <c r="G6829">
        <v>892</v>
      </c>
      <c r="H6829" t="s">
        <v>7</v>
      </c>
      <c r="I6829" t="str">
        <f>VLOOKUP(shipments[[#This Row],[SPID]],CHOOSE({1,2},people[[#All],[SPID]],people[[#All],[Sales_person]]),2,0)</f>
        <v>Mallorie Waber</v>
      </c>
      <c r="J6829">
        <f>YEAR(shipments[[#This Row],[Shipdate]])</f>
        <v>2024</v>
      </c>
      <c r="K6829" s="22"/>
      <c r="L6829" s="22">
        <f>VLOOKUP(shipments[[#This Row],[PID]],CHOOSE({1,2},products[PID],products[Cost_per_box]),2,0)</f>
        <v>2.76</v>
      </c>
      <c r="M6829" s="22">
        <f>shipments[[#This Row],[Boxes]]*shipments[[#This Row],[cost_per_box]]</f>
        <v>2461.9199999999996</v>
      </c>
      <c r="N6829" s="22">
        <f>shipments[[#This Row],[Amount]]-shipments[[#This Row],[total cost]]</f>
        <v>4670.58</v>
      </c>
    </row>
    <row r="6830" spans="1:14" x14ac:dyDescent="0.35">
      <c r="A6830" t="s">
        <v>6884</v>
      </c>
      <c r="B6830" t="s">
        <v>8061</v>
      </c>
      <c r="C6830" t="s">
        <v>8030</v>
      </c>
      <c r="D6830" t="s">
        <v>8038</v>
      </c>
      <c r="E6830" s="1">
        <v>45334</v>
      </c>
      <c r="F6830">
        <v>8511.75</v>
      </c>
      <c r="G6830">
        <v>852</v>
      </c>
      <c r="H6830" t="s">
        <v>7</v>
      </c>
      <c r="I6830" t="str">
        <f>VLOOKUP(shipments[[#This Row],[SPID]],CHOOSE({1,2},people[[#All],[SPID]],people[[#All],[Sales_person]]),2,0)</f>
        <v>Mallorie Waber</v>
      </c>
      <c r="J6830">
        <f>YEAR(shipments[[#This Row],[Shipdate]])</f>
        <v>2024</v>
      </c>
      <c r="K6830" s="22"/>
      <c r="L6830" s="22">
        <f>VLOOKUP(shipments[[#This Row],[PID]],CHOOSE({1,2},products[PID],products[Cost_per_box]),2,0)</f>
        <v>2.76</v>
      </c>
      <c r="M6830" s="22">
        <f>shipments[[#This Row],[Boxes]]*shipments[[#This Row],[cost_per_box]]</f>
        <v>2351.52</v>
      </c>
      <c r="N6830" s="22">
        <f>shipments[[#This Row],[Amount]]-shipments[[#This Row],[total cost]]</f>
        <v>6160.23</v>
      </c>
    </row>
    <row r="6831" spans="1:14" x14ac:dyDescent="0.35">
      <c r="A6831" t="s">
        <v>6885</v>
      </c>
      <c r="B6831" t="s">
        <v>8061</v>
      </c>
      <c r="C6831" t="s">
        <v>8031</v>
      </c>
      <c r="D6831" t="s">
        <v>8033</v>
      </c>
      <c r="E6831" s="1">
        <v>45030</v>
      </c>
      <c r="F6831">
        <v>279</v>
      </c>
      <c r="G6831">
        <v>31</v>
      </c>
      <c r="H6831" t="s">
        <v>7</v>
      </c>
      <c r="I6831" t="str">
        <f>VLOOKUP(shipments[[#This Row],[SPID]],CHOOSE({1,2},people[[#All],[SPID]],people[[#All],[Sales_person]]),2,0)</f>
        <v>Mallorie Waber</v>
      </c>
      <c r="J6831">
        <f>YEAR(shipments[[#This Row],[Shipdate]])</f>
        <v>2023</v>
      </c>
      <c r="K6831" s="22"/>
      <c r="L6831" s="22">
        <f>VLOOKUP(shipments[[#This Row],[PID]],CHOOSE({1,2},products[PID],products[Cost_per_box]),2,0)</f>
        <v>3.32</v>
      </c>
      <c r="M6831" s="22">
        <f>shipments[[#This Row],[Boxes]]*shipments[[#This Row],[cost_per_box]]</f>
        <v>102.92</v>
      </c>
      <c r="N6831" s="22">
        <f>shipments[[#This Row],[Amount]]-shipments[[#This Row],[total cost]]</f>
        <v>176.07999999999998</v>
      </c>
    </row>
    <row r="6832" spans="1:14" x14ac:dyDescent="0.35">
      <c r="A6832" t="s">
        <v>6886</v>
      </c>
      <c r="B6832" t="s">
        <v>8061</v>
      </c>
      <c r="C6832" t="s">
        <v>8031</v>
      </c>
      <c r="D6832" t="s">
        <v>8033</v>
      </c>
      <c r="E6832" s="1">
        <v>44988</v>
      </c>
      <c r="F6832">
        <v>2247.75</v>
      </c>
      <c r="G6832">
        <v>322</v>
      </c>
      <c r="H6832" t="s">
        <v>7</v>
      </c>
      <c r="I6832" t="str">
        <f>VLOOKUP(shipments[[#This Row],[SPID]],CHOOSE({1,2},people[[#All],[SPID]],people[[#All],[Sales_person]]),2,0)</f>
        <v>Mallorie Waber</v>
      </c>
      <c r="J6832">
        <f>YEAR(shipments[[#This Row],[Shipdate]])</f>
        <v>2023</v>
      </c>
      <c r="K6832" s="22"/>
      <c r="L6832" s="22">
        <f>VLOOKUP(shipments[[#This Row],[PID]],CHOOSE({1,2},products[PID],products[Cost_per_box]),2,0)</f>
        <v>3.32</v>
      </c>
      <c r="M6832" s="22">
        <f>shipments[[#This Row],[Boxes]]*shipments[[#This Row],[cost_per_box]]</f>
        <v>1069.04</v>
      </c>
      <c r="N6832" s="22">
        <f>shipments[[#This Row],[Amount]]-shipments[[#This Row],[total cost]]</f>
        <v>1178.71</v>
      </c>
    </row>
    <row r="6833" spans="1:14" x14ac:dyDescent="0.35">
      <c r="A6833" t="s">
        <v>6887</v>
      </c>
      <c r="B6833" t="s">
        <v>8061</v>
      </c>
      <c r="C6833" t="s">
        <v>8031</v>
      </c>
      <c r="D6833" t="s">
        <v>8033</v>
      </c>
      <c r="E6833" s="1">
        <v>44935</v>
      </c>
      <c r="F6833">
        <v>1485</v>
      </c>
      <c r="G6833">
        <v>135</v>
      </c>
      <c r="H6833" t="s">
        <v>7</v>
      </c>
      <c r="I6833" t="str">
        <f>VLOOKUP(shipments[[#This Row],[SPID]],CHOOSE({1,2},people[[#All],[SPID]],people[[#All],[Sales_person]]),2,0)</f>
        <v>Mallorie Waber</v>
      </c>
      <c r="J6833">
        <f>YEAR(shipments[[#This Row],[Shipdate]])</f>
        <v>2023</v>
      </c>
      <c r="K6833" s="22"/>
      <c r="L6833" s="22">
        <f>VLOOKUP(shipments[[#This Row],[PID]],CHOOSE({1,2},products[PID],products[Cost_per_box]),2,0)</f>
        <v>3.32</v>
      </c>
      <c r="M6833" s="22">
        <f>shipments[[#This Row],[Boxes]]*shipments[[#This Row],[cost_per_box]]</f>
        <v>448.2</v>
      </c>
      <c r="N6833" s="22">
        <f>shipments[[#This Row],[Amount]]-shipments[[#This Row],[total cost]]</f>
        <v>1036.8</v>
      </c>
    </row>
    <row r="6834" spans="1:14" x14ac:dyDescent="0.35">
      <c r="A6834" t="s">
        <v>6888</v>
      </c>
      <c r="B6834" t="s">
        <v>8061</v>
      </c>
      <c r="C6834" t="s">
        <v>8031</v>
      </c>
      <c r="D6834" t="s">
        <v>8038</v>
      </c>
      <c r="E6834" s="1">
        <v>45013</v>
      </c>
      <c r="F6834">
        <v>1145.25</v>
      </c>
      <c r="G6834">
        <v>105</v>
      </c>
      <c r="H6834" t="s">
        <v>7</v>
      </c>
      <c r="I6834" t="str">
        <f>VLOOKUP(shipments[[#This Row],[SPID]],CHOOSE({1,2},people[[#All],[SPID]],people[[#All],[Sales_person]]),2,0)</f>
        <v>Mallorie Waber</v>
      </c>
      <c r="J6834">
        <f>YEAR(shipments[[#This Row],[Shipdate]])</f>
        <v>2023</v>
      </c>
      <c r="K6834" s="22"/>
      <c r="L6834" s="22">
        <f>VLOOKUP(shipments[[#This Row],[PID]],CHOOSE({1,2},products[PID],products[Cost_per_box]),2,0)</f>
        <v>3.32</v>
      </c>
      <c r="M6834" s="22">
        <f>shipments[[#This Row],[Boxes]]*shipments[[#This Row],[cost_per_box]]</f>
        <v>348.59999999999997</v>
      </c>
      <c r="N6834" s="22">
        <f>shipments[[#This Row],[Amount]]-shipments[[#This Row],[total cost]]</f>
        <v>796.65000000000009</v>
      </c>
    </row>
    <row r="6835" spans="1:14" x14ac:dyDescent="0.35">
      <c r="A6835" t="s">
        <v>6889</v>
      </c>
      <c r="B6835" t="s">
        <v>8061</v>
      </c>
      <c r="C6835" t="s">
        <v>8032</v>
      </c>
      <c r="D6835" t="s">
        <v>8033</v>
      </c>
      <c r="E6835" s="1">
        <v>45313</v>
      </c>
      <c r="F6835">
        <v>6813</v>
      </c>
      <c r="G6835">
        <v>379</v>
      </c>
      <c r="H6835" t="s">
        <v>7</v>
      </c>
      <c r="I6835" t="str">
        <f>VLOOKUP(shipments[[#This Row],[SPID]],CHOOSE({1,2},people[[#All],[SPID]],people[[#All],[Sales_person]]),2,0)</f>
        <v>Mallorie Waber</v>
      </c>
      <c r="J6835">
        <f>YEAR(shipments[[#This Row],[Shipdate]])</f>
        <v>2024</v>
      </c>
      <c r="K6835" s="22"/>
      <c r="L6835" s="22">
        <f>VLOOKUP(shipments[[#This Row],[PID]],CHOOSE({1,2},products[PID],products[Cost_per_box]),2,0)</f>
        <v>2.65</v>
      </c>
      <c r="M6835" s="22">
        <f>shipments[[#This Row],[Boxes]]*shipments[[#This Row],[cost_per_box]]</f>
        <v>1004.35</v>
      </c>
      <c r="N6835" s="22">
        <f>shipments[[#This Row],[Amount]]-shipments[[#This Row],[total cost]]</f>
        <v>5808.65</v>
      </c>
    </row>
    <row r="6836" spans="1:14" x14ac:dyDescent="0.35">
      <c r="A6836" t="s">
        <v>6890</v>
      </c>
      <c r="B6836" t="s">
        <v>8061</v>
      </c>
      <c r="C6836" t="s">
        <v>8032</v>
      </c>
      <c r="D6836" t="s">
        <v>8034</v>
      </c>
      <c r="E6836" s="1">
        <v>44972</v>
      </c>
      <c r="F6836">
        <v>9681.75</v>
      </c>
      <c r="G6836">
        <v>538</v>
      </c>
      <c r="H6836" t="s">
        <v>7</v>
      </c>
      <c r="I6836" t="str">
        <f>VLOOKUP(shipments[[#This Row],[SPID]],CHOOSE({1,2},people[[#All],[SPID]],people[[#All],[Sales_person]]),2,0)</f>
        <v>Mallorie Waber</v>
      </c>
      <c r="J6836">
        <f>YEAR(shipments[[#This Row],[Shipdate]])</f>
        <v>2023</v>
      </c>
      <c r="K6836" s="22"/>
      <c r="L6836" s="22">
        <f>VLOOKUP(shipments[[#This Row],[PID]],CHOOSE({1,2},products[PID],products[Cost_per_box]),2,0)</f>
        <v>2.65</v>
      </c>
      <c r="M6836" s="22">
        <f>shipments[[#This Row],[Boxes]]*shipments[[#This Row],[cost_per_box]]</f>
        <v>1425.7</v>
      </c>
      <c r="N6836" s="22">
        <f>shipments[[#This Row],[Amount]]-shipments[[#This Row],[total cost]]</f>
        <v>8256.0499999999993</v>
      </c>
    </row>
    <row r="6837" spans="1:14" x14ac:dyDescent="0.35">
      <c r="A6837" t="s">
        <v>6891</v>
      </c>
      <c r="B6837" t="s">
        <v>8061</v>
      </c>
      <c r="C6837" t="s">
        <v>8032</v>
      </c>
      <c r="D6837" t="s">
        <v>8037</v>
      </c>
      <c r="E6837" s="1">
        <v>45467</v>
      </c>
      <c r="F6837">
        <v>9675</v>
      </c>
      <c r="G6837">
        <v>440</v>
      </c>
      <c r="H6837" t="s">
        <v>7</v>
      </c>
      <c r="I6837" t="str">
        <f>VLOOKUP(shipments[[#This Row],[SPID]],CHOOSE({1,2},people[[#All],[SPID]],people[[#All],[Sales_person]]),2,0)</f>
        <v>Mallorie Waber</v>
      </c>
      <c r="J6837">
        <f>YEAR(shipments[[#This Row],[Shipdate]])</f>
        <v>2024</v>
      </c>
      <c r="K6837" s="22"/>
      <c r="L6837" s="22">
        <f>VLOOKUP(shipments[[#This Row],[PID]],CHOOSE({1,2},products[PID],products[Cost_per_box]),2,0)</f>
        <v>2.65</v>
      </c>
      <c r="M6837" s="22">
        <f>shipments[[#This Row],[Boxes]]*shipments[[#This Row],[cost_per_box]]</f>
        <v>1166</v>
      </c>
      <c r="N6837" s="22">
        <f>shipments[[#This Row],[Amount]]-shipments[[#This Row],[total cost]]</f>
        <v>8509</v>
      </c>
    </row>
    <row r="6838" spans="1:14" x14ac:dyDescent="0.35">
      <c r="A6838" t="s">
        <v>6892</v>
      </c>
      <c r="B6838" t="s">
        <v>8061</v>
      </c>
      <c r="C6838" t="s">
        <v>8032</v>
      </c>
      <c r="D6838" t="s">
        <v>8035</v>
      </c>
      <c r="E6838" s="1">
        <v>45224</v>
      </c>
      <c r="F6838">
        <v>5865.75</v>
      </c>
      <c r="G6838">
        <v>280</v>
      </c>
      <c r="H6838" t="s">
        <v>7</v>
      </c>
      <c r="I6838" t="str">
        <f>VLOOKUP(shipments[[#This Row],[SPID]],CHOOSE({1,2},people[[#All],[SPID]],people[[#All],[Sales_person]]),2,0)</f>
        <v>Mallorie Waber</v>
      </c>
      <c r="J6838">
        <f>YEAR(shipments[[#This Row],[Shipdate]])</f>
        <v>2023</v>
      </c>
      <c r="K6838" s="22"/>
      <c r="L6838" s="22">
        <f>VLOOKUP(shipments[[#This Row],[PID]],CHOOSE({1,2},products[PID],products[Cost_per_box]),2,0)</f>
        <v>2.65</v>
      </c>
      <c r="M6838" s="22">
        <f>shipments[[#This Row],[Boxes]]*shipments[[#This Row],[cost_per_box]]</f>
        <v>742</v>
      </c>
      <c r="N6838" s="22">
        <f>shipments[[#This Row],[Amount]]-shipments[[#This Row],[total cost]]</f>
        <v>5123.75</v>
      </c>
    </row>
    <row r="6839" spans="1:14" x14ac:dyDescent="0.35">
      <c r="A6839" t="s">
        <v>6893</v>
      </c>
      <c r="B6839" t="s">
        <v>8061</v>
      </c>
      <c r="C6839" t="s">
        <v>8032</v>
      </c>
      <c r="D6839" t="s">
        <v>8038</v>
      </c>
      <c r="E6839" s="1">
        <v>45104</v>
      </c>
      <c r="F6839">
        <v>11803.5</v>
      </c>
      <c r="G6839">
        <v>656</v>
      </c>
      <c r="H6839" t="s">
        <v>7</v>
      </c>
      <c r="I6839" t="str">
        <f>VLOOKUP(shipments[[#This Row],[SPID]],CHOOSE({1,2},people[[#All],[SPID]],people[[#All],[Sales_person]]),2,0)</f>
        <v>Mallorie Waber</v>
      </c>
      <c r="J6839">
        <f>YEAR(shipments[[#This Row],[Shipdate]])</f>
        <v>2023</v>
      </c>
      <c r="K6839" s="22"/>
      <c r="L6839" s="22">
        <f>VLOOKUP(shipments[[#This Row],[PID]],CHOOSE({1,2},products[PID],products[Cost_per_box]),2,0)</f>
        <v>2.65</v>
      </c>
      <c r="M6839" s="22">
        <f>shipments[[#This Row],[Boxes]]*shipments[[#This Row],[cost_per_box]]</f>
        <v>1738.3999999999999</v>
      </c>
      <c r="N6839" s="22">
        <f>shipments[[#This Row],[Amount]]-shipments[[#This Row],[total cost]]</f>
        <v>10065.1</v>
      </c>
    </row>
    <row r="6840" spans="1:14" x14ac:dyDescent="0.35">
      <c r="A6840" t="s">
        <v>6894</v>
      </c>
      <c r="B6840" t="s">
        <v>8061</v>
      </c>
      <c r="C6840" t="s">
        <v>8012</v>
      </c>
      <c r="D6840" t="s">
        <v>8033</v>
      </c>
      <c r="E6840" s="1">
        <v>45160</v>
      </c>
      <c r="F6840">
        <v>1111.5</v>
      </c>
      <c r="G6840">
        <v>70</v>
      </c>
      <c r="H6840" t="s">
        <v>7</v>
      </c>
      <c r="I6840" t="str">
        <f>VLOOKUP(shipments[[#This Row],[SPID]],CHOOSE({1,2},people[[#All],[SPID]],people[[#All],[Sales_person]]),2,0)</f>
        <v>Mallorie Waber</v>
      </c>
      <c r="J6840">
        <f>YEAR(shipments[[#This Row],[Shipdate]])</f>
        <v>2023</v>
      </c>
      <c r="K6840" s="22"/>
      <c r="L6840" s="22">
        <f>VLOOKUP(shipments[[#This Row],[PID]],CHOOSE({1,2},products[PID],products[Cost_per_box]),2,0)</f>
        <v>7.48</v>
      </c>
      <c r="M6840" s="22">
        <f>shipments[[#This Row],[Boxes]]*shipments[[#This Row],[cost_per_box]]</f>
        <v>523.6</v>
      </c>
      <c r="N6840" s="22">
        <f>shipments[[#This Row],[Amount]]-shipments[[#This Row],[total cost]]</f>
        <v>587.9</v>
      </c>
    </row>
    <row r="6841" spans="1:14" x14ac:dyDescent="0.35">
      <c r="A6841" t="s">
        <v>6895</v>
      </c>
      <c r="B6841" t="s">
        <v>8061</v>
      </c>
      <c r="C6841" t="s">
        <v>8012</v>
      </c>
      <c r="D6841" t="s">
        <v>8036</v>
      </c>
      <c r="E6841" s="1">
        <v>45049</v>
      </c>
      <c r="F6841">
        <v>942.75</v>
      </c>
      <c r="G6841">
        <v>68</v>
      </c>
      <c r="H6841" t="s">
        <v>7</v>
      </c>
      <c r="I6841" t="str">
        <f>VLOOKUP(shipments[[#This Row],[SPID]],CHOOSE({1,2},people[[#All],[SPID]],people[[#All],[Sales_person]]),2,0)</f>
        <v>Mallorie Waber</v>
      </c>
      <c r="J6841">
        <f>YEAR(shipments[[#This Row],[Shipdate]])</f>
        <v>2023</v>
      </c>
      <c r="K6841" s="22"/>
      <c r="L6841" s="22">
        <f>VLOOKUP(shipments[[#This Row],[PID]],CHOOSE({1,2},products[PID],products[Cost_per_box]),2,0)</f>
        <v>7.48</v>
      </c>
      <c r="M6841" s="22">
        <f>shipments[[#This Row],[Boxes]]*shipments[[#This Row],[cost_per_box]]</f>
        <v>508.64000000000004</v>
      </c>
      <c r="N6841" s="22">
        <f>shipments[[#This Row],[Amount]]-shipments[[#This Row],[total cost]]</f>
        <v>434.10999999999996</v>
      </c>
    </row>
    <row r="6842" spans="1:14" x14ac:dyDescent="0.35">
      <c r="A6842" t="s">
        <v>6896</v>
      </c>
      <c r="B6842" t="s">
        <v>8061</v>
      </c>
      <c r="C6842" t="s">
        <v>8014</v>
      </c>
      <c r="D6842" t="s">
        <v>8034</v>
      </c>
      <c r="E6842" s="1">
        <v>45371</v>
      </c>
      <c r="F6842">
        <v>5611.5</v>
      </c>
      <c r="G6842">
        <v>702</v>
      </c>
      <c r="H6842" t="s">
        <v>7</v>
      </c>
      <c r="I6842" t="str">
        <f>VLOOKUP(shipments[[#This Row],[SPID]],CHOOSE({1,2},people[[#All],[SPID]],people[[#All],[Sales_person]]),2,0)</f>
        <v>Mallorie Waber</v>
      </c>
      <c r="J6842">
        <f>YEAR(shipments[[#This Row],[Shipdate]])</f>
        <v>2024</v>
      </c>
      <c r="K6842" s="22"/>
      <c r="L6842" s="22">
        <f>VLOOKUP(shipments[[#This Row],[PID]],CHOOSE({1,2},products[PID],products[Cost_per_box]),2,0)</f>
        <v>3.85</v>
      </c>
      <c r="M6842" s="22">
        <f>shipments[[#This Row],[Boxes]]*shipments[[#This Row],[cost_per_box]]</f>
        <v>2702.7000000000003</v>
      </c>
      <c r="N6842" s="22">
        <f>shipments[[#This Row],[Amount]]-shipments[[#This Row],[total cost]]</f>
        <v>2908.7999999999997</v>
      </c>
    </row>
    <row r="6843" spans="1:14" x14ac:dyDescent="0.35">
      <c r="A6843" t="s">
        <v>6897</v>
      </c>
      <c r="B6843" t="s">
        <v>8061</v>
      </c>
      <c r="C6843" t="s">
        <v>8014</v>
      </c>
      <c r="D6843" t="s">
        <v>8038</v>
      </c>
      <c r="E6843" s="1">
        <v>45030</v>
      </c>
      <c r="F6843">
        <v>517.5</v>
      </c>
      <c r="G6843">
        <v>74</v>
      </c>
      <c r="H6843" t="s">
        <v>40</v>
      </c>
      <c r="I6843" t="str">
        <f>VLOOKUP(shipments[[#This Row],[SPID]],CHOOSE({1,2},people[[#All],[SPID]],people[[#All],[Sales_person]]),2,0)</f>
        <v>Mallorie Waber</v>
      </c>
      <c r="J6843">
        <f>YEAR(shipments[[#This Row],[Shipdate]])</f>
        <v>2023</v>
      </c>
      <c r="K6843" s="22"/>
      <c r="L6843" s="22">
        <f>VLOOKUP(shipments[[#This Row],[PID]],CHOOSE({1,2},products[PID],products[Cost_per_box]),2,0)</f>
        <v>3.85</v>
      </c>
      <c r="M6843" s="22">
        <f>shipments[[#This Row],[Boxes]]*shipments[[#This Row],[cost_per_box]]</f>
        <v>284.90000000000003</v>
      </c>
      <c r="N6843" s="22">
        <f>shipments[[#This Row],[Amount]]-shipments[[#This Row],[total cost]]</f>
        <v>232.59999999999997</v>
      </c>
    </row>
    <row r="6844" spans="1:14" x14ac:dyDescent="0.35">
      <c r="A6844" t="s">
        <v>6898</v>
      </c>
      <c r="B6844" t="s">
        <v>8061</v>
      </c>
      <c r="C6844" t="s">
        <v>8014</v>
      </c>
      <c r="D6844" t="s">
        <v>8033</v>
      </c>
      <c r="E6844" s="1">
        <v>45231</v>
      </c>
      <c r="F6844">
        <v>2632.5</v>
      </c>
      <c r="G6844">
        <v>330</v>
      </c>
      <c r="H6844" t="s">
        <v>7</v>
      </c>
      <c r="I6844" t="str">
        <f>VLOOKUP(shipments[[#This Row],[SPID]],CHOOSE({1,2},people[[#All],[SPID]],people[[#All],[Sales_person]]),2,0)</f>
        <v>Mallorie Waber</v>
      </c>
      <c r="J6844">
        <f>YEAR(shipments[[#This Row],[Shipdate]])</f>
        <v>2023</v>
      </c>
      <c r="K6844" s="22"/>
      <c r="L6844" s="22">
        <f>VLOOKUP(shipments[[#This Row],[PID]],CHOOSE({1,2},products[PID],products[Cost_per_box]),2,0)</f>
        <v>3.85</v>
      </c>
      <c r="M6844" s="22">
        <f>shipments[[#This Row],[Boxes]]*shipments[[#This Row],[cost_per_box]]</f>
        <v>1270.5</v>
      </c>
      <c r="N6844" s="22">
        <f>shipments[[#This Row],[Amount]]-shipments[[#This Row],[total cost]]</f>
        <v>1362</v>
      </c>
    </row>
    <row r="6845" spans="1:14" x14ac:dyDescent="0.35">
      <c r="A6845" t="s">
        <v>6899</v>
      </c>
      <c r="B6845" t="s">
        <v>8061</v>
      </c>
      <c r="C6845" t="s">
        <v>8015</v>
      </c>
      <c r="D6845" t="s">
        <v>8038</v>
      </c>
      <c r="E6845" s="1">
        <v>45330</v>
      </c>
      <c r="F6845">
        <v>1478.25</v>
      </c>
      <c r="G6845">
        <v>247</v>
      </c>
      <c r="H6845" t="s">
        <v>7</v>
      </c>
      <c r="I6845" t="str">
        <f>VLOOKUP(shipments[[#This Row],[SPID]],CHOOSE({1,2},people[[#All],[SPID]],people[[#All],[Sales_person]]),2,0)</f>
        <v>Mallorie Waber</v>
      </c>
      <c r="J6845">
        <f>YEAR(shipments[[#This Row],[Shipdate]])</f>
        <v>2024</v>
      </c>
      <c r="K6845" s="22"/>
      <c r="L6845" s="22">
        <f>VLOOKUP(shipments[[#This Row],[PID]],CHOOSE({1,2},products[PID],products[Cost_per_box]),2,0)</f>
        <v>5.72</v>
      </c>
      <c r="M6845" s="22">
        <f>shipments[[#This Row],[Boxes]]*shipments[[#This Row],[cost_per_box]]</f>
        <v>1412.84</v>
      </c>
      <c r="N6845" s="22">
        <f>shipments[[#This Row],[Amount]]-shipments[[#This Row],[total cost]]</f>
        <v>65.410000000000082</v>
      </c>
    </row>
    <row r="6846" spans="1:14" x14ac:dyDescent="0.35">
      <c r="A6846" t="s">
        <v>6900</v>
      </c>
      <c r="B6846" t="s">
        <v>8061</v>
      </c>
      <c r="C6846" t="s">
        <v>8015</v>
      </c>
      <c r="D6846" t="s">
        <v>8033</v>
      </c>
      <c r="E6846" s="1">
        <v>45526</v>
      </c>
      <c r="F6846">
        <v>10260</v>
      </c>
      <c r="G6846">
        <v>2052</v>
      </c>
      <c r="H6846" t="s">
        <v>18</v>
      </c>
      <c r="I6846" t="str">
        <f>VLOOKUP(shipments[[#This Row],[SPID]],CHOOSE({1,2},people[[#All],[SPID]],people[[#All],[Sales_person]]),2,0)</f>
        <v>Mallorie Waber</v>
      </c>
      <c r="J6846">
        <f>YEAR(shipments[[#This Row],[Shipdate]])</f>
        <v>2024</v>
      </c>
      <c r="K6846" s="22"/>
      <c r="L6846" s="22">
        <f>VLOOKUP(shipments[[#This Row],[PID]],CHOOSE({1,2},products[PID],products[Cost_per_box]),2,0)</f>
        <v>5.72</v>
      </c>
      <c r="M6846" s="22">
        <f>shipments[[#This Row],[Boxes]]*shipments[[#This Row],[cost_per_box]]</f>
        <v>11737.439999999999</v>
      </c>
      <c r="N6846" s="22">
        <f>shipments[[#This Row],[Amount]]-shipments[[#This Row],[total cost]]</f>
        <v>-1477.4399999999987</v>
      </c>
    </row>
    <row r="6847" spans="1:14" x14ac:dyDescent="0.35">
      <c r="A6847" t="s">
        <v>6901</v>
      </c>
      <c r="B6847" t="s">
        <v>8061</v>
      </c>
      <c r="C6847" t="s">
        <v>8017</v>
      </c>
      <c r="D6847" t="s">
        <v>8034</v>
      </c>
      <c r="E6847" s="1">
        <v>45555</v>
      </c>
      <c r="F6847">
        <v>5598</v>
      </c>
      <c r="G6847">
        <v>200</v>
      </c>
      <c r="H6847" t="s">
        <v>26</v>
      </c>
      <c r="I6847" t="str">
        <f>VLOOKUP(shipments[[#This Row],[SPID]],CHOOSE({1,2},people[[#All],[SPID]],people[[#All],[Sales_person]]),2,0)</f>
        <v>Mallorie Waber</v>
      </c>
      <c r="J6847">
        <f>YEAR(shipments[[#This Row],[Shipdate]])</f>
        <v>2024</v>
      </c>
      <c r="K6847" s="22"/>
      <c r="L6847" s="22">
        <f>VLOOKUP(shipments[[#This Row],[PID]],CHOOSE({1,2},products[PID],products[Cost_per_box]),2,0)</f>
        <v>9.94</v>
      </c>
      <c r="M6847" s="22">
        <f>shipments[[#This Row],[Boxes]]*shipments[[#This Row],[cost_per_box]]</f>
        <v>1988</v>
      </c>
      <c r="N6847" s="22">
        <f>shipments[[#This Row],[Amount]]-shipments[[#This Row],[total cost]]</f>
        <v>3610</v>
      </c>
    </row>
    <row r="6848" spans="1:14" x14ac:dyDescent="0.35">
      <c r="A6848" t="s">
        <v>6902</v>
      </c>
      <c r="B6848" t="s">
        <v>8061</v>
      </c>
      <c r="C6848" t="s">
        <v>8018</v>
      </c>
      <c r="D6848" t="s">
        <v>8036</v>
      </c>
      <c r="E6848" s="1">
        <v>45254</v>
      </c>
      <c r="F6848">
        <v>2371.5</v>
      </c>
      <c r="G6848">
        <v>119</v>
      </c>
      <c r="H6848" t="s">
        <v>7</v>
      </c>
      <c r="I6848" t="str">
        <f>VLOOKUP(shipments[[#This Row],[SPID]],CHOOSE({1,2},people[[#All],[SPID]],people[[#All],[Sales_person]]),2,0)</f>
        <v>Mallorie Waber</v>
      </c>
      <c r="J6848">
        <f>YEAR(shipments[[#This Row],[Shipdate]])</f>
        <v>2023</v>
      </c>
      <c r="K6848" s="22"/>
      <c r="L6848" s="22">
        <f>VLOOKUP(shipments[[#This Row],[PID]],CHOOSE({1,2},products[PID],products[Cost_per_box]),2,0)</f>
        <v>7.73</v>
      </c>
      <c r="M6848" s="22">
        <f>shipments[[#This Row],[Boxes]]*shipments[[#This Row],[cost_per_box]]</f>
        <v>919.87</v>
      </c>
      <c r="N6848" s="22">
        <f>shipments[[#This Row],[Amount]]-shipments[[#This Row],[total cost]]</f>
        <v>1451.63</v>
      </c>
    </row>
    <row r="6849" spans="1:14" x14ac:dyDescent="0.35">
      <c r="A6849" t="s">
        <v>6903</v>
      </c>
      <c r="B6849" t="s">
        <v>8061</v>
      </c>
      <c r="C6849" t="s">
        <v>8018</v>
      </c>
      <c r="D6849" t="s">
        <v>8038</v>
      </c>
      <c r="E6849" s="1">
        <v>45197</v>
      </c>
      <c r="F6849">
        <v>5409</v>
      </c>
      <c r="G6849">
        <v>246</v>
      </c>
      <c r="H6849" t="s">
        <v>7</v>
      </c>
      <c r="I6849" t="str">
        <f>VLOOKUP(shipments[[#This Row],[SPID]],CHOOSE({1,2},people[[#All],[SPID]],people[[#All],[Sales_person]]),2,0)</f>
        <v>Mallorie Waber</v>
      </c>
      <c r="J6849">
        <f>YEAR(shipments[[#This Row],[Shipdate]])</f>
        <v>2023</v>
      </c>
      <c r="K6849" s="22"/>
      <c r="L6849" s="22">
        <f>VLOOKUP(shipments[[#This Row],[PID]],CHOOSE({1,2},products[PID],products[Cost_per_box]),2,0)</f>
        <v>7.73</v>
      </c>
      <c r="M6849" s="22">
        <f>shipments[[#This Row],[Boxes]]*shipments[[#This Row],[cost_per_box]]</f>
        <v>1901.5800000000002</v>
      </c>
      <c r="N6849" s="22">
        <f>shipments[[#This Row],[Amount]]-shipments[[#This Row],[total cost]]</f>
        <v>3507.42</v>
      </c>
    </row>
    <row r="6850" spans="1:14" x14ac:dyDescent="0.35">
      <c r="A6850" t="s">
        <v>6904</v>
      </c>
      <c r="B6850" t="s">
        <v>8061</v>
      </c>
      <c r="C6850" t="s">
        <v>8018</v>
      </c>
      <c r="D6850" t="s">
        <v>8037</v>
      </c>
      <c r="E6850" s="1">
        <v>45313</v>
      </c>
      <c r="F6850">
        <v>8691.75</v>
      </c>
      <c r="G6850">
        <v>396</v>
      </c>
      <c r="H6850" t="s">
        <v>7</v>
      </c>
      <c r="I6850" t="str">
        <f>VLOOKUP(shipments[[#This Row],[SPID]],CHOOSE({1,2},people[[#All],[SPID]],people[[#All],[Sales_person]]),2,0)</f>
        <v>Mallorie Waber</v>
      </c>
      <c r="J6850">
        <f>YEAR(shipments[[#This Row],[Shipdate]])</f>
        <v>2024</v>
      </c>
      <c r="K6850" s="22"/>
      <c r="L6850" s="22">
        <f>VLOOKUP(shipments[[#This Row],[PID]],CHOOSE({1,2},products[PID],products[Cost_per_box]),2,0)</f>
        <v>7.73</v>
      </c>
      <c r="M6850" s="22">
        <f>shipments[[#This Row],[Boxes]]*shipments[[#This Row],[cost_per_box]]</f>
        <v>3061.0800000000004</v>
      </c>
      <c r="N6850" s="22">
        <f>shipments[[#This Row],[Amount]]-shipments[[#This Row],[total cost]]</f>
        <v>5630.67</v>
      </c>
    </row>
    <row r="6851" spans="1:14" x14ac:dyDescent="0.35">
      <c r="A6851" t="s">
        <v>6905</v>
      </c>
      <c r="B6851" t="s">
        <v>8061</v>
      </c>
      <c r="C6851" t="s">
        <v>8018</v>
      </c>
      <c r="D6851" t="s">
        <v>8033</v>
      </c>
      <c r="E6851" s="1">
        <v>45404</v>
      </c>
      <c r="F6851">
        <v>2083.5</v>
      </c>
      <c r="G6851">
        <v>116</v>
      </c>
      <c r="H6851" t="s">
        <v>7</v>
      </c>
      <c r="I6851" t="str">
        <f>VLOOKUP(shipments[[#This Row],[SPID]],CHOOSE({1,2},people[[#All],[SPID]],people[[#All],[Sales_person]]),2,0)</f>
        <v>Mallorie Waber</v>
      </c>
      <c r="J6851">
        <f>YEAR(shipments[[#This Row],[Shipdate]])</f>
        <v>2024</v>
      </c>
      <c r="K6851" s="22"/>
      <c r="L6851" s="22">
        <f>VLOOKUP(shipments[[#This Row],[PID]],CHOOSE({1,2},products[PID],products[Cost_per_box]),2,0)</f>
        <v>7.73</v>
      </c>
      <c r="M6851" s="22">
        <f>shipments[[#This Row],[Boxes]]*shipments[[#This Row],[cost_per_box]]</f>
        <v>896.68000000000006</v>
      </c>
      <c r="N6851" s="22">
        <f>shipments[[#This Row],[Amount]]-shipments[[#This Row],[total cost]]</f>
        <v>1186.82</v>
      </c>
    </row>
    <row r="6852" spans="1:14" x14ac:dyDescent="0.35">
      <c r="A6852" t="s">
        <v>6906</v>
      </c>
      <c r="B6852" t="s">
        <v>8061</v>
      </c>
      <c r="C6852" t="s">
        <v>8020</v>
      </c>
      <c r="D6852" t="s">
        <v>8033</v>
      </c>
      <c r="E6852" s="1">
        <v>45240</v>
      </c>
      <c r="F6852">
        <v>8131.5</v>
      </c>
      <c r="G6852">
        <v>626</v>
      </c>
      <c r="H6852" t="s">
        <v>7</v>
      </c>
      <c r="I6852" t="str">
        <f>VLOOKUP(shipments[[#This Row],[SPID]],CHOOSE({1,2},people[[#All],[SPID]],people[[#All],[Sales_person]]),2,0)</f>
        <v>Mallorie Waber</v>
      </c>
      <c r="J6852">
        <f>YEAR(shipments[[#This Row],[Shipdate]])</f>
        <v>2023</v>
      </c>
      <c r="K6852" s="22"/>
      <c r="L6852" s="22">
        <f>VLOOKUP(shipments[[#This Row],[PID]],CHOOSE({1,2},products[PID],products[Cost_per_box]),2,0)</f>
        <v>8.2200000000000006</v>
      </c>
      <c r="M6852" s="22">
        <f>shipments[[#This Row],[Boxes]]*shipments[[#This Row],[cost_per_box]]</f>
        <v>5145.72</v>
      </c>
      <c r="N6852" s="22">
        <f>shipments[[#This Row],[Amount]]-shipments[[#This Row],[total cost]]</f>
        <v>2985.7799999999997</v>
      </c>
    </row>
    <row r="6853" spans="1:14" x14ac:dyDescent="0.35">
      <c r="A6853" t="s">
        <v>6907</v>
      </c>
      <c r="B6853" t="s">
        <v>8061</v>
      </c>
      <c r="C6853" t="s">
        <v>8020</v>
      </c>
      <c r="D6853" t="s">
        <v>8033</v>
      </c>
      <c r="E6853" s="1">
        <v>45275</v>
      </c>
      <c r="F6853">
        <v>14431.5</v>
      </c>
      <c r="G6853">
        <v>1031</v>
      </c>
      <c r="H6853" t="s">
        <v>40</v>
      </c>
      <c r="I6853" t="str">
        <f>VLOOKUP(shipments[[#This Row],[SPID]],CHOOSE({1,2},people[[#All],[SPID]],people[[#All],[Sales_person]]),2,0)</f>
        <v>Mallorie Waber</v>
      </c>
      <c r="J6853">
        <f>YEAR(shipments[[#This Row],[Shipdate]])</f>
        <v>2023</v>
      </c>
      <c r="K6853" s="22"/>
      <c r="L6853" s="22">
        <f>VLOOKUP(shipments[[#This Row],[PID]],CHOOSE({1,2},products[PID],products[Cost_per_box]),2,0)</f>
        <v>8.2200000000000006</v>
      </c>
      <c r="M6853" s="22">
        <f>shipments[[#This Row],[Boxes]]*shipments[[#This Row],[cost_per_box]]</f>
        <v>8474.8200000000015</v>
      </c>
      <c r="N6853" s="22">
        <f>shipments[[#This Row],[Amount]]-shipments[[#This Row],[total cost]]</f>
        <v>5956.6799999999985</v>
      </c>
    </row>
    <row r="6854" spans="1:14" x14ac:dyDescent="0.35">
      <c r="A6854" t="s">
        <v>6908</v>
      </c>
      <c r="B6854" t="s">
        <v>8061</v>
      </c>
      <c r="C6854" t="s">
        <v>8020</v>
      </c>
      <c r="D6854" t="s">
        <v>8035</v>
      </c>
      <c r="E6854" s="1">
        <v>45558</v>
      </c>
      <c r="F6854">
        <v>855</v>
      </c>
      <c r="G6854">
        <v>72</v>
      </c>
      <c r="H6854" t="s">
        <v>26</v>
      </c>
      <c r="I6854" t="str">
        <f>VLOOKUP(shipments[[#This Row],[SPID]],CHOOSE({1,2},people[[#All],[SPID]],people[[#All],[Sales_person]]),2,0)</f>
        <v>Mallorie Waber</v>
      </c>
      <c r="J6854">
        <f>YEAR(shipments[[#This Row],[Shipdate]])</f>
        <v>2024</v>
      </c>
      <c r="K6854" s="22"/>
      <c r="L6854" s="22">
        <f>VLOOKUP(shipments[[#This Row],[PID]],CHOOSE({1,2},products[PID],products[Cost_per_box]),2,0)</f>
        <v>8.2200000000000006</v>
      </c>
      <c r="M6854" s="22">
        <f>shipments[[#This Row],[Boxes]]*shipments[[#This Row],[cost_per_box]]</f>
        <v>591.84</v>
      </c>
      <c r="N6854" s="22">
        <f>shipments[[#This Row],[Amount]]-shipments[[#This Row],[total cost]]</f>
        <v>263.15999999999997</v>
      </c>
    </row>
    <row r="6855" spans="1:14" x14ac:dyDescent="0.35">
      <c r="A6855" t="s">
        <v>6909</v>
      </c>
      <c r="B6855" t="s">
        <v>8061</v>
      </c>
      <c r="C6855" t="s">
        <v>8020</v>
      </c>
      <c r="D6855" t="s">
        <v>8037</v>
      </c>
      <c r="E6855" s="1">
        <v>45449</v>
      </c>
      <c r="F6855">
        <v>659.25</v>
      </c>
      <c r="G6855">
        <v>51</v>
      </c>
      <c r="H6855" t="s">
        <v>40</v>
      </c>
      <c r="I6855" t="str">
        <f>VLOOKUP(shipments[[#This Row],[SPID]],CHOOSE({1,2},people[[#All],[SPID]],people[[#All],[Sales_person]]),2,0)</f>
        <v>Mallorie Waber</v>
      </c>
      <c r="J6855">
        <f>YEAR(shipments[[#This Row],[Shipdate]])</f>
        <v>2024</v>
      </c>
      <c r="K6855" s="22"/>
      <c r="L6855" s="22">
        <f>VLOOKUP(shipments[[#This Row],[PID]],CHOOSE({1,2},products[PID],products[Cost_per_box]),2,0)</f>
        <v>8.2200000000000006</v>
      </c>
      <c r="M6855" s="22">
        <f>shipments[[#This Row],[Boxes]]*shipments[[#This Row],[cost_per_box]]</f>
        <v>419.22</v>
      </c>
      <c r="N6855" s="22">
        <f>shipments[[#This Row],[Amount]]-shipments[[#This Row],[total cost]]</f>
        <v>240.02999999999997</v>
      </c>
    </row>
    <row r="6856" spans="1:14" x14ac:dyDescent="0.35">
      <c r="A6856" t="s">
        <v>6910</v>
      </c>
      <c r="B6856" t="s">
        <v>8061</v>
      </c>
      <c r="C6856" t="s">
        <v>8021</v>
      </c>
      <c r="D6856" t="s">
        <v>8038</v>
      </c>
      <c r="E6856" s="1">
        <v>45166</v>
      </c>
      <c r="F6856">
        <v>8383.5</v>
      </c>
      <c r="G6856">
        <v>466</v>
      </c>
      <c r="H6856" t="s">
        <v>7</v>
      </c>
      <c r="I6856" t="str">
        <f>VLOOKUP(shipments[[#This Row],[SPID]],CHOOSE({1,2},people[[#All],[SPID]],people[[#All],[Sales_person]]),2,0)</f>
        <v>Mallorie Waber</v>
      </c>
      <c r="J6856">
        <f>YEAR(shipments[[#This Row],[Shipdate]])</f>
        <v>2023</v>
      </c>
      <c r="K6856" s="22"/>
      <c r="L6856" s="22">
        <f>VLOOKUP(shipments[[#This Row],[PID]],CHOOSE({1,2},products[PID],products[Cost_per_box]),2,0)</f>
        <v>10.23</v>
      </c>
      <c r="M6856" s="22">
        <f>shipments[[#This Row],[Boxes]]*shipments[[#This Row],[cost_per_box]]</f>
        <v>4767.18</v>
      </c>
      <c r="N6856" s="22">
        <f>shipments[[#This Row],[Amount]]-shipments[[#This Row],[total cost]]</f>
        <v>3616.3199999999997</v>
      </c>
    </row>
    <row r="6857" spans="1:14" x14ac:dyDescent="0.35">
      <c r="A6857" t="s">
        <v>6911</v>
      </c>
      <c r="B6857" t="s">
        <v>8061</v>
      </c>
      <c r="C6857" t="s">
        <v>8022</v>
      </c>
      <c r="D6857" t="s">
        <v>8038</v>
      </c>
      <c r="E6857" s="1">
        <v>45492</v>
      </c>
      <c r="F6857">
        <v>9742.5</v>
      </c>
      <c r="G6857">
        <v>750</v>
      </c>
      <c r="H6857" t="s">
        <v>18</v>
      </c>
      <c r="I6857" t="str">
        <f>VLOOKUP(shipments[[#This Row],[SPID]],CHOOSE({1,2},people[[#All],[SPID]],people[[#All],[Sales_person]]),2,0)</f>
        <v>Mallorie Waber</v>
      </c>
      <c r="J6857">
        <f>YEAR(shipments[[#This Row],[Shipdate]])</f>
        <v>2024</v>
      </c>
      <c r="K6857" s="22"/>
      <c r="L6857" s="22">
        <f>VLOOKUP(shipments[[#This Row],[PID]],CHOOSE({1,2},products[PID],products[Cost_per_box]),2,0)</f>
        <v>4.74</v>
      </c>
      <c r="M6857" s="22">
        <f>shipments[[#This Row],[Boxes]]*shipments[[#This Row],[cost_per_box]]</f>
        <v>3555</v>
      </c>
      <c r="N6857" s="22">
        <f>shipments[[#This Row],[Amount]]-shipments[[#This Row],[total cost]]</f>
        <v>6187.5</v>
      </c>
    </row>
    <row r="6858" spans="1:14" x14ac:dyDescent="0.35">
      <c r="A6858" t="s">
        <v>6912</v>
      </c>
      <c r="B6858" t="s">
        <v>8061</v>
      </c>
      <c r="C6858" t="s">
        <v>8022</v>
      </c>
      <c r="D6858" t="s">
        <v>8034</v>
      </c>
      <c r="E6858" s="1">
        <v>45287</v>
      </c>
      <c r="F6858">
        <v>10156.5</v>
      </c>
      <c r="G6858">
        <v>598</v>
      </c>
      <c r="H6858" t="s">
        <v>7</v>
      </c>
      <c r="I6858" t="str">
        <f>VLOOKUP(shipments[[#This Row],[SPID]],CHOOSE({1,2},people[[#All],[SPID]],people[[#All],[Sales_person]]),2,0)</f>
        <v>Mallorie Waber</v>
      </c>
      <c r="J6858">
        <f>YEAR(shipments[[#This Row],[Shipdate]])</f>
        <v>2023</v>
      </c>
      <c r="K6858" s="22"/>
      <c r="L6858" s="22">
        <f>VLOOKUP(shipments[[#This Row],[PID]],CHOOSE({1,2},products[PID],products[Cost_per_box]),2,0)</f>
        <v>4.74</v>
      </c>
      <c r="M6858" s="22">
        <f>shipments[[#This Row],[Boxes]]*shipments[[#This Row],[cost_per_box]]</f>
        <v>2834.52</v>
      </c>
      <c r="N6858" s="22">
        <f>shipments[[#This Row],[Amount]]-shipments[[#This Row],[total cost]]</f>
        <v>7321.98</v>
      </c>
    </row>
    <row r="6859" spans="1:14" x14ac:dyDescent="0.35">
      <c r="A6859" t="s">
        <v>6913</v>
      </c>
      <c r="B6859" t="s">
        <v>8061</v>
      </c>
      <c r="C6859" t="s">
        <v>8022</v>
      </c>
      <c r="D6859" t="s">
        <v>8033</v>
      </c>
      <c r="E6859" s="1">
        <v>44960</v>
      </c>
      <c r="F6859">
        <v>4646.25</v>
      </c>
      <c r="G6859">
        <v>332</v>
      </c>
      <c r="H6859" t="s">
        <v>7</v>
      </c>
      <c r="I6859" t="str">
        <f>VLOOKUP(shipments[[#This Row],[SPID]],CHOOSE({1,2},people[[#All],[SPID]],people[[#All],[Sales_person]]),2,0)</f>
        <v>Mallorie Waber</v>
      </c>
      <c r="J6859">
        <f>YEAR(shipments[[#This Row],[Shipdate]])</f>
        <v>2023</v>
      </c>
      <c r="K6859" s="22"/>
      <c r="L6859" s="22">
        <f>VLOOKUP(shipments[[#This Row],[PID]],CHOOSE({1,2},products[PID],products[Cost_per_box]),2,0)</f>
        <v>4.74</v>
      </c>
      <c r="M6859" s="22">
        <f>shipments[[#This Row],[Boxes]]*shipments[[#This Row],[cost_per_box]]</f>
        <v>1573.68</v>
      </c>
      <c r="N6859" s="22">
        <f>shipments[[#This Row],[Amount]]-shipments[[#This Row],[total cost]]</f>
        <v>3072.5699999999997</v>
      </c>
    </row>
    <row r="6860" spans="1:14" x14ac:dyDescent="0.35">
      <c r="A6860" t="s">
        <v>6914</v>
      </c>
      <c r="B6860" t="s">
        <v>8061</v>
      </c>
      <c r="C6860" t="s">
        <v>8022</v>
      </c>
      <c r="D6860" t="s">
        <v>8034</v>
      </c>
      <c r="E6860" s="1">
        <v>45147</v>
      </c>
      <c r="F6860">
        <v>3411</v>
      </c>
      <c r="G6860">
        <v>244</v>
      </c>
      <c r="H6860" t="s">
        <v>7</v>
      </c>
      <c r="I6860" t="str">
        <f>VLOOKUP(shipments[[#This Row],[SPID]],CHOOSE({1,2},people[[#All],[SPID]],people[[#All],[Sales_person]]),2,0)</f>
        <v>Mallorie Waber</v>
      </c>
      <c r="J6860">
        <f>YEAR(shipments[[#This Row],[Shipdate]])</f>
        <v>2023</v>
      </c>
      <c r="K6860" s="22"/>
      <c r="L6860" s="22">
        <f>VLOOKUP(shipments[[#This Row],[PID]],CHOOSE({1,2},products[PID],products[Cost_per_box]),2,0)</f>
        <v>4.74</v>
      </c>
      <c r="M6860" s="22">
        <f>shipments[[#This Row],[Boxes]]*shipments[[#This Row],[cost_per_box]]</f>
        <v>1156.56</v>
      </c>
      <c r="N6860" s="22">
        <f>shipments[[#This Row],[Amount]]-shipments[[#This Row],[total cost]]</f>
        <v>2254.44</v>
      </c>
    </row>
    <row r="6861" spans="1:14" x14ac:dyDescent="0.35">
      <c r="A6861" t="s">
        <v>6915</v>
      </c>
      <c r="B6861" t="s">
        <v>8061</v>
      </c>
      <c r="C6861" t="s">
        <v>8022</v>
      </c>
      <c r="D6861" t="s">
        <v>8038</v>
      </c>
      <c r="E6861" s="1">
        <v>45014</v>
      </c>
      <c r="F6861">
        <v>3035.25</v>
      </c>
      <c r="G6861">
        <v>203</v>
      </c>
      <c r="H6861" t="s">
        <v>7</v>
      </c>
      <c r="I6861" t="str">
        <f>VLOOKUP(shipments[[#This Row],[SPID]],CHOOSE({1,2},people[[#All],[SPID]],people[[#All],[Sales_person]]),2,0)</f>
        <v>Mallorie Waber</v>
      </c>
      <c r="J6861">
        <f>YEAR(shipments[[#This Row],[Shipdate]])</f>
        <v>2023</v>
      </c>
      <c r="K6861" s="22"/>
      <c r="L6861" s="22">
        <f>VLOOKUP(shipments[[#This Row],[PID]],CHOOSE({1,2},products[PID],products[Cost_per_box]),2,0)</f>
        <v>4.74</v>
      </c>
      <c r="M6861" s="22">
        <f>shipments[[#This Row],[Boxes]]*shipments[[#This Row],[cost_per_box]]</f>
        <v>962.22</v>
      </c>
      <c r="N6861" s="22">
        <f>shipments[[#This Row],[Amount]]-shipments[[#This Row],[total cost]]</f>
        <v>2073.0299999999997</v>
      </c>
    </row>
    <row r="6862" spans="1:14" x14ac:dyDescent="0.35">
      <c r="A6862" t="s">
        <v>6916</v>
      </c>
      <c r="B6862" t="s">
        <v>8061</v>
      </c>
      <c r="C6862" t="s">
        <v>8022</v>
      </c>
      <c r="D6862" t="s">
        <v>8034</v>
      </c>
      <c r="E6862" s="1">
        <v>45237</v>
      </c>
      <c r="F6862">
        <v>7096.5</v>
      </c>
      <c r="G6862">
        <v>507</v>
      </c>
      <c r="H6862" t="s">
        <v>7</v>
      </c>
      <c r="I6862" t="str">
        <f>VLOOKUP(shipments[[#This Row],[SPID]],CHOOSE({1,2},people[[#All],[SPID]],people[[#All],[Sales_person]]),2,0)</f>
        <v>Mallorie Waber</v>
      </c>
      <c r="J6862">
        <f>YEAR(shipments[[#This Row],[Shipdate]])</f>
        <v>2023</v>
      </c>
      <c r="K6862" s="22"/>
      <c r="L6862" s="22">
        <f>VLOOKUP(shipments[[#This Row],[PID]],CHOOSE({1,2},products[PID],products[Cost_per_box]),2,0)</f>
        <v>4.74</v>
      </c>
      <c r="M6862" s="22">
        <f>shipments[[#This Row],[Boxes]]*shipments[[#This Row],[cost_per_box]]</f>
        <v>2403.1800000000003</v>
      </c>
      <c r="N6862" s="22">
        <f>shipments[[#This Row],[Amount]]-shipments[[#This Row],[total cost]]</f>
        <v>4693.32</v>
      </c>
    </row>
    <row r="6863" spans="1:14" x14ac:dyDescent="0.35">
      <c r="A6863" t="s">
        <v>6917</v>
      </c>
      <c r="B6863" t="s">
        <v>8061</v>
      </c>
      <c r="C6863" t="s">
        <v>8023</v>
      </c>
      <c r="D6863" t="s">
        <v>8038</v>
      </c>
      <c r="E6863" s="1">
        <v>45343</v>
      </c>
      <c r="F6863">
        <v>5530.5</v>
      </c>
      <c r="G6863">
        <v>922</v>
      </c>
      <c r="H6863" t="s">
        <v>7</v>
      </c>
      <c r="I6863" t="str">
        <f>VLOOKUP(shipments[[#This Row],[SPID]],CHOOSE({1,2},people[[#All],[SPID]],people[[#All],[Sales_person]]),2,0)</f>
        <v>Mallorie Waber</v>
      </c>
      <c r="J6863">
        <f>YEAR(shipments[[#This Row],[Shipdate]])</f>
        <v>2024</v>
      </c>
      <c r="K6863" s="22"/>
      <c r="L6863" s="22">
        <f>VLOOKUP(shipments[[#This Row],[PID]],CHOOSE({1,2},products[PID],products[Cost_per_box]),2,0)</f>
        <v>10.51</v>
      </c>
      <c r="M6863" s="22">
        <f>shipments[[#This Row],[Boxes]]*shipments[[#This Row],[cost_per_box]]</f>
        <v>9690.2199999999993</v>
      </c>
      <c r="N6863" s="22">
        <f>shipments[[#This Row],[Amount]]-shipments[[#This Row],[total cost]]</f>
        <v>-4159.7199999999993</v>
      </c>
    </row>
    <row r="6864" spans="1:14" x14ac:dyDescent="0.35">
      <c r="A6864" t="s">
        <v>6918</v>
      </c>
      <c r="B6864" t="s">
        <v>8061</v>
      </c>
      <c r="C6864" t="s">
        <v>8023</v>
      </c>
      <c r="D6864" t="s">
        <v>8037</v>
      </c>
      <c r="E6864" s="1">
        <v>45062</v>
      </c>
      <c r="F6864">
        <v>6376.5</v>
      </c>
      <c r="G6864">
        <v>638</v>
      </c>
      <c r="H6864" t="s">
        <v>7</v>
      </c>
      <c r="I6864" t="str">
        <f>VLOOKUP(shipments[[#This Row],[SPID]],CHOOSE({1,2},people[[#All],[SPID]],people[[#All],[Sales_person]]),2,0)</f>
        <v>Mallorie Waber</v>
      </c>
      <c r="J6864">
        <f>YEAR(shipments[[#This Row],[Shipdate]])</f>
        <v>2023</v>
      </c>
      <c r="K6864" s="22"/>
      <c r="L6864" s="22">
        <f>VLOOKUP(shipments[[#This Row],[PID]],CHOOSE({1,2},products[PID],products[Cost_per_box]),2,0)</f>
        <v>10.51</v>
      </c>
      <c r="M6864" s="22">
        <f>shipments[[#This Row],[Boxes]]*shipments[[#This Row],[cost_per_box]]</f>
        <v>6705.38</v>
      </c>
      <c r="N6864" s="22">
        <f>shipments[[#This Row],[Amount]]-shipments[[#This Row],[total cost]]</f>
        <v>-328.88000000000011</v>
      </c>
    </row>
    <row r="6865" spans="1:14" x14ac:dyDescent="0.35">
      <c r="A6865" t="s">
        <v>6919</v>
      </c>
      <c r="B6865" t="s">
        <v>8061</v>
      </c>
      <c r="C6865" t="s">
        <v>8023</v>
      </c>
      <c r="D6865" t="s">
        <v>8038</v>
      </c>
      <c r="E6865" s="1">
        <v>45106</v>
      </c>
      <c r="F6865">
        <v>2209.5</v>
      </c>
      <c r="G6865">
        <v>246</v>
      </c>
      <c r="H6865" t="s">
        <v>7</v>
      </c>
      <c r="I6865" t="str">
        <f>VLOOKUP(shipments[[#This Row],[SPID]],CHOOSE({1,2},people[[#All],[SPID]],people[[#All],[Sales_person]]),2,0)</f>
        <v>Mallorie Waber</v>
      </c>
      <c r="J6865">
        <f>YEAR(shipments[[#This Row],[Shipdate]])</f>
        <v>2023</v>
      </c>
      <c r="K6865" s="22"/>
      <c r="L6865" s="22">
        <f>VLOOKUP(shipments[[#This Row],[PID]],CHOOSE({1,2},products[PID],products[Cost_per_box]),2,0)</f>
        <v>10.51</v>
      </c>
      <c r="M6865" s="22">
        <f>shipments[[#This Row],[Boxes]]*shipments[[#This Row],[cost_per_box]]</f>
        <v>2585.46</v>
      </c>
      <c r="N6865" s="22">
        <f>shipments[[#This Row],[Amount]]-shipments[[#This Row],[total cost]]</f>
        <v>-375.96000000000004</v>
      </c>
    </row>
    <row r="6866" spans="1:14" x14ac:dyDescent="0.35">
      <c r="A6866" t="s">
        <v>6920</v>
      </c>
      <c r="B6866" t="s">
        <v>8061</v>
      </c>
      <c r="C6866" t="s">
        <v>8023</v>
      </c>
      <c r="D6866" t="s">
        <v>8038</v>
      </c>
      <c r="E6866" s="1">
        <v>45212</v>
      </c>
      <c r="F6866">
        <v>5055.75</v>
      </c>
      <c r="G6866">
        <v>632</v>
      </c>
      <c r="H6866" t="s">
        <v>7</v>
      </c>
      <c r="I6866" t="str">
        <f>VLOOKUP(shipments[[#This Row],[SPID]],CHOOSE({1,2},people[[#All],[SPID]],people[[#All],[Sales_person]]),2,0)</f>
        <v>Mallorie Waber</v>
      </c>
      <c r="J6866">
        <f>YEAR(shipments[[#This Row],[Shipdate]])</f>
        <v>2023</v>
      </c>
      <c r="K6866" s="22"/>
      <c r="L6866" s="22">
        <f>VLOOKUP(shipments[[#This Row],[PID]],CHOOSE({1,2},products[PID],products[Cost_per_box]),2,0)</f>
        <v>10.51</v>
      </c>
      <c r="M6866" s="22">
        <f>shipments[[#This Row],[Boxes]]*shipments[[#This Row],[cost_per_box]]</f>
        <v>6642.32</v>
      </c>
      <c r="N6866" s="22">
        <f>shipments[[#This Row],[Amount]]-shipments[[#This Row],[total cost]]</f>
        <v>-1586.5699999999997</v>
      </c>
    </row>
    <row r="6867" spans="1:14" x14ac:dyDescent="0.35">
      <c r="A6867" t="s">
        <v>6921</v>
      </c>
      <c r="B6867" t="s">
        <v>8061</v>
      </c>
      <c r="C6867" t="s">
        <v>8023</v>
      </c>
      <c r="D6867" t="s">
        <v>8038</v>
      </c>
      <c r="E6867" s="1">
        <v>45141</v>
      </c>
      <c r="F6867">
        <v>3564</v>
      </c>
      <c r="G6867">
        <v>357</v>
      </c>
      <c r="H6867" t="s">
        <v>7</v>
      </c>
      <c r="I6867" t="str">
        <f>VLOOKUP(shipments[[#This Row],[SPID]],CHOOSE({1,2},people[[#All],[SPID]],people[[#All],[Sales_person]]),2,0)</f>
        <v>Mallorie Waber</v>
      </c>
      <c r="J6867">
        <f>YEAR(shipments[[#This Row],[Shipdate]])</f>
        <v>2023</v>
      </c>
      <c r="K6867" s="22"/>
      <c r="L6867" s="22">
        <f>VLOOKUP(shipments[[#This Row],[PID]],CHOOSE({1,2},products[PID],products[Cost_per_box]),2,0)</f>
        <v>10.51</v>
      </c>
      <c r="M6867" s="22">
        <f>shipments[[#This Row],[Boxes]]*shipments[[#This Row],[cost_per_box]]</f>
        <v>3752.0699999999997</v>
      </c>
      <c r="N6867" s="22">
        <f>shipments[[#This Row],[Amount]]-shipments[[#This Row],[total cost]]</f>
        <v>-188.06999999999971</v>
      </c>
    </row>
    <row r="6868" spans="1:14" x14ac:dyDescent="0.35">
      <c r="A6868" t="s">
        <v>6922</v>
      </c>
      <c r="B6868" t="s">
        <v>8061</v>
      </c>
      <c r="C6868" t="s">
        <v>8023</v>
      </c>
      <c r="D6868" t="s">
        <v>8033</v>
      </c>
      <c r="E6868" s="1">
        <v>45050</v>
      </c>
      <c r="F6868">
        <v>1143</v>
      </c>
      <c r="G6868">
        <v>115</v>
      </c>
      <c r="H6868" t="s">
        <v>40</v>
      </c>
      <c r="I6868" t="str">
        <f>VLOOKUP(shipments[[#This Row],[SPID]],CHOOSE({1,2},people[[#All],[SPID]],people[[#All],[Sales_person]]),2,0)</f>
        <v>Mallorie Waber</v>
      </c>
      <c r="J6868">
        <f>YEAR(shipments[[#This Row],[Shipdate]])</f>
        <v>2023</v>
      </c>
      <c r="K6868" s="22"/>
      <c r="L6868" s="22">
        <f>VLOOKUP(shipments[[#This Row],[PID]],CHOOSE({1,2},products[PID],products[Cost_per_box]),2,0)</f>
        <v>10.51</v>
      </c>
      <c r="M6868" s="22">
        <f>shipments[[#This Row],[Boxes]]*shipments[[#This Row],[cost_per_box]]</f>
        <v>1208.6499999999999</v>
      </c>
      <c r="N6868" s="22">
        <f>shipments[[#This Row],[Amount]]-shipments[[#This Row],[total cost]]</f>
        <v>-65.649999999999864</v>
      </c>
    </row>
    <row r="6869" spans="1:14" x14ac:dyDescent="0.35">
      <c r="A6869" t="s">
        <v>6923</v>
      </c>
      <c r="B6869" t="s">
        <v>8061</v>
      </c>
      <c r="C6869" t="s">
        <v>8023</v>
      </c>
      <c r="D6869" t="s">
        <v>8033</v>
      </c>
      <c r="E6869" s="1">
        <v>45373</v>
      </c>
      <c r="F6869">
        <v>78.75</v>
      </c>
      <c r="G6869">
        <v>14</v>
      </c>
      <c r="H6869" t="s">
        <v>7</v>
      </c>
      <c r="I6869" t="str">
        <f>VLOOKUP(shipments[[#This Row],[SPID]],CHOOSE({1,2},people[[#All],[SPID]],people[[#All],[Sales_person]]),2,0)</f>
        <v>Mallorie Waber</v>
      </c>
      <c r="J6869">
        <f>YEAR(shipments[[#This Row],[Shipdate]])</f>
        <v>2024</v>
      </c>
      <c r="K6869" s="22"/>
      <c r="L6869" s="22">
        <f>VLOOKUP(shipments[[#This Row],[PID]],CHOOSE({1,2},products[PID],products[Cost_per_box]),2,0)</f>
        <v>10.51</v>
      </c>
      <c r="M6869" s="22">
        <f>shipments[[#This Row],[Boxes]]*shipments[[#This Row],[cost_per_box]]</f>
        <v>147.13999999999999</v>
      </c>
      <c r="N6869" s="22">
        <f>shipments[[#This Row],[Amount]]-shipments[[#This Row],[total cost]]</f>
        <v>-68.389999999999986</v>
      </c>
    </row>
    <row r="6870" spans="1:14" x14ac:dyDescent="0.35">
      <c r="A6870" t="s">
        <v>6924</v>
      </c>
      <c r="B6870" t="s">
        <v>8061</v>
      </c>
      <c r="C6870" t="s">
        <v>8023</v>
      </c>
      <c r="D6870" t="s">
        <v>8035</v>
      </c>
      <c r="E6870" s="1">
        <v>45364</v>
      </c>
      <c r="F6870">
        <v>5431.5</v>
      </c>
      <c r="G6870">
        <v>906</v>
      </c>
      <c r="H6870" t="s">
        <v>7</v>
      </c>
      <c r="I6870" t="str">
        <f>VLOOKUP(shipments[[#This Row],[SPID]],CHOOSE({1,2},people[[#All],[SPID]],people[[#All],[Sales_person]]),2,0)</f>
        <v>Mallorie Waber</v>
      </c>
      <c r="J6870">
        <f>YEAR(shipments[[#This Row],[Shipdate]])</f>
        <v>2024</v>
      </c>
      <c r="K6870" s="22"/>
      <c r="L6870" s="22">
        <f>VLOOKUP(shipments[[#This Row],[PID]],CHOOSE({1,2},products[PID],products[Cost_per_box]),2,0)</f>
        <v>10.51</v>
      </c>
      <c r="M6870" s="22">
        <f>shipments[[#This Row],[Boxes]]*shipments[[#This Row],[cost_per_box]]</f>
        <v>9522.06</v>
      </c>
      <c r="N6870" s="22">
        <f>shipments[[#This Row],[Amount]]-shipments[[#This Row],[total cost]]</f>
        <v>-4090.5599999999995</v>
      </c>
    </row>
    <row r="6871" spans="1:14" x14ac:dyDescent="0.35">
      <c r="A6871" t="s">
        <v>6925</v>
      </c>
      <c r="B6871" t="s">
        <v>8061</v>
      </c>
      <c r="C6871" t="s">
        <v>8024</v>
      </c>
      <c r="D6871" t="s">
        <v>8038</v>
      </c>
      <c r="E6871" s="1">
        <v>44977</v>
      </c>
      <c r="F6871">
        <v>8901</v>
      </c>
      <c r="G6871">
        <v>495</v>
      </c>
      <c r="H6871" t="s">
        <v>7</v>
      </c>
      <c r="I6871" t="str">
        <f>VLOOKUP(shipments[[#This Row],[SPID]],CHOOSE({1,2},people[[#All],[SPID]],people[[#All],[Sales_person]]),2,0)</f>
        <v>Mallorie Waber</v>
      </c>
      <c r="J6871">
        <f>YEAR(shipments[[#This Row],[Shipdate]])</f>
        <v>2023</v>
      </c>
      <c r="K6871" s="22"/>
      <c r="L6871" s="22">
        <f>VLOOKUP(shipments[[#This Row],[PID]],CHOOSE({1,2},products[PID],products[Cost_per_box]),2,0)</f>
        <v>6.43</v>
      </c>
      <c r="M6871" s="22">
        <f>shipments[[#This Row],[Boxes]]*shipments[[#This Row],[cost_per_box]]</f>
        <v>3182.85</v>
      </c>
      <c r="N6871" s="22">
        <f>shipments[[#This Row],[Amount]]-shipments[[#This Row],[total cost]]</f>
        <v>5718.15</v>
      </c>
    </row>
    <row r="6872" spans="1:14" x14ac:dyDescent="0.35">
      <c r="A6872" t="s">
        <v>6926</v>
      </c>
      <c r="B6872" t="s">
        <v>8061</v>
      </c>
      <c r="C6872" t="s">
        <v>8024</v>
      </c>
      <c r="D6872" t="s">
        <v>8033</v>
      </c>
      <c r="E6872" s="1">
        <v>45020</v>
      </c>
      <c r="F6872">
        <v>7506</v>
      </c>
      <c r="G6872">
        <v>442</v>
      </c>
      <c r="H6872" t="s">
        <v>7</v>
      </c>
      <c r="I6872" t="str">
        <f>VLOOKUP(shipments[[#This Row],[SPID]],CHOOSE({1,2},people[[#All],[SPID]],people[[#All],[Sales_person]]),2,0)</f>
        <v>Mallorie Waber</v>
      </c>
      <c r="J6872">
        <f>YEAR(shipments[[#This Row],[Shipdate]])</f>
        <v>2023</v>
      </c>
      <c r="K6872" s="22"/>
      <c r="L6872" s="22">
        <f>VLOOKUP(shipments[[#This Row],[PID]],CHOOSE({1,2},products[PID],products[Cost_per_box]),2,0)</f>
        <v>6.43</v>
      </c>
      <c r="M6872" s="22">
        <f>shipments[[#This Row],[Boxes]]*shipments[[#This Row],[cost_per_box]]</f>
        <v>2842.06</v>
      </c>
      <c r="N6872" s="22">
        <f>shipments[[#This Row],[Amount]]-shipments[[#This Row],[total cost]]</f>
        <v>4663.9400000000005</v>
      </c>
    </row>
    <row r="6873" spans="1:14" x14ac:dyDescent="0.35">
      <c r="A6873" t="s">
        <v>6927</v>
      </c>
      <c r="B6873" t="s">
        <v>8061</v>
      </c>
      <c r="C6873" t="s">
        <v>8024</v>
      </c>
      <c r="D6873" t="s">
        <v>8033</v>
      </c>
      <c r="E6873" s="1">
        <v>45342</v>
      </c>
      <c r="F6873">
        <v>6234.75</v>
      </c>
      <c r="G6873">
        <v>347</v>
      </c>
      <c r="H6873" t="s">
        <v>7</v>
      </c>
      <c r="I6873" t="str">
        <f>VLOOKUP(shipments[[#This Row],[SPID]],CHOOSE({1,2},people[[#All],[SPID]],people[[#All],[Sales_person]]),2,0)</f>
        <v>Mallorie Waber</v>
      </c>
      <c r="J6873">
        <f>YEAR(shipments[[#This Row],[Shipdate]])</f>
        <v>2024</v>
      </c>
      <c r="K6873" s="22"/>
      <c r="L6873" s="22">
        <f>VLOOKUP(shipments[[#This Row],[PID]],CHOOSE({1,2},products[PID],products[Cost_per_box]),2,0)</f>
        <v>6.43</v>
      </c>
      <c r="M6873" s="22">
        <f>shipments[[#This Row],[Boxes]]*shipments[[#This Row],[cost_per_box]]</f>
        <v>2231.21</v>
      </c>
      <c r="N6873" s="22">
        <f>shipments[[#This Row],[Amount]]-shipments[[#This Row],[total cost]]</f>
        <v>4003.54</v>
      </c>
    </row>
    <row r="6874" spans="1:14" x14ac:dyDescent="0.35">
      <c r="A6874" t="s">
        <v>6928</v>
      </c>
      <c r="B6874" t="s">
        <v>8061</v>
      </c>
      <c r="C6874" t="s">
        <v>8024</v>
      </c>
      <c r="D6874" t="s">
        <v>8034</v>
      </c>
      <c r="E6874" s="1">
        <v>45495</v>
      </c>
      <c r="F6874">
        <v>3294</v>
      </c>
      <c r="G6874">
        <v>236</v>
      </c>
      <c r="H6874" t="s">
        <v>18</v>
      </c>
      <c r="I6874" t="str">
        <f>VLOOKUP(shipments[[#This Row],[SPID]],CHOOSE({1,2},people[[#All],[SPID]],people[[#All],[Sales_person]]),2,0)</f>
        <v>Mallorie Waber</v>
      </c>
      <c r="J6874">
        <f>YEAR(shipments[[#This Row],[Shipdate]])</f>
        <v>2024</v>
      </c>
      <c r="K6874" s="22"/>
      <c r="L6874" s="22">
        <f>VLOOKUP(shipments[[#This Row],[PID]],CHOOSE({1,2},products[PID],products[Cost_per_box]),2,0)</f>
        <v>6.43</v>
      </c>
      <c r="M6874" s="22">
        <f>shipments[[#This Row],[Boxes]]*shipments[[#This Row],[cost_per_box]]</f>
        <v>1517.48</v>
      </c>
      <c r="N6874" s="22">
        <f>shipments[[#This Row],[Amount]]-shipments[[#This Row],[total cost]]</f>
        <v>1776.52</v>
      </c>
    </row>
    <row r="6875" spans="1:14" x14ac:dyDescent="0.35">
      <c r="A6875" t="s">
        <v>6929</v>
      </c>
      <c r="B6875" t="s">
        <v>8061</v>
      </c>
      <c r="C6875" t="s">
        <v>8025</v>
      </c>
      <c r="D6875" t="s">
        <v>8033</v>
      </c>
      <c r="E6875" s="1">
        <v>44991</v>
      </c>
      <c r="F6875">
        <v>12431.25</v>
      </c>
      <c r="G6875">
        <v>622</v>
      </c>
      <c r="H6875" t="s">
        <v>7</v>
      </c>
      <c r="I6875" t="str">
        <f>VLOOKUP(shipments[[#This Row],[SPID]],CHOOSE({1,2},people[[#All],[SPID]],people[[#All],[Sales_person]]),2,0)</f>
        <v>Mallorie Waber</v>
      </c>
      <c r="J6875">
        <f>YEAR(shipments[[#This Row],[Shipdate]])</f>
        <v>2023</v>
      </c>
      <c r="K6875" s="22"/>
      <c r="L6875" s="22">
        <f>VLOOKUP(shipments[[#This Row],[PID]],CHOOSE({1,2},products[PID],products[Cost_per_box]),2,0)</f>
        <v>12.41</v>
      </c>
      <c r="M6875" s="22">
        <f>shipments[[#This Row],[Boxes]]*shipments[[#This Row],[cost_per_box]]</f>
        <v>7719.02</v>
      </c>
      <c r="N6875" s="22">
        <f>shipments[[#This Row],[Amount]]-shipments[[#This Row],[total cost]]</f>
        <v>4712.2299999999996</v>
      </c>
    </row>
    <row r="6876" spans="1:14" x14ac:dyDescent="0.35">
      <c r="A6876" t="s">
        <v>6930</v>
      </c>
      <c r="B6876" t="s">
        <v>8061</v>
      </c>
      <c r="C6876" t="s">
        <v>8026</v>
      </c>
      <c r="D6876" t="s">
        <v>8034</v>
      </c>
      <c r="E6876" s="1">
        <v>45366</v>
      </c>
      <c r="F6876">
        <v>1665</v>
      </c>
      <c r="G6876">
        <v>105</v>
      </c>
      <c r="H6876" t="s">
        <v>7</v>
      </c>
      <c r="I6876" t="str">
        <f>VLOOKUP(shipments[[#This Row],[SPID]],CHOOSE({1,2},people[[#All],[SPID]],people[[#All],[Sales_person]]),2,0)</f>
        <v>Mallorie Waber</v>
      </c>
      <c r="J6876">
        <f>YEAR(shipments[[#This Row],[Shipdate]])</f>
        <v>2024</v>
      </c>
      <c r="K6876" s="22"/>
      <c r="L6876" s="22">
        <f>VLOOKUP(shipments[[#This Row],[PID]],CHOOSE({1,2},products[PID],products[Cost_per_box]),2,0)</f>
        <v>9.57</v>
      </c>
      <c r="M6876" s="22">
        <f>shipments[[#This Row],[Boxes]]*shipments[[#This Row],[cost_per_box]]</f>
        <v>1004.85</v>
      </c>
      <c r="N6876" s="22">
        <f>shipments[[#This Row],[Amount]]-shipments[[#This Row],[total cost]]</f>
        <v>660.15</v>
      </c>
    </row>
    <row r="6877" spans="1:14" x14ac:dyDescent="0.35">
      <c r="A6877" t="s">
        <v>6931</v>
      </c>
      <c r="B6877" t="s">
        <v>8061</v>
      </c>
      <c r="C6877" t="s">
        <v>8026</v>
      </c>
      <c r="D6877" t="s">
        <v>8037</v>
      </c>
      <c r="E6877" s="1">
        <v>45084</v>
      </c>
      <c r="F6877">
        <v>7215.75</v>
      </c>
      <c r="G6877">
        <v>425</v>
      </c>
      <c r="H6877" t="s">
        <v>7</v>
      </c>
      <c r="I6877" t="str">
        <f>VLOOKUP(shipments[[#This Row],[SPID]],CHOOSE({1,2},people[[#All],[SPID]],people[[#All],[Sales_person]]),2,0)</f>
        <v>Mallorie Waber</v>
      </c>
      <c r="J6877">
        <f>YEAR(shipments[[#This Row],[Shipdate]])</f>
        <v>2023</v>
      </c>
      <c r="K6877" s="22"/>
      <c r="L6877" s="22">
        <f>VLOOKUP(shipments[[#This Row],[PID]],CHOOSE({1,2},products[PID],products[Cost_per_box]),2,0)</f>
        <v>9.57</v>
      </c>
      <c r="M6877" s="22">
        <f>shipments[[#This Row],[Boxes]]*shipments[[#This Row],[cost_per_box]]</f>
        <v>4067.25</v>
      </c>
      <c r="N6877" s="22">
        <f>shipments[[#This Row],[Amount]]-shipments[[#This Row],[total cost]]</f>
        <v>3148.5</v>
      </c>
    </row>
    <row r="6878" spans="1:14" x14ac:dyDescent="0.35">
      <c r="A6878" t="s">
        <v>6932</v>
      </c>
      <c r="B6878" t="s">
        <v>8061</v>
      </c>
      <c r="C6878" t="s">
        <v>8026</v>
      </c>
      <c r="D6878" t="s">
        <v>8038</v>
      </c>
      <c r="E6878" s="1">
        <v>45456</v>
      </c>
      <c r="F6878">
        <v>3926.25</v>
      </c>
      <c r="G6878">
        <v>231</v>
      </c>
      <c r="H6878" t="s">
        <v>7</v>
      </c>
      <c r="I6878" t="str">
        <f>VLOOKUP(shipments[[#This Row],[SPID]],CHOOSE({1,2},people[[#All],[SPID]],people[[#All],[Sales_person]]),2,0)</f>
        <v>Mallorie Waber</v>
      </c>
      <c r="J6878">
        <f>YEAR(shipments[[#This Row],[Shipdate]])</f>
        <v>2024</v>
      </c>
      <c r="K6878" s="22"/>
      <c r="L6878" s="22">
        <f>VLOOKUP(shipments[[#This Row],[PID]],CHOOSE({1,2},products[PID],products[Cost_per_box]),2,0)</f>
        <v>9.57</v>
      </c>
      <c r="M6878" s="22">
        <f>shipments[[#This Row],[Boxes]]*shipments[[#This Row],[cost_per_box]]</f>
        <v>2210.67</v>
      </c>
      <c r="N6878" s="22">
        <f>shipments[[#This Row],[Amount]]-shipments[[#This Row],[total cost]]</f>
        <v>1715.58</v>
      </c>
    </row>
    <row r="6879" spans="1:14" x14ac:dyDescent="0.35">
      <c r="A6879" t="s">
        <v>6933</v>
      </c>
      <c r="B6879" t="s">
        <v>8061</v>
      </c>
      <c r="C6879" t="s">
        <v>8027</v>
      </c>
      <c r="D6879" t="s">
        <v>8034</v>
      </c>
      <c r="E6879" s="1">
        <v>45251</v>
      </c>
      <c r="F6879">
        <v>11245.5</v>
      </c>
      <c r="G6879">
        <v>1607</v>
      </c>
      <c r="H6879" t="s">
        <v>7</v>
      </c>
      <c r="I6879" t="str">
        <f>VLOOKUP(shipments[[#This Row],[SPID]],CHOOSE({1,2},people[[#All],[SPID]],people[[#All],[Sales_person]]),2,0)</f>
        <v>Mallorie Waber</v>
      </c>
      <c r="J6879">
        <f>YEAR(shipments[[#This Row],[Shipdate]])</f>
        <v>2023</v>
      </c>
      <c r="K6879" s="22"/>
      <c r="L6879" s="22">
        <f>VLOOKUP(shipments[[#This Row],[PID]],CHOOSE({1,2},products[PID],products[Cost_per_box]),2,0)</f>
        <v>8.43</v>
      </c>
      <c r="M6879" s="22">
        <f>shipments[[#This Row],[Boxes]]*shipments[[#This Row],[cost_per_box]]</f>
        <v>13547.01</v>
      </c>
      <c r="N6879" s="22">
        <f>shipments[[#This Row],[Amount]]-shipments[[#This Row],[total cost]]</f>
        <v>-2301.5100000000002</v>
      </c>
    </row>
    <row r="6880" spans="1:14" x14ac:dyDescent="0.35">
      <c r="A6880" t="s">
        <v>6934</v>
      </c>
      <c r="B6880" t="s">
        <v>8061</v>
      </c>
      <c r="C6880" t="s">
        <v>8027</v>
      </c>
      <c r="D6880" t="s">
        <v>8033</v>
      </c>
      <c r="E6880" s="1">
        <v>45188</v>
      </c>
      <c r="F6880">
        <v>1561.5</v>
      </c>
      <c r="G6880">
        <v>157</v>
      </c>
      <c r="H6880" t="s">
        <v>7</v>
      </c>
      <c r="I6880" t="str">
        <f>VLOOKUP(shipments[[#This Row],[SPID]],CHOOSE({1,2},people[[#All],[SPID]],people[[#All],[Sales_person]]),2,0)</f>
        <v>Mallorie Waber</v>
      </c>
      <c r="J6880">
        <f>YEAR(shipments[[#This Row],[Shipdate]])</f>
        <v>2023</v>
      </c>
      <c r="K6880" s="22"/>
      <c r="L6880" s="22">
        <f>VLOOKUP(shipments[[#This Row],[PID]],CHOOSE({1,2},products[PID],products[Cost_per_box]),2,0)</f>
        <v>8.43</v>
      </c>
      <c r="M6880" s="22">
        <f>shipments[[#This Row],[Boxes]]*shipments[[#This Row],[cost_per_box]]</f>
        <v>1323.51</v>
      </c>
      <c r="N6880" s="22">
        <f>shipments[[#This Row],[Amount]]-shipments[[#This Row],[total cost]]</f>
        <v>237.99</v>
      </c>
    </row>
    <row r="6881" spans="1:14" x14ac:dyDescent="0.35">
      <c r="A6881" t="s">
        <v>6935</v>
      </c>
      <c r="B6881" t="s">
        <v>8061</v>
      </c>
      <c r="C6881" t="s">
        <v>8027</v>
      </c>
      <c r="D6881" t="s">
        <v>8036</v>
      </c>
      <c r="E6881" s="1">
        <v>45323</v>
      </c>
      <c r="F6881">
        <v>1602</v>
      </c>
      <c r="G6881">
        <v>161</v>
      </c>
      <c r="H6881" t="s">
        <v>7</v>
      </c>
      <c r="I6881" t="str">
        <f>VLOOKUP(shipments[[#This Row],[SPID]],CHOOSE({1,2},people[[#All],[SPID]],people[[#All],[Sales_person]]),2,0)</f>
        <v>Mallorie Waber</v>
      </c>
      <c r="J6881">
        <f>YEAR(shipments[[#This Row],[Shipdate]])</f>
        <v>2024</v>
      </c>
      <c r="K6881" s="22"/>
      <c r="L6881" s="22">
        <f>VLOOKUP(shipments[[#This Row],[PID]],CHOOSE({1,2},products[PID],products[Cost_per_box]),2,0)</f>
        <v>8.43</v>
      </c>
      <c r="M6881" s="22">
        <f>shipments[[#This Row],[Boxes]]*shipments[[#This Row],[cost_per_box]]</f>
        <v>1357.23</v>
      </c>
      <c r="N6881" s="22">
        <f>shipments[[#This Row],[Amount]]-shipments[[#This Row],[total cost]]</f>
        <v>244.76999999999998</v>
      </c>
    </row>
    <row r="6882" spans="1:14" x14ac:dyDescent="0.35">
      <c r="A6882" t="s">
        <v>6936</v>
      </c>
      <c r="B6882" t="s">
        <v>8061</v>
      </c>
      <c r="C6882" t="s">
        <v>8028</v>
      </c>
      <c r="D6882" t="s">
        <v>8034</v>
      </c>
      <c r="E6882" s="1">
        <v>45273</v>
      </c>
      <c r="F6882">
        <v>3559.5</v>
      </c>
      <c r="G6882">
        <v>396</v>
      </c>
      <c r="H6882" t="s">
        <v>7</v>
      </c>
      <c r="I6882" t="str">
        <f>VLOOKUP(shipments[[#This Row],[SPID]],CHOOSE({1,2},people[[#All],[SPID]],people[[#All],[Sales_person]]),2,0)</f>
        <v>Mallorie Waber</v>
      </c>
      <c r="J6882">
        <f>YEAR(shipments[[#This Row],[Shipdate]])</f>
        <v>2023</v>
      </c>
      <c r="K6882" s="22"/>
      <c r="L6882" s="22">
        <f>VLOOKUP(shipments[[#This Row],[PID]],CHOOSE({1,2},products[PID],products[Cost_per_box]),2,0)</f>
        <v>6.8</v>
      </c>
      <c r="M6882" s="22">
        <f>shipments[[#This Row],[Boxes]]*shipments[[#This Row],[cost_per_box]]</f>
        <v>2692.7999999999997</v>
      </c>
      <c r="N6882" s="22">
        <f>shipments[[#This Row],[Amount]]-shipments[[#This Row],[total cost]]</f>
        <v>866.70000000000027</v>
      </c>
    </row>
    <row r="6883" spans="1:14" x14ac:dyDescent="0.35">
      <c r="A6883" t="s">
        <v>6937</v>
      </c>
      <c r="B6883" t="s">
        <v>8061</v>
      </c>
      <c r="C6883" t="s">
        <v>8028</v>
      </c>
      <c r="D6883" t="s">
        <v>8033</v>
      </c>
      <c r="E6883" s="1">
        <v>44965</v>
      </c>
      <c r="F6883">
        <v>2216.25</v>
      </c>
      <c r="G6883">
        <v>278</v>
      </c>
      <c r="H6883" t="s">
        <v>7</v>
      </c>
      <c r="I6883" t="str">
        <f>VLOOKUP(shipments[[#This Row],[SPID]],CHOOSE({1,2},people[[#All],[SPID]],people[[#All],[Sales_person]]),2,0)</f>
        <v>Mallorie Waber</v>
      </c>
      <c r="J6883">
        <f>YEAR(shipments[[#This Row],[Shipdate]])</f>
        <v>2023</v>
      </c>
      <c r="K6883" s="22"/>
      <c r="L6883" s="22">
        <f>VLOOKUP(shipments[[#This Row],[PID]],CHOOSE({1,2},products[PID],products[Cost_per_box]),2,0)</f>
        <v>6.8</v>
      </c>
      <c r="M6883" s="22">
        <f>shipments[[#This Row],[Boxes]]*shipments[[#This Row],[cost_per_box]]</f>
        <v>1890.3999999999999</v>
      </c>
      <c r="N6883" s="22">
        <f>shipments[[#This Row],[Amount]]-shipments[[#This Row],[total cost]]</f>
        <v>325.85000000000014</v>
      </c>
    </row>
    <row r="6884" spans="1:14" x14ac:dyDescent="0.35">
      <c r="A6884" t="s">
        <v>6938</v>
      </c>
      <c r="B6884" t="s">
        <v>8061</v>
      </c>
      <c r="C6884" t="s">
        <v>8028</v>
      </c>
      <c r="D6884" t="s">
        <v>8033</v>
      </c>
      <c r="E6884" s="1">
        <v>45190</v>
      </c>
      <c r="F6884">
        <v>1849.5</v>
      </c>
      <c r="G6884">
        <v>232</v>
      </c>
      <c r="H6884" t="s">
        <v>7</v>
      </c>
      <c r="I6884" t="str">
        <f>VLOOKUP(shipments[[#This Row],[SPID]],CHOOSE({1,2},people[[#All],[SPID]],people[[#All],[Sales_person]]),2,0)</f>
        <v>Mallorie Waber</v>
      </c>
      <c r="J6884">
        <f>YEAR(shipments[[#This Row],[Shipdate]])</f>
        <v>2023</v>
      </c>
      <c r="K6884" s="22"/>
      <c r="L6884" s="22">
        <f>VLOOKUP(shipments[[#This Row],[PID]],CHOOSE({1,2},products[PID],products[Cost_per_box]),2,0)</f>
        <v>6.8</v>
      </c>
      <c r="M6884" s="22">
        <f>shipments[[#This Row],[Boxes]]*shipments[[#This Row],[cost_per_box]]</f>
        <v>1577.6</v>
      </c>
      <c r="N6884" s="22">
        <f>shipments[[#This Row],[Amount]]-shipments[[#This Row],[total cost]]</f>
        <v>271.90000000000009</v>
      </c>
    </row>
    <row r="6885" spans="1:14" x14ac:dyDescent="0.35">
      <c r="A6885" t="s">
        <v>6939</v>
      </c>
      <c r="B6885" t="s">
        <v>8061</v>
      </c>
      <c r="C6885" t="s">
        <v>8028</v>
      </c>
      <c r="D6885" t="s">
        <v>8037</v>
      </c>
      <c r="E6885" s="1">
        <v>45124</v>
      </c>
      <c r="F6885">
        <v>2036.25</v>
      </c>
      <c r="G6885">
        <v>255</v>
      </c>
      <c r="H6885" t="s">
        <v>7</v>
      </c>
      <c r="I6885" t="str">
        <f>VLOOKUP(shipments[[#This Row],[SPID]],CHOOSE({1,2},people[[#All],[SPID]],people[[#All],[Sales_person]]),2,0)</f>
        <v>Mallorie Waber</v>
      </c>
      <c r="J6885">
        <f>YEAR(shipments[[#This Row],[Shipdate]])</f>
        <v>2023</v>
      </c>
      <c r="K6885" s="22"/>
      <c r="L6885" s="22">
        <f>VLOOKUP(shipments[[#This Row],[PID]],CHOOSE({1,2},products[PID],products[Cost_per_box]),2,0)</f>
        <v>6.8</v>
      </c>
      <c r="M6885" s="22">
        <f>shipments[[#This Row],[Boxes]]*shipments[[#This Row],[cost_per_box]]</f>
        <v>1734</v>
      </c>
      <c r="N6885" s="22">
        <f>shipments[[#This Row],[Amount]]-shipments[[#This Row],[total cost]]</f>
        <v>302.25</v>
      </c>
    </row>
    <row r="6886" spans="1:14" x14ac:dyDescent="0.35">
      <c r="A6886" t="s">
        <v>6940</v>
      </c>
      <c r="B6886" t="s">
        <v>8061</v>
      </c>
      <c r="C6886" t="s">
        <v>8029</v>
      </c>
      <c r="D6886" t="s">
        <v>8033</v>
      </c>
      <c r="E6886" s="1">
        <v>45288</v>
      </c>
      <c r="F6886">
        <v>807.75</v>
      </c>
      <c r="G6886">
        <v>28</v>
      </c>
      <c r="H6886" t="s">
        <v>7</v>
      </c>
      <c r="I6886" t="str">
        <f>VLOOKUP(shipments[[#This Row],[SPID]],CHOOSE({1,2},people[[#All],[SPID]],people[[#All],[Sales_person]]),2,0)</f>
        <v>Mallorie Waber</v>
      </c>
      <c r="J6886">
        <f>YEAR(shipments[[#This Row],[Shipdate]])</f>
        <v>2023</v>
      </c>
      <c r="K6886" s="22"/>
      <c r="L6886" s="22">
        <f>VLOOKUP(shipments[[#This Row],[PID]],CHOOSE({1,2},products[PID],products[Cost_per_box]),2,0)</f>
        <v>5.04</v>
      </c>
      <c r="M6886" s="22">
        <f>shipments[[#This Row],[Boxes]]*shipments[[#This Row],[cost_per_box]]</f>
        <v>141.12</v>
      </c>
      <c r="N6886" s="22">
        <f>shipments[[#This Row],[Amount]]-shipments[[#This Row],[total cost]]</f>
        <v>666.63</v>
      </c>
    </row>
    <row r="6887" spans="1:14" x14ac:dyDescent="0.35">
      <c r="A6887" t="s">
        <v>6941</v>
      </c>
      <c r="B6887" t="s">
        <v>8061</v>
      </c>
      <c r="C6887" t="s">
        <v>8029</v>
      </c>
      <c r="D6887" t="s">
        <v>8035</v>
      </c>
      <c r="E6887" s="1">
        <v>45209</v>
      </c>
      <c r="F6887">
        <v>3330</v>
      </c>
      <c r="G6887">
        <v>124</v>
      </c>
      <c r="H6887" t="s">
        <v>7</v>
      </c>
      <c r="I6887" t="str">
        <f>VLOOKUP(shipments[[#This Row],[SPID]],CHOOSE({1,2},people[[#All],[SPID]],people[[#All],[Sales_person]]),2,0)</f>
        <v>Mallorie Waber</v>
      </c>
      <c r="J6887">
        <f>YEAR(shipments[[#This Row],[Shipdate]])</f>
        <v>2023</v>
      </c>
      <c r="K6887" s="22"/>
      <c r="L6887" s="22">
        <f>VLOOKUP(shipments[[#This Row],[PID]],CHOOSE({1,2},products[PID],products[Cost_per_box]),2,0)</f>
        <v>5.04</v>
      </c>
      <c r="M6887" s="22">
        <f>shipments[[#This Row],[Boxes]]*shipments[[#This Row],[cost_per_box]]</f>
        <v>624.96</v>
      </c>
      <c r="N6887" s="22">
        <f>shipments[[#This Row],[Amount]]-shipments[[#This Row],[total cost]]</f>
        <v>2705.04</v>
      </c>
    </row>
    <row r="6888" spans="1:14" x14ac:dyDescent="0.35">
      <c r="A6888" t="s">
        <v>6942</v>
      </c>
      <c r="B6888" t="s">
        <v>8061</v>
      </c>
      <c r="C6888" t="s">
        <v>8029</v>
      </c>
      <c r="D6888" t="s">
        <v>8036</v>
      </c>
      <c r="E6888" s="1">
        <v>44966</v>
      </c>
      <c r="F6888">
        <v>6358.5</v>
      </c>
      <c r="G6888">
        <v>245</v>
      </c>
      <c r="H6888" t="s">
        <v>7</v>
      </c>
      <c r="I6888" t="str">
        <f>VLOOKUP(shipments[[#This Row],[SPID]],CHOOSE({1,2},people[[#All],[SPID]],people[[#All],[Sales_person]]),2,0)</f>
        <v>Mallorie Waber</v>
      </c>
      <c r="J6888">
        <f>YEAR(shipments[[#This Row],[Shipdate]])</f>
        <v>2023</v>
      </c>
      <c r="K6888" s="22"/>
      <c r="L6888" s="22">
        <f>VLOOKUP(shipments[[#This Row],[PID]],CHOOSE({1,2},products[PID],products[Cost_per_box]),2,0)</f>
        <v>5.04</v>
      </c>
      <c r="M6888" s="22">
        <f>shipments[[#This Row],[Boxes]]*shipments[[#This Row],[cost_per_box]]</f>
        <v>1234.8</v>
      </c>
      <c r="N6888" s="22">
        <f>shipments[[#This Row],[Amount]]-shipments[[#This Row],[total cost]]</f>
        <v>5123.7</v>
      </c>
    </row>
    <row r="6889" spans="1:14" x14ac:dyDescent="0.35">
      <c r="A6889" t="s">
        <v>6943</v>
      </c>
      <c r="B6889" t="s">
        <v>8061</v>
      </c>
      <c r="C6889" t="s">
        <v>8029</v>
      </c>
      <c r="D6889" t="s">
        <v>8033</v>
      </c>
      <c r="E6889" s="1">
        <v>44945</v>
      </c>
      <c r="F6889">
        <v>10323</v>
      </c>
      <c r="G6889">
        <v>369</v>
      </c>
      <c r="H6889" t="s">
        <v>7</v>
      </c>
      <c r="I6889" t="str">
        <f>VLOOKUP(shipments[[#This Row],[SPID]],CHOOSE({1,2},people[[#All],[SPID]],people[[#All],[Sales_person]]),2,0)</f>
        <v>Mallorie Waber</v>
      </c>
      <c r="J6889">
        <f>YEAR(shipments[[#This Row],[Shipdate]])</f>
        <v>2023</v>
      </c>
      <c r="K6889" s="22"/>
      <c r="L6889" s="22">
        <f>VLOOKUP(shipments[[#This Row],[PID]],CHOOSE({1,2},products[PID],products[Cost_per_box]),2,0)</f>
        <v>5.04</v>
      </c>
      <c r="M6889" s="22">
        <f>shipments[[#This Row],[Boxes]]*shipments[[#This Row],[cost_per_box]]</f>
        <v>1859.76</v>
      </c>
      <c r="N6889" s="22">
        <f>shipments[[#This Row],[Amount]]-shipments[[#This Row],[total cost]]</f>
        <v>8463.24</v>
      </c>
    </row>
    <row r="6890" spans="1:14" x14ac:dyDescent="0.35">
      <c r="A6890" t="s">
        <v>6944</v>
      </c>
      <c r="B6890" t="s">
        <v>8061</v>
      </c>
      <c r="C6890" t="s">
        <v>8030</v>
      </c>
      <c r="D6890" t="s">
        <v>8034</v>
      </c>
      <c r="E6890" s="1">
        <v>45338</v>
      </c>
      <c r="F6890">
        <v>1010.25</v>
      </c>
      <c r="G6890">
        <v>85</v>
      </c>
      <c r="H6890" t="s">
        <v>7</v>
      </c>
      <c r="I6890" t="str">
        <f>VLOOKUP(shipments[[#This Row],[SPID]],CHOOSE({1,2},people[[#All],[SPID]],people[[#All],[Sales_person]]),2,0)</f>
        <v>Mallorie Waber</v>
      </c>
      <c r="J6890">
        <f>YEAR(shipments[[#This Row],[Shipdate]])</f>
        <v>2024</v>
      </c>
      <c r="K6890" s="22"/>
      <c r="L6890" s="22">
        <f>VLOOKUP(shipments[[#This Row],[PID]],CHOOSE({1,2},products[PID],products[Cost_per_box]),2,0)</f>
        <v>2.76</v>
      </c>
      <c r="M6890" s="22">
        <f>shipments[[#This Row],[Boxes]]*shipments[[#This Row],[cost_per_box]]</f>
        <v>234.6</v>
      </c>
      <c r="N6890" s="22">
        <f>shipments[[#This Row],[Amount]]-shipments[[#This Row],[total cost]]</f>
        <v>775.65</v>
      </c>
    </row>
    <row r="6891" spans="1:14" x14ac:dyDescent="0.35">
      <c r="A6891" t="s">
        <v>6945</v>
      </c>
      <c r="B6891" t="s">
        <v>8061</v>
      </c>
      <c r="C6891" t="s">
        <v>8030</v>
      </c>
      <c r="D6891" t="s">
        <v>8033</v>
      </c>
      <c r="E6891" s="1">
        <v>45267</v>
      </c>
      <c r="F6891">
        <v>19701</v>
      </c>
      <c r="G6891">
        <v>1642</v>
      </c>
      <c r="H6891" t="s">
        <v>7</v>
      </c>
      <c r="I6891" t="str">
        <f>VLOOKUP(shipments[[#This Row],[SPID]],CHOOSE({1,2},people[[#All],[SPID]],people[[#All],[Sales_person]]),2,0)</f>
        <v>Mallorie Waber</v>
      </c>
      <c r="J6891">
        <f>YEAR(shipments[[#This Row],[Shipdate]])</f>
        <v>2023</v>
      </c>
      <c r="K6891" s="22"/>
      <c r="L6891" s="22">
        <f>VLOOKUP(shipments[[#This Row],[PID]],CHOOSE({1,2},products[PID],products[Cost_per_box]),2,0)</f>
        <v>2.76</v>
      </c>
      <c r="M6891" s="22">
        <f>shipments[[#This Row],[Boxes]]*shipments[[#This Row],[cost_per_box]]</f>
        <v>4531.92</v>
      </c>
      <c r="N6891" s="22">
        <f>shipments[[#This Row],[Amount]]-shipments[[#This Row],[total cost]]</f>
        <v>15169.08</v>
      </c>
    </row>
    <row r="6892" spans="1:14" x14ac:dyDescent="0.35">
      <c r="A6892" t="s">
        <v>6946</v>
      </c>
      <c r="B6892" t="s">
        <v>8061</v>
      </c>
      <c r="C6892" t="s">
        <v>8030</v>
      </c>
      <c r="D6892" t="s">
        <v>8038</v>
      </c>
      <c r="E6892" s="1">
        <v>45301</v>
      </c>
      <c r="F6892">
        <v>10489.5</v>
      </c>
      <c r="G6892">
        <v>954</v>
      </c>
      <c r="H6892" t="s">
        <v>7</v>
      </c>
      <c r="I6892" t="str">
        <f>VLOOKUP(shipments[[#This Row],[SPID]],CHOOSE({1,2},people[[#All],[SPID]],people[[#All],[Sales_person]]),2,0)</f>
        <v>Mallorie Waber</v>
      </c>
      <c r="J6892">
        <f>YEAR(shipments[[#This Row],[Shipdate]])</f>
        <v>2024</v>
      </c>
      <c r="K6892" s="22"/>
      <c r="L6892" s="22">
        <f>VLOOKUP(shipments[[#This Row],[PID]],CHOOSE({1,2},products[PID],products[Cost_per_box]),2,0)</f>
        <v>2.76</v>
      </c>
      <c r="M6892" s="22">
        <f>shipments[[#This Row],[Boxes]]*shipments[[#This Row],[cost_per_box]]</f>
        <v>2633.04</v>
      </c>
      <c r="N6892" s="22">
        <f>shipments[[#This Row],[Amount]]-shipments[[#This Row],[total cost]]</f>
        <v>7856.46</v>
      </c>
    </row>
    <row r="6893" spans="1:14" x14ac:dyDescent="0.35">
      <c r="A6893" t="s">
        <v>6947</v>
      </c>
      <c r="B6893" t="s">
        <v>8061</v>
      </c>
      <c r="C6893" t="s">
        <v>8031</v>
      </c>
      <c r="D6893" t="s">
        <v>8033</v>
      </c>
      <c r="E6893" s="1">
        <v>45448</v>
      </c>
      <c r="F6893">
        <v>3084.75</v>
      </c>
      <c r="G6893">
        <v>281</v>
      </c>
      <c r="H6893" t="s">
        <v>7</v>
      </c>
      <c r="I6893" t="str">
        <f>VLOOKUP(shipments[[#This Row],[SPID]],CHOOSE({1,2},people[[#All],[SPID]],people[[#All],[Sales_person]]),2,0)</f>
        <v>Mallorie Waber</v>
      </c>
      <c r="J6893">
        <f>YEAR(shipments[[#This Row],[Shipdate]])</f>
        <v>2024</v>
      </c>
      <c r="K6893" s="22"/>
      <c r="L6893" s="22">
        <f>VLOOKUP(shipments[[#This Row],[PID]],CHOOSE({1,2},products[PID],products[Cost_per_box]),2,0)</f>
        <v>3.32</v>
      </c>
      <c r="M6893" s="22">
        <f>shipments[[#This Row],[Boxes]]*shipments[[#This Row],[cost_per_box]]</f>
        <v>932.92</v>
      </c>
      <c r="N6893" s="22">
        <f>shipments[[#This Row],[Amount]]-shipments[[#This Row],[total cost]]</f>
        <v>2151.83</v>
      </c>
    </row>
    <row r="6894" spans="1:14" x14ac:dyDescent="0.35">
      <c r="A6894" t="s">
        <v>6948</v>
      </c>
      <c r="B6894" t="s">
        <v>8061</v>
      </c>
      <c r="C6894" t="s">
        <v>8031</v>
      </c>
      <c r="D6894" t="s">
        <v>8034</v>
      </c>
      <c r="E6894" s="1">
        <v>45352</v>
      </c>
      <c r="F6894">
        <v>5971.5</v>
      </c>
      <c r="G6894">
        <v>543</v>
      </c>
      <c r="H6894" t="s">
        <v>7</v>
      </c>
      <c r="I6894" t="str">
        <f>VLOOKUP(shipments[[#This Row],[SPID]],CHOOSE({1,2},people[[#All],[SPID]],people[[#All],[Sales_person]]),2,0)</f>
        <v>Mallorie Waber</v>
      </c>
      <c r="J6894">
        <f>YEAR(shipments[[#This Row],[Shipdate]])</f>
        <v>2024</v>
      </c>
      <c r="K6894" s="22"/>
      <c r="L6894" s="22">
        <f>VLOOKUP(shipments[[#This Row],[PID]],CHOOSE({1,2},products[PID],products[Cost_per_box]),2,0)</f>
        <v>3.32</v>
      </c>
      <c r="M6894" s="22">
        <f>shipments[[#This Row],[Boxes]]*shipments[[#This Row],[cost_per_box]]</f>
        <v>1802.76</v>
      </c>
      <c r="N6894" s="22">
        <f>shipments[[#This Row],[Amount]]-shipments[[#This Row],[total cost]]</f>
        <v>4168.74</v>
      </c>
    </row>
    <row r="6895" spans="1:14" x14ac:dyDescent="0.35">
      <c r="A6895" t="s">
        <v>6949</v>
      </c>
      <c r="B6895" t="s">
        <v>8061</v>
      </c>
      <c r="C6895" t="s">
        <v>8031</v>
      </c>
      <c r="D6895" t="s">
        <v>8033</v>
      </c>
      <c r="E6895" s="1">
        <v>45173</v>
      </c>
      <c r="F6895">
        <v>1914.75</v>
      </c>
      <c r="G6895">
        <v>192</v>
      </c>
      <c r="H6895" t="s">
        <v>7</v>
      </c>
      <c r="I6895" t="str">
        <f>VLOOKUP(shipments[[#This Row],[SPID]],CHOOSE({1,2},people[[#All],[SPID]],people[[#All],[Sales_person]]),2,0)</f>
        <v>Mallorie Waber</v>
      </c>
      <c r="J6895">
        <f>YEAR(shipments[[#This Row],[Shipdate]])</f>
        <v>2023</v>
      </c>
      <c r="K6895" s="22"/>
      <c r="L6895" s="22">
        <f>VLOOKUP(shipments[[#This Row],[PID]],CHOOSE({1,2},products[PID],products[Cost_per_box]),2,0)</f>
        <v>3.32</v>
      </c>
      <c r="M6895" s="22">
        <f>shipments[[#This Row],[Boxes]]*shipments[[#This Row],[cost_per_box]]</f>
        <v>637.43999999999994</v>
      </c>
      <c r="N6895" s="22">
        <f>shipments[[#This Row],[Amount]]-shipments[[#This Row],[total cost]]</f>
        <v>1277.31</v>
      </c>
    </row>
    <row r="6896" spans="1:14" x14ac:dyDescent="0.35">
      <c r="A6896" t="s">
        <v>6950</v>
      </c>
      <c r="B6896" t="s">
        <v>8061</v>
      </c>
      <c r="C6896" t="s">
        <v>8032</v>
      </c>
      <c r="D6896" t="s">
        <v>8038</v>
      </c>
      <c r="E6896" s="1">
        <v>45482</v>
      </c>
      <c r="F6896">
        <v>6617.25</v>
      </c>
      <c r="G6896">
        <v>368</v>
      </c>
      <c r="H6896" t="s">
        <v>18</v>
      </c>
      <c r="I6896" t="str">
        <f>VLOOKUP(shipments[[#This Row],[SPID]],CHOOSE({1,2},people[[#All],[SPID]],people[[#All],[Sales_person]]),2,0)</f>
        <v>Mallorie Waber</v>
      </c>
      <c r="J6896">
        <f>YEAR(shipments[[#This Row],[Shipdate]])</f>
        <v>2024</v>
      </c>
      <c r="K6896" s="22"/>
      <c r="L6896" s="22">
        <f>VLOOKUP(shipments[[#This Row],[PID]],CHOOSE({1,2},products[PID],products[Cost_per_box]),2,0)</f>
        <v>2.65</v>
      </c>
      <c r="M6896" s="22">
        <f>shipments[[#This Row],[Boxes]]*shipments[[#This Row],[cost_per_box]]</f>
        <v>975.19999999999993</v>
      </c>
      <c r="N6896" s="22">
        <f>shipments[[#This Row],[Amount]]-shipments[[#This Row],[total cost]]</f>
        <v>5642.05</v>
      </c>
    </row>
    <row r="6897" spans="1:14" x14ac:dyDescent="0.35">
      <c r="A6897" t="s">
        <v>6951</v>
      </c>
      <c r="B6897" t="s">
        <v>8061</v>
      </c>
      <c r="C6897" t="s">
        <v>8032</v>
      </c>
      <c r="D6897" t="s">
        <v>8034</v>
      </c>
      <c r="E6897" s="1">
        <v>45244</v>
      </c>
      <c r="F6897">
        <v>13479.75</v>
      </c>
      <c r="G6897">
        <v>674</v>
      </c>
      <c r="H6897" t="s">
        <v>7</v>
      </c>
      <c r="I6897" t="str">
        <f>VLOOKUP(shipments[[#This Row],[SPID]],CHOOSE({1,2},people[[#All],[SPID]],people[[#All],[Sales_person]]),2,0)</f>
        <v>Mallorie Waber</v>
      </c>
      <c r="J6897">
        <f>YEAR(shipments[[#This Row],[Shipdate]])</f>
        <v>2023</v>
      </c>
      <c r="K6897" s="22"/>
      <c r="L6897" s="22">
        <f>VLOOKUP(shipments[[#This Row],[PID]],CHOOSE({1,2},products[PID],products[Cost_per_box]),2,0)</f>
        <v>2.65</v>
      </c>
      <c r="M6897" s="22">
        <f>shipments[[#This Row],[Boxes]]*shipments[[#This Row],[cost_per_box]]</f>
        <v>1786.1</v>
      </c>
      <c r="N6897" s="22">
        <f>shipments[[#This Row],[Amount]]-shipments[[#This Row],[total cost]]</f>
        <v>11693.65</v>
      </c>
    </row>
    <row r="6898" spans="1:14" x14ac:dyDescent="0.35">
      <c r="A6898" t="s">
        <v>6952</v>
      </c>
      <c r="B6898" t="s">
        <v>8061</v>
      </c>
      <c r="C6898" t="s">
        <v>8032</v>
      </c>
      <c r="D6898" t="s">
        <v>8035</v>
      </c>
      <c r="E6898" s="1">
        <v>45217</v>
      </c>
      <c r="F6898">
        <v>11623.5</v>
      </c>
      <c r="G6898">
        <v>612</v>
      </c>
      <c r="H6898" t="s">
        <v>7</v>
      </c>
      <c r="I6898" t="str">
        <f>VLOOKUP(shipments[[#This Row],[SPID]],CHOOSE({1,2},people[[#All],[SPID]],people[[#All],[Sales_person]]),2,0)</f>
        <v>Mallorie Waber</v>
      </c>
      <c r="J6898">
        <f>YEAR(shipments[[#This Row],[Shipdate]])</f>
        <v>2023</v>
      </c>
      <c r="K6898" s="22"/>
      <c r="L6898" s="22">
        <f>VLOOKUP(shipments[[#This Row],[PID]],CHOOSE({1,2},products[PID],products[Cost_per_box]),2,0)</f>
        <v>2.65</v>
      </c>
      <c r="M6898" s="22">
        <f>shipments[[#This Row],[Boxes]]*shipments[[#This Row],[cost_per_box]]</f>
        <v>1621.8</v>
      </c>
      <c r="N6898" s="22">
        <f>shipments[[#This Row],[Amount]]-shipments[[#This Row],[total cost]]</f>
        <v>10001.700000000001</v>
      </c>
    </row>
    <row r="6899" spans="1:14" x14ac:dyDescent="0.35">
      <c r="A6899" t="s">
        <v>6953</v>
      </c>
      <c r="B6899" t="s">
        <v>8061</v>
      </c>
      <c r="C6899" t="s">
        <v>8032</v>
      </c>
      <c r="D6899" t="s">
        <v>8037</v>
      </c>
      <c r="E6899" s="1">
        <v>45323</v>
      </c>
      <c r="F6899">
        <v>7893</v>
      </c>
      <c r="G6899">
        <v>416</v>
      </c>
      <c r="H6899" t="s">
        <v>7</v>
      </c>
      <c r="I6899" t="str">
        <f>VLOOKUP(shipments[[#This Row],[SPID]],CHOOSE({1,2},people[[#All],[SPID]],people[[#All],[Sales_person]]),2,0)</f>
        <v>Mallorie Waber</v>
      </c>
      <c r="J6899">
        <f>YEAR(shipments[[#This Row],[Shipdate]])</f>
        <v>2024</v>
      </c>
      <c r="K6899" s="22"/>
      <c r="L6899" s="22">
        <f>VLOOKUP(shipments[[#This Row],[PID]],CHOOSE({1,2},products[PID],products[Cost_per_box]),2,0)</f>
        <v>2.65</v>
      </c>
      <c r="M6899" s="22">
        <f>shipments[[#This Row],[Boxes]]*shipments[[#This Row],[cost_per_box]]</f>
        <v>1102.3999999999999</v>
      </c>
      <c r="N6899" s="22">
        <f>shipments[[#This Row],[Amount]]-shipments[[#This Row],[total cost]]</f>
        <v>6790.6</v>
      </c>
    </row>
    <row r="6900" spans="1:14" x14ac:dyDescent="0.35">
      <c r="A6900" t="s">
        <v>6954</v>
      </c>
      <c r="B6900" t="s">
        <v>8061</v>
      </c>
      <c r="C6900" t="s">
        <v>8032</v>
      </c>
      <c r="D6900" t="s">
        <v>8034</v>
      </c>
      <c r="E6900" s="1">
        <v>44953</v>
      </c>
      <c r="F6900">
        <v>9108</v>
      </c>
      <c r="G6900">
        <v>506</v>
      </c>
      <c r="H6900" t="s">
        <v>7</v>
      </c>
      <c r="I6900" t="str">
        <f>VLOOKUP(shipments[[#This Row],[SPID]],CHOOSE({1,2},people[[#All],[SPID]],people[[#All],[Sales_person]]),2,0)</f>
        <v>Mallorie Waber</v>
      </c>
      <c r="J6900">
        <f>YEAR(shipments[[#This Row],[Shipdate]])</f>
        <v>2023</v>
      </c>
      <c r="K6900" s="22"/>
      <c r="L6900" s="22">
        <f>VLOOKUP(shipments[[#This Row],[PID]],CHOOSE({1,2},products[PID],products[Cost_per_box]),2,0)</f>
        <v>2.65</v>
      </c>
      <c r="M6900" s="22">
        <f>shipments[[#This Row],[Boxes]]*shipments[[#This Row],[cost_per_box]]</f>
        <v>1340.8999999999999</v>
      </c>
      <c r="N6900" s="22">
        <f>shipments[[#This Row],[Amount]]-shipments[[#This Row],[total cost]]</f>
        <v>7767.1</v>
      </c>
    </row>
    <row r="6901" spans="1:14" x14ac:dyDescent="0.35">
      <c r="A6901" t="s">
        <v>6955</v>
      </c>
      <c r="B6901" t="s">
        <v>8061</v>
      </c>
      <c r="C6901" t="s">
        <v>8011</v>
      </c>
      <c r="D6901" t="s">
        <v>8033</v>
      </c>
      <c r="E6901" s="1">
        <v>45089</v>
      </c>
      <c r="F6901">
        <v>7798.5</v>
      </c>
      <c r="G6901">
        <v>600</v>
      </c>
      <c r="H6901" t="s">
        <v>7</v>
      </c>
      <c r="I6901" t="str">
        <f>VLOOKUP(shipments[[#This Row],[SPID]],CHOOSE({1,2},people[[#All],[SPID]],people[[#All],[Sales_person]]),2,0)</f>
        <v>Mallorie Waber</v>
      </c>
      <c r="J6901">
        <f>YEAR(shipments[[#This Row],[Shipdate]])</f>
        <v>2023</v>
      </c>
      <c r="K6901" s="22"/>
      <c r="L6901" s="22">
        <f>VLOOKUP(shipments[[#This Row],[PID]],CHOOSE({1,2},products[PID],products[Cost_per_box]),2,0)</f>
        <v>5.26</v>
      </c>
      <c r="M6901" s="22">
        <f>shipments[[#This Row],[Boxes]]*shipments[[#This Row],[cost_per_box]]</f>
        <v>3156</v>
      </c>
      <c r="N6901" s="22">
        <f>shipments[[#This Row],[Amount]]-shipments[[#This Row],[total cost]]</f>
        <v>4642.5</v>
      </c>
    </row>
    <row r="6902" spans="1:14" x14ac:dyDescent="0.35">
      <c r="A6902" t="s">
        <v>6956</v>
      </c>
      <c r="B6902" t="s">
        <v>8061</v>
      </c>
      <c r="C6902" t="s">
        <v>8011</v>
      </c>
      <c r="D6902" t="s">
        <v>8033</v>
      </c>
      <c r="E6902" s="1">
        <v>45420</v>
      </c>
      <c r="F6902">
        <v>1032.75</v>
      </c>
      <c r="G6902">
        <v>65</v>
      </c>
      <c r="H6902" t="s">
        <v>7</v>
      </c>
      <c r="I6902" t="str">
        <f>VLOOKUP(shipments[[#This Row],[SPID]],CHOOSE({1,2},people[[#All],[SPID]],people[[#All],[Sales_person]]),2,0)</f>
        <v>Mallorie Waber</v>
      </c>
      <c r="J6902">
        <f>YEAR(shipments[[#This Row],[Shipdate]])</f>
        <v>2024</v>
      </c>
      <c r="K6902" s="22"/>
      <c r="L6902" s="22">
        <f>VLOOKUP(shipments[[#This Row],[PID]],CHOOSE({1,2},products[PID],products[Cost_per_box]),2,0)</f>
        <v>5.26</v>
      </c>
      <c r="M6902" s="22">
        <f>shipments[[#This Row],[Boxes]]*shipments[[#This Row],[cost_per_box]]</f>
        <v>341.9</v>
      </c>
      <c r="N6902" s="22">
        <f>shipments[[#This Row],[Amount]]-shipments[[#This Row],[total cost]]</f>
        <v>690.85</v>
      </c>
    </row>
    <row r="6903" spans="1:14" x14ac:dyDescent="0.35">
      <c r="A6903" t="s">
        <v>6957</v>
      </c>
      <c r="B6903" t="s">
        <v>8061</v>
      </c>
      <c r="C6903" t="s">
        <v>8011</v>
      </c>
      <c r="D6903" t="s">
        <v>8034</v>
      </c>
      <c r="E6903" s="1">
        <v>45519</v>
      </c>
      <c r="F6903">
        <v>5103</v>
      </c>
      <c r="G6903">
        <v>341</v>
      </c>
      <c r="H6903" t="s">
        <v>18</v>
      </c>
      <c r="I6903" t="str">
        <f>VLOOKUP(shipments[[#This Row],[SPID]],CHOOSE({1,2},people[[#All],[SPID]],people[[#All],[Sales_person]]),2,0)</f>
        <v>Mallorie Waber</v>
      </c>
      <c r="J6903">
        <f>YEAR(shipments[[#This Row],[Shipdate]])</f>
        <v>2024</v>
      </c>
      <c r="K6903" s="22"/>
      <c r="L6903" s="22">
        <f>VLOOKUP(shipments[[#This Row],[PID]],CHOOSE({1,2},products[PID],products[Cost_per_box]),2,0)</f>
        <v>5.26</v>
      </c>
      <c r="M6903" s="22">
        <f>shipments[[#This Row],[Boxes]]*shipments[[#This Row],[cost_per_box]]</f>
        <v>1793.6599999999999</v>
      </c>
      <c r="N6903" s="22">
        <f>shipments[[#This Row],[Amount]]-shipments[[#This Row],[total cost]]</f>
        <v>3309.34</v>
      </c>
    </row>
    <row r="6904" spans="1:14" x14ac:dyDescent="0.35">
      <c r="A6904" t="s">
        <v>6958</v>
      </c>
      <c r="B6904" t="s">
        <v>8061</v>
      </c>
      <c r="C6904" t="s">
        <v>8011</v>
      </c>
      <c r="D6904" t="s">
        <v>8037</v>
      </c>
      <c r="E6904" s="1">
        <v>45448</v>
      </c>
      <c r="F6904">
        <v>10971</v>
      </c>
      <c r="G6904">
        <v>732</v>
      </c>
      <c r="H6904" t="s">
        <v>7</v>
      </c>
      <c r="I6904" t="str">
        <f>VLOOKUP(shipments[[#This Row],[SPID]],CHOOSE({1,2},people[[#All],[SPID]],people[[#All],[Sales_person]]),2,0)</f>
        <v>Mallorie Waber</v>
      </c>
      <c r="J6904">
        <f>YEAR(shipments[[#This Row],[Shipdate]])</f>
        <v>2024</v>
      </c>
      <c r="K6904" s="22"/>
      <c r="L6904" s="22">
        <f>VLOOKUP(shipments[[#This Row],[PID]],CHOOSE({1,2},products[PID],products[Cost_per_box]),2,0)</f>
        <v>5.26</v>
      </c>
      <c r="M6904" s="22">
        <f>shipments[[#This Row],[Boxes]]*shipments[[#This Row],[cost_per_box]]</f>
        <v>3850.3199999999997</v>
      </c>
      <c r="N6904" s="22">
        <f>shipments[[#This Row],[Amount]]-shipments[[#This Row],[total cost]]</f>
        <v>7120.68</v>
      </c>
    </row>
    <row r="6905" spans="1:14" x14ac:dyDescent="0.35">
      <c r="A6905" t="s">
        <v>6959</v>
      </c>
      <c r="B6905" t="s">
        <v>8061</v>
      </c>
      <c r="C6905" t="s">
        <v>8011</v>
      </c>
      <c r="D6905" t="s">
        <v>8036</v>
      </c>
      <c r="E6905" s="1">
        <v>45120</v>
      </c>
      <c r="F6905">
        <v>11144.25</v>
      </c>
      <c r="G6905">
        <v>697</v>
      </c>
      <c r="H6905" t="s">
        <v>7</v>
      </c>
      <c r="I6905" t="str">
        <f>VLOOKUP(shipments[[#This Row],[SPID]],CHOOSE({1,2},people[[#All],[SPID]],people[[#All],[Sales_person]]),2,0)</f>
        <v>Mallorie Waber</v>
      </c>
      <c r="J6905">
        <f>YEAR(shipments[[#This Row],[Shipdate]])</f>
        <v>2023</v>
      </c>
      <c r="K6905" s="22"/>
      <c r="L6905" s="22">
        <f>VLOOKUP(shipments[[#This Row],[PID]],CHOOSE({1,2},products[PID],products[Cost_per_box]),2,0)</f>
        <v>5.26</v>
      </c>
      <c r="M6905" s="22">
        <f>shipments[[#This Row],[Boxes]]*shipments[[#This Row],[cost_per_box]]</f>
        <v>3666.22</v>
      </c>
      <c r="N6905" s="22">
        <f>shipments[[#This Row],[Amount]]-shipments[[#This Row],[total cost]]</f>
        <v>7478.0300000000007</v>
      </c>
    </row>
    <row r="6906" spans="1:14" x14ac:dyDescent="0.35">
      <c r="A6906" t="s">
        <v>6960</v>
      </c>
      <c r="B6906" t="s">
        <v>8061</v>
      </c>
      <c r="C6906" t="s">
        <v>8011</v>
      </c>
      <c r="D6906" t="s">
        <v>8034</v>
      </c>
      <c r="E6906" s="1">
        <v>45006</v>
      </c>
      <c r="F6906">
        <v>8363.25</v>
      </c>
      <c r="G6906">
        <v>523</v>
      </c>
      <c r="H6906" t="s">
        <v>7</v>
      </c>
      <c r="I6906" t="str">
        <f>VLOOKUP(shipments[[#This Row],[SPID]],CHOOSE({1,2},people[[#All],[SPID]],people[[#All],[Sales_person]]),2,0)</f>
        <v>Mallorie Waber</v>
      </c>
      <c r="J6906">
        <f>YEAR(shipments[[#This Row],[Shipdate]])</f>
        <v>2023</v>
      </c>
      <c r="K6906" s="22"/>
      <c r="L6906" s="22">
        <f>VLOOKUP(shipments[[#This Row],[PID]],CHOOSE({1,2},products[PID],products[Cost_per_box]),2,0)</f>
        <v>5.26</v>
      </c>
      <c r="M6906" s="22">
        <f>shipments[[#This Row],[Boxes]]*shipments[[#This Row],[cost_per_box]]</f>
        <v>2750.98</v>
      </c>
      <c r="N6906" s="22">
        <f>shipments[[#This Row],[Amount]]-shipments[[#This Row],[total cost]]</f>
        <v>5612.27</v>
      </c>
    </row>
    <row r="6907" spans="1:14" x14ac:dyDescent="0.35">
      <c r="A6907" t="s">
        <v>6961</v>
      </c>
      <c r="B6907" t="s">
        <v>8061</v>
      </c>
      <c r="C6907" t="s">
        <v>8014</v>
      </c>
      <c r="D6907" t="s">
        <v>8037</v>
      </c>
      <c r="E6907" s="1">
        <v>45212</v>
      </c>
      <c r="F6907">
        <v>2421</v>
      </c>
      <c r="G6907">
        <v>303</v>
      </c>
      <c r="H6907" t="s">
        <v>7</v>
      </c>
      <c r="I6907" t="str">
        <f>VLOOKUP(shipments[[#This Row],[SPID]],CHOOSE({1,2},people[[#All],[SPID]],people[[#All],[Sales_person]]),2,0)</f>
        <v>Mallorie Waber</v>
      </c>
      <c r="J6907">
        <f>YEAR(shipments[[#This Row],[Shipdate]])</f>
        <v>2023</v>
      </c>
      <c r="K6907" s="22"/>
      <c r="L6907" s="22">
        <f>VLOOKUP(shipments[[#This Row],[PID]],CHOOSE({1,2},products[PID],products[Cost_per_box]),2,0)</f>
        <v>3.85</v>
      </c>
      <c r="M6907" s="22">
        <f>shipments[[#This Row],[Boxes]]*shipments[[#This Row],[cost_per_box]]</f>
        <v>1166.55</v>
      </c>
      <c r="N6907" s="22">
        <f>shipments[[#This Row],[Amount]]-shipments[[#This Row],[total cost]]</f>
        <v>1254.45</v>
      </c>
    </row>
    <row r="6908" spans="1:14" x14ac:dyDescent="0.35">
      <c r="A6908" t="s">
        <v>6962</v>
      </c>
      <c r="B6908" t="s">
        <v>8061</v>
      </c>
      <c r="C6908" t="s">
        <v>8014</v>
      </c>
      <c r="D6908" t="s">
        <v>8035</v>
      </c>
      <c r="E6908" s="1">
        <v>45531</v>
      </c>
      <c r="F6908">
        <v>15475.5</v>
      </c>
      <c r="G6908">
        <v>1720</v>
      </c>
      <c r="H6908" t="s">
        <v>18</v>
      </c>
      <c r="I6908" t="str">
        <f>VLOOKUP(shipments[[#This Row],[SPID]],CHOOSE({1,2},people[[#All],[SPID]],people[[#All],[Sales_person]]),2,0)</f>
        <v>Mallorie Waber</v>
      </c>
      <c r="J6908">
        <f>YEAR(shipments[[#This Row],[Shipdate]])</f>
        <v>2024</v>
      </c>
      <c r="K6908" s="22"/>
      <c r="L6908" s="22">
        <f>VLOOKUP(shipments[[#This Row],[PID]],CHOOSE({1,2},products[PID],products[Cost_per_box]),2,0)</f>
        <v>3.85</v>
      </c>
      <c r="M6908" s="22">
        <f>shipments[[#This Row],[Boxes]]*shipments[[#This Row],[cost_per_box]]</f>
        <v>6622</v>
      </c>
      <c r="N6908" s="22">
        <f>shipments[[#This Row],[Amount]]-shipments[[#This Row],[total cost]]</f>
        <v>8853.5</v>
      </c>
    </row>
    <row r="6909" spans="1:14" x14ac:dyDescent="0.35">
      <c r="A6909" t="s">
        <v>6963</v>
      </c>
      <c r="B6909" t="s">
        <v>8061</v>
      </c>
      <c r="C6909" t="s">
        <v>8015</v>
      </c>
      <c r="D6909" t="s">
        <v>8038</v>
      </c>
      <c r="E6909" s="1">
        <v>44987</v>
      </c>
      <c r="F6909">
        <v>1764</v>
      </c>
      <c r="G6909">
        <v>252</v>
      </c>
      <c r="H6909" t="s">
        <v>7</v>
      </c>
      <c r="I6909" t="str">
        <f>VLOOKUP(shipments[[#This Row],[SPID]],CHOOSE({1,2},people[[#All],[SPID]],people[[#All],[Sales_person]]),2,0)</f>
        <v>Mallorie Waber</v>
      </c>
      <c r="J6909">
        <f>YEAR(shipments[[#This Row],[Shipdate]])</f>
        <v>2023</v>
      </c>
      <c r="K6909" s="22"/>
      <c r="L6909" s="22">
        <f>VLOOKUP(shipments[[#This Row],[PID]],CHOOSE({1,2},products[PID],products[Cost_per_box]),2,0)</f>
        <v>5.72</v>
      </c>
      <c r="M6909" s="22">
        <f>shipments[[#This Row],[Boxes]]*shipments[[#This Row],[cost_per_box]]</f>
        <v>1441.4399999999998</v>
      </c>
      <c r="N6909" s="22">
        <f>shipments[[#This Row],[Amount]]-shipments[[#This Row],[total cost]]</f>
        <v>322.56000000000017</v>
      </c>
    </row>
    <row r="6910" spans="1:14" x14ac:dyDescent="0.35">
      <c r="A6910" t="s">
        <v>6964</v>
      </c>
      <c r="B6910" t="s">
        <v>8061</v>
      </c>
      <c r="C6910" t="s">
        <v>8017</v>
      </c>
      <c r="D6910" t="s">
        <v>8038</v>
      </c>
      <c r="E6910" s="1">
        <v>45331</v>
      </c>
      <c r="F6910">
        <v>6363</v>
      </c>
      <c r="G6910">
        <v>245</v>
      </c>
      <c r="H6910" t="s">
        <v>7</v>
      </c>
      <c r="I6910" t="str">
        <f>VLOOKUP(shipments[[#This Row],[SPID]],CHOOSE({1,2},people[[#All],[SPID]],people[[#All],[Sales_person]]),2,0)</f>
        <v>Mallorie Waber</v>
      </c>
      <c r="J6910">
        <f>YEAR(shipments[[#This Row],[Shipdate]])</f>
        <v>2024</v>
      </c>
      <c r="K6910" s="22"/>
      <c r="L6910" s="22">
        <f>VLOOKUP(shipments[[#This Row],[PID]],CHOOSE({1,2},products[PID],products[Cost_per_box]),2,0)</f>
        <v>9.94</v>
      </c>
      <c r="M6910" s="22">
        <f>shipments[[#This Row],[Boxes]]*shipments[[#This Row],[cost_per_box]]</f>
        <v>2435.2999999999997</v>
      </c>
      <c r="N6910" s="22">
        <f>shipments[[#This Row],[Amount]]-shipments[[#This Row],[total cost]]</f>
        <v>3927.7000000000003</v>
      </c>
    </row>
    <row r="6911" spans="1:14" x14ac:dyDescent="0.35">
      <c r="A6911" t="s">
        <v>6965</v>
      </c>
      <c r="B6911" t="s">
        <v>8061</v>
      </c>
      <c r="C6911" t="s">
        <v>8017</v>
      </c>
      <c r="D6911" t="s">
        <v>8037</v>
      </c>
      <c r="E6911" s="1">
        <v>45180</v>
      </c>
      <c r="F6911">
        <v>5460.75</v>
      </c>
      <c r="G6911">
        <v>228</v>
      </c>
      <c r="H6911" t="s">
        <v>7</v>
      </c>
      <c r="I6911" t="str">
        <f>VLOOKUP(shipments[[#This Row],[SPID]],CHOOSE({1,2},people[[#All],[SPID]],people[[#All],[Sales_person]]),2,0)</f>
        <v>Mallorie Waber</v>
      </c>
      <c r="J6911">
        <f>YEAR(shipments[[#This Row],[Shipdate]])</f>
        <v>2023</v>
      </c>
      <c r="K6911" s="22"/>
      <c r="L6911" s="22">
        <f>VLOOKUP(shipments[[#This Row],[PID]],CHOOSE({1,2},products[PID],products[Cost_per_box]),2,0)</f>
        <v>9.94</v>
      </c>
      <c r="M6911" s="22">
        <f>shipments[[#This Row],[Boxes]]*shipments[[#This Row],[cost_per_box]]</f>
        <v>2266.3199999999997</v>
      </c>
      <c r="N6911" s="22">
        <f>shipments[[#This Row],[Amount]]-shipments[[#This Row],[total cost]]</f>
        <v>3194.4300000000003</v>
      </c>
    </row>
    <row r="6912" spans="1:14" x14ac:dyDescent="0.35">
      <c r="A6912" t="s">
        <v>6966</v>
      </c>
      <c r="B6912" t="s">
        <v>8061</v>
      </c>
      <c r="C6912" t="s">
        <v>8017</v>
      </c>
      <c r="D6912" t="s">
        <v>8033</v>
      </c>
      <c r="E6912" s="1">
        <v>45217</v>
      </c>
      <c r="F6912">
        <v>5265</v>
      </c>
      <c r="G6912">
        <v>189</v>
      </c>
      <c r="H6912" t="s">
        <v>7</v>
      </c>
      <c r="I6912" t="str">
        <f>VLOOKUP(shipments[[#This Row],[SPID]],CHOOSE({1,2},people[[#All],[SPID]],people[[#All],[Sales_person]]),2,0)</f>
        <v>Mallorie Waber</v>
      </c>
      <c r="J6912">
        <f>YEAR(shipments[[#This Row],[Shipdate]])</f>
        <v>2023</v>
      </c>
      <c r="K6912" s="22"/>
      <c r="L6912" s="22">
        <f>VLOOKUP(shipments[[#This Row],[PID]],CHOOSE({1,2},products[PID],products[Cost_per_box]),2,0)</f>
        <v>9.94</v>
      </c>
      <c r="M6912" s="22">
        <f>shipments[[#This Row],[Boxes]]*shipments[[#This Row],[cost_per_box]]</f>
        <v>1878.6599999999999</v>
      </c>
      <c r="N6912" s="22">
        <f>shipments[[#This Row],[Amount]]-shipments[[#This Row],[total cost]]</f>
        <v>3386.34</v>
      </c>
    </row>
    <row r="6913" spans="1:14" x14ac:dyDescent="0.35">
      <c r="A6913" t="s">
        <v>6967</v>
      </c>
      <c r="B6913" t="s">
        <v>8061</v>
      </c>
      <c r="C6913" t="s">
        <v>8017</v>
      </c>
      <c r="D6913" t="s">
        <v>8036</v>
      </c>
      <c r="E6913" s="1">
        <v>45148</v>
      </c>
      <c r="F6913">
        <v>5940</v>
      </c>
      <c r="G6913">
        <v>213</v>
      </c>
      <c r="H6913" t="s">
        <v>7</v>
      </c>
      <c r="I6913" t="str">
        <f>VLOOKUP(shipments[[#This Row],[SPID]],CHOOSE({1,2},people[[#All],[SPID]],people[[#All],[Sales_person]]),2,0)</f>
        <v>Mallorie Waber</v>
      </c>
      <c r="J6913">
        <f>YEAR(shipments[[#This Row],[Shipdate]])</f>
        <v>2023</v>
      </c>
      <c r="K6913" s="22"/>
      <c r="L6913" s="22">
        <f>VLOOKUP(shipments[[#This Row],[PID]],CHOOSE({1,2},products[PID],products[Cost_per_box]),2,0)</f>
        <v>9.94</v>
      </c>
      <c r="M6913" s="22">
        <f>shipments[[#This Row],[Boxes]]*shipments[[#This Row],[cost_per_box]]</f>
        <v>2117.2199999999998</v>
      </c>
      <c r="N6913" s="22">
        <f>shipments[[#This Row],[Amount]]-shipments[[#This Row],[total cost]]</f>
        <v>3822.78</v>
      </c>
    </row>
    <row r="6914" spans="1:14" x14ac:dyDescent="0.35">
      <c r="A6914" t="s">
        <v>6968</v>
      </c>
      <c r="B6914" t="s">
        <v>8061</v>
      </c>
      <c r="C6914" t="s">
        <v>8018</v>
      </c>
      <c r="D6914" t="s">
        <v>8038</v>
      </c>
      <c r="E6914" s="1">
        <v>45021</v>
      </c>
      <c r="F6914">
        <v>6761.25</v>
      </c>
      <c r="G6914">
        <v>322</v>
      </c>
      <c r="H6914" t="s">
        <v>7</v>
      </c>
      <c r="I6914" t="str">
        <f>VLOOKUP(shipments[[#This Row],[SPID]],CHOOSE({1,2},people[[#All],[SPID]],people[[#All],[Sales_person]]),2,0)</f>
        <v>Mallorie Waber</v>
      </c>
      <c r="J6914">
        <f>YEAR(shipments[[#This Row],[Shipdate]])</f>
        <v>2023</v>
      </c>
      <c r="K6914" s="22"/>
      <c r="L6914" s="22">
        <f>VLOOKUP(shipments[[#This Row],[PID]],CHOOSE({1,2},products[PID],products[Cost_per_box]),2,0)</f>
        <v>7.73</v>
      </c>
      <c r="M6914" s="22">
        <f>shipments[[#This Row],[Boxes]]*shipments[[#This Row],[cost_per_box]]</f>
        <v>2489.06</v>
      </c>
      <c r="N6914" s="22">
        <f>shipments[[#This Row],[Amount]]-shipments[[#This Row],[total cost]]</f>
        <v>4272.1900000000005</v>
      </c>
    </row>
    <row r="6915" spans="1:14" x14ac:dyDescent="0.35">
      <c r="A6915" t="s">
        <v>6969</v>
      </c>
      <c r="B6915" t="s">
        <v>8061</v>
      </c>
      <c r="C6915" t="s">
        <v>8020</v>
      </c>
      <c r="D6915" t="s">
        <v>8036</v>
      </c>
      <c r="E6915" s="1">
        <v>44999</v>
      </c>
      <c r="F6915">
        <v>4405.5</v>
      </c>
      <c r="G6915">
        <v>294</v>
      </c>
      <c r="H6915" t="s">
        <v>7</v>
      </c>
      <c r="I6915" t="str">
        <f>VLOOKUP(shipments[[#This Row],[SPID]],CHOOSE({1,2},people[[#All],[SPID]],people[[#All],[Sales_person]]),2,0)</f>
        <v>Mallorie Waber</v>
      </c>
      <c r="J6915">
        <f>YEAR(shipments[[#This Row],[Shipdate]])</f>
        <v>2023</v>
      </c>
      <c r="K6915" s="22"/>
      <c r="L6915" s="22">
        <f>VLOOKUP(shipments[[#This Row],[PID]],CHOOSE({1,2},products[PID],products[Cost_per_box]),2,0)</f>
        <v>8.2200000000000006</v>
      </c>
      <c r="M6915" s="22">
        <f>shipments[[#This Row],[Boxes]]*shipments[[#This Row],[cost_per_box]]</f>
        <v>2416.6800000000003</v>
      </c>
      <c r="N6915" s="22">
        <f>shipments[[#This Row],[Amount]]-shipments[[#This Row],[total cost]]</f>
        <v>1988.8199999999997</v>
      </c>
    </row>
    <row r="6916" spans="1:14" x14ac:dyDescent="0.35">
      <c r="A6916" t="s">
        <v>6970</v>
      </c>
      <c r="B6916" t="s">
        <v>8061</v>
      </c>
      <c r="C6916" t="s">
        <v>8020</v>
      </c>
      <c r="D6916" t="s">
        <v>8036</v>
      </c>
      <c r="E6916" s="1">
        <v>45224</v>
      </c>
      <c r="F6916">
        <v>976.5</v>
      </c>
      <c r="G6916">
        <v>70</v>
      </c>
      <c r="H6916" t="s">
        <v>7</v>
      </c>
      <c r="I6916" t="str">
        <f>VLOOKUP(shipments[[#This Row],[SPID]],CHOOSE({1,2},people[[#All],[SPID]],people[[#All],[Sales_person]]),2,0)</f>
        <v>Mallorie Waber</v>
      </c>
      <c r="J6916">
        <f>YEAR(shipments[[#This Row],[Shipdate]])</f>
        <v>2023</v>
      </c>
      <c r="K6916" s="22"/>
      <c r="L6916" s="22">
        <f>VLOOKUP(shipments[[#This Row],[PID]],CHOOSE({1,2},products[PID],products[Cost_per_box]),2,0)</f>
        <v>8.2200000000000006</v>
      </c>
      <c r="M6916" s="22">
        <f>shipments[[#This Row],[Boxes]]*shipments[[#This Row],[cost_per_box]]</f>
        <v>575.40000000000009</v>
      </c>
      <c r="N6916" s="22">
        <f>shipments[[#This Row],[Amount]]-shipments[[#This Row],[total cost]]</f>
        <v>401.09999999999991</v>
      </c>
    </row>
    <row r="6917" spans="1:14" x14ac:dyDescent="0.35">
      <c r="A6917" t="s">
        <v>6971</v>
      </c>
      <c r="B6917" t="s">
        <v>8061</v>
      </c>
      <c r="C6917" t="s">
        <v>8020</v>
      </c>
      <c r="D6917" t="s">
        <v>8033</v>
      </c>
      <c r="E6917" s="1">
        <v>45126</v>
      </c>
      <c r="F6917">
        <v>4497.75</v>
      </c>
      <c r="G6917">
        <v>282</v>
      </c>
      <c r="H6917" t="s">
        <v>7</v>
      </c>
      <c r="I6917" t="str">
        <f>VLOOKUP(shipments[[#This Row],[SPID]],CHOOSE({1,2},people[[#All],[SPID]],people[[#All],[Sales_person]]),2,0)</f>
        <v>Mallorie Waber</v>
      </c>
      <c r="J6917">
        <f>YEAR(shipments[[#This Row],[Shipdate]])</f>
        <v>2023</v>
      </c>
      <c r="K6917" s="22"/>
      <c r="L6917" s="22">
        <f>VLOOKUP(shipments[[#This Row],[PID]],CHOOSE({1,2},products[PID],products[Cost_per_box]),2,0)</f>
        <v>8.2200000000000006</v>
      </c>
      <c r="M6917" s="22">
        <f>shipments[[#This Row],[Boxes]]*shipments[[#This Row],[cost_per_box]]</f>
        <v>2318.04</v>
      </c>
      <c r="N6917" s="22">
        <f>shipments[[#This Row],[Amount]]-shipments[[#This Row],[total cost]]</f>
        <v>2179.71</v>
      </c>
    </row>
    <row r="6918" spans="1:14" x14ac:dyDescent="0.35">
      <c r="A6918" t="s">
        <v>6972</v>
      </c>
      <c r="B6918" t="s">
        <v>8061</v>
      </c>
      <c r="C6918" t="s">
        <v>8020</v>
      </c>
      <c r="D6918" t="s">
        <v>8033</v>
      </c>
      <c r="E6918" s="1">
        <v>45135</v>
      </c>
      <c r="F6918">
        <v>1795.5</v>
      </c>
      <c r="G6918">
        <v>120</v>
      </c>
      <c r="H6918" t="s">
        <v>7</v>
      </c>
      <c r="I6918" t="str">
        <f>VLOOKUP(shipments[[#This Row],[SPID]],CHOOSE({1,2},people[[#All],[SPID]],people[[#All],[Sales_person]]),2,0)</f>
        <v>Mallorie Waber</v>
      </c>
      <c r="J6918">
        <f>YEAR(shipments[[#This Row],[Shipdate]])</f>
        <v>2023</v>
      </c>
      <c r="K6918" s="22"/>
      <c r="L6918" s="22">
        <f>VLOOKUP(shipments[[#This Row],[PID]],CHOOSE({1,2},products[PID],products[Cost_per_box]),2,0)</f>
        <v>8.2200000000000006</v>
      </c>
      <c r="M6918" s="22">
        <f>shipments[[#This Row],[Boxes]]*shipments[[#This Row],[cost_per_box]]</f>
        <v>986.40000000000009</v>
      </c>
      <c r="N6918" s="22">
        <f>shipments[[#This Row],[Amount]]-shipments[[#This Row],[total cost]]</f>
        <v>809.09999999999991</v>
      </c>
    </row>
    <row r="6919" spans="1:14" x14ac:dyDescent="0.35">
      <c r="A6919" t="s">
        <v>6973</v>
      </c>
      <c r="B6919" t="s">
        <v>8061</v>
      </c>
      <c r="C6919" t="s">
        <v>8021</v>
      </c>
      <c r="D6919" t="s">
        <v>8033</v>
      </c>
      <c r="E6919" s="1">
        <v>45210</v>
      </c>
      <c r="F6919">
        <v>1793.25</v>
      </c>
      <c r="G6919">
        <v>100</v>
      </c>
      <c r="H6919" t="s">
        <v>7</v>
      </c>
      <c r="I6919" t="str">
        <f>VLOOKUP(shipments[[#This Row],[SPID]],CHOOSE({1,2},people[[#All],[SPID]],people[[#All],[Sales_person]]),2,0)</f>
        <v>Mallorie Waber</v>
      </c>
      <c r="J6919">
        <f>YEAR(shipments[[#This Row],[Shipdate]])</f>
        <v>2023</v>
      </c>
      <c r="K6919" s="22"/>
      <c r="L6919" s="22">
        <f>VLOOKUP(shipments[[#This Row],[PID]],CHOOSE({1,2},products[PID],products[Cost_per_box]),2,0)</f>
        <v>10.23</v>
      </c>
      <c r="M6919" s="22">
        <f>shipments[[#This Row],[Boxes]]*shipments[[#This Row],[cost_per_box]]</f>
        <v>1023</v>
      </c>
      <c r="N6919" s="22">
        <f>shipments[[#This Row],[Amount]]-shipments[[#This Row],[total cost]]</f>
        <v>770.25</v>
      </c>
    </row>
    <row r="6920" spans="1:14" x14ac:dyDescent="0.35">
      <c r="A6920" t="s">
        <v>6974</v>
      </c>
      <c r="B6920" t="s">
        <v>8061</v>
      </c>
      <c r="C6920" t="s">
        <v>8021</v>
      </c>
      <c r="D6920" t="s">
        <v>8036</v>
      </c>
      <c r="E6920" s="1">
        <v>45285</v>
      </c>
      <c r="F6920">
        <v>9738</v>
      </c>
      <c r="G6920">
        <v>513</v>
      </c>
      <c r="H6920" t="s">
        <v>7</v>
      </c>
      <c r="I6920" t="str">
        <f>VLOOKUP(shipments[[#This Row],[SPID]],CHOOSE({1,2},people[[#All],[SPID]],people[[#All],[Sales_person]]),2,0)</f>
        <v>Mallorie Waber</v>
      </c>
      <c r="J6920">
        <f>YEAR(shipments[[#This Row],[Shipdate]])</f>
        <v>2023</v>
      </c>
      <c r="K6920" s="22"/>
      <c r="L6920" s="22">
        <f>VLOOKUP(shipments[[#This Row],[PID]],CHOOSE({1,2},products[PID],products[Cost_per_box]),2,0)</f>
        <v>10.23</v>
      </c>
      <c r="M6920" s="22">
        <f>shipments[[#This Row],[Boxes]]*shipments[[#This Row],[cost_per_box]]</f>
        <v>5247.99</v>
      </c>
      <c r="N6920" s="22">
        <f>shipments[[#This Row],[Amount]]-shipments[[#This Row],[total cost]]</f>
        <v>4490.01</v>
      </c>
    </row>
    <row r="6921" spans="1:14" x14ac:dyDescent="0.35">
      <c r="A6921" t="s">
        <v>6975</v>
      </c>
      <c r="B6921" t="s">
        <v>8061</v>
      </c>
      <c r="C6921" t="s">
        <v>8021</v>
      </c>
      <c r="D6921" t="s">
        <v>8038</v>
      </c>
      <c r="E6921" s="1">
        <v>45481</v>
      </c>
      <c r="F6921">
        <v>7692.75</v>
      </c>
      <c r="G6921">
        <v>385</v>
      </c>
      <c r="H6921" t="s">
        <v>18</v>
      </c>
      <c r="I6921" t="str">
        <f>VLOOKUP(shipments[[#This Row],[SPID]],CHOOSE({1,2},people[[#All],[SPID]],people[[#All],[Sales_person]]),2,0)</f>
        <v>Mallorie Waber</v>
      </c>
      <c r="J6921">
        <f>YEAR(shipments[[#This Row],[Shipdate]])</f>
        <v>2024</v>
      </c>
      <c r="K6921" s="22"/>
      <c r="L6921" s="22">
        <f>VLOOKUP(shipments[[#This Row],[PID]],CHOOSE({1,2},products[PID],products[Cost_per_box]),2,0)</f>
        <v>10.23</v>
      </c>
      <c r="M6921" s="22">
        <f>shipments[[#This Row],[Boxes]]*shipments[[#This Row],[cost_per_box]]</f>
        <v>3938.55</v>
      </c>
      <c r="N6921" s="22">
        <f>shipments[[#This Row],[Amount]]-shipments[[#This Row],[total cost]]</f>
        <v>3754.2</v>
      </c>
    </row>
    <row r="6922" spans="1:14" x14ac:dyDescent="0.35">
      <c r="A6922" t="s">
        <v>6976</v>
      </c>
      <c r="B6922" t="s">
        <v>8061</v>
      </c>
      <c r="C6922" t="s">
        <v>8022</v>
      </c>
      <c r="D6922" t="s">
        <v>8037</v>
      </c>
      <c r="E6922" s="1">
        <v>45436</v>
      </c>
      <c r="F6922">
        <v>8397</v>
      </c>
      <c r="G6922">
        <v>560</v>
      </c>
      <c r="H6922" t="s">
        <v>7</v>
      </c>
      <c r="I6922" t="str">
        <f>VLOOKUP(shipments[[#This Row],[SPID]],CHOOSE({1,2},people[[#All],[SPID]],people[[#All],[Sales_person]]),2,0)</f>
        <v>Mallorie Waber</v>
      </c>
      <c r="J6922">
        <f>YEAR(shipments[[#This Row],[Shipdate]])</f>
        <v>2024</v>
      </c>
      <c r="K6922" s="22"/>
      <c r="L6922" s="22">
        <f>VLOOKUP(shipments[[#This Row],[PID]],CHOOSE({1,2},products[PID],products[Cost_per_box]),2,0)</f>
        <v>4.74</v>
      </c>
      <c r="M6922" s="22">
        <f>shipments[[#This Row],[Boxes]]*shipments[[#This Row],[cost_per_box]]</f>
        <v>2654.4</v>
      </c>
      <c r="N6922" s="22">
        <f>shipments[[#This Row],[Amount]]-shipments[[#This Row],[total cost]]</f>
        <v>5742.6</v>
      </c>
    </row>
    <row r="6923" spans="1:14" x14ac:dyDescent="0.35">
      <c r="A6923" t="s">
        <v>6977</v>
      </c>
      <c r="B6923" t="s">
        <v>8061</v>
      </c>
      <c r="C6923" t="s">
        <v>8022</v>
      </c>
      <c r="D6923" t="s">
        <v>8038</v>
      </c>
      <c r="E6923" s="1">
        <v>44937</v>
      </c>
      <c r="F6923">
        <v>10473.75</v>
      </c>
      <c r="G6923">
        <v>699</v>
      </c>
      <c r="H6923" t="s">
        <v>7</v>
      </c>
      <c r="I6923" t="str">
        <f>VLOOKUP(shipments[[#This Row],[SPID]],CHOOSE({1,2},people[[#All],[SPID]],people[[#All],[Sales_person]]),2,0)</f>
        <v>Mallorie Waber</v>
      </c>
      <c r="J6923">
        <f>YEAR(shipments[[#This Row],[Shipdate]])</f>
        <v>2023</v>
      </c>
      <c r="K6923" s="22"/>
      <c r="L6923" s="22">
        <f>VLOOKUP(shipments[[#This Row],[PID]],CHOOSE({1,2},products[PID],products[Cost_per_box]),2,0)</f>
        <v>4.74</v>
      </c>
      <c r="M6923" s="22">
        <f>shipments[[#This Row],[Boxes]]*shipments[[#This Row],[cost_per_box]]</f>
        <v>3313.26</v>
      </c>
      <c r="N6923" s="22">
        <f>shipments[[#This Row],[Amount]]-shipments[[#This Row],[total cost]]</f>
        <v>7160.49</v>
      </c>
    </row>
    <row r="6924" spans="1:14" x14ac:dyDescent="0.35">
      <c r="A6924" t="s">
        <v>6978</v>
      </c>
      <c r="B6924" t="s">
        <v>8061</v>
      </c>
      <c r="C6924" t="s">
        <v>8022</v>
      </c>
      <c r="D6924" t="s">
        <v>8038</v>
      </c>
      <c r="E6924" s="1">
        <v>45203</v>
      </c>
      <c r="F6924">
        <v>4592.25</v>
      </c>
      <c r="G6924">
        <v>329</v>
      </c>
      <c r="H6924" t="s">
        <v>7</v>
      </c>
      <c r="I6924" t="str">
        <f>VLOOKUP(shipments[[#This Row],[SPID]],CHOOSE({1,2},people[[#All],[SPID]],people[[#All],[Sales_person]]),2,0)</f>
        <v>Mallorie Waber</v>
      </c>
      <c r="J6924">
        <f>YEAR(shipments[[#This Row],[Shipdate]])</f>
        <v>2023</v>
      </c>
      <c r="K6924" s="22"/>
      <c r="L6924" s="22">
        <f>VLOOKUP(shipments[[#This Row],[PID]],CHOOSE({1,2},products[PID],products[Cost_per_box]),2,0)</f>
        <v>4.74</v>
      </c>
      <c r="M6924" s="22">
        <f>shipments[[#This Row],[Boxes]]*shipments[[#This Row],[cost_per_box]]</f>
        <v>1559.46</v>
      </c>
      <c r="N6924" s="22">
        <f>shipments[[#This Row],[Amount]]-shipments[[#This Row],[total cost]]</f>
        <v>3032.79</v>
      </c>
    </row>
    <row r="6925" spans="1:14" x14ac:dyDescent="0.35">
      <c r="A6925" t="s">
        <v>6979</v>
      </c>
      <c r="B6925" t="s">
        <v>8061</v>
      </c>
      <c r="C6925" t="s">
        <v>8022</v>
      </c>
      <c r="D6925" t="s">
        <v>8038</v>
      </c>
      <c r="E6925" s="1">
        <v>45372</v>
      </c>
      <c r="F6925">
        <v>10998</v>
      </c>
      <c r="G6925">
        <v>688</v>
      </c>
      <c r="H6925" t="s">
        <v>7</v>
      </c>
      <c r="I6925" t="str">
        <f>VLOOKUP(shipments[[#This Row],[SPID]],CHOOSE({1,2},people[[#All],[SPID]],people[[#All],[Sales_person]]),2,0)</f>
        <v>Mallorie Waber</v>
      </c>
      <c r="J6925">
        <f>YEAR(shipments[[#This Row],[Shipdate]])</f>
        <v>2024</v>
      </c>
      <c r="K6925" s="22"/>
      <c r="L6925" s="22">
        <f>VLOOKUP(shipments[[#This Row],[PID]],CHOOSE({1,2},products[PID],products[Cost_per_box]),2,0)</f>
        <v>4.74</v>
      </c>
      <c r="M6925" s="22">
        <f>shipments[[#This Row],[Boxes]]*shipments[[#This Row],[cost_per_box]]</f>
        <v>3261.1200000000003</v>
      </c>
      <c r="N6925" s="22">
        <f>shipments[[#This Row],[Amount]]-shipments[[#This Row],[total cost]]</f>
        <v>7736.8799999999992</v>
      </c>
    </row>
    <row r="6926" spans="1:14" x14ac:dyDescent="0.35">
      <c r="A6926" t="s">
        <v>6980</v>
      </c>
      <c r="B6926" t="s">
        <v>8061</v>
      </c>
      <c r="C6926" t="s">
        <v>8023</v>
      </c>
      <c r="D6926" t="s">
        <v>8033</v>
      </c>
      <c r="E6926" s="1">
        <v>45553</v>
      </c>
      <c r="F6926">
        <v>1989</v>
      </c>
      <c r="G6926">
        <v>332</v>
      </c>
      <c r="H6926" t="s">
        <v>26</v>
      </c>
      <c r="I6926" t="str">
        <f>VLOOKUP(shipments[[#This Row],[SPID]],CHOOSE({1,2},people[[#All],[SPID]],people[[#All],[Sales_person]]),2,0)</f>
        <v>Mallorie Waber</v>
      </c>
      <c r="J6926">
        <f>YEAR(shipments[[#This Row],[Shipdate]])</f>
        <v>2024</v>
      </c>
      <c r="K6926" s="22"/>
      <c r="L6926" s="22">
        <f>VLOOKUP(shipments[[#This Row],[PID]],CHOOSE({1,2},products[PID],products[Cost_per_box]),2,0)</f>
        <v>10.51</v>
      </c>
      <c r="M6926" s="22">
        <f>shipments[[#This Row],[Boxes]]*shipments[[#This Row],[cost_per_box]]</f>
        <v>3489.3199999999997</v>
      </c>
      <c r="N6926" s="22">
        <f>shipments[[#This Row],[Amount]]-shipments[[#This Row],[total cost]]</f>
        <v>-1500.3199999999997</v>
      </c>
    </row>
    <row r="6927" spans="1:14" x14ac:dyDescent="0.35">
      <c r="A6927" t="s">
        <v>6981</v>
      </c>
      <c r="B6927" t="s">
        <v>8061</v>
      </c>
      <c r="C6927" t="s">
        <v>8023</v>
      </c>
      <c r="D6927" t="s">
        <v>8038</v>
      </c>
      <c r="E6927" s="1">
        <v>45306</v>
      </c>
      <c r="F6927">
        <v>9069.75</v>
      </c>
      <c r="G6927">
        <v>1512</v>
      </c>
      <c r="H6927" t="s">
        <v>7</v>
      </c>
      <c r="I6927" t="str">
        <f>VLOOKUP(shipments[[#This Row],[SPID]],CHOOSE({1,2},people[[#All],[SPID]],people[[#All],[Sales_person]]),2,0)</f>
        <v>Mallorie Waber</v>
      </c>
      <c r="J6927">
        <f>YEAR(shipments[[#This Row],[Shipdate]])</f>
        <v>2024</v>
      </c>
      <c r="K6927" s="22"/>
      <c r="L6927" s="22">
        <f>VLOOKUP(shipments[[#This Row],[PID]],CHOOSE({1,2},products[PID],products[Cost_per_box]),2,0)</f>
        <v>10.51</v>
      </c>
      <c r="M6927" s="22">
        <f>shipments[[#This Row],[Boxes]]*shipments[[#This Row],[cost_per_box]]</f>
        <v>15891.119999999999</v>
      </c>
      <c r="N6927" s="22">
        <f>shipments[[#This Row],[Amount]]-shipments[[#This Row],[total cost]]</f>
        <v>-6821.369999999999</v>
      </c>
    </row>
    <row r="6928" spans="1:14" x14ac:dyDescent="0.35">
      <c r="A6928" t="s">
        <v>6982</v>
      </c>
      <c r="B6928" t="s">
        <v>8061</v>
      </c>
      <c r="C6928" t="s">
        <v>8023</v>
      </c>
      <c r="D6928" t="s">
        <v>8033</v>
      </c>
      <c r="E6928" s="1">
        <v>45302</v>
      </c>
      <c r="F6928">
        <v>6225.75</v>
      </c>
      <c r="G6928">
        <v>1038</v>
      </c>
      <c r="H6928" t="s">
        <v>7</v>
      </c>
      <c r="I6928" t="str">
        <f>VLOOKUP(shipments[[#This Row],[SPID]],CHOOSE({1,2},people[[#All],[SPID]],people[[#All],[Sales_person]]),2,0)</f>
        <v>Mallorie Waber</v>
      </c>
      <c r="J6928">
        <f>YEAR(shipments[[#This Row],[Shipdate]])</f>
        <v>2024</v>
      </c>
      <c r="K6928" s="22"/>
      <c r="L6928" s="22">
        <f>VLOOKUP(shipments[[#This Row],[PID]],CHOOSE({1,2},products[PID],products[Cost_per_box]),2,0)</f>
        <v>10.51</v>
      </c>
      <c r="M6928" s="22">
        <f>shipments[[#This Row],[Boxes]]*shipments[[#This Row],[cost_per_box]]</f>
        <v>10909.38</v>
      </c>
      <c r="N6928" s="22">
        <f>shipments[[#This Row],[Amount]]-shipments[[#This Row],[total cost]]</f>
        <v>-4683.6299999999992</v>
      </c>
    </row>
    <row r="6929" spans="1:14" x14ac:dyDescent="0.35">
      <c r="A6929" t="s">
        <v>6983</v>
      </c>
      <c r="B6929" t="s">
        <v>8061</v>
      </c>
      <c r="C6929" t="s">
        <v>8023</v>
      </c>
      <c r="D6929" t="s">
        <v>8033</v>
      </c>
      <c r="E6929" s="1">
        <v>45363</v>
      </c>
      <c r="F6929">
        <v>3314.25</v>
      </c>
      <c r="G6929">
        <v>553</v>
      </c>
      <c r="H6929" t="s">
        <v>7</v>
      </c>
      <c r="I6929" t="str">
        <f>VLOOKUP(shipments[[#This Row],[SPID]],CHOOSE({1,2},people[[#All],[SPID]],people[[#All],[Sales_person]]),2,0)</f>
        <v>Mallorie Waber</v>
      </c>
      <c r="J6929">
        <f>YEAR(shipments[[#This Row],[Shipdate]])</f>
        <v>2024</v>
      </c>
      <c r="K6929" s="22"/>
      <c r="L6929" s="22">
        <f>VLOOKUP(shipments[[#This Row],[PID]],CHOOSE({1,2},products[PID],products[Cost_per_box]),2,0)</f>
        <v>10.51</v>
      </c>
      <c r="M6929" s="22">
        <f>shipments[[#This Row],[Boxes]]*shipments[[#This Row],[cost_per_box]]</f>
        <v>5812.03</v>
      </c>
      <c r="N6929" s="22">
        <f>shipments[[#This Row],[Amount]]-shipments[[#This Row],[total cost]]</f>
        <v>-2497.7799999999997</v>
      </c>
    </row>
    <row r="6930" spans="1:14" x14ac:dyDescent="0.35">
      <c r="A6930" t="s">
        <v>6984</v>
      </c>
      <c r="B6930" t="s">
        <v>8061</v>
      </c>
      <c r="C6930" t="s">
        <v>8023</v>
      </c>
      <c r="D6930" t="s">
        <v>8038</v>
      </c>
      <c r="E6930" s="1">
        <v>45483</v>
      </c>
      <c r="F6930">
        <v>10089</v>
      </c>
      <c r="G6930">
        <v>1262</v>
      </c>
      <c r="H6930" t="s">
        <v>18</v>
      </c>
      <c r="I6930" t="str">
        <f>VLOOKUP(shipments[[#This Row],[SPID]],CHOOSE({1,2},people[[#All],[SPID]],people[[#All],[Sales_person]]),2,0)</f>
        <v>Mallorie Waber</v>
      </c>
      <c r="J6930">
        <f>YEAR(shipments[[#This Row],[Shipdate]])</f>
        <v>2024</v>
      </c>
      <c r="K6930" s="22"/>
      <c r="L6930" s="22">
        <f>VLOOKUP(shipments[[#This Row],[PID]],CHOOSE({1,2},products[PID],products[Cost_per_box]),2,0)</f>
        <v>10.51</v>
      </c>
      <c r="M6930" s="22">
        <f>shipments[[#This Row],[Boxes]]*shipments[[#This Row],[cost_per_box]]</f>
        <v>13263.619999999999</v>
      </c>
      <c r="N6930" s="22">
        <f>shipments[[#This Row],[Amount]]-shipments[[#This Row],[total cost]]</f>
        <v>-3174.619999999999</v>
      </c>
    </row>
    <row r="6931" spans="1:14" x14ac:dyDescent="0.35">
      <c r="A6931" t="s">
        <v>6985</v>
      </c>
      <c r="B6931" t="s">
        <v>8061</v>
      </c>
      <c r="C6931" t="s">
        <v>8024</v>
      </c>
      <c r="D6931" t="s">
        <v>8033</v>
      </c>
      <c r="E6931" s="1">
        <v>45492</v>
      </c>
      <c r="F6931">
        <v>2553.75</v>
      </c>
      <c r="G6931">
        <v>183</v>
      </c>
      <c r="H6931" t="s">
        <v>18</v>
      </c>
      <c r="I6931" t="str">
        <f>VLOOKUP(shipments[[#This Row],[SPID]],CHOOSE({1,2},people[[#All],[SPID]],people[[#All],[Sales_person]]),2,0)</f>
        <v>Mallorie Waber</v>
      </c>
      <c r="J6931">
        <f>YEAR(shipments[[#This Row],[Shipdate]])</f>
        <v>2024</v>
      </c>
      <c r="K6931" s="22"/>
      <c r="L6931" s="22">
        <f>VLOOKUP(shipments[[#This Row],[PID]],CHOOSE({1,2},products[PID],products[Cost_per_box]),2,0)</f>
        <v>6.43</v>
      </c>
      <c r="M6931" s="22">
        <f>shipments[[#This Row],[Boxes]]*shipments[[#This Row],[cost_per_box]]</f>
        <v>1176.69</v>
      </c>
      <c r="N6931" s="22">
        <f>shipments[[#This Row],[Amount]]-shipments[[#This Row],[total cost]]</f>
        <v>1377.06</v>
      </c>
    </row>
    <row r="6932" spans="1:14" x14ac:dyDescent="0.35">
      <c r="A6932" t="s">
        <v>6986</v>
      </c>
      <c r="B6932" t="s">
        <v>8061</v>
      </c>
      <c r="C6932" t="s">
        <v>8025</v>
      </c>
      <c r="D6932" t="s">
        <v>8038</v>
      </c>
      <c r="E6932" s="1">
        <v>45462</v>
      </c>
      <c r="F6932">
        <v>9429.75</v>
      </c>
      <c r="G6932">
        <v>555</v>
      </c>
      <c r="H6932" t="s">
        <v>7</v>
      </c>
      <c r="I6932" t="str">
        <f>VLOOKUP(shipments[[#This Row],[SPID]],CHOOSE({1,2},people[[#All],[SPID]],people[[#All],[Sales_person]]),2,0)</f>
        <v>Mallorie Waber</v>
      </c>
      <c r="J6932">
        <f>YEAR(shipments[[#This Row],[Shipdate]])</f>
        <v>2024</v>
      </c>
      <c r="K6932" s="22"/>
      <c r="L6932" s="22">
        <f>VLOOKUP(shipments[[#This Row],[PID]],CHOOSE({1,2},products[PID],products[Cost_per_box]),2,0)</f>
        <v>12.41</v>
      </c>
      <c r="M6932" s="22">
        <f>shipments[[#This Row],[Boxes]]*shipments[[#This Row],[cost_per_box]]</f>
        <v>6887.55</v>
      </c>
      <c r="N6932" s="22">
        <f>shipments[[#This Row],[Amount]]-shipments[[#This Row],[total cost]]</f>
        <v>2542.1999999999998</v>
      </c>
    </row>
    <row r="6933" spans="1:14" x14ac:dyDescent="0.35">
      <c r="A6933" t="s">
        <v>6987</v>
      </c>
      <c r="B6933" t="s">
        <v>8061</v>
      </c>
      <c r="C6933" t="s">
        <v>8026</v>
      </c>
      <c r="D6933" t="s">
        <v>8034</v>
      </c>
      <c r="E6933" s="1">
        <v>45554</v>
      </c>
      <c r="F6933">
        <v>5373</v>
      </c>
      <c r="G6933">
        <v>299</v>
      </c>
      <c r="H6933" t="s">
        <v>26</v>
      </c>
      <c r="I6933" t="str">
        <f>VLOOKUP(shipments[[#This Row],[SPID]],CHOOSE({1,2},people[[#All],[SPID]],people[[#All],[Sales_person]]),2,0)</f>
        <v>Mallorie Waber</v>
      </c>
      <c r="J6933">
        <f>YEAR(shipments[[#This Row],[Shipdate]])</f>
        <v>2024</v>
      </c>
      <c r="K6933" s="22"/>
      <c r="L6933" s="22">
        <f>VLOOKUP(shipments[[#This Row],[PID]],CHOOSE({1,2},products[PID],products[Cost_per_box]),2,0)</f>
        <v>9.57</v>
      </c>
      <c r="M6933" s="22">
        <f>shipments[[#This Row],[Boxes]]*shipments[[#This Row],[cost_per_box]]</f>
        <v>2861.4300000000003</v>
      </c>
      <c r="N6933" s="22">
        <f>shipments[[#This Row],[Amount]]-shipments[[#This Row],[total cost]]</f>
        <v>2511.5699999999997</v>
      </c>
    </row>
    <row r="6934" spans="1:14" x14ac:dyDescent="0.35">
      <c r="A6934" t="s">
        <v>6988</v>
      </c>
      <c r="B6934" t="s">
        <v>8061</v>
      </c>
      <c r="C6934" t="s">
        <v>8026</v>
      </c>
      <c r="D6934" t="s">
        <v>8036</v>
      </c>
      <c r="E6934" s="1">
        <v>45100</v>
      </c>
      <c r="F6934">
        <v>8741.25</v>
      </c>
      <c r="G6934">
        <v>486</v>
      </c>
      <c r="H6934" t="s">
        <v>7</v>
      </c>
      <c r="I6934" t="str">
        <f>VLOOKUP(shipments[[#This Row],[SPID]],CHOOSE({1,2},people[[#All],[SPID]],people[[#All],[Sales_person]]),2,0)</f>
        <v>Mallorie Waber</v>
      </c>
      <c r="J6934">
        <f>YEAR(shipments[[#This Row],[Shipdate]])</f>
        <v>2023</v>
      </c>
      <c r="K6934" s="22"/>
      <c r="L6934" s="22">
        <f>VLOOKUP(shipments[[#This Row],[PID]],CHOOSE({1,2},products[PID],products[Cost_per_box]),2,0)</f>
        <v>9.57</v>
      </c>
      <c r="M6934" s="22">
        <f>shipments[[#This Row],[Boxes]]*shipments[[#This Row],[cost_per_box]]</f>
        <v>4651.0200000000004</v>
      </c>
      <c r="N6934" s="22">
        <f>shipments[[#This Row],[Amount]]-shipments[[#This Row],[total cost]]</f>
        <v>4090.2299999999996</v>
      </c>
    </row>
    <row r="6935" spans="1:14" x14ac:dyDescent="0.35">
      <c r="A6935" t="s">
        <v>6989</v>
      </c>
      <c r="B6935" t="s">
        <v>8061</v>
      </c>
      <c r="C6935" t="s">
        <v>8026</v>
      </c>
      <c r="D6935" t="s">
        <v>8036</v>
      </c>
      <c r="E6935" s="1">
        <v>44966</v>
      </c>
      <c r="F6935">
        <v>10455.75</v>
      </c>
      <c r="G6935">
        <v>654</v>
      </c>
      <c r="H6935" t="s">
        <v>7</v>
      </c>
      <c r="I6935" t="str">
        <f>VLOOKUP(shipments[[#This Row],[SPID]],CHOOSE({1,2},people[[#All],[SPID]],people[[#All],[Sales_person]]),2,0)</f>
        <v>Mallorie Waber</v>
      </c>
      <c r="J6935">
        <f>YEAR(shipments[[#This Row],[Shipdate]])</f>
        <v>2023</v>
      </c>
      <c r="K6935" s="22"/>
      <c r="L6935" s="22">
        <f>VLOOKUP(shipments[[#This Row],[PID]],CHOOSE({1,2},products[PID],products[Cost_per_box]),2,0)</f>
        <v>9.57</v>
      </c>
      <c r="M6935" s="22">
        <f>shipments[[#This Row],[Boxes]]*shipments[[#This Row],[cost_per_box]]</f>
        <v>6258.78</v>
      </c>
      <c r="N6935" s="22">
        <f>shipments[[#This Row],[Amount]]-shipments[[#This Row],[total cost]]</f>
        <v>4196.97</v>
      </c>
    </row>
    <row r="6936" spans="1:14" x14ac:dyDescent="0.35">
      <c r="A6936" t="s">
        <v>6990</v>
      </c>
      <c r="B6936" t="s">
        <v>8061</v>
      </c>
      <c r="C6936" t="s">
        <v>8026</v>
      </c>
      <c r="D6936" t="s">
        <v>8038</v>
      </c>
      <c r="E6936" s="1">
        <v>45196</v>
      </c>
      <c r="F6936">
        <v>13002.75</v>
      </c>
      <c r="G6936">
        <v>723</v>
      </c>
      <c r="H6936" t="s">
        <v>7</v>
      </c>
      <c r="I6936" t="str">
        <f>VLOOKUP(shipments[[#This Row],[SPID]],CHOOSE({1,2},people[[#All],[SPID]],people[[#All],[Sales_person]]),2,0)</f>
        <v>Mallorie Waber</v>
      </c>
      <c r="J6936">
        <f>YEAR(shipments[[#This Row],[Shipdate]])</f>
        <v>2023</v>
      </c>
      <c r="K6936" s="22"/>
      <c r="L6936" s="22">
        <f>VLOOKUP(shipments[[#This Row],[PID]],CHOOSE({1,2},products[PID],products[Cost_per_box]),2,0)</f>
        <v>9.57</v>
      </c>
      <c r="M6936" s="22">
        <f>shipments[[#This Row],[Boxes]]*shipments[[#This Row],[cost_per_box]]</f>
        <v>6919.1100000000006</v>
      </c>
      <c r="N6936" s="22">
        <f>shipments[[#This Row],[Amount]]-shipments[[#This Row],[total cost]]</f>
        <v>6083.6399999999994</v>
      </c>
    </row>
    <row r="6937" spans="1:14" x14ac:dyDescent="0.35">
      <c r="A6937" t="s">
        <v>6991</v>
      </c>
      <c r="B6937" t="s">
        <v>8061</v>
      </c>
      <c r="C6937" t="s">
        <v>8027</v>
      </c>
      <c r="D6937" t="s">
        <v>8035</v>
      </c>
      <c r="E6937" s="1">
        <v>45271</v>
      </c>
      <c r="F6937">
        <v>654.75</v>
      </c>
      <c r="G6937">
        <v>73</v>
      </c>
      <c r="H6937" t="s">
        <v>7</v>
      </c>
      <c r="I6937" t="str">
        <f>VLOOKUP(shipments[[#This Row],[SPID]],CHOOSE({1,2},people[[#All],[SPID]],people[[#All],[Sales_person]]),2,0)</f>
        <v>Mallorie Waber</v>
      </c>
      <c r="J6937">
        <f>YEAR(shipments[[#This Row],[Shipdate]])</f>
        <v>2023</v>
      </c>
      <c r="K6937" s="22"/>
      <c r="L6937" s="22">
        <f>VLOOKUP(shipments[[#This Row],[PID]],CHOOSE({1,2},products[PID],products[Cost_per_box]),2,0)</f>
        <v>8.43</v>
      </c>
      <c r="M6937" s="22">
        <f>shipments[[#This Row],[Boxes]]*shipments[[#This Row],[cost_per_box]]</f>
        <v>615.39</v>
      </c>
      <c r="N6937" s="22">
        <f>shipments[[#This Row],[Amount]]-shipments[[#This Row],[total cost]]</f>
        <v>39.360000000000014</v>
      </c>
    </row>
    <row r="6938" spans="1:14" x14ac:dyDescent="0.35">
      <c r="A6938" t="s">
        <v>6992</v>
      </c>
      <c r="B6938" t="s">
        <v>8061</v>
      </c>
      <c r="C6938" t="s">
        <v>8028</v>
      </c>
      <c r="D6938" t="s">
        <v>8038</v>
      </c>
      <c r="E6938" s="1">
        <v>45120</v>
      </c>
      <c r="F6938">
        <v>1005.75</v>
      </c>
      <c r="G6938">
        <v>101</v>
      </c>
      <c r="H6938" t="s">
        <v>7</v>
      </c>
      <c r="I6938" t="str">
        <f>VLOOKUP(shipments[[#This Row],[SPID]],CHOOSE({1,2},people[[#All],[SPID]],people[[#All],[Sales_person]]),2,0)</f>
        <v>Mallorie Waber</v>
      </c>
      <c r="J6938">
        <f>YEAR(shipments[[#This Row],[Shipdate]])</f>
        <v>2023</v>
      </c>
      <c r="K6938" s="22"/>
      <c r="L6938" s="22">
        <f>VLOOKUP(shipments[[#This Row],[PID]],CHOOSE({1,2},products[PID],products[Cost_per_box]),2,0)</f>
        <v>6.8</v>
      </c>
      <c r="M6938" s="22">
        <f>shipments[[#This Row],[Boxes]]*shipments[[#This Row],[cost_per_box]]</f>
        <v>686.8</v>
      </c>
      <c r="N6938" s="22">
        <f>shipments[[#This Row],[Amount]]-shipments[[#This Row],[total cost]]</f>
        <v>318.95000000000005</v>
      </c>
    </row>
    <row r="6939" spans="1:14" x14ac:dyDescent="0.35">
      <c r="A6939" t="s">
        <v>6993</v>
      </c>
      <c r="B6939" t="s">
        <v>8061</v>
      </c>
      <c r="C6939" t="s">
        <v>8028</v>
      </c>
      <c r="D6939" t="s">
        <v>8033</v>
      </c>
      <c r="E6939" s="1">
        <v>45190</v>
      </c>
      <c r="F6939">
        <v>7611.75</v>
      </c>
      <c r="G6939">
        <v>762</v>
      </c>
      <c r="H6939" t="s">
        <v>7</v>
      </c>
      <c r="I6939" t="str">
        <f>VLOOKUP(shipments[[#This Row],[SPID]],CHOOSE({1,2},people[[#All],[SPID]],people[[#All],[Sales_person]]),2,0)</f>
        <v>Mallorie Waber</v>
      </c>
      <c r="J6939">
        <f>YEAR(shipments[[#This Row],[Shipdate]])</f>
        <v>2023</v>
      </c>
      <c r="K6939" s="22"/>
      <c r="L6939" s="22">
        <f>VLOOKUP(shipments[[#This Row],[PID]],CHOOSE({1,2},products[PID],products[Cost_per_box]),2,0)</f>
        <v>6.8</v>
      </c>
      <c r="M6939" s="22">
        <f>shipments[[#This Row],[Boxes]]*shipments[[#This Row],[cost_per_box]]</f>
        <v>5181.5999999999995</v>
      </c>
      <c r="N6939" s="22">
        <f>shipments[[#This Row],[Amount]]-shipments[[#This Row],[total cost]]</f>
        <v>2430.1500000000005</v>
      </c>
    </row>
    <row r="6940" spans="1:14" x14ac:dyDescent="0.35">
      <c r="A6940" t="s">
        <v>6994</v>
      </c>
      <c r="B6940" t="s">
        <v>8061</v>
      </c>
      <c r="C6940" t="s">
        <v>8028</v>
      </c>
      <c r="D6940" t="s">
        <v>8038</v>
      </c>
      <c r="E6940" s="1">
        <v>45217</v>
      </c>
      <c r="F6940">
        <v>15167.25</v>
      </c>
      <c r="G6940">
        <v>1517</v>
      </c>
      <c r="H6940" t="s">
        <v>7</v>
      </c>
      <c r="I6940" t="str">
        <f>VLOOKUP(shipments[[#This Row],[SPID]],CHOOSE({1,2},people[[#All],[SPID]],people[[#All],[Sales_person]]),2,0)</f>
        <v>Mallorie Waber</v>
      </c>
      <c r="J6940">
        <f>YEAR(shipments[[#This Row],[Shipdate]])</f>
        <v>2023</v>
      </c>
      <c r="K6940" s="22"/>
      <c r="L6940" s="22">
        <f>VLOOKUP(shipments[[#This Row],[PID]],CHOOSE({1,2},products[PID],products[Cost_per_box]),2,0)</f>
        <v>6.8</v>
      </c>
      <c r="M6940" s="22">
        <f>shipments[[#This Row],[Boxes]]*shipments[[#This Row],[cost_per_box]]</f>
        <v>10315.6</v>
      </c>
      <c r="N6940" s="22">
        <f>shipments[[#This Row],[Amount]]-shipments[[#This Row],[total cost]]</f>
        <v>4851.6499999999996</v>
      </c>
    </row>
    <row r="6941" spans="1:14" x14ac:dyDescent="0.35">
      <c r="A6941" t="s">
        <v>6995</v>
      </c>
      <c r="B6941" t="s">
        <v>8061</v>
      </c>
      <c r="C6941" t="s">
        <v>8028</v>
      </c>
      <c r="D6941" t="s">
        <v>8033</v>
      </c>
      <c r="E6941" s="1">
        <v>45342</v>
      </c>
      <c r="F6941">
        <v>1869.75</v>
      </c>
      <c r="G6941">
        <v>187</v>
      </c>
      <c r="H6941" t="s">
        <v>7</v>
      </c>
      <c r="I6941" t="str">
        <f>VLOOKUP(shipments[[#This Row],[SPID]],CHOOSE({1,2},people[[#All],[SPID]],people[[#All],[Sales_person]]),2,0)</f>
        <v>Mallorie Waber</v>
      </c>
      <c r="J6941">
        <f>YEAR(shipments[[#This Row],[Shipdate]])</f>
        <v>2024</v>
      </c>
      <c r="K6941" s="22"/>
      <c r="L6941" s="22">
        <f>VLOOKUP(shipments[[#This Row],[PID]],CHOOSE({1,2},products[PID],products[Cost_per_box]),2,0)</f>
        <v>6.8</v>
      </c>
      <c r="M6941" s="22">
        <f>shipments[[#This Row],[Boxes]]*shipments[[#This Row],[cost_per_box]]</f>
        <v>1271.5999999999999</v>
      </c>
      <c r="N6941" s="22">
        <f>shipments[[#This Row],[Amount]]-shipments[[#This Row],[total cost]]</f>
        <v>598.15000000000009</v>
      </c>
    </row>
    <row r="6942" spans="1:14" x14ac:dyDescent="0.35">
      <c r="A6942" t="s">
        <v>6996</v>
      </c>
      <c r="B6942" t="s">
        <v>8061</v>
      </c>
      <c r="C6942" t="s">
        <v>8028</v>
      </c>
      <c r="D6942" t="s">
        <v>8036</v>
      </c>
      <c r="E6942" s="1">
        <v>45075</v>
      </c>
      <c r="F6942">
        <v>13605.75</v>
      </c>
      <c r="G6942">
        <v>1361</v>
      </c>
      <c r="H6942" t="s">
        <v>7</v>
      </c>
      <c r="I6942" t="str">
        <f>VLOOKUP(shipments[[#This Row],[SPID]],CHOOSE({1,2},people[[#All],[SPID]],people[[#All],[Sales_person]]),2,0)</f>
        <v>Mallorie Waber</v>
      </c>
      <c r="J6942">
        <f>YEAR(shipments[[#This Row],[Shipdate]])</f>
        <v>2023</v>
      </c>
      <c r="K6942" s="22"/>
      <c r="L6942" s="22">
        <f>VLOOKUP(shipments[[#This Row],[PID]],CHOOSE({1,2},products[PID],products[Cost_per_box]),2,0)</f>
        <v>6.8</v>
      </c>
      <c r="M6942" s="22">
        <f>shipments[[#This Row],[Boxes]]*shipments[[#This Row],[cost_per_box]]</f>
        <v>9254.7999999999993</v>
      </c>
      <c r="N6942" s="22">
        <f>shipments[[#This Row],[Amount]]-shipments[[#This Row],[total cost]]</f>
        <v>4350.9500000000007</v>
      </c>
    </row>
    <row r="6943" spans="1:14" x14ac:dyDescent="0.35">
      <c r="A6943" t="s">
        <v>6997</v>
      </c>
      <c r="B6943" t="s">
        <v>8061</v>
      </c>
      <c r="C6943" t="s">
        <v>8029</v>
      </c>
      <c r="D6943" t="s">
        <v>8034</v>
      </c>
      <c r="E6943" s="1">
        <v>45163</v>
      </c>
      <c r="F6943">
        <v>5514.75</v>
      </c>
      <c r="G6943">
        <v>205</v>
      </c>
      <c r="H6943" t="s">
        <v>7</v>
      </c>
      <c r="I6943" t="str">
        <f>VLOOKUP(shipments[[#This Row],[SPID]],CHOOSE({1,2},people[[#All],[SPID]],people[[#All],[Sales_person]]),2,0)</f>
        <v>Mallorie Waber</v>
      </c>
      <c r="J6943">
        <f>YEAR(shipments[[#This Row],[Shipdate]])</f>
        <v>2023</v>
      </c>
      <c r="K6943" s="22"/>
      <c r="L6943" s="22">
        <f>VLOOKUP(shipments[[#This Row],[PID]],CHOOSE({1,2},products[PID],products[Cost_per_box]),2,0)</f>
        <v>5.04</v>
      </c>
      <c r="M6943" s="22">
        <f>shipments[[#This Row],[Boxes]]*shipments[[#This Row],[cost_per_box]]</f>
        <v>1033.2</v>
      </c>
      <c r="N6943" s="22">
        <f>shipments[[#This Row],[Amount]]-shipments[[#This Row],[total cost]]</f>
        <v>4481.55</v>
      </c>
    </row>
    <row r="6944" spans="1:14" x14ac:dyDescent="0.35">
      <c r="A6944" t="s">
        <v>6998</v>
      </c>
      <c r="B6944" t="s">
        <v>8061</v>
      </c>
      <c r="C6944" t="s">
        <v>8029</v>
      </c>
      <c r="D6944" t="s">
        <v>8037</v>
      </c>
      <c r="E6944" s="1">
        <v>45464</v>
      </c>
      <c r="F6944">
        <v>6176.25</v>
      </c>
      <c r="G6944">
        <v>238</v>
      </c>
      <c r="H6944" t="s">
        <v>7</v>
      </c>
      <c r="I6944" t="str">
        <f>VLOOKUP(shipments[[#This Row],[SPID]],CHOOSE({1,2},people[[#All],[SPID]],people[[#All],[Sales_person]]),2,0)</f>
        <v>Mallorie Waber</v>
      </c>
      <c r="J6944">
        <f>YEAR(shipments[[#This Row],[Shipdate]])</f>
        <v>2024</v>
      </c>
      <c r="K6944" s="22"/>
      <c r="L6944" s="22">
        <f>VLOOKUP(shipments[[#This Row],[PID]],CHOOSE({1,2},products[PID],products[Cost_per_box]),2,0)</f>
        <v>5.04</v>
      </c>
      <c r="M6944" s="22">
        <f>shipments[[#This Row],[Boxes]]*shipments[[#This Row],[cost_per_box]]</f>
        <v>1199.52</v>
      </c>
      <c r="N6944" s="22">
        <f>shipments[[#This Row],[Amount]]-shipments[[#This Row],[total cost]]</f>
        <v>4976.7299999999996</v>
      </c>
    </row>
    <row r="6945" spans="1:14" x14ac:dyDescent="0.35">
      <c r="A6945" t="s">
        <v>6999</v>
      </c>
      <c r="B6945" t="s">
        <v>8061</v>
      </c>
      <c r="C6945" t="s">
        <v>8029</v>
      </c>
      <c r="D6945" t="s">
        <v>8038</v>
      </c>
      <c r="E6945" s="1">
        <v>45190</v>
      </c>
      <c r="F6945">
        <v>5818.5</v>
      </c>
      <c r="G6945">
        <v>216</v>
      </c>
      <c r="H6945" t="s">
        <v>7</v>
      </c>
      <c r="I6945" t="str">
        <f>VLOOKUP(shipments[[#This Row],[SPID]],CHOOSE({1,2},people[[#All],[SPID]],people[[#All],[Sales_person]]),2,0)</f>
        <v>Mallorie Waber</v>
      </c>
      <c r="J6945">
        <f>YEAR(shipments[[#This Row],[Shipdate]])</f>
        <v>2023</v>
      </c>
      <c r="K6945" s="22"/>
      <c r="L6945" s="22">
        <f>VLOOKUP(shipments[[#This Row],[PID]],CHOOSE({1,2},products[PID],products[Cost_per_box]),2,0)</f>
        <v>5.04</v>
      </c>
      <c r="M6945" s="22">
        <f>shipments[[#This Row],[Boxes]]*shipments[[#This Row],[cost_per_box]]</f>
        <v>1088.6400000000001</v>
      </c>
      <c r="N6945" s="22">
        <f>shipments[[#This Row],[Amount]]-shipments[[#This Row],[total cost]]</f>
        <v>4729.8599999999997</v>
      </c>
    </row>
    <row r="6946" spans="1:14" x14ac:dyDescent="0.35">
      <c r="A6946" t="s">
        <v>7000</v>
      </c>
      <c r="B6946" t="s">
        <v>8061</v>
      </c>
      <c r="C6946" t="s">
        <v>8030</v>
      </c>
      <c r="D6946" t="s">
        <v>8034</v>
      </c>
      <c r="E6946" s="1">
        <v>45415</v>
      </c>
      <c r="F6946">
        <v>12237.75</v>
      </c>
      <c r="G6946">
        <v>1113</v>
      </c>
      <c r="H6946" t="s">
        <v>7</v>
      </c>
      <c r="I6946" t="str">
        <f>VLOOKUP(shipments[[#This Row],[SPID]],CHOOSE({1,2},people[[#All],[SPID]],people[[#All],[Sales_person]]),2,0)</f>
        <v>Mallorie Waber</v>
      </c>
      <c r="J6946">
        <f>YEAR(shipments[[#This Row],[Shipdate]])</f>
        <v>2024</v>
      </c>
      <c r="K6946" s="22"/>
      <c r="L6946" s="22">
        <f>VLOOKUP(shipments[[#This Row],[PID]],CHOOSE({1,2},products[PID],products[Cost_per_box]),2,0)</f>
        <v>2.76</v>
      </c>
      <c r="M6946" s="22">
        <f>shipments[[#This Row],[Boxes]]*shipments[[#This Row],[cost_per_box]]</f>
        <v>3071.8799999999997</v>
      </c>
      <c r="N6946" s="22">
        <f>shipments[[#This Row],[Amount]]-shipments[[#This Row],[total cost]]</f>
        <v>9165.8700000000008</v>
      </c>
    </row>
    <row r="6947" spans="1:14" x14ac:dyDescent="0.35">
      <c r="A6947" t="s">
        <v>7001</v>
      </c>
      <c r="B6947" t="s">
        <v>8061</v>
      </c>
      <c r="C6947" t="s">
        <v>8030</v>
      </c>
      <c r="D6947" t="s">
        <v>8038</v>
      </c>
      <c r="E6947" s="1">
        <v>45083</v>
      </c>
      <c r="F6947">
        <v>5519.25</v>
      </c>
      <c r="G6947">
        <v>502</v>
      </c>
      <c r="H6947" t="s">
        <v>7</v>
      </c>
      <c r="I6947" t="str">
        <f>VLOOKUP(shipments[[#This Row],[SPID]],CHOOSE({1,2},people[[#All],[SPID]],people[[#All],[Sales_person]]),2,0)</f>
        <v>Mallorie Waber</v>
      </c>
      <c r="J6947">
        <f>YEAR(shipments[[#This Row],[Shipdate]])</f>
        <v>2023</v>
      </c>
      <c r="K6947" s="22"/>
      <c r="L6947" s="22">
        <f>VLOOKUP(shipments[[#This Row],[PID]],CHOOSE({1,2},products[PID],products[Cost_per_box]),2,0)</f>
        <v>2.76</v>
      </c>
      <c r="M6947" s="22">
        <f>shipments[[#This Row],[Boxes]]*shipments[[#This Row],[cost_per_box]]</f>
        <v>1385.52</v>
      </c>
      <c r="N6947" s="22">
        <f>shipments[[#This Row],[Amount]]-shipments[[#This Row],[total cost]]</f>
        <v>4133.7299999999996</v>
      </c>
    </row>
    <row r="6948" spans="1:14" x14ac:dyDescent="0.35">
      <c r="A6948" t="s">
        <v>7002</v>
      </c>
      <c r="B6948" t="s">
        <v>8061</v>
      </c>
      <c r="C6948" t="s">
        <v>8030</v>
      </c>
      <c r="D6948" t="s">
        <v>8034</v>
      </c>
      <c r="E6948" s="1">
        <v>45397</v>
      </c>
      <c r="F6948">
        <v>470.25</v>
      </c>
      <c r="G6948">
        <v>48</v>
      </c>
      <c r="H6948" t="s">
        <v>7</v>
      </c>
      <c r="I6948" t="str">
        <f>VLOOKUP(shipments[[#This Row],[SPID]],CHOOSE({1,2},people[[#All],[SPID]],people[[#All],[Sales_person]]),2,0)</f>
        <v>Mallorie Waber</v>
      </c>
      <c r="J6948">
        <f>YEAR(shipments[[#This Row],[Shipdate]])</f>
        <v>2024</v>
      </c>
      <c r="K6948" s="22"/>
      <c r="L6948" s="22">
        <f>VLOOKUP(shipments[[#This Row],[PID]],CHOOSE({1,2},products[PID],products[Cost_per_box]),2,0)</f>
        <v>2.76</v>
      </c>
      <c r="M6948" s="22">
        <f>shipments[[#This Row],[Boxes]]*shipments[[#This Row],[cost_per_box]]</f>
        <v>132.47999999999999</v>
      </c>
      <c r="N6948" s="22">
        <f>shipments[[#This Row],[Amount]]-shipments[[#This Row],[total cost]]</f>
        <v>337.77</v>
      </c>
    </row>
    <row r="6949" spans="1:14" x14ac:dyDescent="0.35">
      <c r="A6949" t="s">
        <v>7003</v>
      </c>
      <c r="B6949" t="s">
        <v>8061</v>
      </c>
      <c r="C6949" t="s">
        <v>8030</v>
      </c>
      <c r="D6949" t="s">
        <v>8037</v>
      </c>
      <c r="E6949" s="1">
        <v>45037</v>
      </c>
      <c r="F6949">
        <v>14503.5</v>
      </c>
      <c r="G6949">
        <v>1209</v>
      </c>
      <c r="H6949" t="s">
        <v>7</v>
      </c>
      <c r="I6949" t="str">
        <f>VLOOKUP(shipments[[#This Row],[SPID]],CHOOSE({1,2},people[[#All],[SPID]],people[[#All],[Sales_person]]),2,0)</f>
        <v>Mallorie Waber</v>
      </c>
      <c r="J6949">
        <f>YEAR(shipments[[#This Row],[Shipdate]])</f>
        <v>2023</v>
      </c>
      <c r="K6949" s="22"/>
      <c r="L6949" s="22">
        <f>VLOOKUP(shipments[[#This Row],[PID]],CHOOSE({1,2},products[PID],products[Cost_per_box]),2,0)</f>
        <v>2.76</v>
      </c>
      <c r="M6949" s="22">
        <f>shipments[[#This Row],[Boxes]]*shipments[[#This Row],[cost_per_box]]</f>
        <v>3336.8399999999997</v>
      </c>
      <c r="N6949" s="22">
        <f>shipments[[#This Row],[Amount]]-shipments[[#This Row],[total cost]]</f>
        <v>11166.66</v>
      </c>
    </row>
    <row r="6950" spans="1:14" x14ac:dyDescent="0.35">
      <c r="A6950" t="s">
        <v>7004</v>
      </c>
      <c r="B6950" t="s">
        <v>8061</v>
      </c>
      <c r="C6950" t="s">
        <v>8030</v>
      </c>
      <c r="D6950" t="s">
        <v>8037</v>
      </c>
      <c r="E6950" s="1">
        <v>45063</v>
      </c>
      <c r="F6950">
        <v>12642.75</v>
      </c>
      <c r="G6950">
        <v>1265</v>
      </c>
      <c r="H6950" t="s">
        <v>7</v>
      </c>
      <c r="I6950" t="str">
        <f>VLOOKUP(shipments[[#This Row],[SPID]],CHOOSE({1,2},people[[#All],[SPID]],people[[#All],[Sales_person]]),2,0)</f>
        <v>Mallorie Waber</v>
      </c>
      <c r="J6950">
        <f>YEAR(shipments[[#This Row],[Shipdate]])</f>
        <v>2023</v>
      </c>
      <c r="K6950" s="22"/>
      <c r="L6950" s="22">
        <f>VLOOKUP(shipments[[#This Row],[PID]],CHOOSE({1,2},products[PID],products[Cost_per_box]),2,0)</f>
        <v>2.76</v>
      </c>
      <c r="M6950" s="22">
        <f>shipments[[#This Row],[Boxes]]*shipments[[#This Row],[cost_per_box]]</f>
        <v>3491.3999999999996</v>
      </c>
      <c r="N6950" s="22">
        <f>shipments[[#This Row],[Amount]]-shipments[[#This Row],[total cost]]</f>
        <v>9151.35</v>
      </c>
    </row>
    <row r="6951" spans="1:14" x14ac:dyDescent="0.35">
      <c r="A6951" t="s">
        <v>7005</v>
      </c>
      <c r="B6951" t="s">
        <v>8061</v>
      </c>
      <c r="C6951" t="s">
        <v>8031</v>
      </c>
      <c r="D6951" t="s">
        <v>8034</v>
      </c>
      <c r="E6951" s="1">
        <v>45120</v>
      </c>
      <c r="F6951">
        <v>7029</v>
      </c>
      <c r="G6951">
        <v>639</v>
      </c>
      <c r="H6951" t="s">
        <v>7</v>
      </c>
      <c r="I6951" t="str">
        <f>VLOOKUP(shipments[[#This Row],[SPID]],CHOOSE({1,2},people[[#All],[SPID]],people[[#All],[Sales_person]]),2,0)</f>
        <v>Mallorie Waber</v>
      </c>
      <c r="J6951">
        <f>YEAR(shipments[[#This Row],[Shipdate]])</f>
        <v>2023</v>
      </c>
      <c r="K6951" s="22"/>
      <c r="L6951" s="22">
        <f>VLOOKUP(shipments[[#This Row],[PID]],CHOOSE({1,2},products[PID],products[Cost_per_box]),2,0)</f>
        <v>3.32</v>
      </c>
      <c r="M6951" s="22">
        <f>shipments[[#This Row],[Boxes]]*shipments[[#This Row],[cost_per_box]]</f>
        <v>2121.48</v>
      </c>
      <c r="N6951" s="22">
        <f>shipments[[#This Row],[Amount]]-shipments[[#This Row],[total cost]]</f>
        <v>4907.5200000000004</v>
      </c>
    </row>
    <row r="6952" spans="1:14" x14ac:dyDescent="0.35">
      <c r="A6952" t="s">
        <v>7006</v>
      </c>
      <c r="B6952" t="s">
        <v>8061</v>
      </c>
      <c r="C6952" t="s">
        <v>8031</v>
      </c>
      <c r="D6952" t="s">
        <v>8036</v>
      </c>
      <c r="E6952" s="1">
        <v>44965</v>
      </c>
      <c r="F6952">
        <v>3240</v>
      </c>
      <c r="G6952">
        <v>360</v>
      </c>
      <c r="H6952" t="s">
        <v>7</v>
      </c>
      <c r="I6952" t="str">
        <f>VLOOKUP(shipments[[#This Row],[SPID]],CHOOSE({1,2},people[[#All],[SPID]],people[[#All],[Sales_person]]),2,0)</f>
        <v>Mallorie Waber</v>
      </c>
      <c r="J6952">
        <f>YEAR(shipments[[#This Row],[Shipdate]])</f>
        <v>2023</v>
      </c>
      <c r="K6952" s="22"/>
      <c r="L6952" s="22">
        <f>VLOOKUP(shipments[[#This Row],[PID]],CHOOSE({1,2},products[PID],products[Cost_per_box]),2,0)</f>
        <v>3.32</v>
      </c>
      <c r="M6952" s="22">
        <f>shipments[[#This Row],[Boxes]]*shipments[[#This Row],[cost_per_box]]</f>
        <v>1195.2</v>
      </c>
      <c r="N6952" s="22">
        <f>shipments[[#This Row],[Amount]]-shipments[[#This Row],[total cost]]</f>
        <v>2044.8</v>
      </c>
    </row>
    <row r="6953" spans="1:14" x14ac:dyDescent="0.35">
      <c r="A6953" t="s">
        <v>7007</v>
      </c>
      <c r="B6953" t="s">
        <v>8061</v>
      </c>
      <c r="C6953" t="s">
        <v>8031</v>
      </c>
      <c r="D6953" t="s">
        <v>8033</v>
      </c>
      <c r="E6953" s="1">
        <v>45328</v>
      </c>
      <c r="F6953">
        <v>200.25</v>
      </c>
      <c r="G6953">
        <v>21</v>
      </c>
      <c r="H6953" t="s">
        <v>7</v>
      </c>
      <c r="I6953" t="str">
        <f>VLOOKUP(shipments[[#This Row],[SPID]],CHOOSE({1,2},people[[#All],[SPID]],people[[#All],[Sales_person]]),2,0)</f>
        <v>Mallorie Waber</v>
      </c>
      <c r="J6953">
        <f>YEAR(shipments[[#This Row],[Shipdate]])</f>
        <v>2024</v>
      </c>
      <c r="K6953" s="22"/>
      <c r="L6953" s="22">
        <f>VLOOKUP(shipments[[#This Row],[PID]],CHOOSE({1,2},products[PID],products[Cost_per_box]),2,0)</f>
        <v>3.32</v>
      </c>
      <c r="M6953" s="22">
        <f>shipments[[#This Row],[Boxes]]*shipments[[#This Row],[cost_per_box]]</f>
        <v>69.72</v>
      </c>
      <c r="N6953" s="22">
        <f>shipments[[#This Row],[Amount]]-shipments[[#This Row],[total cost]]</f>
        <v>130.53</v>
      </c>
    </row>
    <row r="6954" spans="1:14" x14ac:dyDescent="0.35">
      <c r="A6954" t="s">
        <v>7008</v>
      </c>
      <c r="B6954" t="s">
        <v>8061</v>
      </c>
      <c r="C6954" t="s">
        <v>8031</v>
      </c>
      <c r="D6954" t="s">
        <v>8036</v>
      </c>
      <c r="E6954" s="1">
        <v>45551</v>
      </c>
      <c r="F6954">
        <v>2126.25</v>
      </c>
      <c r="G6954">
        <v>213</v>
      </c>
      <c r="H6954" t="s">
        <v>26</v>
      </c>
      <c r="I6954" t="str">
        <f>VLOOKUP(shipments[[#This Row],[SPID]],CHOOSE({1,2},people[[#All],[SPID]],people[[#All],[Sales_person]]),2,0)</f>
        <v>Mallorie Waber</v>
      </c>
      <c r="J6954">
        <f>YEAR(shipments[[#This Row],[Shipdate]])</f>
        <v>2024</v>
      </c>
      <c r="K6954" s="22"/>
      <c r="L6954" s="22">
        <f>VLOOKUP(shipments[[#This Row],[PID]],CHOOSE({1,2},products[PID],products[Cost_per_box]),2,0)</f>
        <v>3.32</v>
      </c>
      <c r="M6954" s="22">
        <f>shipments[[#This Row],[Boxes]]*shipments[[#This Row],[cost_per_box]]</f>
        <v>707.16</v>
      </c>
      <c r="N6954" s="22">
        <f>shipments[[#This Row],[Amount]]-shipments[[#This Row],[total cost]]</f>
        <v>1419.0900000000001</v>
      </c>
    </row>
    <row r="6955" spans="1:14" x14ac:dyDescent="0.35">
      <c r="A6955" t="s">
        <v>7009</v>
      </c>
      <c r="B6955" t="s">
        <v>8061</v>
      </c>
      <c r="C6955" t="s">
        <v>8031</v>
      </c>
      <c r="D6955" t="s">
        <v>8037</v>
      </c>
      <c r="E6955" s="1">
        <v>44965</v>
      </c>
      <c r="F6955">
        <v>8336.25</v>
      </c>
      <c r="G6955">
        <v>1191</v>
      </c>
      <c r="H6955" t="s">
        <v>7</v>
      </c>
      <c r="I6955" t="str">
        <f>VLOOKUP(shipments[[#This Row],[SPID]],CHOOSE({1,2},people[[#All],[SPID]],people[[#All],[Sales_person]]),2,0)</f>
        <v>Mallorie Waber</v>
      </c>
      <c r="J6955">
        <f>YEAR(shipments[[#This Row],[Shipdate]])</f>
        <v>2023</v>
      </c>
      <c r="K6955" s="22"/>
      <c r="L6955" s="22">
        <f>VLOOKUP(shipments[[#This Row],[PID]],CHOOSE({1,2},products[PID],products[Cost_per_box]),2,0)</f>
        <v>3.32</v>
      </c>
      <c r="M6955" s="22">
        <f>shipments[[#This Row],[Boxes]]*shipments[[#This Row],[cost_per_box]]</f>
        <v>3954.12</v>
      </c>
      <c r="N6955" s="22">
        <f>shipments[[#This Row],[Amount]]-shipments[[#This Row],[total cost]]</f>
        <v>4382.13</v>
      </c>
    </row>
    <row r="6956" spans="1:14" x14ac:dyDescent="0.35">
      <c r="A6956" t="s">
        <v>7010</v>
      </c>
      <c r="B6956" t="s">
        <v>8061</v>
      </c>
      <c r="C6956" t="s">
        <v>8032</v>
      </c>
      <c r="D6956" t="s">
        <v>8037</v>
      </c>
      <c r="E6956" s="1">
        <v>45170</v>
      </c>
      <c r="F6956">
        <v>769.5</v>
      </c>
      <c r="G6956">
        <v>35</v>
      </c>
      <c r="H6956" t="s">
        <v>7</v>
      </c>
      <c r="I6956" t="str">
        <f>VLOOKUP(shipments[[#This Row],[SPID]],CHOOSE({1,2},people[[#All],[SPID]],people[[#All],[Sales_person]]),2,0)</f>
        <v>Mallorie Waber</v>
      </c>
      <c r="J6956">
        <f>YEAR(shipments[[#This Row],[Shipdate]])</f>
        <v>2023</v>
      </c>
      <c r="K6956" s="22"/>
      <c r="L6956" s="22">
        <f>VLOOKUP(shipments[[#This Row],[PID]],CHOOSE({1,2},products[PID],products[Cost_per_box]),2,0)</f>
        <v>2.65</v>
      </c>
      <c r="M6956" s="22">
        <f>shipments[[#This Row],[Boxes]]*shipments[[#This Row],[cost_per_box]]</f>
        <v>92.75</v>
      </c>
      <c r="N6956" s="22">
        <f>shipments[[#This Row],[Amount]]-shipments[[#This Row],[total cost]]</f>
        <v>676.75</v>
      </c>
    </row>
    <row r="6957" spans="1:14" x14ac:dyDescent="0.35">
      <c r="A6957" t="s">
        <v>7011</v>
      </c>
      <c r="B6957" t="s">
        <v>8061</v>
      </c>
      <c r="C6957" t="s">
        <v>8032</v>
      </c>
      <c r="D6957" t="s">
        <v>8037</v>
      </c>
      <c r="E6957" s="1">
        <v>45001</v>
      </c>
      <c r="F6957">
        <v>7078.5</v>
      </c>
      <c r="G6957">
        <v>394</v>
      </c>
      <c r="H6957" t="s">
        <v>7</v>
      </c>
      <c r="I6957" t="str">
        <f>VLOOKUP(shipments[[#This Row],[SPID]],CHOOSE({1,2},people[[#All],[SPID]],people[[#All],[Sales_person]]),2,0)</f>
        <v>Mallorie Waber</v>
      </c>
      <c r="J6957">
        <f>YEAR(shipments[[#This Row],[Shipdate]])</f>
        <v>2023</v>
      </c>
      <c r="K6957" s="22"/>
      <c r="L6957" s="22">
        <f>VLOOKUP(shipments[[#This Row],[PID]],CHOOSE({1,2},products[PID],products[Cost_per_box]),2,0)</f>
        <v>2.65</v>
      </c>
      <c r="M6957" s="22">
        <f>shipments[[#This Row],[Boxes]]*shipments[[#This Row],[cost_per_box]]</f>
        <v>1044.0999999999999</v>
      </c>
      <c r="N6957" s="22">
        <f>shipments[[#This Row],[Amount]]-shipments[[#This Row],[total cost]]</f>
        <v>6034.4</v>
      </c>
    </row>
    <row r="6958" spans="1:14" x14ac:dyDescent="0.35">
      <c r="A6958" t="s">
        <v>7012</v>
      </c>
      <c r="B6958" t="s">
        <v>8061</v>
      </c>
      <c r="C6958" t="s">
        <v>8032</v>
      </c>
      <c r="D6958" t="s">
        <v>8035</v>
      </c>
      <c r="E6958" s="1">
        <v>45180</v>
      </c>
      <c r="F6958">
        <v>4925.25</v>
      </c>
      <c r="G6958">
        <v>224</v>
      </c>
      <c r="H6958" t="s">
        <v>7</v>
      </c>
      <c r="I6958" t="str">
        <f>VLOOKUP(shipments[[#This Row],[SPID]],CHOOSE({1,2},people[[#All],[SPID]],people[[#All],[Sales_person]]),2,0)</f>
        <v>Mallorie Waber</v>
      </c>
      <c r="J6958">
        <f>YEAR(shipments[[#This Row],[Shipdate]])</f>
        <v>2023</v>
      </c>
      <c r="K6958" s="22"/>
      <c r="L6958" s="22">
        <f>VLOOKUP(shipments[[#This Row],[PID]],CHOOSE({1,2},products[PID],products[Cost_per_box]),2,0)</f>
        <v>2.65</v>
      </c>
      <c r="M6958" s="22">
        <f>shipments[[#This Row],[Boxes]]*shipments[[#This Row],[cost_per_box]]</f>
        <v>593.6</v>
      </c>
      <c r="N6958" s="22">
        <f>shipments[[#This Row],[Amount]]-shipments[[#This Row],[total cost]]</f>
        <v>4331.6499999999996</v>
      </c>
    </row>
    <row r="6959" spans="1:14" x14ac:dyDescent="0.35">
      <c r="A6959" t="s">
        <v>7013</v>
      </c>
      <c r="B6959" t="s">
        <v>8061</v>
      </c>
      <c r="C6959" t="s">
        <v>8032</v>
      </c>
      <c r="D6959" t="s">
        <v>8037</v>
      </c>
      <c r="E6959" s="1">
        <v>44993</v>
      </c>
      <c r="F6959">
        <v>990</v>
      </c>
      <c r="G6959">
        <v>55</v>
      </c>
      <c r="H6959" t="s">
        <v>7</v>
      </c>
      <c r="I6959" t="str">
        <f>VLOOKUP(shipments[[#This Row],[SPID]],CHOOSE({1,2},people[[#All],[SPID]],people[[#All],[Sales_person]]),2,0)</f>
        <v>Mallorie Waber</v>
      </c>
      <c r="J6959">
        <f>YEAR(shipments[[#This Row],[Shipdate]])</f>
        <v>2023</v>
      </c>
      <c r="K6959" s="22"/>
      <c r="L6959" s="22">
        <f>VLOOKUP(shipments[[#This Row],[PID]],CHOOSE({1,2},products[PID],products[Cost_per_box]),2,0)</f>
        <v>2.65</v>
      </c>
      <c r="M6959" s="22">
        <f>shipments[[#This Row],[Boxes]]*shipments[[#This Row],[cost_per_box]]</f>
        <v>145.75</v>
      </c>
      <c r="N6959" s="22">
        <f>shipments[[#This Row],[Amount]]-shipments[[#This Row],[total cost]]</f>
        <v>844.25</v>
      </c>
    </row>
    <row r="6960" spans="1:14" x14ac:dyDescent="0.35">
      <c r="A6960" t="s">
        <v>7014</v>
      </c>
      <c r="B6960" t="s">
        <v>8061</v>
      </c>
      <c r="C6960" t="s">
        <v>8011</v>
      </c>
      <c r="D6960" t="s">
        <v>8037</v>
      </c>
      <c r="E6960" s="1">
        <v>45293</v>
      </c>
      <c r="F6960">
        <v>3309.75</v>
      </c>
      <c r="G6960">
        <v>276</v>
      </c>
      <c r="H6960" t="s">
        <v>7</v>
      </c>
      <c r="I6960" t="str">
        <f>VLOOKUP(shipments[[#This Row],[SPID]],CHOOSE({1,2},people[[#All],[SPID]],people[[#All],[Sales_person]]),2,0)</f>
        <v>Mallorie Waber</v>
      </c>
      <c r="J6960">
        <f>YEAR(shipments[[#This Row],[Shipdate]])</f>
        <v>2024</v>
      </c>
      <c r="K6960" s="22"/>
      <c r="L6960" s="22">
        <f>VLOOKUP(shipments[[#This Row],[PID]],CHOOSE({1,2},products[PID],products[Cost_per_box]),2,0)</f>
        <v>5.26</v>
      </c>
      <c r="M6960" s="22">
        <f>shipments[[#This Row],[Boxes]]*shipments[[#This Row],[cost_per_box]]</f>
        <v>1451.76</v>
      </c>
      <c r="N6960" s="22">
        <f>shipments[[#This Row],[Amount]]-shipments[[#This Row],[total cost]]</f>
        <v>1857.99</v>
      </c>
    </row>
    <row r="6961" spans="1:14" x14ac:dyDescent="0.35">
      <c r="A6961" t="s">
        <v>7015</v>
      </c>
      <c r="B6961" t="s">
        <v>8061</v>
      </c>
      <c r="C6961" t="s">
        <v>8011</v>
      </c>
      <c r="D6961" t="s">
        <v>8035</v>
      </c>
      <c r="E6961" s="1">
        <v>45026</v>
      </c>
      <c r="F6961">
        <v>2925</v>
      </c>
      <c r="G6961">
        <v>244</v>
      </c>
      <c r="H6961" t="s">
        <v>7</v>
      </c>
      <c r="I6961" t="str">
        <f>VLOOKUP(shipments[[#This Row],[SPID]],CHOOSE({1,2},people[[#All],[SPID]],people[[#All],[Sales_person]]),2,0)</f>
        <v>Mallorie Waber</v>
      </c>
      <c r="J6961">
        <f>YEAR(shipments[[#This Row],[Shipdate]])</f>
        <v>2023</v>
      </c>
      <c r="K6961" s="22"/>
      <c r="L6961" s="22">
        <f>VLOOKUP(shipments[[#This Row],[PID]],CHOOSE({1,2},products[PID],products[Cost_per_box]),2,0)</f>
        <v>5.26</v>
      </c>
      <c r="M6961" s="22">
        <f>shipments[[#This Row],[Boxes]]*shipments[[#This Row],[cost_per_box]]</f>
        <v>1283.44</v>
      </c>
      <c r="N6961" s="22">
        <f>shipments[[#This Row],[Amount]]-shipments[[#This Row],[total cost]]</f>
        <v>1641.56</v>
      </c>
    </row>
    <row r="6962" spans="1:14" x14ac:dyDescent="0.35">
      <c r="A6962" t="s">
        <v>7016</v>
      </c>
      <c r="B6962" t="s">
        <v>8061</v>
      </c>
      <c r="C6962" t="s">
        <v>8011</v>
      </c>
      <c r="D6962" t="s">
        <v>8037</v>
      </c>
      <c r="E6962" s="1">
        <v>45553</v>
      </c>
      <c r="F6962">
        <v>7200</v>
      </c>
      <c r="G6962">
        <v>554</v>
      </c>
      <c r="H6962" t="s">
        <v>26</v>
      </c>
      <c r="I6962" t="str">
        <f>VLOOKUP(shipments[[#This Row],[SPID]],CHOOSE({1,2},people[[#All],[SPID]],people[[#All],[Sales_person]]),2,0)</f>
        <v>Mallorie Waber</v>
      </c>
      <c r="J6962">
        <f>YEAR(shipments[[#This Row],[Shipdate]])</f>
        <v>2024</v>
      </c>
      <c r="K6962" s="22"/>
      <c r="L6962" s="22">
        <f>VLOOKUP(shipments[[#This Row],[PID]],CHOOSE({1,2},products[PID],products[Cost_per_box]),2,0)</f>
        <v>5.26</v>
      </c>
      <c r="M6962" s="22">
        <f>shipments[[#This Row],[Boxes]]*shipments[[#This Row],[cost_per_box]]</f>
        <v>2914.04</v>
      </c>
      <c r="N6962" s="22">
        <f>shipments[[#This Row],[Amount]]-shipments[[#This Row],[total cost]]</f>
        <v>4285.96</v>
      </c>
    </row>
    <row r="6963" spans="1:14" x14ac:dyDescent="0.35">
      <c r="A6963" t="s">
        <v>7017</v>
      </c>
      <c r="B6963" t="s">
        <v>8061</v>
      </c>
      <c r="C6963" t="s">
        <v>8011</v>
      </c>
      <c r="D6963" t="s">
        <v>8034</v>
      </c>
      <c r="E6963" s="1">
        <v>45328</v>
      </c>
      <c r="F6963">
        <v>2317.5</v>
      </c>
      <c r="G6963">
        <v>179</v>
      </c>
      <c r="H6963" t="s">
        <v>7</v>
      </c>
      <c r="I6963" t="str">
        <f>VLOOKUP(shipments[[#This Row],[SPID]],CHOOSE({1,2},people[[#All],[SPID]],people[[#All],[Sales_person]]),2,0)</f>
        <v>Mallorie Waber</v>
      </c>
      <c r="J6963">
        <f>YEAR(shipments[[#This Row],[Shipdate]])</f>
        <v>2024</v>
      </c>
      <c r="K6963" s="22"/>
      <c r="L6963" s="22">
        <f>VLOOKUP(shipments[[#This Row],[PID]],CHOOSE({1,2},products[PID],products[Cost_per_box]),2,0)</f>
        <v>5.26</v>
      </c>
      <c r="M6963" s="22">
        <f>shipments[[#This Row],[Boxes]]*shipments[[#This Row],[cost_per_box]]</f>
        <v>941.54</v>
      </c>
      <c r="N6963" s="22">
        <f>shipments[[#This Row],[Amount]]-shipments[[#This Row],[total cost]]</f>
        <v>1375.96</v>
      </c>
    </row>
    <row r="6964" spans="1:14" x14ac:dyDescent="0.35">
      <c r="A6964" t="s">
        <v>7018</v>
      </c>
      <c r="B6964" t="s">
        <v>8061</v>
      </c>
      <c r="C6964" t="s">
        <v>8014</v>
      </c>
      <c r="D6964" t="s">
        <v>8034</v>
      </c>
      <c r="E6964" s="1">
        <v>45022</v>
      </c>
      <c r="F6964">
        <v>2268</v>
      </c>
      <c r="G6964">
        <v>454</v>
      </c>
      <c r="H6964" t="s">
        <v>7</v>
      </c>
      <c r="I6964" t="str">
        <f>VLOOKUP(shipments[[#This Row],[SPID]],CHOOSE({1,2},people[[#All],[SPID]],people[[#All],[Sales_person]]),2,0)</f>
        <v>Mallorie Waber</v>
      </c>
      <c r="J6964">
        <f>YEAR(shipments[[#This Row],[Shipdate]])</f>
        <v>2023</v>
      </c>
      <c r="K6964" s="22"/>
      <c r="L6964" s="22">
        <f>VLOOKUP(shipments[[#This Row],[PID]],CHOOSE({1,2},products[PID],products[Cost_per_box]),2,0)</f>
        <v>3.85</v>
      </c>
      <c r="M6964" s="22">
        <f>shipments[[#This Row],[Boxes]]*shipments[[#This Row],[cost_per_box]]</f>
        <v>1747.9</v>
      </c>
      <c r="N6964" s="22">
        <f>shipments[[#This Row],[Amount]]-shipments[[#This Row],[total cost]]</f>
        <v>520.09999999999991</v>
      </c>
    </row>
    <row r="6965" spans="1:14" x14ac:dyDescent="0.35">
      <c r="A6965" t="s">
        <v>7019</v>
      </c>
      <c r="B6965" t="s">
        <v>8061</v>
      </c>
      <c r="C6965" t="s">
        <v>8014</v>
      </c>
      <c r="D6965" t="s">
        <v>8033</v>
      </c>
      <c r="E6965" s="1">
        <v>45323</v>
      </c>
      <c r="F6965">
        <v>6738.75</v>
      </c>
      <c r="G6965">
        <v>1348</v>
      </c>
      <c r="H6965" t="s">
        <v>7</v>
      </c>
      <c r="I6965" t="str">
        <f>VLOOKUP(shipments[[#This Row],[SPID]],CHOOSE({1,2},people[[#All],[SPID]],people[[#All],[Sales_person]]),2,0)</f>
        <v>Mallorie Waber</v>
      </c>
      <c r="J6965">
        <f>YEAR(shipments[[#This Row],[Shipdate]])</f>
        <v>2024</v>
      </c>
      <c r="K6965" s="22"/>
      <c r="L6965" s="22">
        <f>VLOOKUP(shipments[[#This Row],[PID]],CHOOSE({1,2},products[PID],products[Cost_per_box]),2,0)</f>
        <v>3.85</v>
      </c>
      <c r="M6965" s="22">
        <f>shipments[[#This Row],[Boxes]]*shipments[[#This Row],[cost_per_box]]</f>
        <v>5189.8</v>
      </c>
      <c r="N6965" s="22">
        <f>shipments[[#This Row],[Amount]]-shipments[[#This Row],[total cost]]</f>
        <v>1548.9499999999998</v>
      </c>
    </row>
    <row r="6966" spans="1:14" x14ac:dyDescent="0.35">
      <c r="A6966" t="s">
        <v>7020</v>
      </c>
      <c r="B6966" t="s">
        <v>8061</v>
      </c>
      <c r="C6966" t="s">
        <v>8014</v>
      </c>
      <c r="D6966" t="s">
        <v>8033</v>
      </c>
      <c r="E6966" s="1">
        <v>45259</v>
      </c>
      <c r="F6966">
        <v>2436.75</v>
      </c>
      <c r="G6966">
        <v>305</v>
      </c>
      <c r="H6966" t="s">
        <v>7</v>
      </c>
      <c r="I6966" t="str">
        <f>VLOOKUP(shipments[[#This Row],[SPID]],CHOOSE({1,2},people[[#All],[SPID]],people[[#All],[Sales_person]]),2,0)</f>
        <v>Mallorie Waber</v>
      </c>
      <c r="J6966">
        <f>YEAR(shipments[[#This Row],[Shipdate]])</f>
        <v>2023</v>
      </c>
      <c r="K6966" s="22"/>
      <c r="L6966" s="22">
        <f>VLOOKUP(shipments[[#This Row],[PID]],CHOOSE({1,2},products[PID],products[Cost_per_box]),2,0)</f>
        <v>3.85</v>
      </c>
      <c r="M6966" s="22">
        <f>shipments[[#This Row],[Boxes]]*shipments[[#This Row],[cost_per_box]]</f>
        <v>1174.25</v>
      </c>
      <c r="N6966" s="22">
        <f>shipments[[#This Row],[Amount]]-shipments[[#This Row],[total cost]]</f>
        <v>1262.5</v>
      </c>
    </row>
    <row r="6967" spans="1:14" x14ac:dyDescent="0.35">
      <c r="A6967" t="s">
        <v>7021</v>
      </c>
      <c r="B6967" t="s">
        <v>8061</v>
      </c>
      <c r="C6967" t="s">
        <v>8014</v>
      </c>
      <c r="D6967" t="s">
        <v>8033</v>
      </c>
      <c r="E6967" s="1">
        <v>45481</v>
      </c>
      <c r="F6967">
        <v>7479</v>
      </c>
      <c r="G6967">
        <v>935</v>
      </c>
      <c r="H6967" t="s">
        <v>18</v>
      </c>
      <c r="I6967" t="str">
        <f>VLOOKUP(shipments[[#This Row],[SPID]],CHOOSE({1,2},people[[#All],[SPID]],people[[#All],[Sales_person]]),2,0)</f>
        <v>Mallorie Waber</v>
      </c>
      <c r="J6967">
        <f>YEAR(shipments[[#This Row],[Shipdate]])</f>
        <v>2024</v>
      </c>
      <c r="K6967" s="22"/>
      <c r="L6967" s="22">
        <f>VLOOKUP(shipments[[#This Row],[PID]],CHOOSE({1,2},products[PID],products[Cost_per_box]),2,0)</f>
        <v>3.85</v>
      </c>
      <c r="M6967" s="22">
        <f>shipments[[#This Row],[Boxes]]*shipments[[#This Row],[cost_per_box]]</f>
        <v>3599.75</v>
      </c>
      <c r="N6967" s="22">
        <f>shipments[[#This Row],[Amount]]-shipments[[#This Row],[total cost]]</f>
        <v>3879.25</v>
      </c>
    </row>
    <row r="6968" spans="1:14" x14ac:dyDescent="0.35">
      <c r="A6968" t="s">
        <v>7022</v>
      </c>
      <c r="B6968" t="s">
        <v>8061</v>
      </c>
      <c r="C6968" t="s">
        <v>8014</v>
      </c>
      <c r="D6968" t="s">
        <v>8036</v>
      </c>
      <c r="E6968" s="1">
        <v>45196</v>
      </c>
      <c r="F6968">
        <v>8048.25</v>
      </c>
      <c r="G6968">
        <v>895</v>
      </c>
      <c r="H6968" t="s">
        <v>7</v>
      </c>
      <c r="I6968" t="str">
        <f>VLOOKUP(shipments[[#This Row],[SPID]],CHOOSE({1,2},people[[#All],[SPID]],people[[#All],[Sales_person]]),2,0)</f>
        <v>Mallorie Waber</v>
      </c>
      <c r="J6968">
        <f>YEAR(shipments[[#This Row],[Shipdate]])</f>
        <v>2023</v>
      </c>
      <c r="K6968" s="22"/>
      <c r="L6968" s="22">
        <f>VLOOKUP(shipments[[#This Row],[PID]],CHOOSE({1,2},products[PID],products[Cost_per_box]),2,0)</f>
        <v>3.85</v>
      </c>
      <c r="M6968" s="22">
        <f>shipments[[#This Row],[Boxes]]*shipments[[#This Row],[cost_per_box]]</f>
        <v>3445.75</v>
      </c>
      <c r="N6968" s="22">
        <f>shipments[[#This Row],[Amount]]-shipments[[#This Row],[total cost]]</f>
        <v>4602.5</v>
      </c>
    </row>
    <row r="6969" spans="1:14" x14ac:dyDescent="0.35">
      <c r="A6969" t="s">
        <v>7023</v>
      </c>
      <c r="B6969" t="s">
        <v>8061</v>
      </c>
      <c r="C6969" t="s">
        <v>8014</v>
      </c>
      <c r="D6969" t="s">
        <v>8038</v>
      </c>
      <c r="E6969" s="1">
        <v>45449</v>
      </c>
      <c r="F6969">
        <v>2335.5</v>
      </c>
      <c r="G6969">
        <v>390</v>
      </c>
      <c r="H6969" t="s">
        <v>7</v>
      </c>
      <c r="I6969" t="str">
        <f>VLOOKUP(shipments[[#This Row],[SPID]],CHOOSE({1,2},people[[#All],[SPID]],people[[#All],[Sales_person]]),2,0)</f>
        <v>Mallorie Waber</v>
      </c>
      <c r="J6969">
        <f>YEAR(shipments[[#This Row],[Shipdate]])</f>
        <v>2024</v>
      </c>
      <c r="K6969" s="22"/>
      <c r="L6969" s="22">
        <f>VLOOKUP(shipments[[#This Row],[PID]],CHOOSE({1,2},products[PID],products[Cost_per_box]),2,0)</f>
        <v>3.85</v>
      </c>
      <c r="M6969" s="22">
        <f>shipments[[#This Row],[Boxes]]*shipments[[#This Row],[cost_per_box]]</f>
        <v>1501.5</v>
      </c>
      <c r="N6969" s="22">
        <f>shipments[[#This Row],[Amount]]-shipments[[#This Row],[total cost]]</f>
        <v>834</v>
      </c>
    </row>
    <row r="6970" spans="1:14" x14ac:dyDescent="0.35">
      <c r="A6970" t="s">
        <v>7024</v>
      </c>
      <c r="B6970" t="s">
        <v>8061</v>
      </c>
      <c r="C6970" t="s">
        <v>8014</v>
      </c>
      <c r="D6970" t="s">
        <v>8038</v>
      </c>
      <c r="E6970" s="1">
        <v>45077</v>
      </c>
      <c r="F6970">
        <v>10347.75</v>
      </c>
      <c r="G6970">
        <v>1725</v>
      </c>
      <c r="H6970" t="s">
        <v>40</v>
      </c>
      <c r="I6970" t="str">
        <f>VLOOKUP(shipments[[#This Row],[SPID]],CHOOSE({1,2},people[[#All],[SPID]],people[[#All],[Sales_person]]),2,0)</f>
        <v>Mallorie Waber</v>
      </c>
      <c r="J6970">
        <f>YEAR(shipments[[#This Row],[Shipdate]])</f>
        <v>2023</v>
      </c>
      <c r="K6970" s="22"/>
      <c r="L6970" s="22">
        <f>VLOOKUP(shipments[[#This Row],[PID]],CHOOSE({1,2},products[PID],products[Cost_per_box]),2,0)</f>
        <v>3.85</v>
      </c>
      <c r="M6970" s="22">
        <f>shipments[[#This Row],[Boxes]]*shipments[[#This Row],[cost_per_box]]</f>
        <v>6641.25</v>
      </c>
      <c r="N6970" s="22">
        <f>shipments[[#This Row],[Amount]]-shipments[[#This Row],[total cost]]</f>
        <v>3706.5</v>
      </c>
    </row>
    <row r="6971" spans="1:14" x14ac:dyDescent="0.35">
      <c r="A6971" t="s">
        <v>7025</v>
      </c>
      <c r="B6971" t="s">
        <v>8061</v>
      </c>
      <c r="C6971" t="s">
        <v>8015</v>
      </c>
      <c r="D6971" t="s">
        <v>8033</v>
      </c>
      <c r="E6971" s="1">
        <v>45083</v>
      </c>
      <c r="F6971">
        <v>3728.25</v>
      </c>
      <c r="G6971">
        <v>467</v>
      </c>
      <c r="H6971" t="s">
        <v>40</v>
      </c>
      <c r="I6971" t="str">
        <f>VLOOKUP(shipments[[#This Row],[SPID]],CHOOSE({1,2},people[[#All],[SPID]],people[[#All],[Sales_person]]),2,0)</f>
        <v>Mallorie Waber</v>
      </c>
      <c r="J6971">
        <f>YEAR(shipments[[#This Row],[Shipdate]])</f>
        <v>2023</v>
      </c>
      <c r="K6971" s="22"/>
      <c r="L6971" s="22">
        <f>VLOOKUP(shipments[[#This Row],[PID]],CHOOSE({1,2},products[PID],products[Cost_per_box]),2,0)</f>
        <v>5.72</v>
      </c>
      <c r="M6971" s="22">
        <f>shipments[[#This Row],[Boxes]]*shipments[[#This Row],[cost_per_box]]</f>
        <v>2671.24</v>
      </c>
      <c r="N6971" s="22">
        <f>shipments[[#This Row],[Amount]]-shipments[[#This Row],[total cost]]</f>
        <v>1057.0100000000002</v>
      </c>
    </row>
    <row r="6972" spans="1:14" x14ac:dyDescent="0.35">
      <c r="A6972" t="s">
        <v>7026</v>
      </c>
      <c r="B6972" t="s">
        <v>8061</v>
      </c>
      <c r="C6972" t="s">
        <v>8015</v>
      </c>
      <c r="D6972" t="s">
        <v>8033</v>
      </c>
      <c r="E6972" s="1">
        <v>45022</v>
      </c>
      <c r="F6972">
        <v>5622.75</v>
      </c>
      <c r="G6972">
        <v>804</v>
      </c>
      <c r="H6972" t="s">
        <v>7</v>
      </c>
      <c r="I6972" t="str">
        <f>VLOOKUP(shipments[[#This Row],[SPID]],CHOOSE({1,2},people[[#All],[SPID]],people[[#All],[Sales_person]]),2,0)</f>
        <v>Mallorie Waber</v>
      </c>
      <c r="J6972">
        <f>YEAR(shipments[[#This Row],[Shipdate]])</f>
        <v>2023</v>
      </c>
      <c r="K6972" s="22"/>
      <c r="L6972" s="22">
        <f>VLOOKUP(shipments[[#This Row],[PID]],CHOOSE({1,2},products[PID],products[Cost_per_box]),2,0)</f>
        <v>5.72</v>
      </c>
      <c r="M6972" s="22">
        <f>shipments[[#This Row],[Boxes]]*shipments[[#This Row],[cost_per_box]]</f>
        <v>4598.88</v>
      </c>
      <c r="N6972" s="22">
        <f>shipments[[#This Row],[Amount]]-shipments[[#This Row],[total cost]]</f>
        <v>1023.8699999999999</v>
      </c>
    </row>
    <row r="6973" spans="1:14" x14ac:dyDescent="0.35">
      <c r="A6973" t="s">
        <v>7027</v>
      </c>
      <c r="B6973" t="s">
        <v>8061</v>
      </c>
      <c r="C6973" t="s">
        <v>8015</v>
      </c>
      <c r="D6973" t="s">
        <v>8033</v>
      </c>
      <c r="E6973" s="1">
        <v>45208</v>
      </c>
      <c r="F6973">
        <v>2920.5</v>
      </c>
      <c r="G6973">
        <v>418</v>
      </c>
      <c r="H6973" t="s">
        <v>7</v>
      </c>
      <c r="I6973" t="str">
        <f>VLOOKUP(shipments[[#This Row],[SPID]],CHOOSE({1,2},people[[#All],[SPID]],people[[#All],[Sales_person]]),2,0)</f>
        <v>Mallorie Waber</v>
      </c>
      <c r="J6973">
        <f>YEAR(shipments[[#This Row],[Shipdate]])</f>
        <v>2023</v>
      </c>
      <c r="K6973" s="22"/>
      <c r="L6973" s="22">
        <f>VLOOKUP(shipments[[#This Row],[PID]],CHOOSE({1,2},products[PID],products[Cost_per_box]),2,0)</f>
        <v>5.72</v>
      </c>
      <c r="M6973" s="22">
        <f>shipments[[#This Row],[Boxes]]*shipments[[#This Row],[cost_per_box]]</f>
        <v>2390.96</v>
      </c>
      <c r="N6973" s="22">
        <f>shipments[[#This Row],[Amount]]-shipments[[#This Row],[total cost]]</f>
        <v>529.54</v>
      </c>
    </row>
    <row r="6974" spans="1:14" x14ac:dyDescent="0.35">
      <c r="A6974" t="s">
        <v>7028</v>
      </c>
      <c r="B6974" t="s">
        <v>8061</v>
      </c>
      <c r="C6974" t="s">
        <v>8015</v>
      </c>
      <c r="D6974" t="s">
        <v>8038</v>
      </c>
      <c r="E6974" s="1">
        <v>45029</v>
      </c>
      <c r="F6974">
        <v>8014.5</v>
      </c>
      <c r="G6974">
        <v>891</v>
      </c>
      <c r="H6974" t="s">
        <v>7</v>
      </c>
      <c r="I6974" t="str">
        <f>VLOOKUP(shipments[[#This Row],[SPID]],CHOOSE({1,2},people[[#All],[SPID]],people[[#All],[Sales_person]]),2,0)</f>
        <v>Mallorie Waber</v>
      </c>
      <c r="J6974">
        <f>YEAR(shipments[[#This Row],[Shipdate]])</f>
        <v>2023</v>
      </c>
      <c r="K6974" s="22"/>
      <c r="L6974" s="22">
        <f>VLOOKUP(shipments[[#This Row],[PID]],CHOOSE({1,2},products[PID],products[Cost_per_box]),2,0)</f>
        <v>5.72</v>
      </c>
      <c r="M6974" s="22">
        <f>shipments[[#This Row],[Boxes]]*shipments[[#This Row],[cost_per_box]]</f>
        <v>5096.5199999999995</v>
      </c>
      <c r="N6974" s="22">
        <f>shipments[[#This Row],[Amount]]-shipments[[#This Row],[total cost]]</f>
        <v>2917.9800000000005</v>
      </c>
    </row>
    <row r="6975" spans="1:14" x14ac:dyDescent="0.35">
      <c r="A6975" t="s">
        <v>7029</v>
      </c>
      <c r="B6975" t="s">
        <v>8061</v>
      </c>
      <c r="C6975" t="s">
        <v>8015</v>
      </c>
      <c r="D6975" t="s">
        <v>8033</v>
      </c>
      <c r="E6975" s="1">
        <v>45047</v>
      </c>
      <c r="F6975">
        <v>5523.75</v>
      </c>
      <c r="G6975">
        <v>921</v>
      </c>
      <c r="H6975" t="s">
        <v>7</v>
      </c>
      <c r="I6975" t="str">
        <f>VLOOKUP(shipments[[#This Row],[SPID]],CHOOSE({1,2},people[[#All],[SPID]],people[[#All],[Sales_person]]),2,0)</f>
        <v>Mallorie Waber</v>
      </c>
      <c r="J6975">
        <f>YEAR(shipments[[#This Row],[Shipdate]])</f>
        <v>2023</v>
      </c>
      <c r="K6975" s="22"/>
      <c r="L6975" s="22">
        <f>VLOOKUP(shipments[[#This Row],[PID]],CHOOSE({1,2},products[PID],products[Cost_per_box]),2,0)</f>
        <v>5.72</v>
      </c>
      <c r="M6975" s="22">
        <f>shipments[[#This Row],[Boxes]]*shipments[[#This Row],[cost_per_box]]</f>
        <v>5268.12</v>
      </c>
      <c r="N6975" s="22">
        <f>shipments[[#This Row],[Amount]]-shipments[[#This Row],[total cost]]</f>
        <v>255.63000000000011</v>
      </c>
    </row>
    <row r="6976" spans="1:14" x14ac:dyDescent="0.35">
      <c r="A6976" t="s">
        <v>7030</v>
      </c>
      <c r="B6976" t="s">
        <v>8061</v>
      </c>
      <c r="C6976" t="s">
        <v>8015</v>
      </c>
      <c r="D6976" t="s">
        <v>8034</v>
      </c>
      <c r="E6976" s="1">
        <v>45040</v>
      </c>
      <c r="F6976">
        <v>841.5</v>
      </c>
      <c r="G6976">
        <v>94</v>
      </c>
      <c r="H6976" t="s">
        <v>7</v>
      </c>
      <c r="I6976" t="str">
        <f>VLOOKUP(shipments[[#This Row],[SPID]],CHOOSE({1,2},people[[#All],[SPID]],people[[#All],[Sales_person]]),2,0)</f>
        <v>Mallorie Waber</v>
      </c>
      <c r="J6976">
        <f>YEAR(shipments[[#This Row],[Shipdate]])</f>
        <v>2023</v>
      </c>
      <c r="K6976" s="22"/>
      <c r="L6976" s="22">
        <f>VLOOKUP(shipments[[#This Row],[PID]],CHOOSE({1,2},products[PID],products[Cost_per_box]),2,0)</f>
        <v>5.72</v>
      </c>
      <c r="M6976" s="22">
        <f>shipments[[#This Row],[Boxes]]*shipments[[#This Row],[cost_per_box]]</f>
        <v>537.67999999999995</v>
      </c>
      <c r="N6976" s="22">
        <f>shipments[[#This Row],[Amount]]-shipments[[#This Row],[total cost]]</f>
        <v>303.82000000000005</v>
      </c>
    </row>
    <row r="6977" spans="1:14" x14ac:dyDescent="0.35">
      <c r="A6977" t="s">
        <v>7031</v>
      </c>
      <c r="B6977" t="s">
        <v>8061</v>
      </c>
      <c r="C6977" t="s">
        <v>8016</v>
      </c>
      <c r="D6977" t="s">
        <v>8036</v>
      </c>
      <c r="E6977" s="1">
        <v>45251</v>
      </c>
      <c r="F6977">
        <v>4758.75</v>
      </c>
      <c r="G6977">
        <v>170</v>
      </c>
      <c r="H6977" t="s">
        <v>7</v>
      </c>
      <c r="I6977" t="str">
        <f>VLOOKUP(shipments[[#This Row],[SPID]],CHOOSE({1,2},people[[#All],[SPID]],people[[#All],[Sales_person]]),2,0)</f>
        <v>Mallorie Waber</v>
      </c>
      <c r="J6977">
        <f>YEAR(shipments[[#This Row],[Shipdate]])</f>
        <v>2023</v>
      </c>
      <c r="K6977" s="22"/>
      <c r="L6977" s="22">
        <f>VLOOKUP(shipments[[#This Row],[PID]],CHOOSE({1,2},products[PID],products[Cost_per_box]),2,0)</f>
        <v>6.31</v>
      </c>
      <c r="M6977" s="22">
        <f>shipments[[#This Row],[Boxes]]*shipments[[#This Row],[cost_per_box]]</f>
        <v>1072.7</v>
      </c>
      <c r="N6977" s="22">
        <f>shipments[[#This Row],[Amount]]-shipments[[#This Row],[total cost]]</f>
        <v>3686.05</v>
      </c>
    </row>
    <row r="6978" spans="1:14" x14ac:dyDescent="0.35">
      <c r="A6978" t="s">
        <v>7032</v>
      </c>
      <c r="B6978" t="s">
        <v>8061</v>
      </c>
      <c r="C6978" t="s">
        <v>8016</v>
      </c>
      <c r="D6978" t="s">
        <v>8038</v>
      </c>
      <c r="E6978" s="1">
        <v>45393</v>
      </c>
      <c r="F6978">
        <v>7319.25</v>
      </c>
      <c r="G6978">
        <v>305</v>
      </c>
      <c r="H6978" t="s">
        <v>7</v>
      </c>
      <c r="I6978" t="str">
        <f>VLOOKUP(shipments[[#This Row],[SPID]],CHOOSE({1,2},people[[#All],[SPID]],people[[#All],[Sales_person]]),2,0)</f>
        <v>Mallorie Waber</v>
      </c>
      <c r="J6978">
        <f>YEAR(shipments[[#This Row],[Shipdate]])</f>
        <v>2024</v>
      </c>
      <c r="K6978" s="22"/>
      <c r="L6978" s="22">
        <f>VLOOKUP(shipments[[#This Row],[PID]],CHOOSE({1,2},products[PID],products[Cost_per_box]),2,0)</f>
        <v>6.31</v>
      </c>
      <c r="M6978" s="22">
        <f>shipments[[#This Row],[Boxes]]*shipments[[#This Row],[cost_per_box]]</f>
        <v>1924.55</v>
      </c>
      <c r="N6978" s="22">
        <f>shipments[[#This Row],[Amount]]-shipments[[#This Row],[total cost]]</f>
        <v>5394.7</v>
      </c>
    </row>
    <row r="6979" spans="1:14" x14ac:dyDescent="0.35">
      <c r="A6979" t="s">
        <v>7033</v>
      </c>
      <c r="B6979" t="s">
        <v>8061</v>
      </c>
      <c r="C6979" t="s">
        <v>8017</v>
      </c>
      <c r="D6979" t="s">
        <v>8037</v>
      </c>
      <c r="E6979" s="1">
        <v>45518</v>
      </c>
      <c r="F6979">
        <v>5096.25</v>
      </c>
      <c r="G6979">
        <v>204</v>
      </c>
      <c r="H6979" t="s">
        <v>18</v>
      </c>
      <c r="I6979" t="str">
        <f>VLOOKUP(shipments[[#This Row],[SPID]],CHOOSE({1,2},people[[#All],[SPID]],people[[#All],[Sales_person]]),2,0)</f>
        <v>Mallorie Waber</v>
      </c>
      <c r="J6979">
        <f>YEAR(shipments[[#This Row],[Shipdate]])</f>
        <v>2024</v>
      </c>
      <c r="K6979" s="22"/>
      <c r="L6979" s="22">
        <f>VLOOKUP(shipments[[#This Row],[PID]],CHOOSE({1,2},products[PID],products[Cost_per_box]),2,0)</f>
        <v>9.94</v>
      </c>
      <c r="M6979" s="22">
        <f>shipments[[#This Row],[Boxes]]*shipments[[#This Row],[cost_per_box]]</f>
        <v>2027.76</v>
      </c>
      <c r="N6979" s="22">
        <f>shipments[[#This Row],[Amount]]-shipments[[#This Row],[total cost]]</f>
        <v>3068.49</v>
      </c>
    </row>
    <row r="6980" spans="1:14" x14ac:dyDescent="0.35">
      <c r="A6980" t="s">
        <v>7034</v>
      </c>
      <c r="B6980" t="s">
        <v>8061</v>
      </c>
      <c r="C6980" t="s">
        <v>8017</v>
      </c>
      <c r="D6980" t="s">
        <v>8036</v>
      </c>
      <c r="E6980" s="1">
        <v>45219</v>
      </c>
      <c r="F6980">
        <v>5564.25</v>
      </c>
      <c r="G6980">
        <v>215</v>
      </c>
      <c r="H6980" t="s">
        <v>7</v>
      </c>
      <c r="I6980" t="str">
        <f>VLOOKUP(shipments[[#This Row],[SPID]],CHOOSE({1,2},people[[#All],[SPID]],people[[#All],[Sales_person]]),2,0)</f>
        <v>Mallorie Waber</v>
      </c>
      <c r="J6980">
        <f>YEAR(shipments[[#This Row],[Shipdate]])</f>
        <v>2023</v>
      </c>
      <c r="K6980" s="22"/>
      <c r="L6980" s="22">
        <f>VLOOKUP(shipments[[#This Row],[PID]],CHOOSE({1,2},products[PID],products[Cost_per_box]),2,0)</f>
        <v>9.94</v>
      </c>
      <c r="M6980" s="22">
        <f>shipments[[#This Row],[Boxes]]*shipments[[#This Row],[cost_per_box]]</f>
        <v>2137.1</v>
      </c>
      <c r="N6980" s="22">
        <f>shipments[[#This Row],[Amount]]-shipments[[#This Row],[total cost]]</f>
        <v>3427.15</v>
      </c>
    </row>
    <row r="6981" spans="1:14" x14ac:dyDescent="0.35">
      <c r="A6981" t="s">
        <v>7035</v>
      </c>
      <c r="B6981" t="s">
        <v>8061</v>
      </c>
      <c r="C6981" t="s">
        <v>8017</v>
      </c>
      <c r="D6981" t="s">
        <v>8036</v>
      </c>
      <c r="E6981" s="1">
        <v>45328</v>
      </c>
      <c r="F6981">
        <v>6007.5</v>
      </c>
      <c r="G6981">
        <v>215</v>
      </c>
      <c r="H6981" t="s">
        <v>7</v>
      </c>
      <c r="I6981" t="str">
        <f>VLOOKUP(shipments[[#This Row],[SPID]],CHOOSE({1,2},people[[#All],[SPID]],people[[#All],[Sales_person]]),2,0)</f>
        <v>Mallorie Waber</v>
      </c>
      <c r="J6981">
        <f>YEAR(shipments[[#This Row],[Shipdate]])</f>
        <v>2024</v>
      </c>
      <c r="K6981" s="22"/>
      <c r="L6981" s="22">
        <f>VLOOKUP(shipments[[#This Row],[PID]],CHOOSE({1,2},products[PID],products[Cost_per_box]),2,0)</f>
        <v>9.94</v>
      </c>
      <c r="M6981" s="22">
        <f>shipments[[#This Row],[Boxes]]*shipments[[#This Row],[cost_per_box]]</f>
        <v>2137.1</v>
      </c>
      <c r="N6981" s="22">
        <f>shipments[[#This Row],[Amount]]-shipments[[#This Row],[total cost]]</f>
        <v>3870.4</v>
      </c>
    </row>
    <row r="6982" spans="1:14" x14ac:dyDescent="0.35">
      <c r="A6982" t="s">
        <v>7036</v>
      </c>
      <c r="B6982" t="s">
        <v>8061</v>
      </c>
      <c r="C6982" t="s">
        <v>8018</v>
      </c>
      <c r="D6982" t="s">
        <v>8038</v>
      </c>
      <c r="E6982" s="1">
        <v>45377</v>
      </c>
      <c r="F6982">
        <v>4603.5</v>
      </c>
      <c r="G6982">
        <v>256</v>
      </c>
      <c r="H6982" t="s">
        <v>7</v>
      </c>
      <c r="I6982" t="str">
        <f>VLOOKUP(shipments[[#This Row],[SPID]],CHOOSE({1,2},people[[#All],[SPID]],people[[#All],[Sales_person]]),2,0)</f>
        <v>Mallorie Waber</v>
      </c>
      <c r="J6982">
        <f>YEAR(shipments[[#This Row],[Shipdate]])</f>
        <v>2024</v>
      </c>
      <c r="K6982" s="22"/>
      <c r="L6982" s="22">
        <f>VLOOKUP(shipments[[#This Row],[PID]],CHOOSE({1,2},products[PID],products[Cost_per_box]),2,0)</f>
        <v>7.73</v>
      </c>
      <c r="M6982" s="22">
        <f>shipments[[#This Row],[Boxes]]*shipments[[#This Row],[cost_per_box]]</f>
        <v>1978.88</v>
      </c>
      <c r="N6982" s="22">
        <f>shipments[[#This Row],[Amount]]-shipments[[#This Row],[total cost]]</f>
        <v>2624.62</v>
      </c>
    </row>
    <row r="6983" spans="1:14" x14ac:dyDescent="0.35">
      <c r="A6983" t="s">
        <v>7037</v>
      </c>
      <c r="B6983" t="s">
        <v>8061</v>
      </c>
      <c r="C6983" t="s">
        <v>8018</v>
      </c>
      <c r="D6983" t="s">
        <v>8033</v>
      </c>
      <c r="E6983" s="1">
        <v>45337</v>
      </c>
      <c r="F6983">
        <v>3975.75</v>
      </c>
      <c r="G6983">
        <v>199</v>
      </c>
      <c r="H6983" t="s">
        <v>7</v>
      </c>
      <c r="I6983" t="str">
        <f>VLOOKUP(shipments[[#This Row],[SPID]],CHOOSE({1,2},people[[#All],[SPID]],people[[#All],[Sales_person]]),2,0)</f>
        <v>Mallorie Waber</v>
      </c>
      <c r="J6983">
        <f>YEAR(shipments[[#This Row],[Shipdate]])</f>
        <v>2024</v>
      </c>
      <c r="K6983" s="22"/>
      <c r="L6983" s="22">
        <f>VLOOKUP(shipments[[#This Row],[PID]],CHOOSE({1,2},products[PID],products[Cost_per_box]),2,0)</f>
        <v>7.73</v>
      </c>
      <c r="M6983" s="22">
        <f>shipments[[#This Row],[Boxes]]*shipments[[#This Row],[cost_per_box]]</f>
        <v>1538.27</v>
      </c>
      <c r="N6983" s="22">
        <f>shipments[[#This Row],[Amount]]-shipments[[#This Row],[total cost]]</f>
        <v>2437.48</v>
      </c>
    </row>
    <row r="6984" spans="1:14" x14ac:dyDescent="0.35">
      <c r="A6984" t="s">
        <v>7038</v>
      </c>
      <c r="B6984" t="s">
        <v>8061</v>
      </c>
      <c r="C6984" t="s">
        <v>8019</v>
      </c>
      <c r="D6984" t="s">
        <v>8033</v>
      </c>
      <c r="E6984" s="1">
        <v>44984</v>
      </c>
      <c r="F6984">
        <v>5487.75</v>
      </c>
      <c r="G6984">
        <v>289</v>
      </c>
      <c r="H6984" t="s">
        <v>7</v>
      </c>
      <c r="I6984" t="str">
        <f>VLOOKUP(shipments[[#This Row],[SPID]],CHOOSE({1,2},people[[#All],[SPID]],people[[#All],[Sales_person]]),2,0)</f>
        <v>Mallorie Waber</v>
      </c>
      <c r="J6984">
        <f>YEAR(shipments[[#This Row],[Shipdate]])</f>
        <v>2023</v>
      </c>
      <c r="K6984" s="22"/>
      <c r="L6984" s="22">
        <f>VLOOKUP(shipments[[#This Row],[PID]],CHOOSE({1,2},products[PID],products[Cost_per_box]),2,0)</f>
        <v>3.68</v>
      </c>
      <c r="M6984" s="22">
        <f>shipments[[#This Row],[Boxes]]*shipments[[#This Row],[cost_per_box]]</f>
        <v>1063.52</v>
      </c>
      <c r="N6984" s="22">
        <f>shipments[[#This Row],[Amount]]-shipments[[#This Row],[total cost]]</f>
        <v>4424.2299999999996</v>
      </c>
    </row>
    <row r="6985" spans="1:14" x14ac:dyDescent="0.35">
      <c r="A6985" t="s">
        <v>7039</v>
      </c>
      <c r="B6985" t="s">
        <v>8061</v>
      </c>
      <c r="C6985" t="s">
        <v>8020</v>
      </c>
      <c r="D6985" t="s">
        <v>8038</v>
      </c>
      <c r="E6985" s="1">
        <v>45062</v>
      </c>
      <c r="F6985">
        <v>11875.5</v>
      </c>
      <c r="G6985">
        <v>914</v>
      </c>
      <c r="H6985" t="s">
        <v>7</v>
      </c>
      <c r="I6985" t="str">
        <f>VLOOKUP(shipments[[#This Row],[SPID]],CHOOSE({1,2},people[[#All],[SPID]],people[[#All],[Sales_person]]),2,0)</f>
        <v>Mallorie Waber</v>
      </c>
      <c r="J6985">
        <f>YEAR(shipments[[#This Row],[Shipdate]])</f>
        <v>2023</v>
      </c>
      <c r="K6985" s="22"/>
      <c r="L6985" s="22">
        <f>VLOOKUP(shipments[[#This Row],[PID]],CHOOSE({1,2},products[PID],products[Cost_per_box]),2,0)</f>
        <v>8.2200000000000006</v>
      </c>
      <c r="M6985" s="22">
        <f>shipments[[#This Row],[Boxes]]*shipments[[#This Row],[cost_per_box]]</f>
        <v>7513.0800000000008</v>
      </c>
      <c r="N6985" s="22">
        <f>shipments[[#This Row],[Amount]]-shipments[[#This Row],[total cost]]</f>
        <v>4362.4199999999992</v>
      </c>
    </row>
    <row r="6986" spans="1:14" x14ac:dyDescent="0.35">
      <c r="A6986" t="s">
        <v>7040</v>
      </c>
      <c r="B6986" t="s">
        <v>8061</v>
      </c>
      <c r="C6986" t="s">
        <v>8020</v>
      </c>
      <c r="D6986" t="s">
        <v>8034</v>
      </c>
      <c r="E6986" s="1">
        <v>45348</v>
      </c>
      <c r="F6986">
        <v>8779.5</v>
      </c>
      <c r="G6986">
        <v>732</v>
      </c>
      <c r="H6986" t="s">
        <v>7</v>
      </c>
      <c r="I6986" t="str">
        <f>VLOOKUP(shipments[[#This Row],[SPID]],CHOOSE({1,2},people[[#All],[SPID]],people[[#All],[Sales_person]]),2,0)</f>
        <v>Mallorie Waber</v>
      </c>
      <c r="J6986">
        <f>YEAR(shipments[[#This Row],[Shipdate]])</f>
        <v>2024</v>
      </c>
      <c r="K6986" s="22"/>
      <c r="L6986" s="22">
        <f>VLOOKUP(shipments[[#This Row],[PID]],CHOOSE({1,2},products[PID],products[Cost_per_box]),2,0)</f>
        <v>8.2200000000000006</v>
      </c>
      <c r="M6986" s="22">
        <f>shipments[[#This Row],[Boxes]]*shipments[[#This Row],[cost_per_box]]</f>
        <v>6017.0400000000009</v>
      </c>
      <c r="N6986" s="22">
        <f>shipments[[#This Row],[Amount]]-shipments[[#This Row],[total cost]]</f>
        <v>2762.4599999999991</v>
      </c>
    </row>
    <row r="6987" spans="1:14" x14ac:dyDescent="0.35">
      <c r="A6987" t="s">
        <v>7041</v>
      </c>
      <c r="B6987" t="s">
        <v>8061</v>
      </c>
      <c r="C6987" t="s">
        <v>8020</v>
      </c>
      <c r="D6987" t="s">
        <v>8034</v>
      </c>
      <c r="E6987" s="1">
        <v>45054</v>
      </c>
      <c r="F6987">
        <v>2218.5</v>
      </c>
      <c r="G6987">
        <v>148</v>
      </c>
      <c r="H6987" t="s">
        <v>7</v>
      </c>
      <c r="I6987" t="str">
        <f>VLOOKUP(shipments[[#This Row],[SPID]],CHOOSE({1,2},people[[#All],[SPID]],people[[#All],[Sales_person]]),2,0)</f>
        <v>Mallorie Waber</v>
      </c>
      <c r="J6987">
        <f>YEAR(shipments[[#This Row],[Shipdate]])</f>
        <v>2023</v>
      </c>
      <c r="K6987" s="22"/>
      <c r="L6987" s="22">
        <f>VLOOKUP(shipments[[#This Row],[PID]],CHOOSE({1,2},products[PID],products[Cost_per_box]),2,0)</f>
        <v>8.2200000000000006</v>
      </c>
      <c r="M6987" s="22">
        <f>shipments[[#This Row],[Boxes]]*shipments[[#This Row],[cost_per_box]]</f>
        <v>1216.5600000000002</v>
      </c>
      <c r="N6987" s="22">
        <f>shipments[[#This Row],[Amount]]-shipments[[#This Row],[total cost]]</f>
        <v>1001.9399999999998</v>
      </c>
    </row>
    <row r="6988" spans="1:14" x14ac:dyDescent="0.35">
      <c r="A6988" t="s">
        <v>7042</v>
      </c>
      <c r="B6988" t="s">
        <v>8061</v>
      </c>
      <c r="C6988" t="s">
        <v>8020</v>
      </c>
      <c r="D6988" t="s">
        <v>8034</v>
      </c>
      <c r="E6988" s="1">
        <v>44943</v>
      </c>
      <c r="F6988">
        <v>4479.75</v>
      </c>
      <c r="G6988">
        <v>320</v>
      </c>
      <c r="H6988" t="s">
        <v>7</v>
      </c>
      <c r="I6988" t="str">
        <f>VLOOKUP(shipments[[#This Row],[SPID]],CHOOSE({1,2},people[[#All],[SPID]],people[[#All],[Sales_person]]),2,0)</f>
        <v>Mallorie Waber</v>
      </c>
      <c r="J6988">
        <f>YEAR(shipments[[#This Row],[Shipdate]])</f>
        <v>2023</v>
      </c>
      <c r="K6988" s="22"/>
      <c r="L6988" s="22">
        <f>VLOOKUP(shipments[[#This Row],[PID]],CHOOSE({1,2},products[PID],products[Cost_per_box]),2,0)</f>
        <v>8.2200000000000006</v>
      </c>
      <c r="M6988" s="22">
        <f>shipments[[#This Row],[Boxes]]*shipments[[#This Row],[cost_per_box]]</f>
        <v>2630.4</v>
      </c>
      <c r="N6988" s="22">
        <f>shipments[[#This Row],[Amount]]-shipments[[#This Row],[total cost]]</f>
        <v>1849.35</v>
      </c>
    </row>
    <row r="6989" spans="1:14" x14ac:dyDescent="0.35">
      <c r="A6989" t="s">
        <v>7043</v>
      </c>
      <c r="B6989" t="s">
        <v>8061</v>
      </c>
      <c r="C6989" t="s">
        <v>8020</v>
      </c>
      <c r="D6989" t="s">
        <v>8038</v>
      </c>
      <c r="E6989" s="1">
        <v>45180</v>
      </c>
      <c r="F6989">
        <v>3129.75</v>
      </c>
      <c r="G6989">
        <v>196</v>
      </c>
      <c r="H6989" t="s">
        <v>7</v>
      </c>
      <c r="I6989" t="str">
        <f>VLOOKUP(shipments[[#This Row],[SPID]],CHOOSE({1,2},people[[#All],[SPID]],people[[#All],[Sales_person]]),2,0)</f>
        <v>Mallorie Waber</v>
      </c>
      <c r="J6989">
        <f>YEAR(shipments[[#This Row],[Shipdate]])</f>
        <v>2023</v>
      </c>
      <c r="K6989" s="22"/>
      <c r="L6989" s="22">
        <f>VLOOKUP(shipments[[#This Row],[PID]],CHOOSE({1,2},products[PID],products[Cost_per_box]),2,0)</f>
        <v>8.2200000000000006</v>
      </c>
      <c r="M6989" s="22">
        <f>shipments[[#This Row],[Boxes]]*shipments[[#This Row],[cost_per_box]]</f>
        <v>1611.1200000000001</v>
      </c>
      <c r="N6989" s="22">
        <f>shipments[[#This Row],[Amount]]-shipments[[#This Row],[total cost]]</f>
        <v>1518.6299999999999</v>
      </c>
    </row>
    <row r="6990" spans="1:14" x14ac:dyDescent="0.35">
      <c r="A6990" t="s">
        <v>7044</v>
      </c>
      <c r="B6990" t="s">
        <v>8061</v>
      </c>
      <c r="C6990" t="s">
        <v>8021</v>
      </c>
      <c r="D6990" t="s">
        <v>8037</v>
      </c>
      <c r="E6990" s="1">
        <v>45051</v>
      </c>
      <c r="F6990">
        <v>3003.75</v>
      </c>
      <c r="G6990">
        <v>167</v>
      </c>
      <c r="H6990" t="s">
        <v>7</v>
      </c>
      <c r="I6990" t="str">
        <f>VLOOKUP(shipments[[#This Row],[SPID]],CHOOSE({1,2},people[[#All],[SPID]],people[[#All],[Sales_person]]),2,0)</f>
        <v>Mallorie Waber</v>
      </c>
      <c r="J6990">
        <f>YEAR(shipments[[#This Row],[Shipdate]])</f>
        <v>2023</v>
      </c>
      <c r="K6990" s="22"/>
      <c r="L6990" s="22">
        <f>VLOOKUP(shipments[[#This Row],[PID]],CHOOSE({1,2},products[PID],products[Cost_per_box]),2,0)</f>
        <v>10.23</v>
      </c>
      <c r="M6990" s="22">
        <f>shipments[[#This Row],[Boxes]]*shipments[[#This Row],[cost_per_box]]</f>
        <v>1708.41</v>
      </c>
      <c r="N6990" s="22">
        <f>shipments[[#This Row],[Amount]]-shipments[[#This Row],[total cost]]</f>
        <v>1295.3399999999999</v>
      </c>
    </row>
    <row r="6991" spans="1:14" x14ac:dyDescent="0.35">
      <c r="A6991" t="s">
        <v>7045</v>
      </c>
      <c r="B6991" t="s">
        <v>8061</v>
      </c>
      <c r="C6991" t="s">
        <v>8021</v>
      </c>
      <c r="D6991" t="s">
        <v>8033</v>
      </c>
      <c r="E6991" s="1">
        <v>45075</v>
      </c>
      <c r="F6991">
        <v>792</v>
      </c>
      <c r="G6991">
        <v>38</v>
      </c>
      <c r="H6991" t="s">
        <v>7</v>
      </c>
      <c r="I6991" t="str">
        <f>VLOOKUP(shipments[[#This Row],[SPID]],CHOOSE({1,2},people[[#All],[SPID]],people[[#All],[Sales_person]]),2,0)</f>
        <v>Mallorie Waber</v>
      </c>
      <c r="J6991">
        <f>YEAR(shipments[[#This Row],[Shipdate]])</f>
        <v>2023</v>
      </c>
      <c r="K6991" s="22"/>
      <c r="L6991" s="22">
        <f>VLOOKUP(shipments[[#This Row],[PID]],CHOOSE({1,2},products[PID],products[Cost_per_box]),2,0)</f>
        <v>10.23</v>
      </c>
      <c r="M6991" s="22">
        <f>shipments[[#This Row],[Boxes]]*shipments[[#This Row],[cost_per_box]]</f>
        <v>388.74</v>
      </c>
      <c r="N6991" s="22">
        <f>shipments[[#This Row],[Amount]]-shipments[[#This Row],[total cost]]</f>
        <v>403.26</v>
      </c>
    </row>
    <row r="6992" spans="1:14" x14ac:dyDescent="0.35">
      <c r="A6992" t="s">
        <v>7046</v>
      </c>
      <c r="B6992" t="s">
        <v>8061</v>
      </c>
      <c r="C6992" t="s">
        <v>8022</v>
      </c>
      <c r="D6992" t="s">
        <v>8038</v>
      </c>
      <c r="E6992" s="1">
        <v>45413</v>
      </c>
      <c r="F6992">
        <v>6972.75</v>
      </c>
      <c r="G6992">
        <v>465</v>
      </c>
      <c r="H6992" t="s">
        <v>7</v>
      </c>
      <c r="I6992" t="str">
        <f>VLOOKUP(shipments[[#This Row],[SPID]],CHOOSE({1,2},people[[#All],[SPID]],people[[#All],[Sales_person]]),2,0)</f>
        <v>Mallorie Waber</v>
      </c>
      <c r="J6992">
        <f>YEAR(shipments[[#This Row],[Shipdate]])</f>
        <v>2024</v>
      </c>
      <c r="K6992" s="22"/>
      <c r="L6992" s="22">
        <f>VLOOKUP(shipments[[#This Row],[PID]],CHOOSE({1,2},products[PID],products[Cost_per_box]),2,0)</f>
        <v>4.74</v>
      </c>
      <c r="M6992" s="22">
        <f>shipments[[#This Row],[Boxes]]*shipments[[#This Row],[cost_per_box]]</f>
        <v>2204.1</v>
      </c>
      <c r="N6992" s="22">
        <f>shipments[[#This Row],[Amount]]-shipments[[#This Row],[total cost]]</f>
        <v>4768.6499999999996</v>
      </c>
    </row>
    <row r="6993" spans="1:14" x14ac:dyDescent="0.35">
      <c r="A6993" t="s">
        <v>7047</v>
      </c>
      <c r="B6993" t="s">
        <v>8061</v>
      </c>
      <c r="C6993" t="s">
        <v>8023</v>
      </c>
      <c r="D6993" t="s">
        <v>8038</v>
      </c>
      <c r="E6993" s="1">
        <v>44972</v>
      </c>
      <c r="F6993">
        <v>3282.75</v>
      </c>
      <c r="G6993">
        <v>548</v>
      </c>
      <c r="H6993" t="s">
        <v>7</v>
      </c>
      <c r="I6993" t="str">
        <f>VLOOKUP(shipments[[#This Row],[SPID]],CHOOSE({1,2},people[[#All],[SPID]],people[[#All],[Sales_person]]),2,0)</f>
        <v>Mallorie Waber</v>
      </c>
      <c r="J6993">
        <f>YEAR(shipments[[#This Row],[Shipdate]])</f>
        <v>2023</v>
      </c>
      <c r="K6993" s="22"/>
      <c r="L6993" s="22">
        <f>VLOOKUP(shipments[[#This Row],[PID]],CHOOSE({1,2},products[PID],products[Cost_per_box]),2,0)</f>
        <v>10.51</v>
      </c>
      <c r="M6993" s="22">
        <f>shipments[[#This Row],[Boxes]]*shipments[[#This Row],[cost_per_box]]</f>
        <v>5759.48</v>
      </c>
      <c r="N6993" s="22">
        <f>shipments[[#This Row],[Amount]]-shipments[[#This Row],[total cost]]</f>
        <v>-2476.7299999999996</v>
      </c>
    </row>
    <row r="6994" spans="1:14" x14ac:dyDescent="0.35">
      <c r="A6994" t="s">
        <v>7048</v>
      </c>
      <c r="B6994" t="s">
        <v>8061</v>
      </c>
      <c r="C6994" t="s">
        <v>8023</v>
      </c>
      <c r="D6994" t="s">
        <v>8038</v>
      </c>
      <c r="E6994" s="1">
        <v>45120</v>
      </c>
      <c r="F6994">
        <v>8592.75</v>
      </c>
      <c r="G6994">
        <v>860</v>
      </c>
      <c r="H6994" t="s">
        <v>7</v>
      </c>
      <c r="I6994" t="str">
        <f>VLOOKUP(shipments[[#This Row],[SPID]],CHOOSE({1,2},people[[#All],[SPID]],people[[#All],[Sales_person]]),2,0)</f>
        <v>Mallorie Waber</v>
      </c>
      <c r="J6994">
        <f>YEAR(shipments[[#This Row],[Shipdate]])</f>
        <v>2023</v>
      </c>
      <c r="K6994" s="22"/>
      <c r="L6994" s="22">
        <f>VLOOKUP(shipments[[#This Row],[PID]],CHOOSE({1,2},products[PID],products[Cost_per_box]),2,0)</f>
        <v>10.51</v>
      </c>
      <c r="M6994" s="22">
        <f>shipments[[#This Row],[Boxes]]*shipments[[#This Row],[cost_per_box]]</f>
        <v>9038.6</v>
      </c>
      <c r="N6994" s="22">
        <f>shipments[[#This Row],[Amount]]-shipments[[#This Row],[total cost]]</f>
        <v>-445.85000000000036</v>
      </c>
    </row>
    <row r="6995" spans="1:14" x14ac:dyDescent="0.35">
      <c r="A6995" t="s">
        <v>7049</v>
      </c>
      <c r="B6995" t="s">
        <v>8061</v>
      </c>
      <c r="C6995" t="s">
        <v>8023</v>
      </c>
      <c r="D6995" t="s">
        <v>8036</v>
      </c>
      <c r="E6995" s="1">
        <v>45275</v>
      </c>
      <c r="F6995">
        <v>2720.25</v>
      </c>
      <c r="G6995">
        <v>273</v>
      </c>
      <c r="H6995" t="s">
        <v>7</v>
      </c>
      <c r="I6995" t="str">
        <f>VLOOKUP(shipments[[#This Row],[SPID]],CHOOSE({1,2},people[[#All],[SPID]],people[[#All],[Sales_person]]),2,0)</f>
        <v>Mallorie Waber</v>
      </c>
      <c r="J6995">
        <f>YEAR(shipments[[#This Row],[Shipdate]])</f>
        <v>2023</v>
      </c>
      <c r="K6995" s="22"/>
      <c r="L6995" s="22">
        <f>VLOOKUP(shipments[[#This Row],[PID]],CHOOSE({1,2},products[PID],products[Cost_per_box]),2,0)</f>
        <v>10.51</v>
      </c>
      <c r="M6995" s="22">
        <f>shipments[[#This Row],[Boxes]]*shipments[[#This Row],[cost_per_box]]</f>
        <v>2869.23</v>
      </c>
      <c r="N6995" s="22">
        <f>shipments[[#This Row],[Amount]]-shipments[[#This Row],[total cost]]</f>
        <v>-148.98000000000002</v>
      </c>
    </row>
    <row r="6996" spans="1:14" x14ac:dyDescent="0.35">
      <c r="A6996" t="s">
        <v>7050</v>
      </c>
      <c r="B6996" t="s">
        <v>8061</v>
      </c>
      <c r="C6996" t="s">
        <v>8023</v>
      </c>
      <c r="D6996" t="s">
        <v>8037</v>
      </c>
      <c r="E6996" s="1">
        <v>45113</v>
      </c>
      <c r="F6996">
        <v>9112.5</v>
      </c>
      <c r="G6996">
        <v>1519</v>
      </c>
      <c r="H6996" t="s">
        <v>7</v>
      </c>
      <c r="I6996" t="str">
        <f>VLOOKUP(shipments[[#This Row],[SPID]],CHOOSE({1,2},people[[#All],[SPID]],people[[#All],[Sales_person]]),2,0)</f>
        <v>Mallorie Waber</v>
      </c>
      <c r="J6996">
        <f>YEAR(shipments[[#This Row],[Shipdate]])</f>
        <v>2023</v>
      </c>
      <c r="K6996" s="22"/>
      <c r="L6996" s="22">
        <f>VLOOKUP(shipments[[#This Row],[PID]],CHOOSE({1,2},products[PID],products[Cost_per_box]),2,0)</f>
        <v>10.51</v>
      </c>
      <c r="M6996" s="22">
        <f>shipments[[#This Row],[Boxes]]*shipments[[#This Row],[cost_per_box]]</f>
        <v>15964.69</v>
      </c>
      <c r="N6996" s="22">
        <f>shipments[[#This Row],[Amount]]-shipments[[#This Row],[total cost]]</f>
        <v>-6852.1900000000005</v>
      </c>
    </row>
    <row r="6997" spans="1:14" x14ac:dyDescent="0.35">
      <c r="A6997" t="s">
        <v>7051</v>
      </c>
      <c r="B6997" t="s">
        <v>8061</v>
      </c>
      <c r="C6997" t="s">
        <v>8023</v>
      </c>
      <c r="D6997" t="s">
        <v>8038</v>
      </c>
      <c r="E6997" s="1">
        <v>45118</v>
      </c>
      <c r="F6997">
        <v>2425.5</v>
      </c>
      <c r="G6997">
        <v>304</v>
      </c>
      <c r="H6997" t="s">
        <v>7</v>
      </c>
      <c r="I6997" t="str">
        <f>VLOOKUP(shipments[[#This Row],[SPID]],CHOOSE({1,2},people[[#All],[SPID]],people[[#All],[Sales_person]]),2,0)</f>
        <v>Mallorie Waber</v>
      </c>
      <c r="J6997">
        <f>YEAR(shipments[[#This Row],[Shipdate]])</f>
        <v>2023</v>
      </c>
      <c r="K6997" s="22"/>
      <c r="L6997" s="22">
        <f>VLOOKUP(shipments[[#This Row],[PID]],CHOOSE({1,2},products[PID],products[Cost_per_box]),2,0)</f>
        <v>10.51</v>
      </c>
      <c r="M6997" s="22">
        <f>shipments[[#This Row],[Boxes]]*shipments[[#This Row],[cost_per_box]]</f>
        <v>3195.04</v>
      </c>
      <c r="N6997" s="22">
        <f>shipments[[#This Row],[Amount]]-shipments[[#This Row],[total cost]]</f>
        <v>-769.54</v>
      </c>
    </row>
    <row r="6998" spans="1:14" x14ac:dyDescent="0.35">
      <c r="A6998" t="s">
        <v>7052</v>
      </c>
      <c r="B6998" t="s">
        <v>8061</v>
      </c>
      <c r="C6998" t="s">
        <v>8023</v>
      </c>
      <c r="D6998" t="s">
        <v>8035</v>
      </c>
      <c r="E6998" s="1">
        <v>45525</v>
      </c>
      <c r="F6998">
        <v>1795.5</v>
      </c>
      <c r="G6998">
        <v>180</v>
      </c>
      <c r="H6998" t="s">
        <v>18</v>
      </c>
      <c r="I6998" t="str">
        <f>VLOOKUP(shipments[[#This Row],[SPID]],CHOOSE({1,2},people[[#All],[SPID]],people[[#All],[Sales_person]]),2,0)</f>
        <v>Mallorie Waber</v>
      </c>
      <c r="J6998">
        <f>YEAR(shipments[[#This Row],[Shipdate]])</f>
        <v>2024</v>
      </c>
      <c r="K6998" s="22"/>
      <c r="L6998" s="22">
        <f>VLOOKUP(shipments[[#This Row],[PID]],CHOOSE({1,2},products[PID],products[Cost_per_box]),2,0)</f>
        <v>10.51</v>
      </c>
      <c r="M6998" s="22">
        <f>shipments[[#This Row],[Boxes]]*shipments[[#This Row],[cost_per_box]]</f>
        <v>1891.8</v>
      </c>
      <c r="N6998" s="22">
        <f>shipments[[#This Row],[Amount]]-shipments[[#This Row],[total cost]]</f>
        <v>-96.299999999999955</v>
      </c>
    </row>
    <row r="6999" spans="1:14" x14ac:dyDescent="0.35">
      <c r="A6999" t="s">
        <v>7053</v>
      </c>
      <c r="B6999" t="s">
        <v>8061</v>
      </c>
      <c r="C6999" t="s">
        <v>8023</v>
      </c>
      <c r="D6999" t="s">
        <v>8037</v>
      </c>
      <c r="E6999" s="1">
        <v>45093</v>
      </c>
      <c r="F6999">
        <v>9533.25</v>
      </c>
      <c r="G6999">
        <v>1192</v>
      </c>
      <c r="H6999" t="s">
        <v>40</v>
      </c>
      <c r="I6999" t="str">
        <f>VLOOKUP(shipments[[#This Row],[SPID]],CHOOSE({1,2},people[[#All],[SPID]],people[[#All],[Sales_person]]),2,0)</f>
        <v>Mallorie Waber</v>
      </c>
      <c r="J6999">
        <f>YEAR(shipments[[#This Row],[Shipdate]])</f>
        <v>2023</v>
      </c>
      <c r="K6999" s="22"/>
      <c r="L6999" s="22">
        <f>VLOOKUP(shipments[[#This Row],[PID]],CHOOSE({1,2},products[PID],products[Cost_per_box]),2,0)</f>
        <v>10.51</v>
      </c>
      <c r="M6999" s="22">
        <f>shipments[[#This Row],[Boxes]]*shipments[[#This Row],[cost_per_box]]</f>
        <v>12527.92</v>
      </c>
      <c r="N6999" s="22">
        <f>shipments[[#This Row],[Amount]]-shipments[[#This Row],[total cost]]</f>
        <v>-2994.67</v>
      </c>
    </row>
    <row r="7000" spans="1:14" x14ac:dyDescent="0.35">
      <c r="A7000" t="s">
        <v>7054</v>
      </c>
      <c r="B7000" t="s">
        <v>8061</v>
      </c>
      <c r="C7000" t="s">
        <v>8023</v>
      </c>
      <c r="D7000" t="s">
        <v>8038</v>
      </c>
      <c r="E7000" s="1">
        <v>45397</v>
      </c>
      <c r="F7000">
        <v>1642.5</v>
      </c>
      <c r="G7000">
        <v>274</v>
      </c>
      <c r="H7000" t="s">
        <v>40</v>
      </c>
      <c r="I7000" t="str">
        <f>VLOOKUP(shipments[[#This Row],[SPID]],CHOOSE({1,2},people[[#All],[SPID]],people[[#All],[Sales_person]]),2,0)</f>
        <v>Mallorie Waber</v>
      </c>
      <c r="J7000">
        <f>YEAR(shipments[[#This Row],[Shipdate]])</f>
        <v>2024</v>
      </c>
      <c r="K7000" s="22"/>
      <c r="L7000" s="22">
        <f>VLOOKUP(shipments[[#This Row],[PID]],CHOOSE({1,2},products[PID],products[Cost_per_box]),2,0)</f>
        <v>10.51</v>
      </c>
      <c r="M7000" s="22">
        <f>shipments[[#This Row],[Boxes]]*shipments[[#This Row],[cost_per_box]]</f>
        <v>2879.74</v>
      </c>
      <c r="N7000" s="22">
        <f>shipments[[#This Row],[Amount]]-shipments[[#This Row],[total cost]]</f>
        <v>-1237.2399999999998</v>
      </c>
    </row>
    <row r="7001" spans="1:14" x14ac:dyDescent="0.35">
      <c r="A7001" t="s">
        <v>7055</v>
      </c>
      <c r="B7001" t="s">
        <v>8061</v>
      </c>
      <c r="C7001" t="s">
        <v>8024</v>
      </c>
      <c r="D7001" t="s">
        <v>8038</v>
      </c>
      <c r="E7001" s="1">
        <v>45519</v>
      </c>
      <c r="F7001">
        <v>7593.75</v>
      </c>
      <c r="G7001">
        <v>422</v>
      </c>
      <c r="H7001" t="s">
        <v>40</v>
      </c>
      <c r="I7001" t="str">
        <f>VLOOKUP(shipments[[#This Row],[SPID]],CHOOSE({1,2},people[[#All],[SPID]],people[[#All],[Sales_person]]),2,0)</f>
        <v>Mallorie Waber</v>
      </c>
      <c r="J7001">
        <f>YEAR(shipments[[#This Row],[Shipdate]])</f>
        <v>2024</v>
      </c>
      <c r="K7001" s="22"/>
      <c r="L7001" s="22">
        <f>VLOOKUP(shipments[[#This Row],[PID]],CHOOSE({1,2},products[PID],products[Cost_per_box]),2,0)</f>
        <v>6.43</v>
      </c>
      <c r="M7001" s="22">
        <f>shipments[[#This Row],[Boxes]]*shipments[[#This Row],[cost_per_box]]</f>
        <v>2713.46</v>
      </c>
      <c r="N7001" s="22">
        <f>shipments[[#This Row],[Amount]]-shipments[[#This Row],[total cost]]</f>
        <v>4880.29</v>
      </c>
    </row>
    <row r="7002" spans="1:14" x14ac:dyDescent="0.35">
      <c r="A7002" t="s">
        <v>7056</v>
      </c>
      <c r="B7002" t="s">
        <v>8061</v>
      </c>
      <c r="C7002" t="s">
        <v>8026</v>
      </c>
      <c r="D7002" t="s">
        <v>8037</v>
      </c>
      <c r="E7002" s="1">
        <v>45098</v>
      </c>
      <c r="F7002">
        <v>7344</v>
      </c>
      <c r="G7002">
        <v>408</v>
      </c>
      <c r="H7002" t="s">
        <v>7</v>
      </c>
      <c r="I7002" t="str">
        <f>VLOOKUP(shipments[[#This Row],[SPID]],CHOOSE({1,2},people[[#All],[SPID]],people[[#All],[Sales_person]]),2,0)</f>
        <v>Mallorie Waber</v>
      </c>
      <c r="J7002">
        <f>YEAR(shipments[[#This Row],[Shipdate]])</f>
        <v>2023</v>
      </c>
      <c r="K7002" s="22"/>
      <c r="L7002" s="22">
        <f>VLOOKUP(shipments[[#This Row],[PID]],CHOOSE({1,2},products[PID],products[Cost_per_box]),2,0)</f>
        <v>9.57</v>
      </c>
      <c r="M7002" s="22">
        <f>shipments[[#This Row],[Boxes]]*shipments[[#This Row],[cost_per_box]]</f>
        <v>3904.56</v>
      </c>
      <c r="N7002" s="22">
        <f>shipments[[#This Row],[Amount]]-shipments[[#This Row],[total cost]]</f>
        <v>3439.44</v>
      </c>
    </row>
    <row r="7003" spans="1:14" x14ac:dyDescent="0.35">
      <c r="A7003" t="s">
        <v>7057</v>
      </c>
      <c r="B7003" t="s">
        <v>8061</v>
      </c>
      <c r="C7003" t="s">
        <v>8026</v>
      </c>
      <c r="D7003" t="s">
        <v>8038</v>
      </c>
      <c r="E7003" s="1">
        <v>45418</v>
      </c>
      <c r="F7003">
        <v>1554.75</v>
      </c>
      <c r="G7003">
        <v>92</v>
      </c>
      <c r="H7003" t="s">
        <v>7</v>
      </c>
      <c r="I7003" t="str">
        <f>VLOOKUP(shipments[[#This Row],[SPID]],CHOOSE({1,2},people[[#All],[SPID]],people[[#All],[Sales_person]]),2,0)</f>
        <v>Mallorie Waber</v>
      </c>
      <c r="J7003">
        <f>YEAR(shipments[[#This Row],[Shipdate]])</f>
        <v>2024</v>
      </c>
      <c r="K7003" s="22"/>
      <c r="L7003" s="22">
        <f>VLOOKUP(shipments[[#This Row],[PID]],CHOOSE({1,2},products[PID],products[Cost_per_box]),2,0)</f>
        <v>9.57</v>
      </c>
      <c r="M7003" s="22">
        <f>shipments[[#This Row],[Boxes]]*shipments[[#This Row],[cost_per_box]]</f>
        <v>880.44</v>
      </c>
      <c r="N7003" s="22">
        <f>shipments[[#This Row],[Amount]]-shipments[[#This Row],[total cost]]</f>
        <v>674.31</v>
      </c>
    </row>
    <row r="7004" spans="1:14" x14ac:dyDescent="0.35">
      <c r="A7004" t="s">
        <v>7058</v>
      </c>
      <c r="B7004" t="s">
        <v>8061</v>
      </c>
      <c r="C7004" t="s">
        <v>8026</v>
      </c>
      <c r="D7004" t="s">
        <v>8034</v>
      </c>
      <c r="E7004" s="1">
        <v>45260</v>
      </c>
      <c r="F7004">
        <v>3827.25</v>
      </c>
      <c r="G7004">
        <v>274</v>
      </c>
      <c r="H7004" t="s">
        <v>7</v>
      </c>
      <c r="I7004" t="str">
        <f>VLOOKUP(shipments[[#This Row],[SPID]],CHOOSE({1,2},people[[#All],[SPID]],people[[#All],[Sales_person]]),2,0)</f>
        <v>Mallorie Waber</v>
      </c>
      <c r="J7004">
        <f>YEAR(shipments[[#This Row],[Shipdate]])</f>
        <v>2023</v>
      </c>
      <c r="K7004" s="22"/>
      <c r="L7004" s="22">
        <f>VLOOKUP(shipments[[#This Row],[PID]],CHOOSE({1,2},products[PID],products[Cost_per_box]),2,0)</f>
        <v>9.57</v>
      </c>
      <c r="M7004" s="22">
        <f>shipments[[#This Row],[Boxes]]*shipments[[#This Row],[cost_per_box]]</f>
        <v>2622.1800000000003</v>
      </c>
      <c r="N7004" s="22">
        <f>shipments[[#This Row],[Amount]]-shipments[[#This Row],[total cost]]</f>
        <v>1205.0699999999997</v>
      </c>
    </row>
    <row r="7005" spans="1:14" x14ac:dyDescent="0.35">
      <c r="A7005" t="s">
        <v>7059</v>
      </c>
      <c r="B7005" t="s">
        <v>8061</v>
      </c>
      <c r="C7005" t="s">
        <v>8027</v>
      </c>
      <c r="D7005" t="s">
        <v>8037</v>
      </c>
      <c r="E7005" s="1">
        <v>44971</v>
      </c>
      <c r="F7005">
        <v>2436.75</v>
      </c>
      <c r="G7005">
        <v>222</v>
      </c>
      <c r="H7005" t="s">
        <v>7</v>
      </c>
      <c r="I7005" t="str">
        <f>VLOOKUP(shipments[[#This Row],[SPID]],CHOOSE({1,2},people[[#All],[SPID]],people[[#All],[Sales_person]]),2,0)</f>
        <v>Mallorie Waber</v>
      </c>
      <c r="J7005">
        <f>YEAR(shipments[[#This Row],[Shipdate]])</f>
        <v>2023</v>
      </c>
      <c r="K7005" s="22"/>
      <c r="L7005" s="22">
        <f>VLOOKUP(shipments[[#This Row],[PID]],CHOOSE({1,2},products[PID],products[Cost_per_box]),2,0)</f>
        <v>8.43</v>
      </c>
      <c r="M7005" s="22">
        <f>shipments[[#This Row],[Boxes]]*shipments[[#This Row],[cost_per_box]]</f>
        <v>1871.46</v>
      </c>
      <c r="N7005" s="22">
        <f>shipments[[#This Row],[Amount]]-shipments[[#This Row],[total cost]]</f>
        <v>565.29</v>
      </c>
    </row>
    <row r="7006" spans="1:14" x14ac:dyDescent="0.35">
      <c r="A7006" t="s">
        <v>7060</v>
      </c>
      <c r="B7006" t="s">
        <v>8061</v>
      </c>
      <c r="C7006" t="s">
        <v>8027</v>
      </c>
      <c r="D7006" t="s">
        <v>8038</v>
      </c>
      <c r="E7006" s="1">
        <v>45229</v>
      </c>
      <c r="F7006">
        <v>445.5</v>
      </c>
      <c r="G7006">
        <v>64</v>
      </c>
      <c r="H7006" t="s">
        <v>40</v>
      </c>
      <c r="I7006" t="str">
        <f>VLOOKUP(shipments[[#This Row],[SPID]],CHOOSE({1,2},people[[#All],[SPID]],people[[#All],[Sales_person]]),2,0)</f>
        <v>Mallorie Waber</v>
      </c>
      <c r="J7006">
        <f>YEAR(shipments[[#This Row],[Shipdate]])</f>
        <v>2023</v>
      </c>
      <c r="K7006" s="22"/>
      <c r="L7006" s="22">
        <f>VLOOKUP(shipments[[#This Row],[PID]],CHOOSE({1,2},products[PID],products[Cost_per_box]),2,0)</f>
        <v>8.43</v>
      </c>
      <c r="M7006" s="22">
        <f>shipments[[#This Row],[Boxes]]*shipments[[#This Row],[cost_per_box]]</f>
        <v>539.52</v>
      </c>
      <c r="N7006" s="22">
        <f>shipments[[#This Row],[Amount]]-shipments[[#This Row],[total cost]]</f>
        <v>-94.019999999999982</v>
      </c>
    </row>
    <row r="7007" spans="1:14" x14ac:dyDescent="0.35">
      <c r="A7007" t="s">
        <v>7061</v>
      </c>
      <c r="B7007" t="s">
        <v>8061</v>
      </c>
      <c r="C7007" t="s">
        <v>8027</v>
      </c>
      <c r="D7007" t="s">
        <v>8034</v>
      </c>
      <c r="E7007" s="1">
        <v>45327</v>
      </c>
      <c r="F7007">
        <v>2668.5</v>
      </c>
      <c r="G7007">
        <v>267</v>
      </c>
      <c r="H7007" t="s">
        <v>7</v>
      </c>
      <c r="I7007" t="str">
        <f>VLOOKUP(shipments[[#This Row],[SPID]],CHOOSE({1,2},people[[#All],[SPID]],people[[#All],[Sales_person]]),2,0)</f>
        <v>Mallorie Waber</v>
      </c>
      <c r="J7007">
        <f>YEAR(shipments[[#This Row],[Shipdate]])</f>
        <v>2024</v>
      </c>
      <c r="K7007" s="22"/>
      <c r="L7007" s="22">
        <f>VLOOKUP(shipments[[#This Row],[PID]],CHOOSE({1,2},products[PID],products[Cost_per_box]),2,0)</f>
        <v>8.43</v>
      </c>
      <c r="M7007" s="22">
        <f>shipments[[#This Row],[Boxes]]*shipments[[#This Row],[cost_per_box]]</f>
        <v>2250.81</v>
      </c>
      <c r="N7007" s="22">
        <f>shipments[[#This Row],[Amount]]-shipments[[#This Row],[total cost]]</f>
        <v>417.69000000000005</v>
      </c>
    </row>
    <row r="7008" spans="1:14" x14ac:dyDescent="0.35">
      <c r="A7008" t="s">
        <v>7062</v>
      </c>
      <c r="B7008" t="s">
        <v>8061</v>
      </c>
      <c r="C7008" t="s">
        <v>8027</v>
      </c>
      <c r="D7008" t="s">
        <v>8037</v>
      </c>
      <c r="E7008" s="1">
        <v>45076</v>
      </c>
      <c r="F7008">
        <v>1183.5</v>
      </c>
      <c r="G7008">
        <v>108</v>
      </c>
      <c r="H7008" t="s">
        <v>7</v>
      </c>
      <c r="I7008" t="str">
        <f>VLOOKUP(shipments[[#This Row],[SPID]],CHOOSE({1,2},people[[#All],[SPID]],people[[#All],[Sales_person]]),2,0)</f>
        <v>Mallorie Waber</v>
      </c>
      <c r="J7008">
        <f>YEAR(shipments[[#This Row],[Shipdate]])</f>
        <v>2023</v>
      </c>
      <c r="K7008" s="22"/>
      <c r="L7008" s="22">
        <f>VLOOKUP(shipments[[#This Row],[PID]],CHOOSE({1,2},products[PID],products[Cost_per_box]),2,0)</f>
        <v>8.43</v>
      </c>
      <c r="M7008" s="22">
        <f>shipments[[#This Row],[Boxes]]*shipments[[#This Row],[cost_per_box]]</f>
        <v>910.43999999999994</v>
      </c>
      <c r="N7008" s="22">
        <f>shipments[[#This Row],[Amount]]-shipments[[#This Row],[total cost]]</f>
        <v>273.06000000000006</v>
      </c>
    </row>
    <row r="7009" spans="1:14" x14ac:dyDescent="0.35">
      <c r="A7009" t="s">
        <v>7063</v>
      </c>
      <c r="B7009" t="s">
        <v>8061</v>
      </c>
      <c r="C7009" t="s">
        <v>8027</v>
      </c>
      <c r="D7009" t="s">
        <v>8038</v>
      </c>
      <c r="E7009" s="1">
        <v>45013</v>
      </c>
      <c r="F7009">
        <v>6576.75</v>
      </c>
      <c r="G7009">
        <v>731</v>
      </c>
      <c r="H7009" t="s">
        <v>7</v>
      </c>
      <c r="I7009" t="str">
        <f>VLOOKUP(shipments[[#This Row],[SPID]],CHOOSE({1,2},people[[#All],[SPID]],people[[#All],[Sales_person]]),2,0)</f>
        <v>Mallorie Waber</v>
      </c>
      <c r="J7009">
        <f>YEAR(shipments[[#This Row],[Shipdate]])</f>
        <v>2023</v>
      </c>
      <c r="K7009" s="22"/>
      <c r="L7009" s="22">
        <f>VLOOKUP(shipments[[#This Row],[PID]],CHOOSE({1,2},products[PID],products[Cost_per_box]),2,0)</f>
        <v>8.43</v>
      </c>
      <c r="M7009" s="22">
        <f>shipments[[#This Row],[Boxes]]*shipments[[#This Row],[cost_per_box]]</f>
        <v>6162.33</v>
      </c>
      <c r="N7009" s="22">
        <f>shipments[[#This Row],[Amount]]-shipments[[#This Row],[total cost]]</f>
        <v>414.42000000000007</v>
      </c>
    </row>
    <row r="7010" spans="1:14" x14ac:dyDescent="0.35">
      <c r="A7010" t="s">
        <v>7064</v>
      </c>
      <c r="B7010" t="s">
        <v>8061</v>
      </c>
      <c r="C7010" t="s">
        <v>8028</v>
      </c>
      <c r="D7010" t="s">
        <v>8037</v>
      </c>
      <c r="E7010" s="1">
        <v>45372</v>
      </c>
      <c r="F7010">
        <v>8613</v>
      </c>
      <c r="G7010">
        <v>1077</v>
      </c>
      <c r="H7010" t="s">
        <v>7</v>
      </c>
      <c r="I7010" t="str">
        <f>VLOOKUP(shipments[[#This Row],[SPID]],CHOOSE({1,2},people[[#All],[SPID]],people[[#All],[Sales_person]]),2,0)</f>
        <v>Mallorie Waber</v>
      </c>
      <c r="J7010">
        <f>YEAR(shipments[[#This Row],[Shipdate]])</f>
        <v>2024</v>
      </c>
      <c r="K7010" s="22"/>
      <c r="L7010" s="22">
        <f>VLOOKUP(shipments[[#This Row],[PID]],CHOOSE({1,2},products[PID],products[Cost_per_box]),2,0)</f>
        <v>6.8</v>
      </c>
      <c r="M7010" s="22">
        <f>shipments[[#This Row],[Boxes]]*shipments[[#This Row],[cost_per_box]]</f>
        <v>7323.5999999999995</v>
      </c>
      <c r="N7010" s="22">
        <f>shipments[[#This Row],[Amount]]-shipments[[#This Row],[total cost]]</f>
        <v>1289.4000000000005</v>
      </c>
    </row>
    <row r="7011" spans="1:14" x14ac:dyDescent="0.35">
      <c r="A7011" t="s">
        <v>7065</v>
      </c>
      <c r="B7011" t="s">
        <v>8061</v>
      </c>
      <c r="C7011" t="s">
        <v>8028</v>
      </c>
      <c r="D7011" t="s">
        <v>8033</v>
      </c>
      <c r="E7011" s="1">
        <v>45495</v>
      </c>
      <c r="F7011">
        <v>546.75</v>
      </c>
      <c r="G7011">
        <v>55</v>
      </c>
      <c r="H7011" t="s">
        <v>18</v>
      </c>
      <c r="I7011" t="str">
        <f>VLOOKUP(shipments[[#This Row],[SPID]],CHOOSE({1,2},people[[#All],[SPID]],people[[#All],[Sales_person]]),2,0)</f>
        <v>Mallorie Waber</v>
      </c>
      <c r="J7011">
        <f>YEAR(shipments[[#This Row],[Shipdate]])</f>
        <v>2024</v>
      </c>
      <c r="K7011" s="22"/>
      <c r="L7011" s="22">
        <f>VLOOKUP(shipments[[#This Row],[PID]],CHOOSE({1,2},products[PID],products[Cost_per_box]),2,0)</f>
        <v>6.8</v>
      </c>
      <c r="M7011" s="22">
        <f>shipments[[#This Row],[Boxes]]*shipments[[#This Row],[cost_per_box]]</f>
        <v>374</v>
      </c>
      <c r="N7011" s="22">
        <f>shipments[[#This Row],[Amount]]-shipments[[#This Row],[total cost]]</f>
        <v>172.75</v>
      </c>
    </row>
    <row r="7012" spans="1:14" x14ac:dyDescent="0.35">
      <c r="A7012" t="s">
        <v>7066</v>
      </c>
      <c r="B7012" t="s">
        <v>8061</v>
      </c>
      <c r="C7012" t="s">
        <v>8028</v>
      </c>
      <c r="D7012" t="s">
        <v>8037</v>
      </c>
      <c r="E7012" s="1">
        <v>44977</v>
      </c>
      <c r="F7012">
        <v>2047.5</v>
      </c>
      <c r="G7012">
        <v>293</v>
      </c>
      <c r="H7012" t="s">
        <v>7</v>
      </c>
      <c r="I7012" t="str">
        <f>VLOOKUP(shipments[[#This Row],[SPID]],CHOOSE({1,2},people[[#All],[SPID]],people[[#All],[Sales_person]]),2,0)</f>
        <v>Mallorie Waber</v>
      </c>
      <c r="J7012">
        <f>YEAR(shipments[[#This Row],[Shipdate]])</f>
        <v>2023</v>
      </c>
      <c r="K7012" s="22"/>
      <c r="L7012" s="22">
        <f>VLOOKUP(shipments[[#This Row],[PID]],CHOOSE({1,2},products[PID],products[Cost_per_box]),2,0)</f>
        <v>6.8</v>
      </c>
      <c r="M7012" s="22">
        <f>shipments[[#This Row],[Boxes]]*shipments[[#This Row],[cost_per_box]]</f>
        <v>1992.3999999999999</v>
      </c>
      <c r="N7012" s="22">
        <f>shipments[[#This Row],[Amount]]-shipments[[#This Row],[total cost]]</f>
        <v>55.100000000000136</v>
      </c>
    </row>
    <row r="7013" spans="1:14" x14ac:dyDescent="0.35">
      <c r="A7013" t="s">
        <v>7067</v>
      </c>
      <c r="B7013" t="s">
        <v>8061</v>
      </c>
      <c r="C7013" t="s">
        <v>8028</v>
      </c>
      <c r="D7013" t="s">
        <v>8038</v>
      </c>
      <c r="E7013" s="1">
        <v>45537</v>
      </c>
      <c r="F7013">
        <v>6198.75</v>
      </c>
      <c r="G7013">
        <v>620</v>
      </c>
      <c r="H7013" t="s">
        <v>26</v>
      </c>
      <c r="I7013" t="str">
        <f>VLOOKUP(shipments[[#This Row],[SPID]],CHOOSE({1,2},people[[#All],[SPID]],people[[#All],[Sales_person]]),2,0)</f>
        <v>Mallorie Waber</v>
      </c>
      <c r="J7013">
        <f>YEAR(shipments[[#This Row],[Shipdate]])</f>
        <v>2024</v>
      </c>
      <c r="K7013" s="22"/>
      <c r="L7013" s="22">
        <f>VLOOKUP(shipments[[#This Row],[PID]],CHOOSE({1,2},products[PID],products[Cost_per_box]),2,0)</f>
        <v>6.8</v>
      </c>
      <c r="M7013" s="22">
        <f>shipments[[#This Row],[Boxes]]*shipments[[#This Row],[cost_per_box]]</f>
        <v>4216</v>
      </c>
      <c r="N7013" s="22">
        <f>shipments[[#This Row],[Amount]]-shipments[[#This Row],[total cost]]</f>
        <v>1982.75</v>
      </c>
    </row>
    <row r="7014" spans="1:14" x14ac:dyDescent="0.35">
      <c r="A7014" t="s">
        <v>7068</v>
      </c>
      <c r="B7014" t="s">
        <v>8061</v>
      </c>
      <c r="C7014" t="s">
        <v>8029</v>
      </c>
      <c r="D7014" t="s">
        <v>8036</v>
      </c>
      <c r="E7014" s="1">
        <v>45105</v>
      </c>
      <c r="F7014">
        <v>5271.75</v>
      </c>
      <c r="G7014">
        <v>196</v>
      </c>
      <c r="H7014" t="s">
        <v>7</v>
      </c>
      <c r="I7014" t="str">
        <f>VLOOKUP(shipments[[#This Row],[SPID]],CHOOSE({1,2},people[[#All],[SPID]],people[[#All],[Sales_person]]),2,0)</f>
        <v>Mallorie Waber</v>
      </c>
      <c r="J7014">
        <f>YEAR(shipments[[#This Row],[Shipdate]])</f>
        <v>2023</v>
      </c>
      <c r="K7014" s="22"/>
      <c r="L7014" s="22">
        <f>VLOOKUP(shipments[[#This Row],[PID]],CHOOSE({1,2},products[PID],products[Cost_per_box]),2,0)</f>
        <v>5.04</v>
      </c>
      <c r="M7014" s="22">
        <f>shipments[[#This Row],[Boxes]]*shipments[[#This Row],[cost_per_box]]</f>
        <v>987.84</v>
      </c>
      <c r="N7014" s="22">
        <f>shipments[[#This Row],[Amount]]-shipments[[#This Row],[total cost]]</f>
        <v>4283.91</v>
      </c>
    </row>
    <row r="7015" spans="1:14" x14ac:dyDescent="0.35">
      <c r="A7015" t="s">
        <v>7069</v>
      </c>
      <c r="B7015" t="s">
        <v>8061</v>
      </c>
      <c r="C7015" t="s">
        <v>8029</v>
      </c>
      <c r="D7015" t="s">
        <v>8033</v>
      </c>
      <c r="E7015" s="1">
        <v>45317</v>
      </c>
      <c r="F7015">
        <v>2587.5</v>
      </c>
      <c r="G7015">
        <v>93</v>
      </c>
      <c r="H7015" t="s">
        <v>7</v>
      </c>
      <c r="I7015" t="str">
        <f>VLOOKUP(shipments[[#This Row],[SPID]],CHOOSE({1,2},people[[#All],[SPID]],people[[#All],[Sales_person]]),2,0)</f>
        <v>Mallorie Waber</v>
      </c>
      <c r="J7015">
        <f>YEAR(shipments[[#This Row],[Shipdate]])</f>
        <v>2024</v>
      </c>
      <c r="K7015" s="22"/>
      <c r="L7015" s="22">
        <f>VLOOKUP(shipments[[#This Row],[PID]],CHOOSE({1,2},products[PID],products[Cost_per_box]),2,0)</f>
        <v>5.04</v>
      </c>
      <c r="M7015" s="22">
        <f>shipments[[#This Row],[Boxes]]*shipments[[#This Row],[cost_per_box]]</f>
        <v>468.72</v>
      </c>
      <c r="N7015" s="22">
        <f>shipments[[#This Row],[Amount]]-shipments[[#This Row],[total cost]]</f>
        <v>2118.7799999999997</v>
      </c>
    </row>
    <row r="7016" spans="1:14" x14ac:dyDescent="0.35">
      <c r="A7016" t="s">
        <v>7070</v>
      </c>
      <c r="B7016" t="s">
        <v>8061</v>
      </c>
      <c r="C7016" t="s">
        <v>8029</v>
      </c>
      <c r="D7016" t="s">
        <v>8033</v>
      </c>
      <c r="E7016" s="1">
        <v>45454</v>
      </c>
      <c r="F7016">
        <v>2592</v>
      </c>
      <c r="G7016">
        <v>90</v>
      </c>
      <c r="H7016" t="s">
        <v>7</v>
      </c>
      <c r="I7016" t="str">
        <f>VLOOKUP(shipments[[#This Row],[SPID]],CHOOSE({1,2},people[[#All],[SPID]],people[[#All],[Sales_person]]),2,0)</f>
        <v>Mallorie Waber</v>
      </c>
      <c r="J7016">
        <f>YEAR(shipments[[#This Row],[Shipdate]])</f>
        <v>2024</v>
      </c>
      <c r="K7016" s="22"/>
      <c r="L7016" s="22">
        <f>VLOOKUP(shipments[[#This Row],[PID]],CHOOSE({1,2},products[PID],products[Cost_per_box]),2,0)</f>
        <v>5.04</v>
      </c>
      <c r="M7016" s="22">
        <f>shipments[[#This Row],[Boxes]]*shipments[[#This Row],[cost_per_box]]</f>
        <v>453.6</v>
      </c>
      <c r="N7016" s="22">
        <f>shipments[[#This Row],[Amount]]-shipments[[#This Row],[total cost]]</f>
        <v>2138.4</v>
      </c>
    </row>
    <row r="7017" spans="1:14" x14ac:dyDescent="0.35">
      <c r="A7017" t="s">
        <v>7071</v>
      </c>
      <c r="B7017" t="s">
        <v>8061</v>
      </c>
      <c r="C7017" t="s">
        <v>8030</v>
      </c>
      <c r="D7017" t="s">
        <v>8033</v>
      </c>
      <c r="E7017" s="1">
        <v>45371</v>
      </c>
      <c r="F7017">
        <v>16137</v>
      </c>
      <c r="G7017">
        <v>1345</v>
      </c>
      <c r="H7017" t="s">
        <v>7</v>
      </c>
      <c r="I7017" t="str">
        <f>VLOOKUP(shipments[[#This Row],[SPID]],CHOOSE({1,2},people[[#All],[SPID]],people[[#All],[Sales_person]]),2,0)</f>
        <v>Mallorie Waber</v>
      </c>
      <c r="J7017">
        <f>YEAR(shipments[[#This Row],[Shipdate]])</f>
        <v>2024</v>
      </c>
      <c r="K7017" s="22"/>
      <c r="L7017" s="22">
        <f>VLOOKUP(shipments[[#This Row],[PID]],CHOOSE({1,2},products[PID],products[Cost_per_box]),2,0)</f>
        <v>2.76</v>
      </c>
      <c r="M7017" s="22">
        <f>shipments[[#This Row],[Boxes]]*shipments[[#This Row],[cost_per_box]]</f>
        <v>3712.2</v>
      </c>
      <c r="N7017" s="22">
        <f>shipments[[#This Row],[Amount]]-shipments[[#This Row],[total cost]]</f>
        <v>12424.8</v>
      </c>
    </row>
    <row r="7018" spans="1:14" x14ac:dyDescent="0.35">
      <c r="A7018" t="s">
        <v>7072</v>
      </c>
      <c r="B7018" t="s">
        <v>8061</v>
      </c>
      <c r="C7018" t="s">
        <v>8031</v>
      </c>
      <c r="D7018" t="s">
        <v>8033</v>
      </c>
      <c r="E7018" s="1">
        <v>45414</v>
      </c>
      <c r="F7018">
        <v>2727</v>
      </c>
      <c r="G7018">
        <v>303</v>
      </c>
      <c r="H7018" t="s">
        <v>40</v>
      </c>
      <c r="I7018" t="str">
        <f>VLOOKUP(shipments[[#This Row],[SPID]],CHOOSE({1,2},people[[#All],[SPID]],people[[#All],[Sales_person]]),2,0)</f>
        <v>Mallorie Waber</v>
      </c>
      <c r="J7018">
        <f>YEAR(shipments[[#This Row],[Shipdate]])</f>
        <v>2024</v>
      </c>
      <c r="K7018" s="22"/>
      <c r="L7018" s="22">
        <f>VLOOKUP(shipments[[#This Row],[PID]],CHOOSE({1,2},products[PID],products[Cost_per_box]),2,0)</f>
        <v>3.32</v>
      </c>
      <c r="M7018" s="22">
        <f>shipments[[#This Row],[Boxes]]*shipments[[#This Row],[cost_per_box]]</f>
        <v>1005.9599999999999</v>
      </c>
      <c r="N7018" s="22">
        <f>shipments[[#This Row],[Amount]]-shipments[[#This Row],[total cost]]</f>
        <v>1721.04</v>
      </c>
    </row>
    <row r="7019" spans="1:14" x14ac:dyDescent="0.35">
      <c r="A7019" t="s">
        <v>7073</v>
      </c>
      <c r="B7019" t="s">
        <v>8061</v>
      </c>
      <c r="C7019" t="s">
        <v>8031</v>
      </c>
      <c r="D7019" t="s">
        <v>8038</v>
      </c>
      <c r="E7019" s="1">
        <v>45481</v>
      </c>
      <c r="F7019">
        <v>4486.5</v>
      </c>
      <c r="G7019">
        <v>449</v>
      </c>
      <c r="H7019" t="s">
        <v>18</v>
      </c>
      <c r="I7019" t="str">
        <f>VLOOKUP(shipments[[#This Row],[SPID]],CHOOSE({1,2},people[[#All],[SPID]],people[[#All],[Sales_person]]),2,0)</f>
        <v>Mallorie Waber</v>
      </c>
      <c r="J7019">
        <f>YEAR(shipments[[#This Row],[Shipdate]])</f>
        <v>2024</v>
      </c>
      <c r="K7019" s="22"/>
      <c r="L7019" s="22">
        <f>VLOOKUP(shipments[[#This Row],[PID]],CHOOSE({1,2},products[PID],products[Cost_per_box]),2,0)</f>
        <v>3.32</v>
      </c>
      <c r="M7019" s="22">
        <f>shipments[[#This Row],[Boxes]]*shipments[[#This Row],[cost_per_box]]</f>
        <v>1490.6799999999998</v>
      </c>
      <c r="N7019" s="22">
        <f>shipments[[#This Row],[Amount]]-shipments[[#This Row],[total cost]]</f>
        <v>2995.82</v>
      </c>
    </row>
    <row r="7020" spans="1:14" x14ac:dyDescent="0.35">
      <c r="A7020" t="s">
        <v>7074</v>
      </c>
      <c r="B7020" t="s">
        <v>8061</v>
      </c>
      <c r="C7020" t="s">
        <v>8031</v>
      </c>
      <c r="D7020" t="s">
        <v>8038</v>
      </c>
      <c r="E7020" s="1">
        <v>45141</v>
      </c>
      <c r="F7020">
        <v>5890.5</v>
      </c>
      <c r="G7020">
        <v>655</v>
      </c>
      <c r="H7020" t="s">
        <v>7</v>
      </c>
      <c r="I7020" t="str">
        <f>VLOOKUP(shipments[[#This Row],[SPID]],CHOOSE({1,2},people[[#All],[SPID]],people[[#All],[Sales_person]]),2,0)</f>
        <v>Mallorie Waber</v>
      </c>
      <c r="J7020">
        <f>YEAR(shipments[[#This Row],[Shipdate]])</f>
        <v>2023</v>
      </c>
      <c r="K7020" s="22"/>
      <c r="L7020" s="22">
        <f>VLOOKUP(shipments[[#This Row],[PID]],CHOOSE({1,2},products[PID],products[Cost_per_box]),2,0)</f>
        <v>3.32</v>
      </c>
      <c r="M7020" s="22">
        <f>shipments[[#This Row],[Boxes]]*shipments[[#This Row],[cost_per_box]]</f>
        <v>2174.6</v>
      </c>
      <c r="N7020" s="22">
        <f>shipments[[#This Row],[Amount]]-shipments[[#This Row],[total cost]]</f>
        <v>3715.9</v>
      </c>
    </row>
    <row r="7021" spans="1:14" x14ac:dyDescent="0.35">
      <c r="A7021" t="s">
        <v>7075</v>
      </c>
      <c r="B7021" t="s">
        <v>8061</v>
      </c>
      <c r="C7021" t="s">
        <v>8031</v>
      </c>
      <c r="D7021" t="s">
        <v>8037</v>
      </c>
      <c r="E7021" s="1">
        <v>45237</v>
      </c>
      <c r="F7021">
        <v>2853</v>
      </c>
      <c r="G7021">
        <v>357</v>
      </c>
      <c r="H7021" t="s">
        <v>7</v>
      </c>
      <c r="I7021" t="str">
        <f>VLOOKUP(shipments[[#This Row],[SPID]],CHOOSE({1,2},people[[#All],[SPID]],people[[#All],[Sales_person]]),2,0)</f>
        <v>Mallorie Waber</v>
      </c>
      <c r="J7021">
        <f>YEAR(shipments[[#This Row],[Shipdate]])</f>
        <v>2023</v>
      </c>
      <c r="K7021" s="22"/>
      <c r="L7021" s="22">
        <f>VLOOKUP(shipments[[#This Row],[PID]],CHOOSE({1,2},products[PID],products[Cost_per_box]),2,0)</f>
        <v>3.32</v>
      </c>
      <c r="M7021" s="22">
        <f>shipments[[#This Row],[Boxes]]*shipments[[#This Row],[cost_per_box]]</f>
        <v>1185.24</v>
      </c>
      <c r="N7021" s="22">
        <f>shipments[[#This Row],[Amount]]-shipments[[#This Row],[total cost]]</f>
        <v>1667.76</v>
      </c>
    </row>
    <row r="7022" spans="1:14" x14ac:dyDescent="0.35">
      <c r="A7022" t="s">
        <v>7076</v>
      </c>
      <c r="B7022" t="s">
        <v>8061</v>
      </c>
      <c r="C7022" t="s">
        <v>8031</v>
      </c>
      <c r="D7022" t="s">
        <v>8038</v>
      </c>
      <c r="E7022" s="1">
        <v>45051</v>
      </c>
      <c r="F7022">
        <v>4212</v>
      </c>
      <c r="G7022">
        <v>422</v>
      </c>
      <c r="H7022" t="s">
        <v>7</v>
      </c>
      <c r="I7022" t="str">
        <f>VLOOKUP(shipments[[#This Row],[SPID]],CHOOSE({1,2},people[[#All],[SPID]],people[[#All],[Sales_person]]),2,0)</f>
        <v>Mallorie Waber</v>
      </c>
      <c r="J7022">
        <f>YEAR(shipments[[#This Row],[Shipdate]])</f>
        <v>2023</v>
      </c>
      <c r="K7022" s="22"/>
      <c r="L7022" s="22">
        <f>VLOOKUP(shipments[[#This Row],[PID]],CHOOSE({1,2},products[PID],products[Cost_per_box]),2,0)</f>
        <v>3.32</v>
      </c>
      <c r="M7022" s="22">
        <f>shipments[[#This Row],[Boxes]]*shipments[[#This Row],[cost_per_box]]</f>
        <v>1401.04</v>
      </c>
      <c r="N7022" s="22">
        <f>shipments[[#This Row],[Amount]]-shipments[[#This Row],[total cost]]</f>
        <v>2810.96</v>
      </c>
    </row>
    <row r="7023" spans="1:14" x14ac:dyDescent="0.35">
      <c r="A7023" t="s">
        <v>7077</v>
      </c>
      <c r="B7023" t="s">
        <v>8061</v>
      </c>
      <c r="C7023" t="s">
        <v>8032</v>
      </c>
      <c r="D7023" t="s">
        <v>8036</v>
      </c>
      <c r="E7023" s="1">
        <v>45208</v>
      </c>
      <c r="F7023">
        <v>4254.75</v>
      </c>
      <c r="G7023">
        <v>224</v>
      </c>
      <c r="H7023" t="s">
        <v>7</v>
      </c>
      <c r="I7023" t="str">
        <f>VLOOKUP(shipments[[#This Row],[SPID]],CHOOSE({1,2},people[[#All],[SPID]],people[[#All],[Sales_person]]),2,0)</f>
        <v>Mallorie Waber</v>
      </c>
      <c r="J7023">
        <f>YEAR(shipments[[#This Row],[Shipdate]])</f>
        <v>2023</v>
      </c>
      <c r="K7023" s="22"/>
      <c r="L7023" s="22">
        <f>VLOOKUP(shipments[[#This Row],[PID]],CHOOSE({1,2},products[PID],products[Cost_per_box]),2,0)</f>
        <v>2.65</v>
      </c>
      <c r="M7023" s="22">
        <f>shipments[[#This Row],[Boxes]]*shipments[[#This Row],[cost_per_box]]</f>
        <v>593.6</v>
      </c>
      <c r="N7023" s="22">
        <f>shipments[[#This Row],[Amount]]-shipments[[#This Row],[total cost]]</f>
        <v>3661.15</v>
      </c>
    </row>
    <row r="7024" spans="1:14" x14ac:dyDescent="0.35">
      <c r="A7024" t="s">
        <v>7078</v>
      </c>
      <c r="B7024" t="s">
        <v>8060</v>
      </c>
      <c r="C7024" t="s">
        <v>8011</v>
      </c>
      <c r="D7024" t="s">
        <v>8036</v>
      </c>
      <c r="E7024" s="1">
        <v>45182</v>
      </c>
      <c r="F7024">
        <v>8851.5</v>
      </c>
      <c r="G7024">
        <v>554</v>
      </c>
      <c r="H7024" t="s">
        <v>7</v>
      </c>
      <c r="I7024" t="str">
        <f>VLOOKUP(shipments[[#This Row],[SPID]],CHOOSE({1,2},people[[#All],[SPID]],people[[#All],[Sales_person]]),2,0)</f>
        <v>Jehu Rudeforth</v>
      </c>
      <c r="J7024">
        <f>YEAR(shipments[[#This Row],[Shipdate]])</f>
        <v>2023</v>
      </c>
      <c r="K7024" s="22"/>
      <c r="L7024" s="22">
        <f>VLOOKUP(shipments[[#This Row],[PID]],CHOOSE({1,2},products[PID],products[Cost_per_box]),2,0)</f>
        <v>5.26</v>
      </c>
      <c r="M7024" s="22">
        <f>shipments[[#This Row],[Boxes]]*shipments[[#This Row],[cost_per_box]]</f>
        <v>2914.04</v>
      </c>
      <c r="N7024" s="22">
        <f>shipments[[#This Row],[Amount]]-shipments[[#This Row],[total cost]]</f>
        <v>5937.46</v>
      </c>
    </row>
    <row r="7025" spans="1:14" x14ac:dyDescent="0.35">
      <c r="A7025" t="s">
        <v>7080</v>
      </c>
      <c r="B7025" t="s">
        <v>8060</v>
      </c>
      <c r="C7025" t="s">
        <v>8011</v>
      </c>
      <c r="D7025" t="s">
        <v>8037</v>
      </c>
      <c r="E7025" s="1">
        <v>44987</v>
      </c>
      <c r="F7025">
        <v>7499.25</v>
      </c>
      <c r="G7025">
        <v>500</v>
      </c>
      <c r="H7025" t="s">
        <v>7</v>
      </c>
      <c r="I7025" t="str">
        <f>VLOOKUP(shipments[[#This Row],[SPID]],CHOOSE({1,2},people[[#All],[SPID]],people[[#All],[Sales_person]]),2,0)</f>
        <v>Jehu Rudeforth</v>
      </c>
      <c r="J7025">
        <f>YEAR(shipments[[#This Row],[Shipdate]])</f>
        <v>2023</v>
      </c>
      <c r="K7025" s="22"/>
      <c r="L7025" s="22">
        <f>VLOOKUP(shipments[[#This Row],[PID]],CHOOSE({1,2},products[PID],products[Cost_per_box]),2,0)</f>
        <v>5.26</v>
      </c>
      <c r="M7025" s="22">
        <f>shipments[[#This Row],[Boxes]]*shipments[[#This Row],[cost_per_box]]</f>
        <v>2630</v>
      </c>
      <c r="N7025" s="22">
        <f>shipments[[#This Row],[Amount]]-shipments[[#This Row],[total cost]]</f>
        <v>4869.25</v>
      </c>
    </row>
    <row r="7026" spans="1:14" x14ac:dyDescent="0.35">
      <c r="A7026" t="s">
        <v>7081</v>
      </c>
      <c r="B7026" t="s">
        <v>8060</v>
      </c>
      <c r="C7026" t="s">
        <v>8012</v>
      </c>
      <c r="D7026" t="s">
        <v>8036</v>
      </c>
      <c r="E7026" s="1">
        <v>45363</v>
      </c>
      <c r="F7026">
        <v>1323</v>
      </c>
      <c r="G7026">
        <v>95</v>
      </c>
      <c r="H7026" t="s">
        <v>7</v>
      </c>
      <c r="I7026" t="str">
        <f>VLOOKUP(shipments[[#This Row],[SPID]],CHOOSE({1,2},people[[#All],[SPID]],people[[#All],[Sales_person]]),2,0)</f>
        <v>Jehu Rudeforth</v>
      </c>
      <c r="J7026">
        <f>YEAR(shipments[[#This Row],[Shipdate]])</f>
        <v>2024</v>
      </c>
      <c r="K7026" s="22"/>
      <c r="L7026" s="22">
        <f>VLOOKUP(shipments[[#This Row],[PID]],CHOOSE({1,2},products[PID],products[Cost_per_box]),2,0)</f>
        <v>7.48</v>
      </c>
      <c r="M7026" s="22">
        <f>shipments[[#This Row],[Boxes]]*shipments[[#This Row],[cost_per_box]]</f>
        <v>710.6</v>
      </c>
      <c r="N7026" s="22">
        <f>shipments[[#This Row],[Amount]]-shipments[[#This Row],[total cost]]</f>
        <v>612.4</v>
      </c>
    </row>
    <row r="7027" spans="1:14" x14ac:dyDescent="0.35">
      <c r="A7027" t="s">
        <v>7082</v>
      </c>
      <c r="B7027" t="s">
        <v>8060</v>
      </c>
      <c r="C7027" t="s">
        <v>8014</v>
      </c>
      <c r="D7027" t="s">
        <v>8033</v>
      </c>
      <c r="E7027" s="1">
        <v>45386</v>
      </c>
      <c r="F7027">
        <v>12474</v>
      </c>
      <c r="G7027">
        <v>1782</v>
      </c>
      <c r="H7027" t="s">
        <v>7</v>
      </c>
      <c r="I7027" t="str">
        <f>VLOOKUP(shipments[[#This Row],[SPID]],CHOOSE({1,2},people[[#All],[SPID]],people[[#All],[Sales_person]]),2,0)</f>
        <v>Jehu Rudeforth</v>
      </c>
      <c r="J7027">
        <f>YEAR(shipments[[#This Row],[Shipdate]])</f>
        <v>2024</v>
      </c>
      <c r="K7027" s="22"/>
      <c r="L7027" s="22">
        <f>VLOOKUP(shipments[[#This Row],[PID]],CHOOSE({1,2},products[PID],products[Cost_per_box]),2,0)</f>
        <v>3.85</v>
      </c>
      <c r="M7027" s="22">
        <f>shipments[[#This Row],[Boxes]]*shipments[[#This Row],[cost_per_box]]</f>
        <v>6860.7</v>
      </c>
      <c r="N7027" s="22">
        <f>shipments[[#This Row],[Amount]]-shipments[[#This Row],[total cost]]</f>
        <v>5613.3</v>
      </c>
    </row>
    <row r="7028" spans="1:14" x14ac:dyDescent="0.35">
      <c r="A7028" t="s">
        <v>7083</v>
      </c>
      <c r="B7028" t="s">
        <v>8060</v>
      </c>
      <c r="C7028" t="s">
        <v>8014</v>
      </c>
      <c r="D7028" t="s">
        <v>8038</v>
      </c>
      <c r="E7028" s="1">
        <v>45453</v>
      </c>
      <c r="F7028">
        <v>3978</v>
      </c>
      <c r="G7028">
        <v>796</v>
      </c>
      <c r="H7028" t="s">
        <v>40</v>
      </c>
      <c r="I7028" t="str">
        <f>VLOOKUP(shipments[[#This Row],[SPID]],CHOOSE({1,2},people[[#All],[SPID]],people[[#All],[Sales_person]]),2,0)</f>
        <v>Jehu Rudeforth</v>
      </c>
      <c r="J7028">
        <f>YEAR(shipments[[#This Row],[Shipdate]])</f>
        <v>2024</v>
      </c>
      <c r="K7028" s="22"/>
      <c r="L7028" s="22">
        <f>VLOOKUP(shipments[[#This Row],[PID]],CHOOSE({1,2},products[PID],products[Cost_per_box]),2,0)</f>
        <v>3.85</v>
      </c>
      <c r="M7028" s="22">
        <f>shipments[[#This Row],[Boxes]]*shipments[[#This Row],[cost_per_box]]</f>
        <v>3064.6</v>
      </c>
      <c r="N7028" s="22">
        <f>shipments[[#This Row],[Amount]]-shipments[[#This Row],[total cost]]</f>
        <v>913.40000000000009</v>
      </c>
    </row>
    <row r="7029" spans="1:14" x14ac:dyDescent="0.35">
      <c r="A7029" t="s">
        <v>7084</v>
      </c>
      <c r="B7029" t="s">
        <v>8060</v>
      </c>
      <c r="C7029" t="s">
        <v>8014</v>
      </c>
      <c r="D7029" t="s">
        <v>8037</v>
      </c>
      <c r="E7029" s="1">
        <v>45429</v>
      </c>
      <c r="F7029">
        <v>3721.5</v>
      </c>
      <c r="G7029">
        <v>466</v>
      </c>
      <c r="H7029" t="s">
        <v>7</v>
      </c>
      <c r="I7029" t="str">
        <f>VLOOKUP(shipments[[#This Row],[SPID]],CHOOSE({1,2},people[[#All],[SPID]],people[[#All],[Sales_person]]),2,0)</f>
        <v>Jehu Rudeforth</v>
      </c>
      <c r="J7029">
        <f>YEAR(shipments[[#This Row],[Shipdate]])</f>
        <v>2024</v>
      </c>
      <c r="K7029" s="22"/>
      <c r="L7029" s="22">
        <f>VLOOKUP(shipments[[#This Row],[PID]],CHOOSE({1,2},products[PID],products[Cost_per_box]),2,0)</f>
        <v>3.85</v>
      </c>
      <c r="M7029" s="22">
        <f>shipments[[#This Row],[Boxes]]*shipments[[#This Row],[cost_per_box]]</f>
        <v>1794.1000000000001</v>
      </c>
      <c r="N7029" s="22">
        <f>shipments[[#This Row],[Amount]]-shipments[[#This Row],[total cost]]</f>
        <v>1927.3999999999999</v>
      </c>
    </row>
    <row r="7030" spans="1:14" x14ac:dyDescent="0.35">
      <c r="A7030" t="s">
        <v>7085</v>
      </c>
      <c r="B7030" t="s">
        <v>8060</v>
      </c>
      <c r="C7030" t="s">
        <v>8015</v>
      </c>
      <c r="D7030" t="s">
        <v>8038</v>
      </c>
      <c r="E7030" s="1">
        <v>45299</v>
      </c>
      <c r="F7030">
        <v>7272</v>
      </c>
      <c r="G7030">
        <v>1212</v>
      </c>
      <c r="H7030" t="s">
        <v>7</v>
      </c>
      <c r="I7030" t="str">
        <f>VLOOKUP(shipments[[#This Row],[SPID]],CHOOSE({1,2},people[[#All],[SPID]],people[[#All],[Sales_person]]),2,0)</f>
        <v>Jehu Rudeforth</v>
      </c>
      <c r="J7030">
        <f>YEAR(shipments[[#This Row],[Shipdate]])</f>
        <v>2024</v>
      </c>
      <c r="K7030" s="22"/>
      <c r="L7030" s="22">
        <f>VLOOKUP(shipments[[#This Row],[PID]],CHOOSE({1,2},products[PID],products[Cost_per_box]),2,0)</f>
        <v>5.72</v>
      </c>
      <c r="M7030" s="22">
        <f>shipments[[#This Row],[Boxes]]*shipments[[#This Row],[cost_per_box]]</f>
        <v>6932.6399999999994</v>
      </c>
      <c r="N7030" s="22">
        <f>shipments[[#This Row],[Amount]]-shipments[[#This Row],[total cost]]</f>
        <v>339.36000000000058</v>
      </c>
    </row>
    <row r="7031" spans="1:14" x14ac:dyDescent="0.35">
      <c r="A7031" t="s">
        <v>7086</v>
      </c>
      <c r="B7031" t="s">
        <v>8060</v>
      </c>
      <c r="C7031" t="s">
        <v>8015</v>
      </c>
      <c r="D7031" t="s">
        <v>8038</v>
      </c>
      <c r="E7031" s="1">
        <v>45288</v>
      </c>
      <c r="F7031">
        <v>5316.75</v>
      </c>
      <c r="G7031">
        <v>760</v>
      </c>
      <c r="H7031" t="s">
        <v>7</v>
      </c>
      <c r="I7031" t="str">
        <f>VLOOKUP(shipments[[#This Row],[SPID]],CHOOSE({1,2},people[[#All],[SPID]],people[[#All],[Sales_person]]),2,0)</f>
        <v>Jehu Rudeforth</v>
      </c>
      <c r="J7031">
        <f>YEAR(shipments[[#This Row],[Shipdate]])</f>
        <v>2023</v>
      </c>
      <c r="K7031" s="22"/>
      <c r="L7031" s="22">
        <f>VLOOKUP(shipments[[#This Row],[PID]],CHOOSE({1,2},products[PID],products[Cost_per_box]),2,0)</f>
        <v>5.72</v>
      </c>
      <c r="M7031" s="22">
        <f>shipments[[#This Row],[Boxes]]*shipments[[#This Row],[cost_per_box]]</f>
        <v>4347.2</v>
      </c>
      <c r="N7031" s="22">
        <f>shipments[[#This Row],[Amount]]-shipments[[#This Row],[total cost]]</f>
        <v>969.55000000000018</v>
      </c>
    </row>
    <row r="7032" spans="1:14" x14ac:dyDescent="0.35">
      <c r="A7032" t="s">
        <v>7087</v>
      </c>
      <c r="B7032" t="s">
        <v>8060</v>
      </c>
      <c r="C7032" t="s">
        <v>8015</v>
      </c>
      <c r="D7032" t="s">
        <v>8033</v>
      </c>
      <c r="E7032" s="1">
        <v>45544</v>
      </c>
      <c r="F7032">
        <v>6241.5</v>
      </c>
      <c r="G7032">
        <v>781</v>
      </c>
      <c r="H7032" t="s">
        <v>26</v>
      </c>
      <c r="I7032" t="str">
        <f>VLOOKUP(shipments[[#This Row],[SPID]],CHOOSE({1,2},people[[#All],[SPID]],people[[#All],[Sales_person]]),2,0)</f>
        <v>Jehu Rudeforth</v>
      </c>
      <c r="J7032">
        <f>YEAR(shipments[[#This Row],[Shipdate]])</f>
        <v>2024</v>
      </c>
      <c r="K7032" s="22"/>
      <c r="L7032" s="22">
        <f>VLOOKUP(shipments[[#This Row],[PID]],CHOOSE({1,2},products[PID],products[Cost_per_box]),2,0)</f>
        <v>5.72</v>
      </c>
      <c r="M7032" s="22">
        <f>shipments[[#This Row],[Boxes]]*shipments[[#This Row],[cost_per_box]]</f>
        <v>4467.32</v>
      </c>
      <c r="N7032" s="22">
        <f>shipments[[#This Row],[Amount]]-shipments[[#This Row],[total cost]]</f>
        <v>1774.1800000000003</v>
      </c>
    </row>
    <row r="7033" spans="1:14" x14ac:dyDescent="0.35">
      <c r="A7033" t="s">
        <v>7088</v>
      </c>
      <c r="B7033" t="s">
        <v>8060</v>
      </c>
      <c r="C7033" t="s">
        <v>8015</v>
      </c>
      <c r="D7033" t="s">
        <v>8038</v>
      </c>
      <c r="E7033" s="1">
        <v>45505</v>
      </c>
      <c r="F7033">
        <v>1500.75</v>
      </c>
      <c r="G7033">
        <v>251</v>
      </c>
      <c r="H7033" t="s">
        <v>18</v>
      </c>
      <c r="I7033" t="str">
        <f>VLOOKUP(shipments[[#This Row],[SPID]],CHOOSE({1,2},people[[#All],[SPID]],people[[#All],[Sales_person]]),2,0)</f>
        <v>Jehu Rudeforth</v>
      </c>
      <c r="J7033">
        <f>YEAR(shipments[[#This Row],[Shipdate]])</f>
        <v>2024</v>
      </c>
      <c r="K7033" s="22"/>
      <c r="L7033" s="22">
        <f>VLOOKUP(shipments[[#This Row],[PID]],CHOOSE({1,2},products[PID],products[Cost_per_box]),2,0)</f>
        <v>5.72</v>
      </c>
      <c r="M7033" s="22">
        <f>shipments[[#This Row],[Boxes]]*shipments[[#This Row],[cost_per_box]]</f>
        <v>1435.72</v>
      </c>
      <c r="N7033" s="22">
        <f>shipments[[#This Row],[Amount]]-shipments[[#This Row],[total cost]]</f>
        <v>65.029999999999973</v>
      </c>
    </row>
    <row r="7034" spans="1:14" x14ac:dyDescent="0.35">
      <c r="A7034" t="s">
        <v>7089</v>
      </c>
      <c r="B7034" t="s">
        <v>8060</v>
      </c>
      <c r="C7034" t="s">
        <v>8015</v>
      </c>
      <c r="D7034" t="s">
        <v>8033</v>
      </c>
      <c r="E7034" s="1">
        <v>45471</v>
      </c>
      <c r="F7034">
        <v>7319.25</v>
      </c>
      <c r="G7034">
        <v>814</v>
      </c>
      <c r="H7034" t="s">
        <v>7</v>
      </c>
      <c r="I7034" t="str">
        <f>VLOOKUP(shipments[[#This Row],[SPID]],CHOOSE({1,2},people[[#All],[SPID]],people[[#All],[Sales_person]]),2,0)</f>
        <v>Jehu Rudeforth</v>
      </c>
      <c r="J7034">
        <f>YEAR(shipments[[#This Row],[Shipdate]])</f>
        <v>2024</v>
      </c>
      <c r="K7034" s="22"/>
      <c r="L7034" s="22">
        <f>VLOOKUP(shipments[[#This Row],[PID]],CHOOSE({1,2},products[PID],products[Cost_per_box]),2,0)</f>
        <v>5.72</v>
      </c>
      <c r="M7034" s="22">
        <f>shipments[[#This Row],[Boxes]]*shipments[[#This Row],[cost_per_box]]</f>
        <v>4656.08</v>
      </c>
      <c r="N7034" s="22">
        <f>shipments[[#This Row],[Amount]]-shipments[[#This Row],[total cost]]</f>
        <v>2663.17</v>
      </c>
    </row>
    <row r="7035" spans="1:14" x14ac:dyDescent="0.35">
      <c r="A7035" t="s">
        <v>7090</v>
      </c>
      <c r="B7035" t="s">
        <v>8060</v>
      </c>
      <c r="C7035" t="s">
        <v>8015</v>
      </c>
      <c r="D7035" t="s">
        <v>8037</v>
      </c>
      <c r="E7035" s="1">
        <v>45030</v>
      </c>
      <c r="F7035">
        <v>9812.25</v>
      </c>
      <c r="G7035">
        <v>1091</v>
      </c>
      <c r="H7035" t="s">
        <v>7</v>
      </c>
      <c r="I7035" t="str">
        <f>VLOOKUP(shipments[[#This Row],[SPID]],CHOOSE({1,2},people[[#All],[SPID]],people[[#All],[Sales_person]]),2,0)</f>
        <v>Jehu Rudeforth</v>
      </c>
      <c r="J7035">
        <f>YEAR(shipments[[#This Row],[Shipdate]])</f>
        <v>2023</v>
      </c>
      <c r="K7035" s="22"/>
      <c r="L7035" s="22">
        <f>VLOOKUP(shipments[[#This Row],[PID]],CHOOSE({1,2},products[PID],products[Cost_per_box]),2,0)</f>
        <v>5.72</v>
      </c>
      <c r="M7035" s="22">
        <f>shipments[[#This Row],[Boxes]]*shipments[[#This Row],[cost_per_box]]</f>
        <v>6240.5199999999995</v>
      </c>
      <c r="N7035" s="22">
        <f>shipments[[#This Row],[Amount]]-shipments[[#This Row],[total cost]]</f>
        <v>3571.7300000000005</v>
      </c>
    </row>
    <row r="7036" spans="1:14" x14ac:dyDescent="0.35">
      <c r="A7036" t="s">
        <v>7091</v>
      </c>
      <c r="B7036" t="s">
        <v>8060</v>
      </c>
      <c r="C7036" t="s">
        <v>8017</v>
      </c>
      <c r="D7036" t="s">
        <v>8034</v>
      </c>
      <c r="E7036" s="1">
        <v>45114</v>
      </c>
      <c r="F7036">
        <v>5582.25</v>
      </c>
      <c r="G7036">
        <v>233</v>
      </c>
      <c r="H7036" t="s">
        <v>7</v>
      </c>
      <c r="I7036" t="str">
        <f>VLOOKUP(shipments[[#This Row],[SPID]],CHOOSE({1,2},people[[#All],[SPID]],people[[#All],[Sales_person]]),2,0)</f>
        <v>Jehu Rudeforth</v>
      </c>
      <c r="J7036">
        <f>YEAR(shipments[[#This Row],[Shipdate]])</f>
        <v>2023</v>
      </c>
      <c r="K7036" s="22"/>
      <c r="L7036" s="22">
        <f>VLOOKUP(shipments[[#This Row],[PID]],CHOOSE({1,2},products[PID],products[Cost_per_box]),2,0)</f>
        <v>9.94</v>
      </c>
      <c r="M7036" s="22">
        <f>shipments[[#This Row],[Boxes]]*shipments[[#This Row],[cost_per_box]]</f>
        <v>2316.02</v>
      </c>
      <c r="N7036" s="22">
        <f>shipments[[#This Row],[Amount]]-shipments[[#This Row],[total cost]]</f>
        <v>3266.23</v>
      </c>
    </row>
    <row r="7037" spans="1:14" x14ac:dyDescent="0.35">
      <c r="A7037" t="s">
        <v>7092</v>
      </c>
      <c r="B7037" t="s">
        <v>8060</v>
      </c>
      <c r="C7037" t="s">
        <v>8017</v>
      </c>
      <c r="D7037" t="s">
        <v>8033</v>
      </c>
      <c r="E7037" s="1">
        <v>45232</v>
      </c>
      <c r="F7037">
        <v>5103</v>
      </c>
      <c r="G7037">
        <v>213</v>
      </c>
      <c r="H7037" t="s">
        <v>7</v>
      </c>
      <c r="I7037" t="str">
        <f>VLOOKUP(shipments[[#This Row],[SPID]],CHOOSE({1,2},people[[#All],[SPID]],people[[#All],[Sales_person]]),2,0)</f>
        <v>Jehu Rudeforth</v>
      </c>
      <c r="J7037">
        <f>YEAR(shipments[[#This Row],[Shipdate]])</f>
        <v>2023</v>
      </c>
      <c r="K7037" s="22"/>
      <c r="L7037" s="22">
        <f>VLOOKUP(shipments[[#This Row],[PID]],CHOOSE({1,2},products[PID],products[Cost_per_box]),2,0)</f>
        <v>9.94</v>
      </c>
      <c r="M7037" s="22">
        <f>shipments[[#This Row],[Boxes]]*shipments[[#This Row],[cost_per_box]]</f>
        <v>2117.2199999999998</v>
      </c>
      <c r="N7037" s="22">
        <f>shipments[[#This Row],[Amount]]-shipments[[#This Row],[total cost]]</f>
        <v>2985.78</v>
      </c>
    </row>
    <row r="7038" spans="1:14" x14ac:dyDescent="0.35">
      <c r="A7038" t="s">
        <v>7093</v>
      </c>
      <c r="B7038" t="s">
        <v>8060</v>
      </c>
      <c r="C7038" t="s">
        <v>8018</v>
      </c>
      <c r="D7038" t="s">
        <v>8034</v>
      </c>
      <c r="E7038" s="1">
        <v>45425</v>
      </c>
      <c r="F7038">
        <v>13851</v>
      </c>
      <c r="G7038">
        <v>770</v>
      </c>
      <c r="H7038" t="s">
        <v>7</v>
      </c>
      <c r="I7038" t="str">
        <f>VLOOKUP(shipments[[#This Row],[SPID]],CHOOSE({1,2},people[[#All],[SPID]],people[[#All],[Sales_person]]),2,0)</f>
        <v>Jehu Rudeforth</v>
      </c>
      <c r="J7038">
        <f>YEAR(shipments[[#This Row],[Shipdate]])</f>
        <v>2024</v>
      </c>
      <c r="K7038" s="22"/>
      <c r="L7038" s="22">
        <f>VLOOKUP(shipments[[#This Row],[PID]],CHOOSE({1,2},products[PID],products[Cost_per_box]),2,0)</f>
        <v>7.73</v>
      </c>
      <c r="M7038" s="22">
        <f>shipments[[#This Row],[Boxes]]*shipments[[#This Row],[cost_per_box]]</f>
        <v>5952.1</v>
      </c>
      <c r="N7038" s="22">
        <f>shipments[[#This Row],[Amount]]-shipments[[#This Row],[total cost]]</f>
        <v>7898.9</v>
      </c>
    </row>
    <row r="7039" spans="1:14" x14ac:dyDescent="0.35">
      <c r="A7039" t="s">
        <v>7094</v>
      </c>
      <c r="B7039" t="s">
        <v>8060</v>
      </c>
      <c r="C7039" t="s">
        <v>8018</v>
      </c>
      <c r="D7039" t="s">
        <v>8038</v>
      </c>
      <c r="E7039" s="1">
        <v>44957</v>
      </c>
      <c r="F7039">
        <v>4916.25</v>
      </c>
      <c r="G7039">
        <v>274</v>
      </c>
      <c r="H7039" t="s">
        <v>7</v>
      </c>
      <c r="I7039" t="str">
        <f>VLOOKUP(shipments[[#This Row],[SPID]],CHOOSE({1,2},people[[#All],[SPID]],people[[#All],[Sales_person]]),2,0)</f>
        <v>Jehu Rudeforth</v>
      </c>
      <c r="J7039">
        <f>YEAR(shipments[[#This Row],[Shipdate]])</f>
        <v>2023</v>
      </c>
      <c r="K7039" s="22"/>
      <c r="L7039" s="22">
        <f>VLOOKUP(shipments[[#This Row],[PID]],CHOOSE({1,2},products[PID],products[Cost_per_box]),2,0)</f>
        <v>7.73</v>
      </c>
      <c r="M7039" s="22">
        <f>shipments[[#This Row],[Boxes]]*shipments[[#This Row],[cost_per_box]]</f>
        <v>2118.02</v>
      </c>
      <c r="N7039" s="22">
        <f>shipments[[#This Row],[Amount]]-shipments[[#This Row],[total cost]]</f>
        <v>2798.23</v>
      </c>
    </row>
    <row r="7040" spans="1:14" x14ac:dyDescent="0.35">
      <c r="A7040" t="s">
        <v>7095</v>
      </c>
      <c r="B7040" t="s">
        <v>8060</v>
      </c>
      <c r="C7040" t="s">
        <v>8018</v>
      </c>
      <c r="D7040" t="s">
        <v>8033</v>
      </c>
      <c r="E7040" s="1">
        <v>44942</v>
      </c>
      <c r="F7040">
        <v>4997.25</v>
      </c>
      <c r="G7040">
        <v>250</v>
      </c>
      <c r="H7040" t="s">
        <v>7</v>
      </c>
      <c r="I7040" t="str">
        <f>VLOOKUP(shipments[[#This Row],[SPID]],CHOOSE({1,2},people[[#All],[SPID]],people[[#All],[Sales_person]]),2,0)</f>
        <v>Jehu Rudeforth</v>
      </c>
      <c r="J7040">
        <f>YEAR(shipments[[#This Row],[Shipdate]])</f>
        <v>2023</v>
      </c>
      <c r="K7040" s="22"/>
      <c r="L7040" s="22">
        <f>VLOOKUP(shipments[[#This Row],[PID]],CHOOSE({1,2},products[PID],products[Cost_per_box]),2,0)</f>
        <v>7.73</v>
      </c>
      <c r="M7040" s="22">
        <f>shipments[[#This Row],[Boxes]]*shipments[[#This Row],[cost_per_box]]</f>
        <v>1932.5</v>
      </c>
      <c r="N7040" s="22">
        <f>shipments[[#This Row],[Amount]]-shipments[[#This Row],[total cost]]</f>
        <v>3064.75</v>
      </c>
    </row>
    <row r="7041" spans="1:14" x14ac:dyDescent="0.35">
      <c r="A7041" t="s">
        <v>7096</v>
      </c>
      <c r="B7041" t="s">
        <v>8060</v>
      </c>
      <c r="C7041" t="s">
        <v>8018</v>
      </c>
      <c r="D7041" t="s">
        <v>8034</v>
      </c>
      <c r="E7041" s="1">
        <v>45113</v>
      </c>
      <c r="F7041">
        <v>5242.5</v>
      </c>
      <c r="G7041">
        <v>250</v>
      </c>
      <c r="H7041" t="s">
        <v>7</v>
      </c>
      <c r="I7041" t="str">
        <f>VLOOKUP(shipments[[#This Row],[SPID]],CHOOSE({1,2},people[[#All],[SPID]],people[[#All],[Sales_person]]),2,0)</f>
        <v>Jehu Rudeforth</v>
      </c>
      <c r="J7041">
        <f>YEAR(shipments[[#This Row],[Shipdate]])</f>
        <v>2023</v>
      </c>
      <c r="K7041" s="22"/>
      <c r="L7041" s="22">
        <f>VLOOKUP(shipments[[#This Row],[PID]],CHOOSE({1,2},products[PID],products[Cost_per_box]),2,0)</f>
        <v>7.73</v>
      </c>
      <c r="M7041" s="22">
        <f>shipments[[#This Row],[Boxes]]*shipments[[#This Row],[cost_per_box]]</f>
        <v>1932.5</v>
      </c>
      <c r="N7041" s="22">
        <f>shipments[[#This Row],[Amount]]-shipments[[#This Row],[total cost]]</f>
        <v>3310</v>
      </c>
    </row>
    <row r="7042" spans="1:14" x14ac:dyDescent="0.35">
      <c r="A7042" t="s">
        <v>7097</v>
      </c>
      <c r="B7042" t="s">
        <v>8060</v>
      </c>
      <c r="C7042" t="s">
        <v>8020</v>
      </c>
      <c r="D7042" t="s">
        <v>8033</v>
      </c>
      <c r="E7042" s="1">
        <v>45211</v>
      </c>
      <c r="F7042">
        <v>6414.75</v>
      </c>
      <c r="G7042">
        <v>401</v>
      </c>
      <c r="H7042" t="s">
        <v>7</v>
      </c>
      <c r="I7042" t="str">
        <f>VLOOKUP(shipments[[#This Row],[SPID]],CHOOSE({1,2},people[[#All],[SPID]],people[[#All],[Sales_person]]),2,0)</f>
        <v>Jehu Rudeforth</v>
      </c>
      <c r="J7042">
        <f>YEAR(shipments[[#This Row],[Shipdate]])</f>
        <v>2023</v>
      </c>
      <c r="K7042" s="22"/>
      <c r="L7042" s="22">
        <f>VLOOKUP(shipments[[#This Row],[PID]],CHOOSE({1,2},products[PID],products[Cost_per_box]),2,0)</f>
        <v>8.2200000000000006</v>
      </c>
      <c r="M7042" s="22">
        <f>shipments[[#This Row],[Boxes]]*shipments[[#This Row],[cost_per_box]]</f>
        <v>3296.2200000000003</v>
      </c>
      <c r="N7042" s="22">
        <f>shipments[[#This Row],[Amount]]-shipments[[#This Row],[total cost]]</f>
        <v>3118.5299999999997</v>
      </c>
    </row>
    <row r="7043" spans="1:14" x14ac:dyDescent="0.35">
      <c r="A7043" t="s">
        <v>7098</v>
      </c>
      <c r="B7043" t="s">
        <v>8060</v>
      </c>
      <c r="C7043" t="s">
        <v>8020</v>
      </c>
      <c r="D7043" t="s">
        <v>8034</v>
      </c>
      <c r="E7043" s="1">
        <v>45315</v>
      </c>
      <c r="F7043">
        <v>6489</v>
      </c>
      <c r="G7043">
        <v>541</v>
      </c>
      <c r="H7043" t="s">
        <v>7</v>
      </c>
      <c r="I7043" t="str">
        <f>VLOOKUP(shipments[[#This Row],[SPID]],CHOOSE({1,2},people[[#All],[SPID]],people[[#All],[Sales_person]]),2,0)</f>
        <v>Jehu Rudeforth</v>
      </c>
      <c r="J7043">
        <f>YEAR(shipments[[#This Row],[Shipdate]])</f>
        <v>2024</v>
      </c>
      <c r="K7043" s="22"/>
      <c r="L7043" s="22">
        <f>VLOOKUP(shipments[[#This Row],[PID]],CHOOSE({1,2},products[PID],products[Cost_per_box]),2,0)</f>
        <v>8.2200000000000006</v>
      </c>
      <c r="M7043" s="22">
        <f>shipments[[#This Row],[Boxes]]*shipments[[#This Row],[cost_per_box]]</f>
        <v>4447.0200000000004</v>
      </c>
      <c r="N7043" s="22">
        <f>shipments[[#This Row],[Amount]]-shipments[[#This Row],[total cost]]</f>
        <v>2041.9799999999996</v>
      </c>
    </row>
    <row r="7044" spans="1:14" x14ac:dyDescent="0.35">
      <c r="A7044" t="s">
        <v>7099</v>
      </c>
      <c r="B7044" t="s">
        <v>8060</v>
      </c>
      <c r="C7044" t="s">
        <v>8020</v>
      </c>
      <c r="D7044" t="s">
        <v>8038</v>
      </c>
      <c r="E7044" s="1">
        <v>45481</v>
      </c>
      <c r="F7044">
        <v>10244.25</v>
      </c>
      <c r="G7044">
        <v>683</v>
      </c>
      <c r="H7044" t="s">
        <v>18</v>
      </c>
      <c r="I7044" t="str">
        <f>VLOOKUP(shipments[[#This Row],[SPID]],CHOOSE({1,2},people[[#All],[SPID]],people[[#All],[Sales_person]]),2,0)</f>
        <v>Jehu Rudeforth</v>
      </c>
      <c r="J7044">
        <f>YEAR(shipments[[#This Row],[Shipdate]])</f>
        <v>2024</v>
      </c>
      <c r="K7044" s="22"/>
      <c r="L7044" s="22">
        <f>VLOOKUP(shipments[[#This Row],[PID]],CHOOSE({1,2},products[PID],products[Cost_per_box]),2,0)</f>
        <v>8.2200000000000006</v>
      </c>
      <c r="M7044" s="22">
        <f>shipments[[#This Row],[Boxes]]*shipments[[#This Row],[cost_per_box]]</f>
        <v>5614.26</v>
      </c>
      <c r="N7044" s="22">
        <f>shipments[[#This Row],[Amount]]-shipments[[#This Row],[total cost]]</f>
        <v>4629.99</v>
      </c>
    </row>
    <row r="7045" spans="1:14" x14ac:dyDescent="0.35">
      <c r="A7045" t="s">
        <v>7100</v>
      </c>
      <c r="B7045" t="s">
        <v>8060</v>
      </c>
      <c r="C7045" t="s">
        <v>8020</v>
      </c>
      <c r="D7045" t="s">
        <v>8033</v>
      </c>
      <c r="E7045" s="1">
        <v>45161</v>
      </c>
      <c r="F7045">
        <v>13421.25</v>
      </c>
      <c r="G7045">
        <v>839</v>
      </c>
      <c r="H7045" t="s">
        <v>7</v>
      </c>
      <c r="I7045" t="str">
        <f>VLOOKUP(shipments[[#This Row],[SPID]],CHOOSE({1,2},people[[#All],[SPID]],people[[#All],[Sales_person]]),2,0)</f>
        <v>Jehu Rudeforth</v>
      </c>
      <c r="J7045">
        <f>YEAR(shipments[[#This Row],[Shipdate]])</f>
        <v>2023</v>
      </c>
      <c r="K7045" s="22"/>
      <c r="L7045" s="22">
        <f>VLOOKUP(shipments[[#This Row],[PID]],CHOOSE({1,2},products[PID],products[Cost_per_box]),2,0)</f>
        <v>8.2200000000000006</v>
      </c>
      <c r="M7045" s="22">
        <f>shipments[[#This Row],[Boxes]]*shipments[[#This Row],[cost_per_box]]</f>
        <v>6896.5800000000008</v>
      </c>
      <c r="N7045" s="22">
        <f>shipments[[#This Row],[Amount]]-shipments[[#This Row],[total cost]]</f>
        <v>6524.6699999999992</v>
      </c>
    </row>
    <row r="7046" spans="1:14" x14ac:dyDescent="0.35">
      <c r="A7046" t="s">
        <v>7101</v>
      </c>
      <c r="B7046" t="s">
        <v>8060</v>
      </c>
      <c r="C7046" t="s">
        <v>8020</v>
      </c>
      <c r="D7046" t="s">
        <v>8036</v>
      </c>
      <c r="E7046" s="1">
        <v>45503</v>
      </c>
      <c r="F7046">
        <v>393.75</v>
      </c>
      <c r="G7046">
        <v>25</v>
      </c>
      <c r="H7046" t="s">
        <v>40</v>
      </c>
      <c r="I7046" t="str">
        <f>VLOOKUP(shipments[[#This Row],[SPID]],CHOOSE({1,2},people[[#All],[SPID]],people[[#All],[Sales_person]]),2,0)</f>
        <v>Jehu Rudeforth</v>
      </c>
      <c r="J7046">
        <f>YEAR(shipments[[#This Row],[Shipdate]])</f>
        <v>2024</v>
      </c>
      <c r="K7046" s="22"/>
      <c r="L7046" s="22">
        <f>VLOOKUP(shipments[[#This Row],[PID]],CHOOSE({1,2},products[PID],products[Cost_per_box]),2,0)</f>
        <v>8.2200000000000006</v>
      </c>
      <c r="M7046" s="22">
        <f>shipments[[#This Row],[Boxes]]*shipments[[#This Row],[cost_per_box]]</f>
        <v>205.50000000000003</v>
      </c>
      <c r="N7046" s="22">
        <f>shipments[[#This Row],[Amount]]-shipments[[#This Row],[total cost]]</f>
        <v>188.24999999999997</v>
      </c>
    </row>
    <row r="7047" spans="1:14" x14ac:dyDescent="0.35">
      <c r="A7047" t="s">
        <v>7102</v>
      </c>
      <c r="B7047" t="s">
        <v>8060</v>
      </c>
      <c r="C7047" t="s">
        <v>8020</v>
      </c>
      <c r="D7047" t="s">
        <v>8037</v>
      </c>
      <c r="E7047" s="1">
        <v>45461</v>
      </c>
      <c r="F7047">
        <v>2866.5</v>
      </c>
      <c r="G7047">
        <v>205</v>
      </c>
      <c r="H7047" t="s">
        <v>7</v>
      </c>
      <c r="I7047" t="str">
        <f>VLOOKUP(shipments[[#This Row],[SPID]],CHOOSE({1,2},people[[#All],[SPID]],people[[#All],[Sales_person]]),2,0)</f>
        <v>Jehu Rudeforth</v>
      </c>
      <c r="J7047">
        <f>YEAR(shipments[[#This Row],[Shipdate]])</f>
        <v>2024</v>
      </c>
      <c r="K7047" s="22"/>
      <c r="L7047" s="22">
        <f>VLOOKUP(shipments[[#This Row],[PID]],CHOOSE({1,2},products[PID],products[Cost_per_box]),2,0)</f>
        <v>8.2200000000000006</v>
      </c>
      <c r="M7047" s="22">
        <f>shipments[[#This Row],[Boxes]]*shipments[[#This Row],[cost_per_box]]</f>
        <v>1685.1000000000001</v>
      </c>
      <c r="N7047" s="22">
        <f>shipments[[#This Row],[Amount]]-shipments[[#This Row],[total cost]]</f>
        <v>1181.3999999999999</v>
      </c>
    </row>
    <row r="7048" spans="1:14" x14ac:dyDescent="0.35">
      <c r="A7048" t="s">
        <v>7103</v>
      </c>
      <c r="B7048" t="s">
        <v>8060</v>
      </c>
      <c r="C7048" t="s">
        <v>8021</v>
      </c>
      <c r="D7048" t="s">
        <v>8033</v>
      </c>
      <c r="E7048" s="1">
        <v>45342</v>
      </c>
      <c r="F7048">
        <v>11616.75</v>
      </c>
      <c r="G7048">
        <v>646</v>
      </c>
      <c r="H7048" t="s">
        <v>7</v>
      </c>
      <c r="I7048" t="str">
        <f>VLOOKUP(shipments[[#This Row],[SPID]],CHOOSE({1,2},people[[#All],[SPID]],people[[#All],[Sales_person]]),2,0)</f>
        <v>Jehu Rudeforth</v>
      </c>
      <c r="J7048">
        <f>YEAR(shipments[[#This Row],[Shipdate]])</f>
        <v>2024</v>
      </c>
      <c r="K7048" s="22"/>
      <c r="L7048" s="22">
        <f>VLOOKUP(shipments[[#This Row],[PID]],CHOOSE({1,2},products[PID],products[Cost_per_box]),2,0)</f>
        <v>10.23</v>
      </c>
      <c r="M7048" s="22">
        <f>shipments[[#This Row],[Boxes]]*shipments[[#This Row],[cost_per_box]]</f>
        <v>6608.58</v>
      </c>
      <c r="N7048" s="22">
        <f>shipments[[#This Row],[Amount]]-shipments[[#This Row],[total cost]]</f>
        <v>5008.17</v>
      </c>
    </row>
    <row r="7049" spans="1:14" x14ac:dyDescent="0.35">
      <c r="A7049" t="s">
        <v>7104</v>
      </c>
      <c r="B7049" t="s">
        <v>8060</v>
      </c>
      <c r="C7049" t="s">
        <v>8021</v>
      </c>
      <c r="D7049" t="s">
        <v>8037</v>
      </c>
      <c r="E7049" s="1">
        <v>45476</v>
      </c>
      <c r="F7049">
        <v>7971.75</v>
      </c>
      <c r="G7049">
        <v>380</v>
      </c>
      <c r="H7049" t="s">
        <v>18</v>
      </c>
      <c r="I7049" t="str">
        <f>VLOOKUP(shipments[[#This Row],[SPID]],CHOOSE({1,2},people[[#All],[SPID]],people[[#All],[Sales_person]]),2,0)</f>
        <v>Jehu Rudeforth</v>
      </c>
      <c r="J7049">
        <f>YEAR(shipments[[#This Row],[Shipdate]])</f>
        <v>2024</v>
      </c>
      <c r="K7049" s="22"/>
      <c r="L7049" s="22">
        <f>VLOOKUP(shipments[[#This Row],[PID]],CHOOSE({1,2},products[PID],products[Cost_per_box]),2,0)</f>
        <v>10.23</v>
      </c>
      <c r="M7049" s="22">
        <f>shipments[[#This Row],[Boxes]]*shipments[[#This Row],[cost_per_box]]</f>
        <v>3887.4</v>
      </c>
      <c r="N7049" s="22">
        <f>shipments[[#This Row],[Amount]]-shipments[[#This Row],[total cost]]</f>
        <v>4084.35</v>
      </c>
    </row>
    <row r="7050" spans="1:14" x14ac:dyDescent="0.35">
      <c r="A7050" t="s">
        <v>7105</v>
      </c>
      <c r="B7050" t="s">
        <v>8060</v>
      </c>
      <c r="C7050" t="s">
        <v>8021</v>
      </c>
      <c r="D7050" t="s">
        <v>8037</v>
      </c>
      <c r="E7050" s="1">
        <v>45203</v>
      </c>
      <c r="F7050">
        <v>2522.25</v>
      </c>
      <c r="G7050">
        <v>149</v>
      </c>
      <c r="H7050" t="s">
        <v>7</v>
      </c>
      <c r="I7050" t="str">
        <f>VLOOKUP(shipments[[#This Row],[SPID]],CHOOSE({1,2},people[[#All],[SPID]],people[[#All],[Sales_person]]),2,0)</f>
        <v>Jehu Rudeforth</v>
      </c>
      <c r="J7050">
        <f>YEAR(shipments[[#This Row],[Shipdate]])</f>
        <v>2023</v>
      </c>
      <c r="K7050" s="22"/>
      <c r="L7050" s="22">
        <f>VLOOKUP(shipments[[#This Row],[PID]],CHOOSE({1,2},products[PID],products[Cost_per_box]),2,0)</f>
        <v>10.23</v>
      </c>
      <c r="M7050" s="22">
        <f>shipments[[#This Row],[Boxes]]*shipments[[#This Row],[cost_per_box]]</f>
        <v>1524.27</v>
      </c>
      <c r="N7050" s="22">
        <f>shipments[[#This Row],[Amount]]-shipments[[#This Row],[total cost]]</f>
        <v>997.98</v>
      </c>
    </row>
    <row r="7051" spans="1:14" x14ac:dyDescent="0.35">
      <c r="A7051" t="s">
        <v>7106</v>
      </c>
      <c r="B7051" t="s">
        <v>8060</v>
      </c>
      <c r="C7051" t="s">
        <v>8022</v>
      </c>
      <c r="D7051" t="s">
        <v>8034</v>
      </c>
      <c r="E7051" s="1">
        <v>45114</v>
      </c>
      <c r="F7051">
        <v>8768.25</v>
      </c>
      <c r="G7051">
        <v>675</v>
      </c>
      <c r="H7051" t="s">
        <v>7</v>
      </c>
      <c r="I7051" t="str">
        <f>VLOOKUP(shipments[[#This Row],[SPID]],CHOOSE({1,2},people[[#All],[SPID]],people[[#All],[Sales_person]]),2,0)</f>
        <v>Jehu Rudeforth</v>
      </c>
      <c r="J7051">
        <f>YEAR(shipments[[#This Row],[Shipdate]])</f>
        <v>2023</v>
      </c>
      <c r="K7051" s="22"/>
      <c r="L7051" s="22">
        <f>VLOOKUP(shipments[[#This Row],[PID]],CHOOSE({1,2},products[PID],products[Cost_per_box]),2,0)</f>
        <v>4.74</v>
      </c>
      <c r="M7051" s="22">
        <f>shipments[[#This Row],[Boxes]]*shipments[[#This Row],[cost_per_box]]</f>
        <v>3199.5</v>
      </c>
      <c r="N7051" s="22">
        <f>shipments[[#This Row],[Amount]]-shipments[[#This Row],[total cost]]</f>
        <v>5568.75</v>
      </c>
    </row>
    <row r="7052" spans="1:14" x14ac:dyDescent="0.35">
      <c r="A7052" t="s">
        <v>7107</v>
      </c>
      <c r="B7052" t="s">
        <v>8060</v>
      </c>
      <c r="C7052" t="s">
        <v>8022</v>
      </c>
      <c r="D7052" t="s">
        <v>8036</v>
      </c>
      <c r="E7052" s="1">
        <v>44964</v>
      </c>
      <c r="F7052">
        <v>4070.25</v>
      </c>
      <c r="G7052">
        <v>314</v>
      </c>
      <c r="H7052" t="s">
        <v>7</v>
      </c>
      <c r="I7052" t="str">
        <f>VLOOKUP(shipments[[#This Row],[SPID]],CHOOSE({1,2},people[[#All],[SPID]],people[[#All],[Sales_person]]),2,0)</f>
        <v>Jehu Rudeforth</v>
      </c>
      <c r="J7052">
        <f>YEAR(shipments[[#This Row],[Shipdate]])</f>
        <v>2023</v>
      </c>
      <c r="K7052" s="22"/>
      <c r="L7052" s="22">
        <f>VLOOKUP(shipments[[#This Row],[PID]],CHOOSE({1,2},products[PID],products[Cost_per_box]),2,0)</f>
        <v>4.74</v>
      </c>
      <c r="M7052" s="22">
        <f>shipments[[#This Row],[Boxes]]*shipments[[#This Row],[cost_per_box]]</f>
        <v>1488.3600000000001</v>
      </c>
      <c r="N7052" s="22">
        <f>shipments[[#This Row],[Amount]]-shipments[[#This Row],[total cost]]</f>
        <v>2581.89</v>
      </c>
    </row>
    <row r="7053" spans="1:14" x14ac:dyDescent="0.35">
      <c r="A7053" t="s">
        <v>7108</v>
      </c>
      <c r="B7053" t="s">
        <v>8060</v>
      </c>
      <c r="C7053" t="s">
        <v>8022</v>
      </c>
      <c r="D7053" t="s">
        <v>8037</v>
      </c>
      <c r="E7053" s="1">
        <v>45309</v>
      </c>
      <c r="F7053">
        <v>2538</v>
      </c>
      <c r="G7053">
        <v>170</v>
      </c>
      <c r="H7053" t="s">
        <v>7</v>
      </c>
      <c r="I7053" t="str">
        <f>VLOOKUP(shipments[[#This Row],[SPID]],CHOOSE({1,2},people[[#All],[SPID]],people[[#All],[Sales_person]]),2,0)</f>
        <v>Jehu Rudeforth</v>
      </c>
      <c r="J7053">
        <f>YEAR(shipments[[#This Row],[Shipdate]])</f>
        <v>2024</v>
      </c>
      <c r="K7053" s="22"/>
      <c r="L7053" s="22">
        <f>VLOOKUP(shipments[[#This Row],[PID]],CHOOSE({1,2},products[PID],products[Cost_per_box]),2,0)</f>
        <v>4.74</v>
      </c>
      <c r="M7053" s="22">
        <f>shipments[[#This Row],[Boxes]]*shipments[[#This Row],[cost_per_box]]</f>
        <v>805.80000000000007</v>
      </c>
      <c r="N7053" s="22">
        <f>shipments[[#This Row],[Amount]]-shipments[[#This Row],[total cost]]</f>
        <v>1732.1999999999998</v>
      </c>
    </row>
    <row r="7054" spans="1:14" x14ac:dyDescent="0.35">
      <c r="A7054" t="s">
        <v>7109</v>
      </c>
      <c r="B7054" t="s">
        <v>8060</v>
      </c>
      <c r="C7054" t="s">
        <v>8022</v>
      </c>
      <c r="D7054" t="s">
        <v>8038</v>
      </c>
      <c r="E7054" s="1">
        <v>45282</v>
      </c>
      <c r="F7054">
        <v>9094.5</v>
      </c>
      <c r="G7054">
        <v>650</v>
      </c>
      <c r="H7054" t="s">
        <v>7</v>
      </c>
      <c r="I7054" t="str">
        <f>VLOOKUP(shipments[[#This Row],[SPID]],CHOOSE({1,2},people[[#All],[SPID]],people[[#All],[Sales_person]]),2,0)</f>
        <v>Jehu Rudeforth</v>
      </c>
      <c r="J7054">
        <f>YEAR(shipments[[#This Row],[Shipdate]])</f>
        <v>2023</v>
      </c>
      <c r="K7054" s="22"/>
      <c r="L7054" s="22">
        <f>VLOOKUP(shipments[[#This Row],[PID]],CHOOSE({1,2},products[PID],products[Cost_per_box]),2,0)</f>
        <v>4.74</v>
      </c>
      <c r="M7054" s="22">
        <f>shipments[[#This Row],[Boxes]]*shipments[[#This Row],[cost_per_box]]</f>
        <v>3081</v>
      </c>
      <c r="N7054" s="22">
        <f>shipments[[#This Row],[Amount]]-shipments[[#This Row],[total cost]]</f>
        <v>6013.5</v>
      </c>
    </row>
    <row r="7055" spans="1:14" x14ac:dyDescent="0.35">
      <c r="A7055" t="s">
        <v>7110</v>
      </c>
      <c r="B7055" t="s">
        <v>8060</v>
      </c>
      <c r="C7055" t="s">
        <v>8023</v>
      </c>
      <c r="D7055" t="s">
        <v>8033</v>
      </c>
      <c r="E7055" s="1">
        <v>45225</v>
      </c>
      <c r="F7055">
        <v>8415</v>
      </c>
      <c r="G7055">
        <v>842</v>
      </c>
      <c r="H7055" t="s">
        <v>7</v>
      </c>
      <c r="I7055" t="str">
        <f>VLOOKUP(shipments[[#This Row],[SPID]],CHOOSE({1,2},people[[#All],[SPID]],people[[#All],[Sales_person]]),2,0)</f>
        <v>Jehu Rudeforth</v>
      </c>
      <c r="J7055">
        <f>YEAR(shipments[[#This Row],[Shipdate]])</f>
        <v>2023</v>
      </c>
      <c r="K7055" s="22"/>
      <c r="L7055" s="22">
        <f>VLOOKUP(shipments[[#This Row],[PID]],CHOOSE({1,2},products[PID],products[Cost_per_box]),2,0)</f>
        <v>10.51</v>
      </c>
      <c r="M7055" s="22">
        <f>shipments[[#This Row],[Boxes]]*shipments[[#This Row],[cost_per_box]]</f>
        <v>8849.42</v>
      </c>
      <c r="N7055" s="22">
        <f>shipments[[#This Row],[Amount]]-shipments[[#This Row],[total cost]]</f>
        <v>-434.42000000000007</v>
      </c>
    </row>
    <row r="7056" spans="1:14" x14ac:dyDescent="0.35">
      <c r="A7056" t="s">
        <v>7111</v>
      </c>
      <c r="B7056" t="s">
        <v>8060</v>
      </c>
      <c r="C7056" t="s">
        <v>8023</v>
      </c>
      <c r="D7056" t="s">
        <v>8036</v>
      </c>
      <c r="E7056" s="1">
        <v>45232</v>
      </c>
      <c r="F7056">
        <v>679.5</v>
      </c>
      <c r="G7056">
        <v>98</v>
      </c>
      <c r="H7056" t="s">
        <v>7</v>
      </c>
      <c r="I7056" t="str">
        <f>VLOOKUP(shipments[[#This Row],[SPID]],CHOOSE({1,2},people[[#All],[SPID]],people[[#All],[Sales_person]]),2,0)</f>
        <v>Jehu Rudeforth</v>
      </c>
      <c r="J7056">
        <f>YEAR(shipments[[#This Row],[Shipdate]])</f>
        <v>2023</v>
      </c>
      <c r="K7056" s="22"/>
      <c r="L7056" s="22">
        <f>VLOOKUP(shipments[[#This Row],[PID]],CHOOSE({1,2},products[PID],products[Cost_per_box]),2,0)</f>
        <v>10.51</v>
      </c>
      <c r="M7056" s="22">
        <f>shipments[[#This Row],[Boxes]]*shipments[[#This Row],[cost_per_box]]</f>
        <v>1029.98</v>
      </c>
      <c r="N7056" s="22">
        <f>shipments[[#This Row],[Amount]]-shipments[[#This Row],[total cost]]</f>
        <v>-350.48</v>
      </c>
    </row>
    <row r="7057" spans="1:14" x14ac:dyDescent="0.35">
      <c r="A7057" t="s">
        <v>7112</v>
      </c>
      <c r="B7057" t="s">
        <v>8060</v>
      </c>
      <c r="C7057" t="s">
        <v>8023</v>
      </c>
      <c r="D7057" t="s">
        <v>8034</v>
      </c>
      <c r="E7057" s="1">
        <v>45208</v>
      </c>
      <c r="F7057">
        <v>8212.5</v>
      </c>
      <c r="G7057">
        <v>1027</v>
      </c>
      <c r="H7057" t="s">
        <v>7</v>
      </c>
      <c r="I7057" t="str">
        <f>VLOOKUP(shipments[[#This Row],[SPID]],CHOOSE({1,2},people[[#All],[SPID]],people[[#All],[Sales_person]]),2,0)</f>
        <v>Jehu Rudeforth</v>
      </c>
      <c r="J7057">
        <f>YEAR(shipments[[#This Row],[Shipdate]])</f>
        <v>2023</v>
      </c>
      <c r="K7057" s="22"/>
      <c r="L7057" s="22">
        <f>VLOOKUP(shipments[[#This Row],[PID]],CHOOSE({1,2},products[PID],products[Cost_per_box]),2,0)</f>
        <v>10.51</v>
      </c>
      <c r="M7057" s="22">
        <f>shipments[[#This Row],[Boxes]]*shipments[[#This Row],[cost_per_box]]</f>
        <v>10793.77</v>
      </c>
      <c r="N7057" s="22">
        <f>shipments[[#This Row],[Amount]]-shipments[[#This Row],[total cost]]</f>
        <v>-2581.2700000000004</v>
      </c>
    </row>
    <row r="7058" spans="1:14" x14ac:dyDescent="0.35">
      <c r="A7058" t="s">
        <v>7113</v>
      </c>
      <c r="B7058" t="s">
        <v>8060</v>
      </c>
      <c r="C7058" t="s">
        <v>8023</v>
      </c>
      <c r="D7058" t="s">
        <v>8037</v>
      </c>
      <c r="E7058" s="1">
        <v>45554</v>
      </c>
      <c r="F7058">
        <v>6905.25</v>
      </c>
      <c r="G7058">
        <v>987</v>
      </c>
      <c r="H7058" t="s">
        <v>26</v>
      </c>
      <c r="I7058" t="str">
        <f>VLOOKUP(shipments[[#This Row],[SPID]],CHOOSE({1,2},people[[#All],[SPID]],people[[#All],[Sales_person]]),2,0)</f>
        <v>Jehu Rudeforth</v>
      </c>
      <c r="J7058">
        <f>YEAR(shipments[[#This Row],[Shipdate]])</f>
        <v>2024</v>
      </c>
      <c r="K7058" s="22"/>
      <c r="L7058" s="22">
        <f>VLOOKUP(shipments[[#This Row],[PID]],CHOOSE({1,2},products[PID],products[Cost_per_box]),2,0)</f>
        <v>10.51</v>
      </c>
      <c r="M7058" s="22">
        <f>shipments[[#This Row],[Boxes]]*shipments[[#This Row],[cost_per_box]]</f>
        <v>10373.369999999999</v>
      </c>
      <c r="N7058" s="22">
        <f>shipments[[#This Row],[Amount]]-shipments[[#This Row],[total cost]]</f>
        <v>-3468.119999999999</v>
      </c>
    </row>
    <row r="7059" spans="1:14" x14ac:dyDescent="0.35">
      <c r="A7059" t="s">
        <v>7114</v>
      </c>
      <c r="B7059" t="s">
        <v>8060</v>
      </c>
      <c r="C7059" t="s">
        <v>8023</v>
      </c>
      <c r="D7059" t="s">
        <v>8037</v>
      </c>
      <c r="E7059" s="1">
        <v>45391</v>
      </c>
      <c r="F7059">
        <v>12179.25</v>
      </c>
      <c r="G7059">
        <v>2030</v>
      </c>
      <c r="H7059" t="s">
        <v>7</v>
      </c>
      <c r="I7059" t="str">
        <f>VLOOKUP(shipments[[#This Row],[SPID]],CHOOSE({1,2},people[[#All],[SPID]],people[[#All],[Sales_person]]),2,0)</f>
        <v>Jehu Rudeforth</v>
      </c>
      <c r="J7059">
        <f>YEAR(shipments[[#This Row],[Shipdate]])</f>
        <v>2024</v>
      </c>
      <c r="K7059" s="22"/>
      <c r="L7059" s="22">
        <f>VLOOKUP(shipments[[#This Row],[PID]],CHOOSE({1,2},products[PID],products[Cost_per_box]),2,0)</f>
        <v>10.51</v>
      </c>
      <c r="M7059" s="22">
        <f>shipments[[#This Row],[Boxes]]*shipments[[#This Row],[cost_per_box]]</f>
        <v>21335.3</v>
      </c>
      <c r="N7059" s="22">
        <f>shipments[[#This Row],[Amount]]-shipments[[#This Row],[total cost]]</f>
        <v>-9156.0499999999993</v>
      </c>
    </row>
    <row r="7060" spans="1:14" x14ac:dyDescent="0.35">
      <c r="A7060" t="s">
        <v>7115</v>
      </c>
      <c r="B7060" t="s">
        <v>8060</v>
      </c>
      <c r="C7060" t="s">
        <v>8023</v>
      </c>
      <c r="D7060" t="s">
        <v>8038</v>
      </c>
      <c r="E7060" s="1">
        <v>45342</v>
      </c>
      <c r="F7060">
        <v>254.25</v>
      </c>
      <c r="G7060">
        <v>43</v>
      </c>
      <c r="H7060" t="s">
        <v>7</v>
      </c>
      <c r="I7060" t="str">
        <f>VLOOKUP(shipments[[#This Row],[SPID]],CHOOSE({1,2},people[[#All],[SPID]],people[[#All],[Sales_person]]),2,0)</f>
        <v>Jehu Rudeforth</v>
      </c>
      <c r="J7060">
        <f>YEAR(shipments[[#This Row],[Shipdate]])</f>
        <v>2024</v>
      </c>
      <c r="K7060" s="22"/>
      <c r="L7060" s="22">
        <f>VLOOKUP(shipments[[#This Row],[PID]],CHOOSE({1,2},products[PID],products[Cost_per_box]),2,0)</f>
        <v>10.51</v>
      </c>
      <c r="M7060" s="22">
        <f>shipments[[#This Row],[Boxes]]*shipments[[#This Row],[cost_per_box]]</f>
        <v>451.93</v>
      </c>
      <c r="N7060" s="22">
        <f>shipments[[#This Row],[Amount]]-shipments[[#This Row],[total cost]]</f>
        <v>-197.68</v>
      </c>
    </row>
    <row r="7061" spans="1:14" x14ac:dyDescent="0.35">
      <c r="A7061" t="s">
        <v>7116</v>
      </c>
      <c r="B7061" t="s">
        <v>8060</v>
      </c>
      <c r="C7061" t="s">
        <v>8024</v>
      </c>
      <c r="D7061" t="s">
        <v>8038</v>
      </c>
      <c r="E7061" s="1">
        <v>45362</v>
      </c>
      <c r="F7061">
        <v>2353.5</v>
      </c>
      <c r="G7061">
        <v>169</v>
      </c>
      <c r="H7061" t="s">
        <v>7</v>
      </c>
      <c r="I7061" t="str">
        <f>VLOOKUP(shipments[[#This Row],[SPID]],CHOOSE({1,2},people[[#All],[SPID]],people[[#All],[Sales_person]]),2,0)</f>
        <v>Jehu Rudeforth</v>
      </c>
      <c r="J7061">
        <f>YEAR(shipments[[#This Row],[Shipdate]])</f>
        <v>2024</v>
      </c>
      <c r="K7061" s="22"/>
      <c r="L7061" s="22">
        <f>VLOOKUP(shipments[[#This Row],[PID]],CHOOSE({1,2},products[PID],products[Cost_per_box]),2,0)</f>
        <v>6.43</v>
      </c>
      <c r="M7061" s="22">
        <f>shipments[[#This Row],[Boxes]]*shipments[[#This Row],[cost_per_box]]</f>
        <v>1086.6699999999998</v>
      </c>
      <c r="N7061" s="22">
        <f>shipments[[#This Row],[Amount]]-shipments[[#This Row],[total cost]]</f>
        <v>1266.8300000000002</v>
      </c>
    </row>
    <row r="7062" spans="1:14" x14ac:dyDescent="0.35">
      <c r="A7062" t="s">
        <v>7117</v>
      </c>
      <c r="B7062" t="s">
        <v>8060</v>
      </c>
      <c r="C7062" t="s">
        <v>8024</v>
      </c>
      <c r="D7062" t="s">
        <v>8036</v>
      </c>
      <c r="E7062" s="1">
        <v>45134</v>
      </c>
      <c r="F7062">
        <v>3471.75</v>
      </c>
      <c r="G7062">
        <v>248</v>
      </c>
      <c r="H7062" t="s">
        <v>7</v>
      </c>
      <c r="I7062" t="str">
        <f>VLOOKUP(shipments[[#This Row],[SPID]],CHOOSE({1,2},people[[#All],[SPID]],people[[#All],[Sales_person]]),2,0)</f>
        <v>Jehu Rudeforth</v>
      </c>
      <c r="J7062">
        <f>YEAR(shipments[[#This Row],[Shipdate]])</f>
        <v>2023</v>
      </c>
      <c r="K7062" s="22"/>
      <c r="L7062" s="22">
        <f>VLOOKUP(shipments[[#This Row],[PID]],CHOOSE({1,2},products[PID],products[Cost_per_box]),2,0)</f>
        <v>6.43</v>
      </c>
      <c r="M7062" s="22">
        <f>shipments[[#This Row],[Boxes]]*shipments[[#This Row],[cost_per_box]]</f>
        <v>1594.6399999999999</v>
      </c>
      <c r="N7062" s="22">
        <f>shipments[[#This Row],[Amount]]-shipments[[#This Row],[total cost]]</f>
        <v>1877.1100000000001</v>
      </c>
    </row>
    <row r="7063" spans="1:14" x14ac:dyDescent="0.35">
      <c r="A7063" t="s">
        <v>7118</v>
      </c>
      <c r="B7063" t="s">
        <v>8060</v>
      </c>
      <c r="C7063" t="s">
        <v>8026</v>
      </c>
      <c r="D7063" t="s">
        <v>8033</v>
      </c>
      <c r="E7063" s="1">
        <v>45090</v>
      </c>
      <c r="F7063">
        <v>8608.5</v>
      </c>
      <c r="G7063">
        <v>615</v>
      </c>
      <c r="H7063" t="s">
        <v>7</v>
      </c>
      <c r="I7063" t="str">
        <f>VLOOKUP(shipments[[#This Row],[SPID]],CHOOSE({1,2},people[[#All],[SPID]],people[[#All],[Sales_person]]),2,0)</f>
        <v>Jehu Rudeforth</v>
      </c>
      <c r="J7063">
        <f>YEAR(shipments[[#This Row],[Shipdate]])</f>
        <v>2023</v>
      </c>
      <c r="K7063" s="22"/>
      <c r="L7063" s="22">
        <f>VLOOKUP(shipments[[#This Row],[PID]],CHOOSE({1,2},products[PID],products[Cost_per_box]),2,0)</f>
        <v>9.57</v>
      </c>
      <c r="M7063" s="22">
        <f>shipments[[#This Row],[Boxes]]*shipments[[#This Row],[cost_per_box]]</f>
        <v>5885.55</v>
      </c>
      <c r="N7063" s="22">
        <f>shipments[[#This Row],[Amount]]-shipments[[#This Row],[total cost]]</f>
        <v>2722.95</v>
      </c>
    </row>
    <row r="7064" spans="1:14" x14ac:dyDescent="0.35">
      <c r="A7064" t="s">
        <v>7119</v>
      </c>
      <c r="B7064" t="s">
        <v>8060</v>
      </c>
      <c r="C7064" t="s">
        <v>8026</v>
      </c>
      <c r="D7064" t="s">
        <v>8038</v>
      </c>
      <c r="E7064" s="1">
        <v>45345</v>
      </c>
      <c r="F7064">
        <v>3087</v>
      </c>
      <c r="G7064">
        <v>206</v>
      </c>
      <c r="H7064" t="s">
        <v>7</v>
      </c>
      <c r="I7064" t="str">
        <f>VLOOKUP(shipments[[#This Row],[SPID]],CHOOSE({1,2},people[[#All],[SPID]],people[[#All],[Sales_person]]),2,0)</f>
        <v>Jehu Rudeforth</v>
      </c>
      <c r="J7064">
        <f>YEAR(shipments[[#This Row],[Shipdate]])</f>
        <v>2024</v>
      </c>
      <c r="K7064" s="22"/>
      <c r="L7064" s="22">
        <f>VLOOKUP(shipments[[#This Row],[PID]],CHOOSE({1,2},products[PID],products[Cost_per_box]),2,0)</f>
        <v>9.57</v>
      </c>
      <c r="M7064" s="22">
        <f>shipments[[#This Row],[Boxes]]*shipments[[#This Row],[cost_per_box]]</f>
        <v>1971.42</v>
      </c>
      <c r="N7064" s="22">
        <f>shipments[[#This Row],[Amount]]-shipments[[#This Row],[total cost]]</f>
        <v>1115.58</v>
      </c>
    </row>
    <row r="7065" spans="1:14" x14ac:dyDescent="0.35">
      <c r="A7065" t="s">
        <v>7120</v>
      </c>
      <c r="B7065" t="s">
        <v>8060</v>
      </c>
      <c r="C7065" t="s">
        <v>8026</v>
      </c>
      <c r="D7065" t="s">
        <v>8034</v>
      </c>
      <c r="E7065" s="1">
        <v>45391</v>
      </c>
      <c r="F7065">
        <v>11238.75</v>
      </c>
      <c r="G7065">
        <v>803</v>
      </c>
      <c r="H7065" t="s">
        <v>7</v>
      </c>
      <c r="I7065" t="str">
        <f>VLOOKUP(shipments[[#This Row],[SPID]],CHOOSE({1,2},people[[#All],[SPID]],people[[#All],[Sales_person]]),2,0)</f>
        <v>Jehu Rudeforth</v>
      </c>
      <c r="J7065">
        <f>YEAR(shipments[[#This Row],[Shipdate]])</f>
        <v>2024</v>
      </c>
      <c r="K7065" s="22"/>
      <c r="L7065" s="22">
        <f>VLOOKUP(shipments[[#This Row],[PID]],CHOOSE({1,2},products[PID],products[Cost_per_box]),2,0)</f>
        <v>9.57</v>
      </c>
      <c r="M7065" s="22">
        <f>shipments[[#This Row],[Boxes]]*shipments[[#This Row],[cost_per_box]]</f>
        <v>7684.71</v>
      </c>
      <c r="N7065" s="22">
        <f>shipments[[#This Row],[Amount]]-shipments[[#This Row],[total cost]]</f>
        <v>3554.04</v>
      </c>
    </row>
    <row r="7066" spans="1:14" x14ac:dyDescent="0.35">
      <c r="A7066" t="s">
        <v>7121</v>
      </c>
      <c r="B7066" t="s">
        <v>8060</v>
      </c>
      <c r="C7066" t="s">
        <v>8026</v>
      </c>
      <c r="D7066" t="s">
        <v>8038</v>
      </c>
      <c r="E7066" s="1">
        <v>45280</v>
      </c>
      <c r="F7066">
        <v>14908.5</v>
      </c>
      <c r="G7066">
        <v>829</v>
      </c>
      <c r="H7066" t="s">
        <v>7</v>
      </c>
      <c r="I7066" t="str">
        <f>VLOOKUP(shipments[[#This Row],[SPID]],CHOOSE({1,2},people[[#All],[SPID]],people[[#All],[Sales_person]]),2,0)</f>
        <v>Jehu Rudeforth</v>
      </c>
      <c r="J7066">
        <f>YEAR(shipments[[#This Row],[Shipdate]])</f>
        <v>2023</v>
      </c>
      <c r="K7066" s="22"/>
      <c r="L7066" s="22">
        <f>VLOOKUP(shipments[[#This Row],[PID]],CHOOSE({1,2},products[PID],products[Cost_per_box]),2,0)</f>
        <v>9.57</v>
      </c>
      <c r="M7066" s="22">
        <f>shipments[[#This Row],[Boxes]]*shipments[[#This Row],[cost_per_box]]</f>
        <v>7933.5300000000007</v>
      </c>
      <c r="N7066" s="22">
        <f>shipments[[#This Row],[Amount]]-shipments[[#This Row],[total cost]]</f>
        <v>6974.9699999999993</v>
      </c>
    </row>
    <row r="7067" spans="1:14" x14ac:dyDescent="0.35">
      <c r="A7067" t="s">
        <v>7122</v>
      </c>
      <c r="B7067" t="s">
        <v>8060</v>
      </c>
      <c r="C7067" t="s">
        <v>8027</v>
      </c>
      <c r="D7067" t="s">
        <v>8034</v>
      </c>
      <c r="E7067" s="1">
        <v>45442</v>
      </c>
      <c r="F7067">
        <v>7751.25</v>
      </c>
      <c r="G7067">
        <v>776</v>
      </c>
      <c r="H7067" t="s">
        <v>7</v>
      </c>
      <c r="I7067" t="str">
        <f>VLOOKUP(shipments[[#This Row],[SPID]],CHOOSE({1,2},people[[#All],[SPID]],people[[#All],[Sales_person]]),2,0)</f>
        <v>Jehu Rudeforth</v>
      </c>
      <c r="J7067">
        <f>YEAR(shipments[[#This Row],[Shipdate]])</f>
        <v>2024</v>
      </c>
      <c r="K7067" s="22"/>
      <c r="L7067" s="22">
        <f>VLOOKUP(shipments[[#This Row],[PID]],CHOOSE({1,2},products[PID],products[Cost_per_box]),2,0)</f>
        <v>8.43</v>
      </c>
      <c r="M7067" s="22">
        <f>shipments[[#This Row],[Boxes]]*shipments[[#This Row],[cost_per_box]]</f>
        <v>6541.6799999999994</v>
      </c>
      <c r="N7067" s="22">
        <f>shipments[[#This Row],[Amount]]-shipments[[#This Row],[total cost]]</f>
        <v>1209.5700000000006</v>
      </c>
    </row>
    <row r="7068" spans="1:14" x14ac:dyDescent="0.35">
      <c r="A7068" t="s">
        <v>7123</v>
      </c>
      <c r="B7068" t="s">
        <v>8060</v>
      </c>
      <c r="C7068" t="s">
        <v>8027</v>
      </c>
      <c r="D7068" t="s">
        <v>8033</v>
      </c>
      <c r="E7068" s="1">
        <v>45293</v>
      </c>
      <c r="F7068">
        <v>9645.75</v>
      </c>
      <c r="G7068">
        <v>877</v>
      </c>
      <c r="H7068" t="s">
        <v>7</v>
      </c>
      <c r="I7068" t="str">
        <f>VLOOKUP(shipments[[#This Row],[SPID]],CHOOSE({1,2},people[[#All],[SPID]],people[[#All],[Sales_person]]),2,0)</f>
        <v>Jehu Rudeforth</v>
      </c>
      <c r="J7068">
        <f>YEAR(shipments[[#This Row],[Shipdate]])</f>
        <v>2024</v>
      </c>
      <c r="K7068" s="22"/>
      <c r="L7068" s="22">
        <f>VLOOKUP(shipments[[#This Row],[PID]],CHOOSE({1,2},products[PID],products[Cost_per_box]),2,0)</f>
        <v>8.43</v>
      </c>
      <c r="M7068" s="22">
        <f>shipments[[#This Row],[Boxes]]*shipments[[#This Row],[cost_per_box]]</f>
        <v>7393.11</v>
      </c>
      <c r="N7068" s="22">
        <f>shipments[[#This Row],[Amount]]-shipments[[#This Row],[total cost]]</f>
        <v>2252.6400000000003</v>
      </c>
    </row>
    <row r="7069" spans="1:14" x14ac:dyDescent="0.35">
      <c r="A7069" t="s">
        <v>7124</v>
      </c>
      <c r="B7069" t="s">
        <v>8060</v>
      </c>
      <c r="C7069" t="s">
        <v>8027</v>
      </c>
      <c r="D7069" t="s">
        <v>8038</v>
      </c>
      <c r="E7069" s="1">
        <v>45449</v>
      </c>
      <c r="F7069">
        <v>5114.25</v>
      </c>
      <c r="G7069">
        <v>731</v>
      </c>
      <c r="H7069" t="s">
        <v>7</v>
      </c>
      <c r="I7069" t="str">
        <f>VLOOKUP(shipments[[#This Row],[SPID]],CHOOSE({1,2},people[[#All],[SPID]],people[[#All],[Sales_person]]),2,0)</f>
        <v>Jehu Rudeforth</v>
      </c>
      <c r="J7069">
        <f>YEAR(shipments[[#This Row],[Shipdate]])</f>
        <v>2024</v>
      </c>
      <c r="K7069" s="22"/>
      <c r="L7069" s="22">
        <f>VLOOKUP(shipments[[#This Row],[PID]],CHOOSE({1,2},products[PID],products[Cost_per_box]),2,0)</f>
        <v>8.43</v>
      </c>
      <c r="M7069" s="22">
        <f>shipments[[#This Row],[Boxes]]*shipments[[#This Row],[cost_per_box]]</f>
        <v>6162.33</v>
      </c>
      <c r="N7069" s="22">
        <f>shipments[[#This Row],[Amount]]-shipments[[#This Row],[total cost]]</f>
        <v>-1048.08</v>
      </c>
    </row>
    <row r="7070" spans="1:14" x14ac:dyDescent="0.35">
      <c r="A7070" t="s">
        <v>7125</v>
      </c>
      <c r="B7070" t="s">
        <v>8060</v>
      </c>
      <c r="C7070" t="s">
        <v>8027</v>
      </c>
      <c r="D7070" t="s">
        <v>8034</v>
      </c>
      <c r="E7070" s="1">
        <v>45539</v>
      </c>
      <c r="F7070">
        <v>348.75</v>
      </c>
      <c r="G7070">
        <v>50</v>
      </c>
      <c r="H7070" t="s">
        <v>26</v>
      </c>
      <c r="I7070" t="str">
        <f>VLOOKUP(shipments[[#This Row],[SPID]],CHOOSE({1,2},people[[#All],[SPID]],people[[#All],[Sales_person]]),2,0)</f>
        <v>Jehu Rudeforth</v>
      </c>
      <c r="J7070">
        <f>YEAR(shipments[[#This Row],[Shipdate]])</f>
        <v>2024</v>
      </c>
      <c r="K7070" s="22"/>
      <c r="L7070" s="22">
        <f>VLOOKUP(shipments[[#This Row],[PID]],CHOOSE({1,2},products[PID],products[Cost_per_box]),2,0)</f>
        <v>8.43</v>
      </c>
      <c r="M7070" s="22">
        <f>shipments[[#This Row],[Boxes]]*shipments[[#This Row],[cost_per_box]]</f>
        <v>421.5</v>
      </c>
      <c r="N7070" s="22">
        <f>shipments[[#This Row],[Amount]]-shipments[[#This Row],[total cost]]</f>
        <v>-72.75</v>
      </c>
    </row>
    <row r="7071" spans="1:14" x14ac:dyDescent="0.35">
      <c r="A7071" t="s">
        <v>7126</v>
      </c>
      <c r="B7071" t="s">
        <v>8060</v>
      </c>
      <c r="C7071" t="s">
        <v>8028</v>
      </c>
      <c r="D7071" t="s">
        <v>8038</v>
      </c>
      <c r="E7071" s="1">
        <v>45282</v>
      </c>
      <c r="F7071">
        <v>3548.25</v>
      </c>
      <c r="G7071">
        <v>355</v>
      </c>
      <c r="H7071" t="s">
        <v>7</v>
      </c>
      <c r="I7071" t="str">
        <f>VLOOKUP(shipments[[#This Row],[SPID]],CHOOSE({1,2},people[[#All],[SPID]],people[[#All],[Sales_person]]),2,0)</f>
        <v>Jehu Rudeforth</v>
      </c>
      <c r="J7071">
        <f>YEAR(shipments[[#This Row],[Shipdate]])</f>
        <v>2023</v>
      </c>
      <c r="K7071" s="22"/>
      <c r="L7071" s="22">
        <f>VLOOKUP(shipments[[#This Row],[PID]],CHOOSE({1,2},products[PID],products[Cost_per_box]),2,0)</f>
        <v>6.8</v>
      </c>
      <c r="M7071" s="22">
        <f>shipments[[#This Row],[Boxes]]*shipments[[#This Row],[cost_per_box]]</f>
        <v>2414</v>
      </c>
      <c r="N7071" s="22">
        <f>shipments[[#This Row],[Amount]]-shipments[[#This Row],[total cost]]</f>
        <v>1134.25</v>
      </c>
    </row>
    <row r="7072" spans="1:14" x14ac:dyDescent="0.35">
      <c r="A7072" t="s">
        <v>7127</v>
      </c>
      <c r="B7072" t="s">
        <v>8060</v>
      </c>
      <c r="C7072" t="s">
        <v>8028</v>
      </c>
      <c r="D7072" t="s">
        <v>8033</v>
      </c>
      <c r="E7072" s="1">
        <v>45086</v>
      </c>
      <c r="F7072">
        <v>4124.25</v>
      </c>
      <c r="G7072">
        <v>413</v>
      </c>
      <c r="H7072" t="s">
        <v>7</v>
      </c>
      <c r="I7072" t="str">
        <f>VLOOKUP(shipments[[#This Row],[SPID]],CHOOSE({1,2},people[[#All],[SPID]],people[[#All],[Sales_person]]),2,0)</f>
        <v>Jehu Rudeforth</v>
      </c>
      <c r="J7072">
        <f>YEAR(shipments[[#This Row],[Shipdate]])</f>
        <v>2023</v>
      </c>
      <c r="K7072" s="22"/>
      <c r="L7072" s="22">
        <f>VLOOKUP(shipments[[#This Row],[PID]],CHOOSE({1,2},products[PID],products[Cost_per_box]),2,0)</f>
        <v>6.8</v>
      </c>
      <c r="M7072" s="22">
        <f>shipments[[#This Row],[Boxes]]*shipments[[#This Row],[cost_per_box]]</f>
        <v>2808.4</v>
      </c>
      <c r="N7072" s="22">
        <f>shipments[[#This Row],[Amount]]-shipments[[#This Row],[total cost]]</f>
        <v>1315.85</v>
      </c>
    </row>
    <row r="7073" spans="1:14" x14ac:dyDescent="0.35">
      <c r="A7073" t="s">
        <v>7128</v>
      </c>
      <c r="B7073" t="s">
        <v>8060</v>
      </c>
      <c r="C7073" t="s">
        <v>8028</v>
      </c>
      <c r="D7073" t="s">
        <v>8033</v>
      </c>
      <c r="E7073" s="1">
        <v>45530</v>
      </c>
      <c r="F7073">
        <v>4293</v>
      </c>
      <c r="G7073">
        <v>537</v>
      </c>
      <c r="H7073" t="s">
        <v>18</v>
      </c>
      <c r="I7073" t="str">
        <f>VLOOKUP(shipments[[#This Row],[SPID]],CHOOSE({1,2},people[[#All],[SPID]],people[[#All],[Sales_person]]),2,0)</f>
        <v>Jehu Rudeforth</v>
      </c>
      <c r="J7073">
        <f>YEAR(shipments[[#This Row],[Shipdate]])</f>
        <v>2024</v>
      </c>
      <c r="K7073" s="22"/>
      <c r="L7073" s="22">
        <f>VLOOKUP(shipments[[#This Row],[PID]],CHOOSE({1,2},products[PID],products[Cost_per_box]),2,0)</f>
        <v>6.8</v>
      </c>
      <c r="M7073" s="22">
        <f>shipments[[#This Row],[Boxes]]*shipments[[#This Row],[cost_per_box]]</f>
        <v>3651.6</v>
      </c>
      <c r="N7073" s="22">
        <f>shipments[[#This Row],[Amount]]-shipments[[#This Row],[total cost]]</f>
        <v>641.40000000000009</v>
      </c>
    </row>
    <row r="7074" spans="1:14" x14ac:dyDescent="0.35">
      <c r="A7074" t="s">
        <v>7129</v>
      </c>
      <c r="B7074" t="s">
        <v>8060</v>
      </c>
      <c r="C7074" t="s">
        <v>8028</v>
      </c>
      <c r="D7074" t="s">
        <v>8034</v>
      </c>
      <c r="E7074" s="1">
        <v>45524</v>
      </c>
      <c r="F7074">
        <v>3962.25</v>
      </c>
      <c r="G7074">
        <v>496</v>
      </c>
      <c r="H7074" t="s">
        <v>18</v>
      </c>
      <c r="I7074" t="str">
        <f>VLOOKUP(shipments[[#This Row],[SPID]],CHOOSE({1,2},people[[#All],[SPID]],people[[#All],[Sales_person]]),2,0)</f>
        <v>Jehu Rudeforth</v>
      </c>
      <c r="J7074">
        <f>YEAR(shipments[[#This Row],[Shipdate]])</f>
        <v>2024</v>
      </c>
      <c r="K7074" s="22"/>
      <c r="L7074" s="22">
        <f>VLOOKUP(shipments[[#This Row],[PID]],CHOOSE({1,2},products[PID],products[Cost_per_box]),2,0)</f>
        <v>6.8</v>
      </c>
      <c r="M7074" s="22">
        <f>shipments[[#This Row],[Boxes]]*shipments[[#This Row],[cost_per_box]]</f>
        <v>3372.7999999999997</v>
      </c>
      <c r="N7074" s="22">
        <f>shipments[[#This Row],[Amount]]-shipments[[#This Row],[total cost]]</f>
        <v>589.45000000000027</v>
      </c>
    </row>
    <row r="7075" spans="1:14" x14ac:dyDescent="0.35">
      <c r="A7075" t="s">
        <v>7130</v>
      </c>
      <c r="B7075" t="s">
        <v>8060</v>
      </c>
      <c r="C7075" t="s">
        <v>8028</v>
      </c>
      <c r="D7075" t="s">
        <v>8038</v>
      </c>
      <c r="E7075" s="1">
        <v>45023</v>
      </c>
      <c r="F7075">
        <v>3750.75</v>
      </c>
      <c r="G7075">
        <v>469</v>
      </c>
      <c r="H7075" t="s">
        <v>7</v>
      </c>
      <c r="I7075" t="str">
        <f>VLOOKUP(shipments[[#This Row],[SPID]],CHOOSE({1,2},people[[#All],[SPID]],people[[#All],[Sales_person]]),2,0)</f>
        <v>Jehu Rudeforth</v>
      </c>
      <c r="J7075">
        <f>YEAR(shipments[[#This Row],[Shipdate]])</f>
        <v>2023</v>
      </c>
      <c r="K7075" s="22"/>
      <c r="L7075" s="22">
        <f>VLOOKUP(shipments[[#This Row],[PID]],CHOOSE({1,2},products[PID],products[Cost_per_box]),2,0)</f>
        <v>6.8</v>
      </c>
      <c r="M7075" s="22">
        <f>shipments[[#This Row],[Boxes]]*shipments[[#This Row],[cost_per_box]]</f>
        <v>3189.2</v>
      </c>
      <c r="N7075" s="22">
        <f>shipments[[#This Row],[Amount]]-shipments[[#This Row],[total cost]]</f>
        <v>561.55000000000018</v>
      </c>
    </row>
    <row r="7076" spans="1:14" x14ac:dyDescent="0.35">
      <c r="A7076" t="s">
        <v>7131</v>
      </c>
      <c r="B7076" t="s">
        <v>8060</v>
      </c>
      <c r="C7076" t="s">
        <v>8029</v>
      </c>
      <c r="D7076" t="s">
        <v>8037</v>
      </c>
      <c r="E7076" s="1">
        <v>45407</v>
      </c>
      <c r="F7076">
        <v>7467.75</v>
      </c>
      <c r="G7076">
        <v>267</v>
      </c>
      <c r="H7076" t="s">
        <v>7</v>
      </c>
      <c r="I7076" t="str">
        <f>VLOOKUP(shipments[[#This Row],[SPID]],CHOOSE({1,2},people[[#All],[SPID]],people[[#All],[Sales_person]]),2,0)</f>
        <v>Jehu Rudeforth</v>
      </c>
      <c r="J7076">
        <f>YEAR(shipments[[#This Row],[Shipdate]])</f>
        <v>2024</v>
      </c>
      <c r="K7076" s="22"/>
      <c r="L7076" s="22">
        <f>VLOOKUP(shipments[[#This Row],[PID]],CHOOSE({1,2},products[PID],products[Cost_per_box]),2,0)</f>
        <v>5.04</v>
      </c>
      <c r="M7076" s="22">
        <f>shipments[[#This Row],[Boxes]]*shipments[[#This Row],[cost_per_box]]</f>
        <v>1345.68</v>
      </c>
      <c r="N7076" s="22">
        <f>shipments[[#This Row],[Amount]]-shipments[[#This Row],[total cost]]</f>
        <v>6122.07</v>
      </c>
    </row>
    <row r="7077" spans="1:14" x14ac:dyDescent="0.35">
      <c r="A7077" t="s">
        <v>7132</v>
      </c>
      <c r="B7077" t="s">
        <v>8060</v>
      </c>
      <c r="C7077" t="s">
        <v>8029</v>
      </c>
      <c r="D7077" t="s">
        <v>8037</v>
      </c>
      <c r="E7077" s="1">
        <v>45454</v>
      </c>
      <c r="F7077">
        <v>5046.75</v>
      </c>
      <c r="G7077">
        <v>187</v>
      </c>
      <c r="H7077" t="s">
        <v>7</v>
      </c>
      <c r="I7077" t="str">
        <f>VLOOKUP(shipments[[#This Row],[SPID]],CHOOSE({1,2},people[[#All],[SPID]],people[[#All],[Sales_person]]),2,0)</f>
        <v>Jehu Rudeforth</v>
      </c>
      <c r="J7077">
        <f>YEAR(shipments[[#This Row],[Shipdate]])</f>
        <v>2024</v>
      </c>
      <c r="K7077" s="22"/>
      <c r="L7077" s="22">
        <f>VLOOKUP(shipments[[#This Row],[PID]],CHOOSE({1,2},products[PID],products[Cost_per_box]),2,0)</f>
        <v>5.04</v>
      </c>
      <c r="M7077" s="22">
        <f>shipments[[#This Row],[Boxes]]*shipments[[#This Row],[cost_per_box]]</f>
        <v>942.48</v>
      </c>
      <c r="N7077" s="22">
        <f>shipments[[#This Row],[Amount]]-shipments[[#This Row],[total cost]]</f>
        <v>4104.2700000000004</v>
      </c>
    </row>
    <row r="7078" spans="1:14" x14ac:dyDescent="0.35">
      <c r="A7078" t="s">
        <v>7133</v>
      </c>
      <c r="B7078" t="s">
        <v>8060</v>
      </c>
      <c r="C7078" t="s">
        <v>8031</v>
      </c>
      <c r="D7078" t="s">
        <v>8033</v>
      </c>
      <c r="E7078" s="1">
        <v>45104</v>
      </c>
      <c r="F7078">
        <v>2567.25</v>
      </c>
      <c r="G7078">
        <v>234</v>
      </c>
      <c r="H7078" t="s">
        <v>7</v>
      </c>
      <c r="I7078" t="str">
        <f>VLOOKUP(shipments[[#This Row],[SPID]],CHOOSE({1,2},people[[#All],[SPID]],people[[#All],[Sales_person]]),2,0)</f>
        <v>Jehu Rudeforth</v>
      </c>
      <c r="J7078">
        <f>YEAR(shipments[[#This Row],[Shipdate]])</f>
        <v>2023</v>
      </c>
      <c r="K7078" s="22"/>
      <c r="L7078" s="22">
        <f>VLOOKUP(shipments[[#This Row],[PID]],CHOOSE({1,2},products[PID],products[Cost_per_box]),2,0)</f>
        <v>3.32</v>
      </c>
      <c r="M7078" s="22">
        <f>shipments[[#This Row],[Boxes]]*shipments[[#This Row],[cost_per_box]]</f>
        <v>776.88</v>
      </c>
      <c r="N7078" s="22">
        <f>shipments[[#This Row],[Amount]]-shipments[[#This Row],[total cost]]</f>
        <v>1790.37</v>
      </c>
    </row>
    <row r="7079" spans="1:14" x14ac:dyDescent="0.35">
      <c r="A7079" t="s">
        <v>7134</v>
      </c>
      <c r="B7079" t="s">
        <v>8060</v>
      </c>
      <c r="C7079" t="s">
        <v>8031</v>
      </c>
      <c r="D7079" t="s">
        <v>8038</v>
      </c>
      <c r="E7079" s="1">
        <v>45538</v>
      </c>
      <c r="F7079">
        <v>1374.75</v>
      </c>
      <c r="G7079">
        <v>172</v>
      </c>
      <c r="H7079" t="s">
        <v>26</v>
      </c>
      <c r="I7079" t="str">
        <f>VLOOKUP(shipments[[#This Row],[SPID]],CHOOSE({1,2},people[[#All],[SPID]],people[[#All],[Sales_person]]),2,0)</f>
        <v>Jehu Rudeforth</v>
      </c>
      <c r="J7079">
        <f>YEAR(shipments[[#This Row],[Shipdate]])</f>
        <v>2024</v>
      </c>
      <c r="K7079" s="22"/>
      <c r="L7079" s="22">
        <f>VLOOKUP(shipments[[#This Row],[PID]],CHOOSE({1,2},products[PID],products[Cost_per_box]),2,0)</f>
        <v>3.32</v>
      </c>
      <c r="M7079" s="22">
        <f>shipments[[#This Row],[Boxes]]*shipments[[#This Row],[cost_per_box]]</f>
        <v>571.04</v>
      </c>
      <c r="N7079" s="22">
        <f>shipments[[#This Row],[Amount]]-shipments[[#This Row],[total cost]]</f>
        <v>803.71</v>
      </c>
    </row>
    <row r="7080" spans="1:14" x14ac:dyDescent="0.35">
      <c r="A7080" t="s">
        <v>7135</v>
      </c>
      <c r="B7080" t="s">
        <v>8060</v>
      </c>
      <c r="C7080" t="s">
        <v>8031</v>
      </c>
      <c r="D7080" t="s">
        <v>8033</v>
      </c>
      <c r="E7080" s="1">
        <v>45546</v>
      </c>
      <c r="F7080">
        <v>2202.75</v>
      </c>
      <c r="G7080">
        <v>245</v>
      </c>
      <c r="H7080" t="s">
        <v>26</v>
      </c>
      <c r="I7080" t="str">
        <f>VLOOKUP(shipments[[#This Row],[SPID]],CHOOSE({1,2},people[[#All],[SPID]],people[[#All],[Sales_person]]),2,0)</f>
        <v>Jehu Rudeforth</v>
      </c>
      <c r="J7080">
        <f>YEAR(shipments[[#This Row],[Shipdate]])</f>
        <v>2024</v>
      </c>
      <c r="K7080" s="22"/>
      <c r="L7080" s="22">
        <f>VLOOKUP(shipments[[#This Row],[PID]],CHOOSE({1,2},products[PID],products[Cost_per_box]),2,0)</f>
        <v>3.32</v>
      </c>
      <c r="M7080" s="22">
        <f>shipments[[#This Row],[Boxes]]*shipments[[#This Row],[cost_per_box]]</f>
        <v>813.4</v>
      </c>
      <c r="N7080" s="22">
        <f>shipments[[#This Row],[Amount]]-shipments[[#This Row],[total cost]]</f>
        <v>1389.35</v>
      </c>
    </row>
    <row r="7081" spans="1:14" x14ac:dyDescent="0.35">
      <c r="A7081" t="s">
        <v>7136</v>
      </c>
      <c r="B7081" t="s">
        <v>8060</v>
      </c>
      <c r="C7081" t="s">
        <v>8031</v>
      </c>
      <c r="D7081" t="s">
        <v>8033</v>
      </c>
      <c r="E7081" s="1">
        <v>45062</v>
      </c>
      <c r="F7081">
        <v>5105.25</v>
      </c>
      <c r="G7081">
        <v>511</v>
      </c>
      <c r="H7081" t="s">
        <v>7</v>
      </c>
      <c r="I7081" t="str">
        <f>VLOOKUP(shipments[[#This Row],[SPID]],CHOOSE({1,2},people[[#All],[SPID]],people[[#All],[Sales_person]]),2,0)</f>
        <v>Jehu Rudeforth</v>
      </c>
      <c r="J7081">
        <f>YEAR(shipments[[#This Row],[Shipdate]])</f>
        <v>2023</v>
      </c>
      <c r="K7081" s="22"/>
      <c r="L7081" s="22">
        <f>VLOOKUP(shipments[[#This Row],[PID]],CHOOSE({1,2},products[PID],products[Cost_per_box]),2,0)</f>
        <v>3.32</v>
      </c>
      <c r="M7081" s="22">
        <f>shipments[[#This Row],[Boxes]]*shipments[[#This Row],[cost_per_box]]</f>
        <v>1696.52</v>
      </c>
      <c r="N7081" s="22">
        <f>shipments[[#This Row],[Amount]]-shipments[[#This Row],[total cost]]</f>
        <v>3408.73</v>
      </c>
    </row>
    <row r="7082" spans="1:14" x14ac:dyDescent="0.35">
      <c r="A7082" t="s">
        <v>7137</v>
      </c>
      <c r="B7082" t="s">
        <v>8060</v>
      </c>
      <c r="C7082" t="s">
        <v>8031</v>
      </c>
      <c r="D7082" t="s">
        <v>8033</v>
      </c>
      <c r="E7082" s="1">
        <v>45448</v>
      </c>
      <c r="F7082">
        <v>1057.5</v>
      </c>
      <c r="G7082">
        <v>118</v>
      </c>
      <c r="H7082" t="s">
        <v>7</v>
      </c>
      <c r="I7082" t="str">
        <f>VLOOKUP(shipments[[#This Row],[SPID]],CHOOSE({1,2},people[[#All],[SPID]],people[[#All],[Sales_person]]),2,0)</f>
        <v>Jehu Rudeforth</v>
      </c>
      <c r="J7082">
        <f>YEAR(shipments[[#This Row],[Shipdate]])</f>
        <v>2024</v>
      </c>
      <c r="K7082" s="22"/>
      <c r="L7082" s="22">
        <f>VLOOKUP(shipments[[#This Row],[PID]],CHOOSE({1,2},products[PID],products[Cost_per_box]),2,0)</f>
        <v>3.32</v>
      </c>
      <c r="M7082" s="22">
        <f>shipments[[#This Row],[Boxes]]*shipments[[#This Row],[cost_per_box]]</f>
        <v>391.76</v>
      </c>
      <c r="N7082" s="22">
        <f>shipments[[#This Row],[Amount]]-shipments[[#This Row],[total cost]]</f>
        <v>665.74</v>
      </c>
    </row>
    <row r="7083" spans="1:14" x14ac:dyDescent="0.35">
      <c r="A7083" t="s">
        <v>7138</v>
      </c>
      <c r="B7083" t="s">
        <v>8060</v>
      </c>
      <c r="C7083" t="s">
        <v>8032</v>
      </c>
      <c r="D7083" t="s">
        <v>8033</v>
      </c>
      <c r="E7083" s="1">
        <v>45203</v>
      </c>
      <c r="F7083">
        <v>6477.75</v>
      </c>
      <c r="G7083">
        <v>309</v>
      </c>
      <c r="H7083" t="s">
        <v>7</v>
      </c>
      <c r="I7083" t="str">
        <f>VLOOKUP(shipments[[#This Row],[SPID]],CHOOSE({1,2},people[[#All],[SPID]],people[[#All],[Sales_person]]),2,0)</f>
        <v>Jehu Rudeforth</v>
      </c>
      <c r="J7083">
        <f>YEAR(shipments[[#This Row],[Shipdate]])</f>
        <v>2023</v>
      </c>
      <c r="K7083" s="22"/>
      <c r="L7083" s="22">
        <f>VLOOKUP(shipments[[#This Row],[PID]],CHOOSE({1,2},products[PID],products[Cost_per_box]),2,0)</f>
        <v>2.65</v>
      </c>
      <c r="M7083" s="22">
        <f>shipments[[#This Row],[Boxes]]*shipments[[#This Row],[cost_per_box]]</f>
        <v>818.85</v>
      </c>
      <c r="N7083" s="22">
        <f>shipments[[#This Row],[Amount]]-shipments[[#This Row],[total cost]]</f>
        <v>5658.9</v>
      </c>
    </row>
    <row r="7084" spans="1:14" x14ac:dyDescent="0.35">
      <c r="A7084" t="s">
        <v>7139</v>
      </c>
      <c r="B7084" t="s">
        <v>8060</v>
      </c>
      <c r="C7084" t="s">
        <v>8032</v>
      </c>
      <c r="D7084" t="s">
        <v>8036</v>
      </c>
      <c r="E7084" s="1">
        <v>45099</v>
      </c>
      <c r="F7084">
        <v>5107.5</v>
      </c>
      <c r="G7084">
        <v>256</v>
      </c>
      <c r="H7084" t="s">
        <v>7</v>
      </c>
      <c r="I7084" t="str">
        <f>VLOOKUP(shipments[[#This Row],[SPID]],CHOOSE({1,2},people[[#All],[SPID]],people[[#All],[Sales_person]]),2,0)</f>
        <v>Jehu Rudeforth</v>
      </c>
      <c r="J7084">
        <f>YEAR(shipments[[#This Row],[Shipdate]])</f>
        <v>2023</v>
      </c>
      <c r="K7084" s="22"/>
      <c r="L7084" s="22">
        <f>VLOOKUP(shipments[[#This Row],[PID]],CHOOSE({1,2},products[PID],products[Cost_per_box]),2,0)</f>
        <v>2.65</v>
      </c>
      <c r="M7084" s="22">
        <f>shipments[[#This Row],[Boxes]]*shipments[[#This Row],[cost_per_box]]</f>
        <v>678.4</v>
      </c>
      <c r="N7084" s="22">
        <f>shipments[[#This Row],[Amount]]-shipments[[#This Row],[total cost]]</f>
        <v>4429.1000000000004</v>
      </c>
    </row>
    <row r="7085" spans="1:14" x14ac:dyDescent="0.35">
      <c r="A7085" t="s">
        <v>7140</v>
      </c>
      <c r="B7085" t="s">
        <v>8060</v>
      </c>
      <c r="C7085" t="s">
        <v>8032</v>
      </c>
      <c r="D7085" t="s">
        <v>8033</v>
      </c>
      <c r="E7085" s="1">
        <v>45257</v>
      </c>
      <c r="F7085">
        <v>2268</v>
      </c>
      <c r="G7085">
        <v>104</v>
      </c>
      <c r="H7085" t="s">
        <v>7</v>
      </c>
      <c r="I7085" t="str">
        <f>VLOOKUP(shipments[[#This Row],[SPID]],CHOOSE({1,2},people[[#All],[SPID]],people[[#All],[Sales_person]]),2,0)</f>
        <v>Jehu Rudeforth</v>
      </c>
      <c r="J7085">
        <f>YEAR(shipments[[#This Row],[Shipdate]])</f>
        <v>2023</v>
      </c>
      <c r="K7085" s="22"/>
      <c r="L7085" s="22">
        <f>VLOOKUP(shipments[[#This Row],[PID]],CHOOSE({1,2},products[PID],products[Cost_per_box]),2,0)</f>
        <v>2.65</v>
      </c>
      <c r="M7085" s="22">
        <f>shipments[[#This Row],[Boxes]]*shipments[[#This Row],[cost_per_box]]</f>
        <v>275.59999999999997</v>
      </c>
      <c r="N7085" s="22">
        <f>shipments[[#This Row],[Amount]]-shipments[[#This Row],[total cost]]</f>
        <v>1992.4</v>
      </c>
    </row>
    <row r="7086" spans="1:14" x14ac:dyDescent="0.35">
      <c r="A7086" t="s">
        <v>7141</v>
      </c>
      <c r="B7086" t="s">
        <v>8060</v>
      </c>
      <c r="C7086" t="s">
        <v>8032</v>
      </c>
      <c r="D7086" t="s">
        <v>8034</v>
      </c>
      <c r="E7086" s="1">
        <v>45009</v>
      </c>
      <c r="F7086">
        <v>4682.25</v>
      </c>
      <c r="G7086">
        <v>247</v>
      </c>
      <c r="H7086" t="s">
        <v>7</v>
      </c>
      <c r="I7086" t="str">
        <f>VLOOKUP(shipments[[#This Row],[SPID]],CHOOSE({1,2},people[[#All],[SPID]],people[[#All],[Sales_person]]),2,0)</f>
        <v>Jehu Rudeforth</v>
      </c>
      <c r="J7086">
        <f>YEAR(shipments[[#This Row],[Shipdate]])</f>
        <v>2023</v>
      </c>
      <c r="K7086" s="22"/>
      <c r="L7086" s="22">
        <f>VLOOKUP(shipments[[#This Row],[PID]],CHOOSE({1,2},products[PID],products[Cost_per_box]),2,0)</f>
        <v>2.65</v>
      </c>
      <c r="M7086" s="22">
        <f>shipments[[#This Row],[Boxes]]*shipments[[#This Row],[cost_per_box]]</f>
        <v>654.54999999999995</v>
      </c>
      <c r="N7086" s="22">
        <f>shipments[[#This Row],[Amount]]-shipments[[#This Row],[total cost]]</f>
        <v>4027.7</v>
      </c>
    </row>
    <row r="7087" spans="1:14" x14ac:dyDescent="0.35">
      <c r="A7087" t="s">
        <v>7142</v>
      </c>
      <c r="B7087" t="s">
        <v>8060</v>
      </c>
      <c r="C7087" t="s">
        <v>8032</v>
      </c>
      <c r="D7087" t="s">
        <v>8038</v>
      </c>
      <c r="E7087" s="1">
        <v>44950</v>
      </c>
      <c r="F7087">
        <v>5406.75</v>
      </c>
      <c r="G7087">
        <v>258</v>
      </c>
      <c r="H7087" t="s">
        <v>7</v>
      </c>
      <c r="I7087" t="str">
        <f>VLOOKUP(shipments[[#This Row],[SPID]],CHOOSE({1,2},people[[#All],[SPID]],people[[#All],[Sales_person]]),2,0)</f>
        <v>Jehu Rudeforth</v>
      </c>
      <c r="J7087">
        <f>YEAR(shipments[[#This Row],[Shipdate]])</f>
        <v>2023</v>
      </c>
      <c r="K7087" s="22"/>
      <c r="L7087" s="22">
        <f>VLOOKUP(shipments[[#This Row],[PID]],CHOOSE({1,2},products[PID],products[Cost_per_box]),2,0)</f>
        <v>2.65</v>
      </c>
      <c r="M7087" s="22">
        <f>shipments[[#This Row],[Boxes]]*shipments[[#This Row],[cost_per_box]]</f>
        <v>683.69999999999993</v>
      </c>
      <c r="N7087" s="22">
        <f>shipments[[#This Row],[Amount]]-shipments[[#This Row],[total cost]]</f>
        <v>4723.05</v>
      </c>
    </row>
    <row r="7088" spans="1:14" x14ac:dyDescent="0.35">
      <c r="A7088" t="s">
        <v>7143</v>
      </c>
      <c r="B7088" t="s">
        <v>8060</v>
      </c>
      <c r="C7088" t="s">
        <v>8032</v>
      </c>
      <c r="D7088" t="s">
        <v>8038</v>
      </c>
      <c r="E7088" s="1">
        <v>45246</v>
      </c>
      <c r="F7088">
        <v>3435.75</v>
      </c>
      <c r="G7088">
        <v>181</v>
      </c>
      <c r="H7088" t="s">
        <v>7</v>
      </c>
      <c r="I7088" t="str">
        <f>VLOOKUP(shipments[[#This Row],[SPID]],CHOOSE({1,2},people[[#All],[SPID]],people[[#All],[Sales_person]]),2,0)</f>
        <v>Jehu Rudeforth</v>
      </c>
      <c r="J7088">
        <f>YEAR(shipments[[#This Row],[Shipdate]])</f>
        <v>2023</v>
      </c>
      <c r="K7088" s="22"/>
      <c r="L7088" s="22">
        <f>VLOOKUP(shipments[[#This Row],[PID]],CHOOSE({1,2},products[PID],products[Cost_per_box]),2,0)</f>
        <v>2.65</v>
      </c>
      <c r="M7088" s="22">
        <f>shipments[[#This Row],[Boxes]]*shipments[[#This Row],[cost_per_box]]</f>
        <v>479.65</v>
      </c>
      <c r="N7088" s="22">
        <f>shipments[[#This Row],[Amount]]-shipments[[#This Row],[total cost]]</f>
        <v>2956.1</v>
      </c>
    </row>
    <row r="7089" spans="1:14" x14ac:dyDescent="0.35">
      <c r="A7089" t="s">
        <v>7144</v>
      </c>
      <c r="B7089" t="s">
        <v>8060</v>
      </c>
      <c r="C7089" t="s">
        <v>8011</v>
      </c>
      <c r="D7089" t="s">
        <v>8038</v>
      </c>
      <c r="E7089" s="1">
        <v>45355</v>
      </c>
      <c r="F7089">
        <v>720</v>
      </c>
      <c r="G7089">
        <v>45</v>
      </c>
      <c r="H7089" t="s">
        <v>40</v>
      </c>
      <c r="I7089" t="str">
        <f>VLOOKUP(shipments[[#This Row],[SPID]],CHOOSE({1,2},people[[#All],[SPID]],people[[#All],[Sales_person]]),2,0)</f>
        <v>Jehu Rudeforth</v>
      </c>
      <c r="J7089">
        <f>YEAR(shipments[[#This Row],[Shipdate]])</f>
        <v>2024</v>
      </c>
      <c r="K7089" s="22"/>
      <c r="L7089" s="22">
        <f>VLOOKUP(shipments[[#This Row],[PID]],CHOOSE({1,2},products[PID],products[Cost_per_box]),2,0)</f>
        <v>5.26</v>
      </c>
      <c r="M7089" s="22">
        <f>shipments[[#This Row],[Boxes]]*shipments[[#This Row],[cost_per_box]]</f>
        <v>236.7</v>
      </c>
      <c r="N7089" s="22">
        <f>shipments[[#This Row],[Amount]]-shipments[[#This Row],[total cost]]</f>
        <v>483.3</v>
      </c>
    </row>
    <row r="7090" spans="1:14" x14ac:dyDescent="0.35">
      <c r="A7090" t="s">
        <v>7145</v>
      </c>
      <c r="B7090" t="s">
        <v>8060</v>
      </c>
      <c r="C7090" t="s">
        <v>8011</v>
      </c>
      <c r="D7090" t="s">
        <v>8034</v>
      </c>
      <c r="E7090" s="1">
        <v>45483</v>
      </c>
      <c r="F7090">
        <v>7191</v>
      </c>
      <c r="G7090">
        <v>480</v>
      </c>
      <c r="H7090" t="s">
        <v>18</v>
      </c>
      <c r="I7090" t="str">
        <f>VLOOKUP(shipments[[#This Row],[SPID]],CHOOSE({1,2},people[[#All],[SPID]],people[[#All],[Sales_person]]),2,0)</f>
        <v>Jehu Rudeforth</v>
      </c>
      <c r="J7090">
        <f>YEAR(shipments[[#This Row],[Shipdate]])</f>
        <v>2024</v>
      </c>
      <c r="K7090" s="22"/>
      <c r="L7090" s="22">
        <f>VLOOKUP(shipments[[#This Row],[PID]],CHOOSE({1,2},products[PID],products[Cost_per_box]),2,0)</f>
        <v>5.26</v>
      </c>
      <c r="M7090" s="22">
        <f>shipments[[#This Row],[Boxes]]*shipments[[#This Row],[cost_per_box]]</f>
        <v>2524.7999999999997</v>
      </c>
      <c r="N7090" s="22">
        <f>shipments[[#This Row],[Amount]]-shipments[[#This Row],[total cost]]</f>
        <v>4666.2000000000007</v>
      </c>
    </row>
    <row r="7091" spans="1:14" x14ac:dyDescent="0.35">
      <c r="A7091" t="s">
        <v>7146</v>
      </c>
      <c r="B7091" t="s">
        <v>8060</v>
      </c>
      <c r="C7091" t="s">
        <v>8014</v>
      </c>
      <c r="D7091" t="s">
        <v>8034</v>
      </c>
      <c r="E7091" s="1">
        <v>45448</v>
      </c>
      <c r="F7091">
        <v>3930.75</v>
      </c>
      <c r="G7091">
        <v>437</v>
      </c>
      <c r="H7091" t="s">
        <v>7</v>
      </c>
      <c r="I7091" t="str">
        <f>VLOOKUP(shipments[[#This Row],[SPID]],CHOOSE({1,2},people[[#All],[SPID]],people[[#All],[Sales_person]]),2,0)</f>
        <v>Jehu Rudeforth</v>
      </c>
      <c r="J7091">
        <f>YEAR(shipments[[#This Row],[Shipdate]])</f>
        <v>2024</v>
      </c>
      <c r="K7091" s="22"/>
      <c r="L7091" s="22">
        <f>VLOOKUP(shipments[[#This Row],[PID]],CHOOSE({1,2},products[PID],products[Cost_per_box]),2,0)</f>
        <v>3.85</v>
      </c>
      <c r="M7091" s="22">
        <f>shipments[[#This Row],[Boxes]]*shipments[[#This Row],[cost_per_box]]</f>
        <v>1682.45</v>
      </c>
      <c r="N7091" s="22">
        <f>shipments[[#This Row],[Amount]]-shipments[[#This Row],[total cost]]</f>
        <v>2248.3000000000002</v>
      </c>
    </row>
    <row r="7092" spans="1:14" x14ac:dyDescent="0.35">
      <c r="A7092" t="s">
        <v>7147</v>
      </c>
      <c r="B7092" t="s">
        <v>8060</v>
      </c>
      <c r="C7092" t="s">
        <v>8014</v>
      </c>
      <c r="D7092" t="s">
        <v>8036</v>
      </c>
      <c r="E7092" s="1">
        <v>45338</v>
      </c>
      <c r="F7092">
        <v>12928.5</v>
      </c>
      <c r="G7092">
        <v>2586</v>
      </c>
      <c r="H7092" t="s">
        <v>7</v>
      </c>
      <c r="I7092" t="str">
        <f>VLOOKUP(shipments[[#This Row],[SPID]],CHOOSE({1,2},people[[#All],[SPID]],people[[#All],[Sales_person]]),2,0)</f>
        <v>Jehu Rudeforth</v>
      </c>
      <c r="J7092">
        <f>YEAR(shipments[[#This Row],[Shipdate]])</f>
        <v>2024</v>
      </c>
      <c r="K7092" s="22"/>
      <c r="L7092" s="22">
        <f>VLOOKUP(shipments[[#This Row],[PID]],CHOOSE({1,2},products[PID],products[Cost_per_box]),2,0)</f>
        <v>3.85</v>
      </c>
      <c r="M7092" s="22">
        <f>shipments[[#This Row],[Boxes]]*shipments[[#This Row],[cost_per_box]]</f>
        <v>9956.1</v>
      </c>
      <c r="N7092" s="22">
        <f>shipments[[#This Row],[Amount]]-shipments[[#This Row],[total cost]]</f>
        <v>2972.3999999999996</v>
      </c>
    </row>
    <row r="7093" spans="1:14" x14ac:dyDescent="0.35">
      <c r="A7093" t="s">
        <v>7148</v>
      </c>
      <c r="B7093" t="s">
        <v>8060</v>
      </c>
      <c r="C7093" t="s">
        <v>8015</v>
      </c>
      <c r="D7093" t="s">
        <v>8038</v>
      </c>
      <c r="E7093" s="1">
        <v>45002</v>
      </c>
      <c r="F7093">
        <v>1068.75</v>
      </c>
      <c r="G7093">
        <v>153</v>
      </c>
      <c r="H7093" t="s">
        <v>7</v>
      </c>
      <c r="I7093" t="str">
        <f>VLOOKUP(shipments[[#This Row],[SPID]],CHOOSE({1,2},people[[#All],[SPID]],people[[#All],[Sales_person]]),2,0)</f>
        <v>Jehu Rudeforth</v>
      </c>
      <c r="J7093">
        <f>YEAR(shipments[[#This Row],[Shipdate]])</f>
        <v>2023</v>
      </c>
      <c r="K7093" s="22"/>
      <c r="L7093" s="22">
        <f>VLOOKUP(shipments[[#This Row],[PID]],CHOOSE({1,2},products[PID],products[Cost_per_box]),2,0)</f>
        <v>5.72</v>
      </c>
      <c r="M7093" s="22">
        <f>shipments[[#This Row],[Boxes]]*shipments[[#This Row],[cost_per_box]]</f>
        <v>875.16</v>
      </c>
      <c r="N7093" s="22">
        <f>shipments[[#This Row],[Amount]]-shipments[[#This Row],[total cost]]</f>
        <v>193.59000000000003</v>
      </c>
    </row>
    <row r="7094" spans="1:14" x14ac:dyDescent="0.35">
      <c r="A7094" t="s">
        <v>7149</v>
      </c>
      <c r="B7094" t="s">
        <v>8060</v>
      </c>
      <c r="C7094" t="s">
        <v>8015</v>
      </c>
      <c r="D7094" t="s">
        <v>8038</v>
      </c>
      <c r="E7094" s="1">
        <v>45050</v>
      </c>
      <c r="F7094">
        <v>4882.5</v>
      </c>
      <c r="G7094">
        <v>814</v>
      </c>
      <c r="H7094" t="s">
        <v>7</v>
      </c>
      <c r="I7094" t="str">
        <f>VLOOKUP(shipments[[#This Row],[SPID]],CHOOSE({1,2},people[[#All],[SPID]],people[[#All],[Sales_person]]),2,0)</f>
        <v>Jehu Rudeforth</v>
      </c>
      <c r="J7094">
        <f>YEAR(shipments[[#This Row],[Shipdate]])</f>
        <v>2023</v>
      </c>
      <c r="K7094" s="22"/>
      <c r="L7094" s="22">
        <f>VLOOKUP(shipments[[#This Row],[PID]],CHOOSE({1,2},products[PID],products[Cost_per_box]),2,0)</f>
        <v>5.72</v>
      </c>
      <c r="M7094" s="22">
        <f>shipments[[#This Row],[Boxes]]*shipments[[#This Row],[cost_per_box]]</f>
        <v>4656.08</v>
      </c>
      <c r="N7094" s="22">
        <f>shipments[[#This Row],[Amount]]-shipments[[#This Row],[total cost]]</f>
        <v>226.42000000000007</v>
      </c>
    </row>
    <row r="7095" spans="1:14" x14ac:dyDescent="0.35">
      <c r="A7095" t="s">
        <v>7150</v>
      </c>
      <c r="B7095" t="s">
        <v>8060</v>
      </c>
      <c r="C7095" t="s">
        <v>8016</v>
      </c>
      <c r="D7095" t="s">
        <v>8037</v>
      </c>
      <c r="E7095" s="1">
        <v>45064</v>
      </c>
      <c r="F7095">
        <v>3226.5</v>
      </c>
      <c r="G7095">
        <v>120</v>
      </c>
      <c r="H7095" t="s">
        <v>7</v>
      </c>
      <c r="I7095" t="str">
        <f>VLOOKUP(shipments[[#This Row],[SPID]],CHOOSE({1,2},people[[#All],[SPID]],people[[#All],[Sales_person]]),2,0)</f>
        <v>Jehu Rudeforth</v>
      </c>
      <c r="J7095">
        <f>YEAR(shipments[[#This Row],[Shipdate]])</f>
        <v>2023</v>
      </c>
      <c r="K7095" s="22"/>
      <c r="L7095" s="22">
        <f>VLOOKUP(shipments[[#This Row],[PID]],CHOOSE({1,2},products[PID],products[Cost_per_box]),2,0)</f>
        <v>6.31</v>
      </c>
      <c r="M7095" s="22">
        <f>shipments[[#This Row],[Boxes]]*shipments[[#This Row],[cost_per_box]]</f>
        <v>757.19999999999993</v>
      </c>
      <c r="N7095" s="22">
        <f>shipments[[#This Row],[Amount]]-shipments[[#This Row],[total cost]]</f>
        <v>2469.3000000000002</v>
      </c>
    </row>
    <row r="7096" spans="1:14" x14ac:dyDescent="0.35">
      <c r="A7096" t="s">
        <v>7151</v>
      </c>
      <c r="B7096" t="s">
        <v>8060</v>
      </c>
      <c r="C7096" t="s">
        <v>8016</v>
      </c>
      <c r="D7096" t="s">
        <v>8034</v>
      </c>
      <c r="E7096" s="1">
        <v>45559</v>
      </c>
      <c r="F7096">
        <v>3190.5</v>
      </c>
      <c r="G7096">
        <v>119</v>
      </c>
      <c r="H7096" t="s">
        <v>26</v>
      </c>
      <c r="I7096" t="str">
        <f>VLOOKUP(shipments[[#This Row],[SPID]],CHOOSE({1,2},people[[#All],[SPID]],people[[#All],[Sales_person]]),2,0)</f>
        <v>Jehu Rudeforth</v>
      </c>
      <c r="J7096">
        <f>YEAR(shipments[[#This Row],[Shipdate]])</f>
        <v>2024</v>
      </c>
      <c r="K7096" s="22"/>
      <c r="L7096" s="22">
        <f>VLOOKUP(shipments[[#This Row],[PID]],CHOOSE({1,2},products[PID],products[Cost_per_box]),2,0)</f>
        <v>6.31</v>
      </c>
      <c r="M7096" s="22">
        <f>shipments[[#This Row],[Boxes]]*shipments[[#This Row],[cost_per_box]]</f>
        <v>750.89</v>
      </c>
      <c r="N7096" s="22">
        <f>shipments[[#This Row],[Amount]]-shipments[[#This Row],[total cost]]</f>
        <v>2439.61</v>
      </c>
    </row>
    <row r="7097" spans="1:14" x14ac:dyDescent="0.35">
      <c r="A7097" t="s">
        <v>7152</v>
      </c>
      <c r="B7097" t="s">
        <v>8060</v>
      </c>
      <c r="C7097" t="s">
        <v>8017</v>
      </c>
      <c r="D7097" t="s">
        <v>8033</v>
      </c>
      <c r="E7097" s="1">
        <v>45436</v>
      </c>
      <c r="F7097">
        <v>3944.25</v>
      </c>
      <c r="G7097">
        <v>141</v>
      </c>
      <c r="H7097" t="s">
        <v>7</v>
      </c>
      <c r="I7097" t="str">
        <f>VLOOKUP(shipments[[#This Row],[SPID]],CHOOSE({1,2},people[[#All],[SPID]],people[[#All],[Sales_person]]),2,0)</f>
        <v>Jehu Rudeforth</v>
      </c>
      <c r="J7097">
        <f>YEAR(shipments[[#This Row],[Shipdate]])</f>
        <v>2024</v>
      </c>
      <c r="K7097" s="22"/>
      <c r="L7097" s="22">
        <f>VLOOKUP(shipments[[#This Row],[PID]],CHOOSE({1,2},products[PID],products[Cost_per_box]),2,0)</f>
        <v>9.94</v>
      </c>
      <c r="M7097" s="22">
        <f>shipments[[#This Row],[Boxes]]*shipments[[#This Row],[cost_per_box]]</f>
        <v>1401.54</v>
      </c>
      <c r="N7097" s="22">
        <f>shipments[[#This Row],[Amount]]-shipments[[#This Row],[total cost]]</f>
        <v>2542.71</v>
      </c>
    </row>
    <row r="7098" spans="1:14" x14ac:dyDescent="0.35">
      <c r="A7098" t="s">
        <v>7153</v>
      </c>
      <c r="B7098" t="s">
        <v>8060</v>
      </c>
      <c r="C7098" t="s">
        <v>8019</v>
      </c>
      <c r="D7098" t="s">
        <v>8033</v>
      </c>
      <c r="E7098" s="1">
        <v>45300</v>
      </c>
      <c r="F7098">
        <v>789.75</v>
      </c>
      <c r="G7098">
        <v>42</v>
      </c>
      <c r="H7098" t="s">
        <v>7</v>
      </c>
      <c r="I7098" t="str">
        <f>VLOOKUP(shipments[[#This Row],[SPID]],CHOOSE({1,2},people[[#All],[SPID]],people[[#All],[Sales_person]]),2,0)</f>
        <v>Jehu Rudeforth</v>
      </c>
      <c r="J7098">
        <f>YEAR(shipments[[#This Row],[Shipdate]])</f>
        <v>2024</v>
      </c>
      <c r="K7098" s="22"/>
      <c r="L7098" s="22">
        <f>VLOOKUP(shipments[[#This Row],[PID]],CHOOSE({1,2},products[PID],products[Cost_per_box]),2,0)</f>
        <v>3.68</v>
      </c>
      <c r="M7098" s="22">
        <f>shipments[[#This Row],[Boxes]]*shipments[[#This Row],[cost_per_box]]</f>
        <v>154.56</v>
      </c>
      <c r="N7098" s="22">
        <f>shipments[[#This Row],[Amount]]-shipments[[#This Row],[total cost]]</f>
        <v>635.19000000000005</v>
      </c>
    </row>
    <row r="7099" spans="1:14" x14ac:dyDescent="0.35">
      <c r="A7099" t="s">
        <v>7154</v>
      </c>
      <c r="B7099" t="s">
        <v>8060</v>
      </c>
      <c r="C7099" t="s">
        <v>8019</v>
      </c>
      <c r="D7099" t="s">
        <v>8035</v>
      </c>
      <c r="E7099" s="1">
        <v>44979</v>
      </c>
      <c r="F7099">
        <v>542.25</v>
      </c>
      <c r="G7099">
        <v>29</v>
      </c>
      <c r="H7099" t="s">
        <v>7</v>
      </c>
      <c r="I7099" t="str">
        <f>VLOOKUP(shipments[[#This Row],[SPID]],CHOOSE({1,2},people[[#All],[SPID]],people[[#All],[Sales_person]]),2,0)</f>
        <v>Jehu Rudeforth</v>
      </c>
      <c r="J7099">
        <f>YEAR(shipments[[#This Row],[Shipdate]])</f>
        <v>2023</v>
      </c>
      <c r="K7099" s="22"/>
      <c r="L7099" s="22">
        <f>VLOOKUP(shipments[[#This Row],[PID]],CHOOSE({1,2},products[PID],products[Cost_per_box]),2,0)</f>
        <v>3.68</v>
      </c>
      <c r="M7099" s="22">
        <f>shipments[[#This Row],[Boxes]]*shipments[[#This Row],[cost_per_box]]</f>
        <v>106.72</v>
      </c>
      <c r="N7099" s="22">
        <f>shipments[[#This Row],[Amount]]-shipments[[#This Row],[total cost]]</f>
        <v>435.53</v>
      </c>
    </row>
    <row r="7100" spans="1:14" x14ac:dyDescent="0.35">
      <c r="A7100" t="s">
        <v>7155</v>
      </c>
      <c r="B7100" t="s">
        <v>8060</v>
      </c>
      <c r="C7100" t="s">
        <v>8020</v>
      </c>
      <c r="D7100" t="s">
        <v>8034</v>
      </c>
      <c r="E7100" s="1">
        <v>45558</v>
      </c>
      <c r="F7100">
        <v>9036</v>
      </c>
      <c r="G7100">
        <v>646</v>
      </c>
      <c r="H7100" t="s">
        <v>26</v>
      </c>
      <c r="I7100" t="str">
        <f>VLOOKUP(shipments[[#This Row],[SPID]],CHOOSE({1,2},people[[#All],[SPID]],people[[#All],[Sales_person]]),2,0)</f>
        <v>Jehu Rudeforth</v>
      </c>
      <c r="J7100">
        <f>YEAR(shipments[[#This Row],[Shipdate]])</f>
        <v>2024</v>
      </c>
      <c r="K7100" s="22"/>
      <c r="L7100" s="22">
        <f>VLOOKUP(shipments[[#This Row],[PID]],CHOOSE({1,2},products[PID],products[Cost_per_box]),2,0)</f>
        <v>8.2200000000000006</v>
      </c>
      <c r="M7100" s="22">
        <f>shipments[[#This Row],[Boxes]]*shipments[[#This Row],[cost_per_box]]</f>
        <v>5310.1200000000008</v>
      </c>
      <c r="N7100" s="22">
        <f>shipments[[#This Row],[Amount]]-shipments[[#This Row],[total cost]]</f>
        <v>3725.8799999999992</v>
      </c>
    </row>
    <row r="7101" spans="1:14" x14ac:dyDescent="0.35">
      <c r="A7101" t="s">
        <v>7156</v>
      </c>
      <c r="B7101" t="s">
        <v>8060</v>
      </c>
      <c r="C7101" t="s">
        <v>8020</v>
      </c>
      <c r="D7101" t="s">
        <v>8038</v>
      </c>
      <c r="E7101" s="1">
        <v>45083</v>
      </c>
      <c r="F7101">
        <v>10489.5</v>
      </c>
      <c r="G7101">
        <v>750</v>
      </c>
      <c r="H7101" t="s">
        <v>7</v>
      </c>
      <c r="I7101" t="str">
        <f>VLOOKUP(shipments[[#This Row],[SPID]],CHOOSE({1,2},people[[#All],[SPID]],people[[#All],[Sales_person]]),2,0)</f>
        <v>Jehu Rudeforth</v>
      </c>
      <c r="J7101">
        <f>YEAR(shipments[[#This Row],[Shipdate]])</f>
        <v>2023</v>
      </c>
      <c r="K7101" s="22"/>
      <c r="L7101" s="22">
        <f>VLOOKUP(shipments[[#This Row],[PID]],CHOOSE({1,2},products[PID],products[Cost_per_box]),2,0)</f>
        <v>8.2200000000000006</v>
      </c>
      <c r="M7101" s="22">
        <f>shipments[[#This Row],[Boxes]]*shipments[[#This Row],[cost_per_box]]</f>
        <v>6165.0000000000009</v>
      </c>
      <c r="N7101" s="22">
        <f>shipments[[#This Row],[Amount]]-shipments[[#This Row],[total cost]]</f>
        <v>4324.4999999999991</v>
      </c>
    </row>
    <row r="7102" spans="1:14" x14ac:dyDescent="0.35">
      <c r="A7102" t="s">
        <v>7157</v>
      </c>
      <c r="B7102" t="s">
        <v>8060</v>
      </c>
      <c r="C7102" t="s">
        <v>8020</v>
      </c>
      <c r="D7102" t="s">
        <v>8034</v>
      </c>
      <c r="E7102" s="1">
        <v>45369</v>
      </c>
      <c r="F7102">
        <v>7611.75</v>
      </c>
      <c r="G7102">
        <v>586</v>
      </c>
      <c r="H7102" t="s">
        <v>7</v>
      </c>
      <c r="I7102" t="str">
        <f>VLOOKUP(shipments[[#This Row],[SPID]],CHOOSE({1,2},people[[#All],[SPID]],people[[#All],[Sales_person]]),2,0)</f>
        <v>Jehu Rudeforth</v>
      </c>
      <c r="J7102">
        <f>YEAR(shipments[[#This Row],[Shipdate]])</f>
        <v>2024</v>
      </c>
      <c r="K7102" s="22"/>
      <c r="L7102" s="22">
        <f>VLOOKUP(shipments[[#This Row],[PID]],CHOOSE({1,2},products[PID],products[Cost_per_box]),2,0)</f>
        <v>8.2200000000000006</v>
      </c>
      <c r="M7102" s="22">
        <f>shipments[[#This Row],[Boxes]]*shipments[[#This Row],[cost_per_box]]</f>
        <v>4816.92</v>
      </c>
      <c r="N7102" s="22">
        <f>shipments[[#This Row],[Amount]]-shipments[[#This Row],[total cost]]</f>
        <v>2794.83</v>
      </c>
    </row>
    <row r="7103" spans="1:14" x14ac:dyDescent="0.35">
      <c r="A7103" t="s">
        <v>7158</v>
      </c>
      <c r="B7103" t="s">
        <v>8060</v>
      </c>
      <c r="C7103" t="s">
        <v>8020</v>
      </c>
      <c r="D7103" t="s">
        <v>8036</v>
      </c>
      <c r="E7103" s="1">
        <v>45142</v>
      </c>
      <c r="F7103">
        <v>9024.75</v>
      </c>
      <c r="G7103">
        <v>565</v>
      </c>
      <c r="H7103" t="s">
        <v>7</v>
      </c>
      <c r="I7103" t="str">
        <f>VLOOKUP(shipments[[#This Row],[SPID]],CHOOSE({1,2},people[[#All],[SPID]],people[[#All],[Sales_person]]),2,0)</f>
        <v>Jehu Rudeforth</v>
      </c>
      <c r="J7103">
        <f>YEAR(shipments[[#This Row],[Shipdate]])</f>
        <v>2023</v>
      </c>
      <c r="K7103" s="22"/>
      <c r="L7103" s="22">
        <f>VLOOKUP(shipments[[#This Row],[PID]],CHOOSE({1,2},products[PID],products[Cost_per_box]),2,0)</f>
        <v>8.2200000000000006</v>
      </c>
      <c r="M7103" s="22">
        <f>shipments[[#This Row],[Boxes]]*shipments[[#This Row],[cost_per_box]]</f>
        <v>4644.3</v>
      </c>
      <c r="N7103" s="22">
        <f>shipments[[#This Row],[Amount]]-shipments[[#This Row],[total cost]]</f>
        <v>4380.45</v>
      </c>
    </row>
    <row r="7104" spans="1:14" x14ac:dyDescent="0.35">
      <c r="A7104" t="s">
        <v>7159</v>
      </c>
      <c r="B7104" t="s">
        <v>8060</v>
      </c>
      <c r="C7104" t="s">
        <v>8020</v>
      </c>
      <c r="D7104" t="s">
        <v>8037</v>
      </c>
      <c r="E7104" s="1">
        <v>45377</v>
      </c>
      <c r="F7104">
        <v>1030.5</v>
      </c>
      <c r="G7104">
        <v>80</v>
      </c>
      <c r="H7104" t="s">
        <v>7</v>
      </c>
      <c r="I7104" t="str">
        <f>VLOOKUP(shipments[[#This Row],[SPID]],CHOOSE({1,2},people[[#All],[SPID]],people[[#All],[Sales_person]]),2,0)</f>
        <v>Jehu Rudeforth</v>
      </c>
      <c r="J7104">
        <f>YEAR(shipments[[#This Row],[Shipdate]])</f>
        <v>2024</v>
      </c>
      <c r="K7104" s="22"/>
      <c r="L7104" s="22">
        <f>VLOOKUP(shipments[[#This Row],[PID]],CHOOSE({1,2},products[PID],products[Cost_per_box]),2,0)</f>
        <v>8.2200000000000006</v>
      </c>
      <c r="M7104" s="22">
        <f>shipments[[#This Row],[Boxes]]*shipments[[#This Row],[cost_per_box]]</f>
        <v>657.6</v>
      </c>
      <c r="N7104" s="22">
        <f>shipments[[#This Row],[Amount]]-shipments[[#This Row],[total cost]]</f>
        <v>372.9</v>
      </c>
    </row>
    <row r="7105" spans="1:14" x14ac:dyDescent="0.35">
      <c r="A7105" t="s">
        <v>7160</v>
      </c>
      <c r="B7105" t="s">
        <v>8060</v>
      </c>
      <c r="C7105" t="s">
        <v>8020</v>
      </c>
      <c r="D7105" t="s">
        <v>8038</v>
      </c>
      <c r="E7105" s="1">
        <v>45132</v>
      </c>
      <c r="F7105">
        <v>7229.25</v>
      </c>
      <c r="G7105">
        <v>452</v>
      </c>
      <c r="H7105" t="s">
        <v>7</v>
      </c>
      <c r="I7105" t="str">
        <f>VLOOKUP(shipments[[#This Row],[SPID]],CHOOSE({1,2},people[[#All],[SPID]],people[[#All],[Sales_person]]),2,0)</f>
        <v>Jehu Rudeforth</v>
      </c>
      <c r="J7105">
        <f>YEAR(shipments[[#This Row],[Shipdate]])</f>
        <v>2023</v>
      </c>
      <c r="K7105" s="22"/>
      <c r="L7105" s="22">
        <f>VLOOKUP(shipments[[#This Row],[PID]],CHOOSE({1,2},products[PID],products[Cost_per_box]),2,0)</f>
        <v>8.2200000000000006</v>
      </c>
      <c r="M7105" s="22">
        <f>shipments[[#This Row],[Boxes]]*shipments[[#This Row],[cost_per_box]]</f>
        <v>3715.4400000000005</v>
      </c>
      <c r="N7105" s="22">
        <f>shipments[[#This Row],[Amount]]-shipments[[#This Row],[total cost]]</f>
        <v>3513.8099999999995</v>
      </c>
    </row>
    <row r="7106" spans="1:14" x14ac:dyDescent="0.35">
      <c r="A7106" t="s">
        <v>7161</v>
      </c>
      <c r="B7106" t="s">
        <v>8060</v>
      </c>
      <c r="C7106" t="s">
        <v>8020</v>
      </c>
      <c r="D7106" t="s">
        <v>8035</v>
      </c>
      <c r="E7106" s="1">
        <v>45425</v>
      </c>
      <c r="F7106">
        <v>14593.5</v>
      </c>
      <c r="G7106">
        <v>1123</v>
      </c>
      <c r="H7106" t="s">
        <v>7</v>
      </c>
      <c r="I7106" t="str">
        <f>VLOOKUP(shipments[[#This Row],[SPID]],CHOOSE({1,2},people[[#All],[SPID]],people[[#All],[Sales_person]]),2,0)</f>
        <v>Jehu Rudeforth</v>
      </c>
      <c r="J7106">
        <f>YEAR(shipments[[#This Row],[Shipdate]])</f>
        <v>2024</v>
      </c>
      <c r="K7106" s="22"/>
      <c r="L7106" s="22">
        <f>VLOOKUP(shipments[[#This Row],[PID]],CHOOSE({1,2},products[PID],products[Cost_per_box]),2,0)</f>
        <v>8.2200000000000006</v>
      </c>
      <c r="M7106" s="22">
        <f>shipments[[#This Row],[Boxes]]*shipments[[#This Row],[cost_per_box]]</f>
        <v>9231.0600000000013</v>
      </c>
      <c r="N7106" s="22">
        <f>shipments[[#This Row],[Amount]]-shipments[[#This Row],[total cost]]</f>
        <v>5362.4399999999987</v>
      </c>
    </row>
    <row r="7107" spans="1:14" x14ac:dyDescent="0.35">
      <c r="A7107" t="s">
        <v>7162</v>
      </c>
      <c r="B7107" t="s">
        <v>8060</v>
      </c>
      <c r="C7107" t="s">
        <v>8020</v>
      </c>
      <c r="D7107" t="s">
        <v>8036</v>
      </c>
      <c r="E7107" s="1">
        <v>45040</v>
      </c>
      <c r="F7107">
        <v>60.75</v>
      </c>
      <c r="G7107">
        <v>4</v>
      </c>
      <c r="H7107" t="s">
        <v>7</v>
      </c>
      <c r="I7107" t="str">
        <f>VLOOKUP(shipments[[#This Row],[SPID]],CHOOSE({1,2},people[[#All],[SPID]],people[[#All],[Sales_person]]),2,0)</f>
        <v>Jehu Rudeforth</v>
      </c>
      <c r="J7107">
        <f>YEAR(shipments[[#This Row],[Shipdate]])</f>
        <v>2023</v>
      </c>
      <c r="K7107" s="22"/>
      <c r="L7107" s="22">
        <f>VLOOKUP(shipments[[#This Row],[PID]],CHOOSE({1,2},products[PID],products[Cost_per_box]),2,0)</f>
        <v>8.2200000000000006</v>
      </c>
      <c r="M7107" s="22">
        <f>shipments[[#This Row],[Boxes]]*shipments[[#This Row],[cost_per_box]]</f>
        <v>32.880000000000003</v>
      </c>
      <c r="N7107" s="22">
        <f>shipments[[#This Row],[Amount]]-shipments[[#This Row],[total cost]]</f>
        <v>27.869999999999997</v>
      </c>
    </row>
    <row r="7108" spans="1:14" x14ac:dyDescent="0.35">
      <c r="A7108" t="s">
        <v>7163</v>
      </c>
      <c r="B7108" t="s">
        <v>8060</v>
      </c>
      <c r="C7108" t="s">
        <v>8020</v>
      </c>
      <c r="D7108" t="s">
        <v>8037</v>
      </c>
      <c r="E7108" s="1">
        <v>45266</v>
      </c>
      <c r="F7108">
        <v>3915</v>
      </c>
      <c r="G7108">
        <v>302</v>
      </c>
      <c r="H7108" t="s">
        <v>7</v>
      </c>
      <c r="I7108" t="str">
        <f>VLOOKUP(shipments[[#This Row],[SPID]],CHOOSE({1,2},people[[#All],[SPID]],people[[#All],[Sales_person]]),2,0)</f>
        <v>Jehu Rudeforth</v>
      </c>
      <c r="J7108">
        <f>YEAR(shipments[[#This Row],[Shipdate]])</f>
        <v>2023</v>
      </c>
      <c r="K7108" s="22"/>
      <c r="L7108" s="22">
        <f>VLOOKUP(shipments[[#This Row],[PID]],CHOOSE({1,2},products[PID],products[Cost_per_box]),2,0)</f>
        <v>8.2200000000000006</v>
      </c>
      <c r="M7108" s="22">
        <f>shipments[[#This Row],[Boxes]]*shipments[[#This Row],[cost_per_box]]</f>
        <v>2482.44</v>
      </c>
      <c r="N7108" s="22">
        <f>shipments[[#This Row],[Amount]]-shipments[[#This Row],[total cost]]</f>
        <v>1432.56</v>
      </c>
    </row>
    <row r="7109" spans="1:14" x14ac:dyDescent="0.35">
      <c r="A7109" t="s">
        <v>7164</v>
      </c>
      <c r="B7109" t="s">
        <v>8060</v>
      </c>
      <c r="C7109" t="s">
        <v>8020</v>
      </c>
      <c r="D7109" t="s">
        <v>8034</v>
      </c>
      <c r="E7109" s="1">
        <v>45051</v>
      </c>
      <c r="F7109">
        <v>10741.5</v>
      </c>
      <c r="G7109">
        <v>827</v>
      </c>
      <c r="H7109" t="s">
        <v>7</v>
      </c>
      <c r="I7109" t="str">
        <f>VLOOKUP(shipments[[#This Row],[SPID]],CHOOSE({1,2},people[[#All],[SPID]],people[[#All],[Sales_person]]),2,0)</f>
        <v>Jehu Rudeforth</v>
      </c>
      <c r="J7109">
        <f>YEAR(shipments[[#This Row],[Shipdate]])</f>
        <v>2023</v>
      </c>
      <c r="K7109" s="22"/>
      <c r="L7109" s="22">
        <f>VLOOKUP(shipments[[#This Row],[PID]],CHOOSE({1,2},products[PID],products[Cost_per_box]),2,0)</f>
        <v>8.2200000000000006</v>
      </c>
      <c r="M7109" s="22">
        <f>shipments[[#This Row],[Boxes]]*shipments[[#This Row],[cost_per_box]]</f>
        <v>6797.9400000000005</v>
      </c>
      <c r="N7109" s="22">
        <f>shipments[[#This Row],[Amount]]-shipments[[#This Row],[total cost]]</f>
        <v>3943.5599999999995</v>
      </c>
    </row>
    <row r="7110" spans="1:14" x14ac:dyDescent="0.35">
      <c r="A7110" t="s">
        <v>7165</v>
      </c>
      <c r="B7110" t="s">
        <v>8060</v>
      </c>
      <c r="C7110" t="s">
        <v>8020</v>
      </c>
      <c r="D7110" t="s">
        <v>8036</v>
      </c>
      <c r="E7110" s="1">
        <v>45261</v>
      </c>
      <c r="F7110">
        <v>3170.25</v>
      </c>
      <c r="G7110">
        <v>199</v>
      </c>
      <c r="H7110" t="s">
        <v>7</v>
      </c>
      <c r="I7110" t="str">
        <f>VLOOKUP(shipments[[#This Row],[SPID]],CHOOSE({1,2},people[[#All],[SPID]],people[[#All],[Sales_person]]),2,0)</f>
        <v>Jehu Rudeforth</v>
      </c>
      <c r="J7110">
        <f>YEAR(shipments[[#This Row],[Shipdate]])</f>
        <v>2023</v>
      </c>
      <c r="K7110" s="22"/>
      <c r="L7110" s="22">
        <f>VLOOKUP(shipments[[#This Row],[PID]],CHOOSE({1,2},products[PID],products[Cost_per_box]),2,0)</f>
        <v>8.2200000000000006</v>
      </c>
      <c r="M7110" s="22">
        <f>shipments[[#This Row],[Boxes]]*shipments[[#This Row],[cost_per_box]]</f>
        <v>1635.7800000000002</v>
      </c>
      <c r="N7110" s="22">
        <f>shipments[[#This Row],[Amount]]-shipments[[#This Row],[total cost]]</f>
        <v>1534.4699999999998</v>
      </c>
    </row>
    <row r="7111" spans="1:14" x14ac:dyDescent="0.35">
      <c r="A7111" t="s">
        <v>7166</v>
      </c>
      <c r="B7111" t="s">
        <v>8060</v>
      </c>
      <c r="C7111" t="s">
        <v>8021</v>
      </c>
      <c r="D7111" t="s">
        <v>8033</v>
      </c>
      <c r="E7111" s="1">
        <v>44978</v>
      </c>
      <c r="F7111">
        <v>7164</v>
      </c>
      <c r="G7111">
        <v>378</v>
      </c>
      <c r="H7111" t="s">
        <v>7</v>
      </c>
      <c r="I7111" t="str">
        <f>VLOOKUP(shipments[[#This Row],[SPID]],CHOOSE({1,2},people[[#All],[SPID]],people[[#All],[Sales_person]]),2,0)</f>
        <v>Jehu Rudeforth</v>
      </c>
      <c r="J7111">
        <f>YEAR(shipments[[#This Row],[Shipdate]])</f>
        <v>2023</v>
      </c>
      <c r="K7111" s="22"/>
      <c r="L7111" s="22">
        <f>VLOOKUP(shipments[[#This Row],[PID]],CHOOSE({1,2},products[PID],products[Cost_per_box]),2,0)</f>
        <v>10.23</v>
      </c>
      <c r="M7111" s="22">
        <f>shipments[[#This Row],[Boxes]]*shipments[[#This Row],[cost_per_box]]</f>
        <v>3866.94</v>
      </c>
      <c r="N7111" s="22">
        <f>shipments[[#This Row],[Amount]]-shipments[[#This Row],[total cost]]</f>
        <v>3297.06</v>
      </c>
    </row>
    <row r="7112" spans="1:14" x14ac:dyDescent="0.35">
      <c r="A7112" t="s">
        <v>7167</v>
      </c>
      <c r="B7112" t="s">
        <v>8060</v>
      </c>
      <c r="C7112" t="s">
        <v>8021</v>
      </c>
      <c r="D7112" t="s">
        <v>8034</v>
      </c>
      <c r="E7112" s="1">
        <v>45512</v>
      </c>
      <c r="F7112">
        <v>6430.5</v>
      </c>
      <c r="G7112">
        <v>307</v>
      </c>
      <c r="H7112" t="s">
        <v>18</v>
      </c>
      <c r="I7112" t="str">
        <f>VLOOKUP(shipments[[#This Row],[SPID]],CHOOSE({1,2},people[[#All],[SPID]],people[[#All],[Sales_person]]),2,0)</f>
        <v>Jehu Rudeforth</v>
      </c>
      <c r="J7112">
        <f>YEAR(shipments[[#This Row],[Shipdate]])</f>
        <v>2024</v>
      </c>
      <c r="K7112" s="22"/>
      <c r="L7112" s="22">
        <f>VLOOKUP(shipments[[#This Row],[PID]],CHOOSE({1,2},products[PID],products[Cost_per_box]),2,0)</f>
        <v>10.23</v>
      </c>
      <c r="M7112" s="22">
        <f>shipments[[#This Row],[Boxes]]*shipments[[#This Row],[cost_per_box]]</f>
        <v>3140.61</v>
      </c>
      <c r="N7112" s="22">
        <f>shipments[[#This Row],[Amount]]-shipments[[#This Row],[total cost]]</f>
        <v>3289.89</v>
      </c>
    </row>
    <row r="7113" spans="1:14" x14ac:dyDescent="0.35">
      <c r="A7113" t="s">
        <v>7168</v>
      </c>
      <c r="B7113" t="s">
        <v>8060</v>
      </c>
      <c r="C7113" t="s">
        <v>8021</v>
      </c>
      <c r="D7113" t="s">
        <v>8037</v>
      </c>
      <c r="E7113" s="1">
        <v>45030</v>
      </c>
      <c r="F7113">
        <v>8914.5</v>
      </c>
      <c r="G7113">
        <v>470</v>
      </c>
      <c r="H7113" t="s">
        <v>7</v>
      </c>
      <c r="I7113" t="str">
        <f>VLOOKUP(shipments[[#This Row],[SPID]],CHOOSE({1,2},people[[#All],[SPID]],people[[#All],[Sales_person]]),2,0)</f>
        <v>Jehu Rudeforth</v>
      </c>
      <c r="J7113">
        <f>YEAR(shipments[[#This Row],[Shipdate]])</f>
        <v>2023</v>
      </c>
      <c r="K7113" s="22"/>
      <c r="L7113" s="22">
        <f>VLOOKUP(shipments[[#This Row],[PID]],CHOOSE({1,2},products[PID],products[Cost_per_box]),2,0)</f>
        <v>10.23</v>
      </c>
      <c r="M7113" s="22">
        <f>shipments[[#This Row],[Boxes]]*shipments[[#This Row],[cost_per_box]]</f>
        <v>4808.1000000000004</v>
      </c>
      <c r="N7113" s="22">
        <f>shipments[[#This Row],[Amount]]-shipments[[#This Row],[total cost]]</f>
        <v>4106.3999999999996</v>
      </c>
    </row>
    <row r="7114" spans="1:14" x14ac:dyDescent="0.35">
      <c r="A7114" t="s">
        <v>7169</v>
      </c>
      <c r="B7114" t="s">
        <v>8060</v>
      </c>
      <c r="C7114" t="s">
        <v>8022</v>
      </c>
      <c r="D7114" t="s">
        <v>8036</v>
      </c>
      <c r="E7114" s="1">
        <v>44957</v>
      </c>
      <c r="F7114">
        <v>6995.25</v>
      </c>
      <c r="G7114">
        <v>539</v>
      </c>
      <c r="H7114" t="s">
        <v>7</v>
      </c>
      <c r="I7114" t="str">
        <f>VLOOKUP(shipments[[#This Row],[SPID]],CHOOSE({1,2},people[[#All],[SPID]],people[[#All],[Sales_person]]),2,0)</f>
        <v>Jehu Rudeforth</v>
      </c>
      <c r="J7114">
        <f>YEAR(shipments[[#This Row],[Shipdate]])</f>
        <v>2023</v>
      </c>
      <c r="K7114" s="22"/>
      <c r="L7114" s="22">
        <f>VLOOKUP(shipments[[#This Row],[PID]],CHOOSE({1,2},products[PID],products[Cost_per_box]),2,0)</f>
        <v>4.74</v>
      </c>
      <c r="M7114" s="22">
        <f>shipments[[#This Row],[Boxes]]*shipments[[#This Row],[cost_per_box]]</f>
        <v>2554.86</v>
      </c>
      <c r="N7114" s="22">
        <f>shipments[[#This Row],[Amount]]-shipments[[#This Row],[total cost]]</f>
        <v>4440.3899999999994</v>
      </c>
    </row>
    <row r="7115" spans="1:14" x14ac:dyDescent="0.35">
      <c r="A7115" t="s">
        <v>7170</v>
      </c>
      <c r="B7115" t="s">
        <v>8060</v>
      </c>
      <c r="C7115" t="s">
        <v>8022</v>
      </c>
      <c r="D7115" t="s">
        <v>8033</v>
      </c>
      <c r="E7115" s="1">
        <v>45436</v>
      </c>
      <c r="F7115">
        <v>13252.5</v>
      </c>
      <c r="G7115">
        <v>829</v>
      </c>
      <c r="H7115" t="s">
        <v>7</v>
      </c>
      <c r="I7115" t="str">
        <f>VLOOKUP(shipments[[#This Row],[SPID]],CHOOSE({1,2},people[[#All],[SPID]],people[[#All],[Sales_person]]),2,0)</f>
        <v>Jehu Rudeforth</v>
      </c>
      <c r="J7115">
        <f>YEAR(shipments[[#This Row],[Shipdate]])</f>
        <v>2024</v>
      </c>
      <c r="K7115" s="22"/>
      <c r="L7115" s="22">
        <f>VLOOKUP(shipments[[#This Row],[PID]],CHOOSE({1,2},products[PID],products[Cost_per_box]),2,0)</f>
        <v>4.74</v>
      </c>
      <c r="M7115" s="22">
        <f>shipments[[#This Row],[Boxes]]*shipments[[#This Row],[cost_per_box]]</f>
        <v>3929.46</v>
      </c>
      <c r="N7115" s="22">
        <f>shipments[[#This Row],[Amount]]-shipments[[#This Row],[total cost]]</f>
        <v>9323.0400000000009</v>
      </c>
    </row>
    <row r="7116" spans="1:14" x14ac:dyDescent="0.35">
      <c r="A7116" t="s">
        <v>7171</v>
      </c>
      <c r="B7116" t="s">
        <v>8060</v>
      </c>
      <c r="C7116" t="s">
        <v>8022</v>
      </c>
      <c r="D7116" t="s">
        <v>8038</v>
      </c>
      <c r="E7116" s="1">
        <v>45044</v>
      </c>
      <c r="F7116">
        <v>589.5</v>
      </c>
      <c r="G7116">
        <v>35</v>
      </c>
      <c r="H7116" t="s">
        <v>7</v>
      </c>
      <c r="I7116" t="str">
        <f>VLOOKUP(shipments[[#This Row],[SPID]],CHOOSE({1,2},people[[#All],[SPID]],people[[#All],[Sales_person]]),2,0)</f>
        <v>Jehu Rudeforth</v>
      </c>
      <c r="J7116">
        <f>YEAR(shipments[[#This Row],[Shipdate]])</f>
        <v>2023</v>
      </c>
      <c r="K7116" s="22"/>
      <c r="L7116" s="22">
        <f>VLOOKUP(shipments[[#This Row],[PID]],CHOOSE({1,2},products[PID],products[Cost_per_box]),2,0)</f>
        <v>4.74</v>
      </c>
      <c r="M7116" s="22">
        <f>shipments[[#This Row],[Boxes]]*shipments[[#This Row],[cost_per_box]]</f>
        <v>165.9</v>
      </c>
      <c r="N7116" s="22">
        <f>shipments[[#This Row],[Amount]]-shipments[[#This Row],[total cost]]</f>
        <v>423.6</v>
      </c>
    </row>
    <row r="7117" spans="1:14" x14ac:dyDescent="0.35">
      <c r="A7117" t="s">
        <v>7172</v>
      </c>
      <c r="B7117" t="s">
        <v>8060</v>
      </c>
      <c r="C7117" t="s">
        <v>8023</v>
      </c>
      <c r="D7117" t="s">
        <v>8037</v>
      </c>
      <c r="E7117" s="1">
        <v>45273</v>
      </c>
      <c r="F7117">
        <v>5436</v>
      </c>
      <c r="G7117">
        <v>680</v>
      </c>
      <c r="H7117" t="s">
        <v>7</v>
      </c>
      <c r="I7117" t="str">
        <f>VLOOKUP(shipments[[#This Row],[SPID]],CHOOSE({1,2},people[[#All],[SPID]],people[[#All],[Sales_person]]),2,0)</f>
        <v>Jehu Rudeforth</v>
      </c>
      <c r="J7117">
        <f>YEAR(shipments[[#This Row],[Shipdate]])</f>
        <v>2023</v>
      </c>
      <c r="K7117" s="22"/>
      <c r="L7117" s="22">
        <f>VLOOKUP(shipments[[#This Row],[PID]],CHOOSE({1,2},products[PID],products[Cost_per_box]),2,0)</f>
        <v>10.51</v>
      </c>
      <c r="M7117" s="22">
        <f>shipments[[#This Row],[Boxes]]*shipments[[#This Row],[cost_per_box]]</f>
        <v>7146.8</v>
      </c>
      <c r="N7117" s="22">
        <f>shipments[[#This Row],[Amount]]-shipments[[#This Row],[total cost]]</f>
        <v>-1710.8000000000002</v>
      </c>
    </row>
    <row r="7118" spans="1:14" x14ac:dyDescent="0.35">
      <c r="A7118" t="s">
        <v>7173</v>
      </c>
      <c r="B7118" t="s">
        <v>8060</v>
      </c>
      <c r="C7118" t="s">
        <v>8023</v>
      </c>
      <c r="D7118" t="s">
        <v>8038</v>
      </c>
      <c r="E7118" s="1">
        <v>45173</v>
      </c>
      <c r="F7118">
        <v>7386.75</v>
      </c>
      <c r="G7118">
        <v>924</v>
      </c>
      <c r="H7118" t="s">
        <v>7</v>
      </c>
      <c r="I7118" t="str">
        <f>VLOOKUP(shipments[[#This Row],[SPID]],CHOOSE({1,2},people[[#All],[SPID]],people[[#All],[Sales_person]]),2,0)</f>
        <v>Jehu Rudeforth</v>
      </c>
      <c r="J7118">
        <f>YEAR(shipments[[#This Row],[Shipdate]])</f>
        <v>2023</v>
      </c>
      <c r="K7118" s="22"/>
      <c r="L7118" s="22">
        <f>VLOOKUP(shipments[[#This Row],[PID]],CHOOSE({1,2},products[PID],products[Cost_per_box]),2,0)</f>
        <v>10.51</v>
      </c>
      <c r="M7118" s="22">
        <f>shipments[[#This Row],[Boxes]]*shipments[[#This Row],[cost_per_box]]</f>
        <v>9711.24</v>
      </c>
      <c r="N7118" s="22">
        <f>shipments[[#This Row],[Amount]]-shipments[[#This Row],[total cost]]</f>
        <v>-2324.4899999999998</v>
      </c>
    </row>
    <row r="7119" spans="1:14" x14ac:dyDescent="0.35">
      <c r="A7119" t="s">
        <v>7174</v>
      </c>
      <c r="B7119" t="s">
        <v>8060</v>
      </c>
      <c r="C7119" t="s">
        <v>8023</v>
      </c>
      <c r="D7119" t="s">
        <v>8037</v>
      </c>
      <c r="E7119" s="1">
        <v>45541</v>
      </c>
      <c r="F7119">
        <v>7177.5</v>
      </c>
      <c r="G7119">
        <v>1197</v>
      </c>
      <c r="H7119" t="s">
        <v>26</v>
      </c>
      <c r="I7119" t="str">
        <f>VLOOKUP(shipments[[#This Row],[SPID]],CHOOSE({1,2},people[[#All],[SPID]],people[[#All],[Sales_person]]),2,0)</f>
        <v>Jehu Rudeforth</v>
      </c>
      <c r="J7119">
        <f>YEAR(shipments[[#This Row],[Shipdate]])</f>
        <v>2024</v>
      </c>
      <c r="K7119" s="22"/>
      <c r="L7119" s="22">
        <f>VLOOKUP(shipments[[#This Row],[PID]],CHOOSE({1,2},products[PID],products[Cost_per_box]),2,0)</f>
        <v>10.51</v>
      </c>
      <c r="M7119" s="22">
        <f>shipments[[#This Row],[Boxes]]*shipments[[#This Row],[cost_per_box]]</f>
        <v>12580.47</v>
      </c>
      <c r="N7119" s="22">
        <f>shipments[[#This Row],[Amount]]-shipments[[#This Row],[total cost]]</f>
        <v>-5402.9699999999993</v>
      </c>
    </row>
    <row r="7120" spans="1:14" x14ac:dyDescent="0.35">
      <c r="A7120" t="s">
        <v>7175</v>
      </c>
      <c r="B7120" t="s">
        <v>8060</v>
      </c>
      <c r="C7120" t="s">
        <v>8023</v>
      </c>
      <c r="D7120" t="s">
        <v>8038</v>
      </c>
      <c r="E7120" s="1">
        <v>45390</v>
      </c>
      <c r="F7120">
        <v>236.25</v>
      </c>
      <c r="G7120">
        <v>24</v>
      </c>
      <c r="H7120" t="s">
        <v>7</v>
      </c>
      <c r="I7120" t="str">
        <f>VLOOKUP(shipments[[#This Row],[SPID]],CHOOSE({1,2},people[[#All],[SPID]],people[[#All],[Sales_person]]),2,0)</f>
        <v>Jehu Rudeforth</v>
      </c>
      <c r="J7120">
        <f>YEAR(shipments[[#This Row],[Shipdate]])</f>
        <v>2024</v>
      </c>
      <c r="K7120" s="22"/>
      <c r="L7120" s="22">
        <f>VLOOKUP(shipments[[#This Row],[PID]],CHOOSE({1,2},products[PID],products[Cost_per_box]),2,0)</f>
        <v>10.51</v>
      </c>
      <c r="M7120" s="22">
        <f>shipments[[#This Row],[Boxes]]*shipments[[#This Row],[cost_per_box]]</f>
        <v>252.24</v>
      </c>
      <c r="N7120" s="22">
        <f>shipments[[#This Row],[Amount]]-shipments[[#This Row],[total cost]]</f>
        <v>-15.990000000000009</v>
      </c>
    </row>
    <row r="7121" spans="1:14" x14ac:dyDescent="0.35">
      <c r="A7121" t="s">
        <v>7176</v>
      </c>
      <c r="B7121" t="s">
        <v>8060</v>
      </c>
      <c r="C7121" t="s">
        <v>8023</v>
      </c>
      <c r="D7121" t="s">
        <v>8034</v>
      </c>
      <c r="E7121" s="1">
        <v>45161</v>
      </c>
      <c r="F7121">
        <v>4347</v>
      </c>
      <c r="G7121">
        <v>435</v>
      </c>
      <c r="H7121" t="s">
        <v>7</v>
      </c>
      <c r="I7121" t="str">
        <f>VLOOKUP(shipments[[#This Row],[SPID]],CHOOSE({1,2},people[[#All],[SPID]],people[[#All],[Sales_person]]),2,0)</f>
        <v>Jehu Rudeforth</v>
      </c>
      <c r="J7121">
        <f>YEAR(shipments[[#This Row],[Shipdate]])</f>
        <v>2023</v>
      </c>
      <c r="K7121" s="22"/>
      <c r="L7121" s="22">
        <f>VLOOKUP(shipments[[#This Row],[PID]],CHOOSE({1,2},products[PID],products[Cost_per_box]),2,0)</f>
        <v>10.51</v>
      </c>
      <c r="M7121" s="22">
        <f>shipments[[#This Row],[Boxes]]*shipments[[#This Row],[cost_per_box]]</f>
        <v>4571.8499999999995</v>
      </c>
      <c r="N7121" s="22">
        <f>shipments[[#This Row],[Amount]]-shipments[[#This Row],[total cost]]</f>
        <v>-224.84999999999945</v>
      </c>
    </row>
    <row r="7122" spans="1:14" x14ac:dyDescent="0.35">
      <c r="A7122" t="s">
        <v>7177</v>
      </c>
      <c r="B7122" t="s">
        <v>8060</v>
      </c>
      <c r="C7122" t="s">
        <v>8023</v>
      </c>
      <c r="D7122" t="s">
        <v>8035</v>
      </c>
      <c r="E7122" s="1">
        <v>45482</v>
      </c>
      <c r="F7122">
        <v>7312.5</v>
      </c>
      <c r="G7122">
        <v>915</v>
      </c>
      <c r="H7122" t="s">
        <v>18</v>
      </c>
      <c r="I7122" t="str">
        <f>VLOOKUP(shipments[[#This Row],[SPID]],CHOOSE({1,2},people[[#All],[SPID]],people[[#All],[Sales_person]]),2,0)</f>
        <v>Jehu Rudeforth</v>
      </c>
      <c r="J7122">
        <f>YEAR(shipments[[#This Row],[Shipdate]])</f>
        <v>2024</v>
      </c>
      <c r="K7122" s="22"/>
      <c r="L7122" s="22">
        <f>VLOOKUP(shipments[[#This Row],[PID]],CHOOSE({1,2},products[PID],products[Cost_per_box]),2,0)</f>
        <v>10.51</v>
      </c>
      <c r="M7122" s="22">
        <f>shipments[[#This Row],[Boxes]]*shipments[[#This Row],[cost_per_box]]</f>
        <v>9616.65</v>
      </c>
      <c r="N7122" s="22">
        <f>shipments[[#This Row],[Amount]]-shipments[[#This Row],[total cost]]</f>
        <v>-2304.1499999999996</v>
      </c>
    </row>
    <row r="7123" spans="1:14" x14ac:dyDescent="0.35">
      <c r="A7123" t="s">
        <v>7178</v>
      </c>
      <c r="B7123" t="s">
        <v>8060</v>
      </c>
      <c r="C7123" t="s">
        <v>8024</v>
      </c>
      <c r="D7123" t="s">
        <v>8034</v>
      </c>
      <c r="E7123" s="1">
        <v>45533</v>
      </c>
      <c r="F7123">
        <v>1962</v>
      </c>
      <c r="G7123">
        <v>123</v>
      </c>
      <c r="H7123" t="s">
        <v>18</v>
      </c>
      <c r="I7123" t="str">
        <f>VLOOKUP(shipments[[#This Row],[SPID]],CHOOSE({1,2},people[[#All],[SPID]],people[[#All],[Sales_person]]),2,0)</f>
        <v>Jehu Rudeforth</v>
      </c>
      <c r="J7123">
        <f>YEAR(shipments[[#This Row],[Shipdate]])</f>
        <v>2024</v>
      </c>
      <c r="K7123" s="22"/>
      <c r="L7123" s="22">
        <f>VLOOKUP(shipments[[#This Row],[PID]],CHOOSE({1,2},products[PID],products[Cost_per_box]),2,0)</f>
        <v>6.43</v>
      </c>
      <c r="M7123" s="22">
        <f>shipments[[#This Row],[Boxes]]*shipments[[#This Row],[cost_per_box]]</f>
        <v>790.89</v>
      </c>
      <c r="N7123" s="22">
        <f>shipments[[#This Row],[Amount]]-shipments[[#This Row],[total cost]]</f>
        <v>1171.1100000000001</v>
      </c>
    </row>
    <row r="7124" spans="1:14" x14ac:dyDescent="0.35">
      <c r="A7124" t="s">
        <v>7179</v>
      </c>
      <c r="B7124" t="s">
        <v>8060</v>
      </c>
      <c r="C7124" t="s">
        <v>8024</v>
      </c>
      <c r="D7124" t="s">
        <v>8038</v>
      </c>
      <c r="E7124" s="1">
        <v>44977</v>
      </c>
      <c r="F7124">
        <v>1903.5</v>
      </c>
      <c r="G7124">
        <v>127</v>
      </c>
      <c r="H7124" t="s">
        <v>7</v>
      </c>
      <c r="I7124" t="str">
        <f>VLOOKUP(shipments[[#This Row],[SPID]],CHOOSE({1,2},people[[#All],[SPID]],people[[#All],[Sales_person]]),2,0)</f>
        <v>Jehu Rudeforth</v>
      </c>
      <c r="J7124">
        <f>YEAR(shipments[[#This Row],[Shipdate]])</f>
        <v>2023</v>
      </c>
      <c r="K7124" s="22"/>
      <c r="L7124" s="22">
        <f>VLOOKUP(shipments[[#This Row],[PID]],CHOOSE({1,2},products[PID],products[Cost_per_box]),2,0)</f>
        <v>6.43</v>
      </c>
      <c r="M7124" s="22">
        <f>shipments[[#This Row],[Boxes]]*shipments[[#This Row],[cost_per_box]]</f>
        <v>816.61</v>
      </c>
      <c r="N7124" s="22">
        <f>shipments[[#This Row],[Amount]]-shipments[[#This Row],[total cost]]</f>
        <v>1086.8899999999999</v>
      </c>
    </row>
    <row r="7125" spans="1:14" x14ac:dyDescent="0.35">
      <c r="A7125" t="s">
        <v>7180</v>
      </c>
      <c r="B7125" t="s">
        <v>8060</v>
      </c>
      <c r="C7125" t="s">
        <v>8025</v>
      </c>
      <c r="D7125" t="s">
        <v>8033</v>
      </c>
      <c r="E7125" s="1">
        <v>45201</v>
      </c>
      <c r="F7125">
        <v>3197.25</v>
      </c>
      <c r="G7125">
        <v>189</v>
      </c>
      <c r="H7125" t="s">
        <v>7</v>
      </c>
      <c r="I7125" t="str">
        <f>VLOOKUP(shipments[[#This Row],[SPID]],CHOOSE({1,2},people[[#All],[SPID]],people[[#All],[Sales_person]]),2,0)</f>
        <v>Jehu Rudeforth</v>
      </c>
      <c r="J7125">
        <f>YEAR(shipments[[#This Row],[Shipdate]])</f>
        <v>2023</v>
      </c>
      <c r="K7125" s="22"/>
      <c r="L7125" s="22">
        <f>VLOOKUP(shipments[[#This Row],[PID]],CHOOSE({1,2},products[PID],products[Cost_per_box]),2,0)</f>
        <v>12.41</v>
      </c>
      <c r="M7125" s="22">
        <f>shipments[[#This Row],[Boxes]]*shipments[[#This Row],[cost_per_box]]</f>
        <v>2345.4900000000002</v>
      </c>
      <c r="N7125" s="22">
        <f>shipments[[#This Row],[Amount]]-shipments[[#This Row],[total cost]]</f>
        <v>851.75999999999976</v>
      </c>
    </row>
    <row r="7126" spans="1:14" x14ac:dyDescent="0.35">
      <c r="A7126" t="s">
        <v>7181</v>
      </c>
      <c r="B7126" t="s">
        <v>8060</v>
      </c>
      <c r="C7126" t="s">
        <v>8025</v>
      </c>
      <c r="D7126" t="s">
        <v>8033</v>
      </c>
      <c r="E7126" s="1">
        <v>45126</v>
      </c>
      <c r="F7126">
        <v>6698.25</v>
      </c>
      <c r="G7126">
        <v>335</v>
      </c>
      <c r="H7126" t="s">
        <v>7</v>
      </c>
      <c r="I7126" t="str">
        <f>VLOOKUP(shipments[[#This Row],[SPID]],CHOOSE({1,2},people[[#All],[SPID]],people[[#All],[Sales_person]]),2,0)</f>
        <v>Jehu Rudeforth</v>
      </c>
      <c r="J7126">
        <f>YEAR(shipments[[#This Row],[Shipdate]])</f>
        <v>2023</v>
      </c>
      <c r="K7126" s="22"/>
      <c r="L7126" s="22">
        <f>VLOOKUP(shipments[[#This Row],[PID]],CHOOSE({1,2},products[PID],products[Cost_per_box]),2,0)</f>
        <v>12.41</v>
      </c>
      <c r="M7126" s="22">
        <f>shipments[[#This Row],[Boxes]]*shipments[[#This Row],[cost_per_box]]</f>
        <v>4157.3500000000004</v>
      </c>
      <c r="N7126" s="22">
        <f>shipments[[#This Row],[Amount]]-shipments[[#This Row],[total cost]]</f>
        <v>2540.8999999999996</v>
      </c>
    </row>
    <row r="7127" spans="1:14" x14ac:dyDescent="0.35">
      <c r="A7127" t="s">
        <v>7182</v>
      </c>
      <c r="B7127" t="s">
        <v>8060</v>
      </c>
      <c r="C7127" t="s">
        <v>8026</v>
      </c>
      <c r="D7127" t="s">
        <v>8038</v>
      </c>
      <c r="E7127" s="1">
        <v>45054</v>
      </c>
      <c r="F7127">
        <v>6556.5</v>
      </c>
      <c r="G7127">
        <v>469</v>
      </c>
      <c r="H7127" t="s">
        <v>7</v>
      </c>
      <c r="I7127" t="str">
        <f>VLOOKUP(shipments[[#This Row],[SPID]],CHOOSE({1,2},people[[#All],[SPID]],people[[#All],[Sales_person]]),2,0)</f>
        <v>Jehu Rudeforth</v>
      </c>
      <c r="J7127">
        <f>YEAR(shipments[[#This Row],[Shipdate]])</f>
        <v>2023</v>
      </c>
      <c r="K7127" s="22"/>
      <c r="L7127" s="22">
        <f>VLOOKUP(shipments[[#This Row],[PID]],CHOOSE({1,2},products[PID],products[Cost_per_box]),2,0)</f>
        <v>9.57</v>
      </c>
      <c r="M7127" s="22">
        <f>shipments[[#This Row],[Boxes]]*shipments[[#This Row],[cost_per_box]]</f>
        <v>4488.33</v>
      </c>
      <c r="N7127" s="22">
        <f>shipments[[#This Row],[Amount]]-shipments[[#This Row],[total cost]]</f>
        <v>2068.17</v>
      </c>
    </row>
    <row r="7128" spans="1:14" x14ac:dyDescent="0.35">
      <c r="A7128" t="s">
        <v>7183</v>
      </c>
      <c r="B7128" t="s">
        <v>8060</v>
      </c>
      <c r="C7128" t="s">
        <v>8027</v>
      </c>
      <c r="D7128" t="s">
        <v>8034</v>
      </c>
      <c r="E7128" s="1">
        <v>45520</v>
      </c>
      <c r="F7128">
        <v>5181.75</v>
      </c>
      <c r="G7128">
        <v>741</v>
      </c>
      <c r="H7128" t="s">
        <v>40</v>
      </c>
      <c r="I7128" t="str">
        <f>VLOOKUP(shipments[[#This Row],[SPID]],CHOOSE({1,2},people[[#All],[SPID]],people[[#All],[Sales_person]]),2,0)</f>
        <v>Jehu Rudeforth</v>
      </c>
      <c r="J7128">
        <f>YEAR(shipments[[#This Row],[Shipdate]])</f>
        <v>2024</v>
      </c>
      <c r="K7128" s="22"/>
      <c r="L7128" s="22">
        <f>VLOOKUP(shipments[[#This Row],[PID]],CHOOSE({1,2},products[PID],products[Cost_per_box]),2,0)</f>
        <v>8.43</v>
      </c>
      <c r="M7128" s="22">
        <f>shipments[[#This Row],[Boxes]]*shipments[[#This Row],[cost_per_box]]</f>
        <v>6246.63</v>
      </c>
      <c r="N7128" s="22">
        <f>shipments[[#This Row],[Amount]]-shipments[[#This Row],[total cost]]</f>
        <v>-1064.8800000000001</v>
      </c>
    </row>
    <row r="7129" spans="1:14" x14ac:dyDescent="0.35">
      <c r="A7129" t="s">
        <v>7184</v>
      </c>
      <c r="B7129" t="s">
        <v>8060</v>
      </c>
      <c r="C7129" t="s">
        <v>8027</v>
      </c>
      <c r="D7129" t="s">
        <v>8036</v>
      </c>
      <c r="E7129" s="1">
        <v>45350</v>
      </c>
      <c r="F7129">
        <v>2360.25</v>
      </c>
      <c r="G7129">
        <v>237</v>
      </c>
      <c r="H7129" t="s">
        <v>7</v>
      </c>
      <c r="I7129" t="str">
        <f>VLOOKUP(shipments[[#This Row],[SPID]],CHOOSE({1,2},people[[#All],[SPID]],people[[#All],[Sales_person]]),2,0)</f>
        <v>Jehu Rudeforth</v>
      </c>
      <c r="J7129">
        <f>YEAR(shipments[[#This Row],[Shipdate]])</f>
        <v>2024</v>
      </c>
      <c r="K7129" s="22"/>
      <c r="L7129" s="22">
        <f>VLOOKUP(shipments[[#This Row],[PID]],CHOOSE({1,2},products[PID],products[Cost_per_box]),2,0)</f>
        <v>8.43</v>
      </c>
      <c r="M7129" s="22">
        <f>shipments[[#This Row],[Boxes]]*shipments[[#This Row],[cost_per_box]]</f>
        <v>1997.9099999999999</v>
      </c>
      <c r="N7129" s="22">
        <f>shipments[[#This Row],[Amount]]-shipments[[#This Row],[total cost]]</f>
        <v>362.34000000000015</v>
      </c>
    </row>
    <row r="7130" spans="1:14" x14ac:dyDescent="0.35">
      <c r="A7130" t="s">
        <v>7185</v>
      </c>
      <c r="B7130" t="s">
        <v>8060</v>
      </c>
      <c r="C7130" t="s">
        <v>8027</v>
      </c>
      <c r="D7130" t="s">
        <v>8037</v>
      </c>
      <c r="E7130" s="1">
        <v>45371</v>
      </c>
      <c r="F7130">
        <v>13466.25</v>
      </c>
      <c r="G7130">
        <v>1924</v>
      </c>
      <c r="H7130" t="s">
        <v>7</v>
      </c>
      <c r="I7130" t="str">
        <f>VLOOKUP(shipments[[#This Row],[SPID]],CHOOSE({1,2},people[[#All],[SPID]],people[[#All],[Sales_person]]),2,0)</f>
        <v>Jehu Rudeforth</v>
      </c>
      <c r="J7130">
        <f>YEAR(shipments[[#This Row],[Shipdate]])</f>
        <v>2024</v>
      </c>
      <c r="K7130" s="22"/>
      <c r="L7130" s="22">
        <f>VLOOKUP(shipments[[#This Row],[PID]],CHOOSE({1,2},products[PID],products[Cost_per_box]),2,0)</f>
        <v>8.43</v>
      </c>
      <c r="M7130" s="22">
        <f>shipments[[#This Row],[Boxes]]*shipments[[#This Row],[cost_per_box]]</f>
        <v>16219.32</v>
      </c>
      <c r="N7130" s="22">
        <f>shipments[[#This Row],[Amount]]-shipments[[#This Row],[total cost]]</f>
        <v>-2753.0699999999997</v>
      </c>
    </row>
    <row r="7131" spans="1:14" x14ac:dyDescent="0.35">
      <c r="A7131" t="s">
        <v>7186</v>
      </c>
      <c r="B7131" t="s">
        <v>8060</v>
      </c>
      <c r="C7131" t="s">
        <v>8027</v>
      </c>
      <c r="D7131" t="s">
        <v>8038</v>
      </c>
      <c r="E7131" s="1">
        <v>45287</v>
      </c>
      <c r="F7131">
        <v>839.25</v>
      </c>
      <c r="G7131">
        <v>94</v>
      </c>
      <c r="H7131" t="s">
        <v>7</v>
      </c>
      <c r="I7131" t="str">
        <f>VLOOKUP(shipments[[#This Row],[SPID]],CHOOSE({1,2},people[[#All],[SPID]],people[[#All],[Sales_person]]),2,0)</f>
        <v>Jehu Rudeforth</v>
      </c>
      <c r="J7131">
        <f>YEAR(shipments[[#This Row],[Shipdate]])</f>
        <v>2023</v>
      </c>
      <c r="K7131" s="22"/>
      <c r="L7131" s="22">
        <f>VLOOKUP(shipments[[#This Row],[PID]],CHOOSE({1,2},products[PID],products[Cost_per_box]),2,0)</f>
        <v>8.43</v>
      </c>
      <c r="M7131" s="22">
        <f>shipments[[#This Row],[Boxes]]*shipments[[#This Row],[cost_per_box]]</f>
        <v>792.42</v>
      </c>
      <c r="N7131" s="22">
        <f>shipments[[#This Row],[Amount]]-shipments[[#This Row],[total cost]]</f>
        <v>46.830000000000041</v>
      </c>
    </row>
    <row r="7132" spans="1:14" x14ac:dyDescent="0.35">
      <c r="A7132" t="s">
        <v>7187</v>
      </c>
      <c r="B7132" t="s">
        <v>8060</v>
      </c>
      <c r="C7132" t="s">
        <v>8027</v>
      </c>
      <c r="D7132" t="s">
        <v>8037</v>
      </c>
      <c r="E7132" s="1">
        <v>45555</v>
      </c>
      <c r="F7132">
        <v>3834</v>
      </c>
      <c r="G7132">
        <v>349</v>
      </c>
      <c r="H7132" t="s">
        <v>26</v>
      </c>
      <c r="I7132" t="str">
        <f>VLOOKUP(shipments[[#This Row],[SPID]],CHOOSE({1,2},people[[#All],[SPID]],people[[#All],[Sales_person]]),2,0)</f>
        <v>Jehu Rudeforth</v>
      </c>
      <c r="J7132">
        <f>YEAR(shipments[[#This Row],[Shipdate]])</f>
        <v>2024</v>
      </c>
      <c r="K7132" s="22"/>
      <c r="L7132" s="22">
        <f>VLOOKUP(shipments[[#This Row],[PID]],CHOOSE({1,2},products[PID],products[Cost_per_box]),2,0)</f>
        <v>8.43</v>
      </c>
      <c r="M7132" s="22">
        <f>shipments[[#This Row],[Boxes]]*shipments[[#This Row],[cost_per_box]]</f>
        <v>2942.0699999999997</v>
      </c>
      <c r="N7132" s="22">
        <f>shipments[[#This Row],[Amount]]-shipments[[#This Row],[total cost]]</f>
        <v>891.93000000000029</v>
      </c>
    </row>
    <row r="7133" spans="1:14" x14ac:dyDescent="0.35">
      <c r="A7133" t="s">
        <v>7188</v>
      </c>
      <c r="B7133" t="s">
        <v>8060</v>
      </c>
      <c r="C7133" t="s">
        <v>8027</v>
      </c>
      <c r="D7133" t="s">
        <v>8034</v>
      </c>
      <c r="E7133" s="1">
        <v>45062</v>
      </c>
      <c r="F7133">
        <v>933.75</v>
      </c>
      <c r="G7133">
        <v>94</v>
      </c>
      <c r="H7133" t="s">
        <v>7</v>
      </c>
      <c r="I7133" t="str">
        <f>VLOOKUP(shipments[[#This Row],[SPID]],CHOOSE({1,2},people[[#All],[SPID]],people[[#All],[Sales_person]]),2,0)</f>
        <v>Jehu Rudeforth</v>
      </c>
      <c r="J7133">
        <f>YEAR(shipments[[#This Row],[Shipdate]])</f>
        <v>2023</v>
      </c>
      <c r="K7133" s="22"/>
      <c r="L7133" s="22">
        <f>VLOOKUP(shipments[[#This Row],[PID]],CHOOSE({1,2},products[PID],products[Cost_per_box]),2,0)</f>
        <v>8.43</v>
      </c>
      <c r="M7133" s="22">
        <f>shipments[[#This Row],[Boxes]]*shipments[[#This Row],[cost_per_box]]</f>
        <v>792.42</v>
      </c>
      <c r="N7133" s="22">
        <f>shipments[[#This Row],[Amount]]-shipments[[#This Row],[total cost]]</f>
        <v>141.33000000000004</v>
      </c>
    </row>
    <row r="7134" spans="1:14" x14ac:dyDescent="0.35">
      <c r="A7134" t="s">
        <v>7189</v>
      </c>
      <c r="B7134" t="s">
        <v>8060</v>
      </c>
      <c r="C7134" t="s">
        <v>8028</v>
      </c>
      <c r="D7134" t="s">
        <v>8033</v>
      </c>
      <c r="E7134" s="1">
        <v>45244</v>
      </c>
      <c r="F7134">
        <v>6093</v>
      </c>
      <c r="G7134">
        <v>762</v>
      </c>
      <c r="H7134" t="s">
        <v>7</v>
      </c>
      <c r="I7134" t="str">
        <f>VLOOKUP(shipments[[#This Row],[SPID]],CHOOSE({1,2},people[[#All],[SPID]],people[[#All],[Sales_person]]),2,0)</f>
        <v>Jehu Rudeforth</v>
      </c>
      <c r="J7134">
        <f>YEAR(shipments[[#This Row],[Shipdate]])</f>
        <v>2023</v>
      </c>
      <c r="K7134" s="22"/>
      <c r="L7134" s="22">
        <f>VLOOKUP(shipments[[#This Row],[PID]],CHOOSE({1,2},products[PID],products[Cost_per_box]),2,0)</f>
        <v>6.8</v>
      </c>
      <c r="M7134" s="22">
        <f>shipments[[#This Row],[Boxes]]*shipments[[#This Row],[cost_per_box]]</f>
        <v>5181.5999999999995</v>
      </c>
      <c r="N7134" s="22">
        <f>shipments[[#This Row],[Amount]]-shipments[[#This Row],[total cost]]</f>
        <v>911.40000000000055</v>
      </c>
    </row>
    <row r="7135" spans="1:14" x14ac:dyDescent="0.35">
      <c r="A7135" t="s">
        <v>7190</v>
      </c>
      <c r="B7135" t="s">
        <v>8060</v>
      </c>
      <c r="C7135" t="s">
        <v>8028</v>
      </c>
      <c r="D7135" t="s">
        <v>8036</v>
      </c>
      <c r="E7135" s="1">
        <v>45301</v>
      </c>
      <c r="F7135">
        <v>10577.25</v>
      </c>
      <c r="G7135">
        <v>1058</v>
      </c>
      <c r="H7135" t="s">
        <v>40</v>
      </c>
      <c r="I7135" t="str">
        <f>VLOOKUP(shipments[[#This Row],[SPID]],CHOOSE({1,2},people[[#All],[SPID]],people[[#All],[Sales_person]]),2,0)</f>
        <v>Jehu Rudeforth</v>
      </c>
      <c r="J7135">
        <f>YEAR(shipments[[#This Row],[Shipdate]])</f>
        <v>2024</v>
      </c>
      <c r="K7135" s="22"/>
      <c r="L7135" s="22">
        <f>VLOOKUP(shipments[[#This Row],[PID]],CHOOSE({1,2},products[PID],products[Cost_per_box]),2,0)</f>
        <v>6.8</v>
      </c>
      <c r="M7135" s="22">
        <f>shipments[[#This Row],[Boxes]]*shipments[[#This Row],[cost_per_box]]</f>
        <v>7194.4</v>
      </c>
      <c r="N7135" s="22">
        <f>shipments[[#This Row],[Amount]]-shipments[[#This Row],[total cost]]</f>
        <v>3382.8500000000004</v>
      </c>
    </row>
    <row r="7136" spans="1:14" x14ac:dyDescent="0.35">
      <c r="A7136" t="s">
        <v>7191</v>
      </c>
      <c r="B7136" t="s">
        <v>8060</v>
      </c>
      <c r="C7136" t="s">
        <v>8028</v>
      </c>
      <c r="D7136" t="s">
        <v>8033</v>
      </c>
      <c r="E7136" s="1">
        <v>45055</v>
      </c>
      <c r="F7136">
        <v>1201.5</v>
      </c>
      <c r="G7136">
        <v>121</v>
      </c>
      <c r="H7136" t="s">
        <v>7</v>
      </c>
      <c r="I7136" t="str">
        <f>VLOOKUP(shipments[[#This Row],[SPID]],CHOOSE({1,2},people[[#All],[SPID]],people[[#All],[Sales_person]]),2,0)</f>
        <v>Jehu Rudeforth</v>
      </c>
      <c r="J7136">
        <f>YEAR(shipments[[#This Row],[Shipdate]])</f>
        <v>2023</v>
      </c>
      <c r="K7136" s="22"/>
      <c r="L7136" s="22">
        <f>VLOOKUP(shipments[[#This Row],[PID]],CHOOSE({1,2},products[PID],products[Cost_per_box]),2,0)</f>
        <v>6.8</v>
      </c>
      <c r="M7136" s="22">
        <f>shipments[[#This Row],[Boxes]]*shipments[[#This Row],[cost_per_box]]</f>
        <v>822.8</v>
      </c>
      <c r="N7136" s="22">
        <f>shipments[[#This Row],[Amount]]-shipments[[#This Row],[total cost]]</f>
        <v>378.70000000000005</v>
      </c>
    </row>
    <row r="7137" spans="1:14" x14ac:dyDescent="0.35">
      <c r="A7137" t="s">
        <v>7192</v>
      </c>
      <c r="B7137" t="s">
        <v>8060</v>
      </c>
      <c r="C7137" t="s">
        <v>8028</v>
      </c>
      <c r="D7137" t="s">
        <v>8037</v>
      </c>
      <c r="E7137" s="1">
        <v>45093</v>
      </c>
      <c r="F7137">
        <v>7236</v>
      </c>
      <c r="G7137">
        <v>905</v>
      </c>
      <c r="H7137" t="s">
        <v>7</v>
      </c>
      <c r="I7137" t="str">
        <f>VLOOKUP(shipments[[#This Row],[SPID]],CHOOSE({1,2},people[[#All],[SPID]],people[[#All],[Sales_person]]),2,0)</f>
        <v>Jehu Rudeforth</v>
      </c>
      <c r="J7137">
        <f>YEAR(shipments[[#This Row],[Shipdate]])</f>
        <v>2023</v>
      </c>
      <c r="K7137" s="22"/>
      <c r="L7137" s="22">
        <f>VLOOKUP(shipments[[#This Row],[PID]],CHOOSE({1,2},products[PID],products[Cost_per_box]),2,0)</f>
        <v>6.8</v>
      </c>
      <c r="M7137" s="22">
        <f>shipments[[#This Row],[Boxes]]*shipments[[#This Row],[cost_per_box]]</f>
        <v>6154</v>
      </c>
      <c r="N7137" s="22">
        <f>shipments[[#This Row],[Amount]]-shipments[[#This Row],[total cost]]</f>
        <v>1082</v>
      </c>
    </row>
    <row r="7138" spans="1:14" x14ac:dyDescent="0.35">
      <c r="A7138" t="s">
        <v>7193</v>
      </c>
      <c r="B7138" t="s">
        <v>8060</v>
      </c>
      <c r="C7138" t="s">
        <v>8028</v>
      </c>
      <c r="D7138" t="s">
        <v>8037</v>
      </c>
      <c r="E7138" s="1">
        <v>44977</v>
      </c>
      <c r="F7138">
        <v>15000.75</v>
      </c>
      <c r="G7138">
        <v>1364</v>
      </c>
      <c r="H7138" t="s">
        <v>7</v>
      </c>
      <c r="I7138" t="str">
        <f>VLOOKUP(shipments[[#This Row],[SPID]],CHOOSE({1,2},people[[#All],[SPID]],people[[#All],[Sales_person]]),2,0)</f>
        <v>Jehu Rudeforth</v>
      </c>
      <c r="J7138">
        <f>YEAR(shipments[[#This Row],[Shipdate]])</f>
        <v>2023</v>
      </c>
      <c r="K7138" s="22"/>
      <c r="L7138" s="22">
        <f>VLOOKUP(shipments[[#This Row],[PID]],CHOOSE({1,2},products[PID],products[Cost_per_box]),2,0)</f>
        <v>6.8</v>
      </c>
      <c r="M7138" s="22">
        <f>shipments[[#This Row],[Boxes]]*shipments[[#This Row],[cost_per_box]]</f>
        <v>9275.1999999999989</v>
      </c>
      <c r="N7138" s="22">
        <f>shipments[[#This Row],[Amount]]-shipments[[#This Row],[total cost]]</f>
        <v>5725.5500000000011</v>
      </c>
    </row>
    <row r="7139" spans="1:14" x14ac:dyDescent="0.35">
      <c r="A7139" t="s">
        <v>7194</v>
      </c>
      <c r="B7139" t="s">
        <v>8060</v>
      </c>
      <c r="C7139" t="s">
        <v>8028</v>
      </c>
      <c r="D7139" t="s">
        <v>8038</v>
      </c>
      <c r="E7139" s="1">
        <v>45393</v>
      </c>
      <c r="F7139">
        <v>12035.25</v>
      </c>
      <c r="G7139">
        <v>1338</v>
      </c>
      <c r="H7139" t="s">
        <v>7</v>
      </c>
      <c r="I7139" t="str">
        <f>VLOOKUP(shipments[[#This Row],[SPID]],CHOOSE({1,2},people[[#All],[SPID]],people[[#All],[Sales_person]]),2,0)</f>
        <v>Jehu Rudeforth</v>
      </c>
      <c r="J7139">
        <f>YEAR(shipments[[#This Row],[Shipdate]])</f>
        <v>2024</v>
      </c>
      <c r="K7139" s="22"/>
      <c r="L7139" s="22">
        <f>VLOOKUP(shipments[[#This Row],[PID]],CHOOSE({1,2},products[PID],products[Cost_per_box]),2,0)</f>
        <v>6.8</v>
      </c>
      <c r="M7139" s="22">
        <f>shipments[[#This Row],[Boxes]]*shipments[[#This Row],[cost_per_box]]</f>
        <v>9098.4</v>
      </c>
      <c r="N7139" s="22">
        <f>shipments[[#This Row],[Amount]]-shipments[[#This Row],[total cost]]</f>
        <v>2936.8500000000004</v>
      </c>
    </row>
    <row r="7140" spans="1:14" x14ac:dyDescent="0.35">
      <c r="A7140" t="s">
        <v>7195</v>
      </c>
      <c r="B7140" t="s">
        <v>8060</v>
      </c>
      <c r="C7140" t="s">
        <v>8028</v>
      </c>
      <c r="D7140" t="s">
        <v>8033</v>
      </c>
      <c r="E7140" s="1">
        <v>44981</v>
      </c>
      <c r="F7140">
        <v>14834.25</v>
      </c>
      <c r="G7140">
        <v>1484</v>
      </c>
      <c r="H7140" t="s">
        <v>7</v>
      </c>
      <c r="I7140" t="str">
        <f>VLOOKUP(shipments[[#This Row],[SPID]],CHOOSE({1,2},people[[#All],[SPID]],people[[#All],[Sales_person]]),2,0)</f>
        <v>Jehu Rudeforth</v>
      </c>
      <c r="J7140">
        <f>YEAR(shipments[[#This Row],[Shipdate]])</f>
        <v>2023</v>
      </c>
      <c r="K7140" s="22"/>
      <c r="L7140" s="22">
        <f>VLOOKUP(shipments[[#This Row],[PID]],CHOOSE({1,2},products[PID],products[Cost_per_box]),2,0)</f>
        <v>6.8</v>
      </c>
      <c r="M7140" s="22">
        <f>shipments[[#This Row],[Boxes]]*shipments[[#This Row],[cost_per_box]]</f>
        <v>10091.199999999999</v>
      </c>
      <c r="N7140" s="22">
        <f>shipments[[#This Row],[Amount]]-shipments[[#This Row],[total cost]]</f>
        <v>4743.0500000000011</v>
      </c>
    </row>
    <row r="7141" spans="1:14" x14ac:dyDescent="0.35">
      <c r="A7141" t="s">
        <v>7196</v>
      </c>
      <c r="B7141" t="s">
        <v>8060</v>
      </c>
      <c r="C7141" t="s">
        <v>8030</v>
      </c>
      <c r="D7141" t="s">
        <v>8034</v>
      </c>
      <c r="E7141" s="1">
        <v>45216</v>
      </c>
      <c r="F7141">
        <v>3856.5</v>
      </c>
      <c r="G7141">
        <v>483</v>
      </c>
      <c r="H7141" t="s">
        <v>7</v>
      </c>
      <c r="I7141" t="str">
        <f>VLOOKUP(shipments[[#This Row],[SPID]],CHOOSE({1,2},people[[#All],[SPID]],people[[#All],[Sales_person]]),2,0)</f>
        <v>Jehu Rudeforth</v>
      </c>
      <c r="J7141">
        <f>YEAR(shipments[[#This Row],[Shipdate]])</f>
        <v>2023</v>
      </c>
      <c r="K7141" s="22"/>
      <c r="L7141" s="22">
        <f>VLOOKUP(shipments[[#This Row],[PID]],CHOOSE({1,2},products[PID],products[Cost_per_box]),2,0)</f>
        <v>2.76</v>
      </c>
      <c r="M7141" s="22">
        <f>shipments[[#This Row],[Boxes]]*shipments[[#This Row],[cost_per_box]]</f>
        <v>1333.08</v>
      </c>
      <c r="N7141" s="22">
        <f>shipments[[#This Row],[Amount]]-shipments[[#This Row],[total cost]]</f>
        <v>2523.42</v>
      </c>
    </row>
    <row r="7142" spans="1:14" x14ac:dyDescent="0.35">
      <c r="A7142" t="s">
        <v>7197</v>
      </c>
      <c r="B7142" t="s">
        <v>8060</v>
      </c>
      <c r="C7142" t="s">
        <v>8030</v>
      </c>
      <c r="D7142" t="s">
        <v>8036</v>
      </c>
      <c r="E7142" s="1">
        <v>45328</v>
      </c>
      <c r="F7142">
        <v>9126</v>
      </c>
      <c r="G7142">
        <v>913</v>
      </c>
      <c r="H7142" t="s">
        <v>7</v>
      </c>
      <c r="I7142" t="str">
        <f>VLOOKUP(shipments[[#This Row],[SPID]],CHOOSE({1,2},people[[#All],[SPID]],people[[#All],[Sales_person]]),2,0)</f>
        <v>Jehu Rudeforth</v>
      </c>
      <c r="J7142">
        <f>YEAR(shipments[[#This Row],[Shipdate]])</f>
        <v>2024</v>
      </c>
      <c r="K7142" s="22"/>
      <c r="L7142" s="22">
        <f>VLOOKUP(shipments[[#This Row],[PID]],CHOOSE({1,2},products[PID],products[Cost_per_box]),2,0)</f>
        <v>2.76</v>
      </c>
      <c r="M7142" s="22">
        <f>shipments[[#This Row],[Boxes]]*shipments[[#This Row],[cost_per_box]]</f>
        <v>2519.8799999999997</v>
      </c>
      <c r="N7142" s="22">
        <f>shipments[[#This Row],[Amount]]-shipments[[#This Row],[total cost]]</f>
        <v>6606.1200000000008</v>
      </c>
    </row>
    <row r="7143" spans="1:14" x14ac:dyDescent="0.35">
      <c r="A7143" t="s">
        <v>7198</v>
      </c>
      <c r="B7143" t="s">
        <v>8060</v>
      </c>
      <c r="C7143" t="s">
        <v>8030</v>
      </c>
      <c r="D7143" t="s">
        <v>8035</v>
      </c>
      <c r="E7143" s="1">
        <v>45240</v>
      </c>
      <c r="F7143">
        <v>1653.75</v>
      </c>
      <c r="G7143">
        <v>207</v>
      </c>
      <c r="H7143" t="s">
        <v>7</v>
      </c>
      <c r="I7143" t="str">
        <f>VLOOKUP(shipments[[#This Row],[SPID]],CHOOSE({1,2},people[[#All],[SPID]],people[[#All],[Sales_person]]),2,0)</f>
        <v>Jehu Rudeforth</v>
      </c>
      <c r="J7143">
        <f>YEAR(shipments[[#This Row],[Shipdate]])</f>
        <v>2023</v>
      </c>
      <c r="K7143" s="22"/>
      <c r="L7143" s="22">
        <f>VLOOKUP(shipments[[#This Row],[PID]],CHOOSE({1,2},products[PID],products[Cost_per_box]),2,0)</f>
        <v>2.76</v>
      </c>
      <c r="M7143" s="22">
        <f>shipments[[#This Row],[Boxes]]*shipments[[#This Row],[cost_per_box]]</f>
        <v>571.31999999999994</v>
      </c>
      <c r="N7143" s="22">
        <f>shipments[[#This Row],[Amount]]-shipments[[#This Row],[total cost]]</f>
        <v>1082.43</v>
      </c>
    </row>
    <row r="7144" spans="1:14" x14ac:dyDescent="0.35">
      <c r="A7144" t="s">
        <v>7199</v>
      </c>
      <c r="B7144" t="s">
        <v>8060</v>
      </c>
      <c r="C7144" t="s">
        <v>8030</v>
      </c>
      <c r="D7144" t="s">
        <v>8038</v>
      </c>
      <c r="E7144" s="1">
        <v>45119</v>
      </c>
      <c r="F7144">
        <v>10827</v>
      </c>
      <c r="G7144">
        <v>985</v>
      </c>
      <c r="H7144" t="s">
        <v>7</v>
      </c>
      <c r="I7144" t="str">
        <f>VLOOKUP(shipments[[#This Row],[SPID]],CHOOSE({1,2},people[[#All],[SPID]],people[[#All],[Sales_person]]),2,0)</f>
        <v>Jehu Rudeforth</v>
      </c>
      <c r="J7144">
        <f>YEAR(shipments[[#This Row],[Shipdate]])</f>
        <v>2023</v>
      </c>
      <c r="K7144" s="22"/>
      <c r="L7144" s="22">
        <f>VLOOKUP(shipments[[#This Row],[PID]],CHOOSE({1,2},products[PID],products[Cost_per_box]),2,0)</f>
        <v>2.76</v>
      </c>
      <c r="M7144" s="22">
        <f>shipments[[#This Row],[Boxes]]*shipments[[#This Row],[cost_per_box]]</f>
        <v>2718.6</v>
      </c>
      <c r="N7144" s="22">
        <f>shipments[[#This Row],[Amount]]-shipments[[#This Row],[total cost]]</f>
        <v>8108.4</v>
      </c>
    </row>
    <row r="7145" spans="1:14" x14ac:dyDescent="0.35">
      <c r="A7145" t="s">
        <v>7200</v>
      </c>
      <c r="B7145" t="s">
        <v>8060</v>
      </c>
      <c r="C7145" t="s">
        <v>8031</v>
      </c>
      <c r="D7145" t="s">
        <v>8036</v>
      </c>
      <c r="E7145" s="1">
        <v>45400</v>
      </c>
      <c r="F7145">
        <v>8734.5</v>
      </c>
      <c r="G7145">
        <v>795</v>
      </c>
      <c r="H7145" t="s">
        <v>7</v>
      </c>
      <c r="I7145" t="str">
        <f>VLOOKUP(shipments[[#This Row],[SPID]],CHOOSE({1,2},people[[#All],[SPID]],people[[#All],[Sales_person]]),2,0)</f>
        <v>Jehu Rudeforth</v>
      </c>
      <c r="J7145">
        <f>YEAR(shipments[[#This Row],[Shipdate]])</f>
        <v>2024</v>
      </c>
      <c r="K7145" s="22"/>
      <c r="L7145" s="22">
        <f>VLOOKUP(shipments[[#This Row],[PID]],CHOOSE({1,2},products[PID],products[Cost_per_box]),2,0)</f>
        <v>3.32</v>
      </c>
      <c r="M7145" s="22">
        <f>shipments[[#This Row],[Boxes]]*shipments[[#This Row],[cost_per_box]]</f>
        <v>2639.4</v>
      </c>
      <c r="N7145" s="22">
        <f>shipments[[#This Row],[Amount]]-shipments[[#This Row],[total cost]]</f>
        <v>6095.1</v>
      </c>
    </row>
    <row r="7146" spans="1:14" x14ac:dyDescent="0.35">
      <c r="A7146" t="s">
        <v>7201</v>
      </c>
      <c r="B7146" t="s">
        <v>8060</v>
      </c>
      <c r="C7146" t="s">
        <v>8031</v>
      </c>
      <c r="D7146" t="s">
        <v>8033</v>
      </c>
      <c r="E7146" s="1">
        <v>44965</v>
      </c>
      <c r="F7146">
        <v>8086.5</v>
      </c>
      <c r="G7146">
        <v>899</v>
      </c>
      <c r="H7146" t="s">
        <v>7</v>
      </c>
      <c r="I7146" t="str">
        <f>VLOOKUP(shipments[[#This Row],[SPID]],CHOOSE({1,2},people[[#All],[SPID]],people[[#All],[Sales_person]]),2,0)</f>
        <v>Jehu Rudeforth</v>
      </c>
      <c r="J7146">
        <f>YEAR(shipments[[#This Row],[Shipdate]])</f>
        <v>2023</v>
      </c>
      <c r="K7146" s="22"/>
      <c r="L7146" s="22">
        <f>VLOOKUP(shipments[[#This Row],[PID]],CHOOSE({1,2},products[PID],products[Cost_per_box]),2,0)</f>
        <v>3.32</v>
      </c>
      <c r="M7146" s="22">
        <f>shipments[[#This Row],[Boxes]]*shipments[[#This Row],[cost_per_box]]</f>
        <v>2984.68</v>
      </c>
      <c r="N7146" s="22">
        <f>shipments[[#This Row],[Amount]]-shipments[[#This Row],[total cost]]</f>
        <v>5101.82</v>
      </c>
    </row>
    <row r="7147" spans="1:14" x14ac:dyDescent="0.35">
      <c r="A7147" t="s">
        <v>7202</v>
      </c>
      <c r="B7147" t="s">
        <v>8060</v>
      </c>
      <c r="C7147" t="s">
        <v>8031</v>
      </c>
      <c r="D7147" t="s">
        <v>8033</v>
      </c>
      <c r="E7147" s="1">
        <v>45481</v>
      </c>
      <c r="F7147">
        <v>677.25</v>
      </c>
      <c r="G7147">
        <v>97</v>
      </c>
      <c r="H7147" t="s">
        <v>18</v>
      </c>
      <c r="I7147" t="str">
        <f>VLOOKUP(shipments[[#This Row],[SPID]],CHOOSE({1,2},people[[#All],[SPID]],people[[#All],[Sales_person]]),2,0)</f>
        <v>Jehu Rudeforth</v>
      </c>
      <c r="J7147">
        <f>YEAR(shipments[[#This Row],[Shipdate]])</f>
        <v>2024</v>
      </c>
      <c r="K7147" s="22"/>
      <c r="L7147" s="22">
        <f>VLOOKUP(shipments[[#This Row],[PID]],CHOOSE({1,2},products[PID],products[Cost_per_box]),2,0)</f>
        <v>3.32</v>
      </c>
      <c r="M7147" s="22">
        <f>shipments[[#This Row],[Boxes]]*shipments[[#This Row],[cost_per_box]]</f>
        <v>322.03999999999996</v>
      </c>
      <c r="N7147" s="22">
        <f>shipments[[#This Row],[Amount]]-shipments[[#This Row],[total cost]]</f>
        <v>355.21000000000004</v>
      </c>
    </row>
    <row r="7148" spans="1:14" x14ac:dyDescent="0.35">
      <c r="A7148" t="s">
        <v>7203</v>
      </c>
      <c r="B7148" t="s">
        <v>8060</v>
      </c>
      <c r="C7148" t="s">
        <v>8032</v>
      </c>
      <c r="D7148" t="s">
        <v>8034</v>
      </c>
      <c r="E7148" s="1">
        <v>45079</v>
      </c>
      <c r="F7148">
        <v>3771</v>
      </c>
      <c r="G7148">
        <v>210</v>
      </c>
      <c r="H7148" t="s">
        <v>7</v>
      </c>
      <c r="I7148" t="str">
        <f>VLOOKUP(shipments[[#This Row],[SPID]],CHOOSE({1,2},people[[#All],[SPID]],people[[#All],[Sales_person]]),2,0)</f>
        <v>Jehu Rudeforth</v>
      </c>
      <c r="J7148">
        <f>YEAR(shipments[[#This Row],[Shipdate]])</f>
        <v>2023</v>
      </c>
      <c r="K7148" s="22"/>
      <c r="L7148" s="22">
        <f>VLOOKUP(shipments[[#This Row],[PID]],CHOOSE({1,2},products[PID],products[Cost_per_box]),2,0)</f>
        <v>2.65</v>
      </c>
      <c r="M7148" s="22">
        <f>shipments[[#This Row],[Boxes]]*shipments[[#This Row],[cost_per_box]]</f>
        <v>556.5</v>
      </c>
      <c r="N7148" s="22">
        <f>shipments[[#This Row],[Amount]]-shipments[[#This Row],[total cost]]</f>
        <v>3214.5</v>
      </c>
    </row>
    <row r="7149" spans="1:14" x14ac:dyDescent="0.35">
      <c r="A7149" t="s">
        <v>7204</v>
      </c>
      <c r="B7149" t="s">
        <v>8060</v>
      </c>
      <c r="C7149" t="s">
        <v>8032</v>
      </c>
      <c r="D7149" t="s">
        <v>8038</v>
      </c>
      <c r="E7149" s="1">
        <v>44959</v>
      </c>
      <c r="F7149">
        <v>10649.25</v>
      </c>
      <c r="G7149">
        <v>592</v>
      </c>
      <c r="H7149" t="s">
        <v>7</v>
      </c>
      <c r="I7149" t="str">
        <f>VLOOKUP(shipments[[#This Row],[SPID]],CHOOSE({1,2},people[[#All],[SPID]],people[[#All],[Sales_person]]),2,0)</f>
        <v>Jehu Rudeforth</v>
      </c>
      <c r="J7149">
        <f>YEAR(shipments[[#This Row],[Shipdate]])</f>
        <v>2023</v>
      </c>
      <c r="K7149" s="22"/>
      <c r="L7149" s="22">
        <f>VLOOKUP(shipments[[#This Row],[PID]],CHOOSE({1,2},products[PID],products[Cost_per_box]),2,0)</f>
        <v>2.65</v>
      </c>
      <c r="M7149" s="22">
        <f>shipments[[#This Row],[Boxes]]*shipments[[#This Row],[cost_per_box]]</f>
        <v>1568.8</v>
      </c>
      <c r="N7149" s="22">
        <f>shipments[[#This Row],[Amount]]-shipments[[#This Row],[total cost]]</f>
        <v>9080.4500000000007</v>
      </c>
    </row>
    <row r="7150" spans="1:14" x14ac:dyDescent="0.35">
      <c r="A7150" t="s">
        <v>7205</v>
      </c>
      <c r="B7150" t="s">
        <v>8060</v>
      </c>
      <c r="C7150" t="s">
        <v>8032</v>
      </c>
      <c r="D7150" t="s">
        <v>8036</v>
      </c>
      <c r="E7150" s="1">
        <v>44931</v>
      </c>
      <c r="F7150">
        <v>12062.25</v>
      </c>
      <c r="G7150">
        <v>604</v>
      </c>
      <c r="H7150" t="s">
        <v>7</v>
      </c>
      <c r="I7150" t="str">
        <f>VLOOKUP(shipments[[#This Row],[SPID]],CHOOSE({1,2},people[[#All],[SPID]],people[[#All],[Sales_person]]),2,0)</f>
        <v>Jehu Rudeforth</v>
      </c>
      <c r="J7150">
        <f>YEAR(shipments[[#This Row],[Shipdate]])</f>
        <v>2023</v>
      </c>
      <c r="K7150" s="22"/>
      <c r="L7150" s="22">
        <f>VLOOKUP(shipments[[#This Row],[PID]],CHOOSE({1,2},products[PID],products[Cost_per_box]),2,0)</f>
        <v>2.65</v>
      </c>
      <c r="M7150" s="22">
        <f>shipments[[#This Row],[Boxes]]*shipments[[#This Row],[cost_per_box]]</f>
        <v>1600.6</v>
      </c>
      <c r="N7150" s="22">
        <f>shipments[[#This Row],[Amount]]-shipments[[#This Row],[total cost]]</f>
        <v>10461.65</v>
      </c>
    </row>
    <row r="7151" spans="1:14" x14ac:dyDescent="0.35">
      <c r="A7151" t="s">
        <v>7206</v>
      </c>
      <c r="B7151" t="s">
        <v>8060</v>
      </c>
      <c r="C7151" t="s">
        <v>8011</v>
      </c>
      <c r="D7151" t="s">
        <v>8034</v>
      </c>
      <c r="E7151" s="1">
        <v>45254</v>
      </c>
      <c r="F7151">
        <v>8802</v>
      </c>
      <c r="G7151">
        <v>629</v>
      </c>
      <c r="H7151" t="s">
        <v>7</v>
      </c>
      <c r="I7151" t="str">
        <f>VLOOKUP(shipments[[#This Row],[SPID]],CHOOSE({1,2},people[[#All],[SPID]],people[[#All],[Sales_person]]),2,0)</f>
        <v>Jehu Rudeforth</v>
      </c>
      <c r="J7151">
        <f>YEAR(shipments[[#This Row],[Shipdate]])</f>
        <v>2023</v>
      </c>
      <c r="K7151" s="22"/>
      <c r="L7151" s="22">
        <f>VLOOKUP(shipments[[#This Row],[PID]],CHOOSE({1,2},products[PID],products[Cost_per_box]),2,0)</f>
        <v>5.26</v>
      </c>
      <c r="M7151" s="22">
        <f>shipments[[#This Row],[Boxes]]*shipments[[#This Row],[cost_per_box]]</f>
        <v>3308.54</v>
      </c>
      <c r="N7151" s="22">
        <f>shipments[[#This Row],[Amount]]-shipments[[#This Row],[total cost]]</f>
        <v>5493.46</v>
      </c>
    </row>
    <row r="7152" spans="1:14" x14ac:dyDescent="0.35">
      <c r="A7152" t="s">
        <v>7207</v>
      </c>
      <c r="B7152" t="s">
        <v>8060</v>
      </c>
      <c r="C7152" t="s">
        <v>8011</v>
      </c>
      <c r="D7152" t="s">
        <v>8034</v>
      </c>
      <c r="E7152" s="1">
        <v>45519</v>
      </c>
      <c r="F7152">
        <v>11702.25</v>
      </c>
      <c r="G7152">
        <v>976</v>
      </c>
      <c r="H7152" t="s">
        <v>18</v>
      </c>
      <c r="I7152" t="str">
        <f>VLOOKUP(shipments[[#This Row],[SPID]],CHOOSE({1,2},people[[#All],[SPID]],people[[#All],[Sales_person]]),2,0)</f>
        <v>Jehu Rudeforth</v>
      </c>
      <c r="J7152">
        <f>YEAR(shipments[[#This Row],[Shipdate]])</f>
        <v>2024</v>
      </c>
      <c r="K7152" s="22"/>
      <c r="L7152" s="22">
        <f>VLOOKUP(shipments[[#This Row],[PID]],CHOOSE({1,2},products[PID],products[Cost_per_box]),2,0)</f>
        <v>5.26</v>
      </c>
      <c r="M7152" s="22">
        <f>shipments[[#This Row],[Boxes]]*shipments[[#This Row],[cost_per_box]]</f>
        <v>5133.76</v>
      </c>
      <c r="N7152" s="22">
        <f>shipments[[#This Row],[Amount]]-shipments[[#This Row],[total cost]]</f>
        <v>6568.49</v>
      </c>
    </row>
    <row r="7153" spans="1:14" x14ac:dyDescent="0.35">
      <c r="A7153" t="s">
        <v>7208</v>
      </c>
      <c r="B7153" t="s">
        <v>8060</v>
      </c>
      <c r="C7153" t="s">
        <v>8011</v>
      </c>
      <c r="D7153" t="s">
        <v>8034</v>
      </c>
      <c r="E7153" s="1">
        <v>45512</v>
      </c>
      <c r="F7153">
        <v>6437.25</v>
      </c>
      <c r="G7153">
        <v>537</v>
      </c>
      <c r="H7153" t="s">
        <v>18</v>
      </c>
      <c r="I7153" t="str">
        <f>VLOOKUP(shipments[[#This Row],[SPID]],CHOOSE({1,2},people[[#All],[SPID]],people[[#All],[Sales_person]]),2,0)</f>
        <v>Jehu Rudeforth</v>
      </c>
      <c r="J7153">
        <f>YEAR(shipments[[#This Row],[Shipdate]])</f>
        <v>2024</v>
      </c>
      <c r="K7153" s="22"/>
      <c r="L7153" s="22">
        <f>VLOOKUP(shipments[[#This Row],[PID]],CHOOSE({1,2},products[PID],products[Cost_per_box]),2,0)</f>
        <v>5.26</v>
      </c>
      <c r="M7153" s="22">
        <f>shipments[[#This Row],[Boxes]]*shipments[[#This Row],[cost_per_box]]</f>
        <v>2824.62</v>
      </c>
      <c r="N7153" s="22">
        <f>shipments[[#This Row],[Amount]]-shipments[[#This Row],[total cost]]</f>
        <v>3612.63</v>
      </c>
    </row>
    <row r="7154" spans="1:14" x14ac:dyDescent="0.35">
      <c r="A7154" t="s">
        <v>7209</v>
      </c>
      <c r="B7154" t="s">
        <v>8060</v>
      </c>
      <c r="C7154" t="s">
        <v>8011</v>
      </c>
      <c r="D7154" t="s">
        <v>8038</v>
      </c>
      <c r="E7154" s="1">
        <v>45268</v>
      </c>
      <c r="F7154">
        <v>8520.75</v>
      </c>
      <c r="G7154">
        <v>569</v>
      </c>
      <c r="H7154" t="s">
        <v>7</v>
      </c>
      <c r="I7154" t="str">
        <f>VLOOKUP(shipments[[#This Row],[SPID]],CHOOSE({1,2},people[[#All],[SPID]],people[[#All],[Sales_person]]),2,0)</f>
        <v>Jehu Rudeforth</v>
      </c>
      <c r="J7154">
        <f>YEAR(shipments[[#This Row],[Shipdate]])</f>
        <v>2023</v>
      </c>
      <c r="K7154" s="22"/>
      <c r="L7154" s="22">
        <f>VLOOKUP(shipments[[#This Row],[PID]],CHOOSE({1,2},products[PID],products[Cost_per_box]),2,0)</f>
        <v>5.26</v>
      </c>
      <c r="M7154" s="22">
        <f>shipments[[#This Row],[Boxes]]*shipments[[#This Row],[cost_per_box]]</f>
        <v>2992.94</v>
      </c>
      <c r="N7154" s="22">
        <f>shipments[[#This Row],[Amount]]-shipments[[#This Row],[total cost]]</f>
        <v>5527.8099999999995</v>
      </c>
    </row>
    <row r="7155" spans="1:14" x14ac:dyDescent="0.35">
      <c r="A7155" t="s">
        <v>7210</v>
      </c>
      <c r="B7155" t="s">
        <v>8060</v>
      </c>
      <c r="C7155" t="s">
        <v>8011</v>
      </c>
      <c r="D7155" t="s">
        <v>8038</v>
      </c>
      <c r="E7155" s="1">
        <v>45309</v>
      </c>
      <c r="F7155">
        <v>11907</v>
      </c>
      <c r="G7155">
        <v>993</v>
      </c>
      <c r="H7155" t="s">
        <v>40</v>
      </c>
      <c r="I7155" t="str">
        <f>VLOOKUP(shipments[[#This Row],[SPID]],CHOOSE({1,2},people[[#All],[SPID]],people[[#All],[Sales_person]]),2,0)</f>
        <v>Jehu Rudeforth</v>
      </c>
      <c r="J7155">
        <f>YEAR(shipments[[#This Row],[Shipdate]])</f>
        <v>2024</v>
      </c>
      <c r="K7155" s="22"/>
      <c r="L7155" s="22">
        <f>VLOOKUP(shipments[[#This Row],[PID]],CHOOSE({1,2},products[PID],products[Cost_per_box]),2,0)</f>
        <v>5.26</v>
      </c>
      <c r="M7155" s="22">
        <f>shipments[[#This Row],[Boxes]]*shipments[[#This Row],[cost_per_box]]</f>
        <v>5223.1799999999994</v>
      </c>
      <c r="N7155" s="22">
        <f>shipments[[#This Row],[Amount]]-shipments[[#This Row],[total cost]]</f>
        <v>6683.8200000000006</v>
      </c>
    </row>
    <row r="7156" spans="1:14" x14ac:dyDescent="0.35">
      <c r="A7156" t="s">
        <v>7211</v>
      </c>
      <c r="B7156" t="s">
        <v>8060</v>
      </c>
      <c r="C7156" t="s">
        <v>8012</v>
      </c>
      <c r="D7156" t="s">
        <v>8038</v>
      </c>
      <c r="E7156" s="1">
        <v>45204</v>
      </c>
      <c r="F7156">
        <v>5978.25</v>
      </c>
      <c r="G7156">
        <v>428</v>
      </c>
      <c r="H7156" t="s">
        <v>7</v>
      </c>
      <c r="I7156" t="str">
        <f>VLOOKUP(shipments[[#This Row],[SPID]],CHOOSE({1,2},people[[#All],[SPID]],people[[#All],[Sales_person]]),2,0)</f>
        <v>Jehu Rudeforth</v>
      </c>
      <c r="J7156">
        <f>YEAR(shipments[[#This Row],[Shipdate]])</f>
        <v>2023</v>
      </c>
      <c r="K7156" s="22"/>
      <c r="L7156" s="22">
        <f>VLOOKUP(shipments[[#This Row],[PID]],CHOOSE({1,2},products[PID],products[Cost_per_box]),2,0)</f>
        <v>7.48</v>
      </c>
      <c r="M7156" s="22">
        <f>shipments[[#This Row],[Boxes]]*shipments[[#This Row],[cost_per_box]]</f>
        <v>3201.44</v>
      </c>
      <c r="N7156" s="22">
        <f>shipments[[#This Row],[Amount]]-shipments[[#This Row],[total cost]]</f>
        <v>2776.81</v>
      </c>
    </row>
    <row r="7157" spans="1:14" x14ac:dyDescent="0.35">
      <c r="A7157" t="s">
        <v>7212</v>
      </c>
      <c r="B7157" t="s">
        <v>8060</v>
      </c>
      <c r="C7157" t="s">
        <v>8013</v>
      </c>
      <c r="D7157" t="s">
        <v>8038</v>
      </c>
      <c r="E7157" s="1">
        <v>45281</v>
      </c>
      <c r="F7157">
        <v>8419.5</v>
      </c>
      <c r="G7157">
        <v>842</v>
      </c>
      <c r="H7157" t="s">
        <v>7</v>
      </c>
      <c r="I7157" t="str">
        <f>VLOOKUP(shipments[[#This Row],[SPID]],CHOOSE({1,2},people[[#All],[SPID]],people[[#All],[Sales_person]]),2,0)</f>
        <v>Jehu Rudeforth</v>
      </c>
      <c r="J7157">
        <f>YEAR(shipments[[#This Row],[Shipdate]])</f>
        <v>2023</v>
      </c>
      <c r="K7157" s="22"/>
      <c r="L7157" s="22">
        <f>VLOOKUP(shipments[[#This Row],[PID]],CHOOSE({1,2},products[PID],products[Cost_per_box]),2,0)</f>
        <v>5.15</v>
      </c>
      <c r="M7157" s="22">
        <f>shipments[[#This Row],[Boxes]]*shipments[[#This Row],[cost_per_box]]</f>
        <v>4336.3</v>
      </c>
      <c r="N7157" s="22">
        <f>shipments[[#This Row],[Amount]]-shipments[[#This Row],[total cost]]</f>
        <v>4083.2</v>
      </c>
    </row>
    <row r="7158" spans="1:14" x14ac:dyDescent="0.35">
      <c r="A7158" t="s">
        <v>7213</v>
      </c>
      <c r="B7158" t="s">
        <v>8060</v>
      </c>
      <c r="C7158" t="s">
        <v>8014</v>
      </c>
      <c r="D7158" t="s">
        <v>8037</v>
      </c>
      <c r="E7158" s="1">
        <v>45303</v>
      </c>
      <c r="F7158">
        <v>7184.25</v>
      </c>
      <c r="G7158">
        <v>1437</v>
      </c>
      <c r="H7158" t="s">
        <v>7</v>
      </c>
      <c r="I7158" t="str">
        <f>VLOOKUP(shipments[[#This Row],[SPID]],CHOOSE({1,2},people[[#All],[SPID]],people[[#All],[Sales_person]]),2,0)</f>
        <v>Jehu Rudeforth</v>
      </c>
      <c r="J7158">
        <f>YEAR(shipments[[#This Row],[Shipdate]])</f>
        <v>2024</v>
      </c>
      <c r="K7158" s="22"/>
      <c r="L7158" s="22">
        <f>VLOOKUP(shipments[[#This Row],[PID]],CHOOSE({1,2},products[PID],products[Cost_per_box]),2,0)</f>
        <v>3.85</v>
      </c>
      <c r="M7158" s="22">
        <f>shipments[[#This Row],[Boxes]]*shipments[[#This Row],[cost_per_box]]</f>
        <v>5532.45</v>
      </c>
      <c r="N7158" s="22">
        <f>shipments[[#This Row],[Amount]]-shipments[[#This Row],[total cost]]</f>
        <v>1651.8000000000002</v>
      </c>
    </row>
    <row r="7159" spans="1:14" x14ac:dyDescent="0.35">
      <c r="A7159" t="s">
        <v>7214</v>
      </c>
      <c r="B7159" t="s">
        <v>8060</v>
      </c>
      <c r="C7159" t="s">
        <v>8014</v>
      </c>
      <c r="D7159" t="s">
        <v>8038</v>
      </c>
      <c r="E7159" s="1">
        <v>45285</v>
      </c>
      <c r="F7159">
        <v>2920.5</v>
      </c>
      <c r="G7159">
        <v>366</v>
      </c>
      <c r="H7159" t="s">
        <v>7</v>
      </c>
      <c r="I7159" t="str">
        <f>VLOOKUP(shipments[[#This Row],[SPID]],CHOOSE({1,2},people[[#All],[SPID]],people[[#All],[Sales_person]]),2,0)</f>
        <v>Jehu Rudeforth</v>
      </c>
      <c r="J7159">
        <f>YEAR(shipments[[#This Row],[Shipdate]])</f>
        <v>2023</v>
      </c>
      <c r="K7159" s="22"/>
      <c r="L7159" s="22">
        <f>VLOOKUP(shipments[[#This Row],[PID]],CHOOSE({1,2},products[PID],products[Cost_per_box]),2,0)</f>
        <v>3.85</v>
      </c>
      <c r="M7159" s="22">
        <f>shipments[[#This Row],[Boxes]]*shipments[[#This Row],[cost_per_box]]</f>
        <v>1409.1000000000001</v>
      </c>
      <c r="N7159" s="22">
        <f>shipments[[#This Row],[Amount]]-shipments[[#This Row],[total cost]]</f>
        <v>1511.3999999999999</v>
      </c>
    </row>
    <row r="7160" spans="1:14" x14ac:dyDescent="0.35">
      <c r="A7160" t="s">
        <v>7215</v>
      </c>
      <c r="B7160" t="s">
        <v>8060</v>
      </c>
      <c r="C7160" t="s">
        <v>8014</v>
      </c>
      <c r="D7160" t="s">
        <v>8033</v>
      </c>
      <c r="E7160" s="1">
        <v>45127</v>
      </c>
      <c r="F7160">
        <v>999</v>
      </c>
      <c r="G7160">
        <v>143</v>
      </c>
      <c r="H7160" t="s">
        <v>7</v>
      </c>
      <c r="I7160" t="str">
        <f>VLOOKUP(shipments[[#This Row],[SPID]],CHOOSE({1,2},people[[#All],[SPID]],people[[#All],[Sales_person]]),2,0)</f>
        <v>Jehu Rudeforth</v>
      </c>
      <c r="J7160">
        <f>YEAR(shipments[[#This Row],[Shipdate]])</f>
        <v>2023</v>
      </c>
      <c r="K7160" s="22"/>
      <c r="L7160" s="22">
        <f>VLOOKUP(shipments[[#This Row],[PID]],CHOOSE({1,2},products[PID],products[Cost_per_box]),2,0)</f>
        <v>3.85</v>
      </c>
      <c r="M7160" s="22">
        <f>shipments[[#This Row],[Boxes]]*shipments[[#This Row],[cost_per_box]]</f>
        <v>550.55000000000007</v>
      </c>
      <c r="N7160" s="22">
        <f>shipments[[#This Row],[Amount]]-shipments[[#This Row],[total cost]]</f>
        <v>448.44999999999993</v>
      </c>
    </row>
    <row r="7161" spans="1:14" x14ac:dyDescent="0.35">
      <c r="A7161" t="s">
        <v>7216</v>
      </c>
      <c r="B7161" t="s">
        <v>8060</v>
      </c>
      <c r="C7161" t="s">
        <v>8014</v>
      </c>
      <c r="D7161" t="s">
        <v>8036</v>
      </c>
      <c r="E7161" s="1">
        <v>45468</v>
      </c>
      <c r="F7161">
        <v>6633</v>
      </c>
      <c r="G7161">
        <v>830</v>
      </c>
      <c r="H7161" t="s">
        <v>7</v>
      </c>
      <c r="I7161" t="str">
        <f>VLOOKUP(shipments[[#This Row],[SPID]],CHOOSE({1,2},people[[#All],[SPID]],people[[#All],[Sales_person]]),2,0)</f>
        <v>Jehu Rudeforth</v>
      </c>
      <c r="J7161">
        <f>YEAR(shipments[[#This Row],[Shipdate]])</f>
        <v>2024</v>
      </c>
      <c r="K7161" s="22"/>
      <c r="L7161" s="22">
        <f>VLOOKUP(shipments[[#This Row],[PID]],CHOOSE({1,2},products[PID],products[Cost_per_box]),2,0)</f>
        <v>3.85</v>
      </c>
      <c r="M7161" s="22">
        <f>shipments[[#This Row],[Boxes]]*shipments[[#This Row],[cost_per_box]]</f>
        <v>3195.5</v>
      </c>
      <c r="N7161" s="22">
        <f>shipments[[#This Row],[Amount]]-shipments[[#This Row],[total cost]]</f>
        <v>3437.5</v>
      </c>
    </row>
    <row r="7162" spans="1:14" x14ac:dyDescent="0.35">
      <c r="A7162" t="s">
        <v>7217</v>
      </c>
      <c r="B7162" t="s">
        <v>8060</v>
      </c>
      <c r="C7162" t="s">
        <v>8014</v>
      </c>
      <c r="D7162" t="s">
        <v>8034</v>
      </c>
      <c r="E7162" s="1">
        <v>45246</v>
      </c>
      <c r="F7162">
        <v>5161.5</v>
      </c>
      <c r="G7162">
        <v>1033</v>
      </c>
      <c r="H7162" t="s">
        <v>7</v>
      </c>
      <c r="I7162" t="str">
        <f>VLOOKUP(shipments[[#This Row],[SPID]],CHOOSE({1,2},people[[#All],[SPID]],people[[#All],[Sales_person]]),2,0)</f>
        <v>Jehu Rudeforth</v>
      </c>
      <c r="J7162">
        <f>YEAR(shipments[[#This Row],[Shipdate]])</f>
        <v>2023</v>
      </c>
      <c r="K7162" s="22"/>
      <c r="L7162" s="22">
        <f>VLOOKUP(shipments[[#This Row],[PID]],CHOOSE({1,2},products[PID],products[Cost_per_box]),2,0)</f>
        <v>3.85</v>
      </c>
      <c r="M7162" s="22">
        <f>shipments[[#This Row],[Boxes]]*shipments[[#This Row],[cost_per_box]]</f>
        <v>3977.05</v>
      </c>
      <c r="N7162" s="22">
        <f>shipments[[#This Row],[Amount]]-shipments[[#This Row],[total cost]]</f>
        <v>1184.4499999999998</v>
      </c>
    </row>
    <row r="7163" spans="1:14" x14ac:dyDescent="0.35">
      <c r="A7163" t="s">
        <v>7218</v>
      </c>
      <c r="B7163" t="s">
        <v>8060</v>
      </c>
      <c r="C7163" t="s">
        <v>8014</v>
      </c>
      <c r="D7163" t="s">
        <v>8033</v>
      </c>
      <c r="E7163" s="1">
        <v>45069</v>
      </c>
      <c r="F7163">
        <v>7382.25</v>
      </c>
      <c r="G7163">
        <v>1231</v>
      </c>
      <c r="H7163" t="s">
        <v>7</v>
      </c>
      <c r="I7163" t="str">
        <f>VLOOKUP(shipments[[#This Row],[SPID]],CHOOSE({1,2},people[[#All],[SPID]],people[[#All],[Sales_person]]),2,0)</f>
        <v>Jehu Rudeforth</v>
      </c>
      <c r="J7163">
        <f>YEAR(shipments[[#This Row],[Shipdate]])</f>
        <v>2023</v>
      </c>
      <c r="K7163" s="22"/>
      <c r="L7163" s="22">
        <f>VLOOKUP(shipments[[#This Row],[PID]],CHOOSE({1,2},products[PID],products[Cost_per_box]),2,0)</f>
        <v>3.85</v>
      </c>
      <c r="M7163" s="22">
        <f>shipments[[#This Row],[Boxes]]*shipments[[#This Row],[cost_per_box]]</f>
        <v>4739.3500000000004</v>
      </c>
      <c r="N7163" s="22">
        <f>shipments[[#This Row],[Amount]]-shipments[[#This Row],[total cost]]</f>
        <v>2642.8999999999996</v>
      </c>
    </row>
    <row r="7164" spans="1:14" x14ac:dyDescent="0.35">
      <c r="A7164" t="s">
        <v>7219</v>
      </c>
      <c r="B7164" t="s">
        <v>8060</v>
      </c>
      <c r="C7164" t="s">
        <v>8014</v>
      </c>
      <c r="D7164" t="s">
        <v>8034</v>
      </c>
      <c r="E7164" s="1">
        <v>45019</v>
      </c>
      <c r="F7164">
        <v>7337.25</v>
      </c>
      <c r="G7164">
        <v>1468</v>
      </c>
      <c r="H7164" t="s">
        <v>7</v>
      </c>
      <c r="I7164" t="str">
        <f>VLOOKUP(shipments[[#This Row],[SPID]],CHOOSE({1,2},people[[#All],[SPID]],people[[#All],[Sales_person]]),2,0)</f>
        <v>Jehu Rudeforth</v>
      </c>
      <c r="J7164">
        <f>YEAR(shipments[[#This Row],[Shipdate]])</f>
        <v>2023</v>
      </c>
      <c r="K7164" s="22"/>
      <c r="L7164" s="22">
        <f>VLOOKUP(shipments[[#This Row],[PID]],CHOOSE({1,2},products[PID],products[Cost_per_box]),2,0)</f>
        <v>3.85</v>
      </c>
      <c r="M7164" s="22">
        <f>shipments[[#This Row],[Boxes]]*shipments[[#This Row],[cost_per_box]]</f>
        <v>5651.8</v>
      </c>
      <c r="N7164" s="22">
        <f>shipments[[#This Row],[Amount]]-shipments[[#This Row],[total cost]]</f>
        <v>1685.4499999999998</v>
      </c>
    </row>
    <row r="7165" spans="1:14" x14ac:dyDescent="0.35">
      <c r="A7165" t="s">
        <v>7220</v>
      </c>
      <c r="B7165" t="s">
        <v>8060</v>
      </c>
      <c r="C7165" t="s">
        <v>8014</v>
      </c>
      <c r="D7165" t="s">
        <v>8034</v>
      </c>
      <c r="E7165" s="1">
        <v>45099</v>
      </c>
      <c r="F7165">
        <v>2693.25</v>
      </c>
      <c r="G7165">
        <v>337</v>
      </c>
      <c r="H7165" t="s">
        <v>7</v>
      </c>
      <c r="I7165" t="str">
        <f>VLOOKUP(shipments[[#This Row],[SPID]],CHOOSE({1,2},people[[#All],[SPID]],people[[#All],[Sales_person]]),2,0)</f>
        <v>Jehu Rudeforth</v>
      </c>
      <c r="J7165">
        <f>YEAR(shipments[[#This Row],[Shipdate]])</f>
        <v>2023</v>
      </c>
      <c r="K7165" s="22"/>
      <c r="L7165" s="22">
        <f>VLOOKUP(shipments[[#This Row],[PID]],CHOOSE({1,2},products[PID],products[Cost_per_box]),2,0)</f>
        <v>3.85</v>
      </c>
      <c r="M7165" s="22">
        <f>shipments[[#This Row],[Boxes]]*shipments[[#This Row],[cost_per_box]]</f>
        <v>1297.45</v>
      </c>
      <c r="N7165" s="22">
        <f>shipments[[#This Row],[Amount]]-shipments[[#This Row],[total cost]]</f>
        <v>1395.8</v>
      </c>
    </row>
    <row r="7166" spans="1:14" x14ac:dyDescent="0.35">
      <c r="A7166" t="s">
        <v>7221</v>
      </c>
      <c r="B7166" t="s">
        <v>8060</v>
      </c>
      <c r="C7166" t="s">
        <v>8015</v>
      </c>
      <c r="D7166" t="s">
        <v>8033</v>
      </c>
      <c r="E7166" s="1">
        <v>45258</v>
      </c>
      <c r="F7166">
        <v>7956</v>
      </c>
      <c r="G7166">
        <v>1592</v>
      </c>
      <c r="H7166" t="s">
        <v>7</v>
      </c>
      <c r="I7166" t="str">
        <f>VLOOKUP(shipments[[#This Row],[SPID]],CHOOSE({1,2},people[[#All],[SPID]],people[[#All],[Sales_person]]),2,0)</f>
        <v>Jehu Rudeforth</v>
      </c>
      <c r="J7166">
        <f>YEAR(shipments[[#This Row],[Shipdate]])</f>
        <v>2023</v>
      </c>
      <c r="K7166" s="22"/>
      <c r="L7166" s="22">
        <f>VLOOKUP(shipments[[#This Row],[PID]],CHOOSE({1,2},products[PID],products[Cost_per_box]),2,0)</f>
        <v>5.72</v>
      </c>
      <c r="M7166" s="22">
        <f>shipments[[#This Row],[Boxes]]*shipments[[#This Row],[cost_per_box]]</f>
        <v>9106.24</v>
      </c>
      <c r="N7166" s="22">
        <f>shipments[[#This Row],[Amount]]-shipments[[#This Row],[total cost]]</f>
        <v>-1150.2399999999998</v>
      </c>
    </row>
    <row r="7167" spans="1:14" x14ac:dyDescent="0.35">
      <c r="A7167" t="s">
        <v>7222</v>
      </c>
      <c r="B7167" t="s">
        <v>8060</v>
      </c>
      <c r="C7167" t="s">
        <v>8015</v>
      </c>
      <c r="D7167" t="s">
        <v>8034</v>
      </c>
      <c r="E7167" s="1">
        <v>45194</v>
      </c>
      <c r="F7167">
        <v>1604.25</v>
      </c>
      <c r="G7167">
        <v>268</v>
      </c>
      <c r="H7167" t="s">
        <v>7</v>
      </c>
      <c r="I7167" t="str">
        <f>VLOOKUP(shipments[[#This Row],[SPID]],CHOOSE({1,2},people[[#All],[SPID]],people[[#All],[Sales_person]]),2,0)</f>
        <v>Jehu Rudeforth</v>
      </c>
      <c r="J7167">
        <f>YEAR(shipments[[#This Row],[Shipdate]])</f>
        <v>2023</v>
      </c>
      <c r="K7167" s="22"/>
      <c r="L7167" s="22">
        <f>VLOOKUP(shipments[[#This Row],[PID]],CHOOSE({1,2},products[PID],products[Cost_per_box]),2,0)</f>
        <v>5.72</v>
      </c>
      <c r="M7167" s="22">
        <f>shipments[[#This Row],[Boxes]]*shipments[[#This Row],[cost_per_box]]</f>
        <v>1532.96</v>
      </c>
      <c r="N7167" s="22">
        <f>shipments[[#This Row],[Amount]]-shipments[[#This Row],[total cost]]</f>
        <v>71.289999999999964</v>
      </c>
    </row>
    <row r="7168" spans="1:14" x14ac:dyDescent="0.35">
      <c r="A7168" t="s">
        <v>7223</v>
      </c>
      <c r="B7168" t="s">
        <v>8060</v>
      </c>
      <c r="C7168" t="s">
        <v>8016</v>
      </c>
      <c r="D7168" t="s">
        <v>8038</v>
      </c>
      <c r="E7168" s="1">
        <v>45260</v>
      </c>
      <c r="F7168">
        <v>2850.75</v>
      </c>
      <c r="G7168">
        <v>119</v>
      </c>
      <c r="H7168" t="s">
        <v>7</v>
      </c>
      <c r="I7168" t="str">
        <f>VLOOKUP(shipments[[#This Row],[SPID]],CHOOSE({1,2},people[[#All],[SPID]],people[[#All],[Sales_person]]),2,0)</f>
        <v>Jehu Rudeforth</v>
      </c>
      <c r="J7168">
        <f>YEAR(shipments[[#This Row],[Shipdate]])</f>
        <v>2023</v>
      </c>
      <c r="K7168" s="22"/>
      <c r="L7168" s="22">
        <f>VLOOKUP(shipments[[#This Row],[PID]],CHOOSE({1,2},products[PID],products[Cost_per_box]),2,0)</f>
        <v>6.31</v>
      </c>
      <c r="M7168" s="22">
        <f>shipments[[#This Row],[Boxes]]*shipments[[#This Row],[cost_per_box]]</f>
        <v>750.89</v>
      </c>
      <c r="N7168" s="22">
        <f>shipments[[#This Row],[Amount]]-shipments[[#This Row],[total cost]]</f>
        <v>2099.86</v>
      </c>
    </row>
    <row r="7169" spans="1:14" x14ac:dyDescent="0.35">
      <c r="A7169" t="s">
        <v>7224</v>
      </c>
      <c r="B7169" t="s">
        <v>8060</v>
      </c>
      <c r="C7169" t="s">
        <v>8016</v>
      </c>
      <c r="D7169" t="s">
        <v>8038</v>
      </c>
      <c r="E7169" s="1">
        <v>45259</v>
      </c>
      <c r="F7169">
        <v>1120.5</v>
      </c>
      <c r="G7169">
        <v>45</v>
      </c>
      <c r="H7169" t="s">
        <v>7</v>
      </c>
      <c r="I7169" t="str">
        <f>VLOOKUP(shipments[[#This Row],[SPID]],CHOOSE({1,2},people[[#All],[SPID]],people[[#All],[Sales_person]]),2,0)</f>
        <v>Jehu Rudeforth</v>
      </c>
      <c r="J7169">
        <f>YEAR(shipments[[#This Row],[Shipdate]])</f>
        <v>2023</v>
      </c>
      <c r="K7169" s="22"/>
      <c r="L7169" s="22">
        <f>VLOOKUP(shipments[[#This Row],[PID]],CHOOSE({1,2},products[PID],products[Cost_per_box]),2,0)</f>
        <v>6.31</v>
      </c>
      <c r="M7169" s="22">
        <f>shipments[[#This Row],[Boxes]]*shipments[[#This Row],[cost_per_box]]</f>
        <v>283.95</v>
      </c>
      <c r="N7169" s="22">
        <f>shipments[[#This Row],[Amount]]-shipments[[#This Row],[total cost]]</f>
        <v>836.55</v>
      </c>
    </row>
    <row r="7170" spans="1:14" x14ac:dyDescent="0.35">
      <c r="A7170" t="s">
        <v>7225</v>
      </c>
      <c r="B7170" t="s">
        <v>8060</v>
      </c>
      <c r="C7170" t="s">
        <v>8017</v>
      </c>
      <c r="D7170" t="s">
        <v>8038</v>
      </c>
      <c r="E7170" s="1">
        <v>45287</v>
      </c>
      <c r="F7170">
        <v>5328</v>
      </c>
      <c r="G7170">
        <v>222</v>
      </c>
      <c r="H7170" t="s">
        <v>7</v>
      </c>
      <c r="I7170" t="str">
        <f>VLOOKUP(shipments[[#This Row],[SPID]],CHOOSE({1,2},people[[#All],[SPID]],people[[#All],[Sales_person]]),2,0)</f>
        <v>Jehu Rudeforth</v>
      </c>
      <c r="J7170">
        <f>YEAR(shipments[[#This Row],[Shipdate]])</f>
        <v>2023</v>
      </c>
      <c r="K7170" s="22"/>
      <c r="L7170" s="22">
        <f>VLOOKUP(shipments[[#This Row],[PID]],CHOOSE({1,2},products[PID],products[Cost_per_box]),2,0)</f>
        <v>9.94</v>
      </c>
      <c r="M7170" s="22">
        <f>shipments[[#This Row],[Boxes]]*shipments[[#This Row],[cost_per_box]]</f>
        <v>2206.6799999999998</v>
      </c>
      <c r="N7170" s="22">
        <f>shipments[[#This Row],[Amount]]-shipments[[#This Row],[total cost]]</f>
        <v>3121.32</v>
      </c>
    </row>
    <row r="7171" spans="1:14" x14ac:dyDescent="0.35">
      <c r="A7171" t="s">
        <v>7226</v>
      </c>
      <c r="B7171" t="s">
        <v>8060</v>
      </c>
      <c r="C7171" t="s">
        <v>8019</v>
      </c>
      <c r="D7171" t="s">
        <v>8038</v>
      </c>
      <c r="E7171" s="1">
        <v>45257</v>
      </c>
      <c r="F7171">
        <v>13689</v>
      </c>
      <c r="G7171">
        <v>652</v>
      </c>
      <c r="H7171" t="s">
        <v>7</v>
      </c>
      <c r="I7171" t="str">
        <f>VLOOKUP(shipments[[#This Row],[SPID]],CHOOSE({1,2},people[[#All],[SPID]],people[[#All],[Sales_person]]),2,0)</f>
        <v>Jehu Rudeforth</v>
      </c>
      <c r="J7171">
        <f>YEAR(shipments[[#This Row],[Shipdate]])</f>
        <v>2023</v>
      </c>
      <c r="K7171" s="22"/>
      <c r="L7171" s="22">
        <f>VLOOKUP(shipments[[#This Row],[PID]],CHOOSE({1,2},products[PID],products[Cost_per_box]),2,0)</f>
        <v>3.68</v>
      </c>
      <c r="M7171" s="22">
        <f>shipments[[#This Row],[Boxes]]*shipments[[#This Row],[cost_per_box]]</f>
        <v>2399.36</v>
      </c>
      <c r="N7171" s="22">
        <f>shipments[[#This Row],[Amount]]-shipments[[#This Row],[total cost]]</f>
        <v>11289.64</v>
      </c>
    </row>
    <row r="7172" spans="1:14" x14ac:dyDescent="0.35">
      <c r="A7172" t="s">
        <v>7227</v>
      </c>
      <c r="B7172" t="s">
        <v>8060</v>
      </c>
      <c r="C7172" t="s">
        <v>8020</v>
      </c>
      <c r="D7172" t="s">
        <v>8034</v>
      </c>
      <c r="E7172" s="1">
        <v>45414</v>
      </c>
      <c r="F7172">
        <v>6795</v>
      </c>
      <c r="G7172">
        <v>523</v>
      </c>
      <c r="H7172" t="s">
        <v>7</v>
      </c>
      <c r="I7172" t="str">
        <f>VLOOKUP(shipments[[#This Row],[SPID]],CHOOSE({1,2},people[[#All],[SPID]],people[[#All],[Sales_person]]),2,0)</f>
        <v>Jehu Rudeforth</v>
      </c>
      <c r="J7172">
        <f>YEAR(shipments[[#This Row],[Shipdate]])</f>
        <v>2024</v>
      </c>
      <c r="K7172" s="22"/>
      <c r="L7172" s="22">
        <f>VLOOKUP(shipments[[#This Row],[PID]],CHOOSE({1,2},products[PID],products[Cost_per_box]),2,0)</f>
        <v>8.2200000000000006</v>
      </c>
      <c r="M7172" s="22">
        <f>shipments[[#This Row],[Boxes]]*shipments[[#This Row],[cost_per_box]]</f>
        <v>4299.0600000000004</v>
      </c>
      <c r="N7172" s="22">
        <f>shipments[[#This Row],[Amount]]-shipments[[#This Row],[total cost]]</f>
        <v>2495.9399999999996</v>
      </c>
    </row>
    <row r="7173" spans="1:14" x14ac:dyDescent="0.35">
      <c r="A7173" t="s">
        <v>7228</v>
      </c>
      <c r="B7173" t="s">
        <v>8060</v>
      </c>
      <c r="C7173" t="s">
        <v>8020</v>
      </c>
      <c r="D7173" t="s">
        <v>8036</v>
      </c>
      <c r="E7173" s="1">
        <v>45336</v>
      </c>
      <c r="F7173">
        <v>855</v>
      </c>
      <c r="G7173">
        <v>62</v>
      </c>
      <c r="H7173" t="s">
        <v>7</v>
      </c>
      <c r="I7173" t="str">
        <f>VLOOKUP(shipments[[#This Row],[SPID]],CHOOSE({1,2},people[[#All],[SPID]],people[[#All],[Sales_person]]),2,0)</f>
        <v>Jehu Rudeforth</v>
      </c>
      <c r="J7173">
        <f>YEAR(shipments[[#This Row],[Shipdate]])</f>
        <v>2024</v>
      </c>
      <c r="K7173" s="22"/>
      <c r="L7173" s="22">
        <f>VLOOKUP(shipments[[#This Row],[PID]],CHOOSE({1,2},products[PID],products[Cost_per_box]),2,0)</f>
        <v>8.2200000000000006</v>
      </c>
      <c r="M7173" s="22">
        <f>shipments[[#This Row],[Boxes]]*shipments[[#This Row],[cost_per_box]]</f>
        <v>509.64000000000004</v>
      </c>
      <c r="N7173" s="22">
        <f>shipments[[#This Row],[Amount]]-shipments[[#This Row],[total cost]]</f>
        <v>345.35999999999996</v>
      </c>
    </row>
    <row r="7174" spans="1:14" x14ac:dyDescent="0.35">
      <c r="A7174" t="s">
        <v>7229</v>
      </c>
      <c r="B7174" t="s">
        <v>8060</v>
      </c>
      <c r="C7174" t="s">
        <v>8020</v>
      </c>
      <c r="D7174" t="s">
        <v>8033</v>
      </c>
      <c r="E7174" s="1">
        <v>44991</v>
      </c>
      <c r="F7174">
        <v>2299.5</v>
      </c>
      <c r="G7174">
        <v>177</v>
      </c>
      <c r="H7174" t="s">
        <v>7</v>
      </c>
      <c r="I7174" t="str">
        <f>VLOOKUP(shipments[[#This Row],[SPID]],CHOOSE({1,2},people[[#All],[SPID]],people[[#All],[Sales_person]]),2,0)</f>
        <v>Jehu Rudeforth</v>
      </c>
      <c r="J7174">
        <f>YEAR(shipments[[#This Row],[Shipdate]])</f>
        <v>2023</v>
      </c>
      <c r="K7174" s="22"/>
      <c r="L7174" s="22">
        <f>VLOOKUP(shipments[[#This Row],[PID]],CHOOSE({1,2},products[PID],products[Cost_per_box]),2,0)</f>
        <v>8.2200000000000006</v>
      </c>
      <c r="M7174" s="22">
        <f>shipments[[#This Row],[Boxes]]*shipments[[#This Row],[cost_per_box]]</f>
        <v>1454.94</v>
      </c>
      <c r="N7174" s="22">
        <f>shipments[[#This Row],[Amount]]-shipments[[#This Row],[total cost]]</f>
        <v>844.56</v>
      </c>
    </row>
    <row r="7175" spans="1:14" x14ac:dyDescent="0.35">
      <c r="A7175" t="s">
        <v>7230</v>
      </c>
      <c r="B7175" t="s">
        <v>8060</v>
      </c>
      <c r="C7175" t="s">
        <v>8020</v>
      </c>
      <c r="D7175" t="s">
        <v>8036</v>
      </c>
      <c r="E7175" s="1">
        <v>45212</v>
      </c>
      <c r="F7175">
        <v>5865.75</v>
      </c>
      <c r="G7175">
        <v>489</v>
      </c>
      <c r="H7175" t="s">
        <v>40</v>
      </c>
      <c r="I7175" t="str">
        <f>VLOOKUP(shipments[[#This Row],[SPID]],CHOOSE({1,2},people[[#All],[SPID]],people[[#All],[Sales_person]]),2,0)</f>
        <v>Jehu Rudeforth</v>
      </c>
      <c r="J7175">
        <f>YEAR(shipments[[#This Row],[Shipdate]])</f>
        <v>2023</v>
      </c>
      <c r="K7175" s="22"/>
      <c r="L7175" s="22">
        <f>VLOOKUP(shipments[[#This Row],[PID]],CHOOSE({1,2},products[PID],products[Cost_per_box]),2,0)</f>
        <v>8.2200000000000006</v>
      </c>
      <c r="M7175" s="22">
        <f>shipments[[#This Row],[Boxes]]*shipments[[#This Row],[cost_per_box]]</f>
        <v>4019.5800000000004</v>
      </c>
      <c r="N7175" s="22">
        <f>shipments[[#This Row],[Amount]]-shipments[[#This Row],[total cost]]</f>
        <v>1846.1699999999996</v>
      </c>
    </row>
    <row r="7176" spans="1:14" x14ac:dyDescent="0.35">
      <c r="A7176" t="s">
        <v>7231</v>
      </c>
      <c r="B7176" t="s">
        <v>8060</v>
      </c>
      <c r="C7176" t="s">
        <v>8021</v>
      </c>
      <c r="D7176" t="s">
        <v>8038</v>
      </c>
      <c r="E7176" s="1">
        <v>45446</v>
      </c>
      <c r="F7176">
        <v>5670</v>
      </c>
      <c r="G7176">
        <v>299</v>
      </c>
      <c r="H7176" t="s">
        <v>7</v>
      </c>
      <c r="I7176" t="str">
        <f>VLOOKUP(shipments[[#This Row],[SPID]],CHOOSE({1,2},people[[#All],[SPID]],people[[#All],[Sales_person]]),2,0)</f>
        <v>Jehu Rudeforth</v>
      </c>
      <c r="J7176">
        <f>YEAR(shipments[[#This Row],[Shipdate]])</f>
        <v>2024</v>
      </c>
      <c r="K7176" s="22"/>
      <c r="L7176" s="22">
        <f>VLOOKUP(shipments[[#This Row],[PID]],CHOOSE({1,2},products[PID],products[Cost_per_box]),2,0)</f>
        <v>10.23</v>
      </c>
      <c r="M7176" s="22">
        <f>shipments[[#This Row],[Boxes]]*shipments[[#This Row],[cost_per_box]]</f>
        <v>3058.77</v>
      </c>
      <c r="N7176" s="22">
        <f>shipments[[#This Row],[Amount]]-shipments[[#This Row],[total cost]]</f>
        <v>2611.23</v>
      </c>
    </row>
    <row r="7177" spans="1:14" x14ac:dyDescent="0.35">
      <c r="A7177" t="s">
        <v>7232</v>
      </c>
      <c r="B7177" t="s">
        <v>8060</v>
      </c>
      <c r="C7177" t="s">
        <v>8021</v>
      </c>
      <c r="D7177" t="s">
        <v>8037</v>
      </c>
      <c r="E7177" s="1">
        <v>45133</v>
      </c>
      <c r="F7177">
        <v>5505.75</v>
      </c>
      <c r="G7177">
        <v>290</v>
      </c>
      <c r="H7177" t="s">
        <v>7</v>
      </c>
      <c r="I7177" t="str">
        <f>VLOOKUP(shipments[[#This Row],[SPID]],CHOOSE({1,2},people[[#All],[SPID]],people[[#All],[Sales_person]]),2,0)</f>
        <v>Jehu Rudeforth</v>
      </c>
      <c r="J7177">
        <f>YEAR(shipments[[#This Row],[Shipdate]])</f>
        <v>2023</v>
      </c>
      <c r="K7177" s="22"/>
      <c r="L7177" s="22">
        <f>VLOOKUP(shipments[[#This Row],[PID]],CHOOSE({1,2},products[PID],products[Cost_per_box]),2,0)</f>
        <v>10.23</v>
      </c>
      <c r="M7177" s="22">
        <f>shipments[[#This Row],[Boxes]]*shipments[[#This Row],[cost_per_box]]</f>
        <v>2966.7000000000003</v>
      </c>
      <c r="N7177" s="22">
        <f>shipments[[#This Row],[Amount]]-shipments[[#This Row],[total cost]]</f>
        <v>2539.0499999999997</v>
      </c>
    </row>
    <row r="7178" spans="1:14" x14ac:dyDescent="0.35">
      <c r="A7178" t="s">
        <v>7233</v>
      </c>
      <c r="B7178" t="s">
        <v>8060</v>
      </c>
      <c r="C7178" t="s">
        <v>8022</v>
      </c>
      <c r="D7178" t="s">
        <v>8036</v>
      </c>
      <c r="E7178" s="1">
        <v>45371</v>
      </c>
      <c r="F7178">
        <v>2211.75</v>
      </c>
      <c r="G7178">
        <v>148</v>
      </c>
      <c r="H7178" t="s">
        <v>7</v>
      </c>
      <c r="I7178" t="str">
        <f>VLOOKUP(shipments[[#This Row],[SPID]],CHOOSE({1,2},people[[#All],[SPID]],people[[#All],[Sales_person]]),2,0)</f>
        <v>Jehu Rudeforth</v>
      </c>
      <c r="J7178">
        <f>YEAR(shipments[[#This Row],[Shipdate]])</f>
        <v>2024</v>
      </c>
      <c r="K7178" s="22"/>
      <c r="L7178" s="22">
        <f>VLOOKUP(shipments[[#This Row],[PID]],CHOOSE({1,2},products[PID],products[Cost_per_box]),2,0)</f>
        <v>4.74</v>
      </c>
      <c r="M7178" s="22">
        <f>shipments[[#This Row],[Boxes]]*shipments[[#This Row],[cost_per_box]]</f>
        <v>701.52</v>
      </c>
      <c r="N7178" s="22">
        <f>shipments[[#This Row],[Amount]]-shipments[[#This Row],[total cost]]</f>
        <v>1510.23</v>
      </c>
    </row>
    <row r="7179" spans="1:14" x14ac:dyDescent="0.35">
      <c r="A7179" t="s">
        <v>7234</v>
      </c>
      <c r="B7179" t="s">
        <v>8060</v>
      </c>
      <c r="C7179" t="s">
        <v>8023</v>
      </c>
      <c r="D7179" t="s">
        <v>8033</v>
      </c>
      <c r="E7179" s="1">
        <v>45497</v>
      </c>
      <c r="F7179">
        <v>6907.5</v>
      </c>
      <c r="G7179">
        <v>1152</v>
      </c>
      <c r="H7179" t="s">
        <v>18</v>
      </c>
      <c r="I7179" t="str">
        <f>VLOOKUP(shipments[[#This Row],[SPID]],CHOOSE({1,2},people[[#All],[SPID]],people[[#All],[Sales_person]]),2,0)</f>
        <v>Jehu Rudeforth</v>
      </c>
      <c r="J7179">
        <f>YEAR(shipments[[#This Row],[Shipdate]])</f>
        <v>2024</v>
      </c>
      <c r="K7179" s="22"/>
      <c r="L7179" s="22">
        <f>VLOOKUP(shipments[[#This Row],[PID]],CHOOSE({1,2},products[PID],products[Cost_per_box]),2,0)</f>
        <v>10.51</v>
      </c>
      <c r="M7179" s="22">
        <f>shipments[[#This Row],[Boxes]]*shipments[[#This Row],[cost_per_box]]</f>
        <v>12107.52</v>
      </c>
      <c r="N7179" s="22">
        <f>shipments[[#This Row],[Amount]]-shipments[[#This Row],[total cost]]</f>
        <v>-5200.0200000000004</v>
      </c>
    </row>
    <row r="7180" spans="1:14" x14ac:dyDescent="0.35">
      <c r="A7180" t="s">
        <v>7235</v>
      </c>
      <c r="B7180" t="s">
        <v>8060</v>
      </c>
      <c r="C7180" t="s">
        <v>8023</v>
      </c>
      <c r="D7180" t="s">
        <v>8033</v>
      </c>
      <c r="E7180" s="1">
        <v>45244</v>
      </c>
      <c r="F7180">
        <v>5852.25</v>
      </c>
      <c r="G7180">
        <v>586</v>
      </c>
      <c r="H7180" t="s">
        <v>7</v>
      </c>
      <c r="I7180" t="str">
        <f>VLOOKUP(shipments[[#This Row],[SPID]],CHOOSE({1,2},people[[#All],[SPID]],people[[#All],[Sales_person]]),2,0)</f>
        <v>Jehu Rudeforth</v>
      </c>
      <c r="J7180">
        <f>YEAR(shipments[[#This Row],[Shipdate]])</f>
        <v>2023</v>
      </c>
      <c r="K7180" s="22"/>
      <c r="L7180" s="22">
        <f>VLOOKUP(shipments[[#This Row],[PID]],CHOOSE({1,2},products[PID],products[Cost_per_box]),2,0)</f>
        <v>10.51</v>
      </c>
      <c r="M7180" s="22">
        <f>shipments[[#This Row],[Boxes]]*shipments[[#This Row],[cost_per_box]]</f>
        <v>6158.86</v>
      </c>
      <c r="N7180" s="22">
        <f>shipments[[#This Row],[Amount]]-shipments[[#This Row],[total cost]]</f>
        <v>-306.60999999999967</v>
      </c>
    </row>
    <row r="7181" spans="1:14" x14ac:dyDescent="0.35">
      <c r="A7181" t="s">
        <v>7236</v>
      </c>
      <c r="B7181" t="s">
        <v>8060</v>
      </c>
      <c r="C7181" t="s">
        <v>8023</v>
      </c>
      <c r="D7181" t="s">
        <v>8038</v>
      </c>
      <c r="E7181" s="1">
        <v>45211</v>
      </c>
      <c r="F7181">
        <v>2022.75</v>
      </c>
      <c r="G7181">
        <v>338</v>
      </c>
      <c r="H7181" t="s">
        <v>7</v>
      </c>
      <c r="I7181" t="str">
        <f>VLOOKUP(shipments[[#This Row],[SPID]],CHOOSE({1,2},people[[#All],[SPID]],people[[#All],[Sales_person]]),2,0)</f>
        <v>Jehu Rudeforth</v>
      </c>
      <c r="J7181">
        <f>YEAR(shipments[[#This Row],[Shipdate]])</f>
        <v>2023</v>
      </c>
      <c r="K7181" s="22"/>
      <c r="L7181" s="22">
        <f>VLOOKUP(shipments[[#This Row],[PID]],CHOOSE({1,2},products[PID],products[Cost_per_box]),2,0)</f>
        <v>10.51</v>
      </c>
      <c r="M7181" s="22">
        <f>shipments[[#This Row],[Boxes]]*shipments[[#This Row],[cost_per_box]]</f>
        <v>3552.38</v>
      </c>
      <c r="N7181" s="22">
        <f>shipments[[#This Row],[Amount]]-shipments[[#This Row],[total cost]]</f>
        <v>-1529.63</v>
      </c>
    </row>
    <row r="7182" spans="1:14" x14ac:dyDescent="0.35">
      <c r="A7182" t="s">
        <v>7237</v>
      </c>
      <c r="B7182" t="s">
        <v>8060</v>
      </c>
      <c r="C7182" t="s">
        <v>8023</v>
      </c>
      <c r="D7182" t="s">
        <v>8035</v>
      </c>
      <c r="E7182" s="1">
        <v>45243</v>
      </c>
      <c r="F7182">
        <v>4286.25</v>
      </c>
      <c r="G7182">
        <v>477</v>
      </c>
      <c r="H7182" t="s">
        <v>7</v>
      </c>
      <c r="I7182" t="str">
        <f>VLOOKUP(shipments[[#This Row],[SPID]],CHOOSE({1,2},people[[#All],[SPID]],people[[#All],[Sales_person]]),2,0)</f>
        <v>Jehu Rudeforth</v>
      </c>
      <c r="J7182">
        <f>YEAR(shipments[[#This Row],[Shipdate]])</f>
        <v>2023</v>
      </c>
      <c r="K7182" s="22"/>
      <c r="L7182" s="22">
        <f>VLOOKUP(shipments[[#This Row],[PID]],CHOOSE({1,2},products[PID],products[Cost_per_box]),2,0)</f>
        <v>10.51</v>
      </c>
      <c r="M7182" s="22">
        <f>shipments[[#This Row],[Boxes]]*shipments[[#This Row],[cost_per_box]]</f>
        <v>5013.2699999999995</v>
      </c>
      <c r="N7182" s="22">
        <f>shipments[[#This Row],[Amount]]-shipments[[#This Row],[total cost]]</f>
        <v>-727.01999999999953</v>
      </c>
    </row>
    <row r="7183" spans="1:14" x14ac:dyDescent="0.35">
      <c r="A7183" t="s">
        <v>7238</v>
      </c>
      <c r="B7183" t="s">
        <v>8060</v>
      </c>
      <c r="C7183" t="s">
        <v>8024</v>
      </c>
      <c r="D7183" t="s">
        <v>8034</v>
      </c>
      <c r="E7183" s="1">
        <v>45246</v>
      </c>
      <c r="F7183">
        <v>3532.5</v>
      </c>
      <c r="G7183">
        <v>221</v>
      </c>
      <c r="H7183" t="s">
        <v>7</v>
      </c>
      <c r="I7183" t="str">
        <f>VLOOKUP(shipments[[#This Row],[SPID]],CHOOSE({1,2},people[[#All],[SPID]],people[[#All],[Sales_person]]),2,0)</f>
        <v>Jehu Rudeforth</v>
      </c>
      <c r="J7183">
        <f>YEAR(shipments[[#This Row],[Shipdate]])</f>
        <v>2023</v>
      </c>
      <c r="K7183" s="22"/>
      <c r="L7183" s="22">
        <f>VLOOKUP(shipments[[#This Row],[PID]],CHOOSE({1,2},products[PID],products[Cost_per_box]),2,0)</f>
        <v>6.43</v>
      </c>
      <c r="M7183" s="22">
        <f>shipments[[#This Row],[Boxes]]*shipments[[#This Row],[cost_per_box]]</f>
        <v>1421.03</v>
      </c>
      <c r="N7183" s="22">
        <f>shipments[[#This Row],[Amount]]-shipments[[#This Row],[total cost]]</f>
        <v>2111.4700000000003</v>
      </c>
    </row>
    <row r="7184" spans="1:14" x14ac:dyDescent="0.35">
      <c r="A7184" t="s">
        <v>7239</v>
      </c>
      <c r="B7184" t="s">
        <v>8060</v>
      </c>
      <c r="C7184" t="s">
        <v>8025</v>
      </c>
      <c r="D7184" t="s">
        <v>8038</v>
      </c>
      <c r="E7184" s="1">
        <v>45489</v>
      </c>
      <c r="F7184">
        <v>2391.75</v>
      </c>
      <c r="G7184">
        <v>141</v>
      </c>
      <c r="H7184" t="s">
        <v>18</v>
      </c>
      <c r="I7184" t="str">
        <f>VLOOKUP(shipments[[#This Row],[SPID]],CHOOSE({1,2},people[[#All],[SPID]],people[[#All],[Sales_person]]),2,0)</f>
        <v>Jehu Rudeforth</v>
      </c>
      <c r="J7184">
        <f>YEAR(shipments[[#This Row],[Shipdate]])</f>
        <v>2024</v>
      </c>
      <c r="K7184" s="22"/>
      <c r="L7184" s="22">
        <f>VLOOKUP(shipments[[#This Row],[PID]],CHOOSE({1,2},products[PID],products[Cost_per_box]),2,0)</f>
        <v>12.41</v>
      </c>
      <c r="M7184" s="22">
        <f>shipments[[#This Row],[Boxes]]*shipments[[#This Row],[cost_per_box]]</f>
        <v>1749.81</v>
      </c>
      <c r="N7184" s="22">
        <f>shipments[[#This Row],[Amount]]-shipments[[#This Row],[total cost]]</f>
        <v>641.94000000000005</v>
      </c>
    </row>
    <row r="7185" spans="1:14" x14ac:dyDescent="0.35">
      <c r="A7185" t="s">
        <v>7240</v>
      </c>
      <c r="B7185" t="s">
        <v>8060</v>
      </c>
      <c r="C7185" t="s">
        <v>8025</v>
      </c>
      <c r="D7185" t="s">
        <v>8033</v>
      </c>
      <c r="E7185" s="1">
        <v>45266</v>
      </c>
      <c r="F7185">
        <v>1383.75</v>
      </c>
      <c r="G7185">
        <v>82</v>
      </c>
      <c r="H7185" t="s">
        <v>7</v>
      </c>
      <c r="I7185" t="str">
        <f>VLOOKUP(shipments[[#This Row],[SPID]],CHOOSE({1,2},people[[#All],[SPID]],people[[#All],[Sales_person]]),2,0)</f>
        <v>Jehu Rudeforth</v>
      </c>
      <c r="J7185">
        <f>YEAR(shipments[[#This Row],[Shipdate]])</f>
        <v>2023</v>
      </c>
      <c r="K7185" s="22"/>
      <c r="L7185" s="22">
        <f>VLOOKUP(shipments[[#This Row],[PID]],CHOOSE({1,2},products[PID],products[Cost_per_box]),2,0)</f>
        <v>12.41</v>
      </c>
      <c r="M7185" s="22">
        <f>shipments[[#This Row],[Boxes]]*shipments[[#This Row],[cost_per_box]]</f>
        <v>1017.62</v>
      </c>
      <c r="N7185" s="22">
        <f>shipments[[#This Row],[Amount]]-shipments[[#This Row],[total cost]]</f>
        <v>366.13</v>
      </c>
    </row>
    <row r="7186" spans="1:14" x14ac:dyDescent="0.35">
      <c r="A7186" t="s">
        <v>7241</v>
      </c>
      <c r="B7186" t="s">
        <v>8060</v>
      </c>
      <c r="C7186" t="s">
        <v>8026</v>
      </c>
      <c r="D7186" t="s">
        <v>8038</v>
      </c>
      <c r="E7186" s="1">
        <v>45387</v>
      </c>
      <c r="F7186">
        <v>3692.25</v>
      </c>
      <c r="G7186">
        <v>218</v>
      </c>
      <c r="H7186" t="s">
        <v>7</v>
      </c>
      <c r="I7186" t="str">
        <f>VLOOKUP(shipments[[#This Row],[SPID]],CHOOSE({1,2},people[[#All],[SPID]],people[[#All],[Sales_person]]),2,0)</f>
        <v>Jehu Rudeforth</v>
      </c>
      <c r="J7186">
        <f>YEAR(shipments[[#This Row],[Shipdate]])</f>
        <v>2024</v>
      </c>
      <c r="K7186" s="22"/>
      <c r="L7186" s="22">
        <f>VLOOKUP(shipments[[#This Row],[PID]],CHOOSE({1,2},products[PID],products[Cost_per_box]),2,0)</f>
        <v>9.57</v>
      </c>
      <c r="M7186" s="22">
        <f>shipments[[#This Row],[Boxes]]*shipments[[#This Row],[cost_per_box]]</f>
        <v>2086.2600000000002</v>
      </c>
      <c r="N7186" s="22">
        <f>shipments[[#This Row],[Amount]]-shipments[[#This Row],[total cost]]</f>
        <v>1605.9899999999998</v>
      </c>
    </row>
    <row r="7187" spans="1:14" x14ac:dyDescent="0.35">
      <c r="A7187" t="s">
        <v>7242</v>
      </c>
      <c r="B7187" t="s">
        <v>8060</v>
      </c>
      <c r="C7187" t="s">
        <v>8026</v>
      </c>
      <c r="D7187" t="s">
        <v>8033</v>
      </c>
      <c r="E7187" s="1">
        <v>45280</v>
      </c>
      <c r="F7187">
        <v>5465.25</v>
      </c>
      <c r="G7187">
        <v>365</v>
      </c>
      <c r="H7187" t="s">
        <v>7</v>
      </c>
      <c r="I7187" t="str">
        <f>VLOOKUP(shipments[[#This Row],[SPID]],CHOOSE({1,2},people[[#All],[SPID]],people[[#All],[Sales_person]]),2,0)</f>
        <v>Jehu Rudeforth</v>
      </c>
      <c r="J7187">
        <f>YEAR(shipments[[#This Row],[Shipdate]])</f>
        <v>2023</v>
      </c>
      <c r="K7187" s="22"/>
      <c r="L7187" s="22">
        <f>VLOOKUP(shipments[[#This Row],[PID]],CHOOSE({1,2},products[PID],products[Cost_per_box]),2,0)</f>
        <v>9.57</v>
      </c>
      <c r="M7187" s="22">
        <f>shipments[[#This Row],[Boxes]]*shipments[[#This Row],[cost_per_box]]</f>
        <v>3493.05</v>
      </c>
      <c r="N7187" s="22">
        <f>shipments[[#This Row],[Amount]]-shipments[[#This Row],[total cost]]</f>
        <v>1972.1999999999998</v>
      </c>
    </row>
    <row r="7188" spans="1:14" x14ac:dyDescent="0.35">
      <c r="A7188" t="s">
        <v>7243</v>
      </c>
      <c r="B7188" t="s">
        <v>8060</v>
      </c>
      <c r="C7188" t="s">
        <v>8026</v>
      </c>
      <c r="D7188" t="s">
        <v>8033</v>
      </c>
      <c r="E7188" s="1">
        <v>45448</v>
      </c>
      <c r="F7188">
        <v>965.25</v>
      </c>
      <c r="G7188">
        <v>61</v>
      </c>
      <c r="H7188" t="s">
        <v>7</v>
      </c>
      <c r="I7188" t="str">
        <f>VLOOKUP(shipments[[#This Row],[SPID]],CHOOSE({1,2},people[[#All],[SPID]],people[[#All],[Sales_person]]),2,0)</f>
        <v>Jehu Rudeforth</v>
      </c>
      <c r="J7188">
        <f>YEAR(shipments[[#This Row],[Shipdate]])</f>
        <v>2024</v>
      </c>
      <c r="K7188" s="22"/>
      <c r="L7188" s="22">
        <f>VLOOKUP(shipments[[#This Row],[PID]],CHOOSE({1,2},products[PID],products[Cost_per_box]),2,0)</f>
        <v>9.57</v>
      </c>
      <c r="M7188" s="22">
        <f>shipments[[#This Row],[Boxes]]*shipments[[#This Row],[cost_per_box]]</f>
        <v>583.77</v>
      </c>
      <c r="N7188" s="22">
        <f>shipments[[#This Row],[Amount]]-shipments[[#This Row],[total cost]]</f>
        <v>381.48</v>
      </c>
    </row>
    <row r="7189" spans="1:14" x14ac:dyDescent="0.35">
      <c r="A7189" t="s">
        <v>7244</v>
      </c>
      <c r="B7189" t="s">
        <v>8060</v>
      </c>
      <c r="C7189" t="s">
        <v>8028</v>
      </c>
      <c r="D7189" t="s">
        <v>8035</v>
      </c>
      <c r="E7189" s="1">
        <v>45401</v>
      </c>
      <c r="F7189">
        <v>11119.5</v>
      </c>
      <c r="G7189">
        <v>1011</v>
      </c>
      <c r="H7189" t="s">
        <v>7</v>
      </c>
      <c r="I7189" t="str">
        <f>VLOOKUP(shipments[[#This Row],[SPID]],CHOOSE({1,2},people[[#All],[SPID]],people[[#All],[Sales_person]]),2,0)</f>
        <v>Jehu Rudeforth</v>
      </c>
      <c r="J7189">
        <f>YEAR(shipments[[#This Row],[Shipdate]])</f>
        <v>2024</v>
      </c>
      <c r="K7189" s="22"/>
      <c r="L7189" s="22">
        <f>VLOOKUP(shipments[[#This Row],[PID]],CHOOSE({1,2},products[PID],products[Cost_per_box]),2,0)</f>
        <v>6.8</v>
      </c>
      <c r="M7189" s="22">
        <f>shipments[[#This Row],[Boxes]]*shipments[[#This Row],[cost_per_box]]</f>
        <v>6874.8</v>
      </c>
      <c r="N7189" s="22">
        <f>shipments[[#This Row],[Amount]]-shipments[[#This Row],[total cost]]</f>
        <v>4244.7</v>
      </c>
    </row>
    <row r="7190" spans="1:14" x14ac:dyDescent="0.35">
      <c r="A7190" t="s">
        <v>7245</v>
      </c>
      <c r="B7190" t="s">
        <v>8060</v>
      </c>
      <c r="C7190" t="s">
        <v>8028</v>
      </c>
      <c r="D7190" t="s">
        <v>8034</v>
      </c>
      <c r="E7190" s="1">
        <v>44943</v>
      </c>
      <c r="F7190">
        <v>1485</v>
      </c>
      <c r="G7190">
        <v>186</v>
      </c>
      <c r="H7190" t="s">
        <v>7</v>
      </c>
      <c r="I7190" t="str">
        <f>VLOOKUP(shipments[[#This Row],[SPID]],CHOOSE({1,2},people[[#All],[SPID]],people[[#All],[Sales_person]]),2,0)</f>
        <v>Jehu Rudeforth</v>
      </c>
      <c r="J7190">
        <f>YEAR(shipments[[#This Row],[Shipdate]])</f>
        <v>2023</v>
      </c>
      <c r="K7190" s="22"/>
      <c r="L7190" s="22">
        <f>VLOOKUP(shipments[[#This Row],[PID]],CHOOSE({1,2},products[PID],products[Cost_per_box]),2,0)</f>
        <v>6.8</v>
      </c>
      <c r="M7190" s="22">
        <f>shipments[[#This Row],[Boxes]]*shipments[[#This Row],[cost_per_box]]</f>
        <v>1264.8</v>
      </c>
      <c r="N7190" s="22">
        <f>shipments[[#This Row],[Amount]]-shipments[[#This Row],[total cost]]</f>
        <v>220.20000000000005</v>
      </c>
    </row>
    <row r="7191" spans="1:14" x14ac:dyDescent="0.35">
      <c r="A7191" t="s">
        <v>7246</v>
      </c>
      <c r="B7191" t="s">
        <v>8060</v>
      </c>
      <c r="C7191" t="s">
        <v>8028</v>
      </c>
      <c r="D7191" t="s">
        <v>8034</v>
      </c>
      <c r="E7191" s="1">
        <v>45341</v>
      </c>
      <c r="F7191">
        <v>2153.25</v>
      </c>
      <c r="G7191">
        <v>216</v>
      </c>
      <c r="H7191" t="s">
        <v>7</v>
      </c>
      <c r="I7191" t="str">
        <f>VLOOKUP(shipments[[#This Row],[SPID]],CHOOSE({1,2},people[[#All],[SPID]],people[[#All],[Sales_person]]),2,0)</f>
        <v>Jehu Rudeforth</v>
      </c>
      <c r="J7191">
        <f>YEAR(shipments[[#This Row],[Shipdate]])</f>
        <v>2024</v>
      </c>
      <c r="K7191" s="22"/>
      <c r="L7191" s="22">
        <f>VLOOKUP(shipments[[#This Row],[PID]],CHOOSE({1,2},products[PID],products[Cost_per_box]),2,0)</f>
        <v>6.8</v>
      </c>
      <c r="M7191" s="22">
        <f>shipments[[#This Row],[Boxes]]*shipments[[#This Row],[cost_per_box]]</f>
        <v>1468.8</v>
      </c>
      <c r="N7191" s="22">
        <f>shipments[[#This Row],[Amount]]-shipments[[#This Row],[total cost]]</f>
        <v>684.45</v>
      </c>
    </row>
    <row r="7192" spans="1:14" x14ac:dyDescent="0.35">
      <c r="A7192" t="s">
        <v>7247</v>
      </c>
      <c r="B7192" t="s">
        <v>8060</v>
      </c>
      <c r="C7192" t="s">
        <v>8030</v>
      </c>
      <c r="D7192" t="s">
        <v>8033</v>
      </c>
      <c r="E7192" s="1">
        <v>45415</v>
      </c>
      <c r="F7192">
        <v>5886</v>
      </c>
      <c r="G7192">
        <v>536</v>
      </c>
      <c r="H7192" t="s">
        <v>7</v>
      </c>
      <c r="I7192" t="str">
        <f>VLOOKUP(shipments[[#This Row],[SPID]],CHOOSE({1,2},people[[#All],[SPID]],people[[#All],[Sales_person]]),2,0)</f>
        <v>Jehu Rudeforth</v>
      </c>
      <c r="J7192">
        <f>YEAR(shipments[[#This Row],[Shipdate]])</f>
        <v>2024</v>
      </c>
      <c r="K7192" s="22"/>
      <c r="L7192" s="22">
        <f>VLOOKUP(shipments[[#This Row],[PID]],CHOOSE({1,2},products[PID],products[Cost_per_box]),2,0)</f>
        <v>2.76</v>
      </c>
      <c r="M7192" s="22">
        <f>shipments[[#This Row],[Boxes]]*shipments[[#This Row],[cost_per_box]]</f>
        <v>1479.36</v>
      </c>
      <c r="N7192" s="22">
        <f>shipments[[#This Row],[Amount]]-shipments[[#This Row],[total cost]]</f>
        <v>4406.6400000000003</v>
      </c>
    </row>
    <row r="7193" spans="1:14" x14ac:dyDescent="0.35">
      <c r="A7193" t="s">
        <v>7248</v>
      </c>
      <c r="B7193" t="s">
        <v>8060</v>
      </c>
      <c r="C7193" t="s">
        <v>8030</v>
      </c>
      <c r="D7193" t="s">
        <v>8033</v>
      </c>
      <c r="E7193" s="1">
        <v>45506</v>
      </c>
      <c r="F7193">
        <v>1003.5</v>
      </c>
      <c r="G7193">
        <v>92</v>
      </c>
      <c r="H7193" t="s">
        <v>18</v>
      </c>
      <c r="I7193" t="str">
        <f>VLOOKUP(shipments[[#This Row],[SPID]],CHOOSE({1,2},people[[#All],[SPID]],people[[#All],[Sales_person]]),2,0)</f>
        <v>Jehu Rudeforth</v>
      </c>
      <c r="J7193">
        <f>YEAR(shipments[[#This Row],[Shipdate]])</f>
        <v>2024</v>
      </c>
      <c r="K7193" s="22"/>
      <c r="L7193" s="22">
        <f>VLOOKUP(shipments[[#This Row],[PID]],CHOOSE({1,2},products[PID],products[Cost_per_box]),2,0)</f>
        <v>2.76</v>
      </c>
      <c r="M7193" s="22">
        <f>shipments[[#This Row],[Boxes]]*shipments[[#This Row],[cost_per_box]]</f>
        <v>253.92</v>
      </c>
      <c r="N7193" s="22">
        <f>shipments[[#This Row],[Amount]]-shipments[[#This Row],[total cost]]</f>
        <v>749.58</v>
      </c>
    </row>
    <row r="7194" spans="1:14" x14ac:dyDescent="0.35">
      <c r="A7194" t="s">
        <v>7249</v>
      </c>
      <c r="B7194" t="s">
        <v>8060</v>
      </c>
      <c r="C7194" t="s">
        <v>8030</v>
      </c>
      <c r="D7194" t="s">
        <v>8033</v>
      </c>
      <c r="E7194" s="1">
        <v>45468</v>
      </c>
      <c r="F7194">
        <v>6882.75</v>
      </c>
      <c r="G7194">
        <v>689</v>
      </c>
      <c r="H7194" t="s">
        <v>7</v>
      </c>
      <c r="I7194" t="str">
        <f>VLOOKUP(shipments[[#This Row],[SPID]],CHOOSE({1,2},people[[#All],[SPID]],people[[#All],[Sales_person]]),2,0)</f>
        <v>Jehu Rudeforth</v>
      </c>
      <c r="J7194">
        <f>YEAR(shipments[[#This Row],[Shipdate]])</f>
        <v>2024</v>
      </c>
      <c r="K7194" s="22"/>
      <c r="L7194" s="22">
        <f>VLOOKUP(shipments[[#This Row],[PID]],CHOOSE({1,2},products[PID],products[Cost_per_box]),2,0)</f>
        <v>2.76</v>
      </c>
      <c r="M7194" s="22">
        <f>shipments[[#This Row],[Boxes]]*shipments[[#This Row],[cost_per_box]]</f>
        <v>1901.6399999999999</v>
      </c>
      <c r="N7194" s="22">
        <f>shipments[[#This Row],[Amount]]-shipments[[#This Row],[total cost]]</f>
        <v>4981.1100000000006</v>
      </c>
    </row>
    <row r="7195" spans="1:14" x14ac:dyDescent="0.35">
      <c r="A7195" t="s">
        <v>7250</v>
      </c>
      <c r="B7195" t="s">
        <v>8060</v>
      </c>
      <c r="C7195" t="s">
        <v>8030</v>
      </c>
      <c r="D7195" t="s">
        <v>8034</v>
      </c>
      <c r="E7195" s="1">
        <v>45208</v>
      </c>
      <c r="F7195">
        <v>5530.5</v>
      </c>
      <c r="G7195">
        <v>503</v>
      </c>
      <c r="H7195" t="s">
        <v>7</v>
      </c>
      <c r="I7195" t="str">
        <f>VLOOKUP(shipments[[#This Row],[SPID]],CHOOSE({1,2},people[[#All],[SPID]],people[[#All],[Sales_person]]),2,0)</f>
        <v>Jehu Rudeforth</v>
      </c>
      <c r="J7195">
        <f>YEAR(shipments[[#This Row],[Shipdate]])</f>
        <v>2023</v>
      </c>
      <c r="K7195" s="22"/>
      <c r="L7195" s="22">
        <f>VLOOKUP(shipments[[#This Row],[PID]],CHOOSE({1,2},products[PID],products[Cost_per_box]),2,0)</f>
        <v>2.76</v>
      </c>
      <c r="M7195" s="22">
        <f>shipments[[#This Row],[Boxes]]*shipments[[#This Row],[cost_per_box]]</f>
        <v>1388.28</v>
      </c>
      <c r="N7195" s="22">
        <f>shipments[[#This Row],[Amount]]-shipments[[#This Row],[total cost]]</f>
        <v>4142.22</v>
      </c>
    </row>
    <row r="7196" spans="1:14" x14ac:dyDescent="0.35">
      <c r="A7196" t="s">
        <v>7251</v>
      </c>
      <c r="B7196" t="s">
        <v>8060</v>
      </c>
      <c r="C7196" t="s">
        <v>8030</v>
      </c>
      <c r="D7196" t="s">
        <v>8034</v>
      </c>
      <c r="E7196" s="1">
        <v>45121</v>
      </c>
      <c r="F7196">
        <v>7859.25</v>
      </c>
      <c r="G7196">
        <v>983</v>
      </c>
      <c r="H7196" t="s">
        <v>7</v>
      </c>
      <c r="I7196" t="str">
        <f>VLOOKUP(shipments[[#This Row],[SPID]],CHOOSE({1,2},people[[#All],[SPID]],people[[#All],[Sales_person]]),2,0)</f>
        <v>Jehu Rudeforth</v>
      </c>
      <c r="J7196">
        <f>YEAR(shipments[[#This Row],[Shipdate]])</f>
        <v>2023</v>
      </c>
      <c r="K7196" s="22"/>
      <c r="L7196" s="22">
        <f>VLOOKUP(shipments[[#This Row],[PID]],CHOOSE({1,2},products[PID],products[Cost_per_box]),2,0)</f>
        <v>2.76</v>
      </c>
      <c r="M7196" s="22">
        <f>shipments[[#This Row],[Boxes]]*shipments[[#This Row],[cost_per_box]]</f>
        <v>2713.08</v>
      </c>
      <c r="N7196" s="22">
        <f>shipments[[#This Row],[Amount]]-shipments[[#This Row],[total cost]]</f>
        <v>5146.17</v>
      </c>
    </row>
    <row r="7197" spans="1:14" x14ac:dyDescent="0.35">
      <c r="A7197" t="s">
        <v>7252</v>
      </c>
      <c r="B7197" t="s">
        <v>8060</v>
      </c>
      <c r="C7197" t="s">
        <v>8030</v>
      </c>
      <c r="D7197" t="s">
        <v>8035</v>
      </c>
      <c r="E7197" s="1">
        <v>45252</v>
      </c>
      <c r="F7197">
        <v>1093.5</v>
      </c>
      <c r="G7197">
        <v>92</v>
      </c>
      <c r="H7197" t="s">
        <v>7</v>
      </c>
      <c r="I7197" t="str">
        <f>VLOOKUP(shipments[[#This Row],[SPID]],CHOOSE({1,2},people[[#All],[SPID]],people[[#All],[Sales_person]]),2,0)</f>
        <v>Jehu Rudeforth</v>
      </c>
      <c r="J7197">
        <f>YEAR(shipments[[#This Row],[Shipdate]])</f>
        <v>2023</v>
      </c>
      <c r="K7197" s="22"/>
      <c r="L7197" s="22">
        <f>VLOOKUP(shipments[[#This Row],[PID]],CHOOSE({1,2},products[PID],products[Cost_per_box]),2,0)</f>
        <v>2.76</v>
      </c>
      <c r="M7197" s="22">
        <f>shipments[[#This Row],[Boxes]]*shipments[[#This Row],[cost_per_box]]</f>
        <v>253.92</v>
      </c>
      <c r="N7197" s="22">
        <f>shipments[[#This Row],[Amount]]-shipments[[#This Row],[total cost]]</f>
        <v>839.58</v>
      </c>
    </row>
    <row r="7198" spans="1:14" x14ac:dyDescent="0.35">
      <c r="A7198" t="s">
        <v>7253</v>
      </c>
      <c r="B7198" t="s">
        <v>8060</v>
      </c>
      <c r="C7198" t="s">
        <v>8031</v>
      </c>
      <c r="D7198" t="s">
        <v>8033</v>
      </c>
      <c r="E7198" s="1">
        <v>44932</v>
      </c>
      <c r="F7198">
        <v>654.75</v>
      </c>
      <c r="G7198">
        <v>66</v>
      </c>
      <c r="H7198" t="s">
        <v>7</v>
      </c>
      <c r="I7198" t="str">
        <f>VLOOKUP(shipments[[#This Row],[SPID]],CHOOSE({1,2},people[[#All],[SPID]],people[[#All],[Sales_person]]),2,0)</f>
        <v>Jehu Rudeforth</v>
      </c>
      <c r="J7198">
        <f>YEAR(shipments[[#This Row],[Shipdate]])</f>
        <v>2023</v>
      </c>
      <c r="K7198" s="22"/>
      <c r="L7198" s="22">
        <f>VLOOKUP(shipments[[#This Row],[PID]],CHOOSE({1,2},products[PID],products[Cost_per_box]),2,0)</f>
        <v>3.32</v>
      </c>
      <c r="M7198" s="22">
        <f>shipments[[#This Row],[Boxes]]*shipments[[#This Row],[cost_per_box]]</f>
        <v>219.11999999999998</v>
      </c>
      <c r="N7198" s="22">
        <f>shipments[[#This Row],[Amount]]-shipments[[#This Row],[total cost]]</f>
        <v>435.63</v>
      </c>
    </row>
    <row r="7199" spans="1:14" x14ac:dyDescent="0.35">
      <c r="A7199" t="s">
        <v>7254</v>
      </c>
      <c r="B7199" t="s">
        <v>8060</v>
      </c>
      <c r="C7199" t="s">
        <v>8031</v>
      </c>
      <c r="D7199" t="s">
        <v>8033</v>
      </c>
      <c r="E7199" s="1">
        <v>45027</v>
      </c>
      <c r="F7199">
        <v>10680.75</v>
      </c>
      <c r="G7199">
        <v>1069</v>
      </c>
      <c r="H7199" t="s">
        <v>7</v>
      </c>
      <c r="I7199" t="str">
        <f>VLOOKUP(shipments[[#This Row],[SPID]],CHOOSE({1,2},people[[#All],[SPID]],people[[#All],[Sales_person]]),2,0)</f>
        <v>Jehu Rudeforth</v>
      </c>
      <c r="J7199">
        <f>YEAR(shipments[[#This Row],[Shipdate]])</f>
        <v>2023</v>
      </c>
      <c r="K7199" s="22"/>
      <c r="L7199" s="22">
        <f>VLOOKUP(shipments[[#This Row],[PID]],CHOOSE({1,2},products[PID],products[Cost_per_box]),2,0)</f>
        <v>3.32</v>
      </c>
      <c r="M7199" s="22">
        <f>shipments[[#This Row],[Boxes]]*shipments[[#This Row],[cost_per_box]]</f>
        <v>3549.08</v>
      </c>
      <c r="N7199" s="22">
        <f>shipments[[#This Row],[Amount]]-shipments[[#This Row],[total cost]]</f>
        <v>7131.67</v>
      </c>
    </row>
    <row r="7200" spans="1:14" x14ac:dyDescent="0.35">
      <c r="A7200" t="s">
        <v>7255</v>
      </c>
      <c r="B7200" t="s">
        <v>8060</v>
      </c>
      <c r="C7200" t="s">
        <v>8031</v>
      </c>
      <c r="D7200" t="s">
        <v>8034</v>
      </c>
      <c r="E7200" s="1">
        <v>45461</v>
      </c>
      <c r="F7200">
        <v>5220</v>
      </c>
      <c r="G7200">
        <v>746</v>
      </c>
      <c r="H7200" t="s">
        <v>7</v>
      </c>
      <c r="I7200" t="str">
        <f>VLOOKUP(shipments[[#This Row],[SPID]],CHOOSE({1,2},people[[#All],[SPID]],people[[#All],[Sales_person]]),2,0)</f>
        <v>Jehu Rudeforth</v>
      </c>
      <c r="J7200">
        <f>YEAR(shipments[[#This Row],[Shipdate]])</f>
        <v>2024</v>
      </c>
      <c r="K7200" s="22"/>
      <c r="L7200" s="22">
        <f>VLOOKUP(shipments[[#This Row],[PID]],CHOOSE({1,2},products[PID],products[Cost_per_box]),2,0)</f>
        <v>3.32</v>
      </c>
      <c r="M7200" s="22">
        <f>shipments[[#This Row],[Boxes]]*shipments[[#This Row],[cost_per_box]]</f>
        <v>2476.7199999999998</v>
      </c>
      <c r="N7200" s="22">
        <f>shipments[[#This Row],[Amount]]-shipments[[#This Row],[total cost]]</f>
        <v>2743.28</v>
      </c>
    </row>
    <row r="7201" spans="1:14" x14ac:dyDescent="0.35">
      <c r="A7201" t="s">
        <v>7256</v>
      </c>
      <c r="B7201" t="s">
        <v>8060</v>
      </c>
      <c r="C7201" t="s">
        <v>8031</v>
      </c>
      <c r="D7201" t="s">
        <v>8036</v>
      </c>
      <c r="E7201" s="1">
        <v>45021</v>
      </c>
      <c r="F7201">
        <v>4333.5</v>
      </c>
      <c r="G7201">
        <v>434</v>
      </c>
      <c r="H7201" t="s">
        <v>40</v>
      </c>
      <c r="I7201" t="str">
        <f>VLOOKUP(shipments[[#This Row],[SPID]],CHOOSE({1,2},people[[#All],[SPID]],people[[#All],[Sales_person]]),2,0)</f>
        <v>Jehu Rudeforth</v>
      </c>
      <c r="J7201">
        <f>YEAR(shipments[[#This Row],[Shipdate]])</f>
        <v>2023</v>
      </c>
      <c r="K7201" s="22"/>
      <c r="L7201" s="22">
        <f>VLOOKUP(shipments[[#This Row],[PID]],CHOOSE({1,2},products[PID],products[Cost_per_box]),2,0)</f>
        <v>3.32</v>
      </c>
      <c r="M7201" s="22">
        <f>shipments[[#This Row],[Boxes]]*shipments[[#This Row],[cost_per_box]]</f>
        <v>1440.8799999999999</v>
      </c>
      <c r="N7201" s="22">
        <f>shipments[[#This Row],[Amount]]-shipments[[#This Row],[total cost]]</f>
        <v>2892.62</v>
      </c>
    </row>
    <row r="7202" spans="1:14" x14ac:dyDescent="0.35">
      <c r="A7202" t="s">
        <v>7257</v>
      </c>
      <c r="B7202" t="s">
        <v>8060</v>
      </c>
      <c r="C7202" t="s">
        <v>8031</v>
      </c>
      <c r="D7202" t="s">
        <v>8037</v>
      </c>
      <c r="E7202" s="1">
        <v>45468</v>
      </c>
      <c r="F7202">
        <v>693</v>
      </c>
      <c r="G7202">
        <v>70</v>
      </c>
      <c r="H7202" t="s">
        <v>7</v>
      </c>
      <c r="I7202" t="str">
        <f>VLOOKUP(shipments[[#This Row],[SPID]],CHOOSE({1,2},people[[#All],[SPID]],people[[#All],[Sales_person]]),2,0)</f>
        <v>Jehu Rudeforth</v>
      </c>
      <c r="J7202">
        <f>YEAR(shipments[[#This Row],[Shipdate]])</f>
        <v>2024</v>
      </c>
      <c r="K7202" s="22"/>
      <c r="L7202" s="22">
        <f>VLOOKUP(shipments[[#This Row],[PID]],CHOOSE({1,2},products[PID],products[Cost_per_box]),2,0)</f>
        <v>3.32</v>
      </c>
      <c r="M7202" s="22">
        <f>shipments[[#This Row],[Boxes]]*shipments[[#This Row],[cost_per_box]]</f>
        <v>232.39999999999998</v>
      </c>
      <c r="N7202" s="22">
        <f>shipments[[#This Row],[Amount]]-shipments[[#This Row],[total cost]]</f>
        <v>460.6</v>
      </c>
    </row>
    <row r="7203" spans="1:14" x14ac:dyDescent="0.35">
      <c r="A7203" t="s">
        <v>7258</v>
      </c>
      <c r="B7203" t="s">
        <v>8060</v>
      </c>
      <c r="C7203" t="s">
        <v>8031</v>
      </c>
      <c r="D7203" t="s">
        <v>8038</v>
      </c>
      <c r="E7203" s="1">
        <v>45512</v>
      </c>
      <c r="F7203">
        <v>1899</v>
      </c>
      <c r="G7203">
        <v>211</v>
      </c>
      <c r="H7203" t="s">
        <v>18</v>
      </c>
      <c r="I7203" t="str">
        <f>VLOOKUP(shipments[[#This Row],[SPID]],CHOOSE({1,2},people[[#All],[SPID]],people[[#All],[Sales_person]]),2,0)</f>
        <v>Jehu Rudeforth</v>
      </c>
      <c r="J7203">
        <f>YEAR(shipments[[#This Row],[Shipdate]])</f>
        <v>2024</v>
      </c>
      <c r="K7203" s="22"/>
      <c r="L7203" s="22">
        <f>VLOOKUP(shipments[[#This Row],[PID]],CHOOSE({1,2},products[PID],products[Cost_per_box]),2,0)</f>
        <v>3.32</v>
      </c>
      <c r="M7203" s="22">
        <f>shipments[[#This Row],[Boxes]]*shipments[[#This Row],[cost_per_box]]</f>
        <v>700.52</v>
      </c>
      <c r="N7203" s="22">
        <f>shipments[[#This Row],[Amount]]-shipments[[#This Row],[total cost]]</f>
        <v>1198.48</v>
      </c>
    </row>
    <row r="7204" spans="1:14" x14ac:dyDescent="0.35">
      <c r="A7204" t="s">
        <v>7259</v>
      </c>
      <c r="B7204" t="s">
        <v>8060</v>
      </c>
      <c r="C7204" t="s">
        <v>8031</v>
      </c>
      <c r="D7204" t="s">
        <v>8034</v>
      </c>
      <c r="E7204" s="1">
        <v>45461</v>
      </c>
      <c r="F7204">
        <v>7546.5</v>
      </c>
      <c r="G7204">
        <v>1079</v>
      </c>
      <c r="H7204" t="s">
        <v>7</v>
      </c>
      <c r="I7204" t="str">
        <f>VLOOKUP(shipments[[#This Row],[SPID]],CHOOSE({1,2},people[[#All],[SPID]],people[[#All],[Sales_person]]),2,0)</f>
        <v>Jehu Rudeforth</v>
      </c>
      <c r="J7204">
        <f>YEAR(shipments[[#This Row],[Shipdate]])</f>
        <v>2024</v>
      </c>
      <c r="K7204" s="22"/>
      <c r="L7204" s="22">
        <f>VLOOKUP(shipments[[#This Row],[PID]],CHOOSE({1,2},products[PID],products[Cost_per_box]),2,0)</f>
        <v>3.32</v>
      </c>
      <c r="M7204" s="22">
        <f>shipments[[#This Row],[Boxes]]*shipments[[#This Row],[cost_per_box]]</f>
        <v>3582.2799999999997</v>
      </c>
      <c r="N7204" s="22">
        <f>shipments[[#This Row],[Amount]]-shipments[[#This Row],[total cost]]</f>
        <v>3964.2200000000003</v>
      </c>
    </row>
    <row r="7205" spans="1:14" x14ac:dyDescent="0.35">
      <c r="A7205" t="s">
        <v>7260</v>
      </c>
      <c r="B7205" t="s">
        <v>8060</v>
      </c>
      <c r="C7205" t="s">
        <v>8032</v>
      </c>
      <c r="D7205" t="s">
        <v>8033</v>
      </c>
      <c r="E7205" s="1">
        <v>45462</v>
      </c>
      <c r="F7205">
        <v>3537</v>
      </c>
      <c r="G7205">
        <v>169</v>
      </c>
      <c r="H7205" t="s">
        <v>7</v>
      </c>
      <c r="I7205" t="str">
        <f>VLOOKUP(shipments[[#This Row],[SPID]],CHOOSE({1,2},people[[#All],[SPID]],people[[#All],[Sales_person]]),2,0)</f>
        <v>Jehu Rudeforth</v>
      </c>
      <c r="J7205">
        <f>YEAR(shipments[[#This Row],[Shipdate]])</f>
        <v>2024</v>
      </c>
      <c r="K7205" s="22"/>
      <c r="L7205" s="22">
        <f>VLOOKUP(shipments[[#This Row],[PID]],CHOOSE({1,2},products[PID],products[Cost_per_box]),2,0)</f>
        <v>2.65</v>
      </c>
      <c r="M7205" s="22">
        <f>shipments[[#This Row],[Boxes]]*shipments[[#This Row],[cost_per_box]]</f>
        <v>447.84999999999997</v>
      </c>
      <c r="N7205" s="22">
        <f>shipments[[#This Row],[Amount]]-shipments[[#This Row],[total cost]]</f>
        <v>3089.15</v>
      </c>
    </row>
    <row r="7206" spans="1:14" x14ac:dyDescent="0.35">
      <c r="A7206" t="s">
        <v>7261</v>
      </c>
      <c r="B7206" t="s">
        <v>8060</v>
      </c>
      <c r="C7206" t="s">
        <v>8032</v>
      </c>
      <c r="D7206" t="s">
        <v>8037</v>
      </c>
      <c r="E7206" s="1">
        <v>45275</v>
      </c>
      <c r="F7206">
        <v>6437.25</v>
      </c>
      <c r="G7206">
        <v>307</v>
      </c>
      <c r="H7206" t="s">
        <v>7</v>
      </c>
      <c r="I7206" t="str">
        <f>VLOOKUP(shipments[[#This Row],[SPID]],CHOOSE({1,2},people[[#All],[SPID]],people[[#All],[Sales_person]]),2,0)</f>
        <v>Jehu Rudeforth</v>
      </c>
      <c r="J7206">
        <f>YEAR(shipments[[#This Row],[Shipdate]])</f>
        <v>2023</v>
      </c>
      <c r="K7206" s="22"/>
      <c r="L7206" s="22">
        <f>VLOOKUP(shipments[[#This Row],[PID]],CHOOSE({1,2},products[PID],products[Cost_per_box]),2,0)</f>
        <v>2.65</v>
      </c>
      <c r="M7206" s="22">
        <f>shipments[[#This Row],[Boxes]]*shipments[[#This Row],[cost_per_box]]</f>
        <v>813.55</v>
      </c>
      <c r="N7206" s="22">
        <f>shipments[[#This Row],[Amount]]-shipments[[#This Row],[total cost]]</f>
        <v>5623.7</v>
      </c>
    </row>
    <row r="7207" spans="1:14" x14ac:dyDescent="0.35">
      <c r="A7207" t="s">
        <v>7262</v>
      </c>
      <c r="B7207" t="s">
        <v>8060</v>
      </c>
      <c r="C7207" t="s">
        <v>8032</v>
      </c>
      <c r="D7207" t="s">
        <v>8038</v>
      </c>
      <c r="E7207" s="1">
        <v>45553</v>
      </c>
      <c r="F7207">
        <v>2043</v>
      </c>
      <c r="G7207">
        <v>98</v>
      </c>
      <c r="H7207" t="s">
        <v>26</v>
      </c>
      <c r="I7207" t="str">
        <f>VLOOKUP(shipments[[#This Row],[SPID]],CHOOSE({1,2},people[[#All],[SPID]],people[[#All],[Sales_person]]),2,0)</f>
        <v>Jehu Rudeforth</v>
      </c>
      <c r="J7207">
        <f>YEAR(shipments[[#This Row],[Shipdate]])</f>
        <v>2024</v>
      </c>
      <c r="K7207" s="22"/>
      <c r="L7207" s="22">
        <f>VLOOKUP(shipments[[#This Row],[PID]],CHOOSE({1,2},products[PID],products[Cost_per_box]),2,0)</f>
        <v>2.65</v>
      </c>
      <c r="M7207" s="22">
        <f>shipments[[#This Row],[Boxes]]*shipments[[#This Row],[cost_per_box]]</f>
        <v>259.7</v>
      </c>
      <c r="N7207" s="22">
        <f>shipments[[#This Row],[Amount]]-shipments[[#This Row],[total cost]]</f>
        <v>1783.3</v>
      </c>
    </row>
    <row r="7208" spans="1:14" x14ac:dyDescent="0.35">
      <c r="A7208" t="s">
        <v>7263</v>
      </c>
      <c r="B7208" t="s">
        <v>8060</v>
      </c>
      <c r="C7208" t="s">
        <v>8032</v>
      </c>
      <c r="D7208" t="s">
        <v>8033</v>
      </c>
      <c r="E7208" s="1">
        <v>45469</v>
      </c>
      <c r="F7208">
        <v>10071</v>
      </c>
      <c r="G7208">
        <v>458</v>
      </c>
      <c r="H7208" t="s">
        <v>7</v>
      </c>
      <c r="I7208" t="str">
        <f>VLOOKUP(shipments[[#This Row],[SPID]],CHOOSE({1,2},people[[#All],[SPID]],people[[#All],[Sales_person]]),2,0)</f>
        <v>Jehu Rudeforth</v>
      </c>
      <c r="J7208">
        <f>YEAR(shipments[[#This Row],[Shipdate]])</f>
        <v>2024</v>
      </c>
      <c r="K7208" s="22"/>
      <c r="L7208" s="22">
        <f>VLOOKUP(shipments[[#This Row],[PID]],CHOOSE({1,2},products[PID],products[Cost_per_box]),2,0)</f>
        <v>2.65</v>
      </c>
      <c r="M7208" s="22">
        <f>shipments[[#This Row],[Boxes]]*shipments[[#This Row],[cost_per_box]]</f>
        <v>1213.7</v>
      </c>
      <c r="N7208" s="22">
        <f>shipments[[#This Row],[Amount]]-shipments[[#This Row],[total cost]]</f>
        <v>8857.2999999999993</v>
      </c>
    </row>
    <row r="7209" spans="1:14" x14ac:dyDescent="0.35">
      <c r="A7209" t="s">
        <v>7264</v>
      </c>
      <c r="B7209" t="s">
        <v>8060</v>
      </c>
      <c r="C7209" t="s">
        <v>8011</v>
      </c>
      <c r="D7209" t="s">
        <v>8038</v>
      </c>
      <c r="E7209" s="1">
        <v>45153</v>
      </c>
      <c r="F7209">
        <v>4610.25</v>
      </c>
      <c r="G7209">
        <v>308</v>
      </c>
      <c r="H7209" t="s">
        <v>7</v>
      </c>
      <c r="I7209" t="str">
        <f>VLOOKUP(shipments[[#This Row],[SPID]],CHOOSE({1,2},people[[#All],[SPID]],people[[#All],[Sales_person]]),2,0)</f>
        <v>Jehu Rudeforth</v>
      </c>
      <c r="J7209">
        <f>YEAR(shipments[[#This Row],[Shipdate]])</f>
        <v>2023</v>
      </c>
      <c r="K7209" s="22"/>
      <c r="L7209" s="22">
        <f>VLOOKUP(shipments[[#This Row],[PID]],CHOOSE({1,2},products[PID],products[Cost_per_box]),2,0)</f>
        <v>5.26</v>
      </c>
      <c r="M7209" s="22">
        <f>shipments[[#This Row],[Boxes]]*shipments[[#This Row],[cost_per_box]]</f>
        <v>1620.08</v>
      </c>
      <c r="N7209" s="22">
        <f>shipments[[#This Row],[Amount]]-shipments[[#This Row],[total cost]]</f>
        <v>2990.17</v>
      </c>
    </row>
    <row r="7210" spans="1:14" x14ac:dyDescent="0.35">
      <c r="A7210" t="s">
        <v>7265</v>
      </c>
      <c r="B7210" t="s">
        <v>8060</v>
      </c>
      <c r="C7210" t="s">
        <v>8011</v>
      </c>
      <c r="D7210" t="s">
        <v>8033</v>
      </c>
      <c r="E7210" s="1">
        <v>45091</v>
      </c>
      <c r="F7210">
        <v>9018</v>
      </c>
      <c r="G7210">
        <v>752</v>
      </c>
      <c r="H7210" t="s">
        <v>7</v>
      </c>
      <c r="I7210" t="str">
        <f>VLOOKUP(shipments[[#This Row],[SPID]],CHOOSE({1,2},people[[#All],[SPID]],people[[#All],[Sales_person]]),2,0)</f>
        <v>Jehu Rudeforth</v>
      </c>
      <c r="J7210">
        <f>YEAR(shipments[[#This Row],[Shipdate]])</f>
        <v>2023</v>
      </c>
      <c r="K7210" s="22"/>
      <c r="L7210" s="22">
        <f>VLOOKUP(shipments[[#This Row],[PID]],CHOOSE({1,2},products[PID],products[Cost_per_box]),2,0)</f>
        <v>5.26</v>
      </c>
      <c r="M7210" s="22">
        <f>shipments[[#This Row],[Boxes]]*shipments[[#This Row],[cost_per_box]]</f>
        <v>3955.52</v>
      </c>
      <c r="N7210" s="22">
        <f>shipments[[#This Row],[Amount]]-shipments[[#This Row],[total cost]]</f>
        <v>5062.4799999999996</v>
      </c>
    </row>
    <row r="7211" spans="1:14" x14ac:dyDescent="0.35">
      <c r="A7211" t="s">
        <v>7266</v>
      </c>
      <c r="B7211" t="s">
        <v>8060</v>
      </c>
      <c r="C7211" t="s">
        <v>8011</v>
      </c>
      <c r="D7211" t="s">
        <v>8038</v>
      </c>
      <c r="E7211" s="1">
        <v>45223</v>
      </c>
      <c r="F7211">
        <v>1453.5</v>
      </c>
      <c r="G7211">
        <v>112</v>
      </c>
      <c r="H7211" t="s">
        <v>7</v>
      </c>
      <c r="I7211" t="str">
        <f>VLOOKUP(shipments[[#This Row],[SPID]],CHOOSE({1,2},people[[#All],[SPID]],people[[#All],[Sales_person]]),2,0)</f>
        <v>Jehu Rudeforth</v>
      </c>
      <c r="J7211">
        <f>YEAR(shipments[[#This Row],[Shipdate]])</f>
        <v>2023</v>
      </c>
      <c r="K7211" s="22"/>
      <c r="L7211" s="22">
        <f>VLOOKUP(shipments[[#This Row],[PID]],CHOOSE({1,2},products[PID],products[Cost_per_box]),2,0)</f>
        <v>5.26</v>
      </c>
      <c r="M7211" s="22">
        <f>shipments[[#This Row],[Boxes]]*shipments[[#This Row],[cost_per_box]]</f>
        <v>589.12</v>
      </c>
      <c r="N7211" s="22">
        <f>shipments[[#This Row],[Amount]]-shipments[[#This Row],[total cost]]</f>
        <v>864.38</v>
      </c>
    </row>
    <row r="7212" spans="1:14" x14ac:dyDescent="0.35">
      <c r="A7212" t="s">
        <v>7267</v>
      </c>
      <c r="B7212" t="s">
        <v>8060</v>
      </c>
      <c r="C7212" t="s">
        <v>8011</v>
      </c>
      <c r="D7212" t="s">
        <v>8033</v>
      </c>
      <c r="E7212" s="1">
        <v>45209</v>
      </c>
      <c r="F7212">
        <v>10104.75</v>
      </c>
      <c r="G7212">
        <v>778</v>
      </c>
      <c r="H7212" t="s">
        <v>7</v>
      </c>
      <c r="I7212" t="str">
        <f>VLOOKUP(shipments[[#This Row],[SPID]],CHOOSE({1,2},people[[#All],[SPID]],people[[#All],[Sales_person]]),2,0)</f>
        <v>Jehu Rudeforth</v>
      </c>
      <c r="J7212">
        <f>YEAR(shipments[[#This Row],[Shipdate]])</f>
        <v>2023</v>
      </c>
      <c r="K7212" s="22"/>
      <c r="L7212" s="22">
        <f>VLOOKUP(shipments[[#This Row],[PID]],CHOOSE({1,2},products[PID],products[Cost_per_box]),2,0)</f>
        <v>5.26</v>
      </c>
      <c r="M7212" s="22">
        <f>shipments[[#This Row],[Boxes]]*shipments[[#This Row],[cost_per_box]]</f>
        <v>4092.2799999999997</v>
      </c>
      <c r="N7212" s="22">
        <f>shipments[[#This Row],[Amount]]-shipments[[#This Row],[total cost]]</f>
        <v>6012.47</v>
      </c>
    </row>
    <row r="7213" spans="1:14" x14ac:dyDescent="0.35">
      <c r="A7213" t="s">
        <v>7268</v>
      </c>
      <c r="B7213" t="s">
        <v>8060</v>
      </c>
      <c r="C7213" t="s">
        <v>8012</v>
      </c>
      <c r="D7213" t="s">
        <v>8035</v>
      </c>
      <c r="E7213" s="1">
        <v>45078</v>
      </c>
      <c r="F7213">
        <v>3289.5</v>
      </c>
      <c r="G7213">
        <v>220</v>
      </c>
      <c r="H7213" t="s">
        <v>7</v>
      </c>
      <c r="I7213" t="str">
        <f>VLOOKUP(shipments[[#This Row],[SPID]],CHOOSE({1,2},people[[#All],[SPID]],people[[#All],[Sales_person]]),2,0)</f>
        <v>Jehu Rudeforth</v>
      </c>
      <c r="J7213">
        <f>YEAR(shipments[[#This Row],[Shipdate]])</f>
        <v>2023</v>
      </c>
      <c r="K7213" s="22"/>
      <c r="L7213" s="22">
        <f>VLOOKUP(shipments[[#This Row],[PID]],CHOOSE({1,2},products[PID],products[Cost_per_box]),2,0)</f>
        <v>7.48</v>
      </c>
      <c r="M7213" s="22">
        <f>shipments[[#This Row],[Boxes]]*shipments[[#This Row],[cost_per_box]]</f>
        <v>1645.6000000000001</v>
      </c>
      <c r="N7213" s="22">
        <f>shipments[[#This Row],[Amount]]-shipments[[#This Row],[total cost]]</f>
        <v>1643.8999999999999</v>
      </c>
    </row>
    <row r="7214" spans="1:14" x14ac:dyDescent="0.35">
      <c r="A7214" t="s">
        <v>7269</v>
      </c>
      <c r="B7214" t="s">
        <v>8060</v>
      </c>
      <c r="C7214" t="s">
        <v>8012</v>
      </c>
      <c r="D7214" t="s">
        <v>8037</v>
      </c>
      <c r="E7214" s="1">
        <v>45106</v>
      </c>
      <c r="F7214">
        <v>227.25</v>
      </c>
      <c r="G7214">
        <v>16</v>
      </c>
      <c r="H7214" t="s">
        <v>7</v>
      </c>
      <c r="I7214" t="str">
        <f>VLOOKUP(shipments[[#This Row],[SPID]],CHOOSE({1,2},people[[#All],[SPID]],people[[#All],[Sales_person]]),2,0)</f>
        <v>Jehu Rudeforth</v>
      </c>
      <c r="J7214">
        <f>YEAR(shipments[[#This Row],[Shipdate]])</f>
        <v>2023</v>
      </c>
      <c r="K7214" s="22"/>
      <c r="L7214" s="22">
        <f>VLOOKUP(shipments[[#This Row],[PID]],CHOOSE({1,2},products[PID],products[Cost_per_box]),2,0)</f>
        <v>7.48</v>
      </c>
      <c r="M7214" s="22">
        <f>shipments[[#This Row],[Boxes]]*shipments[[#This Row],[cost_per_box]]</f>
        <v>119.68</v>
      </c>
      <c r="N7214" s="22">
        <f>shipments[[#This Row],[Amount]]-shipments[[#This Row],[total cost]]</f>
        <v>107.57</v>
      </c>
    </row>
    <row r="7215" spans="1:14" x14ac:dyDescent="0.35">
      <c r="A7215" t="s">
        <v>7270</v>
      </c>
      <c r="B7215" t="s">
        <v>8060</v>
      </c>
      <c r="C7215" t="s">
        <v>8012</v>
      </c>
      <c r="D7215" t="s">
        <v>8038</v>
      </c>
      <c r="E7215" s="1">
        <v>45310</v>
      </c>
      <c r="F7215">
        <v>10545.75</v>
      </c>
      <c r="G7215">
        <v>812</v>
      </c>
      <c r="H7215" t="s">
        <v>7</v>
      </c>
      <c r="I7215" t="str">
        <f>VLOOKUP(shipments[[#This Row],[SPID]],CHOOSE({1,2},people[[#All],[SPID]],people[[#All],[Sales_person]]),2,0)</f>
        <v>Jehu Rudeforth</v>
      </c>
      <c r="J7215">
        <f>YEAR(shipments[[#This Row],[Shipdate]])</f>
        <v>2024</v>
      </c>
      <c r="K7215" s="22"/>
      <c r="L7215" s="22">
        <f>VLOOKUP(shipments[[#This Row],[PID]],CHOOSE({1,2},products[PID],products[Cost_per_box]),2,0)</f>
        <v>7.48</v>
      </c>
      <c r="M7215" s="22">
        <f>shipments[[#This Row],[Boxes]]*shipments[[#This Row],[cost_per_box]]</f>
        <v>6073.76</v>
      </c>
      <c r="N7215" s="22">
        <f>shipments[[#This Row],[Amount]]-shipments[[#This Row],[total cost]]</f>
        <v>4471.99</v>
      </c>
    </row>
    <row r="7216" spans="1:14" x14ac:dyDescent="0.35">
      <c r="A7216" t="s">
        <v>7271</v>
      </c>
      <c r="B7216" t="s">
        <v>8060</v>
      </c>
      <c r="C7216" t="s">
        <v>8013</v>
      </c>
      <c r="D7216" t="s">
        <v>8036</v>
      </c>
      <c r="E7216" s="1">
        <v>45328</v>
      </c>
      <c r="F7216">
        <v>6813</v>
      </c>
      <c r="G7216">
        <v>568</v>
      </c>
      <c r="H7216" t="s">
        <v>7</v>
      </c>
      <c r="I7216" t="str">
        <f>VLOOKUP(shipments[[#This Row],[SPID]],CHOOSE({1,2},people[[#All],[SPID]],people[[#All],[Sales_person]]),2,0)</f>
        <v>Jehu Rudeforth</v>
      </c>
      <c r="J7216">
        <f>YEAR(shipments[[#This Row],[Shipdate]])</f>
        <v>2024</v>
      </c>
      <c r="K7216" s="22"/>
      <c r="L7216" s="22">
        <f>VLOOKUP(shipments[[#This Row],[PID]],CHOOSE({1,2},products[PID],products[Cost_per_box]),2,0)</f>
        <v>5.15</v>
      </c>
      <c r="M7216" s="22">
        <f>shipments[[#This Row],[Boxes]]*shipments[[#This Row],[cost_per_box]]</f>
        <v>2925.2000000000003</v>
      </c>
      <c r="N7216" s="22">
        <f>shipments[[#This Row],[Amount]]-shipments[[#This Row],[total cost]]</f>
        <v>3887.7999999999997</v>
      </c>
    </row>
    <row r="7217" spans="1:14" x14ac:dyDescent="0.35">
      <c r="A7217" t="s">
        <v>7272</v>
      </c>
      <c r="B7217" t="s">
        <v>8060</v>
      </c>
      <c r="C7217" t="s">
        <v>8014</v>
      </c>
      <c r="D7217" t="s">
        <v>8033</v>
      </c>
      <c r="E7217" s="1">
        <v>45349</v>
      </c>
      <c r="F7217">
        <v>5580</v>
      </c>
      <c r="G7217">
        <v>798</v>
      </c>
      <c r="H7217" t="s">
        <v>7</v>
      </c>
      <c r="I7217" t="str">
        <f>VLOOKUP(shipments[[#This Row],[SPID]],CHOOSE({1,2},people[[#All],[SPID]],people[[#All],[Sales_person]]),2,0)</f>
        <v>Jehu Rudeforth</v>
      </c>
      <c r="J7217">
        <f>YEAR(shipments[[#This Row],[Shipdate]])</f>
        <v>2024</v>
      </c>
      <c r="K7217" s="22"/>
      <c r="L7217" s="22">
        <f>VLOOKUP(shipments[[#This Row],[PID]],CHOOSE({1,2},products[PID],products[Cost_per_box]),2,0)</f>
        <v>3.85</v>
      </c>
      <c r="M7217" s="22">
        <f>shipments[[#This Row],[Boxes]]*shipments[[#This Row],[cost_per_box]]</f>
        <v>3072.3</v>
      </c>
      <c r="N7217" s="22">
        <f>shipments[[#This Row],[Amount]]-shipments[[#This Row],[total cost]]</f>
        <v>2507.6999999999998</v>
      </c>
    </row>
    <row r="7218" spans="1:14" x14ac:dyDescent="0.35">
      <c r="A7218" t="s">
        <v>7273</v>
      </c>
      <c r="B7218" t="s">
        <v>8060</v>
      </c>
      <c r="C7218" t="s">
        <v>8014</v>
      </c>
      <c r="D7218" t="s">
        <v>8033</v>
      </c>
      <c r="E7218" s="1">
        <v>45246</v>
      </c>
      <c r="F7218">
        <v>6682.5</v>
      </c>
      <c r="G7218">
        <v>743</v>
      </c>
      <c r="H7218" t="s">
        <v>7</v>
      </c>
      <c r="I7218" t="str">
        <f>VLOOKUP(shipments[[#This Row],[SPID]],CHOOSE({1,2},people[[#All],[SPID]],people[[#All],[Sales_person]]),2,0)</f>
        <v>Jehu Rudeforth</v>
      </c>
      <c r="J7218">
        <f>YEAR(shipments[[#This Row],[Shipdate]])</f>
        <v>2023</v>
      </c>
      <c r="K7218" s="22"/>
      <c r="L7218" s="22">
        <f>VLOOKUP(shipments[[#This Row],[PID]],CHOOSE({1,2},products[PID],products[Cost_per_box]),2,0)</f>
        <v>3.85</v>
      </c>
      <c r="M7218" s="22">
        <f>shipments[[#This Row],[Boxes]]*shipments[[#This Row],[cost_per_box]]</f>
        <v>2860.55</v>
      </c>
      <c r="N7218" s="22">
        <f>shipments[[#This Row],[Amount]]-shipments[[#This Row],[total cost]]</f>
        <v>3821.95</v>
      </c>
    </row>
    <row r="7219" spans="1:14" x14ac:dyDescent="0.35">
      <c r="A7219" t="s">
        <v>7274</v>
      </c>
      <c r="B7219" t="s">
        <v>8060</v>
      </c>
      <c r="C7219" t="s">
        <v>8014</v>
      </c>
      <c r="D7219" t="s">
        <v>8038</v>
      </c>
      <c r="E7219" s="1">
        <v>45111</v>
      </c>
      <c r="F7219">
        <v>8646.75</v>
      </c>
      <c r="G7219">
        <v>1442</v>
      </c>
      <c r="H7219" t="s">
        <v>7</v>
      </c>
      <c r="I7219" t="str">
        <f>VLOOKUP(shipments[[#This Row],[SPID]],CHOOSE({1,2},people[[#All],[SPID]],people[[#All],[Sales_person]]),2,0)</f>
        <v>Jehu Rudeforth</v>
      </c>
      <c r="J7219">
        <f>YEAR(shipments[[#This Row],[Shipdate]])</f>
        <v>2023</v>
      </c>
      <c r="K7219" s="22"/>
      <c r="L7219" s="22">
        <f>VLOOKUP(shipments[[#This Row],[PID]],CHOOSE({1,2},products[PID],products[Cost_per_box]),2,0)</f>
        <v>3.85</v>
      </c>
      <c r="M7219" s="22">
        <f>shipments[[#This Row],[Boxes]]*shipments[[#This Row],[cost_per_box]]</f>
        <v>5551.7</v>
      </c>
      <c r="N7219" s="22">
        <f>shipments[[#This Row],[Amount]]-shipments[[#This Row],[total cost]]</f>
        <v>3095.05</v>
      </c>
    </row>
    <row r="7220" spans="1:14" x14ac:dyDescent="0.35">
      <c r="A7220" t="s">
        <v>7275</v>
      </c>
      <c r="B7220" t="s">
        <v>8060</v>
      </c>
      <c r="C7220" t="s">
        <v>8014</v>
      </c>
      <c r="D7220" t="s">
        <v>8037</v>
      </c>
      <c r="E7220" s="1">
        <v>44937</v>
      </c>
      <c r="F7220">
        <v>1509.75</v>
      </c>
      <c r="G7220">
        <v>252</v>
      </c>
      <c r="H7220" t="s">
        <v>7</v>
      </c>
      <c r="I7220" t="str">
        <f>VLOOKUP(shipments[[#This Row],[SPID]],CHOOSE({1,2},people[[#All],[SPID]],people[[#All],[Sales_person]]),2,0)</f>
        <v>Jehu Rudeforth</v>
      </c>
      <c r="J7220">
        <f>YEAR(shipments[[#This Row],[Shipdate]])</f>
        <v>2023</v>
      </c>
      <c r="K7220" s="22"/>
      <c r="L7220" s="22">
        <f>VLOOKUP(shipments[[#This Row],[PID]],CHOOSE({1,2},products[PID],products[Cost_per_box]),2,0)</f>
        <v>3.85</v>
      </c>
      <c r="M7220" s="22">
        <f>shipments[[#This Row],[Boxes]]*shipments[[#This Row],[cost_per_box]]</f>
        <v>970.2</v>
      </c>
      <c r="N7220" s="22">
        <f>shipments[[#This Row],[Amount]]-shipments[[#This Row],[total cost]]</f>
        <v>539.54999999999995</v>
      </c>
    </row>
    <row r="7221" spans="1:14" x14ac:dyDescent="0.35">
      <c r="A7221" t="s">
        <v>7276</v>
      </c>
      <c r="B7221" t="s">
        <v>8060</v>
      </c>
      <c r="C7221" t="s">
        <v>8015</v>
      </c>
      <c r="D7221" t="s">
        <v>8033</v>
      </c>
      <c r="E7221" s="1">
        <v>45471</v>
      </c>
      <c r="F7221">
        <v>2571.75</v>
      </c>
      <c r="G7221">
        <v>322</v>
      </c>
      <c r="H7221" t="s">
        <v>7</v>
      </c>
      <c r="I7221" t="str">
        <f>VLOOKUP(shipments[[#This Row],[SPID]],CHOOSE({1,2},people[[#All],[SPID]],people[[#All],[Sales_person]]),2,0)</f>
        <v>Jehu Rudeforth</v>
      </c>
      <c r="J7221">
        <f>YEAR(shipments[[#This Row],[Shipdate]])</f>
        <v>2024</v>
      </c>
      <c r="K7221" s="22"/>
      <c r="L7221" s="22">
        <f>VLOOKUP(shipments[[#This Row],[PID]],CHOOSE({1,2},products[PID],products[Cost_per_box]),2,0)</f>
        <v>5.72</v>
      </c>
      <c r="M7221" s="22">
        <f>shipments[[#This Row],[Boxes]]*shipments[[#This Row],[cost_per_box]]</f>
        <v>1841.84</v>
      </c>
      <c r="N7221" s="22">
        <f>shipments[[#This Row],[Amount]]-shipments[[#This Row],[total cost]]</f>
        <v>729.91000000000008</v>
      </c>
    </row>
    <row r="7222" spans="1:14" x14ac:dyDescent="0.35">
      <c r="A7222" t="s">
        <v>7277</v>
      </c>
      <c r="B7222" t="s">
        <v>8060</v>
      </c>
      <c r="C7222" t="s">
        <v>8015</v>
      </c>
      <c r="D7222" t="s">
        <v>8037</v>
      </c>
      <c r="E7222" s="1">
        <v>45370</v>
      </c>
      <c r="F7222">
        <v>1293.75</v>
      </c>
      <c r="G7222">
        <v>185</v>
      </c>
      <c r="H7222" t="s">
        <v>7</v>
      </c>
      <c r="I7222" t="str">
        <f>VLOOKUP(shipments[[#This Row],[SPID]],CHOOSE({1,2},people[[#All],[SPID]],people[[#All],[Sales_person]]),2,0)</f>
        <v>Jehu Rudeforth</v>
      </c>
      <c r="J7222">
        <f>YEAR(shipments[[#This Row],[Shipdate]])</f>
        <v>2024</v>
      </c>
      <c r="K7222" s="22"/>
      <c r="L7222" s="22">
        <f>VLOOKUP(shipments[[#This Row],[PID]],CHOOSE({1,2},products[PID],products[Cost_per_box]),2,0)</f>
        <v>5.72</v>
      </c>
      <c r="M7222" s="22">
        <f>shipments[[#This Row],[Boxes]]*shipments[[#This Row],[cost_per_box]]</f>
        <v>1058.2</v>
      </c>
      <c r="N7222" s="22">
        <f>shipments[[#This Row],[Amount]]-shipments[[#This Row],[total cost]]</f>
        <v>235.54999999999995</v>
      </c>
    </row>
    <row r="7223" spans="1:14" x14ac:dyDescent="0.35">
      <c r="A7223" t="s">
        <v>7278</v>
      </c>
      <c r="B7223" t="s">
        <v>8060</v>
      </c>
      <c r="C7223" t="s">
        <v>8015</v>
      </c>
      <c r="D7223" t="s">
        <v>8038</v>
      </c>
      <c r="E7223" s="1">
        <v>44965</v>
      </c>
      <c r="F7223">
        <v>9029.25</v>
      </c>
      <c r="G7223">
        <v>1806</v>
      </c>
      <c r="H7223" t="s">
        <v>7</v>
      </c>
      <c r="I7223" t="str">
        <f>VLOOKUP(shipments[[#This Row],[SPID]],CHOOSE({1,2},people[[#All],[SPID]],people[[#All],[Sales_person]]),2,0)</f>
        <v>Jehu Rudeforth</v>
      </c>
      <c r="J7223">
        <f>YEAR(shipments[[#This Row],[Shipdate]])</f>
        <v>2023</v>
      </c>
      <c r="K7223" s="22"/>
      <c r="L7223" s="22">
        <f>VLOOKUP(shipments[[#This Row],[PID]],CHOOSE({1,2},products[PID],products[Cost_per_box]),2,0)</f>
        <v>5.72</v>
      </c>
      <c r="M7223" s="22">
        <f>shipments[[#This Row],[Boxes]]*shipments[[#This Row],[cost_per_box]]</f>
        <v>10330.32</v>
      </c>
      <c r="N7223" s="22">
        <f>shipments[[#This Row],[Amount]]-shipments[[#This Row],[total cost]]</f>
        <v>-1301.0699999999997</v>
      </c>
    </row>
    <row r="7224" spans="1:14" x14ac:dyDescent="0.35">
      <c r="A7224" t="s">
        <v>7279</v>
      </c>
      <c r="B7224" t="s">
        <v>8060</v>
      </c>
      <c r="C7224" t="s">
        <v>8015</v>
      </c>
      <c r="D7224" t="s">
        <v>8034</v>
      </c>
      <c r="E7224" s="1">
        <v>45462</v>
      </c>
      <c r="F7224">
        <v>4315.5</v>
      </c>
      <c r="G7224">
        <v>540</v>
      </c>
      <c r="H7224" t="s">
        <v>7</v>
      </c>
      <c r="I7224" t="str">
        <f>VLOOKUP(shipments[[#This Row],[SPID]],CHOOSE({1,2},people[[#All],[SPID]],people[[#All],[Sales_person]]),2,0)</f>
        <v>Jehu Rudeforth</v>
      </c>
      <c r="J7224">
        <f>YEAR(shipments[[#This Row],[Shipdate]])</f>
        <v>2024</v>
      </c>
      <c r="K7224" s="22"/>
      <c r="L7224" s="22">
        <f>VLOOKUP(shipments[[#This Row],[PID]],CHOOSE({1,2},products[PID],products[Cost_per_box]),2,0)</f>
        <v>5.72</v>
      </c>
      <c r="M7224" s="22">
        <f>shipments[[#This Row],[Boxes]]*shipments[[#This Row],[cost_per_box]]</f>
        <v>3088.7999999999997</v>
      </c>
      <c r="N7224" s="22">
        <f>shipments[[#This Row],[Amount]]-shipments[[#This Row],[total cost]]</f>
        <v>1226.7000000000003</v>
      </c>
    </row>
    <row r="7225" spans="1:14" x14ac:dyDescent="0.35">
      <c r="A7225" t="s">
        <v>7280</v>
      </c>
      <c r="B7225" t="s">
        <v>8060</v>
      </c>
      <c r="C7225" t="s">
        <v>8015</v>
      </c>
      <c r="D7225" t="s">
        <v>8036</v>
      </c>
      <c r="E7225" s="1">
        <v>45237</v>
      </c>
      <c r="F7225">
        <v>8178.75</v>
      </c>
      <c r="G7225">
        <v>1023</v>
      </c>
      <c r="H7225" t="s">
        <v>7</v>
      </c>
      <c r="I7225" t="str">
        <f>VLOOKUP(shipments[[#This Row],[SPID]],CHOOSE({1,2},people[[#All],[SPID]],people[[#All],[Sales_person]]),2,0)</f>
        <v>Jehu Rudeforth</v>
      </c>
      <c r="J7225">
        <f>YEAR(shipments[[#This Row],[Shipdate]])</f>
        <v>2023</v>
      </c>
      <c r="K7225" s="22"/>
      <c r="L7225" s="22">
        <f>VLOOKUP(shipments[[#This Row],[PID]],CHOOSE({1,2},products[PID],products[Cost_per_box]),2,0)</f>
        <v>5.72</v>
      </c>
      <c r="M7225" s="22">
        <f>shipments[[#This Row],[Boxes]]*shipments[[#This Row],[cost_per_box]]</f>
        <v>5851.5599999999995</v>
      </c>
      <c r="N7225" s="22">
        <f>shipments[[#This Row],[Amount]]-shipments[[#This Row],[total cost]]</f>
        <v>2327.1900000000005</v>
      </c>
    </row>
    <row r="7226" spans="1:14" x14ac:dyDescent="0.35">
      <c r="A7226" t="s">
        <v>7281</v>
      </c>
      <c r="B7226" t="s">
        <v>8060</v>
      </c>
      <c r="C7226" t="s">
        <v>8016</v>
      </c>
      <c r="D7226" t="s">
        <v>8033</v>
      </c>
      <c r="E7226" s="1">
        <v>44957</v>
      </c>
      <c r="F7226">
        <v>4360.5</v>
      </c>
      <c r="G7226">
        <v>156</v>
      </c>
      <c r="H7226" t="s">
        <v>7</v>
      </c>
      <c r="I7226" t="str">
        <f>VLOOKUP(shipments[[#This Row],[SPID]],CHOOSE({1,2},people[[#All],[SPID]],people[[#All],[Sales_person]]),2,0)</f>
        <v>Jehu Rudeforth</v>
      </c>
      <c r="J7226">
        <f>YEAR(shipments[[#This Row],[Shipdate]])</f>
        <v>2023</v>
      </c>
      <c r="K7226" s="22"/>
      <c r="L7226" s="22">
        <f>VLOOKUP(shipments[[#This Row],[PID]],CHOOSE({1,2},products[PID],products[Cost_per_box]),2,0)</f>
        <v>6.31</v>
      </c>
      <c r="M7226" s="22">
        <f>shipments[[#This Row],[Boxes]]*shipments[[#This Row],[cost_per_box]]</f>
        <v>984.3599999999999</v>
      </c>
      <c r="N7226" s="22">
        <f>shipments[[#This Row],[Amount]]-shipments[[#This Row],[total cost]]</f>
        <v>3376.1400000000003</v>
      </c>
    </row>
    <row r="7227" spans="1:14" x14ac:dyDescent="0.35">
      <c r="A7227" t="s">
        <v>7282</v>
      </c>
      <c r="B7227" t="s">
        <v>8060</v>
      </c>
      <c r="C7227" t="s">
        <v>8017</v>
      </c>
      <c r="D7227" t="s">
        <v>8037</v>
      </c>
      <c r="E7227" s="1">
        <v>45551</v>
      </c>
      <c r="F7227">
        <v>5233.5</v>
      </c>
      <c r="G7227">
        <v>187</v>
      </c>
      <c r="H7227" t="s">
        <v>26</v>
      </c>
      <c r="I7227" t="str">
        <f>VLOOKUP(shipments[[#This Row],[SPID]],CHOOSE({1,2},people[[#All],[SPID]],people[[#All],[Sales_person]]),2,0)</f>
        <v>Jehu Rudeforth</v>
      </c>
      <c r="J7227">
        <f>YEAR(shipments[[#This Row],[Shipdate]])</f>
        <v>2024</v>
      </c>
      <c r="K7227" s="22"/>
      <c r="L7227" s="22">
        <f>VLOOKUP(shipments[[#This Row],[PID]],CHOOSE({1,2},products[PID],products[Cost_per_box]),2,0)</f>
        <v>9.94</v>
      </c>
      <c r="M7227" s="22">
        <f>shipments[[#This Row],[Boxes]]*shipments[[#This Row],[cost_per_box]]</f>
        <v>1858.78</v>
      </c>
      <c r="N7227" s="22">
        <f>shipments[[#This Row],[Amount]]-shipments[[#This Row],[total cost]]</f>
        <v>3374.7200000000003</v>
      </c>
    </row>
    <row r="7228" spans="1:14" x14ac:dyDescent="0.35">
      <c r="A7228" t="s">
        <v>7283</v>
      </c>
      <c r="B7228" t="s">
        <v>8060</v>
      </c>
      <c r="C7228" t="s">
        <v>8017</v>
      </c>
      <c r="D7228" t="s">
        <v>8036</v>
      </c>
      <c r="E7228" s="1">
        <v>45429</v>
      </c>
      <c r="F7228">
        <v>4970.25</v>
      </c>
      <c r="G7228">
        <v>199</v>
      </c>
      <c r="H7228" t="s">
        <v>7</v>
      </c>
      <c r="I7228" t="str">
        <f>VLOOKUP(shipments[[#This Row],[SPID]],CHOOSE({1,2},people[[#All],[SPID]],people[[#All],[Sales_person]]),2,0)</f>
        <v>Jehu Rudeforth</v>
      </c>
      <c r="J7228">
        <f>YEAR(shipments[[#This Row],[Shipdate]])</f>
        <v>2024</v>
      </c>
      <c r="K7228" s="22"/>
      <c r="L7228" s="22">
        <f>VLOOKUP(shipments[[#This Row],[PID]],CHOOSE({1,2},products[PID],products[Cost_per_box]),2,0)</f>
        <v>9.94</v>
      </c>
      <c r="M7228" s="22">
        <f>shipments[[#This Row],[Boxes]]*shipments[[#This Row],[cost_per_box]]</f>
        <v>1978.06</v>
      </c>
      <c r="N7228" s="22">
        <f>shipments[[#This Row],[Amount]]-shipments[[#This Row],[total cost]]</f>
        <v>2992.19</v>
      </c>
    </row>
    <row r="7229" spans="1:14" x14ac:dyDescent="0.35">
      <c r="A7229" t="s">
        <v>7284</v>
      </c>
      <c r="B7229" t="s">
        <v>8060</v>
      </c>
      <c r="C7229" t="s">
        <v>8017</v>
      </c>
      <c r="D7229" t="s">
        <v>8033</v>
      </c>
      <c r="E7229" s="1">
        <v>45103</v>
      </c>
      <c r="F7229">
        <v>5186.25</v>
      </c>
      <c r="G7229">
        <v>186</v>
      </c>
      <c r="H7229" t="s">
        <v>7</v>
      </c>
      <c r="I7229" t="str">
        <f>VLOOKUP(shipments[[#This Row],[SPID]],CHOOSE({1,2},people[[#All],[SPID]],people[[#All],[Sales_person]]),2,0)</f>
        <v>Jehu Rudeforth</v>
      </c>
      <c r="J7229">
        <f>YEAR(shipments[[#This Row],[Shipdate]])</f>
        <v>2023</v>
      </c>
      <c r="K7229" s="22"/>
      <c r="L7229" s="22">
        <f>VLOOKUP(shipments[[#This Row],[PID]],CHOOSE({1,2},products[PID],products[Cost_per_box]),2,0)</f>
        <v>9.94</v>
      </c>
      <c r="M7229" s="22">
        <f>shipments[[#This Row],[Boxes]]*shipments[[#This Row],[cost_per_box]]</f>
        <v>1848.84</v>
      </c>
      <c r="N7229" s="22">
        <f>shipments[[#This Row],[Amount]]-shipments[[#This Row],[total cost]]</f>
        <v>3337.41</v>
      </c>
    </row>
    <row r="7230" spans="1:14" x14ac:dyDescent="0.35">
      <c r="A7230" t="s">
        <v>7285</v>
      </c>
      <c r="B7230" t="s">
        <v>8060</v>
      </c>
      <c r="C7230" t="s">
        <v>8017</v>
      </c>
      <c r="D7230" t="s">
        <v>8038</v>
      </c>
      <c r="E7230" s="1">
        <v>45331</v>
      </c>
      <c r="F7230">
        <v>5573.25</v>
      </c>
      <c r="G7230">
        <v>233</v>
      </c>
      <c r="H7230" t="s">
        <v>7</v>
      </c>
      <c r="I7230" t="str">
        <f>VLOOKUP(shipments[[#This Row],[SPID]],CHOOSE({1,2},people[[#All],[SPID]],people[[#All],[Sales_person]]),2,0)</f>
        <v>Jehu Rudeforth</v>
      </c>
      <c r="J7230">
        <f>YEAR(shipments[[#This Row],[Shipdate]])</f>
        <v>2024</v>
      </c>
      <c r="K7230" s="22"/>
      <c r="L7230" s="22">
        <f>VLOOKUP(shipments[[#This Row],[PID]],CHOOSE({1,2},products[PID],products[Cost_per_box]),2,0)</f>
        <v>9.94</v>
      </c>
      <c r="M7230" s="22">
        <f>shipments[[#This Row],[Boxes]]*shipments[[#This Row],[cost_per_box]]</f>
        <v>2316.02</v>
      </c>
      <c r="N7230" s="22">
        <f>shipments[[#This Row],[Amount]]-shipments[[#This Row],[total cost]]</f>
        <v>3257.23</v>
      </c>
    </row>
    <row r="7231" spans="1:14" x14ac:dyDescent="0.35">
      <c r="A7231" t="s">
        <v>7286</v>
      </c>
      <c r="B7231" t="s">
        <v>8060</v>
      </c>
      <c r="C7231" t="s">
        <v>8018</v>
      </c>
      <c r="D7231" t="s">
        <v>8033</v>
      </c>
      <c r="E7231" s="1">
        <v>44963</v>
      </c>
      <c r="F7231">
        <v>10113.75</v>
      </c>
      <c r="G7231">
        <v>482</v>
      </c>
      <c r="H7231" t="s">
        <v>7</v>
      </c>
      <c r="I7231" t="str">
        <f>VLOOKUP(shipments[[#This Row],[SPID]],CHOOSE({1,2},people[[#All],[SPID]],people[[#All],[Sales_person]]),2,0)</f>
        <v>Jehu Rudeforth</v>
      </c>
      <c r="J7231">
        <f>YEAR(shipments[[#This Row],[Shipdate]])</f>
        <v>2023</v>
      </c>
      <c r="K7231" s="22"/>
      <c r="L7231" s="22">
        <f>VLOOKUP(shipments[[#This Row],[PID]],CHOOSE({1,2},products[PID],products[Cost_per_box]),2,0)</f>
        <v>7.73</v>
      </c>
      <c r="M7231" s="22">
        <f>shipments[[#This Row],[Boxes]]*shipments[[#This Row],[cost_per_box]]</f>
        <v>3725.86</v>
      </c>
      <c r="N7231" s="22">
        <f>shipments[[#This Row],[Amount]]-shipments[[#This Row],[total cost]]</f>
        <v>6387.8899999999994</v>
      </c>
    </row>
    <row r="7232" spans="1:14" x14ac:dyDescent="0.35">
      <c r="A7232" t="s">
        <v>7287</v>
      </c>
      <c r="B7232" t="s">
        <v>8060</v>
      </c>
      <c r="C7232" t="s">
        <v>8018</v>
      </c>
      <c r="D7232" t="s">
        <v>8033</v>
      </c>
      <c r="E7232" s="1">
        <v>45182</v>
      </c>
      <c r="F7232">
        <v>7249.5</v>
      </c>
      <c r="G7232">
        <v>382</v>
      </c>
      <c r="H7232" t="s">
        <v>7</v>
      </c>
      <c r="I7232" t="str">
        <f>VLOOKUP(shipments[[#This Row],[SPID]],CHOOSE({1,2},people[[#All],[SPID]],people[[#All],[Sales_person]]),2,0)</f>
        <v>Jehu Rudeforth</v>
      </c>
      <c r="J7232">
        <f>YEAR(shipments[[#This Row],[Shipdate]])</f>
        <v>2023</v>
      </c>
      <c r="K7232" s="22"/>
      <c r="L7232" s="22">
        <f>VLOOKUP(shipments[[#This Row],[PID]],CHOOSE({1,2},products[PID],products[Cost_per_box]),2,0)</f>
        <v>7.73</v>
      </c>
      <c r="M7232" s="22">
        <f>shipments[[#This Row],[Boxes]]*shipments[[#This Row],[cost_per_box]]</f>
        <v>2952.86</v>
      </c>
      <c r="N7232" s="22">
        <f>shipments[[#This Row],[Amount]]-shipments[[#This Row],[total cost]]</f>
        <v>4296.6399999999994</v>
      </c>
    </row>
    <row r="7233" spans="1:14" x14ac:dyDescent="0.35">
      <c r="A7233" t="s">
        <v>7288</v>
      </c>
      <c r="B7233" t="s">
        <v>8060</v>
      </c>
      <c r="C7233" t="s">
        <v>8018</v>
      </c>
      <c r="D7233" t="s">
        <v>8037</v>
      </c>
      <c r="E7233" s="1">
        <v>45267</v>
      </c>
      <c r="F7233">
        <v>8466.75</v>
      </c>
      <c r="G7233">
        <v>471</v>
      </c>
      <c r="H7233" t="s">
        <v>7</v>
      </c>
      <c r="I7233" t="str">
        <f>VLOOKUP(shipments[[#This Row],[SPID]],CHOOSE({1,2},people[[#All],[SPID]],people[[#All],[Sales_person]]),2,0)</f>
        <v>Jehu Rudeforth</v>
      </c>
      <c r="J7233">
        <f>YEAR(shipments[[#This Row],[Shipdate]])</f>
        <v>2023</v>
      </c>
      <c r="K7233" s="22"/>
      <c r="L7233" s="22">
        <f>VLOOKUP(shipments[[#This Row],[PID]],CHOOSE({1,2},products[PID],products[Cost_per_box]),2,0)</f>
        <v>7.73</v>
      </c>
      <c r="M7233" s="22">
        <f>shipments[[#This Row],[Boxes]]*shipments[[#This Row],[cost_per_box]]</f>
        <v>3640.8300000000004</v>
      </c>
      <c r="N7233" s="22">
        <f>shipments[[#This Row],[Amount]]-shipments[[#This Row],[total cost]]</f>
        <v>4825.92</v>
      </c>
    </row>
    <row r="7234" spans="1:14" x14ac:dyDescent="0.35">
      <c r="A7234" t="s">
        <v>7289</v>
      </c>
      <c r="B7234" t="s">
        <v>8060</v>
      </c>
      <c r="C7234" t="s">
        <v>8018</v>
      </c>
      <c r="D7234" t="s">
        <v>8036</v>
      </c>
      <c r="E7234" s="1">
        <v>45309</v>
      </c>
      <c r="F7234">
        <v>2711.25</v>
      </c>
      <c r="G7234">
        <v>143</v>
      </c>
      <c r="H7234" t="s">
        <v>7</v>
      </c>
      <c r="I7234" t="str">
        <f>VLOOKUP(shipments[[#This Row],[SPID]],CHOOSE({1,2},people[[#All],[SPID]],people[[#All],[Sales_person]]),2,0)</f>
        <v>Jehu Rudeforth</v>
      </c>
      <c r="J7234">
        <f>YEAR(shipments[[#This Row],[Shipdate]])</f>
        <v>2024</v>
      </c>
      <c r="K7234" s="22"/>
      <c r="L7234" s="22">
        <f>VLOOKUP(shipments[[#This Row],[PID]],CHOOSE({1,2},products[PID],products[Cost_per_box]),2,0)</f>
        <v>7.73</v>
      </c>
      <c r="M7234" s="22">
        <f>shipments[[#This Row],[Boxes]]*shipments[[#This Row],[cost_per_box]]</f>
        <v>1105.3900000000001</v>
      </c>
      <c r="N7234" s="22">
        <f>shipments[[#This Row],[Amount]]-shipments[[#This Row],[total cost]]</f>
        <v>1605.86</v>
      </c>
    </row>
    <row r="7235" spans="1:14" x14ac:dyDescent="0.35">
      <c r="A7235" t="s">
        <v>7290</v>
      </c>
      <c r="B7235" t="s">
        <v>8060</v>
      </c>
      <c r="C7235" t="s">
        <v>8018</v>
      </c>
      <c r="D7235" t="s">
        <v>8035</v>
      </c>
      <c r="E7235" s="1">
        <v>45552</v>
      </c>
      <c r="F7235">
        <v>3631.5</v>
      </c>
      <c r="G7235">
        <v>192</v>
      </c>
      <c r="H7235" t="s">
        <v>26</v>
      </c>
      <c r="I7235" t="str">
        <f>VLOOKUP(shipments[[#This Row],[SPID]],CHOOSE({1,2},people[[#All],[SPID]],people[[#All],[Sales_person]]),2,0)</f>
        <v>Jehu Rudeforth</v>
      </c>
      <c r="J7235">
        <f>YEAR(shipments[[#This Row],[Shipdate]])</f>
        <v>2024</v>
      </c>
      <c r="K7235" s="22"/>
      <c r="L7235" s="22">
        <f>VLOOKUP(shipments[[#This Row],[PID]],CHOOSE({1,2},products[PID],products[Cost_per_box]),2,0)</f>
        <v>7.73</v>
      </c>
      <c r="M7235" s="22">
        <f>shipments[[#This Row],[Boxes]]*shipments[[#This Row],[cost_per_box]]</f>
        <v>1484.16</v>
      </c>
      <c r="N7235" s="22">
        <f>shipments[[#This Row],[Amount]]-shipments[[#This Row],[total cost]]</f>
        <v>2147.34</v>
      </c>
    </row>
    <row r="7236" spans="1:14" x14ac:dyDescent="0.35">
      <c r="A7236" t="s">
        <v>7291</v>
      </c>
      <c r="B7236" t="s">
        <v>8060</v>
      </c>
      <c r="C7236" t="s">
        <v>8018</v>
      </c>
      <c r="D7236" t="s">
        <v>8036</v>
      </c>
      <c r="E7236" s="1">
        <v>44957</v>
      </c>
      <c r="F7236">
        <v>2529</v>
      </c>
      <c r="G7236">
        <v>115</v>
      </c>
      <c r="H7236" t="s">
        <v>7</v>
      </c>
      <c r="I7236" t="str">
        <f>VLOOKUP(shipments[[#This Row],[SPID]],CHOOSE({1,2},people[[#All],[SPID]],people[[#All],[Sales_person]]),2,0)</f>
        <v>Jehu Rudeforth</v>
      </c>
      <c r="J7236">
        <f>YEAR(shipments[[#This Row],[Shipdate]])</f>
        <v>2023</v>
      </c>
      <c r="K7236" s="22"/>
      <c r="L7236" s="22">
        <f>VLOOKUP(shipments[[#This Row],[PID]],CHOOSE({1,2},products[PID],products[Cost_per_box]),2,0)</f>
        <v>7.73</v>
      </c>
      <c r="M7236" s="22">
        <f>shipments[[#This Row],[Boxes]]*shipments[[#This Row],[cost_per_box]]</f>
        <v>888.95</v>
      </c>
      <c r="N7236" s="22">
        <f>shipments[[#This Row],[Amount]]-shipments[[#This Row],[total cost]]</f>
        <v>1640.05</v>
      </c>
    </row>
    <row r="7237" spans="1:14" x14ac:dyDescent="0.35">
      <c r="A7237" t="s">
        <v>7292</v>
      </c>
      <c r="B7237" t="s">
        <v>8060</v>
      </c>
      <c r="C7237" t="s">
        <v>8018</v>
      </c>
      <c r="D7237" t="s">
        <v>8035</v>
      </c>
      <c r="E7237" s="1">
        <v>45237</v>
      </c>
      <c r="F7237">
        <v>4619.25</v>
      </c>
      <c r="G7237">
        <v>231</v>
      </c>
      <c r="H7237" t="s">
        <v>7</v>
      </c>
      <c r="I7237" t="str">
        <f>VLOOKUP(shipments[[#This Row],[SPID]],CHOOSE({1,2},people[[#All],[SPID]],people[[#All],[Sales_person]]),2,0)</f>
        <v>Jehu Rudeforth</v>
      </c>
      <c r="J7237">
        <f>YEAR(shipments[[#This Row],[Shipdate]])</f>
        <v>2023</v>
      </c>
      <c r="K7237" s="22"/>
      <c r="L7237" s="22">
        <f>VLOOKUP(shipments[[#This Row],[PID]],CHOOSE({1,2},products[PID],products[Cost_per_box]),2,0)</f>
        <v>7.73</v>
      </c>
      <c r="M7237" s="22">
        <f>shipments[[#This Row],[Boxes]]*shipments[[#This Row],[cost_per_box]]</f>
        <v>1785.63</v>
      </c>
      <c r="N7237" s="22">
        <f>shipments[[#This Row],[Amount]]-shipments[[#This Row],[total cost]]</f>
        <v>2833.62</v>
      </c>
    </row>
    <row r="7238" spans="1:14" x14ac:dyDescent="0.35">
      <c r="A7238" t="s">
        <v>7293</v>
      </c>
      <c r="B7238" t="s">
        <v>8060</v>
      </c>
      <c r="C7238" t="s">
        <v>8019</v>
      </c>
      <c r="D7238" t="s">
        <v>8033</v>
      </c>
      <c r="E7238" s="1">
        <v>45174</v>
      </c>
      <c r="F7238">
        <v>10147.5</v>
      </c>
      <c r="G7238">
        <v>535</v>
      </c>
      <c r="H7238" t="s">
        <v>7</v>
      </c>
      <c r="I7238" t="str">
        <f>VLOOKUP(shipments[[#This Row],[SPID]],CHOOSE({1,2},people[[#All],[SPID]],people[[#All],[Sales_person]]),2,0)</f>
        <v>Jehu Rudeforth</v>
      </c>
      <c r="J7238">
        <f>YEAR(shipments[[#This Row],[Shipdate]])</f>
        <v>2023</v>
      </c>
      <c r="K7238" s="22"/>
      <c r="L7238" s="22">
        <f>VLOOKUP(shipments[[#This Row],[PID]],CHOOSE({1,2},products[PID],products[Cost_per_box]),2,0)</f>
        <v>3.68</v>
      </c>
      <c r="M7238" s="22">
        <f>shipments[[#This Row],[Boxes]]*shipments[[#This Row],[cost_per_box]]</f>
        <v>1968.8000000000002</v>
      </c>
      <c r="N7238" s="22">
        <f>shipments[[#This Row],[Amount]]-shipments[[#This Row],[total cost]]</f>
        <v>8178.7</v>
      </c>
    </row>
    <row r="7239" spans="1:14" x14ac:dyDescent="0.35">
      <c r="A7239" t="s">
        <v>7294</v>
      </c>
      <c r="B7239" t="s">
        <v>8060</v>
      </c>
      <c r="C7239" t="s">
        <v>8020</v>
      </c>
      <c r="D7239" t="s">
        <v>8033</v>
      </c>
      <c r="E7239" s="1">
        <v>45413</v>
      </c>
      <c r="F7239">
        <v>6898.5</v>
      </c>
      <c r="G7239">
        <v>460</v>
      </c>
      <c r="H7239" t="s">
        <v>7</v>
      </c>
      <c r="I7239" t="str">
        <f>VLOOKUP(shipments[[#This Row],[SPID]],CHOOSE({1,2},people[[#All],[SPID]],people[[#All],[Sales_person]]),2,0)</f>
        <v>Jehu Rudeforth</v>
      </c>
      <c r="J7239">
        <f>YEAR(shipments[[#This Row],[Shipdate]])</f>
        <v>2024</v>
      </c>
      <c r="K7239" s="22"/>
      <c r="L7239" s="22">
        <f>VLOOKUP(shipments[[#This Row],[PID]],CHOOSE({1,2},products[PID],products[Cost_per_box]),2,0)</f>
        <v>8.2200000000000006</v>
      </c>
      <c r="M7239" s="22">
        <f>shipments[[#This Row],[Boxes]]*shipments[[#This Row],[cost_per_box]]</f>
        <v>3781.2000000000003</v>
      </c>
      <c r="N7239" s="22">
        <f>shipments[[#This Row],[Amount]]-shipments[[#This Row],[total cost]]</f>
        <v>3117.2999999999997</v>
      </c>
    </row>
    <row r="7240" spans="1:14" x14ac:dyDescent="0.35">
      <c r="A7240" t="s">
        <v>7295</v>
      </c>
      <c r="B7240" t="s">
        <v>8060</v>
      </c>
      <c r="C7240" t="s">
        <v>8020</v>
      </c>
      <c r="D7240" t="s">
        <v>8034</v>
      </c>
      <c r="E7240" s="1">
        <v>45091</v>
      </c>
      <c r="F7240">
        <v>967.5</v>
      </c>
      <c r="G7240">
        <v>70</v>
      </c>
      <c r="H7240" t="s">
        <v>7</v>
      </c>
      <c r="I7240" t="str">
        <f>VLOOKUP(shipments[[#This Row],[SPID]],CHOOSE({1,2},people[[#All],[SPID]],people[[#All],[Sales_person]]),2,0)</f>
        <v>Jehu Rudeforth</v>
      </c>
      <c r="J7240">
        <f>YEAR(shipments[[#This Row],[Shipdate]])</f>
        <v>2023</v>
      </c>
      <c r="K7240" s="22"/>
      <c r="L7240" s="22">
        <f>VLOOKUP(shipments[[#This Row],[PID]],CHOOSE({1,2},products[PID],products[Cost_per_box]),2,0)</f>
        <v>8.2200000000000006</v>
      </c>
      <c r="M7240" s="22">
        <f>shipments[[#This Row],[Boxes]]*shipments[[#This Row],[cost_per_box]]</f>
        <v>575.40000000000009</v>
      </c>
      <c r="N7240" s="22">
        <f>shipments[[#This Row],[Amount]]-shipments[[#This Row],[total cost]]</f>
        <v>392.09999999999991</v>
      </c>
    </row>
    <row r="7241" spans="1:14" x14ac:dyDescent="0.35">
      <c r="A7241" t="s">
        <v>7296</v>
      </c>
      <c r="B7241" t="s">
        <v>8060</v>
      </c>
      <c r="C7241" t="s">
        <v>8020</v>
      </c>
      <c r="D7241" t="s">
        <v>8035</v>
      </c>
      <c r="E7241" s="1">
        <v>45161</v>
      </c>
      <c r="F7241">
        <v>740.25</v>
      </c>
      <c r="G7241">
        <v>62</v>
      </c>
      <c r="H7241" t="s">
        <v>7</v>
      </c>
      <c r="I7241" t="str">
        <f>VLOOKUP(shipments[[#This Row],[SPID]],CHOOSE({1,2},people[[#All],[SPID]],people[[#All],[Sales_person]]),2,0)</f>
        <v>Jehu Rudeforth</v>
      </c>
      <c r="J7241">
        <f>YEAR(shipments[[#This Row],[Shipdate]])</f>
        <v>2023</v>
      </c>
      <c r="K7241" s="22"/>
      <c r="L7241" s="22">
        <f>VLOOKUP(shipments[[#This Row],[PID]],CHOOSE({1,2},products[PID],products[Cost_per_box]),2,0)</f>
        <v>8.2200000000000006</v>
      </c>
      <c r="M7241" s="22">
        <f>shipments[[#This Row],[Boxes]]*shipments[[#This Row],[cost_per_box]]</f>
        <v>509.64000000000004</v>
      </c>
      <c r="N7241" s="22">
        <f>shipments[[#This Row],[Amount]]-shipments[[#This Row],[total cost]]</f>
        <v>230.60999999999996</v>
      </c>
    </row>
    <row r="7242" spans="1:14" x14ac:dyDescent="0.35">
      <c r="A7242" t="s">
        <v>7297</v>
      </c>
      <c r="B7242" t="s">
        <v>8060</v>
      </c>
      <c r="C7242" t="s">
        <v>8020</v>
      </c>
      <c r="D7242" t="s">
        <v>8036</v>
      </c>
      <c r="E7242" s="1">
        <v>45258</v>
      </c>
      <c r="F7242">
        <v>13585.5</v>
      </c>
      <c r="G7242">
        <v>850</v>
      </c>
      <c r="H7242" t="s">
        <v>40</v>
      </c>
      <c r="I7242" t="str">
        <f>VLOOKUP(shipments[[#This Row],[SPID]],CHOOSE({1,2},people[[#All],[SPID]],people[[#All],[Sales_person]]),2,0)</f>
        <v>Jehu Rudeforth</v>
      </c>
      <c r="J7242">
        <f>YEAR(shipments[[#This Row],[Shipdate]])</f>
        <v>2023</v>
      </c>
      <c r="K7242" s="22"/>
      <c r="L7242" s="22">
        <f>VLOOKUP(shipments[[#This Row],[PID]],CHOOSE({1,2},products[PID],products[Cost_per_box]),2,0)</f>
        <v>8.2200000000000006</v>
      </c>
      <c r="M7242" s="22">
        <f>shipments[[#This Row],[Boxes]]*shipments[[#This Row],[cost_per_box]]</f>
        <v>6987.0000000000009</v>
      </c>
      <c r="N7242" s="22">
        <f>shipments[[#This Row],[Amount]]-shipments[[#This Row],[total cost]]</f>
        <v>6598.4999999999991</v>
      </c>
    </row>
    <row r="7243" spans="1:14" x14ac:dyDescent="0.35">
      <c r="A7243" t="s">
        <v>7298</v>
      </c>
      <c r="B7243" t="s">
        <v>8060</v>
      </c>
      <c r="C7243" t="s">
        <v>8020</v>
      </c>
      <c r="D7243" t="s">
        <v>8033</v>
      </c>
      <c r="E7243" s="1">
        <v>45519</v>
      </c>
      <c r="F7243">
        <v>3717</v>
      </c>
      <c r="G7243">
        <v>286</v>
      </c>
      <c r="H7243" t="s">
        <v>40</v>
      </c>
      <c r="I7243" t="str">
        <f>VLOOKUP(shipments[[#This Row],[SPID]],CHOOSE({1,2},people[[#All],[SPID]],people[[#All],[Sales_person]]),2,0)</f>
        <v>Jehu Rudeforth</v>
      </c>
      <c r="J7243">
        <f>YEAR(shipments[[#This Row],[Shipdate]])</f>
        <v>2024</v>
      </c>
      <c r="K7243" s="22"/>
      <c r="L7243" s="22">
        <f>VLOOKUP(shipments[[#This Row],[PID]],CHOOSE({1,2},products[PID],products[Cost_per_box]),2,0)</f>
        <v>8.2200000000000006</v>
      </c>
      <c r="M7243" s="22">
        <f>shipments[[#This Row],[Boxes]]*shipments[[#This Row],[cost_per_box]]</f>
        <v>2350.92</v>
      </c>
      <c r="N7243" s="22">
        <f>shipments[[#This Row],[Amount]]-shipments[[#This Row],[total cost]]</f>
        <v>1366.08</v>
      </c>
    </row>
    <row r="7244" spans="1:14" x14ac:dyDescent="0.35">
      <c r="A7244" t="s">
        <v>7299</v>
      </c>
      <c r="B7244" t="s">
        <v>8060</v>
      </c>
      <c r="C7244" t="s">
        <v>8020</v>
      </c>
      <c r="D7244" t="s">
        <v>8037</v>
      </c>
      <c r="E7244" s="1">
        <v>45063</v>
      </c>
      <c r="F7244">
        <v>4160.25</v>
      </c>
      <c r="G7244">
        <v>298</v>
      </c>
      <c r="H7244" t="s">
        <v>7</v>
      </c>
      <c r="I7244" t="str">
        <f>VLOOKUP(shipments[[#This Row],[SPID]],CHOOSE({1,2},people[[#All],[SPID]],people[[#All],[Sales_person]]),2,0)</f>
        <v>Jehu Rudeforth</v>
      </c>
      <c r="J7244">
        <f>YEAR(shipments[[#This Row],[Shipdate]])</f>
        <v>2023</v>
      </c>
      <c r="K7244" s="22"/>
      <c r="L7244" s="22">
        <f>VLOOKUP(shipments[[#This Row],[PID]],CHOOSE({1,2},products[PID],products[Cost_per_box]),2,0)</f>
        <v>8.2200000000000006</v>
      </c>
      <c r="M7244" s="22">
        <f>shipments[[#This Row],[Boxes]]*shipments[[#This Row],[cost_per_box]]</f>
        <v>2449.5600000000004</v>
      </c>
      <c r="N7244" s="22">
        <f>shipments[[#This Row],[Amount]]-shipments[[#This Row],[total cost]]</f>
        <v>1710.6899999999996</v>
      </c>
    </row>
    <row r="7245" spans="1:14" x14ac:dyDescent="0.35">
      <c r="A7245" t="s">
        <v>7300</v>
      </c>
      <c r="B7245" t="s">
        <v>8060</v>
      </c>
      <c r="C7245" t="s">
        <v>8021</v>
      </c>
      <c r="D7245" t="s">
        <v>8034</v>
      </c>
      <c r="E7245" s="1">
        <v>45201</v>
      </c>
      <c r="F7245">
        <v>7337.25</v>
      </c>
      <c r="G7245">
        <v>350</v>
      </c>
      <c r="H7245" t="s">
        <v>7</v>
      </c>
      <c r="I7245" t="str">
        <f>VLOOKUP(shipments[[#This Row],[SPID]],CHOOSE({1,2},people[[#All],[SPID]],people[[#All],[Sales_person]]),2,0)</f>
        <v>Jehu Rudeforth</v>
      </c>
      <c r="J7245">
        <f>YEAR(shipments[[#This Row],[Shipdate]])</f>
        <v>2023</v>
      </c>
      <c r="K7245" s="22"/>
      <c r="L7245" s="22">
        <f>VLOOKUP(shipments[[#This Row],[PID]],CHOOSE({1,2},products[PID],products[Cost_per_box]),2,0)</f>
        <v>10.23</v>
      </c>
      <c r="M7245" s="22">
        <f>shipments[[#This Row],[Boxes]]*shipments[[#This Row],[cost_per_box]]</f>
        <v>3580.5</v>
      </c>
      <c r="N7245" s="22">
        <f>shipments[[#This Row],[Amount]]-shipments[[#This Row],[total cost]]</f>
        <v>3756.75</v>
      </c>
    </row>
    <row r="7246" spans="1:14" x14ac:dyDescent="0.35">
      <c r="A7246" t="s">
        <v>7301</v>
      </c>
      <c r="B7246" t="s">
        <v>8060</v>
      </c>
      <c r="C7246" t="s">
        <v>8022</v>
      </c>
      <c r="D7246" t="s">
        <v>8038</v>
      </c>
      <c r="E7246" s="1">
        <v>45316</v>
      </c>
      <c r="F7246">
        <v>10926</v>
      </c>
      <c r="G7246">
        <v>781</v>
      </c>
      <c r="H7246" t="s">
        <v>7</v>
      </c>
      <c r="I7246" t="str">
        <f>VLOOKUP(shipments[[#This Row],[SPID]],CHOOSE({1,2},people[[#All],[SPID]],people[[#All],[Sales_person]]),2,0)</f>
        <v>Jehu Rudeforth</v>
      </c>
      <c r="J7246">
        <f>YEAR(shipments[[#This Row],[Shipdate]])</f>
        <v>2024</v>
      </c>
      <c r="K7246" s="22"/>
      <c r="L7246" s="22">
        <f>VLOOKUP(shipments[[#This Row],[PID]],CHOOSE({1,2},products[PID],products[Cost_per_box]),2,0)</f>
        <v>4.74</v>
      </c>
      <c r="M7246" s="22">
        <f>shipments[[#This Row],[Boxes]]*shipments[[#This Row],[cost_per_box]]</f>
        <v>3701.94</v>
      </c>
      <c r="N7246" s="22">
        <f>shipments[[#This Row],[Amount]]-shipments[[#This Row],[total cost]]</f>
        <v>7224.0599999999995</v>
      </c>
    </row>
    <row r="7247" spans="1:14" x14ac:dyDescent="0.35">
      <c r="A7247" t="s">
        <v>7302</v>
      </c>
      <c r="B7247" t="s">
        <v>8060</v>
      </c>
      <c r="C7247" t="s">
        <v>8023</v>
      </c>
      <c r="D7247" t="s">
        <v>8038</v>
      </c>
      <c r="E7247" s="1">
        <v>45275</v>
      </c>
      <c r="F7247">
        <v>9047.25</v>
      </c>
      <c r="G7247">
        <v>1508</v>
      </c>
      <c r="H7247" t="s">
        <v>7</v>
      </c>
      <c r="I7247" t="str">
        <f>VLOOKUP(shipments[[#This Row],[SPID]],CHOOSE({1,2},people[[#All],[SPID]],people[[#All],[Sales_person]]),2,0)</f>
        <v>Jehu Rudeforth</v>
      </c>
      <c r="J7247">
        <f>YEAR(shipments[[#This Row],[Shipdate]])</f>
        <v>2023</v>
      </c>
      <c r="K7247" s="22"/>
      <c r="L7247" s="22">
        <f>VLOOKUP(shipments[[#This Row],[PID]],CHOOSE({1,2},products[PID],products[Cost_per_box]),2,0)</f>
        <v>10.51</v>
      </c>
      <c r="M7247" s="22">
        <f>shipments[[#This Row],[Boxes]]*shipments[[#This Row],[cost_per_box]]</f>
        <v>15849.08</v>
      </c>
      <c r="N7247" s="22">
        <f>shipments[[#This Row],[Amount]]-shipments[[#This Row],[total cost]]</f>
        <v>-6801.83</v>
      </c>
    </row>
    <row r="7248" spans="1:14" x14ac:dyDescent="0.35">
      <c r="A7248" t="s">
        <v>7303</v>
      </c>
      <c r="B7248" t="s">
        <v>8060</v>
      </c>
      <c r="C7248" t="s">
        <v>8023</v>
      </c>
      <c r="D7248" t="s">
        <v>8033</v>
      </c>
      <c r="E7248" s="1">
        <v>45183</v>
      </c>
      <c r="F7248">
        <v>1111.5</v>
      </c>
      <c r="G7248">
        <v>159</v>
      </c>
      <c r="H7248" t="s">
        <v>7</v>
      </c>
      <c r="I7248" t="str">
        <f>VLOOKUP(shipments[[#This Row],[SPID]],CHOOSE({1,2},people[[#All],[SPID]],people[[#All],[Sales_person]]),2,0)</f>
        <v>Jehu Rudeforth</v>
      </c>
      <c r="J7248">
        <f>YEAR(shipments[[#This Row],[Shipdate]])</f>
        <v>2023</v>
      </c>
      <c r="K7248" s="22"/>
      <c r="L7248" s="22">
        <f>VLOOKUP(shipments[[#This Row],[PID]],CHOOSE({1,2},products[PID],products[Cost_per_box]),2,0)</f>
        <v>10.51</v>
      </c>
      <c r="M7248" s="22">
        <f>shipments[[#This Row],[Boxes]]*shipments[[#This Row],[cost_per_box]]</f>
        <v>1671.09</v>
      </c>
      <c r="N7248" s="22">
        <f>shipments[[#This Row],[Amount]]-shipments[[#This Row],[total cost]]</f>
        <v>-559.58999999999992</v>
      </c>
    </row>
    <row r="7249" spans="1:14" x14ac:dyDescent="0.35">
      <c r="A7249" t="s">
        <v>7304</v>
      </c>
      <c r="B7249" t="s">
        <v>8060</v>
      </c>
      <c r="C7249" t="s">
        <v>8024</v>
      </c>
      <c r="D7249" t="s">
        <v>8036</v>
      </c>
      <c r="E7249" s="1">
        <v>45453</v>
      </c>
      <c r="F7249">
        <v>4587.75</v>
      </c>
      <c r="G7249">
        <v>255</v>
      </c>
      <c r="H7249" t="s">
        <v>7</v>
      </c>
      <c r="I7249" t="str">
        <f>VLOOKUP(shipments[[#This Row],[SPID]],CHOOSE({1,2},people[[#All],[SPID]],people[[#All],[Sales_person]]),2,0)</f>
        <v>Jehu Rudeforth</v>
      </c>
      <c r="J7249">
        <f>YEAR(shipments[[#This Row],[Shipdate]])</f>
        <v>2024</v>
      </c>
      <c r="K7249" s="22"/>
      <c r="L7249" s="22">
        <f>VLOOKUP(shipments[[#This Row],[PID]],CHOOSE({1,2},products[PID],products[Cost_per_box]),2,0)</f>
        <v>6.43</v>
      </c>
      <c r="M7249" s="22">
        <f>shipments[[#This Row],[Boxes]]*shipments[[#This Row],[cost_per_box]]</f>
        <v>1639.6499999999999</v>
      </c>
      <c r="N7249" s="22">
        <f>shipments[[#This Row],[Amount]]-shipments[[#This Row],[total cost]]</f>
        <v>2948.1000000000004</v>
      </c>
    </row>
    <row r="7250" spans="1:14" x14ac:dyDescent="0.35">
      <c r="A7250" t="s">
        <v>7305</v>
      </c>
      <c r="B7250" t="s">
        <v>8060</v>
      </c>
      <c r="C7250" t="s">
        <v>8024</v>
      </c>
      <c r="D7250" t="s">
        <v>8035</v>
      </c>
      <c r="E7250" s="1">
        <v>45419</v>
      </c>
      <c r="F7250">
        <v>4943.25</v>
      </c>
      <c r="G7250">
        <v>309</v>
      </c>
      <c r="H7250" t="s">
        <v>7</v>
      </c>
      <c r="I7250" t="str">
        <f>VLOOKUP(shipments[[#This Row],[SPID]],CHOOSE({1,2},people[[#All],[SPID]],people[[#All],[Sales_person]]),2,0)</f>
        <v>Jehu Rudeforth</v>
      </c>
      <c r="J7250">
        <f>YEAR(shipments[[#This Row],[Shipdate]])</f>
        <v>2024</v>
      </c>
      <c r="K7250" s="22"/>
      <c r="L7250" s="22">
        <f>VLOOKUP(shipments[[#This Row],[PID]],CHOOSE({1,2},products[PID],products[Cost_per_box]),2,0)</f>
        <v>6.43</v>
      </c>
      <c r="M7250" s="22">
        <f>shipments[[#This Row],[Boxes]]*shipments[[#This Row],[cost_per_box]]</f>
        <v>1986.87</v>
      </c>
      <c r="N7250" s="22">
        <f>shipments[[#This Row],[Amount]]-shipments[[#This Row],[total cost]]</f>
        <v>2956.38</v>
      </c>
    </row>
    <row r="7251" spans="1:14" x14ac:dyDescent="0.35">
      <c r="A7251" t="s">
        <v>7306</v>
      </c>
      <c r="B7251" t="s">
        <v>8060</v>
      </c>
      <c r="C7251" t="s">
        <v>8024</v>
      </c>
      <c r="D7251" t="s">
        <v>8036</v>
      </c>
      <c r="E7251" s="1">
        <v>45140</v>
      </c>
      <c r="F7251">
        <v>3674.25</v>
      </c>
      <c r="G7251">
        <v>263</v>
      </c>
      <c r="H7251" t="s">
        <v>7</v>
      </c>
      <c r="I7251" t="str">
        <f>VLOOKUP(shipments[[#This Row],[SPID]],CHOOSE({1,2},people[[#All],[SPID]],people[[#All],[Sales_person]]),2,0)</f>
        <v>Jehu Rudeforth</v>
      </c>
      <c r="J7251">
        <f>YEAR(shipments[[#This Row],[Shipdate]])</f>
        <v>2023</v>
      </c>
      <c r="K7251" s="22"/>
      <c r="L7251" s="22">
        <f>VLOOKUP(shipments[[#This Row],[PID]],CHOOSE({1,2},products[PID],products[Cost_per_box]),2,0)</f>
        <v>6.43</v>
      </c>
      <c r="M7251" s="22">
        <f>shipments[[#This Row],[Boxes]]*shipments[[#This Row],[cost_per_box]]</f>
        <v>1691.09</v>
      </c>
      <c r="N7251" s="22">
        <f>shipments[[#This Row],[Amount]]-shipments[[#This Row],[total cost]]</f>
        <v>1983.16</v>
      </c>
    </row>
    <row r="7252" spans="1:14" x14ac:dyDescent="0.35">
      <c r="A7252" t="s">
        <v>7307</v>
      </c>
      <c r="B7252" t="s">
        <v>8060</v>
      </c>
      <c r="C7252" t="s">
        <v>8024</v>
      </c>
      <c r="D7252" t="s">
        <v>8038</v>
      </c>
      <c r="E7252" s="1">
        <v>45377</v>
      </c>
      <c r="F7252">
        <v>1552.5</v>
      </c>
      <c r="G7252">
        <v>104</v>
      </c>
      <c r="H7252" t="s">
        <v>7</v>
      </c>
      <c r="I7252" t="str">
        <f>VLOOKUP(shipments[[#This Row],[SPID]],CHOOSE({1,2},people[[#All],[SPID]],people[[#All],[Sales_person]]),2,0)</f>
        <v>Jehu Rudeforth</v>
      </c>
      <c r="J7252">
        <f>YEAR(shipments[[#This Row],[Shipdate]])</f>
        <v>2024</v>
      </c>
      <c r="K7252" s="22"/>
      <c r="L7252" s="22">
        <f>VLOOKUP(shipments[[#This Row],[PID]],CHOOSE({1,2},products[PID],products[Cost_per_box]),2,0)</f>
        <v>6.43</v>
      </c>
      <c r="M7252" s="22">
        <f>shipments[[#This Row],[Boxes]]*shipments[[#This Row],[cost_per_box]]</f>
        <v>668.72</v>
      </c>
      <c r="N7252" s="22">
        <f>shipments[[#This Row],[Amount]]-shipments[[#This Row],[total cost]]</f>
        <v>883.78</v>
      </c>
    </row>
    <row r="7253" spans="1:14" x14ac:dyDescent="0.35">
      <c r="A7253" t="s">
        <v>7308</v>
      </c>
      <c r="B7253" t="s">
        <v>8060</v>
      </c>
      <c r="C7253" t="s">
        <v>8024</v>
      </c>
      <c r="D7253" t="s">
        <v>8035</v>
      </c>
      <c r="E7253" s="1">
        <v>45496</v>
      </c>
      <c r="F7253">
        <v>4941</v>
      </c>
      <c r="G7253">
        <v>275</v>
      </c>
      <c r="H7253" t="s">
        <v>18</v>
      </c>
      <c r="I7253" t="str">
        <f>VLOOKUP(shipments[[#This Row],[SPID]],CHOOSE({1,2},people[[#All],[SPID]],people[[#All],[Sales_person]]),2,0)</f>
        <v>Jehu Rudeforth</v>
      </c>
      <c r="J7253">
        <f>YEAR(shipments[[#This Row],[Shipdate]])</f>
        <v>2024</v>
      </c>
      <c r="K7253" s="22"/>
      <c r="L7253" s="22">
        <f>VLOOKUP(shipments[[#This Row],[PID]],CHOOSE({1,2},products[PID],products[Cost_per_box]),2,0)</f>
        <v>6.43</v>
      </c>
      <c r="M7253" s="22">
        <f>shipments[[#This Row],[Boxes]]*shipments[[#This Row],[cost_per_box]]</f>
        <v>1768.25</v>
      </c>
      <c r="N7253" s="22">
        <f>shipments[[#This Row],[Amount]]-shipments[[#This Row],[total cost]]</f>
        <v>3172.75</v>
      </c>
    </row>
    <row r="7254" spans="1:14" x14ac:dyDescent="0.35">
      <c r="A7254" t="s">
        <v>7309</v>
      </c>
      <c r="B7254" t="s">
        <v>8060</v>
      </c>
      <c r="C7254" t="s">
        <v>8025</v>
      </c>
      <c r="D7254" t="s">
        <v>8033</v>
      </c>
      <c r="E7254" s="1">
        <v>45083</v>
      </c>
      <c r="F7254">
        <v>137.25</v>
      </c>
      <c r="G7254">
        <v>7</v>
      </c>
      <c r="H7254" t="s">
        <v>7</v>
      </c>
      <c r="I7254" t="str">
        <f>VLOOKUP(shipments[[#This Row],[SPID]],CHOOSE({1,2},people[[#All],[SPID]],people[[#All],[Sales_person]]),2,0)</f>
        <v>Jehu Rudeforth</v>
      </c>
      <c r="J7254">
        <f>YEAR(shipments[[#This Row],[Shipdate]])</f>
        <v>2023</v>
      </c>
      <c r="K7254" s="22"/>
      <c r="L7254" s="22">
        <f>VLOOKUP(shipments[[#This Row],[PID]],CHOOSE({1,2},products[PID],products[Cost_per_box]),2,0)</f>
        <v>12.41</v>
      </c>
      <c r="M7254" s="22">
        <f>shipments[[#This Row],[Boxes]]*shipments[[#This Row],[cost_per_box]]</f>
        <v>86.87</v>
      </c>
      <c r="N7254" s="22">
        <f>shipments[[#This Row],[Amount]]-shipments[[#This Row],[total cost]]</f>
        <v>50.379999999999995</v>
      </c>
    </row>
    <row r="7255" spans="1:14" x14ac:dyDescent="0.35">
      <c r="A7255" t="s">
        <v>7310</v>
      </c>
      <c r="B7255" t="s">
        <v>8060</v>
      </c>
      <c r="C7255" t="s">
        <v>8026</v>
      </c>
      <c r="D7255" t="s">
        <v>8034</v>
      </c>
      <c r="E7255" s="1">
        <v>45202</v>
      </c>
      <c r="F7255">
        <v>2810.25</v>
      </c>
      <c r="G7255">
        <v>188</v>
      </c>
      <c r="H7255" t="s">
        <v>7</v>
      </c>
      <c r="I7255" t="str">
        <f>VLOOKUP(shipments[[#This Row],[SPID]],CHOOSE({1,2},people[[#All],[SPID]],people[[#All],[Sales_person]]),2,0)</f>
        <v>Jehu Rudeforth</v>
      </c>
      <c r="J7255">
        <f>YEAR(shipments[[#This Row],[Shipdate]])</f>
        <v>2023</v>
      </c>
      <c r="K7255" s="22"/>
      <c r="L7255" s="22">
        <f>VLOOKUP(shipments[[#This Row],[PID]],CHOOSE({1,2},products[PID],products[Cost_per_box]),2,0)</f>
        <v>9.57</v>
      </c>
      <c r="M7255" s="22">
        <f>shipments[[#This Row],[Boxes]]*shipments[[#This Row],[cost_per_box]]</f>
        <v>1799.16</v>
      </c>
      <c r="N7255" s="22">
        <f>shipments[[#This Row],[Amount]]-shipments[[#This Row],[total cost]]</f>
        <v>1011.0899999999999</v>
      </c>
    </row>
    <row r="7256" spans="1:14" x14ac:dyDescent="0.35">
      <c r="A7256" t="s">
        <v>7311</v>
      </c>
      <c r="B7256" t="s">
        <v>8060</v>
      </c>
      <c r="C7256" t="s">
        <v>8026</v>
      </c>
      <c r="D7256" t="s">
        <v>8034</v>
      </c>
      <c r="E7256" s="1">
        <v>45296</v>
      </c>
      <c r="F7256">
        <v>7904.25</v>
      </c>
      <c r="G7256">
        <v>495</v>
      </c>
      <c r="H7256" t="s">
        <v>7</v>
      </c>
      <c r="I7256" t="str">
        <f>VLOOKUP(shipments[[#This Row],[SPID]],CHOOSE({1,2},people[[#All],[SPID]],people[[#All],[Sales_person]]),2,0)</f>
        <v>Jehu Rudeforth</v>
      </c>
      <c r="J7256">
        <f>YEAR(shipments[[#This Row],[Shipdate]])</f>
        <v>2024</v>
      </c>
      <c r="K7256" s="22"/>
      <c r="L7256" s="22">
        <f>VLOOKUP(shipments[[#This Row],[PID]],CHOOSE({1,2},products[PID],products[Cost_per_box]),2,0)</f>
        <v>9.57</v>
      </c>
      <c r="M7256" s="22">
        <f>shipments[[#This Row],[Boxes]]*shipments[[#This Row],[cost_per_box]]</f>
        <v>4737.1500000000005</v>
      </c>
      <c r="N7256" s="22">
        <f>shipments[[#This Row],[Amount]]-shipments[[#This Row],[total cost]]</f>
        <v>3167.0999999999995</v>
      </c>
    </row>
    <row r="7257" spans="1:14" x14ac:dyDescent="0.35">
      <c r="A7257" t="s">
        <v>7312</v>
      </c>
      <c r="B7257" t="s">
        <v>8060</v>
      </c>
      <c r="C7257" t="s">
        <v>8026</v>
      </c>
      <c r="D7257" t="s">
        <v>8038</v>
      </c>
      <c r="E7257" s="1">
        <v>45190</v>
      </c>
      <c r="F7257">
        <v>5186.25</v>
      </c>
      <c r="G7257">
        <v>289</v>
      </c>
      <c r="H7257" t="s">
        <v>7</v>
      </c>
      <c r="I7257" t="str">
        <f>VLOOKUP(shipments[[#This Row],[SPID]],CHOOSE({1,2},people[[#All],[SPID]],people[[#All],[Sales_person]]),2,0)</f>
        <v>Jehu Rudeforth</v>
      </c>
      <c r="J7257">
        <f>YEAR(shipments[[#This Row],[Shipdate]])</f>
        <v>2023</v>
      </c>
      <c r="K7257" s="22"/>
      <c r="L7257" s="22">
        <f>VLOOKUP(shipments[[#This Row],[PID]],CHOOSE({1,2},products[PID],products[Cost_per_box]),2,0)</f>
        <v>9.57</v>
      </c>
      <c r="M7257" s="22">
        <f>shipments[[#This Row],[Boxes]]*shipments[[#This Row],[cost_per_box]]</f>
        <v>2765.73</v>
      </c>
      <c r="N7257" s="22">
        <f>shipments[[#This Row],[Amount]]-shipments[[#This Row],[total cost]]</f>
        <v>2420.52</v>
      </c>
    </row>
    <row r="7258" spans="1:14" x14ac:dyDescent="0.35">
      <c r="A7258" t="s">
        <v>7313</v>
      </c>
      <c r="B7258" t="s">
        <v>8060</v>
      </c>
      <c r="C7258" t="s">
        <v>8026</v>
      </c>
      <c r="D7258" t="s">
        <v>8037</v>
      </c>
      <c r="E7258" s="1">
        <v>45203</v>
      </c>
      <c r="F7258">
        <v>2594.25</v>
      </c>
      <c r="G7258">
        <v>173</v>
      </c>
      <c r="H7258" t="s">
        <v>7</v>
      </c>
      <c r="I7258" t="str">
        <f>VLOOKUP(shipments[[#This Row],[SPID]],CHOOSE({1,2},people[[#All],[SPID]],people[[#All],[Sales_person]]),2,0)</f>
        <v>Jehu Rudeforth</v>
      </c>
      <c r="J7258">
        <f>YEAR(shipments[[#This Row],[Shipdate]])</f>
        <v>2023</v>
      </c>
      <c r="K7258" s="22"/>
      <c r="L7258" s="22">
        <f>VLOOKUP(shipments[[#This Row],[PID]],CHOOSE({1,2},products[PID],products[Cost_per_box]),2,0)</f>
        <v>9.57</v>
      </c>
      <c r="M7258" s="22">
        <f>shipments[[#This Row],[Boxes]]*shipments[[#This Row],[cost_per_box]]</f>
        <v>1655.6100000000001</v>
      </c>
      <c r="N7258" s="22">
        <f>shipments[[#This Row],[Amount]]-shipments[[#This Row],[total cost]]</f>
        <v>938.63999999999987</v>
      </c>
    </row>
    <row r="7259" spans="1:14" x14ac:dyDescent="0.35">
      <c r="A7259" t="s">
        <v>7314</v>
      </c>
      <c r="B7259" t="s">
        <v>8060</v>
      </c>
      <c r="C7259" t="s">
        <v>8027</v>
      </c>
      <c r="D7259" t="s">
        <v>8038</v>
      </c>
      <c r="E7259" s="1">
        <v>44971</v>
      </c>
      <c r="F7259">
        <v>7805.25</v>
      </c>
      <c r="G7259">
        <v>1116</v>
      </c>
      <c r="H7259" t="s">
        <v>7</v>
      </c>
      <c r="I7259" t="str">
        <f>VLOOKUP(shipments[[#This Row],[SPID]],CHOOSE({1,2},people[[#All],[SPID]],people[[#All],[Sales_person]]),2,0)</f>
        <v>Jehu Rudeforth</v>
      </c>
      <c r="J7259">
        <f>YEAR(shipments[[#This Row],[Shipdate]])</f>
        <v>2023</v>
      </c>
      <c r="K7259" s="22"/>
      <c r="L7259" s="22">
        <f>VLOOKUP(shipments[[#This Row],[PID]],CHOOSE({1,2},products[PID],products[Cost_per_box]),2,0)</f>
        <v>8.43</v>
      </c>
      <c r="M7259" s="22">
        <f>shipments[[#This Row],[Boxes]]*shipments[[#This Row],[cost_per_box]]</f>
        <v>9407.8799999999992</v>
      </c>
      <c r="N7259" s="22">
        <f>shipments[[#This Row],[Amount]]-shipments[[#This Row],[total cost]]</f>
        <v>-1602.6299999999992</v>
      </c>
    </row>
    <row r="7260" spans="1:14" x14ac:dyDescent="0.35">
      <c r="A7260" t="s">
        <v>7315</v>
      </c>
      <c r="B7260" t="s">
        <v>8060</v>
      </c>
      <c r="C7260" t="s">
        <v>8027</v>
      </c>
      <c r="D7260" t="s">
        <v>8035</v>
      </c>
      <c r="E7260" s="1">
        <v>45527</v>
      </c>
      <c r="F7260">
        <v>2085.75</v>
      </c>
      <c r="G7260">
        <v>209</v>
      </c>
      <c r="H7260" t="s">
        <v>18</v>
      </c>
      <c r="I7260" t="str">
        <f>VLOOKUP(shipments[[#This Row],[SPID]],CHOOSE({1,2},people[[#All],[SPID]],people[[#All],[Sales_person]]),2,0)</f>
        <v>Jehu Rudeforth</v>
      </c>
      <c r="J7260">
        <f>YEAR(shipments[[#This Row],[Shipdate]])</f>
        <v>2024</v>
      </c>
      <c r="K7260" s="22"/>
      <c r="L7260" s="22">
        <f>VLOOKUP(shipments[[#This Row],[PID]],CHOOSE({1,2},products[PID],products[Cost_per_box]),2,0)</f>
        <v>8.43</v>
      </c>
      <c r="M7260" s="22">
        <f>shipments[[#This Row],[Boxes]]*shipments[[#This Row],[cost_per_box]]</f>
        <v>1761.87</v>
      </c>
      <c r="N7260" s="22">
        <f>shipments[[#This Row],[Amount]]-shipments[[#This Row],[total cost]]</f>
        <v>323.88000000000011</v>
      </c>
    </row>
    <row r="7261" spans="1:14" x14ac:dyDescent="0.35">
      <c r="A7261" t="s">
        <v>7316</v>
      </c>
      <c r="B7261" t="s">
        <v>8060</v>
      </c>
      <c r="C7261" t="s">
        <v>8027</v>
      </c>
      <c r="D7261" t="s">
        <v>8037</v>
      </c>
      <c r="E7261" s="1">
        <v>45247</v>
      </c>
      <c r="F7261">
        <v>3429</v>
      </c>
      <c r="G7261">
        <v>381</v>
      </c>
      <c r="H7261" t="s">
        <v>7</v>
      </c>
      <c r="I7261" t="str">
        <f>VLOOKUP(shipments[[#This Row],[SPID]],CHOOSE({1,2},people[[#All],[SPID]],people[[#All],[Sales_person]]),2,0)</f>
        <v>Jehu Rudeforth</v>
      </c>
      <c r="J7261">
        <f>YEAR(shipments[[#This Row],[Shipdate]])</f>
        <v>2023</v>
      </c>
      <c r="K7261" s="22"/>
      <c r="L7261" s="22">
        <f>VLOOKUP(shipments[[#This Row],[PID]],CHOOSE({1,2},products[PID],products[Cost_per_box]),2,0)</f>
        <v>8.43</v>
      </c>
      <c r="M7261" s="22">
        <f>shipments[[#This Row],[Boxes]]*shipments[[#This Row],[cost_per_box]]</f>
        <v>3211.83</v>
      </c>
      <c r="N7261" s="22">
        <f>shipments[[#This Row],[Amount]]-shipments[[#This Row],[total cost]]</f>
        <v>217.17000000000007</v>
      </c>
    </row>
    <row r="7262" spans="1:14" x14ac:dyDescent="0.35">
      <c r="A7262" t="s">
        <v>7317</v>
      </c>
      <c r="B7262" t="s">
        <v>8060</v>
      </c>
      <c r="C7262" t="s">
        <v>8027</v>
      </c>
      <c r="D7262" t="s">
        <v>8038</v>
      </c>
      <c r="E7262" s="1">
        <v>45219</v>
      </c>
      <c r="F7262">
        <v>888.75</v>
      </c>
      <c r="G7262">
        <v>112</v>
      </c>
      <c r="H7262" t="s">
        <v>7</v>
      </c>
      <c r="I7262" t="str">
        <f>VLOOKUP(shipments[[#This Row],[SPID]],CHOOSE({1,2},people[[#All],[SPID]],people[[#All],[Sales_person]]),2,0)</f>
        <v>Jehu Rudeforth</v>
      </c>
      <c r="J7262">
        <f>YEAR(shipments[[#This Row],[Shipdate]])</f>
        <v>2023</v>
      </c>
      <c r="K7262" s="22"/>
      <c r="L7262" s="22">
        <f>VLOOKUP(shipments[[#This Row],[PID]],CHOOSE({1,2},products[PID],products[Cost_per_box]),2,0)</f>
        <v>8.43</v>
      </c>
      <c r="M7262" s="22">
        <f>shipments[[#This Row],[Boxes]]*shipments[[#This Row],[cost_per_box]]</f>
        <v>944.16</v>
      </c>
      <c r="N7262" s="22">
        <f>shipments[[#This Row],[Amount]]-shipments[[#This Row],[total cost]]</f>
        <v>-55.409999999999968</v>
      </c>
    </row>
    <row r="7263" spans="1:14" x14ac:dyDescent="0.35">
      <c r="A7263" t="s">
        <v>7318</v>
      </c>
      <c r="B7263" t="s">
        <v>8060</v>
      </c>
      <c r="C7263" t="s">
        <v>8028</v>
      </c>
      <c r="D7263" t="s">
        <v>8034</v>
      </c>
      <c r="E7263" s="1">
        <v>44974</v>
      </c>
      <c r="F7263">
        <v>3771</v>
      </c>
      <c r="G7263">
        <v>419</v>
      </c>
      <c r="H7263" t="s">
        <v>7</v>
      </c>
      <c r="I7263" t="str">
        <f>VLOOKUP(shipments[[#This Row],[SPID]],CHOOSE({1,2},people[[#All],[SPID]],people[[#All],[Sales_person]]),2,0)</f>
        <v>Jehu Rudeforth</v>
      </c>
      <c r="J7263">
        <f>YEAR(shipments[[#This Row],[Shipdate]])</f>
        <v>2023</v>
      </c>
      <c r="K7263" s="22"/>
      <c r="L7263" s="22">
        <f>VLOOKUP(shipments[[#This Row],[PID]],CHOOSE({1,2},products[PID],products[Cost_per_box]),2,0)</f>
        <v>6.8</v>
      </c>
      <c r="M7263" s="22">
        <f>shipments[[#This Row],[Boxes]]*shipments[[#This Row],[cost_per_box]]</f>
        <v>2849.2</v>
      </c>
      <c r="N7263" s="22">
        <f>shipments[[#This Row],[Amount]]-shipments[[#This Row],[total cost]]</f>
        <v>921.80000000000018</v>
      </c>
    </row>
    <row r="7264" spans="1:14" x14ac:dyDescent="0.35">
      <c r="A7264" t="s">
        <v>7319</v>
      </c>
      <c r="B7264" t="s">
        <v>8060</v>
      </c>
      <c r="C7264" t="s">
        <v>8028</v>
      </c>
      <c r="D7264" t="s">
        <v>8033</v>
      </c>
      <c r="E7264" s="1">
        <v>45433</v>
      </c>
      <c r="F7264">
        <v>2142</v>
      </c>
      <c r="G7264">
        <v>268</v>
      </c>
      <c r="H7264" t="s">
        <v>7</v>
      </c>
      <c r="I7264" t="str">
        <f>VLOOKUP(shipments[[#This Row],[SPID]],CHOOSE({1,2},people[[#All],[SPID]],people[[#All],[Sales_person]]),2,0)</f>
        <v>Jehu Rudeforth</v>
      </c>
      <c r="J7264">
        <f>YEAR(shipments[[#This Row],[Shipdate]])</f>
        <v>2024</v>
      </c>
      <c r="K7264" s="22"/>
      <c r="L7264" s="22">
        <f>VLOOKUP(shipments[[#This Row],[PID]],CHOOSE({1,2},products[PID],products[Cost_per_box]),2,0)</f>
        <v>6.8</v>
      </c>
      <c r="M7264" s="22">
        <f>shipments[[#This Row],[Boxes]]*shipments[[#This Row],[cost_per_box]]</f>
        <v>1822.3999999999999</v>
      </c>
      <c r="N7264" s="22">
        <f>shipments[[#This Row],[Amount]]-shipments[[#This Row],[total cost]]</f>
        <v>319.60000000000014</v>
      </c>
    </row>
    <row r="7265" spans="1:14" x14ac:dyDescent="0.35">
      <c r="A7265" t="s">
        <v>7320</v>
      </c>
      <c r="B7265" t="s">
        <v>8060</v>
      </c>
      <c r="C7265" t="s">
        <v>8028</v>
      </c>
      <c r="D7265" t="s">
        <v>8033</v>
      </c>
      <c r="E7265" s="1">
        <v>45012</v>
      </c>
      <c r="F7265">
        <v>1509.75</v>
      </c>
      <c r="G7265">
        <v>168</v>
      </c>
      <c r="H7265" t="s">
        <v>7</v>
      </c>
      <c r="I7265" t="str">
        <f>VLOOKUP(shipments[[#This Row],[SPID]],CHOOSE({1,2},people[[#All],[SPID]],people[[#All],[Sales_person]]),2,0)</f>
        <v>Jehu Rudeforth</v>
      </c>
      <c r="J7265">
        <f>YEAR(shipments[[#This Row],[Shipdate]])</f>
        <v>2023</v>
      </c>
      <c r="K7265" s="22"/>
      <c r="L7265" s="22">
        <f>VLOOKUP(shipments[[#This Row],[PID]],CHOOSE({1,2},products[PID],products[Cost_per_box]),2,0)</f>
        <v>6.8</v>
      </c>
      <c r="M7265" s="22">
        <f>shipments[[#This Row],[Boxes]]*shipments[[#This Row],[cost_per_box]]</f>
        <v>1142.3999999999999</v>
      </c>
      <c r="N7265" s="22">
        <f>shipments[[#This Row],[Amount]]-shipments[[#This Row],[total cost]]</f>
        <v>367.35000000000014</v>
      </c>
    </row>
    <row r="7266" spans="1:14" x14ac:dyDescent="0.35">
      <c r="A7266" t="s">
        <v>7321</v>
      </c>
      <c r="B7266" t="s">
        <v>8060</v>
      </c>
      <c r="C7266" t="s">
        <v>8028</v>
      </c>
      <c r="D7266" t="s">
        <v>8037</v>
      </c>
      <c r="E7266" s="1">
        <v>45320</v>
      </c>
      <c r="F7266">
        <v>1692</v>
      </c>
      <c r="G7266">
        <v>212</v>
      </c>
      <c r="H7266" t="s">
        <v>7</v>
      </c>
      <c r="I7266" t="str">
        <f>VLOOKUP(shipments[[#This Row],[SPID]],CHOOSE({1,2},people[[#All],[SPID]],people[[#All],[Sales_person]]),2,0)</f>
        <v>Jehu Rudeforth</v>
      </c>
      <c r="J7266">
        <f>YEAR(shipments[[#This Row],[Shipdate]])</f>
        <v>2024</v>
      </c>
      <c r="K7266" s="22"/>
      <c r="L7266" s="22">
        <f>VLOOKUP(shipments[[#This Row],[PID]],CHOOSE({1,2},products[PID],products[Cost_per_box]),2,0)</f>
        <v>6.8</v>
      </c>
      <c r="M7266" s="22">
        <f>shipments[[#This Row],[Boxes]]*shipments[[#This Row],[cost_per_box]]</f>
        <v>1441.6</v>
      </c>
      <c r="N7266" s="22">
        <f>shipments[[#This Row],[Amount]]-shipments[[#This Row],[total cost]]</f>
        <v>250.40000000000009</v>
      </c>
    </row>
    <row r="7267" spans="1:14" x14ac:dyDescent="0.35">
      <c r="A7267" t="s">
        <v>7322</v>
      </c>
      <c r="B7267" t="s">
        <v>8060</v>
      </c>
      <c r="C7267" t="s">
        <v>8029</v>
      </c>
      <c r="D7267" t="s">
        <v>8035</v>
      </c>
      <c r="E7267" s="1">
        <v>45337</v>
      </c>
      <c r="F7267">
        <v>51.75</v>
      </c>
      <c r="G7267">
        <v>3</v>
      </c>
      <c r="H7267" t="s">
        <v>7</v>
      </c>
      <c r="I7267" t="str">
        <f>VLOOKUP(shipments[[#This Row],[SPID]],CHOOSE({1,2},people[[#All],[SPID]],people[[#All],[Sales_person]]),2,0)</f>
        <v>Jehu Rudeforth</v>
      </c>
      <c r="J7267">
        <f>YEAR(shipments[[#This Row],[Shipdate]])</f>
        <v>2024</v>
      </c>
      <c r="K7267" s="22"/>
      <c r="L7267" s="22">
        <f>VLOOKUP(shipments[[#This Row],[PID]],CHOOSE({1,2},products[PID],products[Cost_per_box]),2,0)</f>
        <v>5.04</v>
      </c>
      <c r="M7267" s="22">
        <f>shipments[[#This Row],[Boxes]]*shipments[[#This Row],[cost_per_box]]</f>
        <v>15.120000000000001</v>
      </c>
      <c r="N7267" s="22">
        <f>shipments[[#This Row],[Amount]]-shipments[[#This Row],[total cost]]</f>
        <v>36.629999999999995</v>
      </c>
    </row>
    <row r="7268" spans="1:14" x14ac:dyDescent="0.35">
      <c r="A7268" t="s">
        <v>7323</v>
      </c>
      <c r="B7268" t="s">
        <v>8060</v>
      </c>
      <c r="C7268" t="s">
        <v>8029</v>
      </c>
      <c r="D7268" t="s">
        <v>8037</v>
      </c>
      <c r="E7268" s="1">
        <v>45202</v>
      </c>
      <c r="F7268">
        <v>996.75</v>
      </c>
      <c r="G7268">
        <v>35</v>
      </c>
      <c r="H7268" t="s">
        <v>7</v>
      </c>
      <c r="I7268" t="str">
        <f>VLOOKUP(shipments[[#This Row],[SPID]],CHOOSE({1,2},people[[#All],[SPID]],people[[#All],[Sales_person]]),2,0)</f>
        <v>Jehu Rudeforth</v>
      </c>
      <c r="J7268">
        <f>YEAR(shipments[[#This Row],[Shipdate]])</f>
        <v>2023</v>
      </c>
      <c r="K7268" s="22"/>
      <c r="L7268" s="22">
        <f>VLOOKUP(shipments[[#This Row],[PID]],CHOOSE({1,2},products[PID],products[Cost_per_box]),2,0)</f>
        <v>5.04</v>
      </c>
      <c r="M7268" s="22">
        <f>shipments[[#This Row],[Boxes]]*shipments[[#This Row],[cost_per_box]]</f>
        <v>176.4</v>
      </c>
      <c r="N7268" s="22">
        <f>shipments[[#This Row],[Amount]]-shipments[[#This Row],[total cost]]</f>
        <v>820.35</v>
      </c>
    </row>
    <row r="7269" spans="1:14" x14ac:dyDescent="0.35">
      <c r="A7269" t="s">
        <v>7324</v>
      </c>
      <c r="B7269" t="s">
        <v>8060</v>
      </c>
      <c r="C7269" t="s">
        <v>8029</v>
      </c>
      <c r="D7269" t="s">
        <v>8033</v>
      </c>
      <c r="E7269" s="1">
        <v>45141</v>
      </c>
      <c r="F7269">
        <v>9258.75</v>
      </c>
      <c r="G7269">
        <v>371</v>
      </c>
      <c r="H7269" t="s">
        <v>7</v>
      </c>
      <c r="I7269" t="str">
        <f>VLOOKUP(shipments[[#This Row],[SPID]],CHOOSE({1,2},people[[#All],[SPID]],people[[#All],[Sales_person]]),2,0)</f>
        <v>Jehu Rudeforth</v>
      </c>
      <c r="J7269">
        <f>YEAR(shipments[[#This Row],[Shipdate]])</f>
        <v>2023</v>
      </c>
      <c r="K7269" s="22"/>
      <c r="L7269" s="22">
        <f>VLOOKUP(shipments[[#This Row],[PID]],CHOOSE({1,2},products[PID],products[Cost_per_box]),2,0)</f>
        <v>5.04</v>
      </c>
      <c r="M7269" s="22">
        <f>shipments[[#This Row],[Boxes]]*shipments[[#This Row],[cost_per_box]]</f>
        <v>1869.84</v>
      </c>
      <c r="N7269" s="22">
        <f>shipments[[#This Row],[Amount]]-shipments[[#This Row],[total cost]]</f>
        <v>7388.91</v>
      </c>
    </row>
    <row r="7270" spans="1:14" x14ac:dyDescent="0.35">
      <c r="A7270" t="s">
        <v>7325</v>
      </c>
      <c r="B7270" t="s">
        <v>8060</v>
      </c>
      <c r="C7270" t="s">
        <v>8029</v>
      </c>
      <c r="D7270" t="s">
        <v>8036</v>
      </c>
      <c r="E7270" s="1">
        <v>45436</v>
      </c>
      <c r="F7270">
        <v>3741.75</v>
      </c>
      <c r="G7270">
        <v>144</v>
      </c>
      <c r="H7270" t="s">
        <v>7</v>
      </c>
      <c r="I7270" t="str">
        <f>VLOOKUP(shipments[[#This Row],[SPID]],CHOOSE({1,2},people[[#All],[SPID]],people[[#All],[Sales_person]]),2,0)</f>
        <v>Jehu Rudeforth</v>
      </c>
      <c r="J7270">
        <f>YEAR(shipments[[#This Row],[Shipdate]])</f>
        <v>2024</v>
      </c>
      <c r="K7270" s="22"/>
      <c r="L7270" s="22">
        <f>VLOOKUP(shipments[[#This Row],[PID]],CHOOSE({1,2},products[PID],products[Cost_per_box]),2,0)</f>
        <v>5.04</v>
      </c>
      <c r="M7270" s="22">
        <f>shipments[[#This Row],[Boxes]]*shipments[[#This Row],[cost_per_box]]</f>
        <v>725.76</v>
      </c>
      <c r="N7270" s="22">
        <f>shipments[[#This Row],[Amount]]-shipments[[#This Row],[total cost]]</f>
        <v>3015.99</v>
      </c>
    </row>
    <row r="7271" spans="1:14" x14ac:dyDescent="0.35">
      <c r="A7271" t="s">
        <v>7326</v>
      </c>
      <c r="B7271" t="s">
        <v>8060</v>
      </c>
      <c r="C7271" t="s">
        <v>8029</v>
      </c>
      <c r="D7271" t="s">
        <v>8035</v>
      </c>
      <c r="E7271" s="1">
        <v>45461</v>
      </c>
      <c r="F7271">
        <v>9072</v>
      </c>
      <c r="G7271">
        <v>363</v>
      </c>
      <c r="H7271" t="s">
        <v>7</v>
      </c>
      <c r="I7271" t="str">
        <f>VLOOKUP(shipments[[#This Row],[SPID]],CHOOSE({1,2},people[[#All],[SPID]],people[[#All],[Sales_person]]),2,0)</f>
        <v>Jehu Rudeforth</v>
      </c>
      <c r="J7271">
        <f>YEAR(shipments[[#This Row],[Shipdate]])</f>
        <v>2024</v>
      </c>
      <c r="K7271" s="22"/>
      <c r="L7271" s="22">
        <f>VLOOKUP(shipments[[#This Row],[PID]],CHOOSE({1,2},products[PID],products[Cost_per_box]),2,0)</f>
        <v>5.04</v>
      </c>
      <c r="M7271" s="22">
        <f>shipments[[#This Row],[Boxes]]*shipments[[#This Row],[cost_per_box]]</f>
        <v>1829.52</v>
      </c>
      <c r="N7271" s="22">
        <f>shipments[[#This Row],[Amount]]-shipments[[#This Row],[total cost]]</f>
        <v>7242.48</v>
      </c>
    </row>
    <row r="7272" spans="1:14" x14ac:dyDescent="0.35">
      <c r="A7272" t="s">
        <v>7327</v>
      </c>
      <c r="B7272" t="s">
        <v>8060</v>
      </c>
      <c r="C7272" t="s">
        <v>8030</v>
      </c>
      <c r="D7272" t="s">
        <v>8037</v>
      </c>
      <c r="E7272" s="1">
        <v>45020</v>
      </c>
      <c r="F7272">
        <v>7618.5</v>
      </c>
      <c r="G7272">
        <v>635</v>
      </c>
      <c r="H7272" t="s">
        <v>7</v>
      </c>
      <c r="I7272" t="str">
        <f>VLOOKUP(shipments[[#This Row],[SPID]],CHOOSE({1,2},people[[#All],[SPID]],people[[#All],[Sales_person]]),2,0)</f>
        <v>Jehu Rudeforth</v>
      </c>
      <c r="J7272">
        <f>YEAR(shipments[[#This Row],[Shipdate]])</f>
        <v>2023</v>
      </c>
      <c r="K7272" s="22"/>
      <c r="L7272" s="22">
        <f>VLOOKUP(shipments[[#This Row],[PID]],CHOOSE({1,2},products[PID],products[Cost_per_box]),2,0)</f>
        <v>2.76</v>
      </c>
      <c r="M7272" s="22">
        <f>shipments[[#This Row],[Boxes]]*shipments[[#This Row],[cost_per_box]]</f>
        <v>1752.6</v>
      </c>
      <c r="N7272" s="22">
        <f>shipments[[#This Row],[Amount]]-shipments[[#This Row],[total cost]]</f>
        <v>5865.9</v>
      </c>
    </row>
    <row r="7273" spans="1:14" x14ac:dyDescent="0.35">
      <c r="A7273" t="s">
        <v>7328</v>
      </c>
      <c r="B7273" t="s">
        <v>8060</v>
      </c>
      <c r="C7273" t="s">
        <v>8030</v>
      </c>
      <c r="D7273" t="s">
        <v>8035</v>
      </c>
      <c r="E7273" s="1">
        <v>45362</v>
      </c>
      <c r="F7273">
        <v>137.25</v>
      </c>
      <c r="G7273">
        <v>13</v>
      </c>
      <c r="H7273" t="s">
        <v>7</v>
      </c>
      <c r="I7273" t="str">
        <f>VLOOKUP(shipments[[#This Row],[SPID]],CHOOSE({1,2},people[[#All],[SPID]],people[[#All],[Sales_person]]),2,0)</f>
        <v>Jehu Rudeforth</v>
      </c>
      <c r="J7273">
        <f>YEAR(shipments[[#This Row],[Shipdate]])</f>
        <v>2024</v>
      </c>
      <c r="K7273" s="22"/>
      <c r="L7273" s="22">
        <f>VLOOKUP(shipments[[#This Row],[PID]],CHOOSE({1,2},products[PID],products[Cost_per_box]),2,0)</f>
        <v>2.76</v>
      </c>
      <c r="M7273" s="22">
        <f>shipments[[#This Row],[Boxes]]*shipments[[#This Row],[cost_per_box]]</f>
        <v>35.879999999999995</v>
      </c>
      <c r="N7273" s="22">
        <f>shipments[[#This Row],[Amount]]-shipments[[#This Row],[total cost]]</f>
        <v>101.37</v>
      </c>
    </row>
    <row r="7274" spans="1:14" x14ac:dyDescent="0.35">
      <c r="A7274" t="s">
        <v>7329</v>
      </c>
      <c r="B7274" t="s">
        <v>8060</v>
      </c>
      <c r="C7274" t="s">
        <v>8031</v>
      </c>
      <c r="D7274" t="s">
        <v>8034</v>
      </c>
      <c r="E7274" s="1">
        <v>45547</v>
      </c>
      <c r="F7274">
        <v>2889</v>
      </c>
      <c r="G7274">
        <v>362</v>
      </c>
      <c r="H7274" t="s">
        <v>26</v>
      </c>
      <c r="I7274" t="str">
        <f>VLOOKUP(shipments[[#This Row],[SPID]],CHOOSE({1,2},people[[#All],[SPID]],people[[#All],[Sales_person]]),2,0)</f>
        <v>Jehu Rudeforth</v>
      </c>
      <c r="J7274">
        <f>YEAR(shipments[[#This Row],[Shipdate]])</f>
        <v>2024</v>
      </c>
      <c r="K7274" s="22"/>
      <c r="L7274" s="22">
        <f>VLOOKUP(shipments[[#This Row],[PID]],CHOOSE({1,2},products[PID],products[Cost_per_box]),2,0)</f>
        <v>3.32</v>
      </c>
      <c r="M7274" s="22">
        <f>shipments[[#This Row],[Boxes]]*shipments[[#This Row],[cost_per_box]]</f>
        <v>1201.8399999999999</v>
      </c>
      <c r="N7274" s="22">
        <f>shipments[[#This Row],[Amount]]-shipments[[#This Row],[total cost]]</f>
        <v>1687.16</v>
      </c>
    </row>
    <row r="7275" spans="1:14" x14ac:dyDescent="0.35">
      <c r="A7275" t="s">
        <v>7330</v>
      </c>
      <c r="B7275" t="s">
        <v>8060</v>
      </c>
      <c r="C7275" t="s">
        <v>8032</v>
      </c>
      <c r="D7275" t="s">
        <v>8034</v>
      </c>
      <c r="E7275" s="1">
        <v>45138</v>
      </c>
      <c r="F7275">
        <v>1559.25</v>
      </c>
      <c r="G7275">
        <v>78</v>
      </c>
      <c r="H7275" t="s">
        <v>7</v>
      </c>
      <c r="I7275" t="str">
        <f>VLOOKUP(shipments[[#This Row],[SPID]],CHOOSE({1,2},people[[#All],[SPID]],people[[#All],[Sales_person]]),2,0)</f>
        <v>Jehu Rudeforth</v>
      </c>
      <c r="J7275">
        <f>YEAR(shipments[[#This Row],[Shipdate]])</f>
        <v>2023</v>
      </c>
      <c r="K7275" s="22"/>
      <c r="L7275" s="22">
        <f>VLOOKUP(shipments[[#This Row],[PID]],CHOOSE({1,2},products[PID],products[Cost_per_box]),2,0)</f>
        <v>2.65</v>
      </c>
      <c r="M7275" s="22">
        <f>shipments[[#This Row],[Boxes]]*shipments[[#This Row],[cost_per_box]]</f>
        <v>206.7</v>
      </c>
      <c r="N7275" s="22">
        <f>shipments[[#This Row],[Amount]]-shipments[[#This Row],[total cost]]</f>
        <v>1352.55</v>
      </c>
    </row>
    <row r="7276" spans="1:14" x14ac:dyDescent="0.35">
      <c r="A7276" t="s">
        <v>7331</v>
      </c>
      <c r="B7276" t="s">
        <v>8060</v>
      </c>
      <c r="C7276" t="s">
        <v>8032</v>
      </c>
      <c r="D7276" t="s">
        <v>8038</v>
      </c>
      <c r="E7276" s="1">
        <v>45357</v>
      </c>
      <c r="F7276">
        <v>969.75</v>
      </c>
      <c r="G7276">
        <v>47</v>
      </c>
      <c r="H7276" t="s">
        <v>7</v>
      </c>
      <c r="I7276" t="str">
        <f>VLOOKUP(shipments[[#This Row],[SPID]],CHOOSE({1,2},people[[#All],[SPID]],people[[#All],[Sales_person]]),2,0)</f>
        <v>Jehu Rudeforth</v>
      </c>
      <c r="J7276">
        <f>YEAR(shipments[[#This Row],[Shipdate]])</f>
        <v>2024</v>
      </c>
      <c r="K7276" s="22"/>
      <c r="L7276" s="22">
        <f>VLOOKUP(shipments[[#This Row],[PID]],CHOOSE({1,2},products[PID],products[Cost_per_box]),2,0)</f>
        <v>2.65</v>
      </c>
      <c r="M7276" s="22">
        <f>shipments[[#This Row],[Boxes]]*shipments[[#This Row],[cost_per_box]]</f>
        <v>124.55</v>
      </c>
      <c r="N7276" s="22">
        <f>shipments[[#This Row],[Amount]]-shipments[[#This Row],[total cost]]</f>
        <v>845.2</v>
      </c>
    </row>
    <row r="7277" spans="1:14" x14ac:dyDescent="0.35">
      <c r="A7277" t="s">
        <v>7332</v>
      </c>
      <c r="B7277" t="s">
        <v>8060</v>
      </c>
      <c r="C7277" t="s">
        <v>8032</v>
      </c>
      <c r="D7277" t="s">
        <v>8034</v>
      </c>
      <c r="E7277" s="1">
        <v>45300</v>
      </c>
      <c r="F7277">
        <v>5454</v>
      </c>
      <c r="G7277">
        <v>273</v>
      </c>
      <c r="H7277" t="s">
        <v>7</v>
      </c>
      <c r="I7277" t="str">
        <f>VLOOKUP(shipments[[#This Row],[SPID]],CHOOSE({1,2},people[[#All],[SPID]],people[[#All],[Sales_person]]),2,0)</f>
        <v>Jehu Rudeforth</v>
      </c>
      <c r="J7277">
        <f>YEAR(shipments[[#This Row],[Shipdate]])</f>
        <v>2024</v>
      </c>
      <c r="K7277" s="22"/>
      <c r="L7277" s="22">
        <f>VLOOKUP(shipments[[#This Row],[PID]],CHOOSE({1,2},products[PID],products[Cost_per_box]),2,0)</f>
        <v>2.65</v>
      </c>
      <c r="M7277" s="22">
        <f>shipments[[#This Row],[Boxes]]*shipments[[#This Row],[cost_per_box]]</f>
        <v>723.44999999999993</v>
      </c>
      <c r="N7277" s="22">
        <f>shipments[[#This Row],[Amount]]-shipments[[#This Row],[total cost]]</f>
        <v>4730.55</v>
      </c>
    </row>
    <row r="7278" spans="1:14" x14ac:dyDescent="0.35">
      <c r="A7278" t="s">
        <v>7333</v>
      </c>
      <c r="B7278" t="s">
        <v>8060</v>
      </c>
      <c r="C7278" t="s">
        <v>8032</v>
      </c>
      <c r="D7278" t="s">
        <v>8034</v>
      </c>
      <c r="E7278" s="1">
        <v>45523</v>
      </c>
      <c r="F7278">
        <v>8095.5</v>
      </c>
      <c r="G7278">
        <v>405</v>
      </c>
      <c r="H7278" t="s">
        <v>18</v>
      </c>
      <c r="I7278" t="str">
        <f>VLOOKUP(shipments[[#This Row],[SPID]],CHOOSE({1,2},people[[#All],[SPID]],people[[#All],[Sales_person]]),2,0)</f>
        <v>Jehu Rudeforth</v>
      </c>
      <c r="J7278">
        <f>YEAR(shipments[[#This Row],[Shipdate]])</f>
        <v>2024</v>
      </c>
      <c r="K7278" s="22"/>
      <c r="L7278" s="22">
        <f>VLOOKUP(shipments[[#This Row],[PID]],CHOOSE({1,2},products[PID],products[Cost_per_box]),2,0)</f>
        <v>2.65</v>
      </c>
      <c r="M7278" s="22">
        <f>shipments[[#This Row],[Boxes]]*shipments[[#This Row],[cost_per_box]]</f>
        <v>1073.25</v>
      </c>
      <c r="N7278" s="22">
        <f>shipments[[#This Row],[Amount]]-shipments[[#This Row],[total cost]]</f>
        <v>7022.25</v>
      </c>
    </row>
    <row r="7279" spans="1:14" x14ac:dyDescent="0.35">
      <c r="A7279" t="s">
        <v>7334</v>
      </c>
      <c r="B7279" t="s">
        <v>8060</v>
      </c>
      <c r="C7279" t="s">
        <v>8032</v>
      </c>
      <c r="D7279" t="s">
        <v>8037</v>
      </c>
      <c r="E7279" s="1">
        <v>45125</v>
      </c>
      <c r="F7279">
        <v>5829.75</v>
      </c>
      <c r="G7279">
        <v>324</v>
      </c>
      <c r="H7279" t="s">
        <v>7</v>
      </c>
      <c r="I7279" t="str">
        <f>VLOOKUP(shipments[[#This Row],[SPID]],CHOOSE({1,2},people[[#All],[SPID]],people[[#All],[Sales_person]]),2,0)</f>
        <v>Jehu Rudeforth</v>
      </c>
      <c r="J7279">
        <f>YEAR(shipments[[#This Row],[Shipdate]])</f>
        <v>2023</v>
      </c>
      <c r="K7279" s="22"/>
      <c r="L7279" s="22">
        <f>VLOOKUP(shipments[[#This Row],[PID]],CHOOSE({1,2},products[PID],products[Cost_per_box]),2,0)</f>
        <v>2.65</v>
      </c>
      <c r="M7279" s="22">
        <f>shipments[[#This Row],[Boxes]]*shipments[[#This Row],[cost_per_box]]</f>
        <v>858.6</v>
      </c>
      <c r="N7279" s="22">
        <f>shipments[[#This Row],[Amount]]-shipments[[#This Row],[total cost]]</f>
        <v>4971.1499999999996</v>
      </c>
    </row>
    <row r="7280" spans="1:14" x14ac:dyDescent="0.35">
      <c r="A7280" t="s">
        <v>7335</v>
      </c>
      <c r="B7280" t="s">
        <v>8060</v>
      </c>
      <c r="C7280" t="s">
        <v>8032</v>
      </c>
      <c r="D7280" t="s">
        <v>8033</v>
      </c>
      <c r="E7280" s="1">
        <v>45327</v>
      </c>
      <c r="F7280">
        <v>5411.25</v>
      </c>
      <c r="G7280">
        <v>271</v>
      </c>
      <c r="H7280" t="s">
        <v>7</v>
      </c>
      <c r="I7280" t="str">
        <f>VLOOKUP(shipments[[#This Row],[SPID]],CHOOSE({1,2},people[[#All],[SPID]],people[[#All],[Sales_person]]),2,0)</f>
        <v>Jehu Rudeforth</v>
      </c>
      <c r="J7280">
        <f>YEAR(shipments[[#This Row],[Shipdate]])</f>
        <v>2024</v>
      </c>
      <c r="K7280" s="22"/>
      <c r="L7280" s="22">
        <f>VLOOKUP(shipments[[#This Row],[PID]],CHOOSE({1,2},products[PID],products[Cost_per_box]),2,0)</f>
        <v>2.65</v>
      </c>
      <c r="M7280" s="22">
        <f>shipments[[#This Row],[Boxes]]*shipments[[#This Row],[cost_per_box]]</f>
        <v>718.15</v>
      </c>
      <c r="N7280" s="22">
        <f>shipments[[#This Row],[Amount]]-shipments[[#This Row],[total cost]]</f>
        <v>4693.1000000000004</v>
      </c>
    </row>
    <row r="7281" spans="1:14" x14ac:dyDescent="0.35">
      <c r="A7281" t="s">
        <v>7336</v>
      </c>
      <c r="B7281" t="s">
        <v>8060</v>
      </c>
      <c r="C7281" t="s">
        <v>8032</v>
      </c>
      <c r="D7281" t="s">
        <v>8035</v>
      </c>
      <c r="E7281" s="1">
        <v>44950</v>
      </c>
      <c r="F7281">
        <v>11425.5</v>
      </c>
      <c r="G7281">
        <v>602</v>
      </c>
      <c r="H7281" t="s">
        <v>7</v>
      </c>
      <c r="I7281" t="str">
        <f>VLOOKUP(shipments[[#This Row],[SPID]],CHOOSE({1,2},people[[#All],[SPID]],people[[#All],[Sales_person]]),2,0)</f>
        <v>Jehu Rudeforth</v>
      </c>
      <c r="J7281">
        <f>YEAR(shipments[[#This Row],[Shipdate]])</f>
        <v>2023</v>
      </c>
      <c r="K7281" s="22"/>
      <c r="L7281" s="22">
        <f>VLOOKUP(shipments[[#This Row],[PID]],CHOOSE({1,2},products[PID],products[Cost_per_box]),2,0)</f>
        <v>2.65</v>
      </c>
      <c r="M7281" s="22">
        <f>shipments[[#This Row],[Boxes]]*shipments[[#This Row],[cost_per_box]]</f>
        <v>1595.3</v>
      </c>
      <c r="N7281" s="22">
        <f>shipments[[#This Row],[Amount]]-shipments[[#This Row],[total cost]]</f>
        <v>9830.2000000000007</v>
      </c>
    </row>
    <row r="7282" spans="1:14" x14ac:dyDescent="0.35">
      <c r="A7282" t="s">
        <v>7337</v>
      </c>
      <c r="B7282" t="s">
        <v>8060</v>
      </c>
      <c r="C7282" t="s">
        <v>8032</v>
      </c>
      <c r="D7282" t="s">
        <v>8038</v>
      </c>
      <c r="E7282" s="1">
        <v>45254</v>
      </c>
      <c r="F7282">
        <v>13477.5</v>
      </c>
      <c r="G7282">
        <v>642</v>
      </c>
      <c r="H7282" t="s">
        <v>7</v>
      </c>
      <c r="I7282" t="str">
        <f>VLOOKUP(shipments[[#This Row],[SPID]],CHOOSE({1,2},people[[#All],[SPID]],people[[#All],[Sales_person]]),2,0)</f>
        <v>Jehu Rudeforth</v>
      </c>
      <c r="J7282">
        <f>YEAR(shipments[[#This Row],[Shipdate]])</f>
        <v>2023</v>
      </c>
      <c r="K7282" s="22"/>
      <c r="L7282" s="22">
        <f>VLOOKUP(shipments[[#This Row],[PID]],CHOOSE({1,2},products[PID],products[Cost_per_box]),2,0)</f>
        <v>2.65</v>
      </c>
      <c r="M7282" s="22">
        <f>shipments[[#This Row],[Boxes]]*shipments[[#This Row],[cost_per_box]]</f>
        <v>1701.3</v>
      </c>
      <c r="N7282" s="22">
        <f>shipments[[#This Row],[Amount]]-shipments[[#This Row],[total cost]]</f>
        <v>11776.2</v>
      </c>
    </row>
    <row r="7283" spans="1:14" x14ac:dyDescent="0.35">
      <c r="A7283" t="s">
        <v>7338</v>
      </c>
      <c r="B7283" t="s">
        <v>8060</v>
      </c>
      <c r="C7283" t="s">
        <v>8011</v>
      </c>
      <c r="D7283" t="s">
        <v>8034</v>
      </c>
      <c r="E7283" s="1">
        <v>45049</v>
      </c>
      <c r="F7283">
        <v>7636.5</v>
      </c>
      <c r="G7283">
        <v>637</v>
      </c>
      <c r="H7283" t="s">
        <v>7</v>
      </c>
      <c r="I7283" t="str">
        <f>VLOOKUP(shipments[[#This Row],[SPID]],CHOOSE({1,2},people[[#All],[SPID]],people[[#All],[Sales_person]]),2,0)</f>
        <v>Jehu Rudeforth</v>
      </c>
      <c r="J7283">
        <f>YEAR(shipments[[#This Row],[Shipdate]])</f>
        <v>2023</v>
      </c>
      <c r="K7283" s="22"/>
      <c r="L7283" s="22">
        <f>VLOOKUP(shipments[[#This Row],[PID]],CHOOSE({1,2},products[PID],products[Cost_per_box]),2,0)</f>
        <v>5.26</v>
      </c>
      <c r="M7283" s="22">
        <f>shipments[[#This Row],[Boxes]]*shipments[[#This Row],[cost_per_box]]</f>
        <v>3350.62</v>
      </c>
      <c r="N7283" s="22">
        <f>shipments[[#This Row],[Amount]]-shipments[[#This Row],[total cost]]</f>
        <v>4285.88</v>
      </c>
    </row>
    <row r="7284" spans="1:14" x14ac:dyDescent="0.35">
      <c r="A7284" t="s">
        <v>7339</v>
      </c>
      <c r="B7284" t="s">
        <v>8060</v>
      </c>
      <c r="C7284" t="s">
        <v>8011</v>
      </c>
      <c r="D7284" t="s">
        <v>8037</v>
      </c>
      <c r="E7284" s="1">
        <v>45082</v>
      </c>
      <c r="F7284">
        <v>3102.75</v>
      </c>
      <c r="G7284">
        <v>239</v>
      </c>
      <c r="H7284" t="s">
        <v>7</v>
      </c>
      <c r="I7284" t="str">
        <f>VLOOKUP(shipments[[#This Row],[SPID]],CHOOSE({1,2},people[[#All],[SPID]],people[[#All],[Sales_person]]),2,0)</f>
        <v>Jehu Rudeforth</v>
      </c>
      <c r="J7284">
        <f>YEAR(shipments[[#This Row],[Shipdate]])</f>
        <v>2023</v>
      </c>
      <c r="K7284" s="22"/>
      <c r="L7284" s="22">
        <f>VLOOKUP(shipments[[#This Row],[PID]],CHOOSE({1,2},products[PID],products[Cost_per_box]),2,0)</f>
        <v>5.26</v>
      </c>
      <c r="M7284" s="22">
        <f>shipments[[#This Row],[Boxes]]*shipments[[#This Row],[cost_per_box]]</f>
        <v>1257.1399999999999</v>
      </c>
      <c r="N7284" s="22">
        <f>shipments[[#This Row],[Amount]]-shipments[[#This Row],[total cost]]</f>
        <v>1845.6100000000001</v>
      </c>
    </row>
    <row r="7285" spans="1:14" x14ac:dyDescent="0.35">
      <c r="A7285" t="s">
        <v>7340</v>
      </c>
      <c r="B7285" t="s">
        <v>8060</v>
      </c>
      <c r="C7285" t="s">
        <v>8011</v>
      </c>
      <c r="D7285" t="s">
        <v>8038</v>
      </c>
      <c r="E7285" s="1">
        <v>45041</v>
      </c>
      <c r="F7285">
        <v>7157.25</v>
      </c>
      <c r="G7285">
        <v>597</v>
      </c>
      <c r="H7285" t="s">
        <v>7</v>
      </c>
      <c r="I7285" t="str">
        <f>VLOOKUP(shipments[[#This Row],[SPID]],CHOOSE({1,2},people[[#All],[SPID]],people[[#All],[Sales_person]]),2,0)</f>
        <v>Jehu Rudeforth</v>
      </c>
      <c r="J7285">
        <f>YEAR(shipments[[#This Row],[Shipdate]])</f>
        <v>2023</v>
      </c>
      <c r="K7285" s="22"/>
      <c r="L7285" s="22">
        <f>VLOOKUP(shipments[[#This Row],[PID]],CHOOSE({1,2},products[PID],products[Cost_per_box]),2,0)</f>
        <v>5.26</v>
      </c>
      <c r="M7285" s="22">
        <f>shipments[[#This Row],[Boxes]]*shipments[[#This Row],[cost_per_box]]</f>
        <v>3140.22</v>
      </c>
      <c r="N7285" s="22">
        <f>shipments[[#This Row],[Amount]]-shipments[[#This Row],[total cost]]</f>
        <v>4017.03</v>
      </c>
    </row>
    <row r="7286" spans="1:14" x14ac:dyDescent="0.35">
      <c r="A7286" t="s">
        <v>7341</v>
      </c>
      <c r="B7286" t="s">
        <v>8060</v>
      </c>
      <c r="C7286" t="s">
        <v>8011</v>
      </c>
      <c r="D7286" t="s">
        <v>8034</v>
      </c>
      <c r="E7286" s="1">
        <v>44979</v>
      </c>
      <c r="F7286">
        <v>9841.5</v>
      </c>
      <c r="G7286">
        <v>703</v>
      </c>
      <c r="H7286" t="s">
        <v>7</v>
      </c>
      <c r="I7286" t="str">
        <f>VLOOKUP(shipments[[#This Row],[SPID]],CHOOSE({1,2},people[[#All],[SPID]],people[[#All],[Sales_person]]),2,0)</f>
        <v>Jehu Rudeforth</v>
      </c>
      <c r="J7286">
        <f>YEAR(shipments[[#This Row],[Shipdate]])</f>
        <v>2023</v>
      </c>
      <c r="K7286" s="22"/>
      <c r="L7286" s="22">
        <f>VLOOKUP(shipments[[#This Row],[PID]],CHOOSE({1,2},products[PID],products[Cost_per_box]),2,0)</f>
        <v>5.26</v>
      </c>
      <c r="M7286" s="22">
        <f>shipments[[#This Row],[Boxes]]*shipments[[#This Row],[cost_per_box]]</f>
        <v>3697.7799999999997</v>
      </c>
      <c r="N7286" s="22">
        <f>shipments[[#This Row],[Amount]]-shipments[[#This Row],[total cost]]</f>
        <v>6143.72</v>
      </c>
    </row>
    <row r="7287" spans="1:14" x14ac:dyDescent="0.35">
      <c r="A7287" t="s">
        <v>7342</v>
      </c>
      <c r="B7287" t="s">
        <v>8060</v>
      </c>
      <c r="C7287" t="s">
        <v>8011</v>
      </c>
      <c r="D7287" t="s">
        <v>8033</v>
      </c>
      <c r="E7287" s="1">
        <v>45107</v>
      </c>
      <c r="F7287">
        <v>5820.75</v>
      </c>
      <c r="G7287">
        <v>364</v>
      </c>
      <c r="H7287" t="s">
        <v>7</v>
      </c>
      <c r="I7287" t="str">
        <f>VLOOKUP(shipments[[#This Row],[SPID]],CHOOSE({1,2},people[[#All],[SPID]],people[[#All],[Sales_person]]),2,0)</f>
        <v>Jehu Rudeforth</v>
      </c>
      <c r="J7287">
        <f>YEAR(shipments[[#This Row],[Shipdate]])</f>
        <v>2023</v>
      </c>
      <c r="K7287" s="22"/>
      <c r="L7287" s="22">
        <f>VLOOKUP(shipments[[#This Row],[PID]],CHOOSE({1,2},products[PID],products[Cost_per_box]),2,0)</f>
        <v>5.26</v>
      </c>
      <c r="M7287" s="22">
        <f>shipments[[#This Row],[Boxes]]*shipments[[#This Row],[cost_per_box]]</f>
        <v>1914.6399999999999</v>
      </c>
      <c r="N7287" s="22">
        <f>shipments[[#This Row],[Amount]]-shipments[[#This Row],[total cost]]</f>
        <v>3906.11</v>
      </c>
    </row>
    <row r="7288" spans="1:14" x14ac:dyDescent="0.35">
      <c r="A7288" t="s">
        <v>7343</v>
      </c>
      <c r="B7288" t="s">
        <v>8060</v>
      </c>
      <c r="C7288" t="s">
        <v>8011</v>
      </c>
      <c r="D7288" t="s">
        <v>8034</v>
      </c>
      <c r="E7288" s="1">
        <v>45168</v>
      </c>
      <c r="F7288">
        <v>4090.5</v>
      </c>
      <c r="G7288">
        <v>315</v>
      </c>
      <c r="H7288" t="s">
        <v>7</v>
      </c>
      <c r="I7288" t="str">
        <f>VLOOKUP(shipments[[#This Row],[SPID]],CHOOSE({1,2},people[[#All],[SPID]],people[[#All],[Sales_person]]),2,0)</f>
        <v>Jehu Rudeforth</v>
      </c>
      <c r="J7288">
        <f>YEAR(shipments[[#This Row],[Shipdate]])</f>
        <v>2023</v>
      </c>
      <c r="K7288" s="22"/>
      <c r="L7288" s="22">
        <f>VLOOKUP(shipments[[#This Row],[PID]],CHOOSE({1,2},products[PID],products[Cost_per_box]),2,0)</f>
        <v>5.26</v>
      </c>
      <c r="M7288" s="22">
        <f>shipments[[#This Row],[Boxes]]*shipments[[#This Row],[cost_per_box]]</f>
        <v>1656.8999999999999</v>
      </c>
      <c r="N7288" s="22">
        <f>shipments[[#This Row],[Amount]]-shipments[[#This Row],[total cost]]</f>
        <v>2433.6000000000004</v>
      </c>
    </row>
    <row r="7289" spans="1:14" x14ac:dyDescent="0.35">
      <c r="A7289" t="s">
        <v>7344</v>
      </c>
      <c r="B7289" t="s">
        <v>8060</v>
      </c>
      <c r="C7289" t="s">
        <v>8013</v>
      </c>
      <c r="D7289" t="s">
        <v>8037</v>
      </c>
      <c r="E7289" s="1">
        <v>45278</v>
      </c>
      <c r="F7289">
        <v>5523.75</v>
      </c>
      <c r="G7289">
        <v>425</v>
      </c>
      <c r="H7289" t="s">
        <v>40</v>
      </c>
      <c r="I7289" t="str">
        <f>VLOOKUP(shipments[[#This Row],[SPID]],CHOOSE({1,2},people[[#All],[SPID]],people[[#All],[Sales_person]]),2,0)</f>
        <v>Jehu Rudeforth</v>
      </c>
      <c r="J7289">
        <f>YEAR(shipments[[#This Row],[Shipdate]])</f>
        <v>2023</v>
      </c>
      <c r="K7289" s="22"/>
      <c r="L7289" s="22">
        <f>VLOOKUP(shipments[[#This Row],[PID]],CHOOSE({1,2},products[PID],products[Cost_per_box]),2,0)</f>
        <v>5.15</v>
      </c>
      <c r="M7289" s="22">
        <f>shipments[[#This Row],[Boxes]]*shipments[[#This Row],[cost_per_box]]</f>
        <v>2188.75</v>
      </c>
      <c r="N7289" s="22">
        <f>shipments[[#This Row],[Amount]]-shipments[[#This Row],[total cost]]</f>
        <v>3335</v>
      </c>
    </row>
    <row r="7290" spans="1:14" x14ac:dyDescent="0.35">
      <c r="A7290" t="s">
        <v>7345</v>
      </c>
      <c r="B7290" t="s">
        <v>8060</v>
      </c>
      <c r="C7290" t="s">
        <v>8013</v>
      </c>
      <c r="D7290" t="s">
        <v>8038</v>
      </c>
      <c r="E7290" s="1">
        <v>45484</v>
      </c>
      <c r="F7290">
        <v>1842.75</v>
      </c>
      <c r="G7290">
        <v>142</v>
      </c>
      <c r="H7290" t="s">
        <v>18</v>
      </c>
      <c r="I7290" t="str">
        <f>VLOOKUP(shipments[[#This Row],[SPID]],CHOOSE({1,2},people[[#All],[SPID]],people[[#All],[Sales_person]]),2,0)</f>
        <v>Jehu Rudeforth</v>
      </c>
      <c r="J7290">
        <f>YEAR(shipments[[#This Row],[Shipdate]])</f>
        <v>2024</v>
      </c>
      <c r="K7290" s="22"/>
      <c r="L7290" s="22">
        <f>VLOOKUP(shipments[[#This Row],[PID]],CHOOSE({1,2},products[PID],products[Cost_per_box]),2,0)</f>
        <v>5.15</v>
      </c>
      <c r="M7290" s="22">
        <f>shipments[[#This Row],[Boxes]]*shipments[[#This Row],[cost_per_box]]</f>
        <v>731.30000000000007</v>
      </c>
      <c r="N7290" s="22">
        <f>shipments[[#This Row],[Amount]]-shipments[[#This Row],[total cost]]</f>
        <v>1111.4499999999998</v>
      </c>
    </row>
    <row r="7291" spans="1:14" x14ac:dyDescent="0.35">
      <c r="A7291" t="s">
        <v>7346</v>
      </c>
      <c r="B7291" t="s">
        <v>8060</v>
      </c>
      <c r="C7291" t="s">
        <v>8014</v>
      </c>
      <c r="D7291" t="s">
        <v>8036</v>
      </c>
      <c r="E7291" s="1">
        <v>45225</v>
      </c>
      <c r="F7291">
        <v>7490.25</v>
      </c>
      <c r="G7291">
        <v>937</v>
      </c>
      <c r="H7291" t="s">
        <v>7</v>
      </c>
      <c r="I7291" t="str">
        <f>VLOOKUP(shipments[[#This Row],[SPID]],CHOOSE({1,2},people[[#All],[SPID]],people[[#All],[Sales_person]]),2,0)</f>
        <v>Jehu Rudeforth</v>
      </c>
      <c r="J7291">
        <f>YEAR(shipments[[#This Row],[Shipdate]])</f>
        <v>2023</v>
      </c>
      <c r="K7291" s="22"/>
      <c r="L7291" s="22">
        <f>VLOOKUP(shipments[[#This Row],[PID]],CHOOSE({1,2},products[PID],products[Cost_per_box]),2,0)</f>
        <v>3.85</v>
      </c>
      <c r="M7291" s="22">
        <f>shipments[[#This Row],[Boxes]]*shipments[[#This Row],[cost_per_box]]</f>
        <v>3607.4500000000003</v>
      </c>
      <c r="N7291" s="22">
        <f>shipments[[#This Row],[Amount]]-shipments[[#This Row],[total cost]]</f>
        <v>3882.7999999999997</v>
      </c>
    </row>
    <row r="7292" spans="1:14" x14ac:dyDescent="0.35">
      <c r="A7292" t="s">
        <v>7347</v>
      </c>
      <c r="B7292" t="s">
        <v>8060</v>
      </c>
      <c r="C7292" t="s">
        <v>8014</v>
      </c>
      <c r="D7292" t="s">
        <v>8034</v>
      </c>
      <c r="E7292" s="1">
        <v>44957</v>
      </c>
      <c r="F7292">
        <v>12726</v>
      </c>
      <c r="G7292">
        <v>1818</v>
      </c>
      <c r="H7292" t="s">
        <v>7</v>
      </c>
      <c r="I7292" t="str">
        <f>VLOOKUP(shipments[[#This Row],[SPID]],CHOOSE({1,2},people[[#All],[SPID]],people[[#All],[Sales_person]]),2,0)</f>
        <v>Jehu Rudeforth</v>
      </c>
      <c r="J7292">
        <f>YEAR(shipments[[#This Row],[Shipdate]])</f>
        <v>2023</v>
      </c>
      <c r="K7292" s="22"/>
      <c r="L7292" s="22">
        <f>VLOOKUP(shipments[[#This Row],[PID]],CHOOSE({1,2},products[PID],products[Cost_per_box]),2,0)</f>
        <v>3.85</v>
      </c>
      <c r="M7292" s="22">
        <f>shipments[[#This Row],[Boxes]]*shipments[[#This Row],[cost_per_box]]</f>
        <v>6999.3</v>
      </c>
      <c r="N7292" s="22">
        <f>shipments[[#This Row],[Amount]]-shipments[[#This Row],[total cost]]</f>
        <v>5726.7</v>
      </c>
    </row>
    <row r="7293" spans="1:14" x14ac:dyDescent="0.35">
      <c r="A7293" t="s">
        <v>7348</v>
      </c>
      <c r="B7293" t="s">
        <v>8060</v>
      </c>
      <c r="C7293" t="s">
        <v>8014</v>
      </c>
      <c r="D7293" t="s">
        <v>8037</v>
      </c>
      <c r="E7293" s="1">
        <v>45064</v>
      </c>
      <c r="F7293">
        <v>852.75</v>
      </c>
      <c r="G7293">
        <v>171</v>
      </c>
      <c r="H7293" t="s">
        <v>7</v>
      </c>
      <c r="I7293" t="str">
        <f>VLOOKUP(shipments[[#This Row],[SPID]],CHOOSE({1,2},people[[#All],[SPID]],people[[#All],[Sales_person]]),2,0)</f>
        <v>Jehu Rudeforth</v>
      </c>
      <c r="J7293">
        <f>YEAR(shipments[[#This Row],[Shipdate]])</f>
        <v>2023</v>
      </c>
      <c r="K7293" s="22"/>
      <c r="L7293" s="22">
        <f>VLOOKUP(shipments[[#This Row],[PID]],CHOOSE({1,2},products[PID],products[Cost_per_box]),2,0)</f>
        <v>3.85</v>
      </c>
      <c r="M7293" s="22">
        <f>shipments[[#This Row],[Boxes]]*shipments[[#This Row],[cost_per_box]]</f>
        <v>658.35</v>
      </c>
      <c r="N7293" s="22">
        <f>shipments[[#This Row],[Amount]]-shipments[[#This Row],[total cost]]</f>
        <v>194.39999999999998</v>
      </c>
    </row>
    <row r="7294" spans="1:14" x14ac:dyDescent="0.35">
      <c r="A7294" t="s">
        <v>7349</v>
      </c>
      <c r="B7294" t="s">
        <v>8060</v>
      </c>
      <c r="C7294" t="s">
        <v>8014</v>
      </c>
      <c r="D7294" t="s">
        <v>8038</v>
      </c>
      <c r="E7294" s="1">
        <v>45205</v>
      </c>
      <c r="F7294">
        <v>1089</v>
      </c>
      <c r="G7294">
        <v>182</v>
      </c>
      <c r="H7294" t="s">
        <v>7</v>
      </c>
      <c r="I7294" t="str">
        <f>VLOOKUP(shipments[[#This Row],[SPID]],CHOOSE({1,2},people[[#All],[SPID]],people[[#All],[Sales_person]]),2,0)</f>
        <v>Jehu Rudeforth</v>
      </c>
      <c r="J7294">
        <f>YEAR(shipments[[#This Row],[Shipdate]])</f>
        <v>2023</v>
      </c>
      <c r="K7294" s="22"/>
      <c r="L7294" s="22">
        <f>VLOOKUP(shipments[[#This Row],[PID]],CHOOSE({1,2},products[PID],products[Cost_per_box]),2,0)</f>
        <v>3.85</v>
      </c>
      <c r="M7294" s="22">
        <f>shipments[[#This Row],[Boxes]]*shipments[[#This Row],[cost_per_box]]</f>
        <v>700.7</v>
      </c>
      <c r="N7294" s="22">
        <f>shipments[[#This Row],[Amount]]-shipments[[#This Row],[total cost]]</f>
        <v>388.29999999999995</v>
      </c>
    </row>
    <row r="7295" spans="1:14" x14ac:dyDescent="0.35">
      <c r="A7295" t="s">
        <v>7350</v>
      </c>
      <c r="B7295" t="s">
        <v>8060</v>
      </c>
      <c r="C7295" t="s">
        <v>8014</v>
      </c>
      <c r="D7295" t="s">
        <v>8038</v>
      </c>
      <c r="E7295" s="1">
        <v>45299</v>
      </c>
      <c r="F7295">
        <v>2058.75</v>
      </c>
      <c r="G7295">
        <v>344</v>
      </c>
      <c r="H7295" t="s">
        <v>40</v>
      </c>
      <c r="I7295" t="str">
        <f>VLOOKUP(shipments[[#This Row],[SPID]],CHOOSE({1,2},people[[#All],[SPID]],people[[#All],[Sales_person]]),2,0)</f>
        <v>Jehu Rudeforth</v>
      </c>
      <c r="J7295">
        <f>YEAR(shipments[[#This Row],[Shipdate]])</f>
        <v>2024</v>
      </c>
      <c r="K7295" s="22"/>
      <c r="L7295" s="22">
        <f>VLOOKUP(shipments[[#This Row],[PID]],CHOOSE({1,2},products[PID],products[Cost_per_box]),2,0)</f>
        <v>3.85</v>
      </c>
      <c r="M7295" s="22">
        <f>shipments[[#This Row],[Boxes]]*shipments[[#This Row],[cost_per_box]]</f>
        <v>1324.4</v>
      </c>
      <c r="N7295" s="22">
        <f>shipments[[#This Row],[Amount]]-shipments[[#This Row],[total cost]]</f>
        <v>734.34999999999991</v>
      </c>
    </row>
    <row r="7296" spans="1:14" x14ac:dyDescent="0.35">
      <c r="A7296" t="s">
        <v>7351</v>
      </c>
      <c r="B7296" t="s">
        <v>8060</v>
      </c>
      <c r="C7296" t="s">
        <v>8014</v>
      </c>
      <c r="D7296" t="s">
        <v>8038</v>
      </c>
      <c r="E7296" s="1">
        <v>45208</v>
      </c>
      <c r="F7296">
        <v>3865.5</v>
      </c>
      <c r="G7296">
        <v>553</v>
      </c>
      <c r="H7296" t="s">
        <v>7</v>
      </c>
      <c r="I7296" t="str">
        <f>VLOOKUP(shipments[[#This Row],[SPID]],CHOOSE({1,2},people[[#All],[SPID]],people[[#All],[Sales_person]]),2,0)</f>
        <v>Jehu Rudeforth</v>
      </c>
      <c r="J7296">
        <f>YEAR(shipments[[#This Row],[Shipdate]])</f>
        <v>2023</v>
      </c>
      <c r="K7296" s="22"/>
      <c r="L7296" s="22">
        <f>VLOOKUP(shipments[[#This Row],[PID]],CHOOSE({1,2},products[PID],products[Cost_per_box]),2,0)</f>
        <v>3.85</v>
      </c>
      <c r="M7296" s="22">
        <f>shipments[[#This Row],[Boxes]]*shipments[[#This Row],[cost_per_box]]</f>
        <v>2129.0500000000002</v>
      </c>
      <c r="N7296" s="22">
        <f>shipments[[#This Row],[Amount]]-shipments[[#This Row],[total cost]]</f>
        <v>1736.4499999999998</v>
      </c>
    </row>
    <row r="7297" spans="1:14" x14ac:dyDescent="0.35">
      <c r="A7297" t="s">
        <v>7352</v>
      </c>
      <c r="B7297" t="s">
        <v>8060</v>
      </c>
      <c r="C7297" t="s">
        <v>8014</v>
      </c>
      <c r="D7297" t="s">
        <v>8033</v>
      </c>
      <c r="E7297" s="1">
        <v>45209</v>
      </c>
      <c r="F7297">
        <v>7449.75</v>
      </c>
      <c r="G7297">
        <v>1065</v>
      </c>
      <c r="H7297" t="s">
        <v>40</v>
      </c>
      <c r="I7297" t="str">
        <f>VLOOKUP(shipments[[#This Row],[SPID]],CHOOSE({1,2},people[[#All],[SPID]],people[[#All],[Sales_person]]),2,0)</f>
        <v>Jehu Rudeforth</v>
      </c>
      <c r="J7297">
        <f>YEAR(shipments[[#This Row],[Shipdate]])</f>
        <v>2023</v>
      </c>
      <c r="K7297" s="22"/>
      <c r="L7297" s="22">
        <f>VLOOKUP(shipments[[#This Row],[PID]],CHOOSE({1,2},products[PID],products[Cost_per_box]),2,0)</f>
        <v>3.85</v>
      </c>
      <c r="M7297" s="22">
        <f>shipments[[#This Row],[Boxes]]*shipments[[#This Row],[cost_per_box]]</f>
        <v>4100.25</v>
      </c>
      <c r="N7297" s="22">
        <f>shipments[[#This Row],[Amount]]-shipments[[#This Row],[total cost]]</f>
        <v>3349.5</v>
      </c>
    </row>
    <row r="7298" spans="1:14" x14ac:dyDescent="0.35">
      <c r="A7298" t="s">
        <v>7353</v>
      </c>
      <c r="B7298" t="s">
        <v>8060</v>
      </c>
      <c r="C7298" t="s">
        <v>8015</v>
      </c>
      <c r="D7298" t="s">
        <v>8033</v>
      </c>
      <c r="E7298" s="1">
        <v>45126</v>
      </c>
      <c r="F7298">
        <v>573.75</v>
      </c>
      <c r="G7298">
        <v>115</v>
      </c>
      <c r="H7298" t="s">
        <v>7</v>
      </c>
      <c r="I7298" t="str">
        <f>VLOOKUP(shipments[[#This Row],[SPID]],CHOOSE({1,2},people[[#All],[SPID]],people[[#All],[Sales_person]]),2,0)</f>
        <v>Jehu Rudeforth</v>
      </c>
      <c r="J7298">
        <f>YEAR(shipments[[#This Row],[Shipdate]])</f>
        <v>2023</v>
      </c>
      <c r="K7298" s="22"/>
      <c r="L7298" s="22">
        <f>VLOOKUP(shipments[[#This Row],[PID]],CHOOSE({1,2},products[PID],products[Cost_per_box]),2,0)</f>
        <v>5.72</v>
      </c>
      <c r="M7298" s="22">
        <f>shipments[[#This Row],[Boxes]]*shipments[[#This Row],[cost_per_box]]</f>
        <v>657.8</v>
      </c>
      <c r="N7298" s="22">
        <f>shipments[[#This Row],[Amount]]-shipments[[#This Row],[total cost]]</f>
        <v>-84.049999999999955</v>
      </c>
    </row>
    <row r="7299" spans="1:14" x14ac:dyDescent="0.35">
      <c r="A7299" t="s">
        <v>7354</v>
      </c>
      <c r="B7299" t="s">
        <v>8060</v>
      </c>
      <c r="C7299" t="s">
        <v>8015</v>
      </c>
      <c r="D7299" t="s">
        <v>8034</v>
      </c>
      <c r="E7299" s="1">
        <v>45446</v>
      </c>
      <c r="F7299">
        <v>684</v>
      </c>
      <c r="G7299">
        <v>137</v>
      </c>
      <c r="H7299" t="s">
        <v>7</v>
      </c>
      <c r="I7299" t="str">
        <f>VLOOKUP(shipments[[#This Row],[SPID]],CHOOSE({1,2},people[[#All],[SPID]],people[[#All],[Sales_person]]),2,0)</f>
        <v>Jehu Rudeforth</v>
      </c>
      <c r="J7299">
        <f>YEAR(shipments[[#This Row],[Shipdate]])</f>
        <v>2024</v>
      </c>
      <c r="K7299" s="22"/>
      <c r="L7299" s="22">
        <f>VLOOKUP(shipments[[#This Row],[PID]],CHOOSE({1,2},products[PID],products[Cost_per_box]),2,0)</f>
        <v>5.72</v>
      </c>
      <c r="M7299" s="22">
        <f>shipments[[#This Row],[Boxes]]*shipments[[#This Row],[cost_per_box]]</f>
        <v>783.64</v>
      </c>
      <c r="N7299" s="22">
        <f>shipments[[#This Row],[Amount]]-shipments[[#This Row],[total cost]]</f>
        <v>-99.639999999999986</v>
      </c>
    </row>
    <row r="7300" spans="1:14" x14ac:dyDescent="0.35">
      <c r="A7300" t="s">
        <v>7355</v>
      </c>
      <c r="B7300" t="s">
        <v>8060</v>
      </c>
      <c r="C7300" t="s">
        <v>8015</v>
      </c>
      <c r="D7300" t="s">
        <v>8038</v>
      </c>
      <c r="E7300" s="1">
        <v>45547</v>
      </c>
      <c r="F7300">
        <v>2810.25</v>
      </c>
      <c r="G7300">
        <v>313</v>
      </c>
      <c r="H7300" t="s">
        <v>26</v>
      </c>
      <c r="I7300" t="str">
        <f>VLOOKUP(shipments[[#This Row],[SPID]],CHOOSE({1,2},people[[#All],[SPID]],people[[#All],[Sales_person]]),2,0)</f>
        <v>Jehu Rudeforth</v>
      </c>
      <c r="J7300">
        <f>YEAR(shipments[[#This Row],[Shipdate]])</f>
        <v>2024</v>
      </c>
      <c r="K7300" s="22"/>
      <c r="L7300" s="22">
        <f>VLOOKUP(shipments[[#This Row],[PID]],CHOOSE({1,2},products[PID],products[Cost_per_box]),2,0)</f>
        <v>5.72</v>
      </c>
      <c r="M7300" s="22">
        <f>shipments[[#This Row],[Boxes]]*shipments[[#This Row],[cost_per_box]]</f>
        <v>1790.36</v>
      </c>
      <c r="N7300" s="22">
        <f>shipments[[#This Row],[Amount]]-shipments[[#This Row],[total cost]]</f>
        <v>1019.8900000000001</v>
      </c>
    </row>
    <row r="7301" spans="1:14" x14ac:dyDescent="0.35">
      <c r="A7301" t="s">
        <v>7356</v>
      </c>
      <c r="B7301" t="s">
        <v>8060</v>
      </c>
      <c r="C7301" t="s">
        <v>8015</v>
      </c>
      <c r="D7301" t="s">
        <v>8038</v>
      </c>
      <c r="E7301" s="1">
        <v>45313</v>
      </c>
      <c r="F7301">
        <v>6745.5</v>
      </c>
      <c r="G7301">
        <v>844</v>
      </c>
      <c r="H7301" t="s">
        <v>7</v>
      </c>
      <c r="I7301" t="str">
        <f>VLOOKUP(shipments[[#This Row],[SPID]],CHOOSE({1,2},people[[#All],[SPID]],people[[#All],[Sales_person]]),2,0)</f>
        <v>Jehu Rudeforth</v>
      </c>
      <c r="J7301">
        <f>YEAR(shipments[[#This Row],[Shipdate]])</f>
        <v>2024</v>
      </c>
      <c r="K7301" s="22"/>
      <c r="L7301" s="22">
        <f>VLOOKUP(shipments[[#This Row],[PID]],CHOOSE({1,2},products[PID],products[Cost_per_box]),2,0)</f>
        <v>5.72</v>
      </c>
      <c r="M7301" s="22">
        <f>shipments[[#This Row],[Boxes]]*shipments[[#This Row],[cost_per_box]]</f>
        <v>4827.6799999999994</v>
      </c>
      <c r="N7301" s="22">
        <f>shipments[[#This Row],[Amount]]-shipments[[#This Row],[total cost]]</f>
        <v>1917.8200000000006</v>
      </c>
    </row>
    <row r="7302" spans="1:14" x14ac:dyDescent="0.35">
      <c r="A7302" t="s">
        <v>7357</v>
      </c>
      <c r="B7302" t="s">
        <v>8060</v>
      </c>
      <c r="C7302" t="s">
        <v>8015</v>
      </c>
      <c r="D7302" t="s">
        <v>8034</v>
      </c>
      <c r="E7302" s="1">
        <v>45135</v>
      </c>
      <c r="F7302">
        <v>3312</v>
      </c>
      <c r="G7302">
        <v>474</v>
      </c>
      <c r="H7302" t="s">
        <v>7</v>
      </c>
      <c r="I7302" t="str">
        <f>VLOOKUP(shipments[[#This Row],[SPID]],CHOOSE({1,2},people[[#All],[SPID]],people[[#All],[Sales_person]]),2,0)</f>
        <v>Jehu Rudeforth</v>
      </c>
      <c r="J7302">
        <f>YEAR(shipments[[#This Row],[Shipdate]])</f>
        <v>2023</v>
      </c>
      <c r="K7302" s="22"/>
      <c r="L7302" s="22">
        <f>VLOOKUP(shipments[[#This Row],[PID]],CHOOSE({1,2},products[PID],products[Cost_per_box]),2,0)</f>
        <v>5.72</v>
      </c>
      <c r="M7302" s="22">
        <f>shipments[[#This Row],[Boxes]]*shipments[[#This Row],[cost_per_box]]</f>
        <v>2711.2799999999997</v>
      </c>
      <c r="N7302" s="22">
        <f>shipments[[#This Row],[Amount]]-shipments[[#This Row],[total cost]]</f>
        <v>600.72000000000025</v>
      </c>
    </row>
    <row r="7303" spans="1:14" x14ac:dyDescent="0.35">
      <c r="A7303" t="s">
        <v>7358</v>
      </c>
      <c r="B7303" t="s">
        <v>8060</v>
      </c>
      <c r="C7303" t="s">
        <v>8015</v>
      </c>
      <c r="D7303" t="s">
        <v>8038</v>
      </c>
      <c r="E7303" s="1">
        <v>44930</v>
      </c>
      <c r="F7303">
        <v>405</v>
      </c>
      <c r="G7303">
        <v>51</v>
      </c>
      <c r="H7303" t="s">
        <v>7</v>
      </c>
      <c r="I7303" t="str">
        <f>VLOOKUP(shipments[[#This Row],[SPID]],CHOOSE({1,2},people[[#All],[SPID]],people[[#All],[Sales_person]]),2,0)</f>
        <v>Jehu Rudeforth</v>
      </c>
      <c r="J7303">
        <f>YEAR(shipments[[#This Row],[Shipdate]])</f>
        <v>2023</v>
      </c>
      <c r="K7303" s="22"/>
      <c r="L7303" s="22">
        <f>VLOOKUP(shipments[[#This Row],[PID]],CHOOSE({1,2},products[PID],products[Cost_per_box]),2,0)</f>
        <v>5.72</v>
      </c>
      <c r="M7303" s="22">
        <f>shipments[[#This Row],[Boxes]]*shipments[[#This Row],[cost_per_box]]</f>
        <v>291.71999999999997</v>
      </c>
      <c r="N7303" s="22">
        <f>shipments[[#This Row],[Amount]]-shipments[[#This Row],[total cost]]</f>
        <v>113.28000000000003</v>
      </c>
    </row>
    <row r="7304" spans="1:14" x14ac:dyDescent="0.35">
      <c r="A7304" t="s">
        <v>7359</v>
      </c>
      <c r="B7304" t="s">
        <v>8060</v>
      </c>
      <c r="C7304" t="s">
        <v>8016</v>
      </c>
      <c r="D7304" t="s">
        <v>8037</v>
      </c>
      <c r="E7304" s="1">
        <v>45209</v>
      </c>
      <c r="F7304">
        <v>3372.75</v>
      </c>
      <c r="G7304">
        <v>130</v>
      </c>
      <c r="H7304" t="s">
        <v>7</v>
      </c>
      <c r="I7304" t="str">
        <f>VLOOKUP(shipments[[#This Row],[SPID]],CHOOSE({1,2},people[[#All],[SPID]],people[[#All],[Sales_person]]),2,0)</f>
        <v>Jehu Rudeforth</v>
      </c>
      <c r="J7304">
        <f>YEAR(shipments[[#This Row],[Shipdate]])</f>
        <v>2023</v>
      </c>
      <c r="K7304" s="22"/>
      <c r="L7304" s="22">
        <f>VLOOKUP(shipments[[#This Row],[PID]],CHOOSE({1,2},products[PID],products[Cost_per_box]),2,0)</f>
        <v>6.31</v>
      </c>
      <c r="M7304" s="22">
        <f>shipments[[#This Row],[Boxes]]*shipments[[#This Row],[cost_per_box]]</f>
        <v>820.3</v>
      </c>
      <c r="N7304" s="22">
        <f>shipments[[#This Row],[Amount]]-shipments[[#This Row],[total cost]]</f>
        <v>2552.4499999999998</v>
      </c>
    </row>
    <row r="7305" spans="1:14" x14ac:dyDescent="0.35">
      <c r="A7305" t="s">
        <v>7360</v>
      </c>
      <c r="B7305" t="s">
        <v>8060</v>
      </c>
      <c r="C7305" t="s">
        <v>8016</v>
      </c>
      <c r="D7305" t="s">
        <v>8038</v>
      </c>
      <c r="E7305" s="1">
        <v>44963</v>
      </c>
      <c r="F7305">
        <v>2781</v>
      </c>
      <c r="G7305">
        <v>107</v>
      </c>
      <c r="H7305" t="s">
        <v>7</v>
      </c>
      <c r="I7305" t="str">
        <f>VLOOKUP(shipments[[#This Row],[SPID]],CHOOSE({1,2},people[[#All],[SPID]],people[[#All],[Sales_person]]),2,0)</f>
        <v>Jehu Rudeforth</v>
      </c>
      <c r="J7305">
        <f>YEAR(shipments[[#This Row],[Shipdate]])</f>
        <v>2023</v>
      </c>
      <c r="K7305" s="22"/>
      <c r="L7305" s="22">
        <f>VLOOKUP(shipments[[#This Row],[PID]],CHOOSE({1,2},products[PID],products[Cost_per_box]),2,0)</f>
        <v>6.31</v>
      </c>
      <c r="M7305" s="22">
        <f>shipments[[#This Row],[Boxes]]*shipments[[#This Row],[cost_per_box]]</f>
        <v>675.17</v>
      </c>
      <c r="N7305" s="22">
        <f>shipments[[#This Row],[Amount]]-shipments[[#This Row],[total cost]]</f>
        <v>2105.83</v>
      </c>
    </row>
    <row r="7306" spans="1:14" x14ac:dyDescent="0.35">
      <c r="A7306" t="s">
        <v>7361</v>
      </c>
      <c r="B7306" t="s">
        <v>8060</v>
      </c>
      <c r="C7306" t="s">
        <v>8016</v>
      </c>
      <c r="D7306" t="s">
        <v>8038</v>
      </c>
      <c r="E7306" s="1">
        <v>45411</v>
      </c>
      <c r="F7306">
        <v>3386.25</v>
      </c>
      <c r="G7306">
        <v>131</v>
      </c>
      <c r="H7306" t="s">
        <v>40</v>
      </c>
      <c r="I7306" t="str">
        <f>VLOOKUP(shipments[[#This Row],[SPID]],CHOOSE({1,2},people[[#All],[SPID]],people[[#All],[Sales_person]]),2,0)</f>
        <v>Jehu Rudeforth</v>
      </c>
      <c r="J7306">
        <f>YEAR(shipments[[#This Row],[Shipdate]])</f>
        <v>2024</v>
      </c>
      <c r="K7306" s="22"/>
      <c r="L7306" s="22">
        <f>VLOOKUP(shipments[[#This Row],[PID]],CHOOSE({1,2},products[PID],products[Cost_per_box]),2,0)</f>
        <v>6.31</v>
      </c>
      <c r="M7306" s="22">
        <f>shipments[[#This Row],[Boxes]]*shipments[[#This Row],[cost_per_box]]</f>
        <v>826.6099999999999</v>
      </c>
      <c r="N7306" s="22">
        <f>shipments[[#This Row],[Amount]]-shipments[[#This Row],[total cost]]</f>
        <v>2559.6400000000003</v>
      </c>
    </row>
    <row r="7307" spans="1:14" x14ac:dyDescent="0.35">
      <c r="A7307" t="s">
        <v>7362</v>
      </c>
      <c r="B7307" t="s">
        <v>8060</v>
      </c>
      <c r="C7307" t="s">
        <v>8017</v>
      </c>
      <c r="D7307" t="s">
        <v>8033</v>
      </c>
      <c r="E7307" s="1">
        <v>45491</v>
      </c>
      <c r="F7307">
        <v>6203.25</v>
      </c>
      <c r="G7307">
        <v>222</v>
      </c>
      <c r="H7307" t="s">
        <v>18</v>
      </c>
      <c r="I7307" t="str">
        <f>VLOOKUP(shipments[[#This Row],[SPID]],CHOOSE({1,2},people[[#All],[SPID]],people[[#All],[Sales_person]]),2,0)</f>
        <v>Jehu Rudeforth</v>
      </c>
      <c r="J7307">
        <f>YEAR(shipments[[#This Row],[Shipdate]])</f>
        <v>2024</v>
      </c>
      <c r="K7307" s="22"/>
      <c r="L7307" s="22">
        <f>VLOOKUP(shipments[[#This Row],[PID]],CHOOSE({1,2},products[PID],products[Cost_per_box]),2,0)</f>
        <v>9.94</v>
      </c>
      <c r="M7307" s="22">
        <f>shipments[[#This Row],[Boxes]]*shipments[[#This Row],[cost_per_box]]</f>
        <v>2206.6799999999998</v>
      </c>
      <c r="N7307" s="22">
        <f>shipments[[#This Row],[Amount]]-shipments[[#This Row],[total cost]]</f>
        <v>3996.57</v>
      </c>
    </row>
    <row r="7308" spans="1:14" x14ac:dyDescent="0.35">
      <c r="A7308" t="s">
        <v>7363</v>
      </c>
      <c r="B7308" t="s">
        <v>8060</v>
      </c>
      <c r="C7308" t="s">
        <v>8018</v>
      </c>
      <c r="D7308" t="s">
        <v>8033</v>
      </c>
      <c r="E7308" s="1">
        <v>45110</v>
      </c>
      <c r="F7308">
        <v>1836</v>
      </c>
      <c r="G7308">
        <v>97</v>
      </c>
      <c r="H7308" t="s">
        <v>7</v>
      </c>
      <c r="I7308" t="str">
        <f>VLOOKUP(shipments[[#This Row],[SPID]],CHOOSE({1,2},people[[#All],[SPID]],people[[#All],[Sales_person]]),2,0)</f>
        <v>Jehu Rudeforth</v>
      </c>
      <c r="J7308">
        <f>YEAR(shipments[[#This Row],[Shipdate]])</f>
        <v>2023</v>
      </c>
      <c r="K7308" s="22"/>
      <c r="L7308" s="22">
        <f>VLOOKUP(shipments[[#This Row],[PID]],CHOOSE({1,2},products[PID],products[Cost_per_box]),2,0)</f>
        <v>7.73</v>
      </c>
      <c r="M7308" s="22">
        <f>shipments[[#This Row],[Boxes]]*shipments[[#This Row],[cost_per_box]]</f>
        <v>749.81000000000006</v>
      </c>
      <c r="N7308" s="22">
        <f>shipments[[#This Row],[Amount]]-shipments[[#This Row],[total cost]]</f>
        <v>1086.19</v>
      </c>
    </row>
    <row r="7309" spans="1:14" x14ac:dyDescent="0.35">
      <c r="A7309" t="s">
        <v>7364</v>
      </c>
      <c r="B7309" t="s">
        <v>8060</v>
      </c>
      <c r="C7309" t="s">
        <v>8018</v>
      </c>
      <c r="D7309" t="s">
        <v>8034</v>
      </c>
      <c r="E7309" s="1">
        <v>45488</v>
      </c>
      <c r="F7309">
        <v>16488</v>
      </c>
      <c r="G7309">
        <v>825</v>
      </c>
      <c r="H7309" t="s">
        <v>18</v>
      </c>
      <c r="I7309" t="str">
        <f>VLOOKUP(shipments[[#This Row],[SPID]],CHOOSE({1,2},people[[#All],[SPID]],people[[#All],[Sales_person]]),2,0)</f>
        <v>Jehu Rudeforth</v>
      </c>
      <c r="J7309">
        <f>YEAR(shipments[[#This Row],[Shipdate]])</f>
        <v>2024</v>
      </c>
      <c r="K7309" s="22"/>
      <c r="L7309" s="22">
        <f>VLOOKUP(shipments[[#This Row],[PID]],CHOOSE({1,2},products[PID],products[Cost_per_box]),2,0)</f>
        <v>7.73</v>
      </c>
      <c r="M7309" s="22">
        <f>shipments[[#This Row],[Boxes]]*shipments[[#This Row],[cost_per_box]]</f>
        <v>6377.25</v>
      </c>
      <c r="N7309" s="22">
        <f>shipments[[#This Row],[Amount]]-shipments[[#This Row],[total cost]]</f>
        <v>10110.75</v>
      </c>
    </row>
    <row r="7310" spans="1:14" x14ac:dyDescent="0.35">
      <c r="A7310" t="s">
        <v>7365</v>
      </c>
      <c r="B7310" t="s">
        <v>8060</v>
      </c>
      <c r="C7310" t="s">
        <v>8018</v>
      </c>
      <c r="D7310" t="s">
        <v>8033</v>
      </c>
      <c r="E7310" s="1">
        <v>45167</v>
      </c>
      <c r="F7310">
        <v>10599.75</v>
      </c>
      <c r="G7310">
        <v>558</v>
      </c>
      <c r="H7310" t="s">
        <v>7</v>
      </c>
      <c r="I7310" t="str">
        <f>VLOOKUP(shipments[[#This Row],[SPID]],CHOOSE({1,2},people[[#All],[SPID]],people[[#All],[Sales_person]]),2,0)</f>
        <v>Jehu Rudeforth</v>
      </c>
      <c r="J7310">
        <f>YEAR(shipments[[#This Row],[Shipdate]])</f>
        <v>2023</v>
      </c>
      <c r="K7310" s="22"/>
      <c r="L7310" s="22">
        <f>VLOOKUP(shipments[[#This Row],[PID]],CHOOSE({1,2},products[PID],products[Cost_per_box]),2,0)</f>
        <v>7.73</v>
      </c>
      <c r="M7310" s="22">
        <f>shipments[[#This Row],[Boxes]]*shipments[[#This Row],[cost_per_box]]</f>
        <v>4313.34</v>
      </c>
      <c r="N7310" s="22">
        <f>shipments[[#This Row],[Amount]]-shipments[[#This Row],[total cost]]</f>
        <v>6286.41</v>
      </c>
    </row>
    <row r="7311" spans="1:14" x14ac:dyDescent="0.35">
      <c r="A7311" t="s">
        <v>7366</v>
      </c>
      <c r="B7311" t="s">
        <v>8060</v>
      </c>
      <c r="C7311" t="s">
        <v>8018</v>
      </c>
      <c r="D7311" t="s">
        <v>8034</v>
      </c>
      <c r="E7311" s="1">
        <v>45106</v>
      </c>
      <c r="F7311">
        <v>11225.25</v>
      </c>
      <c r="G7311">
        <v>535</v>
      </c>
      <c r="H7311" t="s">
        <v>7</v>
      </c>
      <c r="I7311" t="str">
        <f>VLOOKUP(shipments[[#This Row],[SPID]],CHOOSE({1,2},people[[#All],[SPID]],people[[#All],[Sales_person]]),2,0)</f>
        <v>Jehu Rudeforth</v>
      </c>
      <c r="J7311">
        <f>YEAR(shipments[[#This Row],[Shipdate]])</f>
        <v>2023</v>
      </c>
      <c r="K7311" s="22"/>
      <c r="L7311" s="22">
        <f>VLOOKUP(shipments[[#This Row],[PID]],CHOOSE({1,2},products[PID],products[Cost_per_box]),2,0)</f>
        <v>7.73</v>
      </c>
      <c r="M7311" s="22">
        <f>shipments[[#This Row],[Boxes]]*shipments[[#This Row],[cost_per_box]]</f>
        <v>4135.55</v>
      </c>
      <c r="N7311" s="22">
        <f>shipments[[#This Row],[Amount]]-shipments[[#This Row],[total cost]]</f>
        <v>7089.7</v>
      </c>
    </row>
    <row r="7312" spans="1:14" x14ac:dyDescent="0.35">
      <c r="A7312" t="s">
        <v>7367</v>
      </c>
      <c r="B7312" t="s">
        <v>8060</v>
      </c>
      <c r="C7312" t="s">
        <v>8018</v>
      </c>
      <c r="D7312" t="s">
        <v>8033</v>
      </c>
      <c r="E7312" s="1">
        <v>44953</v>
      </c>
      <c r="F7312">
        <v>5276.25</v>
      </c>
      <c r="G7312">
        <v>264</v>
      </c>
      <c r="H7312" t="s">
        <v>7</v>
      </c>
      <c r="I7312" t="str">
        <f>VLOOKUP(shipments[[#This Row],[SPID]],CHOOSE({1,2},people[[#All],[SPID]],people[[#All],[Sales_person]]),2,0)</f>
        <v>Jehu Rudeforth</v>
      </c>
      <c r="J7312">
        <f>YEAR(shipments[[#This Row],[Shipdate]])</f>
        <v>2023</v>
      </c>
      <c r="K7312" s="22"/>
      <c r="L7312" s="22">
        <f>VLOOKUP(shipments[[#This Row],[PID]],CHOOSE({1,2},products[PID],products[Cost_per_box]),2,0)</f>
        <v>7.73</v>
      </c>
      <c r="M7312" s="22">
        <f>shipments[[#This Row],[Boxes]]*shipments[[#This Row],[cost_per_box]]</f>
        <v>2040.72</v>
      </c>
      <c r="N7312" s="22">
        <f>shipments[[#This Row],[Amount]]-shipments[[#This Row],[total cost]]</f>
        <v>3235.5299999999997</v>
      </c>
    </row>
    <row r="7313" spans="1:14" x14ac:dyDescent="0.35">
      <c r="A7313" t="s">
        <v>7368</v>
      </c>
      <c r="B7313" t="s">
        <v>8060</v>
      </c>
      <c r="C7313" t="s">
        <v>8020</v>
      </c>
      <c r="D7313" t="s">
        <v>8034</v>
      </c>
      <c r="E7313" s="1">
        <v>45259</v>
      </c>
      <c r="F7313">
        <v>1791</v>
      </c>
      <c r="G7313">
        <v>150</v>
      </c>
      <c r="H7313" t="s">
        <v>7</v>
      </c>
      <c r="I7313" t="str">
        <f>VLOOKUP(shipments[[#This Row],[SPID]],CHOOSE({1,2},people[[#All],[SPID]],people[[#All],[Sales_person]]),2,0)</f>
        <v>Jehu Rudeforth</v>
      </c>
      <c r="J7313">
        <f>YEAR(shipments[[#This Row],[Shipdate]])</f>
        <v>2023</v>
      </c>
      <c r="K7313" s="22"/>
      <c r="L7313" s="22">
        <f>VLOOKUP(shipments[[#This Row],[PID]],CHOOSE({1,2},products[PID],products[Cost_per_box]),2,0)</f>
        <v>8.2200000000000006</v>
      </c>
      <c r="M7313" s="22">
        <f>shipments[[#This Row],[Boxes]]*shipments[[#This Row],[cost_per_box]]</f>
        <v>1233</v>
      </c>
      <c r="N7313" s="22">
        <f>shipments[[#This Row],[Amount]]-shipments[[#This Row],[total cost]]</f>
        <v>558</v>
      </c>
    </row>
    <row r="7314" spans="1:14" x14ac:dyDescent="0.35">
      <c r="A7314" t="s">
        <v>7369</v>
      </c>
      <c r="B7314" t="s">
        <v>8060</v>
      </c>
      <c r="C7314" t="s">
        <v>8020</v>
      </c>
      <c r="D7314" t="s">
        <v>8034</v>
      </c>
      <c r="E7314" s="1">
        <v>45266</v>
      </c>
      <c r="F7314">
        <v>3442.5</v>
      </c>
      <c r="G7314">
        <v>287</v>
      </c>
      <c r="H7314" t="s">
        <v>7</v>
      </c>
      <c r="I7314" t="str">
        <f>VLOOKUP(shipments[[#This Row],[SPID]],CHOOSE({1,2},people[[#All],[SPID]],people[[#All],[Sales_person]]),2,0)</f>
        <v>Jehu Rudeforth</v>
      </c>
      <c r="J7314">
        <f>YEAR(shipments[[#This Row],[Shipdate]])</f>
        <v>2023</v>
      </c>
      <c r="K7314" s="22"/>
      <c r="L7314" s="22">
        <f>VLOOKUP(shipments[[#This Row],[PID]],CHOOSE({1,2},products[PID],products[Cost_per_box]),2,0)</f>
        <v>8.2200000000000006</v>
      </c>
      <c r="M7314" s="22">
        <f>shipments[[#This Row],[Boxes]]*shipments[[#This Row],[cost_per_box]]</f>
        <v>2359.1400000000003</v>
      </c>
      <c r="N7314" s="22">
        <f>shipments[[#This Row],[Amount]]-shipments[[#This Row],[total cost]]</f>
        <v>1083.3599999999997</v>
      </c>
    </row>
    <row r="7315" spans="1:14" x14ac:dyDescent="0.35">
      <c r="A7315" t="s">
        <v>7370</v>
      </c>
      <c r="B7315" t="s">
        <v>8060</v>
      </c>
      <c r="C7315" t="s">
        <v>8020</v>
      </c>
      <c r="D7315" t="s">
        <v>8037</v>
      </c>
      <c r="E7315" s="1">
        <v>45191</v>
      </c>
      <c r="F7315">
        <v>3354.75</v>
      </c>
      <c r="G7315">
        <v>259</v>
      </c>
      <c r="H7315" t="s">
        <v>7</v>
      </c>
      <c r="I7315" t="str">
        <f>VLOOKUP(shipments[[#This Row],[SPID]],CHOOSE({1,2},people[[#All],[SPID]],people[[#All],[Sales_person]]),2,0)</f>
        <v>Jehu Rudeforth</v>
      </c>
      <c r="J7315">
        <f>YEAR(shipments[[#This Row],[Shipdate]])</f>
        <v>2023</v>
      </c>
      <c r="K7315" s="22"/>
      <c r="L7315" s="22">
        <f>VLOOKUP(shipments[[#This Row],[PID]],CHOOSE({1,2},products[PID],products[Cost_per_box]),2,0)</f>
        <v>8.2200000000000006</v>
      </c>
      <c r="M7315" s="22">
        <f>shipments[[#This Row],[Boxes]]*shipments[[#This Row],[cost_per_box]]</f>
        <v>2128.98</v>
      </c>
      <c r="N7315" s="22">
        <f>shipments[[#This Row],[Amount]]-shipments[[#This Row],[total cost]]</f>
        <v>1225.77</v>
      </c>
    </row>
    <row r="7316" spans="1:14" x14ac:dyDescent="0.35">
      <c r="A7316" t="s">
        <v>7371</v>
      </c>
      <c r="B7316" t="s">
        <v>8060</v>
      </c>
      <c r="C7316" t="s">
        <v>8020</v>
      </c>
      <c r="D7316" t="s">
        <v>8033</v>
      </c>
      <c r="E7316" s="1">
        <v>45469</v>
      </c>
      <c r="F7316">
        <v>8903.25</v>
      </c>
      <c r="G7316">
        <v>685</v>
      </c>
      <c r="H7316" t="s">
        <v>7</v>
      </c>
      <c r="I7316" t="str">
        <f>VLOOKUP(shipments[[#This Row],[SPID]],CHOOSE({1,2},people[[#All],[SPID]],people[[#All],[Sales_person]]),2,0)</f>
        <v>Jehu Rudeforth</v>
      </c>
      <c r="J7316">
        <f>YEAR(shipments[[#This Row],[Shipdate]])</f>
        <v>2024</v>
      </c>
      <c r="K7316" s="22"/>
      <c r="L7316" s="22">
        <f>VLOOKUP(shipments[[#This Row],[PID]],CHOOSE({1,2},products[PID],products[Cost_per_box]),2,0)</f>
        <v>8.2200000000000006</v>
      </c>
      <c r="M7316" s="22">
        <f>shipments[[#This Row],[Boxes]]*shipments[[#This Row],[cost_per_box]]</f>
        <v>5630.7000000000007</v>
      </c>
      <c r="N7316" s="22">
        <f>shipments[[#This Row],[Amount]]-shipments[[#This Row],[total cost]]</f>
        <v>3272.5499999999993</v>
      </c>
    </row>
    <row r="7317" spans="1:14" x14ac:dyDescent="0.35">
      <c r="A7317" t="s">
        <v>7372</v>
      </c>
      <c r="B7317" t="s">
        <v>8060</v>
      </c>
      <c r="C7317" t="s">
        <v>8020</v>
      </c>
      <c r="D7317" t="s">
        <v>8036</v>
      </c>
      <c r="E7317" s="1">
        <v>45093</v>
      </c>
      <c r="F7317">
        <v>8293.5</v>
      </c>
      <c r="G7317">
        <v>638</v>
      </c>
      <c r="H7317" t="s">
        <v>7</v>
      </c>
      <c r="I7317" t="str">
        <f>VLOOKUP(shipments[[#This Row],[SPID]],CHOOSE({1,2},people[[#All],[SPID]],people[[#All],[Sales_person]]),2,0)</f>
        <v>Jehu Rudeforth</v>
      </c>
      <c r="J7317">
        <f>YEAR(shipments[[#This Row],[Shipdate]])</f>
        <v>2023</v>
      </c>
      <c r="K7317" s="22"/>
      <c r="L7317" s="22">
        <f>VLOOKUP(shipments[[#This Row],[PID]],CHOOSE({1,2},products[PID],products[Cost_per_box]),2,0)</f>
        <v>8.2200000000000006</v>
      </c>
      <c r="M7317" s="22">
        <f>shipments[[#This Row],[Boxes]]*shipments[[#This Row],[cost_per_box]]</f>
        <v>5244.3600000000006</v>
      </c>
      <c r="N7317" s="22">
        <f>shipments[[#This Row],[Amount]]-shipments[[#This Row],[total cost]]</f>
        <v>3049.1399999999994</v>
      </c>
    </row>
    <row r="7318" spans="1:14" x14ac:dyDescent="0.35">
      <c r="A7318" t="s">
        <v>7373</v>
      </c>
      <c r="B7318" t="s">
        <v>8060</v>
      </c>
      <c r="C7318" t="s">
        <v>8021</v>
      </c>
      <c r="D7318" t="s">
        <v>8035</v>
      </c>
      <c r="E7318" s="1">
        <v>45063</v>
      </c>
      <c r="F7318">
        <v>14989.5</v>
      </c>
      <c r="G7318">
        <v>789</v>
      </c>
      <c r="H7318" t="s">
        <v>7</v>
      </c>
      <c r="I7318" t="str">
        <f>VLOOKUP(shipments[[#This Row],[SPID]],CHOOSE({1,2},people[[#All],[SPID]],people[[#All],[Sales_person]]),2,0)</f>
        <v>Jehu Rudeforth</v>
      </c>
      <c r="J7318">
        <f>YEAR(shipments[[#This Row],[Shipdate]])</f>
        <v>2023</v>
      </c>
      <c r="K7318" s="22"/>
      <c r="L7318" s="22">
        <f>VLOOKUP(shipments[[#This Row],[PID]],CHOOSE({1,2},products[PID],products[Cost_per_box]),2,0)</f>
        <v>10.23</v>
      </c>
      <c r="M7318" s="22">
        <f>shipments[[#This Row],[Boxes]]*shipments[[#This Row],[cost_per_box]]</f>
        <v>8071.47</v>
      </c>
      <c r="N7318" s="22">
        <f>shipments[[#This Row],[Amount]]-shipments[[#This Row],[total cost]]</f>
        <v>6918.03</v>
      </c>
    </row>
    <row r="7319" spans="1:14" x14ac:dyDescent="0.35">
      <c r="A7319" t="s">
        <v>7374</v>
      </c>
      <c r="B7319" t="s">
        <v>8060</v>
      </c>
      <c r="C7319" t="s">
        <v>8022</v>
      </c>
      <c r="D7319" t="s">
        <v>8038</v>
      </c>
      <c r="E7319" s="1">
        <v>45554</v>
      </c>
      <c r="F7319">
        <v>6637.5</v>
      </c>
      <c r="G7319">
        <v>415</v>
      </c>
      <c r="H7319" t="s">
        <v>26</v>
      </c>
      <c r="I7319" t="str">
        <f>VLOOKUP(shipments[[#This Row],[SPID]],CHOOSE({1,2},people[[#All],[SPID]],people[[#All],[Sales_person]]),2,0)</f>
        <v>Jehu Rudeforth</v>
      </c>
      <c r="J7319">
        <f>YEAR(shipments[[#This Row],[Shipdate]])</f>
        <v>2024</v>
      </c>
      <c r="K7319" s="22"/>
      <c r="L7319" s="22">
        <f>VLOOKUP(shipments[[#This Row],[PID]],CHOOSE({1,2},products[PID],products[Cost_per_box]),2,0)</f>
        <v>4.74</v>
      </c>
      <c r="M7319" s="22">
        <f>shipments[[#This Row],[Boxes]]*shipments[[#This Row],[cost_per_box]]</f>
        <v>1967.1000000000001</v>
      </c>
      <c r="N7319" s="22">
        <f>shipments[[#This Row],[Amount]]-shipments[[#This Row],[total cost]]</f>
        <v>4670.3999999999996</v>
      </c>
    </row>
    <row r="7320" spans="1:14" x14ac:dyDescent="0.35">
      <c r="A7320" t="s">
        <v>7375</v>
      </c>
      <c r="B7320" t="s">
        <v>8060</v>
      </c>
      <c r="C7320" t="s">
        <v>8022</v>
      </c>
      <c r="D7320" t="s">
        <v>8038</v>
      </c>
      <c r="E7320" s="1">
        <v>45404</v>
      </c>
      <c r="F7320">
        <v>603</v>
      </c>
      <c r="G7320">
        <v>38</v>
      </c>
      <c r="H7320" t="s">
        <v>7</v>
      </c>
      <c r="I7320" t="str">
        <f>VLOOKUP(shipments[[#This Row],[SPID]],CHOOSE({1,2},people[[#All],[SPID]],people[[#All],[Sales_person]]),2,0)</f>
        <v>Jehu Rudeforth</v>
      </c>
      <c r="J7320">
        <f>YEAR(shipments[[#This Row],[Shipdate]])</f>
        <v>2024</v>
      </c>
      <c r="K7320" s="22"/>
      <c r="L7320" s="22">
        <f>VLOOKUP(shipments[[#This Row],[PID]],CHOOSE({1,2},products[PID],products[Cost_per_box]),2,0)</f>
        <v>4.74</v>
      </c>
      <c r="M7320" s="22">
        <f>shipments[[#This Row],[Boxes]]*shipments[[#This Row],[cost_per_box]]</f>
        <v>180.12</v>
      </c>
      <c r="N7320" s="22">
        <f>shipments[[#This Row],[Amount]]-shipments[[#This Row],[total cost]]</f>
        <v>422.88</v>
      </c>
    </row>
    <row r="7321" spans="1:14" x14ac:dyDescent="0.35">
      <c r="A7321" t="s">
        <v>7376</v>
      </c>
      <c r="B7321" t="s">
        <v>8060</v>
      </c>
      <c r="C7321" t="s">
        <v>8022</v>
      </c>
      <c r="D7321" t="s">
        <v>8038</v>
      </c>
      <c r="E7321" s="1">
        <v>45279</v>
      </c>
      <c r="F7321">
        <v>7290</v>
      </c>
      <c r="G7321">
        <v>486</v>
      </c>
      <c r="H7321" t="s">
        <v>7</v>
      </c>
      <c r="I7321" t="str">
        <f>VLOOKUP(shipments[[#This Row],[SPID]],CHOOSE({1,2},people[[#All],[SPID]],people[[#All],[Sales_person]]),2,0)</f>
        <v>Jehu Rudeforth</v>
      </c>
      <c r="J7321">
        <f>YEAR(shipments[[#This Row],[Shipdate]])</f>
        <v>2023</v>
      </c>
      <c r="K7321" s="22"/>
      <c r="L7321" s="22">
        <f>VLOOKUP(shipments[[#This Row],[PID]],CHOOSE({1,2},products[PID],products[Cost_per_box]),2,0)</f>
        <v>4.74</v>
      </c>
      <c r="M7321" s="22">
        <f>shipments[[#This Row],[Boxes]]*shipments[[#This Row],[cost_per_box]]</f>
        <v>2303.6400000000003</v>
      </c>
      <c r="N7321" s="22">
        <f>shipments[[#This Row],[Amount]]-shipments[[#This Row],[total cost]]</f>
        <v>4986.3599999999997</v>
      </c>
    </row>
    <row r="7322" spans="1:14" x14ac:dyDescent="0.35">
      <c r="A7322" t="s">
        <v>7377</v>
      </c>
      <c r="B7322" t="s">
        <v>8060</v>
      </c>
      <c r="C7322" t="s">
        <v>8022</v>
      </c>
      <c r="D7322" t="s">
        <v>8034</v>
      </c>
      <c r="E7322" s="1">
        <v>45440</v>
      </c>
      <c r="F7322">
        <v>715.5</v>
      </c>
      <c r="G7322">
        <v>48</v>
      </c>
      <c r="H7322" t="s">
        <v>7</v>
      </c>
      <c r="I7322" t="str">
        <f>VLOOKUP(shipments[[#This Row],[SPID]],CHOOSE({1,2},people[[#All],[SPID]],people[[#All],[Sales_person]]),2,0)</f>
        <v>Jehu Rudeforth</v>
      </c>
      <c r="J7322">
        <f>YEAR(shipments[[#This Row],[Shipdate]])</f>
        <v>2024</v>
      </c>
      <c r="K7322" s="22"/>
      <c r="L7322" s="22">
        <f>VLOOKUP(shipments[[#This Row],[PID]],CHOOSE({1,2},products[PID],products[Cost_per_box]),2,0)</f>
        <v>4.74</v>
      </c>
      <c r="M7322" s="22">
        <f>shipments[[#This Row],[Boxes]]*shipments[[#This Row],[cost_per_box]]</f>
        <v>227.52</v>
      </c>
      <c r="N7322" s="22">
        <f>shipments[[#This Row],[Amount]]-shipments[[#This Row],[total cost]]</f>
        <v>487.98</v>
      </c>
    </row>
    <row r="7323" spans="1:14" x14ac:dyDescent="0.35">
      <c r="A7323" t="s">
        <v>7378</v>
      </c>
      <c r="B7323" t="s">
        <v>8060</v>
      </c>
      <c r="C7323" t="s">
        <v>8022</v>
      </c>
      <c r="D7323" t="s">
        <v>8035</v>
      </c>
      <c r="E7323" s="1">
        <v>45324</v>
      </c>
      <c r="F7323">
        <v>4248</v>
      </c>
      <c r="G7323">
        <v>304</v>
      </c>
      <c r="H7323" t="s">
        <v>7</v>
      </c>
      <c r="I7323" t="str">
        <f>VLOOKUP(shipments[[#This Row],[SPID]],CHOOSE({1,2},people[[#All],[SPID]],people[[#All],[Sales_person]]),2,0)</f>
        <v>Jehu Rudeforth</v>
      </c>
      <c r="J7323">
        <f>YEAR(shipments[[#This Row],[Shipdate]])</f>
        <v>2024</v>
      </c>
      <c r="K7323" s="22"/>
      <c r="L7323" s="22">
        <f>VLOOKUP(shipments[[#This Row],[PID]],CHOOSE({1,2},products[PID],products[Cost_per_box]),2,0)</f>
        <v>4.74</v>
      </c>
      <c r="M7323" s="22">
        <f>shipments[[#This Row],[Boxes]]*shipments[[#This Row],[cost_per_box]]</f>
        <v>1440.96</v>
      </c>
      <c r="N7323" s="22">
        <f>shipments[[#This Row],[Amount]]-shipments[[#This Row],[total cost]]</f>
        <v>2807.04</v>
      </c>
    </row>
    <row r="7324" spans="1:14" x14ac:dyDescent="0.35">
      <c r="A7324" t="s">
        <v>7379</v>
      </c>
      <c r="B7324" t="s">
        <v>8060</v>
      </c>
      <c r="C7324" t="s">
        <v>8023</v>
      </c>
      <c r="D7324" t="s">
        <v>8033</v>
      </c>
      <c r="E7324" s="1">
        <v>45169</v>
      </c>
      <c r="F7324">
        <v>8887.5</v>
      </c>
      <c r="G7324">
        <v>1270</v>
      </c>
      <c r="H7324" t="s">
        <v>7</v>
      </c>
      <c r="I7324" t="str">
        <f>VLOOKUP(shipments[[#This Row],[SPID]],CHOOSE({1,2},people[[#All],[SPID]],people[[#All],[Sales_person]]),2,0)</f>
        <v>Jehu Rudeforth</v>
      </c>
      <c r="J7324">
        <f>YEAR(shipments[[#This Row],[Shipdate]])</f>
        <v>2023</v>
      </c>
      <c r="K7324" s="22"/>
      <c r="L7324" s="22">
        <f>VLOOKUP(shipments[[#This Row],[PID]],CHOOSE({1,2},products[PID],products[Cost_per_box]),2,0)</f>
        <v>10.51</v>
      </c>
      <c r="M7324" s="22">
        <f>shipments[[#This Row],[Boxes]]*shipments[[#This Row],[cost_per_box]]</f>
        <v>13347.699999999999</v>
      </c>
      <c r="N7324" s="22">
        <f>shipments[[#This Row],[Amount]]-shipments[[#This Row],[total cost]]</f>
        <v>-4460.1999999999989</v>
      </c>
    </row>
    <row r="7325" spans="1:14" x14ac:dyDescent="0.35">
      <c r="A7325" t="s">
        <v>7380</v>
      </c>
      <c r="B7325" t="s">
        <v>8060</v>
      </c>
      <c r="C7325" t="s">
        <v>8023</v>
      </c>
      <c r="D7325" t="s">
        <v>8033</v>
      </c>
      <c r="E7325" s="1">
        <v>45110</v>
      </c>
      <c r="F7325">
        <v>7452</v>
      </c>
      <c r="G7325">
        <v>1065</v>
      </c>
      <c r="H7325" t="s">
        <v>7</v>
      </c>
      <c r="I7325" t="str">
        <f>VLOOKUP(shipments[[#This Row],[SPID]],CHOOSE({1,2},people[[#All],[SPID]],people[[#All],[Sales_person]]),2,0)</f>
        <v>Jehu Rudeforth</v>
      </c>
      <c r="J7325">
        <f>YEAR(shipments[[#This Row],[Shipdate]])</f>
        <v>2023</v>
      </c>
      <c r="K7325" s="22"/>
      <c r="L7325" s="22">
        <f>VLOOKUP(shipments[[#This Row],[PID]],CHOOSE({1,2},products[PID],products[Cost_per_box]),2,0)</f>
        <v>10.51</v>
      </c>
      <c r="M7325" s="22">
        <f>shipments[[#This Row],[Boxes]]*shipments[[#This Row],[cost_per_box]]</f>
        <v>11193.15</v>
      </c>
      <c r="N7325" s="22">
        <f>shipments[[#This Row],[Amount]]-shipments[[#This Row],[total cost]]</f>
        <v>-3741.1499999999996</v>
      </c>
    </row>
    <row r="7326" spans="1:14" x14ac:dyDescent="0.35">
      <c r="A7326" t="s">
        <v>7381</v>
      </c>
      <c r="B7326" t="s">
        <v>8060</v>
      </c>
      <c r="C7326" t="s">
        <v>8023</v>
      </c>
      <c r="D7326" t="s">
        <v>8034</v>
      </c>
      <c r="E7326" s="1">
        <v>45134</v>
      </c>
      <c r="F7326">
        <v>7447.5</v>
      </c>
      <c r="G7326">
        <v>931</v>
      </c>
      <c r="H7326" t="s">
        <v>7</v>
      </c>
      <c r="I7326" t="str">
        <f>VLOOKUP(shipments[[#This Row],[SPID]],CHOOSE({1,2},people[[#All],[SPID]],people[[#All],[Sales_person]]),2,0)</f>
        <v>Jehu Rudeforth</v>
      </c>
      <c r="J7326">
        <f>YEAR(shipments[[#This Row],[Shipdate]])</f>
        <v>2023</v>
      </c>
      <c r="K7326" s="22"/>
      <c r="L7326" s="22">
        <f>VLOOKUP(shipments[[#This Row],[PID]],CHOOSE({1,2},products[PID],products[Cost_per_box]),2,0)</f>
        <v>10.51</v>
      </c>
      <c r="M7326" s="22">
        <f>shipments[[#This Row],[Boxes]]*shipments[[#This Row],[cost_per_box]]</f>
        <v>9784.81</v>
      </c>
      <c r="N7326" s="22">
        <f>shipments[[#This Row],[Amount]]-shipments[[#This Row],[total cost]]</f>
        <v>-2337.3099999999995</v>
      </c>
    </row>
    <row r="7327" spans="1:14" x14ac:dyDescent="0.35">
      <c r="A7327" t="s">
        <v>7382</v>
      </c>
      <c r="B7327" t="s">
        <v>8060</v>
      </c>
      <c r="C7327" t="s">
        <v>8023</v>
      </c>
      <c r="D7327" t="s">
        <v>8038</v>
      </c>
      <c r="E7327" s="1">
        <v>45432</v>
      </c>
      <c r="F7327">
        <v>9742.5</v>
      </c>
      <c r="G7327">
        <v>1624</v>
      </c>
      <c r="H7327" t="s">
        <v>7</v>
      </c>
      <c r="I7327" t="str">
        <f>VLOOKUP(shipments[[#This Row],[SPID]],CHOOSE({1,2},people[[#All],[SPID]],people[[#All],[Sales_person]]),2,0)</f>
        <v>Jehu Rudeforth</v>
      </c>
      <c r="J7327">
        <f>YEAR(shipments[[#This Row],[Shipdate]])</f>
        <v>2024</v>
      </c>
      <c r="K7327" s="22"/>
      <c r="L7327" s="22">
        <f>VLOOKUP(shipments[[#This Row],[PID]],CHOOSE({1,2},products[PID],products[Cost_per_box]),2,0)</f>
        <v>10.51</v>
      </c>
      <c r="M7327" s="22">
        <f>shipments[[#This Row],[Boxes]]*shipments[[#This Row],[cost_per_box]]</f>
        <v>17068.239999999998</v>
      </c>
      <c r="N7327" s="22">
        <f>shipments[[#This Row],[Amount]]-shipments[[#This Row],[total cost]]</f>
        <v>-7325.739999999998</v>
      </c>
    </row>
    <row r="7328" spans="1:14" x14ac:dyDescent="0.35">
      <c r="A7328" t="s">
        <v>7383</v>
      </c>
      <c r="B7328" t="s">
        <v>8060</v>
      </c>
      <c r="C7328" t="s">
        <v>8023</v>
      </c>
      <c r="D7328" t="s">
        <v>8036</v>
      </c>
      <c r="E7328" s="1">
        <v>45047</v>
      </c>
      <c r="F7328">
        <v>4378.5</v>
      </c>
      <c r="G7328">
        <v>626</v>
      </c>
      <c r="H7328" t="s">
        <v>7</v>
      </c>
      <c r="I7328" t="str">
        <f>VLOOKUP(shipments[[#This Row],[SPID]],CHOOSE({1,2},people[[#All],[SPID]],people[[#All],[Sales_person]]),2,0)</f>
        <v>Jehu Rudeforth</v>
      </c>
      <c r="J7328">
        <f>YEAR(shipments[[#This Row],[Shipdate]])</f>
        <v>2023</v>
      </c>
      <c r="K7328" s="22"/>
      <c r="L7328" s="22">
        <f>VLOOKUP(shipments[[#This Row],[PID]],CHOOSE({1,2},products[PID],products[Cost_per_box]),2,0)</f>
        <v>10.51</v>
      </c>
      <c r="M7328" s="22">
        <f>shipments[[#This Row],[Boxes]]*shipments[[#This Row],[cost_per_box]]</f>
        <v>6579.26</v>
      </c>
      <c r="N7328" s="22">
        <f>shipments[[#This Row],[Amount]]-shipments[[#This Row],[total cost]]</f>
        <v>-2200.7600000000002</v>
      </c>
    </row>
    <row r="7329" spans="1:14" x14ac:dyDescent="0.35">
      <c r="A7329" t="s">
        <v>7384</v>
      </c>
      <c r="B7329" t="s">
        <v>8060</v>
      </c>
      <c r="C7329" t="s">
        <v>8023</v>
      </c>
      <c r="D7329" t="s">
        <v>8038</v>
      </c>
      <c r="E7329" s="1">
        <v>45292</v>
      </c>
      <c r="F7329">
        <v>1962</v>
      </c>
      <c r="G7329">
        <v>197</v>
      </c>
      <c r="H7329" t="s">
        <v>7</v>
      </c>
      <c r="I7329" t="str">
        <f>VLOOKUP(shipments[[#This Row],[SPID]],CHOOSE({1,2},people[[#All],[SPID]],people[[#All],[Sales_person]]),2,0)</f>
        <v>Jehu Rudeforth</v>
      </c>
      <c r="J7329">
        <f>YEAR(shipments[[#This Row],[Shipdate]])</f>
        <v>2024</v>
      </c>
      <c r="K7329" s="22"/>
      <c r="L7329" s="22">
        <f>VLOOKUP(shipments[[#This Row],[PID]],CHOOSE({1,2},products[PID],products[Cost_per_box]),2,0)</f>
        <v>10.51</v>
      </c>
      <c r="M7329" s="22">
        <f>shipments[[#This Row],[Boxes]]*shipments[[#This Row],[cost_per_box]]</f>
        <v>2070.4699999999998</v>
      </c>
      <c r="N7329" s="22">
        <f>shipments[[#This Row],[Amount]]-shipments[[#This Row],[total cost]]</f>
        <v>-108.4699999999998</v>
      </c>
    </row>
    <row r="7330" spans="1:14" x14ac:dyDescent="0.35">
      <c r="A7330" t="s">
        <v>7385</v>
      </c>
      <c r="B7330" t="s">
        <v>8060</v>
      </c>
      <c r="C7330" t="s">
        <v>8023</v>
      </c>
      <c r="D7330" t="s">
        <v>8038</v>
      </c>
      <c r="E7330" s="1">
        <v>45287</v>
      </c>
      <c r="F7330">
        <v>11488.5</v>
      </c>
      <c r="G7330">
        <v>1277</v>
      </c>
      <c r="H7330" t="s">
        <v>7</v>
      </c>
      <c r="I7330" t="str">
        <f>VLOOKUP(shipments[[#This Row],[SPID]],CHOOSE({1,2},people[[#All],[SPID]],people[[#All],[Sales_person]]),2,0)</f>
        <v>Jehu Rudeforth</v>
      </c>
      <c r="J7330">
        <f>YEAR(shipments[[#This Row],[Shipdate]])</f>
        <v>2023</v>
      </c>
      <c r="K7330" s="22"/>
      <c r="L7330" s="22">
        <f>VLOOKUP(shipments[[#This Row],[PID]],CHOOSE({1,2},products[PID],products[Cost_per_box]),2,0)</f>
        <v>10.51</v>
      </c>
      <c r="M7330" s="22">
        <f>shipments[[#This Row],[Boxes]]*shipments[[#This Row],[cost_per_box]]</f>
        <v>13421.27</v>
      </c>
      <c r="N7330" s="22">
        <f>shipments[[#This Row],[Amount]]-shipments[[#This Row],[total cost]]</f>
        <v>-1932.7700000000004</v>
      </c>
    </row>
    <row r="7331" spans="1:14" x14ac:dyDescent="0.35">
      <c r="A7331" t="s">
        <v>7386</v>
      </c>
      <c r="B7331" t="s">
        <v>8060</v>
      </c>
      <c r="C7331" t="s">
        <v>8023</v>
      </c>
      <c r="D7331" t="s">
        <v>8033</v>
      </c>
      <c r="E7331" s="1">
        <v>44951</v>
      </c>
      <c r="F7331">
        <v>2004.75</v>
      </c>
      <c r="G7331">
        <v>251</v>
      </c>
      <c r="H7331" t="s">
        <v>7</v>
      </c>
      <c r="I7331" t="str">
        <f>VLOOKUP(shipments[[#This Row],[SPID]],CHOOSE({1,2},people[[#All],[SPID]],people[[#All],[Sales_person]]),2,0)</f>
        <v>Jehu Rudeforth</v>
      </c>
      <c r="J7331">
        <f>YEAR(shipments[[#This Row],[Shipdate]])</f>
        <v>2023</v>
      </c>
      <c r="K7331" s="22"/>
      <c r="L7331" s="22">
        <f>VLOOKUP(shipments[[#This Row],[PID]],CHOOSE({1,2},products[PID],products[Cost_per_box]),2,0)</f>
        <v>10.51</v>
      </c>
      <c r="M7331" s="22">
        <f>shipments[[#This Row],[Boxes]]*shipments[[#This Row],[cost_per_box]]</f>
        <v>2638.0099999999998</v>
      </c>
      <c r="N7331" s="22">
        <f>shipments[[#This Row],[Amount]]-shipments[[#This Row],[total cost]]</f>
        <v>-633.25999999999976</v>
      </c>
    </row>
    <row r="7332" spans="1:14" x14ac:dyDescent="0.35">
      <c r="A7332" t="s">
        <v>7387</v>
      </c>
      <c r="B7332" t="s">
        <v>8060</v>
      </c>
      <c r="C7332" t="s">
        <v>8023</v>
      </c>
      <c r="D7332" t="s">
        <v>8037</v>
      </c>
      <c r="E7332" s="1">
        <v>45288</v>
      </c>
      <c r="F7332">
        <v>1892.25</v>
      </c>
      <c r="G7332">
        <v>237</v>
      </c>
      <c r="H7332" t="s">
        <v>7</v>
      </c>
      <c r="I7332" t="str">
        <f>VLOOKUP(shipments[[#This Row],[SPID]],CHOOSE({1,2},people[[#All],[SPID]],people[[#All],[Sales_person]]),2,0)</f>
        <v>Jehu Rudeforth</v>
      </c>
      <c r="J7332">
        <f>YEAR(shipments[[#This Row],[Shipdate]])</f>
        <v>2023</v>
      </c>
      <c r="K7332" s="22"/>
      <c r="L7332" s="22">
        <f>VLOOKUP(shipments[[#This Row],[PID]],CHOOSE({1,2},products[PID],products[Cost_per_box]),2,0)</f>
        <v>10.51</v>
      </c>
      <c r="M7332" s="22">
        <f>shipments[[#This Row],[Boxes]]*shipments[[#This Row],[cost_per_box]]</f>
        <v>2490.87</v>
      </c>
      <c r="N7332" s="22">
        <f>shipments[[#This Row],[Amount]]-shipments[[#This Row],[total cost]]</f>
        <v>-598.61999999999989</v>
      </c>
    </row>
    <row r="7333" spans="1:14" x14ac:dyDescent="0.35">
      <c r="A7333" t="s">
        <v>7388</v>
      </c>
      <c r="B7333" t="s">
        <v>8060</v>
      </c>
      <c r="C7333" t="s">
        <v>8023</v>
      </c>
      <c r="D7333" t="s">
        <v>8036</v>
      </c>
      <c r="E7333" s="1">
        <v>45449</v>
      </c>
      <c r="F7333">
        <v>7611.75</v>
      </c>
      <c r="G7333">
        <v>1269</v>
      </c>
      <c r="H7333" t="s">
        <v>7</v>
      </c>
      <c r="I7333" t="str">
        <f>VLOOKUP(shipments[[#This Row],[SPID]],CHOOSE({1,2},people[[#All],[SPID]],people[[#All],[Sales_person]]),2,0)</f>
        <v>Jehu Rudeforth</v>
      </c>
      <c r="J7333">
        <f>YEAR(shipments[[#This Row],[Shipdate]])</f>
        <v>2024</v>
      </c>
      <c r="K7333" s="22"/>
      <c r="L7333" s="22">
        <f>VLOOKUP(shipments[[#This Row],[PID]],CHOOSE({1,2},products[PID],products[Cost_per_box]),2,0)</f>
        <v>10.51</v>
      </c>
      <c r="M7333" s="22">
        <f>shipments[[#This Row],[Boxes]]*shipments[[#This Row],[cost_per_box]]</f>
        <v>13337.19</v>
      </c>
      <c r="N7333" s="22">
        <f>shipments[[#This Row],[Amount]]-shipments[[#This Row],[total cost]]</f>
        <v>-5725.4400000000005</v>
      </c>
    </row>
    <row r="7334" spans="1:14" x14ac:dyDescent="0.35">
      <c r="A7334" t="s">
        <v>7389</v>
      </c>
      <c r="B7334" t="s">
        <v>8060</v>
      </c>
      <c r="C7334" t="s">
        <v>8024</v>
      </c>
      <c r="D7334" t="s">
        <v>8038</v>
      </c>
      <c r="E7334" s="1">
        <v>45288</v>
      </c>
      <c r="F7334">
        <v>7773.75</v>
      </c>
      <c r="G7334">
        <v>486</v>
      </c>
      <c r="H7334" t="s">
        <v>7</v>
      </c>
      <c r="I7334" t="str">
        <f>VLOOKUP(shipments[[#This Row],[SPID]],CHOOSE({1,2},people[[#All],[SPID]],people[[#All],[Sales_person]]),2,0)</f>
        <v>Jehu Rudeforth</v>
      </c>
      <c r="J7334">
        <f>YEAR(shipments[[#This Row],[Shipdate]])</f>
        <v>2023</v>
      </c>
      <c r="K7334" s="22"/>
      <c r="L7334" s="22">
        <f>VLOOKUP(shipments[[#This Row],[PID]],CHOOSE({1,2},products[PID],products[Cost_per_box]),2,0)</f>
        <v>6.43</v>
      </c>
      <c r="M7334" s="22">
        <f>shipments[[#This Row],[Boxes]]*shipments[[#This Row],[cost_per_box]]</f>
        <v>3124.98</v>
      </c>
      <c r="N7334" s="22">
        <f>shipments[[#This Row],[Amount]]-shipments[[#This Row],[total cost]]</f>
        <v>4648.7700000000004</v>
      </c>
    </row>
    <row r="7335" spans="1:14" x14ac:dyDescent="0.35">
      <c r="A7335" t="s">
        <v>7390</v>
      </c>
      <c r="B7335" t="s">
        <v>8060</v>
      </c>
      <c r="C7335" t="s">
        <v>8024</v>
      </c>
      <c r="D7335" t="s">
        <v>8034</v>
      </c>
      <c r="E7335" s="1">
        <v>45251</v>
      </c>
      <c r="F7335">
        <v>4299.75</v>
      </c>
      <c r="G7335">
        <v>239</v>
      </c>
      <c r="H7335" t="s">
        <v>7</v>
      </c>
      <c r="I7335" t="str">
        <f>VLOOKUP(shipments[[#This Row],[SPID]],CHOOSE({1,2},people[[#All],[SPID]],people[[#All],[Sales_person]]),2,0)</f>
        <v>Jehu Rudeforth</v>
      </c>
      <c r="J7335">
        <f>YEAR(shipments[[#This Row],[Shipdate]])</f>
        <v>2023</v>
      </c>
      <c r="K7335" s="22"/>
      <c r="L7335" s="22">
        <f>VLOOKUP(shipments[[#This Row],[PID]],CHOOSE({1,2},products[PID],products[Cost_per_box]),2,0)</f>
        <v>6.43</v>
      </c>
      <c r="M7335" s="22">
        <f>shipments[[#This Row],[Boxes]]*shipments[[#This Row],[cost_per_box]]</f>
        <v>1536.77</v>
      </c>
      <c r="N7335" s="22">
        <f>shipments[[#This Row],[Amount]]-shipments[[#This Row],[total cost]]</f>
        <v>2762.98</v>
      </c>
    </row>
    <row r="7336" spans="1:14" x14ac:dyDescent="0.35">
      <c r="A7336" t="s">
        <v>7391</v>
      </c>
      <c r="B7336" t="s">
        <v>8060</v>
      </c>
      <c r="C7336" t="s">
        <v>8025</v>
      </c>
      <c r="D7336" t="s">
        <v>8038</v>
      </c>
      <c r="E7336" s="1">
        <v>45180</v>
      </c>
      <c r="F7336">
        <v>9931.5</v>
      </c>
      <c r="G7336">
        <v>585</v>
      </c>
      <c r="H7336" t="s">
        <v>7</v>
      </c>
      <c r="I7336" t="str">
        <f>VLOOKUP(shipments[[#This Row],[SPID]],CHOOSE({1,2},people[[#All],[SPID]],people[[#All],[Sales_person]]),2,0)</f>
        <v>Jehu Rudeforth</v>
      </c>
      <c r="J7336">
        <f>YEAR(shipments[[#This Row],[Shipdate]])</f>
        <v>2023</v>
      </c>
      <c r="K7336" s="22"/>
      <c r="L7336" s="22">
        <f>VLOOKUP(shipments[[#This Row],[PID]],CHOOSE({1,2},products[PID],products[Cost_per_box]),2,0)</f>
        <v>12.41</v>
      </c>
      <c r="M7336" s="22">
        <f>shipments[[#This Row],[Boxes]]*shipments[[#This Row],[cost_per_box]]</f>
        <v>7259.85</v>
      </c>
      <c r="N7336" s="22">
        <f>shipments[[#This Row],[Amount]]-shipments[[#This Row],[total cost]]</f>
        <v>2671.6499999999996</v>
      </c>
    </row>
    <row r="7337" spans="1:14" x14ac:dyDescent="0.35">
      <c r="A7337" t="s">
        <v>7392</v>
      </c>
      <c r="B7337" t="s">
        <v>8060</v>
      </c>
      <c r="C7337" t="s">
        <v>8025</v>
      </c>
      <c r="D7337" t="s">
        <v>8033</v>
      </c>
      <c r="E7337" s="1">
        <v>45545</v>
      </c>
      <c r="F7337">
        <v>12840.75</v>
      </c>
      <c r="G7337">
        <v>676</v>
      </c>
      <c r="H7337" t="s">
        <v>26</v>
      </c>
      <c r="I7337" t="str">
        <f>VLOOKUP(shipments[[#This Row],[SPID]],CHOOSE({1,2},people[[#All],[SPID]],people[[#All],[Sales_person]]),2,0)</f>
        <v>Jehu Rudeforth</v>
      </c>
      <c r="J7337">
        <f>YEAR(shipments[[#This Row],[Shipdate]])</f>
        <v>2024</v>
      </c>
      <c r="K7337" s="22"/>
      <c r="L7337" s="22">
        <f>VLOOKUP(shipments[[#This Row],[PID]],CHOOSE({1,2},products[PID],products[Cost_per_box]),2,0)</f>
        <v>12.41</v>
      </c>
      <c r="M7337" s="22">
        <f>shipments[[#This Row],[Boxes]]*shipments[[#This Row],[cost_per_box]]</f>
        <v>8389.16</v>
      </c>
      <c r="N7337" s="22">
        <f>shipments[[#This Row],[Amount]]-shipments[[#This Row],[total cost]]</f>
        <v>4451.59</v>
      </c>
    </row>
    <row r="7338" spans="1:14" x14ac:dyDescent="0.35">
      <c r="A7338" t="s">
        <v>7393</v>
      </c>
      <c r="B7338" t="s">
        <v>8060</v>
      </c>
      <c r="C7338" t="s">
        <v>8026</v>
      </c>
      <c r="D7338" t="s">
        <v>8034</v>
      </c>
      <c r="E7338" s="1">
        <v>44952</v>
      </c>
      <c r="F7338">
        <v>8703</v>
      </c>
      <c r="G7338">
        <v>512</v>
      </c>
      <c r="H7338" t="s">
        <v>7</v>
      </c>
      <c r="I7338" t="str">
        <f>VLOOKUP(shipments[[#This Row],[SPID]],CHOOSE({1,2},people[[#All],[SPID]],people[[#All],[Sales_person]]),2,0)</f>
        <v>Jehu Rudeforth</v>
      </c>
      <c r="J7338">
        <f>YEAR(shipments[[#This Row],[Shipdate]])</f>
        <v>2023</v>
      </c>
      <c r="K7338" s="22"/>
      <c r="L7338" s="22">
        <f>VLOOKUP(shipments[[#This Row],[PID]],CHOOSE({1,2},products[PID],products[Cost_per_box]),2,0)</f>
        <v>9.57</v>
      </c>
      <c r="M7338" s="22">
        <f>shipments[[#This Row],[Boxes]]*shipments[[#This Row],[cost_per_box]]</f>
        <v>4899.84</v>
      </c>
      <c r="N7338" s="22">
        <f>shipments[[#This Row],[Amount]]-shipments[[#This Row],[total cost]]</f>
        <v>3803.16</v>
      </c>
    </row>
    <row r="7339" spans="1:14" x14ac:dyDescent="0.35">
      <c r="A7339" t="s">
        <v>7394</v>
      </c>
      <c r="B7339" t="s">
        <v>8060</v>
      </c>
      <c r="C7339" t="s">
        <v>8026</v>
      </c>
      <c r="D7339" t="s">
        <v>8034</v>
      </c>
      <c r="E7339" s="1">
        <v>45533</v>
      </c>
      <c r="F7339">
        <v>3017.25</v>
      </c>
      <c r="G7339">
        <v>216</v>
      </c>
      <c r="H7339" t="s">
        <v>18</v>
      </c>
      <c r="I7339" t="str">
        <f>VLOOKUP(shipments[[#This Row],[SPID]],CHOOSE({1,2},people[[#All],[SPID]],people[[#All],[Sales_person]]),2,0)</f>
        <v>Jehu Rudeforth</v>
      </c>
      <c r="J7339">
        <f>YEAR(shipments[[#This Row],[Shipdate]])</f>
        <v>2024</v>
      </c>
      <c r="K7339" s="22"/>
      <c r="L7339" s="22">
        <f>VLOOKUP(shipments[[#This Row],[PID]],CHOOSE({1,2},products[PID],products[Cost_per_box]),2,0)</f>
        <v>9.57</v>
      </c>
      <c r="M7339" s="22">
        <f>shipments[[#This Row],[Boxes]]*shipments[[#This Row],[cost_per_box]]</f>
        <v>2067.12</v>
      </c>
      <c r="N7339" s="22">
        <f>shipments[[#This Row],[Amount]]-shipments[[#This Row],[total cost]]</f>
        <v>950.13000000000011</v>
      </c>
    </row>
    <row r="7340" spans="1:14" x14ac:dyDescent="0.35">
      <c r="A7340" t="s">
        <v>7395</v>
      </c>
      <c r="B7340" t="s">
        <v>8060</v>
      </c>
      <c r="C7340" t="s">
        <v>8026</v>
      </c>
      <c r="D7340" t="s">
        <v>8033</v>
      </c>
      <c r="E7340" s="1">
        <v>45468</v>
      </c>
      <c r="F7340">
        <v>4614.75</v>
      </c>
      <c r="G7340">
        <v>308</v>
      </c>
      <c r="H7340" t="s">
        <v>7</v>
      </c>
      <c r="I7340" t="str">
        <f>VLOOKUP(shipments[[#This Row],[SPID]],CHOOSE({1,2},people[[#All],[SPID]],people[[#All],[Sales_person]]),2,0)</f>
        <v>Jehu Rudeforth</v>
      </c>
      <c r="J7340">
        <f>YEAR(shipments[[#This Row],[Shipdate]])</f>
        <v>2024</v>
      </c>
      <c r="K7340" s="22"/>
      <c r="L7340" s="22">
        <f>VLOOKUP(shipments[[#This Row],[PID]],CHOOSE({1,2},products[PID],products[Cost_per_box]),2,0)</f>
        <v>9.57</v>
      </c>
      <c r="M7340" s="22">
        <f>shipments[[#This Row],[Boxes]]*shipments[[#This Row],[cost_per_box]]</f>
        <v>2947.56</v>
      </c>
      <c r="N7340" s="22">
        <f>shipments[[#This Row],[Amount]]-shipments[[#This Row],[total cost]]</f>
        <v>1667.19</v>
      </c>
    </row>
    <row r="7341" spans="1:14" x14ac:dyDescent="0.35">
      <c r="A7341" t="s">
        <v>7396</v>
      </c>
      <c r="B7341" t="s">
        <v>8060</v>
      </c>
      <c r="C7341" t="s">
        <v>8027</v>
      </c>
      <c r="D7341" t="s">
        <v>8033</v>
      </c>
      <c r="E7341" s="1">
        <v>45287</v>
      </c>
      <c r="F7341">
        <v>3494.25</v>
      </c>
      <c r="G7341">
        <v>389</v>
      </c>
      <c r="H7341" t="s">
        <v>7</v>
      </c>
      <c r="I7341" t="str">
        <f>VLOOKUP(shipments[[#This Row],[SPID]],CHOOSE({1,2},people[[#All],[SPID]],people[[#All],[Sales_person]]),2,0)</f>
        <v>Jehu Rudeforth</v>
      </c>
      <c r="J7341">
        <f>YEAR(shipments[[#This Row],[Shipdate]])</f>
        <v>2023</v>
      </c>
      <c r="K7341" s="22"/>
      <c r="L7341" s="22">
        <f>VLOOKUP(shipments[[#This Row],[PID]],CHOOSE({1,2},products[PID],products[Cost_per_box]),2,0)</f>
        <v>8.43</v>
      </c>
      <c r="M7341" s="22">
        <f>shipments[[#This Row],[Boxes]]*shipments[[#This Row],[cost_per_box]]</f>
        <v>3279.27</v>
      </c>
      <c r="N7341" s="22">
        <f>shipments[[#This Row],[Amount]]-shipments[[#This Row],[total cost]]</f>
        <v>214.98000000000002</v>
      </c>
    </row>
    <row r="7342" spans="1:14" x14ac:dyDescent="0.35">
      <c r="A7342" t="s">
        <v>7397</v>
      </c>
      <c r="B7342" t="s">
        <v>8060</v>
      </c>
      <c r="C7342" t="s">
        <v>8027</v>
      </c>
      <c r="D7342" t="s">
        <v>8033</v>
      </c>
      <c r="E7342" s="1">
        <v>45147</v>
      </c>
      <c r="F7342">
        <v>3474</v>
      </c>
      <c r="G7342">
        <v>386</v>
      </c>
      <c r="H7342" t="s">
        <v>7</v>
      </c>
      <c r="I7342" t="str">
        <f>VLOOKUP(shipments[[#This Row],[SPID]],CHOOSE({1,2},people[[#All],[SPID]],people[[#All],[Sales_person]]),2,0)</f>
        <v>Jehu Rudeforth</v>
      </c>
      <c r="J7342">
        <f>YEAR(shipments[[#This Row],[Shipdate]])</f>
        <v>2023</v>
      </c>
      <c r="K7342" s="22"/>
      <c r="L7342" s="22">
        <f>VLOOKUP(shipments[[#This Row],[PID]],CHOOSE({1,2},products[PID],products[Cost_per_box]),2,0)</f>
        <v>8.43</v>
      </c>
      <c r="M7342" s="22">
        <f>shipments[[#This Row],[Boxes]]*shipments[[#This Row],[cost_per_box]]</f>
        <v>3253.98</v>
      </c>
      <c r="N7342" s="22">
        <f>shipments[[#This Row],[Amount]]-shipments[[#This Row],[total cost]]</f>
        <v>220.01999999999998</v>
      </c>
    </row>
    <row r="7343" spans="1:14" x14ac:dyDescent="0.35">
      <c r="A7343" t="s">
        <v>7398</v>
      </c>
      <c r="B7343" t="s">
        <v>8060</v>
      </c>
      <c r="C7343" t="s">
        <v>8027</v>
      </c>
      <c r="D7343" t="s">
        <v>8035</v>
      </c>
      <c r="E7343" s="1">
        <v>45138</v>
      </c>
      <c r="F7343">
        <v>8160.75</v>
      </c>
      <c r="G7343">
        <v>1021</v>
      </c>
      <c r="H7343" t="s">
        <v>7</v>
      </c>
      <c r="I7343" t="str">
        <f>VLOOKUP(shipments[[#This Row],[SPID]],CHOOSE({1,2},people[[#All],[SPID]],people[[#All],[Sales_person]]),2,0)</f>
        <v>Jehu Rudeforth</v>
      </c>
      <c r="J7343">
        <f>YEAR(shipments[[#This Row],[Shipdate]])</f>
        <v>2023</v>
      </c>
      <c r="K7343" s="22"/>
      <c r="L7343" s="22">
        <f>VLOOKUP(shipments[[#This Row],[PID]],CHOOSE({1,2},products[PID],products[Cost_per_box]),2,0)</f>
        <v>8.43</v>
      </c>
      <c r="M7343" s="22">
        <f>shipments[[#This Row],[Boxes]]*shipments[[#This Row],[cost_per_box]]</f>
        <v>8607.0299999999988</v>
      </c>
      <c r="N7343" s="22">
        <f>shipments[[#This Row],[Amount]]-shipments[[#This Row],[total cost]]</f>
        <v>-446.27999999999884</v>
      </c>
    </row>
    <row r="7344" spans="1:14" x14ac:dyDescent="0.35">
      <c r="A7344" t="s">
        <v>7399</v>
      </c>
      <c r="B7344" t="s">
        <v>8060</v>
      </c>
      <c r="C7344" t="s">
        <v>8027</v>
      </c>
      <c r="D7344" t="s">
        <v>8033</v>
      </c>
      <c r="E7344" s="1">
        <v>45512</v>
      </c>
      <c r="F7344">
        <v>4290.75</v>
      </c>
      <c r="G7344">
        <v>391</v>
      </c>
      <c r="H7344" t="s">
        <v>18</v>
      </c>
      <c r="I7344" t="str">
        <f>VLOOKUP(shipments[[#This Row],[SPID]],CHOOSE({1,2},people[[#All],[SPID]],people[[#All],[Sales_person]]),2,0)</f>
        <v>Jehu Rudeforth</v>
      </c>
      <c r="J7344">
        <f>YEAR(shipments[[#This Row],[Shipdate]])</f>
        <v>2024</v>
      </c>
      <c r="K7344" s="22"/>
      <c r="L7344" s="22">
        <f>VLOOKUP(shipments[[#This Row],[PID]],CHOOSE({1,2},products[PID],products[Cost_per_box]),2,0)</f>
        <v>8.43</v>
      </c>
      <c r="M7344" s="22">
        <f>shipments[[#This Row],[Boxes]]*shipments[[#This Row],[cost_per_box]]</f>
        <v>3296.13</v>
      </c>
      <c r="N7344" s="22">
        <f>shipments[[#This Row],[Amount]]-shipments[[#This Row],[total cost]]</f>
        <v>994.61999999999989</v>
      </c>
    </row>
    <row r="7345" spans="1:14" x14ac:dyDescent="0.35">
      <c r="A7345" t="s">
        <v>7400</v>
      </c>
      <c r="B7345" t="s">
        <v>8060</v>
      </c>
      <c r="C7345" t="s">
        <v>8027</v>
      </c>
      <c r="D7345" t="s">
        <v>8038</v>
      </c>
      <c r="E7345" s="1">
        <v>45230</v>
      </c>
      <c r="F7345">
        <v>15198.75</v>
      </c>
      <c r="G7345">
        <v>1689</v>
      </c>
      <c r="H7345" t="s">
        <v>7</v>
      </c>
      <c r="I7345" t="str">
        <f>VLOOKUP(shipments[[#This Row],[SPID]],CHOOSE({1,2},people[[#All],[SPID]],people[[#All],[Sales_person]]),2,0)</f>
        <v>Jehu Rudeforth</v>
      </c>
      <c r="J7345">
        <f>YEAR(shipments[[#This Row],[Shipdate]])</f>
        <v>2023</v>
      </c>
      <c r="K7345" s="22"/>
      <c r="L7345" s="22">
        <f>VLOOKUP(shipments[[#This Row],[PID]],CHOOSE({1,2},products[PID],products[Cost_per_box]),2,0)</f>
        <v>8.43</v>
      </c>
      <c r="M7345" s="22">
        <f>shipments[[#This Row],[Boxes]]*shipments[[#This Row],[cost_per_box]]</f>
        <v>14238.269999999999</v>
      </c>
      <c r="N7345" s="22">
        <f>shipments[[#This Row],[Amount]]-shipments[[#This Row],[total cost]]</f>
        <v>960.48000000000138</v>
      </c>
    </row>
    <row r="7346" spans="1:14" x14ac:dyDescent="0.35">
      <c r="A7346" t="s">
        <v>7401</v>
      </c>
      <c r="B7346" t="s">
        <v>8060</v>
      </c>
      <c r="C7346" t="s">
        <v>8028</v>
      </c>
      <c r="D7346" t="s">
        <v>8035</v>
      </c>
      <c r="E7346" s="1">
        <v>44935</v>
      </c>
      <c r="F7346">
        <v>18659.25</v>
      </c>
      <c r="G7346">
        <v>2074</v>
      </c>
      <c r="H7346" t="s">
        <v>7</v>
      </c>
      <c r="I7346" t="str">
        <f>VLOOKUP(shipments[[#This Row],[SPID]],CHOOSE({1,2},people[[#All],[SPID]],people[[#All],[Sales_person]]),2,0)</f>
        <v>Jehu Rudeforth</v>
      </c>
      <c r="J7346">
        <f>YEAR(shipments[[#This Row],[Shipdate]])</f>
        <v>2023</v>
      </c>
      <c r="K7346" s="22"/>
      <c r="L7346" s="22">
        <f>VLOOKUP(shipments[[#This Row],[PID]],CHOOSE({1,2},products[PID],products[Cost_per_box]),2,0)</f>
        <v>6.8</v>
      </c>
      <c r="M7346" s="22">
        <f>shipments[[#This Row],[Boxes]]*shipments[[#This Row],[cost_per_box]]</f>
        <v>14103.199999999999</v>
      </c>
      <c r="N7346" s="22">
        <f>shipments[[#This Row],[Amount]]-shipments[[#This Row],[total cost]]</f>
        <v>4556.0500000000011</v>
      </c>
    </row>
    <row r="7347" spans="1:14" x14ac:dyDescent="0.35">
      <c r="A7347" t="s">
        <v>7402</v>
      </c>
      <c r="B7347" t="s">
        <v>8060</v>
      </c>
      <c r="C7347" t="s">
        <v>8028</v>
      </c>
      <c r="D7347" t="s">
        <v>8034</v>
      </c>
      <c r="E7347" s="1">
        <v>45299</v>
      </c>
      <c r="F7347">
        <v>17887.5</v>
      </c>
      <c r="G7347">
        <v>2236</v>
      </c>
      <c r="H7347" t="s">
        <v>7</v>
      </c>
      <c r="I7347" t="str">
        <f>VLOOKUP(shipments[[#This Row],[SPID]],CHOOSE({1,2},people[[#All],[SPID]],people[[#All],[Sales_person]]),2,0)</f>
        <v>Jehu Rudeforth</v>
      </c>
      <c r="J7347">
        <f>YEAR(shipments[[#This Row],[Shipdate]])</f>
        <v>2024</v>
      </c>
      <c r="K7347" s="22"/>
      <c r="L7347" s="22">
        <f>VLOOKUP(shipments[[#This Row],[PID]],CHOOSE({1,2},products[PID],products[Cost_per_box]),2,0)</f>
        <v>6.8</v>
      </c>
      <c r="M7347" s="22">
        <f>shipments[[#This Row],[Boxes]]*shipments[[#This Row],[cost_per_box]]</f>
        <v>15204.8</v>
      </c>
      <c r="N7347" s="22">
        <f>shipments[[#This Row],[Amount]]-shipments[[#This Row],[total cost]]</f>
        <v>2682.7000000000007</v>
      </c>
    </row>
    <row r="7348" spans="1:14" x14ac:dyDescent="0.35">
      <c r="A7348" t="s">
        <v>7403</v>
      </c>
      <c r="B7348" t="s">
        <v>8060</v>
      </c>
      <c r="C7348" t="s">
        <v>8028</v>
      </c>
      <c r="D7348" t="s">
        <v>8038</v>
      </c>
      <c r="E7348" s="1">
        <v>45131</v>
      </c>
      <c r="F7348">
        <v>19901.25</v>
      </c>
      <c r="G7348">
        <v>2844</v>
      </c>
      <c r="H7348" t="s">
        <v>7</v>
      </c>
      <c r="I7348" t="str">
        <f>VLOOKUP(shipments[[#This Row],[SPID]],CHOOSE({1,2},people[[#All],[SPID]],people[[#All],[Sales_person]]),2,0)</f>
        <v>Jehu Rudeforth</v>
      </c>
      <c r="J7348">
        <f>YEAR(shipments[[#This Row],[Shipdate]])</f>
        <v>2023</v>
      </c>
      <c r="K7348" s="22"/>
      <c r="L7348" s="22">
        <f>VLOOKUP(shipments[[#This Row],[PID]],CHOOSE({1,2},products[PID],products[Cost_per_box]),2,0)</f>
        <v>6.8</v>
      </c>
      <c r="M7348" s="22">
        <f>shipments[[#This Row],[Boxes]]*shipments[[#This Row],[cost_per_box]]</f>
        <v>19339.2</v>
      </c>
      <c r="N7348" s="22">
        <f>shipments[[#This Row],[Amount]]-shipments[[#This Row],[total cost]]</f>
        <v>562.04999999999927</v>
      </c>
    </row>
    <row r="7349" spans="1:14" x14ac:dyDescent="0.35">
      <c r="A7349" t="s">
        <v>7404</v>
      </c>
      <c r="B7349" t="s">
        <v>8060</v>
      </c>
      <c r="C7349" t="s">
        <v>8028</v>
      </c>
      <c r="D7349" t="s">
        <v>8033</v>
      </c>
      <c r="E7349" s="1">
        <v>45538</v>
      </c>
      <c r="F7349">
        <v>5526</v>
      </c>
      <c r="G7349">
        <v>691</v>
      </c>
      <c r="H7349" t="s">
        <v>26</v>
      </c>
      <c r="I7349" t="str">
        <f>VLOOKUP(shipments[[#This Row],[SPID]],CHOOSE({1,2},people[[#All],[SPID]],people[[#All],[Sales_person]]),2,0)</f>
        <v>Jehu Rudeforth</v>
      </c>
      <c r="J7349">
        <f>YEAR(shipments[[#This Row],[Shipdate]])</f>
        <v>2024</v>
      </c>
      <c r="K7349" s="22"/>
      <c r="L7349" s="22">
        <f>VLOOKUP(shipments[[#This Row],[PID]],CHOOSE({1,2},products[PID],products[Cost_per_box]),2,0)</f>
        <v>6.8</v>
      </c>
      <c r="M7349" s="22">
        <f>shipments[[#This Row],[Boxes]]*shipments[[#This Row],[cost_per_box]]</f>
        <v>4698.8</v>
      </c>
      <c r="N7349" s="22">
        <f>shipments[[#This Row],[Amount]]-shipments[[#This Row],[total cost]]</f>
        <v>827.19999999999982</v>
      </c>
    </row>
    <row r="7350" spans="1:14" x14ac:dyDescent="0.35">
      <c r="A7350" t="s">
        <v>7405</v>
      </c>
      <c r="B7350" t="s">
        <v>8060</v>
      </c>
      <c r="C7350" t="s">
        <v>8029</v>
      </c>
      <c r="D7350" t="s">
        <v>8034</v>
      </c>
      <c r="E7350" s="1">
        <v>45147</v>
      </c>
      <c r="F7350">
        <v>1284.75</v>
      </c>
      <c r="G7350">
        <v>46</v>
      </c>
      <c r="H7350" t="s">
        <v>40</v>
      </c>
      <c r="I7350" t="str">
        <f>VLOOKUP(shipments[[#This Row],[SPID]],CHOOSE({1,2},people[[#All],[SPID]],people[[#All],[Sales_person]]),2,0)</f>
        <v>Jehu Rudeforth</v>
      </c>
      <c r="J7350">
        <f>YEAR(shipments[[#This Row],[Shipdate]])</f>
        <v>2023</v>
      </c>
      <c r="K7350" s="22"/>
      <c r="L7350" s="22">
        <f>VLOOKUP(shipments[[#This Row],[PID]],CHOOSE({1,2},products[PID],products[Cost_per_box]),2,0)</f>
        <v>5.04</v>
      </c>
      <c r="M7350" s="22">
        <f>shipments[[#This Row],[Boxes]]*shipments[[#This Row],[cost_per_box]]</f>
        <v>231.84</v>
      </c>
      <c r="N7350" s="22">
        <f>shipments[[#This Row],[Amount]]-shipments[[#This Row],[total cost]]</f>
        <v>1052.9100000000001</v>
      </c>
    </row>
    <row r="7351" spans="1:14" x14ac:dyDescent="0.35">
      <c r="A7351" t="s">
        <v>7406</v>
      </c>
      <c r="B7351" t="s">
        <v>8060</v>
      </c>
      <c r="C7351" t="s">
        <v>8030</v>
      </c>
      <c r="D7351" t="s">
        <v>8037</v>
      </c>
      <c r="E7351" s="1">
        <v>45097</v>
      </c>
      <c r="F7351">
        <v>6909.75</v>
      </c>
      <c r="G7351">
        <v>691</v>
      </c>
      <c r="H7351" t="s">
        <v>7</v>
      </c>
      <c r="I7351" t="str">
        <f>VLOOKUP(shipments[[#This Row],[SPID]],CHOOSE({1,2},people[[#All],[SPID]],people[[#All],[Sales_person]]),2,0)</f>
        <v>Jehu Rudeforth</v>
      </c>
      <c r="J7351">
        <f>YEAR(shipments[[#This Row],[Shipdate]])</f>
        <v>2023</v>
      </c>
      <c r="K7351" s="22"/>
      <c r="L7351" s="22">
        <f>VLOOKUP(shipments[[#This Row],[PID]],CHOOSE({1,2},products[PID],products[Cost_per_box]),2,0)</f>
        <v>2.76</v>
      </c>
      <c r="M7351" s="22">
        <f>shipments[[#This Row],[Boxes]]*shipments[[#This Row],[cost_per_box]]</f>
        <v>1907.1599999999999</v>
      </c>
      <c r="N7351" s="22">
        <f>shipments[[#This Row],[Amount]]-shipments[[#This Row],[total cost]]</f>
        <v>5002.59</v>
      </c>
    </row>
    <row r="7352" spans="1:14" x14ac:dyDescent="0.35">
      <c r="A7352" t="s">
        <v>7407</v>
      </c>
      <c r="B7352" t="s">
        <v>8060</v>
      </c>
      <c r="C7352" t="s">
        <v>8031</v>
      </c>
      <c r="D7352" t="s">
        <v>8036</v>
      </c>
      <c r="E7352" s="1">
        <v>45188</v>
      </c>
      <c r="F7352">
        <v>866.25</v>
      </c>
      <c r="G7352">
        <v>79</v>
      </c>
      <c r="H7352" t="s">
        <v>7</v>
      </c>
      <c r="I7352" t="str">
        <f>VLOOKUP(shipments[[#This Row],[SPID]],CHOOSE({1,2},people[[#All],[SPID]],people[[#All],[Sales_person]]),2,0)</f>
        <v>Jehu Rudeforth</v>
      </c>
      <c r="J7352">
        <f>YEAR(shipments[[#This Row],[Shipdate]])</f>
        <v>2023</v>
      </c>
      <c r="K7352" s="22"/>
      <c r="L7352" s="22">
        <f>VLOOKUP(shipments[[#This Row],[PID]],CHOOSE({1,2},products[PID],products[Cost_per_box]),2,0)</f>
        <v>3.32</v>
      </c>
      <c r="M7352" s="22">
        <f>shipments[[#This Row],[Boxes]]*shipments[[#This Row],[cost_per_box]]</f>
        <v>262.27999999999997</v>
      </c>
      <c r="N7352" s="22">
        <f>shipments[[#This Row],[Amount]]-shipments[[#This Row],[total cost]]</f>
        <v>603.97</v>
      </c>
    </row>
    <row r="7353" spans="1:14" x14ac:dyDescent="0.35">
      <c r="A7353" t="s">
        <v>7408</v>
      </c>
      <c r="B7353" t="s">
        <v>8060</v>
      </c>
      <c r="C7353" t="s">
        <v>8031</v>
      </c>
      <c r="D7353" t="s">
        <v>8038</v>
      </c>
      <c r="E7353" s="1">
        <v>44960</v>
      </c>
      <c r="F7353">
        <v>1966.5</v>
      </c>
      <c r="G7353">
        <v>219</v>
      </c>
      <c r="H7353" t="s">
        <v>7</v>
      </c>
      <c r="I7353" t="str">
        <f>VLOOKUP(shipments[[#This Row],[SPID]],CHOOSE({1,2},people[[#All],[SPID]],people[[#All],[Sales_person]]),2,0)</f>
        <v>Jehu Rudeforth</v>
      </c>
      <c r="J7353">
        <f>YEAR(shipments[[#This Row],[Shipdate]])</f>
        <v>2023</v>
      </c>
      <c r="K7353" s="22"/>
      <c r="L7353" s="22">
        <f>VLOOKUP(shipments[[#This Row],[PID]],CHOOSE({1,2},products[PID],products[Cost_per_box]),2,0)</f>
        <v>3.32</v>
      </c>
      <c r="M7353" s="22">
        <f>shipments[[#This Row],[Boxes]]*shipments[[#This Row],[cost_per_box]]</f>
        <v>727.07999999999993</v>
      </c>
      <c r="N7353" s="22">
        <f>shipments[[#This Row],[Amount]]-shipments[[#This Row],[total cost]]</f>
        <v>1239.42</v>
      </c>
    </row>
    <row r="7354" spans="1:14" x14ac:dyDescent="0.35">
      <c r="A7354" t="s">
        <v>7409</v>
      </c>
      <c r="B7354" t="s">
        <v>8060</v>
      </c>
      <c r="C7354" t="s">
        <v>8032</v>
      </c>
      <c r="D7354" t="s">
        <v>8038</v>
      </c>
      <c r="E7354" s="1">
        <v>45083</v>
      </c>
      <c r="F7354">
        <v>14179.5</v>
      </c>
      <c r="G7354">
        <v>747</v>
      </c>
      <c r="H7354" t="s">
        <v>7</v>
      </c>
      <c r="I7354" t="str">
        <f>VLOOKUP(shipments[[#This Row],[SPID]],CHOOSE({1,2},people[[#All],[SPID]],people[[#All],[Sales_person]]),2,0)</f>
        <v>Jehu Rudeforth</v>
      </c>
      <c r="J7354">
        <f>YEAR(shipments[[#This Row],[Shipdate]])</f>
        <v>2023</v>
      </c>
      <c r="K7354" s="22"/>
      <c r="L7354" s="22">
        <f>VLOOKUP(shipments[[#This Row],[PID]],CHOOSE({1,2},products[PID],products[Cost_per_box]),2,0)</f>
        <v>2.65</v>
      </c>
      <c r="M7354" s="22">
        <f>shipments[[#This Row],[Boxes]]*shipments[[#This Row],[cost_per_box]]</f>
        <v>1979.55</v>
      </c>
      <c r="N7354" s="22">
        <f>shipments[[#This Row],[Amount]]-shipments[[#This Row],[total cost]]</f>
        <v>12199.95</v>
      </c>
    </row>
    <row r="7355" spans="1:14" x14ac:dyDescent="0.35">
      <c r="A7355" t="s">
        <v>7410</v>
      </c>
      <c r="B7355" t="s">
        <v>8060</v>
      </c>
      <c r="C7355" t="s">
        <v>8032</v>
      </c>
      <c r="D7355" t="s">
        <v>8034</v>
      </c>
      <c r="E7355" s="1">
        <v>45349</v>
      </c>
      <c r="F7355">
        <v>5798.25</v>
      </c>
      <c r="G7355">
        <v>306</v>
      </c>
      <c r="H7355" t="s">
        <v>7</v>
      </c>
      <c r="I7355" t="str">
        <f>VLOOKUP(shipments[[#This Row],[SPID]],CHOOSE({1,2},people[[#All],[SPID]],people[[#All],[Sales_person]]),2,0)</f>
        <v>Jehu Rudeforth</v>
      </c>
      <c r="J7355">
        <f>YEAR(shipments[[#This Row],[Shipdate]])</f>
        <v>2024</v>
      </c>
      <c r="K7355" s="22"/>
      <c r="L7355" s="22">
        <f>VLOOKUP(shipments[[#This Row],[PID]],CHOOSE({1,2},products[PID],products[Cost_per_box]),2,0)</f>
        <v>2.65</v>
      </c>
      <c r="M7355" s="22">
        <f>shipments[[#This Row],[Boxes]]*shipments[[#This Row],[cost_per_box]]</f>
        <v>810.9</v>
      </c>
      <c r="N7355" s="22">
        <f>shipments[[#This Row],[Amount]]-shipments[[#This Row],[total cost]]</f>
        <v>4987.3500000000004</v>
      </c>
    </row>
    <row r="7356" spans="1:14" x14ac:dyDescent="0.35">
      <c r="A7356" t="s">
        <v>7411</v>
      </c>
      <c r="B7356" t="s">
        <v>8062</v>
      </c>
      <c r="C7356" t="s">
        <v>8011</v>
      </c>
      <c r="D7356" t="s">
        <v>8033</v>
      </c>
      <c r="E7356" s="1">
        <v>45034</v>
      </c>
      <c r="F7356">
        <v>8838</v>
      </c>
      <c r="G7356">
        <v>553</v>
      </c>
      <c r="H7356" t="s">
        <v>7</v>
      </c>
      <c r="I7356" t="str">
        <f>VLOOKUP(shipments[[#This Row],[SPID]],CHOOSE({1,2},people[[#All],[SPID]],people[[#All],[Sales_person]]),2,0)</f>
        <v>Van Tuxwell</v>
      </c>
      <c r="J7356">
        <f>YEAR(shipments[[#This Row],[Shipdate]])</f>
        <v>2023</v>
      </c>
      <c r="K7356" s="22"/>
      <c r="L7356" s="22">
        <f>VLOOKUP(shipments[[#This Row],[PID]],CHOOSE({1,2},products[PID],products[Cost_per_box]),2,0)</f>
        <v>5.26</v>
      </c>
      <c r="M7356" s="22">
        <f>shipments[[#This Row],[Boxes]]*shipments[[#This Row],[cost_per_box]]</f>
        <v>2908.7799999999997</v>
      </c>
      <c r="N7356" s="22">
        <f>shipments[[#This Row],[Amount]]-shipments[[#This Row],[total cost]]</f>
        <v>5929.22</v>
      </c>
    </row>
    <row r="7357" spans="1:14" x14ac:dyDescent="0.35">
      <c r="A7357" t="s">
        <v>7413</v>
      </c>
      <c r="B7357" t="s">
        <v>8062</v>
      </c>
      <c r="C7357" t="s">
        <v>8011</v>
      </c>
      <c r="D7357" t="s">
        <v>8034</v>
      </c>
      <c r="E7357" s="1">
        <v>45331</v>
      </c>
      <c r="F7357">
        <v>1095.75</v>
      </c>
      <c r="G7357">
        <v>79</v>
      </c>
      <c r="H7357" t="s">
        <v>7</v>
      </c>
      <c r="I7357" t="str">
        <f>VLOOKUP(shipments[[#This Row],[SPID]],CHOOSE({1,2},people[[#All],[SPID]],people[[#All],[Sales_person]]),2,0)</f>
        <v>Van Tuxwell</v>
      </c>
      <c r="J7357">
        <f>YEAR(shipments[[#This Row],[Shipdate]])</f>
        <v>2024</v>
      </c>
      <c r="K7357" s="22"/>
      <c r="L7357" s="22">
        <f>VLOOKUP(shipments[[#This Row],[PID]],CHOOSE({1,2},products[PID],products[Cost_per_box]),2,0)</f>
        <v>5.26</v>
      </c>
      <c r="M7357" s="22">
        <f>shipments[[#This Row],[Boxes]]*shipments[[#This Row],[cost_per_box]]</f>
        <v>415.53999999999996</v>
      </c>
      <c r="N7357" s="22">
        <f>shipments[[#This Row],[Amount]]-shipments[[#This Row],[total cost]]</f>
        <v>680.21</v>
      </c>
    </row>
    <row r="7358" spans="1:14" x14ac:dyDescent="0.35">
      <c r="A7358" t="s">
        <v>7414</v>
      </c>
      <c r="B7358" t="s">
        <v>8062</v>
      </c>
      <c r="C7358" t="s">
        <v>8011</v>
      </c>
      <c r="D7358" t="s">
        <v>8038</v>
      </c>
      <c r="E7358" s="1">
        <v>45448</v>
      </c>
      <c r="F7358">
        <v>1509.75</v>
      </c>
      <c r="G7358">
        <v>117</v>
      </c>
      <c r="H7358" t="s">
        <v>7</v>
      </c>
      <c r="I7358" t="str">
        <f>VLOOKUP(shipments[[#This Row],[SPID]],CHOOSE({1,2},people[[#All],[SPID]],people[[#All],[Sales_person]]),2,0)</f>
        <v>Van Tuxwell</v>
      </c>
      <c r="J7358">
        <f>YEAR(shipments[[#This Row],[Shipdate]])</f>
        <v>2024</v>
      </c>
      <c r="K7358" s="22"/>
      <c r="L7358" s="22">
        <f>VLOOKUP(shipments[[#This Row],[PID]],CHOOSE({1,2},products[PID],products[Cost_per_box]),2,0)</f>
        <v>5.26</v>
      </c>
      <c r="M7358" s="22">
        <f>shipments[[#This Row],[Boxes]]*shipments[[#This Row],[cost_per_box]]</f>
        <v>615.41999999999996</v>
      </c>
      <c r="N7358" s="22">
        <f>shipments[[#This Row],[Amount]]-shipments[[#This Row],[total cost]]</f>
        <v>894.33</v>
      </c>
    </row>
    <row r="7359" spans="1:14" x14ac:dyDescent="0.35">
      <c r="A7359" t="s">
        <v>7415</v>
      </c>
      <c r="B7359" t="s">
        <v>8062</v>
      </c>
      <c r="C7359" t="s">
        <v>8012</v>
      </c>
      <c r="D7359" t="s">
        <v>8038</v>
      </c>
      <c r="E7359" s="1">
        <v>45244</v>
      </c>
      <c r="F7359">
        <v>3613.5</v>
      </c>
      <c r="G7359">
        <v>241</v>
      </c>
      <c r="H7359" t="s">
        <v>7</v>
      </c>
      <c r="I7359" t="str">
        <f>VLOOKUP(shipments[[#This Row],[SPID]],CHOOSE({1,2},people[[#All],[SPID]],people[[#All],[Sales_person]]),2,0)</f>
        <v>Van Tuxwell</v>
      </c>
      <c r="J7359">
        <f>YEAR(shipments[[#This Row],[Shipdate]])</f>
        <v>2023</v>
      </c>
      <c r="K7359" s="22"/>
      <c r="L7359" s="22">
        <f>VLOOKUP(shipments[[#This Row],[PID]],CHOOSE({1,2},products[PID],products[Cost_per_box]),2,0)</f>
        <v>7.48</v>
      </c>
      <c r="M7359" s="22">
        <f>shipments[[#This Row],[Boxes]]*shipments[[#This Row],[cost_per_box]]</f>
        <v>1802.68</v>
      </c>
      <c r="N7359" s="22">
        <f>shipments[[#This Row],[Amount]]-shipments[[#This Row],[total cost]]</f>
        <v>1810.82</v>
      </c>
    </row>
    <row r="7360" spans="1:14" x14ac:dyDescent="0.35">
      <c r="A7360" t="s">
        <v>7416</v>
      </c>
      <c r="B7360" t="s">
        <v>8062</v>
      </c>
      <c r="C7360" t="s">
        <v>8014</v>
      </c>
      <c r="D7360" t="s">
        <v>8034</v>
      </c>
      <c r="E7360" s="1">
        <v>45350</v>
      </c>
      <c r="F7360">
        <v>5879.25</v>
      </c>
      <c r="G7360">
        <v>840</v>
      </c>
      <c r="H7360" t="s">
        <v>7</v>
      </c>
      <c r="I7360" t="str">
        <f>VLOOKUP(shipments[[#This Row],[SPID]],CHOOSE({1,2},people[[#All],[SPID]],people[[#All],[Sales_person]]),2,0)</f>
        <v>Van Tuxwell</v>
      </c>
      <c r="J7360">
        <f>YEAR(shipments[[#This Row],[Shipdate]])</f>
        <v>2024</v>
      </c>
      <c r="K7360" s="22"/>
      <c r="L7360" s="22">
        <f>VLOOKUP(shipments[[#This Row],[PID]],CHOOSE({1,2},products[PID],products[Cost_per_box]),2,0)</f>
        <v>3.85</v>
      </c>
      <c r="M7360" s="22">
        <f>shipments[[#This Row],[Boxes]]*shipments[[#This Row],[cost_per_box]]</f>
        <v>3234</v>
      </c>
      <c r="N7360" s="22">
        <f>shipments[[#This Row],[Amount]]-shipments[[#This Row],[total cost]]</f>
        <v>2645.25</v>
      </c>
    </row>
    <row r="7361" spans="1:14" x14ac:dyDescent="0.35">
      <c r="A7361" t="s">
        <v>7417</v>
      </c>
      <c r="B7361" t="s">
        <v>8062</v>
      </c>
      <c r="C7361" t="s">
        <v>8014</v>
      </c>
      <c r="D7361" t="s">
        <v>8033</v>
      </c>
      <c r="E7361" s="1">
        <v>45022</v>
      </c>
      <c r="F7361">
        <v>3939.75</v>
      </c>
      <c r="G7361">
        <v>438</v>
      </c>
      <c r="H7361" t="s">
        <v>7</v>
      </c>
      <c r="I7361" t="str">
        <f>VLOOKUP(shipments[[#This Row],[SPID]],CHOOSE({1,2},people[[#All],[SPID]],people[[#All],[Sales_person]]),2,0)</f>
        <v>Van Tuxwell</v>
      </c>
      <c r="J7361">
        <f>YEAR(shipments[[#This Row],[Shipdate]])</f>
        <v>2023</v>
      </c>
      <c r="K7361" s="22"/>
      <c r="L7361" s="22">
        <f>VLOOKUP(shipments[[#This Row],[PID]],CHOOSE({1,2},products[PID],products[Cost_per_box]),2,0)</f>
        <v>3.85</v>
      </c>
      <c r="M7361" s="22">
        <f>shipments[[#This Row],[Boxes]]*shipments[[#This Row],[cost_per_box]]</f>
        <v>1686.3</v>
      </c>
      <c r="N7361" s="22">
        <f>shipments[[#This Row],[Amount]]-shipments[[#This Row],[total cost]]</f>
        <v>2253.4499999999998</v>
      </c>
    </row>
    <row r="7362" spans="1:14" x14ac:dyDescent="0.35">
      <c r="A7362" t="s">
        <v>7418</v>
      </c>
      <c r="B7362" t="s">
        <v>8062</v>
      </c>
      <c r="C7362" t="s">
        <v>8014</v>
      </c>
      <c r="D7362" t="s">
        <v>8037</v>
      </c>
      <c r="E7362" s="1">
        <v>45511</v>
      </c>
      <c r="F7362">
        <v>2632.5</v>
      </c>
      <c r="G7362">
        <v>377</v>
      </c>
      <c r="H7362" t="s">
        <v>18</v>
      </c>
      <c r="I7362" t="str">
        <f>VLOOKUP(shipments[[#This Row],[SPID]],CHOOSE({1,2},people[[#All],[SPID]],people[[#All],[Sales_person]]),2,0)</f>
        <v>Van Tuxwell</v>
      </c>
      <c r="J7362">
        <f>YEAR(shipments[[#This Row],[Shipdate]])</f>
        <v>2024</v>
      </c>
      <c r="K7362" s="22"/>
      <c r="L7362" s="22">
        <f>VLOOKUP(shipments[[#This Row],[PID]],CHOOSE({1,2},products[PID],products[Cost_per_box]),2,0)</f>
        <v>3.85</v>
      </c>
      <c r="M7362" s="22">
        <f>shipments[[#This Row],[Boxes]]*shipments[[#This Row],[cost_per_box]]</f>
        <v>1451.45</v>
      </c>
      <c r="N7362" s="22">
        <f>shipments[[#This Row],[Amount]]-shipments[[#This Row],[total cost]]</f>
        <v>1181.05</v>
      </c>
    </row>
    <row r="7363" spans="1:14" x14ac:dyDescent="0.35">
      <c r="A7363" t="s">
        <v>7419</v>
      </c>
      <c r="B7363" t="s">
        <v>8062</v>
      </c>
      <c r="C7363" t="s">
        <v>8014</v>
      </c>
      <c r="D7363" t="s">
        <v>8033</v>
      </c>
      <c r="E7363" s="1">
        <v>45085</v>
      </c>
      <c r="F7363">
        <v>312.75</v>
      </c>
      <c r="G7363">
        <v>63</v>
      </c>
      <c r="H7363" t="s">
        <v>7</v>
      </c>
      <c r="I7363" t="str">
        <f>VLOOKUP(shipments[[#This Row],[SPID]],CHOOSE({1,2},people[[#All],[SPID]],people[[#All],[Sales_person]]),2,0)</f>
        <v>Van Tuxwell</v>
      </c>
      <c r="J7363">
        <f>YEAR(shipments[[#This Row],[Shipdate]])</f>
        <v>2023</v>
      </c>
      <c r="K7363" s="22"/>
      <c r="L7363" s="22">
        <f>VLOOKUP(shipments[[#This Row],[PID]],CHOOSE({1,2},products[PID],products[Cost_per_box]),2,0)</f>
        <v>3.85</v>
      </c>
      <c r="M7363" s="22">
        <f>shipments[[#This Row],[Boxes]]*shipments[[#This Row],[cost_per_box]]</f>
        <v>242.55</v>
      </c>
      <c r="N7363" s="22">
        <f>shipments[[#This Row],[Amount]]-shipments[[#This Row],[total cost]]</f>
        <v>70.199999999999989</v>
      </c>
    </row>
    <row r="7364" spans="1:14" x14ac:dyDescent="0.35">
      <c r="A7364" t="s">
        <v>7420</v>
      </c>
      <c r="B7364" t="s">
        <v>8062</v>
      </c>
      <c r="C7364" t="s">
        <v>8015</v>
      </c>
      <c r="D7364" t="s">
        <v>8034</v>
      </c>
      <c r="E7364" s="1">
        <v>45156</v>
      </c>
      <c r="F7364">
        <v>1741.5</v>
      </c>
      <c r="G7364">
        <v>194</v>
      </c>
      <c r="H7364" t="s">
        <v>7</v>
      </c>
      <c r="I7364" t="str">
        <f>VLOOKUP(shipments[[#This Row],[SPID]],CHOOSE({1,2},people[[#All],[SPID]],people[[#All],[Sales_person]]),2,0)</f>
        <v>Van Tuxwell</v>
      </c>
      <c r="J7364">
        <f>YEAR(shipments[[#This Row],[Shipdate]])</f>
        <v>2023</v>
      </c>
      <c r="K7364" s="22"/>
      <c r="L7364" s="22">
        <f>VLOOKUP(shipments[[#This Row],[PID]],CHOOSE({1,2},products[PID],products[Cost_per_box]),2,0)</f>
        <v>5.72</v>
      </c>
      <c r="M7364" s="22">
        <f>shipments[[#This Row],[Boxes]]*shipments[[#This Row],[cost_per_box]]</f>
        <v>1109.68</v>
      </c>
      <c r="N7364" s="22">
        <f>shipments[[#This Row],[Amount]]-shipments[[#This Row],[total cost]]</f>
        <v>631.81999999999994</v>
      </c>
    </row>
    <row r="7365" spans="1:14" x14ac:dyDescent="0.35">
      <c r="A7365" t="s">
        <v>7421</v>
      </c>
      <c r="B7365" t="s">
        <v>8062</v>
      </c>
      <c r="C7365" t="s">
        <v>8015</v>
      </c>
      <c r="D7365" t="s">
        <v>8037</v>
      </c>
      <c r="E7365" s="1">
        <v>45211</v>
      </c>
      <c r="F7365">
        <v>8196.75</v>
      </c>
      <c r="G7365">
        <v>1640</v>
      </c>
      <c r="H7365" t="s">
        <v>7</v>
      </c>
      <c r="I7365" t="str">
        <f>VLOOKUP(shipments[[#This Row],[SPID]],CHOOSE({1,2},people[[#All],[SPID]],people[[#All],[Sales_person]]),2,0)</f>
        <v>Van Tuxwell</v>
      </c>
      <c r="J7365">
        <f>YEAR(shipments[[#This Row],[Shipdate]])</f>
        <v>2023</v>
      </c>
      <c r="K7365" s="22"/>
      <c r="L7365" s="22">
        <f>VLOOKUP(shipments[[#This Row],[PID]],CHOOSE({1,2},products[PID],products[Cost_per_box]),2,0)</f>
        <v>5.72</v>
      </c>
      <c r="M7365" s="22">
        <f>shipments[[#This Row],[Boxes]]*shipments[[#This Row],[cost_per_box]]</f>
        <v>9380.7999999999993</v>
      </c>
      <c r="N7365" s="22">
        <f>shipments[[#This Row],[Amount]]-shipments[[#This Row],[total cost]]</f>
        <v>-1184.0499999999993</v>
      </c>
    </row>
    <row r="7366" spans="1:14" x14ac:dyDescent="0.35">
      <c r="A7366" t="s">
        <v>7422</v>
      </c>
      <c r="B7366" t="s">
        <v>8062</v>
      </c>
      <c r="C7366" t="s">
        <v>8015</v>
      </c>
      <c r="D7366" t="s">
        <v>8038</v>
      </c>
      <c r="E7366" s="1">
        <v>45560</v>
      </c>
      <c r="F7366">
        <v>5796</v>
      </c>
      <c r="G7366">
        <v>644</v>
      </c>
      <c r="H7366" t="s">
        <v>40</v>
      </c>
      <c r="I7366" t="str">
        <f>VLOOKUP(shipments[[#This Row],[SPID]],CHOOSE({1,2},people[[#All],[SPID]],people[[#All],[Sales_person]]),2,0)</f>
        <v>Van Tuxwell</v>
      </c>
      <c r="J7366">
        <f>YEAR(shipments[[#This Row],[Shipdate]])</f>
        <v>2024</v>
      </c>
      <c r="K7366" s="22"/>
      <c r="L7366" s="22">
        <f>VLOOKUP(shipments[[#This Row],[PID]],CHOOSE({1,2},products[PID],products[Cost_per_box]),2,0)</f>
        <v>5.72</v>
      </c>
      <c r="M7366" s="22">
        <f>shipments[[#This Row],[Boxes]]*shipments[[#This Row],[cost_per_box]]</f>
        <v>3683.68</v>
      </c>
      <c r="N7366" s="22">
        <f>shipments[[#This Row],[Amount]]-shipments[[#This Row],[total cost]]</f>
        <v>2112.3200000000002</v>
      </c>
    </row>
    <row r="7367" spans="1:14" x14ac:dyDescent="0.35">
      <c r="A7367" t="s">
        <v>7423</v>
      </c>
      <c r="B7367" t="s">
        <v>8062</v>
      </c>
      <c r="C7367" t="s">
        <v>8015</v>
      </c>
      <c r="D7367" t="s">
        <v>8033</v>
      </c>
      <c r="E7367" s="1">
        <v>45021</v>
      </c>
      <c r="F7367">
        <v>474.75</v>
      </c>
      <c r="G7367">
        <v>53</v>
      </c>
      <c r="H7367" t="s">
        <v>7</v>
      </c>
      <c r="I7367" t="str">
        <f>VLOOKUP(shipments[[#This Row],[SPID]],CHOOSE({1,2},people[[#All],[SPID]],people[[#All],[Sales_person]]),2,0)</f>
        <v>Van Tuxwell</v>
      </c>
      <c r="J7367">
        <f>YEAR(shipments[[#This Row],[Shipdate]])</f>
        <v>2023</v>
      </c>
      <c r="K7367" s="22"/>
      <c r="L7367" s="22">
        <f>VLOOKUP(shipments[[#This Row],[PID]],CHOOSE({1,2},products[PID],products[Cost_per_box]),2,0)</f>
        <v>5.72</v>
      </c>
      <c r="M7367" s="22">
        <f>shipments[[#This Row],[Boxes]]*shipments[[#This Row],[cost_per_box]]</f>
        <v>303.15999999999997</v>
      </c>
      <c r="N7367" s="22">
        <f>shipments[[#This Row],[Amount]]-shipments[[#This Row],[total cost]]</f>
        <v>171.59000000000003</v>
      </c>
    </row>
    <row r="7368" spans="1:14" x14ac:dyDescent="0.35">
      <c r="A7368" t="s">
        <v>7424</v>
      </c>
      <c r="B7368" t="s">
        <v>8062</v>
      </c>
      <c r="C7368" t="s">
        <v>8015</v>
      </c>
      <c r="D7368" t="s">
        <v>8033</v>
      </c>
      <c r="E7368" s="1">
        <v>45502</v>
      </c>
      <c r="F7368">
        <v>5375.25</v>
      </c>
      <c r="G7368">
        <v>896</v>
      </c>
      <c r="H7368" t="s">
        <v>18</v>
      </c>
      <c r="I7368" t="str">
        <f>VLOOKUP(shipments[[#This Row],[SPID]],CHOOSE({1,2},people[[#All],[SPID]],people[[#All],[Sales_person]]),2,0)</f>
        <v>Van Tuxwell</v>
      </c>
      <c r="J7368">
        <f>YEAR(shipments[[#This Row],[Shipdate]])</f>
        <v>2024</v>
      </c>
      <c r="K7368" s="22"/>
      <c r="L7368" s="22">
        <f>VLOOKUP(shipments[[#This Row],[PID]],CHOOSE({1,2},products[PID],products[Cost_per_box]),2,0)</f>
        <v>5.72</v>
      </c>
      <c r="M7368" s="22">
        <f>shipments[[#This Row],[Boxes]]*shipments[[#This Row],[cost_per_box]]</f>
        <v>5125.12</v>
      </c>
      <c r="N7368" s="22">
        <f>shipments[[#This Row],[Amount]]-shipments[[#This Row],[total cost]]</f>
        <v>250.13000000000011</v>
      </c>
    </row>
    <row r="7369" spans="1:14" x14ac:dyDescent="0.35">
      <c r="A7369" t="s">
        <v>7425</v>
      </c>
      <c r="B7369" t="s">
        <v>8062</v>
      </c>
      <c r="C7369" t="s">
        <v>8015</v>
      </c>
      <c r="D7369" t="s">
        <v>8033</v>
      </c>
      <c r="E7369" s="1">
        <v>45307</v>
      </c>
      <c r="F7369">
        <v>8493.75</v>
      </c>
      <c r="G7369">
        <v>1416</v>
      </c>
      <c r="H7369" t="s">
        <v>7</v>
      </c>
      <c r="I7369" t="str">
        <f>VLOOKUP(shipments[[#This Row],[SPID]],CHOOSE({1,2},people[[#All],[SPID]],people[[#All],[Sales_person]]),2,0)</f>
        <v>Van Tuxwell</v>
      </c>
      <c r="J7369">
        <f>YEAR(shipments[[#This Row],[Shipdate]])</f>
        <v>2024</v>
      </c>
      <c r="K7369" s="22"/>
      <c r="L7369" s="22">
        <f>VLOOKUP(shipments[[#This Row],[PID]],CHOOSE({1,2},products[PID],products[Cost_per_box]),2,0)</f>
        <v>5.72</v>
      </c>
      <c r="M7369" s="22">
        <f>shipments[[#This Row],[Boxes]]*shipments[[#This Row],[cost_per_box]]</f>
        <v>8099.5199999999995</v>
      </c>
      <c r="N7369" s="22">
        <f>shipments[[#This Row],[Amount]]-shipments[[#This Row],[total cost]]</f>
        <v>394.23000000000047</v>
      </c>
    </row>
    <row r="7370" spans="1:14" x14ac:dyDescent="0.35">
      <c r="A7370" t="s">
        <v>7426</v>
      </c>
      <c r="B7370" t="s">
        <v>8062</v>
      </c>
      <c r="C7370" t="s">
        <v>8016</v>
      </c>
      <c r="D7370" t="s">
        <v>8038</v>
      </c>
      <c r="E7370" s="1">
        <v>45208</v>
      </c>
      <c r="F7370">
        <v>2783.25</v>
      </c>
      <c r="G7370">
        <v>108</v>
      </c>
      <c r="H7370" t="s">
        <v>7</v>
      </c>
      <c r="I7370" t="str">
        <f>VLOOKUP(shipments[[#This Row],[SPID]],CHOOSE({1,2},people[[#All],[SPID]],people[[#All],[Sales_person]]),2,0)</f>
        <v>Van Tuxwell</v>
      </c>
      <c r="J7370">
        <f>YEAR(shipments[[#This Row],[Shipdate]])</f>
        <v>2023</v>
      </c>
      <c r="K7370" s="22"/>
      <c r="L7370" s="22">
        <f>VLOOKUP(shipments[[#This Row],[PID]],CHOOSE({1,2},products[PID],products[Cost_per_box]),2,0)</f>
        <v>6.31</v>
      </c>
      <c r="M7370" s="22">
        <f>shipments[[#This Row],[Boxes]]*shipments[[#This Row],[cost_per_box]]</f>
        <v>681.4799999999999</v>
      </c>
      <c r="N7370" s="22">
        <f>shipments[[#This Row],[Amount]]-shipments[[#This Row],[total cost]]</f>
        <v>2101.77</v>
      </c>
    </row>
    <row r="7371" spans="1:14" x14ac:dyDescent="0.35">
      <c r="A7371" t="s">
        <v>7427</v>
      </c>
      <c r="B7371" t="s">
        <v>8062</v>
      </c>
      <c r="C7371" t="s">
        <v>8016</v>
      </c>
      <c r="D7371" t="s">
        <v>8033</v>
      </c>
      <c r="E7371" s="1">
        <v>44949</v>
      </c>
      <c r="F7371">
        <v>3991.5</v>
      </c>
      <c r="G7371">
        <v>154</v>
      </c>
      <c r="H7371" t="s">
        <v>7</v>
      </c>
      <c r="I7371" t="str">
        <f>VLOOKUP(shipments[[#This Row],[SPID]],CHOOSE({1,2},people[[#All],[SPID]],people[[#All],[Sales_person]]),2,0)</f>
        <v>Van Tuxwell</v>
      </c>
      <c r="J7371">
        <f>YEAR(shipments[[#This Row],[Shipdate]])</f>
        <v>2023</v>
      </c>
      <c r="K7371" s="22"/>
      <c r="L7371" s="22">
        <f>VLOOKUP(shipments[[#This Row],[PID]],CHOOSE({1,2},products[PID],products[Cost_per_box]),2,0)</f>
        <v>6.31</v>
      </c>
      <c r="M7371" s="22">
        <f>shipments[[#This Row],[Boxes]]*shipments[[#This Row],[cost_per_box]]</f>
        <v>971.7399999999999</v>
      </c>
      <c r="N7371" s="22">
        <f>shipments[[#This Row],[Amount]]-shipments[[#This Row],[total cost]]</f>
        <v>3019.76</v>
      </c>
    </row>
    <row r="7372" spans="1:14" x14ac:dyDescent="0.35">
      <c r="A7372" t="s">
        <v>7428</v>
      </c>
      <c r="B7372" t="s">
        <v>8062</v>
      </c>
      <c r="C7372" t="s">
        <v>8016</v>
      </c>
      <c r="D7372" t="s">
        <v>8038</v>
      </c>
      <c r="E7372" s="1">
        <v>45121</v>
      </c>
      <c r="F7372">
        <v>2756.25</v>
      </c>
      <c r="G7372">
        <v>107</v>
      </c>
      <c r="H7372" t="s">
        <v>7</v>
      </c>
      <c r="I7372" t="str">
        <f>VLOOKUP(shipments[[#This Row],[SPID]],CHOOSE({1,2},people[[#All],[SPID]],people[[#All],[Sales_person]]),2,0)</f>
        <v>Van Tuxwell</v>
      </c>
      <c r="J7372">
        <f>YEAR(shipments[[#This Row],[Shipdate]])</f>
        <v>2023</v>
      </c>
      <c r="K7372" s="22"/>
      <c r="L7372" s="22">
        <f>VLOOKUP(shipments[[#This Row],[PID]],CHOOSE({1,2},products[PID],products[Cost_per_box]),2,0)</f>
        <v>6.31</v>
      </c>
      <c r="M7372" s="22">
        <f>shipments[[#This Row],[Boxes]]*shipments[[#This Row],[cost_per_box]]</f>
        <v>675.17</v>
      </c>
      <c r="N7372" s="22">
        <f>shipments[[#This Row],[Amount]]-shipments[[#This Row],[total cost]]</f>
        <v>2081.08</v>
      </c>
    </row>
    <row r="7373" spans="1:14" x14ac:dyDescent="0.35">
      <c r="A7373" t="s">
        <v>7429</v>
      </c>
      <c r="B7373" t="s">
        <v>8062</v>
      </c>
      <c r="C7373" t="s">
        <v>8017</v>
      </c>
      <c r="D7373" t="s">
        <v>8034</v>
      </c>
      <c r="E7373" s="1">
        <v>44984</v>
      </c>
      <c r="F7373">
        <v>4113</v>
      </c>
      <c r="G7373">
        <v>165</v>
      </c>
      <c r="H7373" t="s">
        <v>7</v>
      </c>
      <c r="I7373" t="str">
        <f>VLOOKUP(shipments[[#This Row],[SPID]],CHOOSE({1,2},people[[#All],[SPID]],people[[#All],[Sales_person]]),2,0)</f>
        <v>Van Tuxwell</v>
      </c>
      <c r="J7373">
        <f>YEAR(shipments[[#This Row],[Shipdate]])</f>
        <v>2023</v>
      </c>
      <c r="K7373" s="22"/>
      <c r="L7373" s="22">
        <f>VLOOKUP(shipments[[#This Row],[PID]],CHOOSE({1,2},products[PID],products[Cost_per_box]),2,0)</f>
        <v>9.94</v>
      </c>
      <c r="M7373" s="22">
        <f>shipments[[#This Row],[Boxes]]*shipments[[#This Row],[cost_per_box]]</f>
        <v>1640.1</v>
      </c>
      <c r="N7373" s="22">
        <f>shipments[[#This Row],[Amount]]-shipments[[#This Row],[total cost]]</f>
        <v>2472.9</v>
      </c>
    </row>
    <row r="7374" spans="1:14" x14ac:dyDescent="0.35">
      <c r="A7374" t="s">
        <v>7430</v>
      </c>
      <c r="B7374" t="s">
        <v>8062</v>
      </c>
      <c r="C7374" t="s">
        <v>8017</v>
      </c>
      <c r="D7374" t="s">
        <v>8037</v>
      </c>
      <c r="E7374" s="1">
        <v>45212</v>
      </c>
      <c r="F7374">
        <v>6567.75</v>
      </c>
      <c r="G7374">
        <v>253</v>
      </c>
      <c r="H7374" t="s">
        <v>7</v>
      </c>
      <c r="I7374" t="str">
        <f>VLOOKUP(shipments[[#This Row],[SPID]],CHOOSE({1,2},people[[#All],[SPID]],people[[#All],[Sales_person]]),2,0)</f>
        <v>Van Tuxwell</v>
      </c>
      <c r="J7374">
        <f>YEAR(shipments[[#This Row],[Shipdate]])</f>
        <v>2023</v>
      </c>
      <c r="K7374" s="22"/>
      <c r="L7374" s="22">
        <f>VLOOKUP(shipments[[#This Row],[PID]],CHOOSE({1,2},products[PID],products[Cost_per_box]),2,0)</f>
        <v>9.94</v>
      </c>
      <c r="M7374" s="22">
        <f>shipments[[#This Row],[Boxes]]*shipments[[#This Row],[cost_per_box]]</f>
        <v>2514.8199999999997</v>
      </c>
      <c r="N7374" s="22">
        <f>shipments[[#This Row],[Amount]]-shipments[[#This Row],[total cost]]</f>
        <v>4052.9300000000003</v>
      </c>
    </row>
    <row r="7375" spans="1:14" x14ac:dyDescent="0.35">
      <c r="A7375" t="s">
        <v>7431</v>
      </c>
      <c r="B7375" t="s">
        <v>8062</v>
      </c>
      <c r="C7375" t="s">
        <v>8017</v>
      </c>
      <c r="D7375" t="s">
        <v>8038</v>
      </c>
      <c r="E7375" s="1">
        <v>45492</v>
      </c>
      <c r="F7375">
        <v>5829.75</v>
      </c>
      <c r="G7375">
        <v>225</v>
      </c>
      <c r="H7375" t="s">
        <v>18</v>
      </c>
      <c r="I7375" t="str">
        <f>VLOOKUP(shipments[[#This Row],[SPID]],CHOOSE({1,2},people[[#All],[SPID]],people[[#All],[Sales_person]]),2,0)</f>
        <v>Van Tuxwell</v>
      </c>
      <c r="J7375">
        <f>YEAR(shipments[[#This Row],[Shipdate]])</f>
        <v>2024</v>
      </c>
      <c r="K7375" s="22"/>
      <c r="L7375" s="22">
        <f>VLOOKUP(shipments[[#This Row],[PID]],CHOOSE({1,2},products[PID],products[Cost_per_box]),2,0)</f>
        <v>9.94</v>
      </c>
      <c r="M7375" s="22">
        <f>shipments[[#This Row],[Boxes]]*shipments[[#This Row],[cost_per_box]]</f>
        <v>2236.5</v>
      </c>
      <c r="N7375" s="22">
        <f>shipments[[#This Row],[Amount]]-shipments[[#This Row],[total cost]]</f>
        <v>3593.25</v>
      </c>
    </row>
    <row r="7376" spans="1:14" x14ac:dyDescent="0.35">
      <c r="A7376" t="s">
        <v>7432</v>
      </c>
      <c r="B7376" t="s">
        <v>8062</v>
      </c>
      <c r="C7376" t="s">
        <v>8017</v>
      </c>
      <c r="D7376" t="s">
        <v>8034</v>
      </c>
      <c r="E7376" s="1">
        <v>45323</v>
      </c>
      <c r="F7376">
        <v>5528.25</v>
      </c>
      <c r="G7376">
        <v>198</v>
      </c>
      <c r="H7376" t="s">
        <v>7</v>
      </c>
      <c r="I7376" t="str">
        <f>VLOOKUP(shipments[[#This Row],[SPID]],CHOOSE({1,2},people[[#All],[SPID]],people[[#All],[Sales_person]]),2,0)</f>
        <v>Van Tuxwell</v>
      </c>
      <c r="J7376">
        <f>YEAR(shipments[[#This Row],[Shipdate]])</f>
        <v>2024</v>
      </c>
      <c r="K7376" s="22"/>
      <c r="L7376" s="22">
        <f>VLOOKUP(shipments[[#This Row],[PID]],CHOOSE({1,2},products[PID],products[Cost_per_box]),2,0)</f>
        <v>9.94</v>
      </c>
      <c r="M7376" s="22">
        <f>shipments[[#This Row],[Boxes]]*shipments[[#This Row],[cost_per_box]]</f>
        <v>1968.12</v>
      </c>
      <c r="N7376" s="22">
        <f>shipments[[#This Row],[Amount]]-shipments[[#This Row],[total cost]]</f>
        <v>3560.13</v>
      </c>
    </row>
    <row r="7377" spans="1:14" x14ac:dyDescent="0.35">
      <c r="A7377" t="s">
        <v>7433</v>
      </c>
      <c r="B7377" t="s">
        <v>8062</v>
      </c>
      <c r="C7377" t="s">
        <v>8018</v>
      </c>
      <c r="D7377" t="s">
        <v>8034</v>
      </c>
      <c r="E7377" s="1">
        <v>45152</v>
      </c>
      <c r="F7377">
        <v>3685.5</v>
      </c>
      <c r="G7377">
        <v>168</v>
      </c>
      <c r="H7377" t="s">
        <v>7</v>
      </c>
      <c r="I7377" t="str">
        <f>VLOOKUP(shipments[[#This Row],[SPID]],CHOOSE({1,2},people[[#All],[SPID]],people[[#All],[Sales_person]]),2,0)</f>
        <v>Van Tuxwell</v>
      </c>
      <c r="J7377">
        <f>YEAR(shipments[[#This Row],[Shipdate]])</f>
        <v>2023</v>
      </c>
      <c r="K7377" s="22"/>
      <c r="L7377" s="22">
        <f>VLOOKUP(shipments[[#This Row],[PID]],CHOOSE({1,2},products[PID],products[Cost_per_box]),2,0)</f>
        <v>7.73</v>
      </c>
      <c r="M7377" s="22">
        <f>shipments[[#This Row],[Boxes]]*shipments[[#This Row],[cost_per_box]]</f>
        <v>1298.6400000000001</v>
      </c>
      <c r="N7377" s="22">
        <f>shipments[[#This Row],[Amount]]-shipments[[#This Row],[total cost]]</f>
        <v>2386.8599999999997</v>
      </c>
    </row>
    <row r="7378" spans="1:14" x14ac:dyDescent="0.35">
      <c r="A7378" t="s">
        <v>7434</v>
      </c>
      <c r="B7378" t="s">
        <v>8062</v>
      </c>
      <c r="C7378" t="s">
        <v>8018</v>
      </c>
      <c r="D7378" t="s">
        <v>8036</v>
      </c>
      <c r="E7378" s="1">
        <v>45182</v>
      </c>
      <c r="F7378">
        <v>7272</v>
      </c>
      <c r="G7378">
        <v>331</v>
      </c>
      <c r="H7378" t="s">
        <v>7</v>
      </c>
      <c r="I7378" t="str">
        <f>VLOOKUP(shipments[[#This Row],[SPID]],CHOOSE({1,2},people[[#All],[SPID]],people[[#All],[Sales_person]]),2,0)</f>
        <v>Van Tuxwell</v>
      </c>
      <c r="J7378">
        <f>YEAR(shipments[[#This Row],[Shipdate]])</f>
        <v>2023</v>
      </c>
      <c r="K7378" s="22"/>
      <c r="L7378" s="22">
        <f>VLOOKUP(shipments[[#This Row],[PID]],CHOOSE({1,2},products[PID],products[Cost_per_box]),2,0)</f>
        <v>7.73</v>
      </c>
      <c r="M7378" s="22">
        <f>shipments[[#This Row],[Boxes]]*shipments[[#This Row],[cost_per_box]]</f>
        <v>2558.63</v>
      </c>
      <c r="N7378" s="22">
        <f>shipments[[#This Row],[Amount]]-shipments[[#This Row],[total cost]]</f>
        <v>4713.37</v>
      </c>
    </row>
    <row r="7379" spans="1:14" x14ac:dyDescent="0.35">
      <c r="A7379" t="s">
        <v>7435</v>
      </c>
      <c r="B7379" t="s">
        <v>8062</v>
      </c>
      <c r="C7379" t="s">
        <v>8019</v>
      </c>
      <c r="D7379" t="s">
        <v>8036</v>
      </c>
      <c r="E7379" s="1">
        <v>45097</v>
      </c>
      <c r="F7379">
        <v>9634.5</v>
      </c>
      <c r="G7379">
        <v>419</v>
      </c>
      <c r="H7379" t="s">
        <v>7</v>
      </c>
      <c r="I7379" t="str">
        <f>VLOOKUP(shipments[[#This Row],[SPID]],CHOOSE({1,2},people[[#All],[SPID]],people[[#All],[Sales_person]]),2,0)</f>
        <v>Van Tuxwell</v>
      </c>
      <c r="J7379">
        <f>YEAR(shipments[[#This Row],[Shipdate]])</f>
        <v>2023</v>
      </c>
      <c r="K7379" s="22"/>
      <c r="L7379" s="22">
        <f>VLOOKUP(shipments[[#This Row],[PID]],CHOOSE({1,2},products[PID],products[Cost_per_box]),2,0)</f>
        <v>3.68</v>
      </c>
      <c r="M7379" s="22">
        <f>shipments[[#This Row],[Boxes]]*shipments[[#This Row],[cost_per_box]]</f>
        <v>1541.92</v>
      </c>
      <c r="N7379" s="22">
        <f>shipments[[#This Row],[Amount]]-shipments[[#This Row],[total cost]]</f>
        <v>8092.58</v>
      </c>
    </row>
    <row r="7380" spans="1:14" x14ac:dyDescent="0.35">
      <c r="A7380" t="s">
        <v>7436</v>
      </c>
      <c r="B7380" t="s">
        <v>8062</v>
      </c>
      <c r="C7380" t="s">
        <v>8020</v>
      </c>
      <c r="D7380" t="s">
        <v>8033</v>
      </c>
      <c r="E7380" s="1">
        <v>45063</v>
      </c>
      <c r="F7380">
        <v>3179.25</v>
      </c>
      <c r="G7380">
        <v>228</v>
      </c>
      <c r="H7380" t="s">
        <v>7</v>
      </c>
      <c r="I7380" t="str">
        <f>VLOOKUP(shipments[[#This Row],[SPID]],CHOOSE({1,2},people[[#All],[SPID]],people[[#All],[Sales_person]]),2,0)</f>
        <v>Van Tuxwell</v>
      </c>
      <c r="J7380">
        <f>YEAR(shipments[[#This Row],[Shipdate]])</f>
        <v>2023</v>
      </c>
      <c r="K7380" s="22"/>
      <c r="L7380" s="22">
        <f>VLOOKUP(shipments[[#This Row],[PID]],CHOOSE({1,2},products[PID],products[Cost_per_box]),2,0)</f>
        <v>8.2200000000000006</v>
      </c>
      <c r="M7380" s="22">
        <f>shipments[[#This Row],[Boxes]]*shipments[[#This Row],[cost_per_box]]</f>
        <v>1874.16</v>
      </c>
      <c r="N7380" s="22">
        <f>shipments[[#This Row],[Amount]]-shipments[[#This Row],[total cost]]</f>
        <v>1305.0899999999999</v>
      </c>
    </row>
    <row r="7381" spans="1:14" x14ac:dyDescent="0.35">
      <c r="A7381" t="s">
        <v>7437</v>
      </c>
      <c r="B7381" t="s">
        <v>8062</v>
      </c>
      <c r="C7381" t="s">
        <v>8020</v>
      </c>
      <c r="D7381" t="s">
        <v>8033</v>
      </c>
      <c r="E7381" s="1">
        <v>45134</v>
      </c>
      <c r="F7381">
        <v>1487.25</v>
      </c>
      <c r="G7381">
        <v>107</v>
      </c>
      <c r="H7381" t="s">
        <v>7</v>
      </c>
      <c r="I7381" t="str">
        <f>VLOOKUP(shipments[[#This Row],[SPID]],CHOOSE({1,2},people[[#All],[SPID]],people[[#All],[Sales_person]]),2,0)</f>
        <v>Van Tuxwell</v>
      </c>
      <c r="J7381">
        <f>YEAR(shipments[[#This Row],[Shipdate]])</f>
        <v>2023</v>
      </c>
      <c r="K7381" s="22"/>
      <c r="L7381" s="22">
        <f>VLOOKUP(shipments[[#This Row],[PID]],CHOOSE({1,2},products[PID],products[Cost_per_box]),2,0)</f>
        <v>8.2200000000000006</v>
      </c>
      <c r="M7381" s="22">
        <f>shipments[[#This Row],[Boxes]]*shipments[[#This Row],[cost_per_box]]</f>
        <v>879.54000000000008</v>
      </c>
      <c r="N7381" s="22">
        <f>shipments[[#This Row],[Amount]]-shipments[[#This Row],[total cost]]</f>
        <v>607.70999999999992</v>
      </c>
    </row>
    <row r="7382" spans="1:14" x14ac:dyDescent="0.35">
      <c r="A7382" t="s">
        <v>7438</v>
      </c>
      <c r="B7382" t="s">
        <v>8062</v>
      </c>
      <c r="C7382" t="s">
        <v>8020</v>
      </c>
      <c r="D7382" t="s">
        <v>8034</v>
      </c>
      <c r="E7382" s="1">
        <v>45236</v>
      </c>
      <c r="F7382">
        <v>3186</v>
      </c>
      <c r="G7382">
        <v>200</v>
      </c>
      <c r="H7382" t="s">
        <v>7</v>
      </c>
      <c r="I7382" t="str">
        <f>VLOOKUP(shipments[[#This Row],[SPID]],CHOOSE({1,2},people[[#All],[SPID]],people[[#All],[Sales_person]]),2,0)</f>
        <v>Van Tuxwell</v>
      </c>
      <c r="J7382">
        <f>YEAR(shipments[[#This Row],[Shipdate]])</f>
        <v>2023</v>
      </c>
      <c r="K7382" s="22"/>
      <c r="L7382" s="22">
        <f>VLOOKUP(shipments[[#This Row],[PID]],CHOOSE({1,2},products[PID],products[Cost_per_box]),2,0)</f>
        <v>8.2200000000000006</v>
      </c>
      <c r="M7382" s="22">
        <f>shipments[[#This Row],[Boxes]]*shipments[[#This Row],[cost_per_box]]</f>
        <v>1644.0000000000002</v>
      </c>
      <c r="N7382" s="22">
        <f>shipments[[#This Row],[Amount]]-shipments[[#This Row],[total cost]]</f>
        <v>1541.9999999999998</v>
      </c>
    </row>
    <row r="7383" spans="1:14" x14ac:dyDescent="0.35">
      <c r="A7383" t="s">
        <v>7439</v>
      </c>
      <c r="B7383" t="s">
        <v>8062</v>
      </c>
      <c r="C7383" t="s">
        <v>8020</v>
      </c>
      <c r="D7383" t="s">
        <v>8035</v>
      </c>
      <c r="E7383" s="1">
        <v>45435</v>
      </c>
      <c r="F7383">
        <v>1028.25</v>
      </c>
      <c r="G7383">
        <v>86</v>
      </c>
      <c r="H7383" t="s">
        <v>7</v>
      </c>
      <c r="I7383" t="str">
        <f>VLOOKUP(shipments[[#This Row],[SPID]],CHOOSE({1,2},people[[#All],[SPID]],people[[#All],[Sales_person]]),2,0)</f>
        <v>Van Tuxwell</v>
      </c>
      <c r="J7383">
        <f>YEAR(shipments[[#This Row],[Shipdate]])</f>
        <v>2024</v>
      </c>
      <c r="K7383" s="22"/>
      <c r="L7383" s="22">
        <f>VLOOKUP(shipments[[#This Row],[PID]],CHOOSE({1,2},products[PID],products[Cost_per_box]),2,0)</f>
        <v>8.2200000000000006</v>
      </c>
      <c r="M7383" s="22">
        <f>shipments[[#This Row],[Boxes]]*shipments[[#This Row],[cost_per_box]]</f>
        <v>706.92000000000007</v>
      </c>
      <c r="N7383" s="22">
        <f>shipments[[#This Row],[Amount]]-shipments[[#This Row],[total cost]]</f>
        <v>321.32999999999993</v>
      </c>
    </row>
    <row r="7384" spans="1:14" x14ac:dyDescent="0.35">
      <c r="A7384" t="s">
        <v>7440</v>
      </c>
      <c r="B7384" t="s">
        <v>8062</v>
      </c>
      <c r="C7384" t="s">
        <v>8020</v>
      </c>
      <c r="D7384" t="s">
        <v>8038</v>
      </c>
      <c r="E7384" s="1">
        <v>45555</v>
      </c>
      <c r="F7384">
        <v>10793.25</v>
      </c>
      <c r="G7384">
        <v>675</v>
      </c>
      <c r="H7384" t="s">
        <v>26</v>
      </c>
      <c r="I7384" t="str">
        <f>VLOOKUP(shipments[[#This Row],[SPID]],CHOOSE({1,2},people[[#All],[SPID]],people[[#All],[Sales_person]]),2,0)</f>
        <v>Van Tuxwell</v>
      </c>
      <c r="J7384">
        <f>YEAR(shipments[[#This Row],[Shipdate]])</f>
        <v>2024</v>
      </c>
      <c r="K7384" s="22"/>
      <c r="L7384" s="22">
        <f>VLOOKUP(shipments[[#This Row],[PID]],CHOOSE({1,2},products[PID],products[Cost_per_box]),2,0)</f>
        <v>8.2200000000000006</v>
      </c>
      <c r="M7384" s="22">
        <f>shipments[[#This Row],[Boxes]]*shipments[[#This Row],[cost_per_box]]</f>
        <v>5548.5</v>
      </c>
      <c r="N7384" s="22">
        <f>shipments[[#This Row],[Amount]]-shipments[[#This Row],[total cost]]</f>
        <v>5244.75</v>
      </c>
    </row>
    <row r="7385" spans="1:14" x14ac:dyDescent="0.35">
      <c r="A7385" t="s">
        <v>7441</v>
      </c>
      <c r="B7385" t="s">
        <v>8062</v>
      </c>
      <c r="C7385" t="s">
        <v>8021</v>
      </c>
      <c r="D7385" t="s">
        <v>8038</v>
      </c>
      <c r="E7385" s="1">
        <v>45484</v>
      </c>
      <c r="F7385">
        <v>12096</v>
      </c>
      <c r="G7385">
        <v>637</v>
      </c>
      <c r="H7385" t="s">
        <v>18</v>
      </c>
      <c r="I7385" t="str">
        <f>VLOOKUP(shipments[[#This Row],[SPID]],CHOOSE({1,2},people[[#All],[SPID]],people[[#All],[Sales_person]]),2,0)</f>
        <v>Van Tuxwell</v>
      </c>
      <c r="J7385">
        <f>YEAR(shipments[[#This Row],[Shipdate]])</f>
        <v>2024</v>
      </c>
      <c r="K7385" s="22"/>
      <c r="L7385" s="22">
        <f>VLOOKUP(shipments[[#This Row],[PID]],CHOOSE({1,2},products[PID],products[Cost_per_box]),2,0)</f>
        <v>10.23</v>
      </c>
      <c r="M7385" s="22">
        <f>shipments[[#This Row],[Boxes]]*shipments[[#This Row],[cost_per_box]]</f>
        <v>6516.51</v>
      </c>
      <c r="N7385" s="22">
        <f>shipments[[#This Row],[Amount]]-shipments[[#This Row],[total cost]]</f>
        <v>5579.49</v>
      </c>
    </row>
    <row r="7386" spans="1:14" x14ac:dyDescent="0.35">
      <c r="A7386" t="s">
        <v>7442</v>
      </c>
      <c r="B7386" t="s">
        <v>8062</v>
      </c>
      <c r="C7386" t="s">
        <v>8022</v>
      </c>
      <c r="D7386" t="s">
        <v>8037</v>
      </c>
      <c r="E7386" s="1">
        <v>45393</v>
      </c>
      <c r="F7386">
        <v>10919.25</v>
      </c>
      <c r="G7386">
        <v>728</v>
      </c>
      <c r="H7386" t="s">
        <v>7</v>
      </c>
      <c r="I7386" t="str">
        <f>VLOOKUP(shipments[[#This Row],[SPID]],CHOOSE({1,2},people[[#All],[SPID]],people[[#All],[Sales_person]]),2,0)</f>
        <v>Van Tuxwell</v>
      </c>
      <c r="J7386">
        <f>YEAR(shipments[[#This Row],[Shipdate]])</f>
        <v>2024</v>
      </c>
      <c r="K7386" s="22"/>
      <c r="L7386" s="22">
        <f>VLOOKUP(shipments[[#This Row],[PID]],CHOOSE({1,2},products[PID],products[Cost_per_box]),2,0)</f>
        <v>4.74</v>
      </c>
      <c r="M7386" s="22">
        <f>shipments[[#This Row],[Boxes]]*shipments[[#This Row],[cost_per_box]]</f>
        <v>3450.7200000000003</v>
      </c>
      <c r="N7386" s="22">
        <f>shipments[[#This Row],[Amount]]-shipments[[#This Row],[total cost]]</f>
        <v>7468.53</v>
      </c>
    </row>
    <row r="7387" spans="1:14" x14ac:dyDescent="0.35">
      <c r="A7387" t="s">
        <v>7443</v>
      </c>
      <c r="B7387" t="s">
        <v>8062</v>
      </c>
      <c r="C7387" t="s">
        <v>8022</v>
      </c>
      <c r="D7387" t="s">
        <v>8037</v>
      </c>
      <c r="E7387" s="1">
        <v>45180</v>
      </c>
      <c r="F7387">
        <v>6669</v>
      </c>
      <c r="G7387">
        <v>477</v>
      </c>
      <c r="H7387" t="s">
        <v>7</v>
      </c>
      <c r="I7387" t="str">
        <f>VLOOKUP(shipments[[#This Row],[SPID]],CHOOSE({1,2},people[[#All],[SPID]],people[[#All],[Sales_person]]),2,0)</f>
        <v>Van Tuxwell</v>
      </c>
      <c r="J7387">
        <f>YEAR(shipments[[#This Row],[Shipdate]])</f>
        <v>2023</v>
      </c>
      <c r="K7387" s="22"/>
      <c r="L7387" s="22">
        <f>VLOOKUP(shipments[[#This Row],[PID]],CHOOSE({1,2},products[PID],products[Cost_per_box]),2,0)</f>
        <v>4.74</v>
      </c>
      <c r="M7387" s="22">
        <f>shipments[[#This Row],[Boxes]]*shipments[[#This Row],[cost_per_box]]</f>
        <v>2260.98</v>
      </c>
      <c r="N7387" s="22">
        <f>shipments[[#This Row],[Amount]]-shipments[[#This Row],[total cost]]</f>
        <v>4408.0200000000004</v>
      </c>
    </row>
    <row r="7388" spans="1:14" x14ac:dyDescent="0.35">
      <c r="A7388" t="s">
        <v>7444</v>
      </c>
      <c r="B7388" t="s">
        <v>8062</v>
      </c>
      <c r="C7388" t="s">
        <v>8022</v>
      </c>
      <c r="D7388" t="s">
        <v>8036</v>
      </c>
      <c r="E7388" s="1">
        <v>45135</v>
      </c>
      <c r="F7388">
        <v>5107.5</v>
      </c>
      <c r="G7388">
        <v>393</v>
      </c>
      <c r="H7388" t="s">
        <v>7</v>
      </c>
      <c r="I7388" t="str">
        <f>VLOOKUP(shipments[[#This Row],[SPID]],CHOOSE({1,2},people[[#All],[SPID]],people[[#All],[Sales_person]]),2,0)</f>
        <v>Van Tuxwell</v>
      </c>
      <c r="J7388">
        <f>YEAR(shipments[[#This Row],[Shipdate]])</f>
        <v>2023</v>
      </c>
      <c r="K7388" s="22"/>
      <c r="L7388" s="22">
        <f>VLOOKUP(shipments[[#This Row],[PID]],CHOOSE({1,2},products[PID],products[Cost_per_box]),2,0)</f>
        <v>4.74</v>
      </c>
      <c r="M7388" s="22">
        <f>shipments[[#This Row],[Boxes]]*shipments[[#This Row],[cost_per_box]]</f>
        <v>1862.8200000000002</v>
      </c>
      <c r="N7388" s="22">
        <f>shipments[[#This Row],[Amount]]-shipments[[#This Row],[total cost]]</f>
        <v>3244.68</v>
      </c>
    </row>
    <row r="7389" spans="1:14" x14ac:dyDescent="0.35">
      <c r="A7389" t="s">
        <v>7445</v>
      </c>
      <c r="B7389" t="s">
        <v>8062</v>
      </c>
      <c r="C7389" t="s">
        <v>8022</v>
      </c>
      <c r="D7389" t="s">
        <v>8038</v>
      </c>
      <c r="E7389" s="1">
        <v>45048</v>
      </c>
      <c r="F7389">
        <v>4610.25</v>
      </c>
      <c r="G7389">
        <v>355</v>
      </c>
      <c r="H7389" t="s">
        <v>7</v>
      </c>
      <c r="I7389" t="str">
        <f>VLOOKUP(shipments[[#This Row],[SPID]],CHOOSE({1,2},people[[#All],[SPID]],people[[#All],[Sales_person]]),2,0)</f>
        <v>Van Tuxwell</v>
      </c>
      <c r="J7389">
        <f>YEAR(shipments[[#This Row],[Shipdate]])</f>
        <v>2023</v>
      </c>
      <c r="K7389" s="22"/>
      <c r="L7389" s="22">
        <f>VLOOKUP(shipments[[#This Row],[PID]],CHOOSE({1,2},products[PID],products[Cost_per_box]),2,0)</f>
        <v>4.74</v>
      </c>
      <c r="M7389" s="22">
        <f>shipments[[#This Row],[Boxes]]*shipments[[#This Row],[cost_per_box]]</f>
        <v>1682.7</v>
      </c>
      <c r="N7389" s="22">
        <f>shipments[[#This Row],[Amount]]-shipments[[#This Row],[total cost]]</f>
        <v>2927.55</v>
      </c>
    </row>
    <row r="7390" spans="1:14" x14ac:dyDescent="0.35">
      <c r="A7390" t="s">
        <v>7446</v>
      </c>
      <c r="B7390" t="s">
        <v>8062</v>
      </c>
      <c r="C7390" t="s">
        <v>8023</v>
      </c>
      <c r="D7390" t="s">
        <v>8033</v>
      </c>
      <c r="E7390" s="1">
        <v>45392</v>
      </c>
      <c r="F7390">
        <v>1347.75</v>
      </c>
      <c r="G7390">
        <v>169</v>
      </c>
      <c r="H7390" t="s">
        <v>7</v>
      </c>
      <c r="I7390" t="str">
        <f>VLOOKUP(shipments[[#This Row],[SPID]],CHOOSE({1,2},people[[#All],[SPID]],people[[#All],[Sales_person]]),2,0)</f>
        <v>Van Tuxwell</v>
      </c>
      <c r="J7390">
        <f>YEAR(shipments[[#This Row],[Shipdate]])</f>
        <v>2024</v>
      </c>
      <c r="K7390" s="22"/>
      <c r="L7390" s="22">
        <f>VLOOKUP(shipments[[#This Row],[PID]],CHOOSE({1,2},products[PID],products[Cost_per_box]),2,0)</f>
        <v>10.51</v>
      </c>
      <c r="M7390" s="22">
        <f>shipments[[#This Row],[Boxes]]*shipments[[#This Row],[cost_per_box]]</f>
        <v>1776.19</v>
      </c>
      <c r="N7390" s="22">
        <f>shipments[[#This Row],[Amount]]-shipments[[#This Row],[total cost]]</f>
        <v>-428.44000000000005</v>
      </c>
    </row>
    <row r="7391" spans="1:14" x14ac:dyDescent="0.35">
      <c r="A7391" t="s">
        <v>7447</v>
      </c>
      <c r="B7391" t="s">
        <v>8062</v>
      </c>
      <c r="C7391" t="s">
        <v>8023</v>
      </c>
      <c r="D7391" t="s">
        <v>8037</v>
      </c>
      <c r="E7391" s="1">
        <v>44964</v>
      </c>
      <c r="F7391">
        <v>4547.25</v>
      </c>
      <c r="G7391">
        <v>758</v>
      </c>
      <c r="H7391" t="s">
        <v>7</v>
      </c>
      <c r="I7391" t="str">
        <f>VLOOKUP(shipments[[#This Row],[SPID]],CHOOSE({1,2},people[[#All],[SPID]],people[[#All],[Sales_person]]),2,0)</f>
        <v>Van Tuxwell</v>
      </c>
      <c r="J7391">
        <f>YEAR(shipments[[#This Row],[Shipdate]])</f>
        <v>2023</v>
      </c>
      <c r="K7391" s="22"/>
      <c r="L7391" s="22">
        <f>VLOOKUP(shipments[[#This Row],[PID]],CHOOSE({1,2},products[PID],products[Cost_per_box]),2,0)</f>
        <v>10.51</v>
      </c>
      <c r="M7391" s="22">
        <f>shipments[[#This Row],[Boxes]]*shipments[[#This Row],[cost_per_box]]</f>
        <v>7966.58</v>
      </c>
      <c r="N7391" s="22">
        <f>shipments[[#This Row],[Amount]]-shipments[[#This Row],[total cost]]</f>
        <v>-3419.33</v>
      </c>
    </row>
    <row r="7392" spans="1:14" x14ac:dyDescent="0.35">
      <c r="A7392" t="s">
        <v>7448</v>
      </c>
      <c r="B7392" t="s">
        <v>8062</v>
      </c>
      <c r="C7392" t="s">
        <v>8023</v>
      </c>
      <c r="D7392" t="s">
        <v>8033</v>
      </c>
      <c r="E7392" s="1">
        <v>45190</v>
      </c>
      <c r="F7392">
        <v>1471.5</v>
      </c>
      <c r="G7392">
        <v>211</v>
      </c>
      <c r="H7392" t="s">
        <v>7</v>
      </c>
      <c r="I7392" t="str">
        <f>VLOOKUP(shipments[[#This Row],[SPID]],CHOOSE({1,2},people[[#All],[SPID]],people[[#All],[Sales_person]]),2,0)</f>
        <v>Van Tuxwell</v>
      </c>
      <c r="J7392">
        <f>YEAR(shipments[[#This Row],[Shipdate]])</f>
        <v>2023</v>
      </c>
      <c r="K7392" s="22"/>
      <c r="L7392" s="22">
        <f>VLOOKUP(shipments[[#This Row],[PID]],CHOOSE({1,2},products[PID],products[Cost_per_box]),2,0)</f>
        <v>10.51</v>
      </c>
      <c r="M7392" s="22">
        <f>shipments[[#This Row],[Boxes]]*shipments[[#This Row],[cost_per_box]]</f>
        <v>2217.61</v>
      </c>
      <c r="N7392" s="22">
        <f>shipments[[#This Row],[Amount]]-shipments[[#This Row],[total cost]]</f>
        <v>-746.11000000000013</v>
      </c>
    </row>
    <row r="7393" spans="1:14" x14ac:dyDescent="0.35">
      <c r="A7393" t="s">
        <v>7449</v>
      </c>
      <c r="B7393" t="s">
        <v>8062</v>
      </c>
      <c r="C7393" t="s">
        <v>8023</v>
      </c>
      <c r="D7393" t="s">
        <v>8034</v>
      </c>
      <c r="E7393" s="1">
        <v>45082</v>
      </c>
      <c r="F7393">
        <v>7818.75</v>
      </c>
      <c r="G7393">
        <v>869</v>
      </c>
      <c r="H7393" t="s">
        <v>7</v>
      </c>
      <c r="I7393" t="str">
        <f>VLOOKUP(shipments[[#This Row],[SPID]],CHOOSE({1,2},people[[#All],[SPID]],people[[#All],[Sales_person]]),2,0)</f>
        <v>Van Tuxwell</v>
      </c>
      <c r="J7393">
        <f>YEAR(shipments[[#This Row],[Shipdate]])</f>
        <v>2023</v>
      </c>
      <c r="K7393" s="22"/>
      <c r="L7393" s="22">
        <f>VLOOKUP(shipments[[#This Row],[PID]],CHOOSE({1,2},products[PID],products[Cost_per_box]),2,0)</f>
        <v>10.51</v>
      </c>
      <c r="M7393" s="22">
        <f>shipments[[#This Row],[Boxes]]*shipments[[#This Row],[cost_per_box]]</f>
        <v>9133.19</v>
      </c>
      <c r="N7393" s="22">
        <f>shipments[[#This Row],[Amount]]-shipments[[#This Row],[total cost]]</f>
        <v>-1314.4400000000005</v>
      </c>
    </row>
    <row r="7394" spans="1:14" x14ac:dyDescent="0.35">
      <c r="A7394" t="s">
        <v>7450</v>
      </c>
      <c r="B7394" t="s">
        <v>8062</v>
      </c>
      <c r="C7394" t="s">
        <v>8024</v>
      </c>
      <c r="D7394" t="s">
        <v>8033</v>
      </c>
      <c r="E7394" s="1">
        <v>45427</v>
      </c>
      <c r="F7394">
        <v>4313.25</v>
      </c>
      <c r="G7394">
        <v>240</v>
      </c>
      <c r="H7394" t="s">
        <v>40</v>
      </c>
      <c r="I7394" t="str">
        <f>VLOOKUP(shipments[[#This Row],[SPID]],CHOOSE({1,2},people[[#All],[SPID]],people[[#All],[Sales_person]]),2,0)</f>
        <v>Van Tuxwell</v>
      </c>
      <c r="J7394">
        <f>YEAR(shipments[[#This Row],[Shipdate]])</f>
        <v>2024</v>
      </c>
      <c r="K7394" s="22"/>
      <c r="L7394" s="22">
        <f>VLOOKUP(shipments[[#This Row],[PID]],CHOOSE({1,2},products[PID],products[Cost_per_box]),2,0)</f>
        <v>6.43</v>
      </c>
      <c r="M7394" s="22">
        <f>shipments[[#This Row],[Boxes]]*shipments[[#This Row],[cost_per_box]]</f>
        <v>1543.1999999999998</v>
      </c>
      <c r="N7394" s="22">
        <f>shipments[[#This Row],[Amount]]-shipments[[#This Row],[total cost]]</f>
        <v>2770.05</v>
      </c>
    </row>
    <row r="7395" spans="1:14" x14ac:dyDescent="0.35">
      <c r="A7395" t="s">
        <v>7451</v>
      </c>
      <c r="B7395" t="s">
        <v>8062</v>
      </c>
      <c r="C7395" t="s">
        <v>8024</v>
      </c>
      <c r="D7395" t="s">
        <v>8037</v>
      </c>
      <c r="E7395" s="1">
        <v>45020</v>
      </c>
      <c r="F7395">
        <v>3971.25</v>
      </c>
      <c r="G7395">
        <v>284</v>
      </c>
      <c r="H7395" t="s">
        <v>7</v>
      </c>
      <c r="I7395" t="str">
        <f>VLOOKUP(shipments[[#This Row],[SPID]],CHOOSE({1,2},people[[#All],[SPID]],people[[#All],[Sales_person]]),2,0)</f>
        <v>Van Tuxwell</v>
      </c>
      <c r="J7395">
        <f>YEAR(shipments[[#This Row],[Shipdate]])</f>
        <v>2023</v>
      </c>
      <c r="K7395" s="22"/>
      <c r="L7395" s="22">
        <f>VLOOKUP(shipments[[#This Row],[PID]],CHOOSE({1,2},products[PID],products[Cost_per_box]),2,0)</f>
        <v>6.43</v>
      </c>
      <c r="M7395" s="22">
        <f>shipments[[#This Row],[Boxes]]*shipments[[#This Row],[cost_per_box]]</f>
        <v>1826.12</v>
      </c>
      <c r="N7395" s="22">
        <f>shipments[[#This Row],[Amount]]-shipments[[#This Row],[total cost]]</f>
        <v>2145.13</v>
      </c>
    </row>
    <row r="7396" spans="1:14" x14ac:dyDescent="0.35">
      <c r="A7396" t="s">
        <v>7452</v>
      </c>
      <c r="B7396" t="s">
        <v>8062</v>
      </c>
      <c r="C7396" t="s">
        <v>8024</v>
      </c>
      <c r="D7396" t="s">
        <v>8038</v>
      </c>
      <c r="E7396" s="1">
        <v>45120</v>
      </c>
      <c r="F7396">
        <v>4286.25</v>
      </c>
      <c r="G7396">
        <v>253</v>
      </c>
      <c r="H7396" t="s">
        <v>7</v>
      </c>
      <c r="I7396" t="str">
        <f>VLOOKUP(shipments[[#This Row],[SPID]],CHOOSE({1,2},people[[#All],[SPID]],people[[#All],[Sales_person]]),2,0)</f>
        <v>Van Tuxwell</v>
      </c>
      <c r="J7396">
        <f>YEAR(shipments[[#This Row],[Shipdate]])</f>
        <v>2023</v>
      </c>
      <c r="K7396" s="22"/>
      <c r="L7396" s="22">
        <f>VLOOKUP(shipments[[#This Row],[PID]],CHOOSE({1,2},products[PID],products[Cost_per_box]),2,0)</f>
        <v>6.43</v>
      </c>
      <c r="M7396" s="22">
        <f>shipments[[#This Row],[Boxes]]*shipments[[#This Row],[cost_per_box]]</f>
        <v>1626.79</v>
      </c>
      <c r="N7396" s="22">
        <f>shipments[[#This Row],[Amount]]-shipments[[#This Row],[total cost]]</f>
        <v>2659.46</v>
      </c>
    </row>
    <row r="7397" spans="1:14" x14ac:dyDescent="0.35">
      <c r="A7397" t="s">
        <v>7453</v>
      </c>
      <c r="B7397" t="s">
        <v>8062</v>
      </c>
      <c r="C7397" t="s">
        <v>8024</v>
      </c>
      <c r="D7397" t="s">
        <v>8038</v>
      </c>
      <c r="E7397" s="1">
        <v>45425</v>
      </c>
      <c r="F7397">
        <v>4907.25</v>
      </c>
      <c r="G7397">
        <v>289</v>
      </c>
      <c r="H7397" t="s">
        <v>7</v>
      </c>
      <c r="I7397" t="str">
        <f>VLOOKUP(shipments[[#This Row],[SPID]],CHOOSE({1,2},people[[#All],[SPID]],people[[#All],[Sales_person]]),2,0)</f>
        <v>Van Tuxwell</v>
      </c>
      <c r="J7397">
        <f>YEAR(shipments[[#This Row],[Shipdate]])</f>
        <v>2024</v>
      </c>
      <c r="K7397" s="22"/>
      <c r="L7397" s="22">
        <f>VLOOKUP(shipments[[#This Row],[PID]],CHOOSE({1,2},products[PID],products[Cost_per_box]),2,0)</f>
        <v>6.43</v>
      </c>
      <c r="M7397" s="22">
        <f>shipments[[#This Row],[Boxes]]*shipments[[#This Row],[cost_per_box]]</f>
        <v>1858.27</v>
      </c>
      <c r="N7397" s="22">
        <f>shipments[[#This Row],[Amount]]-shipments[[#This Row],[total cost]]</f>
        <v>3048.98</v>
      </c>
    </row>
    <row r="7398" spans="1:14" x14ac:dyDescent="0.35">
      <c r="A7398" t="s">
        <v>7454</v>
      </c>
      <c r="B7398" t="s">
        <v>8062</v>
      </c>
      <c r="C7398" t="s">
        <v>8024</v>
      </c>
      <c r="D7398" t="s">
        <v>8037</v>
      </c>
      <c r="E7398" s="1">
        <v>45278</v>
      </c>
      <c r="F7398">
        <v>202.5</v>
      </c>
      <c r="G7398">
        <v>14</v>
      </c>
      <c r="H7398" t="s">
        <v>7</v>
      </c>
      <c r="I7398" t="str">
        <f>VLOOKUP(shipments[[#This Row],[SPID]],CHOOSE({1,2},people[[#All],[SPID]],people[[#All],[Sales_person]]),2,0)</f>
        <v>Van Tuxwell</v>
      </c>
      <c r="J7398">
        <f>YEAR(shipments[[#This Row],[Shipdate]])</f>
        <v>2023</v>
      </c>
      <c r="K7398" s="22"/>
      <c r="L7398" s="22">
        <f>VLOOKUP(shipments[[#This Row],[PID]],CHOOSE({1,2},products[PID],products[Cost_per_box]),2,0)</f>
        <v>6.43</v>
      </c>
      <c r="M7398" s="22">
        <f>shipments[[#This Row],[Boxes]]*shipments[[#This Row],[cost_per_box]]</f>
        <v>90.02</v>
      </c>
      <c r="N7398" s="22">
        <f>shipments[[#This Row],[Amount]]-shipments[[#This Row],[total cost]]</f>
        <v>112.48</v>
      </c>
    </row>
    <row r="7399" spans="1:14" x14ac:dyDescent="0.35">
      <c r="A7399" t="s">
        <v>7455</v>
      </c>
      <c r="B7399" t="s">
        <v>8062</v>
      </c>
      <c r="C7399" t="s">
        <v>8024</v>
      </c>
      <c r="D7399" t="s">
        <v>8038</v>
      </c>
      <c r="E7399" s="1">
        <v>45370</v>
      </c>
      <c r="F7399">
        <v>4965.75</v>
      </c>
      <c r="G7399">
        <v>293</v>
      </c>
      <c r="H7399" t="s">
        <v>7</v>
      </c>
      <c r="I7399" t="str">
        <f>VLOOKUP(shipments[[#This Row],[SPID]],CHOOSE({1,2},people[[#All],[SPID]],people[[#All],[Sales_person]]),2,0)</f>
        <v>Van Tuxwell</v>
      </c>
      <c r="J7399">
        <f>YEAR(shipments[[#This Row],[Shipdate]])</f>
        <v>2024</v>
      </c>
      <c r="K7399" s="22"/>
      <c r="L7399" s="22">
        <f>VLOOKUP(shipments[[#This Row],[PID]],CHOOSE({1,2},products[PID],products[Cost_per_box]),2,0)</f>
        <v>6.43</v>
      </c>
      <c r="M7399" s="22">
        <f>shipments[[#This Row],[Boxes]]*shipments[[#This Row],[cost_per_box]]</f>
        <v>1883.99</v>
      </c>
      <c r="N7399" s="22">
        <f>shipments[[#This Row],[Amount]]-shipments[[#This Row],[total cost]]</f>
        <v>3081.76</v>
      </c>
    </row>
    <row r="7400" spans="1:14" x14ac:dyDescent="0.35">
      <c r="A7400" t="s">
        <v>7456</v>
      </c>
      <c r="B7400" t="s">
        <v>8062</v>
      </c>
      <c r="C7400" t="s">
        <v>8025</v>
      </c>
      <c r="D7400" t="s">
        <v>8034</v>
      </c>
      <c r="E7400" s="1">
        <v>45231</v>
      </c>
      <c r="F7400">
        <v>8100</v>
      </c>
      <c r="G7400">
        <v>405</v>
      </c>
      <c r="H7400" t="s">
        <v>7</v>
      </c>
      <c r="I7400" t="str">
        <f>VLOOKUP(shipments[[#This Row],[SPID]],CHOOSE({1,2},people[[#All],[SPID]],people[[#All],[Sales_person]]),2,0)</f>
        <v>Van Tuxwell</v>
      </c>
      <c r="J7400">
        <f>YEAR(shipments[[#This Row],[Shipdate]])</f>
        <v>2023</v>
      </c>
      <c r="K7400" s="22"/>
      <c r="L7400" s="22">
        <f>VLOOKUP(shipments[[#This Row],[PID]],CHOOSE({1,2},products[PID],products[Cost_per_box]),2,0)</f>
        <v>12.41</v>
      </c>
      <c r="M7400" s="22">
        <f>shipments[[#This Row],[Boxes]]*shipments[[#This Row],[cost_per_box]]</f>
        <v>5026.05</v>
      </c>
      <c r="N7400" s="22">
        <f>shipments[[#This Row],[Amount]]-shipments[[#This Row],[total cost]]</f>
        <v>3073.95</v>
      </c>
    </row>
    <row r="7401" spans="1:14" x14ac:dyDescent="0.35">
      <c r="A7401" t="s">
        <v>7457</v>
      </c>
      <c r="B7401" t="s">
        <v>8062</v>
      </c>
      <c r="C7401" t="s">
        <v>8025</v>
      </c>
      <c r="D7401" t="s">
        <v>8038</v>
      </c>
      <c r="E7401" s="1">
        <v>45125</v>
      </c>
      <c r="F7401">
        <v>10838.25</v>
      </c>
      <c r="G7401">
        <v>571</v>
      </c>
      <c r="H7401" t="s">
        <v>7</v>
      </c>
      <c r="I7401" t="str">
        <f>VLOOKUP(shipments[[#This Row],[SPID]],CHOOSE({1,2},people[[#All],[SPID]],people[[#All],[Sales_person]]),2,0)</f>
        <v>Van Tuxwell</v>
      </c>
      <c r="J7401">
        <f>YEAR(shipments[[#This Row],[Shipdate]])</f>
        <v>2023</v>
      </c>
      <c r="K7401" s="22"/>
      <c r="L7401" s="22">
        <f>VLOOKUP(shipments[[#This Row],[PID]],CHOOSE({1,2},products[PID],products[Cost_per_box]),2,0)</f>
        <v>12.41</v>
      </c>
      <c r="M7401" s="22">
        <f>shipments[[#This Row],[Boxes]]*shipments[[#This Row],[cost_per_box]]</f>
        <v>7086.11</v>
      </c>
      <c r="N7401" s="22">
        <f>shipments[[#This Row],[Amount]]-shipments[[#This Row],[total cost]]</f>
        <v>3752.1400000000003</v>
      </c>
    </row>
    <row r="7402" spans="1:14" x14ac:dyDescent="0.35">
      <c r="A7402" t="s">
        <v>7458</v>
      </c>
      <c r="B7402" t="s">
        <v>8062</v>
      </c>
      <c r="C7402" t="s">
        <v>8026</v>
      </c>
      <c r="D7402" t="s">
        <v>8033</v>
      </c>
      <c r="E7402" s="1">
        <v>45427</v>
      </c>
      <c r="F7402">
        <v>8660.25</v>
      </c>
      <c r="G7402">
        <v>542</v>
      </c>
      <c r="H7402" t="s">
        <v>7</v>
      </c>
      <c r="I7402" t="str">
        <f>VLOOKUP(shipments[[#This Row],[SPID]],CHOOSE({1,2},people[[#All],[SPID]],people[[#All],[Sales_person]]),2,0)</f>
        <v>Van Tuxwell</v>
      </c>
      <c r="J7402">
        <f>YEAR(shipments[[#This Row],[Shipdate]])</f>
        <v>2024</v>
      </c>
      <c r="K7402" s="22"/>
      <c r="L7402" s="22">
        <f>VLOOKUP(shipments[[#This Row],[PID]],CHOOSE({1,2},products[PID],products[Cost_per_box]),2,0)</f>
        <v>9.57</v>
      </c>
      <c r="M7402" s="22">
        <f>shipments[[#This Row],[Boxes]]*shipments[[#This Row],[cost_per_box]]</f>
        <v>5186.9400000000005</v>
      </c>
      <c r="N7402" s="22">
        <f>shipments[[#This Row],[Amount]]-shipments[[#This Row],[total cost]]</f>
        <v>3473.3099999999995</v>
      </c>
    </row>
    <row r="7403" spans="1:14" x14ac:dyDescent="0.35">
      <c r="A7403" t="s">
        <v>7459</v>
      </c>
      <c r="B7403" t="s">
        <v>8062</v>
      </c>
      <c r="C7403" t="s">
        <v>8026</v>
      </c>
      <c r="D7403" t="s">
        <v>8033</v>
      </c>
      <c r="E7403" s="1">
        <v>45190</v>
      </c>
      <c r="F7403">
        <v>4063.5</v>
      </c>
      <c r="G7403">
        <v>291</v>
      </c>
      <c r="H7403" t="s">
        <v>7</v>
      </c>
      <c r="I7403" t="str">
        <f>VLOOKUP(shipments[[#This Row],[SPID]],CHOOSE({1,2},people[[#All],[SPID]],people[[#All],[Sales_person]]),2,0)</f>
        <v>Van Tuxwell</v>
      </c>
      <c r="J7403">
        <f>YEAR(shipments[[#This Row],[Shipdate]])</f>
        <v>2023</v>
      </c>
      <c r="K7403" s="22"/>
      <c r="L7403" s="22">
        <f>VLOOKUP(shipments[[#This Row],[PID]],CHOOSE({1,2},products[PID],products[Cost_per_box]),2,0)</f>
        <v>9.57</v>
      </c>
      <c r="M7403" s="22">
        <f>shipments[[#This Row],[Boxes]]*shipments[[#This Row],[cost_per_box]]</f>
        <v>2784.87</v>
      </c>
      <c r="N7403" s="22">
        <f>shipments[[#This Row],[Amount]]-shipments[[#This Row],[total cost]]</f>
        <v>1278.6300000000001</v>
      </c>
    </row>
    <row r="7404" spans="1:14" x14ac:dyDescent="0.35">
      <c r="A7404" t="s">
        <v>7460</v>
      </c>
      <c r="B7404" t="s">
        <v>8062</v>
      </c>
      <c r="C7404" t="s">
        <v>8028</v>
      </c>
      <c r="D7404" t="s">
        <v>8033</v>
      </c>
      <c r="E7404" s="1">
        <v>45455</v>
      </c>
      <c r="F7404">
        <v>9423</v>
      </c>
      <c r="G7404">
        <v>1047</v>
      </c>
      <c r="H7404" t="s">
        <v>7</v>
      </c>
      <c r="I7404" t="str">
        <f>VLOOKUP(shipments[[#This Row],[SPID]],CHOOSE({1,2},people[[#All],[SPID]],people[[#All],[Sales_person]]),2,0)</f>
        <v>Van Tuxwell</v>
      </c>
      <c r="J7404">
        <f>YEAR(shipments[[#This Row],[Shipdate]])</f>
        <v>2024</v>
      </c>
      <c r="K7404" s="22"/>
      <c r="L7404" s="22">
        <f>VLOOKUP(shipments[[#This Row],[PID]],CHOOSE({1,2},products[PID],products[Cost_per_box]),2,0)</f>
        <v>6.8</v>
      </c>
      <c r="M7404" s="22">
        <f>shipments[[#This Row],[Boxes]]*shipments[[#This Row],[cost_per_box]]</f>
        <v>7119.5999999999995</v>
      </c>
      <c r="N7404" s="22">
        <f>shipments[[#This Row],[Amount]]-shipments[[#This Row],[total cost]]</f>
        <v>2303.4000000000005</v>
      </c>
    </row>
    <row r="7405" spans="1:14" x14ac:dyDescent="0.35">
      <c r="A7405" t="s">
        <v>7461</v>
      </c>
      <c r="B7405" t="s">
        <v>8062</v>
      </c>
      <c r="C7405" t="s">
        <v>8028</v>
      </c>
      <c r="D7405" t="s">
        <v>8036</v>
      </c>
      <c r="E7405" s="1">
        <v>45219</v>
      </c>
      <c r="F7405">
        <v>8986.5</v>
      </c>
      <c r="G7405">
        <v>899</v>
      </c>
      <c r="H7405" t="s">
        <v>7</v>
      </c>
      <c r="I7405" t="str">
        <f>VLOOKUP(shipments[[#This Row],[SPID]],CHOOSE({1,2},people[[#All],[SPID]],people[[#All],[Sales_person]]),2,0)</f>
        <v>Van Tuxwell</v>
      </c>
      <c r="J7405">
        <f>YEAR(shipments[[#This Row],[Shipdate]])</f>
        <v>2023</v>
      </c>
      <c r="K7405" s="22"/>
      <c r="L7405" s="22">
        <f>VLOOKUP(shipments[[#This Row],[PID]],CHOOSE({1,2},products[PID],products[Cost_per_box]),2,0)</f>
        <v>6.8</v>
      </c>
      <c r="M7405" s="22">
        <f>shipments[[#This Row],[Boxes]]*shipments[[#This Row],[cost_per_box]]</f>
        <v>6113.2</v>
      </c>
      <c r="N7405" s="22">
        <f>shipments[[#This Row],[Amount]]-shipments[[#This Row],[total cost]]</f>
        <v>2873.3</v>
      </c>
    </row>
    <row r="7406" spans="1:14" x14ac:dyDescent="0.35">
      <c r="A7406" t="s">
        <v>7462</v>
      </c>
      <c r="B7406" t="s">
        <v>8062</v>
      </c>
      <c r="C7406" t="s">
        <v>8029</v>
      </c>
      <c r="D7406" t="s">
        <v>8035</v>
      </c>
      <c r="E7406" s="1">
        <v>45194</v>
      </c>
      <c r="F7406">
        <v>821.25</v>
      </c>
      <c r="G7406">
        <v>31</v>
      </c>
      <c r="H7406" t="s">
        <v>7</v>
      </c>
      <c r="I7406" t="str">
        <f>VLOOKUP(shipments[[#This Row],[SPID]],CHOOSE({1,2},people[[#All],[SPID]],people[[#All],[Sales_person]]),2,0)</f>
        <v>Van Tuxwell</v>
      </c>
      <c r="J7406">
        <f>YEAR(shipments[[#This Row],[Shipdate]])</f>
        <v>2023</v>
      </c>
      <c r="K7406" s="22"/>
      <c r="L7406" s="22">
        <f>VLOOKUP(shipments[[#This Row],[PID]],CHOOSE({1,2},products[PID],products[Cost_per_box]),2,0)</f>
        <v>5.04</v>
      </c>
      <c r="M7406" s="22">
        <f>shipments[[#This Row],[Boxes]]*shipments[[#This Row],[cost_per_box]]</f>
        <v>156.24</v>
      </c>
      <c r="N7406" s="22">
        <f>shipments[[#This Row],[Amount]]-shipments[[#This Row],[total cost]]</f>
        <v>665.01</v>
      </c>
    </row>
    <row r="7407" spans="1:14" x14ac:dyDescent="0.35">
      <c r="A7407" t="s">
        <v>7463</v>
      </c>
      <c r="B7407" t="s">
        <v>8062</v>
      </c>
      <c r="C7407" t="s">
        <v>8029</v>
      </c>
      <c r="D7407" t="s">
        <v>8037</v>
      </c>
      <c r="E7407" s="1">
        <v>45226</v>
      </c>
      <c r="F7407">
        <v>7589.25</v>
      </c>
      <c r="G7407">
        <v>304</v>
      </c>
      <c r="H7407" t="s">
        <v>7</v>
      </c>
      <c r="I7407" t="str">
        <f>VLOOKUP(shipments[[#This Row],[SPID]],CHOOSE({1,2},people[[#All],[SPID]],people[[#All],[Sales_person]]),2,0)</f>
        <v>Van Tuxwell</v>
      </c>
      <c r="J7407">
        <f>YEAR(shipments[[#This Row],[Shipdate]])</f>
        <v>2023</v>
      </c>
      <c r="K7407" s="22"/>
      <c r="L7407" s="22">
        <f>VLOOKUP(shipments[[#This Row],[PID]],CHOOSE({1,2},products[PID],products[Cost_per_box]),2,0)</f>
        <v>5.04</v>
      </c>
      <c r="M7407" s="22">
        <f>shipments[[#This Row],[Boxes]]*shipments[[#This Row],[cost_per_box]]</f>
        <v>1532.16</v>
      </c>
      <c r="N7407" s="22">
        <f>shipments[[#This Row],[Amount]]-shipments[[#This Row],[total cost]]</f>
        <v>6057.09</v>
      </c>
    </row>
    <row r="7408" spans="1:14" x14ac:dyDescent="0.35">
      <c r="A7408" t="s">
        <v>7464</v>
      </c>
      <c r="B7408" t="s">
        <v>8062</v>
      </c>
      <c r="C7408" t="s">
        <v>8030</v>
      </c>
      <c r="D7408" t="s">
        <v>8036</v>
      </c>
      <c r="E7408" s="1">
        <v>45429</v>
      </c>
      <c r="F7408">
        <v>6648.75</v>
      </c>
      <c r="G7408">
        <v>555</v>
      </c>
      <c r="H7408" t="s">
        <v>7</v>
      </c>
      <c r="I7408" t="str">
        <f>VLOOKUP(shipments[[#This Row],[SPID]],CHOOSE({1,2},people[[#All],[SPID]],people[[#All],[Sales_person]]),2,0)</f>
        <v>Van Tuxwell</v>
      </c>
      <c r="J7408">
        <f>YEAR(shipments[[#This Row],[Shipdate]])</f>
        <v>2024</v>
      </c>
      <c r="K7408" s="22"/>
      <c r="L7408" s="22">
        <f>VLOOKUP(shipments[[#This Row],[PID]],CHOOSE({1,2},products[PID],products[Cost_per_box]),2,0)</f>
        <v>2.76</v>
      </c>
      <c r="M7408" s="22">
        <f>shipments[[#This Row],[Boxes]]*shipments[[#This Row],[cost_per_box]]</f>
        <v>1531.8</v>
      </c>
      <c r="N7408" s="22">
        <f>shipments[[#This Row],[Amount]]-shipments[[#This Row],[total cost]]</f>
        <v>5116.95</v>
      </c>
    </row>
    <row r="7409" spans="1:14" x14ac:dyDescent="0.35">
      <c r="A7409" t="s">
        <v>7465</v>
      </c>
      <c r="B7409" t="s">
        <v>8062</v>
      </c>
      <c r="C7409" t="s">
        <v>8031</v>
      </c>
      <c r="D7409" t="s">
        <v>8038</v>
      </c>
      <c r="E7409" s="1">
        <v>45110</v>
      </c>
      <c r="F7409">
        <v>2331</v>
      </c>
      <c r="G7409">
        <v>234</v>
      </c>
      <c r="H7409" t="s">
        <v>7</v>
      </c>
      <c r="I7409" t="str">
        <f>VLOOKUP(shipments[[#This Row],[SPID]],CHOOSE({1,2},people[[#All],[SPID]],people[[#All],[Sales_person]]),2,0)</f>
        <v>Van Tuxwell</v>
      </c>
      <c r="J7409">
        <f>YEAR(shipments[[#This Row],[Shipdate]])</f>
        <v>2023</v>
      </c>
      <c r="K7409" s="22"/>
      <c r="L7409" s="22">
        <f>VLOOKUP(shipments[[#This Row],[PID]],CHOOSE({1,2},products[PID],products[Cost_per_box]),2,0)</f>
        <v>3.32</v>
      </c>
      <c r="M7409" s="22">
        <f>shipments[[#This Row],[Boxes]]*shipments[[#This Row],[cost_per_box]]</f>
        <v>776.88</v>
      </c>
      <c r="N7409" s="22">
        <f>shipments[[#This Row],[Amount]]-shipments[[#This Row],[total cost]]</f>
        <v>1554.12</v>
      </c>
    </row>
    <row r="7410" spans="1:14" x14ac:dyDescent="0.35">
      <c r="A7410" t="s">
        <v>7466</v>
      </c>
      <c r="B7410" t="s">
        <v>8062</v>
      </c>
      <c r="C7410" t="s">
        <v>8031</v>
      </c>
      <c r="D7410" t="s">
        <v>8034</v>
      </c>
      <c r="E7410" s="1">
        <v>45342</v>
      </c>
      <c r="F7410">
        <v>7040.25</v>
      </c>
      <c r="G7410">
        <v>881</v>
      </c>
      <c r="H7410" t="s">
        <v>40</v>
      </c>
      <c r="I7410" t="str">
        <f>VLOOKUP(shipments[[#This Row],[SPID]],CHOOSE({1,2},people[[#All],[SPID]],people[[#All],[Sales_person]]),2,0)</f>
        <v>Van Tuxwell</v>
      </c>
      <c r="J7410">
        <f>YEAR(shipments[[#This Row],[Shipdate]])</f>
        <v>2024</v>
      </c>
      <c r="K7410" s="22"/>
      <c r="L7410" s="22">
        <f>VLOOKUP(shipments[[#This Row],[PID]],CHOOSE({1,2},products[PID],products[Cost_per_box]),2,0)</f>
        <v>3.32</v>
      </c>
      <c r="M7410" s="22">
        <f>shipments[[#This Row],[Boxes]]*shipments[[#This Row],[cost_per_box]]</f>
        <v>2924.92</v>
      </c>
      <c r="N7410" s="22">
        <f>shipments[[#This Row],[Amount]]-shipments[[#This Row],[total cost]]</f>
        <v>4115.33</v>
      </c>
    </row>
    <row r="7411" spans="1:14" x14ac:dyDescent="0.35">
      <c r="A7411" t="s">
        <v>7467</v>
      </c>
      <c r="B7411" t="s">
        <v>8062</v>
      </c>
      <c r="C7411" t="s">
        <v>8032</v>
      </c>
      <c r="D7411" t="s">
        <v>8033</v>
      </c>
      <c r="E7411" s="1">
        <v>45043</v>
      </c>
      <c r="F7411">
        <v>6810.75</v>
      </c>
      <c r="G7411">
        <v>341</v>
      </c>
      <c r="H7411" t="s">
        <v>7</v>
      </c>
      <c r="I7411" t="str">
        <f>VLOOKUP(shipments[[#This Row],[SPID]],CHOOSE({1,2},people[[#All],[SPID]],people[[#All],[Sales_person]]),2,0)</f>
        <v>Van Tuxwell</v>
      </c>
      <c r="J7411">
        <f>YEAR(shipments[[#This Row],[Shipdate]])</f>
        <v>2023</v>
      </c>
      <c r="K7411" s="22"/>
      <c r="L7411" s="22">
        <f>VLOOKUP(shipments[[#This Row],[PID]],CHOOSE({1,2},products[PID],products[Cost_per_box]),2,0)</f>
        <v>2.65</v>
      </c>
      <c r="M7411" s="22">
        <f>shipments[[#This Row],[Boxes]]*shipments[[#This Row],[cost_per_box]]</f>
        <v>903.65</v>
      </c>
      <c r="N7411" s="22">
        <f>shipments[[#This Row],[Amount]]-shipments[[#This Row],[total cost]]</f>
        <v>5907.1</v>
      </c>
    </row>
    <row r="7412" spans="1:14" x14ac:dyDescent="0.35">
      <c r="A7412" t="s">
        <v>7468</v>
      </c>
      <c r="B7412" t="s">
        <v>8062</v>
      </c>
      <c r="C7412" t="s">
        <v>8032</v>
      </c>
      <c r="D7412" t="s">
        <v>8033</v>
      </c>
      <c r="E7412" s="1">
        <v>45504</v>
      </c>
      <c r="F7412">
        <v>3415.5</v>
      </c>
      <c r="G7412">
        <v>180</v>
      </c>
      <c r="H7412" t="s">
        <v>18</v>
      </c>
      <c r="I7412" t="str">
        <f>VLOOKUP(shipments[[#This Row],[SPID]],CHOOSE({1,2},people[[#All],[SPID]],people[[#All],[Sales_person]]),2,0)</f>
        <v>Van Tuxwell</v>
      </c>
      <c r="J7412">
        <f>YEAR(shipments[[#This Row],[Shipdate]])</f>
        <v>2024</v>
      </c>
      <c r="K7412" s="22"/>
      <c r="L7412" s="22">
        <f>VLOOKUP(shipments[[#This Row],[PID]],CHOOSE({1,2},products[PID],products[Cost_per_box]),2,0)</f>
        <v>2.65</v>
      </c>
      <c r="M7412" s="22">
        <f>shipments[[#This Row],[Boxes]]*shipments[[#This Row],[cost_per_box]]</f>
        <v>477</v>
      </c>
      <c r="N7412" s="22">
        <f>shipments[[#This Row],[Amount]]-shipments[[#This Row],[total cost]]</f>
        <v>2938.5</v>
      </c>
    </row>
    <row r="7413" spans="1:14" x14ac:dyDescent="0.35">
      <c r="A7413" t="s">
        <v>7469</v>
      </c>
      <c r="B7413" t="s">
        <v>8062</v>
      </c>
      <c r="C7413" t="s">
        <v>8032</v>
      </c>
      <c r="D7413" t="s">
        <v>8038</v>
      </c>
      <c r="E7413" s="1">
        <v>45076</v>
      </c>
      <c r="F7413">
        <v>11180.25</v>
      </c>
      <c r="G7413">
        <v>622</v>
      </c>
      <c r="H7413" t="s">
        <v>7</v>
      </c>
      <c r="I7413" t="str">
        <f>VLOOKUP(shipments[[#This Row],[SPID]],CHOOSE({1,2},people[[#All],[SPID]],people[[#All],[Sales_person]]),2,0)</f>
        <v>Van Tuxwell</v>
      </c>
      <c r="J7413">
        <f>YEAR(shipments[[#This Row],[Shipdate]])</f>
        <v>2023</v>
      </c>
      <c r="K7413" s="22"/>
      <c r="L7413" s="22">
        <f>VLOOKUP(shipments[[#This Row],[PID]],CHOOSE({1,2},products[PID],products[Cost_per_box]),2,0)</f>
        <v>2.65</v>
      </c>
      <c r="M7413" s="22">
        <f>shipments[[#This Row],[Boxes]]*shipments[[#This Row],[cost_per_box]]</f>
        <v>1648.3</v>
      </c>
      <c r="N7413" s="22">
        <f>shipments[[#This Row],[Amount]]-shipments[[#This Row],[total cost]]</f>
        <v>9531.9500000000007</v>
      </c>
    </row>
    <row r="7414" spans="1:14" x14ac:dyDescent="0.35">
      <c r="A7414" t="s">
        <v>7470</v>
      </c>
      <c r="B7414" t="s">
        <v>8062</v>
      </c>
      <c r="C7414" t="s">
        <v>8011</v>
      </c>
      <c r="D7414" t="s">
        <v>8036</v>
      </c>
      <c r="E7414" s="1">
        <v>45209</v>
      </c>
      <c r="F7414">
        <v>13558.5</v>
      </c>
      <c r="G7414">
        <v>969</v>
      </c>
      <c r="H7414" t="s">
        <v>7</v>
      </c>
      <c r="I7414" t="str">
        <f>VLOOKUP(shipments[[#This Row],[SPID]],CHOOSE({1,2},people[[#All],[SPID]],people[[#All],[Sales_person]]),2,0)</f>
        <v>Van Tuxwell</v>
      </c>
      <c r="J7414">
        <f>YEAR(shipments[[#This Row],[Shipdate]])</f>
        <v>2023</v>
      </c>
      <c r="K7414" s="22"/>
      <c r="L7414" s="22">
        <f>VLOOKUP(shipments[[#This Row],[PID]],CHOOSE({1,2},products[PID],products[Cost_per_box]),2,0)</f>
        <v>5.26</v>
      </c>
      <c r="M7414" s="22">
        <f>shipments[[#This Row],[Boxes]]*shipments[[#This Row],[cost_per_box]]</f>
        <v>5096.9399999999996</v>
      </c>
      <c r="N7414" s="22">
        <f>shipments[[#This Row],[Amount]]-shipments[[#This Row],[total cost]]</f>
        <v>8461.5600000000013</v>
      </c>
    </row>
    <row r="7415" spans="1:14" x14ac:dyDescent="0.35">
      <c r="A7415" t="s">
        <v>7471</v>
      </c>
      <c r="B7415" t="s">
        <v>8062</v>
      </c>
      <c r="C7415" t="s">
        <v>8011</v>
      </c>
      <c r="D7415" t="s">
        <v>8037</v>
      </c>
      <c r="E7415" s="1">
        <v>45121</v>
      </c>
      <c r="F7415">
        <v>1433.25</v>
      </c>
      <c r="G7415">
        <v>96</v>
      </c>
      <c r="H7415" t="s">
        <v>7</v>
      </c>
      <c r="I7415" t="str">
        <f>VLOOKUP(shipments[[#This Row],[SPID]],CHOOSE({1,2},people[[#All],[SPID]],people[[#All],[Sales_person]]),2,0)</f>
        <v>Van Tuxwell</v>
      </c>
      <c r="J7415">
        <f>YEAR(shipments[[#This Row],[Shipdate]])</f>
        <v>2023</v>
      </c>
      <c r="K7415" s="22"/>
      <c r="L7415" s="22">
        <f>VLOOKUP(shipments[[#This Row],[PID]],CHOOSE({1,2},products[PID],products[Cost_per_box]),2,0)</f>
        <v>5.26</v>
      </c>
      <c r="M7415" s="22">
        <f>shipments[[#This Row],[Boxes]]*shipments[[#This Row],[cost_per_box]]</f>
        <v>504.96</v>
      </c>
      <c r="N7415" s="22">
        <f>shipments[[#This Row],[Amount]]-shipments[[#This Row],[total cost]]</f>
        <v>928.29</v>
      </c>
    </row>
    <row r="7416" spans="1:14" x14ac:dyDescent="0.35">
      <c r="A7416" t="s">
        <v>7472</v>
      </c>
      <c r="B7416" t="s">
        <v>8062</v>
      </c>
      <c r="C7416" t="s">
        <v>8011</v>
      </c>
      <c r="D7416" t="s">
        <v>8037</v>
      </c>
      <c r="E7416" s="1">
        <v>45526</v>
      </c>
      <c r="F7416">
        <v>686.25</v>
      </c>
      <c r="G7416">
        <v>50</v>
      </c>
      <c r="H7416" t="s">
        <v>18</v>
      </c>
      <c r="I7416" t="str">
        <f>VLOOKUP(shipments[[#This Row],[SPID]],CHOOSE({1,2},people[[#All],[SPID]],people[[#All],[Sales_person]]),2,0)</f>
        <v>Van Tuxwell</v>
      </c>
      <c r="J7416">
        <f>YEAR(shipments[[#This Row],[Shipdate]])</f>
        <v>2024</v>
      </c>
      <c r="K7416" s="22"/>
      <c r="L7416" s="22">
        <f>VLOOKUP(shipments[[#This Row],[PID]],CHOOSE({1,2},products[PID],products[Cost_per_box]),2,0)</f>
        <v>5.26</v>
      </c>
      <c r="M7416" s="22">
        <f>shipments[[#This Row],[Boxes]]*shipments[[#This Row],[cost_per_box]]</f>
        <v>263</v>
      </c>
      <c r="N7416" s="22">
        <f>shipments[[#This Row],[Amount]]-shipments[[#This Row],[total cost]]</f>
        <v>423.25</v>
      </c>
    </row>
    <row r="7417" spans="1:14" x14ac:dyDescent="0.35">
      <c r="A7417" t="s">
        <v>7473</v>
      </c>
      <c r="B7417" t="s">
        <v>8062</v>
      </c>
      <c r="C7417" t="s">
        <v>8011</v>
      </c>
      <c r="D7417" t="s">
        <v>8033</v>
      </c>
      <c r="E7417" s="1">
        <v>45483</v>
      </c>
      <c r="F7417">
        <v>6871.5</v>
      </c>
      <c r="G7417">
        <v>459</v>
      </c>
      <c r="H7417" t="s">
        <v>18</v>
      </c>
      <c r="I7417" t="str">
        <f>VLOOKUP(shipments[[#This Row],[SPID]],CHOOSE({1,2},people[[#All],[SPID]],people[[#All],[Sales_person]]),2,0)</f>
        <v>Van Tuxwell</v>
      </c>
      <c r="J7417">
        <f>YEAR(shipments[[#This Row],[Shipdate]])</f>
        <v>2024</v>
      </c>
      <c r="K7417" s="22"/>
      <c r="L7417" s="22">
        <f>VLOOKUP(shipments[[#This Row],[PID]],CHOOSE({1,2},products[PID],products[Cost_per_box]),2,0)</f>
        <v>5.26</v>
      </c>
      <c r="M7417" s="22">
        <f>shipments[[#This Row],[Boxes]]*shipments[[#This Row],[cost_per_box]]</f>
        <v>2414.3399999999997</v>
      </c>
      <c r="N7417" s="22">
        <f>shipments[[#This Row],[Amount]]-shipments[[#This Row],[total cost]]</f>
        <v>4457.16</v>
      </c>
    </row>
    <row r="7418" spans="1:14" x14ac:dyDescent="0.35">
      <c r="A7418" t="s">
        <v>7474</v>
      </c>
      <c r="B7418" t="s">
        <v>8062</v>
      </c>
      <c r="C7418" t="s">
        <v>8011</v>
      </c>
      <c r="D7418" t="s">
        <v>8038</v>
      </c>
      <c r="E7418" s="1">
        <v>45020</v>
      </c>
      <c r="F7418">
        <v>342</v>
      </c>
      <c r="G7418">
        <v>22</v>
      </c>
      <c r="H7418" t="s">
        <v>7</v>
      </c>
      <c r="I7418" t="str">
        <f>VLOOKUP(shipments[[#This Row],[SPID]],CHOOSE({1,2},people[[#All],[SPID]],people[[#All],[Sales_person]]),2,0)</f>
        <v>Van Tuxwell</v>
      </c>
      <c r="J7418">
        <f>YEAR(shipments[[#This Row],[Shipdate]])</f>
        <v>2023</v>
      </c>
      <c r="K7418" s="22"/>
      <c r="L7418" s="22">
        <f>VLOOKUP(shipments[[#This Row],[PID]],CHOOSE({1,2},products[PID],products[Cost_per_box]),2,0)</f>
        <v>5.26</v>
      </c>
      <c r="M7418" s="22">
        <f>shipments[[#This Row],[Boxes]]*shipments[[#This Row],[cost_per_box]]</f>
        <v>115.72</v>
      </c>
      <c r="N7418" s="22">
        <f>shipments[[#This Row],[Amount]]-shipments[[#This Row],[total cost]]</f>
        <v>226.28</v>
      </c>
    </row>
    <row r="7419" spans="1:14" x14ac:dyDescent="0.35">
      <c r="A7419" t="s">
        <v>7475</v>
      </c>
      <c r="B7419" t="s">
        <v>8062</v>
      </c>
      <c r="C7419" t="s">
        <v>8013</v>
      </c>
      <c r="D7419" t="s">
        <v>8034</v>
      </c>
      <c r="E7419" s="1">
        <v>45394</v>
      </c>
      <c r="F7419">
        <v>1824.75</v>
      </c>
      <c r="G7419">
        <v>141</v>
      </c>
      <c r="H7419" t="s">
        <v>7</v>
      </c>
      <c r="I7419" t="str">
        <f>VLOOKUP(shipments[[#This Row],[SPID]],CHOOSE({1,2},people[[#All],[SPID]],people[[#All],[Sales_person]]),2,0)</f>
        <v>Van Tuxwell</v>
      </c>
      <c r="J7419">
        <f>YEAR(shipments[[#This Row],[Shipdate]])</f>
        <v>2024</v>
      </c>
      <c r="K7419" s="22"/>
      <c r="L7419" s="22">
        <f>VLOOKUP(shipments[[#This Row],[PID]],CHOOSE({1,2},products[PID],products[Cost_per_box]),2,0)</f>
        <v>5.15</v>
      </c>
      <c r="M7419" s="22">
        <f>shipments[[#This Row],[Boxes]]*shipments[[#This Row],[cost_per_box]]</f>
        <v>726.15000000000009</v>
      </c>
      <c r="N7419" s="22">
        <f>shipments[[#This Row],[Amount]]-shipments[[#This Row],[total cost]]</f>
        <v>1098.5999999999999</v>
      </c>
    </row>
    <row r="7420" spans="1:14" x14ac:dyDescent="0.35">
      <c r="A7420" t="s">
        <v>7476</v>
      </c>
      <c r="B7420" t="s">
        <v>8062</v>
      </c>
      <c r="C7420" t="s">
        <v>8014</v>
      </c>
      <c r="D7420" t="s">
        <v>8038</v>
      </c>
      <c r="E7420" s="1">
        <v>45247</v>
      </c>
      <c r="F7420">
        <v>8379</v>
      </c>
      <c r="G7420">
        <v>1676</v>
      </c>
      <c r="H7420" t="s">
        <v>7</v>
      </c>
      <c r="I7420" t="str">
        <f>VLOOKUP(shipments[[#This Row],[SPID]],CHOOSE({1,2},people[[#All],[SPID]],people[[#All],[Sales_person]]),2,0)</f>
        <v>Van Tuxwell</v>
      </c>
      <c r="J7420">
        <f>YEAR(shipments[[#This Row],[Shipdate]])</f>
        <v>2023</v>
      </c>
      <c r="K7420" s="22"/>
      <c r="L7420" s="22">
        <f>VLOOKUP(shipments[[#This Row],[PID]],CHOOSE({1,2},products[PID],products[Cost_per_box]),2,0)</f>
        <v>3.85</v>
      </c>
      <c r="M7420" s="22">
        <f>shipments[[#This Row],[Boxes]]*shipments[[#This Row],[cost_per_box]]</f>
        <v>6452.6</v>
      </c>
      <c r="N7420" s="22">
        <f>shipments[[#This Row],[Amount]]-shipments[[#This Row],[total cost]]</f>
        <v>1926.3999999999996</v>
      </c>
    </row>
    <row r="7421" spans="1:14" x14ac:dyDescent="0.35">
      <c r="A7421" t="s">
        <v>7477</v>
      </c>
      <c r="B7421" t="s">
        <v>8062</v>
      </c>
      <c r="C7421" t="s">
        <v>8014</v>
      </c>
      <c r="D7421" t="s">
        <v>8037</v>
      </c>
      <c r="E7421" s="1">
        <v>45047</v>
      </c>
      <c r="F7421">
        <v>1651.5</v>
      </c>
      <c r="G7421">
        <v>236</v>
      </c>
      <c r="H7421" t="s">
        <v>7</v>
      </c>
      <c r="I7421" t="str">
        <f>VLOOKUP(shipments[[#This Row],[SPID]],CHOOSE({1,2},people[[#All],[SPID]],people[[#All],[Sales_person]]),2,0)</f>
        <v>Van Tuxwell</v>
      </c>
      <c r="J7421">
        <f>YEAR(shipments[[#This Row],[Shipdate]])</f>
        <v>2023</v>
      </c>
      <c r="K7421" s="22"/>
      <c r="L7421" s="22">
        <f>VLOOKUP(shipments[[#This Row],[PID]],CHOOSE({1,2},products[PID],products[Cost_per_box]),2,0)</f>
        <v>3.85</v>
      </c>
      <c r="M7421" s="22">
        <f>shipments[[#This Row],[Boxes]]*shipments[[#This Row],[cost_per_box]]</f>
        <v>908.6</v>
      </c>
      <c r="N7421" s="22">
        <f>shipments[[#This Row],[Amount]]-shipments[[#This Row],[total cost]]</f>
        <v>742.9</v>
      </c>
    </row>
    <row r="7422" spans="1:14" x14ac:dyDescent="0.35">
      <c r="A7422" t="s">
        <v>7478</v>
      </c>
      <c r="B7422" t="s">
        <v>8062</v>
      </c>
      <c r="C7422" t="s">
        <v>8014</v>
      </c>
      <c r="D7422" t="s">
        <v>8037</v>
      </c>
      <c r="E7422" s="1">
        <v>45265</v>
      </c>
      <c r="F7422">
        <v>11342.25</v>
      </c>
      <c r="G7422">
        <v>1261</v>
      </c>
      <c r="H7422" t="s">
        <v>7</v>
      </c>
      <c r="I7422" t="str">
        <f>VLOOKUP(shipments[[#This Row],[SPID]],CHOOSE({1,2},people[[#All],[SPID]],people[[#All],[Sales_person]]),2,0)</f>
        <v>Van Tuxwell</v>
      </c>
      <c r="J7422">
        <f>YEAR(shipments[[#This Row],[Shipdate]])</f>
        <v>2023</v>
      </c>
      <c r="K7422" s="22"/>
      <c r="L7422" s="22">
        <f>VLOOKUP(shipments[[#This Row],[PID]],CHOOSE({1,2},products[PID],products[Cost_per_box]),2,0)</f>
        <v>3.85</v>
      </c>
      <c r="M7422" s="22">
        <f>shipments[[#This Row],[Boxes]]*shipments[[#This Row],[cost_per_box]]</f>
        <v>4854.8500000000004</v>
      </c>
      <c r="N7422" s="22">
        <f>shipments[[#This Row],[Amount]]-shipments[[#This Row],[total cost]]</f>
        <v>6487.4</v>
      </c>
    </row>
    <row r="7423" spans="1:14" x14ac:dyDescent="0.35">
      <c r="A7423" t="s">
        <v>7479</v>
      </c>
      <c r="B7423" t="s">
        <v>8062</v>
      </c>
      <c r="C7423" t="s">
        <v>8014</v>
      </c>
      <c r="D7423" t="s">
        <v>8038</v>
      </c>
      <c r="E7423" s="1">
        <v>45432</v>
      </c>
      <c r="F7423">
        <v>3181.5</v>
      </c>
      <c r="G7423">
        <v>354</v>
      </c>
      <c r="H7423" t="s">
        <v>7</v>
      </c>
      <c r="I7423" t="str">
        <f>VLOOKUP(shipments[[#This Row],[SPID]],CHOOSE({1,2},people[[#All],[SPID]],people[[#All],[Sales_person]]),2,0)</f>
        <v>Van Tuxwell</v>
      </c>
      <c r="J7423">
        <f>YEAR(shipments[[#This Row],[Shipdate]])</f>
        <v>2024</v>
      </c>
      <c r="K7423" s="22"/>
      <c r="L7423" s="22">
        <f>VLOOKUP(shipments[[#This Row],[PID]],CHOOSE({1,2},products[PID],products[Cost_per_box]),2,0)</f>
        <v>3.85</v>
      </c>
      <c r="M7423" s="22">
        <f>shipments[[#This Row],[Boxes]]*shipments[[#This Row],[cost_per_box]]</f>
        <v>1362.9</v>
      </c>
      <c r="N7423" s="22">
        <f>shipments[[#This Row],[Amount]]-shipments[[#This Row],[total cost]]</f>
        <v>1818.6</v>
      </c>
    </row>
    <row r="7424" spans="1:14" x14ac:dyDescent="0.35">
      <c r="A7424" t="s">
        <v>7480</v>
      </c>
      <c r="B7424" t="s">
        <v>8062</v>
      </c>
      <c r="C7424" t="s">
        <v>8014</v>
      </c>
      <c r="D7424" t="s">
        <v>8038</v>
      </c>
      <c r="E7424" s="1">
        <v>45127</v>
      </c>
      <c r="F7424">
        <v>6718.5</v>
      </c>
      <c r="G7424">
        <v>1120</v>
      </c>
      <c r="H7424" t="s">
        <v>7</v>
      </c>
      <c r="I7424" t="str">
        <f>VLOOKUP(shipments[[#This Row],[SPID]],CHOOSE({1,2},people[[#All],[SPID]],people[[#All],[Sales_person]]),2,0)</f>
        <v>Van Tuxwell</v>
      </c>
      <c r="J7424">
        <f>YEAR(shipments[[#This Row],[Shipdate]])</f>
        <v>2023</v>
      </c>
      <c r="K7424" s="22"/>
      <c r="L7424" s="22">
        <f>VLOOKUP(shipments[[#This Row],[PID]],CHOOSE({1,2},products[PID],products[Cost_per_box]),2,0)</f>
        <v>3.85</v>
      </c>
      <c r="M7424" s="22">
        <f>shipments[[#This Row],[Boxes]]*shipments[[#This Row],[cost_per_box]]</f>
        <v>4312</v>
      </c>
      <c r="N7424" s="22">
        <f>shipments[[#This Row],[Amount]]-shipments[[#This Row],[total cost]]</f>
        <v>2406.5</v>
      </c>
    </row>
    <row r="7425" spans="1:14" x14ac:dyDescent="0.35">
      <c r="A7425" t="s">
        <v>7481</v>
      </c>
      <c r="B7425" t="s">
        <v>8062</v>
      </c>
      <c r="C7425" t="s">
        <v>8015</v>
      </c>
      <c r="D7425" t="s">
        <v>8038</v>
      </c>
      <c r="E7425" s="1">
        <v>45054</v>
      </c>
      <c r="F7425">
        <v>7629.75</v>
      </c>
      <c r="G7425">
        <v>954</v>
      </c>
      <c r="H7425" t="s">
        <v>7</v>
      </c>
      <c r="I7425" t="str">
        <f>VLOOKUP(shipments[[#This Row],[SPID]],CHOOSE({1,2},people[[#All],[SPID]],people[[#All],[Sales_person]]),2,0)</f>
        <v>Van Tuxwell</v>
      </c>
      <c r="J7425">
        <f>YEAR(shipments[[#This Row],[Shipdate]])</f>
        <v>2023</v>
      </c>
      <c r="K7425" s="22"/>
      <c r="L7425" s="22">
        <f>VLOOKUP(shipments[[#This Row],[PID]],CHOOSE({1,2},products[PID],products[Cost_per_box]),2,0)</f>
        <v>5.72</v>
      </c>
      <c r="M7425" s="22">
        <f>shipments[[#This Row],[Boxes]]*shipments[[#This Row],[cost_per_box]]</f>
        <v>5456.88</v>
      </c>
      <c r="N7425" s="22">
        <f>shipments[[#This Row],[Amount]]-shipments[[#This Row],[total cost]]</f>
        <v>2172.87</v>
      </c>
    </row>
    <row r="7426" spans="1:14" x14ac:dyDescent="0.35">
      <c r="A7426" t="s">
        <v>7482</v>
      </c>
      <c r="B7426" t="s">
        <v>8062</v>
      </c>
      <c r="C7426" t="s">
        <v>8015</v>
      </c>
      <c r="D7426" t="s">
        <v>8034</v>
      </c>
      <c r="E7426" s="1">
        <v>45099</v>
      </c>
      <c r="F7426">
        <v>2524.5</v>
      </c>
      <c r="G7426">
        <v>505</v>
      </c>
      <c r="H7426" t="s">
        <v>7</v>
      </c>
      <c r="I7426" t="str">
        <f>VLOOKUP(shipments[[#This Row],[SPID]],CHOOSE({1,2},people[[#All],[SPID]],people[[#All],[Sales_person]]),2,0)</f>
        <v>Van Tuxwell</v>
      </c>
      <c r="J7426">
        <f>YEAR(shipments[[#This Row],[Shipdate]])</f>
        <v>2023</v>
      </c>
      <c r="K7426" s="22"/>
      <c r="L7426" s="22">
        <f>VLOOKUP(shipments[[#This Row],[PID]],CHOOSE({1,2},products[PID],products[Cost_per_box]),2,0)</f>
        <v>5.72</v>
      </c>
      <c r="M7426" s="22">
        <f>shipments[[#This Row],[Boxes]]*shipments[[#This Row],[cost_per_box]]</f>
        <v>2888.6</v>
      </c>
      <c r="N7426" s="22">
        <f>shipments[[#This Row],[Amount]]-shipments[[#This Row],[total cost]]</f>
        <v>-364.09999999999991</v>
      </c>
    </row>
    <row r="7427" spans="1:14" x14ac:dyDescent="0.35">
      <c r="A7427" t="s">
        <v>7483</v>
      </c>
      <c r="B7427" t="s">
        <v>8062</v>
      </c>
      <c r="C7427" t="s">
        <v>8015</v>
      </c>
      <c r="D7427" t="s">
        <v>8037</v>
      </c>
      <c r="E7427" s="1">
        <v>45448</v>
      </c>
      <c r="F7427">
        <v>3865.5</v>
      </c>
      <c r="G7427">
        <v>484</v>
      </c>
      <c r="H7427" t="s">
        <v>40</v>
      </c>
      <c r="I7427" t="str">
        <f>VLOOKUP(shipments[[#This Row],[SPID]],CHOOSE({1,2},people[[#All],[SPID]],people[[#All],[Sales_person]]),2,0)</f>
        <v>Van Tuxwell</v>
      </c>
      <c r="J7427">
        <f>YEAR(shipments[[#This Row],[Shipdate]])</f>
        <v>2024</v>
      </c>
      <c r="K7427" s="22"/>
      <c r="L7427" s="22">
        <f>VLOOKUP(shipments[[#This Row],[PID]],CHOOSE({1,2},products[PID],products[Cost_per_box]),2,0)</f>
        <v>5.72</v>
      </c>
      <c r="M7427" s="22">
        <f>shipments[[#This Row],[Boxes]]*shipments[[#This Row],[cost_per_box]]</f>
        <v>2768.48</v>
      </c>
      <c r="N7427" s="22">
        <f>shipments[[#This Row],[Amount]]-shipments[[#This Row],[total cost]]</f>
        <v>1097.02</v>
      </c>
    </row>
    <row r="7428" spans="1:14" x14ac:dyDescent="0.35">
      <c r="A7428" t="s">
        <v>7484</v>
      </c>
      <c r="B7428" t="s">
        <v>8062</v>
      </c>
      <c r="C7428" t="s">
        <v>8015</v>
      </c>
      <c r="D7428" t="s">
        <v>8033</v>
      </c>
      <c r="E7428" s="1">
        <v>45338</v>
      </c>
      <c r="F7428">
        <v>7449.75</v>
      </c>
      <c r="G7428">
        <v>828</v>
      </c>
      <c r="H7428" t="s">
        <v>7</v>
      </c>
      <c r="I7428" t="str">
        <f>VLOOKUP(shipments[[#This Row],[SPID]],CHOOSE({1,2},people[[#All],[SPID]],people[[#All],[Sales_person]]),2,0)</f>
        <v>Van Tuxwell</v>
      </c>
      <c r="J7428">
        <f>YEAR(shipments[[#This Row],[Shipdate]])</f>
        <v>2024</v>
      </c>
      <c r="K7428" s="22"/>
      <c r="L7428" s="22">
        <f>VLOOKUP(shipments[[#This Row],[PID]],CHOOSE({1,2},products[PID],products[Cost_per_box]),2,0)</f>
        <v>5.72</v>
      </c>
      <c r="M7428" s="22">
        <f>shipments[[#This Row],[Boxes]]*shipments[[#This Row],[cost_per_box]]</f>
        <v>4736.16</v>
      </c>
      <c r="N7428" s="22">
        <f>shipments[[#This Row],[Amount]]-shipments[[#This Row],[total cost]]</f>
        <v>2713.59</v>
      </c>
    </row>
    <row r="7429" spans="1:14" x14ac:dyDescent="0.35">
      <c r="A7429" t="s">
        <v>7485</v>
      </c>
      <c r="B7429" t="s">
        <v>8062</v>
      </c>
      <c r="C7429" t="s">
        <v>8016</v>
      </c>
      <c r="D7429" t="s">
        <v>8038</v>
      </c>
      <c r="E7429" s="1">
        <v>45502</v>
      </c>
      <c r="F7429">
        <v>2124</v>
      </c>
      <c r="G7429">
        <v>89</v>
      </c>
      <c r="H7429" t="s">
        <v>18</v>
      </c>
      <c r="I7429" t="str">
        <f>VLOOKUP(shipments[[#This Row],[SPID]],CHOOSE({1,2},people[[#All],[SPID]],people[[#All],[Sales_person]]),2,0)</f>
        <v>Van Tuxwell</v>
      </c>
      <c r="J7429">
        <f>YEAR(shipments[[#This Row],[Shipdate]])</f>
        <v>2024</v>
      </c>
      <c r="K7429" s="22"/>
      <c r="L7429" s="22">
        <f>VLOOKUP(shipments[[#This Row],[PID]],CHOOSE({1,2},products[PID],products[Cost_per_box]),2,0)</f>
        <v>6.31</v>
      </c>
      <c r="M7429" s="22">
        <f>shipments[[#This Row],[Boxes]]*shipments[[#This Row],[cost_per_box]]</f>
        <v>561.58999999999992</v>
      </c>
      <c r="N7429" s="22">
        <f>shipments[[#This Row],[Amount]]-shipments[[#This Row],[total cost]]</f>
        <v>1562.41</v>
      </c>
    </row>
    <row r="7430" spans="1:14" x14ac:dyDescent="0.35">
      <c r="A7430" t="s">
        <v>7486</v>
      </c>
      <c r="B7430" t="s">
        <v>8062</v>
      </c>
      <c r="C7430" t="s">
        <v>8017</v>
      </c>
      <c r="D7430" t="s">
        <v>8034</v>
      </c>
      <c r="E7430" s="1">
        <v>45313</v>
      </c>
      <c r="F7430">
        <v>5532.75</v>
      </c>
      <c r="G7430">
        <v>213</v>
      </c>
      <c r="H7430" t="s">
        <v>7</v>
      </c>
      <c r="I7430" t="str">
        <f>VLOOKUP(shipments[[#This Row],[SPID]],CHOOSE({1,2},people[[#All],[SPID]],people[[#All],[Sales_person]]),2,0)</f>
        <v>Van Tuxwell</v>
      </c>
      <c r="J7430">
        <f>YEAR(shipments[[#This Row],[Shipdate]])</f>
        <v>2024</v>
      </c>
      <c r="K7430" s="22"/>
      <c r="L7430" s="22">
        <f>VLOOKUP(shipments[[#This Row],[PID]],CHOOSE({1,2},products[PID],products[Cost_per_box]),2,0)</f>
        <v>9.94</v>
      </c>
      <c r="M7430" s="22">
        <f>shipments[[#This Row],[Boxes]]*shipments[[#This Row],[cost_per_box]]</f>
        <v>2117.2199999999998</v>
      </c>
      <c r="N7430" s="22">
        <f>shipments[[#This Row],[Amount]]-shipments[[#This Row],[total cost]]</f>
        <v>3415.53</v>
      </c>
    </row>
    <row r="7431" spans="1:14" x14ac:dyDescent="0.35">
      <c r="A7431" t="s">
        <v>7487</v>
      </c>
      <c r="B7431" t="s">
        <v>8062</v>
      </c>
      <c r="C7431" t="s">
        <v>8017</v>
      </c>
      <c r="D7431" t="s">
        <v>8034</v>
      </c>
      <c r="E7431" s="1">
        <v>45330</v>
      </c>
      <c r="F7431">
        <v>3921.75</v>
      </c>
      <c r="G7431">
        <v>164</v>
      </c>
      <c r="H7431" t="s">
        <v>7</v>
      </c>
      <c r="I7431" t="str">
        <f>VLOOKUP(shipments[[#This Row],[SPID]],CHOOSE({1,2},people[[#All],[SPID]],people[[#All],[Sales_person]]),2,0)</f>
        <v>Van Tuxwell</v>
      </c>
      <c r="J7431">
        <f>YEAR(shipments[[#This Row],[Shipdate]])</f>
        <v>2024</v>
      </c>
      <c r="K7431" s="22"/>
      <c r="L7431" s="22">
        <f>VLOOKUP(shipments[[#This Row],[PID]],CHOOSE({1,2},products[PID],products[Cost_per_box]),2,0)</f>
        <v>9.94</v>
      </c>
      <c r="M7431" s="22">
        <f>shipments[[#This Row],[Boxes]]*shipments[[#This Row],[cost_per_box]]</f>
        <v>1630.1599999999999</v>
      </c>
      <c r="N7431" s="22">
        <f>shipments[[#This Row],[Amount]]-shipments[[#This Row],[total cost]]</f>
        <v>2291.59</v>
      </c>
    </row>
    <row r="7432" spans="1:14" x14ac:dyDescent="0.35">
      <c r="A7432" t="s">
        <v>7488</v>
      </c>
      <c r="B7432" t="s">
        <v>8062</v>
      </c>
      <c r="C7432" t="s">
        <v>8018</v>
      </c>
      <c r="D7432" t="s">
        <v>8038</v>
      </c>
      <c r="E7432" s="1">
        <v>45247</v>
      </c>
      <c r="F7432">
        <v>3649.5</v>
      </c>
      <c r="G7432">
        <v>174</v>
      </c>
      <c r="H7432" t="s">
        <v>7</v>
      </c>
      <c r="I7432" t="str">
        <f>VLOOKUP(shipments[[#This Row],[SPID]],CHOOSE({1,2},people[[#All],[SPID]],people[[#All],[Sales_person]]),2,0)</f>
        <v>Van Tuxwell</v>
      </c>
      <c r="J7432">
        <f>YEAR(shipments[[#This Row],[Shipdate]])</f>
        <v>2023</v>
      </c>
      <c r="K7432" s="22"/>
      <c r="L7432" s="22">
        <f>VLOOKUP(shipments[[#This Row],[PID]],CHOOSE({1,2},products[PID],products[Cost_per_box]),2,0)</f>
        <v>7.73</v>
      </c>
      <c r="M7432" s="22">
        <f>shipments[[#This Row],[Boxes]]*shipments[[#This Row],[cost_per_box]]</f>
        <v>1345.02</v>
      </c>
      <c r="N7432" s="22">
        <f>shipments[[#This Row],[Amount]]-shipments[[#This Row],[total cost]]</f>
        <v>2304.48</v>
      </c>
    </row>
    <row r="7433" spans="1:14" x14ac:dyDescent="0.35">
      <c r="A7433" t="s">
        <v>7489</v>
      </c>
      <c r="B7433" t="s">
        <v>8062</v>
      </c>
      <c r="C7433" t="s">
        <v>8018</v>
      </c>
      <c r="D7433" t="s">
        <v>8033</v>
      </c>
      <c r="E7433" s="1">
        <v>45028</v>
      </c>
      <c r="F7433">
        <v>13252.5</v>
      </c>
      <c r="G7433">
        <v>663</v>
      </c>
      <c r="H7433" t="s">
        <v>7</v>
      </c>
      <c r="I7433" t="str">
        <f>VLOOKUP(shipments[[#This Row],[SPID]],CHOOSE({1,2},people[[#All],[SPID]],people[[#All],[Sales_person]]),2,0)</f>
        <v>Van Tuxwell</v>
      </c>
      <c r="J7433">
        <f>YEAR(shipments[[#This Row],[Shipdate]])</f>
        <v>2023</v>
      </c>
      <c r="K7433" s="22"/>
      <c r="L7433" s="22">
        <f>VLOOKUP(shipments[[#This Row],[PID]],CHOOSE({1,2},products[PID],products[Cost_per_box]),2,0)</f>
        <v>7.73</v>
      </c>
      <c r="M7433" s="22">
        <f>shipments[[#This Row],[Boxes]]*shipments[[#This Row],[cost_per_box]]</f>
        <v>5124.9900000000007</v>
      </c>
      <c r="N7433" s="22">
        <f>shipments[[#This Row],[Amount]]-shipments[[#This Row],[total cost]]</f>
        <v>8127.5099999999993</v>
      </c>
    </row>
    <row r="7434" spans="1:14" x14ac:dyDescent="0.35">
      <c r="A7434" t="s">
        <v>7490</v>
      </c>
      <c r="B7434" t="s">
        <v>8062</v>
      </c>
      <c r="C7434" t="s">
        <v>8018</v>
      </c>
      <c r="D7434" t="s">
        <v>8034</v>
      </c>
      <c r="E7434" s="1">
        <v>45484</v>
      </c>
      <c r="F7434">
        <v>6531.75</v>
      </c>
      <c r="G7434">
        <v>363</v>
      </c>
      <c r="H7434" t="s">
        <v>18</v>
      </c>
      <c r="I7434" t="str">
        <f>VLOOKUP(shipments[[#This Row],[SPID]],CHOOSE({1,2},people[[#All],[SPID]],people[[#All],[Sales_person]]),2,0)</f>
        <v>Van Tuxwell</v>
      </c>
      <c r="J7434">
        <f>YEAR(shipments[[#This Row],[Shipdate]])</f>
        <v>2024</v>
      </c>
      <c r="K7434" s="22"/>
      <c r="L7434" s="22">
        <f>VLOOKUP(shipments[[#This Row],[PID]],CHOOSE({1,2},products[PID],products[Cost_per_box]),2,0)</f>
        <v>7.73</v>
      </c>
      <c r="M7434" s="22">
        <f>shipments[[#This Row],[Boxes]]*shipments[[#This Row],[cost_per_box]]</f>
        <v>2805.9900000000002</v>
      </c>
      <c r="N7434" s="22">
        <f>shipments[[#This Row],[Amount]]-shipments[[#This Row],[total cost]]</f>
        <v>3725.7599999999998</v>
      </c>
    </row>
    <row r="7435" spans="1:14" x14ac:dyDescent="0.35">
      <c r="A7435" t="s">
        <v>7491</v>
      </c>
      <c r="B7435" t="s">
        <v>8062</v>
      </c>
      <c r="C7435" t="s">
        <v>8018</v>
      </c>
      <c r="D7435" t="s">
        <v>8036</v>
      </c>
      <c r="E7435" s="1">
        <v>44965</v>
      </c>
      <c r="F7435">
        <v>13407.75</v>
      </c>
      <c r="G7435">
        <v>745</v>
      </c>
      <c r="H7435" t="s">
        <v>7</v>
      </c>
      <c r="I7435" t="str">
        <f>VLOOKUP(shipments[[#This Row],[SPID]],CHOOSE({1,2},people[[#All],[SPID]],people[[#All],[Sales_person]]),2,0)</f>
        <v>Van Tuxwell</v>
      </c>
      <c r="J7435">
        <f>YEAR(shipments[[#This Row],[Shipdate]])</f>
        <v>2023</v>
      </c>
      <c r="K7435" s="22"/>
      <c r="L7435" s="22">
        <f>VLOOKUP(shipments[[#This Row],[PID]],CHOOSE({1,2},products[PID],products[Cost_per_box]),2,0)</f>
        <v>7.73</v>
      </c>
      <c r="M7435" s="22">
        <f>shipments[[#This Row],[Boxes]]*shipments[[#This Row],[cost_per_box]]</f>
        <v>5758.85</v>
      </c>
      <c r="N7435" s="22">
        <f>shipments[[#This Row],[Amount]]-shipments[[#This Row],[total cost]]</f>
        <v>7648.9</v>
      </c>
    </row>
    <row r="7436" spans="1:14" x14ac:dyDescent="0.35">
      <c r="A7436" t="s">
        <v>7492</v>
      </c>
      <c r="B7436" t="s">
        <v>8062</v>
      </c>
      <c r="C7436" t="s">
        <v>8019</v>
      </c>
      <c r="D7436" t="s">
        <v>8038</v>
      </c>
      <c r="E7436" s="1">
        <v>44999</v>
      </c>
      <c r="F7436">
        <v>1989</v>
      </c>
      <c r="G7436">
        <v>87</v>
      </c>
      <c r="H7436" t="s">
        <v>40</v>
      </c>
      <c r="I7436" t="str">
        <f>VLOOKUP(shipments[[#This Row],[SPID]],CHOOSE({1,2},people[[#All],[SPID]],people[[#All],[Sales_person]]),2,0)</f>
        <v>Van Tuxwell</v>
      </c>
      <c r="J7436">
        <f>YEAR(shipments[[#This Row],[Shipdate]])</f>
        <v>2023</v>
      </c>
      <c r="K7436" s="22"/>
      <c r="L7436" s="22">
        <f>VLOOKUP(shipments[[#This Row],[PID]],CHOOSE({1,2},products[PID],products[Cost_per_box]),2,0)</f>
        <v>3.68</v>
      </c>
      <c r="M7436" s="22">
        <f>shipments[[#This Row],[Boxes]]*shipments[[#This Row],[cost_per_box]]</f>
        <v>320.16000000000003</v>
      </c>
      <c r="N7436" s="22">
        <f>shipments[[#This Row],[Amount]]-shipments[[#This Row],[total cost]]</f>
        <v>1668.84</v>
      </c>
    </row>
    <row r="7437" spans="1:14" x14ac:dyDescent="0.35">
      <c r="A7437" t="s">
        <v>7493</v>
      </c>
      <c r="B7437" t="s">
        <v>8062</v>
      </c>
      <c r="C7437" t="s">
        <v>8020</v>
      </c>
      <c r="D7437" t="s">
        <v>8034</v>
      </c>
      <c r="E7437" s="1">
        <v>45335</v>
      </c>
      <c r="F7437">
        <v>288</v>
      </c>
      <c r="G7437">
        <v>20</v>
      </c>
      <c r="H7437" t="s">
        <v>7</v>
      </c>
      <c r="I7437" t="str">
        <f>VLOOKUP(shipments[[#This Row],[SPID]],CHOOSE({1,2},people[[#All],[SPID]],people[[#All],[Sales_person]]),2,0)</f>
        <v>Van Tuxwell</v>
      </c>
      <c r="J7437">
        <f>YEAR(shipments[[#This Row],[Shipdate]])</f>
        <v>2024</v>
      </c>
      <c r="K7437" s="22"/>
      <c r="L7437" s="22">
        <f>VLOOKUP(shipments[[#This Row],[PID]],CHOOSE({1,2},products[PID],products[Cost_per_box]),2,0)</f>
        <v>8.2200000000000006</v>
      </c>
      <c r="M7437" s="22">
        <f>shipments[[#This Row],[Boxes]]*shipments[[#This Row],[cost_per_box]]</f>
        <v>164.4</v>
      </c>
      <c r="N7437" s="22">
        <f>shipments[[#This Row],[Amount]]-shipments[[#This Row],[total cost]]</f>
        <v>123.6</v>
      </c>
    </row>
    <row r="7438" spans="1:14" x14ac:dyDescent="0.35">
      <c r="A7438" t="s">
        <v>7494</v>
      </c>
      <c r="B7438" t="s">
        <v>8062</v>
      </c>
      <c r="C7438" t="s">
        <v>8020</v>
      </c>
      <c r="D7438" t="s">
        <v>8038</v>
      </c>
      <c r="E7438" s="1">
        <v>45050</v>
      </c>
      <c r="F7438">
        <v>6356.25</v>
      </c>
      <c r="G7438">
        <v>455</v>
      </c>
      <c r="H7438" t="s">
        <v>7</v>
      </c>
      <c r="I7438" t="str">
        <f>VLOOKUP(shipments[[#This Row],[SPID]],CHOOSE({1,2},people[[#All],[SPID]],people[[#All],[Sales_person]]),2,0)</f>
        <v>Van Tuxwell</v>
      </c>
      <c r="J7438">
        <f>YEAR(shipments[[#This Row],[Shipdate]])</f>
        <v>2023</v>
      </c>
      <c r="K7438" s="22"/>
      <c r="L7438" s="22">
        <f>VLOOKUP(shipments[[#This Row],[PID]],CHOOSE({1,2},products[PID],products[Cost_per_box]),2,0)</f>
        <v>8.2200000000000006</v>
      </c>
      <c r="M7438" s="22">
        <f>shipments[[#This Row],[Boxes]]*shipments[[#This Row],[cost_per_box]]</f>
        <v>3740.1000000000004</v>
      </c>
      <c r="N7438" s="22">
        <f>shipments[[#This Row],[Amount]]-shipments[[#This Row],[total cost]]</f>
        <v>2616.1499999999996</v>
      </c>
    </row>
    <row r="7439" spans="1:14" x14ac:dyDescent="0.35">
      <c r="A7439" t="s">
        <v>7495</v>
      </c>
      <c r="B7439" t="s">
        <v>8062</v>
      </c>
      <c r="C7439" t="s">
        <v>8020</v>
      </c>
      <c r="D7439" t="s">
        <v>8038</v>
      </c>
      <c r="E7439" s="1">
        <v>45468</v>
      </c>
      <c r="F7439">
        <v>1469.25</v>
      </c>
      <c r="G7439">
        <v>105</v>
      </c>
      <c r="H7439" t="s">
        <v>7</v>
      </c>
      <c r="I7439" t="str">
        <f>VLOOKUP(shipments[[#This Row],[SPID]],CHOOSE({1,2},people[[#All],[SPID]],people[[#All],[Sales_person]]),2,0)</f>
        <v>Van Tuxwell</v>
      </c>
      <c r="J7439">
        <f>YEAR(shipments[[#This Row],[Shipdate]])</f>
        <v>2024</v>
      </c>
      <c r="K7439" s="22"/>
      <c r="L7439" s="22">
        <f>VLOOKUP(shipments[[#This Row],[PID]],CHOOSE({1,2},products[PID],products[Cost_per_box]),2,0)</f>
        <v>8.2200000000000006</v>
      </c>
      <c r="M7439" s="22">
        <f>shipments[[#This Row],[Boxes]]*shipments[[#This Row],[cost_per_box]]</f>
        <v>863.1</v>
      </c>
      <c r="N7439" s="22">
        <f>shipments[[#This Row],[Amount]]-shipments[[#This Row],[total cost]]</f>
        <v>606.15</v>
      </c>
    </row>
    <row r="7440" spans="1:14" x14ac:dyDescent="0.35">
      <c r="A7440" t="s">
        <v>7496</v>
      </c>
      <c r="B7440" t="s">
        <v>8062</v>
      </c>
      <c r="C7440" t="s">
        <v>8022</v>
      </c>
      <c r="D7440" t="s">
        <v>8037</v>
      </c>
      <c r="E7440" s="1">
        <v>45113</v>
      </c>
      <c r="F7440">
        <v>1401.75</v>
      </c>
      <c r="G7440">
        <v>108</v>
      </c>
      <c r="H7440" t="s">
        <v>7</v>
      </c>
      <c r="I7440" t="str">
        <f>VLOOKUP(shipments[[#This Row],[SPID]],CHOOSE({1,2},people[[#All],[SPID]],people[[#All],[Sales_person]]),2,0)</f>
        <v>Van Tuxwell</v>
      </c>
      <c r="J7440">
        <f>YEAR(shipments[[#This Row],[Shipdate]])</f>
        <v>2023</v>
      </c>
      <c r="K7440" s="22"/>
      <c r="L7440" s="22">
        <f>VLOOKUP(shipments[[#This Row],[PID]],CHOOSE({1,2},products[PID],products[Cost_per_box]),2,0)</f>
        <v>4.74</v>
      </c>
      <c r="M7440" s="22">
        <f>shipments[[#This Row],[Boxes]]*shipments[[#This Row],[cost_per_box]]</f>
        <v>511.92</v>
      </c>
      <c r="N7440" s="22">
        <f>shipments[[#This Row],[Amount]]-shipments[[#This Row],[total cost]]</f>
        <v>889.82999999999993</v>
      </c>
    </row>
    <row r="7441" spans="1:14" x14ac:dyDescent="0.35">
      <c r="A7441" t="s">
        <v>7497</v>
      </c>
      <c r="B7441" t="s">
        <v>8062</v>
      </c>
      <c r="C7441" t="s">
        <v>8022</v>
      </c>
      <c r="D7441" t="s">
        <v>8034</v>
      </c>
      <c r="E7441" s="1">
        <v>45511</v>
      </c>
      <c r="F7441">
        <v>4803.75</v>
      </c>
      <c r="G7441">
        <v>344</v>
      </c>
      <c r="H7441" t="s">
        <v>18</v>
      </c>
      <c r="I7441" t="str">
        <f>VLOOKUP(shipments[[#This Row],[SPID]],CHOOSE({1,2},people[[#All],[SPID]],people[[#All],[Sales_person]]),2,0)</f>
        <v>Van Tuxwell</v>
      </c>
      <c r="J7441">
        <f>YEAR(shipments[[#This Row],[Shipdate]])</f>
        <v>2024</v>
      </c>
      <c r="K7441" s="22"/>
      <c r="L7441" s="22">
        <f>VLOOKUP(shipments[[#This Row],[PID]],CHOOSE({1,2},products[PID],products[Cost_per_box]),2,0)</f>
        <v>4.74</v>
      </c>
      <c r="M7441" s="22">
        <f>shipments[[#This Row],[Boxes]]*shipments[[#This Row],[cost_per_box]]</f>
        <v>1630.5600000000002</v>
      </c>
      <c r="N7441" s="22">
        <f>shipments[[#This Row],[Amount]]-shipments[[#This Row],[total cost]]</f>
        <v>3173.1899999999996</v>
      </c>
    </row>
    <row r="7442" spans="1:14" x14ac:dyDescent="0.35">
      <c r="A7442" t="s">
        <v>7498</v>
      </c>
      <c r="B7442" t="s">
        <v>8062</v>
      </c>
      <c r="C7442" t="s">
        <v>8022</v>
      </c>
      <c r="D7442" t="s">
        <v>8037</v>
      </c>
      <c r="E7442" s="1">
        <v>45488</v>
      </c>
      <c r="F7442">
        <v>4632.75</v>
      </c>
      <c r="G7442">
        <v>290</v>
      </c>
      <c r="H7442" t="s">
        <v>18</v>
      </c>
      <c r="I7442" t="str">
        <f>VLOOKUP(shipments[[#This Row],[SPID]],CHOOSE({1,2},people[[#All],[SPID]],people[[#All],[Sales_person]]),2,0)</f>
        <v>Van Tuxwell</v>
      </c>
      <c r="J7442">
        <f>YEAR(shipments[[#This Row],[Shipdate]])</f>
        <v>2024</v>
      </c>
      <c r="K7442" s="22"/>
      <c r="L7442" s="22">
        <f>VLOOKUP(shipments[[#This Row],[PID]],CHOOSE({1,2},products[PID],products[Cost_per_box]),2,0)</f>
        <v>4.74</v>
      </c>
      <c r="M7442" s="22">
        <f>shipments[[#This Row],[Boxes]]*shipments[[#This Row],[cost_per_box]]</f>
        <v>1374.6000000000001</v>
      </c>
      <c r="N7442" s="22">
        <f>shipments[[#This Row],[Amount]]-shipments[[#This Row],[total cost]]</f>
        <v>3258.1499999999996</v>
      </c>
    </row>
    <row r="7443" spans="1:14" x14ac:dyDescent="0.35">
      <c r="A7443" t="s">
        <v>7499</v>
      </c>
      <c r="B7443" t="s">
        <v>8062</v>
      </c>
      <c r="C7443" t="s">
        <v>8022</v>
      </c>
      <c r="D7443" t="s">
        <v>8038</v>
      </c>
      <c r="E7443" s="1">
        <v>45019</v>
      </c>
      <c r="F7443">
        <v>4158</v>
      </c>
      <c r="G7443">
        <v>297</v>
      </c>
      <c r="H7443" t="s">
        <v>7</v>
      </c>
      <c r="I7443" t="str">
        <f>VLOOKUP(shipments[[#This Row],[SPID]],CHOOSE({1,2},people[[#All],[SPID]],people[[#All],[Sales_person]]),2,0)</f>
        <v>Van Tuxwell</v>
      </c>
      <c r="J7443">
        <f>YEAR(shipments[[#This Row],[Shipdate]])</f>
        <v>2023</v>
      </c>
      <c r="K7443" s="22"/>
      <c r="L7443" s="22">
        <f>VLOOKUP(shipments[[#This Row],[PID]],CHOOSE({1,2},products[PID],products[Cost_per_box]),2,0)</f>
        <v>4.74</v>
      </c>
      <c r="M7443" s="22">
        <f>shipments[[#This Row],[Boxes]]*shipments[[#This Row],[cost_per_box]]</f>
        <v>1407.78</v>
      </c>
      <c r="N7443" s="22">
        <f>shipments[[#This Row],[Amount]]-shipments[[#This Row],[total cost]]</f>
        <v>2750.2200000000003</v>
      </c>
    </row>
    <row r="7444" spans="1:14" x14ac:dyDescent="0.35">
      <c r="A7444" t="s">
        <v>7500</v>
      </c>
      <c r="B7444" t="s">
        <v>8062</v>
      </c>
      <c r="C7444" t="s">
        <v>8023</v>
      </c>
      <c r="D7444" t="s">
        <v>8035</v>
      </c>
      <c r="E7444" s="1">
        <v>44960</v>
      </c>
      <c r="F7444">
        <v>3246.75</v>
      </c>
      <c r="G7444">
        <v>406</v>
      </c>
      <c r="H7444" t="s">
        <v>7</v>
      </c>
      <c r="I7444" t="str">
        <f>VLOOKUP(shipments[[#This Row],[SPID]],CHOOSE({1,2},people[[#All],[SPID]],people[[#All],[Sales_person]]),2,0)</f>
        <v>Van Tuxwell</v>
      </c>
      <c r="J7444">
        <f>YEAR(shipments[[#This Row],[Shipdate]])</f>
        <v>2023</v>
      </c>
      <c r="K7444" s="22"/>
      <c r="L7444" s="22">
        <f>VLOOKUP(shipments[[#This Row],[PID]],CHOOSE({1,2},products[PID],products[Cost_per_box]),2,0)</f>
        <v>10.51</v>
      </c>
      <c r="M7444" s="22">
        <f>shipments[[#This Row],[Boxes]]*shipments[[#This Row],[cost_per_box]]</f>
        <v>4267.0599999999995</v>
      </c>
      <c r="N7444" s="22">
        <f>shipments[[#This Row],[Amount]]-shipments[[#This Row],[total cost]]</f>
        <v>-1020.3099999999995</v>
      </c>
    </row>
    <row r="7445" spans="1:14" x14ac:dyDescent="0.35">
      <c r="A7445" t="s">
        <v>7501</v>
      </c>
      <c r="B7445" t="s">
        <v>8062</v>
      </c>
      <c r="C7445" t="s">
        <v>8023</v>
      </c>
      <c r="D7445" t="s">
        <v>8038</v>
      </c>
      <c r="E7445" s="1">
        <v>45404</v>
      </c>
      <c r="F7445">
        <v>4097.25</v>
      </c>
      <c r="G7445">
        <v>456</v>
      </c>
      <c r="H7445" t="s">
        <v>7</v>
      </c>
      <c r="I7445" t="str">
        <f>VLOOKUP(shipments[[#This Row],[SPID]],CHOOSE({1,2},people[[#All],[SPID]],people[[#All],[Sales_person]]),2,0)</f>
        <v>Van Tuxwell</v>
      </c>
      <c r="J7445">
        <f>YEAR(shipments[[#This Row],[Shipdate]])</f>
        <v>2024</v>
      </c>
      <c r="K7445" s="22"/>
      <c r="L7445" s="22">
        <f>VLOOKUP(shipments[[#This Row],[PID]],CHOOSE({1,2},products[PID],products[Cost_per_box]),2,0)</f>
        <v>10.51</v>
      </c>
      <c r="M7445" s="22">
        <f>shipments[[#This Row],[Boxes]]*shipments[[#This Row],[cost_per_box]]</f>
        <v>4792.5599999999995</v>
      </c>
      <c r="N7445" s="22">
        <f>shipments[[#This Row],[Amount]]-shipments[[#This Row],[total cost]]</f>
        <v>-695.30999999999949</v>
      </c>
    </row>
    <row r="7446" spans="1:14" x14ac:dyDescent="0.35">
      <c r="A7446" t="s">
        <v>7502</v>
      </c>
      <c r="B7446" t="s">
        <v>8062</v>
      </c>
      <c r="C7446" t="s">
        <v>8023</v>
      </c>
      <c r="D7446" t="s">
        <v>8038</v>
      </c>
      <c r="E7446" s="1">
        <v>45553</v>
      </c>
      <c r="F7446">
        <v>2544.75</v>
      </c>
      <c r="G7446">
        <v>425</v>
      </c>
      <c r="H7446" t="s">
        <v>26</v>
      </c>
      <c r="I7446" t="str">
        <f>VLOOKUP(shipments[[#This Row],[SPID]],CHOOSE({1,2},people[[#All],[SPID]],people[[#All],[Sales_person]]),2,0)</f>
        <v>Van Tuxwell</v>
      </c>
      <c r="J7446">
        <f>YEAR(shipments[[#This Row],[Shipdate]])</f>
        <v>2024</v>
      </c>
      <c r="K7446" s="22"/>
      <c r="L7446" s="22">
        <f>VLOOKUP(shipments[[#This Row],[PID]],CHOOSE({1,2},products[PID],products[Cost_per_box]),2,0)</f>
        <v>10.51</v>
      </c>
      <c r="M7446" s="22">
        <f>shipments[[#This Row],[Boxes]]*shipments[[#This Row],[cost_per_box]]</f>
        <v>4466.75</v>
      </c>
      <c r="N7446" s="22">
        <f>shipments[[#This Row],[Amount]]-shipments[[#This Row],[total cost]]</f>
        <v>-1922</v>
      </c>
    </row>
    <row r="7447" spans="1:14" x14ac:dyDescent="0.35">
      <c r="A7447" t="s">
        <v>7503</v>
      </c>
      <c r="B7447" t="s">
        <v>8062</v>
      </c>
      <c r="C7447" t="s">
        <v>8023</v>
      </c>
      <c r="D7447" t="s">
        <v>8038</v>
      </c>
      <c r="E7447" s="1">
        <v>45519</v>
      </c>
      <c r="F7447">
        <v>101.25</v>
      </c>
      <c r="G7447">
        <v>11</v>
      </c>
      <c r="H7447" t="s">
        <v>18</v>
      </c>
      <c r="I7447" t="str">
        <f>VLOOKUP(shipments[[#This Row],[SPID]],CHOOSE({1,2},people[[#All],[SPID]],people[[#All],[Sales_person]]),2,0)</f>
        <v>Van Tuxwell</v>
      </c>
      <c r="J7447">
        <f>YEAR(shipments[[#This Row],[Shipdate]])</f>
        <v>2024</v>
      </c>
      <c r="K7447" s="22"/>
      <c r="L7447" s="22">
        <f>VLOOKUP(shipments[[#This Row],[PID]],CHOOSE({1,2},products[PID],products[Cost_per_box]),2,0)</f>
        <v>10.51</v>
      </c>
      <c r="M7447" s="22">
        <f>shipments[[#This Row],[Boxes]]*shipments[[#This Row],[cost_per_box]]</f>
        <v>115.61</v>
      </c>
      <c r="N7447" s="22">
        <f>shipments[[#This Row],[Amount]]-shipments[[#This Row],[total cost]]</f>
        <v>-14.36</v>
      </c>
    </row>
    <row r="7448" spans="1:14" x14ac:dyDescent="0.35">
      <c r="A7448" t="s">
        <v>7504</v>
      </c>
      <c r="B7448" t="s">
        <v>8062</v>
      </c>
      <c r="C7448" t="s">
        <v>8023</v>
      </c>
      <c r="D7448" t="s">
        <v>8037</v>
      </c>
      <c r="E7448" s="1">
        <v>44965</v>
      </c>
      <c r="F7448">
        <v>668.25</v>
      </c>
      <c r="G7448">
        <v>112</v>
      </c>
      <c r="H7448" t="s">
        <v>7</v>
      </c>
      <c r="I7448" t="str">
        <f>VLOOKUP(shipments[[#This Row],[SPID]],CHOOSE({1,2},people[[#All],[SPID]],people[[#All],[Sales_person]]),2,0)</f>
        <v>Van Tuxwell</v>
      </c>
      <c r="J7448">
        <f>YEAR(shipments[[#This Row],[Shipdate]])</f>
        <v>2023</v>
      </c>
      <c r="K7448" s="22"/>
      <c r="L7448" s="22">
        <f>VLOOKUP(shipments[[#This Row],[PID]],CHOOSE({1,2},products[PID],products[Cost_per_box]),2,0)</f>
        <v>10.51</v>
      </c>
      <c r="M7448" s="22">
        <f>shipments[[#This Row],[Boxes]]*shipments[[#This Row],[cost_per_box]]</f>
        <v>1177.1199999999999</v>
      </c>
      <c r="N7448" s="22">
        <f>shipments[[#This Row],[Amount]]-shipments[[#This Row],[total cost]]</f>
        <v>-508.86999999999989</v>
      </c>
    </row>
    <row r="7449" spans="1:14" x14ac:dyDescent="0.35">
      <c r="A7449" t="s">
        <v>7505</v>
      </c>
      <c r="B7449" t="s">
        <v>8062</v>
      </c>
      <c r="C7449" t="s">
        <v>8026</v>
      </c>
      <c r="D7449" t="s">
        <v>8036</v>
      </c>
      <c r="E7449" s="1">
        <v>45286</v>
      </c>
      <c r="F7449">
        <v>947.25</v>
      </c>
      <c r="G7449">
        <v>64</v>
      </c>
      <c r="H7449" t="s">
        <v>7</v>
      </c>
      <c r="I7449" t="str">
        <f>VLOOKUP(shipments[[#This Row],[SPID]],CHOOSE({1,2},people[[#All],[SPID]],people[[#All],[Sales_person]]),2,0)</f>
        <v>Van Tuxwell</v>
      </c>
      <c r="J7449">
        <f>YEAR(shipments[[#This Row],[Shipdate]])</f>
        <v>2023</v>
      </c>
      <c r="K7449" s="22"/>
      <c r="L7449" s="22">
        <f>VLOOKUP(shipments[[#This Row],[PID]],CHOOSE({1,2},products[PID],products[Cost_per_box]),2,0)</f>
        <v>9.57</v>
      </c>
      <c r="M7449" s="22">
        <f>shipments[[#This Row],[Boxes]]*shipments[[#This Row],[cost_per_box]]</f>
        <v>612.48</v>
      </c>
      <c r="N7449" s="22">
        <f>shipments[[#This Row],[Amount]]-shipments[[#This Row],[total cost]]</f>
        <v>334.77</v>
      </c>
    </row>
    <row r="7450" spans="1:14" x14ac:dyDescent="0.35">
      <c r="A7450" t="s">
        <v>7506</v>
      </c>
      <c r="B7450" t="s">
        <v>8062</v>
      </c>
      <c r="C7450" t="s">
        <v>8027</v>
      </c>
      <c r="D7450" t="s">
        <v>8038</v>
      </c>
      <c r="E7450" s="1">
        <v>45439</v>
      </c>
      <c r="F7450">
        <v>5874.75</v>
      </c>
      <c r="G7450">
        <v>735</v>
      </c>
      <c r="H7450" t="s">
        <v>7</v>
      </c>
      <c r="I7450" t="str">
        <f>VLOOKUP(shipments[[#This Row],[SPID]],CHOOSE({1,2},people[[#All],[SPID]],people[[#All],[Sales_person]]),2,0)</f>
        <v>Van Tuxwell</v>
      </c>
      <c r="J7450">
        <f>YEAR(shipments[[#This Row],[Shipdate]])</f>
        <v>2024</v>
      </c>
      <c r="K7450" s="22"/>
      <c r="L7450" s="22">
        <f>VLOOKUP(shipments[[#This Row],[PID]],CHOOSE({1,2},products[PID],products[Cost_per_box]),2,0)</f>
        <v>8.43</v>
      </c>
      <c r="M7450" s="22">
        <f>shipments[[#This Row],[Boxes]]*shipments[[#This Row],[cost_per_box]]</f>
        <v>6196.05</v>
      </c>
      <c r="N7450" s="22">
        <f>shipments[[#This Row],[Amount]]-shipments[[#This Row],[total cost]]</f>
        <v>-321.30000000000018</v>
      </c>
    </row>
    <row r="7451" spans="1:14" x14ac:dyDescent="0.35">
      <c r="A7451" t="s">
        <v>7507</v>
      </c>
      <c r="B7451" t="s">
        <v>8062</v>
      </c>
      <c r="C7451" t="s">
        <v>8027</v>
      </c>
      <c r="D7451" t="s">
        <v>8033</v>
      </c>
      <c r="E7451" s="1">
        <v>45467</v>
      </c>
      <c r="F7451">
        <v>918</v>
      </c>
      <c r="G7451">
        <v>115</v>
      </c>
      <c r="H7451" t="s">
        <v>7</v>
      </c>
      <c r="I7451" t="str">
        <f>VLOOKUP(shipments[[#This Row],[SPID]],CHOOSE({1,2},people[[#All],[SPID]],people[[#All],[Sales_person]]),2,0)</f>
        <v>Van Tuxwell</v>
      </c>
      <c r="J7451">
        <f>YEAR(shipments[[#This Row],[Shipdate]])</f>
        <v>2024</v>
      </c>
      <c r="K7451" s="22"/>
      <c r="L7451" s="22">
        <f>VLOOKUP(shipments[[#This Row],[PID]],CHOOSE({1,2},products[PID],products[Cost_per_box]),2,0)</f>
        <v>8.43</v>
      </c>
      <c r="M7451" s="22">
        <f>shipments[[#This Row],[Boxes]]*shipments[[#This Row],[cost_per_box]]</f>
        <v>969.44999999999993</v>
      </c>
      <c r="N7451" s="22">
        <f>shipments[[#This Row],[Amount]]-shipments[[#This Row],[total cost]]</f>
        <v>-51.449999999999932</v>
      </c>
    </row>
    <row r="7452" spans="1:14" x14ac:dyDescent="0.35">
      <c r="A7452" t="s">
        <v>7508</v>
      </c>
      <c r="B7452" t="s">
        <v>8062</v>
      </c>
      <c r="C7452" t="s">
        <v>8027</v>
      </c>
      <c r="D7452" t="s">
        <v>8035</v>
      </c>
      <c r="E7452" s="1">
        <v>45140</v>
      </c>
      <c r="F7452">
        <v>110.25</v>
      </c>
      <c r="G7452">
        <v>12</v>
      </c>
      <c r="H7452" t="s">
        <v>7</v>
      </c>
      <c r="I7452" t="str">
        <f>VLOOKUP(shipments[[#This Row],[SPID]],CHOOSE({1,2},people[[#All],[SPID]],people[[#All],[Sales_person]]),2,0)</f>
        <v>Van Tuxwell</v>
      </c>
      <c r="J7452">
        <f>YEAR(shipments[[#This Row],[Shipdate]])</f>
        <v>2023</v>
      </c>
      <c r="K7452" s="22"/>
      <c r="L7452" s="22">
        <f>VLOOKUP(shipments[[#This Row],[PID]],CHOOSE({1,2},products[PID],products[Cost_per_box]),2,0)</f>
        <v>8.43</v>
      </c>
      <c r="M7452" s="22">
        <f>shipments[[#This Row],[Boxes]]*shipments[[#This Row],[cost_per_box]]</f>
        <v>101.16</v>
      </c>
      <c r="N7452" s="22">
        <f>shipments[[#This Row],[Amount]]-shipments[[#This Row],[total cost]]</f>
        <v>9.0900000000000034</v>
      </c>
    </row>
    <row r="7453" spans="1:14" x14ac:dyDescent="0.35">
      <c r="A7453" t="s">
        <v>7509</v>
      </c>
      <c r="B7453" t="s">
        <v>8062</v>
      </c>
      <c r="C7453" t="s">
        <v>8027</v>
      </c>
      <c r="D7453" t="s">
        <v>8036</v>
      </c>
      <c r="E7453" s="1">
        <v>45182</v>
      </c>
      <c r="F7453">
        <v>3087</v>
      </c>
      <c r="G7453">
        <v>281</v>
      </c>
      <c r="H7453" t="s">
        <v>7</v>
      </c>
      <c r="I7453" t="str">
        <f>VLOOKUP(shipments[[#This Row],[SPID]],CHOOSE({1,2},people[[#All],[SPID]],people[[#All],[Sales_person]]),2,0)</f>
        <v>Van Tuxwell</v>
      </c>
      <c r="J7453">
        <f>YEAR(shipments[[#This Row],[Shipdate]])</f>
        <v>2023</v>
      </c>
      <c r="K7453" s="22"/>
      <c r="L7453" s="22">
        <f>VLOOKUP(shipments[[#This Row],[PID]],CHOOSE({1,2},products[PID],products[Cost_per_box]),2,0)</f>
        <v>8.43</v>
      </c>
      <c r="M7453" s="22">
        <f>shipments[[#This Row],[Boxes]]*shipments[[#This Row],[cost_per_box]]</f>
        <v>2368.83</v>
      </c>
      <c r="N7453" s="22">
        <f>shipments[[#This Row],[Amount]]-shipments[[#This Row],[total cost]]</f>
        <v>718.17000000000007</v>
      </c>
    </row>
    <row r="7454" spans="1:14" x14ac:dyDescent="0.35">
      <c r="A7454" t="s">
        <v>7510</v>
      </c>
      <c r="B7454" t="s">
        <v>8062</v>
      </c>
      <c r="C7454" t="s">
        <v>8028</v>
      </c>
      <c r="D7454" t="s">
        <v>8034</v>
      </c>
      <c r="E7454" s="1">
        <v>45104</v>
      </c>
      <c r="F7454">
        <v>10302.75</v>
      </c>
      <c r="G7454">
        <v>1145</v>
      </c>
      <c r="H7454" t="s">
        <v>7</v>
      </c>
      <c r="I7454" t="str">
        <f>VLOOKUP(shipments[[#This Row],[SPID]],CHOOSE({1,2},people[[#All],[SPID]],people[[#All],[Sales_person]]),2,0)</f>
        <v>Van Tuxwell</v>
      </c>
      <c r="J7454">
        <f>YEAR(shipments[[#This Row],[Shipdate]])</f>
        <v>2023</v>
      </c>
      <c r="K7454" s="22"/>
      <c r="L7454" s="22">
        <f>VLOOKUP(shipments[[#This Row],[PID]],CHOOSE({1,2},products[PID],products[Cost_per_box]),2,0)</f>
        <v>6.8</v>
      </c>
      <c r="M7454" s="22">
        <f>shipments[[#This Row],[Boxes]]*shipments[[#This Row],[cost_per_box]]</f>
        <v>7786</v>
      </c>
      <c r="N7454" s="22">
        <f>shipments[[#This Row],[Amount]]-shipments[[#This Row],[total cost]]</f>
        <v>2516.75</v>
      </c>
    </row>
    <row r="7455" spans="1:14" x14ac:dyDescent="0.35">
      <c r="A7455" t="s">
        <v>7511</v>
      </c>
      <c r="B7455" t="s">
        <v>8062</v>
      </c>
      <c r="C7455" t="s">
        <v>8028</v>
      </c>
      <c r="D7455" t="s">
        <v>8037</v>
      </c>
      <c r="E7455" s="1">
        <v>44964</v>
      </c>
      <c r="F7455">
        <v>11765.25</v>
      </c>
      <c r="G7455">
        <v>1308</v>
      </c>
      <c r="H7455" t="s">
        <v>7</v>
      </c>
      <c r="I7455" t="str">
        <f>VLOOKUP(shipments[[#This Row],[SPID]],CHOOSE({1,2},people[[#All],[SPID]],people[[#All],[Sales_person]]),2,0)</f>
        <v>Van Tuxwell</v>
      </c>
      <c r="J7455">
        <f>YEAR(shipments[[#This Row],[Shipdate]])</f>
        <v>2023</v>
      </c>
      <c r="K7455" s="22"/>
      <c r="L7455" s="22">
        <f>VLOOKUP(shipments[[#This Row],[PID]],CHOOSE({1,2},products[PID],products[Cost_per_box]),2,0)</f>
        <v>6.8</v>
      </c>
      <c r="M7455" s="22">
        <f>shipments[[#This Row],[Boxes]]*shipments[[#This Row],[cost_per_box]]</f>
        <v>8894.4</v>
      </c>
      <c r="N7455" s="22">
        <f>shipments[[#This Row],[Amount]]-shipments[[#This Row],[total cost]]</f>
        <v>2870.8500000000004</v>
      </c>
    </row>
    <row r="7456" spans="1:14" x14ac:dyDescent="0.35">
      <c r="A7456" t="s">
        <v>7512</v>
      </c>
      <c r="B7456" t="s">
        <v>8062</v>
      </c>
      <c r="C7456" t="s">
        <v>8028</v>
      </c>
      <c r="D7456" t="s">
        <v>8038</v>
      </c>
      <c r="E7456" s="1">
        <v>45331</v>
      </c>
      <c r="F7456">
        <v>5233.5</v>
      </c>
      <c r="G7456">
        <v>582</v>
      </c>
      <c r="H7456" t="s">
        <v>7</v>
      </c>
      <c r="I7456" t="str">
        <f>VLOOKUP(shipments[[#This Row],[SPID]],CHOOSE({1,2},people[[#All],[SPID]],people[[#All],[Sales_person]]),2,0)</f>
        <v>Van Tuxwell</v>
      </c>
      <c r="J7456">
        <f>YEAR(shipments[[#This Row],[Shipdate]])</f>
        <v>2024</v>
      </c>
      <c r="K7456" s="22"/>
      <c r="L7456" s="22">
        <f>VLOOKUP(shipments[[#This Row],[PID]],CHOOSE({1,2},products[PID],products[Cost_per_box]),2,0)</f>
        <v>6.8</v>
      </c>
      <c r="M7456" s="22">
        <f>shipments[[#This Row],[Boxes]]*shipments[[#This Row],[cost_per_box]]</f>
        <v>3957.6</v>
      </c>
      <c r="N7456" s="22">
        <f>shipments[[#This Row],[Amount]]-shipments[[#This Row],[total cost]]</f>
        <v>1275.9000000000001</v>
      </c>
    </row>
    <row r="7457" spans="1:14" x14ac:dyDescent="0.35">
      <c r="A7457" t="s">
        <v>7513</v>
      </c>
      <c r="B7457" t="s">
        <v>8062</v>
      </c>
      <c r="C7457" t="s">
        <v>8029</v>
      </c>
      <c r="D7457" t="s">
        <v>8038</v>
      </c>
      <c r="E7457" s="1">
        <v>45506</v>
      </c>
      <c r="F7457">
        <v>1980</v>
      </c>
      <c r="G7457">
        <v>77</v>
      </c>
      <c r="H7457" t="s">
        <v>18</v>
      </c>
      <c r="I7457" t="str">
        <f>VLOOKUP(shipments[[#This Row],[SPID]],CHOOSE({1,2},people[[#All],[SPID]],people[[#All],[Sales_person]]),2,0)</f>
        <v>Van Tuxwell</v>
      </c>
      <c r="J7457">
        <f>YEAR(shipments[[#This Row],[Shipdate]])</f>
        <v>2024</v>
      </c>
      <c r="K7457" s="22"/>
      <c r="L7457" s="22">
        <f>VLOOKUP(shipments[[#This Row],[PID]],CHOOSE({1,2},products[PID],products[Cost_per_box]),2,0)</f>
        <v>5.04</v>
      </c>
      <c r="M7457" s="22">
        <f>shipments[[#This Row],[Boxes]]*shipments[[#This Row],[cost_per_box]]</f>
        <v>388.08</v>
      </c>
      <c r="N7457" s="22">
        <f>shipments[[#This Row],[Amount]]-shipments[[#This Row],[total cost]]</f>
        <v>1591.92</v>
      </c>
    </row>
    <row r="7458" spans="1:14" x14ac:dyDescent="0.35">
      <c r="A7458" t="s">
        <v>7514</v>
      </c>
      <c r="B7458" t="s">
        <v>8062</v>
      </c>
      <c r="C7458" t="s">
        <v>8030</v>
      </c>
      <c r="D7458" t="s">
        <v>8038</v>
      </c>
      <c r="E7458" s="1">
        <v>45455</v>
      </c>
      <c r="F7458">
        <v>722.25</v>
      </c>
      <c r="G7458">
        <v>91</v>
      </c>
      <c r="H7458" t="s">
        <v>7</v>
      </c>
      <c r="I7458" t="str">
        <f>VLOOKUP(shipments[[#This Row],[SPID]],CHOOSE({1,2},people[[#All],[SPID]],people[[#All],[Sales_person]]),2,0)</f>
        <v>Van Tuxwell</v>
      </c>
      <c r="J7458">
        <f>YEAR(shipments[[#This Row],[Shipdate]])</f>
        <v>2024</v>
      </c>
      <c r="K7458" s="22"/>
      <c r="L7458" s="22">
        <f>VLOOKUP(shipments[[#This Row],[PID]],CHOOSE({1,2},products[PID],products[Cost_per_box]),2,0)</f>
        <v>2.76</v>
      </c>
      <c r="M7458" s="22">
        <f>shipments[[#This Row],[Boxes]]*shipments[[#This Row],[cost_per_box]]</f>
        <v>251.15999999999997</v>
      </c>
      <c r="N7458" s="22">
        <f>shipments[[#This Row],[Amount]]-shipments[[#This Row],[total cost]]</f>
        <v>471.09000000000003</v>
      </c>
    </row>
    <row r="7459" spans="1:14" x14ac:dyDescent="0.35">
      <c r="A7459" t="s">
        <v>7515</v>
      </c>
      <c r="B7459" t="s">
        <v>8062</v>
      </c>
      <c r="C7459" t="s">
        <v>8030</v>
      </c>
      <c r="D7459" t="s">
        <v>8033</v>
      </c>
      <c r="E7459" s="1">
        <v>45327</v>
      </c>
      <c r="F7459">
        <v>1847.25</v>
      </c>
      <c r="G7459">
        <v>154</v>
      </c>
      <c r="H7459" t="s">
        <v>7</v>
      </c>
      <c r="I7459" t="str">
        <f>VLOOKUP(shipments[[#This Row],[SPID]],CHOOSE({1,2},people[[#All],[SPID]],people[[#All],[Sales_person]]),2,0)</f>
        <v>Van Tuxwell</v>
      </c>
      <c r="J7459">
        <f>YEAR(shipments[[#This Row],[Shipdate]])</f>
        <v>2024</v>
      </c>
      <c r="K7459" s="22"/>
      <c r="L7459" s="22">
        <f>VLOOKUP(shipments[[#This Row],[PID]],CHOOSE({1,2},products[PID],products[Cost_per_box]),2,0)</f>
        <v>2.76</v>
      </c>
      <c r="M7459" s="22">
        <f>shipments[[#This Row],[Boxes]]*shipments[[#This Row],[cost_per_box]]</f>
        <v>425.03999999999996</v>
      </c>
      <c r="N7459" s="22">
        <f>shipments[[#This Row],[Amount]]-shipments[[#This Row],[total cost]]</f>
        <v>1422.21</v>
      </c>
    </row>
    <row r="7460" spans="1:14" x14ac:dyDescent="0.35">
      <c r="A7460" t="s">
        <v>7516</v>
      </c>
      <c r="B7460" t="s">
        <v>8062</v>
      </c>
      <c r="C7460" t="s">
        <v>8030</v>
      </c>
      <c r="D7460" t="s">
        <v>8036</v>
      </c>
      <c r="E7460" s="1">
        <v>45328</v>
      </c>
      <c r="F7460">
        <v>3642.75</v>
      </c>
      <c r="G7460">
        <v>332</v>
      </c>
      <c r="H7460" t="s">
        <v>7</v>
      </c>
      <c r="I7460" t="str">
        <f>VLOOKUP(shipments[[#This Row],[SPID]],CHOOSE({1,2},people[[#All],[SPID]],people[[#All],[Sales_person]]),2,0)</f>
        <v>Van Tuxwell</v>
      </c>
      <c r="J7460">
        <f>YEAR(shipments[[#This Row],[Shipdate]])</f>
        <v>2024</v>
      </c>
      <c r="K7460" s="22"/>
      <c r="L7460" s="22">
        <f>VLOOKUP(shipments[[#This Row],[PID]],CHOOSE({1,2},products[PID],products[Cost_per_box]),2,0)</f>
        <v>2.76</v>
      </c>
      <c r="M7460" s="22">
        <f>shipments[[#This Row],[Boxes]]*shipments[[#This Row],[cost_per_box]]</f>
        <v>916.31999999999994</v>
      </c>
      <c r="N7460" s="22">
        <f>shipments[[#This Row],[Amount]]-shipments[[#This Row],[total cost]]</f>
        <v>2726.4300000000003</v>
      </c>
    </row>
    <row r="7461" spans="1:14" x14ac:dyDescent="0.35">
      <c r="A7461" t="s">
        <v>7517</v>
      </c>
      <c r="B7461" t="s">
        <v>8062</v>
      </c>
      <c r="C7461" t="s">
        <v>8031</v>
      </c>
      <c r="D7461" t="s">
        <v>8034</v>
      </c>
      <c r="E7461" s="1">
        <v>45329</v>
      </c>
      <c r="F7461">
        <v>5487.75</v>
      </c>
      <c r="G7461">
        <v>549</v>
      </c>
      <c r="H7461" t="s">
        <v>7</v>
      </c>
      <c r="I7461" t="str">
        <f>VLOOKUP(shipments[[#This Row],[SPID]],CHOOSE({1,2},people[[#All],[SPID]],people[[#All],[Sales_person]]),2,0)</f>
        <v>Van Tuxwell</v>
      </c>
      <c r="J7461">
        <f>YEAR(shipments[[#This Row],[Shipdate]])</f>
        <v>2024</v>
      </c>
      <c r="K7461" s="22"/>
      <c r="L7461" s="22">
        <f>VLOOKUP(shipments[[#This Row],[PID]],CHOOSE({1,2},products[PID],products[Cost_per_box]),2,0)</f>
        <v>3.32</v>
      </c>
      <c r="M7461" s="22">
        <f>shipments[[#This Row],[Boxes]]*shipments[[#This Row],[cost_per_box]]</f>
        <v>1822.6799999999998</v>
      </c>
      <c r="N7461" s="22">
        <f>shipments[[#This Row],[Amount]]-shipments[[#This Row],[total cost]]</f>
        <v>3665.07</v>
      </c>
    </row>
    <row r="7462" spans="1:14" x14ac:dyDescent="0.35">
      <c r="A7462" t="s">
        <v>7518</v>
      </c>
      <c r="B7462" t="s">
        <v>8062</v>
      </c>
      <c r="C7462" t="s">
        <v>8031</v>
      </c>
      <c r="D7462" t="s">
        <v>8036</v>
      </c>
      <c r="E7462" s="1">
        <v>44949</v>
      </c>
      <c r="F7462">
        <v>6696</v>
      </c>
      <c r="G7462">
        <v>609</v>
      </c>
      <c r="H7462" t="s">
        <v>7</v>
      </c>
      <c r="I7462" t="str">
        <f>VLOOKUP(shipments[[#This Row],[SPID]],CHOOSE({1,2},people[[#All],[SPID]],people[[#All],[Sales_person]]),2,0)</f>
        <v>Van Tuxwell</v>
      </c>
      <c r="J7462">
        <f>YEAR(shipments[[#This Row],[Shipdate]])</f>
        <v>2023</v>
      </c>
      <c r="K7462" s="22"/>
      <c r="L7462" s="22">
        <f>VLOOKUP(shipments[[#This Row],[PID]],CHOOSE({1,2},products[PID],products[Cost_per_box]),2,0)</f>
        <v>3.32</v>
      </c>
      <c r="M7462" s="22">
        <f>shipments[[#This Row],[Boxes]]*shipments[[#This Row],[cost_per_box]]</f>
        <v>2021.8799999999999</v>
      </c>
      <c r="N7462" s="22">
        <f>shipments[[#This Row],[Amount]]-shipments[[#This Row],[total cost]]</f>
        <v>4674.12</v>
      </c>
    </row>
    <row r="7463" spans="1:14" x14ac:dyDescent="0.35">
      <c r="A7463" t="s">
        <v>7519</v>
      </c>
      <c r="B7463" t="s">
        <v>8062</v>
      </c>
      <c r="C7463" t="s">
        <v>8031</v>
      </c>
      <c r="D7463" t="s">
        <v>8036</v>
      </c>
      <c r="E7463" s="1">
        <v>45436</v>
      </c>
      <c r="F7463">
        <v>4765.5</v>
      </c>
      <c r="G7463">
        <v>477</v>
      </c>
      <c r="H7463" t="s">
        <v>7</v>
      </c>
      <c r="I7463" t="str">
        <f>VLOOKUP(shipments[[#This Row],[SPID]],CHOOSE({1,2},people[[#All],[SPID]],people[[#All],[Sales_person]]),2,0)</f>
        <v>Van Tuxwell</v>
      </c>
      <c r="J7463">
        <f>YEAR(shipments[[#This Row],[Shipdate]])</f>
        <v>2024</v>
      </c>
      <c r="K7463" s="22"/>
      <c r="L7463" s="22">
        <f>VLOOKUP(shipments[[#This Row],[PID]],CHOOSE({1,2},products[PID],products[Cost_per_box]),2,0)</f>
        <v>3.32</v>
      </c>
      <c r="M7463" s="22">
        <f>shipments[[#This Row],[Boxes]]*shipments[[#This Row],[cost_per_box]]</f>
        <v>1583.6399999999999</v>
      </c>
      <c r="N7463" s="22">
        <f>shipments[[#This Row],[Amount]]-shipments[[#This Row],[total cost]]</f>
        <v>3181.86</v>
      </c>
    </row>
    <row r="7464" spans="1:14" x14ac:dyDescent="0.35">
      <c r="A7464" t="s">
        <v>7520</v>
      </c>
      <c r="B7464" t="s">
        <v>8062</v>
      </c>
      <c r="C7464" t="s">
        <v>8031</v>
      </c>
      <c r="D7464" t="s">
        <v>8033</v>
      </c>
      <c r="E7464" s="1">
        <v>45551</v>
      </c>
      <c r="F7464">
        <v>4716</v>
      </c>
      <c r="G7464">
        <v>590</v>
      </c>
      <c r="H7464" t="s">
        <v>26</v>
      </c>
      <c r="I7464" t="str">
        <f>VLOOKUP(shipments[[#This Row],[SPID]],CHOOSE({1,2},people[[#All],[SPID]],people[[#All],[Sales_person]]),2,0)</f>
        <v>Van Tuxwell</v>
      </c>
      <c r="J7464">
        <f>YEAR(shipments[[#This Row],[Shipdate]])</f>
        <v>2024</v>
      </c>
      <c r="K7464" s="22"/>
      <c r="L7464" s="22">
        <f>VLOOKUP(shipments[[#This Row],[PID]],CHOOSE({1,2},products[PID],products[Cost_per_box]),2,0)</f>
        <v>3.32</v>
      </c>
      <c r="M7464" s="22">
        <f>shipments[[#This Row],[Boxes]]*shipments[[#This Row],[cost_per_box]]</f>
        <v>1958.8</v>
      </c>
      <c r="N7464" s="22">
        <f>shipments[[#This Row],[Amount]]-shipments[[#This Row],[total cost]]</f>
        <v>2757.2</v>
      </c>
    </row>
    <row r="7465" spans="1:14" x14ac:dyDescent="0.35">
      <c r="A7465" t="s">
        <v>7521</v>
      </c>
      <c r="B7465" t="s">
        <v>8062</v>
      </c>
      <c r="C7465" t="s">
        <v>8031</v>
      </c>
      <c r="D7465" t="s">
        <v>8034</v>
      </c>
      <c r="E7465" s="1">
        <v>45525</v>
      </c>
      <c r="F7465">
        <v>6039</v>
      </c>
      <c r="G7465">
        <v>863</v>
      </c>
      <c r="H7465" t="s">
        <v>18</v>
      </c>
      <c r="I7465" t="str">
        <f>VLOOKUP(shipments[[#This Row],[SPID]],CHOOSE({1,2},people[[#All],[SPID]],people[[#All],[Sales_person]]),2,0)</f>
        <v>Van Tuxwell</v>
      </c>
      <c r="J7465">
        <f>YEAR(shipments[[#This Row],[Shipdate]])</f>
        <v>2024</v>
      </c>
      <c r="K7465" s="22"/>
      <c r="L7465" s="22">
        <f>VLOOKUP(shipments[[#This Row],[PID]],CHOOSE({1,2},products[PID],products[Cost_per_box]),2,0)</f>
        <v>3.32</v>
      </c>
      <c r="M7465" s="22">
        <f>shipments[[#This Row],[Boxes]]*shipments[[#This Row],[cost_per_box]]</f>
        <v>2865.16</v>
      </c>
      <c r="N7465" s="22">
        <f>shipments[[#This Row],[Amount]]-shipments[[#This Row],[total cost]]</f>
        <v>3173.84</v>
      </c>
    </row>
    <row r="7466" spans="1:14" x14ac:dyDescent="0.35">
      <c r="A7466" t="s">
        <v>7522</v>
      </c>
      <c r="B7466" t="s">
        <v>8062</v>
      </c>
      <c r="C7466" t="s">
        <v>8032</v>
      </c>
      <c r="D7466" t="s">
        <v>8037</v>
      </c>
      <c r="E7466" s="1">
        <v>45148</v>
      </c>
      <c r="F7466">
        <v>9675</v>
      </c>
      <c r="G7466">
        <v>538</v>
      </c>
      <c r="H7466" t="s">
        <v>7</v>
      </c>
      <c r="I7466" t="str">
        <f>VLOOKUP(shipments[[#This Row],[SPID]],CHOOSE({1,2},people[[#All],[SPID]],people[[#All],[Sales_person]]),2,0)</f>
        <v>Van Tuxwell</v>
      </c>
      <c r="J7466">
        <f>YEAR(shipments[[#This Row],[Shipdate]])</f>
        <v>2023</v>
      </c>
      <c r="K7466" s="22"/>
      <c r="L7466" s="22">
        <f>VLOOKUP(shipments[[#This Row],[PID]],CHOOSE({1,2},products[PID],products[Cost_per_box]),2,0)</f>
        <v>2.65</v>
      </c>
      <c r="M7466" s="22">
        <f>shipments[[#This Row],[Boxes]]*shipments[[#This Row],[cost_per_box]]</f>
        <v>1425.7</v>
      </c>
      <c r="N7466" s="22">
        <f>shipments[[#This Row],[Amount]]-shipments[[#This Row],[total cost]]</f>
        <v>8249.2999999999993</v>
      </c>
    </row>
    <row r="7467" spans="1:14" x14ac:dyDescent="0.35">
      <c r="A7467" t="s">
        <v>7523</v>
      </c>
      <c r="B7467" t="s">
        <v>8062</v>
      </c>
      <c r="C7467" t="s">
        <v>8032</v>
      </c>
      <c r="D7467" t="s">
        <v>8033</v>
      </c>
      <c r="E7467" s="1">
        <v>44928</v>
      </c>
      <c r="F7467">
        <v>4374</v>
      </c>
      <c r="G7467">
        <v>199</v>
      </c>
      <c r="H7467" t="s">
        <v>7</v>
      </c>
      <c r="I7467" t="str">
        <f>VLOOKUP(shipments[[#This Row],[SPID]],CHOOSE({1,2},people[[#All],[SPID]],people[[#All],[Sales_person]]),2,0)</f>
        <v>Van Tuxwell</v>
      </c>
      <c r="J7467">
        <f>YEAR(shipments[[#This Row],[Shipdate]])</f>
        <v>2023</v>
      </c>
      <c r="K7467" s="22"/>
      <c r="L7467" s="22">
        <f>VLOOKUP(shipments[[#This Row],[PID]],CHOOSE({1,2},products[PID],products[Cost_per_box]),2,0)</f>
        <v>2.65</v>
      </c>
      <c r="M7467" s="22">
        <f>shipments[[#This Row],[Boxes]]*shipments[[#This Row],[cost_per_box]]</f>
        <v>527.35</v>
      </c>
      <c r="N7467" s="22">
        <f>shipments[[#This Row],[Amount]]-shipments[[#This Row],[total cost]]</f>
        <v>3846.65</v>
      </c>
    </row>
    <row r="7468" spans="1:14" x14ac:dyDescent="0.35">
      <c r="A7468" t="s">
        <v>7524</v>
      </c>
      <c r="B7468" t="s">
        <v>8062</v>
      </c>
      <c r="C7468" t="s">
        <v>8032</v>
      </c>
      <c r="D7468" t="s">
        <v>8038</v>
      </c>
      <c r="E7468" s="1">
        <v>45163</v>
      </c>
      <c r="F7468">
        <v>8347.5</v>
      </c>
      <c r="G7468">
        <v>440</v>
      </c>
      <c r="H7468" t="s">
        <v>7</v>
      </c>
      <c r="I7468" t="str">
        <f>VLOOKUP(shipments[[#This Row],[SPID]],CHOOSE({1,2},people[[#All],[SPID]],people[[#All],[Sales_person]]),2,0)</f>
        <v>Van Tuxwell</v>
      </c>
      <c r="J7468">
        <f>YEAR(shipments[[#This Row],[Shipdate]])</f>
        <v>2023</v>
      </c>
      <c r="K7468" s="22"/>
      <c r="L7468" s="22">
        <f>VLOOKUP(shipments[[#This Row],[PID]],CHOOSE({1,2},products[PID],products[Cost_per_box]),2,0)</f>
        <v>2.65</v>
      </c>
      <c r="M7468" s="22">
        <f>shipments[[#This Row],[Boxes]]*shipments[[#This Row],[cost_per_box]]</f>
        <v>1166</v>
      </c>
      <c r="N7468" s="22">
        <f>shipments[[#This Row],[Amount]]-shipments[[#This Row],[total cost]]</f>
        <v>7181.5</v>
      </c>
    </row>
    <row r="7469" spans="1:14" x14ac:dyDescent="0.35">
      <c r="A7469" t="s">
        <v>7525</v>
      </c>
      <c r="B7469" t="s">
        <v>8063</v>
      </c>
      <c r="C7469" t="s">
        <v>8011</v>
      </c>
      <c r="D7469" t="s">
        <v>8036</v>
      </c>
      <c r="E7469" s="1">
        <v>45559</v>
      </c>
      <c r="F7469">
        <v>15241.5</v>
      </c>
      <c r="G7469">
        <v>1173</v>
      </c>
      <c r="H7469" t="s">
        <v>26</v>
      </c>
      <c r="I7469" t="str">
        <f>VLOOKUP(shipments[[#This Row],[SPID]],CHOOSE({1,2},people[[#All],[SPID]],people[[#All],[Sales_person]]),2,0)</f>
        <v>Roddy Speechley</v>
      </c>
      <c r="J7469">
        <f>YEAR(shipments[[#This Row],[Shipdate]])</f>
        <v>2024</v>
      </c>
      <c r="K7469" s="22"/>
      <c r="L7469" s="22">
        <f>VLOOKUP(shipments[[#This Row],[PID]],CHOOSE({1,2},products[PID],products[Cost_per_box]),2,0)</f>
        <v>5.26</v>
      </c>
      <c r="M7469" s="22">
        <f>shipments[[#This Row],[Boxes]]*shipments[[#This Row],[cost_per_box]]</f>
        <v>6169.98</v>
      </c>
      <c r="N7469" s="22">
        <f>shipments[[#This Row],[Amount]]-shipments[[#This Row],[total cost]]</f>
        <v>9071.52</v>
      </c>
    </row>
    <row r="7470" spans="1:14" x14ac:dyDescent="0.35">
      <c r="A7470" t="s">
        <v>7527</v>
      </c>
      <c r="B7470" t="s">
        <v>8063</v>
      </c>
      <c r="C7470" t="s">
        <v>8011</v>
      </c>
      <c r="D7470" t="s">
        <v>8037</v>
      </c>
      <c r="E7470" s="1">
        <v>45484</v>
      </c>
      <c r="F7470">
        <v>5980.5</v>
      </c>
      <c r="G7470">
        <v>461</v>
      </c>
      <c r="H7470" t="s">
        <v>18</v>
      </c>
      <c r="I7470" t="str">
        <f>VLOOKUP(shipments[[#This Row],[SPID]],CHOOSE({1,2},people[[#All],[SPID]],people[[#All],[Sales_person]]),2,0)</f>
        <v>Roddy Speechley</v>
      </c>
      <c r="J7470">
        <f>YEAR(shipments[[#This Row],[Shipdate]])</f>
        <v>2024</v>
      </c>
      <c r="K7470" s="22"/>
      <c r="L7470" s="22">
        <f>VLOOKUP(shipments[[#This Row],[PID]],CHOOSE({1,2},products[PID],products[Cost_per_box]),2,0)</f>
        <v>5.26</v>
      </c>
      <c r="M7470" s="22">
        <f>shipments[[#This Row],[Boxes]]*shipments[[#This Row],[cost_per_box]]</f>
        <v>2424.86</v>
      </c>
      <c r="N7470" s="22">
        <f>shipments[[#This Row],[Amount]]-shipments[[#This Row],[total cost]]</f>
        <v>3555.64</v>
      </c>
    </row>
    <row r="7471" spans="1:14" x14ac:dyDescent="0.35">
      <c r="A7471" t="s">
        <v>7528</v>
      </c>
      <c r="B7471" t="s">
        <v>8063</v>
      </c>
      <c r="C7471" t="s">
        <v>8011</v>
      </c>
      <c r="D7471" t="s">
        <v>8033</v>
      </c>
      <c r="E7471" s="1">
        <v>45415</v>
      </c>
      <c r="F7471">
        <v>10894.5</v>
      </c>
      <c r="G7471">
        <v>681</v>
      </c>
      <c r="H7471" t="s">
        <v>7</v>
      </c>
      <c r="I7471" t="str">
        <f>VLOOKUP(shipments[[#This Row],[SPID]],CHOOSE({1,2},people[[#All],[SPID]],people[[#All],[Sales_person]]),2,0)</f>
        <v>Roddy Speechley</v>
      </c>
      <c r="J7471">
        <f>YEAR(shipments[[#This Row],[Shipdate]])</f>
        <v>2024</v>
      </c>
      <c r="K7471" s="22"/>
      <c r="L7471" s="22">
        <f>VLOOKUP(shipments[[#This Row],[PID]],CHOOSE({1,2},products[PID],products[Cost_per_box]),2,0)</f>
        <v>5.26</v>
      </c>
      <c r="M7471" s="22">
        <f>shipments[[#This Row],[Boxes]]*shipments[[#This Row],[cost_per_box]]</f>
        <v>3582.06</v>
      </c>
      <c r="N7471" s="22">
        <f>shipments[[#This Row],[Amount]]-shipments[[#This Row],[total cost]]</f>
        <v>7312.4400000000005</v>
      </c>
    </row>
    <row r="7472" spans="1:14" x14ac:dyDescent="0.35">
      <c r="A7472" t="s">
        <v>7529</v>
      </c>
      <c r="B7472" t="s">
        <v>8063</v>
      </c>
      <c r="C7472" t="s">
        <v>8011</v>
      </c>
      <c r="D7472" t="s">
        <v>8035</v>
      </c>
      <c r="E7472" s="1">
        <v>44956</v>
      </c>
      <c r="F7472">
        <v>1671.75</v>
      </c>
      <c r="G7472">
        <v>129</v>
      </c>
      <c r="H7472" t="s">
        <v>7</v>
      </c>
      <c r="I7472" t="str">
        <f>VLOOKUP(shipments[[#This Row],[SPID]],CHOOSE({1,2},people[[#All],[SPID]],people[[#All],[Sales_person]]),2,0)</f>
        <v>Roddy Speechley</v>
      </c>
      <c r="J7472">
        <f>YEAR(shipments[[#This Row],[Shipdate]])</f>
        <v>2023</v>
      </c>
      <c r="K7472" s="22"/>
      <c r="L7472" s="22">
        <f>VLOOKUP(shipments[[#This Row],[PID]],CHOOSE({1,2},products[PID],products[Cost_per_box]),2,0)</f>
        <v>5.26</v>
      </c>
      <c r="M7472" s="22">
        <f>shipments[[#This Row],[Boxes]]*shipments[[#This Row],[cost_per_box]]</f>
        <v>678.54</v>
      </c>
      <c r="N7472" s="22">
        <f>shipments[[#This Row],[Amount]]-shipments[[#This Row],[total cost]]</f>
        <v>993.21</v>
      </c>
    </row>
    <row r="7473" spans="1:14" x14ac:dyDescent="0.35">
      <c r="A7473" t="s">
        <v>7530</v>
      </c>
      <c r="B7473" t="s">
        <v>8063</v>
      </c>
      <c r="C7473" t="s">
        <v>8012</v>
      </c>
      <c r="D7473" t="s">
        <v>8033</v>
      </c>
      <c r="E7473" s="1">
        <v>45400</v>
      </c>
      <c r="F7473">
        <v>5550.75</v>
      </c>
      <c r="G7473">
        <v>427</v>
      </c>
      <c r="H7473" t="s">
        <v>40</v>
      </c>
      <c r="I7473" t="str">
        <f>VLOOKUP(shipments[[#This Row],[SPID]],CHOOSE({1,2},people[[#All],[SPID]],people[[#All],[Sales_person]]),2,0)</f>
        <v>Roddy Speechley</v>
      </c>
      <c r="J7473">
        <f>YEAR(shipments[[#This Row],[Shipdate]])</f>
        <v>2024</v>
      </c>
      <c r="K7473" s="22"/>
      <c r="L7473" s="22">
        <f>VLOOKUP(shipments[[#This Row],[PID]],CHOOSE({1,2},products[PID],products[Cost_per_box]),2,0)</f>
        <v>7.48</v>
      </c>
      <c r="M7473" s="22">
        <f>shipments[[#This Row],[Boxes]]*shipments[[#This Row],[cost_per_box]]</f>
        <v>3193.96</v>
      </c>
      <c r="N7473" s="22">
        <f>shipments[[#This Row],[Amount]]-shipments[[#This Row],[total cost]]</f>
        <v>2356.79</v>
      </c>
    </row>
    <row r="7474" spans="1:14" x14ac:dyDescent="0.35">
      <c r="A7474" t="s">
        <v>7531</v>
      </c>
      <c r="B7474" t="s">
        <v>8063</v>
      </c>
      <c r="C7474" t="s">
        <v>8012</v>
      </c>
      <c r="D7474" t="s">
        <v>8038</v>
      </c>
      <c r="E7474" s="1">
        <v>45341</v>
      </c>
      <c r="F7474">
        <v>6180.75</v>
      </c>
      <c r="G7474">
        <v>364</v>
      </c>
      <c r="H7474" t="s">
        <v>7</v>
      </c>
      <c r="I7474" t="str">
        <f>VLOOKUP(shipments[[#This Row],[SPID]],CHOOSE({1,2},people[[#All],[SPID]],people[[#All],[Sales_person]]),2,0)</f>
        <v>Roddy Speechley</v>
      </c>
      <c r="J7474">
        <f>YEAR(shipments[[#This Row],[Shipdate]])</f>
        <v>2024</v>
      </c>
      <c r="K7474" s="22"/>
      <c r="L7474" s="22">
        <f>VLOOKUP(shipments[[#This Row],[PID]],CHOOSE({1,2},products[PID],products[Cost_per_box]),2,0)</f>
        <v>7.48</v>
      </c>
      <c r="M7474" s="22">
        <f>shipments[[#This Row],[Boxes]]*shipments[[#This Row],[cost_per_box]]</f>
        <v>2722.7200000000003</v>
      </c>
      <c r="N7474" s="22">
        <f>shipments[[#This Row],[Amount]]-shipments[[#This Row],[total cost]]</f>
        <v>3458.0299999999997</v>
      </c>
    </row>
    <row r="7475" spans="1:14" x14ac:dyDescent="0.35">
      <c r="A7475" t="s">
        <v>7532</v>
      </c>
      <c r="B7475" t="s">
        <v>8063</v>
      </c>
      <c r="C7475" t="s">
        <v>8013</v>
      </c>
      <c r="D7475" t="s">
        <v>8037</v>
      </c>
      <c r="E7475" s="1">
        <v>45139</v>
      </c>
      <c r="F7475">
        <v>7344</v>
      </c>
      <c r="G7475">
        <v>612</v>
      </c>
      <c r="H7475" t="s">
        <v>7</v>
      </c>
      <c r="I7475" t="str">
        <f>VLOOKUP(shipments[[#This Row],[SPID]],CHOOSE({1,2},people[[#All],[SPID]],people[[#All],[Sales_person]]),2,0)</f>
        <v>Roddy Speechley</v>
      </c>
      <c r="J7475">
        <f>YEAR(shipments[[#This Row],[Shipdate]])</f>
        <v>2023</v>
      </c>
      <c r="K7475" s="22"/>
      <c r="L7475" s="22">
        <f>VLOOKUP(shipments[[#This Row],[PID]],CHOOSE({1,2},products[PID],products[Cost_per_box]),2,0)</f>
        <v>5.15</v>
      </c>
      <c r="M7475" s="22">
        <f>shipments[[#This Row],[Boxes]]*shipments[[#This Row],[cost_per_box]]</f>
        <v>3151.8</v>
      </c>
      <c r="N7475" s="22">
        <f>shipments[[#This Row],[Amount]]-shipments[[#This Row],[total cost]]</f>
        <v>4192.2</v>
      </c>
    </row>
    <row r="7476" spans="1:14" x14ac:dyDescent="0.35">
      <c r="A7476" t="s">
        <v>7533</v>
      </c>
      <c r="B7476" t="s">
        <v>8063</v>
      </c>
      <c r="C7476" t="s">
        <v>8014</v>
      </c>
      <c r="D7476" t="s">
        <v>8038</v>
      </c>
      <c r="E7476" s="1">
        <v>45350</v>
      </c>
      <c r="F7476">
        <v>3042</v>
      </c>
      <c r="G7476">
        <v>507</v>
      </c>
      <c r="H7476" t="s">
        <v>7</v>
      </c>
      <c r="I7476" t="str">
        <f>VLOOKUP(shipments[[#This Row],[SPID]],CHOOSE({1,2},people[[#All],[SPID]],people[[#All],[Sales_person]]),2,0)</f>
        <v>Roddy Speechley</v>
      </c>
      <c r="J7476">
        <f>YEAR(shipments[[#This Row],[Shipdate]])</f>
        <v>2024</v>
      </c>
      <c r="K7476" s="22"/>
      <c r="L7476" s="22">
        <f>VLOOKUP(shipments[[#This Row],[PID]],CHOOSE({1,2},products[PID],products[Cost_per_box]),2,0)</f>
        <v>3.85</v>
      </c>
      <c r="M7476" s="22">
        <f>shipments[[#This Row],[Boxes]]*shipments[[#This Row],[cost_per_box]]</f>
        <v>1951.95</v>
      </c>
      <c r="N7476" s="22">
        <f>shipments[[#This Row],[Amount]]-shipments[[#This Row],[total cost]]</f>
        <v>1090.05</v>
      </c>
    </row>
    <row r="7477" spans="1:14" x14ac:dyDescent="0.35">
      <c r="A7477" t="s">
        <v>7534</v>
      </c>
      <c r="B7477" t="s">
        <v>8063</v>
      </c>
      <c r="C7477" t="s">
        <v>8014</v>
      </c>
      <c r="D7477" t="s">
        <v>8033</v>
      </c>
      <c r="E7477" s="1">
        <v>45299</v>
      </c>
      <c r="F7477">
        <v>5985</v>
      </c>
      <c r="G7477">
        <v>855</v>
      </c>
      <c r="H7477" t="s">
        <v>7</v>
      </c>
      <c r="I7477" t="str">
        <f>VLOOKUP(shipments[[#This Row],[SPID]],CHOOSE({1,2},people[[#All],[SPID]],people[[#All],[Sales_person]]),2,0)</f>
        <v>Roddy Speechley</v>
      </c>
      <c r="J7477">
        <f>YEAR(shipments[[#This Row],[Shipdate]])</f>
        <v>2024</v>
      </c>
      <c r="K7477" s="22"/>
      <c r="L7477" s="22">
        <f>VLOOKUP(shipments[[#This Row],[PID]],CHOOSE({1,2},products[PID],products[Cost_per_box]),2,0)</f>
        <v>3.85</v>
      </c>
      <c r="M7477" s="22">
        <f>shipments[[#This Row],[Boxes]]*shipments[[#This Row],[cost_per_box]]</f>
        <v>3291.75</v>
      </c>
      <c r="N7477" s="22">
        <f>shipments[[#This Row],[Amount]]-shipments[[#This Row],[total cost]]</f>
        <v>2693.25</v>
      </c>
    </row>
    <row r="7478" spans="1:14" x14ac:dyDescent="0.35">
      <c r="A7478" t="s">
        <v>7535</v>
      </c>
      <c r="B7478" t="s">
        <v>8063</v>
      </c>
      <c r="C7478" t="s">
        <v>8014</v>
      </c>
      <c r="D7478" t="s">
        <v>8033</v>
      </c>
      <c r="E7478" s="1">
        <v>45096</v>
      </c>
      <c r="F7478">
        <v>1642.5</v>
      </c>
      <c r="G7478">
        <v>274</v>
      </c>
      <c r="H7478" t="s">
        <v>7</v>
      </c>
      <c r="I7478" t="str">
        <f>VLOOKUP(shipments[[#This Row],[SPID]],CHOOSE({1,2},people[[#All],[SPID]],people[[#All],[Sales_person]]),2,0)</f>
        <v>Roddy Speechley</v>
      </c>
      <c r="J7478">
        <f>YEAR(shipments[[#This Row],[Shipdate]])</f>
        <v>2023</v>
      </c>
      <c r="K7478" s="22"/>
      <c r="L7478" s="22">
        <f>VLOOKUP(shipments[[#This Row],[PID]],CHOOSE({1,2},products[PID],products[Cost_per_box]),2,0)</f>
        <v>3.85</v>
      </c>
      <c r="M7478" s="22">
        <f>shipments[[#This Row],[Boxes]]*shipments[[#This Row],[cost_per_box]]</f>
        <v>1054.9000000000001</v>
      </c>
      <c r="N7478" s="22">
        <f>shipments[[#This Row],[Amount]]-shipments[[#This Row],[total cost]]</f>
        <v>587.59999999999991</v>
      </c>
    </row>
    <row r="7479" spans="1:14" x14ac:dyDescent="0.35">
      <c r="A7479" t="s">
        <v>7536</v>
      </c>
      <c r="B7479" t="s">
        <v>8063</v>
      </c>
      <c r="C7479" t="s">
        <v>8015</v>
      </c>
      <c r="D7479" t="s">
        <v>8033</v>
      </c>
      <c r="E7479" s="1">
        <v>45153</v>
      </c>
      <c r="F7479">
        <v>1793.25</v>
      </c>
      <c r="G7479">
        <v>225</v>
      </c>
      <c r="H7479" t="s">
        <v>7</v>
      </c>
      <c r="I7479" t="str">
        <f>VLOOKUP(shipments[[#This Row],[SPID]],CHOOSE({1,2},people[[#All],[SPID]],people[[#All],[Sales_person]]),2,0)</f>
        <v>Roddy Speechley</v>
      </c>
      <c r="J7479">
        <f>YEAR(shipments[[#This Row],[Shipdate]])</f>
        <v>2023</v>
      </c>
      <c r="K7479" s="22"/>
      <c r="L7479" s="22">
        <f>VLOOKUP(shipments[[#This Row],[PID]],CHOOSE({1,2},products[PID],products[Cost_per_box]),2,0)</f>
        <v>5.72</v>
      </c>
      <c r="M7479" s="22">
        <f>shipments[[#This Row],[Boxes]]*shipments[[#This Row],[cost_per_box]]</f>
        <v>1287</v>
      </c>
      <c r="N7479" s="22">
        <f>shipments[[#This Row],[Amount]]-shipments[[#This Row],[total cost]]</f>
        <v>506.25</v>
      </c>
    </row>
    <row r="7480" spans="1:14" x14ac:dyDescent="0.35">
      <c r="A7480" t="s">
        <v>7537</v>
      </c>
      <c r="B7480" t="s">
        <v>8063</v>
      </c>
      <c r="C7480" t="s">
        <v>8015</v>
      </c>
      <c r="D7480" t="s">
        <v>8034</v>
      </c>
      <c r="E7480" s="1">
        <v>45180</v>
      </c>
      <c r="F7480">
        <v>5217.75</v>
      </c>
      <c r="G7480">
        <v>580</v>
      </c>
      <c r="H7480" t="s">
        <v>7</v>
      </c>
      <c r="I7480" t="str">
        <f>VLOOKUP(shipments[[#This Row],[SPID]],CHOOSE({1,2},people[[#All],[SPID]],people[[#All],[Sales_person]]),2,0)</f>
        <v>Roddy Speechley</v>
      </c>
      <c r="J7480">
        <f>YEAR(shipments[[#This Row],[Shipdate]])</f>
        <v>2023</v>
      </c>
      <c r="K7480" s="22"/>
      <c r="L7480" s="22">
        <f>VLOOKUP(shipments[[#This Row],[PID]],CHOOSE({1,2},products[PID],products[Cost_per_box]),2,0)</f>
        <v>5.72</v>
      </c>
      <c r="M7480" s="22">
        <f>shipments[[#This Row],[Boxes]]*shipments[[#This Row],[cost_per_box]]</f>
        <v>3317.6</v>
      </c>
      <c r="N7480" s="22">
        <f>shipments[[#This Row],[Amount]]-shipments[[#This Row],[total cost]]</f>
        <v>1900.15</v>
      </c>
    </row>
    <row r="7481" spans="1:14" x14ac:dyDescent="0.35">
      <c r="A7481" t="s">
        <v>7538</v>
      </c>
      <c r="B7481" t="s">
        <v>8063</v>
      </c>
      <c r="C7481" t="s">
        <v>8015</v>
      </c>
      <c r="D7481" t="s">
        <v>8034</v>
      </c>
      <c r="E7481" s="1">
        <v>45505</v>
      </c>
      <c r="F7481">
        <v>2202.75</v>
      </c>
      <c r="G7481">
        <v>315</v>
      </c>
      <c r="H7481" t="s">
        <v>18</v>
      </c>
      <c r="I7481" t="str">
        <f>VLOOKUP(shipments[[#This Row],[SPID]],CHOOSE({1,2},people[[#All],[SPID]],people[[#All],[Sales_person]]),2,0)</f>
        <v>Roddy Speechley</v>
      </c>
      <c r="J7481">
        <f>YEAR(shipments[[#This Row],[Shipdate]])</f>
        <v>2024</v>
      </c>
      <c r="K7481" s="22"/>
      <c r="L7481" s="22">
        <f>VLOOKUP(shipments[[#This Row],[PID]],CHOOSE({1,2},products[PID],products[Cost_per_box]),2,0)</f>
        <v>5.72</v>
      </c>
      <c r="M7481" s="22">
        <f>shipments[[#This Row],[Boxes]]*shipments[[#This Row],[cost_per_box]]</f>
        <v>1801.8</v>
      </c>
      <c r="N7481" s="22">
        <f>shipments[[#This Row],[Amount]]-shipments[[#This Row],[total cost]]</f>
        <v>400.95000000000005</v>
      </c>
    </row>
    <row r="7482" spans="1:14" x14ac:dyDescent="0.35">
      <c r="A7482" t="s">
        <v>7539</v>
      </c>
      <c r="B7482" t="s">
        <v>8063</v>
      </c>
      <c r="C7482" t="s">
        <v>8015</v>
      </c>
      <c r="D7482" t="s">
        <v>8037</v>
      </c>
      <c r="E7482" s="1">
        <v>45516</v>
      </c>
      <c r="F7482">
        <v>2954.25</v>
      </c>
      <c r="G7482">
        <v>423</v>
      </c>
      <c r="H7482" t="s">
        <v>18</v>
      </c>
      <c r="I7482" t="str">
        <f>VLOOKUP(shipments[[#This Row],[SPID]],CHOOSE({1,2},people[[#All],[SPID]],people[[#All],[Sales_person]]),2,0)</f>
        <v>Roddy Speechley</v>
      </c>
      <c r="J7482">
        <f>YEAR(shipments[[#This Row],[Shipdate]])</f>
        <v>2024</v>
      </c>
      <c r="K7482" s="22"/>
      <c r="L7482" s="22">
        <f>VLOOKUP(shipments[[#This Row],[PID]],CHOOSE({1,2},products[PID],products[Cost_per_box]),2,0)</f>
        <v>5.72</v>
      </c>
      <c r="M7482" s="22">
        <f>shipments[[#This Row],[Boxes]]*shipments[[#This Row],[cost_per_box]]</f>
        <v>2419.56</v>
      </c>
      <c r="N7482" s="22">
        <f>shipments[[#This Row],[Amount]]-shipments[[#This Row],[total cost]]</f>
        <v>534.69000000000005</v>
      </c>
    </row>
    <row r="7483" spans="1:14" x14ac:dyDescent="0.35">
      <c r="A7483" t="s">
        <v>7540</v>
      </c>
      <c r="B7483" t="s">
        <v>8063</v>
      </c>
      <c r="C7483" t="s">
        <v>8015</v>
      </c>
      <c r="D7483" t="s">
        <v>8038</v>
      </c>
      <c r="E7483" s="1">
        <v>44967</v>
      </c>
      <c r="F7483">
        <v>11459.25</v>
      </c>
      <c r="G7483">
        <v>1910</v>
      </c>
      <c r="H7483" t="s">
        <v>7</v>
      </c>
      <c r="I7483" t="str">
        <f>VLOOKUP(shipments[[#This Row],[SPID]],CHOOSE({1,2},people[[#All],[SPID]],people[[#All],[Sales_person]]),2,0)</f>
        <v>Roddy Speechley</v>
      </c>
      <c r="J7483">
        <f>YEAR(shipments[[#This Row],[Shipdate]])</f>
        <v>2023</v>
      </c>
      <c r="K7483" s="22"/>
      <c r="L7483" s="22">
        <f>VLOOKUP(shipments[[#This Row],[PID]],CHOOSE({1,2},products[PID],products[Cost_per_box]),2,0)</f>
        <v>5.72</v>
      </c>
      <c r="M7483" s="22">
        <f>shipments[[#This Row],[Boxes]]*shipments[[#This Row],[cost_per_box]]</f>
        <v>10925.199999999999</v>
      </c>
      <c r="N7483" s="22">
        <f>shipments[[#This Row],[Amount]]-shipments[[#This Row],[total cost]]</f>
        <v>534.05000000000109</v>
      </c>
    </row>
    <row r="7484" spans="1:14" x14ac:dyDescent="0.35">
      <c r="A7484" t="s">
        <v>7541</v>
      </c>
      <c r="B7484" t="s">
        <v>8063</v>
      </c>
      <c r="C7484" t="s">
        <v>8015</v>
      </c>
      <c r="D7484" t="s">
        <v>8033</v>
      </c>
      <c r="E7484" s="1">
        <v>45090</v>
      </c>
      <c r="F7484">
        <v>544.5</v>
      </c>
      <c r="G7484">
        <v>61</v>
      </c>
      <c r="H7484" t="s">
        <v>7</v>
      </c>
      <c r="I7484" t="str">
        <f>VLOOKUP(shipments[[#This Row],[SPID]],CHOOSE({1,2},people[[#All],[SPID]],people[[#All],[Sales_person]]),2,0)</f>
        <v>Roddy Speechley</v>
      </c>
      <c r="J7484">
        <f>YEAR(shipments[[#This Row],[Shipdate]])</f>
        <v>2023</v>
      </c>
      <c r="K7484" s="22"/>
      <c r="L7484" s="22">
        <f>VLOOKUP(shipments[[#This Row],[PID]],CHOOSE({1,2},products[PID],products[Cost_per_box]),2,0)</f>
        <v>5.72</v>
      </c>
      <c r="M7484" s="22">
        <f>shipments[[#This Row],[Boxes]]*shipments[[#This Row],[cost_per_box]]</f>
        <v>348.91999999999996</v>
      </c>
      <c r="N7484" s="22">
        <f>shipments[[#This Row],[Amount]]-shipments[[#This Row],[total cost]]</f>
        <v>195.58000000000004</v>
      </c>
    </row>
    <row r="7485" spans="1:14" x14ac:dyDescent="0.35">
      <c r="A7485" t="s">
        <v>7542</v>
      </c>
      <c r="B7485" t="s">
        <v>8063</v>
      </c>
      <c r="C7485" t="s">
        <v>8015</v>
      </c>
      <c r="D7485" t="s">
        <v>8037</v>
      </c>
      <c r="E7485" s="1">
        <v>45503</v>
      </c>
      <c r="F7485">
        <v>9400.5</v>
      </c>
      <c r="G7485">
        <v>1176</v>
      </c>
      <c r="H7485" t="s">
        <v>18</v>
      </c>
      <c r="I7485" t="str">
        <f>VLOOKUP(shipments[[#This Row],[SPID]],CHOOSE({1,2},people[[#All],[SPID]],people[[#All],[Sales_person]]),2,0)</f>
        <v>Roddy Speechley</v>
      </c>
      <c r="J7485">
        <f>YEAR(shipments[[#This Row],[Shipdate]])</f>
        <v>2024</v>
      </c>
      <c r="K7485" s="22"/>
      <c r="L7485" s="22">
        <f>VLOOKUP(shipments[[#This Row],[PID]],CHOOSE({1,2},products[PID],products[Cost_per_box]),2,0)</f>
        <v>5.72</v>
      </c>
      <c r="M7485" s="22">
        <f>shipments[[#This Row],[Boxes]]*shipments[[#This Row],[cost_per_box]]</f>
        <v>6726.7199999999993</v>
      </c>
      <c r="N7485" s="22">
        <f>shipments[[#This Row],[Amount]]-shipments[[#This Row],[total cost]]</f>
        <v>2673.7800000000007</v>
      </c>
    </row>
    <row r="7486" spans="1:14" x14ac:dyDescent="0.35">
      <c r="A7486" t="s">
        <v>7543</v>
      </c>
      <c r="B7486" t="s">
        <v>8063</v>
      </c>
      <c r="C7486" t="s">
        <v>8015</v>
      </c>
      <c r="D7486" t="s">
        <v>8033</v>
      </c>
      <c r="E7486" s="1">
        <v>45383</v>
      </c>
      <c r="F7486">
        <v>8244</v>
      </c>
      <c r="G7486">
        <v>1031</v>
      </c>
      <c r="H7486" t="s">
        <v>7</v>
      </c>
      <c r="I7486" t="str">
        <f>VLOOKUP(shipments[[#This Row],[SPID]],CHOOSE({1,2},people[[#All],[SPID]],people[[#All],[Sales_person]]),2,0)</f>
        <v>Roddy Speechley</v>
      </c>
      <c r="J7486">
        <f>YEAR(shipments[[#This Row],[Shipdate]])</f>
        <v>2024</v>
      </c>
      <c r="K7486" s="22"/>
      <c r="L7486" s="22">
        <f>VLOOKUP(shipments[[#This Row],[PID]],CHOOSE({1,2},products[PID],products[Cost_per_box]),2,0)</f>
        <v>5.72</v>
      </c>
      <c r="M7486" s="22">
        <f>shipments[[#This Row],[Boxes]]*shipments[[#This Row],[cost_per_box]]</f>
        <v>5897.32</v>
      </c>
      <c r="N7486" s="22">
        <f>shipments[[#This Row],[Amount]]-shipments[[#This Row],[total cost]]</f>
        <v>2346.6800000000003</v>
      </c>
    </row>
    <row r="7487" spans="1:14" x14ac:dyDescent="0.35">
      <c r="A7487" t="s">
        <v>7544</v>
      </c>
      <c r="B7487" t="s">
        <v>8063</v>
      </c>
      <c r="C7487" t="s">
        <v>8015</v>
      </c>
      <c r="D7487" t="s">
        <v>8034</v>
      </c>
      <c r="E7487" s="1">
        <v>45105</v>
      </c>
      <c r="F7487">
        <v>816.75</v>
      </c>
      <c r="G7487">
        <v>164</v>
      </c>
      <c r="H7487" t="s">
        <v>7</v>
      </c>
      <c r="I7487" t="str">
        <f>VLOOKUP(shipments[[#This Row],[SPID]],CHOOSE({1,2},people[[#All],[SPID]],people[[#All],[Sales_person]]),2,0)</f>
        <v>Roddy Speechley</v>
      </c>
      <c r="J7487">
        <f>YEAR(shipments[[#This Row],[Shipdate]])</f>
        <v>2023</v>
      </c>
      <c r="K7487" s="22"/>
      <c r="L7487" s="22">
        <f>VLOOKUP(shipments[[#This Row],[PID]],CHOOSE({1,2},products[PID],products[Cost_per_box]),2,0)</f>
        <v>5.72</v>
      </c>
      <c r="M7487" s="22">
        <f>shipments[[#This Row],[Boxes]]*shipments[[#This Row],[cost_per_box]]</f>
        <v>938.07999999999993</v>
      </c>
      <c r="N7487" s="22">
        <f>shipments[[#This Row],[Amount]]-shipments[[#This Row],[total cost]]</f>
        <v>-121.32999999999993</v>
      </c>
    </row>
    <row r="7488" spans="1:14" x14ac:dyDescent="0.35">
      <c r="A7488" t="s">
        <v>7545</v>
      </c>
      <c r="B7488" t="s">
        <v>8063</v>
      </c>
      <c r="C7488" t="s">
        <v>8015</v>
      </c>
      <c r="D7488" t="s">
        <v>8036</v>
      </c>
      <c r="E7488" s="1">
        <v>45425</v>
      </c>
      <c r="F7488">
        <v>2139.75</v>
      </c>
      <c r="G7488">
        <v>268</v>
      </c>
      <c r="H7488" t="s">
        <v>7</v>
      </c>
      <c r="I7488" t="str">
        <f>VLOOKUP(shipments[[#This Row],[SPID]],CHOOSE({1,2},people[[#All],[SPID]],people[[#All],[Sales_person]]),2,0)</f>
        <v>Roddy Speechley</v>
      </c>
      <c r="J7488">
        <f>YEAR(shipments[[#This Row],[Shipdate]])</f>
        <v>2024</v>
      </c>
      <c r="K7488" s="22"/>
      <c r="L7488" s="22">
        <f>VLOOKUP(shipments[[#This Row],[PID]],CHOOSE({1,2},products[PID],products[Cost_per_box]),2,0)</f>
        <v>5.72</v>
      </c>
      <c r="M7488" s="22">
        <f>shipments[[#This Row],[Boxes]]*shipments[[#This Row],[cost_per_box]]</f>
        <v>1532.96</v>
      </c>
      <c r="N7488" s="22">
        <f>shipments[[#This Row],[Amount]]-shipments[[#This Row],[total cost]]</f>
        <v>606.79</v>
      </c>
    </row>
    <row r="7489" spans="1:14" x14ac:dyDescent="0.35">
      <c r="A7489" t="s">
        <v>7546</v>
      </c>
      <c r="B7489" t="s">
        <v>8063</v>
      </c>
      <c r="C7489" t="s">
        <v>8017</v>
      </c>
      <c r="D7489" t="s">
        <v>8035</v>
      </c>
      <c r="E7489" s="1">
        <v>45372</v>
      </c>
      <c r="F7489">
        <v>5834.25</v>
      </c>
      <c r="G7489">
        <v>234</v>
      </c>
      <c r="H7489" t="s">
        <v>7</v>
      </c>
      <c r="I7489" t="str">
        <f>VLOOKUP(shipments[[#This Row],[SPID]],CHOOSE({1,2},people[[#All],[SPID]],people[[#All],[Sales_person]]),2,0)</f>
        <v>Roddy Speechley</v>
      </c>
      <c r="J7489">
        <f>YEAR(shipments[[#This Row],[Shipdate]])</f>
        <v>2024</v>
      </c>
      <c r="K7489" s="22"/>
      <c r="L7489" s="22">
        <f>VLOOKUP(shipments[[#This Row],[PID]],CHOOSE({1,2},products[PID],products[Cost_per_box]),2,0)</f>
        <v>9.94</v>
      </c>
      <c r="M7489" s="22">
        <f>shipments[[#This Row],[Boxes]]*shipments[[#This Row],[cost_per_box]]</f>
        <v>2325.96</v>
      </c>
      <c r="N7489" s="22">
        <f>shipments[[#This Row],[Amount]]-shipments[[#This Row],[total cost]]</f>
        <v>3508.29</v>
      </c>
    </row>
    <row r="7490" spans="1:14" x14ac:dyDescent="0.35">
      <c r="A7490" t="s">
        <v>7547</v>
      </c>
      <c r="B7490" t="s">
        <v>8063</v>
      </c>
      <c r="C7490" t="s">
        <v>8017</v>
      </c>
      <c r="D7490" t="s">
        <v>8033</v>
      </c>
      <c r="E7490" s="1">
        <v>45149</v>
      </c>
      <c r="F7490">
        <v>4367.25</v>
      </c>
      <c r="G7490">
        <v>156</v>
      </c>
      <c r="H7490" t="s">
        <v>7</v>
      </c>
      <c r="I7490" t="str">
        <f>VLOOKUP(shipments[[#This Row],[SPID]],CHOOSE({1,2},people[[#All],[SPID]],people[[#All],[Sales_person]]),2,0)</f>
        <v>Roddy Speechley</v>
      </c>
      <c r="J7490">
        <f>YEAR(shipments[[#This Row],[Shipdate]])</f>
        <v>2023</v>
      </c>
      <c r="K7490" s="22"/>
      <c r="L7490" s="22">
        <f>VLOOKUP(shipments[[#This Row],[PID]],CHOOSE({1,2},products[PID],products[Cost_per_box]),2,0)</f>
        <v>9.94</v>
      </c>
      <c r="M7490" s="22">
        <f>shipments[[#This Row],[Boxes]]*shipments[[#This Row],[cost_per_box]]</f>
        <v>1550.6399999999999</v>
      </c>
      <c r="N7490" s="22">
        <f>shipments[[#This Row],[Amount]]-shipments[[#This Row],[total cost]]</f>
        <v>2816.61</v>
      </c>
    </row>
    <row r="7491" spans="1:14" x14ac:dyDescent="0.35">
      <c r="A7491" t="s">
        <v>7548</v>
      </c>
      <c r="B7491" t="s">
        <v>8063</v>
      </c>
      <c r="C7491" t="s">
        <v>8017</v>
      </c>
      <c r="D7491" t="s">
        <v>8038</v>
      </c>
      <c r="E7491" s="1">
        <v>45127</v>
      </c>
      <c r="F7491">
        <v>3937.5</v>
      </c>
      <c r="G7491">
        <v>146</v>
      </c>
      <c r="H7491" t="s">
        <v>7</v>
      </c>
      <c r="I7491" t="str">
        <f>VLOOKUP(shipments[[#This Row],[SPID]],CHOOSE({1,2},people[[#All],[SPID]],people[[#All],[Sales_person]]),2,0)</f>
        <v>Roddy Speechley</v>
      </c>
      <c r="J7491">
        <f>YEAR(shipments[[#This Row],[Shipdate]])</f>
        <v>2023</v>
      </c>
      <c r="K7491" s="22"/>
      <c r="L7491" s="22">
        <f>VLOOKUP(shipments[[#This Row],[PID]],CHOOSE({1,2},products[PID],products[Cost_per_box]),2,0)</f>
        <v>9.94</v>
      </c>
      <c r="M7491" s="22">
        <f>shipments[[#This Row],[Boxes]]*shipments[[#This Row],[cost_per_box]]</f>
        <v>1451.24</v>
      </c>
      <c r="N7491" s="22">
        <f>shipments[[#This Row],[Amount]]-shipments[[#This Row],[total cost]]</f>
        <v>2486.2600000000002</v>
      </c>
    </row>
    <row r="7492" spans="1:14" x14ac:dyDescent="0.35">
      <c r="A7492" t="s">
        <v>7549</v>
      </c>
      <c r="B7492" t="s">
        <v>8063</v>
      </c>
      <c r="C7492" t="s">
        <v>8018</v>
      </c>
      <c r="D7492" t="s">
        <v>8035</v>
      </c>
      <c r="E7492" s="1">
        <v>44999</v>
      </c>
      <c r="F7492">
        <v>4565.25</v>
      </c>
      <c r="G7492">
        <v>208</v>
      </c>
      <c r="H7492" t="s">
        <v>7</v>
      </c>
      <c r="I7492" t="str">
        <f>VLOOKUP(shipments[[#This Row],[SPID]],CHOOSE({1,2},people[[#All],[SPID]],people[[#All],[Sales_person]]),2,0)</f>
        <v>Roddy Speechley</v>
      </c>
      <c r="J7492">
        <f>YEAR(shipments[[#This Row],[Shipdate]])</f>
        <v>2023</v>
      </c>
      <c r="K7492" s="22"/>
      <c r="L7492" s="22">
        <f>VLOOKUP(shipments[[#This Row],[PID]],CHOOSE({1,2},products[PID],products[Cost_per_box]),2,0)</f>
        <v>7.73</v>
      </c>
      <c r="M7492" s="22">
        <f>shipments[[#This Row],[Boxes]]*shipments[[#This Row],[cost_per_box]]</f>
        <v>1607.8400000000001</v>
      </c>
      <c r="N7492" s="22">
        <f>shipments[[#This Row],[Amount]]-shipments[[#This Row],[total cost]]</f>
        <v>2957.41</v>
      </c>
    </row>
    <row r="7493" spans="1:14" x14ac:dyDescent="0.35">
      <c r="A7493" t="s">
        <v>7550</v>
      </c>
      <c r="B7493" t="s">
        <v>8063</v>
      </c>
      <c r="C7493" t="s">
        <v>8018</v>
      </c>
      <c r="D7493" t="s">
        <v>8038</v>
      </c>
      <c r="E7493" s="1">
        <v>45294</v>
      </c>
      <c r="F7493">
        <v>11297.25</v>
      </c>
      <c r="G7493">
        <v>628</v>
      </c>
      <c r="H7493" t="s">
        <v>7</v>
      </c>
      <c r="I7493" t="str">
        <f>VLOOKUP(shipments[[#This Row],[SPID]],CHOOSE({1,2},people[[#All],[SPID]],people[[#All],[Sales_person]]),2,0)</f>
        <v>Roddy Speechley</v>
      </c>
      <c r="J7493">
        <f>YEAR(shipments[[#This Row],[Shipdate]])</f>
        <v>2024</v>
      </c>
      <c r="K7493" s="22"/>
      <c r="L7493" s="22">
        <f>VLOOKUP(shipments[[#This Row],[PID]],CHOOSE({1,2},products[PID],products[Cost_per_box]),2,0)</f>
        <v>7.73</v>
      </c>
      <c r="M7493" s="22">
        <f>shipments[[#This Row],[Boxes]]*shipments[[#This Row],[cost_per_box]]</f>
        <v>4854.4400000000005</v>
      </c>
      <c r="N7493" s="22">
        <f>shipments[[#This Row],[Amount]]-shipments[[#This Row],[total cost]]</f>
        <v>6442.8099999999995</v>
      </c>
    </row>
    <row r="7494" spans="1:14" x14ac:dyDescent="0.35">
      <c r="A7494" t="s">
        <v>7551</v>
      </c>
      <c r="B7494" t="s">
        <v>8063</v>
      </c>
      <c r="C7494" t="s">
        <v>8018</v>
      </c>
      <c r="D7494" t="s">
        <v>8038</v>
      </c>
      <c r="E7494" s="1">
        <v>45127</v>
      </c>
      <c r="F7494">
        <v>10093.5</v>
      </c>
      <c r="G7494">
        <v>561</v>
      </c>
      <c r="H7494" t="s">
        <v>7</v>
      </c>
      <c r="I7494" t="str">
        <f>VLOOKUP(shipments[[#This Row],[SPID]],CHOOSE({1,2},people[[#All],[SPID]],people[[#All],[Sales_person]]),2,0)</f>
        <v>Roddy Speechley</v>
      </c>
      <c r="J7494">
        <f>YEAR(shipments[[#This Row],[Shipdate]])</f>
        <v>2023</v>
      </c>
      <c r="K7494" s="22"/>
      <c r="L7494" s="22">
        <f>VLOOKUP(shipments[[#This Row],[PID]],CHOOSE({1,2},products[PID],products[Cost_per_box]),2,0)</f>
        <v>7.73</v>
      </c>
      <c r="M7494" s="22">
        <f>shipments[[#This Row],[Boxes]]*shipments[[#This Row],[cost_per_box]]</f>
        <v>4336.5300000000007</v>
      </c>
      <c r="N7494" s="22">
        <f>shipments[[#This Row],[Amount]]-shipments[[#This Row],[total cost]]</f>
        <v>5756.9699999999993</v>
      </c>
    </row>
    <row r="7495" spans="1:14" x14ac:dyDescent="0.35">
      <c r="A7495" t="s">
        <v>7552</v>
      </c>
      <c r="B7495" t="s">
        <v>8063</v>
      </c>
      <c r="C7495" t="s">
        <v>8018</v>
      </c>
      <c r="D7495" t="s">
        <v>8036</v>
      </c>
      <c r="E7495" s="1">
        <v>44946</v>
      </c>
      <c r="F7495">
        <v>14285.25</v>
      </c>
      <c r="G7495">
        <v>650</v>
      </c>
      <c r="H7495" t="s">
        <v>7</v>
      </c>
      <c r="I7495" t="str">
        <f>VLOOKUP(shipments[[#This Row],[SPID]],CHOOSE({1,2},people[[#All],[SPID]],people[[#All],[Sales_person]]),2,0)</f>
        <v>Roddy Speechley</v>
      </c>
      <c r="J7495">
        <f>YEAR(shipments[[#This Row],[Shipdate]])</f>
        <v>2023</v>
      </c>
      <c r="K7495" s="22"/>
      <c r="L7495" s="22">
        <f>VLOOKUP(shipments[[#This Row],[PID]],CHOOSE({1,2},products[PID],products[Cost_per_box]),2,0)</f>
        <v>7.73</v>
      </c>
      <c r="M7495" s="22">
        <f>shipments[[#This Row],[Boxes]]*shipments[[#This Row],[cost_per_box]]</f>
        <v>5024.5</v>
      </c>
      <c r="N7495" s="22">
        <f>shipments[[#This Row],[Amount]]-shipments[[#This Row],[total cost]]</f>
        <v>9260.75</v>
      </c>
    </row>
    <row r="7496" spans="1:14" x14ac:dyDescent="0.35">
      <c r="A7496" t="s">
        <v>7553</v>
      </c>
      <c r="B7496" t="s">
        <v>8063</v>
      </c>
      <c r="C7496" t="s">
        <v>8018</v>
      </c>
      <c r="D7496" t="s">
        <v>8038</v>
      </c>
      <c r="E7496" s="1">
        <v>45272</v>
      </c>
      <c r="F7496">
        <v>11868.75</v>
      </c>
      <c r="G7496">
        <v>594</v>
      </c>
      <c r="H7496" t="s">
        <v>7</v>
      </c>
      <c r="I7496" t="str">
        <f>VLOOKUP(shipments[[#This Row],[SPID]],CHOOSE({1,2},people[[#All],[SPID]],people[[#All],[Sales_person]]),2,0)</f>
        <v>Roddy Speechley</v>
      </c>
      <c r="J7496">
        <f>YEAR(shipments[[#This Row],[Shipdate]])</f>
        <v>2023</v>
      </c>
      <c r="K7496" s="22"/>
      <c r="L7496" s="22">
        <f>VLOOKUP(shipments[[#This Row],[PID]],CHOOSE({1,2},products[PID],products[Cost_per_box]),2,0)</f>
        <v>7.73</v>
      </c>
      <c r="M7496" s="22">
        <f>shipments[[#This Row],[Boxes]]*shipments[[#This Row],[cost_per_box]]</f>
        <v>4591.62</v>
      </c>
      <c r="N7496" s="22">
        <f>shipments[[#This Row],[Amount]]-shipments[[#This Row],[total cost]]</f>
        <v>7277.13</v>
      </c>
    </row>
    <row r="7497" spans="1:14" x14ac:dyDescent="0.35">
      <c r="A7497" t="s">
        <v>7554</v>
      </c>
      <c r="B7497" t="s">
        <v>8063</v>
      </c>
      <c r="C7497" t="s">
        <v>8020</v>
      </c>
      <c r="D7497" t="s">
        <v>8037</v>
      </c>
      <c r="E7497" s="1">
        <v>45495</v>
      </c>
      <c r="F7497">
        <v>5377.5</v>
      </c>
      <c r="G7497">
        <v>359</v>
      </c>
      <c r="H7497" t="s">
        <v>18</v>
      </c>
      <c r="I7497" t="str">
        <f>VLOOKUP(shipments[[#This Row],[SPID]],CHOOSE({1,2},people[[#All],[SPID]],people[[#All],[Sales_person]]),2,0)</f>
        <v>Roddy Speechley</v>
      </c>
      <c r="J7497">
        <f>YEAR(shipments[[#This Row],[Shipdate]])</f>
        <v>2024</v>
      </c>
      <c r="K7497" s="22"/>
      <c r="L7497" s="22">
        <f>VLOOKUP(shipments[[#This Row],[PID]],CHOOSE({1,2},products[PID],products[Cost_per_box]),2,0)</f>
        <v>8.2200000000000006</v>
      </c>
      <c r="M7497" s="22">
        <f>shipments[[#This Row],[Boxes]]*shipments[[#This Row],[cost_per_box]]</f>
        <v>2950.98</v>
      </c>
      <c r="N7497" s="22">
        <f>shipments[[#This Row],[Amount]]-shipments[[#This Row],[total cost]]</f>
        <v>2426.52</v>
      </c>
    </row>
    <row r="7498" spans="1:14" x14ac:dyDescent="0.35">
      <c r="A7498" t="s">
        <v>7555</v>
      </c>
      <c r="B7498" t="s">
        <v>8063</v>
      </c>
      <c r="C7498" t="s">
        <v>8021</v>
      </c>
      <c r="D7498" t="s">
        <v>8033</v>
      </c>
      <c r="E7498" s="1">
        <v>45502</v>
      </c>
      <c r="F7498">
        <v>8579.25</v>
      </c>
      <c r="G7498">
        <v>505</v>
      </c>
      <c r="H7498" t="s">
        <v>40</v>
      </c>
      <c r="I7498" t="str">
        <f>VLOOKUP(shipments[[#This Row],[SPID]],CHOOSE({1,2},people[[#All],[SPID]],people[[#All],[Sales_person]]),2,0)</f>
        <v>Roddy Speechley</v>
      </c>
      <c r="J7498">
        <f>YEAR(shipments[[#This Row],[Shipdate]])</f>
        <v>2024</v>
      </c>
      <c r="K7498" s="22"/>
      <c r="L7498" s="22">
        <f>VLOOKUP(shipments[[#This Row],[PID]],CHOOSE({1,2},products[PID],products[Cost_per_box]),2,0)</f>
        <v>10.23</v>
      </c>
      <c r="M7498" s="22">
        <f>shipments[[#This Row],[Boxes]]*shipments[[#This Row],[cost_per_box]]</f>
        <v>5166.1500000000005</v>
      </c>
      <c r="N7498" s="22">
        <f>shipments[[#This Row],[Amount]]-shipments[[#This Row],[total cost]]</f>
        <v>3413.0999999999995</v>
      </c>
    </row>
    <row r="7499" spans="1:14" x14ac:dyDescent="0.35">
      <c r="A7499" t="s">
        <v>7556</v>
      </c>
      <c r="B7499" t="s">
        <v>8063</v>
      </c>
      <c r="C7499" t="s">
        <v>8021</v>
      </c>
      <c r="D7499" t="s">
        <v>8036</v>
      </c>
      <c r="E7499" s="1">
        <v>45481</v>
      </c>
      <c r="F7499">
        <v>12982.5</v>
      </c>
      <c r="G7499">
        <v>764</v>
      </c>
      <c r="H7499" t="s">
        <v>18</v>
      </c>
      <c r="I7499" t="str">
        <f>VLOOKUP(shipments[[#This Row],[SPID]],CHOOSE({1,2},people[[#All],[SPID]],people[[#All],[Sales_person]]),2,0)</f>
        <v>Roddy Speechley</v>
      </c>
      <c r="J7499">
        <f>YEAR(shipments[[#This Row],[Shipdate]])</f>
        <v>2024</v>
      </c>
      <c r="K7499" s="22"/>
      <c r="L7499" s="22">
        <f>VLOOKUP(shipments[[#This Row],[PID]],CHOOSE({1,2},products[PID],products[Cost_per_box]),2,0)</f>
        <v>10.23</v>
      </c>
      <c r="M7499" s="22">
        <f>shipments[[#This Row],[Boxes]]*shipments[[#This Row],[cost_per_box]]</f>
        <v>7815.72</v>
      </c>
      <c r="N7499" s="22">
        <f>shipments[[#This Row],[Amount]]-shipments[[#This Row],[total cost]]</f>
        <v>5166.78</v>
      </c>
    </row>
    <row r="7500" spans="1:14" x14ac:dyDescent="0.35">
      <c r="A7500" t="s">
        <v>7557</v>
      </c>
      <c r="B7500" t="s">
        <v>8063</v>
      </c>
      <c r="C7500" t="s">
        <v>8022</v>
      </c>
      <c r="D7500" t="s">
        <v>8033</v>
      </c>
      <c r="E7500" s="1">
        <v>45371</v>
      </c>
      <c r="F7500">
        <v>5161.5</v>
      </c>
      <c r="G7500">
        <v>369</v>
      </c>
      <c r="H7500" t="s">
        <v>7</v>
      </c>
      <c r="I7500" t="str">
        <f>VLOOKUP(shipments[[#This Row],[SPID]],CHOOSE({1,2},people[[#All],[SPID]],people[[#All],[Sales_person]]),2,0)</f>
        <v>Roddy Speechley</v>
      </c>
      <c r="J7500">
        <f>YEAR(shipments[[#This Row],[Shipdate]])</f>
        <v>2024</v>
      </c>
      <c r="K7500" s="22"/>
      <c r="L7500" s="22">
        <f>VLOOKUP(shipments[[#This Row],[PID]],CHOOSE({1,2},products[PID],products[Cost_per_box]),2,0)</f>
        <v>4.74</v>
      </c>
      <c r="M7500" s="22">
        <f>shipments[[#This Row],[Boxes]]*shipments[[#This Row],[cost_per_box]]</f>
        <v>1749.0600000000002</v>
      </c>
      <c r="N7500" s="22">
        <f>shipments[[#This Row],[Amount]]-shipments[[#This Row],[total cost]]</f>
        <v>3412.4399999999996</v>
      </c>
    </row>
    <row r="7501" spans="1:14" x14ac:dyDescent="0.35">
      <c r="A7501" t="s">
        <v>7558</v>
      </c>
      <c r="B7501" t="s">
        <v>8063</v>
      </c>
      <c r="C7501" t="s">
        <v>8022</v>
      </c>
      <c r="D7501" t="s">
        <v>8038</v>
      </c>
      <c r="E7501" s="1">
        <v>45054</v>
      </c>
      <c r="F7501">
        <v>850.5</v>
      </c>
      <c r="G7501">
        <v>54</v>
      </c>
      <c r="H7501" t="s">
        <v>7</v>
      </c>
      <c r="I7501" t="str">
        <f>VLOOKUP(shipments[[#This Row],[SPID]],CHOOSE({1,2},people[[#All],[SPID]],people[[#All],[Sales_person]]),2,0)</f>
        <v>Roddy Speechley</v>
      </c>
      <c r="J7501">
        <f>YEAR(shipments[[#This Row],[Shipdate]])</f>
        <v>2023</v>
      </c>
      <c r="K7501" s="22"/>
      <c r="L7501" s="22">
        <f>VLOOKUP(shipments[[#This Row],[PID]],CHOOSE({1,2},products[PID],products[Cost_per_box]),2,0)</f>
        <v>4.74</v>
      </c>
      <c r="M7501" s="22">
        <f>shipments[[#This Row],[Boxes]]*shipments[[#This Row],[cost_per_box]]</f>
        <v>255.96</v>
      </c>
      <c r="N7501" s="22">
        <f>shipments[[#This Row],[Amount]]-shipments[[#This Row],[total cost]]</f>
        <v>594.54</v>
      </c>
    </row>
    <row r="7502" spans="1:14" x14ac:dyDescent="0.35">
      <c r="A7502" t="s">
        <v>7559</v>
      </c>
      <c r="B7502" t="s">
        <v>8063</v>
      </c>
      <c r="C7502" t="s">
        <v>8022</v>
      </c>
      <c r="D7502" t="s">
        <v>8038</v>
      </c>
      <c r="E7502" s="1">
        <v>45254</v>
      </c>
      <c r="F7502">
        <v>9942.75</v>
      </c>
      <c r="G7502">
        <v>663</v>
      </c>
      <c r="H7502" t="s">
        <v>7</v>
      </c>
      <c r="I7502" t="str">
        <f>VLOOKUP(shipments[[#This Row],[SPID]],CHOOSE({1,2},people[[#All],[SPID]],people[[#All],[Sales_person]]),2,0)</f>
        <v>Roddy Speechley</v>
      </c>
      <c r="J7502">
        <f>YEAR(shipments[[#This Row],[Shipdate]])</f>
        <v>2023</v>
      </c>
      <c r="K7502" s="22"/>
      <c r="L7502" s="22">
        <f>VLOOKUP(shipments[[#This Row],[PID]],CHOOSE({1,2},products[PID],products[Cost_per_box]),2,0)</f>
        <v>4.74</v>
      </c>
      <c r="M7502" s="22">
        <f>shipments[[#This Row],[Boxes]]*shipments[[#This Row],[cost_per_box]]</f>
        <v>3142.6200000000003</v>
      </c>
      <c r="N7502" s="22">
        <f>shipments[[#This Row],[Amount]]-shipments[[#This Row],[total cost]]</f>
        <v>6800.1299999999992</v>
      </c>
    </row>
    <row r="7503" spans="1:14" x14ac:dyDescent="0.35">
      <c r="A7503" t="s">
        <v>7560</v>
      </c>
      <c r="B7503" t="s">
        <v>8063</v>
      </c>
      <c r="C7503" t="s">
        <v>8022</v>
      </c>
      <c r="D7503" t="s">
        <v>8033</v>
      </c>
      <c r="E7503" s="1">
        <v>44972</v>
      </c>
      <c r="F7503">
        <v>3665.25</v>
      </c>
      <c r="G7503">
        <v>262</v>
      </c>
      <c r="H7503" t="s">
        <v>7</v>
      </c>
      <c r="I7503" t="str">
        <f>VLOOKUP(shipments[[#This Row],[SPID]],CHOOSE({1,2},people[[#All],[SPID]],people[[#All],[Sales_person]]),2,0)</f>
        <v>Roddy Speechley</v>
      </c>
      <c r="J7503">
        <f>YEAR(shipments[[#This Row],[Shipdate]])</f>
        <v>2023</v>
      </c>
      <c r="K7503" s="22"/>
      <c r="L7503" s="22">
        <f>VLOOKUP(shipments[[#This Row],[PID]],CHOOSE({1,2},products[PID],products[Cost_per_box]),2,0)</f>
        <v>4.74</v>
      </c>
      <c r="M7503" s="22">
        <f>shipments[[#This Row],[Boxes]]*shipments[[#This Row],[cost_per_box]]</f>
        <v>1241.8800000000001</v>
      </c>
      <c r="N7503" s="22">
        <f>shipments[[#This Row],[Amount]]-shipments[[#This Row],[total cost]]</f>
        <v>2423.37</v>
      </c>
    </row>
    <row r="7504" spans="1:14" x14ac:dyDescent="0.35">
      <c r="A7504" t="s">
        <v>7561</v>
      </c>
      <c r="B7504" t="s">
        <v>8063</v>
      </c>
      <c r="C7504" t="s">
        <v>8023</v>
      </c>
      <c r="D7504" t="s">
        <v>8033</v>
      </c>
      <c r="E7504" s="1">
        <v>45041</v>
      </c>
      <c r="F7504">
        <v>6234.75</v>
      </c>
      <c r="G7504">
        <v>891</v>
      </c>
      <c r="H7504" t="s">
        <v>7</v>
      </c>
      <c r="I7504" t="str">
        <f>VLOOKUP(shipments[[#This Row],[SPID]],CHOOSE({1,2},people[[#All],[SPID]],people[[#All],[Sales_person]]),2,0)</f>
        <v>Roddy Speechley</v>
      </c>
      <c r="J7504">
        <f>YEAR(shipments[[#This Row],[Shipdate]])</f>
        <v>2023</v>
      </c>
      <c r="K7504" s="22"/>
      <c r="L7504" s="22">
        <f>VLOOKUP(shipments[[#This Row],[PID]],CHOOSE({1,2},products[PID],products[Cost_per_box]),2,0)</f>
        <v>10.51</v>
      </c>
      <c r="M7504" s="22">
        <f>shipments[[#This Row],[Boxes]]*shipments[[#This Row],[cost_per_box]]</f>
        <v>9364.41</v>
      </c>
      <c r="N7504" s="22">
        <f>shipments[[#This Row],[Amount]]-shipments[[#This Row],[total cost]]</f>
        <v>-3129.66</v>
      </c>
    </row>
    <row r="7505" spans="1:14" x14ac:dyDescent="0.35">
      <c r="A7505" t="s">
        <v>7562</v>
      </c>
      <c r="B7505" t="s">
        <v>8063</v>
      </c>
      <c r="C7505" t="s">
        <v>8023</v>
      </c>
      <c r="D7505" t="s">
        <v>8033</v>
      </c>
      <c r="E7505" s="1">
        <v>45359</v>
      </c>
      <c r="F7505">
        <v>380.25</v>
      </c>
      <c r="G7505">
        <v>64</v>
      </c>
      <c r="H7505" t="s">
        <v>7</v>
      </c>
      <c r="I7505" t="str">
        <f>VLOOKUP(shipments[[#This Row],[SPID]],CHOOSE({1,2},people[[#All],[SPID]],people[[#All],[Sales_person]]),2,0)</f>
        <v>Roddy Speechley</v>
      </c>
      <c r="J7505">
        <f>YEAR(shipments[[#This Row],[Shipdate]])</f>
        <v>2024</v>
      </c>
      <c r="K7505" s="22"/>
      <c r="L7505" s="22">
        <f>VLOOKUP(shipments[[#This Row],[PID]],CHOOSE({1,2},products[PID],products[Cost_per_box]),2,0)</f>
        <v>10.51</v>
      </c>
      <c r="M7505" s="22">
        <f>shipments[[#This Row],[Boxes]]*shipments[[#This Row],[cost_per_box]]</f>
        <v>672.64</v>
      </c>
      <c r="N7505" s="22">
        <f>shipments[[#This Row],[Amount]]-shipments[[#This Row],[total cost]]</f>
        <v>-292.39</v>
      </c>
    </row>
    <row r="7506" spans="1:14" x14ac:dyDescent="0.35">
      <c r="A7506" t="s">
        <v>7563</v>
      </c>
      <c r="B7506" t="s">
        <v>8063</v>
      </c>
      <c r="C7506" t="s">
        <v>8023</v>
      </c>
      <c r="D7506" t="s">
        <v>8034</v>
      </c>
      <c r="E7506" s="1">
        <v>45526</v>
      </c>
      <c r="F7506">
        <v>9456.75</v>
      </c>
      <c r="G7506">
        <v>1051</v>
      </c>
      <c r="H7506" t="s">
        <v>18</v>
      </c>
      <c r="I7506" t="str">
        <f>VLOOKUP(shipments[[#This Row],[SPID]],CHOOSE({1,2},people[[#All],[SPID]],people[[#All],[Sales_person]]),2,0)</f>
        <v>Roddy Speechley</v>
      </c>
      <c r="J7506">
        <f>YEAR(shipments[[#This Row],[Shipdate]])</f>
        <v>2024</v>
      </c>
      <c r="K7506" s="22"/>
      <c r="L7506" s="22">
        <f>VLOOKUP(shipments[[#This Row],[PID]],CHOOSE({1,2},products[PID],products[Cost_per_box]),2,0)</f>
        <v>10.51</v>
      </c>
      <c r="M7506" s="22">
        <f>shipments[[#This Row],[Boxes]]*shipments[[#This Row],[cost_per_box]]</f>
        <v>11046.01</v>
      </c>
      <c r="N7506" s="22">
        <f>shipments[[#This Row],[Amount]]-shipments[[#This Row],[total cost]]</f>
        <v>-1589.2600000000002</v>
      </c>
    </row>
    <row r="7507" spans="1:14" x14ac:dyDescent="0.35">
      <c r="A7507" t="s">
        <v>7564</v>
      </c>
      <c r="B7507" t="s">
        <v>8063</v>
      </c>
      <c r="C7507" t="s">
        <v>8023</v>
      </c>
      <c r="D7507" t="s">
        <v>8035</v>
      </c>
      <c r="E7507" s="1">
        <v>45020</v>
      </c>
      <c r="F7507">
        <v>3271.5</v>
      </c>
      <c r="G7507">
        <v>546</v>
      </c>
      <c r="H7507" t="s">
        <v>7</v>
      </c>
      <c r="I7507" t="str">
        <f>VLOOKUP(shipments[[#This Row],[SPID]],CHOOSE({1,2},people[[#All],[SPID]],people[[#All],[Sales_person]]),2,0)</f>
        <v>Roddy Speechley</v>
      </c>
      <c r="J7507">
        <f>YEAR(shipments[[#This Row],[Shipdate]])</f>
        <v>2023</v>
      </c>
      <c r="K7507" s="22"/>
      <c r="L7507" s="22">
        <f>VLOOKUP(shipments[[#This Row],[PID]],CHOOSE({1,2},products[PID],products[Cost_per_box]),2,0)</f>
        <v>10.51</v>
      </c>
      <c r="M7507" s="22">
        <f>shipments[[#This Row],[Boxes]]*shipments[[#This Row],[cost_per_box]]</f>
        <v>5738.46</v>
      </c>
      <c r="N7507" s="22">
        <f>shipments[[#This Row],[Amount]]-shipments[[#This Row],[total cost]]</f>
        <v>-2466.96</v>
      </c>
    </row>
    <row r="7508" spans="1:14" x14ac:dyDescent="0.35">
      <c r="A7508" t="s">
        <v>7565</v>
      </c>
      <c r="B7508" t="s">
        <v>8063</v>
      </c>
      <c r="C7508" t="s">
        <v>8023</v>
      </c>
      <c r="D7508" t="s">
        <v>8036</v>
      </c>
      <c r="E7508" s="1">
        <v>45264</v>
      </c>
      <c r="F7508">
        <v>8239.5</v>
      </c>
      <c r="G7508">
        <v>916</v>
      </c>
      <c r="H7508" t="s">
        <v>7</v>
      </c>
      <c r="I7508" t="str">
        <f>VLOOKUP(shipments[[#This Row],[SPID]],CHOOSE({1,2},people[[#All],[SPID]],people[[#All],[Sales_person]]),2,0)</f>
        <v>Roddy Speechley</v>
      </c>
      <c r="J7508">
        <f>YEAR(shipments[[#This Row],[Shipdate]])</f>
        <v>2023</v>
      </c>
      <c r="K7508" s="22"/>
      <c r="L7508" s="22">
        <f>VLOOKUP(shipments[[#This Row],[PID]],CHOOSE({1,2},products[PID],products[Cost_per_box]),2,0)</f>
        <v>10.51</v>
      </c>
      <c r="M7508" s="22">
        <f>shipments[[#This Row],[Boxes]]*shipments[[#This Row],[cost_per_box]]</f>
        <v>9627.16</v>
      </c>
      <c r="N7508" s="22">
        <f>shipments[[#This Row],[Amount]]-shipments[[#This Row],[total cost]]</f>
        <v>-1387.6599999999999</v>
      </c>
    </row>
    <row r="7509" spans="1:14" x14ac:dyDescent="0.35">
      <c r="A7509" t="s">
        <v>7566</v>
      </c>
      <c r="B7509" t="s">
        <v>8063</v>
      </c>
      <c r="C7509" t="s">
        <v>8023</v>
      </c>
      <c r="D7509" t="s">
        <v>8034</v>
      </c>
      <c r="E7509" s="1">
        <v>45238</v>
      </c>
      <c r="F7509">
        <v>4666.5</v>
      </c>
      <c r="G7509">
        <v>667</v>
      </c>
      <c r="H7509" t="s">
        <v>7</v>
      </c>
      <c r="I7509" t="str">
        <f>VLOOKUP(shipments[[#This Row],[SPID]],CHOOSE({1,2},people[[#All],[SPID]],people[[#All],[Sales_person]]),2,0)</f>
        <v>Roddy Speechley</v>
      </c>
      <c r="J7509">
        <f>YEAR(shipments[[#This Row],[Shipdate]])</f>
        <v>2023</v>
      </c>
      <c r="K7509" s="22"/>
      <c r="L7509" s="22">
        <f>VLOOKUP(shipments[[#This Row],[PID]],CHOOSE({1,2},products[PID],products[Cost_per_box]),2,0)</f>
        <v>10.51</v>
      </c>
      <c r="M7509" s="22">
        <f>shipments[[#This Row],[Boxes]]*shipments[[#This Row],[cost_per_box]]</f>
        <v>7010.17</v>
      </c>
      <c r="N7509" s="22">
        <f>shipments[[#This Row],[Amount]]-shipments[[#This Row],[total cost]]</f>
        <v>-2343.67</v>
      </c>
    </row>
    <row r="7510" spans="1:14" x14ac:dyDescent="0.35">
      <c r="A7510" t="s">
        <v>7567</v>
      </c>
      <c r="B7510" t="s">
        <v>8063</v>
      </c>
      <c r="C7510" t="s">
        <v>8024</v>
      </c>
      <c r="D7510" t="s">
        <v>8038</v>
      </c>
      <c r="E7510" s="1">
        <v>45135</v>
      </c>
      <c r="F7510">
        <v>7364.25</v>
      </c>
      <c r="G7510">
        <v>491</v>
      </c>
      <c r="H7510" t="s">
        <v>7</v>
      </c>
      <c r="I7510" t="str">
        <f>VLOOKUP(shipments[[#This Row],[SPID]],CHOOSE({1,2},people[[#All],[SPID]],people[[#All],[Sales_person]]),2,0)</f>
        <v>Roddy Speechley</v>
      </c>
      <c r="J7510">
        <f>YEAR(shipments[[#This Row],[Shipdate]])</f>
        <v>2023</v>
      </c>
      <c r="K7510" s="22"/>
      <c r="L7510" s="22">
        <f>VLOOKUP(shipments[[#This Row],[PID]],CHOOSE({1,2},products[PID],products[Cost_per_box]),2,0)</f>
        <v>6.43</v>
      </c>
      <c r="M7510" s="22">
        <f>shipments[[#This Row],[Boxes]]*shipments[[#This Row],[cost_per_box]]</f>
        <v>3157.1299999999997</v>
      </c>
      <c r="N7510" s="22">
        <f>shipments[[#This Row],[Amount]]-shipments[[#This Row],[total cost]]</f>
        <v>4207.1200000000008</v>
      </c>
    </row>
    <row r="7511" spans="1:14" x14ac:dyDescent="0.35">
      <c r="A7511" t="s">
        <v>7568</v>
      </c>
      <c r="B7511" t="s">
        <v>8063</v>
      </c>
      <c r="C7511" t="s">
        <v>8025</v>
      </c>
      <c r="D7511" t="s">
        <v>8037</v>
      </c>
      <c r="E7511" s="1">
        <v>45380</v>
      </c>
      <c r="F7511">
        <v>659.25</v>
      </c>
      <c r="G7511">
        <v>39</v>
      </c>
      <c r="H7511" t="s">
        <v>7</v>
      </c>
      <c r="I7511" t="str">
        <f>VLOOKUP(shipments[[#This Row],[SPID]],CHOOSE({1,2},people[[#All],[SPID]],people[[#All],[Sales_person]]),2,0)</f>
        <v>Roddy Speechley</v>
      </c>
      <c r="J7511">
        <f>YEAR(shipments[[#This Row],[Shipdate]])</f>
        <v>2024</v>
      </c>
      <c r="K7511" s="22"/>
      <c r="L7511" s="22">
        <f>VLOOKUP(shipments[[#This Row],[PID]],CHOOSE({1,2},products[PID],products[Cost_per_box]),2,0)</f>
        <v>12.41</v>
      </c>
      <c r="M7511" s="22">
        <f>shipments[[#This Row],[Boxes]]*shipments[[#This Row],[cost_per_box]]</f>
        <v>483.99</v>
      </c>
      <c r="N7511" s="22">
        <f>shipments[[#This Row],[Amount]]-shipments[[#This Row],[total cost]]</f>
        <v>175.26</v>
      </c>
    </row>
    <row r="7512" spans="1:14" x14ac:dyDescent="0.35">
      <c r="A7512" t="s">
        <v>7569</v>
      </c>
      <c r="B7512" t="s">
        <v>8063</v>
      </c>
      <c r="C7512" t="s">
        <v>8025</v>
      </c>
      <c r="D7512" t="s">
        <v>8036</v>
      </c>
      <c r="E7512" s="1">
        <v>45453</v>
      </c>
      <c r="F7512">
        <v>6905.25</v>
      </c>
      <c r="G7512">
        <v>384</v>
      </c>
      <c r="H7512" t="s">
        <v>7</v>
      </c>
      <c r="I7512" t="str">
        <f>VLOOKUP(shipments[[#This Row],[SPID]],CHOOSE({1,2},people[[#All],[SPID]],people[[#All],[Sales_person]]),2,0)</f>
        <v>Roddy Speechley</v>
      </c>
      <c r="J7512">
        <f>YEAR(shipments[[#This Row],[Shipdate]])</f>
        <v>2024</v>
      </c>
      <c r="K7512" s="22"/>
      <c r="L7512" s="22">
        <f>VLOOKUP(shipments[[#This Row],[PID]],CHOOSE({1,2},products[PID],products[Cost_per_box]),2,0)</f>
        <v>12.41</v>
      </c>
      <c r="M7512" s="22">
        <f>shipments[[#This Row],[Boxes]]*shipments[[#This Row],[cost_per_box]]</f>
        <v>4765.4400000000005</v>
      </c>
      <c r="N7512" s="22">
        <f>shipments[[#This Row],[Amount]]-shipments[[#This Row],[total cost]]</f>
        <v>2139.8099999999995</v>
      </c>
    </row>
    <row r="7513" spans="1:14" x14ac:dyDescent="0.35">
      <c r="A7513" t="s">
        <v>7570</v>
      </c>
      <c r="B7513" t="s">
        <v>8063</v>
      </c>
      <c r="C7513" t="s">
        <v>8026</v>
      </c>
      <c r="D7513" t="s">
        <v>8034</v>
      </c>
      <c r="E7513" s="1">
        <v>45343</v>
      </c>
      <c r="F7513">
        <v>2283.75</v>
      </c>
      <c r="G7513">
        <v>164</v>
      </c>
      <c r="H7513" t="s">
        <v>7</v>
      </c>
      <c r="I7513" t="str">
        <f>VLOOKUP(shipments[[#This Row],[SPID]],CHOOSE({1,2},people[[#All],[SPID]],people[[#All],[Sales_person]]),2,0)</f>
        <v>Roddy Speechley</v>
      </c>
      <c r="J7513">
        <f>YEAR(shipments[[#This Row],[Shipdate]])</f>
        <v>2024</v>
      </c>
      <c r="K7513" s="22"/>
      <c r="L7513" s="22">
        <f>VLOOKUP(shipments[[#This Row],[PID]],CHOOSE({1,2},products[PID],products[Cost_per_box]),2,0)</f>
        <v>9.57</v>
      </c>
      <c r="M7513" s="22">
        <f>shipments[[#This Row],[Boxes]]*shipments[[#This Row],[cost_per_box]]</f>
        <v>1569.48</v>
      </c>
      <c r="N7513" s="22">
        <f>shipments[[#This Row],[Amount]]-shipments[[#This Row],[total cost]]</f>
        <v>714.27</v>
      </c>
    </row>
    <row r="7514" spans="1:14" x14ac:dyDescent="0.35">
      <c r="A7514" t="s">
        <v>7571</v>
      </c>
      <c r="B7514" t="s">
        <v>8063</v>
      </c>
      <c r="C7514" t="s">
        <v>8026</v>
      </c>
      <c r="D7514" t="s">
        <v>8036</v>
      </c>
      <c r="E7514" s="1">
        <v>45534</v>
      </c>
      <c r="F7514">
        <v>7062.75</v>
      </c>
      <c r="G7514">
        <v>505</v>
      </c>
      <c r="H7514" t="s">
        <v>18</v>
      </c>
      <c r="I7514" t="str">
        <f>VLOOKUP(shipments[[#This Row],[SPID]],CHOOSE({1,2},people[[#All],[SPID]],people[[#All],[Sales_person]]),2,0)</f>
        <v>Roddy Speechley</v>
      </c>
      <c r="J7514">
        <f>YEAR(shipments[[#This Row],[Shipdate]])</f>
        <v>2024</v>
      </c>
      <c r="K7514" s="22"/>
      <c r="L7514" s="22">
        <f>VLOOKUP(shipments[[#This Row],[PID]],CHOOSE({1,2},products[PID],products[Cost_per_box]),2,0)</f>
        <v>9.57</v>
      </c>
      <c r="M7514" s="22">
        <f>shipments[[#This Row],[Boxes]]*shipments[[#This Row],[cost_per_box]]</f>
        <v>4832.8500000000004</v>
      </c>
      <c r="N7514" s="22">
        <f>shipments[[#This Row],[Amount]]-shipments[[#This Row],[total cost]]</f>
        <v>2229.8999999999996</v>
      </c>
    </row>
    <row r="7515" spans="1:14" x14ac:dyDescent="0.35">
      <c r="A7515" t="s">
        <v>7572</v>
      </c>
      <c r="B7515" t="s">
        <v>8063</v>
      </c>
      <c r="C7515" t="s">
        <v>8027</v>
      </c>
      <c r="D7515" t="s">
        <v>8034</v>
      </c>
      <c r="E7515" s="1">
        <v>45091</v>
      </c>
      <c r="F7515">
        <v>5220</v>
      </c>
      <c r="G7515">
        <v>475</v>
      </c>
      <c r="H7515" t="s">
        <v>7</v>
      </c>
      <c r="I7515" t="str">
        <f>VLOOKUP(shipments[[#This Row],[SPID]],CHOOSE({1,2},people[[#All],[SPID]],people[[#All],[Sales_person]]),2,0)</f>
        <v>Roddy Speechley</v>
      </c>
      <c r="J7515">
        <f>YEAR(shipments[[#This Row],[Shipdate]])</f>
        <v>2023</v>
      </c>
      <c r="K7515" s="22"/>
      <c r="L7515" s="22">
        <f>VLOOKUP(shipments[[#This Row],[PID]],CHOOSE({1,2},products[PID],products[Cost_per_box]),2,0)</f>
        <v>8.43</v>
      </c>
      <c r="M7515" s="22">
        <f>shipments[[#This Row],[Boxes]]*shipments[[#This Row],[cost_per_box]]</f>
        <v>4004.25</v>
      </c>
      <c r="N7515" s="22">
        <f>shipments[[#This Row],[Amount]]-shipments[[#This Row],[total cost]]</f>
        <v>1215.75</v>
      </c>
    </row>
    <row r="7516" spans="1:14" x14ac:dyDescent="0.35">
      <c r="A7516" t="s">
        <v>7573</v>
      </c>
      <c r="B7516" t="s">
        <v>8063</v>
      </c>
      <c r="C7516" t="s">
        <v>8027</v>
      </c>
      <c r="D7516" t="s">
        <v>8037</v>
      </c>
      <c r="E7516" s="1">
        <v>45258</v>
      </c>
      <c r="F7516">
        <v>7305.75</v>
      </c>
      <c r="G7516">
        <v>914</v>
      </c>
      <c r="H7516" t="s">
        <v>7</v>
      </c>
      <c r="I7516" t="str">
        <f>VLOOKUP(shipments[[#This Row],[SPID]],CHOOSE({1,2},people[[#All],[SPID]],people[[#All],[Sales_person]]),2,0)</f>
        <v>Roddy Speechley</v>
      </c>
      <c r="J7516">
        <f>YEAR(shipments[[#This Row],[Shipdate]])</f>
        <v>2023</v>
      </c>
      <c r="K7516" s="22"/>
      <c r="L7516" s="22">
        <f>VLOOKUP(shipments[[#This Row],[PID]],CHOOSE({1,2},products[PID],products[Cost_per_box]),2,0)</f>
        <v>8.43</v>
      </c>
      <c r="M7516" s="22">
        <f>shipments[[#This Row],[Boxes]]*shipments[[#This Row],[cost_per_box]]</f>
        <v>7705.0199999999995</v>
      </c>
      <c r="N7516" s="22">
        <f>shipments[[#This Row],[Amount]]-shipments[[#This Row],[total cost]]</f>
        <v>-399.26999999999953</v>
      </c>
    </row>
    <row r="7517" spans="1:14" x14ac:dyDescent="0.35">
      <c r="A7517" t="s">
        <v>7574</v>
      </c>
      <c r="B7517" t="s">
        <v>8063</v>
      </c>
      <c r="C7517" t="s">
        <v>8028</v>
      </c>
      <c r="D7517" t="s">
        <v>8033</v>
      </c>
      <c r="E7517" s="1">
        <v>45341</v>
      </c>
      <c r="F7517">
        <v>4509</v>
      </c>
      <c r="G7517">
        <v>564</v>
      </c>
      <c r="H7517" t="s">
        <v>7</v>
      </c>
      <c r="I7517" t="str">
        <f>VLOOKUP(shipments[[#This Row],[SPID]],CHOOSE({1,2},people[[#All],[SPID]],people[[#All],[Sales_person]]),2,0)</f>
        <v>Roddy Speechley</v>
      </c>
      <c r="J7517">
        <f>YEAR(shipments[[#This Row],[Shipdate]])</f>
        <v>2024</v>
      </c>
      <c r="K7517" s="22"/>
      <c r="L7517" s="22">
        <f>VLOOKUP(shipments[[#This Row],[PID]],CHOOSE({1,2},products[PID],products[Cost_per_box]),2,0)</f>
        <v>6.8</v>
      </c>
      <c r="M7517" s="22">
        <f>shipments[[#This Row],[Boxes]]*shipments[[#This Row],[cost_per_box]]</f>
        <v>3835.2</v>
      </c>
      <c r="N7517" s="22">
        <f>shipments[[#This Row],[Amount]]-shipments[[#This Row],[total cost]]</f>
        <v>673.80000000000018</v>
      </c>
    </row>
    <row r="7518" spans="1:14" x14ac:dyDescent="0.35">
      <c r="A7518" t="s">
        <v>7575</v>
      </c>
      <c r="B7518" t="s">
        <v>8063</v>
      </c>
      <c r="C7518" t="s">
        <v>8028</v>
      </c>
      <c r="D7518" t="s">
        <v>8034</v>
      </c>
      <c r="E7518" s="1">
        <v>45462</v>
      </c>
      <c r="F7518">
        <v>6601.5</v>
      </c>
      <c r="G7518">
        <v>661</v>
      </c>
      <c r="H7518" t="s">
        <v>7</v>
      </c>
      <c r="I7518" t="str">
        <f>VLOOKUP(shipments[[#This Row],[SPID]],CHOOSE({1,2},people[[#All],[SPID]],people[[#All],[Sales_person]]),2,0)</f>
        <v>Roddy Speechley</v>
      </c>
      <c r="J7518">
        <f>YEAR(shipments[[#This Row],[Shipdate]])</f>
        <v>2024</v>
      </c>
      <c r="K7518" s="22"/>
      <c r="L7518" s="22">
        <f>VLOOKUP(shipments[[#This Row],[PID]],CHOOSE({1,2},products[PID],products[Cost_per_box]),2,0)</f>
        <v>6.8</v>
      </c>
      <c r="M7518" s="22">
        <f>shipments[[#This Row],[Boxes]]*shipments[[#This Row],[cost_per_box]]</f>
        <v>4494.8</v>
      </c>
      <c r="N7518" s="22">
        <f>shipments[[#This Row],[Amount]]-shipments[[#This Row],[total cost]]</f>
        <v>2106.6999999999998</v>
      </c>
    </row>
    <row r="7519" spans="1:14" x14ac:dyDescent="0.35">
      <c r="A7519" t="s">
        <v>7576</v>
      </c>
      <c r="B7519" t="s">
        <v>8063</v>
      </c>
      <c r="C7519" t="s">
        <v>8028</v>
      </c>
      <c r="D7519" t="s">
        <v>8034</v>
      </c>
      <c r="E7519" s="1">
        <v>45156</v>
      </c>
      <c r="F7519">
        <v>8667</v>
      </c>
      <c r="G7519">
        <v>1084</v>
      </c>
      <c r="H7519" t="s">
        <v>7</v>
      </c>
      <c r="I7519" t="str">
        <f>VLOOKUP(shipments[[#This Row],[SPID]],CHOOSE({1,2},people[[#All],[SPID]],people[[#All],[Sales_person]]),2,0)</f>
        <v>Roddy Speechley</v>
      </c>
      <c r="J7519">
        <f>YEAR(shipments[[#This Row],[Shipdate]])</f>
        <v>2023</v>
      </c>
      <c r="K7519" s="22"/>
      <c r="L7519" s="22">
        <f>VLOOKUP(shipments[[#This Row],[PID]],CHOOSE({1,2},products[PID],products[Cost_per_box]),2,0)</f>
        <v>6.8</v>
      </c>
      <c r="M7519" s="22">
        <f>shipments[[#This Row],[Boxes]]*shipments[[#This Row],[cost_per_box]]</f>
        <v>7371.2</v>
      </c>
      <c r="N7519" s="22">
        <f>shipments[[#This Row],[Amount]]-shipments[[#This Row],[total cost]]</f>
        <v>1295.8000000000002</v>
      </c>
    </row>
    <row r="7520" spans="1:14" x14ac:dyDescent="0.35">
      <c r="A7520" t="s">
        <v>7577</v>
      </c>
      <c r="B7520" t="s">
        <v>8063</v>
      </c>
      <c r="C7520" t="s">
        <v>8028</v>
      </c>
      <c r="D7520" t="s">
        <v>8038</v>
      </c>
      <c r="E7520" s="1">
        <v>45559</v>
      </c>
      <c r="F7520">
        <v>3107.25</v>
      </c>
      <c r="G7520">
        <v>444</v>
      </c>
      <c r="H7520" t="s">
        <v>26</v>
      </c>
      <c r="I7520" t="str">
        <f>VLOOKUP(shipments[[#This Row],[SPID]],CHOOSE({1,2},people[[#All],[SPID]],people[[#All],[Sales_person]]),2,0)</f>
        <v>Roddy Speechley</v>
      </c>
      <c r="J7520">
        <f>YEAR(shipments[[#This Row],[Shipdate]])</f>
        <v>2024</v>
      </c>
      <c r="K7520" s="22"/>
      <c r="L7520" s="22">
        <f>VLOOKUP(shipments[[#This Row],[PID]],CHOOSE({1,2},products[PID],products[Cost_per_box]),2,0)</f>
        <v>6.8</v>
      </c>
      <c r="M7520" s="22">
        <f>shipments[[#This Row],[Boxes]]*shipments[[#This Row],[cost_per_box]]</f>
        <v>3019.2</v>
      </c>
      <c r="N7520" s="22">
        <f>shipments[[#This Row],[Amount]]-shipments[[#This Row],[total cost]]</f>
        <v>88.050000000000182</v>
      </c>
    </row>
    <row r="7521" spans="1:14" x14ac:dyDescent="0.35">
      <c r="A7521" t="s">
        <v>7578</v>
      </c>
      <c r="B7521" t="s">
        <v>8063</v>
      </c>
      <c r="C7521" t="s">
        <v>8029</v>
      </c>
      <c r="D7521" t="s">
        <v>8036</v>
      </c>
      <c r="E7521" s="1">
        <v>45413</v>
      </c>
      <c r="F7521">
        <v>12917.25</v>
      </c>
      <c r="G7521">
        <v>479</v>
      </c>
      <c r="H7521" t="s">
        <v>7</v>
      </c>
      <c r="I7521" t="str">
        <f>VLOOKUP(shipments[[#This Row],[SPID]],CHOOSE({1,2},people[[#All],[SPID]],people[[#All],[Sales_person]]),2,0)</f>
        <v>Roddy Speechley</v>
      </c>
      <c r="J7521">
        <f>YEAR(shipments[[#This Row],[Shipdate]])</f>
        <v>2024</v>
      </c>
      <c r="K7521" s="22"/>
      <c r="L7521" s="22">
        <f>VLOOKUP(shipments[[#This Row],[PID]],CHOOSE({1,2},products[PID],products[Cost_per_box]),2,0)</f>
        <v>5.04</v>
      </c>
      <c r="M7521" s="22">
        <f>shipments[[#This Row],[Boxes]]*shipments[[#This Row],[cost_per_box]]</f>
        <v>2414.16</v>
      </c>
      <c r="N7521" s="22">
        <f>shipments[[#This Row],[Amount]]-shipments[[#This Row],[total cost]]</f>
        <v>10503.09</v>
      </c>
    </row>
    <row r="7522" spans="1:14" x14ac:dyDescent="0.35">
      <c r="A7522" t="s">
        <v>7579</v>
      </c>
      <c r="B7522" t="s">
        <v>8063</v>
      </c>
      <c r="C7522" t="s">
        <v>8030</v>
      </c>
      <c r="D7522" t="s">
        <v>8033</v>
      </c>
      <c r="E7522" s="1">
        <v>45490</v>
      </c>
      <c r="F7522">
        <v>23721.75</v>
      </c>
      <c r="G7522">
        <v>2636</v>
      </c>
      <c r="H7522" t="s">
        <v>18</v>
      </c>
      <c r="I7522" t="str">
        <f>VLOOKUP(shipments[[#This Row],[SPID]],CHOOSE({1,2},people[[#All],[SPID]],people[[#All],[Sales_person]]),2,0)</f>
        <v>Roddy Speechley</v>
      </c>
      <c r="J7522">
        <f>YEAR(shipments[[#This Row],[Shipdate]])</f>
        <v>2024</v>
      </c>
      <c r="K7522" s="22"/>
      <c r="L7522" s="22">
        <f>VLOOKUP(shipments[[#This Row],[PID]],CHOOSE({1,2},products[PID],products[Cost_per_box]),2,0)</f>
        <v>2.76</v>
      </c>
      <c r="M7522" s="22">
        <f>shipments[[#This Row],[Boxes]]*shipments[[#This Row],[cost_per_box]]</f>
        <v>7275.36</v>
      </c>
      <c r="N7522" s="22">
        <f>shipments[[#This Row],[Amount]]-shipments[[#This Row],[total cost]]</f>
        <v>16446.39</v>
      </c>
    </row>
    <row r="7523" spans="1:14" x14ac:dyDescent="0.35">
      <c r="A7523" t="s">
        <v>7580</v>
      </c>
      <c r="B7523" t="s">
        <v>8063</v>
      </c>
      <c r="C7523" t="s">
        <v>8030</v>
      </c>
      <c r="D7523" t="s">
        <v>8038</v>
      </c>
      <c r="E7523" s="1">
        <v>45293</v>
      </c>
      <c r="F7523">
        <v>5445</v>
      </c>
      <c r="G7523">
        <v>545</v>
      </c>
      <c r="H7523" t="s">
        <v>7</v>
      </c>
      <c r="I7523" t="str">
        <f>VLOOKUP(shipments[[#This Row],[SPID]],CHOOSE({1,2},people[[#All],[SPID]],people[[#All],[Sales_person]]),2,0)</f>
        <v>Roddy Speechley</v>
      </c>
      <c r="J7523">
        <f>YEAR(shipments[[#This Row],[Shipdate]])</f>
        <v>2024</v>
      </c>
      <c r="K7523" s="22"/>
      <c r="L7523" s="22">
        <f>VLOOKUP(shipments[[#This Row],[PID]],CHOOSE({1,2},products[PID],products[Cost_per_box]),2,0)</f>
        <v>2.76</v>
      </c>
      <c r="M7523" s="22">
        <f>shipments[[#This Row],[Boxes]]*shipments[[#This Row],[cost_per_box]]</f>
        <v>1504.1999999999998</v>
      </c>
      <c r="N7523" s="22">
        <f>shipments[[#This Row],[Amount]]-shipments[[#This Row],[total cost]]</f>
        <v>3940.8</v>
      </c>
    </row>
    <row r="7524" spans="1:14" x14ac:dyDescent="0.35">
      <c r="A7524" t="s">
        <v>7581</v>
      </c>
      <c r="B7524" t="s">
        <v>8063</v>
      </c>
      <c r="C7524" t="s">
        <v>8030</v>
      </c>
      <c r="D7524" t="s">
        <v>8038</v>
      </c>
      <c r="E7524" s="1">
        <v>45287</v>
      </c>
      <c r="F7524">
        <v>13653</v>
      </c>
      <c r="G7524">
        <v>1138</v>
      </c>
      <c r="H7524" t="s">
        <v>7</v>
      </c>
      <c r="I7524" t="str">
        <f>VLOOKUP(shipments[[#This Row],[SPID]],CHOOSE({1,2},people[[#All],[SPID]],people[[#All],[Sales_person]]),2,0)</f>
        <v>Roddy Speechley</v>
      </c>
      <c r="J7524">
        <f>YEAR(shipments[[#This Row],[Shipdate]])</f>
        <v>2023</v>
      </c>
      <c r="K7524" s="22"/>
      <c r="L7524" s="22">
        <f>VLOOKUP(shipments[[#This Row],[PID]],CHOOSE({1,2},products[PID],products[Cost_per_box]),2,0)</f>
        <v>2.76</v>
      </c>
      <c r="M7524" s="22">
        <f>shipments[[#This Row],[Boxes]]*shipments[[#This Row],[cost_per_box]]</f>
        <v>3140.8799999999997</v>
      </c>
      <c r="N7524" s="22">
        <f>shipments[[#This Row],[Amount]]-shipments[[#This Row],[total cost]]</f>
        <v>10512.12</v>
      </c>
    </row>
    <row r="7525" spans="1:14" x14ac:dyDescent="0.35">
      <c r="A7525" t="s">
        <v>7582</v>
      </c>
      <c r="B7525" t="s">
        <v>8063</v>
      </c>
      <c r="C7525" t="s">
        <v>8030</v>
      </c>
      <c r="D7525" t="s">
        <v>8034</v>
      </c>
      <c r="E7525" s="1">
        <v>45093</v>
      </c>
      <c r="F7525">
        <v>1235.25</v>
      </c>
      <c r="G7525">
        <v>113</v>
      </c>
      <c r="H7525" t="s">
        <v>7</v>
      </c>
      <c r="I7525" t="str">
        <f>VLOOKUP(shipments[[#This Row],[SPID]],CHOOSE({1,2},people[[#All],[SPID]],people[[#All],[Sales_person]]),2,0)</f>
        <v>Roddy Speechley</v>
      </c>
      <c r="J7525">
        <f>YEAR(shipments[[#This Row],[Shipdate]])</f>
        <v>2023</v>
      </c>
      <c r="K7525" s="22"/>
      <c r="L7525" s="22">
        <f>VLOOKUP(shipments[[#This Row],[PID]],CHOOSE({1,2},products[PID],products[Cost_per_box]),2,0)</f>
        <v>2.76</v>
      </c>
      <c r="M7525" s="22">
        <f>shipments[[#This Row],[Boxes]]*shipments[[#This Row],[cost_per_box]]</f>
        <v>311.88</v>
      </c>
      <c r="N7525" s="22">
        <f>shipments[[#This Row],[Amount]]-shipments[[#This Row],[total cost]]</f>
        <v>923.37</v>
      </c>
    </row>
    <row r="7526" spans="1:14" x14ac:dyDescent="0.35">
      <c r="A7526" t="s">
        <v>7583</v>
      </c>
      <c r="B7526" t="s">
        <v>8063</v>
      </c>
      <c r="C7526" t="s">
        <v>8030</v>
      </c>
      <c r="D7526" t="s">
        <v>8038</v>
      </c>
      <c r="E7526" s="1">
        <v>45260</v>
      </c>
      <c r="F7526">
        <v>13835.25</v>
      </c>
      <c r="G7526">
        <v>1730</v>
      </c>
      <c r="H7526" t="s">
        <v>7</v>
      </c>
      <c r="I7526" t="str">
        <f>VLOOKUP(shipments[[#This Row],[SPID]],CHOOSE({1,2},people[[#All],[SPID]],people[[#All],[Sales_person]]),2,0)</f>
        <v>Roddy Speechley</v>
      </c>
      <c r="J7526">
        <f>YEAR(shipments[[#This Row],[Shipdate]])</f>
        <v>2023</v>
      </c>
      <c r="K7526" s="22"/>
      <c r="L7526" s="22">
        <f>VLOOKUP(shipments[[#This Row],[PID]],CHOOSE({1,2},products[PID],products[Cost_per_box]),2,0)</f>
        <v>2.76</v>
      </c>
      <c r="M7526" s="22">
        <f>shipments[[#This Row],[Boxes]]*shipments[[#This Row],[cost_per_box]]</f>
        <v>4774.7999999999993</v>
      </c>
      <c r="N7526" s="22">
        <f>shipments[[#This Row],[Amount]]-shipments[[#This Row],[total cost]]</f>
        <v>9060.4500000000007</v>
      </c>
    </row>
    <row r="7527" spans="1:14" x14ac:dyDescent="0.35">
      <c r="A7527" t="s">
        <v>7584</v>
      </c>
      <c r="B7527" t="s">
        <v>8063</v>
      </c>
      <c r="C7527" t="s">
        <v>8031</v>
      </c>
      <c r="D7527" t="s">
        <v>8038</v>
      </c>
      <c r="E7527" s="1">
        <v>45127</v>
      </c>
      <c r="F7527">
        <v>9884.25</v>
      </c>
      <c r="G7527">
        <v>1099</v>
      </c>
      <c r="H7527" t="s">
        <v>7</v>
      </c>
      <c r="I7527" t="str">
        <f>VLOOKUP(shipments[[#This Row],[SPID]],CHOOSE({1,2},people[[#All],[SPID]],people[[#All],[Sales_person]]),2,0)</f>
        <v>Roddy Speechley</v>
      </c>
      <c r="J7527">
        <f>YEAR(shipments[[#This Row],[Shipdate]])</f>
        <v>2023</v>
      </c>
      <c r="K7527" s="22"/>
      <c r="L7527" s="22">
        <f>VLOOKUP(shipments[[#This Row],[PID]],CHOOSE({1,2},products[PID],products[Cost_per_box]),2,0)</f>
        <v>3.32</v>
      </c>
      <c r="M7527" s="22">
        <f>shipments[[#This Row],[Boxes]]*shipments[[#This Row],[cost_per_box]]</f>
        <v>3648.68</v>
      </c>
      <c r="N7527" s="22">
        <f>shipments[[#This Row],[Amount]]-shipments[[#This Row],[total cost]]</f>
        <v>6235.57</v>
      </c>
    </row>
    <row r="7528" spans="1:14" x14ac:dyDescent="0.35">
      <c r="A7528" t="s">
        <v>7585</v>
      </c>
      <c r="B7528" t="s">
        <v>8063</v>
      </c>
      <c r="C7528" t="s">
        <v>8031</v>
      </c>
      <c r="D7528" t="s">
        <v>8038</v>
      </c>
      <c r="E7528" s="1">
        <v>45209</v>
      </c>
      <c r="F7528">
        <v>3575.25</v>
      </c>
      <c r="G7528">
        <v>398</v>
      </c>
      <c r="H7528" t="s">
        <v>7</v>
      </c>
      <c r="I7528" t="str">
        <f>VLOOKUP(shipments[[#This Row],[SPID]],CHOOSE({1,2},people[[#All],[SPID]],people[[#All],[Sales_person]]),2,0)</f>
        <v>Roddy Speechley</v>
      </c>
      <c r="J7528">
        <f>YEAR(shipments[[#This Row],[Shipdate]])</f>
        <v>2023</v>
      </c>
      <c r="K7528" s="22"/>
      <c r="L7528" s="22">
        <f>VLOOKUP(shipments[[#This Row],[PID]],CHOOSE({1,2},products[PID],products[Cost_per_box]),2,0)</f>
        <v>3.32</v>
      </c>
      <c r="M7528" s="22">
        <f>shipments[[#This Row],[Boxes]]*shipments[[#This Row],[cost_per_box]]</f>
        <v>1321.36</v>
      </c>
      <c r="N7528" s="22">
        <f>shipments[[#This Row],[Amount]]-shipments[[#This Row],[total cost]]</f>
        <v>2253.8900000000003</v>
      </c>
    </row>
    <row r="7529" spans="1:14" x14ac:dyDescent="0.35">
      <c r="A7529" t="s">
        <v>7586</v>
      </c>
      <c r="B7529" t="s">
        <v>8063</v>
      </c>
      <c r="C7529" t="s">
        <v>8031</v>
      </c>
      <c r="D7529" t="s">
        <v>8034</v>
      </c>
      <c r="E7529" s="1">
        <v>44929</v>
      </c>
      <c r="F7529">
        <v>7933.5</v>
      </c>
      <c r="G7529">
        <v>794</v>
      </c>
      <c r="H7529" t="s">
        <v>7</v>
      </c>
      <c r="I7529" t="str">
        <f>VLOOKUP(shipments[[#This Row],[SPID]],CHOOSE({1,2},people[[#All],[SPID]],people[[#All],[Sales_person]]),2,0)</f>
        <v>Roddy Speechley</v>
      </c>
      <c r="J7529">
        <f>YEAR(shipments[[#This Row],[Shipdate]])</f>
        <v>2023</v>
      </c>
      <c r="K7529" s="22"/>
      <c r="L7529" s="22">
        <f>VLOOKUP(shipments[[#This Row],[PID]],CHOOSE({1,2},products[PID],products[Cost_per_box]),2,0)</f>
        <v>3.32</v>
      </c>
      <c r="M7529" s="22">
        <f>shipments[[#This Row],[Boxes]]*shipments[[#This Row],[cost_per_box]]</f>
        <v>2636.08</v>
      </c>
      <c r="N7529" s="22">
        <f>shipments[[#This Row],[Amount]]-shipments[[#This Row],[total cost]]</f>
        <v>5297.42</v>
      </c>
    </row>
    <row r="7530" spans="1:14" x14ac:dyDescent="0.35">
      <c r="A7530" t="s">
        <v>7587</v>
      </c>
      <c r="B7530" t="s">
        <v>8063</v>
      </c>
      <c r="C7530" t="s">
        <v>8031</v>
      </c>
      <c r="D7530" t="s">
        <v>8035</v>
      </c>
      <c r="E7530" s="1">
        <v>45474</v>
      </c>
      <c r="F7530">
        <v>103.5</v>
      </c>
      <c r="G7530">
        <v>13</v>
      </c>
      <c r="H7530" t="s">
        <v>18</v>
      </c>
      <c r="I7530" t="str">
        <f>VLOOKUP(shipments[[#This Row],[SPID]],CHOOSE({1,2},people[[#All],[SPID]],people[[#All],[Sales_person]]),2,0)</f>
        <v>Roddy Speechley</v>
      </c>
      <c r="J7530">
        <f>YEAR(shipments[[#This Row],[Shipdate]])</f>
        <v>2024</v>
      </c>
      <c r="K7530" s="22"/>
      <c r="L7530" s="22">
        <f>VLOOKUP(shipments[[#This Row],[PID]],CHOOSE({1,2},products[PID],products[Cost_per_box]),2,0)</f>
        <v>3.32</v>
      </c>
      <c r="M7530" s="22">
        <f>shipments[[#This Row],[Boxes]]*shipments[[#This Row],[cost_per_box]]</f>
        <v>43.16</v>
      </c>
      <c r="N7530" s="22">
        <f>shipments[[#This Row],[Amount]]-shipments[[#This Row],[total cost]]</f>
        <v>60.34</v>
      </c>
    </row>
    <row r="7531" spans="1:14" x14ac:dyDescent="0.35">
      <c r="A7531" t="s">
        <v>7588</v>
      </c>
      <c r="B7531" t="s">
        <v>8063</v>
      </c>
      <c r="C7531" t="s">
        <v>8032</v>
      </c>
      <c r="D7531" t="s">
        <v>8036</v>
      </c>
      <c r="E7531" s="1">
        <v>44938</v>
      </c>
      <c r="F7531">
        <v>7908.75</v>
      </c>
      <c r="G7531">
        <v>396</v>
      </c>
      <c r="H7531" t="s">
        <v>7</v>
      </c>
      <c r="I7531" t="str">
        <f>VLOOKUP(shipments[[#This Row],[SPID]],CHOOSE({1,2},people[[#All],[SPID]],people[[#All],[Sales_person]]),2,0)</f>
        <v>Roddy Speechley</v>
      </c>
      <c r="J7531">
        <f>YEAR(shipments[[#This Row],[Shipdate]])</f>
        <v>2023</v>
      </c>
      <c r="K7531" s="22"/>
      <c r="L7531" s="22">
        <f>VLOOKUP(shipments[[#This Row],[PID]],CHOOSE({1,2},products[PID],products[Cost_per_box]),2,0)</f>
        <v>2.65</v>
      </c>
      <c r="M7531" s="22">
        <f>shipments[[#This Row],[Boxes]]*shipments[[#This Row],[cost_per_box]]</f>
        <v>1049.3999999999999</v>
      </c>
      <c r="N7531" s="22">
        <f>shipments[[#This Row],[Amount]]-shipments[[#This Row],[total cost]]</f>
        <v>6859.35</v>
      </c>
    </row>
    <row r="7532" spans="1:14" x14ac:dyDescent="0.35">
      <c r="A7532" t="s">
        <v>7589</v>
      </c>
      <c r="B7532" t="s">
        <v>8063</v>
      </c>
      <c r="C7532" t="s">
        <v>8032</v>
      </c>
      <c r="D7532" t="s">
        <v>8033</v>
      </c>
      <c r="E7532" s="1">
        <v>44959</v>
      </c>
      <c r="F7532">
        <v>6111</v>
      </c>
      <c r="G7532">
        <v>340</v>
      </c>
      <c r="H7532" t="s">
        <v>7</v>
      </c>
      <c r="I7532" t="str">
        <f>VLOOKUP(shipments[[#This Row],[SPID]],CHOOSE({1,2},people[[#All],[SPID]],people[[#All],[Sales_person]]),2,0)</f>
        <v>Roddy Speechley</v>
      </c>
      <c r="J7532">
        <f>YEAR(shipments[[#This Row],[Shipdate]])</f>
        <v>2023</v>
      </c>
      <c r="K7532" s="22"/>
      <c r="L7532" s="22">
        <f>VLOOKUP(shipments[[#This Row],[PID]],CHOOSE({1,2},products[PID],products[Cost_per_box]),2,0)</f>
        <v>2.65</v>
      </c>
      <c r="M7532" s="22">
        <f>shipments[[#This Row],[Boxes]]*shipments[[#This Row],[cost_per_box]]</f>
        <v>901</v>
      </c>
      <c r="N7532" s="22">
        <f>shipments[[#This Row],[Amount]]-shipments[[#This Row],[total cost]]</f>
        <v>5210</v>
      </c>
    </row>
    <row r="7533" spans="1:14" x14ac:dyDescent="0.35">
      <c r="A7533" t="s">
        <v>7590</v>
      </c>
      <c r="B7533" t="s">
        <v>8063</v>
      </c>
      <c r="C7533" t="s">
        <v>8032</v>
      </c>
      <c r="D7533" t="s">
        <v>8033</v>
      </c>
      <c r="E7533" s="1">
        <v>45201</v>
      </c>
      <c r="F7533">
        <v>8014.5</v>
      </c>
      <c r="G7533">
        <v>365</v>
      </c>
      <c r="H7533" t="s">
        <v>7</v>
      </c>
      <c r="I7533" t="str">
        <f>VLOOKUP(shipments[[#This Row],[SPID]],CHOOSE({1,2},people[[#All],[SPID]],people[[#All],[Sales_person]]),2,0)</f>
        <v>Roddy Speechley</v>
      </c>
      <c r="J7533">
        <f>YEAR(shipments[[#This Row],[Shipdate]])</f>
        <v>2023</v>
      </c>
      <c r="K7533" s="22"/>
      <c r="L7533" s="22">
        <f>VLOOKUP(shipments[[#This Row],[PID]],CHOOSE({1,2},products[PID],products[Cost_per_box]),2,0)</f>
        <v>2.65</v>
      </c>
      <c r="M7533" s="22">
        <f>shipments[[#This Row],[Boxes]]*shipments[[#This Row],[cost_per_box]]</f>
        <v>967.25</v>
      </c>
      <c r="N7533" s="22">
        <f>shipments[[#This Row],[Amount]]-shipments[[#This Row],[total cost]]</f>
        <v>7047.25</v>
      </c>
    </row>
    <row r="7534" spans="1:14" x14ac:dyDescent="0.35">
      <c r="A7534" t="s">
        <v>7591</v>
      </c>
      <c r="B7534" t="s">
        <v>8063</v>
      </c>
      <c r="C7534" t="s">
        <v>8011</v>
      </c>
      <c r="D7534" t="s">
        <v>8033</v>
      </c>
      <c r="E7534" s="1">
        <v>45554</v>
      </c>
      <c r="F7534">
        <v>1314</v>
      </c>
      <c r="G7534">
        <v>102</v>
      </c>
      <c r="H7534" t="s">
        <v>26</v>
      </c>
      <c r="I7534" t="str">
        <f>VLOOKUP(shipments[[#This Row],[SPID]],CHOOSE({1,2},people[[#All],[SPID]],people[[#All],[Sales_person]]),2,0)</f>
        <v>Roddy Speechley</v>
      </c>
      <c r="J7534">
        <f>YEAR(shipments[[#This Row],[Shipdate]])</f>
        <v>2024</v>
      </c>
      <c r="K7534" s="22"/>
      <c r="L7534" s="22">
        <f>VLOOKUP(shipments[[#This Row],[PID]],CHOOSE({1,2},products[PID],products[Cost_per_box]),2,0)</f>
        <v>5.26</v>
      </c>
      <c r="M7534" s="22">
        <f>shipments[[#This Row],[Boxes]]*shipments[[#This Row],[cost_per_box]]</f>
        <v>536.52</v>
      </c>
      <c r="N7534" s="22">
        <f>shipments[[#This Row],[Amount]]-shipments[[#This Row],[total cost]]</f>
        <v>777.48</v>
      </c>
    </row>
    <row r="7535" spans="1:14" x14ac:dyDescent="0.35">
      <c r="A7535" t="s">
        <v>7592</v>
      </c>
      <c r="B7535" t="s">
        <v>8063</v>
      </c>
      <c r="C7535" t="s">
        <v>8011</v>
      </c>
      <c r="D7535" t="s">
        <v>8036</v>
      </c>
      <c r="E7535" s="1">
        <v>45316</v>
      </c>
      <c r="F7535">
        <v>12483</v>
      </c>
      <c r="G7535">
        <v>833</v>
      </c>
      <c r="H7535" t="s">
        <v>7</v>
      </c>
      <c r="I7535" t="str">
        <f>VLOOKUP(shipments[[#This Row],[SPID]],CHOOSE({1,2},people[[#All],[SPID]],people[[#All],[Sales_person]]),2,0)</f>
        <v>Roddy Speechley</v>
      </c>
      <c r="J7535">
        <f>YEAR(shipments[[#This Row],[Shipdate]])</f>
        <v>2024</v>
      </c>
      <c r="K7535" s="22"/>
      <c r="L7535" s="22">
        <f>VLOOKUP(shipments[[#This Row],[PID]],CHOOSE({1,2},products[PID],products[Cost_per_box]),2,0)</f>
        <v>5.26</v>
      </c>
      <c r="M7535" s="22">
        <f>shipments[[#This Row],[Boxes]]*shipments[[#This Row],[cost_per_box]]</f>
        <v>4381.58</v>
      </c>
      <c r="N7535" s="22">
        <f>shipments[[#This Row],[Amount]]-shipments[[#This Row],[total cost]]</f>
        <v>8101.42</v>
      </c>
    </row>
    <row r="7536" spans="1:14" x14ac:dyDescent="0.35">
      <c r="A7536" t="s">
        <v>7593</v>
      </c>
      <c r="B7536" t="s">
        <v>8063</v>
      </c>
      <c r="C7536" t="s">
        <v>8011</v>
      </c>
      <c r="D7536" t="s">
        <v>8035</v>
      </c>
      <c r="E7536" s="1">
        <v>44959</v>
      </c>
      <c r="F7536">
        <v>2362.5</v>
      </c>
      <c r="G7536">
        <v>148</v>
      </c>
      <c r="H7536" t="s">
        <v>7</v>
      </c>
      <c r="I7536" t="str">
        <f>VLOOKUP(shipments[[#This Row],[SPID]],CHOOSE({1,2},people[[#All],[SPID]],people[[#All],[Sales_person]]),2,0)</f>
        <v>Roddy Speechley</v>
      </c>
      <c r="J7536">
        <f>YEAR(shipments[[#This Row],[Shipdate]])</f>
        <v>2023</v>
      </c>
      <c r="K7536" s="22"/>
      <c r="L7536" s="22">
        <f>VLOOKUP(shipments[[#This Row],[PID]],CHOOSE({1,2},products[PID],products[Cost_per_box]),2,0)</f>
        <v>5.26</v>
      </c>
      <c r="M7536" s="22">
        <f>shipments[[#This Row],[Boxes]]*shipments[[#This Row],[cost_per_box]]</f>
        <v>778.48</v>
      </c>
      <c r="N7536" s="22">
        <f>shipments[[#This Row],[Amount]]-shipments[[#This Row],[total cost]]</f>
        <v>1584.02</v>
      </c>
    </row>
    <row r="7537" spans="1:14" x14ac:dyDescent="0.35">
      <c r="A7537" t="s">
        <v>7594</v>
      </c>
      <c r="B7537" t="s">
        <v>8063</v>
      </c>
      <c r="C7537" t="s">
        <v>8011</v>
      </c>
      <c r="D7537" t="s">
        <v>8033</v>
      </c>
      <c r="E7537" s="1">
        <v>45139</v>
      </c>
      <c r="F7537">
        <v>4871.25</v>
      </c>
      <c r="G7537">
        <v>305</v>
      </c>
      <c r="H7537" t="s">
        <v>7</v>
      </c>
      <c r="I7537" t="str">
        <f>VLOOKUP(shipments[[#This Row],[SPID]],CHOOSE({1,2},people[[#All],[SPID]],people[[#All],[Sales_person]]),2,0)</f>
        <v>Roddy Speechley</v>
      </c>
      <c r="J7537">
        <f>YEAR(shipments[[#This Row],[Shipdate]])</f>
        <v>2023</v>
      </c>
      <c r="K7537" s="22"/>
      <c r="L7537" s="22">
        <f>VLOOKUP(shipments[[#This Row],[PID]],CHOOSE({1,2},products[PID],products[Cost_per_box]),2,0)</f>
        <v>5.26</v>
      </c>
      <c r="M7537" s="22">
        <f>shipments[[#This Row],[Boxes]]*shipments[[#This Row],[cost_per_box]]</f>
        <v>1604.3</v>
      </c>
      <c r="N7537" s="22">
        <f>shipments[[#This Row],[Amount]]-shipments[[#This Row],[total cost]]</f>
        <v>3266.95</v>
      </c>
    </row>
    <row r="7538" spans="1:14" x14ac:dyDescent="0.35">
      <c r="A7538" t="s">
        <v>7595</v>
      </c>
      <c r="B7538" t="s">
        <v>8063</v>
      </c>
      <c r="C7538" t="s">
        <v>8011</v>
      </c>
      <c r="D7538" t="s">
        <v>8038</v>
      </c>
      <c r="E7538" s="1">
        <v>45407</v>
      </c>
      <c r="F7538">
        <v>3021.75</v>
      </c>
      <c r="G7538">
        <v>252</v>
      </c>
      <c r="H7538" t="s">
        <v>7</v>
      </c>
      <c r="I7538" t="str">
        <f>VLOOKUP(shipments[[#This Row],[SPID]],CHOOSE({1,2},people[[#All],[SPID]],people[[#All],[Sales_person]]),2,0)</f>
        <v>Roddy Speechley</v>
      </c>
      <c r="J7538">
        <f>YEAR(shipments[[#This Row],[Shipdate]])</f>
        <v>2024</v>
      </c>
      <c r="K7538" s="22"/>
      <c r="L7538" s="22">
        <f>VLOOKUP(shipments[[#This Row],[PID]],CHOOSE({1,2},products[PID],products[Cost_per_box]),2,0)</f>
        <v>5.26</v>
      </c>
      <c r="M7538" s="22">
        <f>shipments[[#This Row],[Boxes]]*shipments[[#This Row],[cost_per_box]]</f>
        <v>1325.52</v>
      </c>
      <c r="N7538" s="22">
        <f>shipments[[#This Row],[Amount]]-shipments[[#This Row],[total cost]]</f>
        <v>1696.23</v>
      </c>
    </row>
    <row r="7539" spans="1:14" x14ac:dyDescent="0.35">
      <c r="A7539" t="s">
        <v>7596</v>
      </c>
      <c r="B7539" t="s">
        <v>8063</v>
      </c>
      <c r="C7539" t="s">
        <v>8013</v>
      </c>
      <c r="D7539" t="s">
        <v>8033</v>
      </c>
      <c r="E7539" s="1">
        <v>45518</v>
      </c>
      <c r="F7539">
        <v>9058.5</v>
      </c>
      <c r="G7539">
        <v>1007</v>
      </c>
      <c r="H7539" t="s">
        <v>18</v>
      </c>
      <c r="I7539" t="str">
        <f>VLOOKUP(shipments[[#This Row],[SPID]],CHOOSE({1,2},people[[#All],[SPID]],people[[#All],[Sales_person]]),2,0)</f>
        <v>Roddy Speechley</v>
      </c>
      <c r="J7539">
        <f>YEAR(shipments[[#This Row],[Shipdate]])</f>
        <v>2024</v>
      </c>
      <c r="K7539" s="22"/>
      <c r="L7539" s="22">
        <f>VLOOKUP(shipments[[#This Row],[PID]],CHOOSE({1,2},products[PID],products[Cost_per_box]),2,0)</f>
        <v>5.15</v>
      </c>
      <c r="M7539" s="22">
        <f>shipments[[#This Row],[Boxes]]*shipments[[#This Row],[cost_per_box]]</f>
        <v>5186.05</v>
      </c>
      <c r="N7539" s="22">
        <f>shipments[[#This Row],[Amount]]-shipments[[#This Row],[total cost]]</f>
        <v>3872.45</v>
      </c>
    </row>
    <row r="7540" spans="1:14" x14ac:dyDescent="0.35">
      <c r="A7540" t="s">
        <v>7597</v>
      </c>
      <c r="B7540" t="s">
        <v>8063</v>
      </c>
      <c r="C7540" t="s">
        <v>8013</v>
      </c>
      <c r="D7540" t="s">
        <v>8034</v>
      </c>
      <c r="E7540" s="1">
        <v>45124</v>
      </c>
      <c r="F7540">
        <v>940.5</v>
      </c>
      <c r="G7540">
        <v>105</v>
      </c>
      <c r="H7540" t="s">
        <v>7</v>
      </c>
      <c r="I7540" t="str">
        <f>VLOOKUP(shipments[[#This Row],[SPID]],CHOOSE({1,2},people[[#All],[SPID]],people[[#All],[Sales_person]]),2,0)</f>
        <v>Roddy Speechley</v>
      </c>
      <c r="J7540">
        <f>YEAR(shipments[[#This Row],[Shipdate]])</f>
        <v>2023</v>
      </c>
      <c r="K7540" s="22"/>
      <c r="L7540" s="22">
        <f>VLOOKUP(shipments[[#This Row],[PID]],CHOOSE({1,2},products[PID],products[Cost_per_box]),2,0)</f>
        <v>5.15</v>
      </c>
      <c r="M7540" s="22">
        <f>shipments[[#This Row],[Boxes]]*shipments[[#This Row],[cost_per_box]]</f>
        <v>540.75</v>
      </c>
      <c r="N7540" s="22">
        <f>shipments[[#This Row],[Amount]]-shipments[[#This Row],[total cost]]</f>
        <v>399.75</v>
      </c>
    </row>
    <row r="7541" spans="1:14" x14ac:dyDescent="0.35">
      <c r="A7541" t="s">
        <v>7598</v>
      </c>
      <c r="B7541" t="s">
        <v>8063</v>
      </c>
      <c r="C7541" t="s">
        <v>8014</v>
      </c>
      <c r="D7541" t="s">
        <v>8038</v>
      </c>
      <c r="E7541" s="1">
        <v>45336</v>
      </c>
      <c r="F7541">
        <v>3809.25</v>
      </c>
      <c r="G7541">
        <v>635</v>
      </c>
      <c r="H7541" t="s">
        <v>7</v>
      </c>
      <c r="I7541" t="str">
        <f>VLOOKUP(shipments[[#This Row],[SPID]],CHOOSE({1,2},people[[#All],[SPID]],people[[#All],[Sales_person]]),2,0)</f>
        <v>Roddy Speechley</v>
      </c>
      <c r="J7541">
        <f>YEAR(shipments[[#This Row],[Shipdate]])</f>
        <v>2024</v>
      </c>
      <c r="K7541" s="22"/>
      <c r="L7541" s="22">
        <f>VLOOKUP(shipments[[#This Row],[PID]],CHOOSE({1,2},products[PID],products[Cost_per_box]),2,0)</f>
        <v>3.85</v>
      </c>
      <c r="M7541" s="22">
        <f>shipments[[#This Row],[Boxes]]*shipments[[#This Row],[cost_per_box]]</f>
        <v>2444.75</v>
      </c>
      <c r="N7541" s="22">
        <f>shipments[[#This Row],[Amount]]-shipments[[#This Row],[total cost]]</f>
        <v>1364.5</v>
      </c>
    </row>
    <row r="7542" spans="1:14" x14ac:dyDescent="0.35">
      <c r="A7542" t="s">
        <v>7599</v>
      </c>
      <c r="B7542" t="s">
        <v>8063</v>
      </c>
      <c r="C7542" t="s">
        <v>8014</v>
      </c>
      <c r="D7542" t="s">
        <v>8034</v>
      </c>
      <c r="E7542" s="1">
        <v>45232</v>
      </c>
      <c r="F7542">
        <v>432</v>
      </c>
      <c r="G7542">
        <v>48</v>
      </c>
      <c r="H7542" t="s">
        <v>7</v>
      </c>
      <c r="I7542" t="str">
        <f>VLOOKUP(shipments[[#This Row],[SPID]],CHOOSE({1,2},people[[#All],[SPID]],people[[#All],[Sales_person]]),2,0)</f>
        <v>Roddy Speechley</v>
      </c>
      <c r="J7542">
        <f>YEAR(shipments[[#This Row],[Shipdate]])</f>
        <v>2023</v>
      </c>
      <c r="K7542" s="22"/>
      <c r="L7542" s="22">
        <f>VLOOKUP(shipments[[#This Row],[PID]],CHOOSE({1,2},products[PID],products[Cost_per_box]),2,0)</f>
        <v>3.85</v>
      </c>
      <c r="M7542" s="22">
        <f>shipments[[#This Row],[Boxes]]*shipments[[#This Row],[cost_per_box]]</f>
        <v>184.8</v>
      </c>
      <c r="N7542" s="22">
        <f>shipments[[#This Row],[Amount]]-shipments[[#This Row],[total cost]]</f>
        <v>247.2</v>
      </c>
    </row>
    <row r="7543" spans="1:14" x14ac:dyDescent="0.35">
      <c r="A7543" t="s">
        <v>7600</v>
      </c>
      <c r="B7543" t="s">
        <v>8063</v>
      </c>
      <c r="C7543" t="s">
        <v>8014</v>
      </c>
      <c r="D7543" t="s">
        <v>8037</v>
      </c>
      <c r="E7543" s="1">
        <v>44951</v>
      </c>
      <c r="F7543">
        <v>13693.5</v>
      </c>
      <c r="G7543">
        <v>1522</v>
      </c>
      <c r="H7543" t="s">
        <v>40</v>
      </c>
      <c r="I7543" t="str">
        <f>VLOOKUP(shipments[[#This Row],[SPID]],CHOOSE({1,2},people[[#All],[SPID]],people[[#All],[Sales_person]]),2,0)</f>
        <v>Roddy Speechley</v>
      </c>
      <c r="J7543">
        <f>YEAR(shipments[[#This Row],[Shipdate]])</f>
        <v>2023</v>
      </c>
      <c r="K7543" s="22"/>
      <c r="L7543" s="22">
        <f>VLOOKUP(shipments[[#This Row],[PID]],CHOOSE({1,2},products[PID],products[Cost_per_box]),2,0)</f>
        <v>3.85</v>
      </c>
      <c r="M7543" s="22">
        <f>shipments[[#This Row],[Boxes]]*shipments[[#This Row],[cost_per_box]]</f>
        <v>5859.7</v>
      </c>
      <c r="N7543" s="22">
        <f>shipments[[#This Row],[Amount]]-shipments[[#This Row],[total cost]]</f>
        <v>7833.8</v>
      </c>
    </row>
    <row r="7544" spans="1:14" x14ac:dyDescent="0.35">
      <c r="A7544" t="s">
        <v>7601</v>
      </c>
      <c r="B7544" t="s">
        <v>8063</v>
      </c>
      <c r="C7544" t="s">
        <v>8014</v>
      </c>
      <c r="D7544" t="s">
        <v>8033</v>
      </c>
      <c r="E7544" s="1">
        <v>45138</v>
      </c>
      <c r="F7544">
        <v>699.75</v>
      </c>
      <c r="G7544">
        <v>140</v>
      </c>
      <c r="H7544" t="s">
        <v>7</v>
      </c>
      <c r="I7544" t="str">
        <f>VLOOKUP(shipments[[#This Row],[SPID]],CHOOSE({1,2},people[[#All],[SPID]],people[[#All],[Sales_person]]),2,0)</f>
        <v>Roddy Speechley</v>
      </c>
      <c r="J7544">
        <f>YEAR(shipments[[#This Row],[Shipdate]])</f>
        <v>2023</v>
      </c>
      <c r="K7544" s="22"/>
      <c r="L7544" s="22">
        <f>VLOOKUP(shipments[[#This Row],[PID]],CHOOSE({1,2},products[PID],products[Cost_per_box]),2,0)</f>
        <v>3.85</v>
      </c>
      <c r="M7544" s="22">
        <f>shipments[[#This Row],[Boxes]]*shipments[[#This Row],[cost_per_box]]</f>
        <v>539</v>
      </c>
      <c r="N7544" s="22">
        <f>shipments[[#This Row],[Amount]]-shipments[[#This Row],[total cost]]</f>
        <v>160.75</v>
      </c>
    </row>
    <row r="7545" spans="1:14" x14ac:dyDescent="0.35">
      <c r="A7545" t="s">
        <v>7602</v>
      </c>
      <c r="B7545" t="s">
        <v>8063</v>
      </c>
      <c r="C7545" t="s">
        <v>8015</v>
      </c>
      <c r="D7545" t="s">
        <v>8034</v>
      </c>
      <c r="E7545" s="1">
        <v>45492</v>
      </c>
      <c r="F7545">
        <v>8336.25</v>
      </c>
      <c r="G7545">
        <v>1191</v>
      </c>
      <c r="H7545" t="s">
        <v>18</v>
      </c>
      <c r="I7545" t="str">
        <f>VLOOKUP(shipments[[#This Row],[SPID]],CHOOSE({1,2},people[[#All],[SPID]],people[[#All],[Sales_person]]),2,0)</f>
        <v>Roddy Speechley</v>
      </c>
      <c r="J7545">
        <f>YEAR(shipments[[#This Row],[Shipdate]])</f>
        <v>2024</v>
      </c>
      <c r="K7545" s="22"/>
      <c r="L7545" s="22">
        <f>VLOOKUP(shipments[[#This Row],[PID]],CHOOSE({1,2},products[PID],products[Cost_per_box]),2,0)</f>
        <v>5.72</v>
      </c>
      <c r="M7545" s="22">
        <f>shipments[[#This Row],[Boxes]]*shipments[[#This Row],[cost_per_box]]</f>
        <v>6812.5199999999995</v>
      </c>
      <c r="N7545" s="22">
        <f>shipments[[#This Row],[Amount]]-shipments[[#This Row],[total cost]]</f>
        <v>1523.7300000000005</v>
      </c>
    </row>
    <row r="7546" spans="1:14" x14ac:dyDescent="0.35">
      <c r="A7546" t="s">
        <v>7603</v>
      </c>
      <c r="B7546" t="s">
        <v>8063</v>
      </c>
      <c r="C7546" t="s">
        <v>8015</v>
      </c>
      <c r="D7546" t="s">
        <v>8036</v>
      </c>
      <c r="E7546" s="1">
        <v>45287</v>
      </c>
      <c r="F7546">
        <v>252</v>
      </c>
      <c r="G7546">
        <v>36</v>
      </c>
      <c r="H7546" t="s">
        <v>7</v>
      </c>
      <c r="I7546" t="str">
        <f>VLOOKUP(shipments[[#This Row],[SPID]],CHOOSE({1,2},people[[#All],[SPID]],people[[#All],[Sales_person]]),2,0)</f>
        <v>Roddy Speechley</v>
      </c>
      <c r="J7546">
        <f>YEAR(shipments[[#This Row],[Shipdate]])</f>
        <v>2023</v>
      </c>
      <c r="K7546" s="22"/>
      <c r="L7546" s="22">
        <f>VLOOKUP(shipments[[#This Row],[PID]],CHOOSE({1,2},products[PID],products[Cost_per_box]),2,0)</f>
        <v>5.72</v>
      </c>
      <c r="M7546" s="22">
        <f>shipments[[#This Row],[Boxes]]*shipments[[#This Row],[cost_per_box]]</f>
        <v>205.92</v>
      </c>
      <c r="N7546" s="22">
        <f>shipments[[#This Row],[Amount]]-shipments[[#This Row],[total cost]]</f>
        <v>46.080000000000013</v>
      </c>
    </row>
    <row r="7547" spans="1:14" x14ac:dyDescent="0.35">
      <c r="A7547" t="s">
        <v>7604</v>
      </c>
      <c r="B7547" t="s">
        <v>8063</v>
      </c>
      <c r="C7547" t="s">
        <v>8015</v>
      </c>
      <c r="D7547" t="s">
        <v>8038</v>
      </c>
      <c r="E7547" s="1">
        <v>45261</v>
      </c>
      <c r="F7547">
        <v>2007</v>
      </c>
      <c r="G7547">
        <v>335</v>
      </c>
      <c r="H7547" t="s">
        <v>7</v>
      </c>
      <c r="I7547" t="str">
        <f>VLOOKUP(shipments[[#This Row],[SPID]],CHOOSE({1,2},people[[#All],[SPID]],people[[#All],[Sales_person]]),2,0)</f>
        <v>Roddy Speechley</v>
      </c>
      <c r="J7547">
        <f>YEAR(shipments[[#This Row],[Shipdate]])</f>
        <v>2023</v>
      </c>
      <c r="K7547" s="22"/>
      <c r="L7547" s="22">
        <f>VLOOKUP(shipments[[#This Row],[PID]],CHOOSE({1,2},products[PID],products[Cost_per_box]),2,0)</f>
        <v>5.72</v>
      </c>
      <c r="M7547" s="22">
        <f>shipments[[#This Row],[Boxes]]*shipments[[#This Row],[cost_per_box]]</f>
        <v>1916.1999999999998</v>
      </c>
      <c r="N7547" s="22">
        <f>shipments[[#This Row],[Amount]]-shipments[[#This Row],[total cost]]</f>
        <v>90.800000000000182</v>
      </c>
    </row>
    <row r="7548" spans="1:14" x14ac:dyDescent="0.35">
      <c r="A7548" t="s">
        <v>7605</v>
      </c>
      <c r="B7548" t="s">
        <v>8063</v>
      </c>
      <c r="C7548" t="s">
        <v>8016</v>
      </c>
      <c r="D7548" t="s">
        <v>8034</v>
      </c>
      <c r="E7548" s="1">
        <v>45477</v>
      </c>
      <c r="F7548">
        <v>5611.5</v>
      </c>
      <c r="G7548">
        <v>216</v>
      </c>
      <c r="H7548" t="s">
        <v>18</v>
      </c>
      <c r="I7548" t="str">
        <f>VLOOKUP(shipments[[#This Row],[SPID]],CHOOSE({1,2},people[[#All],[SPID]],people[[#All],[Sales_person]]),2,0)</f>
        <v>Roddy Speechley</v>
      </c>
      <c r="J7548">
        <f>YEAR(shipments[[#This Row],[Shipdate]])</f>
        <v>2024</v>
      </c>
      <c r="K7548" s="22"/>
      <c r="L7548" s="22">
        <f>VLOOKUP(shipments[[#This Row],[PID]],CHOOSE({1,2},products[PID],products[Cost_per_box]),2,0)</f>
        <v>6.31</v>
      </c>
      <c r="M7548" s="22">
        <f>shipments[[#This Row],[Boxes]]*shipments[[#This Row],[cost_per_box]]</f>
        <v>1362.9599999999998</v>
      </c>
      <c r="N7548" s="22">
        <f>shipments[[#This Row],[Amount]]-shipments[[#This Row],[total cost]]</f>
        <v>4248.54</v>
      </c>
    </row>
    <row r="7549" spans="1:14" x14ac:dyDescent="0.35">
      <c r="A7549" t="s">
        <v>7606</v>
      </c>
      <c r="B7549" t="s">
        <v>8063</v>
      </c>
      <c r="C7549" t="s">
        <v>8017</v>
      </c>
      <c r="D7549" t="s">
        <v>8036</v>
      </c>
      <c r="E7549" s="1">
        <v>45485</v>
      </c>
      <c r="F7549">
        <v>5643</v>
      </c>
      <c r="G7549">
        <v>209</v>
      </c>
      <c r="H7549" t="s">
        <v>18</v>
      </c>
      <c r="I7549" t="str">
        <f>VLOOKUP(shipments[[#This Row],[SPID]],CHOOSE({1,2},people[[#All],[SPID]],people[[#All],[Sales_person]]),2,0)</f>
        <v>Roddy Speechley</v>
      </c>
      <c r="J7549">
        <f>YEAR(shipments[[#This Row],[Shipdate]])</f>
        <v>2024</v>
      </c>
      <c r="K7549" s="22"/>
      <c r="L7549" s="22">
        <f>VLOOKUP(shipments[[#This Row],[PID]],CHOOSE({1,2},products[PID],products[Cost_per_box]),2,0)</f>
        <v>9.94</v>
      </c>
      <c r="M7549" s="22">
        <f>shipments[[#This Row],[Boxes]]*shipments[[#This Row],[cost_per_box]]</f>
        <v>2077.46</v>
      </c>
      <c r="N7549" s="22">
        <f>shipments[[#This Row],[Amount]]-shipments[[#This Row],[total cost]]</f>
        <v>3565.54</v>
      </c>
    </row>
    <row r="7550" spans="1:14" x14ac:dyDescent="0.35">
      <c r="A7550" t="s">
        <v>7607</v>
      </c>
      <c r="B7550" t="s">
        <v>8063</v>
      </c>
      <c r="C7550" t="s">
        <v>8017</v>
      </c>
      <c r="D7550" t="s">
        <v>8037</v>
      </c>
      <c r="E7550" s="1">
        <v>45540</v>
      </c>
      <c r="F7550">
        <v>5404.5</v>
      </c>
      <c r="G7550">
        <v>201</v>
      </c>
      <c r="H7550" t="s">
        <v>40</v>
      </c>
      <c r="I7550" t="str">
        <f>VLOOKUP(shipments[[#This Row],[SPID]],CHOOSE({1,2},people[[#All],[SPID]],people[[#All],[Sales_person]]),2,0)</f>
        <v>Roddy Speechley</v>
      </c>
      <c r="J7550">
        <f>YEAR(shipments[[#This Row],[Shipdate]])</f>
        <v>2024</v>
      </c>
      <c r="K7550" s="22"/>
      <c r="L7550" s="22">
        <f>VLOOKUP(shipments[[#This Row],[PID]],CHOOSE({1,2},products[PID],products[Cost_per_box]),2,0)</f>
        <v>9.94</v>
      </c>
      <c r="M7550" s="22">
        <f>shipments[[#This Row],[Boxes]]*shipments[[#This Row],[cost_per_box]]</f>
        <v>1997.9399999999998</v>
      </c>
      <c r="N7550" s="22">
        <f>shipments[[#This Row],[Amount]]-shipments[[#This Row],[total cost]]</f>
        <v>3406.5600000000004</v>
      </c>
    </row>
    <row r="7551" spans="1:14" x14ac:dyDescent="0.35">
      <c r="A7551" t="s">
        <v>7608</v>
      </c>
      <c r="B7551" t="s">
        <v>8063</v>
      </c>
      <c r="C7551" t="s">
        <v>8017</v>
      </c>
      <c r="D7551" t="s">
        <v>8034</v>
      </c>
      <c r="E7551" s="1">
        <v>45447</v>
      </c>
      <c r="F7551">
        <v>5260.5</v>
      </c>
      <c r="G7551">
        <v>188</v>
      </c>
      <c r="H7551" t="s">
        <v>7</v>
      </c>
      <c r="I7551" t="str">
        <f>VLOOKUP(shipments[[#This Row],[SPID]],CHOOSE({1,2},people[[#All],[SPID]],people[[#All],[Sales_person]]),2,0)</f>
        <v>Roddy Speechley</v>
      </c>
      <c r="J7551">
        <f>YEAR(shipments[[#This Row],[Shipdate]])</f>
        <v>2024</v>
      </c>
      <c r="K7551" s="22"/>
      <c r="L7551" s="22">
        <f>VLOOKUP(shipments[[#This Row],[PID]],CHOOSE({1,2},products[PID],products[Cost_per_box]),2,0)</f>
        <v>9.94</v>
      </c>
      <c r="M7551" s="22">
        <f>shipments[[#This Row],[Boxes]]*shipments[[#This Row],[cost_per_box]]</f>
        <v>1868.7199999999998</v>
      </c>
      <c r="N7551" s="22">
        <f>shipments[[#This Row],[Amount]]-shipments[[#This Row],[total cost]]</f>
        <v>3391.78</v>
      </c>
    </row>
    <row r="7552" spans="1:14" x14ac:dyDescent="0.35">
      <c r="A7552" t="s">
        <v>7609</v>
      </c>
      <c r="B7552" t="s">
        <v>8063</v>
      </c>
      <c r="C7552" t="s">
        <v>8017</v>
      </c>
      <c r="D7552" t="s">
        <v>8038</v>
      </c>
      <c r="E7552" s="1">
        <v>45330</v>
      </c>
      <c r="F7552">
        <v>5220</v>
      </c>
      <c r="G7552">
        <v>194</v>
      </c>
      <c r="H7552" t="s">
        <v>7</v>
      </c>
      <c r="I7552" t="str">
        <f>VLOOKUP(shipments[[#This Row],[SPID]],CHOOSE({1,2},people[[#All],[SPID]],people[[#All],[Sales_person]]),2,0)</f>
        <v>Roddy Speechley</v>
      </c>
      <c r="J7552">
        <f>YEAR(shipments[[#This Row],[Shipdate]])</f>
        <v>2024</v>
      </c>
      <c r="K7552" s="22"/>
      <c r="L7552" s="22">
        <f>VLOOKUP(shipments[[#This Row],[PID]],CHOOSE({1,2},products[PID],products[Cost_per_box]),2,0)</f>
        <v>9.94</v>
      </c>
      <c r="M7552" s="22">
        <f>shipments[[#This Row],[Boxes]]*shipments[[#This Row],[cost_per_box]]</f>
        <v>1928.36</v>
      </c>
      <c r="N7552" s="22">
        <f>shipments[[#This Row],[Amount]]-shipments[[#This Row],[total cost]]</f>
        <v>3291.6400000000003</v>
      </c>
    </row>
    <row r="7553" spans="1:14" x14ac:dyDescent="0.35">
      <c r="A7553" t="s">
        <v>7610</v>
      </c>
      <c r="B7553" t="s">
        <v>8063</v>
      </c>
      <c r="C7553" t="s">
        <v>8019</v>
      </c>
      <c r="D7553" t="s">
        <v>8037</v>
      </c>
      <c r="E7553" s="1">
        <v>45181</v>
      </c>
      <c r="F7553">
        <v>3703.5</v>
      </c>
      <c r="G7553">
        <v>177</v>
      </c>
      <c r="H7553" t="s">
        <v>7</v>
      </c>
      <c r="I7553" t="str">
        <f>VLOOKUP(shipments[[#This Row],[SPID]],CHOOSE({1,2},people[[#All],[SPID]],people[[#All],[Sales_person]]),2,0)</f>
        <v>Roddy Speechley</v>
      </c>
      <c r="J7553">
        <f>YEAR(shipments[[#This Row],[Shipdate]])</f>
        <v>2023</v>
      </c>
      <c r="K7553" s="22"/>
      <c r="L7553" s="22">
        <f>VLOOKUP(shipments[[#This Row],[PID]],CHOOSE({1,2},products[PID],products[Cost_per_box]),2,0)</f>
        <v>3.68</v>
      </c>
      <c r="M7553" s="22">
        <f>shipments[[#This Row],[Boxes]]*shipments[[#This Row],[cost_per_box]]</f>
        <v>651.36</v>
      </c>
      <c r="N7553" s="22">
        <f>shipments[[#This Row],[Amount]]-shipments[[#This Row],[total cost]]</f>
        <v>3052.14</v>
      </c>
    </row>
    <row r="7554" spans="1:14" x14ac:dyDescent="0.35">
      <c r="A7554" t="s">
        <v>7611</v>
      </c>
      <c r="B7554" t="s">
        <v>8063</v>
      </c>
      <c r="C7554" t="s">
        <v>8019</v>
      </c>
      <c r="D7554" t="s">
        <v>8038</v>
      </c>
      <c r="E7554" s="1">
        <v>45450</v>
      </c>
      <c r="F7554">
        <v>9173.25</v>
      </c>
      <c r="G7554">
        <v>483</v>
      </c>
      <c r="H7554" t="s">
        <v>7</v>
      </c>
      <c r="I7554" t="str">
        <f>VLOOKUP(shipments[[#This Row],[SPID]],CHOOSE({1,2},people[[#All],[SPID]],people[[#All],[Sales_person]]),2,0)</f>
        <v>Roddy Speechley</v>
      </c>
      <c r="J7554">
        <f>YEAR(shipments[[#This Row],[Shipdate]])</f>
        <v>2024</v>
      </c>
      <c r="K7554" s="22"/>
      <c r="L7554" s="22">
        <f>VLOOKUP(shipments[[#This Row],[PID]],CHOOSE({1,2},products[PID],products[Cost_per_box]),2,0)</f>
        <v>3.68</v>
      </c>
      <c r="M7554" s="22">
        <f>shipments[[#This Row],[Boxes]]*shipments[[#This Row],[cost_per_box]]</f>
        <v>1777.44</v>
      </c>
      <c r="N7554" s="22">
        <f>shipments[[#This Row],[Amount]]-shipments[[#This Row],[total cost]]</f>
        <v>7395.8099999999995</v>
      </c>
    </row>
    <row r="7555" spans="1:14" x14ac:dyDescent="0.35">
      <c r="A7555" t="s">
        <v>7612</v>
      </c>
      <c r="B7555" t="s">
        <v>8063</v>
      </c>
      <c r="C7555" t="s">
        <v>8020</v>
      </c>
      <c r="D7555" t="s">
        <v>8038</v>
      </c>
      <c r="E7555" s="1">
        <v>45106</v>
      </c>
      <c r="F7555">
        <v>3971.25</v>
      </c>
      <c r="G7555">
        <v>265</v>
      </c>
      <c r="H7555" t="s">
        <v>7</v>
      </c>
      <c r="I7555" t="str">
        <f>VLOOKUP(shipments[[#This Row],[SPID]],CHOOSE({1,2},people[[#All],[SPID]],people[[#All],[Sales_person]]),2,0)</f>
        <v>Roddy Speechley</v>
      </c>
      <c r="J7555">
        <f>YEAR(shipments[[#This Row],[Shipdate]])</f>
        <v>2023</v>
      </c>
      <c r="K7555" s="22"/>
      <c r="L7555" s="22">
        <f>VLOOKUP(shipments[[#This Row],[PID]],CHOOSE({1,2},products[PID],products[Cost_per_box]),2,0)</f>
        <v>8.2200000000000006</v>
      </c>
      <c r="M7555" s="22">
        <f>shipments[[#This Row],[Boxes]]*shipments[[#This Row],[cost_per_box]]</f>
        <v>2178.3000000000002</v>
      </c>
      <c r="N7555" s="22">
        <f>shipments[[#This Row],[Amount]]-shipments[[#This Row],[total cost]]</f>
        <v>1792.9499999999998</v>
      </c>
    </row>
    <row r="7556" spans="1:14" x14ac:dyDescent="0.35">
      <c r="A7556" t="s">
        <v>7613</v>
      </c>
      <c r="B7556" t="s">
        <v>8063</v>
      </c>
      <c r="C7556" t="s">
        <v>8020</v>
      </c>
      <c r="D7556" t="s">
        <v>8033</v>
      </c>
      <c r="E7556" s="1">
        <v>44945</v>
      </c>
      <c r="F7556">
        <v>6594.75</v>
      </c>
      <c r="G7556">
        <v>472</v>
      </c>
      <c r="H7556" t="s">
        <v>7</v>
      </c>
      <c r="I7556" t="str">
        <f>VLOOKUP(shipments[[#This Row],[SPID]],CHOOSE({1,2},people[[#All],[SPID]],people[[#All],[Sales_person]]),2,0)</f>
        <v>Roddy Speechley</v>
      </c>
      <c r="J7556">
        <f>YEAR(shipments[[#This Row],[Shipdate]])</f>
        <v>2023</v>
      </c>
      <c r="K7556" s="22"/>
      <c r="L7556" s="22">
        <f>VLOOKUP(shipments[[#This Row],[PID]],CHOOSE({1,2},products[PID],products[Cost_per_box]),2,0)</f>
        <v>8.2200000000000006</v>
      </c>
      <c r="M7556" s="22">
        <f>shipments[[#This Row],[Boxes]]*shipments[[#This Row],[cost_per_box]]</f>
        <v>3879.84</v>
      </c>
      <c r="N7556" s="22">
        <f>shipments[[#This Row],[Amount]]-shipments[[#This Row],[total cost]]</f>
        <v>2714.91</v>
      </c>
    </row>
    <row r="7557" spans="1:14" x14ac:dyDescent="0.35">
      <c r="A7557" t="s">
        <v>7614</v>
      </c>
      <c r="B7557" t="s">
        <v>8063</v>
      </c>
      <c r="C7557" t="s">
        <v>8020</v>
      </c>
      <c r="D7557" t="s">
        <v>8038</v>
      </c>
      <c r="E7557" s="1">
        <v>45505</v>
      </c>
      <c r="F7557">
        <v>4997.25</v>
      </c>
      <c r="G7557">
        <v>334</v>
      </c>
      <c r="H7557" t="s">
        <v>18</v>
      </c>
      <c r="I7557" t="str">
        <f>VLOOKUP(shipments[[#This Row],[SPID]],CHOOSE({1,2},people[[#All],[SPID]],people[[#All],[Sales_person]]),2,0)</f>
        <v>Roddy Speechley</v>
      </c>
      <c r="J7557">
        <f>YEAR(shipments[[#This Row],[Shipdate]])</f>
        <v>2024</v>
      </c>
      <c r="K7557" s="22"/>
      <c r="L7557" s="22">
        <f>VLOOKUP(shipments[[#This Row],[PID]],CHOOSE({1,2},products[PID],products[Cost_per_box]),2,0)</f>
        <v>8.2200000000000006</v>
      </c>
      <c r="M7557" s="22">
        <f>shipments[[#This Row],[Boxes]]*shipments[[#This Row],[cost_per_box]]</f>
        <v>2745.48</v>
      </c>
      <c r="N7557" s="22">
        <f>shipments[[#This Row],[Amount]]-shipments[[#This Row],[total cost]]</f>
        <v>2251.77</v>
      </c>
    </row>
    <row r="7558" spans="1:14" x14ac:dyDescent="0.35">
      <c r="A7558" t="s">
        <v>7615</v>
      </c>
      <c r="B7558" t="s">
        <v>8063</v>
      </c>
      <c r="C7558" t="s">
        <v>8022</v>
      </c>
      <c r="D7558" t="s">
        <v>8034</v>
      </c>
      <c r="E7558" s="1">
        <v>45188</v>
      </c>
      <c r="F7558">
        <v>4385.25</v>
      </c>
      <c r="G7558">
        <v>293</v>
      </c>
      <c r="H7558" t="s">
        <v>7</v>
      </c>
      <c r="I7558" t="str">
        <f>VLOOKUP(shipments[[#This Row],[SPID]],CHOOSE({1,2},people[[#All],[SPID]],people[[#All],[Sales_person]]),2,0)</f>
        <v>Roddy Speechley</v>
      </c>
      <c r="J7558">
        <f>YEAR(shipments[[#This Row],[Shipdate]])</f>
        <v>2023</v>
      </c>
      <c r="K7558" s="22"/>
      <c r="L7558" s="22">
        <f>VLOOKUP(shipments[[#This Row],[PID]],CHOOSE({1,2},products[PID],products[Cost_per_box]),2,0)</f>
        <v>4.74</v>
      </c>
      <c r="M7558" s="22">
        <f>shipments[[#This Row],[Boxes]]*shipments[[#This Row],[cost_per_box]]</f>
        <v>1388.8200000000002</v>
      </c>
      <c r="N7558" s="22">
        <f>shipments[[#This Row],[Amount]]-shipments[[#This Row],[total cost]]</f>
        <v>2996.43</v>
      </c>
    </row>
    <row r="7559" spans="1:14" x14ac:dyDescent="0.35">
      <c r="A7559" t="s">
        <v>7616</v>
      </c>
      <c r="B7559" t="s">
        <v>8063</v>
      </c>
      <c r="C7559" t="s">
        <v>8022</v>
      </c>
      <c r="D7559" t="s">
        <v>8037</v>
      </c>
      <c r="E7559" s="1">
        <v>45124</v>
      </c>
      <c r="F7559">
        <v>10154.25</v>
      </c>
      <c r="G7559">
        <v>726</v>
      </c>
      <c r="H7559" t="s">
        <v>7</v>
      </c>
      <c r="I7559" t="str">
        <f>VLOOKUP(shipments[[#This Row],[SPID]],CHOOSE({1,2},people[[#All],[SPID]],people[[#All],[Sales_person]]),2,0)</f>
        <v>Roddy Speechley</v>
      </c>
      <c r="J7559">
        <f>YEAR(shipments[[#This Row],[Shipdate]])</f>
        <v>2023</v>
      </c>
      <c r="K7559" s="22"/>
      <c r="L7559" s="22">
        <f>VLOOKUP(shipments[[#This Row],[PID]],CHOOSE({1,2},products[PID],products[Cost_per_box]),2,0)</f>
        <v>4.74</v>
      </c>
      <c r="M7559" s="22">
        <f>shipments[[#This Row],[Boxes]]*shipments[[#This Row],[cost_per_box]]</f>
        <v>3441.2400000000002</v>
      </c>
      <c r="N7559" s="22">
        <f>shipments[[#This Row],[Amount]]-shipments[[#This Row],[total cost]]</f>
        <v>6713.01</v>
      </c>
    </row>
    <row r="7560" spans="1:14" x14ac:dyDescent="0.35">
      <c r="A7560" t="s">
        <v>7617</v>
      </c>
      <c r="B7560" t="s">
        <v>8063</v>
      </c>
      <c r="C7560" t="s">
        <v>8023</v>
      </c>
      <c r="D7560" t="s">
        <v>8034</v>
      </c>
      <c r="E7560" s="1">
        <v>45565</v>
      </c>
      <c r="F7560">
        <v>3701.25</v>
      </c>
      <c r="G7560">
        <v>412</v>
      </c>
      <c r="H7560" t="s">
        <v>26</v>
      </c>
      <c r="I7560" t="str">
        <f>VLOOKUP(shipments[[#This Row],[SPID]],CHOOSE({1,2},people[[#All],[SPID]],people[[#All],[Sales_person]]),2,0)</f>
        <v>Roddy Speechley</v>
      </c>
      <c r="J7560">
        <f>YEAR(shipments[[#This Row],[Shipdate]])</f>
        <v>2024</v>
      </c>
      <c r="K7560" s="22"/>
      <c r="L7560" s="22">
        <f>VLOOKUP(shipments[[#This Row],[PID]],CHOOSE({1,2},products[PID],products[Cost_per_box]),2,0)</f>
        <v>10.51</v>
      </c>
      <c r="M7560" s="22">
        <f>shipments[[#This Row],[Boxes]]*shipments[[#This Row],[cost_per_box]]</f>
        <v>4330.12</v>
      </c>
      <c r="N7560" s="22">
        <f>shipments[[#This Row],[Amount]]-shipments[[#This Row],[total cost]]</f>
        <v>-628.86999999999989</v>
      </c>
    </row>
    <row r="7561" spans="1:14" x14ac:dyDescent="0.35">
      <c r="A7561" t="s">
        <v>7618</v>
      </c>
      <c r="B7561" t="s">
        <v>8063</v>
      </c>
      <c r="C7561" t="s">
        <v>8023</v>
      </c>
      <c r="D7561" t="s">
        <v>8036</v>
      </c>
      <c r="E7561" s="1">
        <v>45246</v>
      </c>
      <c r="F7561">
        <v>5022</v>
      </c>
      <c r="G7561">
        <v>558</v>
      </c>
      <c r="H7561" t="s">
        <v>7</v>
      </c>
      <c r="I7561" t="str">
        <f>VLOOKUP(shipments[[#This Row],[SPID]],CHOOSE({1,2},people[[#All],[SPID]],people[[#All],[Sales_person]]),2,0)</f>
        <v>Roddy Speechley</v>
      </c>
      <c r="J7561">
        <f>YEAR(shipments[[#This Row],[Shipdate]])</f>
        <v>2023</v>
      </c>
      <c r="K7561" s="22"/>
      <c r="L7561" s="22">
        <f>VLOOKUP(shipments[[#This Row],[PID]],CHOOSE({1,2},products[PID],products[Cost_per_box]),2,0)</f>
        <v>10.51</v>
      </c>
      <c r="M7561" s="22">
        <f>shipments[[#This Row],[Boxes]]*shipments[[#This Row],[cost_per_box]]</f>
        <v>5864.58</v>
      </c>
      <c r="N7561" s="22">
        <f>shipments[[#This Row],[Amount]]-shipments[[#This Row],[total cost]]</f>
        <v>-842.57999999999993</v>
      </c>
    </row>
    <row r="7562" spans="1:14" x14ac:dyDescent="0.35">
      <c r="A7562" t="s">
        <v>7619</v>
      </c>
      <c r="B7562" t="s">
        <v>8063</v>
      </c>
      <c r="C7562" t="s">
        <v>8023</v>
      </c>
      <c r="D7562" t="s">
        <v>8038</v>
      </c>
      <c r="E7562" s="1">
        <v>45229</v>
      </c>
      <c r="F7562">
        <v>7240.5</v>
      </c>
      <c r="G7562">
        <v>1207</v>
      </c>
      <c r="H7562" t="s">
        <v>7</v>
      </c>
      <c r="I7562" t="str">
        <f>VLOOKUP(shipments[[#This Row],[SPID]],CHOOSE({1,2},people[[#All],[SPID]],people[[#All],[Sales_person]]),2,0)</f>
        <v>Roddy Speechley</v>
      </c>
      <c r="J7562">
        <f>YEAR(shipments[[#This Row],[Shipdate]])</f>
        <v>2023</v>
      </c>
      <c r="K7562" s="22"/>
      <c r="L7562" s="22">
        <f>VLOOKUP(shipments[[#This Row],[PID]],CHOOSE({1,2},products[PID],products[Cost_per_box]),2,0)</f>
        <v>10.51</v>
      </c>
      <c r="M7562" s="22">
        <f>shipments[[#This Row],[Boxes]]*shipments[[#This Row],[cost_per_box]]</f>
        <v>12685.57</v>
      </c>
      <c r="N7562" s="22">
        <f>shipments[[#This Row],[Amount]]-shipments[[#This Row],[total cost]]</f>
        <v>-5445.07</v>
      </c>
    </row>
    <row r="7563" spans="1:14" x14ac:dyDescent="0.35">
      <c r="A7563" t="s">
        <v>7620</v>
      </c>
      <c r="B7563" t="s">
        <v>8063</v>
      </c>
      <c r="C7563" t="s">
        <v>8023</v>
      </c>
      <c r="D7563" t="s">
        <v>8038</v>
      </c>
      <c r="E7563" s="1">
        <v>45330</v>
      </c>
      <c r="F7563">
        <v>5832</v>
      </c>
      <c r="G7563">
        <v>729</v>
      </c>
      <c r="H7563" t="s">
        <v>7</v>
      </c>
      <c r="I7563" t="str">
        <f>VLOOKUP(shipments[[#This Row],[SPID]],CHOOSE({1,2},people[[#All],[SPID]],people[[#All],[Sales_person]]),2,0)</f>
        <v>Roddy Speechley</v>
      </c>
      <c r="J7563">
        <f>YEAR(shipments[[#This Row],[Shipdate]])</f>
        <v>2024</v>
      </c>
      <c r="K7563" s="22"/>
      <c r="L7563" s="22">
        <f>VLOOKUP(shipments[[#This Row],[PID]],CHOOSE({1,2},products[PID],products[Cost_per_box]),2,0)</f>
        <v>10.51</v>
      </c>
      <c r="M7563" s="22">
        <f>shipments[[#This Row],[Boxes]]*shipments[[#This Row],[cost_per_box]]</f>
        <v>7661.79</v>
      </c>
      <c r="N7563" s="22">
        <f>shipments[[#This Row],[Amount]]-shipments[[#This Row],[total cost]]</f>
        <v>-1829.79</v>
      </c>
    </row>
    <row r="7564" spans="1:14" x14ac:dyDescent="0.35">
      <c r="A7564" t="s">
        <v>7621</v>
      </c>
      <c r="B7564" t="s">
        <v>8063</v>
      </c>
      <c r="C7564" t="s">
        <v>8023</v>
      </c>
      <c r="D7564" t="s">
        <v>8036</v>
      </c>
      <c r="E7564" s="1">
        <v>44928</v>
      </c>
      <c r="F7564">
        <v>6043.5</v>
      </c>
      <c r="G7564">
        <v>864</v>
      </c>
      <c r="H7564" t="s">
        <v>7</v>
      </c>
      <c r="I7564" t="str">
        <f>VLOOKUP(shipments[[#This Row],[SPID]],CHOOSE({1,2},people[[#All],[SPID]],people[[#All],[Sales_person]]),2,0)</f>
        <v>Roddy Speechley</v>
      </c>
      <c r="J7564">
        <f>YEAR(shipments[[#This Row],[Shipdate]])</f>
        <v>2023</v>
      </c>
      <c r="K7564" s="22"/>
      <c r="L7564" s="22">
        <f>VLOOKUP(shipments[[#This Row],[PID]],CHOOSE({1,2},products[PID],products[Cost_per_box]),2,0)</f>
        <v>10.51</v>
      </c>
      <c r="M7564" s="22">
        <f>shipments[[#This Row],[Boxes]]*shipments[[#This Row],[cost_per_box]]</f>
        <v>9080.64</v>
      </c>
      <c r="N7564" s="22">
        <f>shipments[[#This Row],[Amount]]-shipments[[#This Row],[total cost]]</f>
        <v>-3037.1399999999994</v>
      </c>
    </row>
    <row r="7565" spans="1:14" x14ac:dyDescent="0.35">
      <c r="A7565" t="s">
        <v>7622</v>
      </c>
      <c r="B7565" t="s">
        <v>8063</v>
      </c>
      <c r="C7565" t="s">
        <v>8024</v>
      </c>
      <c r="D7565" t="s">
        <v>8038</v>
      </c>
      <c r="E7565" s="1">
        <v>45246</v>
      </c>
      <c r="F7565">
        <v>2261.25</v>
      </c>
      <c r="G7565">
        <v>126</v>
      </c>
      <c r="H7565" t="s">
        <v>7</v>
      </c>
      <c r="I7565" t="str">
        <f>VLOOKUP(shipments[[#This Row],[SPID]],CHOOSE({1,2},people[[#All],[SPID]],people[[#All],[Sales_person]]),2,0)</f>
        <v>Roddy Speechley</v>
      </c>
      <c r="J7565">
        <f>YEAR(shipments[[#This Row],[Shipdate]])</f>
        <v>2023</v>
      </c>
      <c r="K7565" s="22"/>
      <c r="L7565" s="22">
        <f>VLOOKUP(shipments[[#This Row],[PID]],CHOOSE({1,2},products[PID],products[Cost_per_box]),2,0)</f>
        <v>6.43</v>
      </c>
      <c r="M7565" s="22">
        <f>shipments[[#This Row],[Boxes]]*shipments[[#This Row],[cost_per_box]]</f>
        <v>810.18</v>
      </c>
      <c r="N7565" s="22">
        <f>shipments[[#This Row],[Amount]]-shipments[[#This Row],[total cost]]</f>
        <v>1451.0700000000002</v>
      </c>
    </row>
    <row r="7566" spans="1:14" x14ac:dyDescent="0.35">
      <c r="A7566" t="s">
        <v>7623</v>
      </c>
      <c r="B7566" t="s">
        <v>8063</v>
      </c>
      <c r="C7566" t="s">
        <v>8024</v>
      </c>
      <c r="D7566" t="s">
        <v>8034</v>
      </c>
      <c r="E7566" s="1">
        <v>45518</v>
      </c>
      <c r="F7566">
        <v>5865.75</v>
      </c>
      <c r="G7566">
        <v>392</v>
      </c>
      <c r="H7566" t="s">
        <v>18</v>
      </c>
      <c r="I7566" t="str">
        <f>VLOOKUP(shipments[[#This Row],[SPID]],CHOOSE({1,2},people[[#All],[SPID]],people[[#All],[Sales_person]]),2,0)</f>
        <v>Roddy Speechley</v>
      </c>
      <c r="J7566">
        <f>YEAR(shipments[[#This Row],[Shipdate]])</f>
        <v>2024</v>
      </c>
      <c r="K7566" s="22"/>
      <c r="L7566" s="22">
        <f>VLOOKUP(shipments[[#This Row],[PID]],CHOOSE({1,2},products[PID],products[Cost_per_box]),2,0)</f>
        <v>6.43</v>
      </c>
      <c r="M7566" s="22">
        <f>shipments[[#This Row],[Boxes]]*shipments[[#This Row],[cost_per_box]]</f>
        <v>2520.56</v>
      </c>
      <c r="N7566" s="22">
        <f>shipments[[#This Row],[Amount]]-shipments[[#This Row],[total cost]]</f>
        <v>3345.19</v>
      </c>
    </row>
    <row r="7567" spans="1:14" x14ac:dyDescent="0.35">
      <c r="A7567" t="s">
        <v>7624</v>
      </c>
      <c r="B7567" t="s">
        <v>8063</v>
      </c>
      <c r="C7567" t="s">
        <v>8025</v>
      </c>
      <c r="D7567" t="s">
        <v>8037</v>
      </c>
      <c r="E7567" s="1">
        <v>45005</v>
      </c>
      <c r="F7567">
        <v>10055.25</v>
      </c>
      <c r="G7567">
        <v>503</v>
      </c>
      <c r="H7567" t="s">
        <v>7</v>
      </c>
      <c r="I7567" t="str">
        <f>VLOOKUP(shipments[[#This Row],[SPID]],CHOOSE({1,2},people[[#All],[SPID]],people[[#All],[Sales_person]]),2,0)</f>
        <v>Roddy Speechley</v>
      </c>
      <c r="J7567">
        <f>YEAR(shipments[[#This Row],[Shipdate]])</f>
        <v>2023</v>
      </c>
      <c r="K7567" s="22"/>
      <c r="L7567" s="22">
        <f>VLOOKUP(shipments[[#This Row],[PID]],CHOOSE({1,2},products[PID],products[Cost_per_box]),2,0)</f>
        <v>12.41</v>
      </c>
      <c r="M7567" s="22">
        <f>shipments[[#This Row],[Boxes]]*shipments[[#This Row],[cost_per_box]]</f>
        <v>6242.2300000000005</v>
      </c>
      <c r="N7567" s="22">
        <f>shipments[[#This Row],[Amount]]-shipments[[#This Row],[total cost]]</f>
        <v>3813.0199999999995</v>
      </c>
    </row>
    <row r="7568" spans="1:14" x14ac:dyDescent="0.35">
      <c r="A7568" t="s">
        <v>7625</v>
      </c>
      <c r="B7568" t="s">
        <v>8063</v>
      </c>
      <c r="C7568" t="s">
        <v>8027</v>
      </c>
      <c r="D7568" t="s">
        <v>8033</v>
      </c>
      <c r="E7568" s="1">
        <v>45254</v>
      </c>
      <c r="F7568">
        <v>765</v>
      </c>
      <c r="G7568">
        <v>110</v>
      </c>
      <c r="H7568" t="s">
        <v>7</v>
      </c>
      <c r="I7568" t="str">
        <f>VLOOKUP(shipments[[#This Row],[SPID]],CHOOSE({1,2},people[[#All],[SPID]],people[[#All],[Sales_person]]),2,0)</f>
        <v>Roddy Speechley</v>
      </c>
      <c r="J7568">
        <f>YEAR(shipments[[#This Row],[Shipdate]])</f>
        <v>2023</v>
      </c>
      <c r="K7568" s="22"/>
      <c r="L7568" s="22">
        <f>VLOOKUP(shipments[[#This Row],[PID]],CHOOSE({1,2},products[PID],products[Cost_per_box]),2,0)</f>
        <v>8.43</v>
      </c>
      <c r="M7568" s="22">
        <f>shipments[[#This Row],[Boxes]]*shipments[[#This Row],[cost_per_box]]</f>
        <v>927.3</v>
      </c>
      <c r="N7568" s="22">
        <f>shipments[[#This Row],[Amount]]-shipments[[#This Row],[total cost]]</f>
        <v>-162.29999999999995</v>
      </c>
    </row>
    <row r="7569" spans="1:14" x14ac:dyDescent="0.35">
      <c r="A7569" t="s">
        <v>7626</v>
      </c>
      <c r="B7569" t="s">
        <v>8063</v>
      </c>
      <c r="C7569" t="s">
        <v>8027</v>
      </c>
      <c r="D7569" t="s">
        <v>8033</v>
      </c>
      <c r="E7569" s="1">
        <v>44965</v>
      </c>
      <c r="F7569">
        <v>1467</v>
      </c>
      <c r="G7569">
        <v>184</v>
      </c>
      <c r="H7569" t="s">
        <v>7</v>
      </c>
      <c r="I7569" t="str">
        <f>VLOOKUP(shipments[[#This Row],[SPID]],CHOOSE({1,2},people[[#All],[SPID]],people[[#All],[Sales_person]]),2,0)</f>
        <v>Roddy Speechley</v>
      </c>
      <c r="J7569">
        <f>YEAR(shipments[[#This Row],[Shipdate]])</f>
        <v>2023</v>
      </c>
      <c r="K7569" s="22"/>
      <c r="L7569" s="22">
        <f>VLOOKUP(shipments[[#This Row],[PID]],CHOOSE({1,2},products[PID],products[Cost_per_box]),2,0)</f>
        <v>8.43</v>
      </c>
      <c r="M7569" s="22">
        <f>shipments[[#This Row],[Boxes]]*shipments[[#This Row],[cost_per_box]]</f>
        <v>1551.12</v>
      </c>
      <c r="N7569" s="22">
        <f>shipments[[#This Row],[Amount]]-shipments[[#This Row],[total cost]]</f>
        <v>-84.119999999999891</v>
      </c>
    </row>
    <row r="7570" spans="1:14" x14ac:dyDescent="0.35">
      <c r="A7570" t="s">
        <v>7627</v>
      </c>
      <c r="B7570" t="s">
        <v>8063</v>
      </c>
      <c r="C7570" t="s">
        <v>8027</v>
      </c>
      <c r="D7570" t="s">
        <v>8038</v>
      </c>
      <c r="E7570" s="1">
        <v>45173</v>
      </c>
      <c r="F7570">
        <v>7024.5</v>
      </c>
      <c r="G7570">
        <v>703</v>
      </c>
      <c r="H7570" t="s">
        <v>7</v>
      </c>
      <c r="I7570" t="str">
        <f>VLOOKUP(shipments[[#This Row],[SPID]],CHOOSE({1,2},people[[#All],[SPID]],people[[#All],[Sales_person]]),2,0)</f>
        <v>Roddy Speechley</v>
      </c>
      <c r="J7570">
        <f>YEAR(shipments[[#This Row],[Shipdate]])</f>
        <v>2023</v>
      </c>
      <c r="K7570" s="22"/>
      <c r="L7570" s="22">
        <f>VLOOKUP(shipments[[#This Row],[PID]],CHOOSE({1,2},products[PID],products[Cost_per_box]),2,0)</f>
        <v>8.43</v>
      </c>
      <c r="M7570" s="22">
        <f>shipments[[#This Row],[Boxes]]*shipments[[#This Row],[cost_per_box]]</f>
        <v>5926.29</v>
      </c>
      <c r="N7570" s="22">
        <f>shipments[[#This Row],[Amount]]-shipments[[#This Row],[total cost]]</f>
        <v>1098.21</v>
      </c>
    </row>
    <row r="7571" spans="1:14" x14ac:dyDescent="0.35">
      <c r="A7571" t="s">
        <v>7628</v>
      </c>
      <c r="B7571" t="s">
        <v>8063</v>
      </c>
      <c r="C7571" t="s">
        <v>8028</v>
      </c>
      <c r="D7571" t="s">
        <v>8033</v>
      </c>
      <c r="E7571" s="1">
        <v>44965</v>
      </c>
      <c r="F7571">
        <v>6671.25</v>
      </c>
      <c r="G7571">
        <v>742</v>
      </c>
      <c r="H7571" t="s">
        <v>7</v>
      </c>
      <c r="I7571" t="str">
        <f>VLOOKUP(shipments[[#This Row],[SPID]],CHOOSE({1,2},people[[#All],[SPID]],people[[#All],[Sales_person]]),2,0)</f>
        <v>Roddy Speechley</v>
      </c>
      <c r="J7571">
        <f>YEAR(shipments[[#This Row],[Shipdate]])</f>
        <v>2023</v>
      </c>
      <c r="K7571" s="22"/>
      <c r="L7571" s="22">
        <f>VLOOKUP(shipments[[#This Row],[PID]],CHOOSE({1,2},products[PID],products[Cost_per_box]),2,0)</f>
        <v>6.8</v>
      </c>
      <c r="M7571" s="22">
        <f>shipments[[#This Row],[Boxes]]*shipments[[#This Row],[cost_per_box]]</f>
        <v>5045.5999999999995</v>
      </c>
      <c r="N7571" s="22">
        <f>shipments[[#This Row],[Amount]]-shipments[[#This Row],[total cost]]</f>
        <v>1625.6500000000005</v>
      </c>
    </row>
    <row r="7572" spans="1:14" x14ac:dyDescent="0.35">
      <c r="A7572" t="s">
        <v>7629</v>
      </c>
      <c r="B7572" t="s">
        <v>8063</v>
      </c>
      <c r="C7572" t="s">
        <v>8028</v>
      </c>
      <c r="D7572" t="s">
        <v>8038</v>
      </c>
      <c r="E7572" s="1">
        <v>45174</v>
      </c>
      <c r="F7572">
        <v>1707.75</v>
      </c>
      <c r="G7572">
        <v>190</v>
      </c>
      <c r="H7572" t="s">
        <v>7</v>
      </c>
      <c r="I7572" t="str">
        <f>VLOOKUP(shipments[[#This Row],[SPID]],CHOOSE({1,2},people[[#All],[SPID]],people[[#All],[Sales_person]]),2,0)</f>
        <v>Roddy Speechley</v>
      </c>
      <c r="J7572">
        <f>YEAR(shipments[[#This Row],[Shipdate]])</f>
        <v>2023</v>
      </c>
      <c r="K7572" s="22"/>
      <c r="L7572" s="22">
        <f>VLOOKUP(shipments[[#This Row],[PID]],CHOOSE({1,2},products[PID],products[Cost_per_box]),2,0)</f>
        <v>6.8</v>
      </c>
      <c r="M7572" s="22">
        <f>shipments[[#This Row],[Boxes]]*shipments[[#This Row],[cost_per_box]]</f>
        <v>1292</v>
      </c>
      <c r="N7572" s="22">
        <f>shipments[[#This Row],[Amount]]-shipments[[#This Row],[total cost]]</f>
        <v>415.75</v>
      </c>
    </row>
    <row r="7573" spans="1:14" x14ac:dyDescent="0.35">
      <c r="A7573" t="s">
        <v>7630</v>
      </c>
      <c r="B7573" t="s">
        <v>8063</v>
      </c>
      <c r="C7573" t="s">
        <v>8028</v>
      </c>
      <c r="D7573" t="s">
        <v>8035</v>
      </c>
      <c r="E7573" s="1">
        <v>45562</v>
      </c>
      <c r="F7573">
        <v>8487</v>
      </c>
      <c r="G7573">
        <v>943</v>
      </c>
      <c r="H7573" t="s">
        <v>26</v>
      </c>
      <c r="I7573" t="str">
        <f>VLOOKUP(shipments[[#This Row],[SPID]],CHOOSE({1,2},people[[#All],[SPID]],people[[#All],[Sales_person]]),2,0)</f>
        <v>Roddy Speechley</v>
      </c>
      <c r="J7573">
        <f>YEAR(shipments[[#This Row],[Shipdate]])</f>
        <v>2024</v>
      </c>
      <c r="K7573" s="22"/>
      <c r="L7573" s="22">
        <f>VLOOKUP(shipments[[#This Row],[PID]],CHOOSE({1,2},products[PID],products[Cost_per_box]),2,0)</f>
        <v>6.8</v>
      </c>
      <c r="M7573" s="22">
        <f>shipments[[#This Row],[Boxes]]*shipments[[#This Row],[cost_per_box]]</f>
        <v>6412.4</v>
      </c>
      <c r="N7573" s="22">
        <f>shipments[[#This Row],[Amount]]-shipments[[#This Row],[total cost]]</f>
        <v>2074.6000000000004</v>
      </c>
    </row>
    <row r="7574" spans="1:14" x14ac:dyDescent="0.35">
      <c r="A7574" t="s">
        <v>7631</v>
      </c>
      <c r="B7574" t="s">
        <v>8063</v>
      </c>
      <c r="C7574" t="s">
        <v>8028</v>
      </c>
      <c r="D7574" t="s">
        <v>8034</v>
      </c>
      <c r="E7574" s="1">
        <v>45350</v>
      </c>
      <c r="F7574">
        <v>18067.5</v>
      </c>
      <c r="G7574">
        <v>2259</v>
      </c>
      <c r="H7574" t="s">
        <v>7</v>
      </c>
      <c r="I7574" t="str">
        <f>VLOOKUP(shipments[[#This Row],[SPID]],CHOOSE({1,2},people[[#All],[SPID]],people[[#All],[Sales_person]]),2,0)</f>
        <v>Roddy Speechley</v>
      </c>
      <c r="J7574">
        <f>YEAR(shipments[[#This Row],[Shipdate]])</f>
        <v>2024</v>
      </c>
      <c r="K7574" s="22"/>
      <c r="L7574" s="22">
        <f>VLOOKUP(shipments[[#This Row],[PID]],CHOOSE({1,2},products[PID],products[Cost_per_box]),2,0)</f>
        <v>6.8</v>
      </c>
      <c r="M7574" s="22">
        <f>shipments[[#This Row],[Boxes]]*shipments[[#This Row],[cost_per_box]]</f>
        <v>15361.199999999999</v>
      </c>
      <c r="N7574" s="22">
        <f>shipments[[#This Row],[Amount]]-shipments[[#This Row],[total cost]]</f>
        <v>2706.3000000000011</v>
      </c>
    </row>
    <row r="7575" spans="1:14" x14ac:dyDescent="0.35">
      <c r="A7575" t="s">
        <v>7632</v>
      </c>
      <c r="B7575" t="s">
        <v>8063</v>
      </c>
      <c r="C7575" t="s">
        <v>8028</v>
      </c>
      <c r="D7575" t="s">
        <v>8037</v>
      </c>
      <c r="E7575" s="1">
        <v>45534</v>
      </c>
      <c r="F7575">
        <v>17095.5</v>
      </c>
      <c r="G7575">
        <v>1900</v>
      </c>
      <c r="H7575" t="s">
        <v>18</v>
      </c>
      <c r="I7575" t="str">
        <f>VLOOKUP(shipments[[#This Row],[SPID]],CHOOSE({1,2},people[[#All],[SPID]],people[[#All],[Sales_person]]),2,0)</f>
        <v>Roddy Speechley</v>
      </c>
      <c r="J7575">
        <f>YEAR(shipments[[#This Row],[Shipdate]])</f>
        <v>2024</v>
      </c>
      <c r="K7575" s="22"/>
      <c r="L7575" s="22">
        <f>VLOOKUP(shipments[[#This Row],[PID]],CHOOSE({1,2},products[PID],products[Cost_per_box]),2,0)</f>
        <v>6.8</v>
      </c>
      <c r="M7575" s="22">
        <f>shipments[[#This Row],[Boxes]]*shipments[[#This Row],[cost_per_box]]</f>
        <v>12920</v>
      </c>
      <c r="N7575" s="22">
        <f>shipments[[#This Row],[Amount]]-shipments[[#This Row],[total cost]]</f>
        <v>4175.5</v>
      </c>
    </row>
    <row r="7576" spans="1:14" x14ac:dyDescent="0.35">
      <c r="A7576" t="s">
        <v>7633</v>
      </c>
      <c r="B7576" t="s">
        <v>8063</v>
      </c>
      <c r="C7576" t="s">
        <v>8028</v>
      </c>
      <c r="D7576" t="s">
        <v>8038</v>
      </c>
      <c r="E7576" s="1">
        <v>45266</v>
      </c>
      <c r="F7576">
        <v>9301.5</v>
      </c>
      <c r="G7576">
        <v>1163</v>
      </c>
      <c r="H7576" t="s">
        <v>7</v>
      </c>
      <c r="I7576" t="str">
        <f>VLOOKUP(shipments[[#This Row],[SPID]],CHOOSE({1,2},people[[#All],[SPID]],people[[#All],[Sales_person]]),2,0)</f>
        <v>Roddy Speechley</v>
      </c>
      <c r="J7576">
        <f>YEAR(shipments[[#This Row],[Shipdate]])</f>
        <v>2023</v>
      </c>
      <c r="K7576" s="22"/>
      <c r="L7576" s="22">
        <f>VLOOKUP(shipments[[#This Row],[PID]],CHOOSE({1,2},products[PID],products[Cost_per_box]),2,0)</f>
        <v>6.8</v>
      </c>
      <c r="M7576" s="22">
        <f>shipments[[#This Row],[Boxes]]*shipments[[#This Row],[cost_per_box]]</f>
        <v>7908.4</v>
      </c>
      <c r="N7576" s="22">
        <f>shipments[[#This Row],[Amount]]-shipments[[#This Row],[total cost]]</f>
        <v>1393.1000000000004</v>
      </c>
    </row>
    <row r="7577" spans="1:14" x14ac:dyDescent="0.35">
      <c r="A7577" t="s">
        <v>7634</v>
      </c>
      <c r="B7577" t="s">
        <v>8063</v>
      </c>
      <c r="C7577" t="s">
        <v>8029</v>
      </c>
      <c r="D7577" t="s">
        <v>8037</v>
      </c>
      <c r="E7577" s="1">
        <v>45267</v>
      </c>
      <c r="F7577">
        <v>2146.5</v>
      </c>
      <c r="G7577">
        <v>86</v>
      </c>
      <c r="H7577" t="s">
        <v>7</v>
      </c>
      <c r="I7577" t="str">
        <f>VLOOKUP(shipments[[#This Row],[SPID]],CHOOSE({1,2},people[[#All],[SPID]],people[[#All],[Sales_person]]),2,0)</f>
        <v>Roddy Speechley</v>
      </c>
      <c r="J7577">
        <f>YEAR(shipments[[#This Row],[Shipdate]])</f>
        <v>2023</v>
      </c>
      <c r="K7577" s="22"/>
      <c r="L7577" s="22">
        <f>VLOOKUP(shipments[[#This Row],[PID]],CHOOSE({1,2},products[PID],products[Cost_per_box]),2,0)</f>
        <v>5.04</v>
      </c>
      <c r="M7577" s="22">
        <f>shipments[[#This Row],[Boxes]]*shipments[[#This Row],[cost_per_box]]</f>
        <v>433.44</v>
      </c>
      <c r="N7577" s="22">
        <f>shipments[[#This Row],[Amount]]-shipments[[#This Row],[total cost]]</f>
        <v>1713.06</v>
      </c>
    </row>
    <row r="7578" spans="1:14" x14ac:dyDescent="0.35">
      <c r="A7578" t="s">
        <v>7635</v>
      </c>
      <c r="B7578" t="s">
        <v>8063</v>
      </c>
      <c r="C7578" t="s">
        <v>8030</v>
      </c>
      <c r="D7578" t="s">
        <v>8033</v>
      </c>
      <c r="E7578" s="1">
        <v>44992</v>
      </c>
      <c r="F7578">
        <v>4603.5</v>
      </c>
      <c r="G7578">
        <v>384</v>
      </c>
      <c r="H7578" t="s">
        <v>7</v>
      </c>
      <c r="I7578" t="str">
        <f>VLOOKUP(shipments[[#This Row],[SPID]],CHOOSE({1,2},people[[#All],[SPID]],people[[#All],[Sales_person]]),2,0)</f>
        <v>Roddy Speechley</v>
      </c>
      <c r="J7578">
        <f>YEAR(shipments[[#This Row],[Shipdate]])</f>
        <v>2023</v>
      </c>
      <c r="K7578" s="22"/>
      <c r="L7578" s="22">
        <f>VLOOKUP(shipments[[#This Row],[PID]],CHOOSE({1,2},products[PID],products[Cost_per_box]),2,0)</f>
        <v>2.76</v>
      </c>
      <c r="M7578" s="22">
        <f>shipments[[#This Row],[Boxes]]*shipments[[#This Row],[cost_per_box]]</f>
        <v>1059.8399999999999</v>
      </c>
      <c r="N7578" s="22">
        <f>shipments[[#This Row],[Amount]]-shipments[[#This Row],[total cost]]</f>
        <v>3543.66</v>
      </c>
    </row>
    <row r="7579" spans="1:14" x14ac:dyDescent="0.35">
      <c r="A7579" t="s">
        <v>7636</v>
      </c>
      <c r="B7579" t="s">
        <v>8063</v>
      </c>
      <c r="C7579" t="s">
        <v>8030</v>
      </c>
      <c r="D7579" t="s">
        <v>8037</v>
      </c>
      <c r="E7579" s="1">
        <v>45397</v>
      </c>
      <c r="F7579">
        <v>3096</v>
      </c>
      <c r="G7579">
        <v>344</v>
      </c>
      <c r="H7579" t="s">
        <v>7</v>
      </c>
      <c r="I7579" t="str">
        <f>VLOOKUP(shipments[[#This Row],[SPID]],CHOOSE({1,2},people[[#All],[SPID]],people[[#All],[Sales_person]]),2,0)</f>
        <v>Roddy Speechley</v>
      </c>
      <c r="J7579">
        <f>YEAR(shipments[[#This Row],[Shipdate]])</f>
        <v>2024</v>
      </c>
      <c r="K7579" s="22"/>
      <c r="L7579" s="22">
        <f>VLOOKUP(shipments[[#This Row],[PID]],CHOOSE({1,2},products[PID],products[Cost_per_box]),2,0)</f>
        <v>2.76</v>
      </c>
      <c r="M7579" s="22">
        <f>shipments[[#This Row],[Boxes]]*shipments[[#This Row],[cost_per_box]]</f>
        <v>949.43999999999994</v>
      </c>
      <c r="N7579" s="22">
        <f>shipments[[#This Row],[Amount]]-shipments[[#This Row],[total cost]]</f>
        <v>2146.56</v>
      </c>
    </row>
    <row r="7580" spans="1:14" x14ac:dyDescent="0.35">
      <c r="A7580" t="s">
        <v>7637</v>
      </c>
      <c r="B7580" t="s">
        <v>8063</v>
      </c>
      <c r="C7580" t="s">
        <v>8031</v>
      </c>
      <c r="D7580" t="s">
        <v>8033</v>
      </c>
      <c r="E7580" s="1">
        <v>45075</v>
      </c>
      <c r="F7580">
        <v>3548.25</v>
      </c>
      <c r="G7580">
        <v>444</v>
      </c>
      <c r="H7580" t="s">
        <v>7</v>
      </c>
      <c r="I7580" t="str">
        <f>VLOOKUP(shipments[[#This Row],[SPID]],CHOOSE({1,2},people[[#All],[SPID]],people[[#All],[Sales_person]]),2,0)</f>
        <v>Roddy Speechley</v>
      </c>
      <c r="J7580">
        <f>YEAR(shipments[[#This Row],[Shipdate]])</f>
        <v>2023</v>
      </c>
      <c r="K7580" s="22"/>
      <c r="L7580" s="22">
        <f>VLOOKUP(shipments[[#This Row],[PID]],CHOOSE({1,2},products[PID],products[Cost_per_box]),2,0)</f>
        <v>3.32</v>
      </c>
      <c r="M7580" s="22">
        <f>shipments[[#This Row],[Boxes]]*shipments[[#This Row],[cost_per_box]]</f>
        <v>1474.08</v>
      </c>
      <c r="N7580" s="22">
        <f>shipments[[#This Row],[Amount]]-shipments[[#This Row],[total cost]]</f>
        <v>2074.17</v>
      </c>
    </row>
    <row r="7581" spans="1:14" x14ac:dyDescent="0.35">
      <c r="A7581" t="s">
        <v>7638</v>
      </c>
      <c r="B7581" t="s">
        <v>8063</v>
      </c>
      <c r="C7581" t="s">
        <v>8032</v>
      </c>
      <c r="D7581" t="s">
        <v>8036</v>
      </c>
      <c r="E7581" s="1">
        <v>45222</v>
      </c>
      <c r="F7581">
        <v>8964</v>
      </c>
      <c r="G7581">
        <v>472</v>
      </c>
      <c r="H7581" t="s">
        <v>7</v>
      </c>
      <c r="I7581" t="str">
        <f>VLOOKUP(shipments[[#This Row],[SPID]],CHOOSE({1,2},people[[#All],[SPID]],people[[#All],[Sales_person]]),2,0)</f>
        <v>Roddy Speechley</v>
      </c>
      <c r="J7581">
        <f>YEAR(shipments[[#This Row],[Shipdate]])</f>
        <v>2023</v>
      </c>
      <c r="K7581" s="22"/>
      <c r="L7581" s="22">
        <f>VLOOKUP(shipments[[#This Row],[PID]],CHOOSE({1,2},products[PID],products[Cost_per_box]),2,0)</f>
        <v>2.65</v>
      </c>
      <c r="M7581" s="22">
        <f>shipments[[#This Row],[Boxes]]*shipments[[#This Row],[cost_per_box]]</f>
        <v>1250.8</v>
      </c>
      <c r="N7581" s="22">
        <f>shipments[[#This Row],[Amount]]-shipments[[#This Row],[total cost]]</f>
        <v>7713.2</v>
      </c>
    </row>
    <row r="7582" spans="1:14" x14ac:dyDescent="0.35">
      <c r="A7582" t="s">
        <v>7639</v>
      </c>
      <c r="B7582" t="s">
        <v>8063</v>
      </c>
      <c r="C7582" t="s">
        <v>8032</v>
      </c>
      <c r="D7582" t="s">
        <v>8033</v>
      </c>
      <c r="E7582" s="1">
        <v>45210</v>
      </c>
      <c r="F7582">
        <v>8428.5</v>
      </c>
      <c r="G7582">
        <v>402</v>
      </c>
      <c r="H7582" t="s">
        <v>7</v>
      </c>
      <c r="I7582" t="str">
        <f>VLOOKUP(shipments[[#This Row],[SPID]],CHOOSE({1,2},people[[#All],[SPID]],people[[#All],[Sales_person]]),2,0)</f>
        <v>Roddy Speechley</v>
      </c>
      <c r="J7582">
        <f>YEAR(shipments[[#This Row],[Shipdate]])</f>
        <v>2023</v>
      </c>
      <c r="K7582" s="22"/>
      <c r="L7582" s="22">
        <f>VLOOKUP(shipments[[#This Row],[PID]],CHOOSE({1,2},products[PID],products[Cost_per_box]),2,0)</f>
        <v>2.65</v>
      </c>
      <c r="M7582" s="22">
        <f>shipments[[#This Row],[Boxes]]*shipments[[#This Row],[cost_per_box]]</f>
        <v>1065.3</v>
      </c>
      <c r="N7582" s="22">
        <f>shipments[[#This Row],[Amount]]-shipments[[#This Row],[total cost]]</f>
        <v>7363.2</v>
      </c>
    </row>
    <row r="7583" spans="1:14" x14ac:dyDescent="0.35">
      <c r="A7583" t="s">
        <v>7640</v>
      </c>
      <c r="B7583" t="s">
        <v>8063</v>
      </c>
      <c r="C7583" t="s">
        <v>8032</v>
      </c>
      <c r="D7583" t="s">
        <v>8033</v>
      </c>
      <c r="E7583" s="1">
        <v>45414</v>
      </c>
      <c r="F7583">
        <v>7386.75</v>
      </c>
      <c r="G7583">
        <v>411</v>
      </c>
      <c r="H7583" t="s">
        <v>7</v>
      </c>
      <c r="I7583" t="str">
        <f>VLOOKUP(shipments[[#This Row],[SPID]],CHOOSE({1,2},people[[#All],[SPID]],people[[#All],[Sales_person]]),2,0)</f>
        <v>Roddy Speechley</v>
      </c>
      <c r="J7583">
        <f>YEAR(shipments[[#This Row],[Shipdate]])</f>
        <v>2024</v>
      </c>
      <c r="K7583" s="22"/>
      <c r="L7583" s="22">
        <f>VLOOKUP(shipments[[#This Row],[PID]],CHOOSE({1,2},products[PID],products[Cost_per_box]),2,0)</f>
        <v>2.65</v>
      </c>
      <c r="M7583" s="22">
        <f>shipments[[#This Row],[Boxes]]*shipments[[#This Row],[cost_per_box]]</f>
        <v>1089.1499999999999</v>
      </c>
      <c r="N7583" s="22">
        <f>shipments[[#This Row],[Amount]]-shipments[[#This Row],[total cost]]</f>
        <v>6297.6</v>
      </c>
    </row>
    <row r="7584" spans="1:14" x14ac:dyDescent="0.35">
      <c r="A7584" t="s">
        <v>7641</v>
      </c>
      <c r="B7584" t="s">
        <v>8063</v>
      </c>
      <c r="C7584" t="s">
        <v>8032</v>
      </c>
      <c r="D7584" t="s">
        <v>8033</v>
      </c>
      <c r="E7584" s="1">
        <v>45174</v>
      </c>
      <c r="F7584">
        <v>6565.5</v>
      </c>
      <c r="G7584">
        <v>329</v>
      </c>
      <c r="H7584" t="s">
        <v>7</v>
      </c>
      <c r="I7584" t="str">
        <f>VLOOKUP(shipments[[#This Row],[SPID]],CHOOSE({1,2},people[[#All],[SPID]],people[[#All],[Sales_person]]),2,0)</f>
        <v>Roddy Speechley</v>
      </c>
      <c r="J7584">
        <f>YEAR(shipments[[#This Row],[Shipdate]])</f>
        <v>2023</v>
      </c>
      <c r="K7584" s="22"/>
      <c r="L7584" s="22">
        <f>VLOOKUP(shipments[[#This Row],[PID]],CHOOSE({1,2},products[PID],products[Cost_per_box]),2,0)</f>
        <v>2.65</v>
      </c>
      <c r="M7584" s="22">
        <f>shipments[[#This Row],[Boxes]]*shipments[[#This Row],[cost_per_box]]</f>
        <v>871.85</v>
      </c>
      <c r="N7584" s="22">
        <f>shipments[[#This Row],[Amount]]-shipments[[#This Row],[total cost]]</f>
        <v>5693.65</v>
      </c>
    </row>
    <row r="7585" spans="1:14" x14ac:dyDescent="0.35">
      <c r="A7585" t="s">
        <v>7642</v>
      </c>
      <c r="B7585" t="s">
        <v>8063</v>
      </c>
      <c r="C7585" t="s">
        <v>8032</v>
      </c>
      <c r="D7585" t="s">
        <v>8036</v>
      </c>
      <c r="E7585" s="1">
        <v>45489</v>
      </c>
      <c r="F7585">
        <v>4905</v>
      </c>
      <c r="G7585">
        <v>246</v>
      </c>
      <c r="H7585" t="s">
        <v>18</v>
      </c>
      <c r="I7585" t="str">
        <f>VLOOKUP(shipments[[#This Row],[SPID]],CHOOSE({1,2},people[[#All],[SPID]],people[[#All],[Sales_person]]),2,0)</f>
        <v>Roddy Speechley</v>
      </c>
      <c r="J7585">
        <f>YEAR(shipments[[#This Row],[Shipdate]])</f>
        <v>2024</v>
      </c>
      <c r="K7585" s="22"/>
      <c r="L7585" s="22">
        <f>VLOOKUP(shipments[[#This Row],[PID]],CHOOSE({1,2},products[PID],products[Cost_per_box]),2,0)</f>
        <v>2.65</v>
      </c>
      <c r="M7585" s="22">
        <f>shipments[[#This Row],[Boxes]]*shipments[[#This Row],[cost_per_box]]</f>
        <v>651.9</v>
      </c>
      <c r="N7585" s="22">
        <f>shipments[[#This Row],[Amount]]-shipments[[#This Row],[total cost]]</f>
        <v>4253.1000000000004</v>
      </c>
    </row>
    <row r="7586" spans="1:14" x14ac:dyDescent="0.35">
      <c r="A7586" t="s">
        <v>7643</v>
      </c>
      <c r="B7586" t="s">
        <v>8059</v>
      </c>
      <c r="C7586" t="s">
        <v>8011</v>
      </c>
      <c r="D7586" t="s">
        <v>8038</v>
      </c>
      <c r="E7586" s="1">
        <v>45128</v>
      </c>
      <c r="F7586">
        <v>6525</v>
      </c>
      <c r="G7586">
        <v>435</v>
      </c>
      <c r="H7586" t="s">
        <v>7</v>
      </c>
      <c r="I7586" t="str">
        <f>VLOOKUP(shipments[[#This Row],[SPID]],CHOOSE({1,2},people[[#All],[SPID]],people[[#All],[Sales_person]]),2,0)</f>
        <v>Camilla Castle</v>
      </c>
      <c r="J7586">
        <f>YEAR(shipments[[#This Row],[Shipdate]])</f>
        <v>2023</v>
      </c>
      <c r="K7586" s="22"/>
      <c r="L7586" s="22">
        <f>VLOOKUP(shipments[[#This Row],[PID]],CHOOSE({1,2},products[PID],products[Cost_per_box]),2,0)</f>
        <v>5.26</v>
      </c>
      <c r="M7586" s="22">
        <f>shipments[[#This Row],[Boxes]]*shipments[[#This Row],[cost_per_box]]</f>
        <v>2288.1</v>
      </c>
      <c r="N7586" s="22">
        <f>shipments[[#This Row],[Amount]]-shipments[[#This Row],[total cost]]</f>
        <v>4236.8999999999996</v>
      </c>
    </row>
    <row r="7587" spans="1:14" x14ac:dyDescent="0.35">
      <c r="A7587" t="s">
        <v>7645</v>
      </c>
      <c r="B7587" t="s">
        <v>8059</v>
      </c>
      <c r="C7587" t="s">
        <v>8011</v>
      </c>
      <c r="D7587" t="s">
        <v>8038</v>
      </c>
      <c r="E7587" s="1">
        <v>45085</v>
      </c>
      <c r="F7587">
        <v>10563.75</v>
      </c>
      <c r="G7587">
        <v>813</v>
      </c>
      <c r="H7587" t="s">
        <v>7</v>
      </c>
      <c r="I7587" t="str">
        <f>VLOOKUP(shipments[[#This Row],[SPID]],CHOOSE({1,2},people[[#All],[SPID]],people[[#All],[Sales_person]]),2,0)</f>
        <v>Camilla Castle</v>
      </c>
      <c r="J7587">
        <f>YEAR(shipments[[#This Row],[Shipdate]])</f>
        <v>2023</v>
      </c>
      <c r="K7587" s="22"/>
      <c r="L7587" s="22">
        <f>VLOOKUP(shipments[[#This Row],[PID]],CHOOSE({1,2},products[PID],products[Cost_per_box]),2,0)</f>
        <v>5.26</v>
      </c>
      <c r="M7587" s="22">
        <f>shipments[[#This Row],[Boxes]]*shipments[[#This Row],[cost_per_box]]</f>
        <v>4276.38</v>
      </c>
      <c r="N7587" s="22">
        <f>shipments[[#This Row],[Amount]]-shipments[[#This Row],[total cost]]</f>
        <v>6287.37</v>
      </c>
    </row>
    <row r="7588" spans="1:14" x14ac:dyDescent="0.35">
      <c r="A7588" t="s">
        <v>7646</v>
      </c>
      <c r="B7588" t="s">
        <v>8059</v>
      </c>
      <c r="C7588" t="s">
        <v>8011</v>
      </c>
      <c r="D7588" t="s">
        <v>8038</v>
      </c>
      <c r="E7588" s="1">
        <v>45149</v>
      </c>
      <c r="F7588">
        <v>5404.5</v>
      </c>
      <c r="G7588">
        <v>387</v>
      </c>
      <c r="H7588" t="s">
        <v>7</v>
      </c>
      <c r="I7588" t="str">
        <f>VLOOKUP(shipments[[#This Row],[SPID]],CHOOSE({1,2},people[[#All],[SPID]],people[[#All],[Sales_person]]),2,0)</f>
        <v>Camilla Castle</v>
      </c>
      <c r="J7588">
        <f>YEAR(shipments[[#This Row],[Shipdate]])</f>
        <v>2023</v>
      </c>
      <c r="K7588" s="22"/>
      <c r="L7588" s="22">
        <f>VLOOKUP(shipments[[#This Row],[PID]],CHOOSE({1,2},products[PID],products[Cost_per_box]),2,0)</f>
        <v>5.26</v>
      </c>
      <c r="M7588" s="22">
        <f>shipments[[#This Row],[Boxes]]*shipments[[#This Row],[cost_per_box]]</f>
        <v>2035.62</v>
      </c>
      <c r="N7588" s="22">
        <f>shipments[[#This Row],[Amount]]-shipments[[#This Row],[total cost]]</f>
        <v>3368.88</v>
      </c>
    </row>
    <row r="7589" spans="1:14" x14ac:dyDescent="0.35">
      <c r="A7589" t="s">
        <v>7647</v>
      </c>
      <c r="B7589" t="s">
        <v>8059</v>
      </c>
      <c r="C7589" t="s">
        <v>8011</v>
      </c>
      <c r="D7589" t="s">
        <v>8036</v>
      </c>
      <c r="E7589" s="1">
        <v>45035</v>
      </c>
      <c r="F7589">
        <v>231.75</v>
      </c>
      <c r="G7589">
        <v>20</v>
      </c>
      <c r="H7589" t="s">
        <v>7</v>
      </c>
      <c r="I7589" t="str">
        <f>VLOOKUP(shipments[[#This Row],[SPID]],CHOOSE({1,2},people[[#All],[SPID]],people[[#All],[Sales_person]]),2,0)</f>
        <v>Camilla Castle</v>
      </c>
      <c r="J7589">
        <f>YEAR(shipments[[#This Row],[Shipdate]])</f>
        <v>2023</v>
      </c>
      <c r="K7589" s="22"/>
      <c r="L7589" s="22">
        <f>VLOOKUP(shipments[[#This Row],[PID]],CHOOSE({1,2},products[PID],products[Cost_per_box]),2,0)</f>
        <v>5.26</v>
      </c>
      <c r="M7589" s="22">
        <f>shipments[[#This Row],[Boxes]]*shipments[[#This Row],[cost_per_box]]</f>
        <v>105.19999999999999</v>
      </c>
      <c r="N7589" s="22">
        <f>shipments[[#This Row],[Amount]]-shipments[[#This Row],[total cost]]</f>
        <v>126.55000000000001</v>
      </c>
    </row>
    <row r="7590" spans="1:14" x14ac:dyDescent="0.35">
      <c r="A7590" t="s">
        <v>7648</v>
      </c>
      <c r="B7590" t="s">
        <v>8059</v>
      </c>
      <c r="C7590" t="s">
        <v>8013</v>
      </c>
      <c r="D7590" t="s">
        <v>8033</v>
      </c>
      <c r="E7590" s="1">
        <v>45243</v>
      </c>
      <c r="F7590">
        <v>5114.25</v>
      </c>
      <c r="G7590">
        <v>465</v>
      </c>
      <c r="H7590" t="s">
        <v>7</v>
      </c>
      <c r="I7590" t="str">
        <f>VLOOKUP(shipments[[#This Row],[SPID]],CHOOSE({1,2},people[[#All],[SPID]],people[[#All],[Sales_person]]),2,0)</f>
        <v>Camilla Castle</v>
      </c>
      <c r="J7590">
        <f>YEAR(shipments[[#This Row],[Shipdate]])</f>
        <v>2023</v>
      </c>
      <c r="K7590" s="22"/>
      <c r="L7590" s="22">
        <f>VLOOKUP(shipments[[#This Row],[PID]],CHOOSE({1,2},products[PID],products[Cost_per_box]),2,0)</f>
        <v>5.15</v>
      </c>
      <c r="M7590" s="22">
        <f>shipments[[#This Row],[Boxes]]*shipments[[#This Row],[cost_per_box]]</f>
        <v>2394.75</v>
      </c>
      <c r="N7590" s="22">
        <f>shipments[[#This Row],[Amount]]-shipments[[#This Row],[total cost]]</f>
        <v>2719.5</v>
      </c>
    </row>
    <row r="7591" spans="1:14" x14ac:dyDescent="0.35">
      <c r="A7591" t="s">
        <v>7649</v>
      </c>
      <c r="B7591" t="s">
        <v>8059</v>
      </c>
      <c r="C7591" t="s">
        <v>8014</v>
      </c>
      <c r="D7591" t="s">
        <v>8034</v>
      </c>
      <c r="E7591" s="1">
        <v>45482</v>
      </c>
      <c r="F7591">
        <v>3908.25</v>
      </c>
      <c r="G7591">
        <v>652</v>
      </c>
      <c r="H7591" t="s">
        <v>18</v>
      </c>
      <c r="I7591" t="str">
        <f>VLOOKUP(shipments[[#This Row],[SPID]],CHOOSE({1,2},people[[#All],[SPID]],people[[#All],[Sales_person]]),2,0)</f>
        <v>Camilla Castle</v>
      </c>
      <c r="J7591">
        <f>YEAR(shipments[[#This Row],[Shipdate]])</f>
        <v>2024</v>
      </c>
      <c r="K7591" s="22"/>
      <c r="L7591" s="22">
        <f>VLOOKUP(shipments[[#This Row],[PID]],CHOOSE({1,2},products[PID],products[Cost_per_box]),2,0)</f>
        <v>3.85</v>
      </c>
      <c r="M7591" s="22">
        <f>shipments[[#This Row],[Boxes]]*shipments[[#This Row],[cost_per_box]]</f>
        <v>2510.2000000000003</v>
      </c>
      <c r="N7591" s="22">
        <f>shipments[[#This Row],[Amount]]-shipments[[#This Row],[total cost]]</f>
        <v>1398.0499999999997</v>
      </c>
    </row>
    <row r="7592" spans="1:14" x14ac:dyDescent="0.35">
      <c r="A7592" t="s">
        <v>7650</v>
      </c>
      <c r="B7592" t="s">
        <v>8059</v>
      </c>
      <c r="C7592" t="s">
        <v>8014</v>
      </c>
      <c r="D7592" t="s">
        <v>8037</v>
      </c>
      <c r="E7592" s="1">
        <v>45169</v>
      </c>
      <c r="F7592">
        <v>9373.5</v>
      </c>
      <c r="G7592">
        <v>1042</v>
      </c>
      <c r="H7592" t="s">
        <v>7</v>
      </c>
      <c r="I7592" t="str">
        <f>VLOOKUP(shipments[[#This Row],[SPID]],CHOOSE({1,2},people[[#All],[SPID]],people[[#All],[Sales_person]]),2,0)</f>
        <v>Camilla Castle</v>
      </c>
      <c r="J7592">
        <f>YEAR(shipments[[#This Row],[Shipdate]])</f>
        <v>2023</v>
      </c>
      <c r="K7592" s="22"/>
      <c r="L7592" s="22">
        <f>VLOOKUP(shipments[[#This Row],[PID]],CHOOSE({1,2},products[PID],products[Cost_per_box]),2,0)</f>
        <v>3.85</v>
      </c>
      <c r="M7592" s="22">
        <f>shipments[[#This Row],[Boxes]]*shipments[[#This Row],[cost_per_box]]</f>
        <v>4011.7000000000003</v>
      </c>
      <c r="N7592" s="22">
        <f>shipments[[#This Row],[Amount]]-shipments[[#This Row],[total cost]]</f>
        <v>5361.7999999999993</v>
      </c>
    </row>
    <row r="7593" spans="1:14" x14ac:dyDescent="0.35">
      <c r="A7593" t="s">
        <v>7651</v>
      </c>
      <c r="B7593" t="s">
        <v>8059</v>
      </c>
      <c r="C7593" t="s">
        <v>8014</v>
      </c>
      <c r="D7593" t="s">
        <v>8038</v>
      </c>
      <c r="E7593" s="1">
        <v>45138</v>
      </c>
      <c r="F7593">
        <v>173.25</v>
      </c>
      <c r="G7593">
        <v>20</v>
      </c>
      <c r="H7593" t="s">
        <v>7</v>
      </c>
      <c r="I7593" t="str">
        <f>VLOOKUP(shipments[[#This Row],[SPID]],CHOOSE({1,2},people[[#All],[SPID]],people[[#All],[Sales_person]]),2,0)</f>
        <v>Camilla Castle</v>
      </c>
      <c r="J7593">
        <f>YEAR(shipments[[#This Row],[Shipdate]])</f>
        <v>2023</v>
      </c>
      <c r="K7593" s="22"/>
      <c r="L7593" s="22">
        <f>VLOOKUP(shipments[[#This Row],[PID]],CHOOSE({1,2},products[PID],products[Cost_per_box]),2,0)</f>
        <v>3.85</v>
      </c>
      <c r="M7593" s="22">
        <f>shipments[[#This Row],[Boxes]]*shipments[[#This Row],[cost_per_box]]</f>
        <v>77</v>
      </c>
      <c r="N7593" s="22">
        <f>shipments[[#This Row],[Amount]]-shipments[[#This Row],[total cost]]</f>
        <v>96.25</v>
      </c>
    </row>
    <row r="7594" spans="1:14" x14ac:dyDescent="0.35">
      <c r="A7594" t="s">
        <v>7652</v>
      </c>
      <c r="B7594" t="s">
        <v>8059</v>
      </c>
      <c r="C7594" t="s">
        <v>8014</v>
      </c>
      <c r="D7594" t="s">
        <v>8034</v>
      </c>
      <c r="E7594" s="1">
        <v>45245</v>
      </c>
      <c r="F7594">
        <v>1613.25</v>
      </c>
      <c r="G7594">
        <v>231</v>
      </c>
      <c r="H7594" t="s">
        <v>7</v>
      </c>
      <c r="I7594" t="str">
        <f>VLOOKUP(shipments[[#This Row],[SPID]],CHOOSE({1,2},people[[#All],[SPID]],people[[#All],[Sales_person]]),2,0)</f>
        <v>Camilla Castle</v>
      </c>
      <c r="J7594">
        <f>YEAR(shipments[[#This Row],[Shipdate]])</f>
        <v>2023</v>
      </c>
      <c r="K7594" s="22"/>
      <c r="L7594" s="22">
        <f>VLOOKUP(shipments[[#This Row],[PID]],CHOOSE({1,2},products[PID],products[Cost_per_box]),2,0)</f>
        <v>3.85</v>
      </c>
      <c r="M7594" s="22">
        <f>shipments[[#This Row],[Boxes]]*shipments[[#This Row],[cost_per_box]]</f>
        <v>889.35</v>
      </c>
      <c r="N7594" s="22">
        <f>shipments[[#This Row],[Amount]]-shipments[[#This Row],[total cost]]</f>
        <v>723.9</v>
      </c>
    </row>
    <row r="7595" spans="1:14" x14ac:dyDescent="0.35">
      <c r="A7595" t="s">
        <v>7653</v>
      </c>
      <c r="B7595" t="s">
        <v>8059</v>
      </c>
      <c r="C7595" t="s">
        <v>8014</v>
      </c>
      <c r="D7595" t="s">
        <v>8038</v>
      </c>
      <c r="E7595" s="1">
        <v>45252</v>
      </c>
      <c r="F7595">
        <v>643.5</v>
      </c>
      <c r="G7595">
        <v>81</v>
      </c>
      <c r="H7595" t="s">
        <v>7</v>
      </c>
      <c r="I7595" t="str">
        <f>VLOOKUP(shipments[[#This Row],[SPID]],CHOOSE({1,2},people[[#All],[SPID]],people[[#All],[Sales_person]]),2,0)</f>
        <v>Camilla Castle</v>
      </c>
      <c r="J7595">
        <f>YEAR(shipments[[#This Row],[Shipdate]])</f>
        <v>2023</v>
      </c>
      <c r="K7595" s="22"/>
      <c r="L7595" s="22">
        <f>VLOOKUP(shipments[[#This Row],[PID]],CHOOSE({1,2},products[PID],products[Cost_per_box]),2,0)</f>
        <v>3.85</v>
      </c>
      <c r="M7595" s="22">
        <f>shipments[[#This Row],[Boxes]]*shipments[[#This Row],[cost_per_box]]</f>
        <v>311.85000000000002</v>
      </c>
      <c r="N7595" s="22">
        <f>shipments[[#This Row],[Amount]]-shipments[[#This Row],[total cost]]</f>
        <v>331.65</v>
      </c>
    </row>
    <row r="7596" spans="1:14" x14ac:dyDescent="0.35">
      <c r="A7596" t="s">
        <v>7654</v>
      </c>
      <c r="B7596" t="s">
        <v>8059</v>
      </c>
      <c r="C7596" t="s">
        <v>8014</v>
      </c>
      <c r="D7596" t="s">
        <v>8034</v>
      </c>
      <c r="E7596" s="1">
        <v>45084</v>
      </c>
      <c r="F7596">
        <v>3780</v>
      </c>
      <c r="G7596">
        <v>540</v>
      </c>
      <c r="H7596" t="s">
        <v>7</v>
      </c>
      <c r="I7596" t="str">
        <f>VLOOKUP(shipments[[#This Row],[SPID]],CHOOSE({1,2},people[[#All],[SPID]],people[[#All],[Sales_person]]),2,0)</f>
        <v>Camilla Castle</v>
      </c>
      <c r="J7596">
        <f>YEAR(shipments[[#This Row],[Shipdate]])</f>
        <v>2023</v>
      </c>
      <c r="K7596" s="22"/>
      <c r="L7596" s="22">
        <f>VLOOKUP(shipments[[#This Row],[PID]],CHOOSE({1,2},products[PID],products[Cost_per_box]),2,0)</f>
        <v>3.85</v>
      </c>
      <c r="M7596" s="22">
        <f>shipments[[#This Row],[Boxes]]*shipments[[#This Row],[cost_per_box]]</f>
        <v>2079</v>
      </c>
      <c r="N7596" s="22">
        <f>shipments[[#This Row],[Amount]]-shipments[[#This Row],[total cost]]</f>
        <v>1701</v>
      </c>
    </row>
    <row r="7597" spans="1:14" x14ac:dyDescent="0.35">
      <c r="A7597" t="s">
        <v>7655</v>
      </c>
      <c r="B7597" t="s">
        <v>8059</v>
      </c>
      <c r="C7597" t="s">
        <v>8014</v>
      </c>
      <c r="D7597" t="s">
        <v>8038</v>
      </c>
      <c r="E7597" s="1">
        <v>45212</v>
      </c>
      <c r="F7597">
        <v>803.25</v>
      </c>
      <c r="G7597">
        <v>161</v>
      </c>
      <c r="H7597" t="s">
        <v>7</v>
      </c>
      <c r="I7597" t="str">
        <f>VLOOKUP(shipments[[#This Row],[SPID]],CHOOSE({1,2},people[[#All],[SPID]],people[[#All],[Sales_person]]),2,0)</f>
        <v>Camilla Castle</v>
      </c>
      <c r="J7597">
        <f>YEAR(shipments[[#This Row],[Shipdate]])</f>
        <v>2023</v>
      </c>
      <c r="K7597" s="22"/>
      <c r="L7597" s="22">
        <f>VLOOKUP(shipments[[#This Row],[PID]],CHOOSE({1,2},products[PID],products[Cost_per_box]),2,0)</f>
        <v>3.85</v>
      </c>
      <c r="M7597" s="22">
        <f>shipments[[#This Row],[Boxes]]*shipments[[#This Row],[cost_per_box]]</f>
        <v>619.85</v>
      </c>
      <c r="N7597" s="22">
        <f>shipments[[#This Row],[Amount]]-shipments[[#This Row],[total cost]]</f>
        <v>183.39999999999998</v>
      </c>
    </row>
    <row r="7598" spans="1:14" x14ac:dyDescent="0.35">
      <c r="A7598" t="s">
        <v>7656</v>
      </c>
      <c r="B7598" t="s">
        <v>8059</v>
      </c>
      <c r="C7598" t="s">
        <v>8015</v>
      </c>
      <c r="D7598" t="s">
        <v>8034</v>
      </c>
      <c r="E7598" s="1">
        <v>45195</v>
      </c>
      <c r="F7598">
        <v>1737</v>
      </c>
      <c r="G7598">
        <v>249</v>
      </c>
      <c r="H7598" t="s">
        <v>7</v>
      </c>
      <c r="I7598" t="str">
        <f>VLOOKUP(shipments[[#This Row],[SPID]],CHOOSE({1,2},people[[#All],[SPID]],people[[#All],[Sales_person]]),2,0)</f>
        <v>Camilla Castle</v>
      </c>
      <c r="J7598">
        <f>YEAR(shipments[[#This Row],[Shipdate]])</f>
        <v>2023</v>
      </c>
      <c r="K7598" s="22"/>
      <c r="L7598" s="22">
        <f>VLOOKUP(shipments[[#This Row],[PID]],CHOOSE({1,2},products[PID],products[Cost_per_box]),2,0)</f>
        <v>5.72</v>
      </c>
      <c r="M7598" s="22">
        <f>shipments[[#This Row],[Boxes]]*shipments[[#This Row],[cost_per_box]]</f>
        <v>1424.28</v>
      </c>
      <c r="N7598" s="22">
        <f>shipments[[#This Row],[Amount]]-shipments[[#This Row],[total cost]]</f>
        <v>312.72000000000003</v>
      </c>
    </row>
    <row r="7599" spans="1:14" x14ac:dyDescent="0.35">
      <c r="A7599" t="s">
        <v>7657</v>
      </c>
      <c r="B7599" t="s">
        <v>8059</v>
      </c>
      <c r="C7599" t="s">
        <v>8015</v>
      </c>
      <c r="D7599" t="s">
        <v>8038</v>
      </c>
      <c r="E7599" s="1">
        <v>45481</v>
      </c>
      <c r="F7599">
        <v>5744.25</v>
      </c>
      <c r="G7599">
        <v>1149</v>
      </c>
      <c r="H7599" t="s">
        <v>18</v>
      </c>
      <c r="I7599" t="str">
        <f>VLOOKUP(shipments[[#This Row],[SPID]],CHOOSE({1,2},people[[#All],[SPID]],people[[#All],[Sales_person]]),2,0)</f>
        <v>Camilla Castle</v>
      </c>
      <c r="J7599">
        <f>YEAR(shipments[[#This Row],[Shipdate]])</f>
        <v>2024</v>
      </c>
      <c r="K7599" s="22"/>
      <c r="L7599" s="22">
        <f>VLOOKUP(shipments[[#This Row],[PID]],CHOOSE({1,2},products[PID],products[Cost_per_box]),2,0)</f>
        <v>5.72</v>
      </c>
      <c r="M7599" s="22">
        <f>shipments[[#This Row],[Boxes]]*shipments[[#This Row],[cost_per_box]]</f>
        <v>6572.28</v>
      </c>
      <c r="N7599" s="22">
        <f>shipments[[#This Row],[Amount]]-shipments[[#This Row],[total cost]]</f>
        <v>-828.02999999999975</v>
      </c>
    </row>
    <row r="7600" spans="1:14" x14ac:dyDescent="0.35">
      <c r="A7600" t="s">
        <v>7658</v>
      </c>
      <c r="B7600" t="s">
        <v>8059</v>
      </c>
      <c r="C7600" t="s">
        <v>8015</v>
      </c>
      <c r="D7600" t="s">
        <v>8036</v>
      </c>
      <c r="E7600" s="1">
        <v>45092</v>
      </c>
      <c r="F7600">
        <v>1858.5</v>
      </c>
      <c r="G7600">
        <v>266</v>
      </c>
      <c r="H7600" t="s">
        <v>7</v>
      </c>
      <c r="I7600" t="str">
        <f>VLOOKUP(shipments[[#This Row],[SPID]],CHOOSE({1,2},people[[#All],[SPID]],people[[#All],[Sales_person]]),2,0)</f>
        <v>Camilla Castle</v>
      </c>
      <c r="J7600">
        <f>YEAR(shipments[[#This Row],[Shipdate]])</f>
        <v>2023</v>
      </c>
      <c r="K7600" s="22"/>
      <c r="L7600" s="22">
        <f>VLOOKUP(shipments[[#This Row],[PID]],CHOOSE({1,2},products[PID],products[Cost_per_box]),2,0)</f>
        <v>5.72</v>
      </c>
      <c r="M7600" s="22">
        <f>shipments[[#This Row],[Boxes]]*shipments[[#This Row],[cost_per_box]]</f>
        <v>1521.52</v>
      </c>
      <c r="N7600" s="22">
        <f>shipments[[#This Row],[Amount]]-shipments[[#This Row],[total cost]]</f>
        <v>336.98</v>
      </c>
    </row>
    <row r="7601" spans="1:14" x14ac:dyDescent="0.35">
      <c r="A7601" t="s">
        <v>7659</v>
      </c>
      <c r="B7601" t="s">
        <v>8059</v>
      </c>
      <c r="C7601" t="s">
        <v>8016</v>
      </c>
      <c r="D7601" t="s">
        <v>8034</v>
      </c>
      <c r="E7601" s="1">
        <v>45243</v>
      </c>
      <c r="F7601">
        <v>4700.25</v>
      </c>
      <c r="G7601">
        <v>196</v>
      </c>
      <c r="H7601" t="s">
        <v>7</v>
      </c>
      <c r="I7601" t="str">
        <f>VLOOKUP(shipments[[#This Row],[SPID]],CHOOSE({1,2},people[[#All],[SPID]],people[[#All],[Sales_person]]),2,0)</f>
        <v>Camilla Castle</v>
      </c>
      <c r="J7601">
        <f>YEAR(shipments[[#This Row],[Shipdate]])</f>
        <v>2023</v>
      </c>
      <c r="K7601" s="22"/>
      <c r="L7601" s="22">
        <f>VLOOKUP(shipments[[#This Row],[PID]],CHOOSE({1,2},products[PID],products[Cost_per_box]),2,0)</f>
        <v>6.31</v>
      </c>
      <c r="M7601" s="22">
        <f>shipments[[#This Row],[Boxes]]*shipments[[#This Row],[cost_per_box]]</f>
        <v>1236.76</v>
      </c>
      <c r="N7601" s="22">
        <f>shipments[[#This Row],[Amount]]-shipments[[#This Row],[total cost]]</f>
        <v>3463.49</v>
      </c>
    </row>
    <row r="7602" spans="1:14" x14ac:dyDescent="0.35">
      <c r="A7602" t="s">
        <v>7660</v>
      </c>
      <c r="B7602" t="s">
        <v>8059</v>
      </c>
      <c r="C7602" t="s">
        <v>8017</v>
      </c>
      <c r="D7602" t="s">
        <v>8033</v>
      </c>
      <c r="E7602" s="1">
        <v>44958</v>
      </c>
      <c r="F7602">
        <v>5710.5</v>
      </c>
      <c r="G7602">
        <v>220</v>
      </c>
      <c r="H7602" t="s">
        <v>7</v>
      </c>
      <c r="I7602" t="str">
        <f>VLOOKUP(shipments[[#This Row],[SPID]],CHOOSE({1,2},people[[#All],[SPID]],people[[#All],[Sales_person]]),2,0)</f>
        <v>Camilla Castle</v>
      </c>
      <c r="J7602">
        <f>YEAR(shipments[[#This Row],[Shipdate]])</f>
        <v>2023</v>
      </c>
      <c r="K7602" s="22"/>
      <c r="L7602" s="22">
        <f>VLOOKUP(shipments[[#This Row],[PID]],CHOOSE({1,2},products[PID],products[Cost_per_box]),2,0)</f>
        <v>9.94</v>
      </c>
      <c r="M7602" s="22">
        <f>shipments[[#This Row],[Boxes]]*shipments[[#This Row],[cost_per_box]]</f>
        <v>2186.7999999999997</v>
      </c>
      <c r="N7602" s="22">
        <f>shipments[[#This Row],[Amount]]-shipments[[#This Row],[total cost]]</f>
        <v>3523.7000000000003</v>
      </c>
    </row>
    <row r="7603" spans="1:14" x14ac:dyDescent="0.35">
      <c r="A7603" t="s">
        <v>7661</v>
      </c>
      <c r="B7603" t="s">
        <v>8059</v>
      </c>
      <c r="C7603" t="s">
        <v>8017</v>
      </c>
      <c r="D7603" t="s">
        <v>8035</v>
      </c>
      <c r="E7603" s="1">
        <v>45097</v>
      </c>
      <c r="F7603">
        <v>5535</v>
      </c>
      <c r="G7603">
        <v>198</v>
      </c>
      <c r="H7603" t="s">
        <v>7</v>
      </c>
      <c r="I7603" t="str">
        <f>VLOOKUP(shipments[[#This Row],[SPID]],CHOOSE({1,2},people[[#All],[SPID]],people[[#All],[Sales_person]]),2,0)</f>
        <v>Camilla Castle</v>
      </c>
      <c r="J7603">
        <f>YEAR(shipments[[#This Row],[Shipdate]])</f>
        <v>2023</v>
      </c>
      <c r="K7603" s="22"/>
      <c r="L7603" s="22">
        <f>VLOOKUP(shipments[[#This Row],[PID]],CHOOSE({1,2},products[PID],products[Cost_per_box]),2,0)</f>
        <v>9.94</v>
      </c>
      <c r="M7603" s="22">
        <f>shipments[[#This Row],[Boxes]]*shipments[[#This Row],[cost_per_box]]</f>
        <v>1968.12</v>
      </c>
      <c r="N7603" s="22">
        <f>shipments[[#This Row],[Amount]]-shipments[[#This Row],[total cost]]</f>
        <v>3566.88</v>
      </c>
    </row>
    <row r="7604" spans="1:14" x14ac:dyDescent="0.35">
      <c r="A7604" t="s">
        <v>7662</v>
      </c>
      <c r="B7604" t="s">
        <v>8059</v>
      </c>
      <c r="C7604" t="s">
        <v>8018</v>
      </c>
      <c r="D7604" t="s">
        <v>8036</v>
      </c>
      <c r="E7604" s="1">
        <v>45463</v>
      </c>
      <c r="F7604">
        <v>1894.5</v>
      </c>
      <c r="G7604">
        <v>87</v>
      </c>
      <c r="H7604" t="s">
        <v>7</v>
      </c>
      <c r="I7604" t="str">
        <f>VLOOKUP(shipments[[#This Row],[SPID]],CHOOSE({1,2},people[[#All],[SPID]],people[[#All],[Sales_person]]),2,0)</f>
        <v>Camilla Castle</v>
      </c>
      <c r="J7604">
        <f>YEAR(shipments[[#This Row],[Shipdate]])</f>
        <v>2024</v>
      </c>
      <c r="K7604" s="22"/>
      <c r="L7604" s="22">
        <f>VLOOKUP(shipments[[#This Row],[PID]],CHOOSE({1,2},products[PID],products[Cost_per_box]),2,0)</f>
        <v>7.73</v>
      </c>
      <c r="M7604" s="22">
        <f>shipments[[#This Row],[Boxes]]*shipments[[#This Row],[cost_per_box]]</f>
        <v>672.51</v>
      </c>
      <c r="N7604" s="22">
        <f>shipments[[#This Row],[Amount]]-shipments[[#This Row],[total cost]]</f>
        <v>1221.99</v>
      </c>
    </row>
    <row r="7605" spans="1:14" x14ac:dyDescent="0.35">
      <c r="A7605" t="s">
        <v>7663</v>
      </c>
      <c r="B7605" t="s">
        <v>8059</v>
      </c>
      <c r="C7605" t="s">
        <v>8020</v>
      </c>
      <c r="D7605" t="s">
        <v>8033</v>
      </c>
      <c r="E7605" s="1">
        <v>44945</v>
      </c>
      <c r="F7605">
        <v>639</v>
      </c>
      <c r="G7605">
        <v>46</v>
      </c>
      <c r="H7605" t="s">
        <v>7</v>
      </c>
      <c r="I7605" t="str">
        <f>VLOOKUP(shipments[[#This Row],[SPID]],CHOOSE({1,2},people[[#All],[SPID]],people[[#All],[Sales_person]]),2,0)</f>
        <v>Camilla Castle</v>
      </c>
      <c r="J7605">
        <f>YEAR(shipments[[#This Row],[Shipdate]])</f>
        <v>2023</v>
      </c>
      <c r="K7605" s="22"/>
      <c r="L7605" s="22">
        <f>VLOOKUP(shipments[[#This Row],[PID]],CHOOSE({1,2},products[PID],products[Cost_per_box]),2,0)</f>
        <v>8.2200000000000006</v>
      </c>
      <c r="M7605" s="22">
        <f>shipments[[#This Row],[Boxes]]*shipments[[#This Row],[cost_per_box]]</f>
        <v>378.12</v>
      </c>
      <c r="N7605" s="22">
        <f>shipments[[#This Row],[Amount]]-shipments[[#This Row],[total cost]]</f>
        <v>260.88</v>
      </c>
    </row>
    <row r="7606" spans="1:14" x14ac:dyDescent="0.35">
      <c r="A7606" t="s">
        <v>7664</v>
      </c>
      <c r="B7606" t="s">
        <v>8059</v>
      </c>
      <c r="C7606" t="s">
        <v>8020</v>
      </c>
      <c r="D7606" t="s">
        <v>8033</v>
      </c>
      <c r="E7606" s="1">
        <v>45121</v>
      </c>
      <c r="F7606">
        <v>7454.25</v>
      </c>
      <c r="G7606">
        <v>466</v>
      </c>
      <c r="H7606" t="s">
        <v>7</v>
      </c>
      <c r="I7606" t="str">
        <f>VLOOKUP(shipments[[#This Row],[SPID]],CHOOSE({1,2},people[[#All],[SPID]],people[[#All],[Sales_person]]),2,0)</f>
        <v>Camilla Castle</v>
      </c>
      <c r="J7606">
        <f>YEAR(shipments[[#This Row],[Shipdate]])</f>
        <v>2023</v>
      </c>
      <c r="K7606" s="22"/>
      <c r="L7606" s="22">
        <f>VLOOKUP(shipments[[#This Row],[PID]],CHOOSE({1,2},products[PID],products[Cost_per_box]),2,0)</f>
        <v>8.2200000000000006</v>
      </c>
      <c r="M7606" s="22">
        <f>shipments[[#This Row],[Boxes]]*shipments[[#This Row],[cost_per_box]]</f>
        <v>3830.5200000000004</v>
      </c>
      <c r="N7606" s="22">
        <f>shipments[[#This Row],[Amount]]-shipments[[#This Row],[total cost]]</f>
        <v>3623.7299999999996</v>
      </c>
    </row>
    <row r="7607" spans="1:14" x14ac:dyDescent="0.35">
      <c r="A7607" t="s">
        <v>7665</v>
      </c>
      <c r="B7607" t="s">
        <v>8059</v>
      </c>
      <c r="C7607" t="s">
        <v>8020</v>
      </c>
      <c r="D7607" t="s">
        <v>8034</v>
      </c>
      <c r="E7607" s="1">
        <v>45055</v>
      </c>
      <c r="F7607">
        <v>2540.25</v>
      </c>
      <c r="G7607">
        <v>182</v>
      </c>
      <c r="H7607" t="s">
        <v>40</v>
      </c>
      <c r="I7607" t="str">
        <f>VLOOKUP(shipments[[#This Row],[SPID]],CHOOSE({1,2},people[[#All],[SPID]],people[[#All],[Sales_person]]),2,0)</f>
        <v>Camilla Castle</v>
      </c>
      <c r="J7607">
        <f>YEAR(shipments[[#This Row],[Shipdate]])</f>
        <v>2023</v>
      </c>
      <c r="K7607" s="22"/>
      <c r="L7607" s="22">
        <f>VLOOKUP(shipments[[#This Row],[PID]],CHOOSE({1,2},products[PID],products[Cost_per_box]),2,0)</f>
        <v>8.2200000000000006</v>
      </c>
      <c r="M7607" s="22">
        <f>shipments[[#This Row],[Boxes]]*shipments[[#This Row],[cost_per_box]]</f>
        <v>1496.0400000000002</v>
      </c>
      <c r="N7607" s="22">
        <f>shipments[[#This Row],[Amount]]-shipments[[#This Row],[total cost]]</f>
        <v>1044.2099999999998</v>
      </c>
    </row>
    <row r="7608" spans="1:14" x14ac:dyDescent="0.35">
      <c r="A7608" t="s">
        <v>7666</v>
      </c>
      <c r="B7608" t="s">
        <v>8059</v>
      </c>
      <c r="C7608" t="s">
        <v>8020</v>
      </c>
      <c r="D7608" t="s">
        <v>8037</v>
      </c>
      <c r="E7608" s="1">
        <v>45488</v>
      </c>
      <c r="F7608">
        <v>4065.75</v>
      </c>
      <c r="G7608">
        <v>313</v>
      </c>
      <c r="H7608" t="s">
        <v>18</v>
      </c>
      <c r="I7608" t="str">
        <f>VLOOKUP(shipments[[#This Row],[SPID]],CHOOSE({1,2},people[[#All],[SPID]],people[[#All],[Sales_person]]),2,0)</f>
        <v>Camilla Castle</v>
      </c>
      <c r="J7608">
        <f>YEAR(shipments[[#This Row],[Shipdate]])</f>
        <v>2024</v>
      </c>
      <c r="K7608" s="22"/>
      <c r="L7608" s="22">
        <f>VLOOKUP(shipments[[#This Row],[PID]],CHOOSE({1,2},products[PID],products[Cost_per_box]),2,0)</f>
        <v>8.2200000000000006</v>
      </c>
      <c r="M7608" s="22">
        <f>shipments[[#This Row],[Boxes]]*shipments[[#This Row],[cost_per_box]]</f>
        <v>2572.86</v>
      </c>
      <c r="N7608" s="22">
        <f>shipments[[#This Row],[Amount]]-shipments[[#This Row],[total cost]]</f>
        <v>1492.8899999999999</v>
      </c>
    </row>
    <row r="7609" spans="1:14" x14ac:dyDescent="0.35">
      <c r="A7609" t="s">
        <v>7667</v>
      </c>
      <c r="B7609" t="s">
        <v>8059</v>
      </c>
      <c r="C7609" t="s">
        <v>8020</v>
      </c>
      <c r="D7609" t="s">
        <v>8038</v>
      </c>
      <c r="E7609" s="1">
        <v>45184</v>
      </c>
      <c r="F7609">
        <v>420.75</v>
      </c>
      <c r="G7609">
        <v>29</v>
      </c>
      <c r="H7609" t="s">
        <v>7</v>
      </c>
      <c r="I7609" t="str">
        <f>VLOOKUP(shipments[[#This Row],[SPID]],CHOOSE({1,2},people[[#All],[SPID]],people[[#All],[Sales_person]]),2,0)</f>
        <v>Camilla Castle</v>
      </c>
      <c r="J7609">
        <f>YEAR(shipments[[#This Row],[Shipdate]])</f>
        <v>2023</v>
      </c>
      <c r="K7609" s="22"/>
      <c r="L7609" s="22">
        <f>VLOOKUP(shipments[[#This Row],[PID]],CHOOSE({1,2},products[PID],products[Cost_per_box]),2,0)</f>
        <v>8.2200000000000006</v>
      </c>
      <c r="M7609" s="22">
        <f>shipments[[#This Row],[Boxes]]*shipments[[#This Row],[cost_per_box]]</f>
        <v>238.38000000000002</v>
      </c>
      <c r="N7609" s="22">
        <f>shipments[[#This Row],[Amount]]-shipments[[#This Row],[total cost]]</f>
        <v>182.36999999999998</v>
      </c>
    </row>
    <row r="7610" spans="1:14" x14ac:dyDescent="0.35">
      <c r="A7610" t="s">
        <v>7668</v>
      </c>
      <c r="B7610" t="s">
        <v>8059</v>
      </c>
      <c r="C7610" t="s">
        <v>8020</v>
      </c>
      <c r="D7610" t="s">
        <v>8034</v>
      </c>
      <c r="E7610" s="1">
        <v>45204</v>
      </c>
      <c r="F7610">
        <v>1512</v>
      </c>
      <c r="G7610">
        <v>101</v>
      </c>
      <c r="H7610" t="s">
        <v>7</v>
      </c>
      <c r="I7610" t="str">
        <f>VLOOKUP(shipments[[#This Row],[SPID]],CHOOSE({1,2},people[[#All],[SPID]],people[[#All],[Sales_person]]),2,0)</f>
        <v>Camilla Castle</v>
      </c>
      <c r="J7610">
        <f>YEAR(shipments[[#This Row],[Shipdate]])</f>
        <v>2023</v>
      </c>
      <c r="K7610" s="22"/>
      <c r="L7610" s="22">
        <f>VLOOKUP(shipments[[#This Row],[PID]],CHOOSE({1,2},products[PID],products[Cost_per_box]),2,0)</f>
        <v>8.2200000000000006</v>
      </c>
      <c r="M7610" s="22">
        <f>shipments[[#This Row],[Boxes]]*shipments[[#This Row],[cost_per_box]]</f>
        <v>830.22</v>
      </c>
      <c r="N7610" s="22">
        <f>shipments[[#This Row],[Amount]]-shipments[[#This Row],[total cost]]</f>
        <v>681.78</v>
      </c>
    </row>
    <row r="7611" spans="1:14" x14ac:dyDescent="0.35">
      <c r="A7611" t="s">
        <v>7669</v>
      </c>
      <c r="B7611" t="s">
        <v>8059</v>
      </c>
      <c r="C7611" t="s">
        <v>8020</v>
      </c>
      <c r="D7611" t="s">
        <v>8037</v>
      </c>
      <c r="E7611" s="1">
        <v>45005</v>
      </c>
      <c r="F7611">
        <v>434.25</v>
      </c>
      <c r="G7611">
        <v>32</v>
      </c>
      <c r="H7611" t="s">
        <v>7</v>
      </c>
      <c r="I7611" t="str">
        <f>VLOOKUP(shipments[[#This Row],[SPID]],CHOOSE({1,2},people[[#All],[SPID]],people[[#All],[Sales_person]]),2,0)</f>
        <v>Camilla Castle</v>
      </c>
      <c r="J7611">
        <f>YEAR(shipments[[#This Row],[Shipdate]])</f>
        <v>2023</v>
      </c>
      <c r="K7611" s="22"/>
      <c r="L7611" s="22">
        <f>VLOOKUP(shipments[[#This Row],[PID]],CHOOSE({1,2},products[PID],products[Cost_per_box]),2,0)</f>
        <v>8.2200000000000006</v>
      </c>
      <c r="M7611" s="22">
        <f>shipments[[#This Row],[Boxes]]*shipments[[#This Row],[cost_per_box]]</f>
        <v>263.04000000000002</v>
      </c>
      <c r="N7611" s="22">
        <f>shipments[[#This Row],[Amount]]-shipments[[#This Row],[total cost]]</f>
        <v>171.20999999999998</v>
      </c>
    </row>
    <row r="7612" spans="1:14" x14ac:dyDescent="0.35">
      <c r="A7612" t="s">
        <v>7670</v>
      </c>
      <c r="B7612" t="s">
        <v>8059</v>
      </c>
      <c r="C7612" t="s">
        <v>8020</v>
      </c>
      <c r="D7612" t="s">
        <v>8038</v>
      </c>
      <c r="E7612" s="1">
        <v>45202</v>
      </c>
      <c r="F7612">
        <v>5460.75</v>
      </c>
      <c r="G7612">
        <v>421</v>
      </c>
      <c r="H7612" t="s">
        <v>7</v>
      </c>
      <c r="I7612" t="str">
        <f>VLOOKUP(shipments[[#This Row],[SPID]],CHOOSE({1,2},people[[#All],[SPID]],people[[#All],[Sales_person]]),2,0)</f>
        <v>Camilla Castle</v>
      </c>
      <c r="J7612">
        <f>YEAR(shipments[[#This Row],[Shipdate]])</f>
        <v>2023</v>
      </c>
      <c r="K7612" s="22"/>
      <c r="L7612" s="22">
        <f>VLOOKUP(shipments[[#This Row],[PID]],CHOOSE({1,2},products[PID],products[Cost_per_box]),2,0)</f>
        <v>8.2200000000000006</v>
      </c>
      <c r="M7612" s="22">
        <f>shipments[[#This Row],[Boxes]]*shipments[[#This Row],[cost_per_box]]</f>
        <v>3460.6200000000003</v>
      </c>
      <c r="N7612" s="22">
        <f>shipments[[#This Row],[Amount]]-shipments[[#This Row],[total cost]]</f>
        <v>2000.1299999999997</v>
      </c>
    </row>
    <row r="7613" spans="1:14" x14ac:dyDescent="0.35">
      <c r="A7613" t="s">
        <v>7671</v>
      </c>
      <c r="B7613" t="s">
        <v>8059</v>
      </c>
      <c r="C7613" t="s">
        <v>8021</v>
      </c>
      <c r="D7613" t="s">
        <v>8038</v>
      </c>
      <c r="E7613" s="1">
        <v>45344</v>
      </c>
      <c r="F7613">
        <v>5976</v>
      </c>
      <c r="G7613">
        <v>315</v>
      </c>
      <c r="H7613" t="s">
        <v>7</v>
      </c>
      <c r="I7613" t="str">
        <f>VLOOKUP(shipments[[#This Row],[SPID]],CHOOSE({1,2},people[[#All],[SPID]],people[[#All],[Sales_person]]),2,0)</f>
        <v>Camilla Castle</v>
      </c>
      <c r="J7613">
        <f>YEAR(shipments[[#This Row],[Shipdate]])</f>
        <v>2024</v>
      </c>
      <c r="K7613" s="22"/>
      <c r="L7613" s="22">
        <f>VLOOKUP(shipments[[#This Row],[PID]],CHOOSE({1,2},products[PID],products[Cost_per_box]),2,0)</f>
        <v>10.23</v>
      </c>
      <c r="M7613" s="22">
        <f>shipments[[#This Row],[Boxes]]*shipments[[#This Row],[cost_per_box]]</f>
        <v>3222.4500000000003</v>
      </c>
      <c r="N7613" s="22">
        <f>shipments[[#This Row],[Amount]]-shipments[[#This Row],[total cost]]</f>
        <v>2753.5499999999997</v>
      </c>
    </row>
    <row r="7614" spans="1:14" x14ac:dyDescent="0.35">
      <c r="A7614" t="s">
        <v>7672</v>
      </c>
      <c r="B7614" t="s">
        <v>8059</v>
      </c>
      <c r="C7614" t="s">
        <v>8022</v>
      </c>
      <c r="D7614" t="s">
        <v>8034</v>
      </c>
      <c r="E7614" s="1">
        <v>45173</v>
      </c>
      <c r="F7614">
        <v>3908.25</v>
      </c>
      <c r="G7614">
        <v>301</v>
      </c>
      <c r="H7614" t="s">
        <v>40</v>
      </c>
      <c r="I7614" t="str">
        <f>VLOOKUP(shipments[[#This Row],[SPID]],CHOOSE({1,2},people[[#All],[SPID]],people[[#All],[Sales_person]]),2,0)</f>
        <v>Camilla Castle</v>
      </c>
      <c r="J7614">
        <f>YEAR(shipments[[#This Row],[Shipdate]])</f>
        <v>2023</v>
      </c>
      <c r="K7614" s="22"/>
      <c r="L7614" s="22">
        <f>VLOOKUP(shipments[[#This Row],[PID]],CHOOSE({1,2},products[PID],products[Cost_per_box]),2,0)</f>
        <v>4.74</v>
      </c>
      <c r="M7614" s="22">
        <f>shipments[[#This Row],[Boxes]]*shipments[[#This Row],[cost_per_box]]</f>
        <v>1426.74</v>
      </c>
      <c r="N7614" s="22">
        <f>shipments[[#This Row],[Amount]]-shipments[[#This Row],[total cost]]</f>
        <v>2481.5100000000002</v>
      </c>
    </row>
    <row r="7615" spans="1:14" x14ac:dyDescent="0.35">
      <c r="A7615" t="s">
        <v>7673</v>
      </c>
      <c r="B7615" t="s">
        <v>8059</v>
      </c>
      <c r="C7615" t="s">
        <v>8023</v>
      </c>
      <c r="D7615" t="s">
        <v>8038</v>
      </c>
      <c r="E7615" s="1">
        <v>45541</v>
      </c>
      <c r="F7615">
        <v>3829.5</v>
      </c>
      <c r="G7615">
        <v>639</v>
      </c>
      <c r="H7615" t="s">
        <v>26</v>
      </c>
      <c r="I7615" t="str">
        <f>VLOOKUP(shipments[[#This Row],[SPID]],CHOOSE({1,2},people[[#All],[SPID]],people[[#All],[Sales_person]]),2,0)</f>
        <v>Camilla Castle</v>
      </c>
      <c r="J7615">
        <f>YEAR(shipments[[#This Row],[Shipdate]])</f>
        <v>2024</v>
      </c>
      <c r="K7615" s="22"/>
      <c r="L7615" s="22">
        <f>VLOOKUP(shipments[[#This Row],[PID]],CHOOSE({1,2},products[PID],products[Cost_per_box]),2,0)</f>
        <v>10.51</v>
      </c>
      <c r="M7615" s="22">
        <f>shipments[[#This Row],[Boxes]]*shipments[[#This Row],[cost_per_box]]</f>
        <v>6715.8899999999994</v>
      </c>
      <c r="N7615" s="22">
        <f>shipments[[#This Row],[Amount]]-shipments[[#This Row],[total cost]]</f>
        <v>-2886.3899999999994</v>
      </c>
    </row>
    <row r="7616" spans="1:14" x14ac:dyDescent="0.35">
      <c r="A7616" t="s">
        <v>7674</v>
      </c>
      <c r="B7616" t="s">
        <v>8059</v>
      </c>
      <c r="C7616" t="s">
        <v>8023</v>
      </c>
      <c r="D7616" t="s">
        <v>8034</v>
      </c>
      <c r="E7616" s="1">
        <v>45070</v>
      </c>
      <c r="F7616">
        <v>10581.75</v>
      </c>
      <c r="G7616">
        <v>1512</v>
      </c>
      <c r="H7616" t="s">
        <v>40</v>
      </c>
      <c r="I7616" t="str">
        <f>VLOOKUP(shipments[[#This Row],[SPID]],CHOOSE({1,2},people[[#All],[SPID]],people[[#All],[Sales_person]]),2,0)</f>
        <v>Camilla Castle</v>
      </c>
      <c r="J7616">
        <f>YEAR(shipments[[#This Row],[Shipdate]])</f>
        <v>2023</v>
      </c>
      <c r="K7616" s="22"/>
      <c r="L7616" s="22">
        <f>VLOOKUP(shipments[[#This Row],[PID]],CHOOSE({1,2},products[PID],products[Cost_per_box]),2,0)</f>
        <v>10.51</v>
      </c>
      <c r="M7616" s="22">
        <f>shipments[[#This Row],[Boxes]]*shipments[[#This Row],[cost_per_box]]</f>
        <v>15891.119999999999</v>
      </c>
      <c r="N7616" s="22">
        <f>shipments[[#This Row],[Amount]]-shipments[[#This Row],[total cost]]</f>
        <v>-5309.369999999999</v>
      </c>
    </row>
    <row r="7617" spans="1:14" x14ac:dyDescent="0.35">
      <c r="A7617" t="s">
        <v>7675</v>
      </c>
      <c r="B7617" t="s">
        <v>8059</v>
      </c>
      <c r="C7617" t="s">
        <v>8023</v>
      </c>
      <c r="D7617" t="s">
        <v>8037</v>
      </c>
      <c r="E7617" s="1">
        <v>45120</v>
      </c>
      <c r="F7617">
        <v>5532.75</v>
      </c>
      <c r="G7617">
        <v>615</v>
      </c>
      <c r="H7617" t="s">
        <v>7</v>
      </c>
      <c r="I7617" t="str">
        <f>VLOOKUP(shipments[[#This Row],[SPID]],CHOOSE({1,2},people[[#All],[SPID]],people[[#All],[Sales_person]]),2,0)</f>
        <v>Camilla Castle</v>
      </c>
      <c r="J7617">
        <f>YEAR(shipments[[#This Row],[Shipdate]])</f>
        <v>2023</v>
      </c>
      <c r="K7617" s="22"/>
      <c r="L7617" s="22">
        <f>VLOOKUP(shipments[[#This Row],[PID]],CHOOSE({1,2},products[PID],products[Cost_per_box]),2,0)</f>
        <v>10.51</v>
      </c>
      <c r="M7617" s="22">
        <f>shipments[[#This Row],[Boxes]]*shipments[[#This Row],[cost_per_box]]</f>
        <v>6463.65</v>
      </c>
      <c r="N7617" s="22">
        <f>shipments[[#This Row],[Amount]]-shipments[[#This Row],[total cost]]</f>
        <v>-930.89999999999964</v>
      </c>
    </row>
    <row r="7618" spans="1:14" x14ac:dyDescent="0.35">
      <c r="A7618" t="s">
        <v>7676</v>
      </c>
      <c r="B7618" t="s">
        <v>8059</v>
      </c>
      <c r="C7618" t="s">
        <v>8023</v>
      </c>
      <c r="D7618" t="s">
        <v>8034</v>
      </c>
      <c r="E7618" s="1">
        <v>44938</v>
      </c>
      <c r="F7618">
        <v>5557.5</v>
      </c>
      <c r="G7618">
        <v>794</v>
      </c>
      <c r="H7618" t="s">
        <v>7</v>
      </c>
      <c r="I7618" t="str">
        <f>VLOOKUP(shipments[[#This Row],[SPID]],CHOOSE({1,2},people[[#All],[SPID]],people[[#All],[Sales_person]]),2,0)</f>
        <v>Camilla Castle</v>
      </c>
      <c r="J7618">
        <f>YEAR(shipments[[#This Row],[Shipdate]])</f>
        <v>2023</v>
      </c>
      <c r="K7618" s="22"/>
      <c r="L7618" s="22">
        <f>VLOOKUP(shipments[[#This Row],[PID]],CHOOSE({1,2},products[PID],products[Cost_per_box]),2,0)</f>
        <v>10.51</v>
      </c>
      <c r="M7618" s="22">
        <f>shipments[[#This Row],[Boxes]]*shipments[[#This Row],[cost_per_box]]</f>
        <v>8344.94</v>
      </c>
      <c r="N7618" s="22">
        <f>shipments[[#This Row],[Amount]]-shipments[[#This Row],[total cost]]</f>
        <v>-2787.4400000000005</v>
      </c>
    </row>
    <row r="7619" spans="1:14" x14ac:dyDescent="0.35">
      <c r="A7619" t="s">
        <v>7677</v>
      </c>
      <c r="B7619" t="s">
        <v>8059</v>
      </c>
      <c r="C7619" t="s">
        <v>8023</v>
      </c>
      <c r="D7619" t="s">
        <v>8037</v>
      </c>
      <c r="E7619" s="1">
        <v>45391</v>
      </c>
      <c r="F7619">
        <v>5197.5</v>
      </c>
      <c r="G7619">
        <v>520</v>
      </c>
      <c r="H7619" t="s">
        <v>7</v>
      </c>
      <c r="I7619" t="str">
        <f>VLOOKUP(shipments[[#This Row],[SPID]],CHOOSE({1,2},people[[#All],[SPID]],people[[#All],[Sales_person]]),2,0)</f>
        <v>Camilla Castle</v>
      </c>
      <c r="J7619">
        <f>YEAR(shipments[[#This Row],[Shipdate]])</f>
        <v>2024</v>
      </c>
      <c r="K7619" s="22"/>
      <c r="L7619" s="22">
        <f>VLOOKUP(shipments[[#This Row],[PID]],CHOOSE({1,2},products[PID],products[Cost_per_box]),2,0)</f>
        <v>10.51</v>
      </c>
      <c r="M7619" s="22">
        <f>shipments[[#This Row],[Boxes]]*shipments[[#This Row],[cost_per_box]]</f>
        <v>5465.2</v>
      </c>
      <c r="N7619" s="22">
        <f>shipments[[#This Row],[Amount]]-shipments[[#This Row],[total cost]]</f>
        <v>-267.69999999999982</v>
      </c>
    </row>
    <row r="7620" spans="1:14" x14ac:dyDescent="0.35">
      <c r="A7620" t="s">
        <v>7678</v>
      </c>
      <c r="B7620" t="s">
        <v>8059</v>
      </c>
      <c r="C7620" t="s">
        <v>8024</v>
      </c>
      <c r="D7620" t="s">
        <v>8033</v>
      </c>
      <c r="E7620" s="1">
        <v>44935</v>
      </c>
      <c r="F7620">
        <v>2304</v>
      </c>
      <c r="G7620">
        <v>154</v>
      </c>
      <c r="H7620" t="s">
        <v>7</v>
      </c>
      <c r="I7620" t="str">
        <f>VLOOKUP(shipments[[#This Row],[SPID]],CHOOSE({1,2},people[[#All],[SPID]],people[[#All],[Sales_person]]),2,0)</f>
        <v>Camilla Castle</v>
      </c>
      <c r="J7620">
        <f>YEAR(shipments[[#This Row],[Shipdate]])</f>
        <v>2023</v>
      </c>
      <c r="K7620" s="22"/>
      <c r="L7620" s="22">
        <f>VLOOKUP(shipments[[#This Row],[PID]],CHOOSE({1,2},products[PID],products[Cost_per_box]),2,0)</f>
        <v>6.43</v>
      </c>
      <c r="M7620" s="22">
        <f>shipments[[#This Row],[Boxes]]*shipments[[#This Row],[cost_per_box]]</f>
        <v>990.21999999999991</v>
      </c>
      <c r="N7620" s="22">
        <f>shipments[[#This Row],[Amount]]-shipments[[#This Row],[total cost]]</f>
        <v>1313.7800000000002</v>
      </c>
    </row>
    <row r="7621" spans="1:14" x14ac:dyDescent="0.35">
      <c r="A7621" t="s">
        <v>7679</v>
      </c>
      <c r="B7621" t="s">
        <v>8059</v>
      </c>
      <c r="C7621" t="s">
        <v>8024</v>
      </c>
      <c r="D7621" t="s">
        <v>8038</v>
      </c>
      <c r="E7621" s="1">
        <v>45288</v>
      </c>
      <c r="F7621">
        <v>3894.75</v>
      </c>
      <c r="G7621">
        <v>260</v>
      </c>
      <c r="H7621" t="s">
        <v>7</v>
      </c>
      <c r="I7621" t="str">
        <f>VLOOKUP(shipments[[#This Row],[SPID]],CHOOSE({1,2},people[[#All],[SPID]],people[[#All],[Sales_person]]),2,0)</f>
        <v>Camilla Castle</v>
      </c>
      <c r="J7621">
        <f>YEAR(shipments[[#This Row],[Shipdate]])</f>
        <v>2023</v>
      </c>
      <c r="K7621" s="22"/>
      <c r="L7621" s="22">
        <f>VLOOKUP(shipments[[#This Row],[PID]],CHOOSE({1,2},products[PID],products[Cost_per_box]),2,0)</f>
        <v>6.43</v>
      </c>
      <c r="M7621" s="22">
        <f>shipments[[#This Row],[Boxes]]*shipments[[#This Row],[cost_per_box]]</f>
        <v>1671.8</v>
      </c>
      <c r="N7621" s="22">
        <f>shipments[[#This Row],[Amount]]-shipments[[#This Row],[total cost]]</f>
        <v>2222.9499999999998</v>
      </c>
    </row>
    <row r="7622" spans="1:14" x14ac:dyDescent="0.35">
      <c r="A7622" t="s">
        <v>7680</v>
      </c>
      <c r="B7622" t="s">
        <v>8059</v>
      </c>
      <c r="C7622" t="s">
        <v>8025</v>
      </c>
      <c r="D7622" t="s">
        <v>8038</v>
      </c>
      <c r="E7622" s="1">
        <v>45149</v>
      </c>
      <c r="F7622">
        <v>355.5</v>
      </c>
      <c r="G7622">
        <v>17</v>
      </c>
      <c r="H7622" t="s">
        <v>40</v>
      </c>
      <c r="I7622" t="str">
        <f>VLOOKUP(shipments[[#This Row],[SPID]],CHOOSE({1,2},people[[#All],[SPID]],people[[#All],[Sales_person]]),2,0)</f>
        <v>Camilla Castle</v>
      </c>
      <c r="J7622">
        <f>YEAR(shipments[[#This Row],[Shipdate]])</f>
        <v>2023</v>
      </c>
      <c r="K7622" s="22"/>
      <c r="L7622" s="22">
        <f>VLOOKUP(shipments[[#This Row],[PID]],CHOOSE({1,2},products[PID],products[Cost_per_box]),2,0)</f>
        <v>12.41</v>
      </c>
      <c r="M7622" s="22">
        <f>shipments[[#This Row],[Boxes]]*shipments[[#This Row],[cost_per_box]]</f>
        <v>210.97</v>
      </c>
      <c r="N7622" s="22">
        <f>shipments[[#This Row],[Amount]]-shipments[[#This Row],[total cost]]</f>
        <v>144.53</v>
      </c>
    </row>
    <row r="7623" spans="1:14" x14ac:dyDescent="0.35">
      <c r="A7623" t="s">
        <v>7681</v>
      </c>
      <c r="B7623" t="s">
        <v>8059</v>
      </c>
      <c r="C7623" t="s">
        <v>8027</v>
      </c>
      <c r="D7623" t="s">
        <v>8034</v>
      </c>
      <c r="E7623" s="1">
        <v>45211</v>
      </c>
      <c r="F7623">
        <v>2765.25</v>
      </c>
      <c r="G7623">
        <v>396</v>
      </c>
      <c r="H7623" t="s">
        <v>7</v>
      </c>
      <c r="I7623" t="str">
        <f>VLOOKUP(shipments[[#This Row],[SPID]],CHOOSE({1,2},people[[#All],[SPID]],people[[#All],[Sales_person]]),2,0)</f>
        <v>Camilla Castle</v>
      </c>
      <c r="J7623">
        <f>YEAR(shipments[[#This Row],[Shipdate]])</f>
        <v>2023</v>
      </c>
      <c r="K7623" s="22"/>
      <c r="L7623" s="22">
        <f>VLOOKUP(shipments[[#This Row],[PID]],CHOOSE({1,2},products[PID],products[Cost_per_box]),2,0)</f>
        <v>8.43</v>
      </c>
      <c r="M7623" s="22">
        <f>shipments[[#This Row],[Boxes]]*shipments[[#This Row],[cost_per_box]]</f>
        <v>3338.2799999999997</v>
      </c>
      <c r="N7623" s="22">
        <f>shipments[[#This Row],[Amount]]-shipments[[#This Row],[total cost]]</f>
        <v>-573.02999999999975</v>
      </c>
    </row>
    <row r="7624" spans="1:14" x14ac:dyDescent="0.35">
      <c r="A7624" t="s">
        <v>7682</v>
      </c>
      <c r="B7624" t="s">
        <v>8059</v>
      </c>
      <c r="C7624" t="s">
        <v>8027</v>
      </c>
      <c r="D7624" t="s">
        <v>8034</v>
      </c>
      <c r="E7624" s="1">
        <v>45047</v>
      </c>
      <c r="F7624">
        <v>11063.25</v>
      </c>
      <c r="G7624">
        <v>1581</v>
      </c>
      <c r="H7624" t="s">
        <v>7</v>
      </c>
      <c r="I7624" t="str">
        <f>VLOOKUP(shipments[[#This Row],[SPID]],CHOOSE({1,2},people[[#All],[SPID]],people[[#All],[Sales_person]]),2,0)</f>
        <v>Camilla Castle</v>
      </c>
      <c r="J7624">
        <f>YEAR(shipments[[#This Row],[Shipdate]])</f>
        <v>2023</v>
      </c>
      <c r="K7624" s="22"/>
      <c r="L7624" s="22">
        <f>VLOOKUP(shipments[[#This Row],[PID]],CHOOSE({1,2},products[PID],products[Cost_per_box]),2,0)</f>
        <v>8.43</v>
      </c>
      <c r="M7624" s="22">
        <f>shipments[[#This Row],[Boxes]]*shipments[[#This Row],[cost_per_box]]</f>
        <v>13327.83</v>
      </c>
      <c r="N7624" s="22">
        <f>shipments[[#This Row],[Amount]]-shipments[[#This Row],[total cost]]</f>
        <v>-2264.58</v>
      </c>
    </row>
    <row r="7625" spans="1:14" x14ac:dyDescent="0.35">
      <c r="A7625" t="s">
        <v>7683</v>
      </c>
      <c r="B7625" t="s">
        <v>8059</v>
      </c>
      <c r="C7625" t="s">
        <v>8028</v>
      </c>
      <c r="D7625" t="s">
        <v>8033</v>
      </c>
      <c r="E7625" s="1">
        <v>45519</v>
      </c>
      <c r="F7625">
        <v>5226.75</v>
      </c>
      <c r="G7625">
        <v>476</v>
      </c>
      <c r="H7625" t="s">
        <v>18</v>
      </c>
      <c r="I7625" t="str">
        <f>VLOOKUP(shipments[[#This Row],[SPID]],CHOOSE({1,2},people[[#All],[SPID]],people[[#All],[Sales_person]]),2,0)</f>
        <v>Camilla Castle</v>
      </c>
      <c r="J7625">
        <f>YEAR(shipments[[#This Row],[Shipdate]])</f>
        <v>2024</v>
      </c>
      <c r="K7625" s="22"/>
      <c r="L7625" s="22">
        <f>VLOOKUP(shipments[[#This Row],[PID]],CHOOSE({1,2},products[PID],products[Cost_per_box]),2,0)</f>
        <v>6.8</v>
      </c>
      <c r="M7625" s="22">
        <f>shipments[[#This Row],[Boxes]]*shipments[[#This Row],[cost_per_box]]</f>
        <v>3236.7999999999997</v>
      </c>
      <c r="N7625" s="22">
        <f>shipments[[#This Row],[Amount]]-shipments[[#This Row],[total cost]]</f>
        <v>1989.9500000000003</v>
      </c>
    </row>
    <row r="7626" spans="1:14" x14ac:dyDescent="0.35">
      <c r="A7626" t="s">
        <v>7684</v>
      </c>
      <c r="B7626" t="s">
        <v>8059</v>
      </c>
      <c r="C7626" t="s">
        <v>8028</v>
      </c>
      <c r="D7626" t="s">
        <v>8036</v>
      </c>
      <c r="E7626" s="1">
        <v>45350</v>
      </c>
      <c r="F7626">
        <v>207</v>
      </c>
      <c r="G7626">
        <v>21</v>
      </c>
      <c r="H7626" t="s">
        <v>7</v>
      </c>
      <c r="I7626" t="str">
        <f>VLOOKUP(shipments[[#This Row],[SPID]],CHOOSE({1,2},people[[#All],[SPID]],people[[#All],[Sales_person]]),2,0)</f>
        <v>Camilla Castle</v>
      </c>
      <c r="J7626">
        <f>YEAR(shipments[[#This Row],[Shipdate]])</f>
        <v>2024</v>
      </c>
      <c r="K7626" s="22"/>
      <c r="L7626" s="22">
        <f>VLOOKUP(shipments[[#This Row],[PID]],CHOOSE({1,2},products[PID],products[Cost_per_box]),2,0)</f>
        <v>6.8</v>
      </c>
      <c r="M7626" s="22">
        <f>shipments[[#This Row],[Boxes]]*shipments[[#This Row],[cost_per_box]]</f>
        <v>142.79999999999998</v>
      </c>
      <c r="N7626" s="22">
        <f>shipments[[#This Row],[Amount]]-shipments[[#This Row],[total cost]]</f>
        <v>64.200000000000017</v>
      </c>
    </row>
    <row r="7627" spans="1:14" x14ac:dyDescent="0.35">
      <c r="A7627" t="s">
        <v>7685</v>
      </c>
      <c r="B7627" t="s">
        <v>8059</v>
      </c>
      <c r="C7627" t="s">
        <v>8028</v>
      </c>
      <c r="D7627" t="s">
        <v>8038</v>
      </c>
      <c r="E7627" s="1">
        <v>45491</v>
      </c>
      <c r="F7627">
        <v>2128.5</v>
      </c>
      <c r="G7627">
        <v>194</v>
      </c>
      <c r="H7627" t="s">
        <v>18</v>
      </c>
      <c r="I7627" t="str">
        <f>VLOOKUP(shipments[[#This Row],[SPID]],CHOOSE({1,2},people[[#All],[SPID]],people[[#All],[Sales_person]]),2,0)</f>
        <v>Camilla Castle</v>
      </c>
      <c r="J7627">
        <f>YEAR(shipments[[#This Row],[Shipdate]])</f>
        <v>2024</v>
      </c>
      <c r="K7627" s="22"/>
      <c r="L7627" s="22">
        <f>VLOOKUP(shipments[[#This Row],[PID]],CHOOSE({1,2},products[PID],products[Cost_per_box]),2,0)</f>
        <v>6.8</v>
      </c>
      <c r="M7627" s="22">
        <f>shipments[[#This Row],[Boxes]]*shipments[[#This Row],[cost_per_box]]</f>
        <v>1319.2</v>
      </c>
      <c r="N7627" s="22">
        <f>shipments[[#This Row],[Amount]]-shipments[[#This Row],[total cost]]</f>
        <v>809.3</v>
      </c>
    </row>
    <row r="7628" spans="1:14" x14ac:dyDescent="0.35">
      <c r="A7628" t="s">
        <v>7686</v>
      </c>
      <c r="B7628" t="s">
        <v>8059</v>
      </c>
      <c r="C7628" t="s">
        <v>8030</v>
      </c>
      <c r="D7628" t="s">
        <v>8033</v>
      </c>
      <c r="E7628" s="1">
        <v>45072</v>
      </c>
      <c r="F7628">
        <v>6378.75</v>
      </c>
      <c r="G7628">
        <v>532</v>
      </c>
      <c r="H7628" t="s">
        <v>7</v>
      </c>
      <c r="I7628" t="str">
        <f>VLOOKUP(shipments[[#This Row],[SPID]],CHOOSE({1,2},people[[#All],[SPID]],people[[#All],[Sales_person]]),2,0)</f>
        <v>Camilla Castle</v>
      </c>
      <c r="J7628">
        <f>YEAR(shipments[[#This Row],[Shipdate]])</f>
        <v>2023</v>
      </c>
      <c r="K7628" s="22"/>
      <c r="L7628" s="22">
        <f>VLOOKUP(shipments[[#This Row],[PID]],CHOOSE({1,2},products[PID],products[Cost_per_box]),2,0)</f>
        <v>2.76</v>
      </c>
      <c r="M7628" s="22">
        <f>shipments[[#This Row],[Boxes]]*shipments[[#This Row],[cost_per_box]]</f>
        <v>1468.32</v>
      </c>
      <c r="N7628" s="22">
        <f>shipments[[#This Row],[Amount]]-shipments[[#This Row],[total cost]]</f>
        <v>4910.43</v>
      </c>
    </row>
    <row r="7629" spans="1:14" x14ac:dyDescent="0.35">
      <c r="A7629" t="s">
        <v>7687</v>
      </c>
      <c r="B7629" t="s">
        <v>8059</v>
      </c>
      <c r="C7629" t="s">
        <v>8031</v>
      </c>
      <c r="D7629" t="s">
        <v>8037</v>
      </c>
      <c r="E7629" s="1">
        <v>44971</v>
      </c>
      <c r="F7629">
        <v>7897.5</v>
      </c>
      <c r="G7629">
        <v>790</v>
      </c>
      <c r="H7629" t="s">
        <v>7</v>
      </c>
      <c r="I7629" t="str">
        <f>VLOOKUP(shipments[[#This Row],[SPID]],CHOOSE({1,2},people[[#All],[SPID]],people[[#All],[Sales_person]]),2,0)</f>
        <v>Camilla Castle</v>
      </c>
      <c r="J7629">
        <f>YEAR(shipments[[#This Row],[Shipdate]])</f>
        <v>2023</v>
      </c>
      <c r="K7629" s="22"/>
      <c r="L7629" s="22">
        <f>VLOOKUP(shipments[[#This Row],[PID]],CHOOSE({1,2},products[PID],products[Cost_per_box]),2,0)</f>
        <v>3.32</v>
      </c>
      <c r="M7629" s="22">
        <f>shipments[[#This Row],[Boxes]]*shipments[[#This Row],[cost_per_box]]</f>
        <v>2622.7999999999997</v>
      </c>
      <c r="N7629" s="22">
        <f>shipments[[#This Row],[Amount]]-shipments[[#This Row],[total cost]]</f>
        <v>5274.7000000000007</v>
      </c>
    </row>
    <row r="7630" spans="1:14" x14ac:dyDescent="0.35">
      <c r="A7630" t="s">
        <v>7688</v>
      </c>
      <c r="B7630" t="s">
        <v>8059</v>
      </c>
      <c r="C7630" t="s">
        <v>8031</v>
      </c>
      <c r="D7630" t="s">
        <v>8037</v>
      </c>
      <c r="E7630" s="1">
        <v>45429</v>
      </c>
      <c r="F7630">
        <v>3098.25</v>
      </c>
      <c r="G7630">
        <v>443</v>
      </c>
      <c r="H7630" t="s">
        <v>7</v>
      </c>
      <c r="I7630" t="str">
        <f>VLOOKUP(shipments[[#This Row],[SPID]],CHOOSE({1,2},people[[#All],[SPID]],people[[#All],[Sales_person]]),2,0)</f>
        <v>Camilla Castle</v>
      </c>
      <c r="J7630">
        <f>YEAR(shipments[[#This Row],[Shipdate]])</f>
        <v>2024</v>
      </c>
      <c r="K7630" s="22"/>
      <c r="L7630" s="22">
        <f>VLOOKUP(shipments[[#This Row],[PID]],CHOOSE({1,2},products[PID],products[Cost_per_box]),2,0)</f>
        <v>3.32</v>
      </c>
      <c r="M7630" s="22">
        <f>shipments[[#This Row],[Boxes]]*shipments[[#This Row],[cost_per_box]]</f>
        <v>1470.76</v>
      </c>
      <c r="N7630" s="22">
        <f>shipments[[#This Row],[Amount]]-shipments[[#This Row],[total cost]]</f>
        <v>1627.49</v>
      </c>
    </row>
    <row r="7631" spans="1:14" x14ac:dyDescent="0.35">
      <c r="A7631" t="s">
        <v>7689</v>
      </c>
      <c r="B7631" t="s">
        <v>8059</v>
      </c>
      <c r="C7631" t="s">
        <v>8032</v>
      </c>
      <c r="D7631" t="s">
        <v>8033</v>
      </c>
      <c r="E7631" s="1">
        <v>45484</v>
      </c>
      <c r="F7631">
        <v>8442</v>
      </c>
      <c r="G7631">
        <v>445</v>
      </c>
      <c r="H7631" t="s">
        <v>18</v>
      </c>
      <c r="I7631" t="str">
        <f>VLOOKUP(shipments[[#This Row],[SPID]],CHOOSE({1,2},people[[#All],[SPID]],people[[#All],[Sales_person]]),2,0)</f>
        <v>Camilla Castle</v>
      </c>
      <c r="J7631">
        <f>YEAR(shipments[[#This Row],[Shipdate]])</f>
        <v>2024</v>
      </c>
      <c r="K7631" s="22"/>
      <c r="L7631" s="22">
        <f>VLOOKUP(shipments[[#This Row],[PID]],CHOOSE({1,2},products[PID],products[Cost_per_box]),2,0)</f>
        <v>2.65</v>
      </c>
      <c r="M7631" s="22">
        <f>shipments[[#This Row],[Boxes]]*shipments[[#This Row],[cost_per_box]]</f>
        <v>1179.25</v>
      </c>
      <c r="N7631" s="22">
        <f>shipments[[#This Row],[Amount]]-shipments[[#This Row],[total cost]]</f>
        <v>7262.75</v>
      </c>
    </row>
    <row r="7632" spans="1:14" x14ac:dyDescent="0.35">
      <c r="A7632" t="s">
        <v>7690</v>
      </c>
      <c r="B7632" t="s">
        <v>8059</v>
      </c>
      <c r="C7632" t="s">
        <v>8032</v>
      </c>
      <c r="D7632" t="s">
        <v>8038</v>
      </c>
      <c r="E7632" s="1">
        <v>45439</v>
      </c>
      <c r="F7632">
        <v>7159.5</v>
      </c>
      <c r="G7632">
        <v>398</v>
      </c>
      <c r="H7632" t="s">
        <v>7</v>
      </c>
      <c r="I7632" t="str">
        <f>VLOOKUP(shipments[[#This Row],[SPID]],CHOOSE({1,2},people[[#All],[SPID]],people[[#All],[Sales_person]]),2,0)</f>
        <v>Camilla Castle</v>
      </c>
      <c r="J7632">
        <f>YEAR(shipments[[#This Row],[Shipdate]])</f>
        <v>2024</v>
      </c>
      <c r="K7632" s="22"/>
      <c r="L7632" s="22">
        <f>VLOOKUP(shipments[[#This Row],[PID]],CHOOSE({1,2},products[PID],products[Cost_per_box]),2,0)</f>
        <v>2.65</v>
      </c>
      <c r="M7632" s="22">
        <f>shipments[[#This Row],[Boxes]]*shipments[[#This Row],[cost_per_box]]</f>
        <v>1054.7</v>
      </c>
      <c r="N7632" s="22">
        <f>shipments[[#This Row],[Amount]]-shipments[[#This Row],[total cost]]</f>
        <v>6104.8</v>
      </c>
    </row>
    <row r="7633" spans="1:14" x14ac:dyDescent="0.35">
      <c r="A7633" t="s">
        <v>7691</v>
      </c>
      <c r="B7633" t="s">
        <v>8059</v>
      </c>
      <c r="C7633" t="s">
        <v>8032</v>
      </c>
      <c r="D7633" t="s">
        <v>8038</v>
      </c>
      <c r="E7633" s="1">
        <v>45239</v>
      </c>
      <c r="F7633">
        <v>4648.5</v>
      </c>
      <c r="G7633">
        <v>222</v>
      </c>
      <c r="H7633" t="s">
        <v>7</v>
      </c>
      <c r="I7633" t="str">
        <f>VLOOKUP(shipments[[#This Row],[SPID]],CHOOSE({1,2},people[[#All],[SPID]],people[[#All],[Sales_person]]),2,0)</f>
        <v>Camilla Castle</v>
      </c>
      <c r="J7633">
        <f>YEAR(shipments[[#This Row],[Shipdate]])</f>
        <v>2023</v>
      </c>
      <c r="K7633" s="22"/>
      <c r="L7633" s="22">
        <f>VLOOKUP(shipments[[#This Row],[PID]],CHOOSE({1,2},products[PID],products[Cost_per_box]),2,0)</f>
        <v>2.65</v>
      </c>
      <c r="M7633" s="22">
        <f>shipments[[#This Row],[Boxes]]*shipments[[#This Row],[cost_per_box]]</f>
        <v>588.29999999999995</v>
      </c>
      <c r="N7633" s="22">
        <f>shipments[[#This Row],[Amount]]-shipments[[#This Row],[total cost]]</f>
        <v>4060.2</v>
      </c>
    </row>
    <row r="7634" spans="1:14" x14ac:dyDescent="0.35">
      <c r="A7634" t="s">
        <v>7692</v>
      </c>
      <c r="B7634" t="s">
        <v>8059</v>
      </c>
      <c r="C7634" t="s">
        <v>8032</v>
      </c>
      <c r="D7634" t="s">
        <v>8038</v>
      </c>
      <c r="E7634" s="1">
        <v>45449</v>
      </c>
      <c r="F7634">
        <v>2985.75</v>
      </c>
      <c r="G7634">
        <v>158</v>
      </c>
      <c r="H7634" t="s">
        <v>7</v>
      </c>
      <c r="I7634" t="str">
        <f>VLOOKUP(shipments[[#This Row],[SPID]],CHOOSE({1,2},people[[#All],[SPID]],people[[#All],[Sales_person]]),2,0)</f>
        <v>Camilla Castle</v>
      </c>
      <c r="J7634">
        <f>YEAR(shipments[[#This Row],[Shipdate]])</f>
        <v>2024</v>
      </c>
      <c r="K7634" s="22"/>
      <c r="L7634" s="22">
        <f>VLOOKUP(shipments[[#This Row],[PID]],CHOOSE({1,2},products[PID],products[Cost_per_box]),2,0)</f>
        <v>2.65</v>
      </c>
      <c r="M7634" s="22">
        <f>shipments[[#This Row],[Boxes]]*shipments[[#This Row],[cost_per_box]]</f>
        <v>418.7</v>
      </c>
      <c r="N7634" s="22">
        <f>shipments[[#This Row],[Amount]]-shipments[[#This Row],[total cost]]</f>
        <v>2567.0500000000002</v>
      </c>
    </row>
    <row r="7635" spans="1:14" x14ac:dyDescent="0.35">
      <c r="A7635" t="s">
        <v>7693</v>
      </c>
      <c r="B7635" t="s">
        <v>8059</v>
      </c>
      <c r="C7635" t="s">
        <v>8032</v>
      </c>
      <c r="D7635" t="s">
        <v>8033</v>
      </c>
      <c r="E7635" s="1">
        <v>45558</v>
      </c>
      <c r="F7635">
        <v>6120</v>
      </c>
      <c r="G7635">
        <v>323</v>
      </c>
      <c r="H7635" t="s">
        <v>26</v>
      </c>
      <c r="I7635" t="str">
        <f>VLOOKUP(shipments[[#This Row],[SPID]],CHOOSE({1,2},people[[#All],[SPID]],people[[#All],[Sales_person]]),2,0)</f>
        <v>Camilla Castle</v>
      </c>
      <c r="J7635">
        <f>YEAR(shipments[[#This Row],[Shipdate]])</f>
        <v>2024</v>
      </c>
      <c r="K7635" s="22"/>
      <c r="L7635" s="22">
        <f>VLOOKUP(shipments[[#This Row],[PID]],CHOOSE({1,2},products[PID],products[Cost_per_box]),2,0)</f>
        <v>2.65</v>
      </c>
      <c r="M7635" s="22">
        <f>shipments[[#This Row],[Boxes]]*shipments[[#This Row],[cost_per_box]]</f>
        <v>855.94999999999993</v>
      </c>
      <c r="N7635" s="22">
        <f>shipments[[#This Row],[Amount]]-shipments[[#This Row],[total cost]]</f>
        <v>5264.05</v>
      </c>
    </row>
    <row r="7636" spans="1:14" x14ac:dyDescent="0.35">
      <c r="A7636" t="s">
        <v>7694</v>
      </c>
      <c r="B7636" t="s">
        <v>8059</v>
      </c>
      <c r="C7636" t="s">
        <v>8011</v>
      </c>
      <c r="D7636" t="s">
        <v>8033</v>
      </c>
      <c r="E7636" s="1">
        <v>45019</v>
      </c>
      <c r="F7636">
        <v>1455.75</v>
      </c>
      <c r="G7636">
        <v>112</v>
      </c>
      <c r="H7636" t="s">
        <v>7</v>
      </c>
      <c r="I7636" t="str">
        <f>VLOOKUP(shipments[[#This Row],[SPID]],CHOOSE({1,2},people[[#All],[SPID]],people[[#All],[Sales_person]]),2,0)</f>
        <v>Camilla Castle</v>
      </c>
      <c r="J7636">
        <f>YEAR(shipments[[#This Row],[Shipdate]])</f>
        <v>2023</v>
      </c>
      <c r="K7636" s="22"/>
      <c r="L7636" s="22">
        <f>VLOOKUP(shipments[[#This Row],[PID]],CHOOSE({1,2},products[PID],products[Cost_per_box]),2,0)</f>
        <v>5.26</v>
      </c>
      <c r="M7636" s="22">
        <f>shipments[[#This Row],[Boxes]]*shipments[[#This Row],[cost_per_box]]</f>
        <v>589.12</v>
      </c>
      <c r="N7636" s="22">
        <f>shipments[[#This Row],[Amount]]-shipments[[#This Row],[total cost]]</f>
        <v>866.63</v>
      </c>
    </row>
    <row r="7637" spans="1:14" x14ac:dyDescent="0.35">
      <c r="A7637" t="s">
        <v>7695</v>
      </c>
      <c r="B7637" t="s">
        <v>8059</v>
      </c>
      <c r="C7637" t="s">
        <v>8011</v>
      </c>
      <c r="D7637" t="s">
        <v>8034</v>
      </c>
      <c r="E7637" s="1">
        <v>45355</v>
      </c>
      <c r="F7637">
        <v>3874.5</v>
      </c>
      <c r="G7637">
        <v>243</v>
      </c>
      <c r="H7637" t="s">
        <v>7</v>
      </c>
      <c r="I7637" t="str">
        <f>VLOOKUP(shipments[[#This Row],[SPID]],CHOOSE({1,2},people[[#All],[SPID]],people[[#All],[Sales_person]]),2,0)</f>
        <v>Camilla Castle</v>
      </c>
      <c r="J7637">
        <f>YEAR(shipments[[#This Row],[Shipdate]])</f>
        <v>2024</v>
      </c>
      <c r="K7637" s="22"/>
      <c r="L7637" s="22">
        <f>VLOOKUP(shipments[[#This Row],[PID]],CHOOSE({1,2},products[PID],products[Cost_per_box]),2,0)</f>
        <v>5.26</v>
      </c>
      <c r="M7637" s="22">
        <f>shipments[[#This Row],[Boxes]]*shipments[[#This Row],[cost_per_box]]</f>
        <v>1278.1799999999998</v>
      </c>
      <c r="N7637" s="22">
        <f>shipments[[#This Row],[Amount]]-shipments[[#This Row],[total cost]]</f>
        <v>2596.3200000000002</v>
      </c>
    </row>
    <row r="7638" spans="1:14" x14ac:dyDescent="0.35">
      <c r="A7638" t="s">
        <v>7696</v>
      </c>
      <c r="B7638" t="s">
        <v>8059</v>
      </c>
      <c r="C7638" t="s">
        <v>8011</v>
      </c>
      <c r="D7638" t="s">
        <v>8034</v>
      </c>
      <c r="E7638" s="1">
        <v>45212</v>
      </c>
      <c r="F7638">
        <v>5062.5</v>
      </c>
      <c r="G7638">
        <v>317</v>
      </c>
      <c r="H7638" t="s">
        <v>7</v>
      </c>
      <c r="I7638" t="str">
        <f>VLOOKUP(shipments[[#This Row],[SPID]],CHOOSE({1,2},people[[#All],[SPID]],people[[#All],[Sales_person]]),2,0)</f>
        <v>Camilla Castle</v>
      </c>
      <c r="J7638">
        <f>YEAR(shipments[[#This Row],[Shipdate]])</f>
        <v>2023</v>
      </c>
      <c r="K7638" s="22"/>
      <c r="L7638" s="22">
        <f>VLOOKUP(shipments[[#This Row],[PID]],CHOOSE({1,2},products[PID],products[Cost_per_box]),2,0)</f>
        <v>5.26</v>
      </c>
      <c r="M7638" s="22">
        <f>shipments[[#This Row],[Boxes]]*shipments[[#This Row],[cost_per_box]]</f>
        <v>1667.4199999999998</v>
      </c>
      <c r="N7638" s="22">
        <f>shipments[[#This Row],[Amount]]-shipments[[#This Row],[total cost]]</f>
        <v>3395.08</v>
      </c>
    </row>
    <row r="7639" spans="1:14" x14ac:dyDescent="0.35">
      <c r="A7639" t="s">
        <v>7697</v>
      </c>
      <c r="B7639" t="s">
        <v>8059</v>
      </c>
      <c r="C7639" t="s">
        <v>8011</v>
      </c>
      <c r="D7639" t="s">
        <v>8038</v>
      </c>
      <c r="E7639" s="1">
        <v>45411</v>
      </c>
      <c r="F7639">
        <v>3208.5</v>
      </c>
      <c r="G7639">
        <v>201</v>
      </c>
      <c r="H7639" t="s">
        <v>7</v>
      </c>
      <c r="I7639" t="str">
        <f>VLOOKUP(shipments[[#This Row],[SPID]],CHOOSE({1,2},people[[#All],[SPID]],people[[#All],[Sales_person]]),2,0)</f>
        <v>Camilla Castle</v>
      </c>
      <c r="J7639">
        <f>YEAR(shipments[[#This Row],[Shipdate]])</f>
        <v>2024</v>
      </c>
      <c r="K7639" s="22"/>
      <c r="L7639" s="22">
        <f>VLOOKUP(shipments[[#This Row],[PID]],CHOOSE({1,2},products[PID],products[Cost_per_box]),2,0)</f>
        <v>5.26</v>
      </c>
      <c r="M7639" s="22">
        <f>shipments[[#This Row],[Boxes]]*shipments[[#This Row],[cost_per_box]]</f>
        <v>1057.26</v>
      </c>
      <c r="N7639" s="22">
        <f>shipments[[#This Row],[Amount]]-shipments[[#This Row],[total cost]]</f>
        <v>2151.2399999999998</v>
      </c>
    </row>
    <row r="7640" spans="1:14" x14ac:dyDescent="0.35">
      <c r="A7640" t="s">
        <v>7698</v>
      </c>
      <c r="B7640" t="s">
        <v>8059</v>
      </c>
      <c r="C7640" t="s">
        <v>8011</v>
      </c>
      <c r="D7640" t="s">
        <v>8033</v>
      </c>
      <c r="E7640" s="1">
        <v>45306</v>
      </c>
      <c r="F7640">
        <v>1266.75</v>
      </c>
      <c r="G7640">
        <v>91</v>
      </c>
      <c r="H7640" t="s">
        <v>7</v>
      </c>
      <c r="I7640" t="str">
        <f>VLOOKUP(shipments[[#This Row],[SPID]],CHOOSE({1,2},people[[#All],[SPID]],people[[#All],[Sales_person]]),2,0)</f>
        <v>Camilla Castle</v>
      </c>
      <c r="J7640">
        <f>YEAR(shipments[[#This Row],[Shipdate]])</f>
        <v>2024</v>
      </c>
      <c r="K7640" s="22"/>
      <c r="L7640" s="22">
        <f>VLOOKUP(shipments[[#This Row],[PID]],CHOOSE({1,2},products[PID],products[Cost_per_box]),2,0)</f>
        <v>5.26</v>
      </c>
      <c r="M7640" s="22">
        <f>shipments[[#This Row],[Boxes]]*shipments[[#This Row],[cost_per_box]]</f>
        <v>478.65999999999997</v>
      </c>
      <c r="N7640" s="22">
        <f>shipments[[#This Row],[Amount]]-shipments[[#This Row],[total cost]]</f>
        <v>788.09</v>
      </c>
    </row>
    <row r="7641" spans="1:14" x14ac:dyDescent="0.35">
      <c r="A7641" t="s">
        <v>7699</v>
      </c>
      <c r="B7641" t="s">
        <v>8059</v>
      </c>
      <c r="C7641" t="s">
        <v>8012</v>
      </c>
      <c r="D7641" t="s">
        <v>8036</v>
      </c>
      <c r="E7641" s="1">
        <v>45155</v>
      </c>
      <c r="F7641">
        <v>1712.25</v>
      </c>
      <c r="G7641">
        <v>101</v>
      </c>
      <c r="H7641" t="s">
        <v>7</v>
      </c>
      <c r="I7641" t="str">
        <f>VLOOKUP(shipments[[#This Row],[SPID]],CHOOSE({1,2},people[[#All],[SPID]],people[[#All],[Sales_person]]),2,0)</f>
        <v>Camilla Castle</v>
      </c>
      <c r="J7641">
        <f>YEAR(shipments[[#This Row],[Shipdate]])</f>
        <v>2023</v>
      </c>
      <c r="K7641" s="22"/>
      <c r="L7641" s="22">
        <f>VLOOKUP(shipments[[#This Row],[PID]],CHOOSE({1,2},products[PID],products[Cost_per_box]),2,0)</f>
        <v>7.48</v>
      </c>
      <c r="M7641" s="22">
        <f>shipments[[#This Row],[Boxes]]*shipments[[#This Row],[cost_per_box]]</f>
        <v>755.48</v>
      </c>
      <c r="N7641" s="22">
        <f>shipments[[#This Row],[Amount]]-shipments[[#This Row],[total cost]]</f>
        <v>956.77</v>
      </c>
    </row>
    <row r="7642" spans="1:14" x14ac:dyDescent="0.35">
      <c r="A7642" t="s">
        <v>7700</v>
      </c>
      <c r="B7642" t="s">
        <v>8059</v>
      </c>
      <c r="C7642" t="s">
        <v>8014</v>
      </c>
      <c r="D7642" t="s">
        <v>8034</v>
      </c>
      <c r="E7642" s="1">
        <v>45155</v>
      </c>
      <c r="F7642">
        <v>1703.25</v>
      </c>
      <c r="G7642">
        <v>190</v>
      </c>
      <c r="H7642" t="s">
        <v>7</v>
      </c>
      <c r="I7642" t="str">
        <f>VLOOKUP(shipments[[#This Row],[SPID]],CHOOSE({1,2},people[[#All],[SPID]],people[[#All],[Sales_person]]),2,0)</f>
        <v>Camilla Castle</v>
      </c>
      <c r="J7642">
        <f>YEAR(shipments[[#This Row],[Shipdate]])</f>
        <v>2023</v>
      </c>
      <c r="K7642" s="22"/>
      <c r="L7642" s="22">
        <f>VLOOKUP(shipments[[#This Row],[PID]],CHOOSE({1,2},products[PID],products[Cost_per_box]),2,0)</f>
        <v>3.85</v>
      </c>
      <c r="M7642" s="22">
        <f>shipments[[#This Row],[Boxes]]*shipments[[#This Row],[cost_per_box]]</f>
        <v>731.5</v>
      </c>
      <c r="N7642" s="22">
        <f>shipments[[#This Row],[Amount]]-shipments[[#This Row],[total cost]]</f>
        <v>971.75</v>
      </c>
    </row>
    <row r="7643" spans="1:14" x14ac:dyDescent="0.35">
      <c r="A7643" t="s">
        <v>7701</v>
      </c>
      <c r="B7643" t="s">
        <v>8059</v>
      </c>
      <c r="C7643" t="s">
        <v>8014</v>
      </c>
      <c r="D7643" t="s">
        <v>8038</v>
      </c>
      <c r="E7643" s="1">
        <v>45355</v>
      </c>
      <c r="F7643">
        <v>6259.5</v>
      </c>
      <c r="G7643">
        <v>696</v>
      </c>
      <c r="H7643" t="s">
        <v>7</v>
      </c>
      <c r="I7643" t="str">
        <f>VLOOKUP(shipments[[#This Row],[SPID]],CHOOSE({1,2},people[[#All],[SPID]],people[[#All],[Sales_person]]),2,0)</f>
        <v>Camilla Castle</v>
      </c>
      <c r="J7643">
        <f>YEAR(shipments[[#This Row],[Shipdate]])</f>
        <v>2024</v>
      </c>
      <c r="K7643" s="22"/>
      <c r="L7643" s="22">
        <f>VLOOKUP(shipments[[#This Row],[PID]],CHOOSE({1,2},products[PID],products[Cost_per_box]),2,0)</f>
        <v>3.85</v>
      </c>
      <c r="M7643" s="22">
        <f>shipments[[#This Row],[Boxes]]*shipments[[#This Row],[cost_per_box]]</f>
        <v>2679.6</v>
      </c>
      <c r="N7643" s="22">
        <f>shipments[[#This Row],[Amount]]-shipments[[#This Row],[total cost]]</f>
        <v>3579.9</v>
      </c>
    </row>
    <row r="7644" spans="1:14" x14ac:dyDescent="0.35">
      <c r="A7644" t="s">
        <v>7702</v>
      </c>
      <c r="B7644" t="s">
        <v>8059</v>
      </c>
      <c r="C7644" t="s">
        <v>8015</v>
      </c>
      <c r="D7644" t="s">
        <v>8037</v>
      </c>
      <c r="E7644" s="1">
        <v>45544</v>
      </c>
      <c r="F7644">
        <v>12485.25</v>
      </c>
      <c r="G7644">
        <v>2081</v>
      </c>
      <c r="H7644" t="s">
        <v>26</v>
      </c>
      <c r="I7644" t="str">
        <f>VLOOKUP(shipments[[#This Row],[SPID]],CHOOSE({1,2},people[[#All],[SPID]],people[[#All],[Sales_person]]),2,0)</f>
        <v>Camilla Castle</v>
      </c>
      <c r="J7644">
        <f>YEAR(shipments[[#This Row],[Shipdate]])</f>
        <v>2024</v>
      </c>
      <c r="K7644" s="22"/>
      <c r="L7644" s="22">
        <f>VLOOKUP(shipments[[#This Row],[PID]],CHOOSE({1,2},products[PID],products[Cost_per_box]),2,0)</f>
        <v>5.72</v>
      </c>
      <c r="M7644" s="22">
        <f>shipments[[#This Row],[Boxes]]*shipments[[#This Row],[cost_per_box]]</f>
        <v>11903.32</v>
      </c>
      <c r="N7644" s="22">
        <f>shipments[[#This Row],[Amount]]-shipments[[#This Row],[total cost]]</f>
        <v>581.93000000000029</v>
      </c>
    </row>
    <row r="7645" spans="1:14" x14ac:dyDescent="0.35">
      <c r="A7645" t="s">
        <v>7703</v>
      </c>
      <c r="B7645" t="s">
        <v>8059</v>
      </c>
      <c r="C7645" t="s">
        <v>8015</v>
      </c>
      <c r="D7645" t="s">
        <v>8038</v>
      </c>
      <c r="E7645" s="1">
        <v>45337</v>
      </c>
      <c r="F7645">
        <v>4941</v>
      </c>
      <c r="G7645">
        <v>824</v>
      </c>
      <c r="H7645" t="s">
        <v>7</v>
      </c>
      <c r="I7645" t="str">
        <f>VLOOKUP(shipments[[#This Row],[SPID]],CHOOSE({1,2},people[[#All],[SPID]],people[[#All],[Sales_person]]),2,0)</f>
        <v>Camilla Castle</v>
      </c>
      <c r="J7645">
        <f>YEAR(shipments[[#This Row],[Shipdate]])</f>
        <v>2024</v>
      </c>
      <c r="K7645" s="22"/>
      <c r="L7645" s="22">
        <f>VLOOKUP(shipments[[#This Row],[PID]],CHOOSE({1,2},products[PID],products[Cost_per_box]),2,0)</f>
        <v>5.72</v>
      </c>
      <c r="M7645" s="22">
        <f>shipments[[#This Row],[Boxes]]*shipments[[#This Row],[cost_per_box]]</f>
        <v>4713.28</v>
      </c>
      <c r="N7645" s="22">
        <f>shipments[[#This Row],[Amount]]-shipments[[#This Row],[total cost]]</f>
        <v>227.72000000000025</v>
      </c>
    </row>
    <row r="7646" spans="1:14" x14ac:dyDescent="0.35">
      <c r="A7646" t="s">
        <v>7704</v>
      </c>
      <c r="B7646" t="s">
        <v>8059</v>
      </c>
      <c r="C7646" t="s">
        <v>8015</v>
      </c>
      <c r="D7646" t="s">
        <v>8033</v>
      </c>
      <c r="E7646" s="1">
        <v>45497</v>
      </c>
      <c r="F7646">
        <v>2324.25</v>
      </c>
      <c r="G7646">
        <v>291</v>
      </c>
      <c r="H7646" t="s">
        <v>18</v>
      </c>
      <c r="I7646" t="str">
        <f>VLOOKUP(shipments[[#This Row],[SPID]],CHOOSE({1,2},people[[#All],[SPID]],people[[#All],[Sales_person]]),2,0)</f>
        <v>Camilla Castle</v>
      </c>
      <c r="J7646">
        <f>YEAR(shipments[[#This Row],[Shipdate]])</f>
        <v>2024</v>
      </c>
      <c r="K7646" s="22"/>
      <c r="L7646" s="22">
        <f>VLOOKUP(shipments[[#This Row],[PID]],CHOOSE({1,2},products[PID],products[Cost_per_box]),2,0)</f>
        <v>5.72</v>
      </c>
      <c r="M7646" s="22">
        <f>shipments[[#This Row],[Boxes]]*shipments[[#This Row],[cost_per_box]]</f>
        <v>1664.52</v>
      </c>
      <c r="N7646" s="22">
        <f>shipments[[#This Row],[Amount]]-shipments[[#This Row],[total cost]]</f>
        <v>659.73</v>
      </c>
    </row>
    <row r="7647" spans="1:14" x14ac:dyDescent="0.35">
      <c r="A7647" t="s">
        <v>7705</v>
      </c>
      <c r="B7647" t="s">
        <v>8059</v>
      </c>
      <c r="C7647" t="s">
        <v>8017</v>
      </c>
      <c r="D7647" t="s">
        <v>8033</v>
      </c>
      <c r="E7647" s="1">
        <v>45460</v>
      </c>
      <c r="F7647">
        <v>4061.25</v>
      </c>
      <c r="G7647">
        <v>170</v>
      </c>
      <c r="H7647" t="s">
        <v>7</v>
      </c>
      <c r="I7647" t="str">
        <f>VLOOKUP(shipments[[#This Row],[SPID]],CHOOSE({1,2},people[[#All],[SPID]],people[[#All],[Sales_person]]),2,0)</f>
        <v>Camilla Castle</v>
      </c>
      <c r="J7647">
        <f>YEAR(shipments[[#This Row],[Shipdate]])</f>
        <v>2024</v>
      </c>
      <c r="K7647" s="22"/>
      <c r="L7647" s="22">
        <f>VLOOKUP(shipments[[#This Row],[PID]],CHOOSE({1,2},products[PID],products[Cost_per_box]),2,0)</f>
        <v>9.94</v>
      </c>
      <c r="M7647" s="22">
        <f>shipments[[#This Row],[Boxes]]*shipments[[#This Row],[cost_per_box]]</f>
        <v>1689.8</v>
      </c>
      <c r="N7647" s="22">
        <f>shipments[[#This Row],[Amount]]-shipments[[#This Row],[total cost]]</f>
        <v>2371.4499999999998</v>
      </c>
    </row>
    <row r="7648" spans="1:14" x14ac:dyDescent="0.35">
      <c r="A7648" t="s">
        <v>7706</v>
      </c>
      <c r="B7648" t="s">
        <v>8059</v>
      </c>
      <c r="C7648" t="s">
        <v>8017</v>
      </c>
      <c r="D7648" t="s">
        <v>8036</v>
      </c>
      <c r="E7648" s="1">
        <v>45236</v>
      </c>
      <c r="F7648">
        <v>2875.5</v>
      </c>
      <c r="G7648">
        <v>107</v>
      </c>
      <c r="H7648" t="s">
        <v>7</v>
      </c>
      <c r="I7648" t="str">
        <f>VLOOKUP(shipments[[#This Row],[SPID]],CHOOSE({1,2},people[[#All],[SPID]],people[[#All],[Sales_person]]),2,0)</f>
        <v>Camilla Castle</v>
      </c>
      <c r="J7648">
        <f>YEAR(shipments[[#This Row],[Shipdate]])</f>
        <v>2023</v>
      </c>
      <c r="K7648" s="22"/>
      <c r="L7648" s="22">
        <f>VLOOKUP(shipments[[#This Row],[PID]],CHOOSE({1,2},products[PID],products[Cost_per_box]),2,0)</f>
        <v>9.94</v>
      </c>
      <c r="M7648" s="22">
        <f>shipments[[#This Row],[Boxes]]*shipments[[#This Row],[cost_per_box]]</f>
        <v>1063.58</v>
      </c>
      <c r="N7648" s="22">
        <f>shipments[[#This Row],[Amount]]-shipments[[#This Row],[total cost]]</f>
        <v>1811.92</v>
      </c>
    </row>
    <row r="7649" spans="1:14" x14ac:dyDescent="0.35">
      <c r="A7649" t="s">
        <v>7707</v>
      </c>
      <c r="B7649" t="s">
        <v>8059</v>
      </c>
      <c r="C7649" t="s">
        <v>8017</v>
      </c>
      <c r="D7649" t="s">
        <v>8038</v>
      </c>
      <c r="E7649" s="1">
        <v>45119</v>
      </c>
      <c r="F7649">
        <v>8417.25</v>
      </c>
      <c r="G7649">
        <v>312</v>
      </c>
      <c r="H7649" t="s">
        <v>40</v>
      </c>
      <c r="I7649" t="str">
        <f>VLOOKUP(shipments[[#This Row],[SPID]],CHOOSE({1,2},people[[#All],[SPID]],people[[#All],[Sales_person]]),2,0)</f>
        <v>Camilla Castle</v>
      </c>
      <c r="J7649">
        <f>YEAR(shipments[[#This Row],[Shipdate]])</f>
        <v>2023</v>
      </c>
      <c r="K7649" s="22"/>
      <c r="L7649" s="22">
        <f>VLOOKUP(shipments[[#This Row],[PID]],CHOOSE({1,2},products[PID],products[Cost_per_box]),2,0)</f>
        <v>9.94</v>
      </c>
      <c r="M7649" s="22">
        <f>shipments[[#This Row],[Boxes]]*shipments[[#This Row],[cost_per_box]]</f>
        <v>3101.2799999999997</v>
      </c>
      <c r="N7649" s="22">
        <f>shipments[[#This Row],[Amount]]-shipments[[#This Row],[total cost]]</f>
        <v>5315.97</v>
      </c>
    </row>
    <row r="7650" spans="1:14" x14ac:dyDescent="0.35">
      <c r="A7650" t="s">
        <v>7708</v>
      </c>
      <c r="B7650" t="s">
        <v>8059</v>
      </c>
      <c r="C7650" t="s">
        <v>8017</v>
      </c>
      <c r="D7650" t="s">
        <v>8038</v>
      </c>
      <c r="E7650" s="1">
        <v>45183</v>
      </c>
      <c r="F7650">
        <v>4536</v>
      </c>
      <c r="G7650">
        <v>182</v>
      </c>
      <c r="H7650" t="s">
        <v>7</v>
      </c>
      <c r="I7650" t="str">
        <f>VLOOKUP(shipments[[#This Row],[SPID]],CHOOSE({1,2},people[[#All],[SPID]],people[[#All],[Sales_person]]),2,0)</f>
        <v>Camilla Castle</v>
      </c>
      <c r="J7650">
        <f>YEAR(shipments[[#This Row],[Shipdate]])</f>
        <v>2023</v>
      </c>
      <c r="K7650" s="22"/>
      <c r="L7650" s="22">
        <f>VLOOKUP(shipments[[#This Row],[PID]],CHOOSE({1,2},products[PID],products[Cost_per_box]),2,0)</f>
        <v>9.94</v>
      </c>
      <c r="M7650" s="22">
        <f>shipments[[#This Row],[Boxes]]*shipments[[#This Row],[cost_per_box]]</f>
        <v>1809.08</v>
      </c>
      <c r="N7650" s="22">
        <f>shipments[[#This Row],[Amount]]-shipments[[#This Row],[total cost]]</f>
        <v>2726.92</v>
      </c>
    </row>
    <row r="7651" spans="1:14" x14ac:dyDescent="0.35">
      <c r="A7651" t="s">
        <v>7709</v>
      </c>
      <c r="B7651" t="s">
        <v>8059</v>
      </c>
      <c r="C7651" t="s">
        <v>8017</v>
      </c>
      <c r="D7651" t="s">
        <v>8038</v>
      </c>
      <c r="E7651" s="1">
        <v>45285</v>
      </c>
      <c r="F7651">
        <v>5780.25</v>
      </c>
      <c r="G7651">
        <v>232</v>
      </c>
      <c r="H7651" t="s">
        <v>7</v>
      </c>
      <c r="I7651" t="str">
        <f>VLOOKUP(shipments[[#This Row],[SPID]],CHOOSE({1,2},people[[#All],[SPID]],people[[#All],[Sales_person]]),2,0)</f>
        <v>Camilla Castle</v>
      </c>
      <c r="J7651">
        <f>YEAR(shipments[[#This Row],[Shipdate]])</f>
        <v>2023</v>
      </c>
      <c r="K7651" s="22"/>
      <c r="L7651" s="22">
        <f>VLOOKUP(shipments[[#This Row],[PID]],CHOOSE({1,2},products[PID],products[Cost_per_box]),2,0)</f>
        <v>9.94</v>
      </c>
      <c r="M7651" s="22">
        <f>shipments[[#This Row],[Boxes]]*shipments[[#This Row],[cost_per_box]]</f>
        <v>2306.08</v>
      </c>
      <c r="N7651" s="22">
        <f>shipments[[#This Row],[Amount]]-shipments[[#This Row],[total cost]]</f>
        <v>3474.17</v>
      </c>
    </row>
    <row r="7652" spans="1:14" x14ac:dyDescent="0.35">
      <c r="A7652" t="s">
        <v>7710</v>
      </c>
      <c r="B7652" t="s">
        <v>8059</v>
      </c>
      <c r="C7652" t="s">
        <v>8017</v>
      </c>
      <c r="D7652" t="s">
        <v>8035</v>
      </c>
      <c r="E7652" s="1">
        <v>45159</v>
      </c>
      <c r="F7652">
        <v>6549.75</v>
      </c>
      <c r="G7652">
        <v>234</v>
      </c>
      <c r="H7652" t="s">
        <v>7</v>
      </c>
      <c r="I7652" t="str">
        <f>VLOOKUP(shipments[[#This Row],[SPID]],CHOOSE({1,2},people[[#All],[SPID]],people[[#All],[Sales_person]]),2,0)</f>
        <v>Camilla Castle</v>
      </c>
      <c r="J7652">
        <f>YEAR(shipments[[#This Row],[Shipdate]])</f>
        <v>2023</v>
      </c>
      <c r="K7652" s="22"/>
      <c r="L7652" s="22">
        <f>VLOOKUP(shipments[[#This Row],[PID]],CHOOSE({1,2},products[PID],products[Cost_per_box]),2,0)</f>
        <v>9.94</v>
      </c>
      <c r="M7652" s="22">
        <f>shipments[[#This Row],[Boxes]]*shipments[[#This Row],[cost_per_box]]</f>
        <v>2325.96</v>
      </c>
      <c r="N7652" s="22">
        <f>shipments[[#This Row],[Amount]]-shipments[[#This Row],[total cost]]</f>
        <v>4223.79</v>
      </c>
    </row>
    <row r="7653" spans="1:14" x14ac:dyDescent="0.35">
      <c r="A7653" t="s">
        <v>7711</v>
      </c>
      <c r="B7653" t="s">
        <v>8059</v>
      </c>
      <c r="C7653" t="s">
        <v>8018</v>
      </c>
      <c r="D7653" t="s">
        <v>8033</v>
      </c>
      <c r="E7653" s="1">
        <v>45306</v>
      </c>
      <c r="F7653">
        <v>4144.5</v>
      </c>
      <c r="G7653">
        <v>231</v>
      </c>
      <c r="H7653" t="s">
        <v>7</v>
      </c>
      <c r="I7653" t="str">
        <f>VLOOKUP(shipments[[#This Row],[SPID]],CHOOSE({1,2},people[[#All],[SPID]],people[[#All],[Sales_person]]),2,0)</f>
        <v>Camilla Castle</v>
      </c>
      <c r="J7653">
        <f>YEAR(shipments[[#This Row],[Shipdate]])</f>
        <v>2024</v>
      </c>
      <c r="K7653" s="22"/>
      <c r="L7653" s="22">
        <f>VLOOKUP(shipments[[#This Row],[PID]],CHOOSE({1,2},products[PID],products[Cost_per_box]),2,0)</f>
        <v>7.73</v>
      </c>
      <c r="M7653" s="22">
        <f>shipments[[#This Row],[Boxes]]*shipments[[#This Row],[cost_per_box]]</f>
        <v>1785.63</v>
      </c>
      <c r="N7653" s="22">
        <f>shipments[[#This Row],[Amount]]-shipments[[#This Row],[total cost]]</f>
        <v>2358.87</v>
      </c>
    </row>
    <row r="7654" spans="1:14" x14ac:dyDescent="0.35">
      <c r="A7654" t="s">
        <v>7712</v>
      </c>
      <c r="B7654" t="s">
        <v>8059</v>
      </c>
      <c r="C7654" t="s">
        <v>8018</v>
      </c>
      <c r="D7654" t="s">
        <v>8037</v>
      </c>
      <c r="E7654" s="1">
        <v>45016</v>
      </c>
      <c r="F7654">
        <v>12078</v>
      </c>
      <c r="G7654">
        <v>671</v>
      </c>
      <c r="H7654" t="s">
        <v>7</v>
      </c>
      <c r="I7654" t="str">
        <f>VLOOKUP(shipments[[#This Row],[SPID]],CHOOSE({1,2},people[[#All],[SPID]],people[[#All],[Sales_person]]),2,0)</f>
        <v>Camilla Castle</v>
      </c>
      <c r="J7654">
        <f>YEAR(shipments[[#This Row],[Shipdate]])</f>
        <v>2023</v>
      </c>
      <c r="K7654" s="22"/>
      <c r="L7654" s="22">
        <f>VLOOKUP(shipments[[#This Row],[PID]],CHOOSE({1,2},products[PID],products[Cost_per_box]),2,0)</f>
        <v>7.73</v>
      </c>
      <c r="M7654" s="22">
        <f>shipments[[#This Row],[Boxes]]*shipments[[#This Row],[cost_per_box]]</f>
        <v>5186.83</v>
      </c>
      <c r="N7654" s="22">
        <f>shipments[[#This Row],[Amount]]-shipments[[#This Row],[total cost]]</f>
        <v>6891.17</v>
      </c>
    </row>
    <row r="7655" spans="1:14" x14ac:dyDescent="0.35">
      <c r="A7655" t="s">
        <v>7713</v>
      </c>
      <c r="B7655" t="s">
        <v>8059</v>
      </c>
      <c r="C7655" t="s">
        <v>8018</v>
      </c>
      <c r="D7655" t="s">
        <v>8038</v>
      </c>
      <c r="E7655" s="1">
        <v>44951</v>
      </c>
      <c r="F7655">
        <v>16742.25</v>
      </c>
      <c r="G7655">
        <v>762</v>
      </c>
      <c r="H7655" t="s">
        <v>7</v>
      </c>
      <c r="I7655" t="str">
        <f>VLOOKUP(shipments[[#This Row],[SPID]],CHOOSE({1,2},people[[#All],[SPID]],people[[#All],[Sales_person]]),2,0)</f>
        <v>Camilla Castle</v>
      </c>
      <c r="J7655">
        <f>YEAR(shipments[[#This Row],[Shipdate]])</f>
        <v>2023</v>
      </c>
      <c r="K7655" s="22"/>
      <c r="L7655" s="22">
        <f>VLOOKUP(shipments[[#This Row],[PID]],CHOOSE({1,2},products[PID],products[Cost_per_box]),2,0)</f>
        <v>7.73</v>
      </c>
      <c r="M7655" s="22">
        <f>shipments[[#This Row],[Boxes]]*shipments[[#This Row],[cost_per_box]]</f>
        <v>5890.26</v>
      </c>
      <c r="N7655" s="22">
        <f>shipments[[#This Row],[Amount]]-shipments[[#This Row],[total cost]]</f>
        <v>10851.99</v>
      </c>
    </row>
    <row r="7656" spans="1:14" x14ac:dyDescent="0.35">
      <c r="A7656" t="s">
        <v>7714</v>
      </c>
      <c r="B7656" t="s">
        <v>8059</v>
      </c>
      <c r="C7656" t="s">
        <v>8018</v>
      </c>
      <c r="D7656" t="s">
        <v>8036</v>
      </c>
      <c r="E7656" s="1">
        <v>45348</v>
      </c>
      <c r="F7656">
        <v>6736.5</v>
      </c>
      <c r="G7656">
        <v>355</v>
      </c>
      <c r="H7656" t="s">
        <v>7</v>
      </c>
      <c r="I7656" t="str">
        <f>VLOOKUP(shipments[[#This Row],[SPID]],CHOOSE({1,2},people[[#All],[SPID]],people[[#All],[Sales_person]]),2,0)</f>
        <v>Camilla Castle</v>
      </c>
      <c r="J7656">
        <f>YEAR(shipments[[#This Row],[Shipdate]])</f>
        <v>2024</v>
      </c>
      <c r="K7656" s="22"/>
      <c r="L7656" s="22">
        <f>VLOOKUP(shipments[[#This Row],[PID]],CHOOSE({1,2},products[PID],products[Cost_per_box]),2,0)</f>
        <v>7.73</v>
      </c>
      <c r="M7656" s="22">
        <f>shipments[[#This Row],[Boxes]]*shipments[[#This Row],[cost_per_box]]</f>
        <v>2744.15</v>
      </c>
      <c r="N7656" s="22">
        <f>shipments[[#This Row],[Amount]]-shipments[[#This Row],[total cost]]</f>
        <v>3992.35</v>
      </c>
    </row>
    <row r="7657" spans="1:14" x14ac:dyDescent="0.35">
      <c r="A7657" t="s">
        <v>7715</v>
      </c>
      <c r="B7657" t="s">
        <v>8059</v>
      </c>
      <c r="C7657" t="s">
        <v>8019</v>
      </c>
      <c r="D7657" t="s">
        <v>8038</v>
      </c>
      <c r="E7657" s="1">
        <v>45474</v>
      </c>
      <c r="F7657">
        <v>9213.75</v>
      </c>
      <c r="G7657">
        <v>485</v>
      </c>
      <c r="H7657" t="s">
        <v>18</v>
      </c>
      <c r="I7657" t="str">
        <f>VLOOKUP(shipments[[#This Row],[SPID]],CHOOSE({1,2},people[[#All],[SPID]],people[[#All],[Sales_person]]),2,0)</f>
        <v>Camilla Castle</v>
      </c>
      <c r="J7657">
        <f>YEAR(shipments[[#This Row],[Shipdate]])</f>
        <v>2024</v>
      </c>
      <c r="K7657" s="22"/>
      <c r="L7657" s="22">
        <f>VLOOKUP(shipments[[#This Row],[PID]],CHOOSE({1,2},products[PID],products[Cost_per_box]),2,0)</f>
        <v>3.68</v>
      </c>
      <c r="M7657" s="22">
        <f>shipments[[#This Row],[Boxes]]*shipments[[#This Row],[cost_per_box]]</f>
        <v>1784.8000000000002</v>
      </c>
      <c r="N7657" s="22">
        <f>shipments[[#This Row],[Amount]]-shipments[[#This Row],[total cost]]</f>
        <v>7428.95</v>
      </c>
    </row>
    <row r="7658" spans="1:14" x14ac:dyDescent="0.35">
      <c r="A7658" t="s">
        <v>7716</v>
      </c>
      <c r="B7658" t="s">
        <v>8059</v>
      </c>
      <c r="C7658" t="s">
        <v>8020</v>
      </c>
      <c r="D7658" t="s">
        <v>8034</v>
      </c>
      <c r="E7658" s="1">
        <v>45337</v>
      </c>
      <c r="F7658">
        <v>3296.25</v>
      </c>
      <c r="G7658">
        <v>254</v>
      </c>
      <c r="H7658" t="s">
        <v>7</v>
      </c>
      <c r="I7658" t="str">
        <f>VLOOKUP(shipments[[#This Row],[SPID]],CHOOSE({1,2},people[[#All],[SPID]],people[[#All],[Sales_person]]),2,0)</f>
        <v>Camilla Castle</v>
      </c>
      <c r="J7658">
        <f>YEAR(shipments[[#This Row],[Shipdate]])</f>
        <v>2024</v>
      </c>
      <c r="K7658" s="22"/>
      <c r="L7658" s="22">
        <f>VLOOKUP(shipments[[#This Row],[PID]],CHOOSE({1,2},products[PID],products[Cost_per_box]),2,0)</f>
        <v>8.2200000000000006</v>
      </c>
      <c r="M7658" s="22">
        <f>shipments[[#This Row],[Boxes]]*shipments[[#This Row],[cost_per_box]]</f>
        <v>2087.88</v>
      </c>
      <c r="N7658" s="22">
        <f>shipments[[#This Row],[Amount]]-shipments[[#This Row],[total cost]]</f>
        <v>1208.3699999999999</v>
      </c>
    </row>
    <row r="7659" spans="1:14" x14ac:dyDescent="0.35">
      <c r="A7659" t="s">
        <v>7717</v>
      </c>
      <c r="B7659" t="s">
        <v>8059</v>
      </c>
      <c r="C7659" t="s">
        <v>8020</v>
      </c>
      <c r="D7659" t="s">
        <v>8033</v>
      </c>
      <c r="E7659" s="1">
        <v>45408</v>
      </c>
      <c r="F7659">
        <v>8901</v>
      </c>
      <c r="G7659">
        <v>594</v>
      </c>
      <c r="H7659" t="s">
        <v>7</v>
      </c>
      <c r="I7659" t="str">
        <f>VLOOKUP(shipments[[#This Row],[SPID]],CHOOSE({1,2},people[[#All],[SPID]],people[[#All],[Sales_person]]),2,0)</f>
        <v>Camilla Castle</v>
      </c>
      <c r="J7659">
        <f>YEAR(shipments[[#This Row],[Shipdate]])</f>
        <v>2024</v>
      </c>
      <c r="K7659" s="22"/>
      <c r="L7659" s="22">
        <f>VLOOKUP(shipments[[#This Row],[PID]],CHOOSE({1,2},products[PID],products[Cost_per_box]),2,0)</f>
        <v>8.2200000000000006</v>
      </c>
      <c r="M7659" s="22">
        <f>shipments[[#This Row],[Boxes]]*shipments[[#This Row],[cost_per_box]]</f>
        <v>4882.68</v>
      </c>
      <c r="N7659" s="22">
        <f>shipments[[#This Row],[Amount]]-shipments[[#This Row],[total cost]]</f>
        <v>4018.3199999999997</v>
      </c>
    </row>
    <row r="7660" spans="1:14" x14ac:dyDescent="0.35">
      <c r="A7660" t="s">
        <v>7718</v>
      </c>
      <c r="B7660" t="s">
        <v>8059</v>
      </c>
      <c r="C7660" t="s">
        <v>8021</v>
      </c>
      <c r="D7660" t="s">
        <v>8033</v>
      </c>
      <c r="E7660" s="1">
        <v>45119</v>
      </c>
      <c r="F7660">
        <v>5663.25</v>
      </c>
      <c r="G7660">
        <v>270</v>
      </c>
      <c r="H7660" t="s">
        <v>40</v>
      </c>
      <c r="I7660" t="str">
        <f>VLOOKUP(shipments[[#This Row],[SPID]],CHOOSE({1,2},people[[#All],[SPID]],people[[#All],[Sales_person]]),2,0)</f>
        <v>Camilla Castle</v>
      </c>
      <c r="J7660">
        <f>YEAR(shipments[[#This Row],[Shipdate]])</f>
        <v>2023</v>
      </c>
      <c r="K7660" s="22"/>
      <c r="L7660" s="22">
        <f>VLOOKUP(shipments[[#This Row],[PID]],CHOOSE({1,2},products[PID],products[Cost_per_box]),2,0)</f>
        <v>10.23</v>
      </c>
      <c r="M7660" s="22">
        <f>shipments[[#This Row],[Boxes]]*shipments[[#This Row],[cost_per_box]]</f>
        <v>2762.1</v>
      </c>
      <c r="N7660" s="22">
        <f>shipments[[#This Row],[Amount]]-shipments[[#This Row],[total cost]]</f>
        <v>2901.15</v>
      </c>
    </row>
    <row r="7661" spans="1:14" x14ac:dyDescent="0.35">
      <c r="A7661" t="s">
        <v>7719</v>
      </c>
      <c r="B7661" t="s">
        <v>8059</v>
      </c>
      <c r="C7661" t="s">
        <v>8022</v>
      </c>
      <c r="D7661" t="s">
        <v>8034</v>
      </c>
      <c r="E7661" s="1">
        <v>44958</v>
      </c>
      <c r="F7661">
        <v>9758.25</v>
      </c>
      <c r="G7661">
        <v>751</v>
      </c>
      <c r="H7661" t="s">
        <v>7</v>
      </c>
      <c r="I7661" t="str">
        <f>VLOOKUP(shipments[[#This Row],[SPID]],CHOOSE({1,2},people[[#All],[SPID]],people[[#All],[Sales_person]]),2,0)</f>
        <v>Camilla Castle</v>
      </c>
      <c r="J7661">
        <f>YEAR(shipments[[#This Row],[Shipdate]])</f>
        <v>2023</v>
      </c>
      <c r="K7661" s="22"/>
      <c r="L7661" s="22">
        <f>VLOOKUP(shipments[[#This Row],[PID]],CHOOSE({1,2},products[PID],products[Cost_per_box]),2,0)</f>
        <v>4.74</v>
      </c>
      <c r="M7661" s="22">
        <f>shipments[[#This Row],[Boxes]]*shipments[[#This Row],[cost_per_box]]</f>
        <v>3559.7400000000002</v>
      </c>
      <c r="N7661" s="22">
        <f>shipments[[#This Row],[Amount]]-shipments[[#This Row],[total cost]]</f>
        <v>6198.51</v>
      </c>
    </row>
    <row r="7662" spans="1:14" x14ac:dyDescent="0.35">
      <c r="A7662" t="s">
        <v>7720</v>
      </c>
      <c r="B7662" t="s">
        <v>8059</v>
      </c>
      <c r="C7662" t="s">
        <v>8022</v>
      </c>
      <c r="D7662" t="s">
        <v>8035</v>
      </c>
      <c r="E7662" s="1">
        <v>45562</v>
      </c>
      <c r="F7662">
        <v>6018.75</v>
      </c>
      <c r="G7662">
        <v>402</v>
      </c>
      <c r="H7662" t="s">
        <v>26</v>
      </c>
      <c r="I7662" t="str">
        <f>VLOOKUP(shipments[[#This Row],[SPID]],CHOOSE({1,2},people[[#All],[SPID]],people[[#All],[Sales_person]]),2,0)</f>
        <v>Camilla Castle</v>
      </c>
      <c r="J7662">
        <f>YEAR(shipments[[#This Row],[Shipdate]])</f>
        <v>2024</v>
      </c>
      <c r="K7662" s="22"/>
      <c r="L7662" s="22">
        <f>VLOOKUP(shipments[[#This Row],[PID]],CHOOSE({1,2},products[PID],products[Cost_per_box]),2,0)</f>
        <v>4.74</v>
      </c>
      <c r="M7662" s="22">
        <f>shipments[[#This Row],[Boxes]]*shipments[[#This Row],[cost_per_box]]</f>
        <v>1905.48</v>
      </c>
      <c r="N7662" s="22">
        <f>shipments[[#This Row],[Amount]]-shipments[[#This Row],[total cost]]</f>
        <v>4113.2700000000004</v>
      </c>
    </row>
    <row r="7663" spans="1:14" x14ac:dyDescent="0.35">
      <c r="A7663" t="s">
        <v>7721</v>
      </c>
      <c r="B7663" t="s">
        <v>8059</v>
      </c>
      <c r="C7663" t="s">
        <v>8022</v>
      </c>
      <c r="D7663" t="s">
        <v>8037</v>
      </c>
      <c r="E7663" s="1">
        <v>45159</v>
      </c>
      <c r="F7663">
        <v>7094.25</v>
      </c>
      <c r="G7663">
        <v>473</v>
      </c>
      <c r="H7663" t="s">
        <v>7</v>
      </c>
      <c r="I7663" t="str">
        <f>VLOOKUP(shipments[[#This Row],[SPID]],CHOOSE({1,2},people[[#All],[SPID]],people[[#All],[Sales_person]]),2,0)</f>
        <v>Camilla Castle</v>
      </c>
      <c r="J7663">
        <f>YEAR(shipments[[#This Row],[Shipdate]])</f>
        <v>2023</v>
      </c>
      <c r="K7663" s="22"/>
      <c r="L7663" s="22">
        <f>VLOOKUP(shipments[[#This Row],[PID]],CHOOSE({1,2},products[PID],products[Cost_per_box]),2,0)</f>
        <v>4.74</v>
      </c>
      <c r="M7663" s="22">
        <f>shipments[[#This Row],[Boxes]]*shipments[[#This Row],[cost_per_box]]</f>
        <v>2242.02</v>
      </c>
      <c r="N7663" s="22">
        <f>shipments[[#This Row],[Amount]]-shipments[[#This Row],[total cost]]</f>
        <v>4852.2299999999996</v>
      </c>
    </row>
    <row r="7664" spans="1:14" x14ac:dyDescent="0.35">
      <c r="A7664" t="s">
        <v>7722</v>
      </c>
      <c r="B7664" t="s">
        <v>8059</v>
      </c>
      <c r="C7664" t="s">
        <v>8022</v>
      </c>
      <c r="D7664" t="s">
        <v>8037</v>
      </c>
      <c r="E7664" s="1">
        <v>45229</v>
      </c>
      <c r="F7664">
        <v>7168.5</v>
      </c>
      <c r="G7664">
        <v>449</v>
      </c>
      <c r="H7664" t="s">
        <v>7</v>
      </c>
      <c r="I7664" t="str">
        <f>VLOOKUP(shipments[[#This Row],[SPID]],CHOOSE({1,2},people[[#All],[SPID]],people[[#All],[Sales_person]]),2,0)</f>
        <v>Camilla Castle</v>
      </c>
      <c r="J7664">
        <f>YEAR(shipments[[#This Row],[Shipdate]])</f>
        <v>2023</v>
      </c>
      <c r="K7664" s="22"/>
      <c r="L7664" s="22">
        <f>VLOOKUP(shipments[[#This Row],[PID]],CHOOSE({1,2},products[PID],products[Cost_per_box]),2,0)</f>
        <v>4.74</v>
      </c>
      <c r="M7664" s="22">
        <f>shipments[[#This Row],[Boxes]]*shipments[[#This Row],[cost_per_box]]</f>
        <v>2128.2600000000002</v>
      </c>
      <c r="N7664" s="22">
        <f>shipments[[#This Row],[Amount]]-shipments[[#This Row],[total cost]]</f>
        <v>5040.24</v>
      </c>
    </row>
    <row r="7665" spans="1:14" x14ac:dyDescent="0.35">
      <c r="A7665" t="s">
        <v>7723</v>
      </c>
      <c r="B7665" t="s">
        <v>8059</v>
      </c>
      <c r="C7665" t="s">
        <v>8022</v>
      </c>
      <c r="D7665" t="s">
        <v>8033</v>
      </c>
      <c r="E7665" s="1">
        <v>45499</v>
      </c>
      <c r="F7665">
        <v>5591.25</v>
      </c>
      <c r="G7665">
        <v>350</v>
      </c>
      <c r="H7665" t="s">
        <v>18</v>
      </c>
      <c r="I7665" t="str">
        <f>VLOOKUP(shipments[[#This Row],[SPID]],CHOOSE({1,2},people[[#All],[SPID]],people[[#All],[Sales_person]]),2,0)</f>
        <v>Camilla Castle</v>
      </c>
      <c r="J7665">
        <f>YEAR(shipments[[#This Row],[Shipdate]])</f>
        <v>2024</v>
      </c>
      <c r="K7665" s="22"/>
      <c r="L7665" s="22">
        <f>VLOOKUP(shipments[[#This Row],[PID]],CHOOSE({1,2},products[PID],products[Cost_per_box]),2,0)</f>
        <v>4.74</v>
      </c>
      <c r="M7665" s="22">
        <f>shipments[[#This Row],[Boxes]]*shipments[[#This Row],[cost_per_box]]</f>
        <v>1659</v>
      </c>
      <c r="N7665" s="22">
        <f>shipments[[#This Row],[Amount]]-shipments[[#This Row],[total cost]]</f>
        <v>3932.25</v>
      </c>
    </row>
    <row r="7666" spans="1:14" x14ac:dyDescent="0.35">
      <c r="A7666" t="s">
        <v>7724</v>
      </c>
      <c r="B7666" t="s">
        <v>8059</v>
      </c>
      <c r="C7666" t="s">
        <v>8022</v>
      </c>
      <c r="D7666" t="s">
        <v>8038</v>
      </c>
      <c r="E7666" s="1">
        <v>44963</v>
      </c>
      <c r="F7666">
        <v>7143.75</v>
      </c>
      <c r="G7666">
        <v>447</v>
      </c>
      <c r="H7666" t="s">
        <v>7</v>
      </c>
      <c r="I7666" t="str">
        <f>VLOOKUP(shipments[[#This Row],[SPID]],CHOOSE({1,2},people[[#All],[SPID]],people[[#All],[Sales_person]]),2,0)</f>
        <v>Camilla Castle</v>
      </c>
      <c r="J7666">
        <f>YEAR(shipments[[#This Row],[Shipdate]])</f>
        <v>2023</v>
      </c>
      <c r="K7666" s="22"/>
      <c r="L7666" s="22">
        <f>VLOOKUP(shipments[[#This Row],[PID]],CHOOSE({1,2},products[PID],products[Cost_per_box]),2,0)</f>
        <v>4.74</v>
      </c>
      <c r="M7666" s="22">
        <f>shipments[[#This Row],[Boxes]]*shipments[[#This Row],[cost_per_box]]</f>
        <v>2118.7800000000002</v>
      </c>
      <c r="N7666" s="22">
        <f>shipments[[#This Row],[Amount]]-shipments[[#This Row],[total cost]]</f>
        <v>5024.9699999999993</v>
      </c>
    </row>
    <row r="7667" spans="1:14" x14ac:dyDescent="0.35">
      <c r="A7667" t="s">
        <v>7725</v>
      </c>
      <c r="B7667" t="s">
        <v>8059</v>
      </c>
      <c r="C7667" t="s">
        <v>8023</v>
      </c>
      <c r="D7667" t="s">
        <v>8037</v>
      </c>
      <c r="E7667" s="1">
        <v>45321</v>
      </c>
      <c r="F7667">
        <v>6682.5</v>
      </c>
      <c r="G7667">
        <v>955</v>
      </c>
      <c r="H7667" t="s">
        <v>7</v>
      </c>
      <c r="I7667" t="str">
        <f>VLOOKUP(shipments[[#This Row],[SPID]],CHOOSE({1,2},people[[#All],[SPID]],people[[#All],[Sales_person]]),2,0)</f>
        <v>Camilla Castle</v>
      </c>
      <c r="J7667">
        <f>YEAR(shipments[[#This Row],[Shipdate]])</f>
        <v>2024</v>
      </c>
      <c r="K7667" s="22"/>
      <c r="L7667" s="22">
        <f>VLOOKUP(shipments[[#This Row],[PID]],CHOOSE({1,2},products[PID],products[Cost_per_box]),2,0)</f>
        <v>10.51</v>
      </c>
      <c r="M7667" s="22">
        <f>shipments[[#This Row],[Boxes]]*shipments[[#This Row],[cost_per_box]]</f>
        <v>10037.049999999999</v>
      </c>
      <c r="N7667" s="22">
        <f>shipments[[#This Row],[Amount]]-shipments[[#This Row],[total cost]]</f>
        <v>-3354.5499999999993</v>
      </c>
    </row>
    <row r="7668" spans="1:14" x14ac:dyDescent="0.35">
      <c r="A7668" t="s">
        <v>7726</v>
      </c>
      <c r="B7668" t="s">
        <v>8059</v>
      </c>
      <c r="C7668" t="s">
        <v>8023</v>
      </c>
      <c r="D7668" t="s">
        <v>8034</v>
      </c>
      <c r="E7668" s="1">
        <v>45503</v>
      </c>
      <c r="F7668">
        <v>8473.5</v>
      </c>
      <c r="G7668">
        <v>1413</v>
      </c>
      <c r="H7668" t="s">
        <v>18</v>
      </c>
      <c r="I7668" t="str">
        <f>VLOOKUP(shipments[[#This Row],[SPID]],CHOOSE({1,2},people[[#All],[SPID]],people[[#All],[Sales_person]]),2,0)</f>
        <v>Camilla Castle</v>
      </c>
      <c r="J7668">
        <f>YEAR(shipments[[#This Row],[Shipdate]])</f>
        <v>2024</v>
      </c>
      <c r="K7668" s="22"/>
      <c r="L7668" s="22">
        <f>VLOOKUP(shipments[[#This Row],[PID]],CHOOSE({1,2},products[PID],products[Cost_per_box]),2,0)</f>
        <v>10.51</v>
      </c>
      <c r="M7668" s="22">
        <f>shipments[[#This Row],[Boxes]]*shipments[[#This Row],[cost_per_box]]</f>
        <v>14850.63</v>
      </c>
      <c r="N7668" s="22">
        <f>shipments[[#This Row],[Amount]]-shipments[[#This Row],[total cost]]</f>
        <v>-6377.1299999999992</v>
      </c>
    </row>
    <row r="7669" spans="1:14" x14ac:dyDescent="0.35">
      <c r="A7669" t="s">
        <v>7727</v>
      </c>
      <c r="B7669" t="s">
        <v>8059</v>
      </c>
      <c r="C7669" t="s">
        <v>8023</v>
      </c>
      <c r="D7669" t="s">
        <v>8037</v>
      </c>
      <c r="E7669" s="1">
        <v>45345</v>
      </c>
      <c r="F7669">
        <v>10053</v>
      </c>
      <c r="G7669">
        <v>1257</v>
      </c>
      <c r="H7669" t="s">
        <v>7</v>
      </c>
      <c r="I7669" t="str">
        <f>VLOOKUP(shipments[[#This Row],[SPID]],CHOOSE({1,2},people[[#All],[SPID]],people[[#All],[Sales_person]]),2,0)</f>
        <v>Camilla Castle</v>
      </c>
      <c r="J7669">
        <f>YEAR(shipments[[#This Row],[Shipdate]])</f>
        <v>2024</v>
      </c>
      <c r="K7669" s="22"/>
      <c r="L7669" s="22">
        <f>VLOOKUP(shipments[[#This Row],[PID]],CHOOSE({1,2},products[PID],products[Cost_per_box]),2,0)</f>
        <v>10.51</v>
      </c>
      <c r="M7669" s="22">
        <f>shipments[[#This Row],[Boxes]]*shipments[[#This Row],[cost_per_box]]</f>
        <v>13211.07</v>
      </c>
      <c r="N7669" s="22">
        <f>shipments[[#This Row],[Amount]]-shipments[[#This Row],[total cost]]</f>
        <v>-3158.0699999999997</v>
      </c>
    </row>
    <row r="7670" spans="1:14" x14ac:dyDescent="0.35">
      <c r="A7670" t="s">
        <v>7728</v>
      </c>
      <c r="B7670" t="s">
        <v>8059</v>
      </c>
      <c r="C7670" t="s">
        <v>8023</v>
      </c>
      <c r="D7670" t="s">
        <v>8036</v>
      </c>
      <c r="E7670" s="1">
        <v>45047</v>
      </c>
      <c r="F7670">
        <v>306</v>
      </c>
      <c r="G7670">
        <v>39</v>
      </c>
      <c r="H7670" t="s">
        <v>7</v>
      </c>
      <c r="I7670" t="str">
        <f>VLOOKUP(shipments[[#This Row],[SPID]],CHOOSE({1,2},people[[#All],[SPID]],people[[#All],[Sales_person]]),2,0)</f>
        <v>Camilla Castle</v>
      </c>
      <c r="J7670">
        <f>YEAR(shipments[[#This Row],[Shipdate]])</f>
        <v>2023</v>
      </c>
      <c r="K7670" s="22"/>
      <c r="L7670" s="22">
        <f>VLOOKUP(shipments[[#This Row],[PID]],CHOOSE({1,2},products[PID],products[Cost_per_box]),2,0)</f>
        <v>10.51</v>
      </c>
      <c r="M7670" s="22">
        <f>shipments[[#This Row],[Boxes]]*shipments[[#This Row],[cost_per_box]]</f>
        <v>409.89</v>
      </c>
      <c r="N7670" s="22">
        <f>shipments[[#This Row],[Amount]]-shipments[[#This Row],[total cost]]</f>
        <v>-103.88999999999999</v>
      </c>
    </row>
    <row r="7671" spans="1:14" x14ac:dyDescent="0.35">
      <c r="A7671" t="s">
        <v>7729</v>
      </c>
      <c r="B7671" t="s">
        <v>8059</v>
      </c>
      <c r="C7671" t="s">
        <v>8023</v>
      </c>
      <c r="D7671" t="s">
        <v>8038</v>
      </c>
      <c r="E7671" s="1">
        <v>45469</v>
      </c>
      <c r="F7671">
        <v>8340.75</v>
      </c>
      <c r="G7671">
        <v>1043</v>
      </c>
      <c r="H7671" t="s">
        <v>7</v>
      </c>
      <c r="I7671" t="str">
        <f>VLOOKUP(shipments[[#This Row],[SPID]],CHOOSE({1,2},people[[#All],[SPID]],people[[#All],[Sales_person]]),2,0)</f>
        <v>Camilla Castle</v>
      </c>
      <c r="J7671">
        <f>YEAR(shipments[[#This Row],[Shipdate]])</f>
        <v>2024</v>
      </c>
      <c r="K7671" s="22"/>
      <c r="L7671" s="22">
        <f>VLOOKUP(shipments[[#This Row],[PID]],CHOOSE({1,2},products[PID],products[Cost_per_box]),2,0)</f>
        <v>10.51</v>
      </c>
      <c r="M7671" s="22">
        <f>shipments[[#This Row],[Boxes]]*shipments[[#This Row],[cost_per_box]]</f>
        <v>10961.93</v>
      </c>
      <c r="N7671" s="22">
        <f>shipments[[#This Row],[Amount]]-shipments[[#This Row],[total cost]]</f>
        <v>-2621.1800000000003</v>
      </c>
    </row>
    <row r="7672" spans="1:14" x14ac:dyDescent="0.35">
      <c r="A7672" t="s">
        <v>7730</v>
      </c>
      <c r="B7672" t="s">
        <v>8059</v>
      </c>
      <c r="C7672" t="s">
        <v>8024</v>
      </c>
      <c r="D7672" t="s">
        <v>8036</v>
      </c>
      <c r="E7672" s="1">
        <v>45203</v>
      </c>
      <c r="F7672">
        <v>6716.25</v>
      </c>
      <c r="G7672">
        <v>374</v>
      </c>
      <c r="H7672" t="s">
        <v>7</v>
      </c>
      <c r="I7672" t="str">
        <f>VLOOKUP(shipments[[#This Row],[SPID]],CHOOSE({1,2},people[[#All],[SPID]],people[[#All],[Sales_person]]),2,0)</f>
        <v>Camilla Castle</v>
      </c>
      <c r="J7672">
        <f>YEAR(shipments[[#This Row],[Shipdate]])</f>
        <v>2023</v>
      </c>
      <c r="K7672" s="22"/>
      <c r="L7672" s="22">
        <f>VLOOKUP(shipments[[#This Row],[PID]],CHOOSE({1,2},products[PID],products[Cost_per_box]),2,0)</f>
        <v>6.43</v>
      </c>
      <c r="M7672" s="22">
        <f>shipments[[#This Row],[Boxes]]*shipments[[#This Row],[cost_per_box]]</f>
        <v>2404.8199999999997</v>
      </c>
      <c r="N7672" s="22">
        <f>shipments[[#This Row],[Amount]]-shipments[[#This Row],[total cost]]</f>
        <v>4311.43</v>
      </c>
    </row>
    <row r="7673" spans="1:14" x14ac:dyDescent="0.35">
      <c r="A7673" t="s">
        <v>7731</v>
      </c>
      <c r="B7673" t="s">
        <v>8059</v>
      </c>
      <c r="C7673" t="s">
        <v>8024</v>
      </c>
      <c r="D7673" t="s">
        <v>8034</v>
      </c>
      <c r="E7673" s="1">
        <v>45180</v>
      </c>
      <c r="F7673">
        <v>4169.25</v>
      </c>
      <c r="G7673">
        <v>261</v>
      </c>
      <c r="H7673" t="s">
        <v>7</v>
      </c>
      <c r="I7673" t="str">
        <f>VLOOKUP(shipments[[#This Row],[SPID]],CHOOSE({1,2},people[[#All],[SPID]],people[[#All],[Sales_person]]),2,0)</f>
        <v>Camilla Castle</v>
      </c>
      <c r="J7673">
        <f>YEAR(shipments[[#This Row],[Shipdate]])</f>
        <v>2023</v>
      </c>
      <c r="K7673" s="22"/>
      <c r="L7673" s="22">
        <f>VLOOKUP(shipments[[#This Row],[PID]],CHOOSE({1,2},products[PID],products[Cost_per_box]),2,0)</f>
        <v>6.43</v>
      </c>
      <c r="M7673" s="22">
        <f>shipments[[#This Row],[Boxes]]*shipments[[#This Row],[cost_per_box]]</f>
        <v>1678.23</v>
      </c>
      <c r="N7673" s="22">
        <f>shipments[[#This Row],[Amount]]-shipments[[#This Row],[total cost]]</f>
        <v>2491.02</v>
      </c>
    </row>
    <row r="7674" spans="1:14" x14ac:dyDescent="0.35">
      <c r="A7674" t="s">
        <v>7732</v>
      </c>
      <c r="B7674" t="s">
        <v>8059</v>
      </c>
      <c r="C7674" t="s">
        <v>8025</v>
      </c>
      <c r="D7674" t="s">
        <v>8037</v>
      </c>
      <c r="E7674" s="1">
        <v>45488</v>
      </c>
      <c r="F7674">
        <v>8507.25</v>
      </c>
      <c r="G7674">
        <v>473</v>
      </c>
      <c r="H7674" t="s">
        <v>18</v>
      </c>
      <c r="I7674" t="str">
        <f>VLOOKUP(shipments[[#This Row],[SPID]],CHOOSE({1,2},people[[#All],[SPID]],people[[#All],[Sales_person]]),2,0)</f>
        <v>Camilla Castle</v>
      </c>
      <c r="J7674">
        <f>YEAR(shipments[[#This Row],[Shipdate]])</f>
        <v>2024</v>
      </c>
      <c r="K7674" s="22"/>
      <c r="L7674" s="22">
        <f>VLOOKUP(shipments[[#This Row],[PID]],CHOOSE({1,2},products[PID],products[Cost_per_box]),2,0)</f>
        <v>12.41</v>
      </c>
      <c r="M7674" s="22">
        <f>shipments[[#This Row],[Boxes]]*shipments[[#This Row],[cost_per_box]]</f>
        <v>5869.93</v>
      </c>
      <c r="N7674" s="22">
        <f>shipments[[#This Row],[Amount]]-shipments[[#This Row],[total cost]]</f>
        <v>2637.3199999999997</v>
      </c>
    </row>
    <row r="7675" spans="1:14" x14ac:dyDescent="0.35">
      <c r="A7675" t="s">
        <v>7733</v>
      </c>
      <c r="B7675" t="s">
        <v>8059</v>
      </c>
      <c r="C7675" t="s">
        <v>8026</v>
      </c>
      <c r="D7675" t="s">
        <v>8034</v>
      </c>
      <c r="E7675" s="1">
        <v>44953</v>
      </c>
      <c r="F7675">
        <v>5285.25</v>
      </c>
      <c r="G7675">
        <v>294</v>
      </c>
      <c r="H7675" t="s">
        <v>7</v>
      </c>
      <c r="I7675" t="str">
        <f>VLOOKUP(shipments[[#This Row],[SPID]],CHOOSE({1,2},people[[#All],[SPID]],people[[#All],[Sales_person]]),2,0)</f>
        <v>Camilla Castle</v>
      </c>
      <c r="J7675">
        <f>YEAR(shipments[[#This Row],[Shipdate]])</f>
        <v>2023</v>
      </c>
      <c r="K7675" s="22"/>
      <c r="L7675" s="22">
        <f>VLOOKUP(shipments[[#This Row],[PID]],CHOOSE({1,2},products[PID],products[Cost_per_box]),2,0)</f>
        <v>9.57</v>
      </c>
      <c r="M7675" s="22">
        <f>shipments[[#This Row],[Boxes]]*shipments[[#This Row],[cost_per_box]]</f>
        <v>2813.58</v>
      </c>
      <c r="N7675" s="22">
        <f>shipments[[#This Row],[Amount]]-shipments[[#This Row],[total cost]]</f>
        <v>2471.67</v>
      </c>
    </row>
    <row r="7676" spans="1:14" x14ac:dyDescent="0.35">
      <c r="A7676" t="s">
        <v>7734</v>
      </c>
      <c r="B7676" t="s">
        <v>8059</v>
      </c>
      <c r="C7676" t="s">
        <v>8026</v>
      </c>
      <c r="D7676" t="s">
        <v>8038</v>
      </c>
      <c r="E7676" s="1">
        <v>44974</v>
      </c>
      <c r="F7676">
        <v>933.75</v>
      </c>
      <c r="G7676">
        <v>67</v>
      </c>
      <c r="H7676" t="s">
        <v>7</v>
      </c>
      <c r="I7676" t="str">
        <f>VLOOKUP(shipments[[#This Row],[SPID]],CHOOSE({1,2},people[[#All],[SPID]],people[[#All],[Sales_person]]),2,0)</f>
        <v>Camilla Castle</v>
      </c>
      <c r="J7676">
        <f>YEAR(shipments[[#This Row],[Shipdate]])</f>
        <v>2023</v>
      </c>
      <c r="K7676" s="22"/>
      <c r="L7676" s="22">
        <f>VLOOKUP(shipments[[#This Row],[PID]],CHOOSE({1,2},products[PID],products[Cost_per_box]),2,0)</f>
        <v>9.57</v>
      </c>
      <c r="M7676" s="22">
        <f>shipments[[#This Row],[Boxes]]*shipments[[#This Row],[cost_per_box]]</f>
        <v>641.19000000000005</v>
      </c>
      <c r="N7676" s="22">
        <f>shipments[[#This Row],[Amount]]-shipments[[#This Row],[total cost]]</f>
        <v>292.55999999999995</v>
      </c>
    </row>
    <row r="7677" spans="1:14" x14ac:dyDescent="0.35">
      <c r="A7677" t="s">
        <v>7735</v>
      </c>
      <c r="B7677" t="s">
        <v>8059</v>
      </c>
      <c r="C7677" t="s">
        <v>8026</v>
      </c>
      <c r="D7677" t="s">
        <v>8033</v>
      </c>
      <c r="E7677" s="1">
        <v>45565</v>
      </c>
      <c r="F7677">
        <v>3795.75</v>
      </c>
      <c r="G7677">
        <v>238</v>
      </c>
      <c r="H7677" t="s">
        <v>26</v>
      </c>
      <c r="I7677" t="str">
        <f>VLOOKUP(shipments[[#This Row],[SPID]],CHOOSE({1,2},people[[#All],[SPID]],people[[#All],[Sales_person]]),2,0)</f>
        <v>Camilla Castle</v>
      </c>
      <c r="J7677">
        <f>YEAR(shipments[[#This Row],[Shipdate]])</f>
        <v>2024</v>
      </c>
      <c r="K7677" s="22"/>
      <c r="L7677" s="22">
        <f>VLOOKUP(shipments[[#This Row],[PID]],CHOOSE({1,2},products[PID],products[Cost_per_box]),2,0)</f>
        <v>9.57</v>
      </c>
      <c r="M7677" s="22">
        <f>shipments[[#This Row],[Boxes]]*shipments[[#This Row],[cost_per_box]]</f>
        <v>2277.66</v>
      </c>
      <c r="N7677" s="22">
        <f>shipments[[#This Row],[Amount]]-shipments[[#This Row],[total cost]]</f>
        <v>1518.0900000000001</v>
      </c>
    </row>
    <row r="7678" spans="1:14" x14ac:dyDescent="0.35">
      <c r="A7678" t="s">
        <v>7736</v>
      </c>
      <c r="B7678" t="s">
        <v>8059</v>
      </c>
      <c r="C7678" t="s">
        <v>8026</v>
      </c>
      <c r="D7678" t="s">
        <v>8036</v>
      </c>
      <c r="E7678" s="1">
        <v>45272</v>
      </c>
      <c r="F7678">
        <v>4572</v>
      </c>
      <c r="G7678">
        <v>327</v>
      </c>
      <c r="H7678" t="s">
        <v>7</v>
      </c>
      <c r="I7678" t="str">
        <f>VLOOKUP(shipments[[#This Row],[SPID]],CHOOSE({1,2},people[[#All],[SPID]],people[[#All],[Sales_person]]),2,0)</f>
        <v>Camilla Castle</v>
      </c>
      <c r="J7678">
        <f>YEAR(shipments[[#This Row],[Shipdate]])</f>
        <v>2023</v>
      </c>
      <c r="K7678" s="22"/>
      <c r="L7678" s="22">
        <f>VLOOKUP(shipments[[#This Row],[PID]],CHOOSE({1,2},products[PID],products[Cost_per_box]),2,0)</f>
        <v>9.57</v>
      </c>
      <c r="M7678" s="22">
        <f>shipments[[#This Row],[Boxes]]*shipments[[#This Row],[cost_per_box]]</f>
        <v>3129.39</v>
      </c>
      <c r="N7678" s="22">
        <f>shipments[[#This Row],[Amount]]-shipments[[#This Row],[total cost]]</f>
        <v>1442.6100000000001</v>
      </c>
    </row>
    <row r="7679" spans="1:14" x14ac:dyDescent="0.35">
      <c r="A7679" t="s">
        <v>7737</v>
      </c>
      <c r="B7679" t="s">
        <v>8059</v>
      </c>
      <c r="C7679" t="s">
        <v>8026</v>
      </c>
      <c r="D7679" t="s">
        <v>8038</v>
      </c>
      <c r="E7679" s="1">
        <v>45499</v>
      </c>
      <c r="F7679">
        <v>47.25</v>
      </c>
      <c r="G7679">
        <v>3</v>
      </c>
      <c r="H7679" t="s">
        <v>18</v>
      </c>
      <c r="I7679" t="str">
        <f>VLOOKUP(shipments[[#This Row],[SPID]],CHOOSE({1,2},people[[#All],[SPID]],people[[#All],[Sales_person]]),2,0)</f>
        <v>Camilla Castle</v>
      </c>
      <c r="J7679">
        <f>YEAR(shipments[[#This Row],[Shipdate]])</f>
        <v>2024</v>
      </c>
      <c r="K7679" s="22"/>
      <c r="L7679" s="22">
        <f>VLOOKUP(shipments[[#This Row],[PID]],CHOOSE({1,2},products[PID],products[Cost_per_box]),2,0)</f>
        <v>9.57</v>
      </c>
      <c r="M7679" s="22">
        <f>shipments[[#This Row],[Boxes]]*shipments[[#This Row],[cost_per_box]]</f>
        <v>28.71</v>
      </c>
      <c r="N7679" s="22">
        <f>shipments[[#This Row],[Amount]]-shipments[[#This Row],[total cost]]</f>
        <v>18.54</v>
      </c>
    </row>
    <row r="7680" spans="1:14" x14ac:dyDescent="0.35">
      <c r="A7680" t="s">
        <v>7738</v>
      </c>
      <c r="B7680" t="s">
        <v>8059</v>
      </c>
      <c r="C7680" t="s">
        <v>8026</v>
      </c>
      <c r="D7680" t="s">
        <v>8038</v>
      </c>
      <c r="E7680" s="1">
        <v>45125</v>
      </c>
      <c r="F7680">
        <v>8277.75</v>
      </c>
      <c r="G7680">
        <v>460</v>
      </c>
      <c r="H7680" t="s">
        <v>7</v>
      </c>
      <c r="I7680" t="str">
        <f>VLOOKUP(shipments[[#This Row],[SPID]],CHOOSE({1,2},people[[#All],[SPID]],people[[#All],[Sales_person]]),2,0)</f>
        <v>Camilla Castle</v>
      </c>
      <c r="J7680">
        <f>YEAR(shipments[[#This Row],[Shipdate]])</f>
        <v>2023</v>
      </c>
      <c r="K7680" s="22"/>
      <c r="L7680" s="22">
        <f>VLOOKUP(shipments[[#This Row],[PID]],CHOOSE({1,2},products[PID],products[Cost_per_box]),2,0)</f>
        <v>9.57</v>
      </c>
      <c r="M7680" s="22">
        <f>shipments[[#This Row],[Boxes]]*shipments[[#This Row],[cost_per_box]]</f>
        <v>4402.2</v>
      </c>
      <c r="N7680" s="22">
        <f>shipments[[#This Row],[Amount]]-shipments[[#This Row],[total cost]]</f>
        <v>3875.55</v>
      </c>
    </row>
    <row r="7681" spans="1:14" x14ac:dyDescent="0.35">
      <c r="A7681" t="s">
        <v>7739</v>
      </c>
      <c r="B7681" t="s">
        <v>8059</v>
      </c>
      <c r="C7681" t="s">
        <v>8027</v>
      </c>
      <c r="D7681" t="s">
        <v>8033</v>
      </c>
      <c r="E7681" s="1">
        <v>45446</v>
      </c>
      <c r="F7681">
        <v>8941.5</v>
      </c>
      <c r="G7681">
        <v>813</v>
      </c>
      <c r="H7681" t="s">
        <v>7</v>
      </c>
      <c r="I7681" t="str">
        <f>VLOOKUP(shipments[[#This Row],[SPID]],CHOOSE({1,2},people[[#All],[SPID]],people[[#All],[Sales_person]]),2,0)</f>
        <v>Camilla Castle</v>
      </c>
      <c r="J7681">
        <f>YEAR(shipments[[#This Row],[Shipdate]])</f>
        <v>2024</v>
      </c>
      <c r="K7681" s="22"/>
      <c r="L7681" s="22">
        <f>VLOOKUP(shipments[[#This Row],[PID]],CHOOSE({1,2},products[PID],products[Cost_per_box]),2,0)</f>
        <v>8.43</v>
      </c>
      <c r="M7681" s="22">
        <f>shipments[[#This Row],[Boxes]]*shipments[[#This Row],[cost_per_box]]</f>
        <v>6853.59</v>
      </c>
      <c r="N7681" s="22">
        <f>shipments[[#This Row],[Amount]]-shipments[[#This Row],[total cost]]</f>
        <v>2087.91</v>
      </c>
    </row>
    <row r="7682" spans="1:14" x14ac:dyDescent="0.35">
      <c r="A7682" t="s">
        <v>7740</v>
      </c>
      <c r="B7682" t="s">
        <v>8059</v>
      </c>
      <c r="C7682" t="s">
        <v>8027</v>
      </c>
      <c r="D7682" t="s">
        <v>8033</v>
      </c>
      <c r="E7682" s="1">
        <v>45246</v>
      </c>
      <c r="F7682">
        <v>16474.5</v>
      </c>
      <c r="G7682">
        <v>2354</v>
      </c>
      <c r="H7682" t="s">
        <v>7</v>
      </c>
      <c r="I7682" t="str">
        <f>VLOOKUP(shipments[[#This Row],[SPID]],CHOOSE({1,2},people[[#All],[SPID]],people[[#All],[Sales_person]]),2,0)</f>
        <v>Camilla Castle</v>
      </c>
      <c r="J7682">
        <f>YEAR(shipments[[#This Row],[Shipdate]])</f>
        <v>2023</v>
      </c>
      <c r="K7682" s="22"/>
      <c r="L7682" s="22">
        <f>VLOOKUP(shipments[[#This Row],[PID]],CHOOSE({1,2},products[PID],products[Cost_per_box]),2,0)</f>
        <v>8.43</v>
      </c>
      <c r="M7682" s="22">
        <f>shipments[[#This Row],[Boxes]]*shipments[[#This Row],[cost_per_box]]</f>
        <v>19844.219999999998</v>
      </c>
      <c r="N7682" s="22">
        <f>shipments[[#This Row],[Amount]]-shipments[[#This Row],[total cost]]</f>
        <v>-3369.7199999999975</v>
      </c>
    </row>
    <row r="7683" spans="1:14" x14ac:dyDescent="0.35">
      <c r="A7683" t="s">
        <v>7741</v>
      </c>
      <c r="B7683" t="s">
        <v>8059</v>
      </c>
      <c r="C7683" t="s">
        <v>8027</v>
      </c>
      <c r="D7683" t="s">
        <v>8033</v>
      </c>
      <c r="E7683" s="1">
        <v>45467</v>
      </c>
      <c r="F7683">
        <v>6329.25</v>
      </c>
      <c r="G7683">
        <v>792</v>
      </c>
      <c r="H7683" t="s">
        <v>7</v>
      </c>
      <c r="I7683" t="str">
        <f>VLOOKUP(shipments[[#This Row],[SPID]],CHOOSE({1,2},people[[#All],[SPID]],people[[#All],[Sales_person]]),2,0)</f>
        <v>Camilla Castle</v>
      </c>
      <c r="J7683">
        <f>YEAR(shipments[[#This Row],[Shipdate]])</f>
        <v>2024</v>
      </c>
      <c r="K7683" s="22"/>
      <c r="L7683" s="22">
        <f>VLOOKUP(shipments[[#This Row],[PID]],CHOOSE({1,2},products[PID],products[Cost_per_box]),2,0)</f>
        <v>8.43</v>
      </c>
      <c r="M7683" s="22">
        <f>shipments[[#This Row],[Boxes]]*shipments[[#This Row],[cost_per_box]]</f>
        <v>6676.5599999999995</v>
      </c>
      <c r="N7683" s="22">
        <f>shipments[[#This Row],[Amount]]-shipments[[#This Row],[total cost]]</f>
        <v>-347.30999999999949</v>
      </c>
    </row>
    <row r="7684" spans="1:14" x14ac:dyDescent="0.35">
      <c r="A7684" t="s">
        <v>7742</v>
      </c>
      <c r="B7684" t="s">
        <v>8059</v>
      </c>
      <c r="C7684" t="s">
        <v>8028</v>
      </c>
      <c r="D7684" t="s">
        <v>8037</v>
      </c>
      <c r="E7684" s="1">
        <v>45167</v>
      </c>
      <c r="F7684">
        <v>3228.75</v>
      </c>
      <c r="G7684">
        <v>323</v>
      </c>
      <c r="H7684" t="s">
        <v>7</v>
      </c>
      <c r="I7684" t="str">
        <f>VLOOKUP(shipments[[#This Row],[SPID]],CHOOSE({1,2},people[[#All],[SPID]],people[[#All],[Sales_person]]),2,0)</f>
        <v>Camilla Castle</v>
      </c>
      <c r="J7684">
        <f>YEAR(shipments[[#This Row],[Shipdate]])</f>
        <v>2023</v>
      </c>
      <c r="K7684" s="22"/>
      <c r="L7684" s="22">
        <f>VLOOKUP(shipments[[#This Row],[PID]],CHOOSE({1,2},products[PID],products[Cost_per_box]),2,0)</f>
        <v>6.8</v>
      </c>
      <c r="M7684" s="22">
        <f>shipments[[#This Row],[Boxes]]*shipments[[#This Row],[cost_per_box]]</f>
        <v>2196.4</v>
      </c>
      <c r="N7684" s="22">
        <f>shipments[[#This Row],[Amount]]-shipments[[#This Row],[total cost]]</f>
        <v>1032.3499999999999</v>
      </c>
    </row>
    <row r="7685" spans="1:14" x14ac:dyDescent="0.35">
      <c r="A7685" t="s">
        <v>7743</v>
      </c>
      <c r="B7685" t="s">
        <v>8059</v>
      </c>
      <c r="C7685" t="s">
        <v>8028</v>
      </c>
      <c r="D7685" t="s">
        <v>8038</v>
      </c>
      <c r="E7685" s="1">
        <v>44937</v>
      </c>
      <c r="F7685">
        <v>5751</v>
      </c>
      <c r="G7685">
        <v>523</v>
      </c>
      <c r="H7685" t="s">
        <v>7</v>
      </c>
      <c r="I7685" t="str">
        <f>VLOOKUP(shipments[[#This Row],[SPID]],CHOOSE({1,2},people[[#All],[SPID]],people[[#All],[Sales_person]]),2,0)</f>
        <v>Camilla Castle</v>
      </c>
      <c r="J7685">
        <f>YEAR(shipments[[#This Row],[Shipdate]])</f>
        <v>2023</v>
      </c>
      <c r="K7685" s="22"/>
      <c r="L7685" s="22">
        <f>VLOOKUP(shipments[[#This Row],[PID]],CHOOSE({1,2},products[PID],products[Cost_per_box]),2,0)</f>
        <v>6.8</v>
      </c>
      <c r="M7685" s="22">
        <f>shipments[[#This Row],[Boxes]]*shipments[[#This Row],[cost_per_box]]</f>
        <v>3556.4</v>
      </c>
      <c r="N7685" s="22">
        <f>shipments[[#This Row],[Amount]]-shipments[[#This Row],[total cost]]</f>
        <v>2194.6</v>
      </c>
    </row>
    <row r="7686" spans="1:14" x14ac:dyDescent="0.35">
      <c r="A7686" t="s">
        <v>7744</v>
      </c>
      <c r="B7686" t="s">
        <v>8059</v>
      </c>
      <c r="C7686" t="s">
        <v>8028</v>
      </c>
      <c r="D7686" t="s">
        <v>8035</v>
      </c>
      <c r="E7686" s="1">
        <v>45188</v>
      </c>
      <c r="F7686">
        <v>3507.75</v>
      </c>
      <c r="G7686">
        <v>319</v>
      </c>
      <c r="H7686" t="s">
        <v>7</v>
      </c>
      <c r="I7686" t="str">
        <f>VLOOKUP(shipments[[#This Row],[SPID]],CHOOSE({1,2},people[[#All],[SPID]],people[[#All],[Sales_person]]),2,0)</f>
        <v>Camilla Castle</v>
      </c>
      <c r="J7686">
        <f>YEAR(shipments[[#This Row],[Shipdate]])</f>
        <v>2023</v>
      </c>
      <c r="K7686" s="22"/>
      <c r="L7686" s="22">
        <f>VLOOKUP(shipments[[#This Row],[PID]],CHOOSE({1,2},products[PID],products[Cost_per_box]),2,0)</f>
        <v>6.8</v>
      </c>
      <c r="M7686" s="22">
        <f>shipments[[#This Row],[Boxes]]*shipments[[#This Row],[cost_per_box]]</f>
        <v>2169.1999999999998</v>
      </c>
      <c r="N7686" s="22">
        <f>shipments[[#This Row],[Amount]]-shipments[[#This Row],[total cost]]</f>
        <v>1338.5500000000002</v>
      </c>
    </row>
    <row r="7687" spans="1:14" x14ac:dyDescent="0.35">
      <c r="A7687" t="s">
        <v>7745</v>
      </c>
      <c r="B7687" t="s">
        <v>8059</v>
      </c>
      <c r="C7687" t="s">
        <v>8028</v>
      </c>
      <c r="D7687" t="s">
        <v>8034</v>
      </c>
      <c r="E7687" s="1">
        <v>45294</v>
      </c>
      <c r="F7687">
        <v>472.5</v>
      </c>
      <c r="G7687">
        <v>60</v>
      </c>
      <c r="H7687" t="s">
        <v>7</v>
      </c>
      <c r="I7687" t="str">
        <f>VLOOKUP(shipments[[#This Row],[SPID]],CHOOSE({1,2},people[[#All],[SPID]],people[[#All],[Sales_person]]),2,0)</f>
        <v>Camilla Castle</v>
      </c>
      <c r="J7687">
        <f>YEAR(shipments[[#This Row],[Shipdate]])</f>
        <v>2024</v>
      </c>
      <c r="K7687" s="22"/>
      <c r="L7687" s="22">
        <f>VLOOKUP(shipments[[#This Row],[PID]],CHOOSE({1,2},products[PID],products[Cost_per_box]),2,0)</f>
        <v>6.8</v>
      </c>
      <c r="M7687" s="22">
        <f>shipments[[#This Row],[Boxes]]*shipments[[#This Row],[cost_per_box]]</f>
        <v>408</v>
      </c>
      <c r="N7687" s="22">
        <f>shipments[[#This Row],[Amount]]-shipments[[#This Row],[total cost]]</f>
        <v>64.5</v>
      </c>
    </row>
    <row r="7688" spans="1:14" x14ac:dyDescent="0.35">
      <c r="A7688" t="s">
        <v>7746</v>
      </c>
      <c r="B7688" t="s">
        <v>8059</v>
      </c>
      <c r="C7688" t="s">
        <v>8029</v>
      </c>
      <c r="D7688" t="s">
        <v>8033</v>
      </c>
      <c r="E7688" s="1">
        <v>45133</v>
      </c>
      <c r="F7688">
        <v>10622.25</v>
      </c>
      <c r="G7688">
        <v>394</v>
      </c>
      <c r="H7688" t="s">
        <v>7</v>
      </c>
      <c r="I7688" t="str">
        <f>VLOOKUP(shipments[[#This Row],[SPID]],CHOOSE({1,2},people[[#All],[SPID]],people[[#All],[Sales_person]]),2,0)</f>
        <v>Camilla Castle</v>
      </c>
      <c r="J7688">
        <f>YEAR(shipments[[#This Row],[Shipdate]])</f>
        <v>2023</v>
      </c>
      <c r="K7688" s="22"/>
      <c r="L7688" s="22">
        <f>VLOOKUP(shipments[[#This Row],[PID]],CHOOSE({1,2},products[PID],products[Cost_per_box]),2,0)</f>
        <v>5.04</v>
      </c>
      <c r="M7688" s="22">
        <f>shipments[[#This Row],[Boxes]]*shipments[[#This Row],[cost_per_box]]</f>
        <v>1985.76</v>
      </c>
      <c r="N7688" s="22">
        <f>shipments[[#This Row],[Amount]]-shipments[[#This Row],[total cost]]</f>
        <v>8636.49</v>
      </c>
    </row>
    <row r="7689" spans="1:14" x14ac:dyDescent="0.35">
      <c r="A7689" t="s">
        <v>7747</v>
      </c>
      <c r="B7689" t="s">
        <v>8059</v>
      </c>
      <c r="C7689" t="s">
        <v>8031</v>
      </c>
      <c r="D7689" t="s">
        <v>8034</v>
      </c>
      <c r="E7689" s="1">
        <v>45464</v>
      </c>
      <c r="F7689">
        <v>2776.5</v>
      </c>
      <c r="G7689">
        <v>253</v>
      </c>
      <c r="H7689" t="s">
        <v>7</v>
      </c>
      <c r="I7689" t="str">
        <f>VLOOKUP(shipments[[#This Row],[SPID]],CHOOSE({1,2},people[[#All],[SPID]],people[[#All],[Sales_person]]),2,0)</f>
        <v>Camilla Castle</v>
      </c>
      <c r="J7689">
        <f>YEAR(shipments[[#This Row],[Shipdate]])</f>
        <v>2024</v>
      </c>
      <c r="K7689" s="22"/>
      <c r="L7689" s="22">
        <f>VLOOKUP(shipments[[#This Row],[PID]],CHOOSE({1,2},products[PID],products[Cost_per_box]),2,0)</f>
        <v>3.32</v>
      </c>
      <c r="M7689" s="22">
        <f>shipments[[#This Row],[Boxes]]*shipments[[#This Row],[cost_per_box]]</f>
        <v>839.95999999999992</v>
      </c>
      <c r="N7689" s="22">
        <f>shipments[[#This Row],[Amount]]-shipments[[#This Row],[total cost]]</f>
        <v>1936.54</v>
      </c>
    </row>
    <row r="7690" spans="1:14" x14ac:dyDescent="0.35">
      <c r="A7690" t="s">
        <v>7748</v>
      </c>
      <c r="B7690" t="s">
        <v>8059</v>
      </c>
      <c r="C7690" t="s">
        <v>8031</v>
      </c>
      <c r="D7690" t="s">
        <v>8033</v>
      </c>
      <c r="E7690" s="1">
        <v>45476</v>
      </c>
      <c r="F7690">
        <v>2034</v>
      </c>
      <c r="G7690">
        <v>255</v>
      </c>
      <c r="H7690" t="s">
        <v>18</v>
      </c>
      <c r="I7690" t="str">
        <f>VLOOKUP(shipments[[#This Row],[SPID]],CHOOSE({1,2},people[[#All],[SPID]],people[[#All],[Sales_person]]),2,0)</f>
        <v>Camilla Castle</v>
      </c>
      <c r="J7690">
        <f>YEAR(shipments[[#This Row],[Shipdate]])</f>
        <v>2024</v>
      </c>
      <c r="K7690" s="22"/>
      <c r="L7690" s="22">
        <f>VLOOKUP(shipments[[#This Row],[PID]],CHOOSE({1,2},products[PID],products[Cost_per_box]),2,0)</f>
        <v>3.32</v>
      </c>
      <c r="M7690" s="22">
        <f>shipments[[#This Row],[Boxes]]*shipments[[#This Row],[cost_per_box]]</f>
        <v>846.59999999999991</v>
      </c>
      <c r="N7690" s="22">
        <f>shipments[[#This Row],[Amount]]-shipments[[#This Row],[total cost]]</f>
        <v>1187.4000000000001</v>
      </c>
    </row>
    <row r="7691" spans="1:14" x14ac:dyDescent="0.35">
      <c r="A7691" t="s">
        <v>7749</v>
      </c>
      <c r="B7691" t="s">
        <v>8059</v>
      </c>
      <c r="C7691" t="s">
        <v>8031</v>
      </c>
      <c r="D7691" t="s">
        <v>8036</v>
      </c>
      <c r="E7691" s="1">
        <v>45209</v>
      </c>
      <c r="F7691">
        <v>3447</v>
      </c>
      <c r="G7691">
        <v>383</v>
      </c>
      <c r="H7691" t="s">
        <v>7</v>
      </c>
      <c r="I7691" t="str">
        <f>VLOOKUP(shipments[[#This Row],[SPID]],CHOOSE({1,2},people[[#All],[SPID]],people[[#All],[Sales_person]]),2,0)</f>
        <v>Camilla Castle</v>
      </c>
      <c r="J7691">
        <f>YEAR(shipments[[#This Row],[Shipdate]])</f>
        <v>2023</v>
      </c>
      <c r="K7691" s="22"/>
      <c r="L7691" s="22">
        <f>VLOOKUP(shipments[[#This Row],[PID]],CHOOSE({1,2},products[PID],products[Cost_per_box]),2,0)</f>
        <v>3.32</v>
      </c>
      <c r="M7691" s="22">
        <f>shipments[[#This Row],[Boxes]]*shipments[[#This Row],[cost_per_box]]</f>
        <v>1271.56</v>
      </c>
      <c r="N7691" s="22">
        <f>shipments[[#This Row],[Amount]]-shipments[[#This Row],[total cost]]</f>
        <v>2175.44</v>
      </c>
    </row>
    <row r="7692" spans="1:14" x14ac:dyDescent="0.35">
      <c r="A7692" t="s">
        <v>7750</v>
      </c>
      <c r="B7692" t="s">
        <v>8059</v>
      </c>
      <c r="C7692" t="s">
        <v>8031</v>
      </c>
      <c r="D7692" t="s">
        <v>8033</v>
      </c>
      <c r="E7692" s="1">
        <v>45555</v>
      </c>
      <c r="F7692">
        <v>9045</v>
      </c>
      <c r="G7692">
        <v>1131</v>
      </c>
      <c r="H7692" t="s">
        <v>26</v>
      </c>
      <c r="I7692" t="str">
        <f>VLOOKUP(shipments[[#This Row],[SPID]],CHOOSE({1,2},people[[#All],[SPID]],people[[#All],[Sales_person]]),2,0)</f>
        <v>Camilla Castle</v>
      </c>
      <c r="J7692">
        <f>YEAR(shipments[[#This Row],[Shipdate]])</f>
        <v>2024</v>
      </c>
      <c r="K7692" s="22"/>
      <c r="L7692" s="22">
        <f>VLOOKUP(shipments[[#This Row],[PID]],CHOOSE({1,2},products[PID],products[Cost_per_box]),2,0)</f>
        <v>3.32</v>
      </c>
      <c r="M7692" s="22">
        <f>shipments[[#This Row],[Boxes]]*shipments[[#This Row],[cost_per_box]]</f>
        <v>3754.9199999999996</v>
      </c>
      <c r="N7692" s="22">
        <f>shipments[[#This Row],[Amount]]-shipments[[#This Row],[total cost]]</f>
        <v>5290.08</v>
      </c>
    </row>
    <row r="7693" spans="1:14" x14ac:dyDescent="0.35">
      <c r="A7693" t="s">
        <v>7751</v>
      </c>
      <c r="B7693" t="s">
        <v>8059</v>
      </c>
      <c r="C7693" t="s">
        <v>8031</v>
      </c>
      <c r="D7693" t="s">
        <v>8035</v>
      </c>
      <c r="E7693" s="1">
        <v>45335</v>
      </c>
      <c r="F7693">
        <v>9625.5</v>
      </c>
      <c r="G7693">
        <v>963</v>
      </c>
      <c r="H7693" t="s">
        <v>7</v>
      </c>
      <c r="I7693" t="str">
        <f>VLOOKUP(shipments[[#This Row],[SPID]],CHOOSE({1,2},people[[#All],[SPID]],people[[#All],[Sales_person]]),2,0)</f>
        <v>Camilla Castle</v>
      </c>
      <c r="J7693">
        <f>YEAR(shipments[[#This Row],[Shipdate]])</f>
        <v>2024</v>
      </c>
      <c r="K7693" s="22"/>
      <c r="L7693" s="22">
        <f>VLOOKUP(shipments[[#This Row],[PID]],CHOOSE({1,2},products[PID],products[Cost_per_box]),2,0)</f>
        <v>3.32</v>
      </c>
      <c r="M7693" s="22">
        <f>shipments[[#This Row],[Boxes]]*shipments[[#This Row],[cost_per_box]]</f>
        <v>3197.16</v>
      </c>
      <c r="N7693" s="22">
        <f>shipments[[#This Row],[Amount]]-shipments[[#This Row],[total cost]]</f>
        <v>6428.34</v>
      </c>
    </row>
    <row r="7694" spans="1:14" x14ac:dyDescent="0.35">
      <c r="A7694" t="s">
        <v>7752</v>
      </c>
      <c r="B7694" t="s">
        <v>8059</v>
      </c>
      <c r="C7694" t="s">
        <v>8031</v>
      </c>
      <c r="D7694" t="s">
        <v>8038</v>
      </c>
      <c r="E7694" s="1">
        <v>45288</v>
      </c>
      <c r="F7694">
        <v>1631.25</v>
      </c>
      <c r="G7694">
        <v>234</v>
      </c>
      <c r="H7694" t="s">
        <v>7</v>
      </c>
      <c r="I7694" t="str">
        <f>VLOOKUP(shipments[[#This Row],[SPID]],CHOOSE({1,2},people[[#All],[SPID]],people[[#All],[Sales_person]]),2,0)</f>
        <v>Camilla Castle</v>
      </c>
      <c r="J7694">
        <f>YEAR(shipments[[#This Row],[Shipdate]])</f>
        <v>2023</v>
      </c>
      <c r="K7694" s="22"/>
      <c r="L7694" s="22">
        <f>VLOOKUP(shipments[[#This Row],[PID]],CHOOSE({1,2},products[PID],products[Cost_per_box]),2,0)</f>
        <v>3.32</v>
      </c>
      <c r="M7694" s="22">
        <f>shipments[[#This Row],[Boxes]]*shipments[[#This Row],[cost_per_box]]</f>
        <v>776.88</v>
      </c>
      <c r="N7694" s="22">
        <f>shipments[[#This Row],[Amount]]-shipments[[#This Row],[total cost]]</f>
        <v>854.37</v>
      </c>
    </row>
    <row r="7695" spans="1:14" x14ac:dyDescent="0.35">
      <c r="A7695" t="s">
        <v>7753</v>
      </c>
      <c r="B7695" t="s">
        <v>8059</v>
      </c>
      <c r="C7695" t="s">
        <v>8031</v>
      </c>
      <c r="D7695" t="s">
        <v>8033</v>
      </c>
      <c r="E7695" s="1">
        <v>45523</v>
      </c>
      <c r="F7695">
        <v>7893</v>
      </c>
      <c r="G7695">
        <v>790</v>
      </c>
      <c r="H7695" t="s">
        <v>18</v>
      </c>
      <c r="I7695" t="str">
        <f>VLOOKUP(shipments[[#This Row],[SPID]],CHOOSE({1,2},people[[#All],[SPID]],people[[#All],[Sales_person]]),2,0)</f>
        <v>Camilla Castle</v>
      </c>
      <c r="J7695">
        <f>YEAR(shipments[[#This Row],[Shipdate]])</f>
        <v>2024</v>
      </c>
      <c r="K7695" s="22"/>
      <c r="L7695" s="22">
        <f>VLOOKUP(shipments[[#This Row],[PID]],CHOOSE({1,2},products[PID],products[Cost_per_box]),2,0)</f>
        <v>3.32</v>
      </c>
      <c r="M7695" s="22">
        <f>shipments[[#This Row],[Boxes]]*shipments[[#This Row],[cost_per_box]]</f>
        <v>2622.7999999999997</v>
      </c>
      <c r="N7695" s="22">
        <f>shipments[[#This Row],[Amount]]-shipments[[#This Row],[total cost]]</f>
        <v>5270.2000000000007</v>
      </c>
    </row>
    <row r="7696" spans="1:14" x14ac:dyDescent="0.35">
      <c r="A7696" t="s">
        <v>7754</v>
      </c>
      <c r="B7696" t="s">
        <v>8059</v>
      </c>
      <c r="C7696" t="s">
        <v>8032</v>
      </c>
      <c r="D7696" t="s">
        <v>8038</v>
      </c>
      <c r="E7696" s="1">
        <v>45516</v>
      </c>
      <c r="F7696">
        <v>7134.75</v>
      </c>
      <c r="G7696">
        <v>357</v>
      </c>
      <c r="H7696" t="s">
        <v>18</v>
      </c>
      <c r="I7696" t="str">
        <f>VLOOKUP(shipments[[#This Row],[SPID]],CHOOSE({1,2},people[[#All],[SPID]],people[[#All],[Sales_person]]),2,0)</f>
        <v>Camilla Castle</v>
      </c>
      <c r="J7696">
        <f>YEAR(shipments[[#This Row],[Shipdate]])</f>
        <v>2024</v>
      </c>
      <c r="K7696" s="22"/>
      <c r="L7696" s="22">
        <f>VLOOKUP(shipments[[#This Row],[PID]],CHOOSE({1,2},products[PID],products[Cost_per_box]),2,0)</f>
        <v>2.65</v>
      </c>
      <c r="M7696" s="22">
        <f>shipments[[#This Row],[Boxes]]*shipments[[#This Row],[cost_per_box]]</f>
        <v>946.05</v>
      </c>
      <c r="N7696" s="22">
        <f>shipments[[#This Row],[Amount]]-shipments[[#This Row],[total cost]]</f>
        <v>6188.7</v>
      </c>
    </row>
    <row r="7697" spans="1:14" x14ac:dyDescent="0.35">
      <c r="A7697" t="s">
        <v>7755</v>
      </c>
      <c r="B7697" t="s">
        <v>8059</v>
      </c>
      <c r="C7697" t="s">
        <v>8032</v>
      </c>
      <c r="D7697" t="s">
        <v>8037</v>
      </c>
      <c r="E7697" s="1">
        <v>45279</v>
      </c>
      <c r="F7697">
        <v>3127.5</v>
      </c>
      <c r="G7697">
        <v>149</v>
      </c>
      <c r="H7697" t="s">
        <v>7</v>
      </c>
      <c r="I7697" t="str">
        <f>VLOOKUP(shipments[[#This Row],[SPID]],CHOOSE({1,2},people[[#All],[SPID]],people[[#All],[Sales_person]]),2,0)</f>
        <v>Camilla Castle</v>
      </c>
      <c r="J7697">
        <f>YEAR(shipments[[#This Row],[Shipdate]])</f>
        <v>2023</v>
      </c>
      <c r="K7697" s="22"/>
      <c r="L7697" s="22">
        <f>VLOOKUP(shipments[[#This Row],[PID]],CHOOSE({1,2},products[PID],products[Cost_per_box]),2,0)</f>
        <v>2.65</v>
      </c>
      <c r="M7697" s="22">
        <f>shipments[[#This Row],[Boxes]]*shipments[[#This Row],[cost_per_box]]</f>
        <v>394.84999999999997</v>
      </c>
      <c r="N7697" s="22">
        <f>shipments[[#This Row],[Amount]]-shipments[[#This Row],[total cost]]</f>
        <v>2732.65</v>
      </c>
    </row>
    <row r="7698" spans="1:14" x14ac:dyDescent="0.35">
      <c r="A7698" t="s">
        <v>7756</v>
      </c>
      <c r="B7698" t="s">
        <v>8059</v>
      </c>
      <c r="C7698" t="s">
        <v>8011</v>
      </c>
      <c r="D7698" t="s">
        <v>8036</v>
      </c>
      <c r="E7698" s="1">
        <v>45366</v>
      </c>
      <c r="F7698">
        <v>7278.75</v>
      </c>
      <c r="G7698">
        <v>560</v>
      </c>
      <c r="H7698" t="s">
        <v>7</v>
      </c>
      <c r="I7698" t="str">
        <f>VLOOKUP(shipments[[#This Row],[SPID]],CHOOSE({1,2},people[[#All],[SPID]],people[[#All],[Sales_person]]),2,0)</f>
        <v>Camilla Castle</v>
      </c>
      <c r="J7698">
        <f>YEAR(shipments[[#This Row],[Shipdate]])</f>
        <v>2024</v>
      </c>
      <c r="K7698" s="22"/>
      <c r="L7698" s="22">
        <f>VLOOKUP(shipments[[#This Row],[PID]],CHOOSE({1,2},products[PID],products[Cost_per_box]),2,0)</f>
        <v>5.26</v>
      </c>
      <c r="M7698" s="22">
        <f>shipments[[#This Row],[Boxes]]*shipments[[#This Row],[cost_per_box]]</f>
        <v>2945.6</v>
      </c>
      <c r="N7698" s="22">
        <f>shipments[[#This Row],[Amount]]-shipments[[#This Row],[total cost]]</f>
        <v>4333.1499999999996</v>
      </c>
    </row>
    <row r="7699" spans="1:14" x14ac:dyDescent="0.35">
      <c r="A7699" t="s">
        <v>7757</v>
      </c>
      <c r="B7699" t="s">
        <v>8059</v>
      </c>
      <c r="C7699" t="s">
        <v>8011</v>
      </c>
      <c r="D7699" t="s">
        <v>8033</v>
      </c>
      <c r="E7699" s="1">
        <v>45525</v>
      </c>
      <c r="F7699">
        <v>2020.5</v>
      </c>
      <c r="G7699">
        <v>169</v>
      </c>
      <c r="H7699" t="s">
        <v>18</v>
      </c>
      <c r="I7699" t="str">
        <f>VLOOKUP(shipments[[#This Row],[SPID]],CHOOSE({1,2},people[[#All],[SPID]],people[[#All],[Sales_person]]),2,0)</f>
        <v>Camilla Castle</v>
      </c>
      <c r="J7699">
        <f>YEAR(shipments[[#This Row],[Shipdate]])</f>
        <v>2024</v>
      </c>
      <c r="K7699" s="22"/>
      <c r="L7699" s="22">
        <f>VLOOKUP(shipments[[#This Row],[PID]],CHOOSE({1,2},products[PID],products[Cost_per_box]),2,0)</f>
        <v>5.26</v>
      </c>
      <c r="M7699" s="22">
        <f>shipments[[#This Row],[Boxes]]*shipments[[#This Row],[cost_per_box]]</f>
        <v>888.93999999999994</v>
      </c>
      <c r="N7699" s="22">
        <f>shipments[[#This Row],[Amount]]-shipments[[#This Row],[total cost]]</f>
        <v>1131.56</v>
      </c>
    </row>
    <row r="7700" spans="1:14" x14ac:dyDescent="0.35">
      <c r="A7700" t="s">
        <v>7758</v>
      </c>
      <c r="B7700" t="s">
        <v>8059</v>
      </c>
      <c r="C7700" t="s">
        <v>8011</v>
      </c>
      <c r="D7700" t="s">
        <v>8034</v>
      </c>
      <c r="E7700" s="1">
        <v>45441</v>
      </c>
      <c r="F7700">
        <v>861.75</v>
      </c>
      <c r="G7700">
        <v>67</v>
      </c>
      <c r="H7700" t="s">
        <v>7</v>
      </c>
      <c r="I7700" t="str">
        <f>VLOOKUP(shipments[[#This Row],[SPID]],CHOOSE({1,2},people[[#All],[SPID]],people[[#All],[Sales_person]]),2,0)</f>
        <v>Camilla Castle</v>
      </c>
      <c r="J7700">
        <f>YEAR(shipments[[#This Row],[Shipdate]])</f>
        <v>2024</v>
      </c>
      <c r="K7700" s="22"/>
      <c r="L7700" s="22">
        <f>VLOOKUP(shipments[[#This Row],[PID]],CHOOSE({1,2},products[PID],products[Cost_per_box]),2,0)</f>
        <v>5.26</v>
      </c>
      <c r="M7700" s="22">
        <f>shipments[[#This Row],[Boxes]]*shipments[[#This Row],[cost_per_box]]</f>
        <v>352.41999999999996</v>
      </c>
      <c r="N7700" s="22">
        <f>shipments[[#This Row],[Amount]]-shipments[[#This Row],[total cost]]</f>
        <v>509.33000000000004</v>
      </c>
    </row>
    <row r="7701" spans="1:14" x14ac:dyDescent="0.35">
      <c r="A7701" t="s">
        <v>7759</v>
      </c>
      <c r="B7701" t="s">
        <v>8059</v>
      </c>
      <c r="C7701" t="s">
        <v>8011</v>
      </c>
      <c r="D7701" t="s">
        <v>8033</v>
      </c>
      <c r="E7701" s="1">
        <v>45259</v>
      </c>
      <c r="F7701">
        <v>1379.25</v>
      </c>
      <c r="G7701">
        <v>99</v>
      </c>
      <c r="H7701" t="s">
        <v>7</v>
      </c>
      <c r="I7701" t="str">
        <f>VLOOKUP(shipments[[#This Row],[SPID]],CHOOSE({1,2},people[[#All],[SPID]],people[[#All],[Sales_person]]),2,0)</f>
        <v>Camilla Castle</v>
      </c>
      <c r="J7701">
        <f>YEAR(shipments[[#This Row],[Shipdate]])</f>
        <v>2023</v>
      </c>
      <c r="K7701" s="22"/>
      <c r="L7701" s="22">
        <f>VLOOKUP(shipments[[#This Row],[PID]],CHOOSE({1,2},products[PID],products[Cost_per_box]),2,0)</f>
        <v>5.26</v>
      </c>
      <c r="M7701" s="22">
        <f>shipments[[#This Row],[Boxes]]*shipments[[#This Row],[cost_per_box]]</f>
        <v>520.74</v>
      </c>
      <c r="N7701" s="22">
        <f>shipments[[#This Row],[Amount]]-shipments[[#This Row],[total cost]]</f>
        <v>858.51</v>
      </c>
    </row>
    <row r="7702" spans="1:14" x14ac:dyDescent="0.35">
      <c r="A7702" t="s">
        <v>7760</v>
      </c>
      <c r="B7702" t="s">
        <v>8059</v>
      </c>
      <c r="C7702" t="s">
        <v>8013</v>
      </c>
      <c r="D7702" t="s">
        <v>8033</v>
      </c>
      <c r="E7702" s="1">
        <v>45534</v>
      </c>
      <c r="F7702">
        <v>2493</v>
      </c>
      <c r="G7702">
        <v>250</v>
      </c>
      <c r="H7702" t="s">
        <v>18</v>
      </c>
      <c r="I7702" t="str">
        <f>VLOOKUP(shipments[[#This Row],[SPID]],CHOOSE({1,2},people[[#All],[SPID]],people[[#All],[Sales_person]]),2,0)</f>
        <v>Camilla Castle</v>
      </c>
      <c r="J7702">
        <f>YEAR(shipments[[#This Row],[Shipdate]])</f>
        <v>2024</v>
      </c>
      <c r="K7702" s="22"/>
      <c r="L7702" s="22">
        <f>VLOOKUP(shipments[[#This Row],[PID]],CHOOSE({1,2},products[PID],products[Cost_per_box]),2,0)</f>
        <v>5.15</v>
      </c>
      <c r="M7702" s="22">
        <f>shipments[[#This Row],[Boxes]]*shipments[[#This Row],[cost_per_box]]</f>
        <v>1287.5</v>
      </c>
      <c r="N7702" s="22">
        <f>shipments[[#This Row],[Amount]]-shipments[[#This Row],[total cost]]</f>
        <v>1205.5</v>
      </c>
    </row>
    <row r="7703" spans="1:14" x14ac:dyDescent="0.35">
      <c r="A7703" t="s">
        <v>7761</v>
      </c>
      <c r="B7703" t="s">
        <v>8059</v>
      </c>
      <c r="C7703" t="s">
        <v>8013</v>
      </c>
      <c r="D7703" t="s">
        <v>8035</v>
      </c>
      <c r="E7703" s="1">
        <v>45198</v>
      </c>
      <c r="F7703">
        <v>8235</v>
      </c>
      <c r="G7703">
        <v>915</v>
      </c>
      <c r="H7703" t="s">
        <v>40</v>
      </c>
      <c r="I7703" t="str">
        <f>VLOOKUP(shipments[[#This Row],[SPID]],CHOOSE({1,2},people[[#All],[SPID]],people[[#All],[Sales_person]]),2,0)</f>
        <v>Camilla Castle</v>
      </c>
      <c r="J7703">
        <f>YEAR(shipments[[#This Row],[Shipdate]])</f>
        <v>2023</v>
      </c>
      <c r="K7703" s="22"/>
      <c r="L7703" s="22">
        <f>VLOOKUP(shipments[[#This Row],[PID]],CHOOSE({1,2},products[PID],products[Cost_per_box]),2,0)</f>
        <v>5.15</v>
      </c>
      <c r="M7703" s="22">
        <f>shipments[[#This Row],[Boxes]]*shipments[[#This Row],[cost_per_box]]</f>
        <v>4712.25</v>
      </c>
      <c r="N7703" s="22">
        <f>shipments[[#This Row],[Amount]]-shipments[[#This Row],[total cost]]</f>
        <v>3522.75</v>
      </c>
    </row>
    <row r="7704" spans="1:14" x14ac:dyDescent="0.35">
      <c r="A7704" t="s">
        <v>7762</v>
      </c>
      <c r="B7704" t="s">
        <v>8059</v>
      </c>
      <c r="C7704" t="s">
        <v>8014</v>
      </c>
      <c r="D7704" t="s">
        <v>8034</v>
      </c>
      <c r="E7704" s="1">
        <v>45285</v>
      </c>
      <c r="F7704">
        <v>771.75</v>
      </c>
      <c r="G7704">
        <v>97</v>
      </c>
      <c r="H7704" t="s">
        <v>7</v>
      </c>
      <c r="I7704" t="str">
        <f>VLOOKUP(shipments[[#This Row],[SPID]],CHOOSE({1,2},people[[#All],[SPID]],people[[#All],[Sales_person]]),2,0)</f>
        <v>Camilla Castle</v>
      </c>
      <c r="J7704">
        <f>YEAR(shipments[[#This Row],[Shipdate]])</f>
        <v>2023</v>
      </c>
      <c r="K7704" s="22"/>
      <c r="L7704" s="22">
        <f>VLOOKUP(shipments[[#This Row],[PID]],CHOOSE({1,2},products[PID],products[Cost_per_box]),2,0)</f>
        <v>3.85</v>
      </c>
      <c r="M7704" s="22">
        <f>shipments[[#This Row],[Boxes]]*shipments[[#This Row],[cost_per_box]]</f>
        <v>373.45</v>
      </c>
      <c r="N7704" s="22">
        <f>shipments[[#This Row],[Amount]]-shipments[[#This Row],[total cost]]</f>
        <v>398.3</v>
      </c>
    </row>
    <row r="7705" spans="1:14" x14ac:dyDescent="0.35">
      <c r="A7705" t="s">
        <v>7763</v>
      </c>
      <c r="B7705" t="s">
        <v>8059</v>
      </c>
      <c r="C7705" t="s">
        <v>8014</v>
      </c>
      <c r="D7705" t="s">
        <v>8033</v>
      </c>
      <c r="E7705" s="1">
        <v>45300</v>
      </c>
      <c r="F7705">
        <v>2295</v>
      </c>
      <c r="G7705">
        <v>287</v>
      </c>
      <c r="H7705" t="s">
        <v>7</v>
      </c>
      <c r="I7705" t="str">
        <f>VLOOKUP(shipments[[#This Row],[SPID]],CHOOSE({1,2},people[[#All],[SPID]],people[[#All],[Sales_person]]),2,0)</f>
        <v>Camilla Castle</v>
      </c>
      <c r="J7705">
        <f>YEAR(shipments[[#This Row],[Shipdate]])</f>
        <v>2024</v>
      </c>
      <c r="K7705" s="22"/>
      <c r="L7705" s="22">
        <f>VLOOKUP(shipments[[#This Row],[PID]],CHOOSE({1,2},products[PID],products[Cost_per_box]),2,0)</f>
        <v>3.85</v>
      </c>
      <c r="M7705" s="22">
        <f>shipments[[#This Row],[Boxes]]*shipments[[#This Row],[cost_per_box]]</f>
        <v>1104.95</v>
      </c>
      <c r="N7705" s="22">
        <f>shipments[[#This Row],[Amount]]-shipments[[#This Row],[total cost]]</f>
        <v>1190.05</v>
      </c>
    </row>
    <row r="7706" spans="1:14" x14ac:dyDescent="0.35">
      <c r="A7706" t="s">
        <v>7764</v>
      </c>
      <c r="B7706" t="s">
        <v>8059</v>
      </c>
      <c r="C7706" t="s">
        <v>8015</v>
      </c>
      <c r="D7706" t="s">
        <v>8034</v>
      </c>
      <c r="E7706" s="1">
        <v>44953</v>
      </c>
      <c r="F7706">
        <v>5222.25</v>
      </c>
      <c r="G7706">
        <v>581</v>
      </c>
      <c r="H7706" t="s">
        <v>7</v>
      </c>
      <c r="I7706" t="str">
        <f>VLOOKUP(shipments[[#This Row],[SPID]],CHOOSE({1,2},people[[#All],[SPID]],people[[#All],[Sales_person]]),2,0)</f>
        <v>Camilla Castle</v>
      </c>
      <c r="J7706">
        <f>YEAR(shipments[[#This Row],[Shipdate]])</f>
        <v>2023</v>
      </c>
      <c r="K7706" s="22"/>
      <c r="L7706" s="22">
        <f>VLOOKUP(shipments[[#This Row],[PID]],CHOOSE({1,2},products[PID],products[Cost_per_box]),2,0)</f>
        <v>5.72</v>
      </c>
      <c r="M7706" s="22">
        <f>shipments[[#This Row],[Boxes]]*shipments[[#This Row],[cost_per_box]]</f>
        <v>3323.3199999999997</v>
      </c>
      <c r="N7706" s="22">
        <f>shipments[[#This Row],[Amount]]-shipments[[#This Row],[total cost]]</f>
        <v>1898.9300000000003</v>
      </c>
    </row>
    <row r="7707" spans="1:14" x14ac:dyDescent="0.35">
      <c r="A7707" t="s">
        <v>7765</v>
      </c>
      <c r="B7707" t="s">
        <v>8059</v>
      </c>
      <c r="C7707" t="s">
        <v>8015</v>
      </c>
      <c r="D7707" t="s">
        <v>8033</v>
      </c>
      <c r="E7707" s="1">
        <v>45356</v>
      </c>
      <c r="F7707">
        <v>6268.5</v>
      </c>
      <c r="G7707">
        <v>1045</v>
      </c>
      <c r="H7707" t="s">
        <v>7</v>
      </c>
      <c r="I7707" t="str">
        <f>VLOOKUP(shipments[[#This Row],[SPID]],CHOOSE({1,2},people[[#All],[SPID]],people[[#All],[Sales_person]]),2,0)</f>
        <v>Camilla Castle</v>
      </c>
      <c r="J7707">
        <f>YEAR(shipments[[#This Row],[Shipdate]])</f>
        <v>2024</v>
      </c>
      <c r="K7707" s="22"/>
      <c r="L7707" s="22">
        <f>VLOOKUP(shipments[[#This Row],[PID]],CHOOSE({1,2},products[PID],products[Cost_per_box]),2,0)</f>
        <v>5.72</v>
      </c>
      <c r="M7707" s="22">
        <f>shipments[[#This Row],[Boxes]]*shipments[[#This Row],[cost_per_box]]</f>
        <v>5977.4</v>
      </c>
      <c r="N7707" s="22">
        <f>shipments[[#This Row],[Amount]]-shipments[[#This Row],[total cost]]</f>
        <v>291.10000000000036</v>
      </c>
    </row>
    <row r="7708" spans="1:14" x14ac:dyDescent="0.35">
      <c r="A7708" t="s">
        <v>7766</v>
      </c>
      <c r="B7708" t="s">
        <v>8059</v>
      </c>
      <c r="C7708" t="s">
        <v>8015</v>
      </c>
      <c r="D7708" t="s">
        <v>8034</v>
      </c>
      <c r="E7708" s="1">
        <v>45336</v>
      </c>
      <c r="F7708">
        <v>2286</v>
      </c>
      <c r="G7708">
        <v>286</v>
      </c>
      <c r="H7708" t="s">
        <v>7</v>
      </c>
      <c r="I7708" t="str">
        <f>VLOOKUP(shipments[[#This Row],[SPID]],CHOOSE({1,2},people[[#All],[SPID]],people[[#All],[Sales_person]]),2,0)</f>
        <v>Camilla Castle</v>
      </c>
      <c r="J7708">
        <f>YEAR(shipments[[#This Row],[Shipdate]])</f>
        <v>2024</v>
      </c>
      <c r="K7708" s="22"/>
      <c r="L7708" s="22">
        <f>VLOOKUP(shipments[[#This Row],[PID]],CHOOSE({1,2},products[PID],products[Cost_per_box]),2,0)</f>
        <v>5.72</v>
      </c>
      <c r="M7708" s="22">
        <f>shipments[[#This Row],[Boxes]]*shipments[[#This Row],[cost_per_box]]</f>
        <v>1635.9199999999998</v>
      </c>
      <c r="N7708" s="22">
        <f>shipments[[#This Row],[Amount]]-shipments[[#This Row],[total cost]]</f>
        <v>650.08000000000015</v>
      </c>
    </row>
    <row r="7709" spans="1:14" x14ac:dyDescent="0.35">
      <c r="A7709" t="s">
        <v>7767</v>
      </c>
      <c r="B7709" t="s">
        <v>8059</v>
      </c>
      <c r="C7709" t="s">
        <v>8015</v>
      </c>
      <c r="D7709" t="s">
        <v>8036</v>
      </c>
      <c r="E7709" s="1">
        <v>45330</v>
      </c>
      <c r="F7709">
        <v>11065.5</v>
      </c>
      <c r="G7709">
        <v>1230</v>
      </c>
      <c r="H7709" t="s">
        <v>7</v>
      </c>
      <c r="I7709" t="str">
        <f>VLOOKUP(shipments[[#This Row],[SPID]],CHOOSE({1,2},people[[#All],[SPID]],people[[#All],[Sales_person]]),2,0)</f>
        <v>Camilla Castle</v>
      </c>
      <c r="J7709">
        <f>YEAR(shipments[[#This Row],[Shipdate]])</f>
        <v>2024</v>
      </c>
      <c r="K7709" s="22"/>
      <c r="L7709" s="22">
        <f>VLOOKUP(shipments[[#This Row],[PID]],CHOOSE({1,2},products[PID],products[Cost_per_box]),2,0)</f>
        <v>5.72</v>
      </c>
      <c r="M7709" s="22">
        <f>shipments[[#This Row],[Boxes]]*shipments[[#This Row],[cost_per_box]]</f>
        <v>7035.5999999999995</v>
      </c>
      <c r="N7709" s="22">
        <f>shipments[[#This Row],[Amount]]-shipments[[#This Row],[total cost]]</f>
        <v>4029.9000000000005</v>
      </c>
    </row>
    <row r="7710" spans="1:14" x14ac:dyDescent="0.35">
      <c r="A7710" t="s">
        <v>7768</v>
      </c>
      <c r="B7710" t="s">
        <v>8059</v>
      </c>
      <c r="C7710" t="s">
        <v>8015</v>
      </c>
      <c r="D7710" t="s">
        <v>8038</v>
      </c>
      <c r="E7710" s="1">
        <v>45344</v>
      </c>
      <c r="F7710">
        <v>1271.25</v>
      </c>
      <c r="G7710">
        <v>182</v>
      </c>
      <c r="H7710" t="s">
        <v>7</v>
      </c>
      <c r="I7710" t="str">
        <f>VLOOKUP(shipments[[#This Row],[SPID]],CHOOSE({1,2},people[[#All],[SPID]],people[[#All],[Sales_person]]),2,0)</f>
        <v>Camilla Castle</v>
      </c>
      <c r="J7710">
        <f>YEAR(shipments[[#This Row],[Shipdate]])</f>
        <v>2024</v>
      </c>
      <c r="K7710" s="22"/>
      <c r="L7710" s="22">
        <f>VLOOKUP(shipments[[#This Row],[PID]],CHOOSE({1,2},products[PID],products[Cost_per_box]),2,0)</f>
        <v>5.72</v>
      </c>
      <c r="M7710" s="22">
        <f>shipments[[#This Row],[Boxes]]*shipments[[#This Row],[cost_per_box]]</f>
        <v>1041.04</v>
      </c>
      <c r="N7710" s="22">
        <f>shipments[[#This Row],[Amount]]-shipments[[#This Row],[total cost]]</f>
        <v>230.21000000000004</v>
      </c>
    </row>
    <row r="7711" spans="1:14" x14ac:dyDescent="0.35">
      <c r="A7711" t="s">
        <v>7769</v>
      </c>
      <c r="B7711" t="s">
        <v>8059</v>
      </c>
      <c r="C7711" t="s">
        <v>8015</v>
      </c>
      <c r="D7711" t="s">
        <v>8033</v>
      </c>
      <c r="E7711" s="1">
        <v>45511</v>
      </c>
      <c r="F7711">
        <v>771.75</v>
      </c>
      <c r="G7711">
        <v>111</v>
      </c>
      <c r="H7711" t="s">
        <v>18</v>
      </c>
      <c r="I7711" t="str">
        <f>VLOOKUP(shipments[[#This Row],[SPID]],CHOOSE({1,2},people[[#All],[SPID]],people[[#All],[Sales_person]]),2,0)</f>
        <v>Camilla Castle</v>
      </c>
      <c r="J7711">
        <f>YEAR(shipments[[#This Row],[Shipdate]])</f>
        <v>2024</v>
      </c>
      <c r="K7711" s="22"/>
      <c r="L7711" s="22">
        <f>VLOOKUP(shipments[[#This Row],[PID]],CHOOSE({1,2},products[PID],products[Cost_per_box]),2,0)</f>
        <v>5.72</v>
      </c>
      <c r="M7711" s="22">
        <f>shipments[[#This Row],[Boxes]]*shipments[[#This Row],[cost_per_box]]</f>
        <v>634.91999999999996</v>
      </c>
      <c r="N7711" s="22">
        <f>shipments[[#This Row],[Amount]]-shipments[[#This Row],[total cost]]</f>
        <v>136.83000000000004</v>
      </c>
    </row>
    <row r="7712" spans="1:14" x14ac:dyDescent="0.35">
      <c r="A7712" t="s">
        <v>7770</v>
      </c>
      <c r="B7712" t="s">
        <v>8059</v>
      </c>
      <c r="C7712" t="s">
        <v>8015</v>
      </c>
      <c r="D7712" t="s">
        <v>8037</v>
      </c>
      <c r="E7712" s="1">
        <v>45377</v>
      </c>
      <c r="F7712">
        <v>13029.75</v>
      </c>
      <c r="G7712">
        <v>2172</v>
      </c>
      <c r="H7712" t="s">
        <v>7</v>
      </c>
      <c r="I7712" t="str">
        <f>VLOOKUP(shipments[[#This Row],[SPID]],CHOOSE({1,2},people[[#All],[SPID]],people[[#All],[Sales_person]]),2,0)</f>
        <v>Camilla Castle</v>
      </c>
      <c r="J7712">
        <f>YEAR(shipments[[#This Row],[Shipdate]])</f>
        <v>2024</v>
      </c>
      <c r="K7712" s="22"/>
      <c r="L7712" s="22">
        <f>VLOOKUP(shipments[[#This Row],[PID]],CHOOSE({1,2},products[PID],products[Cost_per_box]),2,0)</f>
        <v>5.72</v>
      </c>
      <c r="M7712" s="22">
        <f>shipments[[#This Row],[Boxes]]*shipments[[#This Row],[cost_per_box]]</f>
        <v>12423.84</v>
      </c>
      <c r="N7712" s="22">
        <f>shipments[[#This Row],[Amount]]-shipments[[#This Row],[total cost]]</f>
        <v>605.90999999999985</v>
      </c>
    </row>
    <row r="7713" spans="1:14" x14ac:dyDescent="0.35">
      <c r="A7713" t="s">
        <v>7771</v>
      </c>
      <c r="B7713" t="s">
        <v>8059</v>
      </c>
      <c r="C7713" t="s">
        <v>8015</v>
      </c>
      <c r="D7713" t="s">
        <v>8037</v>
      </c>
      <c r="E7713" s="1">
        <v>45076</v>
      </c>
      <c r="F7713">
        <v>4374</v>
      </c>
      <c r="G7713">
        <v>729</v>
      </c>
      <c r="H7713" t="s">
        <v>7</v>
      </c>
      <c r="I7713" t="str">
        <f>VLOOKUP(shipments[[#This Row],[SPID]],CHOOSE({1,2},people[[#All],[SPID]],people[[#All],[Sales_person]]),2,0)</f>
        <v>Camilla Castle</v>
      </c>
      <c r="J7713">
        <f>YEAR(shipments[[#This Row],[Shipdate]])</f>
        <v>2023</v>
      </c>
      <c r="K7713" s="22"/>
      <c r="L7713" s="22">
        <f>VLOOKUP(shipments[[#This Row],[PID]],CHOOSE({1,2},products[PID],products[Cost_per_box]),2,0)</f>
        <v>5.72</v>
      </c>
      <c r="M7713" s="22">
        <f>shipments[[#This Row],[Boxes]]*shipments[[#This Row],[cost_per_box]]</f>
        <v>4169.88</v>
      </c>
      <c r="N7713" s="22">
        <f>shipments[[#This Row],[Amount]]-shipments[[#This Row],[total cost]]</f>
        <v>204.11999999999989</v>
      </c>
    </row>
    <row r="7714" spans="1:14" x14ac:dyDescent="0.35">
      <c r="A7714" t="s">
        <v>7772</v>
      </c>
      <c r="B7714" t="s">
        <v>8059</v>
      </c>
      <c r="C7714" t="s">
        <v>8015</v>
      </c>
      <c r="D7714" t="s">
        <v>8038</v>
      </c>
      <c r="E7714" s="1">
        <v>45097</v>
      </c>
      <c r="F7714">
        <v>4646.25</v>
      </c>
      <c r="G7714">
        <v>775</v>
      </c>
      <c r="H7714" t="s">
        <v>7</v>
      </c>
      <c r="I7714" t="str">
        <f>VLOOKUP(shipments[[#This Row],[SPID]],CHOOSE({1,2},people[[#All],[SPID]],people[[#All],[Sales_person]]),2,0)</f>
        <v>Camilla Castle</v>
      </c>
      <c r="J7714">
        <f>YEAR(shipments[[#This Row],[Shipdate]])</f>
        <v>2023</v>
      </c>
      <c r="K7714" s="22"/>
      <c r="L7714" s="22">
        <f>VLOOKUP(shipments[[#This Row],[PID]],CHOOSE({1,2},products[PID],products[Cost_per_box]),2,0)</f>
        <v>5.72</v>
      </c>
      <c r="M7714" s="22">
        <f>shipments[[#This Row],[Boxes]]*shipments[[#This Row],[cost_per_box]]</f>
        <v>4433</v>
      </c>
      <c r="N7714" s="22">
        <f>shipments[[#This Row],[Amount]]-shipments[[#This Row],[total cost]]</f>
        <v>213.25</v>
      </c>
    </row>
    <row r="7715" spans="1:14" x14ac:dyDescent="0.35">
      <c r="A7715" t="s">
        <v>7773</v>
      </c>
      <c r="B7715" t="s">
        <v>8059</v>
      </c>
      <c r="C7715" t="s">
        <v>8015</v>
      </c>
      <c r="D7715" t="s">
        <v>8038</v>
      </c>
      <c r="E7715" s="1">
        <v>45107</v>
      </c>
      <c r="F7715">
        <v>6012</v>
      </c>
      <c r="G7715">
        <v>668</v>
      </c>
      <c r="H7715" t="s">
        <v>7</v>
      </c>
      <c r="I7715" t="str">
        <f>VLOOKUP(shipments[[#This Row],[SPID]],CHOOSE({1,2},people[[#All],[SPID]],people[[#All],[Sales_person]]),2,0)</f>
        <v>Camilla Castle</v>
      </c>
      <c r="J7715">
        <f>YEAR(shipments[[#This Row],[Shipdate]])</f>
        <v>2023</v>
      </c>
      <c r="K7715" s="22"/>
      <c r="L7715" s="22">
        <f>VLOOKUP(shipments[[#This Row],[PID]],CHOOSE({1,2},products[PID],products[Cost_per_box]),2,0)</f>
        <v>5.72</v>
      </c>
      <c r="M7715" s="22">
        <f>shipments[[#This Row],[Boxes]]*shipments[[#This Row],[cost_per_box]]</f>
        <v>3820.96</v>
      </c>
      <c r="N7715" s="22">
        <f>shipments[[#This Row],[Amount]]-shipments[[#This Row],[total cost]]</f>
        <v>2191.04</v>
      </c>
    </row>
    <row r="7716" spans="1:14" x14ac:dyDescent="0.35">
      <c r="A7716" t="s">
        <v>7774</v>
      </c>
      <c r="B7716" t="s">
        <v>8059</v>
      </c>
      <c r="C7716" t="s">
        <v>8015</v>
      </c>
      <c r="D7716" t="s">
        <v>8036</v>
      </c>
      <c r="E7716" s="1">
        <v>45415</v>
      </c>
      <c r="F7716">
        <v>463.5</v>
      </c>
      <c r="G7716">
        <v>58</v>
      </c>
      <c r="H7716" t="s">
        <v>7</v>
      </c>
      <c r="I7716" t="str">
        <f>VLOOKUP(shipments[[#This Row],[SPID]],CHOOSE({1,2},people[[#All],[SPID]],people[[#All],[Sales_person]]),2,0)</f>
        <v>Camilla Castle</v>
      </c>
      <c r="J7716">
        <f>YEAR(shipments[[#This Row],[Shipdate]])</f>
        <v>2024</v>
      </c>
      <c r="K7716" s="22"/>
      <c r="L7716" s="22">
        <f>VLOOKUP(shipments[[#This Row],[PID]],CHOOSE({1,2},products[PID],products[Cost_per_box]),2,0)</f>
        <v>5.72</v>
      </c>
      <c r="M7716" s="22">
        <f>shipments[[#This Row],[Boxes]]*shipments[[#This Row],[cost_per_box]]</f>
        <v>331.76</v>
      </c>
      <c r="N7716" s="22">
        <f>shipments[[#This Row],[Amount]]-shipments[[#This Row],[total cost]]</f>
        <v>131.74</v>
      </c>
    </row>
    <row r="7717" spans="1:14" x14ac:dyDescent="0.35">
      <c r="A7717" t="s">
        <v>7775</v>
      </c>
      <c r="B7717" t="s">
        <v>8059</v>
      </c>
      <c r="C7717" t="s">
        <v>8017</v>
      </c>
      <c r="D7717" t="s">
        <v>8033</v>
      </c>
      <c r="E7717" s="1">
        <v>45155</v>
      </c>
      <c r="F7717">
        <v>5499</v>
      </c>
      <c r="G7717">
        <v>220</v>
      </c>
      <c r="H7717" t="s">
        <v>7</v>
      </c>
      <c r="I7717" t="str">
        <f>VLOOKUP(shipments[[#This Row],[SPID]],CHOOSE({1,2},people[[#All],[SPID]],people[[#All],[Sales_person]]),2,0)</f>
        <v>Camilla Castle</v>
      </c>
      <c r="J7717">
        <f>YEAR(shipments[[#This Row],[Shipdate]])</f>
        <v>2023</v>
      </c>
      <c r="K7717" s="22"/>
      <c r="L7717" s="22">
        <f>VLOOKUP(shipments[[#This Row],[PID]],CHOOSE({1,2},products[PID],products[Cost_per_box]),2,0)</f>
        <v>9.94</v>
      </c>
      <c r="M7717" s="22">
        <f>shipments[[#This Row],[Boxes]]*shipments[[#This Row],[cost_per_box]]</f>
        <v>2186.7999999999997</v>
      </c>
      <c r="N7717" s="22">
        <f>shipments[[#This Row],[Amount]]-shipments[[#This Row],[total cost]]</f>
        <v>3312.2000000000003</v>
      </c>
    </row>
    <row r="7718" spans="1:14" x14ac:dyDescent="0.35">
      <c r="A7718" t="s">
        <v>7776</v>
      </c>
      <c r="B7718" t="s">
        <v>8059</v>
      </c>
      <c r="C7718" t="s">
        <v>8017</v>
      </c>
      <c r="D7718" t="s">
        <v>8033</v>
      </c>
      <c r="E7718" s="1">
        <v>45314</v>
      </c>
      <c r="F7718">
        <v>5465.25</v>
      </c>
      <c r="G7718">
        <v>196</v>
      </c>
      <c r="H7718" t="s">
        <v>7</v>
      </c>
      <c r="I7718" t="str">
        <f>VLOOKUP(shipments[[#This Row],[SPID]],CHOOSE({1,2},people[[#All],[SPID]],people[[#All],[Sales_person]]),2,0)</f>
        <v>Camilla Castle</v>
      </c>
      <c r="J7718">
        <f>YEAR(shipments[[#This Row],[Shipdate]])</f>
        <v>2024</v>
      </c>
      <c r="K7718" s="22"/>
      <c r="L7718" s="22">
        <f>VLOOKUP(shipments[[#This Row],[PID]],CHOOSE({1,2},products[PID],products[Cost_per_box]),2,0)</f>
        <v>9.94</v>
      </c>
      <c r="M7718" s="22">
        <f>shipments[[#This Row],[Boxes]]*shipments[[#This Row],[cost_per_box]]</f>
        <v>1948.24</v>
      </c>
      <c r="N7718" s="22">
        <f>shipments[[#This Row],[Amount]]-shipments[[#This Row],[total cost]]</f>
        <v>3517.01</v>
      </c>
    </row>
    <row r="7719" spans="1:14" x14ac:dyDescent="0.35">
      <c r="A7719" t="s">
        <v>7777</v>
      </c>
      <c r="B7719" t="s">
        <v>8059</v>
      </c>
      <c r="C7719" t="s">
        <v>8017</v>
      </c>
      <c r="D7719" t="s">
        <v>8037</v>
      </c>
      <c r="E7719" s="1">
        <v>45415</v>
      </c>
      <c r="F7719">
        <v>5442.75</v>
      </c>
      <c r="G7719">
        <v>202</v>
      </c>
      <c r="H7719" t="s">
        <v>7</v>
      </c>
      <c r="I7719" t="str">
        <f>VLOOKUP(shipments[[#This Row],[SPID]],CHOOSE({1,2},people[[#All],[SPID]],people[[#All],[Sales_person]]),2,0)</f>
        <v>Camilla Castle</v>
      </c>
      <c r="J7719">
        <f>YEAR(shipments[[#This Row],[Shipdate]])</f>
        <v>2024</v>
      </c>
      <c r="K7719" s="22"/>
      <c r="L7719" s="22">
        <f>VLOOKUP(shipments[[#This Row],[PID]],CHOOSE({1,2},products[PID],products[Cost_per_box]),2,0)</f>
        <v>9.94</v>
      </c>
      <c r="M7719" s="22">
        <f>shipments[[#This Row],[Boxes]]*shipments[[#This Row],[cost_per_box]]</f>
        <v>2007.8799999999999</v>
      </c>
      <c r="N7719" s="22">
        <f>shipments[[#This Row],[Amount]]-shipments[[#This Row],[total cost]]</f>
        <v>3434.87</v>
      </c>
    </row>
    <row r="7720" spans="1:14" x14ac:dyDescent="0.35">
      <c r="A7720" t="s">
        <v>7778</v>
      </c>
      <c r="B7720" t="s">
        <v>8059</v>
      </c>
      <c r="C7720" t="s">
        <v>8018</v>
      </c>
      <c r="D7720" t="s">
        <v>8036</v>
      </c>
      <c r="E7720" s="1">
        <v>45208</v>
      </c>
      <c r="F7720">
        <v>11234.25</v>
      </c>
      <c r="G7720">
        <v>511</v>
      </c>
      <c r="H7720" t="s">
        <v>7</v>
      </c>
      <c r="I7720" t="str">
        <f>VLOOKUP(shipments[[#This Row],[SPID]],CHOOSE({1,2},people[[#All],[SPID]],people[[#All],[Sales_person]]),2,0)</f>
        <v>Camilla Castle</v>
      </c>
      <c r="J7720">
        <f>YEAR(shipments[[#This Row],[Shipdate]])</f>
        <v>2023</v>
      </c>
      <c r="K7720" s="22"/>
      <c r="L7720" s="22">
        <f>VLOOKUP(shipments[[#This Row],[PID]],CHOOSE({1,2},products[PID],products[Cost_per_box]),2,0)</f>
        <v>7.73</v>
      </c>
      <c r="M7720" s="22">
        <f>shipments[[#This Row],[Boxes]]*shipments[[#This Row],[cost_per_box]]</f>
        <v>3950.03</v>
      </c>
      <c r="N7720" s="22">
        <f>shipments[[#This Row],[Amount]]-shipments[[#This Row],[total cost]]</f>
        <v>7284.2199999999993</v>
      </c>
    </row>
    <row r="7721" spans="1:14" x14ac:dyDescent="0.35">
      <c r="A7721" t="s">
        <v>7779</v>
      </c>
      <c r="B7721" t="s">
        <v>8059</v>
      </c>
      <c r="C7721" t="s">
        <v>8018</v>
      </c>
      <c r="D7721" t="s">
        <v>8038</v>
      </c>
      <c r="E7721" s="1">
        <v>45434</v>
      </c>
      <c r="F7721">
        <v>3028.5</v>
      </c>
      <c r="G7721">
        <v>138</v>
      </c>
      <c r="H7721" t="s">
        <v>7</v>
      </c>
      <c r="I7721" t="str">
        <f>VLOOKUP(shipments[[#This Row],[SPID]],CHOOSE({1,2},people[[#All],[SPID]],people[[#All],[Sales_person]]),2,0)</f>
        <v>Camilla Castle</v>
      </c>
      <c r="J7721">
        <f>YEAR(shipments[[#This Row],[Shipdate]])</f>
        <v>2024</v>
      </c>
      <c r="K7721" s="22"/>
      <c r="L7721" s="22">
        <f>VLOOKUP(shipments[[#This Row],[PID]],CHOOSE({1,2},products[PID],products[Cost_per_box]),2,0)</f>
        <v>7.73</v>
      </c>
      <c r="M7721" s="22">
        <f>shipments[[#This Row],[Boxes]]*shipments[[#This Row],[cost_per_box]]</f>
        <v>1066.74</v>
      </c>
      <c r="N7721" s="22">
        <f>shipments[[#This Row],[Amount]]-shipments[[#This Row],[total cost]]</f>
        <v>1961.76</v>
      </c>
    </row>
    <row r="7722" spans="1:14" x14ac:dyDescent="0.35">
      <c r="A7722" t="s">
        <v>7780</v>
      </c>
      <c r="B7722" t="s">
        <v>8059</v>
      </c>
      <c r="C7722" t="s">
        <v>8018</v>
      </c>
      <c r="D7722" t="s">
        <v>8038</v>
      </c>
      <c r="E7722" s="1">
        <v>45078</v>
      </c>
      <c r="F7722">
        <v>5377.5</v>
      </c>
      <c r="G7722">
        <v>269</v>
      </c>
      <c r="H7722" t="s">
        <v>40</v>
      </c>
      <c r="I7722" t="str">
        <f>VLOOKUP(shipments[[#This Row],[SPID]],CHOOSE({1,2},people[[#All],[SPID]],people[[#All],[Sales_person]]),2,0)</f>
        <v>Camilla Castle</v>
      </c>
      <c r="J7722">
        <f>YEAR(shipments[[#This Row],[Shipdate]])</f>
        <v>2023</v>
      </c>
      <c r="K7722" s="22"/>
      <c r="L7722" s="22">
        <f>VLOOKUP(shipments[[#This Row],[PID]],CHOOSE({1,2},products[PID],products[Cost_per_box]),2,0)</f>
        <v>7.73</v>
      </c>
      <c r="M7722" s="22">
        <f>shipments[[#This Row],[Boxes]]*shipments[[#This Row],[cost_per_box]]</f>
        <v>2079.37</v>
      </c>
      <c r="N7722" s="22">
        <f>shipments[[#This Row],[Amount]]-shipments[[#This Row],[total cost]]</f>
        <v>3298.13</v>
      </c>
    </row>
    <row r="7723" spans="1:14" x14ac:dyDescent="0.35">
      <c r="A7723" t="s">
        <v>7781</v>
      </c>
      <c r="B7723" t="s">
        <v>8059</v>
      </c>
      <c r="C7723" t="s">
        <v>8018</v>
      </c>
      <c r="D7723" t="s">
        <v>8033</v>
      </c>
      <c r="E7723" s="1">
        <v>45461</v>
      </c>
      <c r="F7723">
        <v>4686.75</v>
      </c>
      <c r="G7723">
        <v>261</v>
      </c>
      <c r="H7723" t="s">
        <v>7</v>
      </c>
      <c r="I7723" t="str">
        <f>VLOOKUP(shipments[[#This Row],[SPID]],CHOOSE({1,2},people[[#All],[SPID]],people[[#All],[Sales_person]]),2,0)</f>
        <v>Camilla Castle</v>
      </c>
      <c r="J7723">
        <f>YEAR(shipments[[#This Row],[Shipdate]])</f>
        <v>2024</v>
      </c>
      <c r="K7723" s="22"/>
      <c r="L7723" s="22">
        <f>VLOOKUP(shipments[[#This Row],[PID]],CHOOSE({1,2},products[PID],products[Cost_per_box]),2,0)</f>
        <v>7.73</v>
      </c>
      <c r="M7723" s="22">
        <f>shipments[[#This Row],[Boxes]]*shipments[[#This Row],[cost_per_box]]</f>
        <v>2017.5300000000002</v>
      </c>
      <c r="N7723" s="22">
        <f>shipments[[#This Row],[Amount]]-shipments[[#This Row],[total cost]]</f>
        <v>2669.22</v>
      </c>
    </row>
    <row r="7724" spans="1:14" x14ac:dyDescent="0.35">
      <c r="A7724" t="s">
        <v>7782</v>
      </c>
      <c r="B7724" t="s">
        <v>8059</v>
      </c>
      <c r="C7724" t="s">
        <v>8018</v>
      </c>
      <c r="D7724" t="s">
        <v>8034</v>
      </c>
      <c r="E7724" s="1">
        <v>45446</v>
      </c>
      <c r="F7724">
        <v>4770</v>
      </c>
      <c r="G7724">
        <v>217</v>
      </c>
      <c r="H7724" t="s">
        <v>7</v>
      </c>
      <c r="I7724" t="str">
        <f>VLOOKUP(shipments[[#This Row],[SPID]],CHOOSE({1,2},people[[#All],[SPID]],people[[#All],[Sales_person]]),2,0)</f>
        <v>Camilla Castle</v>
      </c>
      <c r="J7724">
        <f>YEAR(shipments[[#This Row],[Shipdate]])</f>
        <v>2024</v>
      </c>
      <c r="K7724" s="22"/>
      <c r="L7724" s="22">
        <f>VLOOKUP(shipments[[#This Row],[PID]],CHOOSE({1,2},products[PID],products[Cost_per_box]),2,0)</f>
        <v>7.73</v>
      </c>
      <c r="M7724" s="22">
        <f>shipments[[#This Row],[Boxes]]*shipments[[#This Row],[cost_per_box]]</f>
        <v>1677.41</v>
      </c>
      <c r="N7724" s="22">
        <f>shipments[[#This Row],[Amount]]-shipments[[#This Row],[total cost]]</f>
        <v>3092.59</v>
      </c>
    </row>
    <row r="7725" spans="1:14" x14ac:dyDescent="0.35">
      <c r="A7725" t="s">
        <v>7783</v>
      </c>
      <c r="B7725" t="s">
        <v>8059</v>
      </c>
      <c r="C7725" t="s">
        <v>8020</v>
      </c>
      <c r="D7725" t="s">
        <v>8036</v>
      </c>
      <c r="E7725" s="1">
        <v>45002</v>
      </c>
      <c r="F7725">
        <v>589.5</v>
      </c>
      <c r="G7725">
        <v>46</v>
      </c>
      <c r="H7725" t="s">
        <v>7</v>
      </c>
      <c r="I7725" t="str">
        <f>VLOOKUP(shipments[[#This Row],[SPID]],CHOOSE({1,2},people[[#All],[SPID]],people[[#All],[Sales_person]]),2,0)</f>
        <v>Camilla Castle</v>
      </c>
      <c r="J7725">
        <f>YEAR(shipments[[#This Row],[Shipdate]])</f>
        <v>2023</v>
      </c>
      <c r="K7725" s="22"/>
      <c r="L7725" s="22">
        <f>VLOOKUP(shipments[[#This Row],[PID]],CHOOSE({1,2},products[PID],products[Cost_per_box]),2,0)</f>
        <v>8.2200000000000006</v>
      </c>
      <c r="M7725" s="22">
        <f>shipments[[#This Row],[Boxes]]*shipments[[#This Row],[cost_per_box]]</f>
        <v>378.12</v>
      </c>
      <c r="N7725" s="22">
        <f>shipments[[#This Row],[Amount]]-shipments[[#This Row],[total cost]]</f>
        <v>211.38</v>
      </c>
    </row>
    <row r="7726" spans="1:14" x14ac:dyDescent="0.35">
      <c r="A7726" t="s">
        <v>7784</v>
      </c>
      <c r="B7726" t="s">
        <v>8059</v>
      </c>
      <c r="C7726" t="s">
        <v>8020</v>
      </c>
      <c r="D7726" t="s">
        <v>8038</v>
      </c>
      <c r="E7726" s="1">
        <v>45376</v>
      </c>
      <c r="F7726">
        <v>3888</v>
      </c>
      <c r="G7726">
        <v>260</v>
      </c>
      <c r="H7726" t="s">
        <v>7</v>
      </c>
      <c r="I7726" t="str">
        <f>VLOOKUP(shipments[[#This Row],[SPID]],CHOOSE({1,2},people[[#All],[SPID]],people[[#All],[Sales_person]]),2,0)</f>
        <v>Camilla Castle</v>
      </c>
      <c r="J7726">
        <f>YEAR(shipments[[#This Row],[Shipdate]])</f>
        <v>2024</v>
      </c>
      <c r="K7726" s="22"/>
      <c r="L7726" s="22">
        <f>VLOOKUP(shipments[[#This Row],[PID]],CHOOSE({1,2},products[PID],products[Cost_per_box]),2,0)</f>
        <v>8.2200000000000006</v>
      </c>
      <c r="M7726" s="22">
        <f>shipments[[#This Row],[Boxes]]*shipments[[#This Row],[cost_per_box]]</f>
        <v>2137.2000000000003</v>
      </c>
      <c r="N7726" s="22">
        <f>shipments[[#This Row],[Amount]]-shipments[[#This Row],[total cost]]</f>
        <v>1750.7999999999997</v>
      </c>
    </row>
    <row r="7727" spans="1:14" x14ac:dyDescent="0.35">
      <c r="A7727" t="s">
        <v>7785</v>
      </c>
      <c r="B7727" t="s">
        <v>8059</v>
      </c>
      <c r="C7727" t="s">
        <v>8020</v>
      </c>
      <c r="D7727" t="s">
        <v>8037</v>
      </c>
      <c r="E7727" s="1">
        <v>44998</v>
      </c>
      <c r="F7727">
        <v>11682</v>
      </c>
      <c r="G7727">
        <v>779</v>
      </c>
      <c r="H7727" t="s">
        <v>7</v>
      </c>
      <c r="I7727" t="str">
        <f>VLOOKUP(shipments[[#This Row],[SPID]],CHOOSE({1,2},people[[#All],[SPID]],people[[#All],[Sales_person]]),2,0)</f>
        <v>Camilla Castle</v>
      </c>
      <c r="J7727">
        <f>YEAR(shipments[[#This Row],[Shipdate]])</f>
        <v>2023</v>
      </c>
      <c r="K7727" s="22"/>
      <c r="L7727" s="22">
        <f>VLOOKUP(shipments[[#This Row],[PID]],CHOOSE({1,2},products[PID],products[Cost_per_box]),2,0)</f>
        <v>8.2200000000000006</v>
      </c>
      <c r="M7727" s="22">
        <f>shipments[[#This Row],[Boxes]]*shipments[[#This Row],[cost_per_box]]</f>
        <v>6403.38</v>
      </c>
      <c r="N7727" s="22">
        <f>shipments[[#This Row],[Amount]]-shipments[[#This Row],[total cost]]</f>
        <v>5278.62</v>
      </c>
    </row>
    <row r="7728" spans="1:14" x14ac:dyDescent="0.35">
      <c r="A7728" t="s">
        <v>7786</v>
      </c>
      <c r="B7728" t="s">
        <v>8059</v>
      </c>
      <c r="C7728" t="s">
        <v>8020</v>
      </c>
      <c r="D7728" t="s">
        <v>8038</v>
      </c>
      <c r="E7728" s="1">
        <v>45418</v>
      </c>
      <c r="F7728">
        <v>8871.75</v>
      </c>
      <c r="G7728">
        <v>683</v>
      </c>
      <c r="H7728" t="s">
        <v>7</v>
      </c>
      <c r="I7728" t="str">
        <f>VLOOKUP(shipments[[#This Row],[SPID]],CHOOSE({1,2},people[[#All],[SPID]],people[[#All],[Sales_person]]),2,0)</f>
        <v>Camilla Castle</v>
      </c>
      <c r="J7728">
        <f>YEAR(shipments[[#This Row],[Shipdate]])</f>
        <v>2024</v>
      </c>
      <c r="K7728" s="22"/>
      <c r="L7728" s="22">
        <f>VLOOKUP(shipments[[#This Row],[PID]],CHOOSE({1,2},products[PID],products[Cost_per_box]),2,0)</f>
        <v>8.2200000000000006</v>
      </c>
      <c r="M7728" s="22">
        <f>shipments[[#This Row],[Boxes]]*shipments[[#This Row],[cost_per_box]]</f>
        <v>5614.26</v>
      </c>
      <c r="N7728" s="22">
        <f>shipments[[#This Row],[Amount]]-shipments[[#This Row],[total cost]]</f>
        <v>3257.49</v>
      </c>
    </row>
    <row r="7729" spans="1:14" x14ac:dyDescent="0.35">
      <c r="A7729" t="s">
        <v>7787</v>
      </c>
      <c r="B7729" t="s">
        <v>8059</v>
      </c>
      <c r="C7729" t="s">
        <v>8020</v>
      </c>
      <c r="D7729" t="s">
        <v>8033</v>
      </c>
      <c r="E7729" s="1">
        <v>44971</v>
      </c>
      <c r="F7729">
        <v>780.75</v>
      </c>
      <c r="G7729">
        <v>49</v>
      </c>
      <c r="H7729" t="s">
        <v>7</v>
      </c>
      <c r="I7729" t="str">
        <f>VLOOKUP(shipments[[#This Row],[SPID]],CHOOSE({1,2},people[[#All],[SPID]],people[[#All],[Sales_person]]),2,0)</f>
        <v>Camilla Castle</v>
      </c>
      <c r="J7729">
        <f>YEAR(shipments[[#This Row],[Shipdate]])</f>
        <v>2023</v>
      </c>
      <c r="K7729" s="22"/>
      <c r="L7729" s="22">
        <f>VLOOKUP(shipments[[#This Row],[PID]],CHOOSE({1,2},products[PID],products[Cost_per_box]),2,0)</f>
        <v>8.2200000000000006</v>
      </c>
      <c r="M7729" s="22">
        <f>shipments[[#This Row],[Boxes]]*shipments[[#This Row],[cost_per_box]]</f>
        <v>402.78000000000003</v>
      </c>
      <c r="N7729" s="22">
        <f>shipments[[#This Row],[Amount]]-shipments[[#This Row],[total cost]]</f>
        <v>377.96999999999997</v>
      </c>
    </row>
    <row r="7730" spans="1:14" x14ac:dyDescent="0.35">
      <c r="A7730" t="s">
        <v>7788</v>
      </c>
      <c r="B7730" t="s">
        <v>8059</v>
      </c>
      <c r="C7730" t="s">
        <v>8020</v>
      </c>
      <c r="D7730" t="s">
        <v>8033</v>
      </c>
      <c r="E7730" s="1">
        <v>45523</v>
      </c>
      <c r="F7730">
        <v>8111.25</v>
      </c>
      <c r="G7730">
        <v>541</v>
      </c>
      <c r="H7730" t="s">
        <v>18</v>
      </c>
      <c r="I7730" t="str">
        <f>VLOOKUP(shipments[[#This Row],[SPID]],CHOOSE({1,2},people[[#All],[SPID]],people[[#All],[Sales_person]]),2,0)</f>
        <v>Camilla Castle</v>
      </c>
      <c r="J7730">
        <f>YEAR(shipments[[#This Row],[Shipdate]])</f>
        <v>2024</v>
      </c>
      <c r="K7730" s="22"/>
      <c r="L7730" s="22">
        <f>VLOOKUP(shipments[[#This Row],[PID]],CHOOSE({1,2},products[PID],products[Cost_per_box]),2,0)</f>
        <v>8.2200000000000006</v>
      </c>
      <c r="M7730" s="22">
        <f>shipments[[#This Row],[Boxes]]*shipments[[#This Row],[cost_per_box]]</f>
        <v>4447.0200000000004</v>
      </c>
      <c r="N7730" s="22">
        <f>shipments[[#This Row],[Amount]]-shipments[[#This Row],[total cost]]</f>
        <v>3664.2299999999996</v>
      </c>
    </row>
    <row r="7731" spans="1:14" x14ac:dyDescent="0.35">
      <c r="A7731" t="s">
        <v>7789</v>
      </c>
      <c r="B7731" t="s">
        <v>8059</v>
      </c>
      <c r="C7731" t="s">
        <v>8020</v>
      </c>
      <c r="D7731" t="s">
        <v>8035</v>
      </c>
      <c r="E7731" s="1">
        <v>45335</v>
      </c>
      <c r="F7731">
        <v>2470.5</v>
      </c>
      <c r="G7731">
        <v>177</v>
      </c>
      <c r="H7731" t="s">
        <v>7</v>
      </c>
      <c r="I7731" t="str">
        <f>VLOOKUP(shipments[[#This Row],[SPID]],CHOOSE({1,2},people[[#All],[SPID]],people[[#All],[Sales_person]]),2,0)</f>
        <v>Camilla Castle</v>
      </c>
      <c r="J7731">
        <f>YEAR(shipments[[#This Row],[Shipdate]])</f>
        <v>2024</v>
      </c>
      <c r="K7731" s="22"/>
      <c r="L7731" s="22">
        <f>VLOOKUP(shipments[[#This Row],[PID]],CHOOSE({1,2},products[PID],products[Cost_per_box]),2,0)</f>
        <v>8.2200000000000006</v>
      </c>
      <c r="M7731" s="22">
        <f>shipments[[#This Row],[Boxes]]*shipments[[#This Row],[cost_per_box]]</f>
        <v>1454.94</v>
      </c>
      <c r="N7731" s="22">
        <f>shipments[[#This Row],[Amount]]-shipments[[#This Row],[total cost]]</f>
        <v>1015.56</v>
      </c>
    </row>
    <row r="7732" spans="1:14" x14ac:dyDescent="0.35">
      <c r="A7732" t="s">
        <v>7790</v>
      </c>
      <c r="B7732" t="s">
        <v>8059</v>
      </c>
      <c r="C7732" t="s">
        <v>8020</v>
      </c>
      <c r="D7732" t="s">
        <v>8037</v>
      </c>
      <c r="E7732" s="1">
        <v>45469</v>
      </c>
      <c r="F7732">
        <v>1224</v>
      </c>
      <c r="G7732">
        <v>88</v>
      </c>
      <c r="H7732" t="s">
        <v>7</v>
      </c>
      <c r="I7732" t="str">
        <f>VLOOKUP(shipments[[#This Row],[SPID]],CHOOSE({1,2},people[[#All],[SPID]],people[[#All],[Sales_person]]),2,0)</f>
        <v>Camilla Castle</v>
      </c>
      <c r="J7732">
        <f>YEAR(shipments[[#This Row],[Shipdate]])</f>
        <v>2024</v>
      </c>
      <c r="K7732" s="22"/>
      <c r="L7732" s="22">
        <f>VLOOKUP(shipments[[#This Row],[PID]],CHOOSE({1,2},products[PID],products[Cost_per_box]),2,0)</f>
        <v>8.2200000000000006</v>
      </c>
      <c r="M7732" s="22">
        <f>shipments[[#This Row],[Boxes]]*shipments[[#This Row],[cost_per_box]]</f>
        <v>723.36</v>
      </c>
      <c r="N7732" s="22">
        <f>shipments[[#This Row],[Amount]]-shipments[[#This Row],[total cost]]</f>
        <v>500.64</v>
      </c>
    </row>
    <row r="7733" spans="1:14" x14ac:dyDescent="0.35">
      <c r="A7733" t="s">
        <v>7791</v>
      </c>
      <c r="B7733" t="s">
        <v>8059</v>
      </c>
      <c r="C7733" t="s">
        <v>8021</v>
      </c>
      <c r="D7733" t="s">
        <v>8037</v>
      </c>
      <c r="E7733" s="1">
        <v>45005</v>
      </c>
      <c r="F7733">
        <v>5861.25</v>
      </c>
      <c r="G7733">
        <v>326</v>
      </c>
      <c r="H7733" t="s">
        <v>7</v>
      </c>
      <c r="I7733" t="str">
        <f>VLOOKUP(shipments[[#This Row],[SPID]],CHOOSE({1,2},people[[#All],[SPID]],people[[#All],[Sales_person]]),2,0)</f>
        <v>Camilla Castle</v>
      </c>
      <c r="J7733">
        <f>YEAR(shipments[[#This Row],[Shipdate]])</f>
        <v>2023</v>
      </c>
      <c r="K7733" s="22"/>
      <c r="L7733" s="22">
        <f>VLOOKUP(shipments[[#This Row],[PID]],CHOOSE({1,2},products[PID],products[Cost_per_box]),2,0)</f>
        <v>10.23</v>
      </c>
      <c r="M7733" s="22">
        <f>shipments[[#This Row],[Boxes]]*shipments[[#This Row],[cost_per_box]]</f>
        <v>3334.98</v>
      </c>
      <c r="N7733" s="22">
        <f>shipments[[#This Row],[Amount]]-shipments[[#This Row],[total cost]]</f>
        <v>2526.27</v>
      </c>
    </row>
    <row r="7734" spans="1:14" x14ac:dyDescent="0.35">
      <c r="A7734" t="s">
        <v>7792</v>
      </c>
      <c r="B7734" t="s">
        <v>8059</v>
      </c>
      <c r="C7734" t="s">
        <v>8022</v>
      </c>
      <c r="D7734" t="s">
        <v>8037</v>
      </c>
      <c r="E7734" s="1">
        <v>45470</v>
      </c>
      <c r="F7734">
        <v>4050</v>
      </c>
      <c r="G7734">
        <v>312</v>
      </c>
      <c r="H7734" t="s">
        <v>7</v>
      </c>
      <c r="I7734" t="str">
        <f>VLOOKUP(shipments[[#This Row],[SPID]],CHOOSE({1,2},people[[#All],[SPID]],people[[#All],[Sales_person]]),2,0)</f>
        <v>Camilla Castle</v>
      </c>
      <c r="J7734">
        <f>YEAR(shipments[[#This Row],[Shipdate]])</f>
        <v>2024</v>
      </c>
      <c r="K7734" s="22"/>
      <c r="L7734" s="22">
        <f>VLOOKUP(shipments[[#This Row],[PID]],CHOOSE({1,2},products[PID],products[Cost_per_box]),2,0)</f>
        <v>4.74</v>
      </c>
      <c r="M7734" s="22">
        <f>shipments[[#This Row],[Boxes]]*shipments[[#This Row],[cost_per_box]]</f>
        <v>1478.88</v>
      </c>
      <c r="N7734" s="22">
        <f>shipments[[#This Row],[Amount]]-shipments[[#This Row],[total cost]]</f>
        <v>2571.12</v>
      </c>
    </row>
    <row r="7735" spans="1:14" x14ac:dyDescent="0.35">
      <c r="A7735" t="s">
        <v>7793</v>
      </c>
      <c r="B7735" t="s">
        <v>8059</v>
      </c>
      <c r="C7735" t="s">
        <v>8022</v>
      </c>
      <c r="D7735" t="s">
        <v>8033</v>
      </c>
      <c r="E7735" s="1">
        <v>44994</v>
      </c>
      <c r="F7735">
        <v>13497.75</v>
      </c>
      <c r="G7735">
        <v>844</v>
      </c>
      <c r="H7735" t="s">
        <v>7</v>
      </c>
      <c r="I7735" t="str">
        <f>VLOOKUP(shipments[[#This Row],[SPID]],CHOOSE({1,2},people[[#All],[SPID]],people[[#All],[Sales_person]]),2,0)</f>
        <v>Camilla Castle</v>
      </c>
      <c r="J7735">
        <f>YEAR(shipments[[#This Row],[Shipdate]])</f>
        <v>2023</v>
      </c>
      <c r="K7735" s="22"/>
      <c r="L7735" s="22">
        <f>VLOOKUP(shipments[[#This Row],[PID]],CHOOSE({1,2},products[PID],products[Cost_per_box]),2,0)</f>
        <v>4.74</v>
      </c>
      <c r="M7735" s="22">
        <f>shipments[[#This Row],[Boxes]]*shipments[[#This Row],[cost_per_box]]</f>
        <v>4000.5600000000004</v>
      </c>
      <c r="N7735" s="22">
        <f>shipments[[#This Row],[Amount]]-shipments[[#This Row],[total cost]]</f>
        <v>9497.1899999999987</v>
      </c>
    </row>
    <row r="7736" spans="1:14" x14ac:dyDescent="0.35">
      <c r="A7736" t="s">
        <v>7794</v>
      </c>
      <c r="B7736" t="s">
        <v>8059</v>
      </c>
      <c r="C7736" t="s">
        <v>8022</v>
      </c>
      <c r="D7736" t="s">
        <v>8037</v>
      </c>
      <c r="E7736" s="1">
        <v>44966</v>
      </c>
      <c r="F7736">
        <v>1449</v>
      </c>
      <c r="G7736">
        <v>112</v>
      </c>
      <c r="H7736" t="s">
        <v>7</v>
      </c>
      <c r="I7736" t="str">
        <f>VLOOKUP(shipments[[#This Row],[SPID]],CHOOSE({1,2},people[[#All],[SPID]],people[[#All],[Sales_person]]),2,0)</f>
        <v>Camilla Castle</v>
      </c>
      <c r="J7736">
        <f>YEAR(shipments[[#This Row],[Shipdate]])</f>
        <v>2023</v>
      </c>
      <c r="K7736" s="22"/>
      <c r="L7736" s="22">
        <f>VLOOKUP(shipments[[#This Row],[PID]],CHOOSE({1,2},products[PID],products[Cost_per_box]),2,0)</f>
        <v>4.74</v>
      </c>
      <c r="M7736" s="22">
        <f>shipments[[#This Row],[Boxes]]*shipments[[#This Row],[cost_per_box]]</f>
        <v>530.88</v>
      </c>
      <c r="N7736" s="22">
        <f>shipments[[#This Row],[Amount]]-shipments[[#This Row],[total cost]]</f>
        <v>918.12</v>
      </c>
    </row>
    <row r="7737" spans="1:14" x14ac:dyDescent="0.35">
      <c r="A7737" t="s">
        <v>7795</v>
      </c>
      <c r="B7737" t="s">
        <v>8059</v>
      </c>
      <c r="C7737" t="s">
        <v>8023</v>
      </c>
      <c r="D7737" t="s">
        <v>8036</v>
      </c>
      <c r="E7737" s="1">
        <v>45425</v>
      </c>
      <c r="F7737">
        <v>4819.5</v>
      </c>
      <c r="G7737">
        <v>482</v>
      </c>
      <c r="H7737" t="s">
        <v>7</v>
      </c>
      <c r="I7737" t="str">
        <f>VLOOKUP(shipments[[#This Row],[SPID]],CHOOSE({1,2},people[[#All],[SPID]],people[[#All],[Sales_person]]),2,0)</f>
        <v>Camilla Castle</v>
      </c>
      <c r="J7737">
        <f>YEAR(shipments[[#This Row],[Shipdate]])</f>
        <v>2024</v>
      </c>
      <c r="K7737" s="22"/>
      <c r="L7737" s="22">
        <f>VLOOKUP(shipments[[#This Row],[PID]],CHOOSE({1,2},products[PID],products[Cost_per_box]),2,0)</f>
        <v>10.51</v>
      </c>
      <c r="M7737" s="22">
        <f>shipments[[#This Row],[Boxes]]*shipments[[#This Row],[cost_per_box]]</f>
        <v>5065.82</v>
      </c>
      <c r="N7737" s="22">
        <f>shipments[[#This Row],[Amount]]-shipments[[#This Row],[total cost]]</f>
        <v>-246.31999999999971</v>
      </c>
    </row>
    <row r="7738" spans="1:14" x14ac:dyDescent="0.35">
      <c r="A7738" t="s">
        <v>7796</v>
      </c>
      <c r="B7738" t="s">
        <v>8059</v>
      </c>
      <c r="C7738" t="s">
        <v>8023</v>
      </c>
      <c r="D7738" t="s">
        <v>8033</v>
      </c>
      <c r="E7738" s="1">
        <v>45345</v>
      </c>
      <c r="F7738">
        <v>4311</v>
      </c>
      <c r="G7738">
        <v>479</v>
      </c>
      <c r="H7738" t="s">
        <v>7</v>
      </c>
      <c r="I7738" t="str">
        <f>VLOOKUP(shipments[[#This Row],[SPID]],CHOOSE({1,2},people[[#All],[SPID]],people[[#All],[Sales_person]]),2,0)</f>
        <v>Camilla Castle</v>
      </c>
      <c r="J7738">
        <f>YEAR(shipments[[#This Row],[Shipdate]])</f>
        <v>2024</v>
      </c>
      <c r="K7738" s="22"/>
      <c r="L7738" s="22">
        <f>VLOOKUP(shipments[[#This Row],[PID]],CHOOSE({1,2},products[PID],products[Cost_per_box]),2,0)</f>
        <v>10.51</v>
      </c>
      <c r="M7738" s="22">
        <f>shipments[[#This Row],[Boxes]]*shipments[[#This Row],[cost_per_box]]</f>
        <v>5034.29</v>
      </c>
      <c r="N7738" s="22">
        <f>shipments[[#This Row],[Amount]]-shipments[[#This Row],[total cost]]</f>
        <v>-723.29</v>
      </c>
    </row>
    <row r="7739" spans="1:14" x14ac:dyDescent="0.35">
      <c r="A7739" t="s">
        <v>7797</v>
      </c>
      <c r="B7739" t="s">
        <v>8059</v>
      </c>
      <c r="C7739" t="s">
        <v>8023</v>
      </c>
      <c r="D7739" t="s">
        <v>8036</v>
      </c>
      <c r="E7739" s="1">
        <v>45211</v>
      </c>
      <c r="F7739">
        <v>1561.5</v>
      </c>
      <c r="G7739">
        <v>174</v>
      </c>
      <c r="H7739" t="s">
        <v>7</v>
      </c>
      <c r="I7739" t="str">
        <f>VLOOKUP(shipments[[#This Row],[SPID]],CHOOSE({1,2},people[[#All],[SPID]],people[[#All],[Sales_person]]),2,0)</f>
        <v>Camilla Castle</v>
      </c>
      <c r="J7739">
        <f>YEAR(shipments[[#This Row],[Shipdate]])</f>
        <v>2023</v>
      </c>
      <c r="K7739" s="22"/>
      <c r="L7739" s="22">
        <f>VLOOKUP(shipments[[#This Row],[PID]],CHOOSE({1,2},products[PID],products[Cost_per_box]),2,0)</f>
        <v>10.51</v>
      </c>
      <c r="M7739" s="22">
        <f>shipments[[#This Row],[Boxes]]*shipments[[#This Row],[cost_per_box]]</f>
        <v>1828.74</v>
      </c>
      <c r="N7739" s="22">
        <f>shipments[[#This Row],[Amount]]-shipments[[#This Row],[total cost]]</f>
        <v>-267.24</v>
      </c>
    </row>
    <row r="7740" spans="1:14" x14ac:dyDescent="0.35">
      <c r="A7740" t="s">
        <v>7798</v>
      </c>
      <c r="B7740" t="s">
        <v>8059</v>
      </c>
      <c r="C7740" t="s">
        <v>8023</v>
      </c>
      <c r="D7740" t="s">
        <v>8037</v>
      </c>
      <c r="E7740" s="1">
        <v>44944</v>
      </c>
      <c r="F7740">
        <v>4857.75</v>
      </c>
      <c r="G7740">
        <v>810</v>
      </c>
      <c r="H7740" t="s">
        <v>40</v>
      </c>
      <c r="I7740" t="str">
        <f>VLOOKUP(shipments[[#This Row],[SPID]],CHOOSE({1,2},people[[#All],[SPID]],people[[#All],[Sales_person]]),2,0)</f>
        <v>Camilla Castle</v>
      </c>
      <c r="J7740">
        <f>YEAR(shipments[[#This Row],[Shipdate]])</f>
        <v>2023</v>
      </c>
      <c r="K7740" s="22"/>
      <c r="L7740" s="22">
        <f>VLOOKUP(shipments[[#This Row],[PID]],CHOOSE({1,2},products[PID],products[Cost_per_box]),2,0)</f>
        <v>10.51</v>
      </c>
      <c r="M7740" s="22">
        <f>shipments[[#This Row],[Boxes]]*shipments[[#This Row],[cost_per_box]]</f>
        <v>8513.1</v>
      </c>
      <c r="N7740" s="22">
        <f>shipments[[#This Row],[Amount]]-shipments[[#This Row],[total cost]]</f>
        <v>-3655.3500000000004</v>
      </c>
    </row>
    <row r="7741" spans="1:14" x14ac:dyDescent="0.35">
      <c r="A7741" t="s">
        <v>7799</v>
      </c>
      <c r="B7741" t="s">
        <v>8059</v>
      </c>
      <c r="C7741" t="s">
        <v>8024</v>
      </c>
      <c r="D7741" t="s">
        <v>8038</v>
      </c>
      <c r="E7741" s="1">
        <v>45532</v>
      </c>
      <c r="F7741">
        <v>9616.5</v>
      </c>
      <c r="G7741">
        <v>602</v>
      </c>
      <c r="H7741" t="s">
        <v>18</v>
      </c>
      <c r="I7741" t="str">
        <f>VLOOKUP(shipments[[#This Row],[SPID]],CHOOSE({1,2},people[[#All],[SPID]],people[[#All],[Sales_person]]),2,0)</f>
        <v>Camilla Castle</v>
      </c>
      <c r="J7741">
        <f>YEAR(shipments[[#This Row],[Shipdate]])</f>
        <v>2024</v>
      </c>
      <c r="K7741" s="22"/>
      <c r="L7741" s="22">
        <f>VLOOKUP(shipments[[#This Row],[PID]],CHOOSE({1,2},products[PID],products[Cost_per_box]),2,0)</f>
        <v>6.43</v>
      </c>
      <c r="M7741" s="22">
        <f>shipments[[#This Row],[Boxes]]*shipments[[#This Row],[cost_per_box]]</f>
        <v>3870.8599999999997</v>
      </c>
      <c r="N7741" s="22">
        <f>shipments[[#This Row],[Amount]]-shipments[[#This Row],[total cost]]</f>
        <v>5745.64</v>
      </c>
    </row>
    <row r="7742" spans="1:14" x14ac:dyDescent="0.35">
      <c r="A7742" t="s">
        <v>7800</v>
      </c>
      <c r="B7742" t="s">
        <v>8059</v>
      </c>
      <c r="C7742" t="s">
        <v>8024</v>
      </c>
      <c r="D7742" t="s">
        <v>8034</v>
      </c>
      <c r="E7742" s="1">
        <v>44967</v>
      </c>
      <c r="F7742">
        <v>4619.25</v>
      </c>
      <c r="G7742">
        <v>289</v>
      </c>
      <c r="H7742" t="s">
        <v>7</v>
      </c>
      <c r="I7742" t="str">
        <f>VLOOKUP(shipments[[#This Row],[SPID]],CHOOSE({1,2},people[[#All],[SPID]],people[[#All],[Sales_person]]),2,0)</f>
        <v>Camilla Castle</v>
      </c>
      <c r="J7742">
        <f>YEAR(shipments[[#This Row],[Shipdate]])</f>
        <v>2023</v>
      </c>
      <c r="K7742" s="22"/>
      <c r="L7742" s="22">
        <f>VLOOKUP(shipments[[#This Row],[PID]],CHOOSE({1,2},products[PID],products[Cost_per_box]),2,0)</f>
        <v>6.43</v>
      </c>
      <c r="M7742" s="22">
        <f>shipments[[#This Row],[Boxes]]*shipments[[#This Row],[cost_per_box]]</f>
        <v>1858.27</v>
      </c>
      <c r="N7742" s="22">
        <f>shipments[[#This Row],[Amount]]-shipments[[#This Row],[total cost]]</f>
        <v>2760.98</v>
      </c>
    </row>
    <row r="7743" spans="1:14" x14ac:dyDescent="0.35">
      <c r="A7743" t="s">
        <v>7801</v>
      </c>
      <c r="B7743" t="s">
        <v>8059</v>
      </c>
      <c r="C7743" t="s">
        <v>8024</v>
      </c>
      <c r="D7743" t="s">
        <v>8037</v>
      </c>
      <c r="E7743" s="1">
        <v>45336</v>
      </c>
      <c r="F7743">
        <v>2742.75</v>
      </c>
      <c r="G7743">
        <v>162</v>
      </c>
      <c r="H7743" t="s">
        <v>7</v>
      </c>
      <c r="I7743" t="str">
        <f>VLOOKUP(shipments[[#This Row],[SPID]],CHOOSE({1,2},people[[#All],[SPID]],people[[#All],[Sales_person]]),2,0)</f>
        <v>Camilla Castle</v>
      </c>
      <c r="J7743">
        <f>YEAR(shipments[[#This Row],[Shipdate]])</f>
        <v>2024</v>
      </c>
      <c r="K7743" s="22"/>
      <c r="L7743" s="22">
        <f>VLOOKUP(shipments[[#This Row],[PID]],CHOOSE({1,2},products[PID],products[Cost_per_box]),2,0)</f>
        <v>6.43</v>
      </c>
      <c r="M7743" s="22">
        <f>shipments[[#This Row],[Boxes]]*shipments[[#This Row],[cost_per_box]]</f>
        <v>1041.6599999999999</v>
      </c>
      <c r="N7743" s="22">
        <f>shipments[[#This Row],[Amount]]-shipments[[#This Row],[total cost]]</f>
        <v>1701.0900000000001</v>
      </c>
    </row>
    <row r="7744" spans="1:14" x14ac:dyDescent="0.35">
      <c r="A7744" t="s">
        <v>7802</v>
      </c>
      <c r="B7744" t="s">
        <v>8059</v>
      </c>
      <c r="C7744" t="s">
        <v>8024</v>
      </c>
      <c r="D7744" t="s">
        <v>8033</v>
      </c>
      <c r="E7744" s="1">
        <v>45127</v>
      </c>
      <c r="F7744">
        <v>4900.5</v>
      </c>
      <c r="G7744">
        <v>307</v>
      </c>
      <c r="H7744" t="s">
        <v>7</v>
      </c>
      <c r="I7744" t="str">
        <f>VLOOKUP(shipments[[#This Row],[SPID]],CHOOSE({1,2},people[[#All],[SPID]],people[[#All],[Sales_person]]),2,0)</f>
        <v>Camilla Castle</v>
      </c>
      <c r="J7744">
        <f>YEAR(shipments[[#This Row],[Shipdate]])</f>
        <v>2023</v>
      </c>
      <c r="K7744" s="22"/>
      <c r="L7744" s="22">
        <f>VLOOKUP(shipments[[#This Row],[PID]],CHOOSE({1,2},products[PID],products[Cost_per_box]),2,0)</f>
        <v>6.43</v>
      </c>
      <c r="M7744" s="22">
        <f>shipments[[#This Row],[Boxes]]*shipments[[#This Row],[cost_per_box]]</f>
        <v>1974.01</v>
      </c>
      <c r="N7744" s="22">
        <f>shipments[[#This Row],[Amount]]-shipments[[#This Row],[total cost]]</f>
        <v>2926.49</v>
      </c>
    </row>
    <row r="7745" spans="1:14" x14ac:dyDescent="0.35">
      <c r="A7745" t="s">
        <v>7803</v>
      </c>
      <c r="B7745" t="s">
        <v>8059</v>
      </c>
      <c r="C7745" t="s">
        <v>8024</v>
      </c>
      <c r="D7745" t="s">
        <v>8037</v>
      </c>
      <c r="E7745" s="1">
        <v>45117</v>
      </c>
      <c r="F7745">
        <v>6185.25</v>
      </c>
      <c r="G7745">
        <v>387</v>
      </c>
      <c r="H7745" t="s">
        <v>7</v>
      </c>
      <c r="I7745" t="str">
        <f>VLOOKUP(shipments[[#This Row],[SPID]],CHOOSE({1,2},people[[#All],[SPID]],people[[#All],[Sales_person]]),2,0)</f>
        <v>Camilla Castle</v>
      </c>
      <c r="J7745">
        <f>YEAR(shipments[[#This Row],[Shipdate]])</f>
        <v>2023</v>
      </c>
      <c r="K7745" s="22"/>
      <c r="L7745" s="22">
        <f>VLOOKUP(shipments[[#This Row],[PID]],CHOOSE({1,2},products[PID],products[Cost_per_box]),2,0)</f>
        <v>6.43</v>
      </c>
      <c r="M7745" s="22">
        <f>shipments[[#This Row],[Boxes]]*shipments[[#This Row],[cost_per_box]]</f>
        <v>2488.41</v>
      </c>
      <c r="N7745" s="22">
        <f>shipments[[#This Row],[Amount]]-shipments[[#This Row],[total cost]]</f>
        <v>3696.84</v>
      </c>
    </row>
    <row r="7746" spans="1:14" x14ac:dyDescent="0.35">
      <c r="A7746" t="s">
        <v>7804</v>
      </c>
      <c r="B7746" t="s">
        <v>8059</v>
      </c>
      <c r="C7746" t="s">
        <v>8026</v>
      </c>
      <c r="D7746" t="s">
        <v>8038</v>
      </c>
      <c r="E7746" s="1">
        <v>44999</v>
      </c>
      <c r="F7746">
        <v>2371.5</v>
      </c>
      <c r="G7746">
        <v>149</v>
      </c>
      <c r="H7746" t="s">
        <v>7</v>
      </c>
      <c r="I7746" t="str">
        <f>VLOOKUP(shipments[[#This Row],[SPID]],CHOOSE({1,2},people[[#All],[SPID]],people[[#All],[Sales_person]]),2,0)</f>
        <v>Camilla Castle</v>
      </c>
      <c r="J7746">
        <f>YEAR(shipments[[#This Row],[Shipdate]])</f>
        <v>2023</v>
      </c>
      <c r="K7746" s="22"/>
      <c r="L7746" s="22">
        <f>VLOOKUP(shipments[[#This Row],[PID]],CHOOSE({1,2},products[PID],products[Cost_per_box]),2,0)</f>
        <v>9.57</v>
      </c>
      <c r="M7746" s="22">
        <f>shipments[[#This Row],[Boxes]]*shipments[[#This Row],[cost_per_box]]</f>
        <v>1425.93</v>
      </c>
      <c r="N7746" s="22">
        <f>shipments[[#This Row],[Amount]]-shipments[[#This Row],[total cost]]</f>
        <v>945.56999999999994</v>
      </c>
    </row>
    <row r="7747" spans="1:14" x14ac:dyDescent="0.35">
      <c r="A7747" t="s">
        <v>7805</v>
      </c>
      <c r="B7747" t="s">
        <v>8059</v>
      </c>
      <c r="C7747" t="s">
        <v>8026</v>
      </c>
      <c r="D7747" t="s">
        <v>8033</v>
      </c>
      <c r="E7747" s="1">
        <v>44967</v>
      </c>
      <c r="F7747">
        <v>1800</v>
      </c>
      <c r="G7747">
        <v>100</v>
      </c>
      <c r="H7747" t="s">
        <v>7</v>
      </c>
      <c r="I7747" t="str">
        <f>VLOOKUP(shipments[[#This Row],[SPID]],CHOOSE({1,2},people[[#All],[SPID]],people[[#All],[Sales_person]]),2,0)</f>
        <v>Camilla Castle</v>
      </c>
      <c r="J7747">
        <f>YEAR(shipments[[#This Row],[Shipdate]])</f>
        <v>2023</v>
      </c>
      <c r="K7747" s="22"/>
      <c r="L7747" s="22">
        <f>VLOOKUP(shipments[[#This Row],[PID]],CHOOSE({1,2},products[PID],products[Cost_per_box]),2,0)</f>
        <v>9.57</v>
      </c>
      <c r="M7747" s="22">
        <f>shipments[[#This Row],[Boxes]]*shipments[[#This Row],[cost_per_box]]</f>
        <v>957</v>
      </c>
      <c r="N7747" s="22">
        <f>shipments[[#This Row],[Amount]]-shipments[[#This Row],[total cost]]</f>
        <v>843</v>
      </c>
    </row>
    <row r="7748" spans="1:14" x14ac:dyDescent="0.35">
      <c r="A7748" t="s">
        <v>7806</v>
      </c>
      <c r="B7748" t="s">
        <v>8059</v>
      </c>
      <c r="C7748" t="s">
        <v>8026</v>
      </c>
      <c r="D7748" t="s">
        <v>8034</v>
      </c>
      <c r="E7748" s="1">
        <v>45182</v>
      </c>
      <c r="F7748">
        <v>3964.5</v>
      </c>
      <c r="G7748">
        <v>221</v>
      </c>
      <c r="H7748" t="s">
        <v>7</v>
      </c>
      <c r="I7748" t="str">
        <f>VLOOKUP(shipments[[#This Row],[SPID]],CHOOSE({1,2},people[[#All],[SPID]],people[[#All],[Sales_person]]),2,0)</f>
        <v>Camilla Castle</v>
      </c>
      <c r="J7748">
        <f>YEAR(shipments[[#This Row],[Shipdate]])</f>
        <v>2023</v>
      </c>
      <c r="K7748" s="22"/>
      <c r="L7748" s="22">
        <f>VLOOKUP(shipments[[#This Row],[PID]],CHOOSE({1,2},products[PID],products[Cost_per_box]),2,0)</f>
        <v>9.57</v>
      </c>
      <c r="M7748" s="22">
        <f>shipments[[#This Row],[Boxes]]*shipments[[#This Row],[cost_per_box]]</f>
        <v>2114.9700000000003</v>
      </c>
      <c r="N7748" s="22">
        <f>shipments[[#This Row],[Amount]]-shipments[[#This Row],[total cost]]</f>
        <v>1849.5299999999997</v>
      </c>
    </row>
    <row r="7749" spans="1:14" x14ac:dyDescent="0.35">
      <c r="A7749" t="s">
        <v>7807</v>
      </c>
      <c r="B7749" t="s">
        <v>8059</v>
      </c>
      <c r="C7749" t="s">
        <v>8026</v>
      </c>
      <c r="D7749" t="s">
        <v>8038</v>
      </c>
      <c r="E7749" s="1">
        <v>45414</v>
      </c>
      <c r="F7749">
        <v>10611</v>
      </c>
      <c r="G7749">
        <v>708</v>
      </c>
      <c r="H7749" t="s">
        <v>7</v>
      </c>
      <c r="I7749" t="str">
        <f>VLOOKUP(shipments[[#This Row],[SPID]],CHOOSE({1,2},people[[#All],[SPID]],people[[#All],[Sales_person]]),2,0)</f>
        <v>Camilla Castle</v>
      </c>
      <c r="J7749">
        <f>YEAR(shipments[[#This Row],[Shipdate]])</f>
        <v>2024</v>
      </c>
      <c r="K7749" s="22"/>
      <c r="L7749" s="22">
        <f>VLOOKUP(shipments[[#This Row],[PID]],CHOOSE({1,2},products[PID],products[Cost_per_box]),2,0)</f>
        <v>9.57</v>
      </c>
      <c r="M7749" s="22">
        <f>shipments[[#This Row],[Boxes]]*shipments[[#This Row],[cost_per_box]]</f>
        <v>6775.56</v>
      </c>
      <c r="N7749" s="22">
        <f>shipments[[#This Row],[Amount]]-shipments[[#This Row],[total cost]]</f>
        <v>3835.4399999999996</v>
      </c>
    </row>
    <row r="7750" spans="1:14" x14ac:dyDescent="0.35">
      <c r="A7750" t="s">
        <v>7808</v>
      </c>
      <c r="B7750" t="s">
        <v>8059</v>
      </c>
      <c r="C7750" t="s">
        <v>8026</v>
      </c>
      <c r="D7750" t="s">
        <v>8034</v>
      </c>
      <c r="E7750" s="1">
        <v>45345</v>
      </c>
      <c r="F7750">
        <v>11664</v>
      </c>
      <c r="G7750">
        <v>687</v>
      </c>
      <c r="H7750" t="s">
        <v>7</v>
      </c>
      <c r="I7750" t="str">
        <f>VLOOKUP(shipments[[#This Row],[SPID]],CHOOSE({1,2},people[[#All],[SPID]],people[[#All],[Sales_person]]),2,0)</f>
        <v>Camilla Castle</v>
      </c>
      <c r="J7750">
        <f>YEAR(shipments[[#This Row],[Shipdate]])</f>
        <v>2024</v>
      </c>
      <c r="K7750" s="22"/>
      <c r="L7750" s="22">
        <f>VLOOKUP(shipments[[#This Row],[PID]],CHOOSE({1,2},products[PID],products[Cost_per_box]),2,0)</f>
        <v>9.57</v>
      </c>
      <c r="M7750" s="22">
        <f>shipments[[#This Row],[Boxes]]*shipments[[#This Row],[cost_per_box]]</f>
        <v>6574.59</v>
      </c>
      <c r="N7750" s="22">
        <f>shipments[[#This Row],[Amount]]-shipments[[#This Row],[total cost]]</f>
        <v>5089.41</v>
      </c>
    </row>
    <row r="7751" spans="1:14" x14ac:dyDescent="0.35">
      <c r="A7751" t="s">
        <v>7809</v>
      </c>
      <c r="B7751" t="s">
        <v>8059</v>
      </c>
      <c r="C7751" t="s">
        <v>8027</v>
      </c>
      <c r="D7751" t="s">
        <v>8036</v>
      </c>
      <c r="E7751" s="1">
        <v>44943</v>
      </c>
      <c r="F7751">
        <v>6140.25</v>
      </c>
      <c r="G7751">
        <v>768</v>
      </c>
      <c r="H7751" t="s">
        <v>7</v>
      </c>
      <c r="I7751" t="str">
        <f>VLOOKUP(shipments[[#This Row],[SPID]],CHOOSE({1,2},people[[#All],[SPID]],people[[#All],[Sales_person]]),2,0)</f>
        <v>Camilla Castle</v>
      </c>
      <c r="J7751">
        <f>YEAR(shipments[[#This Row],[Shipdate]])</f>
        <v>2023</v>
      </c>
      <c r="K7751" s="22"/>
      <c r="L7751" s="22">
        <f>VLOOKUP(shipments[[#This Row],[PID]],CHOOSE({1,2},products[PID],products[Cost_per_box]),2,0)</f>
        <v>8.43</v>
      </c>
      <c r="M7751" s="22">
        <f>shipments[[#This Row],[Boxes]]*shipments[[#This Row],[cost_per_box]]</f>
        <v>6474.24</v>
      </c>
      <c r="N7751" s="22">
        <f>shipments[[#This Row],[Amount]]-shipments[[#This Row],[total cost]]</f>
        <v>-333.98999999999978</v>
      </c>
    </row>
    <row r="7752" spans="1:14" x14ac:dyDescent="0.35">
      <c r="A7752" t="s">
        <v>7810</v>
      </c>
      <c r="B7752" t="s">
        <v>8059</v>
      </c>
      <c r="C7752" t="s">
        <v>8027</v>
      </c>
      <c r="D7752" t="s">
        <v>8038</v>
      </c>
      <c r="E7752" s="1">
        <v>45233</v>
      </c>
      <c r="F7752">
        <v>7332.75</v>
      </c>
      <c r="G7752">
        <v>734</v>
      </c>
      <c r="H7752" t="s">
        <v>7</v>
      </c>
      <c r="I7752" t="str">
        <f>VLOOKUP(shipments[[#This Row],[SPID]],CHOOSE({1,2},people[[#All],[SPID]],people[[#All],[Sales_person]]),2,0)</f>
        <v>Camilla Castle</v>
      </c>
      <c r="J7752">
        <f>YEAR(shipments[[#This Row],[Shipdate]])</f>
        <v>2023</v>
      </c>
      <c r="K7752" s="22"/>
      <c r="L7752" s="22">
        <f>VLOOKUP(shipments[[#This Row],[PID]],CHOOSE({1,2},products[PID],products[Cost_per_box]),2,0)</f>
        <v>8.43</v>
      </c>
      <c r="M7752" s="22">
        <f>shipments[[#This Row],[Boxes]]*shipments[[#This Row],[cost_per_box]]</f>
        <v>6187.62</v>
      </c>
      <c r="N7752" s="22">
        <f>shipments[[#This Row],[Amount]]-shipments[[#This Row],[total cost]]</f>
        <v>1145.1300000000001</v>
      </c>
    </row>
    <row r="7753" spans="1:14" x14ac:dyDescent="0.35">
      <c r="A7753" t="s">
        <v>7811</v>
      </c>
      <c r="B7753" t="s">
        <v>8059</v>
      </c>
      <c r="C7753" t="s">
        <v>8027</v>
      </c>
      <c r="D7753" t="s">
        <v>8037</v>
      </c>
      <c r="E7753" s="1">
        <v>45448</v>
      </c>
      <c r="F7753">
        <v>63</v>
      </c>
      <c r="G7753">
        <v>7</v>
      </c>
      <c r="H7753" t="s">
        <v>7</v>
      </c>
      <c r="I7753" t="str">
        <f>VLOOKUP(shipments[[#This Row],[SPID]],CHOOSE({1,2},people[[#All],[SPID]],people[[#All],[Sales_person]]),2,0)</f>
        <v>Camilla Castle</v>
      </c>
      <c r="J7753">
        <f>YEAR(shipments[[#This Row],[Shipdate]])</f>
        <v>2024</v>
      </c>
      <c r="K7753" s="22"/>
      <c r="L7753" s="22">
        <f>VLOOKUP(shipments[[#This Row],[PID]],CHOOSE({1,2},products[PID],products[Cost_per_box]),2,0)</f>
        <v>8.43</v>
      </c>
      <c r="M7753" s="22">
        <f>shipments[[#This Row],[Boxes]]*shipments[[#This Row],[cost_per_box]]</f>
        <v>59.01</v>
      </c>
      <c r="N7753" s="22">
        <f>shipments[[#This Row],[Amount]]-shipments[[#This Row],[total cost]]</f>
        <v>3.990000000000002</v>
      </c>
    </row>
    <row r="7754" spans="1:14" x14ac:dyDescent="0.35">
      <c r="A7754" t="s">
        <v>7812</v>
      </c>
      <c r="B7754" t="s">
        <v>8059</v>
      </c>
      <c r="C7754" t="s">
        <v>8027</v>
      </c>
      <c r="D7754" t="s">
        <v>8033</v>
      </c>
      <c r="E7754" s="1">
        <v>45075</v>
      </c>
      <c r="F7754">
        <v>3327.75</v>
      </c>
      <c r="G7754">
        <v>416</v>
      </c>
      <c r="H7754" t="s">
        <v>7</v>
      </c>
      <c r="I7754" t="str">
        <f>VLOOKUP(shipments[[#This Row],[SPID]],CHOOSE({1,2},people[[#All],[SPID]],people[[#All],[Sales_person]]),2,0)</f>
        <v>Camilla Castle</v>
      </c>
      <c r="J7754">
        <f>YEAR(shipments[[#This Row],[Shipdate]])</f>
        <v>2023</v>
      </c>
      <c r="K7754" s="22"/>
      <c r="L7754" s="22">
        <f>VLOOKUP(shipments[[#This Row],[PID]],CHOOSE({1,2},products[PID],products[Cost_per_box]),2,0)</f>
        <v>8.43</v>
      </c>
      <c r="M7754" s="22">
        <f>shipments[[#This Row],[Boxes]]*shipments[[#This Row],[cost_per_box]]</f>
        <v>3506.88</v>
      </c>
      <c r="N7754" s="22">
        <f>shipments[[#This Row],[Amount]]-shipments[[#This Row],[total cost]]</f>
        <v>-179.13000000000011</v>
      </c>
    </row>
    <row r="7755" spans="1:14" x14ac:dyDescent="0.35">
      <c r="A7755" t="s">
        <v>7813</v>
      </c>
      <c r="B7755" t="s">
        <v>8059</v>
      </c>
      <c r="C7755" t="s">
        <v>8028</v>
      </c>
      <c r="D7755" t="s">
        <v>8034</v>
      </c>
      <c r="E7755" s="1">
        <v>45196</v>
      </c>
      <c r="F7755">
        <v>13052.25</v>
      </c>
      <c r="G7755">
        <v>1632</v>
      </c>
      <c r="H7755" t="s">
        <v>7</v>
      </c>
      <c r="I7755" t="str">
        <f>VLOOKUP(shipments[[#This Row],[SPID]],CHOOSE({1,2},people[[#All],[SPID]],people[[#All],[Sales_person]]),2,0)</f>
        <v>Camilla Castle</v>
      </c>
      <c r="J7755">
        <f>YEAR(shipments[[#This Row],[Shipdate]])</f>
        <v>2023</v>
      </c>
      <c r="K7755" s="22"/>
      <c r="L7755" s="22">
        <f>VLOOKUP(shipments[[#This Row],[PID]],CHOOSE({1,2},products[PID],products[Cost_per_box]),2,0)</f>
        <v>6.8</v>
      </c>
      <c r="M7755" s="22">
        <f>shipments[[#This Row],[Boxes]]*shipments[[#This Row],[cost_per_box]]</f>
        <v>11097.6</v>
      </c>
      <c r="N7755" s="22">
        <f>shipments[[#This Row],[Amount]]-shipments[[#This Row],[total cost]]</f>
        <v>1954.6499999999996</v>
      </c>
    </row>
    <row r="7756" spans="1:14" x14ac:dyDescent="0.35">
      <c r="A7756" t="s">
        <v>7814</v>
      </c>
      <c r="B7756" t="s">
        <v>8059</v>
      </c>
      <c r="C7756" t="s">
        <v>8028</v>
      </c>
      <c r="D7756" t="s">
        <v>8037</v>
      </c>
      <c r="E7756" s="1">
        <v>45125</v>
      </c>
      <c r="F7756">
        <v>10719</v>
      </c>
      <c r="G7756">
        <v>1191</v>
      </c>
      <c r="H7756" t="s">
        <v>7</v>
      </c>
      <c r="I7756" t="str">
        <f>VLOOKUP(shipments[[#This Row],[SPID]],CHOOSE({1,2},people[[#All],[SPID]],people[[#All],[Sales_person]]),2,0)</f>
        <v>Camilla Castle</v>
      </c>
      <c r="J7756">
        <f>YEAR(shipments[[#This Row],[Shipdate]])</f>
        <v>2023</v>
      </c>
      <c r="K7756" s="22"/>
      <c r="L7756" s="22">
        <f>VLOOKUP(shipments[[#This Row],[PID]],CHOOSE({1,2},products[PID],products[Cost_per_box]),2,0)</f>
        <v>6.8</v>
      </c>
      <c r="M7756" s="22">
        <f>shipments[[#This Row],[Boxes]]*shipments[[#This Row],[cost_per_box]]</f>
        <v>8098.8</v>
      </c>
      <c r="N7756" s="22">
        <f>shipments[[#This Row],[Amount]]-shipments[[#This Row],[total cost]]</f>
        <v>2620.1999999999998</v>
      </c>
    </row>
    <row r="7757" spans="1:14" x14ac:dyDescent="0.35">
      <c r="A7757" t="s">
        <v>7815</v>
      </c>
      <c r="B7757" t="s">
        <v>8059</v>
      </c>
      <c r="C7757" t="s">
        <v>8028</v>
      </c>
      <c r="D7757" t="s">
        <v>8034</v>
      </c>
      <c r="E7757" s="1">
        <v>44929</v>
      </c>
      <c r="F7757">
        <v>5593.5</v>
      </c>
      <c r="G7757">
        <v>622</v>
      </c>
      <c r="H7757" t="s">
        <v>7</v>
      </c>
      <c r="I7757" t="str">
        <f>VLOOKUP(shipments[[#This Row],[SPID]],CHOOSE({1,2},people[[#All],[SPID]],people[[#All],[Sales_person]]),2,0)</f>
        <v>Camilla Castle</v>
      </c>
      <c r="J7757">
        <f>YEAR(shipments[[#This Row],[Shipdate]])</f>
        <v>2023</v>
      </c>
      <c r="K7757" s="22"/>
      <c r="L7757" s="22">
        <f>VLOOKUP(shipments[[#This Row],[PID]],CHOOSE({1,2},products[PID],products[Cost_per_box]),2,0)</f>
        <v>6.8</v>
      </c>
      <c r="M7757" s="22">
        <f>shipments[[#This Row],[Boxes]]*shipments[[#This Row],[cost_per_box]]</f>
        <v>4229.5999999999995</v>
      </c>
      <c r="N7757" s="22">
        <f>shipments[[#This Row],[Amount]]-shipments[[#This Row],[total cost]]</f>
        <v>1363.9000000000005</v>
      </c>
    </row>
    <row r="7758" spans="1:14" x14ac:dyDescent="0.35">
      <c r="A7758" t="s">
        <v>7816</v>
      </c>
      <c r="B7758" t="s">
        <v>8059</v>
      </c>
      <c r="C7758" t="s">
        <v>8028</v>
      </c>
      <c r="D7758" t="s">
        <v>8036</v>
      </c>
      <c r="E7758" s="1">
        <v>45174</v>
      </c>
      <c r="F7758">
        <v>16215.75</v>
      </c>
      <c r="G7758">
        <v>1802</v>
      </c>
      <c r="H7758" t="s">
        <v>7</v>
      </c>
      <c r="I7758" t="str">
        <f>VLOOKUP(shipments[[#This Row],[SPID]],CHOOSE({1,2},people[[#All],[SPID]],people[[#All],[Sales_person]]),2,0)</f>
        <v>Camilla Castle</v>
      </c>
      <c r="J7758">
        <f>YEAR(shipments[[#This Row],[Shipdate]])</f>
        <v>2023</v>
      </c>
      <c r="K7758" s="22"/>
      <c r="L7758" s="22">
        <f>VLOOKUP(shipments[[#This Row],[PID]],CHOOSE({1,2},products[PID],products[Cost_per_box]),2,0)</f>
        <v>6.8</v>
      </c>
      <c r="M7758" s="22">
        <f>shipments[[#This Row],[Boxes]]*shipments[[#This Row],[cost_per_box]]</f>
        <v>12253.6</v>
      </c>
      <c r="N7758" s="22">
        <f>shipments[[#This Row],[Amount]]-shipments[[#This Row],[total cost]]</f>
        <v>3962.1499999999996</v>
      </c>
    </row>
    <row r="7759" spans="1:14" x14ac:dyDescent="0.35">
      <c r="A7759" t="s">
        <v>7817</v>
      </c>
      <c r="B7759" t="s">
        <v>8059</v>
      </c>
      <c r="C7759" t="s">
        <v>8030</v>
      </c>
      <c r="D7759" t="s">
        <v>8034</v>
      </c>
      <c r="E7759" s="1">
        <v>45278</v>
      </c>
      <c r="F7759">
        <v>3701.25</v>
      </c>
      <c r="G7759">
        <v>309</v>
      </c>
      <c r="H7759" t="s">
        <v>40</v>
      </c>
      <c r="I7759" t="str">
        <f>VLOOKUP(shipments[[#This Row],[SPID]],CHOOSE({1,2},people[[#All],[SPID]],people[[#All],[Sales_person]]),2,0)</f>
        <v>Camilla Castle</v>
      </c>
      <c r="J7759">
        <f>YEAR(shipments[[#This Row],[Shipdate]])</f>
        <v>2023</v>
      </c>
      <c r="K7759" s="22"/>
      <c r="L7759" s="22">
        <f>VLOOKUP(shipments[[#This Row],[PID]],CHOOSE({1,2},products[PID],products[Cost_per_box]),2,0)</f>
        <v>2.76</v>
      </c>
      <c r="M7759" s="22">
        <f>shipments[[#This Row],[Boxes]]*shipments[[#This Row],[cost_per_box]]</f>
        <v>852.83999999999992</v>
      </c>
      <c r="N7759" s="22">
        <f>shipments[[#This Row],[Amount]]-shipments[[#This Row],[total cost]]</f>
        <v>2848.41</v>
      </c>
    </row>
    <row r="7760" spans="1:14" x14ac:dyDescent="0.35">
      <c r="A7760" t="s">
        <v>7818</v>
      </c>
      <c r="B7760" t="s">
        <v>8059</v>
      </c>
      <c r="C7760" t="s">
        <v>8030</v>
      </c>
      <c r="D7760" t="s">
        <v>8038</v>
      </c>
      <c r="E7760" s="1">
        <v>45224</v>
      </c>
      <c r="F7760">
        <v>11524.5</v>
      </c>
      <c r="G7760">
        <v>1441</v>
      </c>
      <c r="H7760" t="s">
        <v>7</v>
      </c>
      <c r="I7760" t="str">
        <f>VLOOKUP(shipments[[#This Row],[SPID]],CHOOSE({1,2},people[[#All],[SPID]],people[[#All],[Sales_person]]),2,0)</f>
        <v>Camilla Castle</v>
      </c>
      <c r="J7760">
        <f>YEAR(shipments[[#This Row],[Shipdate]])</f>
        <v>2023</v>
      </c>
      <c r="K7760" s="22"/>
      <c r="L7760" s="22">
        <f>VLOOKUP(shipments[[#This Row],[PID]],CHOOSE({1,2},products[PID],products[Cost_per_box]),2,0)</f>
        <v>2.76</v>
      </c>
      <c r="M7760" s="22">
        <f>shipments[[#This Row],[Boxes]]*shipments[[#This Row],[cost_per_box]]</f>
        <v>3977.16</v>
      </c>
      <c r="N7760" s="22">
        <f>shipments[[#This Row],[Amount]]-shipments[[#This Row],[total cost]]</f>
        <v>7547.34</v>
      </c>
    </row>
    <row r="7761" spans="1:14" x14ac:dyDescent="0.35">
      <c r="A7761" t="s">
        <v>7819</v>
      </c>
      <c r="B7761" t="s">
        <v>8059</v>
      </c>
      <c r="C7761" t="s">
        <v>8030</v>
      </c>
      <c r="D7761" t="s">
        <v>8034</v>
      </c>
      <c r="E7761" s="1">
        <v>45089</v>
      </c>
      <c r="F7761">
        <v>1149.75</v>
      </c>
      <c r="G7761">
        <v>128</v>
      </c>
      <c r="H7761" t="s">
        <v>7</v>
      </c>
      <c r="I7761" t="str">
        <f>VLOOKUP(shipments[[#This Row],[SPID]],CHOOSE({1,2},people[[#All],[SPID]],people[[#All],[Sales_person]]),2,0)</f>
        <v>Camilla Castle</v>
      </c>
      <c r="J7761">
        <f>YEAR(shipments[[#This Row],[Shipdate]])</f>
        <v>2023</v>
      </c>
      <c r="K7761" s="22"/>
      <c r="L7761" s="22">
        <f>VLOOKUP(shipments[[#This Row],[PID]],CHOOSE({1,2},products[PID],products[Cost_per_box]),2,0)</f>
        <v>2.76</v>
      </c>
      <c r="M7761" s="22">
        <f>shipments[[#This Row],[Boxes]]*shipments[[#This Row],[cost_per_box]]</f>
        <v>353.28</v>
      </c>
      <c r="N7761" s="22">
        <f>shipments[[#This Row],[Amount]]-shipments[[#This Row],[total cost]]</f>
        <v>796.47</v>
      </c>
    </row>
    <row r="7762" spans="1:14" x14ac:dyDescent="0.35">
      <c r="A7762" t="s">
        <v>7820</v>
      </c>
      <c r="B7762" t="s">
        <v>8059</v>
      </c>
      <c r="C7762" t="s">
        <v>8030</v>
      </c>
      <c r="D7762" t="s">
        <v>8037</v>
      </c>
      <c r="E7762" s="1">
        <v>45056</v>
      </c>
      <c r="F7762">
        <v>49.5</v>
      </c>
      <c r="G7762">
        <v>7</v>
      </c>
      <c r="H7762" t="s">
        <v>7</v>
      </c>
      <c r="I7762" t="str">
        <f>VLOOKUP(shipments[[#This Row],[SPID]],CHOOSE({1,2},people[[#All],[SPID]],people[[#All],[Sales_person]]),2,0)</f>
        <v>Camilla Castle</v>
      </c>
      <c r="J7762">
        <f>YEAR(shipments[[#This Row],[Shipdate]])</f>
        <v>2023</v>
      </c>
      <c r="K7762" s="22"/>
      <c r="L7762" s="22">
        <f>VLOOKUP(shipments[[#This Row],[PID]],CHOOSE({1,2},products[PID],products[Cost_per_box]),2,0)</f>
        <v>2.76</v>
      </c>
      <c r="M7762" s="22">
        <f>shipments[[#This Row],[Boxes]]*shipments[[#This Row],[cost_per_box]]</f>
        <v>19.32</v>
      </c>
      <c r="N7762" s="22">
        <f>shipments[[#This Row],[Amount]]-shipments[[#This Row],[total cost]]</f>
        <v>30.18</v>
      </c>
    </row>
    <row r="7763" spans="1:14" x14ac:dyDescent="0.35">
      <c r="A7763" t="s">
        <v>7821</v>
      </c>
      <c r="B7763" t="s">
        <v>8059</v>
      </c>
      <c r="C7763" t="s">
        <v>8030</v>
      </c>
      <c r="D7763" t="s">
        <v>8033</v>
      </c>
      <c r="E7763" s="1">
        <v>45496</v>
      </c>
      <c r="F7763">
        <v>11985.75</v>
      </c>
      <c r="G7763">
        <v>1090</v>
      </c>
      <c r="H7763" t="s">
        <v>18</v>
      </c>
      <c r="I7763" t="str">
        <f>VLOOKUP(shipments[[#This Row],[SPID]],CHOOSE({1,2},people[[#All],[SPID]],people[[#All],[Sales_person]]),2,0)</f>
        <v>Camilla Castle</v>
      </c>
      <c r="J7763">
        <f>YEAR(shipments[[#This Row],[Shipdate]])</f>
        <v>2024</v>
      </c>
      <c r="K7763" s="22"/>
      <c r="L7763" s="22">
        <f>VLOOKUP(shipments[[#This Row],[PID]],CHOOSE({1,2},products[PID],products[Cost_per_box]),2,0)</f>
        <v>2.76</v>
      </c>
      <c r="M7763" s="22">
        <f>shipments[[#This Row],[Boxes]]*shipments[[#This Row],[cost_per_box]]</f>
        <v>3008.3999999999996</v>
      </c>
      <c r="N7763" s="22">
        <f>shipments[[#This Row],[Amount]]-shipments[[#This Row],[total cost]]</f>
        <v>8977.35</v>
      </c>
    </row>
    <row r="7764" spans="1:14" x14ac:dyDescent="0.35">
      <c r="A7764" t="s">
        <v>7822</v>
      </c>
      <c r="B7764" t="s">
        <v>8059</v>
      </c>
      <c r="C7764" t="s">
        <v>8031</v>
      </c>
      <c r="D7764" t="s">
        <v>8034</v>
      </c>
      <c r="E7764" s="1">
        <v>45532</v>
      </c>
      <c r="F7764">
        <v>1372.5</v>
      </c>
      <c r="G7764">
        <v>197</v>
      </c>
      <c r="H7764" t="s">
        <v>18</v>
      </c>
      <c r="I7764" t="str">
        <f>VLOOKUP(shipments[[#This Row],[SPID]],CHOOSE({1,2},people[[#All],[SPID]],people[[#All],[Sales_person]]),2,0)</f>
        <v>Camilla Castle</v>
      </c>
      <c r="J7764">
        <f>YEAR(shipments[[#This Row],[Shipdate]])</f>
        <v>2024</v>
      </c>
      <c r="K7764" s="22"/>
      <c r="L7764" s="22">
        <f>VLOOKUP(shipments[[#This Row],[PID]],CHOOSE({1,2},products[PID],products[Cost_per_box]),2,0)</f>
        <v>3.32</v>
      </c>
      <c r="M7764" s="22">
        <f>shipments[[#This Row],[Boxes]]*shipments[[#This Row],[cost_per_box]]</f>
        <v>654.04</v>
      </c>
      <c r="N7764" s="22">
        <f>shipments[[#This Row],[Amount]]-shipments[[#This Row],[total cost]]</f>
        <v>718.46</v>
      </c>
    </row>
    <row r="7765" spans="1:14" x14ac:dyDescent="0.35">
      <c r="A7765" t="s">
        <v>7823</v>
      </c>
      <c r="B7765" t="s">
        <v>8059</v>
      </c>
      <c r="C7765" t="s">
        <v>8031</v>
      </c>
      <c r="D7765" t="s">
        <v>8037</v>
      </c>
      <c r="E7765" s="1">
        <v>45412</v>
      </c>
      <c r="F7765">
        <v>6158.25</v>
      </c>
      <c r="G7765">
        <v>616</v>
      </c>
      <c r="H7765" t="s">
        <v>7</v>
      </c>
      <c r="I7765" t="str">
        <f>VLOOKUP(shipments[[#This Row],[SPID]],CHOOSE({1,2},people[[#All],[SPID]],people[[#All],[Sales_person]]),2,0)</f>
        <v>Camilla Castle</v>
      </c>
      <c r="J7765">
        <f>YEAR(shipments[[#This Row],[Shipdate]])</f>
        <v>2024</v>
      </c>
      <c r="K7765" s="22"/>
      <c r="L7765" s="22">
        <f>VLOOKUP(shipments[[#This Row],[PID]],CHOOSE({1,2},products[PID],products[Cost_per_box]),2,0)</f>
        <v>3.32</v>
      </c>
      <c r="M7765" s="22">
        <f>shipments[[#This Row],[Boxes]]*shipments[[#This Row],[cost_per_box]]</f>
        <v>2045.12</v>
      </c>
      <c r="N7765" s="22">
        <f>shipments[[#This Row],[Amount]]-shipments[[#This Row],[total cost]]</f>
        <v>4113.13</v>
      </c>
    </row>
    <row r="7766" spans="1:14" x14ac:dyDescent="0.35">
      <c r="A7766" t="s">
        <v>7824</v>
      </c>
      <c r="B7766" t="s">
        <v>8059</v>
      </c>
      <c r="C7766" t="s">
        <v>8031</v>
      </c>
      <c r="D7766" t="s">
        <v>8033</v>
      </c>
      <c r="E7766" s="1">
        <v>45499</v>
      </c>
      <c r="F7766">
        <v>6579</v>
      </c>
      <c r="G7766">
        <v>658</v>
      </c>
      <c r="H7766" t="s">
        <v>18</v>
      </c>
      <c r="I7766" t="str">
        <f>VLOOKUP(shipments[[#This Row],[SPID]],CHOOSE({1,2},people[[#All],[SPID]],people[[#All],[Sales_person]]),2,0)</f>
        <v>Camilla Castle</v>
      </c>
      <c r="J7766">
        <f>YEAR(shipments[[#This Row],[Shipdate]])</f>
        <v>2024</v>
      </c>
      <c r="K7766" s="22"/>
      <c r="L7766" s="22">
        <f>VLOOKUP(shipments[[#This Row],[PID]],CHOOSE({1,2},products[PID],products[Cost_per_box]),2,0)</f>
        <v>3.32</v>
      </c>
      <c r="M7766" s="22">
        <f>shipments[[#This Row],[Boxes]]*shipments[[#This Row],[cost_per_box]]</f>
        <v>2184.56</v>
      </c>
      <c r="N7766" s="22">
        <f>shipments[[#This Row],[Amount]]-shipments[[#This Row],[total cost]]</f>
        <v>4394.4400000000005</v>
      </c>
    </row>
    <row r="7767" spans="1:14" x14ac:dyDescent="0.35">
      <c r="A7767" t="s">
        <v>7825</v>
      </c>
      <c r="B7767" t="s">
        <v>8059</v>
      </c>
      <c r="C7767" t="s">
        <v>8031</v>
      </c>
      <c r="D7767" t="s">
        <v>8036</v>
      </c>
      <c r="E7767" s="1">
        <v>45519</v>
      </c>
      <c r="F7767">
        <v>2551.5</v>
      </c>
      <c r="G7767">
        <v>284</v>
      </c>
      <c r="H7767" t="s">
        <v>18</v>
      </c>
      <c r="I7767" t="str">
        <f>VLOOKUP(shipments[[#This Row],[SPID]],CHOOSE({1,2},people[[#All],[SPID]],people[[#All],[Sales_person]]),2,0)</f>
        <v>Camilla Castle</v>
      </c>
      <c r="J7767">
        <f>YEAR(shipments[[#This Row],[Shipdate]])</f>
        <v>2024</v>
      </c>
      <c r="K7767" s="22"/>
      <c r="L7767" s="22">
        <f>VLOOKUP(shipments[[#This Row],[PID]],CHOOSE({1,2},products[PID],products[Cost_per_box]),2,0)</f>
        <v>3.32</v>
      </c>
      <c r="M7767" s="22">
        <f>shipments[[#This Row],[Boxes]]*shipments[[#This Row],[cost_per_box]]</f>
        <v>942.88</v>
      </c>
      <c r="N7767" s="22">
        <f>shipments[[#This Row],[Amount]]-shipments[[#This Row],[total cost]]</f>
        <v>1608.62</v>
      </c>
    </row>
    <row r="7768" spans="1:14" x14ac:dyDescent="0.35">
      <c r="A7768" t="s">
        <v>7826</v>
      </c>
      <c r="B7768" t="s">
        <v>8059</v>
      </c>
      <c r="C7768" t="s">
        <v>8032</v>
      </c>
      <c r="D7768" t="s">
        <v>8033</v>
      </c>
      <c r="E7768" s="1">
        <v>45110</v>
      </c>
      <c r="F7768">
        <v>6432.75</v>
      </c>
      <c r="G7768">
        <v>339</v>
      </c>
      <c r="H7768" t="s">
        <v>7</v>
      </c>
      <c r="I7768" t="str">
        <f>VLOOKUP(shipments[[#This Row],[SPID]],CHOOSE({1,2},people[[#All],[SPID]],people[[#All],[Sales_person]]),2,0)</f>
        <v>Camilla Castle</v>
      </c>
      <c r="J7768">
        <f>YEAR(shipments[[#This Row],[Shipdate]])</f>
        <v>2023</v>
      </c>
      <c r="K7768" s="22"/>
      <c r="L7768" s="22">
        <f>VLOOKUP(shipments[[#This Row],[PID]],CHOOSE({1,2},products[PID],products[Cost_per_box]),2,0)</f>
        <v>2.65</v>
      </c>
      <c r="M7768" s="22">
        <f>shipments[[#This Row],[Boxes]]*shipments[[#This Row],[cost_per_box]]</f>
        <v>898.35</v>
      </c>
      <c r="N7768" s="22">
        <f>shipments[[#This Row],[Amount]]-shipments[[#This Row],[total cost]]</f>
        <v>5534.4</v>
      </c>
    </row>
    <row r="7769" spans="1:14" x14ac:dyDescent="0.35">
      <c r="A7769" t="s">
        <v>7827</v>
      </c>
      <c r="B7769" t="s">
        <v>8059</v>
      </c>
      <c r="C7769" t="s">
        <v>8032</v>
      </c>
      <c r="D7769" t="s">
        <v>8037</v>
      </c>
      <c r="E7769" s="1">
        <v>45212</v>
      </c>
      <c r="F7769">
        <v>2299.5</v>
      </c>
      <c r="G7769">
        <v>110</v>
      </c>
      <c r="H7769" t="s">
        <v>7</v>
      </c>
      <c r="I7769" t="str">
        <f>VLOOKUP(shipments[[#This Row],[SPID]],CHOOSE({1,2},people[[#All],[SPID]],people[[#All],[Sales_person]]),2,0)</f>
        <v>Camilla Castle</v>
      </c>
      <c r="J7769">
        <f>YEAR(shipments[[#This Row],[Shipdate]])</f>
        <v>2023</v>
      </c>
      <c r="K7769" s="22"/>
      <c r="L7769" s="22">
        <f>VLOOKUP(shipments[[#This Row],[PID]],CHOOSE({1,2},products[PID],products[Cost_per_box]),2,0)</f>
        <v>2.65</v>
      </c>
      <c r="M7769" s="22">
        <f>shipments[[#This Row],[Boxes]]*shipments[[#This Row],[cost_per_box]]</f>
        <v>291.5</v>
      </c>
      <c r="N7769" s="22">
        <f>shipments[[#This Row],[Amount]]-shipments[[#This Row],[total cost]]</f>
        <v>2008</v>
      </c>
    </row>
    <row r="7770" spans="1:14" x14ac:dyDescent="0.35">
      <c r="A7770" t="s">
        <v>7828</v>
      </c>
      <c r="B7770" t="s">
        <v>8059</v>
      </c>
      <c r="C7770" t="s">
        <v>8032</v>
      </c>
      <c r="D7770" t="s">
        <v>8038</v>
      </c>
      <c r="E7770" s="1">
        <v>45063</v>
      </c>
      <c r="F7770">
        <v>14085</v>
      </c>
      <c r="G7770">
        <v>705</v>
      </c>
      <c r="H7770" t="s">
        <v>7</v>
      </c>
      <c r="I7770" t="str">
        <f>VLOOKUP(shipments[[#This Row],[SPID]],CHOOSE({1,2},people[[#All],[SPID]],people[[#All],[Sales_person]]),2,0)</f>
        <v>Camilla Castle</v>
      </c>
      <c r="J7770">
        <f>YEAR(shipments[[#This Row],[Shipdate]])</f>
        <v>2023</v>
      </c>
      <c r="K7770" s="22"/>
      <c r="L7770" s="22">
        <f>VLOOKUP(shipments[[#This Row],[PID]],CHOOSE({1,2},products[PID],products[Cost_per_box]),2,0)</f>
        <v>2.65</v>
      </c>
      <c r="M7770" s="22">
        <f>shipments[[#This Row],[Boxes]]*shipments[[#This Row],[cost_per_box]]</f>
        <v>1868.25</v>
      </c>
      <c r="N7770" s="22">
        <f>shipments[[#This Row],[Amount]]-shipments[[#This Row],[total cost]]</f>
        <v>12216.75</v>
      </c>
    </row>
    <row r="7771" spans="1:14" x14ac:dyDescent="0.35">
      <c r="A7771" t="s">
        <v>7829</v>
      </c>
      <c r="B7771" t="s">
        <v>8059</v>
      </c>
      <c r="C7771" t="s">
        <v>8032</v>
      </c>
      <c r="D7771" t="s">
        <v>8038</v>
      </c>
      <c r="E7771" s="1">
        <v>45210</v>
      </c>
      <c r="F7771">
        <v>7269.75</v>
      </c>
      <c r="G7771">
        <v>331</v>
      </c>
      <c r="H7771" t="s">
        <v>7</v>
      </c>
      <c r="I7771" t="str">
        <f>VLOOKUP(shipments[[#This Row],[SPID]],CHOOSE({1,2},people[[#All],[SPID]],people[[#All],[Sales_person]]),2,0)</f>
        <v>Camilla Castle</v>
      </c>
      <c r="J7771">
        <f>YEAR(shipments[[#This Row],[Shipdate]])</f>
        <v>2023</v>
      </c>
      <c r="K7771" s="22"/>
      <c r="L7771" s="22">
        <f>VLOOKUP(shipments[[#This Row],[PID]],CHOOSE({1,2},products[PID],products[Cost_per_box]),2,0)</f>
        <v>2.65</v>
      </c>
      <c r="M7771" s="22">
        <f>shipments[[#This Row],[Boxes]]*shipments[[#This Row],[cost_per_box]]</f>
        <v>877.15</v>
      </c>
      <c r="N7771" s="22">
        <f>shipments[[#This Row],[Amount]]-shipments[[#This Row],[total cost]]</f>
        <v>6392.6</v>
      </c>
    </row>
    <row r="7772" spans="1:14" x14ac:dyDescent="0.35">
      <c r="A7772" t="s">
        <v>7830</v>
      </c>
      <c r="B7772" t="s">
        <v>8059</v>
      </c>
      <c r="C7772" t="s">
        <v>8032</v>
      </c>
      <c r="D7772" t="s">
        <v>8033</v>
      </c>
      <c r="E7772" s="1">
        <v>45334</v>
      </c>
      <c r="F7772">
        <v>452.25</v>
      </c>
      <c r="G7772">
        <v>21</v>
      </c>
      <c r="H7772" t="s">
        <v>7</v>
      </c>
      <c r="I7772" t="str">
        <f>VLOOKUP(shipments[[#This Row],[SPID]],CHOOSE({1,2},people[[#All],[SPID]],people[[#All],[Sales_person]]),2,0)</f>
        <v>Camilla Castle</v>
      </c>
      <c r="J7772">
        <f>YEAR(shipments[[#This Row],[Shipdate]])</f>
        <v>2024</v>
      </c>
      <c r="K7772" s="22"/>
      <c r="L7772" s="22">
        <f>VLOOKUP(shipments[[#This Row],[PID]],CHOOSE({1,2},products[PID],products[Cost_per_box]),2,0)</f>
        <v>2.65</v>
      </c>
      <c r="M7772" s="22">
        <f>shipments[[#This Row],[Boxes]]*shipments[[#This Row],[cost_per_box]]</f>
        <v>55.65</v>
      </c>
      <c r="N7772" s="22">
        <f>shipments[[#This Row],[Amount]]-shipments[[#This Row],[total cost]]</f>
        <v>396.6</v>
      </c>
    </row>
    <row r="7773" spans="1:14" x14ac:dyDescent="0.35">
      <c r="A7773" t="s">
        <v>7831</v>
      </c>
      <c r="B7773" t="s">
        <v>8059</v>
      </c>
      <c r="C7773" t="s">
        <v>8032</v>
      </c>
      <c r="D7773" t="s">
        <v>8038</v>
      </c>
      <c r="E7773" s="1">
        <v>45334</v>
      </c>
      <c r="F7773">
        <v>8588.25</v>
      </c>
      <c r="G7773">
        <v>391</v>
      </c>
      <c r="H7773" t="s">
        <v>7</v>
      </c>
      <c r="I7773" t="str">
        <f>VLOOKUP(shipments[[#This Row],[SPID]],CHOOSE({1,2},people[[#All],[SPID]],people[[#All],[Sales_person]]),2,0)</f>
        <v>Camilla Castle</v>
      </c>
      <c r="J7773">
        <f>YEAR(shipments[[#This Row],[Shipdate]])</f>
        <v>2024</v>
      </c>
      <c r="K7773" s="22"/>
      <c r="L7773" s="22">
        <f>VLOOKUP(shipments[[#This Row],[PID]],CHOOSE({1,2},products[PID],products[Cost_per_box]),2,0)</f>
        <v>2.65</v>
      </c>
      <c r="M7773" s="22">
        <f>shipments[[#This Row],[Boxes]]*shipments[[#This Row],[cost_per_box]]</f>
        <v>1036.1499999999999</v>
      </c>
      <c r="N7773" s="22">
        <f>shipments[[#This Row],[Amount]]-shipments[[#This Row],[total cost]]</f>
        <v>7552.1</v>
      </c>
    </row>
    <row r="7774" spans="1:14" x14ac:dyDescent="0.35">
      <c r="A7774" t="s">
        <v>7832</v>
      </c>
      <c r="B7774" t="s">
        <v>8059</v>
      </c>
      <c r="C7774" t="s">
        <v>8032</v>
      </c>
      <c r="D7774" t="s">
        <v>8037</v>
      </c>
      <c r="E7774" s="1">
        <v>45517</v>
      </c>
      <c r="F7774">
        <v>5994</v>
      </c>
      <c r="G7774">
        <v>333</v>
      </c>
      <c r="H7774" t="s">
        <v>18</v>
      </c>
      <c r="I7774" t="str">
        <f>VLOOKUP(shipments[[#This Row],[SPID]],CHOOSE({1,2},people[[#All],[SPID]],people[[#All],[Sales_person]]),2,0)</f>
        <v>Camilla Castle</v>
      </c>
      <c r="J7774">
        <f>YEAR(shipments[[#This Row],[Shipdate]])</f>
        <v>2024</v>
      </c>
      <c r="K7774" s="22"/>
      <c r="L7774" s="22">
        <f>VLOOKUP(shipments[[#This Row],[PID]],CHOOSE({1,2},products[PID],products[Cost_per_box]),2,0)</f>
        <v>2.65</v>
      </c>
      <c r="M7774" s="22">
        <f>shipments[[#This Row],[Boxes]]*shipments[[#This Row],[cost_per_box]]</f>
        <v>882.44999999999993</v>
      </c>
      <c r="N7774" s="22">
        <f>shipments[[#This Row],[Amount]]-shipments[[#This Row],[total cost]]</f>
        <v>5111.55</v>
      </c>
    </row>
    <row r="7775" spans="1:14" x14ac:dyDescent="0.35">
      <c r="A7775" t="s">
        <v>7833</v>
      </c>
      <c r="B7775" t="s">
        <v>8059</v>
      </c>
      <c r="C7775" t="s">
        <v>8032</v>
      </c>
      <c r="D7775" t="s">
        <v>8037</v>
      </c>
      <c r="E7775" s="1">
        <v>45331</v>
      </c>
      <c r="F7775">
        <v>8079.75</v>
      </c>
      <c r="G7775">
        <v>449</v>
      </c>
      <c r="H7775" t="s">
        <v>7</v>
      </c>
      <c r="I7775" t="str">
        <f>VLOOKUP(shipments[[#This Row],[SPID]],CHOOSE({1,2},people[[#All],[SPID]],people[[#All],[Sales_person]]),2,0)</f>
        <v>Camilla Castle</v>
      </c>
      <c r="J7775">
        <f>YEAR(shipments[[#This Row],[Shipdate]])</f>
        <v>2024</v>
      </c>
      <c r="K7775" s="22"/>
      <c r="L7775" s="22">
        <f>VLOOKUP(shipments[[#This Row],[PID]],CHOOSE({1,2},products[PID],products[Cost_per_box]),2,0)</f>
        <v>2.65</v>
      </c>
      <c r="M7775" s="22">
        <f>shipments[[#This Row],[Boxes]]*shipments[[#This Row],[cost_per_box]]</f>
        <v>1189.8499999999999</v>
      </c>
      <c r="N7775" s="22">
        <f>shipments[[#This Row],[Amount]]-shipments[[#This Row],[total cost]]</f>
        <v>6889.9</v>
      </c>
    </row>
    <row r="7776" spans="1:14" x14ac:dyDescent="0.35">
      <c r="A7776" t="s">
        <v>7834</v>
      </c>
      <c r="B7776" t="s">
        <v>8059</v>
      </c>
      <c r="C7776" t="s">
        <v>8032</v>
      </c>
      <c r="D7776" t="s">
        <v>8033</v>
      </c>
      <c r="E7776" s="1">
        <v>45064</v>
      </c>
      <c r="F7776">
        <v>3746.25</v>
      </c>
      <c r="G7776">
        <v>179</v>
      </c>
      <c r="H7776" t="s">
        <v>7</v>
      </c>
      <c r="I7776" t="str">
        <f>VLOOKUP(shipments[[#This Row],[SPID]],CHOOSE({1,2},people[[#All],[SPID]],people[[#All],[Sales_person]]),2,0)</f>
        <v>Camilla Castle</v>
      </c>
      <c r="J7776">
        <f>YEAR(shipments[[#This Row],[Shipdate]])</f>
        <v>2023</v>
      </c>
      <c r="K7776" s="22"/>
      <c r="L7776" s="22">
        <f>VLOOKUP(shipments[[#This Row],[PID]],CHOOSE({1,2},products[PID],products[Cost_per_box]),2,0)</f>
        <v>2.65</v>
      </c>
      <c r="M7776" s="22">
        <f>shipments[[#This Row],[Boxes]]*shipments[[#This Row],[cost_per_box]]</f>
        <v>474.34999999999997</v>
      </c>
      <c r="N7776" s="22">
        <f>shipments[[#This Row],[Amount]]-shipments[[#This Row],[total cost]]</f>
        <v>3271.9</v>
      </c>
    </row>
    <row r="7777" spans="1:14" x14ac:dyDescent="0.35">
      <c r="A7777" t="s">
        <v>7835</v>
      </c>
      <c r="B7777" t="s">
        <v>8059</v>
      </c>
      <c r="C7777" t="s">
        <v>8011</v>
      </c>
      <c r="D7777" t="s">
        <v>8035</v>
      </c>
      <c r="E7777" s="1">
        <v>45540</v>
      </c>
      <c r="F7777">
        <v>10145.25</v>
      </c>
      <c r="G7777">
        <v>677</v>
      </c>
      <c r="H7777" t="s">
        <v>26</v>
      </c>
      <c r="I7777" t="str">
        <f>VLOOKUP(shipments[[#This Row],[SPID]],CHOOSE({1,2},people[[#All],[SPID]],people[[#All],[Sales_person]]),2,0)</f>
        <v>Camilla Castle</v>
      </c>
      <c r="J7777">
        <f>YEAR(shipments[[#This Row],[Shipdate]])</f>
        <v>2024</v>
      </c>
      <c r="K7777" s="22"/>
      <c r="L7777" s="22">
        <f>VLOOKUP(shipments[[#This Row],[PID]],CHOOSE({1,2},products[PID],products[Cost_per_box]),2,0)</f>
        <v>5.26</v>
      </c>
      <c r="M7777" s="22">
        <f>shipments[[#This Row],[Boxes]]*shipments[[#This Row],[cost_per_box]]</f>
        <v>3561.02</v>
      </c>
      <c r="N7777" s="22">
        <f>shipments[[#This Row],[Amount]]-shipments[[#This Row],[total cost]]</f>
        <v>6584.23</v>
      </c>
    </row>
    <row r="7778" spans="1:14" x14ac:dyDescent="0.35">
      <c r="A7778" t="s">
        <v>7836</v>
      </c>
      <c r="B7778" t="s">
        <v>8059</v>
      </c>
      <c r="C7778" t="s">
        <v>8011</v>
      </c>
      <c r="D7778" t="s">
        <v>8036</v>
      </c>
      <c r="E7778" s="1">
        <v>45504</v>
      </c>
      <c r="F7778">
        <v>11290.5</v>
      </c>
      <c r="G7778">
        <v>941</v>
      </c>
      <c r="H7778" t="s">
        <v>18</v>
      </c>
      <c r="I7778" t="str">
        <f>VLOOKUP(shipments[[#This Row],[SPID]],CHOOSE({1,2},people[[#All],[SPID]],people[[#All],[Sales_person]]),2,0)</f>
        <v>Camilla Castle</v>
      </c>
      <c r="J7778">
        <f>YEAR(shipments[[#This Row],[Shipdate]])</f>
        <v>2024</v>
      </c>
      <c r="K7778" s="22"/>
      <c r="L7778" s="22">
        <f>VLOOKUP(shipments[[#This Row],[PID]],CHOOSE({1,2},products[PID],products[Cost_per_box]),2,0)</f>
        <v>5.26</v>
      </c>
      <c r="M7778" s="22">
        <f>shipments[[#This Row],[Boxes]]*shipments[[#This Row],[cost_per_box]]</f>
        <v>4949.66</v>
      </c>
      <c r="N7778" s="22">
        <f>shipments[[#This Row],[Amount]]-shipments[[#This Row],[total cost]]</f>
        <v>6340.84</v>
      </c>
    </row>
    <row r="7779" spans="1:14" x14ac:dyDescent="0.35">
      <c r="A7779" t="s">
        <v>7837</v>
      </c>
      <c r="B7779" t="s">
        <v>8059</v>
      </c>
      <c r="C7779" t="s">
        <v>8011</v>
      </c>
      <c r="D7779" t="s">
        <v>8033</v>
      </c>
      <c r="E7779" s="1">
        <v>45302</v>
      </c>
      <c r="F7779">
        <v>2679.75</v>
      </c>
      <c r="G7779">
        <v>207</v>
      </c>
      <c r="H7779" t="s">
        <v>7</v>
      </c>
      <c r="I7779" t="str">
        <f>VLOOKUP(shipments[[#This Row],[SPID]],CHOOSE({1,2},people[[#All],[SPID]],people[[#All],[Sales_person]]),2,0)</f>
        <v>Camilla Castle</v>
      </c>
      <c r="J7779">
        <f>YEAR(shipments[[#This Row],[Shipdate]])</f>
        <v>2024</v>
      </c>
      <c r="K7779" s="22"/>
      <c r="L7779" s="22">
        <f>VLOOKUP(shipments[[#This Row],[PID]],CHOOSE({1,2},products[PID],products[Cost_per_box]),2,0)</f>
        <v>5.26</v>
      </c>
      <c r="M7779" s="22">
        <f>shipments[[#This Row],[Boxes]]*shipments[[#This Row],[cost_per_box]]</f>
        <v>1088.82</v>
      </c>
      <c r="N7779" s="22">
        <f>shipments[[#This Row],[Amount]]-shipments[[#This Row],[total cost]]</f>
        <v>1590.93</v>
      </c>
    </row>
    <row r="7780" spans="1:14" x14ac:dyDescent="0.35">
      <c r="A7780" t="s">
        <v>7838</v>
      </c>
      <c r="B7780" t="s">
        <v>8059</v>
      </c>
      <c r="C7780" t="s">
        <v>8012</v>
      </c>
      <c r="D7780" t="s">
        <v>8037</v>
      </c>
      <c r="E7780" s="1">
        <v>45259</v>
      </c>
      <c r="F7780">
        <v>8907.75</v>
      </c>
      <c r="G7780">
        <v>686</v>
      </c>
      <c r="H7780" t="s">
        <v>7</v>
      </c>
      <c r="I7780" t="str">
        <f>VLOOKUP(shipments[[#This Row],[SPID]],CHOOSE({1,2},people[[#All],[SPID]],people[[#All],[Sales_person]]),2,0)</f>
        <v>Camilla Castle</v>
      </c>
      <c r="J7780">
        <f>YEAR(shipments[[#This Row],[Shipdate]])</f>
        <v>2023</v>
      </c>
      <c r="K7780" s="22"/>
      <c r="L7780" s="22">
        <f>VLOOKUP(shipments[[#This Row],[PID]],CHOOSE({1,2},products[PID],products[Cost_per_box]),2,0)</f>
        <v>7.48</v>
      </c>
      <c r="M7780" s="22">
        <f>shipments[[#This Row],[Boxes]]*shipments[[#This Row],[cost_per_box]]</f>
        <v>5131.2800000000007</v>
      </c>
      <c r="N7780" s="22">
        <f>shipments[[#This Row],[Amount]]-shipments[[#This Row],[total cost]]</f>
        <v>3776.4699999999993</v>
      </c>
    </row>
    <row r="7781" spans="1:14" x14ac:dyDescent="0.35">
      <c r="A7781" t="s">
        <v>7839</v>
      </c>
      <c r="B7781" t="s">
        <v>8059</v>
      </c>
      <c r="C7781" t="s">
        <v>8012</v>
      </c>
      <c r="D7781" t="s">
        <v>8037</v>
      </c>
      <c r="E7781" s="1">
        <v>45219</v>
      </c>
      <c r="F7781">
        <v>828</v>
      </c>
      <c r="G7781">
        <v>60</v>
      </c>
      <c r="H7781" t="s">
        <v>7</v>
      </c>
      <c r="I7781" t="str">
        <f>VLOOKUP(shipments[[#This Row],[SPID]],CHOOSE({1,2},people[[#All],[SPID]],people[[#All],[Sales_person]]),2,0)</f>
        <v>Camilla Castle</v>
      </c>
      <c r="J7781">
        <f>YEAR(shipments[[#This Row],[Shipdate]])</f>
        <v>2023</v>
      </c>
      <c r="K7781" s="22"/>
      <c r="L7781" s="22">
        <f>VLOOKUP(shipments[[#This Row],[PID]],CHOOSE({1,2},products[PID],products[Cost_per_box]),2,0)</f>
        <v>7.48</v>
      </c>
      <c r="M7781" s="22">
        <f>shipments[[#This Row],[Boxes]]*shipments[[#This Row],[cost_per_box]]</f>
        <v>448.8</v>
      </c>
      <c r="N7781" s="22">
        <f>shipments[[#This Row],[Amount]]-shipments[[#This Row],[total cost]]</f>
        <v>379.2</v>
      </c>
    </row>
    <row r="7782" spans="1:14" x14ac:dyDescent="0.35">
      <c r="A7782" t="s">
        <v>7840</v>
      </c>
      <c r="B7782" t="s">
        <v>8059</v>
      </c>
      <c r="C7782" t="s">
        <v>8014</v>
      </c>
      <c r="D7782" t="s">
        <v>8033</v>
      </c>
      <c r="E7782" s="1">
        <v>45448</v>
      </c>
      <c r="F7782">
        <v>3762</v>
      </c>
      <c r="G7782">
        <v>753</v>
      </c>
      <c r="H7782" t="s">
        <v>7</v>
      </c>
      <c r="I7782" t="str">
        <f>VLOOKUP(shipments[[#This Row],[SPID]],CHOOSE({1,2},people[[#All],[SPID]],people[[#All],[Sales_person]]),2,0)</f>
        <v>Camilla Castle</v>
      </c>
      <c r="J7782">
        <f>YEAR(shipments[[#This Row],[Shipdate]])</f>
        <v>2024</v>
      </c>
      <c r="K7782" s="22"/>
      <c r="L7782" s="22">
        <f>VLOOKUP(shipments[[#This Row],[PID]],CHOOSE({1,2},products[PID],products[Cost_per_box]),2,0)</f>
        <v>3.85</v>
      </c>
      <c r="M7782" s="22">
        <f>shipments[[#This Row],[Boxes]]*shipments[[#This Row],[cost_per_box]]</f>
        <v>2899.05</v>
      </c>
      <c r="N7782" s="22">
        <f>shipments[[#This Row],[Amount]]-shipments[[#This Row],[total cost]]</f>
        <v>862.94999999999982</v>
      </c>
    </row>
    <row r="7783" spans="1:14" x14ac:dyDescent="0.35">
      <c r="A7783" t="s">
        <v>7841</v>
      </c>
      <c r="B7783" t="s">
        <v>8059</v>
      </c>
      <c r="C7783" t="s">
        <v>8014</v>
      </c>
      <c r="D7783" t="s">
        <v>8035</v>
      </c>
      <c r="E7783" s="1">
        <v>45293</v>
      </c>
      <c r="F7783">
        <v>3723.75</v>
      </c>
      <c r="G7783">
        <v>466</v>
      </c>
      <c r="H7783" t="s">
        <v>7</v>
      </c>
      <c r="I7783" t="str">
        <f>VLOOKUP(shipments[[#This Row],[SPID]],CHOOSE({1,2},people[[#All],[SPID]],people[[#All],[Sales_person]]),2,0)</f>
        <v>Camilla Castle</v>
      </c>
      <c r="J7783">
        <f>YEAR(shipments[[#This Row],[Shipdate]])</f>
        <v>2024</v>
      </c>
      <c r="K7783" s="22"/>
      <c r="L7783" s="22">
        <f>VLOOKUP(shipments[[#This Row],[PID]],CHOOSE({1,2},products[PID],products[Cost_per_box]),2,0)</f>
        <v>3.85</v>
      </c>
      <c r="M7783" s="22">
        <f>shipments[[#This Row],[Boxes]]*shipments[[#This Row],[cost_per_box]]</f>
        <v>1794.1000000000001</v>
      </c>
      <c r="N7783" s="22">
        <f>shipments[[#This Row],[Amount]]-shipments[[#This Row],[total cost]]</f>
        <v>1929.6499999999999</v>
      </c>
    </row>
    <row r="7784" spans="1:14" x14ac:dyDescent="0.35">
      <c r="A7784" t="s">
        <v>7842</v>
      </c>
      <c r="B7784" t="s">
        <v>8059</v>
      </c>
      <c r="C7784" t="s">
        <v>8014</v>
      </c>
      <c r="D7784" t="s">
        <v>8037</v>
      </c>
      <c r="E7784" s="1">
        <v>45252</v>
      </c>
      <c r="F7784">
        <v>4821.75</v>
      </c>
      <c r="G7784">
        <v>804</v>
      </c>
      <c r="H7784" t="s">
        <v>7</v>
      </c>
      <c r="I7784" t="str">
        <f>VLOOKUP(shipments[[#This Row],[SPID]],CHOOSE({1,2},people[[#All],[SPID]],people[[#All],[Sales_person]]),2,0)</f>
        <v>Camilla Castle</v>
      </c>
      <c r="J7784">
        <f>YEAR(shipments[[#This Row],[Shipdate]])</f>
        <v>2023</v>
      </c>
      <c r="K7784" s="22"/>
      <c r="L7784" s="22">
        <f>VLOOKUP(shipments[[#This Row],[PID]],CHOOSE({1,2},products[PID],products[Cost_per_box]),2,0)</f>
        <v>3.85</v>
      </c>
      <c r="M7784" s="22">
        <f>shipments[[#This Row],[Boxes]]*shipments[[#This Row],[cost_per_box]]</f>
        <v>3095.4</v>
      </c>
      <c r="N7784" s="22">
        <f>shipments[[#This Row],[Amount]]-shipments[[#This Row],[total cost]]</f>
        <v>1726.35</v>
      </c>
    </row>
    <row r="7785" spans="1:14" x14ac:dyDescent="0.35">
      <c r="A7785" t="s">
        <v>7843</v>
      </c>
      <c r="B7785" t="s">
        <v>8059</v>
      </c>
      <c r="C7785" t="s">
        <v>8014</v>
      </c>
      <c r="D7785" t="s">
        <v>8034</v>
      </c>
      <c r="E7785" s="1">
        <v>45378</v>
      </c>
      <c r="F7785">
        <v>3136.5</v>
      </c>
      <c r="G7785">
        <v>628</v>
      </c>
      <c r="H7785" t="s">
        <v>7</v>
      </c>
      <c r="I7785" t="str">
        <f>VLOOKUP(shipments[[#This Row],[SPID]],CHOOSE({1,2},people[[#All],[SPID]],people[[#All],[Sales_person]]),2,0)</f>
        <v>Camilla Castle</v>
      </c>
      <c r="J7785">
        <f>YEAR(shipments[[#This Row],[Shipdate]])</f>
        <v>2024</v>
      </c>
      <c r="K7785" s="22"/>
      <c r="L7785" s="22">
        <f>VLOOKUP(shipments[[#This Row],[PID]],CHOOSE({1,2},products[PID],products[Cost_per_box]),2,0)</f>
        <v>3.85</v>
      </c>
      <c r="M7785" s="22">
        <f>shipments[[#This Row],[Boxes]]*shipments[[#This Row],[cost_per_box]]</f>
        <v>2417.8000000000002</v>
      </c>
      <c r="N7785" s="22">
        <f>shipments[[#This Row],[Amount]]-shipments[[#This Row],[total cost]]</f>
        <v>718.69999999999982</v>
      </c>
    </row>
    <row r="7786" spans="1:14" x14ac:dyDescent="0.35">
      <c r="A7786" t="s">
        <v>7844</v>
      </c>
      <c r="B7786" t="s">
        <v>8059</v>
      </c>
      <c r="C7786" t="s">
        <v>8014</v>
      </c>
      <c r="D7786" t="s">
        <v>8034</v>
      </c>
      <c r="E7786" s="1">
        <v>45274</v>
      </c>
      <c r="F7786">
        <v>9069.75</v>
      </c>
      <c r="G7786">
        <v>1134</v>
      </c>
      <c r="H7786" t="s">
        <v>7</v>
      </c>
      <c r="I7786" t="str">
        <f>VLOOKUP(shipments[[#This Row],[SPID]],CHOOSE({1,2},people[[#All],[SPID]],people[[#All],[Sales_person]]),2,0)</f>
        <v>Camilla Castle</v>
      </c>
      <c r="J7786">
        <f>YEAR(shipments[[#This Row],[Shipdate]])</f>
        <v>2023</v>
      </c>
      <c r="K7786" s="22"/>
      <c r="L7786" s="22">
        <f>VLOOKUP(shipments[[#This Row],[PID]],CHOOSE({1,2},products[PID],products[Cost_per_box]),2,0)</f>
        <v>3.85</v>
      </c>
      <c r="M7786" s="22">
        <f>shipments[[#This Row],[Boxes]]*shipments[[#This Row],[cost_per_box]]</f>
        <v>4365.9000000000005</v>
      </c>
      <c r="N7786" s="22">
        <f>shipments[[#This Row],[Amount]]-shipments[[#This Row],[total cost]]</f>
        <v>4703.8499999999995</v>
      </c>
    </row>
    <row r="7787" spans="1:14" x14ac:dyDescent="0.35">
      <c r="A7787" t="s">
        <v>7845</v>
      </c>
      <c r="B7787" t="s">
        <v>8059</v>
      </c>
      <c r="C7787" t="s">
        <v>8014</v>
      </c>
      <c r="D7787" t="s">
        <v>8038</v>
      </c>
      <c r="E7787" s="1">
        <v>45348</v>
      </c>
      <c r="F7787">
        <v>18051.75</v>
      </c>
      <c r="G7787">
        <v>2257</v>
      </c>
      <c r="H7787" t="s">
        <v>7</v>
      </c>
      <c r="I7787" t="str">
        <f>VLOOKUP(shipments[[#This Row],[SPID]],CHOOSE({1,2},people[[#All],[SPID]],people[[#All],[Sales_person]]),2,0)</f>
        <v>Camilla Castle</v>
      </c>
      <c r="J7787">
        <f>YEAR(shipments[[#This Row],[Shipdate]])</f>
        <v>2024</v>
      </c>
      <c r="K7787" s="22"/>
      <c r="L7787" s="22">
        <f>VLOOKUP(shipments[[#This Row],[PID]],CHOOSE({1,2},products[PID],products[Cost_per_box]),2,0)</f>
        <v>3.85</v>
      </c>
      <c r="M7787" s="22">
        <f>shipments[[#This Row],[Boxes]]*shipments[[#This Row],[cost_per_box]]</f>
        <v>8689.4500000000007</v>
      </c>
      <c r="N7787" s="22">
        <f>shipments[[#This Row],[Amount]]-shipments[[#This Row],[total cost]]</f>
        <v>9362.2999999999993</v>
      </c>
    </row>
    <row r="7788" spans="1:14" x14ac:dyDescent="0.35">
      <c r="A7788" t="s">
        <v>7846</v>
      </c>
      <c r="B7788" t="s">
        <v>8059</v>
      </c>
      <c r="C7788" t="s">
        <v>8014</v>
      </c>
      <c r="D7788" t="s">
        <v>8037</v>
      </c>
      <c r="E7788" s="1">
        <v>45483</v>
      </c>
      <c r="F7788">
        <v>2952</v>
      </c>
      <c r="G7788">
        <v>369</v>
      </c>
      <c r="H7788" t="s">
        <v>18</v>
      </c>
      <c r="I7788" t="str">
        <f>VLOOKUP(shipments[[#This Row],[SPID]],CHOOSE({1,2},people[[#All],[SPID]],people[[#All],[Sales_person]]),2,0)</f>
        <v>Camilla Castle</v>
      </c>
      <c r="J7788">
        <f>YEAR(shipments[[#This Row],[Shipdate]])</f>
        <v>2024</v>
      </c>
      <c r="K7788" s="22"/>
      <c r="L7788" s="22">
        <f>VLOOKUP(shipments[[#This Row],[PID]],CHOOSE({1,2},products[PID],products[Cost_per_box]),2,0)</f>
        <v>3.85</v>
      </c>
      <c r="M7788" s="22">
        <f>shipments[[#This Row],[Boxes]]*shipments[[#This Row],[cost_per_box]]</f>
        <v>1420.65</v>
      </c>
      <c r="N7788" s="22">
        <f>shipments[[#This Row],[Amount]]-shipments[[#This Row],[total cost]]</f>
        <v>1531.35</v>
      </c>
    </row>
    <row r="7789" spans="1:14" x14ac:dyDescent="0.35">
      <c r="A7789" t="s">
        <v>7847</v>
      </c>
      <c r="B7789" t="s">
        <v>8059</v>
      </c>
      <c r="C7789" t="s">
        <v>8014</v>
      </c>
      <c r="D7789" t="s">
        <v>8034</v>
      </c>
      <c r="E7789" s="1">
        <v>45072</v>
      </c>
      <c r="F7789">
        <v>7443</v>
      </c>
      <c r="G7789">
        <v>827</v>
      </c>
      <c r="H7789" t="s">
        <v>7</v>
      </c>
      <c r="I7789" t="str">
        <f>VLOOKUP(shipments[[#This Row],[SPID]],CHOOSE({1,2},people[[#All],[SPID]],people[[#All],[Sales_person]]),2,0)</f>
        <v>Camilla Castle</v>
      </c>
      <c r="J7789">
        <f>YEAR(shipments[[#This Row],[Shipdate]])</f>
        <v>2023</v>
      </c>
      <c r="K7789" s="22"/>
      <c r="L7789" s="22">
        <f>VLOOKUP(shipments[[#This Row],[PID]],CHOOSE({1,2},products[PID],products[Cost_per_box]),2,0)</f>
        <v>3.85</v>
      </c>
      <c r="M7789" s="22">
        <f>shipments[[#This Row],[Boxes]]*shipments[[#This Row],[cost_per_box]]</f>
        <v>3183.9500000000003</v>
      </c>
      <c r="N7789" s="22">
        <f>shipments[[#This Row],[Amount]]-shipments[[#This Row],[total cost]]</f>
        <v>4259.0499999999993</v>
      </c>
    </row>
    <row r="7790" spans="1:14" x14ac:dyDescent="0.35">
      <c r="A7790" t="s">
        <v>7848</v>
      </c>
      <c r="B7790" t="s">
        <v>8059</v>
      </c>
      <c r="C7790" t="s">
        <v>8015</v>
      </c>
      <c r="D7790" t="s">
        <v>8037</v>
      </c>
      <c r="E7790" s="1">
        <v>44945</v>
      </c>
      <c r="F7790">
        <v>11803.5</v>
      </c>
      <c r="G7790">
        <v>1476</v>
      </c>
      <c r="H7790" t="s">
        <v>7</v>
      </c>
      <c r="I7790" t="str">
        <f>VLOOKUP(shipments[[#This Row],[SPID]],CHOOSE({1,2},people[[#All],[SPID]],people[[#All],[Sales_person]]),2,0)</f>
        <v>Camilla Castle</v>
      </c>
      <c r="J7790">
        <f>YEAR(shipments[[#This Row],[Shipdate]])</f>
        <v>2023</v>
      </c>
      <c r="K7790" s="22"/>
      <c r="L7790" s="22">
        <f>VLOOKUP(shipments[[#This Row],[PID]],CHOOSE({1,2},products[PID],products[Cost_per_box]),2,0)</f>
        <v>5.72</v>
      </c>
      <c r="M7790" s="22">
        <f>shipments[[#This Row],[Boxes]]*shipments[[#This Row],[cost_per_box]]</f>
        <v>8442.7199999999993</v>
      </c>
      <c r="N7790" s="22">
        <f>shipments[[#This Row],[Amount]]-shipments[[#This Row],[total cost]]</f>
        <v>3360.7800000000007</v>
      </c>
    </row>
    <row r="7791" spans="1:14" x14ac:dyDescent="0.35">
      <c r="A7791" t="s">
        <v>7849</v>
      </c>
      <c r="B7791" t="s">
        <v>8059</v>
      </c>
      <c r="C7791" t="s">
        <v>8015</v>
      </c>
      <c r="D7791" t="s">
        <v>8033</v>
      </c>
      <c r="E7791" s="1">
        <v>45135</v>
      </c>
      <c r="F7791">
        <v>2673</v>
      </c>
      <c r="G7791">
        <v>335</v>
      </c>
      <c r="H7791" t="s">
        <v>7</v>
      </c>
      <c r="I7791" t="str">
        <f>VLOOKUP(shipments[[#This Row],[SPID]],CHOOSE({1,2},people[[#All],[SPID]],people[[#All],[Sales_person]]),2,0)</f>
        <v>Camilla Castle</v>
      </c>
      <c r="J7791">
        <f>YEAR(shipments[[#This Row],[Shipdate]])</f>
        <v>2023</v>
      </c>
      <c r="K7791" s="22"/>
      <c r="L7791" s="22">
        <f>VLOOKUP(shipments[[#This Row],[PID]],CHOOSE({1,2},products[PID],products[Cost_per_box]),2,0)</f>
        <v>5.72</v>
      </c>
      <c r="M7791" s="22">
        <f>shipments[[#This Row],[Boxes]]*shipments[[#This Row],[cost_per_box]]</f>
        <v>1916.1999999999998</v>
      </c>
      <c r="N7791" s="22">
        <f>shipments[[#This Row],[Amount]]-shipments[[#This Row],[total cost]]</f>
        <v>756.80000000000018</v>
      </c>
    </row>
    <row r="7792" spans="1:14" x14ac:dyDescent="0.35">
      <c r="A7792" t="s">
        <v>7850</v>
      </c>
      <c r="B7792" t="s">
        <v>8059</v>
      </c>
      <c r="C7792" t="s">
        <v>8015</v>
      </c>
      <c r="D7792" t="s">
        <v>8034</v>
      </c>
      <c r="E7792" s="1">
        <v>45223</v>
      </c>
      <c r="F7792">
        <v>3300.75</v>
      </c>
      <c r="G7792">
        <v>661</v>
      </c>
      <c r="H7792" t="s">
        <v>7</v>
      </c>
      <c r="I7792" t="str">
        <f>VLOOKUP(shipments[[#This Row],[SPID]],CHOOSE({1,2},people[[#All],[SPID]],people[[#All],[Sales_person]]),2,0)</f>
        <v>Camilla Castle</v>
      </c>
      <c r="J7792">
        <f>YEAR(shipments[[#This Row],[Shipdate]])</f>
        <v>2023</v>
      </c>
      <c r="K7792" s="22"/>
      <c r="L7792" s="22">
        <f>VLOOKUP(shipments[[#This Row],[PID]],CHOOSE({1,2},products[PID],products[Cost_per_box]),2,0)</f>
        <v>5.72</v>
      </c>
      <c r="M7792" s="22">
        <f>shipments[[#This Row],[Boxes]]*shipments[[#This Row],[cost_per_box]]</f>
        <v>3780.9199999999996</v>
      </c>
      <c r="N7792" s="22">
        <f>shipments[[#This Row],[Amount]]-shipments[[#This Row],[total cost]]</f>
        <v>-480.16999999999962</v>
      </c>
    </row>
    <row r="7793" spans="1:14" x14ac:dyDescent="0.35">
      <c r="A7793" t="s">
        <v>7851</v>
      </c>
      <c r="B7793" t="s">
        <v>8059</v>
      </c>
      <c r="C7793" t="s">
        <v>8016</v>
      </c>
      <c r="D7793" t="s">
        <v>8033</v>
      </c>
      <c r="E7793" s="1">
        <v>45566</v>
      </c>
      <c r="F7793">
        <v>4324.5</v>
      </c>
      <c r="G7793">
        <v>161</v>
      </c>
      <c r="H7793" t="s">
        <v>26</v>
      </c>
      <c r="I7793" t="str">
        <f>VLOOKUP(shipments[[#This Row],[SPID]],CHOOSE({1,2},people[[#All],[SPID]],people[[#All],[Sales_person]]),2,0)</f>
        <v>Camilla Castle</v>
      </c>
      <c r="J7793">
        <f>YEAR(shipments[[#This Row],[Shipdate]])</f>
        <v>2024</v>
      </c>
      <c r="K7793" s="22"/>
      <c r="L7793" s="22">
        <f>VLOOKUP(shipments[[#This Row],[PID]],CHOOSE({1,2},products[PID],products[Cost_per_box]),2,0)</f>
        <v>6.31</v>
      </c>
      <c r="M7793" s="22">
        <f>shipments[[#This Row],[Boxes]]*shipments[[#This Row],[cost_per_box]]</f>
        <v>1015.91</v>
      </c>
      <c r="N7793" s="22">
        <f>shipments[[#This Row],[Amount]]-shipments[[#This Row],[total cost]]</f>
        <v>3308.59</v>
      </c>
    </row>
    <row r="7794" spans="1:14" x14ac:dyDescent="0.35">
      <c r="A7794" t="s">
        <v>7852</v>
      </c>
      <c r="B7794" t="s">
        <v>8059</v>
      </c>
      <c r="C7794" t="s">
        <v>8016</v>
      </c>
      <c r="D7794" t="s">
        <v>8034</v>
      </c>
      <c r="E7794" s="1">
        <v>44932</v>
      </c>
      <c r="F7794">
        <v>1696.5</v>
      </c>
      <c r="G7794">
        <v>71</v>
      </c>
      <c r="H7794" t="s">
        <v>7</v>
      </c>
      <c r="I7794" t="str">
        <f>VLOOKUP(shipments[[#This Row],[SPID]],CHOOSE({1,2},people[[#All],[SPID]],people[[#All],[Sales_person]]),2,0)</f>
        <v>Camilla Castle</v>
      </c>
      <c r="J7794">
        <f>YEAR(shipments[[#This Row],[Shipdate]])</f>
        <v>2023</v>
      </c>
      <c r="K7794" s="22"/>
      <c r="L7794" s="22">
        <f>VLOOKUP(shipments[[#This Row],[PID]],CHOOSE({1,2},products[PID],products[Cost_per_box]),2,0)</f>
        <v>6.31</v>
      </c>
      <c r="M7794" s="22">
        <f>shipments[[#This Row],[Boxes]]*shipments[[#This Row],[cost_per_box]]</f>
        <v>448.01</v>
      </c>
      <c r="N7794" s="22">
        <f>shipments[[#This Row],[Amount]]-shipments[[#This Row],[total cost]]</f>
        <v>1248.49</v>
      </c>
    </row>
    <row r="7795" spans="1:14" x14ac:dyDescent="0.35">
      <c r="A7795" t="s">
        <v>7853</v>
      </c>
      <c r="B7795" t="s">
        <v>8059</v>
      </c>
      <c r="C7795" t="s">
        <v>8017</v>
      </c>
      <c r="D7795" t="s">
        <v>8033</v>
      </c>
      <c r="E7795" s="1">
        <v>45471</v>
      </c>
      <c r="F7795">
        <v>6061.5</v>
      </c>
      <c r="G7795">
        <v>234</v>
      </c>
      <c r="H7795" t="s">
        <v>7</v>
      </c>
      <c r="I7795" t="str">
        <f>VLOOKUP(shipments[[#This Row],[SPID]],CHOOSE({1,2},people[[#All],[SPID]],people[[#All],[Sales_person]]),2,0)</f>
        <v>Camilla Castle</v>
      </c>
      <c r="J7795">
        <f>YEAR(shipments[[#This Row],[Shipdate]])</f>
        <v>2024</v>
      </c>
      <c r="K7795" s="22"/>
      <c r="L7795" s="22">
        <f>VLOOKUP(shipments[[#This Row],[PID]],CHOOSE({1,2},products[PID],products[Cost_per_box]),2,0)</f>
        <v>9.94</v>
      </c>
      <c r="M7795" s="22">
        <f>shipments[[#This Row],[Boxes]]*shipments[[#This Row],[cost_per_box]]</f>
        <v>2325.96</v>
      </c>
      <c r="N7795" s="22">
        <f>shipments[[#This Row],[Amount]]-shipments[[#This Row],[total cost]]</f>
        <v>3735.54</v>
      </c>
    </row>
    <row r="7796" spans="1:14" x14ac:dyDescent="0.35">
      <c r="A7796" t="s">
        <v>7854</v>
      </c>
      <c r="B7796" t="s">
        <v>8059</v>
      </c>
      <c r="C7796" t="s">
        <v>8017</v>
      </c>
      <c r="D7796" t="s">
        <v>8038</v>
      </c>
      <c r="E7796" s="1">
        <v>45063</v>
      </c>
      <c r="F7796">
        <v>5249.25</v>
      </c>
      <c r="G7796">
        <v>219</v>
      </c>
      <c r="H7796" t="s">
        <v>7</v>
      </c>
      <c r="I7796" t="str">
        <f>VLOOKUP(shipments[[#This Row],[SPID]],CHOOSE({1,2},people[[#All],[SPID]],people[[#All],[Sales_person]]),2,0)</f>
        <v>Camilla Castle</v>
      </c>
      <c r="J7796">
        <f>YEAR(shipments[[#This Row],[Shipdate]])</f>
        <v>2023</v>
      </c>
      <c r="K7796" s="22"/>
      <c r="L7796" s="22">
        <f>VLOOKUP(shipments[[#This Row],[PID]],CHOOSE({1,2},products[PID],products[Cost_per_box]),2,0)</f>
        <v>9.94</v>
      </c>
      <c r="M7796" s="22">
        <f>shipments[[#This Row],[Boxes]]*shipments[[#This Row],[cost_per_box]]</f>
        <v>2176.8599999999997</v>
      </c>
      <c r="N7796" s="22">
        <f>shipments[[#This Row],[Amount]]-shipments[[#This Row],[total cost]]</f>
        <v>3072.3900000000003</v>
      </c>
    </row>
    <row r="7797" spans="1:14" x14ac:dyDescent="0.35">
      <c r="A7797" t="s">
        <v>7855</v>
      </c>
      <c r="B7797" t="s">
        <v>8059</v>
      </c>
      <c r="C7797" t="s">
        <v>8017</v>
      </c>
      <c r="D7797" t="s">
        <v>8038</v>
      </c>
      <c r="E7797" s="1">
        <v>45049</v>
      </c>
      <c r="F7797">
        <v>5134.5</v>
      </c>
      <c r="G7797">
        <v>198</v>
      </c>
      <c r="H7797" t="s">
        <v>7</v>
      </c>
      <c r="I7797" t="str">
        <f>VLOOKUP(shipments[[#This Row],[SPID]],CHOOSE({1,2},people[[#All],[SPID]],people[[#All],[Sales_person]]),2,0)</f>
        <v>Camilla Castle</v>
      </c>
      <c r="J7797">
        <f>YEAR(shipments[[#This Row],[Shipdate]])</f>
        <v>2023</v>
      </c>
      <c r="K7797" s="22"/>
      <c r="L7797" s="22">
        <f>VLOOKUP(shipments[[#This Row],[PID]],CHOOSE({1,2},products[PID],products[Cost_per_box]),2,0)</f>
        <v>9.94</v>
      </c>
      <c r="M7797" s="22">
        <f>shipments[[#This Row],[Boxes]]*shipments[[#This Row],[cost_per_box]]</f>
        <v>1968.12</v>
      </c>
      <c r="N7797" s="22">
        <f>shipments[[#This Row],[Amount]]-shipments[[#This Row],[total cost]]</f>
        <v>3166.38</v>
      </c>
    </row>
    <row r="7798" spans="1:14" x14ac:dyDescent="0.35">
      <c r="A7798" t="s">
        <v>7856</v>
      </c>
      <c r="B7798" t="s">
        <v>8059</v>
      </c>
      <c r="C7798" t="s">
        <v>8017</v>
      </c>
      <c r="D7798" t="s">
        <v>8038</v>
      </c>
      <c r="E7798" s="1">
        <v>45047</v>
      </c>
      <c r="F7798">
        <v>5602.5</v>
      </c>
      <c r="G7798">
        <v>208</v>
      </c>
      <c r="H7798" t="s">
        <v>7</v>
      </c>
      <c r="I7798" t="str">
        <f>VLOOKUP(shipments[[#This Row],[SPID]],CHOOSE({1,2},people[[#All],[SPID]],people[[#All],[Sales_person]]),2,0)</f>
        <v>Camilla Castle</v>
      </c>
      <c r="J7798">
        <f>YEAR(shipments[[#This Row],[Shipdate]])</f>
        <v>2023</v>
      </c>
      <c r="K7798" s="22"/>
      <c r="L7798" s="22">
        <f>VLOOKUP(shipments[[#This Row],[PID]],CHOOSE({1,2},products[PID],products[Cost_per_box]),2,0)</f>
        <v>9.94</v>
      </c>
      <c r="M7798" s="22">
        <f>shipments[[#This Row],[Boxes]]*shipments[[#This Row],[cost_per_box]]</f>
        <v>2067.52</v>
      </c>
      <c r="N7798" s="22">
        <f>shipments[[#This Row],[Amount]]-shipments[[#This Row],[total cost]]</f>
        <v>3534.98</v>
      </c>
    </row>
    <row r="7799" spans="1:14" x14ac:dyDescent="0.35">
      <c r="A7799" t="s">
        <v>7857</v>
      </c>
      <c r="B7799" t="s">
        <v>8059</v>
      </c>
      <c r="C7799" t="s">
        <v>8018</v>
      </c>
      <c r="D7799" t="s">
        <v>8033</v>
      </c>
      <c r="E7799" s="1">
        <v>45341</v>
      </c>
      <c r="F7799">
        <v>3566.25</v>
      </c>
      <c r="G7799">
        <v>170</v>
      </c>
      <c r="H7799" t="s">
        <v>7</v>
      </c>
      <c r="I7799" t="str">
        <f>VLOOKUP(shipments[[#This Row],[SPID]],CHOOSE({1,2},people[[#All],[SPID]],people[[#All],[Sales_person]]),2,0)</f>
        <v>Camilla Castle</v>
      </c>
      <c r="J7799">
        <f>YEAR(shipments[[#This Row],[Shipdate]])</f>
        <v>2024</v>
      </c>
      <c r="K7799" s="22"/>
      <c r="L7799" s="22">
        <f>VLOOKUP(shipments[[#This Row],[PID]],CHOOSE({1,2},products[PID],products[Cost_per_box]),2,0)</f>
        <v>7.73</v>
      </c>
      <c r="M7799" s="22">
        <f>shipments[[#This Row],[Boxes]]*shipments[[#This Row],[cost_per_box]]</f>
        <v>1314.1000000000001</v>
      </c>
      <c r="N7799" s="22">
        <f>shipments[[#This Row],[Amount]]-shipments[[#This Row],[total cost]]</f>
        <v>2252.1499999999996</v>
      </c>
    </row>
    <row r="7800" spans="1:14" x14ac:dyDescent="0.35">
      <c r="A7800" t="s">
        <v>7858</v>
      </c>
      <c r="B7800" t="s">
        <v>8059</v>
      </c>
      <c r="C7800" t="s">
        <v>8019</v>
      </c>
      <c r="D7800" t="s">
        <v>8038</v>
      </c>
      <c r="E7800" s="1">
        <v>45322</v>
      </c>
      <c r="F7800">
        <v>11169</v>
      </c>
      <c r="G7800">
        <v>532</v>
      </c>
      <c r="H7800" t="s">
        <v>7</v>
      </c>
      <c r="I7800" t="str">
        <f>VLOOKUP(shipments[[#This Row],[SPID]],CHOOSE({1,2},people[[#All],[SPID]],people[[#All],[Sales_person]]),2,0)</f>
        <v>Camilla Castle</v>
      </c>
      <c r="J7800">
        <f>YEAR(shipments[[#This Row],[Shipdate]])</f>
        <v>2024</v>
      </c>
      <c r="K7800" s="22"/>
      <c r="L7800" s="22">
        <f>VLOOKUP(shipments[[#This Row],[PID]],CHOOSE({1,2},products[PID],products[Cost_per_box]),2,0)</f>
        <v>3.68</v>
      </c>
      <c r="M7800" s="22">
        <f>shipments[[#This Row],[Boxes]]*shipments[[#This Row],[cost_per_box]]</f>
        <v>1957.76</v>
      </c>
      <c r="N7800" s="22">
        <f>shipments[[#This Row],[Amount]]-shipments[[#This Row],[total cost]]</f>
        <v>9211.24</v>
      </c>
    </row>
    <row r="7801" spans="1:14" x14ac:dyDescent="0.35">
      <c r="A7801" t="s">
        <v>7859</v>
      </c>
      <c r="B7801" t="s">
        <v>8059</v>
      </c>
      <c r="C7801" t="s">
        <v>8019</v>
      </c>
      <c r="D7801" t="s">
        <v>8038</v>
      </c>
      <c r="E7801" s="1">
        <v>45086</v>
      </c>
      <c r="F7801">
        <v>11556</v>
      </c>
      <c r="G7801">
        <v>578</v>
      </c>
      <c r="H7801" t="s">
        <v>7</v>
      </c>
      <c r="I7801" t="str">
        <f>VLOOKUP(shipments[[#This Row],[SPID]],CHOOSE({1,2},people[[#All],[SPID]],people[[#All],[Sales_person]]),2,0)</f>
        <v>Camilla Castle</v>
      </c>
      <c r="J7801">
        <f>YEAR(shipments[[#This Row],[Shipdate]])</f>
        <v>2023</v>
      </c>
      <c r="K7801" s="22"/>
      <c r="L7801" s="22">
        <f>VLOOKUP(shipments[[#This Row],[PID]],CHOOSE({1,2},products[PID],products[Cost_per_box]),2,0)</f>
        <v>3.68</v>
      </c>
      <c r="M7801" s="22">
        <f>shipments[[#This Row],[Boxes]]*shipments[[#This Row],[cost_per_box]]</f>
        <v>2127.04</v>
      </c>
      <c r="N7801" s="22">
        <f>shipments[[#This Row],[Amount]]-shipments[[#This Row],[total cost]]</f>
        <v>9428.9599999999991</v>
      </c>
    </row>
    <row r="7802" spans="1:14" x14ac:dyDescent="0.35">
      <c r="A7802" t="s">
        <v>7860</v>
      </c>
      <c r="B7802" t="s">
        <v>8059</v>
      </c>
      <c r="C7802" t="s">
        <v>8020</v>
      </c>
      <c r="D7802" t="s">
        <v>8033</v>
      </c>
      <c r="E7802" s="1">
        <v>45490</v>
      </c>
      <c r="F7802">
        <v>4907.25</v>
      </c>
      <c r="G7802">
        <v>328</v>
      </c>
      <c r="H7802" t="s">
        <v>18</v>
      </c>
      <c r="I7802" t="str">
        <f>VLOOKUP(shipments[[#This Row],[SPID]],CHOOSE({1,2},people[[#All],[SPID]],people[[#All],[Sales_person]]),2,0)</f>
        <v>Camilla Castle</v>
      </c>
      <c r="J7802">
        <f>YEAR(shipments[[#This Row],[Shipdate]])</f>
        <v>2024</v>
      </c>
      <c r="K7802" s="22"/>
      <c r="L7802" s="22">
        <f>VLOOKUP(shipments[[#This Row],[PID]],CHOOSE({1,2},products[PID],products[Cost_per_box]),2,0)</f>
        <v>8.2200000000000006</v>
      </c>
      <c r="M7802" s="22">
        <f>shipments[[#This Row],[Boxes]]*shipments[[#This Row],[cost_per_box]]</f>
        <v>2696.1600000000003</v>
      </c>
      <c r="N7802" s="22">
        <f>shipments[[#This Row],[Amount]]-shipments[[#This Row],[total cost]]</f>
        <v>2211.0899999999997</v>
      </c>
    </row>
    <row r="7803" spans="1:14" x14ac:dyDescent="0.35">
      <c r="A7803" t="s">
        <v>7861</v>
      </c>
      <c r="B7803" t="s">
        <v>8059</v>
      </c>
      <c r="C7803" t="s">
        <v>8020</v>
      </c>
      <c r="D7803" t="s">
        <v>8038</v>
      </c>
      <c r="E7803" s="1">
        <v>45434</v>
      </c>
      <c r="F7803">
        <v>3377.25</v>
      </c>
      <c r="G7803">
        <v>242</v>
      </c>
      <c r="H7803" t="s">
        <v>7</v>
      </c>
      <c r="I7803" t="str">
        <f>VLOOKUP(shipments[[#This Row],[SPID]],CHOOSE({1,2},people[[#All],[SPID]],people[[#All],[Sales_person]]),2,0)</f>
        <v>Camilla Castle</v>
      </c>
      <c r="J7803">
        <f>YEAR(shipments[[#This Row],[Shipdate]])</f>
        <v>2024</v>
      </c>
      <c r="K7803" s="22"/>
      <c r="L7803" s="22">
        <f>VLOOKUP(shipments[[#This Row],[PID]],CHOOSE({1,2},products[PID],products[Cost_per_box]),2,0)</f>
        <v>8.2200000000000006</v>
      </c>
      <c r="M7803" s="22">
        <f>shipments[[#This Row],[Boxes]]*shipments[[#This Row],[cost_per_box]]</f>
        <v>1989.2400000000002</v>
      </c>
      <c r="N7803" s="22">
        <f>shipments[[#This Row],[Amount]]-shipments[[#This Row],[total cost]]</f>
        <v>1388.0099999999998</v>
      </c>
    </row>
    <row r="7804" spans="1:14" x14ac:dyDescent="0.35">
      <c r="A7804" t="s">
        <v>7862</v>
      </c>
      <c r="B7804" t="s">
        <v>8059</v>
      </c>
      <c r="C7804" t="s">
        <v>8020</v>
      </c>
      <c r="D7804" t="s">
        <v>8034</v>
      </c>
      <c r="E7804" s="1">
        <v>45553</v>
      </c>
      <c r="F7804">
        <v>3244.5</v>
      </c>
      <c r="G7804">
        <v>232</v>
      </c>
      <c r="H7804" t="s">
        <v>26</v>
      </c>
      <c r="I7804" t="str">
        <f>VLOOKUP(shipments[[#This Row],[SPID]],CHOOSE({1,2},people[[#All],[SPID]],people[[#All],[Sales_person]]),2,0)</f>
        <v>Camilla Castle</v>
      </c>
      <c r="J7804">
        <f>YEAR(shipments[[#This Row],[Shipdate]])</f>
        <v>2024</v>
      </c>
      <c r="K7804" s="22"/>
      <c r="L7804" s="22">
        <f>VLOOKUP(shipments[[#This Row],[PID]],CHOOSE({1,2},products[PID],products[Cost_per_box]),2,0)</f>
        <v>8.2200000000000006</v>
      </c>
      <c r="M7804" s="22">
        <f>shipments[[#This Row],[Boxes]]*shipments[[#This Row],[cost_per_box]]</f>
        <v>1907.0400000000002</v>
      </c>
      <c r="N7804" s="22">
        <f>shipments[[#This Row],[Amount]]-shipments[[#This Row],[total cost]]</f>
        <v>1337.4599999999998</v>
      </c>
    </row>
    <row r="7805" spans="1:14" x14ac:dyDescent="0.35">
      <c r="A7805" t="s">
        <v>7863</v>
      </c>
      <c r="B7805" t="s">
        <v>8059</v>
      </c>
      <c r="C7805" t="s">
        <v>8020</v>
      </c>
      <c r="D7805" t="s">
        <v>8033</v>
      </c>
      <c r="E7805" s="1">
        <v>45127</v>
      </c>
      <c r="F7805">
        <v>4070.25</v>
      </c>
      <c r="G7805">
        <v>255</v>
      </c>
      <c r="H7805" t="s">
        <v>7</v>
      </c>
      <c r="I7805" t="str">
        <f>VLOOKUP(shipments[[#This Row],[SPID]],CHOOSE({1,2},people[[#All],[SPID]],people[[#All],[Sales_person]]),2,0)</f>
        <v>Camilla Castle</v>
      </c>
      <c r="J7805">
        <f>YEAR(shipments[[#This Row],[Shipdate]])</f>
        <v>2023</v>
      </c>
      <c r="K7805" s="22"/>
      <c r="L7805" s="22">
        <f>VLOOKUP(shipments[[#This Row],[PID]],CHOOSE({1,2},products[PID],products[Cost_per_box]),2,0)</f>
        <v>8.2200000000000006</v>
      </c>
      <c r="M7805" s="22">
        <f>shipments[[#This Row],[Boxes]]*shipments[[#This Row],[cost_per_box]]</f>
        <v>2096.1000000000004</v>
      </c>
      <c r="N7805" s="22">
        <f>shipments[[#This Row],[Amount]]-shipments[[#This Row],[total cost]]</f>
        <v>1974.1499999999996</v>
      </c>
    </row>
    <row r="7806" spans="1:14" x14ac:dyDescent="0.35">
      <c r="A7806" t="s">
        <v>7864</v>
      </c>
      <c r="B7806" t="s">
        <v>8059</v>
      </c>
      <c r="C7806" t="s">
        <v>8021</v>
      </c>
      <c r="D7806" t="s">
        <v>8034</v>
      </c>
      <c r="E7806" s="1">
        <v>45348</v>
      </c>
      <c r="F7806">
        <v>6090.75</v>
      </c>
      <c r="G7806">
        <v>305</v>
      </c>
      <c r="H7806" t="s">
        <v>7</v>
      </c>
      <c r="I7806" t="str">
        <f>VLOOKUP(shipments[[#This Row],[SPID]],CHOOSE({1,2},people[[#All],[SPID]],people[[#All],[Sales_person]]),2,0)</f>
        <v>Camilla Castle</v>
      </c>
      <c r="J7806">
        <f>YEAR(shipments[[#This Row],[Shipdate]])</f>
        <v>2024</v>
      </c>
      <c r="K7806" s="22"/>
      <c r="L7806" s="22">
        <f>VLOOKUP(shipments[[#This Row],[PID]],CHOOSE({1,2},products[PID],products[Cost_per_box]),2,0)</f>
        <v>10.23</v>
      </c>
      <c r="M7806" s="22">
        <f>shipments[[#This Row],[Boxes]]*shipments[[#This Row],[cost_per_box]]</f>
        <v>3120.15</v>
      </c>
      <c r="N7806" s="22">
        <f>shipments[[#This Row],[Amount]]-shipments[[#This Row],[total cost]]</f>
        <v>2970.6</v>
      </c>
    </row>
    <row r="7807" spans="1:14" x14ac:dyDescent="0.35">
      <c r="A7807" t="s">
        <v>7865</v>
      </c>
      <c r="B7807" t="s">
        <v>8059</v>
      </c>
      <c r="C7807" t="s">
        <v>8021</v>
      </c>
      <c r="D7807" t="s">
        <v>8038</v>
      </c>
      <c r="E7807" s="1">
        <v>45205</v>
      </c>
      <c r="F7807">
        <v>9513</v>
      </c>
      <c r="G7807">
        <v>453</v>
      </c>
      <c r="H7807" t="s">
        <v>7</v>
      </c>
      <c r="I7807" t="str">
        <f>VLOOKUP(shipments[[#This Row],[SPID]],CHOOSE({1,2},people[[#All],[SPID]],people[[#All],[Sales_person]]),2,0)</f>
        <v>Camilla Castle</v>
      </c>
      <c r="J7807">
        <f>YEAR(shipments[[#This Row],[Shipdate]])</f>
        <v>2023</v>
      </c>
      <c r="K7807" s="22"/>
      <c r="L7807" s="22">
        <f>VLOOKUP(shipments[[#This Row],[PID]],CHOOSE({1,2},products[PID],products[Cost_per_box]),2,0)</f>
        <v>10.23</v>
      </c>
      <c r="M7807" s="22">
        <f>shipments[[#This Row],[Boxes]]*shipments[[#This Row],[cost_per_box]]</f>
        <v>4634.1900000000005</v>
      </c>
      <c r="N7807" s="22">
        <f>shipments[[#This Row],[Amount]]-shipments[[#This Row],[total cost]]</f>
        <v>4878.8099999999995</v>
      </c>
    </row>
    <row r="7808" spans="1:14" x14ac:dyDescent="0.35">
      <c r="A7808" t="s">
        <v>7866</v>
      </c>
      <c r="B7808" t="s">
        <v>8059</v>
      </c>
      <c r="C7808" t="s">
        <v>8022</v>
      </c>
      <c r="D7808" t="s">
        <v>8037</v>
      </c>
      <c r="E7808" s="1">
        <v>45015</v>
      </c>
      <c r="F7808">
        <v>789.75</v>
      </c>
      <c r="G7808">
        <v>61</v>
      </c>
      <c r="H7808" t="s">
        <v>7</v>
      </c>
      <c r="I7808" t="str">
        <f>VLOOKUP(shipments[[#This Row],[SPID]],CHOOSE({1,2},people[[#All],[SPID]],people[[#All],[Sales_person]]),2,0)</f>
        <v>Camilla Castle</v>
      </c>
      <c r="J7808">
        <f>YEAR(shipments[[#This Row],[Shipdate]])</f>
        <v>2023</v>
      </c>
      <c r="K7808" s="22"/>
      <c r="L7808" s="22">
        <f>VLOOKUP(shipments[[#This Row],[PID]],CHOOSE({1,2},products[PID],products[Cost_per_box]),2,0)</f>
        <v>4.74</v>
      </c>
      <c r="M7808" s="22">
        <f>shipments[[#This Row],[Boxes]]*shipments[[#This Row],[cost_per_box]]</f>
        <v>289.14</v>
      </c>
      <c r="N7808" s="22">
        <f>shipments[[#This Row],[Amount]]-shipments[[#This Row],[total cost]]</f>
        <v>500.61</v>
      </c>
    </row>
    <row r="7809" spans="1:14" x14ac:dyDescent="0.35">
      <c r="A7809" t="s">
        <v>7867</v>
      </c>
      <c r="B7809" t="s">
        <v>8059</v>
      </c>
      <c r="C7809" t="s">
        <v>8022</v>
      </c>
      <c r="D7809" t="s">
        <v>8033</v>
      </c>
      <c r="E7809" s="1">
        <v>44986</v>
      </c>
      <c r="F7809">
        <v>4486.5</v>
      </c>
      <c r="G7809">
        <v>300</v>
      </c>
      <c r="H7809" t="s">
        <v>7</v>
      </c>
      <c r="I7809" t="str">
        <f>VLOOKUP(shipments[[#This Row],[SPID]],CHOOSE({1,2},people[[#All],[SPID]],people[[#All],[Sales_person]]),2,0)</f>
        <v>Camilla Castle</v>
      </c>
      <c r="J7809">
        <f>YEAR(shipments[[#This Row],[Shipdate]])</f>
        <v>2023</v>
      </c>
      <c r="K7809" s="22"/>
      <c r="L7809" s="22">
        <f>VLOOKUP(shipments[[#This Row],[PID]],CHOOSE({1,2},products[PID],products[Cost_per_box]),2,0)</f>
        <v>4.74</v>
      </c>
      <c r="M7809" s="22">
        <f>shipments[[#This Row],[Boxes]]*shipments[[#This Row],[cost_per_box]]</f>
        <v>1422</v>
      </c>
      <c r="N7809" s="22">
        <f>shipments[[#This Row],[Amount]]-shipments[[#This Row],[total cost]]</f>
        <v>3064.5</v>
      </c>
    </row>
    <row r="7810" spans="1:14" x14ac:dyDescent="0.35">
      <c r="A7810" t="s">
        <v>7868</v>
      </c>
      <c r="B7810" t="s">
        <v>8059</v>
      </c>
      <c r="C7810" t="s">
        <v>8022</v>
      </c>
      <c r="D7810" t="s">
        <v>8034</v>
      </c>
      <c r="E7810" s="1">
        <v>45518</v>
      </c>
      <c r="F7810">
        <v>8295.75</v>
      </c>
      <c r="G7810">
        <v>554</v>
      </c>
      <c r="H7810" t="s">
        <v>40</v>
      </c>
      <c r="I7810" t="str">
        <f>VLOOKUP(shipments[[#This Row],[SPID]],CHOOSE({1,2},people[[#All],[SPID]],people[[#All],[Sales_person]]),2,0)</f>
        <v>Camilla Castle</v>
      </c>
      <c r="J7810">
        <f>YEAR(shipments[[#This Row],[Shipdate]])</f>
        <v>2024</v>
      </c>
      <c r="K7810" s="22"/>
      <c r="L7810" s="22">
        <f>VLOOKUP(shipments[[#This Row],[PID]],CHOOSE({1,2},products[PID],products[Cost_per_box]),2,0)</f>
        <v>4.74</v>
      </c>
      <c r="M7810" s="22">
        <f>shipments[[#This Row],[Boxes]]*shipments[[#This Row],[cost_per_box]]</f>
        <v>2625.96</v>
      </c>
      <c r="N7810" s="22">
        <f>shipments[[#This Row],[Amount]]-shipments[[#This Row],[total cost]]</f>
        <v>5669.79</v>
      </c>
    </row>
    <row r="7811" spans="1:14" x14ac:dyDescent="0.35">
      <c r="A7811" t="s">
        <v>7869</v>
      </c>
      <c r="B7811" t="s">
        <v>8059</v>
      </c>
      <c r="C7811" t="s">
        <v>8023</v>
      </c>
      <c r="D7811" t="s">
        <v>8034</v>
      </c>
      <c r="E7811" s="1">
        <v>45355</v>
      </c>
      <c r="F7811">
        <v>1464.75</v>
      </c>
      <c r="G7811">
        <v>147</v>
      </c>
      <c r="H7811" t="s">
        <v>7</v>
      </c>
      <c r="I7811" t="str">
        <f>VLOOKUP(shipments[[#This Row],[SPID]],CHOOSE({1,2},people[[#All],[SPID]],people[[#All],[Sales_person]]),2,0)</f>
        <v>Camilla Castle</v>
      </c>
      <c r="J7811">
        <f>YEAR(shipments[[#This Row],[Shipdate]])</f>
        <v>2024</v>
      </c>
      <c r="K7811" s="22"/>
      <c r="L7811" s="22">
        <f>VLOOKUP(shipments[[#This Row],[PID]],CHOOSE({1,2},products[PID],products[Cost_per_box]),2,0)</f>
        <v>10.51</v>
      </c>
      <c r="M7811" s="22">
        <f>shipments[[#This Row],[Boxes]]*shipments[[#This Row],[cost_per_box]]</f>
        <v>1544.97</v>
      </c>
      <c r="N7811" s="22">
        <f>shipments[[#This Row],[Amount]]-shipments[[#This Row],[total cost]]</f>
        <v>-80.220000000000027</v>
      </c>
    </row>
    <row r="7812" spans="1:14" x14ac:dyDescent="0.35">
      <c r="A7812" t="s">
        <v>7870</v>
      </c>
      <c r="B7812" t="s">
        <v>8059</v>
      </c>
      <c r="C7812" t="s">
        <v>8023</v>
      </c>
      <c r="D7812" t="s">
        <v>8038</v>
      </c>
      <c r="E7812" s="1">
        <v>44971</v>
      </c>
      <c r="F7812">
        <v>3955.5</v>
      </c>
      <c r="G7812">
        <v>440</v>
      </c>
      <c r="H7812" t="s">
        <v>7</v>
      </c>
      <c r="I7812" t="str">
        <f>VLOOKUP(shipments[[#This Row],[SPID]],CHOOSE({1,2},people[[#All],[SPID]],people[[#All],[Sales_person]]),2,0)</f>
        <v>Camilla Castle</v>
      </c>
      <c r="J7812">
        <f>YEAR(shipments[[#This Row],[Shipdate]])</f>
        <v>2023</v>
      </c>
      <c r="K7812" s="22"/>
      <c r="L7812" s="22">
        <f>VLOOKUP(shipments[[#This Row],[PID]],CHOOSE({1,2},products[PID],products[Cost_per_box]),2,0)</f>
        <v>10.51</v>
      </c>
      <c r="M7812" s="22">
        <f>shipments[[#This Row],[Boxes]]*shipments[[#This Row],[cost_per_box]]</f>
        <v>4624.3999999999996</v>
      </c>
      <c r="N7812" s="22">
        <f>shipments[[#This Row],[Amount]]-shipments[[#This Row],[total cost]]</f>
        <v>-668.89999999999964</v>
      </c>
    </row>
    <row r="7813" spans="1:14" x14ac:dyDescent="0.35">
      <c r="A7813" t="s">
        <v>7871</v>
      </c>
      <c r="B7813" t="s">
        <v>8059</v>
      </c>
      <c r="C7813" t="s">
        <v>8023</v>
      </c>
      <c r="D7813" t="s">
        <v>8038</v>
      </c>
      <c r="E7813" s="1">
        <v>45034</v>
      </c>
      <c r="F7813">
        <v>11049.75</v>
      </c>
      <c r="G7813">
        <v>1842</v>
      </c>
      <c r="H7813" t="s">
        <v>7</v>
      </c>
      <c r="I7813" t="str">
        <f>VLOOKUP(shipments[[#This Row],[SPID]],CHOOSE({1,2},people[[#All],[SPID]],people[[#All],[Sales_person]]),2,0)</f>
        <v>Camilla Castle</v>
      </c>
      <c r="J7813">
        <f>YEAR(shipments[[#This Row],[Shipdate]])</f>
        <v>2023</v>
      </c>
      <c r="K7813" s="22"/>
      <c r="L7813" s="22">
        <f>VLOOKUP(shipments[[#This Row],[PID]],CHOOSE({1,2},products[PID],products[Cost_per_box]),2,0)</f>
        <v>10.51</v>
      </c>
      <c r="M7813" s="22">
        <f>shipments[[#This Row],[Boxes]]*shipments[[#This Row],[cost_per_box]]</f>
        <v>19359.419999999998</v>
      </c>
      <c r="N7813" s="22">
        <f>shipments[[#This Row],[Amount]]-shipments[[#This Row],[total cost]]</f>
        <v>-8309.6699999999983</v>
      </c>
    </row>
    <row r="7814" spans="1:14" x14ac:dyDescent="0.35">
      <c r="A7814" t="s">
        <v>7872</v>
      </c>
      <c r="B7814" t="s">
        <v>8059</v>
      </c>
      <c r="C7814" t="s">
        <v>8025</v>
      </c>
      <c r="D7814" t="s">
        <v>8038</v>
      </c>
      <c r="E7814" s="1">
        <v>45021</v>
      </c>
      <c r="F7814">
        <v>7051.5</v>
      </c>
      <c r="G7814">
        <v>415</v>
      </c>
      <c r="H7814" t="s">
        <v>7</v>
      </c>
      <c r="I7814" t="str">
        <f>VLOOKUP(shipments[[#This Row],[SPID]],CHOOSE({1,2},people[[#All],[SPID]],people[[#All],[Sales_person]]),2,0)</f>
        <v>Camilla Castle</v>
      </c>
      <c r="J7814">
        <f>YEAR(shipments[[#This Row],[Shipdate]])</f>
        <v>2023</v>
      </c>
      <c r="K7814" s="22"/>
      <c r="L7814" s="22">
        <f>VLOOKUP(shipments[[#This Row],[PID]],CHOOSE({1,2},products[PID],products[Cost_per_box]),2,0)</f>
        <v>12.41</v>
      </c>
      <c r="M7814" s="22">
        <f>shipments[[#This Row],[Boxes]]*shipments[[#This Row],[cost_per_box]]</f>
        <v>5150.1499999999996</v>
      </c>
      <c r="N7814" s="22">
        <f>shipments[[#This Row],[Amount]]-shipments[[#This Row],[total cost]]</f>
        <v>1901.3500000000004</v>
      </c>
    </row>
    <row r="7815" spans="1:14" x14ac:dyDescent="0.35">
      <c r="A7815" t="s">
        <v>7873</v>
      </c>
      <c r="B7815" t="s">
        <v>8059</v>
      </c>
      <c r="C7815" t="s">
        <v>8025</v>
      </c>
      <c r="D7815" t="s">
        <v>8038</v>
      </c>
      <c r="E7815" s="1">
        <v>45104</v>
      </c>
      <c r="F7815">
        <v>3771</v>
      </c>
      <c r="G7815">
        <v>210</v>
      </c>
      <c r="H7815" t="s">
        <v>7</v>
      </c>
      <c r="I7815" t="str">
        <f>VLOOKUP(shipments[[#This Row],[SPID]],CHOOSE({1,2},people[[#All],[SPID]],people[[#All],[Sales_person]]),2,0)</f>
        <v>Camilla Castle</v>
      </c>
      <c r="J7815">
        <f>YEAR(shipments[[#This Row],[Shipdate]])</f>
        <v>2023</v>
      </c>
      <c r="K7815" s="22"/>
      <c r="L7815" s="22">
        <f>VLOOKUP(shipments[[#This Row],[PID]],CHOOSE({1,2},products[PID],products[Cost_per_box]),2,0)</f>
        <v>12.41</v>
      </c>
      <c r="M7815" s="22">
        <f>shipments[[#This Row],[Boxes]]*shipments[[#This Row],[cost_per_box]]</f>
        <v>2606.1</v>
      </c>
      <c r="N7815" s="22">
        <f>shipments[[#This Row],[Amount]]-shipments[[#This Row],[total cost]]</f>
        <v>1164.9000000000001</v>
      </c>
    </row>
    <row r="7816" spans="1:14" x14ac:dyDescent="0.35">
      <c r="A7816" t="s">
        <v>7874</v>
      </c>
      <c r="B7816" t="s">
        <v>8059</v>
      </c>
      <c r="C7816" t="s">
        <v>8026</v>
      </c>
      <c r="D7816" t="s">
        <v>8037</v>
      </c>
      <c r="E7816" s="1">
        <v>45404</v>
      </c>
      <c r="F7816">
        <v>7994.25</v>
      </c>
      <c r="G7816">
        <v>572</v>
      </c>
      <c r="H7816" t="s">
        <v>7</v>
      </c>
      <c r="I7816" t="str">
        <f>VLOOKUP(shipments[[#This Row],[SPID]],CHOOSE({1,2},people[[#All],[SPID]],people[[#All],[Sales_person]]),2,0)</f>
        <v>Camilla Castle</v>
      </c>
      <c r="J7816">
        <f>YEAR(shipments[[#This Row],[Shipdate]])</f>
        <v>2024</v>
      </c>
      <c r="K7816" s="22"/>
      <c r="L7816" s="22">
        <f>VLOOKUP(shipments[[#This Row],[PID]],CHOOSE({1,2},products[PID],products[Cost_per_box]),2,0)</f>
        <v>9.57</v>
      </c>
      <c r="M7816" s="22">
        <f>shipments[[#This Row],[Boxes]]*shipments[[#This Row],[cost_per_box]]</f>
        <v>5474.04</v>
      </c>
      <c r="N7816" s="22">
        <f>shipments[[#This Row],[Amount]]-shipments[[#This Row],[total cost]]</f>
        <v>2520.21</v>
      </c>
    </row>
    <row r="7817" spans="1:14" x14ac:dyDescent="0.35">
      <c r="A7817" t="s">
        <v>7875</v>
      </c>
      <c r="B7817" t="s">
        <v>8059</v>
      </c>
      <c r="C7817" t="s">
        <v>8026</v>
      </c>
      <c r="D7817" t="s">
        <v>8038</v>
      </c>
      <c r="E7817" s="1">
        <v>45551</v>
      </c>
      <c r="F7817">
        <v>591.75</v>
      </c>
      <c r="G7817">
        <v>43</v>
      </c>
      <c r="H7817" t="s">
        <v>26</v>
      </c>
      <c r="I7817" t="str">
        <f>VLOOKUP(shipments[[#This Row],[SPID]],CHOOSE({1,2},people[[#All],[SPID]],people[[#All],[Sales_person]]),2,0)</f>
        <v>Camilla Castle</v>
      </c>
      <c r="J7817">
        <f>YEAR(shipments[[#This Row],[Shipdate]])</f>
        <v>2024</v>
      </c>
      <c r="K7817" s="22"/>
      <c r="L7817" s="22">
        <f>VLOOKUP(shipments[[#This Row],[PID]],CHOOSE({1,2},products[PID],products[Cost_per_box]),2,0)</f>
        <v>9.57</v>
      </c>
      <c r="M7817" s="22">
        <f>shipments[[#This Row],[Boxes]]*shipments[[#This Row],[cost_per_box]]</f>
        <v>411.51</v>
      </c>
      <c r="N7817" s="22">
        <f>shipments[[#This Row],[Amount]]-shipments[[#This Row],[total cost]]</f>
        <v>180.24</v>
      </c>
    </row>
    <row r="7818" spans="1:14" x14ac:dyDescent="0.35">
      <c r="A7818" t="s">
        <v>7876</v>
      </c>
      <c r="B7818" t="s">
        <v>8059</v>
      </c>
      <c r="C7818" t="s">
        <v>8027</v>
      </c>
      <c r="D7818" t="s">
        <v>8034</v>
      </c>
      <c r="E7818" s="1">
        <v>45363</v>
      </c>
      <c r="F7818">
        <v>13392</v>
      </c>
      <c r="G7818">
        <v>1488</v>
      </c>
      <c r="H7818" t="s">
        <v>7</v>
      </c>
      <c r="I7818" t="str">
        <f>VLOOKUP(shipments[[#This Row],[SPID]],CHOOSE({1,2},people[[#All],[SPID]],people[[#All],[Sales_person]]),2,0)</f>
        <v>Camilla Castle</v>
      </c>
      <c r="J7818">
        <f>YEAR(shipments[[#This Row],[Shipdate]])</f>
        <v>2024</v>
      </c>
      <c r="K7818" s="22"/>
      <c r="L7818" s="22">
        <f>VLOOKUP(shipments[[#This Row],[PID]],CHOOSE({1,2},products[PID],products[Cost_per_box]),2,0)</f>
        <v>8.43</v>
      </c>
      <c r="M7818" s="22">
        <f>shipments[[#This Row],[Boxes]]*shipments[[#This Row],[cost_per_box]]</f>
        <v>12543.84</v>
      </c>
      <c r="N7818" s="22">
        <f>shipments[[#This Row],[Amount]]-shipments[[#This Row],[total cost]]</f>
        <v>848.15999999999985</v>
      </c>
    </row>
    <row r="7819" spans="1:14" x14ac:dyDescent="0.35">
      <c r="A7819" t="s">
        <v>7877</v>
      </c>
      <c r="B7819" t="s">
        <v>8059</v>
      </c>
      <c r="C7819" t="s">
        <v>8027</v>
      </c>
      <c r="D7819" t="s">
        <v>8038</v>
      </c>
      <c r="E7819" s="1">
        <v>45180</v>
      </c>
      <c r="F7819">
        <v>6223.5</v>
      </c>
      <c r="G7819">
        <v>890</v>
      </c>
      <c r="H7819" t="s">
        <v>7</v>
      </c>
      <c r="I7819" t="str">
        <f>VLOOKUP(shipments[[#This Row],[SPID]],CHOOSE({1,2},people[[#All],[SPID]],people[[#All],[Sales_person]]),2,0)</f>
        <v>Camilla Castle</v>
      </c>
      <c r="J7819">
        <f>YEAR(shipments[[#This Row],[Shipdate]])</f>
        <v>2023</v>
      </c>
      <c r="K7819" s="22"/>
      <c r="L7819" s="22">
        <f>VLOOKUP(shipments[[#This Row],[PID]],CHOOSE({1,2},products[PID],products[Cost_per_box]),2,0)</f>
        <v>8.43</v>
      </c>
      <c r="M7819" s="22">
        <f>shipments[[#This Row],[Boxes]]*shipments[[#This Row],[cost_per_box]]</f>
        <v>7502.7</v>
      </c>
      <c r="N7819" s="22">
        <f>shipments[[#This Row],[Amount]]-shipments[[#This Row],[total cost]]</f>
        <v>-1279.1999999999998</v>
      </c>
    </row>
    <row r="7820" spans="1:14" x14ac:dyDescent="0.35">
      <c r="A7820" t="s">
        <v>7878</v>
      </c>
      <c r="B7820" t="s">
        <v>8059</v>
      </c>
      <c r="C7820" t="s">
        <v>8027</v>
      </c>
      <c r="D7820" t="s">
        <v>8038</v>
      </c>
      <c r="E7820" s="1">
        <v>45006</v>
      </c>
      <c r="F7820">
        <v>8552.25</v>
      </c>
      <c r="G7820">
        <v>951</v>
      </c>
      <c r="H7820" t="s">
        <v>7</v>
      </c>
      <c r="I7820" t="str">
        <f>VLOOKUP(shipments[[#This Row],[SPID]],CHOOSE({1,2},people[[#All],[SPID]],people[[#All],[Sales_person]]),2,0)</f>
        <v>Camilla Castle</v>
      </c>
      <c r="J7820">
        <f>YEAR(shipments[[#This Row],[Shipdate]])</f>
        <v>2023</v>
      </c>
      <c r="K7820" s="22"/>
      <c r="L7820" s="22">
        <f>VLOOKUP(shipments[[#This Row],[PID]],CHOOSE({1,2},products[PID],products[Cost_per_box]),2,0)</f>
        <v>8.43</v>
      </c>
      <c r="M7820" s="22">
        <f>shipments[[#This Row],[Boxes]]*shipments[[#This Row],[cost_per_box]]</f>
        <v>8016.9299999999994</v>
      </c>
      <c r="N7820" s="22">
        <f>shipments[[#This Row],[Amount]]-shipments[[#This Row],[total cost]]</f>
        <v>535.32000000000062</v>
      </c>
    </row>
    <row r="7821" spans="1:14" x14ac:dyDescent="0.35">
      <c r="A7821" t="s">
        <v>7879</v>
      </c>
      <c r="B7821" t="s">
        <v>8059</v>
      </c>
      <c r="C7821" t="s">
        <v>8028</v>
      </c>
      <c r="D7821" t="s">
        <v>8033</v>
      </c>
      <c r="E7821" s="1">
        <v>45155</v>
      </c>
      <c r="F7821">
        <v>6979.5</v>
      </c>
      <c r="G7821">
        <v>635</v>
      </c>
      <c r="H7821" t="s">
        <v>7</v>
      </c>
      <c r="I7821" t="str">
        <f>VLOOKUP(shipments[[#This Row],[SPID]],CHOOSE({1,2},people[[#All],[SPID]],people[[#All],[Sales_person]]),2,0)</f>
        <v>Camilla Castle</v>
      </c>
      <c r="J7821">
        <f>YEAR(shipments[[#This Row],[Shipdate]])</f>
        <v>2023</v>
      </c>
      <c r="K7821" s="22"/>
      <c r="L7821" s="22">
        <f>VLOOKUP(shipments[[#This Row],[PID]],CHOOSE({1,2},products[PID],products[Cost_per_box]),2,0)</f>
        <v>6.8</v>
      </c>
      <c r="M7821" s="22">
        <f>shipments[[#This Row],[Boxes]]*shipments[[#This Row],[cost_per_box]]</f>
        <v>4318</v>
      </c>
      <c r="N7821" s="22">
        <f>shipments[[#This Row],[Amount]]-shipments[[#This Row],[total cost]]</f>
        <v>2661.5</v>
      </c>
    </row>
    <row r="7822" spans="1:14" x14ac:dyDescent="0.35">
      <c r="A7822" t="s">
        <v>7880</v>
      </c>
      <c r="B7822" t="s">
        <v>8059</v>
      </c>
      <c r="C7822" t="s">
        <v>8028</v>
      </c>
      <c r="D7822" t="s">
        <v>8034</v>
      </c>
      <c r="E7822" s="1">
        <v>44972</v>
      </c>
      <c r="F7822">
        <v>18879.75</v>
      </c>
      <c r="G7822">
        <v>2360</v>
      </c>
      <c r="H7822" t="s">
        <v>7</v>
      </c>
      <c r="I7822" t="str">
        <f>VLOOKUP(shipments[[#This Row],[SPID]],CHOOSE({1,2},people[[#All],[SPID]],people[[#All],[Sales_person]]),2,0)</f>
        <v>Camilla Castle</v>
      </c>
      <c r="J7822">
        <f>YEAR(shipments[[#This Row],[Shipdate]])</f>
        <v>2023</v>
      </c>
      <c r="K7822" s="22"/>
      <c r="L7822" s="22">
        <f>VLOOKUP(shipments[[#This Row],[PID]],CHOOSE({1,2},products[PID],products[Cost_per_box]),2,0)</f>
        <v>6.8</v>
      </c>
      <c r="M7822" s="22">
        <f>shipments[[#This Row],[Boxes]]*shipments[[#This Row],[cost_per_box]]</f>
        <v>16048</v>
      </c>
      <c r="N7822" s="22">
        <f>shipments[[#This Row],[Amount]]-shipments[[#This Row],[total cost]]</f>
        <v>2831.75</v>
      </c>
    </row>
    <row r="7823" spans="1:14" x14ac:dyDescent="0.35">
      <c r="A7823" t="s">
        <v>7881</v>
      </c>
      <c r="B7823" t="s">
        <v>8059</v>
      </c>
      <c r="C7823" t="s">
        <v>8028</v>
      </c>
      <c r="D7823" t="s">
        <v>8033</v>
      </c>
      <c r="E7823" s="1">
        <v>45328</v>
      </c>
      <c r="F7823">
        <v>6867</v>
      </c>
      <c r="G7823">
        <v>687</v>
      </c>
      <c r="H7823" t="s">
        <v>7</v>
      </c>
      <c r="I7823" t="str">
        <f>VLOOKUP(shipments[[#This Row],[SPID]],CHOOSE({1,2},people[[#All],[SPID]],people[[#All],[Sales_person]]),2,0)</f>
        <v>Camilla Castle</v>
      </c>
      <c r="J7823">
        <f>YEAR(shipments[[#This Row],[Shipdate]])</f>
        <v>2024</v>
      </c>
      <c r="K7823" s="22"/>
      <c r="L7823" s="22">
        <f>VLOOKUP(shipments[[#This Row],[PID]],CHOOSE({1,2},products[PID],products[Cost_per_box]),2,0)</f>
        <v>6.8</v>
      </c>
      <c r="M7823" s="22">
        <f>shipments[[#This Row],[Boxes]]*shipments[[#This Row],[cost_per_box]]</f>
        <v>4671.5999999999995</v>
      </c>
      <c r="N7823" s="22">
        <f>shipments[[#This Row],[Amount]]-shipments[[#This Row],[total cost]]</f>
        <v>2195.4000000000005</v>
      </c>
    </row>
    <row r="7824" spans="1:14" x14ac:dyDescent="0.35">
      <c r="A7824" t="s">
        <v>7882</v>
      </c>
      <c r="B7824" t="s">
        <v>8059</v>
      </c>
      <c r="C7824" t="s">
        <v>8028</v>
      </c>
      <c r="D7824" t="s">
        <v>8036</v>
      </c>
      <c r="E7824" s="1">
        <v>45198</v>
      </c>
      <c r="F7824">
        <v>9285.75</v>
      </c>
      <c r="G7824">
        <v>1032</v>
      </c>
      <c r="H7824" t="s">
        <v>7</v>
      </c>
      <c r="I7824" t="str">
        <f>VLOOKUP(shipments[[#This Row],[SPID]],CHOOSE({1,2},people[[#All],[SPID]],people[[#All],[Sales_person]]),2,0)</f>
        <v>Camilla Castle</v>
      </c>
      <c r="J7824">
        <f>YEAR(shipments[[#This Row],[Shipdate]])</f>
        <v>2023</v>
      </c>
      <c r="K7824" s="22"/>
      <c r="L7824" s="22">
        <f>VLOOKUP(shipments[[#This Row],[PID]],CHOOSE({1,2},products[PID],products[Cost_per_box]),2,0)</f>
        <v>6.8</v>
      </c>
      <c r="M7824" s="22">
        <f>shipments[[#This Row],[Boxes]]*shipments[[#This Row],[cost_per_box]]</f>
        <v>7017.5999999999995</v>
      </c>
      <c r="N7824" s="22">
        <f>shipments[[#This Row],[Amount]]-shipments[[#This Row],[total cost]]</f>
        <v>2268.1500000000005</v>
      </c>
    </row>
    <row r="7825" spans="1:14" x14ac:dyDescent="0.35">
      <c r="A7825" t="s">
        <v>7883</v>
      </c>
      <c r="B7825" t="s">
        <v>8059</v>
      </c>
      <c r="C7825" t="s">
        <v>8029</v>
      </c>
      <c r="D7825" t="s">
        <v>8037</v>
      </c>
      <c r="E7825" s="1">
        <v>45048</v>
      </c>
      <c r="F7825">
        <v>918</v>
      </c>
      <c r="G7825">
        <v>34</v>
      </c>
      <c r="H7825" t="s">
        <v>40</v>
      </c>
      <c r="I7825" t="str">
        <f>VLOOKUP(shipments[[#This Row],[SPID]],CHOOSE({1,2},people[[#All],[SPID]],people[[#All],[Sales_person]]),2,0)</f>
        <v>Camilla Castle</v>
      </c>
      <c r="J7825">
        <f>YEAR(shipments[[#This Row],[Shipdate]])</f>
        <v>2023</v>
      </c>
      <c r="K7825" s="22"/>
      <c r="L7825" s="22">
        <f>VLOOKUP(shipments[[#This Row],[PID]],CHOOSE({1,2},products[PID],products[Cost_per_box]),2,0)</f>
        <v>5.04</v>
      </c>
      <c r="M7825" s="22">
        <f>shipments[[#This Row],[Boxes]]*shipments[[#This Row],[cost_per_box]]</f>
        <v>171.36</v>
      </c>
      <c r="N7825" s="22">
        <f>shipments[[#This Row],[Amount]]-shipments[[#This Row],[total cost]]</f>
        <v>746.64</v>
      </c>
    </row>
    <row r="7826" spans="1:14" x14ac:dyDescent="0.35">
      <c r="A7826" t="s">
        <v>7884</v>
      </c>
      <c r="B7826" t="s">
        <v>8059</v>
      </c>
      <c r="C7826" t="s">
        <v>8030</v>
      </c>
      <c r="D7826" t="s">
        <v>8033</v>
      </c>
      <c r="E7826" s="1">
        <v>45531</v>
      </c>
      <c r="F7826">
        <v>5379.75</v>
      </c>
      <c r="G7826">
        <v>598</v>
      </c>
      <c r="H7826" t="s">
        <v>18</v>
      </c>
      <c r="I7826" t="str">
        <f>VLOOKUP(shipments[[#This Row],[SPID]],CHOOSE({1,2},people[[#All],[SPID]],people[[#All],[Sales_person]]),2,0)</f>
        <v>Camilla Castle</v>
      </c>
      <c r="J7826">
        <f>YEAR(shipments[[#This Row],[Shipdate]])</f>
        <v>2024</v>
      </c>
      <c r="K7826" s="22"/>
      <c r="L7826" s="22">
        <f>VLOOKUP(shipments[[#This Row],[PID]],CHOOSE({1,2},products[PID],products[Cost_per_box]),2,0)</f>
        <v>2.76</v>
      </c>
      <c r="M7826" s="22">
        <f>shipments[[#This Row],[Boxes]]*shipments[[#This Row],[cost_per_box]]</f>
        <v>1650.4799999999998</v>
      </c>
      <c r="N7826" s="22">
        <f>shipments[[#This Row],[Amount]]-shipments[[#This Row],[total cost]]</f>
        <v>3729.2700000000004</v>
      </c>
    </row>
    <row r="7827" spans="1:14" x14ac:dyDescent="0.35">
      <c r="A7827" t="s">
        <v>7885</v>
      </c>
      <c r="B7827" t="s">
        <v>8059</v>
      </c>
      <c r="C7827" t="s">
        <v>8030</v>
      </c>
      <c r="D7827" t="s">
        <v>8037</v>
      </c>
      <c r="E7827" s="1">
        <v>45111</v>
      </c>
      <c r="F7827">
        <v>16366.5</v>
      </c>
      <c r="G7827">
        <v>1819</v>
      </c>
      <c r="H7827" t="s">
        <v>40</v>
      </c>
      <c r="I7827" t="str">
        <f>VLOOKUP(shipments[[#This Row],[SPID]],CHOOSE({1,2},people[[#All],[SPID]],people[[#All],[Sales_person]]),2,0)</f>
        <v>Camilla Castle</v>
      </c>
      <c r="J7827">
        <f>YEAR(shipments[[#This Row],[Shipdate]])</f>
        <v>2023</v>
      </c>
      <c r="K7827" s="22"/>
      <c r="L7827" s="22">
        <f>VLOOKUP(shipments[[#This Row],[PID]],CHOOSE({1,2},products[PID],products[Cost_per_box]),2,0)</f>
        <v>2.76</v>
      </c>
      <c r="M7827" s="22">
        <f>shipments[[#This Row],[Boxes]]*shipments[[#This Row],[cost_per_box]]</f>
        <v>5020.4399999999996</v>
      </c>
      <c r="N7827" s="22">
        <f>shipments[[#This Row],[Amount]]-shipments[[#This Row],[total cost]]</f>
        <v>11346.060000000001</v>
      </c>
    </row>
    <row r="7828" spans="1:14" x14ac:dyDescent="0.35">
      <c r="A7828" t="s">
        <v>7886</v>
      </c>
      <c r="B7828" t="s">
        <v>8059</v>
      </c>
      <c r="C7828" t="s">
        <v>8030</v>
      </c>
      <c r="D7828" t="s">
        <v>8038</v>
      </c>
      <c r="E7828" s="1">
        <v>44932</v>
      </c>
      <c r="F7828">
        <v>2693.25</v>
      </c>
      <c r="G7828">
        <v>225</v>
      </c>
      <c r="H7828" t="s">
        <v>7</v>
      </c>
      <c r="I7828" t="str">
        <f>VLOOKUP(shipments[[#This Row],[SPID]],CHOOSE({1,2},people[[#All],[SPID]],people[[#All],[Sales_person]]),2,0)</f>
        <v>Camilla Castle</v>
      </c>
      <c r="J7828">
        <f>YEAR(shipments[[#This Row],[Shipdate]])</f>
        <v>2023</v>
      </c>
      <c r="K7828" s="22"/>
      <c r="L7828" s="22">
        <f>VLOOKUP(shipments[[#This Row],[PID]],CHOOSE({1,2},products[PID],products[Cost_per_box]),2,0)</f>
        <v>2.76</v>
      </c>
      <c r="M7828" s="22">
        <f>shipments[[#This Row],[Boxes]]*shipments[[#This Row],[cost_per_box]]</f>
        <v>621</v>
      </c>
      <c r="N7828" s="22">
        <f>shipments[[#This Row],[Amount]]-shipments[[#This Row],[total cost]]</f>
        <v>2072.25</v>
      </c>
    </row>
    <row r="7829" spans="1:14" x14ac:dyDescent="0.35">
      <c r="A7829" t="s">
        <v>7887</v>
      </c>
      <c r="B7829" t="s">
        <v>8059</v>
      </c>
      <c r="C7829" t="s">
        <v>8030</v>
      </c>
      <c r="D7829" t="s">
        <v>8038</v>
      </c>
      <c r="E7829" s="1">
        <v>45559</v>
      </c>
      <c r="F7829">
        <v>19410.75</v>
      </c>
      <c r="G7829">
        <v>2157</v>
      </c>
      <c r="H7829" t="s">
        <v>26</v>
      </c>
      <c r="I7829" t="str">
        <f>VLOOKUP(shipments[[#This Row],[SPID]],CHOOSE({1,2},people[[#All],[SPID]],people[[#All],[Sales_person]]),2,0)</f>
        <v>Camilla Castle</v>
      </c>
      <c r="J7829">
        <f>YEAR(shipments[[#This Row],[Shipdate]])</f>
        <v>2024</v>
      </c>
      <c r="K7829" s="22"/>
      <c r="L7829" s="22">
        <f>VLOOKUP(shipments[[#This Row],[PID]],CHOOSE({1,2},products[PID],products[Cost_per_box]),2,0)</f>
        <v>2.76</v>
      </c>
      <c r="M7829" s="22">
        <f>shipments[[#This Row],[Boxes]]*shipments[[#This Row],[cost_per_box]]</f>
        <v>5953.32</v>
      </c>
      <c r="N7829" s="22">
        <f>shipments[[#This Row],[Amount]]-shipments[[#This Row],[total cost]]</f>
        <v>13457.43</v>
      </c>
    </row>
    <row r="7830" spans="1:14" x14ac:dyDescent="0.35">
      <c r="A7830" t="s">
        <v>7888</v>
      </c>
      <c r="B7830" t="s">
        <v>8059</v>
      </c>
      <c r="C7830" t="s">
        <v>8031</v>
      </c>
      <c r="D7830" t="s">
        <v>8033</v>
      </c>
      <c r="E7830" s="1">
        <v>45533</v>
      </c>
      <c r="F7830">
        <v>6243.75</v>
      </c>
      <c r="G7830">
        <v>694</v>
      </c>
      <c r="H7830" t="s">
        <v>18</v>
      </c>
      <c r="I7830" t="str">
        <f>VLOOKUP(shipments[[#This Row],[SPID]],CHOOSE({1,2},people[[#All],[SPID]],people[[#All],[Sales_person]]),2,0)</f>
        <v>Camilla Castle</v>
      </c>
      <c r="J7830">
        <f>YEAR(shipments[[#This Row],[Shipdate]])</f>
        <v>2024</v>
      </c>
      <c r="K7830" s="22"/>
      <c r="L7830" s="22">
        <f>VLOOKUP(shipments[[#This Row],[PID]],CHOOSE({1,2},products[PID],products[Cost_per_box]),2,0)</f>
        <v>3.32</v>
      </c>
      <c r="M7830" s="22">
        <f>shipments[[#This Row],[Boxes]]*shipments[[#This Row],[cost_per_box]]</f>
        <v>2304.08</v>
      </c>
      <c r="N7830" s="22">
        <f>shipments[[#This Row],[Amount]]-shipments[[#This Row],[total cost]]</f>
        <v>3939.67</v>
      </c>
    </row>
    <row r="7831" spans="1:14" x14ac:dyDescent="0.35">
      <c r="A7831" t="s">
        <v>7889</v>
      </c>
      <c r="B7831" t="s">
        <v>8059</v>
      </c>
      <c r="C7831" t="s">
        <v>8031</v>
      </c>
      <c r="D7831" t="s">
        <v>8033</v>
      </c>
      <c r="E7831" s="1">
        <v>44981</v>
      </c>
      <c r="F7831">
        <v>4326.75</v>
      </c>
      <c r="G7831">
        <v>541</v>
      </c>
      <c r="H7831" t="s">
        <v>7</v>
      </c>
      <c r="I7831" t="str">
        <f>VLOOKUP(shipments[[#This Row],[SPID]],CHOOSE({1,2},people[[#All],[SPID]],people[[#All],[Sales_person]]),2,0)</f>
        <v>Camilla Castle</v>
      </c>
      <c r="J7831">
        <f>YEAR(shipments[[#This Row],[Shipdate]])</f>
        <v>2023</v>
      </c>
      <c r="K7831" s="22"/>
      <c r="L7831" s="22">
        <f>VLOOKUP(shipments[[#This Row],[PID]],CHOOSE({1,2},products[PID],products[Cost_per_box]),2,0)</f>
        <v>3.32</v>
      </c>
      <c r="M7831" s="22">
        <f>shipments[[#This Row],[Boxes]]*shipments[[#This Row],[cost_per_box]]</f>
        <v>1796.12</v>
      </c>
      <c r="N7831" s="22">
        <f>shipments[[#This Row],[Amount]]-shipments[[#This Row],[total cost]]</f>
        <v>2530.63</v>
      </c>
    </row>
    <row r="7832" spans="1:14" x14ac:dyDescent="0.35">
      <c r="A7832" t="s">
        <v>7890</v>
      </c>
      <c r="B7832" t="s">
        <v>8059</v>
      </c>
      <c r="C7832" t="s">
        <v>8031</v>
      </c>
      <c r="D7832" t="s">
        <v>8037</v>
      </c>
      <c r="E7832" s="1">
        <v>45254</v>
      </c>
      <c r="F7832">
        <v>879.75</v>
      </c>
      <c r="G7832">
        <v>110</v>
      </c>
      <c r="H7832" t="s">
        <v>7</v>
      </c>
      <c r="I7832" t="str">
        <f>VLOOKUP(shipments[[#This Row],[SPID]],CHOOSE({1,2},people[[#All],[SPID]],people[[#All],[Sales_person]]),2,0)</f>
        <v>Camilla Castle</v>
      </c>
      <c r="J7832">
        <f>YEAR(shipments[[#This Row],[Shipdate]])</f>
        <v>2023</v>
      </c>
      <c r="K7832" s="22"/>
      <c r="L7832" s="22">
        <f>VLOOKUP(shipments[[#This Row],[PID]],CHOOSE({1,2},products[PID],products[Cost_per_box]),2,0)</f>
        <v>3.32</v>
      </c>
      <c r="M7832" s="22">
        <f>shipments[[#This Row],[Boxes]]*shipments[[#This Row],[cost_per_box]]</f>
        <v>365.2</v>
      </c>
      <c r="N7832" s="22">
        <f>shipments[[#This Row],[Amount]]-shipments[[#This Row],[total cost]]</f>
        <v>514.54999999999995</v>
      </c>
    </row>
    <row r="7833" spans="1:14" x14ac:dyDescent="0.35">
      <c r="A7833" t="s">
        <v>7891</v>
      </c>
      <c r="B7833" t="s">
        <v>8059</v>
      </c>
      <c r="C7833" t="s">
        <v>8031</v>
      </c>
      <c r="D7833" t="s">
        <v>8037</v>
      </c>
      <c r="E7833" s="1">
        <v>45295</v>
      </c>
      <c r="F7833">
        <v>5085</v>
      </c>
      <c r="G7833">
        <v>636</v>
      </c>
      <c r="H7833" t="s">
        <v>7</v>
      </c>
      <c r="I7833" t="str">
        <f>VLOOKUP(shipments[[#This Row],[SPID]],CHOOSE({1,2},people[[#All],[SPID]],people[[#All],[Sales_person]]),2,0)</f>
        <v>Camilla Castle</v>
      </c>
      <c r="J7833">
        <f>YEAR(shipments[[#This Row],[Shipdate]])</f>
        <v>2024</v>
      </c>
      <c r="K7833" s="22"/>
      <c r="L7833" s="22">
        <f>VLOOKUP(shipments[[#This Row],[PID]],CHOOSE({1,2},products[PID],products[Cost_per_box]),2,0)</f>
        <v>3.32</v>
      </c>
      <c r="M7833" s="22">
        <f>shipments[[#This Row],[Boxes]]*shipments[[#This Row],[cost_per_box]]</f>
        <v>2111.52</v>
      </c>
      <c r="N7833" s="22">
        <f>shipments[[#This Row],[Amount]]-shipments[[#This Row],[total cost]]</f>
        <v>2973.48</v>
      </c>
    </row>
    <row r="7834" spans="1:14" x14ac:dyDescent="0.35">
      <c r="A7834" t="s">
        <v>7892</v>
      </c>
      <c r="B7834" t="s">
        <v>8059</v>
      </c>
      <c r="C7834" t="s">
        <v>8032</v>
      </c>
      <c r="D7834" t="s">
        <v>8037</v>
      </c>
      <c r="E7834" s="1">
        <v>45309</v>
      </c>
      <c r="F7834">
        <v>3217.5</v>
      </c>
      <c r="G7834">
        <v>147</v>
      </c>
      <c r="H7834" t="s">
        <v>7</v>
      </c>
      <c r="I7834" t="str">
        <f>VLOOKUP(shipments[[#This Row],[SPID]],CHOOSE({1,2},people[[#All],[SPID]],people[[#All],[Sales_person]]),2,0)</f>
        <v>Camilla Castle</v>
      </c>
      <c r="J7834">
        <f>YEAR(shipments[[#This Row],[Shipdate]])</f>
        <v>2024</v>
      </c>
      <c r="K7834" s="22"/>
      <c r="L7834" s="22">
        <f>VLOOKUP(shipments[[#This Row],[PID]],CHOOSE({1,2},products[PID],products[Cost_per_box]),2,0)</f>
        <v>2.65</v>
      </c>
      <c r="M7834" s="22">
        <f>shipments[[#This Row],[Boxes]]*shipments[[#This Row],[cost_per_box]]</f>
        <v>389.55</v>
      </c>
      <c r="N7834" s="22">
        <f>shipments[[#This Row],[Amount]]-shipments[[#This Row],[total cost]]</f>
        <v>2827.95</v>
      </c>
    </row>
    <row r="7835" spans="1:14" x14ac:dyDescent="0.35">
      <c r="A7835" t="s">
        <v>7893</v>
      </c>
      <c r="B7835" t="s">
        <v>8059</v>
      </c>
      <c r="C7835" t="s">
        <v>8032</v>
      </c>
      <c r="D7835" t="s">
        <v>8035</v>
      </c>
      <c r="E7835" s="1">
        <v>45467</v>
      </c>
      <c r="F7835">
        <v>11479.5</v>
      </c>
      <c r="G7835">
        <v>638</v>
      </c>
      <c r="H7835" t="s">
        <v>7</v>
      </c>
      <c r="I7835" t="str">
        <f>VLOOKUP(shipments[[#This Row],[SPID]],CHOOSE({1,2},people[[#All],[SPID]],people[[#All],[Sales_person]]),2,0)</f>
        <v>Camilla Castle</v>
      </c>
      <c r="J7835">
        <f>YEAR(shipments[[#This Row],[Shipdate]])</f>
        <v>2024</v>
      </c>
      <c r="K7835" s="22"/>
      <c r="L7835" s="22">
        <f>VLOOKUP(shipments[[#This Row],[PID]],CHOOSE({1,2},products[PID],products[Cost_per_box]),2,0)</f>
        <v>2.65</v>
      </c>
      <c r="M7835" s="22">
        <f>shipments[[#This Row],[Boxes]]*shipments[[#This Row],[cost_per_box]]</f>
        <v>1690.7</v>
      </c>
      <c r="N7835" s="22">
        <f>shipments[[#This Row],[Amount]]-shipments[[#This Row],[total cost]]</f>
        <v>9788.7999999999993</v>
      </c>
    </row>
    <row r="7836" spans="1:14" x14ac:dyDescent="0.35">
      <c r="A7836" t="s">
        <v>7894</v>
      </c>
      <c r="B7836" t="s">
        <v>8059</v>
      </c>
      <c r="C7836" t="s">
        <v>8032</v>
      </c>
      <c r="D7836" t="s">
        <v>8037</v>
      </c>
      <c r="E7836" s="1">
        <v>45230</v>
      </c>
      <c r="F7836">
        <v>14670</v>
      </c>
      <c r="G7836">
        <v>773</v>
      </c>
      <c r="H7836" t="s">
        <v>7</v>
      </c>
      <c r="I7836" t="str">
        <f>VLOOKUP(shipments[[#This Row],[SPID]],CHOOSE({1,2},people[[#All],[SPID]],people[[#All],[Sales_person]]),2,0)</f>
        <v>Camilla Castle</v>
      </c>
      <c r="J7836">
        <f>YEAR(shipments[[#This Row],[Shipdate]])</f>
        <v>2023</v>
      </c>
      <c r="K7836" s="22"/>
      <c r="L7836" s="22">
        <f>VLOOKUP(shipments[[#This Row],[PID]],CHOOSE({1,2},products[PID],products[Cost_per_box]),2,0)</f>
        <v>2.65</v>
      </c>
      <c r="M7836" s="22">
        <f>shipments[[#This Row],[Boxes]]*shipments[[#This Row],[cost_per_box]]</f>
        <v>2048.4499999999998</v>
      </c>
      <c r="N7836" s="22">
        <f>shipments[[#This Row],[Amount]]-shipments[[#This Row],[total cost]]</f>
        <v>12621.55</v>
      </c>
    </row>
    <row r="7837" spans="1:14" x14ac:dyDescent="0.35">
      <c r="A7837" t="s">
        <v>7895</v>
      </c>
      <c r="B7837" t="s">
        <v>8059</v>
      </c>
      <c r="C7837" t="s">
        <v>8032</v>
      </c>
      <c r="D7837" t="s">
        <v>8034</v>
      </c>
      <c r="E7837" s="1">
        <v>44943</v>
      </c>
      <c r="F7837">
        <v>8307</v>
      </c>
      <c r="G7837">
        <v>416</v>
      </c>
      <c r="H7837" t="s">
        <v>7</v>
      </c>
      <c r="I7837" t="str">
        <f>VLOOKUP(shipments[[#This Row],[SPID]],CHOOSE({1,2},people[[#All],[SPID]],people[[#All],[Sales_person]]),2,0)</f>
        <v>Camilla Castle</v>
      </c>
      <c r="J7837">
        <f>YEAR(shipments[[#This Row],[Shipdate]])</f>
        <v>2023</v>
      </c>
      <c r="K7837" s="22"/>
      <c r="L7837" s="22">
        <f>VLOOKUP(shipments[[#This Row],[PID]],CHOOSE({1,2},products[PID],products[Cost_per_box]),2,0)</f>
        <v>2.65</v>
      </c>
      <c r="M7837" s="22">
        <f>shipments[[#This Row],[Boxes]]*shipments[[#This Row],[cost_per_box]]</f>
        <v>1102.3999999999999</v>
      </c>
      <c r="N7837" s="22">
        <f>shipments[[#This Row],[Amount]]-shipments[[#This Row],[total cost]]</f>
        <v>7204.6</v>
      </c>
    </row>
    <row r="7838" spans="1:14" x14ac:dyDescent="0.35">
      <c r="A7838" t="s">
        <v>7896</v>
      </c>
      <c r="B7838" t="s">
        <v>8059</v>
      </c>
      <c r="C7838" t="s">
        <v>8032</v>
      </c>
      <c r="D7838" t="s">
        <v>8038</v>
      </c>
      <c r="E7838" s="1">
        <v>45292</v>
      </c>
      <c r="F7838">
        <v>6367.5</v>
      </c>
      <c r="G7838">
        <v>319</v>
      </c>
      <c r="H7838" t="s">
        <v>7</v>
      </c>
      <c r="I7838" t="str">
        <f>VLOOKUP(shipments[[#This Row],[SPID]],CHOOSE({1,2},people[[#All],[SPID]],people[[#All],[Sales_person]]),2,0)</f>
        <v>Camilla Castle</v>
      </c>
      <c r="J7838">
        <f>YEAR(shipments[[#This Row],[Shipdate]])</f>
        <v>2024</v>
      </c>
      <c r="K7838" s="22"/>
      <c r="L7838" s="22">
        <f>VLOOKUP(shipments[[#This Row],[PID]],CHOOSE({1,2},products[PID],products[Cost_per_box]),2,0)</f>
        <v>2.65</v>
      </c>
      <c r="M7838" s="22">
        <f>shipments[[#This Row],[Boxes]]*shipments[[#This Row],[cost_per_box]]</f>
        <v>845.35</v>
      </c>
      <c r="N7838" s="22">
        <f>shipments[[#This Row],[Amount]]-shipments[[#This Row],[total cost]]</f>
        <v>5522.15</v>
      </c>
    </row>
    <row r="7839" spans="1:14" x14ac:dyDescent="0.35">
      <c r="A7839" t="s">
        <v>7897</v>
      </c>
      <c r="B7839" t="s">
        <v>8059</v>
      </c>
      <c r="C7839" t="s">
        <v>8032</v>
      </c>
      <c r="D7839" t="s">
        <v>8033</v>
      </c>
      <c r="E7839" s="1">
        <v>45259</v>
      </c>
      <c r="F7839">
        <v>8579.25</v>
      </c>
      <c r="G7839">
        <v>452</v>
      </c>
      <c r="H7839" t="s">
        <v>7</v>
      </c>
      <c r="I7839" t="str">
        <f>VLOOKUP(shipments[[#This Row],[SPID]],CHOOSE({1,2},people[[#All],[SPID]],people[[#All],[Sales_person]]),2,0)</f>
        <v>Camilla Castle</v>
      </c>
      <c r="J7839">
        <f>YEAR(shipments[[#This Row],[Shipdate]])</f>
        <v>2023</v>
      </c>
      <c r="K7839" s="22"/>
      <c r="L7839" s="22">
        <f>VLOOKUP(shipments[[#This Row],[PID]],CHOOSE({1,2},products[PID],products[Cost_per_box]),2,0)</f>
        <v>2.65</v>
      </c>
      <c r="M7839" s="22">
        <f>shipments[[#This Row],[Boxes]]*shipments[[#This Row],[cost_per_box]]</f>
        <v>1197.8</v>
      </c>
      <c r="N7839" s="22">
        <f>shipments[[#This Row],[Amount]]-shipments[[#This Row],[total cost]]</f>
        <v>7381.45</v>
      </c>
    </row>
    <row r="7840" spans="1:14" x14ac:dyDescent="0.35">
      <c r="A7840" t="s">
        <v>7898</v>
      </c>
      <c r="B7840" t="s">
        <v>8059</v>
      </c>
      <c r="C7840" t="s">
        <v>8032</v>
      </c>
      <c r="D7840" t="s">
        <v>8034</v>
      </c>
      <c r="E7840" s="1">
        <v>45538</v>
      </c>
      <c r="F7840">
        <v>6621.75</v>
      </c>
      <c r="G7840">
        <v>368</v>
      </c>
      <c r="H7840" t="s">
        <v>26</v>
      </c>
      <c r="I7840" t="str">
        <f>VLOOKUP(shipments[[#This Row],[SPID]],CHOOSE({1,2},people[[#All],[SPID]],people[[#All],[Sales_person]]),2,0)</f>
        <v>Camilla Castle</v>
      </c>
      <c r="J7840">
        <f>YEAR(shipments[[#This Row],[Shipdate]])</f>
        <v>2024</v>
      </c>
      <c r="K7840" s="22"/>
      <c r="L7840" s="22">
        <f>VLOOKUP(shipments[[#This Row],[PID]],CHOOSE({1,2},products[PID],products[Cost_per_box]),2,0)</f>
        <v>2.65</v>
      </c>
      <c r="M7840" s="22">
        <f>shipments[[#This Row],[Boxes]]*shipments[[#This Row],[cost_per_box]]</f>
        <v>975.19999999999993</v>
      </c>
      <c r="N7840" s="22">
        <f>shipments[[#This Row],[Amount]]-shipments[[#This Row],[total cost]]</f>
        <v>5646.55</v>
      </c>
    </row>
    <row r="7841" spans="1:14" x14ac:dyDescent="0.35">
      <c r="A7841" t="s">
        <v>7899</v>
      </c>
      <c r="B7841" t="s">
        <v>8059</v>
      </c>
      <c r="C7841" t="s">
        <v>8032</v>
      </c>
      <c r="D7841" t="s">
        <v>8038</v>
      </c>
      <c r="E7841" s="1">
        <v>45302</v>
      </c>
      <c r="F7841">
        <v>10431</v>
      </c>
      <c r="G7841">
        <v>549</v>
      </c>
      <c r="H7841" t="s">
        <v>7</v>
      </c>
      <c r="I7841" t="str">
        <f>VLOOKUP(shipments[[#This Row],[SPID]],CHOOSE({1,2},people[[#All],[SPID]],people[[#All],[Sales_person]]),2,0)</f>
        <v>Camilla Castle</v>
      </c>
      <c r="J7841">
        <f>YEAR(shipments[[#This Row],[Shipdate]])</f>
        <v>2024</v>
      </c>
      <c r="K7841" s="22"/>
      <c r="L7841" s="22">
        <f>VLOOKUP(shipments[[#This Row],[PID]],CHOOSE({1,2},products[PID],products[Cost_per_box]),2,0)</f>
        <v>2.65</v>
      </c>
      <c r="M7841" s="22">
        <f>shipments[[#This Row],[Boxes]]*shipments[[#This Row],[cost_per_box]]</f>
        <v>1454.85</v>
      </c>
      <c r="N7841" s="22">
        <f>shipments[[#This Row],[Amount]]-shipments[[#This Row],[total cost]]</f>
        <v>8976.15</v>
      </c>
    </row>
    <row r="7842" spans="1:14" x14ac:dyDescent="0.35">
      <c r="A7842" t="s">
        <v>7900</v>
      </c>
      <c r="B7842" t="s">
        <v>8059</v>
      </c>
      <c r="C7842" t="s">
        <v>8011</v>
      </c>
      <c r="D7842" t="s">
        <v>8038</v>
      </c>
      <c r="E7842" s="1">
        <v>45168</v>
      </c>
      <c r="F7842">
        <v>13997.25</v>
      </c>
      <c r="G7842">
        <v>1000</v>
      </c>
      <c r="H7842" t="s">
        <v>7</v>
      </c>
      <c r="I7842" t="str">
        <f>VLOOKUP(shipments[[#This Row],[SPID]],CHOOSE({1,2},people[[#All],[SPID]],people[[#All],[Sales_person]]),2,0)</f>
        <v>Camilla Castle</v>
      </c>
      <c r="J7842">
        <f>YEAR(shipments[[#This Row],[Shipdate]])</f>
        <v>2023</v>
      </c>
      <c r="K7842" s="22"/>
      <c r="L7842" s="22">
        <f>VLOOKUP(shipments[[#This Row],[PID]],CHOOSE({1,2},products[PID],products[Cost_per_box]),2,0)</f>
        <v>5.26</v>
      </c>
      <c r="M7842" s="22">
        <f>shipments[[#This Row],[Boxes]]*shipments[[#This Row],[cost_per_box]]</f>
        <v>5260</v>
      </c>
      <c r="N7842" s="22">
        <f>shipments[[#This Row],[Amount]]-shipments[[#This Row],[total cost]]</f>
        <v>8737.25</v>
      </c>
    </row>
    <row r="7843" spans="1:14" x14ac:dyDescent="0.35">
      <c r="A7843" t="s">
        <v>7901</v>
      </c>
      <c r="B7843" t="s">
        <v>8059</v>
      </c>
      <c r="C7843" t="s">
        <v>8011</v>
      </c>
      <c r="D7843" t="s">
        <v>8036</v>
      </c>
      <c r="E7843" s="1">
        <v>45474</v>
      </c>
      <c r="F7843">
        <v>7985.25</v>
      </c>
      <c r="G7843">
        <v>533</v>
      </c>
      <c r="H7843" t="s">
        <v>18</v>
      </c>
      <c r="I7843" t="str">
        <f>VLOOKUP(shipments[[#This Row],[SPID]],CHOOSE({1,2},people[[#All],[SPID]],people[[#All],[Sales_person]]),2,0)</f>
        <v>Camilla Castle</v>
      </c>
      <c r="J7843">
        <f>YEAR(shipments[[#This Row],[Shipdate]])</f>
        <v>2024</v>
      </c>
      <c r="K7843" s="22"/>
      <c r="L7843" s="22">
        <f>VLOOKUP(shipments[[#This Row],[PID]],CHOOSE({1,2},products[PID],products[Cost_per_box]),2,0)</f>
        <v>5.26</v>
      </c>
      <c r="M7843" s="22">
        <f>shipments[[#This Row],[Boxes]]*shipments[[#This Row],[cost_per_box]]</f>
        <v>2803.58</v>
      </c>
      <c r="N7843" s="22">
        <f>shipments[[#This Row],[Amount]]-shipments[[#This Row],[total cost]]</f>
        <v>5181.67</v>
      </c>
    </row>
    <row r="7844" spans="1:14" x14ac:dyDescent="0.35">
      <c r="A7844" t="s">
        <v>7902</v>
      </c>
      <c r="B7844" t="s">
        <v>8059</v>
      </c>
      <c r="C7844" t="s">
        <v>8011</v>
      </c>
      <c r="D7844" t="s">
        <v>8038</v>
      </c>
      <c r="E7844" s="1">
        <v>45362</v>
      </c>
      <c r="F7844">
        <v>789.75</v>
      </c>
      <c r="G7844">
        <v>53</v>
      </c>
      <c r="H7844" t="s">
        <v>7</v>
      </c>
      <c r="I7844" t="str">
        <f>VLOOKUP(shipments[[#This Row],[SPID]],CHOOSE({1,2},people[[#All],[SPID]],people[[#All],[Sales_person]]),2,0)</f>
        <v>Camilla Castle</v>
      </c>
      <c r="J7844">
        <f>YEAR(shipments[[#This Row],[Shipdate]])</f>
        <v>2024</v>
      </c>
      <c r="K7844" s="22"/>
      <c r="L7844" s="22">
        <f>VLOOKUP(shipments[[#This Row],[PID]],CHOOSE({1,2},products[PID],products[Cost_per_box]),2,0)</f>
        <v>5.26</v>
      </c>
      <c r="M7844" s="22">
        <f>shipments[[#This Row],[Boxes]]*shipments[[#This Row],[cost_per_box]]</f>
        <v>278.77999999999997</v>
      </c>
      <c r="N7844" s="22">
        <f>shipments[[#This Row],[Amount]]-shipments[[#This Row],[total cost]]</f>
        <v>510.97</v>
      </c>
    </row>
    <row r="7845" spans="1:14" x14ac:dyDescent="0.35">
      <c r="A7845" t="s">
        <v>7903</v>
      </c>
      <c r="B7845" t="s">
        <v>8059</v>
      </c>
      <c r="C7845" t="s">
        <v>8012</v>
      </c>
      <c r="D7845" t="s">
        <v>8037</v>
      </c>
      <c r="E7845" s="1">
        <v>45005</v>
      </c>
      <c r="F7845">
        <v>2569.5</v>
      </c>
      <c r="G7845">
        <v>184</v>
      </c>
      <c r="H7845" t="s">
        <v>7</v>
      </c>
      <c r="I7845" t="str">
        <f>VLOOKUP(shipments[[#This Row],[SPID]],CHOOSE({1,2},people[[#All],[SPID]],people[[#All],[Sales_person]]),2,0)</f>
        <v>Camilla Castle</v>
      </c>
      <c r="J7845">
        <f>YEAR(shipments[[#This Row],[Shipdate]])</f>
        <v>2023</v>
      </c>
      <c r="K7845" s="22"/>
      <c r="L7845" s="22">
        <f>VLOOKUP(shipments[[#This Row],[PID]],CHOOSE({1,2},products[PID],products[Cost_per_box]),2,0)</f>
        <v>7.48</v>
      </c>
      <c r="M7845" s="22">
        <f>shipments[[#This Row],[Boxes]]*shipments[[#This Row],[cost_per_box]]</f>
        <v>1376.3200000000002</v>
      </c>
      <c r="N7845" s="22">
        <f>shipments[[#This Row],[Amount]]-shipments[[#This Row],[total cost]]</f>
        <v>1193.1799999999998</v>
      </c>
    </row>
    <row r="7846" spans="1:14" x14ac:dyDescent="0.35">
      <c r="A7846" t="s">
        <v>7904</v>
      </c>
      <c r="B7846" t="s">
        <v>8059</v>
      </c>
      <c r="C7846" t="s">
        <v>8014</v>
      </c>
      <c r="D7846" t="s">
        <v>8038</v>
      </c>
      <c r="E7846" s="1">
        <v>45433</v>
      </c>
      <c r="F7846">
        <v>580.5</v>
      </c>
      <c r="G7846">
        <v>117</v>
      </c>
      <c r="H7846" t="s">
        <v>7</v>
      </c>
      <c r="I7846" t="str">
        <f>VLOOKUP(shipments[[#This Row],[SPID]],CHOOSE({1,2},people[[#All],[SPID]],people[[#All],[Sales_person]]),2,0)</f>
        <v>Camilla Castle</v>
      </c>
      <c r="J7846">
        <f>YEAR(shipments[[#This Row],[Shipdate]])</f>
        <v>2024</v>
      </c>
      <c r="K7846" s="22"/>
      <c r="L7846" s="22">
        <f>VLOOKUP(shipments[[#This Row],[PID]],CHOOSE({1,2},products[PID],products[Cost_per_box]),2,0)</f>
        <v>3.85</v>
      </c>
      <c r="M7846" s="22">
        <f>shipments[[#This Row],[Boxes]]*shipments[[#This Row],[cost_per_box]]</f>
        <v>450.45</v>
      </c>
      <c r="N7846" s="22">
        <f>shipments[[#This Row],[Amount]]-shipments[[#This Row],[total cost]]</f>
        <v>130.05000000000001</v>
      </c>
    </row>
    <row r="7847" spans="1:14" x14ac:dyDescent="0.35">
      <c r="A7847" t="s">
        <v>7905</v>
      </c>
      <c r="B7847" t="s">
        <v>8059</v>
      </c>
      <c r="C7847" t="s">
        <v>8014</v>
      </c>
      <c r="D7847" t="s">
        <v>8033</v>
      </c>
      <c r="E7847" s="1">
        <v>45239</v>
      </c>
      <c r="F7847">
        <v>4522.5</v>
      </c>
      <c r="G7847">
        <v>503</v>
      </c>
      <c r="H7847" t="s">
        <v>7</v>
      </c>
      <c r="I7847" t="str">
        <f>VLOOKUP(shipments[[#This Row],[SPID]],CHOOSE({1,2},people[[#All],[SPID]],people[[#All],[Sales_person]]),2,0)</f>
        <v>Camilla Castle</v>
      </c>
      <c r="J7847">
        <f>YEAR(shipments[[#This Row],[Shipdate]])</f>
        <v>2023</v>
      </c>
      <c r="K7847" s="22"/>
      <c r="L7847" s="22">
        <f>VLOOKUP(shipments[[#This Row],[PID]],CHOOSE({1,2},products[PID],products[Cost_per_box]),2,0)</f>
        <v>3.85</v>
      </c>
      <c r="M7847" s="22">
        <f>shipments[[#This Row],[Boxes]]*shipments[[#This Row],[cost_per_box]]</f>
        <v>1936.55</v>
      </c>
      <c r="N7847" s="22">
        <f>shipments[[#This Row],[Amount]]-shipments[[#This Row],[total cost]]</f>
        <v>2585.9499999999998</v>
      </c>
    </row>
    <row r="7848" spans="1:14" x14ac:dyDescent="0.35">
      <c r="A7848" t="s">
        <v>7906</v>
      </c>
      <c r="B7848" t="s">
        <v>8059</v>
      </c>
      <c r="C7848" t="s">
        <v>8014</v>
      </c>
      <c r="D7848" t="s">
        <v>8038</v>
      </c>
      <c r="E7848" s="1">
        <v>44974</v>
      </c>
      <c r="F7848">
        <v>2241</v>
      </c>
      <c r="G7848">
        <v>249</v>
      </c>
      <c r="H7848" t="s">
        <v>7</v>
      </c>
      <c r="I7848" t="str">
        <f>VLOOKUP(shipments[[#This Row],[SPID]],CHOOSE({1,2},people[[#All],[SPID]],people[[#All],[Sales_person]]),2,0)</f>
        <v>Camilla Castle</v>
      </c>
      <c r="J7848">
        <f>YEAR(shipments[[#This Row],[Shipdate]])</f>
        <v>2023</v>
      </c>
      <c r="K7848" s="22"/>
      <c r="L7848" s="22">
        <f>VLOOKUP(shipments[[#This Row],[PID]],CHOOSE({1,2},products[PID],products[Cost_per_box]),2,0)</f>
        <v>3.85</v>
      </c>
      <c r="M7848" s="22">
        <f>shipments[[#This Row],[Boxes]]*shipments[[#This Row],[cost_per_box]]</f>
        <v>958.65</v>
      </c>
      <c r="N7848" s="22">
        <f>shipments[[#This Row],[Amount]]-shipments[[#This Row],[total cost]]</f>
        <v>1282.3499999999999</v>
      </c>
    </row>
    <row r="7849" spans="1:14" x14ac:dyDescent="0.35">
      <c r="A7849" t="s">
        <v>7907</v>
      </c>
      <c r="B7849" t="s">
        <v>8059</v>
      </c>
      <c r="C7849" t="s">
        <v>8014</v>
      </c>
      <c r="D7849" t="s">
        <v>8037</v>
      </c>
      <c r="E7849" s="1">
        <v>45166</v>
      </c>
      <c r="F7849">
        <v>5501.25</v>
      </c>
      <c r="G7849">
        <v>612</v>
      </c>
      <c r="H7849" t="s">
        <v>7</v>
      </c>
      <c r="I7849" t="str">
        <f>VLOOKUP(shipments[[#This Row],[SPID]],CHOOSE({1,2},people[[#All],[SPID]],people[[#All],[Sales_person]]),2,0)</f>
        <v>Camilla Castle</v>
      </c>
      <c r="J7849">
        <f>YEAR(shipments[[#This Row],[Shipdate]])</f>
        <v>2023</v>
      </c>
      <c r="K7849" s="22"/>
      <c r="L7849" s="22">
        <f>VLOOKUP(shipments[[#This Row],[PID]],CHOOSE({1,2},products[PID],products[Cost_per_box]),2,0)</f>
        <v>3.85</v>
      </c>
      <c r="M7849" s="22">
        <f>shipments[[#This Row],[Boxes]]*shipments[[#This Row],[cost_per_box]]</f>
        <v>2356.2000000000003</v>
      </c>
      <c r="N7849" s="22">
        <f>shipments[[#This Row],[Amount]]-shipments[[#This Row],[total cost]]</f>
        <v>3145.0499999999997</v>
      </c>
    </row>
    <row r="7850" spans="1:14" x14ac:dyDescent="0.35">
      <c r="A7850" t="s">
        <v>7908</v>
      </c>
      <c r="B7850" t="s">
        <v>8059</v>
      </c>
      <c r="C7850" t="s">
        <v>8014</v>
      </c>
      <c r="D7850" t="s">
        <v>8033</v>
      </c>
      <c r="E7850" s="1">
        <v>45232</v>
      </c>
      <c r="F7850">
        <v>877.5</v>
      </c>
      <c r="G7850">
        <v>126</v>
      </c>
      <c r="H7850" t="s">
        <v>7</v>
      </c>
      <c r="I7850" t="str">
        <f>VLOOKUP(shipments[[#This Row],[SPID]],CHOOSE({1,2},people[[#All],[SPID]],people[[#All],[Sales_person]]),2,0)</f>
        <v>Camilla Castle</v>
      </c>
      <c r="J7850">
        <f>YEAR(shipments[[#This Row],[Shipdate]])</f>
        <v>2023</v>
      </c>
      <c r="K7850" s="22"/>
      <c r="L7850" s="22">
        <f>VLOOKUP(shipments[[#This Row],[PID]],CHOOSE({1,2},products[PID],products[Cost_per_box]),2,0)</f>
        <v>3.85</v>
      </c>
      <c r="M7850" s="22">
        <f>shipments[[#This Row],[Boxes]]*shipments[[#This Row],[cost_per_box]]</f>
        <v>485.1</v>
      </c>
      <c r="N7850" s="22">
        <f>shipments[[#This Row],[Amount]]-shipments[[#This Row],[total cost]]</f>
        <v>392.4</v>
      </c>
    </row>
    <row r="7851" spans="1:14" x14ac:dyDescent="0.35">
      <c r="A7851" t="s">
        <v>7909</v>
      </c>
      <c r="B7851" t="s">
        <v>8059</v>
      </c>
      <c r="C7851" t="s">
        <v>8015</v>
      </c>
      <c r="D7851" t="s">
        <v>8034</v>
      </c>
      <c r="E7851" s="1">
        <v>45523</v>
      </c>
      <c r="F7851">
        <v>9618.75</v>
      </c>
      <c r="G7851">
        <v>1203</v>
      </c>
      <c r="H7851" t="s">
        <v>18</v>
      </c>
      <c r="I7851" t="str">
        <f>VLOOKUP(shipments[[#This Row],[SPID]],CHOOSE({1,2},people[[#All],[SPID]],people[[#All],[Sales_person]]),2,0)</f>
        <v>Camilla Castle</v>
      </c>
      <c r="J7851">
        <f>YEAR(shipments[[#This Row],[Shipdate]])</f>
        <v>2024</v>
      </c>
      <c r="K7851" s="22"/>
      <c r="L7851" s="22">
        <f>VLOOKUP(shipments[[#This Row],[PID]],CHOOSE({1,2},products[PID],products[Cost_per_box]),2,0)</f>
        <v>5.72</v>
      </c>
      <c r="M7851" s="22">
        <f>shipments[[#This Row],[Boxes]]*shipments[[#This Row],[cost_per_box]]</f>
        <v>6881.16</v>
      </c>
      <c r="N7851" s="22">
        <f>shipments[[#This Row],[Amount]]-shipments[[#This Row],[total cost]]</f>
        <v>2737.59</v>
      </c>
    </row>
    <row r="7852" spans="1:14" x14ac:dyDescent="0.35">
      <c r="A7852" t="s">
        <v>7910</v>
      </c>
      <c r="B7852" t="s">
        <v>8059</v>
      </c>
      <c r="C7852" t="s">
        <v>8015</v>
      </c>
      <c r="D7852" t="s">
        <v>8033</v>
      </c>
      <c r="E7852" s="1">
        <v>45110</v>
      </c>
      <c r="F7852">
        <v>5877</v>
      </c>
      <c r="G7852">
        <v>980</v>
      </c>
      <c r="H7852" t="s">
        <v>7</v>
      </c>
      <c r="I7852" t="str">
        <f>VLOOKUP(shipments[[#This Row],[SPID]],CHOOSE({1,2},people[[#All],[SPID]],people[[#All],[Sales_person]]),2,0)</f>
        <v>Camilla Castle</v>
      </c>
      <c r="J7852">
        <f>YEAR(shipments[[#This Row],[Shipdate]])</f>
        <v>2023</v>
      </c>
      <c r="K7852" s="22"/>
      <c r="L7852" s="22">
        <f>VLOOKUP(shipments[[#This Row],[PID]],CHOOSE({1,2},products[PID],products[Cost_per_box]),2,0)</f>
        <v>5.72</v>
      </c>
      <c r="M7852" s="22">
        <f>shipments[[#This Row],[Boxes]]*shipments[[#This Row],[cost_per_box]]</f>
        <v>5605.5999999999995</v>
      </c>
      <c r="N7852" s="22">
        <f>shipments[[#This Row],[Amount]]-shipments[[#This Row],[total cost]]</f>
        <v>271.40000000000055</v>
      </c>
    </row>
    <row r="7853" spans="1:14" x14ac:dyDescent="0.35">
      <c r="A7853" t="s">
        <v>7911</v>
      </c>
      <c r="B7853" t="s">
        <v>8059</v>
      </c>
      <c r="C7853" t="s">
        <v>8015</v>
      </c>
      <c r="D7853" t="s">
        <v>8037</v>
      </c>
      <c r="E7853" s="1">
        <v>45098</v>
      </c>
      <c r="F7853">
        <v>3057.75</v>
      </c>
      <c r="G7853">
        <v>340</v>
      </c>
      <c r="H7853" t="s">
        <v>7</v>
      </c>
      <c r="I7853" t="str">
        <f>VLOOKUP(shipments[[#This Row],[SPID]],CHOOSE({1,2},people[[#All],[SPID]],people[[#All],[Sales_person]]),2,0)</f>
        <v>Camilla Castle</v>
      </c>
      <c r="J7853">
        <f>YEAR(shipments[[#This Row],[Shipdate]])</f>
        <v>2023</v>
      </c>
      <c r="K7853" s="22"/>
      <c r="L7853" s="22">
        <f>VLOOKUP(shipments[[#This Row],[PID]],CHOOSE({1,2},products[PID],products[Cost_per_box]),2,0)</f>
        <v>5.72</v>
      </c>
      <c r="M7853" s="22">
        <f>shipments[[#This Row],[Boxes]]*shipments[[#This Row],[cost_per_box]]</f>
        <v>1944.8</v>
      </c>
      <c r="N7853" s="22">
        <f>shipments[[#This Row],[Amount]]-shipments[[#This Row],[total cost]]</f>
        <v>1112.95</v>
      </c>
    </row>
    <row r="7854" spans="1:14" x14ac:dyDescent="0.35">
      <c r="A7854" t="s">
        <v>7912</v>
      </c>
      <c r="B7854" t="s">
        <v>8059</v>
      </c>
      <c r="C7854" t="s">
        <v>8015</v>
      </c>
      <c r="D7854" t="s">
        <v>8038</v>
      </c>
      <c r="E7854" s="1">
        <v>45170</v>
      </c>
      <c r="F7854">
        <v>816.75</v>
      </c>
      <c r="G7854">
        <v>164</v>
      </c>
      <c r="H7854" t="s">
        <v>7</v>
      </c>
      <c r="I7854" t="str">
        <f>VLOOKUP(shipments[[#This Row],[SPID]],CHOOSE({1,2},people[[#All],[SPID]],people[[#All],[Sales_person]]),2,0)</f>
        <v>Camilla Castle</v>
      </c>
      <c r="J7854">
        <f>YEAR(shipments[[#This Row],[Shipdate]])</f>
        <v>2023</v>
      </c>
      <c r="K7854" s="22"/>
      <c r="L7854" s="22">
        <f>VLOOKUP(shipments[[#This Row],[PID]],CHOOSE({1,2},products[PID],products[Cost_per_box]),2,0)</f>
        <v>5.72</v>
      </c>
      <c r="M7854" s="22">
        <f>shipments[[#This Row],[Boxes]]*shipments[[#This Row],[cost_per_box]]</f>
        <v>938.07999999999993</v>
      </c>
      <c r="N7854" s="22">
        <f>shipments[[#This Row],[Amount]]-shipments[[#This Row],[total cost]]</f>
        <v>-121.32999999999993</v>
      </c>
    </row>
    <row r="7855" spans="1:14" x14ac:dyDescent="0.35">
      <c r="A7855" t="s">
        <v>7913</v>
      </c>
      <c r="B7855" t="s">
        <v>8059</v>
      </c>
      <c r="C7855" t="s">
        <v>8015</v>
      </c>
      <c r="D7855" t="s">
        <v>8034</v>
      </c>
      <c r="E7855" s="1">
        <v>44929</v>
      </c>
      <c r="F7855">
        <v>5618.25</v>
      </c>
      <c r="G7855">
        <v>803</v>
      </c>
      <c r="H7855" t="s">
        <v>7</v>
      </c>
      <c r="I7855" t="str">
        <f>VLOOKUP(shipments[[#This Row],[SPID]],CHOOSE({1,2},people[[#All],[SPID]],people[[#All],[Sales_person]]),2,0)</f>
        <v>Camilla Castle</v>
      </c>
      <c r="J7855">
        <f>YEAR(shipments[[#This Row],[Shipdate]])</f>
        <v>2023</v>
      </c>
      <c r="K7855" s="22"/>
      <c r="L7855" s="22">
        <f>VLOOKUP(shipments[[#This Row],[PID]],CHOOSE({1,2},products[PID],products[Cost_per_box]),2,0)</f>
        <v>5.72</v>
      </c>
      <c r="M7855" s="22">
        <f>shipments[[#This Row],[Boxes]]*shipments[[#This Row],[cost_per_box]]</f>
        <v>4593.16</v>
      </c>
      <c r="N7855" s="22">
        <f>shipments[[#This Row],[Amount]]-shipments[[#This Row],[total cost]]</f>
        <v>1025.0900000000001</v>
      </c>
    </row>
    <row r="7856" spans="1:14" x14ac:dyDescent="0.35">
      <c r="A7856" t="s">
        <v>7914</v>
      </c>
      <c r="B7856" t="s">
        <v>8059</v>
      </c>
      <c r="C7856" t="s">
        <v>8015</v>
      </c>
      <c r="D7856" t="s">
        <v>8038</v>
      </c>
      <c r="E7856" s="1">
        <v>45287</v>
      </c>
      <c r="F7856">
        <v>3037.5</v>
      </c>
      <c r="G7856">
        <v>338</v>
      </c>
      <c r="H7856" t="s">
        <v>7</v>
      </c>
      <c r="I7856" t="str">
        <f>VLOOKUP(shipments[[#This Row],[SPID]],CHOOSE({1,2},people[[#All],[SPID]],people[[#All],[Sales_person]]),2,0)</f>
        <v>Camilla Castle</v>
      </c>
      <c r="J7856">
        <f>YEAR(shipments[[#This Row],[Shipdate]])</f>
        <v>2023</v>
      </c>
      <c r="K7856" s="22"/>
      <c r="L7856" s="22">
        <f>VLOOKUP(shipments[[#This Row],[PID]],CHOOSE({1,2},products[PID],products[Cost_per_box]),2,0)</f>
        <v>5.72</v>
      </c>
      <c r="M7856" s="22">
        <f>shipments[[#This Row],[Boxes]]*shipments[[#This Row],[cost_per_box]]</f>
        <v>1933.36</v>
      </c>
      <c r="N7856" s="22">
        <f>shipments[[#This Row],[Amount]]-shipments[[#This Row],[total cost]]</f>
        <v>1104.1400000000001</v>
      </c>
    </row>
    <row r="7857" spans="1:14" x14ac:dyDescent="0.35">
      <c r="A7857" t="s">
        <v>7915</v>
      </c>
      <c r="B7857" t="s">
        <v>8059</v>
      </c>
      <c r="C7857" t="s">
        <v>8015</v>
      </c>
      <c r="D7857" t="s">
        <v>8035</v>
      </c>
      <c r="E7857" s="1">
        <v>45414</v>
      </c>
      <c r="F7857">
        <v>353.25</v>
      </c>
      <c r="G7857">
        <v>71</v>
      </c>
      <c r="H7857" t="s">
        <v>7</v>
      </c>
      <c r="I7857" t="str">
        <f>VLOOKUP(shipments[[#This Row],[SPID]],CHOOSE({1,2},people[[#All],[SPID]],people[[#All],[Sales_person]]),2,0)</f>
        <v>Camilla Castle</v>
      </c>
      <c r="J7857">
        <f>YEAR(shipments[[#This Row],[Shipdate]])</f>
        <v>2024</v>
      </c>
      <c r="K7857" s="22"/>
      <c r="L7857" s="22">
        <f>VLOOKUP(shipments[[#This Row],[PID]],CHOOSE({1,2},products[PID],products[Cost_per_box]),2,0)</f>
        <v>5.72</v>
      </c>
      <c r="M7857" s="22">
        <f>shipments[[#This Row],[Boxes]]*shipments[[#This Row],[cost_per_box]]</f>
        <v>406.12</v>
      </c>
      <c r="N7857" s="22">
        <f>shipments[[#This Row],[Amount]]-shipments[[#This Row],[total cost]]</f>
        <v>-52.870000000000005</v>
      </c>
    </row>
    <row r="7858" spans="1:14" x14ac:dyDescent="0.35">
      <c r="A7858" t="s">
        <v>7916</v>
      </c>
      <c r="B7858" t="s">
        <v>8059</v>
      </c>
      <c r="C7858" t="s">
        <v>8016</v>
      </c>
      <c r="D7858" t="s">
        <v>8033</v>
      </c>
      <c r="E7858" s="1">
        <v>45089</v>
      </c>
      <c r="F7858">
        <v>94.5</v>
      </c>
      <c r="G7858">
        <v>4</v>
      </c>
      <c r="H7858" t="s">
        <v>7</v>
      </c>
      <c r="I7858" t="str">
        <f>VLOOKUP(shipments[[#This Row],[SPID]],CHOOSE({1,2},people[[#All],[SPID]],people[[#All],[Sales_person]]),2,0)</f>
        <v>Camilla Castle</v>
      </c>
      <c r="J7858">
        <f>YEAR(shipments[[#This Row],[Shipdate]])</f>
        <v>2023</v>
      </c>
      <c r="K7858" s="22"/>
      <c r="L7858" s="22">
        <f>VLOOKUP(shipments[[#This Row],[PID]],CHOOSE({1,2},products[PID],products[Cost_per_box]),2,0)</f>
        <v>6.31</v>
      </c>
      <c r="M7858" s="22">
        <f>shipments[[#This Row],[Boxes]]*shipments[[#This Row],[cost_per_box]]</f>
        <v>25.24</v>
      </c>
      <c r="N7858" s="22">
        <f>shipments[[#This Row],[Amount]]-shipments[[#This Row],[total cost]]</f>
        <v>69.260000000000005</v>
      </c>
    </row>
    <row r="7859" spans="1:14" x14ac:dyDescent="0.35">
      <c r="A7859" t="s">
        <v>7917</v>
      </c>
      <c r="B7859" t="s">
        <v>8059</v>
      </c>
      <c r="C7859" t="s">
        <v>8016</v>
      </c>
      <c r="D7859" t="s">
        <v>8037</v>
      </c>
      <c r="E7859" s="1">
        <v>45541</v>
      </c>
      <c r="F7859">
        <v>11227.5</v>
      </c>
      <c r="G7859">
        <v>416</v>
      </c>
      <c r="H7859" t="s">
        <v>26</v>
      </c>
      <c r="I7859" t="str">
        <f>VLOOKUP(shipments[[#This Row],[SPID]],CHOOSE({1,2},people[[#All],[SPID]],people[[#All],[Sales_person]]),2,0)</f>
        <v>Camilla Castle</v>
      </c>
      <c r="J7859">
        <f>YEAR(shipments[[#This Row],[Shipdate]])</f>
        <v>2024</v>
      </c>
      <c r="K7859" s="22"/>
      <c r="L7859" s="22">
        <f>VLOOKUP(shipments[[#This Row],[PID]],CHOOSE({1,2},products[PID],products[Cost_per_box]),2,0)</f>
        <v>6.31</v>
      </c>
      <c r="M7859" s="22">
        <f>shipments[[#This Row],[Boxes]]*shipments[[#This Row],[cost_per_box]]</f>
        <v>2624.96</v>
      </c>
      <c r="N7859" s="22">
        <f>shipments[[#This Row],[Amount]]-shipments[[#This Row],[total cost]]</f>
        <v>8602.5400000000009</v>
      </c>
    </row>
    <row r="7860" spans="1:14" x14ac:dyDescent="0.35">
      <c r="A7860" t="s">
        <v>7918</v>
      </c>
      <c r="B7860" t="s">
        <v>8059</v>
      </c>
      <c r="C7860" t="s">
        <v>8016</v>
      </c>
      <c r="D7860" t="s">
        <v>8033</v>
      </c>
      <c r="E7860" s="1">
        <v>45373</v>
      </c>
      <c r="F7860">
        <v>5512.5</v>
      </c>
      <c r="G7860">
        <v>213</v>
      </c>
      <c r="H7860" t="s">
        <v>40</v>
      </c>
      <c r="I7860" t="str">
        <f>VLOOKUP(shipments[[#This Row],[SPID]],CHOOSE({1,2},people[[#All],[SPID]],people[[#All],[Sales_person]]),2,0)</f>
        <v>Camilla Castle</v>
      </c>
      <c r="J7860">
        <f>YEAR(shipments[[#This Row],[Shipdate]])</f>
        <v>2024</v>
      </c>
      <c r="K7860" s="22"/>
      <c r="L7860" s="22">
        <f>VLOOKUP(shipments[[#This Row],[PID]],CHOOSE({1,2},products[PID],products[Cost_per_box]),2,0)</f>
        <v>6.31</v>
      </c>
      <c r="M7860" s="22">
        <f>shipments[[#This Row],[Boxes]]*shipments[[#This Row],[cost_per_box]]</f>
        <v>1344.03</v>
      </c>
      <c r="N7860" s="22">
        <f>shipments[[#This Row],[Amount]]-shipments[[#This Row],[total cost]]</f>
        <v>4168.47</v>
      </c>
    </row>
    <row r="7861" spans="1:14" x14ac:dyDescent="0.35">
      <c r="A7861" t="s">
        <v>7919</v>
      </c>
      <c r="B7861" t="s">
        <v>8059</v>
      </c>
      <c r="C7861" t="s">
        <v>8017</v>
      </c>
      <c r="D7861" t="s">
        <v>8035</v>
      </c>
      <c r="E7861" s="1">
        <v>45141</v>
      </c>
      <c r="F7861">
        <v>5577.75</v>
      </c>
      <c r="G7861">
        <v>215</v>
      </c>
      <c r="H7861" t="s">
        <v>7</v>
      </c>
      <c r="I7861" t="str">
        <f>VLOOKUP(shipments[[#This Row],[SPID]],CHOOSE({1,2},people[[#All],[SPID]],people[[#All],[Sales_person]]),2,0)</f>
        <v>Camilla Castle</v>
      </c>
      <c r="J7861">
        <f>YEAR(shipments[[#This Row],[Shipdate]])</f>
        <v>2023</v>
      </c>
      <c r="K7861" s="22"/>
      <c r="L7861" s="22">
        <f>VLOOKUP(shipments[[#This Row],[PID]],CHOOSE({1,2},products[PID],products[Cost_per_box]),2,0)</f>
        <v>9.94</v>
      </c>
      <c r="M7861" s="22">
        <f>shipments[[#This Row],[Boxes]]*shipments[[#This Row],[cost_per_box]]</f>
        <v>2137.1</v>
      </c>
      <c r="N7861" s="22">
        <f>shipments[[#This Row],[Amount]]-shipments[[#This Row],[total cost]]</f>
        <v>3440.65</v>
      </c>
    </row>
    <row r="7862" spans="1:14" x14ac:dyDescent="0.35">
      <c r="A7862" t="s">
        <v>7920</v>
      </c>
      <c r="B7862" t="s">
        <v>8059</v>
      </c>
      <c r="C7862" t="s">
        <v>8017</v>
      </c>
      <c r="D7862" t="s">
        <v>8037</v>
      </c>
      <c r="E7862" s="1">
        <v>45280</v>
      </c>
      <c r="F7862">
        <v>5379.75</v>
      </c>
      <c r="G7862">
        <v>216</v>
      </c>
      <c r="H7862" t="s">
        <v>7</v>
      </c>
      <c r="I7862" t="str">
        <f>VLOOKUP(shipments[[#This Row],[SPID]],CHOOSE({1,2},people[[#All],[SPID]],people[[#All],[Sales_person]]),2,0)</f>
        <v>Camilla Castle</v>
      </c>
      <c r="J7862">
        <f>YEAR(shipments[[#This Row],[Shipdate]])</f>
        <v>2023</v>
      </c>
      <c r="K7862" s="22"/>
      <c r="L7862" s="22">
        <f>VLOOKUP(shipments[[#This Row],[PID]],CHOOSE({1,2},products[PID],products[Cost_per_box]),2,0)</f>
        <v>9.94</v>
      </c>
      <c r="M7862" s="22">
        <f>shipments[[#This Row],[Boxes]]*shipments[[#This Row],[cost_per_box]]</f>
        <v>2147.04</v>
      </c>
      <c r="N7862" s="22">
        <f>shipments[[#This Row],[Amount]]-shipments[[#This Row],[total cost]]</f>
        <v>3232.71</v>
      </c>
    </row>
    <row r="7863" spans="1:14" x14ac:dyDescent="0.35">
      <c r="A7863" t="s">
        <v>7921</v>
      </c>
      <c r="B7863" t="s">
        <v>8059</v>
      </c>
      <c r="C7863" t="s">
        <v>8018</v>
      </c>
      <c r="D7863" t="s">
        <v>8036</v>
      </c>
      <c r="E7863" s="1">
        <v>45180</v>
      </c>
      <c r="F7863">
        <v>6675.75</v>
      </c>
      <c r="G7863">
        <v>334</v>
      </c>
      <c r="H7863" t="s">
        <v>40</v>
      </c>
      <c r="I7863" t="str">
        <f>VLOOKUP(shipments[[#This Row],[SPID]],CHOOSE({1,2},people[[#All],[SPID]],people[[#All],[Sales_person]]),2,0)</f>
        <v>Camilla Castle</v>
      </c>
      <c r="J7863">
        <f>YEAR(shipments[[#This Row],[Shipdate]])</f>
        <v>2023</v>
      </c>
      <c r="K7863" s="22"/>
      <c r="L7863" s="22">
        <f>VLOOKUP(shipments[[#This Row],[PID]],CHOOSE({1,2},products[PID],products[Cost_per_box]),2,0)</f>
        <v>7.73</v>
      </c>
      <c r="M7863" s="22">
        <f>shipments[[#This Row],[Boxes]]*shipments[[#This Row],[cost_per_box]]</f>
        <v>2581.8200000000002</v>
      </c>
      <c r="N7863" s="22">
        <f>shipments[[#This Row],[Amount]]-shipments[[#This Row],[total cost]]</f>
        <v>4093.93</v>
      </c>
    </row>
    <row r="7864" spans="1:14" x14ac:dyDescent="0.35">
      <c r="A7864" t="s">
        <v>7922</v>
      </c>
      <c r="B7864" t="s">
        <v>8059</v>
      </c>
      <c r="C7864" t="s">
        <v>8018</v>
      </c>
      <c r="D7864" t="s">
        <v>8037</v>
      </c>
      <c r="E7864" s="1">
        <v>45378</v>
      </c>
      <c r="F7864">
        <v>4389.75</v>
      </c>
      <c r="G7864">
        <v>232</v>
      </c>
      <c r="H7864" t="s">
        <v>7</v>
      </c>
      <c r="I7864" t="str">
        <f>VLOOKUP(shipments[[#This Row],[SPID]],CHOOSE({1,2},people[[#All],[SPID]],people[[#All],[Sales_person]]),2,0)</f>
        <v>Camilla Castle</v>
      </c>
      <c r="J7864">
        <f>YEAR(shipments[[#This Row],[Shipdate]])</f>
        <v>2024</v>
      </c>
      <c r="K7864" s="22"/>
      <c r="L7864" s="22">
        <f>VLOOKUP(shipments[[#This Row],[PID]],CHOOSE({1,2},products[PID],products[Cost_per_box]),2,0)</f>
        <v>7.73</v>
      </c>
      <c r="M7864" s="22">
        <f>shipments[[#This Row],[Boxes]]*shipments[[#This Row],[cost_per_box]]</f>
        <v>1793.3600000000001</v>
      </c>
      <c r="N7864" s="22">
        <f>shipments[[#This Row],[Amount]]-shipments[[#This Row],[total cost]]</f>
        <v>2596.39</v>
      </c>
    </row>
    <row r="7865" spans="1:14" x14ac:dyDescent="0.35">
      <c r="A7865" t="s">
        <v>7923</v>
      </c>
      <c r="B7865" t="s">
        <v>8059</v>
      </c>
      <c r="C7865" t="s">
        <v>8018</v>
      </c>
      <c r="D7865" t="s">
        <v>8034</v>
      </c>
      <c r="E7865" s="1">
        <v>45540</v>
      </c>
      <c r="F7865">
        <v>4547.25</v>
      </c>
      <c r="G7865">
        <v>240</v>
      </c>
      <c r="H7865" t="s">
        <v>26</v>
      </c>
      <c r="I7865" t="str">
        <f>VLOOKUP(shipments[[#This Row],[SPID]],CHOOSE({1,2},people[[#All],[SPID]],people[[#All],[Sales_person]]),2,0)</f>
        <v>Camilla Castle</v>
      </c>
      <c r="J7865">
        <f>YEAR(shipments[[#This Row],[Shipdate]])</f>
        <v>2024</v>
      </c>
      <c r="K7865" s="22"/>
      <c r="L7865" s="22">
        <f>VLOOKUP(shipments[[#This Row],[PID]],CHOOSE({1,2},products[PID],products[Cost_per_box]),2,0)</f>
        <v>7.73</v>
      </c>
      <c r="M7865" s="22">
        <f>shipments[[#This Row],[Boxes]]*shipments[[#This Row],[cost_per_box]]</f>
        <v>1855.2</v>
      </c>
      <c r="N7865" s="22">
        <f>shipments[[#This Row],[Amount]]-shipments[[#This Row],[total cost]]</f>
        <v>2692.05</v>
      </c>
    </row>
    <row r="7866" spans="1:14" x14ac:dyDescent="0.35">
      <c r="A7866" t="s">
        <v>7924</v>
      </c>
      <c r="B7866" t="s">
        <v>8059</v>
      </c>
      <c r="C7866" t="s">
        <v>8018</v>
      </c>
      <c r="D7866" t="s">
        <v>8038</v>
      </c>
      <c r="E7866" s="1">
        <v>45058</v>
      </c>
      <c r="F7866">
        <v>1372.5</v>
      </c>
      <c r="G7866">
        <v>73</v>
      </c>
      <c r="H7866" t="s">
        <v>7</v>
      </c>
      <c r="I7866" t="str">
        <f>VLOOKUP(shipments[[#This Row],[SPID]],CHOOSE({1,2},people[[#All],[SPID]],people[[#All],[Sales_person]]),2,0)</f>
        <v>Camilla Castle</v>
      </c>
      <c r="J7866">
        <f>YEAR(shipments[[#This Row],[Shipdate]])</f>
        <v>2023</v>
      </c>
      <c r="K7866" s="22"/>
      <c r="L7866" s="22">
        <f>VLOOKUP(shipments[[#This Row],[PID]],CHOOSE({1,2},products[PID],products[Cost_per_box]),2,0)</f>
        <v>7.73</v>
      </c>
      <c r="M7866" s="22">
        <f>shipments[[#This Row],[Boxes]]*shipments[[#This Row],[cost_per_box]]</f>
        <v>564.29000000000008</v>
      </c>
      <c r="N7866" s="22">
        <f>shipments[[#This Row],[Amount]]-shipments[[#This Row],[total cost]]</f>
        <v>808.20999999999992</v>
      </c>
    </row>
    <row r="7867" spans="1:14" x14ac:dyDescent="0.35">
      <c r="A7867" t="s">
        <v>7925</v>
      </c>
      <c r="B7867" t="s">
        <v>8059</v>
      </c>
      <c r="C7867" t="s">
        <v>8018</v>
      </c>
      <c r="D7867" t="s">
        <v>8037</v>
      </c>
      <c r="E7867" s="1">
        <v>45030</v>
      </c>
      <c r="F7867">
        <v>2488.5</v>
      </c>
      <c r="G7867">
        <v>131</v>
      </c>
      <c r="H7867" t="s">
        <v>7</v>
      </c>
      <c r="I7867" t="str">
        <f>VLOOKUP(shipments[[#This Row],[SPID]],CHOOSE({1,2},people[[#All],[SPID]],people[[#All],[Sales_person]]),2,0)</f>
        <v>Camilla Castle</v>
      </c>
      <c r="J7867">
        <f>YEAR(shipments[[#This Row],[Shipdate]])</f>
        <v>2023</v>
      </c>
      <c r="K7867" s="22"/>
      <c r="L7867" s="22">
        <f>VLOOKUP(shipments[[#This Row],[PID]],CHOOSE({1,2},products[PID],products[Cost_per_box]),2,0)</f>
        <v>7.73</v>
      </c>
      <c r="M7867" s="22">
        <f>shipments[[#This Row],[Boxes]]*shipments[[#This Row],[cost_per_box]]</f>
        <v>1012.6300000000001</v>
      </c>
      <c r="N7867" s="22">
        <f>shipments[[#This Row],[Amount]]-shipments[[#This Row],[total cost]]</f>
        <v>1475.87</v>
      </c>
    </row>
    <row r="7868" spans="1:14" x14ac:dyDescent="0.35">
      <c r="A7868" t="s">
        <v>7926</v>
      </c>
      <c r="B7868" t="s">
        <v>8059</v>
      </c>
      <c r="C7868" t="s">
        <v>8019</v>
      </c>
      <c r="D7868" t="s">
        <v>8033</v>
      </c>
      <c r="E7868" s="1">
        <v>45161</v>
      </c>
      <c r="F7868">
        <v>14112</v>
      </c>
      <c r="G7868">
        <v>743</v>
      </c>
      <c r="H7868" t="s">
        <v>7</v>
      </c>
      <c r="I7868" t="str">
        <f>VLOOKUP(shipments[[#This Row],[SPID]],CHOOSE({1,2},people[[#All],[SPID]],people[[#All],[Sales_person]]),2,0)</f>
        <v>Camilla Castle</v>
      </c>
      <c r="J7868">
        <f>YEAR(shipments[[#This Row],[Shipdate]])</f>
        <v>2023</v>
      </c>
      <c r="K7868" s="22"/>
      <c r="L7868" s="22">
        <f>VLOOKUP(shipments[[#This Row],[PID]],CHOOSE({1,2},products[PID],products[Cost_per_box]),2,0)</f>
        <v>3.68</v>
      </c>
      <c r="M7868" s="22">
        <f>shipments[[#This Row],[Boxes]]*shipments[[#This Row],[cost_per_box]]</f>
        <v>2734.2400000000002</v>
      </c>
      <c r="N7868" s="22">
        <f>shipments[[#This Row],[Amount]]-shipments[[#This Row],[total cost]]</f>
        <v>11377.76</v>
      </c>
    </row>
    <row r="7869" spans="1:14" x14ac:dyDescent="0.35">
      <c r="A7869" t="s">
        <v>7927</v>
      </c>
      <c r="B7869" t="s">
        <v>8059</v>
      </c>
      <c r="C7869" t="s">
        <v>8020</v>
      </c>
      <c r="D7869" t="s">
        <v>8037</v>
      </c>
      <c r="E7869" s="1">
        <v>45162</v>
      </c>
      <c r="F7869">
        <v>1140.75</v>
      </c>
      <c r="G7869">
        <v>82</v>
      </c>
      <c r="H7869" t="s">
        <v>7</v>
      </c>
      <c r="I7869" t="str">
        <f>VLOOKUP(shipments[[#This Row],[SPID]],CHOOSE({1,2},people[[#All],[SPID]],people[[#All],[Sales_person]]),2,0)</f>
        <v>Camilla Castle</v>
      </c>
      <c r="J7869">
        <f>YEAR(shipments[[#This Row],[Shipdate]])</f>
        <v>2023</v>
      </c>
      <c r="K7869" s="22"/>
      <c r="L7869" s="22">
        <f>VLOOKUP(shipments[[#This Row],[PID]],CHOOSE({1,2},products[PID],products[Cost_per_box]),2,0)</f>
        <v>8.2200000000000006</v>
      </c>
      <c r="M7869" s="22">
        <f>shipments[[#This Row],[Boxes]]*shipments[[#This Row],[cost_per_box]]</f>
        <v>674.04000000000008</v>
      </c>
      <c r="N7869" s="22">
        <f>shipments[[#This Row],[Amount]]-shipments[[#This Row],[total cost]]</f>
        <v>466.70999999999992</v>
      </c>
    </row>
    <row r="7870" spans="1:14" x14ac:dyDescent="0.35">
      <c r="A7870" t="s">
        <v>7928</v>
      </c>
      <c r="B7870" t="s">
        <v>8059</v>
      </c>
      <c r="C7870" t="s">
        <v>8020</v>
      </c>
      <c r="D7870" t="s">
        <v>8037</v>
      </c>
      <c r="E7870" s="1">
        <v>45447</v>
      </c>
      <c r="F7870">
        <v>5249.25</v>
      </c>
      <c r="G7870">
        <v>329</v>
      </c>
      <c r="H7870" t="s">
        <v>7</v>
      </c>
      <c r="I7870" t="str">
        <f>VLOOKUP(shipments[[#This Row],[SPID]],CHOOSE({1,2},people[[#All],[SPID]],people[[#All],[Sales_person]]),2,0)</f>
        <v>Camilla Castle</v>
      </c>
      <c r="J7870">
        <f>YEAR(shipments[[#This Row],[Shipdate]])</f>
        <v>2024</v>
      </c>
      <c r="K7870" s="22"/>
      <c r="L7870" s="22">
        <f>VLOOKUP(shipments[[#This Row],[PID]],CHOOSE({1,2},products[PID],products[Cost_per_box]),2,0)</f>
        <v>8.2200000000000006</v>
      </c>
      <c r="M7870" s="22">
        <f>shipments[[#This Row],[Boxes]]*shipments[[#This Row],[cost_per_box]]</f>
        <v>2704.38</v>
      </c>
      <c r="N7870" s="22">
        <f>shipments[[#This Row],[Amount]]-shipments[[#This Row],[total cost]]</f>
        <v>2544.87</v>
      </c>
    </row>
    <row r="7871" spans="1:14" x14ac:dyDescent="0.35">
      <c r="A7871" t="s">
        <v>7929</v>
      </c>
      <c r="B7871" t="s">
        <v>8059</v>
      </c>
      <c r="C7871" t="s">
        <v>8020</v>
      </c>
      <c r="D7871" t="s">
        <v>8037</v>
      </c>
      <c r="E7871" s="1">
        <v>45138</v>
      </c>
      <c r="F7871">
        <v>3435.75</v>
      </c>
      <c r="G7871">
        <v>287</v>
      </c>
      <c r="H7871" t="s">
        <v>7</v>
      </c>
      <c r="I7871" t="str">
        <f>VLOOKUP(shipments[[#This Row],[SPID]],CHOOSE({1,2},people[[#All],[SPID]],people[[#All],[Sales_person]]),2,0)</f>
        <v>Camilla Castle</v>
      </c>
      <c r="J7871">
        <f>YEAR(shipments[[#This Row],[Shipdate]])</f>
        <v>2023</v>
      </c>
      <c r="K7871" s="22"/>
      <c r="L7871" s="22">
        <f>VLOOKUP(shipments[[#This Row],[PID]],CHOOSE({1,2},products[PID],products[Cost_per_box]),2,0)</f>
        <v>8.2200000000000006</v>
      </c>
      <c r="M7871" s="22">
        <f>shipments[[#This Row],[Boxes]]*shipments[[#This Row],[cost_per_box]]</f>
        <v>2359.1400000000003</v>
      </c>
      <c r="N7871" s="22">
        <f>shipments[[#This Row],[Amount]]-shipments[[#This Row],[total cost]]</f>
        <v>1076.6099999999997</v>
      </c>
    </row>
    <row r="7872" spans="1:14" x14ac:dyDescent="0.35">
      <c r="A7872" t="s">
        <v>7930</v>
      </c>
      <c r="B7872" t="s">
        <v>8059</v>
      </c>
      <c r="C7872" t="s">
        <v>8020</v>
      </c>
      <c r="D7872" t="s">
        <v>8037</v>
      </c>
      <c r="E7872" s="1">
        <v>45469</v>
      </c>
      <c r="F7872">
        <v>3665.25</v>
      </c>
      <c r="G7872">
        <v>282</v>
      </c>
      <c r="H7872" t="s">
        <v>7</v>
      </c>
      <c r="I7872" t="str">
        <f>VLOOKUP(shipments[[#This Row],[SPID]],CHOOSE({1,2},people[[#All],[SPID]],people[[#All],[Sales_person]]),2,0)</f>
        <v>Camilla Castle</v>
      </c>
      <c r="J7872">
        <f>YEAR(shipments[[#This Row],[Shipdate]])</f>
        <v>2024</v>
      </c>
      <c r="K7872" s="22"/>
      <c r="L7872" s="22">
        <f>VLOOKUP(shipments[[#This Row],[PID]],CHOOSE({1,2},products[PID],products[Cost_per_box]),2,0)</f>
        <v>8.2200000000000006</v>
      </c>
      <c r="M7872" s="22">
        <f>shipments[[#This Row],[Boxes]]*shipments[[#This Row],[cost_per_box]]</f>
        <v>2318.04</v>
      </c>
      <c r="N7872" s="22">
        <f>shipments[[#This Row],[Amount]]-shipments[[#This Row],[total cost]]</f>
        <v>1347.21</v>
      </c>
    </row>
    <row r="7873" spans="1:14" x14ac:dyDescent="0.35">
      <c r="A7873" t="s">
        <v>7931</v>
      </c>
      <c r="B7873" t="s">
        <v>8059</v>
      </c>
      <c r="C7873" t="s">
        <v>8020</v>
      </c>
      <c r="D7873" t="s">
        <v>8033</v>
      </c>
      <c r="E7873" s="1">
        <v>45341</v>
      </c>
      <c r="F7873">
        <v>4585.5</v>
      </c>
      <c r="G7873">
        <v>383</v>
      </c>
      <c r="H7873" t="s">
        <v>40</v>
      </c>
      <c r="I7873" t="str">
        <f>VLOOKUP(shipments[[#This Row],[SPID]],CHOOSE({1,2},people[[#All],[SPID]],people[[#All],[Sales_person]]),2,0)</f>
        <v>Camilla Castle</v>
      </c>
      <c r="J7873">
        <f>YEAR(shipments[[#This Row],[Shipdate]])</f>
        <v>2024</v>
      </c>
      <c r="K7873" s="22"/>
      <c r="L7873" s="22">
        <f>VLOOKUP(shipments[[#This Row],[PID]],CHOOSE({1,2},products[PID],products[Cost_per_box]),2,0)</f>
        <v>8.2200000000000006</v>
      </c>
      <c r="M7873" s="22">
        <f>shipments[[#This Row],[Boxes]]*shipments[[#This Row],[cost_per_box]]</f>
        <v>3148.26</v>
      </c>
      <c r="N7873" s="22">
        <f>shipments[[#This Row],[Amount]]-shipments[[#This Row],[total cost]]</f>
        <v>1437.2399999999998</v>
      </c>
    </row>
    <row r="7874" spans="1:14" x14ac:dyDescent="0.35">
      <c r="A7874" t="s">
        <v>7932</v>
      </c>
      <c r="B7874" t="s">
        <v>8059</v>
      </c>
      <c r="C7874" t="s">
        <v>8022</v>
      </c>
      <c r="D7874" t="s">
        <v>8036</v>
      </c>
      <c r="E7874" s="1">
        <v>45196</v>
      </c>
      <c r="F7874">
        <v>3748.5</v>
      </c>
      <c r="G7874">
        <v>221</v>
      </c>
      <c r="H7874" t="s">
        <v>7</v>
      </c>
      <c r="I7874" t="str">
        <f>VLOOKUP(shipments[[#This Row],[SPID]],CHOOSE({1,2},people[[#All],[SPID]],people[[#All],[Sales_person]]),2,0)</f>
        <v>Camilla Castle</v>
      </c>
      <c r="J7874">
        <f>YEAR(shipments[[#This Row],[Shipdate]])</f>
        <v>2023</v>
      </c>
      <c r="K7874" s="22"/>
      <c r="L7874" s="22">
        <f>VLOOKUP(shipments[[#This Row],[PID]],CHOOSE({1,2},products[PID],products[Cost_per_box]),2,0)</f>
        <v>4.74</v>
      </c>
      <c r="M7874" s="22">
        <f>shipments[[#This Row],[Boxes]]*shipments[[#This Row],[cost_per_box]]</f>
        <v>1047.54</v>
      </c>
      <c r="N7874" s="22">
        <f>shipments[[#This Row],[Amount]]-shipments[[#This Row],[total cost]]</f>
        <v>2700.96</v>
      </c>
    </row>
    <row r="7875" spans="1:14" x14ac:dyDescent="0.35">
      <c r="A7875" t="s">
        <v>7933</v>
      </c>
      <c r="B7875" t="s">
        <v>8059</v>
      </c>
      <c r="C7875" t="s">
        <v>8022</v>
      </c>
      <c r="D7875" t="s">
        <v>8035</v>
      </c>
      <c r="E7875" s="1">
        <v>45398</v>
      </c>
      <c r="F7875">
        <v>375.75</v>
      </c>
      <c r="G7875">
        <v>26</v>
      </c>
      <c r="H7875" t="s">
        <v>7</v>
      </c>
      <c r="I7875" t="str">
        <f>VLOOKUP(shipments[[#This Row],[SPID]],CHOOSE({1,2},people[[#All],[SPID]],people[[#All],[Sales_person]]),2,0)</f>
        <v>Camilla Castle</v>
      </c>
      <c r="J7875">
        <f>YEAR(shipments[[#This Row],[Shipdate]])</f>
        <v>2024</v>
      </c>
      <c r="K7875" s="22"/>
      <c r="L7875" s="22">
        <f>VLOOKUP(shipments[[#This Row],[PID]],CHOOSE({1,2},products[PID],products[Cost_per_box]),2,0)</f>
        <v>4.74</v>
      </c>
      <c r="M7875" s="22">
        <f>shipments[[#This Row],[Boxes]]*shipments[[#This Row],[cost_per_box]]</f>
        <v>123.24000000000001</v>
      </c>
      <c r="N7875" s="22">
        <f>shipments[[#This Row],[Amount]]-shipments[[#This Row],[total cost]]</f>
        <v>252.51</v>
      </c>
    </row>
    <row r="7876" spans="1:14" x14ac:dyDescent="0.35">
      <c r="A7876" t="s">
        <v>7934</v>
      </c>
      <c r="B7876" t="s">
        <v>8059</v>
      </c>
      <c r="C7876" t="s">
        <v>8022</v>
      </c>
      <c r="D7876" t="s">
        <v>8037</v>
      </c>
      <c r="E7876" s="1">
        <v>45247</v>
      </c>
      <c r="F7876">
        <v>5571</v>
      </c>
      <c r="G7876">
        <v>349</v>
      </c>
      <c r="H7876" t="s">
        <v>7</v>
      </c>
      <c r="I7876" t="str">
        <f>VLOOKUP(shipments[[#This Row],[SPID]],CHOOSE({1,2},people[[#All],[SPID]],people[[#All],[Sales_person]]),2,0)</f>
        <v>Camilla Castle</v>
      </c>
      <c r="J7876">
        <f>YEAR(shipments[[#This Row],[Shipdate]])</f>
        <v>2023</v>
      </c>
      <c r="K7876" s="22"/>
      <c r="L7876" s="22">
        <f>VLOOKUP(shipments[[#This Row],[PID]],CHOOSE({1,2},products[PID],products[Cost_per_box]),2,0)</f>
        <v>4.74</v>
      </c>
      <c r="M7876" s="22">
        <f>shipments[[#This Row],[Boxes]]*shipments[[#This Row],[cost_per_box]]</f>
        <v>1654.26</v>
      </c>
      <c r="N7876" s="22">
        <f>shipments[[#This Row],[Amount]]-shipments[[#This Row],[total cost]]</f>
        <v>3916.74</v>
      </c>
    </row>
    <row r="7877" spans="1:14" x14ac:dyDescent="0.35">
      <c r="A7877" t="s">
        <v>7935</v>
      </c>
      <c r="B7877" t="s">
        <v>8059</v>
      </c>
      <c r="C7877" t="s">
        <v>8023</v>
      </c>
      <c r="D7877" t="s">
        <v>8033</v>
      </c>
      <c r="E7877" s="1">
        <v>44960</v>
      </c>
      <c r="F7877">
        <v>7296.75</v>
      </c>
      <c r="G7877">
        <v>913</v>
      </c>
      <c r="H7877" t="s">
        <v>7</v>
      </c>
      <c r="I7877" t="str">
        <f>VLOOKUP(shipments[[#This Row],[SPID]],CHOOSE({1,2},people[[#All],[SPID]],people[[#All],[Sales_person]]),2,0)</f>
        <v>Camilla Castle</v>
      </c>
      <c r="J7877">
        <f>YEAR(shipments[[#This Row],[Shipdate]])</f>
        <v>2023</v>
      </c>
      <c r="K7877" s="22"/>
      <c r="L7877" s="22">
        <f>VLOOKUP(shipments[[#This Row],[PID]],CHOOSE({1,2},products[PID],products[Cost_per_box]),2,0)</f>
        <v>10.51</v>
      </c>
      <c r="M7877" s="22">
        <f>shipments[[#This Row],[Boxes]]*shipments[[#This Row],[cost_per_box]]</f>
        <v>9595.6299999999992</v>
      </c>
      <c r="N7877" s="22">
        <f>shipments[[#This Row],[Amount]]-shipments[[#This Row],[total cost]]</f>
        <v>-2298.8799999999992</v>
      </c>
    </row>
    <row r="7878" spans="1:14" x14ac:dyDescent="0.35">
      <c r="A7878" t="s">
        <v>7936</v>
      </c>
      <c r="B7878" t="s">
        <v>8059</v>
      </c>
      <c r="C7878" t="s">
        <v>8023</v>
      </c>
      <c r="D7878" t="s">
        <v>8037</v>
      </c>
      <c r="E7878" s="1">
        <v>45194</v>
      </c>
      <c r="F7878">
        <v>7551</v>
      </c>
      <c r="G7878">
        <v>756</v>
      </c>
      <c r="H7878" t="s">
        <v>7</v>
      </c>
      <c r="I7878" t="str">
        <f>VLOOKUP(shipments[[#This Row],[SPID]],CHOOSE({1,2},people[[#All],[SPID]],people[[#All],[Sales_person]]),2,0)</f>
        <v>Camilla Castle</v>
      </c>
      <c r="J7878">
        <f>YEAR(shipments[[#This Row],[Shipdate]])</f>
        <v>2023</v>
      </c>
      <c r="K7878" s="22"/>
      <c r="L7878" s="22">
        <f>VLOOKUP(shipments[[#This Row],[PID]],CHOOSE({1,2},products[PID],products[Cost_per_box]),2,0)</f>
        <v>10.51</v>
      </c>
      <c r="M7878" s="22">
        <f>shipments[[#This Row],[Boxes]]*shipments[[#This Row],[cost_per_box]]</f>
        <v>7945.5599999999995</v>
      </c>
      <c r="N7878" s="22">
        <f>shipments[[#This Row],[Amount]]-shipments[[#This Row],[total cost]]</f>
        <v>-394.55999999999949</v>
      </c>
    </row>
    <row r="7879" spans="1:14" x14ac:dyDescent="0.35">
      <c r="A7879" t="s">
        <v>7937</v>
      </c>
      <c r="B7879" t="s">
        <v>8059</v>
      </c>
      <c r="C7879" t="s">
        <v>8023</v>
      </c>
      <c r="D7879" t="s">
        <v>8033</v>
      </c>
      <c r="E7879" s="1">
        <v>45306</v>
      </c>
      <c r="F7879">
        <v>5031</v>
      </c>
      <c r="G7879">
        <v>629</v>
      </c>
      <c r="H7879" t="s">
        <v>7</v>
      </c>
      <c r="I7879" t="str">
        <f>VLOOKUP(shipments[[#This Row],[SPID]],CHOOSE({1,2},people[[#All],[SPID]],people[[#All],[Sales_person]]),2,0)</f>
        <v>Camilla Castle</v>
      </c>
      <c r="J7879">
        <f>YEAR(shipments[[#This Row],[Shipdate]])</f>
        <v>2024</v>
      </c>
      <c r="K7879" s="22"/>
      <c r="L7879" s="22">
        <f>VLOOKUP(shipments[[#This Row],[PID]],CHOOSE({1,2},products[PID],products[Cost_per_box]),2,0)</f>
        <v>10.51</v>
      </c>
      <c r="M7879" s="22">
        <f>shipments[[#This Row],[Boxes]]*shipments[[#This Row],[cost_per_box]]</f>
        <v>6610.79</v>
      </c>
      <c r="N7879" s="22">
        <f>shipments[[#This Row],[Amount]]-shipments[[#This Row],[total cost]]</f>
        <v>-1579.79</v>
      </c>
    </row>
    <row r="7880" spans="1:14" x14ac:dyDescent="0.35">
      <c r="A7880" t="s">
        <v>7938</v>
      </c>
      <c r="B7880" t="s">
        <v>8059</v>
      </c>
      <c r="C7880" t="s">
        <v>8023</v>
      </c>
      <c r="D7880" t="s">
        <v>8038</v>
      </c>
      <c r="E7880" s="1">
        <v>45288</v>
      </c>
      <c r="F7880">
        <v>1525.5</v>
      </c>
      <c r="G7880">
        <v>191</v>
      </c>
      <c r="H7880" t="s">
        <v>7</v>
      </c>
      <c r="I7880" t="str">
        <f>VLOOKUP(shipments[[#This Row],[SPID]],CHOOSE({1,2},people[[#All],[SPID]],people[[#All],[Sales_person]]),2,0)</f>
        <v>Camilla Castle</v>
      </c>
      <c r="J7880">
        <f>YEAR(shipments[[#This Row],[Shipdate]])</f>
        <v>2023</v>
      </c>
      <c r="K7880" s="22"/>
      <c r="L7880" s="22">
        <f>VLOOKUP(shipments[[#This Row],[PID]],CHOOSE({1,2},products[PID],products[Cost_per_box]),2,0)</f>
        <v>10.51</v>
      </c>
      <c r="M7880" s="22">
        <f>shipments[[#This Row],[Boxes]]*shipments[[#This Row],[cost_per_box]]</f>
        <v>2007.4099999999999</v>
      </c>
      <c r="N7880" s="22">
        <f>shipments[[#This Row],[Amount]]-shipments[[#This Row],[total cost]]</f>
        <v>-481.90999999999985</v>
      </c>
    </row>
    <row r="7881" spans="1:14" x14ac:dyDescent="0.35">
      <c r="A7881" t="s">
        <v>7939</v>
      </c>
      <c r="B7881" t="s">
        <v>8059</v>
      </c>
      <c r="C7881" t="s">
        <v>8023</v>
      </c>
      <c r="D7881" t="s">
        <v>8036</v>
      </c>
      <c r="E7881" s="1">
        <v>45296</v>
      </c>
      <c r="F7881">
        <v>778.5</v>
      </c>
      <c r="G7881">
        <v>87</v>
      </c>
      <c r="H7881" t="s">
        <v>7</v>
      </c>
      <c r="I7881" t="str">
        <f>VLOOKUP(shipments[[#This Row],[SPID]],CHOOSE({1,2},people[[#All],[SPID]],people[[#All],[Sales_person]]),2,0)</f>
        <v>Camilla Castle</v>
      </c>
      <c r="J7881">
        <f>YEAR(shipments[[#This Row],[Shipdate]])</f>
        <v>2024</v>
      </c>
      <c r="K7881" s="22"/>
      <c r="L7881" s="22">
        <f>VLOOKUP(shipments[[#This Row],[PID]],CHOOSE({1,2},products[PID],products[Cost_per_box]),2,0)</f>
        <v>10.51</v>
      </c>
      <c r="M7881" s="22">
        <f>shipments[[#This Row],[Boxes]]*shipments[[#This Row],[cost_per_box]]</f>
        <v>914.37</v>
      </c>
      <c r="N7881" s="22">
        <f>shipments[[#This Row],[Amount]]-shipments[[#This Row],[total cost]]</f>
        <v>-135.87</v>
      </c>
    </row>
    <row r="7882" spans="1:14" x14ac:dyDescent="0.35">
      <c r="A7882" t="s">
        <v>7940</v>
      </c>
      <c r="B7882" t="s">
        <v>8059</v>
      </c>
      <c r="C7882" t="s">
        <v>8024</v>
      </c>
      <c r="D7882" t="s">
        <v>8034</v>
      </c>
      <c r="E7882" s="1">
        <v>45260</v>
      </c>
      <c r="F7882">
        <v>6738.75</v>
      </c>
      <c r="G7882">
        <v>422</v>
      </c>
      <c r="H7882" t="s">
        <v>7</v>
      </c>
      <c r="I7882" t="str">
        <f>VLOOKUP(shipments[[#This Row],[SPID]],CHOOSE({1,2},people[[#All],[SPID]],people[[#All],[Sales_person]]),2,0)</f>
        <v>Camilla Castle</v>
      </c>
      <c r="J7882">
        <f>YEAR(shipments[[#This Row],[Shipdate]])</f>
        <v>2023</v>
      </c>
      <c r="K7882" s="22"/>
      <c r="L7882" s="22">
        <f>VLOOKUP(shipments[[#This Row],[PID]],CHOOSE({1,2},products[PID],products[Cost_per_box]),2,0)</f>
        <v>6.43</v>
      </c>
      <c r="M7882" s="22">
        <f>shipments[[#This Row],[Boxes]]*shipments[[#This Row],[cost_per_box]]</f>
        <v>2713.46</v>
      </c>
      <c r="N7882" s="22">
        <f>shipments[[#This Row],[Amount]]-shipments[[#This Row],[total cost]]</f>
        <v>4025.29</v>
      </c>
    </row>
    <row r="7883" spans="1:14" x14ac:dyDescent="0.35">
      <c r="A7883" t="s">
        <v>7941</v>
      </c>
      <c r="B7883" t="s">
        <v>8059</v>
      </c>
      <c r="C7883" t="s">
        <v>8024</v>
      </c>
      <c r="D7883" t="s">
        <v>8033</v>
      </c>
      <c r="E7883" s="1">
        <v>45349</v>
      </c>
      <c r="F7883">
        <v>5303.25</v>
      </c>
      <c r="G7883">
        <v>295</v>
      </c>
      <c r="H7883" t="s">
        <v>7</v>
      </c>
      <c r="I7883" t="str">
        <f>VLOOKUP(shipments[[#This Row],[SPID]],CHOOSE({1,2},people[[#All],[SPID]],people[[#All],[Sales_person]]),2,0)</f>
        <v>Camilla Castle</v>
      </c>
      <c r="J7883">
        <f>YEAR(shipments[[#This Row],[Shipdate]])</f>
        <v>2024</v>
      </c>
      <c r="K7883" s="22"/>
      <c r="L7883" s="22">
        <f>VLOOKUP(shipments[[#This Row],[PID]],CHOOSE({1,2},products[PID],products[Cost_per_box]),2,0)</f>
        <v>6.43</v>
      </c>
      <c r="M7883" s="22">
        <f>shipments[[#This Row],[Boxes]]*shipments[[#This Row],[cost_per_box]]</f>
        <v>1896.85</v>
      </c>
      <c r="N7883" s="22">
        <f>shipments[[#This Row],[Amount]]-shipments[[#This Row],[total cost]]</f>
        <v>3406.4</v>
      </c>
    </row>
    <row r="7884" spans="1:14" x14ac:dyDescent="0.35">
      <c r="A7884" t="s">
        <v>7942</v>
      </c>
      <c r="B7884" t="s">
        <v>8059</v>
      </c>
      <c r="C7884" t="s">
        <v>8024</v>
      </c>
      <c r="D7884" t="s">
        <v>8038</v>
      </c>
      <c r="E7884" s="1">
        <v>45069</v>
      </c>
      <c r="F7884">
        <v>9189</v>
      </c>
      <c r="G7884">
        <v>541</v>
      </c>
      <c r="H7884" t="s">
        <v>40</v>
      </c>
      <c r="I7884" t="str">
        <f>VLOOKUP(shipments[[#This Row],[SPID]],CHOOSE({1,2},people[[#All],[SPID]],people[[#All],[Sales_person]]),2,0)</f>
        <v>Camilla Castle</v>
      </c>
      <c r="J7884">
        <f>YEAR(shipments[[#This Row],[Shipdate]])</f>
        <v>2023</v>
      </c>
      <c r="K7884" s="22"/>
      <c r="L7884" s="22">
        <f>VLOOKUP(shipments[[#This Row],[PID]],CHOOSE({1,2},products[PID],products[Cost_per_box]),2,0)</f>
        <v>6.43</v>
      </c>
      <c r="M7884" s="22">
        <f>shipments[[#This Row],[Boxes]]*shipments[[#This Row],[cost_per_box]]</f>
        <v>3478.6299999999997</v>
      </c>
      <c r="N7884" s="22">
        <f>shipments[[#This Row],[Amount]]-shipments[[#This Row],[total cost]]</f>
        <v>5710.3700000000008</v>
      </c>
    </row>
    <row r="7885" spans="1:14" x14ac:dyDescent="0.35">
      <c r="A7885" t="s">
        <v>7943</v>
      </c>
      <c r="B7885" t="s">
        <v>8059</v>
      </c>
      <c r="C7885" t="s">
        <v>8024</v>
      </c>
      <c r="D7885" t="s">
        <v>8037</v>
      </c>
      <c r="E7885" s="1">
        <v>45099</v>
      </c>
      <c r="F7885">
        <v>4466.25</v>
      </c>
      <c r="G7885">
        <v>320</v>
      </c>
      <c r="H7885" t="s">
        <v>7</v>
      </c>
      <c r="I7885" t="str">
        <f>VLOOKUP(shipments[[#This Row],[SPID]],CHOOSE({1,2},people[[#All],[SPID]],people[[#All],[Sales_person]]),2,0)</f>
        <v>Camilla Castle</v>
      </c>
      <c r="J7885">
        <f>YEAR(shipments[[#This Row],[Shipdate]])</f>
        <v>2023</v>
      </c>
      <c r="K7885" s="22"/>
      <c r="L7885" s="22">
        <f>VLOOKUP(shipments[[#This Row],[PID]],CHOOSE({1,2},products[PID],products[Cost_per_box]),2,0)</f>
        <v>6.43</v>
      </c>
      <c r="M7885" s="22">
        <f>shipments[[#This Row],[Boxes]]*shipments[[#This Row],[cost_per_box]]</f>
        <v>2057.6</v>
      </c>
      <c r="N7885" s="22">
        <f>shipments[[#This Row],[Amount]]-shipments[[#This Row],[total cost]]</f>
        <v>2408.65</v>
      </c>
    </row>
    <row r="7886" spans="1:14" x14ac:dyDescent="0.35">
      <c r="A7886" t="s">
        <v>7944</v>
      </c>
      <c r="B7886" t="s">
        <v>8059</v>
      </c>
      <c r="C7886" t="s">
        <v>8024</v>
      </c>
      <c r="D7886" t="s">
        <v>8037</v>
      </c>
      <c r="E7886" s="1">
        <v>44964</v>
      </c>
      <c r="F7886">
        <v>4619.25</v>
      </c>
      <c r="G7886">
        <v>330</v>
      </c>
      <c r="H7886" t="s">
        <v>7</v>
      </c>
      <c r="I7886" t="str">
        <f>VLOOKUP(shipments[[#This Row],[SPID]],CHOOSE({1,2},people[[#All],[SPID]],people[[#All],[Sales_person]]),2,0)</f>
        <v>Camilla Castle</v>
      </c>
      <c r="J7886">
        <f>YEAR(shipments[[#This Row],[Shipdate]])</f>
        <v>2023</v>
      </c>
      <c r="K7886" s="22"/>
      <c r="L7886" s="22">
        <f>VLOOKUP(shipments[[#This Row],[PID]],CHOOSE({1,2},products[PID],products[Cost_per_box]),2,0)</f>
        <v>6.43</v>
      </c>
      <c r="M7886" s="22">
        <f>shipments[[#This Row],[Boxes]]*shipments[[#This Row],[cost_per_box]]</f>
        <v>2121.9</v>
      </c>
      <c r="N7886" s="22">
        <f>shipments[[#This Row],[Amount]]-shipments[[#This Row],[total cost]]</f>
        <v>2497.35</v>
      </c>
    </row>
    <row r="7887" spans="1:14" x14ac:dyDescent="0.35">
      <c r="A7887" t="s">
        <v>7945</v>
      </c>
      <c r="B7887" t="s">
        <v>8059</v>
      </c>
      <c r="C7887" t="s">
        <v>8026</v>
      </c>
      <c r="D7887" t="s">
        <v>8034</v>
      </c>
      <c r="E7887" s="1">
        <v>45387</v>
      </c>
      <c r="F7887">
        <v>15714</v>
      </c>
      <c r="G7887">
        <v>925</v>
      </c>
      <c r="H7887" t="s">
        <v>7</v>
      </c>
      <c r="I7887" t="str">
        <f>VLOOKUP(shipments[[#This Row],[SPID]],CHOOSE({1,2},people[[#All],[SPID]],people[[#All],[Sales_person]]),2,0)</f>
        <v>Camilla Castle</v>
      </c>
      <c r="J7887">
        <f>YEAR(shipments[[#This Row],[Shipdate]])</f>
        <v>2024</v>
      </c>
      <c r="K7887" s="22"/>
      <c r="L7887" s="22">
        <f>VLOOKUP(shipments[[#This Row],[PID]],CHOOSE({1,2},products[PID],products[Cost_per_box]),2,0)</f>
        <v>9.57</v>
      </c>
      <c r="M7887" s="22">
        <f>shipments[[#This Row],[Boxes]]*shipments[[#This Row],[cost_per_box]]</f>
        <v>8852.25</v>
      </c>
      <c r="N7887" s="22">
        <f>shipments[[#This Row],[Amount]]-shipments[[#This Row],[total cost]]</f>
        <v>6861.75</v>
      </c>
    </row>
    <row r="7888" spans="1:14" x14ac:dyDescent="0.35">
      <c r="A7888" t="s">
        <v>7946</v>
      </c>
      <c r="B7888" t="s">
        <v>8059</v>
      </c>
      <c r="C7888" t="s">
        <v>8026</v>
      </c>
      <c r="D7888" t="s">
        <v>8033</v>
      </c>
      <c r="E7888" s="1">
        <v>45551</v>
      </c>
      <c r="F7888">
        <v>13956.75</v>
      </c>
      <c r="G7888">
        <v>931</v>
      </c>
      <c r="H7888" t="s">
        <v>26</v>
      </c>
      <c r="I7888" t="str">
        <f>VLOOKUP(shipments[[#This Row],[SPID]],CHOOSE({1,2},people[[#All],[SPID]],people[[#All],[Sales_person]]),2,0)</f>
        <v>Camilla Castle</v>
      </c>
      <c r="J7888">
        <f>YEAR(shipments[[#This Row],[Shipdate]])</f>
        <v>2024</v>
      </c>
      <c r="K7888" s="22"/>
      <c r="L7888" s="22">
        <f>VLOOKUP(shipments[[#This Row],[PID]],CHOOSE({1,2},products[PID],products[Cost_per_box]),2,0)</f>
        <v>9.57</v>
      </c>
      <c r="M7888" s="22">
        <f>shipments[[#This Row],[Boxes]]*shipments[[#This Row],[cost_per_box]]</f>
        <v>8909.67</v>
      </c>
      <c r="N7888" s="22">
        <f>shipments[[#This Row],[Amount]]-shipments[[#This Row],[total cost]]</f>
        <v>5047.08</v>
      </c>
    </row>
    <row r="7889" spans="1:14" x14ac:dyDescent="0.35">
      <c r="A7889" t="s">
        <v>7947</v>
      </c>
      <c r="B7889" t="s">
        <v>8059</v>
      </c>
      <c r="C7889" t="s">
        <v>8027</v>
      </c>
      <c r="D7889" t="s">
        <v>8034</v>
      </c>
      <c r="E7889" s="1">
        <v>45399</v>
      </c>
      <c r="F7889">
        <v>3096</v>
      </c>
      <c r="G7889">
        <v>387</v>
      </c>
      <c r="H7889" t="s">
        <v>7</v>
      </c>
      <c r="I7889" t="str">
        <f>VLOOKUP(shipments[[#This Row],[SPID]],CHOOSE({1,2},people[[#All],[SPID]],people[[#All],[Sales_person]]),2,0)</f>
        <v>Camilla Castle</v>
      </c>
      <c r="J7889">
        <f>YEAR(shipments[[#This Row],[Shipdate]])</f>
        <v>2024</v>
      </c>
      <c r="K7889" s="22"/>
      <c r="L7889" s="22">
        <f>VLOOKUP(shipments[[#This Row],[PID]],CHOOSE({1,2},products[PID],products[Cost_per_box]),2,0)</f>
        <v>8.43</v>
      </c>
      <c r="M7889" s="22">
        <f>shipments[[#This Row],[Boxes]]*shipments[[#This Row],[cost_per_box]]</f>
        <v>3262.41</v>
      </c>
      <c r="N7889" s="22">
        <f>shipments[[#This Row],[Amount]]-shipments[[#This Row],[total cost]]</f>
        <v>-166.40999999999985</v>
      </c>
    </row>
    <row r="7890" spans="1:14" x14ac:dyDescent="0.35">
      <c r="A7890" t="s">
        <v>7948</v>
      </c>
      <c r="B7890" t="s">
        <v>8059</v>
      </c>
      <c r="C7890" t="s">
        <v>8027</v>
      </c>
      <c r="D7890" t="s">
        <v>8033</v>
      </c>
      <c r="E7890" s="1">
        <v>45404</v>
      </c>
      <c r="F7890">
        <v>6493.5</v>
      </c>
      <c r="G7890">
        <v>928</v>
      </c>
      <c r="H7890" t="s">
        <v>7</v>
      </c>
      <c r="I7890" t="str">
        <f>VLOOKUP(shipments[[#This Row],[SPID]],CHOOSE({1,2},people[[#All],[SPID]],people[[#All],[Sales_person]]),2,0)</f>
        <v>Camilla Castle</v>
      </c>
      <c r="J7890">
        <f>YEAR(shipments[[#This Row],[Shipdate]])</f>
        <v>2024</v>
      </c>
      <c r="K7890" s="22"/>
      <c r="L7890" s="22">
        <f>VLOOKUP(shipments[[#This Row],[PID]],CHOOSE({1,2},products[PID],products[Cost_per_box]),2,0)</f>
        <v>8.43</v>
      </c>
      <c r="M7890" s="22">
        <f>shipments[[#This Row],[Boxes]]*shipments[[#This Row],[cost_per_box]]</f>
        <v>7823.04</v>
      </c>
      <c r="N7890" s="22">
        <f>shipments[[#This Row],[Amount]]-shipments[[#This Row],[total cost]]</f>
        <v>-1329.54</v>
      </c>
    </row>
    <row r="7891" spans="1:14" x14ac:dyDescent="0.35">
      <c r="A7891" t="s">
        <v>7949</v>
      </c>
      <c r="B7891" t="s">
        <v>8059</v>
      </c>
      <c r="C7891" t="s">
        <v>8027</v>
      </c>
      <c r="D7891" t="s">
        <v>8034</v>
      </c>
      <c r="E7891" s="1">
        <v>45307</v>
      </c>
      <c r="F7891">
        <v>7578</v>
      </c>
      <c r="G7891">
        <v>842</v>
      </c>
      <c r="H7891" t="s">
        <v>7</v>
      </c>
      <c r="I7891" t="str">
        <f>VLOOKUP(shipments[[#This Row],[SPID]],CHOOSE({1,2},people[[#All],[SPID]],people[[#All],[Sales_person]]),2,0)</f>
        <v>Camilla Castle</v>
      </c>
      <c r="J7891">
        <f>YEAR(shipments[[#This Row],[Shipdate]])</f>
        <v>2024</v>
      </c>
      <c r="K7891" s="22"/>
      <c r="L7891" s="22">
        <f>VLOOKUP(shipments[[#This Row],[PID]],CHOOSE({1,2},products[PID],products[Cost_per_box]),2,0)</f>
        <v>8.43</v>
      </c>
      <c r="M7891" s="22">
        <f>shipments[[#This Row],[Boxes]]*shipments[[#This Row],[cost_per_box]]</f>
        <v>7098.0599999999995</v>
      </c>
      <c r="N7891" s="22">
        <f>shipments[[#This Row],[Amount]]-shipments[[#This Row],[total cost]]</f>
        <v>479.94000000000051</v>
      </c>
    </row>
    <row r="7892" spans="1:14" x14ac:dyDescent="0.35">
      <c r="A7892" t="s">
        <v>7950</v>
      </c>
      <c r="B7892" t="s">
        <v>8059</v>
      </c>
      <c r="C7892" t="s">
        <v>8027</v>
      </c>
      <c r="D7892" t="s">
        <v>8035</v>
      </c>
      <c r="E7892" s="1">
        <v>45505</v>
      </c>
      <c r="F7892">
        <v>5157</v>
      </c>
      <c r="G7892">
        <v>469</v>
      </c>
      <c r="H7892" t="s">
        <v>18</v>
      </c>
      <c r="I7892" t="str">
        <f>VLOOKUP(shipments[[#This Row],[SPID]],CHOOSE({1,2},people[[#All],[SPID]],people[[#All],[Sales_person]]),2,0)</f>
        <v>Camilla Castle</v>
      </c>
      <c r="J7892">
        <f>YEAR(shipments[[#This Row],[Shipdate]])</f>
        <v>2024</v>
      </c>
      <c r="K7892" s="22"/>
      <c r="L7892" s="22">
        <f>VLOOKUP(shipments[[#This Row],[PID]],CHOOSE({1,2},products[PID],products[Cost_per_box]),2,0)</f>
        <v>8.43</v>
      </c>
      <c r="M7892" s="22">
        <f>shipments[[#This Row],[Boxes]]*shipments[[#This Row],[cost_per_box]]</f>
        <v>3953.67</v>
      </c>
      <c r="N7892" s="22">
        <f>shipments[[#This Row],[Amount]]-shipments[[#This Row],[total cost]]</f>
        <v>1203.33</v>
      </c>
    </row>
    <row r="7893" spans="1:14" x14ac:dyDescent="0.35">
      <c r="A7893" t="s">
        <v>7951</v>
      </c>
      <c r="B7893" t="s">
        <v>8059</v>
      </c>
      <c r="C7893" t="s">
        <v>8028</v>
      </c>
      <c r="D7893" t="s">
        <v>8036</v>
      </c>
      <c r="E7893" s="1">
        <v>45302</v>
      </c>
      <c r="F7893">
        <v>3631.5</v>
      </c>
      <c r="G7893">
        <v>519</v>
      </c>
      <c r="H7893" t="s">
        <v>7</v>
      </c>
      <c r="I7893" t="str">
        <f>VLOOKUP(shipments[[#This Row],[SPID]],CHOOSE({1,2},people[[#All],[SPID]],people[[#All],[Sales_person]]),2,0)</f>
        <v>Camilla Castle</v>
      </c>
      <c r="J7893">
        <f>YEAR(shipments[[#This Row],[Shipdate]])</f>
        <v>2024</v>
      </c>
      <c r="K7893" s="22"/>
      <c r="L7893" s="22">
        <f>VLOOKUP(shipments[[#This Row],[PID]],CHOOSE({1,2},products[PID],products[Cost_per_box]),2,0)</f>
        <v>6.8</v>
      </c>
      <c r="M7893" s="22">
        <f>shipments[[#This Row],[Boxes]]*shipments[[#This Row],[cost_per_box]]</f>
        <v>3529.2</v>
      </c>
      <c r="N7893" s="22">
        <f>shipments[[#This Row],[Amount]]-shipments[[#This Row],[total cost]]</f>
        <v>102.30000000000018</v>
      </c>
    </row>
    <row r="7894" spans="1:14" x14ac:dyDescent="0.35">
      <c r="A7894" t="s">
        <v>7952</v>
      </c>
      <c r="B7894" t="s">
        <v>8059</v>
      </c>
      <c r="C7894" t="s">
        <v>8029</v>
      </c>
      <c r="D7894" t="s">
        <v>8033</v>
      </c>
      <c r="E7894" s="1">
        <v>45450</v>
      </c>
      <c r="F7894">
        <v>3073.5</v>
      </c>
      <c r="G7894">
        <v>123</v>
      </c>
      <c r="H7894" t="s">
        <v>7</v>
      </c>
      <c r="I7894" t="str">
        <f>VLOOKUP(shipments[[#This Row],[SPID]],CHOOSE({1,2},people[[#All],[SPID]],people[[#All],[Sales_person]]),2,0)</f>
        <v>Camilla Castle</v>
      </c>
      <c r="J7894">
        <f>YEAR(shipments[[#This Row],[Shipdate]])</f>
        <v>2024</v>
      </c>
      <c r="K7894" s="22"/>
      <c r="L7894" s="22">
        <f>VLOOKUP(shipments[[#This Row],[PID]],CHOOSE({1,2},products[PID],products[Cost_per_box]),2,0)</f>
        <v>5.04</v>
      </c>
      <c r="M7894" s="22">
        <f>shipments[[#This Row],[Boxes]]*shipments[[#This Row],[cost_per_box]]</f>
        <v>619.91999999999996</v>
      </c>
      <c r="N7894" s="22">
        <f>shipments[[#This Row],[Amount]]-shipments[[#This Row],[total cost]]</f>
        <v>2453.58</v>
      </c>
    </row>
    <row r="7895" spans="1:14" x14ac:dyDescent="0.35">
      <c r="A7895" t="s">
        <v>7953</v>
      </c>
      <c r="B7895" t="s">
        <v>8059</v>
      </c>
      <c r="C7895" t="s">
        <v>8029</v>
      </c>
      <c r="D7895" t="s">
        <v>8037</v>
      </c>
      <c r="E7895" s="1">
        <v>45190</v>
      </c>
      <c r="F7895">
        <v>8408.25</v>
      </c>
      <c r="G7895">
        <v>337</v>
      </c>
      <c r="H7895" t="s">
        <v>7</v>
      </c>
      <c r="I7895" t="str">
        <f>VLOOKUP(shipments[[#This Row],[SPID]],CHOOSE({1,2},people[[#All],[SPID]],people[[#All],[Sales_person]]),2,0)</f>
        <v>Camilla Castle</v>
      </c>
      <c r="J7895">
        <f>YEAR(shipments[[#This Row],[Shipdate]])</f>
        <v>2023</v>
      </c>
      <c r="K7895" s="22"/>
      <c r="L7895" s="22">
        <f>VLOOKUP(shipments[[#This Row],[PID]],CHOOSE({1,2},products[PID],products[Cost_per_box]),2,0)</f>
        <v>5.04</v>
      </c>
      <c r="M7895" s="22">
        <f>shipments[[#This Row],[Boxes]]*shipments[[#This Row],[cost_per_box]]</f>
        <v>1698.48</v>
      </c>
      <c r="N7895" s="22">
        <f>shipments[[#This Row],[Amount]]-shipments[[#This Row],[total cost]]</f>
        <v>6709.77</v>
      </c>
    </row>
    <row r="7896" spans="1:14" x14ac:dyDescent="0.35">
      <c r="A7896" t="s">
        <v>7954</v>
      </c>
      <c r="B7896" t="s">
        <v>8059</v>
      </c>
      <c r="C7896" t="s">
        <v>8030</v>
      </c>
      <c r="D7896" t="s">
        <v>8037</v>
      </c>
      <c r="E7896" s="1">
        <v>45523</v>
      </c>
      <c r="F7896">
        <v>8813.25</v>
      </c>
      <c r="G7896">
        <v>980</v>
      </c>
      <c r="H7896" t="s">
        <v>18</v>
      </c>
      <c r="I7896" t="str">
        <f>VLOOKUP(shipments[[#This Row],[SPID]],CHOOSE({1,2},people[[#All],[SPID]],people[[#All],[Sales_person]]),2,0)</f>
        <v>Camilla Castle</v>
      </c>
      <c r="J7896">
        <f>YEAR(shipments[[#This Row],[Shipdate]])</f>
        <v>2024</v>
      </c>
      <c r="K7896" s="22"/>
      <c r="L7896" s="22">
        <f>VLOOKUP(shipments[[#This Row],[PID]],CHOOSE({1,2},products[PID],products[Cost_per_box]),2,0)</f>
        <v>2.76</v>
      </c>
      <c r="M7896" s="22">
        <f>shipments[[#This Row],[Boxes]]*shipments[[#This Row],[cost_per_box]]</f>
        <v>2704.7999999999997</v>
      </c>
      <c r="N7896" s="22">
        <f>shipments[[#This Row],[Amount]]-shipments[[#This Row],[total cost]]</f>
        <v>6108.4500000000007</v>
      </c>
    </row>
    <row r="7897" spans="1:14" x14ac:dyDescent="0.35">
      <c r="A7897" t="s">
        <v>7955</v>
      </c>
      <c r="B7897" t="s">
        <v>8059</v>
      </c>
      <c r="C7897" t="s">
        <v>8030</v>
      </c>
      <c r="D7897" t="s">
        <v>8038</v>
      </c>
      <c r="E7897" s="1">
        <v>45483</v>
      </c>
      <c r="F7897">
        <v>12519</v>
      </c>
      <c r="G7897">
        <v>1044</v>
      </c>
      <c r="H7897" t="s">
        <v>18</v>
      </c>
      <c r="I7897" t="str">
        <f>VLOOKUP(shipments[[#This Row],[SPID]],CHOOSE({1,2},people[[#All],[SPID]],people[[#All],[Sales_person]]),2,0)</f>
        <v>Camilla Castle</v>
      </c>
      <c r="J7897">
        <f>YEAR(shipments[[#This Row],[Shipdate]])</f>
        <v>2024</v>
      </c>
      <c r="K7897" s="22"/>
      <c r="L7897" s="22">
        <f>VLOOKUP(shipments[[#This Row],[PID]],CHOOSE({1,2},products[PID],products[Cost_per_box]),2,0)</f>
        <v>2.76</v>
      </c>
      <c r="M7897" s="22">
        <f>shipments[[#This Row],[Boxes]]*shipments[[#This Row],[cost_per_box]]</f>
        <v>2881.4399999999996</v>
      </c>
      <c r="N7897" s="22">
        <f>shipments[[#This Row],[Amount]]-shipments[[#This Row],[total cost]]</f>
        <v>9637.5600000000013</v>
      </c>
    </row>
    <row r="7898" spans="1:14" x14ac:dyDescent="0.35">
      <c r="A7898" t="s">
        <v>7956</v>
      </c>
      <c r="B7898" t="s">
        <v>8059</v>
      </c>
      <c r="C7898" t="s">
        <v>8031</v>
      </c>
      <c r="D7898" t="s">
        <v>8033</v>
      </c>
      <c r="E7898" s="1">
        <v>45484</v>
      </c>
      <c r="F7898">
        <v>9209.25</v>
      </c>
      <c r="G7898">
        <v>921</v>
      </c>
      <c r="H7898" t="s">
        <v>18</v>
      </c>
      <c r="I7898" t="str">
        <f>VLOOKUP(shipments[[#This Row],[SPID]],CHOOSE({1,2},people[[#All],[SPID]],people[[#All],[Sales_person]]),2,0)</f>
        <v>Camilla Castle</v>
      </c>
      <c r="J7898">
        <f>YEAR(shipments[[#This Row],[Shipdate]])</f>
        <v>2024</v>
      </c>
      <c r="K7898" s="22"/>
      <c r="L7898" s="22">
        <f>VLOOKUP(shipments[[#This Row],[PID]],CHOOSE({1,2},products[PID],products[Cost_per_box]),2,0)</f>
        <v>3.32</v>
      </c>
      <c r="M7898" s="22">
        <f>shipments[[#This Row],[Boxes]]*shipments[[#This Row],[cost_per_box]]</f>
        <v>3057.72</v>
      </c>
      <c r="N7898" s="22">
        <f>shipments[[#This Row],[Amount]]-shipments[[#This Row],[total cost]]</f>
        <v>6151.5300000000007</v>
      </c>
    </row>
    <row r="7899" spans="1:14" x14ac:dyDescent="0.35">
      <c r="A7899" t="s">
        <v>7957</v>
      </c>
      <c r="B7899" t="s">
        <v>8059</v>
      </c>
      <c r="C7899" t="s">
        <v>8031</v>
      </c>
      <c r="D7899" t="s">
        <v>8033</v>
      </c>
      <c r="E7899" s="1">
        <v>44984</v>
      </c>
      <c r="F7899">
        <v>8743.5</v>
      </c>
      <c r="G7899">
        <v>795</v>
      </c>
      <c r="H7899" t="s">
        <v>7</v>
      </c>
      <c r="I7899" t="str">
        <f>VLOOKUP(shipments[[#This Row],[SPID]],CHOOSE({1,2},people[[#All],[SPID]],people[[#All],[Sales_person]]),2,0)</f>
        <v>Camilla Castle</v>
      </c>
      <c r="J7899">
        <f>YEAR(shipments[[#This Row],[Shipdate]])</f>
        <v>2023</v>
      </c>
      <c r="K7899" s="22"/>
      <c r="L7899" s="22">
        <f>VLOOKUP(shipments[[#This Row],[PID]],CHOOSE({1,2},products[PID],products[Cost_per_box]),2,0)</f>
        <v>3.32</v>
      </c>
      <c r="M7899" s="22">
        <f>shipments[[#This Row],[Boxes]]*shipments[[#This Row],[cost_per_box]]</f>
        <v>2639.4</v>
      </c>
      <c r="N7899" s="22">
        <f>shipments[[#This Row],[Amount]]-shipments[[#This Row],[total cost]]</f>
        <v>6104.1</v>
      </c>
    </row>
    <row r="7900" spans="1:14" x14ac:dyDescent="0.35">
      <c r="A7900" t="s">
        <v>7958</v>
      </c>
      <c r="B7900" t="s">
        <v>8059</v>
      </c>
      <c r="C7900" t="s">
        <v>8031</v>
      </c>
      <c r="D7900" t="s">
        <v>8034</v>
      </c>
      <c r="E7900" s="1">
        <v>45034</v>
      </c>
      <c r="F7900">
        <v>281.25</v>
      </c>
      <c r="G7900">
        <v>29</v>
      </c>
      <c r="H7900" t="s">
        <v>7</v>
      </c>
      <c r="I7900" t="str">
        <f>VLOOKUP(shipments[[#This Row],[SPID]],CHOOSE({1,2},people[[#All],[SPID]],people[[#All],[Sales_person]]),2,0)</f>
        <v>Camilla Castle</v>
      </c>
      <c r="J7900">
        <f>YEAR(shipments[[#This Row],[Shipdate]])</f>
        <v>2023</v>
      </c>
      <c r="K7900" s="22"/>
      <c r="L7900" s="22">
        <f>VLOOKUP(shipments[[#This Row],[PID]],CHOOSE({1,2},products[PID],products[Cost_per_box]),2,0)</f>
        <v>3.32</v>
      </c>
      <c r="M7900" s="22">
        <f>shipments[[#This Row],[Boxes]]*shipments[[#This Row],[cost_per_box]]</f>
        <v>96.28</v>
      </c>
      <c r="N7900" s="22">
        <f>shipments[[#This Row],[Amount]]-shipments[[#This Row],[total cost]]</f>
        <v>184.97</v>
      </c>
    </row>
    <row r="7901" spans="1:14" x14ac:dyDescent="0.35">
      <c r="A7901" t="s">
        <v>7959</v>
      </c>
      <c r="B7901" t="s">
        <v>8059</v>
      </c>
      <c r="C7901" t="s">
        <v>8032</v>
      </c>
      <c r="D7901" t="s">
        <v>8035</v>
      </c>
      <c r="E7901" s="1">
        <v>45205</v>
      </c>
      <c r="F7901">
        <v>5591.25</v>
      </c>
      <c r="G7901">
        <v>280</v>
      </c>
      <c r="H7901" t="s">
        <v>7</v>
      </c>
      <c r="I7901" t="str">
        <f>VLOOKUP(shipments[[#This Row],[SPID]],CHOOSE({1,2},people[[#All],[SPID]],people[[#All],[Sales_person]]),2,0)</f>
        <v>Camilla Castle</v>
      </c>
      <c r="J7901">
        <f>YEAR(shipments[[#This Row],[Shipdate]])</f>
        <v>2023</v>
      </c>
      <c r="K7901" s="22"/>
      <c r="L7901" s="22">
        <f>VLOOKUP(shipments[[#This Row],[PID]],CHOOSE({1,2},products[PID],products[Cost_per_box]),2,0)</f>
        <v>2.65</v>
      </c>
      <c r="M7901" s="22">
        <f>shipments[[#This Row],[Boxes]]*shipments[[#This Row],[cost_per_box]]</f>
        <v>742</v>
      </c>
      <c r="N7901" s="22">
        <f>shipments[[#This Row],[Amount]]-shipments[[#This Row],[total cost]]</f>
        <v>4849.25</v>
      </c>
    </row>
    <row r="7902" spans="1:14" x14ac:dyDescent="0.35">
      <c r="A7902" t="s">
        <v>7960</v>
      </c>
      <c r="B7902" t="s">
        <v>8059</v>
      </c>
      <c r="C7902" t="s">
        <v>8032</v>
      </c>
      <c r="D7902" t="s">
        <v>8037</v>
      </c>
      <c r="E7902" s="1">
        <v>45177</v>
      </c>
      <c r="F7902">
        <v>8538.75</v>
      </c>
      <c r="G7902">
        <v>427</v>
      </c>
      <c r="H7902" t="s">
        <v>7</v>
      </c>
      <c r="I7902" t="str">
        <f>VLOOKUP(shipments[[#This Row],[SPID]],CHOOSE({1,2},people[[#All],[SPID]],people[[#All],[Sales_person]]),2,0)</f>
        <v>Camilla Castle</v>
      </c>
      <c r="J7902">
        <f>YEAR(shipments[[#This Row],[Shipdate]])</f>
        <v>2023</v>
      </c>
      <c r="K7902" s="22"/>
      <c r="L7902" s="22">
        <f>VLOOKUP(shipments[[#This Row],[PID]],CHOOSE({1,2},products[PID],products[Cost_per_box]),2,0)</f>
        <v>2.65</v>
      </c>
      <c r="M7902" s="22">
        <f>shipments[[#This Row],[Boxes]]*shipments[[#This Row],[cost_per_box]]</f>
        <v>1131.55</v>
      </c>
      <c r="N7902" s="22">
        <f>shipments[[#This Row],[Amount]]-shipments[[#This Row],[total cost]]</f>
        <v>7407.2</v>
      </c>
    </row>
    <row r="7903" spans="1:14" x14ac:dyDescent="0.35">
      <c r="A7903" t="s">
        <v>7961</v>
      </c>
      <c r="B7903" t="s">
        <v>8059</v>
      </c>
      <c r="C7903" t="s">
        <v>8032</v>
      </c>
      <c r="D7903" t="s">
        <v>8038</v>
      </c>
      <c r="E7903" s="1">
        <v>44958</v>
      </c>
      <c r="F7903">
        <v>11569.5</v>
      </c>
      <c r="G7903">
        <v>579</v>
      </c>
      <c r="H7903" t="s">
        <v>7</v>
      </c>
      <c r="I7903" t="str">
        <f>VLOOKUP(shipments[[#This Row],[SPID]],CHOOSE({1,2},people[[#All],[SPID]],people[[#All],[Sales_person]]),2,0)</f>
        <v>Camilla Castle</v>
      </c>
      <c r="J7903">
        <f>YEAR(shipments[[#This Row],[Shipdate]])</f>
        <v>2023</v>
      </c>
      <c r="K7903" s="22"/>
      <c r="L7903" s="22">
        <f>VLOOKUP(shipments[[#This Row],[PID]],CHOOSE({1,2},products[PID],products[Cost_per_box]),2,0)</f>
        <v>2.65</v>
      </c>
      <c r="M7903" s="22">
        <f>shipments[[#This Row],[Boxes]]*shipments[[#This Row],[cost_per_box]]</f>
        <v>1534.35</v>
      </c>
      <c r="N7903" s="22">
        <f>shipments[[#This Row],[Amount]]-shipments[[#This Row],[total cost]]</f>
        <v>10035.15</v>
      </c>
    </row>
    <row r="7904" spans="1:14" x14ac:dyDescent="0.35">
      <c r="A7904" t="s">
        <v>7962</v>
      </c>
      <c r="B7904" t="s">
        <v>8059</v>
      </c>
      <c r="C7904" t="s">
        <v>8032</v>
      </c>
      <c r="D7904" t="s">
        <v>8038</v>
      </c>
      <c r="E7904" s="1">
        <v>45460</v>
      </c>
      <c r="F7904">
        <v>6014.25</v>
      </c>
      <c r="G7904">
        <v>335</v>
      </c>
      <c r="H7904" t="s">
        <v>7</v>
      </c>
      <c r="I7904" t="str">
        <f>VLOOKUP(shipments[[#This Row],[SPID]],CHOOSE({1,2},people[[#All],[SPID]],people[[#All],[Sales_person]]),2,0)</f>
        <v>Camilla Castle</v>
      </c>
      <c r="J7904">
        <f>YEAR(shipments[[#This Row],[Shipdate]])</f>
        <v>2024</v>
      </c>
      <c r="K7904" s="22"/>
      <c r="L7904" s="22">
        <f>VLOOKUP(shipments[[#This Row],[PID]],CHOOSE({1,2},products[PID],products[Cost_per_box]),2,0)</f>
        <v>2.65</v>
      </c>
      <c r="M7904" s="22">
        <f>shipments[[#This Row],[Boxes]]*shipments[[#This Row],[cost_per_box]]</f>
        <v>887.75</v>
      </c>
      <c r="N7904" s="22">
        <f>shipments[[#This Row],[Amount]]-shipments[[#This Row],[total cost]]</f>
        <v>5126.5</v>
      </c>
    </row>
    <row r="7905" spans="1:14" x14ac:dyDescent="0.35">
      <c r="A7905" t="s">
        <v>7963</v>
      </c>
      <c r="B7905" t="s">
        <v>8059</v>
      </c>
      <c r="C7905" t="s">
        <v>8032</v>
      </c>
      <c r="D7905" t="s">
        <v>8038</v>
      </c>
      <c r="E7905" s="1">
        <v>45091</v>
      </c>
      <c r="F7905">
        <v>8696.25</v>
      </c>
      <c r="G7905">
        <v>484</v>
      </c>
      <c r="H7905" t="s">
        <v>7</v>
      </c>
      <c r="I7905" t="str">
        <f>VLOOKUP(shipments[[#This Row],[SPID]],CHOOSE({1,2},people[[#All],[SPID]],people[[#All],[Sales_person]]),2,0)</f>
        <v>Camilla Castle</v>
      </c>
      <c r="J7905">
        <f>YEAR(shipments[[#This Row],[Shipdate]])</f>
        <v>2023</v>
      </c>
      <c r="K7905" s="22"/>
      <c r="L7905" s="22">
        <f>VLOOKUP(shipments[[#This Row],[PID]],CHOOSE({1,2},products[PID],products[Cost_per_box]),2,0)</f>
        <v>2.65</v>
      </c>
      <c r="M7905" s="22">
        <f>shipments[[#This Row],[Boxes]]*shipments[[#This Row],[cost_per_box]]</f>
        <v>1282.5999999999999</v>
      </c>
      <c r="N7905" s="22">
        <f>shipments[[#This Row],[Amount]]-shipments[[#This Row],[total cost]]</f>
        <v>7413.65</v>
      </c>
    </row>
    <row r="7906" spans="1:14" x14ac:dyDescent="0.35">
      <c r="A7906" t="s">
        <v>7964</v>
      </c>
      <c r="B7906" t="s">
        <v>8059</v>
      </c>
      <c r="C7906" t="s">
        <v>8032</v>
      </c>
      <c r="D7906" t="s">
        <v>8036</v>
      </c>
      <c r="E7906" s="1">
        <v>45446</v>
      </c>
      <c r="F7906">
        <v>9654.75</v>
      </c>
      <c r="G7906">
        <v>537</v>
      </c>
      <c r="H7906" t="s">
        <v>7</v>
      </c>
      <c r="I7906" t="str">
        <f>VLOOKUP(shipments[[#This Row],[SPID]],CHOOSE({1,2},people[[#All],[SPID]],people[[#All],[Sales_person]]),2,0)</f>
        <v>Camilla Castle</v>
      </c>
      <c r="J7906">
        <f>YEAR(shipments[[#This Row],[Shipdate]])</f>
        <v>2024</v>
      </c>
      <c r="K7906" s="22"/>
      <c r="L7906" s="22">
        <f>VLOOKUP(shipments[[#This Row],[PID]],CHOOSE({1,2},products[PID],products[Cost_per_box]),2,0)</f>
        <v>2.65</v>
      </c>
      <c r="M7906" s="22">
        <f>shipments[[#This Row],[Boxes]]*shipments[[#This Row],[cost_per_box]]</f>
        <v>1423.05</v>
      </c>
      <c r="N7906" s="22">
        <f>shipments[[#This Row],[Amount]]-shipments[[#This Row],[total cost]]</f>
        <v>8231.7000000000007</v>
      </c>
    </row>
    <row r="7907" spans="1:14" x14ac:dyDescent="0.35">
      <c r="C7907" t="s">
        <v>8032</v>
      </c>
      <c r="D7907" t="s">
        <v>8036</v>
      </c>
      <c r="E7907" s="28">
        <v>45446</v>
      </c>
      <c r="F7907">
        <v>9654.75</v>
      </c>
      <c r="G7907">
        <v>537</v>
      </c>
      <c r="H7907" t="s">
        <v>7</v>
      </c>
      <c r="I7907" s="22" t="e">
        <f>VLOOKUP(shipments[[#This Row],[SPID]],CHOOSE({1,2},people[[#All],[SPID]],people[[#All],[Sales_person]]),2,0)</f>
        <v>#N/A</v>
      </c>
      <c r="J7907" s="22">
        <f>YEAR(shipments[[#This Row],[Shipdate]])</f>
        <v>2024</v>
      </c>
      <c r="K7907" s="22"/>
      <c r="L7907" s="22">
        <f>VLOOKUP(shipments[[#This Row],[PID]],CHOOSE({1,2},products[PID],products[Cost_per_box]),2,0)</f>
        <v>2.65</v>
      </c>
      <c r="M7907" s="22">
        <f>shipments[[#This Row],[Boxes]]*shipments[[#This Row],[cost_per_box]]</f>
        <v>1423.05</v>
      </c>
      <c r="N7907" s="22">
        <f>shipments[[#This Row],[Amount]]-shipments[[#This Row],[total cost]]</f>
        <v>8231.7000000000007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93668-F067-49B8-99A1-769425A707A3}">
  <dimension ref="A2:K11"/>
  <sheetViews>
    <sheetView zoomScale="144" workbookViewId="0">
      <selection activeCell="K5" sqref="K5"/>
    </sheetView>
  </sheetViews>
  <sheetFormatPr defaultRowHeight="18" x14ac:dyDescent="0.35"/>
  <sheetData>
    <row r="2" spans="1:11" x14ac:dyDescent="0.35">
      <c r="A2" t="s">
        <v>8073</v>
      </c>
      <c r="H2" t="s">
        <v>8074</v>
      </c>
    </row>
    <row r="3" spans="1:11" x14ac:dyDescent="0.35">
      <c r="A3" s="9" t="s">
        <v>8075</v>
      </c>
      <c r="B3" s="9" t="s">
        <v>8076</v>
      </c>
      <c r="I3" s="9" t="s">
        <v>8075</v>
      </c>
      <c r="J3" s="9" t="s">
        <v>8074</v>
      </c>
      <c r="K3" t="s">
        <v>8085</v>
      </c>
    </row>
    <row r="4" spans="1:11" x14ac:dyDescent="0.35">
      <c r="A4" s="9">
        <v>1</v>
      </c>
      <c r="B4" s="9" t="s">
        <v>8077</v>
      </c>
      <c r="I4" s="9">
        <v>1</v>
      </c>
      <c r="J4" s="9">
        <v>500</v>
      </c>
      <c r="K4" s="9" t="str">
        <f>VLOOKUP(I4,$A$3:$B$11,2,1)</f>
        <v>chetana</v>
      </c>
    </row>
    <row r="5" spans="1:11" x14ac:dyDescent="0.35">
      <c r="A5" s="9">
        <v>2</v>
      </c>
      <c r="B5" s="9" t="s">
        <v>8078</v>
      </c>
      <c r="I5" s="9">
        <v>2</v>
      </c>
      <c r="J5" s="9">
        <v>400</v>
      </c>
      <c r="K5" s="9" t="str">
        <f t="shared" ref="K5:K10" si="0">VLOOKUP(I5,$A$3:$B$11,2,1)</f>
        <v>sneha</v>
      </c>
    </row>
    <row r="6" spans="1:11" x14ac:dyDescent="0.35">
      <c r="A6" s="9">
        <v>3</v>
      </c>
      <c r="B6" s="9" t="s">
        <v>8079</v>
      </c>
      <c r="I6" s="9">
        <v>4</v>
      </c>
      <c r="J6" s="9">
        <v>100</v>
      </c>
      <c r="K6" s="9" t="str">
        <f t="shared" si="0"/>
        <v>yash</v>
      </c>
    </row>
    <row r="7" spans="1:11" x14ac:dyDescent="0.35">
      <c r="A7" s="9">
        <v>4</v>
      </c>
      <c r="B7" s="9" t="s">
        <v>8080</v>
      </c>
      <c r="I7" s="9">
        <v>5</v>
      </c>
      <c r="J7" s="9">
        <v>800</v>
      </c>
      <c r="K7" s="9" t="str">
        <f t="shared" si="0"/>
        <v>Aditya</v>
      </c>
    </row>
    <row r="8" spans="1:11" x14ac:dyDescent="0.35">
      <c r="A8" s="9">
        <v>5</v>
      </c>
      <c r="B8" s="9" t="s">
        <v>8081</v>
      </c>
      <c r="I8" s="9">
        <v>7</v>
      </c>
      <c r="J8" s="9">
        <v>900</v>
      </c>
      <c r="K8" s="9" t="str">
        <f t="shared" si="0"/>
        <v>rohan</v>
      </c>
    </row>
    <row r="9" spans="1:11" x14ac:dyDescent="0.35">
      <c r="A9" s="9">
        <v>6</v>
      </c>
      <c r="B9" s="9" t="s">
        <v>8082</v>
      </c>
      <c r="I9" s="10">
        <v>8</v>
      </c>
      <c r="J9" s="10">
        <v>500</v>
      </c>
      <c r="K9" s="9" t="str">
        <f t="shared" si="0"/>
        <v>prerean</v>
      </c>
    </row>
    <row r="10" spans="1:11" x14ac:dyDescent="0.35">
      <c r="A10" s="9">
        <v>7</v>
      </c>
      <c r="B10" s="9" t="s">
        <v>8083</v>
      </c>
      <c r="I10" s="10">
        <v>9</v>
      </c>
      <c r="J10" s="10">
        <v>400</v>
      </c>
      <c r="K10" s="9" t="str">
        <f t="shared" si="0"/>
        <v>prerean</v>
      </c>
    </row>
    <row r="11" spans="1:11" x14ac:dyDescent="0.35">
      <c r="A11" s="9">
        <v>8</v>
      </c>
      <c r="B11" s="9" t="s">
        <v>8084</v>
      </c>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755F9-C801-4984-9DB7-DFFAD7040FA9}">
  <sheetPr>
    <tabColor theme="7"/>
  </sheetPr>
  <dimension ref="B3:P28"/>
  <sheetViews>
    <sheetView topLeftCell="G4" zoomScale="105" zoomScaleNormal="115" workbookViewId="0">
      <selection activeCell="M3" sqref="M3:P28"/>
    </sheetView>
  </sheetViews>
  <sheetFormatPr defaultColWidth="8.83203125" defaultRowHeight="14.4" x14ac:dyDescent="0.3"/>
  <cols>
    <col min="1" max="1" width="2.33203125" style="3" customWidth="1"/>
    <col min="2" max="2" width="15.33203125" style="3" bestFit="1" customWidth="1"/>
    <col min="3" max="3" width="7.6640625" style="3" customWidth="1"/>
    <col min="4" max="4" width="9.9140625" style="3" customWidth="1"/>
    <col min="5" max="7" width="8.83203125" style="3"/>
    <col min="8" max="8" width="8.83203125" style="3" bestFit="1" customWidth="1"/>
    <col min="9" max="9" width="6.5" style="3" customWidth="1"/>
    <col min="10" max="12" width="8.83203125" style="3"/>
    <col min="13" max="13" width="13.9140625" style="3" bestFit="1" customWidth="1"/>
    <col min="14" max="14" width="13.33203125" style="3" customWidth="1"/>
    <col min="15" max="15" width="37.33203125" style="3" bestFit="1" customWidth="1"/>
    <col min="16" max="16384" width="8.83203125" style="3"/>
  </cols>
  <sheetData>
    <row r="3" spans="2:16" x14ac:dyDescent="0.3">
      <c r="B3" s="3" t="s">
        <v>0</v>
      </c>
      <c r="C3" s="3" t="s">
        <v>7965</v>
      </c>
      <c r="D3" s="3" t="s">
        <v>8009</v>
      </c>
      <c r="E3" s="3" t="s">
        <v>8007</v>
      </c>
      <c r="H3" s="3" t="s">
        <v>7966</v>
      </c>
      <c r="I3" s="3" t="s">
        <v>7967</v>
      </c>
      <c r="J3" s="24" t="s">
        <v>8008</v>
      </c>
      <c r="M3" s="3" t="s">
        <v>8010</v>
      </c>
      <c r="N3" s="3" t="s">
        <v>7968</v>
      </c>
      <c r="O3" s="3" t="s">
        <v>7969</v>
      </c>
      <c r="P3" s="3" t="s">
        <v>8006</v>
      </c>
    </row>
    <row r="4" spans="2:16" x14ac:dyDescent="0.3">
      <c r="B4" s="3" t="s">
        <v>5</v>
      </c>
      <c r="C4" s="3" t="s">
        <v>7970</v>
      </c>
      <c r="D4" s="4">
        <v>5.26</v>
      </c>
      <c r="E4" s="3" t="s">
        <v>8011</v>
      </c>
      <c r="H4" s="3" t="s">
        <v>14</v>
      </c>
      <c r="I4" s="3" t="s">
        <v>7971</v>
      </c>
      <c r="J4" s="3" t="s">
        <v>8033</v>
      </c>
      <c r="M4" s="3" t="s">
        <v>4</v>
      </c>
      <c r="N4" s="3" t="s">
        <v>7972</v>
      </c>
      <c r="O4" s="5" t="s">
        <v>7973</v>
      </c>
      <c r="P4" s="3" t="s">
        <v>8039</v>
      </c>
    </row>
    <row r="5" spans="2:16" x14ac:dyDescent="0.3">
      <c r="B5" s="3" t="s">
        <v>13</v>
      </c>
      <c r="C5" s="3" t="s">
        <v>7974</v>
      </c>
      <c r="D5" s="4">
        <v>7.48</v>
      </c>
      <c r="E5" s="3" t="s">
        <v>8012</v>
      </c>
      <c r="H5" s="3" t="s">
        <v>32</v>
      </c>
      <c r="I5" s="3" t="s">
        <v>7975</v>
      </c>
      <c r="J5" s="3" t="s">
        <v>8034</v>
      </c>
      <c r="M5" s="3" t="s">
        <v>682</v>
      </c>
      <c r="N5" s="3" t="s">
        <v>7972</v>
      </c>
      <c r="O5" s="5" t="s">
        <v>7976</v>
      </c>
      <c r="P5" s="3" t="s">
        <v>8040</v>
      </c>
    </row>
    <row r="6" spans="2:16" x14ac:dyDescent="0.3">
      <c r="B6" s="3" t="s">
        <v>94</v>
      </c>
      <c r="C6" s="3" t="s">
        <v>7970</v>
      </c>
      <c r="D6" s="4">
        <v>5.15</v>
      </c>
      <c r="E6" s="3" t="s">
        <v>8013</v>
      </c>
      <c r="H6" s="3" t="s">
        <v>11</v>
      </c>
      <c r="I6" s="3" t="s">
        <v>7975</v>
      </c>
      <c r="J6" s="3" t="s">
        <v>8035</v>
      </c>
      <c r="M6" s="3" t="s">
        <v>1142</v>
      </c>
      <c r="N6" s="3" t="s">
        <v>7972</v>
      </c>
      <c r="O6" s="6" t="s">
        <v>7977</v>
      </c>
      <c r="P6" s="3" t="s">
        <v>8041</v>
      </c>
    </row>
    <row r="7" spans="2:16" x14ac:dyDescent="0.3">
      <c r="B7" s="3" t="s">
        <v>17</v>
      </c>
      <c r="C7" s="3" t="s">
        <v>7970</v>
      </c>
      <c r="D7" s="4">
        <v>3.85</v>
      </c>
      <c r="E7" s="3" t="s">
        <v>8014</v>
      </c>
      <c r="H7" s="3" t="s">
        <v>9</v>
      </c>
      <c r="I7" s="3" t="s">
        <v>7971</v>
      </c>
      <c r="J7" s="3" t="s">
        <v>8036</v>
      </c>
      <c r="M7" s="3" t="s">
        <v>2056</v>
      </c>
      <c r="N7" s="3" t="s">
        <v>7978</v>
      </c>
      <c r="O7" s="5" t="s">
        <v>7979</v>
      </c>
      <c r="P7" s="3" t="s">
        <v>8042</v>
      </c>
    </row>
    <row r="8" spans="2:16" x14ac:dyDescent="0.3">
      <c r="B8" s="3" t="s">
        <v>29</v>
      </c>
      <c r="C8" s="3" t="s">
        <v>7970</v>
      </c>
      <c r="D8" s="4">
        <v>5.72</v>
      </c>
      <c r="E8" s="3" t="s">
        <v>8015</v>
      </c>
      <c r="H8" s="3" t="s">
        <v>6</v>
      </c>
      <c r="I8" s="3" t="s">
        <v>7971</v>
      </c>
      <c r="J8" s="3" t="s">
        <v>8037</v>
      </c>
      <c r="M8" s="3" t="s">
        <v>2322</v>
      </c>
      <c r="N8" s="3" t="s">
        <v>7978</v>
      </c>
      <c r="O8" s="5" t="s">
        <v>7980</v>
      </c>
      <c r="P8" s="3" t="s">
        <v>8043</v>
      </c>
    </row>
    <row r="9" spans="2:16" x14ac:dyDescent="0.3">
      <c r="B9" s="3" t="s">
        <v>31</v>
      </c>
      <c r="C9" s="3" t="s">
        <v>7974</v>
      </c>
      <c r="D9" s="4">
        <v>6.31</v>
      </c>
      <c r="E9" s="3" t="s">
        <v>8016</v>
      </c>
      <c r="H9" s="3" t="s">
        <v>20</v>
      </c>
      <c r="I9" s="3" t="s">
        <v>7981</v>
      </c>
      <c r="J9" s="3" t="s">
        <v>8038</v>
      </c>
      <c r="M9" s="3" t="s">
        <v>2527</v>
      </c>
      <c r="N9" s="3" t="s">
        <v>7978</v>
      </c>
      <c r="O9" s="5" t="s">
        <v>7982</v>
      </c>
      <c r="P9" s="3" t="s">
        <v>8044</v>
      </c>
    </row>
    <row r="10" spans="2:16" x14ac:dyDescent="0.3">
      <c r="B10" s="3" t="s">
        <v>34</v>
      </c>
      <c r="C10" s="3" t="s">
        <v>7983</v>
      </c>
      <c r="D10" s="4">
        <v>9.94</v>
      </c>
      <c r="E10" s="3" t="s">
        <v>8017</v>
      </c>
      <c r="M10" s="3" t="s">
        <v>3456</v>
      </c>
      <c r="N10" s="3" t="s">
        <v>7978</v>
      </c>
      <c r="O10" s="5" t="s">
        <v>7984</v>
      </c>
      <c r="P10" s="3" t="s">
        <v>8045</v>
      </c>
    </row>
    <row r="11" spans="2:16" x14ac:dyDescent="0.3">
      <c r="B11" s="3" t="s">
        <v>37</v>
      </c>
      <c r="C11" s="3" t="s">
        <v>7970</v>
      </c>
      <c r="D11" s="4">
        <v>7.73</v>
      </c>
      <c r="E11" s="3" t="s">
        <v>8018</v>
      </c>
      <c r="M11" s="3" t="s">
        <v>3957</v>
      </c>
      <c r="N11" s="3" t="s">
        <v>7978</v>
      </c>
      <c r="O11" s="5" t="s">
        <v>7985</v>
      </c>
      <c r="P11" s="3" t="s">
        <v>8046</v>
      </c>
    </row>
    <row r="12" spans="2:16" x14ac:dyDescent="0.3">
      <c r="B12" s="3" t="s">
        <v>43</v>
      </c>
      <c r="C12" s="3" t="s">
        <v>7970</v>
      </c>
      <c r="D12" s="4">
        <v>3.68</v>
      </c>
      <c r="E12" s="3" t="s">
        <v>8019</v>
      </c>
      <c r="M12" s="3" t="s">
        <v>6070</v>
      </c>
      <c r="N12" s="3" t="s">
        <v>7986</v>
      </c>
      <c r="O12" s="5" t="s">
        <v>7987</v>
      </c>
      <c r="P12" s="3" t="s">
        <v>8047</v>
      </c>
    </row>
    <row r="13" spans="2:16" x14ac:dyDescent="0.3">
      <c r="B13" s="3" t="s">
        <v>45</v>
      </c>
      <c r="C13" s="3" t="s">
        <v>7974</v>
      </c>
      <c r="D13" s="4">
        <v>8.2200000000000006</v>
      </c>
      <c r="E13" s="3" t="s">
        <v>8020</v>
      </c>
      <c r="M13" s="3" t="s">
        <v>6442</v>
      </c>
      <c r="N13" s="3" t="s">
        <v>7986</v>
      </c>
      <c r="O13" s="5" t="s">
        <v>7988</v>
      </c>
      <c r="P13" s="3" t="s">
        <v>8048</v>
      </c>
    </row>
    <row r="14" spans="2:16" x14ac:dyDescent="0.3">
      <c r="B14" s="3" t="s">
        <v>119</v>
      </c>
      <c r="C14" s="3" t="s">
        <v>7974</v>
      </c>
      <c r="D14" s="4">
        <v>10.23</v>
      </c>
      <c r="E14" s="3" t="s">
        <v>8021</v>
      </c>
      <c r="M14" s="3" t="s">
        <v>1538</v>
      </c>
      <c r="N14" s="3" t="s">
        <v>7972</v>
      </c>
      <c r="O14" s="6" t="s">
        <v>7989</v>
      </c>
      <c r="P14" s="3" t="s">
        <v>8049</v>
      </c>
    </row>
    <row r="15" spans="2:16" x14ac:dyDescent="0.3">
      <c r="B15" s="3" t="s">
        <v>51</v>
      </c>
      <c r="C15" s="3" t="s">
        <v>7970</v>
      </c>
      <c r="D15" s="4">
        <v>4.74</v>
      </c>
      <c r="E15" s="3" t="s">
        <v>8022</v>
      </c>
      <c r="M15" s="3" t="s">
        <v>1817</v>
      </c>
      <c r="N15" s="3" t="s">
        <v>7972</v>
      </c>
      <c r="O15" s="7" t="s">
        <v>7990</v>
      </c>
      <c r="P15" s="3" t="s">
        <v>8050</v>
      </c>
    </row>
    <row r="16" spans="2:16" x14ac:dyDescent="0.3">
      <c r="B16" s="3" t="s">
        <v>55</v>
      </c>
      <c r="C16" s="3" t="s">
        <v>7970</v>
      </c>
      <c r="D16" s="4">
        <v>10.51</v>
      </c>
      <c r="E16" s="3" t="s">
        <v>8023</v>
      </c>
      <c r="M16" s="3" t="s">
        <v>3073</v>
      </c>
      <c r="N16" s="3" t="s">
        <v>7978</v>
      </c>
      <c r="O16" s="6" t="s">
        <v>7991</v>
      </c>
      <c r="P16" s="3" t="s">
        <v>8051</v>
      </c>
    </row>
    <row r="17" spans="2:16" x14ac:dyDescent="0.3">
      <c r="B17" s="3" t="s">
        <v>60</v>
      </c>
      <c r="C17" s="3" t="s">
        <v>7983</v>
      </c>
      <c r="D17" s="4">
        <v>6.43</v>
      </c>
      <c r="E17" s="3" t="s">
        <v>8024</v>
      </c>
      <c r="M17" s="3" t="s">
        <v>4357</v>
      </c>
      <c r="N17" s="3" t="s">
        <v>7978</v>
      </c>
      <c r="O17" s="8" t="s">
        <v>7992</v>
      </c>
      <c r="P17" s="3" t="s">
        <v>8052</v>
      </c>
    </row>
    <row r="18" spans="2:16" x14ac:dyDescent="0.3">
      <c r="B18" s="3" t="s">
        <v>132</v>
      </c>
      <c r="C18" s="3" t="s">
        <v>7970</v>
      </c>
      <c r="D18" s="4">
        <v>12.41</v>
      </c>
      <c r="E18" s="3" t="s">
        <v>8025</v>
      </c>
      <c r="M18" s="3" t="s">
        <v>4469</v>
      </c>
      <c r="N18" s="3" t="s">
        <v>7972</v>
      </c>
      <c r="O18" s="8" t="s">
        <v>7993</v>
      </c>
      <c r="P18" s="3" t="s">
        <v>8053</v>
      </c>
    </row>
    <row r="19" spans="2:16" x14ac:dyDescent="0.3">
      <c r="B19" s="3" t="s">
        <v>67</v>
      </c>
      <c r="C19" s="3" t="s">
        <v>7983</v>
      </c>
      <c r="D19" s="4">
        <v>9.57</v>
      </c>
      <c r="E19" s="3" t="s">
        <v>8026</v>
      </c>
      <c r="M19" s="3" t="s">
        <v>4639</v>
      </c>
      <c r="N19" s="3" t="s">
        <v>7986</v>
      </c>
      <c r="O19" s="8" t="s">
        <v>7994</v>
      </c>
      <c r="P19" s="3" t="s">
        <v>8054</v>
      </c>
    </row>
    <row r="20" spans="2:16" x14ac:dyDescent="0.3">
      <c r="B20" s="3" t="s">
        <v>69</v>
      </c>
      <c r="C20" s="3" t="s">
        <v>7970</v>
      </c>
      <c r="D20" s="4">
        <v>8.43</v>
      </c>
      <c r="E20" s="3" t="s">
        <v>8027</v>
      </c>
      <c r="M20" s="3" t="s">
        <v>4942</v>
      </c>
      <c r="N20" s="3" t="s">
        <v>7986</v>
      </c>
      <c r="O20" s="8" t="s">
        <v>7995</v>
      </c>
      <c r="P20" s="3" t="s">
        <v>8055</v>
      </c>
    </row>
    <row r="21" spans="2:16" x14ac:dyDescent="0.3">
      <c r="B21" s="3" t="s">
        <v>75</v>
      </c>
      <c r="C21" s="3" t="s">
        <v>7983</v>
      </c>
      <c r="D21" s="4">
        <v>6.8</v>
      </c>
      <c r="E21" s="3" t="s">
        <v>8028</v>
      </c>
      <c r="M21" s="3" t="s">
        <v>5279</v>
      </c>
      <c r="N21" s="3" t="s">
        <v>7986</v>
      </c>
      <c r="O21" s="6" t="s">
        <v>7996</v>
      </c>
      <c r="P21" s="3" t="s">
        <v>8056</v>
      </c>
    </row>
    <row r="22" spans="2:16" x14ac:dyDescent="0.3">
      <c r="B22" s="3" t="s">
        <v>79</v>
      </c>
      <c r="C22" s="3" t="s">
        <v>7974</v>
      </c>
      <c r="D22" s="4">
        <v>5.04</v>
      </c>
      <c r="E22" s="3" t="s">
        <v>8029</v>
      </c>
      <c r="M22" s="3" t="s">
        <v>5702</v>
      </c>
      <c r="N22" s="3" t="s">
        <v>7986</v>
      </c>
      <c r="O22" s="8" t="s">
        <v>7997</v>
      </c>
      <c r="P22" s="3" t="s">
        <v>8057</v>
      </c>
    </row>
    <row r="23" spans="2:16" x14ac:dyDescent="0.3">
      <c r="B23" s="3" t="s">
        <v>81</v>
      </c>
      <c r="C23" s="3" t="s">
        <v>7970</v>
      </c>
      <c r="D23" s="4">
        <v>2.76</v>
      </c>
      <c r="E23" s="3" t="s">
        <v>8030</v>
      </c>
      <c r="M23" s="3" t="s">
        <v>5954</v>
      </c>
      <c r="N23" s="3" t="s">
        <v>7986</v>
      </c>
      <c r="O23" s="6" t="s">
        <v>7998</v>
      </c>
      <c r="P23" s="3" t="s">
        <v>8058</v>
      </c>
    </row>
    <row r="24" spans="2:16" x14ac:dyDescent="0.3">
      <c r="B24" s="3" t="s">
        <v>148</v>
      </c>
      <c r="C24" s="3" t="s">
        <v>7974</v>
      </c>
      <c r="D24" s="4">
        <v>3.32</v>
      </c>
      <c r="E24" s="3" t="s">
        <v>8031</v>
      </c>
      <c r="M24" s="3" t="s">
        <v>7644</v>
      </c>
      <c r="N24" s="3" t="s">
        <v>7999</v>
      </c>
      <c r="O24" s="8" t="s">
        <v>8000</v>
      </c>
      <c r="P24" s="3" t="s">
        <v>8059</v>
      </c>
    </row>
    <row r="25" spans="2:16" x14ac:dyDescent="0.3">
      <c r="B25" s="3" t="s">
        <v>83</v>
      </c>
      <c r="C25" s="3" t="s">
        <v>7974</v>
      </c>
      <c r="D25" s="4">
        <v>2.65</v>
      </c>
      <c r="E25" s="3" t="s">
        <v>8032</v>
      </c>
      <c r="M25" s="3" t="s">
        <v>7079</v>
      </c>
      <c r="N25" s="3" t="s">
        <v>7999</v>
      </c>
      <c r="O25" s="8" t="s">
        <v>8001</v>
      </c>
      <c r="P25" s="3" t="s">
        <v>8060</v>
      </c>
    </row>
    <row r="26" spans="2:16" x14ac:dyDescent="0.3">
      <c r="M26" s="3" t="s">
        <v>6828</v>
      </c>
      <c r="N26" s="3" t="s">
        <v>7999</v>
      </c>
      <c r="O26" s="8" t="s">
        <v>8002</v>
      </c>
      <c r="P26" s="3" t="s">
        <v>8061</v>
      </c>
    </row>
    <row r="27" spans="2:16" x14ac:dyDescent="0.3">
      <c r="M27" s="3" t="s">
        <v>7412</v>
      </c>
      <c r="N27" s="3" t="s">
        <v>7999</v>
      </c>
      <c r="O27" s="8" t="s">
        <v>8003</v>
      </c>
      <c r="P27" s="3" t="s">
        <v>8062</v>
      </c>
    </row>
    <row r="28" spans="2:16" x14ac:dyDescent="0.3">
      <c r="M28" s="3" t="s">
        <v>7526</v>
      </c>
      <c r="N28" s="3" t="s">
        <v>7999</v>
      </c>
      <c r="O28" s="8" t="s">
        <v>8004</v>
      </c>
      <c r="P28" s="3" t="s">
        <v>8063</v>
      </c>
    </row>
  </sheetData>
  <phoneticPr fontId="6" type="noConversion"/>
  <hyperlinks>
    <hyperlink ref="O23" r:id="rId1" display="https://files.chandoo.org/pbix/img/women-20.jpg" xr:uid="{3392F899-6B45-4A59-8EE5-F422324C6EF9}"/>
    <hyperlink ref="O6" r:id="rId2" xr:uid="{96D5CE4A-1D27-4448-97D8-5325F82D6117}"/>
    <hyperlink ref="O14" r:id="rId3" xr:uid="{53FB837B-E26C-4955-A533-2444FFBB7C62}"/>
    <hyperlink ref="O15" r:id="rId4" xr:uid="{650F1C43-5BF3-4534-89F0-1869E4D19E05}"/>
    <hyperlink ref="O16" r:id="rId5" xr:uid="{4B0AF6FF-942A-4E82-AE0A-886088CA48B9}"/>
    <hyperlink ref="O21" r:id="rId6" xr:uid="{3EEB1BBD-9BA4-413C-93B0-26969DD81925}"/>
  </hyperlinks>
  <pageMargins left="0.7" right="0.7" top="0.75" bottom="0.75" header="0.3" footer="0.3"/>
  <tableParts count="3">
    <tablePart r:id="rId7"/>
    <tablePart r:id="rId8"/>
    <tablePart r:id="rId9"/>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0C44-5EB5-45AC-9ABC-1781A1DAB373}">
  <dimension ref="A2:D76"/>
  <sheetViews>
    <sheetView topLeftCell="C6" zoomScale="150" workbookViewId="0">
      <selection activeCell="C11" sqref="C11"/>
    </sheetView>
  </sheetViews>
  <sheetFormatPr defaultRowHeight="18" x14ac:dyDescent="0.35"/>
  <cols>
    <col min="2" max="2" width="10" bestFit="1" customWidth="1"/>
    <col min="3" max="3" width="14" bestFit="1" customWidth="1"/>
    <col min="4" max="4" width="10.75" bestFit="1" customWidth="1"/>
  </cols>
  <sheetData>
    <row r="2" spans="1:4" x14ac:dyDescent="0.35">
      <c r="A2" t="s">
        <v>8086</v>
      </c>
      <c r="C2" t="s">
        <v>8087</v>
      </c>
    </row>
    <row r="4" spans="1:4" x14ac:dyDescent="0.35">
      <c r="B4" t="s">
        <v>8088</v>
      </c>
    </row>
    <row r="6" spans="1:4" x14ac:dyDescent="0.35">
      <c r="B6" t="s">
        <v>8089</v>
      </c>
      <c r="C6" t="str" cm="1">
        <f t="array" ref="C6:C9">_xlfn.UNIQUE(shipments[Order_Status])</f>
        <v>Delivered</v>
      </c>
      <c r="D6">
        <f>AVERAGEIF(shipments[Order_Status],C6,shipments[Amount])</f>
        <v>5643.1537675003929</v>
      </c>
    </row>
    <row r="7" spans="1:4" x14ac:dyDescent="0.35">
      <c r="C7" t="str">
        <v>Shipped</v>
      </c>
      <c r="D7">
        <f>AVERAGEIF(shipments[Order_Status],C7,shipments[Amount])</f>
        <v>5717.9763556116013</v>
      </c>
    </row>
    <row r="8" spans="1:4" x14ac:dyDescent="0.35">
      <c r="C8" t="str">
        <v>Placed</v>
      </c>
      <c r="D8">
        <f>AVERAGEIF(shipments[Order_Status],C8,shipments[Amount])</f>
        <v>5738.2948051948051</v>
      </c>
    </row>
    <row r="9" spans="1:4" x14ac:dyDescent="0.35">
      <c r="C9" t="str">
        <v>Cancelled</v>
      </c>
      <c r="D9">
        <f>AVERAGEIF(shipments[Order_Status],C9,shipments[Amount])</f>
        <v>5604.604447439353</v>
      </c>
    </row>
    <row r="11" spans="1:4" x14ac:dyDescent="0.35">
      <c r="C11" s="20" t="s">
        <v>8090</v>
      </c>
      <c r="D11" t="s">
        <v>8092</v>
      </c>
    </row>
    <row r="12" spans="1:4" x14ac:dyDescent="0.35">
      <c r="C12" s="21" t="s">
        <v>40</v>
      </c>
      <c r="D12" s="22">
        <v>5797.2452830188677</v>
      </c>
    </row>
    <row r="13" spans="1:4" x14ac:dyDescent="0.35">
      <c r="C13" s="21" t="s">
        <v>7</v>
      </c>
      <c r="D13" s="22">
        <v>5727.5062119675458</v>
      </c>
    </row>
    <row r="14" spans="1:4" x14ac:dyDescent="0.35">
      <c r="C14" s="21" t="s">
        <v>26</v>
      </c>
      <c r="D14" s="22">
        <v>5738.2948051948051</v>
      </c>
    </row>
    <row r="15" spans="1:4" x14ac:dyDescent="0.35">
      <c r="C15" s="21" t="s">
        <v>18</v>
      </c>
      <c r="D15" s="22">
        <v>5717.9763556116013</v>
      </c>
    </row>
    <row r="16" spans="1:4" x14ac:dyDescent="0.35">
      <c r="C16" s="21" t="s">
        <v>8091</v>
      </c>
      <c r="D16" s="22">
        <v>5729.8286491387125</v>
      </c>
    </row>
    <row r="19" spans="2:4" x14ac:dyDescent="0.35">
      <c r="B19" t="s">
        <v>8096</v>
      </c>
    </row>
    <row r="20" spans="2:4" x14ac:dyDescent="0.35">
      <c r="B20">
        <v>2023</v>
      </c>
      <c r="C20">
        <f>SUMIF(shipments[years],B20,shipments[Boxes])</f>
        <v>2185868</v>
      </c>
    </row>
    <row r="21" spans="2:4" x14ac:dyDescent="0.35">
      <c r="B21">
        <v>2024</v>
      </c>
      <c r="C21">
        <f>SUMIF(shipments[years],B21,shipments[Boxes])</f>
        <v>1599297</v>
      </c>
    </row>
    <row r="24" spans="2:4" x14ac:dyDescent="0.35">
      <c r="B24" s="20" t="s">
        <v>8109</v>
      </c>
      <c r="C24" t="s">
        <v>8110</v>
      </c>
      <c r="D24" t="s">
        <v>8111</v>
      </c>
    </row>
    <row r="25" spans="2:4" x14ac:dyDescent="0.35">
      <c r="B25" s="21" t="s">
        <v>8094</v>
      </c>
      <c r="C25" s="22"/>
      <c r="D25" s="22"/>
    </row>
    <row r="26" spans="2:4" x14ac:dyDescent="0.35">
      <c r="B26" s="23" t="s">
        <v>8097</v>
      </c>
      <c r="C26" s="22">
        <v>201215</v>
      </c>
      <c r="D26" s="22">
        <v>2368966.5</v>
      </c>
    </row>
    <row r="27" spans="2:4" x14ac:dyDescent="0.35">
      <c r="B27" s="23" t="s">
        <v>8098</v>
      </c>
      <c r="C27" s="22">
        <v>246596</v>
      </c>
      <c r="D27" s="22">
        <v>2897451</v>
      </c>
    </row>
    <row r="28" spans="2:4" x14ac:dyDescent="0.35">
      <c r="B28" s="23" t="s">
        <v>8099</v>
      </c>
      <c r="C28" s="22">
        <v>119433</v>
      </c>
      <c r="D28" s="22">
        <v>1412334</v>
      </c>
    </row>
    <row r="29" spans="2:4" x14ac:dyDescent="0.35">
      <c r="B29" s="23" t="s">
        <v>8100</v>
      </c>
      <c r="C29" s="22">
        <v>108410</v>
      </c>
      <c r="D29" s="22">
        <v>1335035.25</v>
      </c>
    </row>
    <row r="30" spans="2:4" x14ac:dyDescent="0.35">
      <c r="B30" s="23" t="s">
        <v>8101</v>
      </c>
      <c r="C30" s="22">
        <v>150430</v>
      </c>
      <c r="D30" s="22">
        <v>1820306.25</v>
      </c>
    </row>
    <row r="31" spans="2:4" x14ac:dyDescent="0.35">
      <c r="B31" s="23" t="s">
        <v>8102</v>
      </c>
      <c r="C31" s="22">
        <v>168887</v>
      </c>
      <c r="D31" s="22">
        <v>2054792.25</v>
      </c>
    </row>
    <row r="32" spans="2:4" x14ac:dyDescent="0.35">
      <c r="B32" s="23" t="s">
        <v>8103</v>
      </c>
      <c r="C32" s="22">
        <v>235356</v>
      </c>
      <c r="D32" s="22">
        <v>2810889</v>
      </c>
    </row>
    <row r="33" spans="2:4" x14ac:dyDescent="0.35">
      <c r="B33" s="23" t="s">
        <v>8104</v>
      </c>
      <c r="C33" s="22">
        <v>166618</v>
      </c>
      <c r="D33" s="22">
        <v>1991477.25</v>
      </c>
    </row>
    <row r="34" spans="2:4" x14ac:dyDescent="0.35">
      <c r="B34" s="23" t="s">
        <v>8105</v>
      </c>
      <c r="C34" s="22">
        <v>200710</v>
      </c>
      <c r="D34" s="22">
        <v>2251732.5</v>
      </c>
    </row>
    <row r="35" spans="2:4" x14ac:dyDescent="0.35">
      <c r="B35" s="23" t="s">
        <v>8106</v>
      </c>
      <c r="C35" s="22">
        <v>1642</v>
      </c>
      <c r="D35" s="22">
        <v>17019</v>
      </c>
    </row>
    <row r="36" spans="2:4" x14ac:dyDescent="0.35">
      <c r="B36" s="21" t="s">
        <v>8091</v>
      </c>
      <c r="C36" s="22">
        <v>1599297</v>
      </c>
      <c r="D36" s="22">
        <v>18960003</v>
      </c>
    </row>
    <row r="52" spans="2:4" x14ac:dyDescent="0.35">
      <c r="B52" t="s">
        <v>8112</v>
      </c>
    </row>
    <row r="54" spans="2:4" x14ac:dyDescent="0.35">
      <c r="B54" s="11"/>
      <c r="C54" s="12"/>
      <c r="D54" s="13"/>
    </row>
    <row r="55" spans="2:4" x14ac:dyDescent="0.35">
      <c r="B55" s="14"/>
      <c r="C55" s="15"/>
      <c r="D55" s="16"/>
    </row>
    <row r="56" spans="2:4" x14ac:dyDescent="0.35">
      <c r="B56" s="14"/>
      <c r="C56" s="15"/>
      <c r="D56" s="16"/>
    </row>
    <row r="57" spans="2:4" x14ac:dyDescent="0.35">
      <c r="B57" s="14"/>
      <c r="C57" s="15"/>
      <c r="D57" s="16"/>
    </row>
    <row r="58" spans="2:4" x14ac:dyDescent="0.35">
      <c r="B58" s="14"/>
      <c r="C58" s="15"/>
      <c r="D58" s="16"/>
    </row>
    <row r="59" spans="2:4" x14ac:dyDescent="0.35">
      <c r="B59" s="14"/>
      <c r="C59" s="15"/>
      <c r="D59" s="16"/>
    </row>
    <row r="60" spans="2:4" x14ac:dyDescent="0.35">
      <c r="B60" s="14"/>
      <c r="C60" s="15"/>
      <c r="D60" s="16"/>
    </row>
    <row r="61" spans="2:4" x14ac:dyDescent="0.35">
      <c r="B61" s="14"/>
      <c r="C61" s="15"/>
      <c r="D61" s="16"/>
    </row>
    <row r="62" spans="2:4" x14ac:dyDescent="0.35">
      <c r="B62" s="14"/>
      <c r="C62" s="15"/>
      <c r="D62" s="16"/>
    </row>
    <row r="63" spans="2:4" x14ac:dyDescent="0.35">
      <c r="B63" s="14"/>
      <c r="C63" s="15"/>
      <c r="D63" s="16"/>
    </row>
    <row r="64" spans="2:4" x14ac:dyDescent="0.35">
      <c r="B64" s="14"/>
      <c r="C64" s="15"/>
      <c r="D64" s="16"/>
    </row>
    <row r="65" spans="2:4" x14ac:dyDescent="0.35">
      <c r="B65" s="14"/>
      <c r="C65" s="15"/>
      <c r="D65" s="16"/>
    </row>
    <row r="66" spans="2:4" x14ac:dyDescent="0.35">
      <c r="B66" s="14"/>
      <c r="C66" s="15"/>
      <c r="D66" s="16"/>
    </row>
    <row r="67" spans="2:4" x14ac:dyDescent="0.35">
      <c r="B67" s="14"/>
      <c r="C67" s="15"/>
      <c r="D67" s="16"/>
    </row>
    <row r="68" spans="2:4" x14ac:dyDescent="0.35">
      <c r="B68" s="14"/>
      <c r="C68" s="15"/>
      <c r="D68" s="16"/>
    </row>
    <row r="69" spans="2:4" x14ac:dyDescent="0.35">
      <c r="B69" s="14"/>
      <c r="C69" s="15"/>
      <c r="D69" s="16"/>
    </row>
    <row r="70" spans="2:4" x14ac:dyDescent="0.35">
      <c r="B70" s="14"/>
      <c r="C70" s="15"/>
      <c r="D70" s="16"/>
    </row>
    <row r="71" spans="2:4" x14ac:dyDescent="0.35">
      <c r="B71" s="17"/>
      <c r="C71" s="18"/>
      <c r="D71" s="19"/>
    </row>
    <row r="74" spans="2:4" x14ac:dyDescent="0.35">
      <c r="B74" t="s">
        <v>8115</v>
      </c>
    </row>
    <row r="75" spans="2:4" x14ac:dyDescent="0.35">
      <c r="B75" t="s">
        <v>8116</v>
      </c>
    </row>
    <row r="76" spans="2:4" x14ac:dyDescent="0.35">
      <c r="B76" t="s">
        <v>8117</v>
      </c>
    </row>
  </sheetData>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9D71-3051-49CC-BE31-EB1292BE6224}">
  <dimension ref="A2:G14"/>
  <sheetViews>
    <sheetView topLeftCell="A2" zoomScale="137" workbookViewId="0">
      <selection activeCell="E14" sqref="E14"/>
    </sheetView>
  </sheetViews>
  <sheetFormatPr defaultRowHeight="18" x14ac:dyDescent="0.35"/>
  <cols>
    <col min="1" max="1" width="9.6640625" customWidth="1"/>
  </cols>
  <sheetData>
    <row r="2" spans="1:7" x14ac:dyDescent="0.35">
      <c r="A2" t="s">
        <v>8118</v>
      </c>
      <c r="B2" t="s">
        <v>8119</v>
      </c>
    </row>
    <row r="3" spans="1:7" x14ac:dyDescent="0.35">
      <c r="A3" t="s">
        <v>8120</v>
      </c>
      <c r="B3" t="s">
        <v>8121</v>
      </c>
    </row>
    <row r="4" spans="1:7" x14ac:dyDescent="0.35">
      <c r="A4" t="s">
        <v>8122</v>
      </c>
      <c r="B4" t="s">
        <v>8123</v>
      </c>
      <c r="E4" t="s">
        <v>8132</v>
      </c>
    </row>
    <row r="6" spans="1:7" x14ac:dyDescent="0.35">
      <c r="B6" t="s">
        <v>8124</v>
      </c>
      <c r="C6" t="s">
        <v>8125</v>
      </c>
    </row>
    <row r="7" spans="1:7" x14ac:dyDescent="0.35">
      <c r="C7" t="s">
        <v>8126</v>
      </c>
      <c r="D7" t="s">
        <v>8127</v>
      </c>
      <c r="E7" t="s">
        <v>8128</v>
      </c>
      <c r="F7" t="s">
        <v>8129</v>
      </c>
      <c r="G7" t="s">
        <v>8130</v>
      </c>
    </row>
    <row r="8" spans="1:7" x14ac:dyDescent="0.35">
      <c r="B8">
        <v>2020</v>
      </c>
      <c r="E8">
        <v>200</v>
      </c>
    </row>
    <row r="9" spans="1:7" x14ac:dyDescent="0.35">
      <c r="B9">
        <v>2024</v>
      </c>
      <c r="E9">
        <v>150</v>
      </c>
    </row>
    <row r="10" spans="1:7" x14ac:dyDescent="0.35">
      <c r="B10" t="s">
        <v>8131</v>
      </c>
    </row>
    <row r="12" spans="1:7" x14ac:dyDescent="0.35">
      <c r="B12" t="s">
        <v>8133</v>
      </c>
      <c r="E12" t="s">
        <v>8134</v>
      </c>
    </row>
    <row r="13" spans="1:7" x14ac:dyDescent="0.35">
      <c r="E13" t="s">
        <v>8135</v>
      </c>
    </row>
    <row r="14" spans="1:7" x14ac:dyDescent="0.35">
      <c r="E14" t="s">
        <v>8136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BB111-E473-4EFC-A3CA-2DB16B306CFB}">
  <sheetPr>
    <tabColor theme="5"/>
  </sheetPr>
  <dimension ref="B2:G672"/>
  <sheetViews>
    <sheetView workbookViewId="0">
      <selection activeCell="C4" sqref="C4"/>
    </sheetView>
  </sheetViews>
  <sheetFormatPr defaultRowHeight="18" x14ac:dyDescent="0.35"/>
  <cols>
    <col min="1" max="1" width="2.33203125" customWidth="1"/>
    <col min="2" max="2" width="9.1640625" bestFit="1" customWidth="1"/>
    <col min="6" max="6" width="9.83203125" customWidth="1"/>
    <col min="7" max="7" width="13.6640625" bestFit="1" customWidth="1"/>
  </cols>
  <sheetData>
    <row r="2" spans="2:7" x14ac:dyDescent="0.35">
      <c r="B2" t="s">
        <v>8064</v>
      </c>
      <c r="C2" t="s">
        <v>8067</v>
      </c>
      <c r="D2" t="s">
        <v>8068</v>
      </c>
      <c r="E2" t="s">
        <v>8069</v>
      </c>
      <c r="F2" t="s">
        <v>8071</v>
      </c>
      <c r="G2" t="s">
        <v>8070</v>
      </c>
    </row>
    <row r="3" spans="2:7" x14ac:dyDescent="0.35">
      <c r="B3" s="1">
        <v>44927</v>
      </c>
      <c r="C3">
        <f>MONTH(calendar[[#This Row],[cal_date]])</f>
        <v>1</v>
      </c>
      <c r="D3" t="str">
        <f>TEXT(calendar[[#This Row],[cal_date]],"mmmm")</f>
        <v>January</v>
      </c>
      <c r="E3">
        <f>YEAR(calendar[[#This Row],[cal_date]])</f>
        <v>2023</v>
      </c>
      <c r="F3">
        <f>WEEKDAY(calendar[[#This Row],[cal_date]],2)</f>
        <v>7</v>
      </c>
      <c r="G3" t="str">
        <f>TEXT(calendar[[#This Row],[cal_date]],"DDDD")</f>
        <v>Sunday</v>
      </c>
    </row>
    <row r="4" spans="2:7" x14ac:dyDescent="0.35">
      <c r="B4" s="1">
        <v>44928</v>
      </c>
      <c r="C4">
        <f>MONTH(calendar[[#This Row],[cal_date]])</f>
        <v>1</v>
      </c>
      <c r="D4" t="str">
        <f>TEXT(calendar[[#This Row],[cal_date]],"mmmm")</f>
        <v>January</v>
      </c>
      <c r="E4">
        <f>YEAR(calendar[[#This Row],[cal_date]])</f>
        <v>2023</v>
      </c>
      <c r="F4">
        <f>WEEKDAY(calendar[[#This Row],[cal_date]],2)</f>
        <v>1</v>
      </c>
      <c r="G4" t="str">
        <f>TEXT(calendar[[#This Row],[cal_date]],"DDDD")</f>
        <v>Monday</v>
      </c>
    </row>
    <row r="5" spans="2:7" x14ac:dyDescent="0.35">
      <c r="B5" s="1">
        <v>44929</v>
      </c>
      <c r="C5">
        <f>MONTH(calendar[[#This Row],[cal_date]])</f>
        <v>1</v>
      </c>
      <c r="D5" t="str">
        <f>TEXT(calendar[[#This Row],[cal_date]],"mmmm")</f>
        <v>January</v>
      </c>
      <c r="E5">
        <f>YEAR(calendar[[#This Row],[cal_date]])</f>
        <v>2023</v>
      </c>
      <c r="F5">
        <f>WEEKDAY(calendar[[#This Row],[cal_date]],2)</f>
        <v>2</v>
      </c>
      <c r="G5" t="str">
        <f>TEXT(calendar[[#This Row],[cal_date]],"DDDD")</f>
        <v>Tuesday</v>
      </c>
    </row>
    <row r="6" spans="2:7" x14ac:dyDescent="0.35">
      <c r="B6" s="1">
        <v>44930</v>
      </c>
      <c r="C6">
        <f>MONTH(calendar[[#This Row],[cal_date]])</f>
        <v>1</v>
      </c>
      <c r="D6" t="str">
        <f>TEXT(calendar[[#This Row],[cal_date]],"mmmm")</f>
        <v>January</v>
      </c>
      <c r="E6">
        <f>YEAR(calendar[[#This Row],[cal_date]])</f>
        <v>2023</v>
      </c>
      <c r="F6">
        <f>WEEKDAY(calendar[[#This Row],[cal_date]],2)</f>
        <v>3</v>
      </c>
      <c r="G6" t="str">
        <f>TEXT(calendar[[#This Row],[cal_date]],"DDDD")</f>
        <v>Wednesday</v>
      </c>
    </row>
    <row r="7" spans="2:7" x14ac:dyDescent="0.35">
      <c r="B7" s="1">
        <v>44931</v>
      </c>
      <c r="C7">
        <f>MONTH(calendar[[#This Row],[cal_date]])</f>
        <v>1</v>
      </c>
      <c r="D7" t="str">
        <f>TEXT(calendar[[#This Row],[cal_date]],"mmmm")</f>
        <v>January</v>
      </c>
      <c r="E7">
        <f>YEAR(calendar[[#This Row],[cal_date]])</f>
        <v>2023</v>
      </c>
      <c r="F7">
        <f>WEEKDAY(calendar[[#This Row],[cal_date]],2)</f>
        <v>4</v>
      </c>
      <c r="G7" t="str">
        <f>TEXT(calendar[[#This Row],[cal_date]],"DDDD")</f>
        <v>Thursday</v>
      </c>
    </row>
    <row r="8" spans="2:7" x14ac:dyDescent="0.35">
      <c r="B8" s="1">
        <v>44932</v>
      </c>
      <c r="C8">
        <f>MONTH(calendar[[#This Row],[cal_date]])</f>
        <v>1</v>
      </c>
      <c r="D8" t="str">
        <f>TEXT(calendar[[#This Row],[cal_date]],"mmmm")</f>
        <v>January</v>
      </c>
      <c r="E8">
        <f>YEAR(calendar[[#This Row],[cal_date]])</f>
        <v>2023</v>
      </c>
      <c r="F8">
        <f>WEEKDAY(calendar[[#This Row],[cal_date]],2)</f>
        <v>5</v>
      </c>
      <c r="G8" t="str">
        <f>TEXT(calendar[[#This Row],[cal_date]],"DDDD")</f>
        <v>Friday</v>
      </c>
    </row>
    <row r="9" spans="2:7" x14ac:dyDescent="0.35">
      <c r="B9" s="1">
        <v>44933</v>
      </c>
      <c r="C9">
        <f>MONTH(calendar[[#This Row],[cal_date]])</f>
        <v>1</v>
      </c>
      <c r="D9" t="str">
        <f>TEXT(calendar[[#This Row],[cal_date]],"mmmm")</f>
        <v>January</v>
      </c>
      <c r="E9">
        <f>YEAR(calendar[[#This Row],[cal_date]])</f>
        <v>2023</v>
      </c>
      <c r="F9">
        <f>WEEKDAY(calendar[[#This Row],[cal_date]],2)</f>
        <v>6</v>
      </c>
      <c r="G9" t="str">
        <f>TEXT(calendar[[#This Row],[cal_date]],"DDDD")</f>
        <v>Saturday</v>
      </c>
    </row>
    <row r="10" spans="2:7" x14ac:dyDescent="0.35">
      <c r="B10" s="1">
        <v>44934</v>
      </c>
      <c r="C10">
        <f>MONTH(calendar[[#This Row],[cal_date]])</f>
        <v>1</v>
      </c>
      <c r="D10" t="str">
        <f>TEXT(calendar[[#This Row],[cal_date]],"mmmm")</f>
        <v>January</v>
      </c>
      <c r="E10">
        <f>YEAR(calendar[[#This Row],[cal_date]])</f>
        <v>2023</v>
      </c>
      <c r="F10">
        <f>WEEKDAY(calendar[[#This Row],[cal_date]],2)</f>
        <v>7</v>
      </c>
      <c r="G10" t="str">
        <f>TEXT(calendar[[#This Row],[cal_date]],"DDDD")</f>
        <v>Sunday</v>
      </c>
    </row>
    <row r="11" spans="2:7" x14ac:dyDescent="0.35">
      <c r="B11" s="1">
        <v>44935</v>
      </c>
      <c r="C11">
        <f>MONTH(calendar[[#This Row],[cal_date]])</f>
        <v>1</v>
      </c>
      <c r="D11" t="str">
        <f>TEXT(calendar[[#This Row],[cal_date]],"mmmm")</f>
        <v>January</v>
      </c>
      <c r="E11">
        <f>YEAR(calendar[[#This Row],[cal_date]])</f>
        <v>2023</v>
      </c>
      <c r="F11">
        <f>WEEKDAY(calendar[[#This Row],[cal_date]],2)</f>
        <v>1</v>
      </c>
      <c r="G11" t="str">
        <f>TEXT(calendar[[#This Row],[cal_date]],"DDDD")</f>
        <v>Monday</v>
      </c>
    </row>
    <row r="12" spans="2:7" x14ac:dyDescent="0.35">
      <c r="B12" s="1">
        <v>44936</v>
      </c>
      <c r="C12">
        <f>MONTH(calendar[[#This Row],[cal_date]])</f>
        <v>1</v>
      </c>
      <c r="D12" t="str">
        <f>TEXT(calendar[[#This Row],[cal_date]],"mmmm")</f>
        <v>January</v>
      </c>
      <c r="E12">
        <f>YEAR(calendar[[#This Row],[cal_date]])</f>
        <v>2023</v>
      </c>
      <c r="F12">
        <f>WEEKDAY(calendar[[#This Row],[cal_date]],2)</f>
        <v>2</v>
      </c>
      <c r="G12" t="str">
        <f>TEXT(calendar[[#This Row],[cal_date]],"DDDD")</f>
        <v>Tuesday</v>
      </c>
    </row>
    <row r="13" spans="2:7" x14ac:dyDescent="0.35">
      <c r="B13" s="1">
        <v>44937</v>
      </c>
      <c r="C13">
        <f>MONTH(calendar[[#This Row],[cal_date]])</f>
        <v>1</v>
      </c>
      <c r="D13" t="str">
        <f>TEXT(calendar[[#This Row],[cal_date]],"mmmm")</f>
        <v>January</v>
      </c>
      <c r="E13">
        <f>YEAR(calendar[[#This Row],[cal_date]])</f>
        <v>2023</v>
      </c>
      <c r="F13">
        <f>WEEKDAY(calendar[[#This Row],[cal_date]],2)</f>
        <v>3</v>
      </c>
      <c r="G13" t="str">
        <f>TEXT(calendar[[#This Row],[cal_date]],"DDDD")</f>
        <v>Wednesday</v>
      </c>
    </row>
    <row r="14" spans="2:7" x14ac:dyDescent="0.35">
      <c r="B14" s="1">
        <v>44938</v>
      </c>
      <c r="C14">
        <f>MONTH(calendar[[#This Row],[cal_date]])</f>
        <v>1</v>
      </c>
      <c r="D14" t="str">
        <f>TEXT(calendar[[#This Row],[cal_date]],"mmmm")</f>
        <v>January</v>
      </c>
      <c r="E14">
        <f>YEAR(calendar[[#This Row],[cal_date]])</f>
        <v>2023</v>
      </c>
      <c r="F14">
        <f>WEEKDAY(calendar[[#This Row],[cal_date]],2)</f>
        <v>4</v>
      </c>
      <c r="G14" t="str">
        <f>TEXT(calendar[[#This Row],[cal_date]],"DDDD")</f>
        <v>Thursday</v>
      </c>
    </row>
    <row r="15" spans="2:7" x14ac:dyDescent="0.35">
      <c r="B15" s="1">
        <v>44939</v>
      </c>
      <c r="C15">
        <f>MONTH(calendar[[#This Row],[cal_date]])</f>
        <v>1</v>
      </c>
      <c r="D15" t="str">
        <f>TEXT(calendar[[#This Row],[cal_date]],"mmmm")</f>
        <v>January</v>
      </c>
      <c r="E15">
        <f>YEAR(calendar[[#This Row],[cal_date]])</f>
        <v>2023</v>
      </c>
      <c r="F15">
        <f>WEEKDAY(calendar[[#This Row],[cal_date]],2)</f>
        <v>5</v>
      </c>
      <c r="G15" t="str">
        <f>TEXT(calendar[[#This Row],[cal_date]],"DDDD")</f>
        <v>Friday</v>
      </c>
    </row>
    <row r="16" spans="2:7" x14ac:dyDescent="0.35">
      <c r="B16" s="1">
        <v>44940</v>
      </c>
      <c r="C16">
        <f>MONTH(calendar[[#This Row],[cal_date]])</f>
        <v>1</v>
      </c>
      <c r="D16" t="str">
        <f>TEXT(calendar[[#This Row],[cal_date]],"mmmm")</f>
        <v>January</v>
      </c>
      <c r="E16">
        <f>YEAR(calendar[[#This Row],[cal_date]])</f>
        <v>2023</v>
      </c>
      <c r="F16">
        <f>WEEKDAY(calendar[[#This Row],[cal_date]],2)</f>
        <v>6</v>
      </c>
      <c r="G16" t="str">
        <f>TEXT(calendar[[#This Row],[cal_date]],"DDDD")</f>
        <v>Saturday</v>
      </c>
    </row>
    <row r="17" spans="2:7" x14ac:dyDescent="0.35">
      <c r="B17" s="1">
        <v>44941</v>
      </c>
      <c r="C17">
        <f>MONTH(calendar[[#This Row],[cal_date]])</f>
        <v>1</v>
      </c>
      <c r="D17" t="str">
        <f>TEXT(calendar[[#This Row],[cal_date]],"mmmm")</f>
        <v>January</v>
      </c>
      <c r="E17">
        <f>YEAR(calendar[[#This Row],[cal_date]])</f>
        <v>2023</v>
      </c>
      <c r="F17">
        <f>WEEKDAY(calendar[[#This Row],[cal_date]],2)</f>
        <v>7</v>
      </c>
      <c r="G17" t="str">
        <f>TEXT(calendar[[#This Row],[cal_date]],"DDDD")</f>
        <v>Sunday</v>
      </c>
    </row>
    <row r="18" spans="2:7" x14ac:dyDescent="0.35">
      <c r="B18" s="1">
        <v>44942</v>
      </c>
      <c r="C18">
        <f>MONTH(calendar[[#This Row],[cal_date]])</f>
        <v>1</v>
      </c>
      <c r="D18" t="str">
        <f>TEXT(calendar[[#This Row],[cal_date]],"mmmm")</f>
        <v>January</v>
      </c>
      <c r="E18">
        <f>YEAR(calendar[[#This Row],[cal_date]])</f>
        <v>2023</v>
      </c>
      <c r="F18">
        <f>WEEKDAY(calendar[[#This Row],[cal_date]],2)</f>
        <v>1</v>
      </c>
      <c r="G18" t="str">
        <f>TEXT(calendar[[#This Row],[cal_date]],"DDDD")</f>
        <v>Monday</v>
      </c>
    </row>
    <row r="19" spans="2:7" x14ac:dyDescent="0.35">
      <c r="B19" s="1">
        <v>44943</v>
      </c>
      <c r="C19">
        <f>MONTH(calendar[[#This Row],[cal_date]])</f>
        <v>1</v>
      </c>
      <c r="D19" t="str">
        <f>TEXT(calendar[[#This Row],[cal_date]],"mmmm")</f>
        <v>January</v>
      </c>
      <c r="E19">
        <f>YEAR(calendar[[#This Row],[cal_date]])</f>
        <v>2023</v>
      </c>
      <c r="F19">
        <f>WEEKDAY(calendar[[#This Row],[cal_date]],2)</f>
        <v>2</v>
      </c>
      <c r="G19" t="str">
        <f>TEXT(calendar[[#This Row],[cal_date]],"DDDD")</f>
        <v>Tuesday</v>
      </c>
    </row>
    <row r="20" spans="2:7" x14ac:dyDescent="0.35">
      <c r="B20" s="1">
        <v>44944</v>
      </c>
      <c r="C20">
        <f>MONTH(calendar[[#This Row],[cal_date]])</f>
        <v>1</v>
      </c>
      <c r="D20" t="str">
        <f>TEXT(calendar[[#This Row],[cal_date]],"mmmm")</f>
        <v>January</v>
      </c>
      <c r="E20">
        <f>YEAR(calendar[[#This Row],[cal_date]])</f>
        <v>2023</v>
      </c>
      <c r="F20">
        <f>WEEKDAY(calendar[[#This Row],[cal_date]],2)</f>
        <v>3</v>
      </c>
      <c r="G20" t="str">
        <f>TEXT(calendar[[#This Row],[cal_date]],"DDDD")</f>
        <v>Wednesday</v>
      </c>
    </row>
    <row r="21" spans="2:7" x14ac:dyDescent="0.35">
      <c r="B21" s="1">
        <v>44945</v>
      </c>
      <c r="C21">
        <f>MONTH(calendar[[#This Row],[cal_date]])</f>
        <v>1</v>
      </c>
      <c r="D21" t="str">
        <f>TEXT(calendar[[#This Row],[cal_date]],"mmmm")</f>
        <v>January</v>
      </c>
      <c r="E21">
        <f>YEAR(calendar[[#This Row],[cal_date]])</f>
        <v>2023</v>
      </c>
      <c r="F21">
        <f>WEEKDAY(calendar[[#This Row],[cal_date]],2)</f>
        <v>4</v>
      </c>
      <c r="G21" t="str">
        <f>TEXT(calendar[[#This Row],[cal_date]],"DDDD")</f>
        <v>Thursday</v>
      </c>
    </row>
    <row r="22" spans="2:7" x14ac:dyDescent="0.35">
      <c r="B22" s="1">
        <v>44946</v>
      </c>
      <c r="C22">
        <f>MONTH(calendar[[#This Row],[cal_date]])</f>
        <v>1</v>
      </c>
      <c r="D22" t="str">
        <f>TEXT(calendar[[#This Row],[cal_date]],"mmmm")</f>
        <v>January</v>
      </c>
      <c r="E22">
        <f>YEAR(calendar[[#This Row],[cal_date]])</f>
        <v>2023</v>
      </c>
      <c r="F22">
        <f>WEEKDAY(calendar[[#This Row],[cal_date]],2)</f>
        <v>5</v>
      </c>
      <c r="G22" t="str">
        <f>TEXT(calendar[[#This Row],[cal_date]],"DDDD")</f>
        <v>Friday</v>
      </c>
    </row>
    <row r="23" spans="2:7" x14ac:dyDescent="0.35">
      <c r="B23" s="1">
        <v>44947</v>
      </c>
      <c r="C23">
        <f>MONTH(calendar[[#This Row],[cal_date]])</f>
        <v>1</v>
      </c>
      <c r="D23" t="str">
        <f>TEXT(calendar[[#This Row],[cal_date]],"mmmm")</f>
        <v>January</v>
      </c>
      <c r="E23">
        <f>YEAR(calendar[[#This Row],[cal_date]])</f>
        <v>2023</v>
      </c>
      <c r="F23">
        <f>WEEKDAY(calendar[[#This Row],[cal_date]],2)</f>
        <v>6</v>
      </c>
      <c r="G23" t="str">
        <f>TEXT(calendar[[#This Row],[cal_date]],"DDDD")</f>
        <v>Saturday</v>
      </c>
    </row>
    <row r="24" spans="2:7" x14ac:dyDescent="0.35">
      <c r="B24" s="1">
        <v>44948</v>
      </c>
      <c r="C24">
        <f>MONTH(calendar[[#This Row],[cal_date]])</f>
        <v>1</v>
      </c>
      <c r="D24" t="str">
        <f>TEXT(calendar[[#This Row],[cal_date]],"mmmm")</f>
        <v>January</v>
      </c>
      <c r="E24">
        <f>YEAR(calendar[[#This Row],[cal_date]])</f>
        <v>2023</v>
      </c>
      <c r="F24">
        <f>WEEKDAY(calendar[[#This Row],[cal_date]],2)</f>
        <v>7</v>
      </c>
      <c r="G24" t="str">
        <f>TEXT(calendar[[#This Row],[cal_date]],"DDDD")</f>
        <v>Sunday</v>
      </c>
    </row>
    <row r="25" spans="2:7" x14ac:dyDescent="0.35">
      <c r="B25" s="1">
        <v>44949</v>
      </c>
      <c r="C25">
        <f>MONTH(calendar[[#This Row],[cal_date]])</f>
        <v>1</v>
      </c>
      <c r="D25" t="str">
        <f>TEXT(calendar[[#This Row],[cal_date]],"mmmm")</f>
        <v>January</v>
      </c>
      <c r="E25">
        <f>YEAR(calendar[[#This Row],[cal_date]])</f>
        <v>2023</v>
      </c>
      <c r="F25">
        <f>WEEKDAY(calendar[[#This Row],[cal_date]],2)</f>
        <v>1</v>
      </c>
      <c r="G25" t="str">
        <f>TEXT(calendar[[#This Row],[cal_date]],"DDDD")</f>
        <v>Monday</v>
      </c>
    </row>
    <row r="26" spans="2:7" x14ac:dyDescent="0.35">
      <c r="B26" s="1">
        <v>44950</v>
      </c>
      <c r="C26">
        <f>MONTH(calendar[[#This Row],[cal_date]])</f>
        <v>1</v>
      </c>
      <c r="D26" t="str">
        <f>TEXT(calendar[[#This Row],[cal_date]],"mmmm")</f>
        <v>January</v>
      </c>
      <c r="E26">
        <f>YEAR(calendar[[#This Row],[cal_date]])</f>
        <v>2023</v>
      </c>
      <c r="F26">
        <f>WEEKDAY(calendar[[#This Row],[cal_date]],2)</f>
        <v>2</v>
      </c>
      <c r="G26" t="str">
        <f>TEXT(calendar[[#This Row],[cal_date]],"DDDD")</f>
        <v>Tuesday</v>
      </c>
    </row>
    <row r="27" spans="2:7" x14ac:dyDescent="0.35">
      <c r="B27" s="1">
        <v>44951</v>
      </c>
      <c r="C27">
        <f>MONTH(calendar[[#This Row],[cal_date]])</f>
        <v>1</v>
      </c>
      <c r="D27" t="str">
        <f>TEXT(calendar[[#This Row],[cal_date]],"mmmm")</f>
        <v>January</v>
      </c>
      <c r="E27">
        <f>YEAR(calendar[[#This Row],[cal_date]])</f>
        <v>2023</v>
      </c>
      <c r="F27">
        <f>WEEKDAY(calendar[[#This Row],[cal_date]],2)</f>
        <v>3</v>
      </c>
      <c r="G27" t="str">
        <f>TEXT(calendar[[#This Row],[cal_date]],"DDDD")</f>
        <v>Wednesday</v>
      </c>
    </row>
    <row r="28" spans="2:7" x14ac:dyDescent="0.35">
      <c r="B28" s="1">
        <v>44952</v>
      </c>
      <c r="C28">
        <f>MONTH(calendar[[#This Row],[cal_date]])</f>
        <v>1</v>
      </c>
      <c r="D28" t="str">
        <f>TEXT(calendar[[#This Row],[cal_date]],"mmmm")</f>
        <v>January</v>
      </c>
      <c r="E28">
        <f>YEAR(calendar[[#This Row],[cal_date]])</f>
        <v>2023</v>
      </c>
      <c r="F28">
        <f>WEEKDAY(calendar[[#This Row],[cal_date]],2)</f>
        <v>4</v>
      </c>
      <c r="G28" t="str">
        <f>TEXT(calendar[[#This Row],[cal_date]],"DDDD")</f>
        <v>Thursday</v>
      </c>
    </row>
    <row r="29" spans="2:7" x14ac:dyDescent="0.35">
      <c r="B29" s="1">
        <v>44953</v>
      </c>
      <c r="C29">
        <f>MONTH(calendar[[#This Row],[cal_date]])</f>
        <v>1</v>
      </c>
      <c r="D29" t="str">
        <f>TEXT(calendar[[#This Row],[cal_date]],"mmmm")</f>
        <v>January</v>
      </c>
      <c r="E29">
        <f>YEAR(calendar[[#This Row],[cal_date]])</f>
        <v>2023</v>
      </c>
      <c r="F29">
        <f>WEEKDAY(calendar[[#This Row],[cal_date]],2)</f>
        <v>5</v>
      </c>
      <c r="G29" t="str">
        <f>TEXT(calendar[[#This Row],[cal_date]],"DDDD")</f>
        <v>Friday</v>
      </c>
    </row>
    <row r="30" spans="2:7" x14ac:dyDescent="0.35">
      <c r="B30" s="1">
        <v>44954</v>
      </c>
      <c r="C30">
        <f>MONTH(calendar[[#This Row],[cal_date]])</f>
        <v>1</v>
      </c>
      <c r="D30" t="str">
        <f>TEXT(calendar[[#This Row],[cal_date]],"mmmm")</f>
        <v>January</v>
      </c>
      <c r="E30">
        <f>YEAR(calendar[[#This Row],[cal_date]])</f>
        <v>2023</v>
      </c>
      <c r="F30">
        <f>WEEKDAY(calendar[[#This Row],[cal_date]],2)</f>
        <v>6</v>
      </c>
      <c r="G30" t="str">
        <f>TEXT(calendar[[#This Row],[cal_date]],"DDDD")</f>
        <v>Saturday</v>
      </c>
    </row>
    <row r="31" spans="2:7" x14ac:dyDescent="0.35">
      <c r="B31" s="1">
        <v>44955</v>
      </c>
      <c r="C31">
        <f>MONTH(calendar[[#This Row],[cal_date]])</f>
        <v>1</v>
      </c>
      <c r="D31" t="str">
        <f>TEXT(calendar[[#This Row],[cal_date]],"mmmm")</f>
        <v>January</v>
      </c>
      <c r="E31">
        <f>YEAR(calendar[[#This Row],[cal_date]])</f>
        <v>2023</v>
      </c>
      <c r="F31">
        <f>WEEKDAY(calendar[[#This Row],[cal_date]],2)</f>
        <v>7</v>
      </c>
      <c r="G31" t="str">
        <f>TEXT(calendar[[#This Row],[cal_date]],"DDDD")</f>
        <v>Sunday</v>
      </c>
    </row>
    <row r="32" spans="2:7" x14ac:dyDescent="0.35">
      <c r="B32" s="1">
        <v>44956</v>
      </c>
      <c r="C32">
        <f>MONTH(calendar[[#This Row],[cal_date]])</f>
        <v>1</v>
      </c>
      <c r="D32" t="str">
        <f>TEXT(calendar[[#This Row],[cal_date]],"mmmm")</f>
        <v>January</v>
      </c>
      <c r="E32">
        <f>YEAR(calendar[[#This Row],[cal_date]])</f>
        <v>2023</v>
      </c>
      <c r="F32">
        <f>WEEKDAY(calendar[[#This Row],[cal_date]],2)</f>
        <v>1</v>
      </c>
      <c r="G32" t="str">
        <f>TEXT(calendar[[#This Row],[cal_date]],"DDDD")</f>
        <v>Monday</v>
      </c>
    </row>
    <row r="33" spans="2:7" x14ac:dyDescent="0.35">
      <c r="B33" s="1">
        <v>44957</v>
      </c>
      <c r="C33">
        <f>MONTH(calendar[[#This Row],[cal_date]])</f>
        <v>1</v>
      </c>
      <c r="D33" t="str">
        <f>TEXT(calendar[[#This Row],[cal_date]],"mmmm")</f>
        <v>January</v>
      </c>
      <c r="E33">
        <f>YEAR(calendar[[#This Row],[cal_date]])</f>
        <v>2023</v>
      </c>
      <c r="F33">
        <f>WEEKDAY(calendar[[#This Row],[cal_date]],2)</f>
        <v>2</v>
      </c>
      <c r="G33" t="str">
        <f>TEXT(calendar[[#This Row],[cal_date]],"DDDD")</f>
        <v>Tuesday</v>
      </c>
    </row>
    <row r="34" spans="2:7" x14ac:dyDescent="0.35">
      <c r="B34" s="1">
        <v>44958</v>
      </c>
      <c r="C34">
        <f>MONTH(calendar[[#This Row],[cal_date]])</f>
        <v>2</v>
      </c>
      <c r="D34" t="str">
        <f>TEXT(calendar[[#This Row],[cal_date]],"mmmm")</f>
        <v>February</v>
      </c>
      <c r="E34">
        <f>YEAR(calendar[[#This Row],[cal_date]])</f>
        <v>2023</v>
      </c>
      <c r="F34">
        <f>WEEKDAY(calendar[[#This Row],[cal_date]],2)</f>
        <v>3</v>
      </c>
      <c r="G34" t="str">
        <f>TEXT(calendar[[#This Row],[cal_date]],"DDDD")</f>
        <v>Wednesday</v>
      </c>
    </row>
    <row r="35" spans="2:7" x14ac:dyDescent="0.35">
      <c r="B35" s="1">
        <v>44959</v>
      </c>
      <c r="C35">
        <f>MONTH(calendar[[#This Row],[cal_date]])</f>
        <v>2</v>
      </c>
      <c r="D35" t="str">
        <f>TEXT(calendar[[#This Row],[cal_date]],"mmmm")</f>
        <v>February</v>
      </c>
      <c r="E35">
        <f>YEAR(calendar[[#This Row],[cal_date]])</f>
        <v>2023</v>
      </c>
      <c r="F35">
        <f>WEEKDAY(calendar[[#This Row],[cal_date]],2)</f>
        <v>4</v>
      </c>
      <c r="G35" t="str">
        <f>TEXT(calendar[[#This Row],[cal_date]],"DDDD")</f>
        <v>Thursday</v>
      </c>
    </row>
    <row r="36" spans="2:7" x14ac:dyDescent="0.35">
      <c r="B36" s="1">
        <v>44960</v>
      </c>
      <c r="C36">
        <f>MONTH(calendar[[#This Row],[cal_date]])</f>
        <v>2</v>
      </c>
      <c r="D36" t="str">
        <f>TEXT(calendar[[#This Row],[cal_date]],"mmmm")</f>
        <v>February</v>
      </c>
      <c r="E36">
        <f>YEAR(calendar[[#This Row],[cal_date]])</f>
        <v>2023</v>
      </c>
      <c r="F36">
        <f>WEEKDAY(calendar[[#This Row],[cal_date]],2)</f>
        <v>5</v>
      </c>
      <c r="G36" t="str">
        <f>TEXT(calendar[[#This Row],[cal_date]],"DDDD")</f>
        <v>Friday</v>
      </c>
    </row>
    <row r="37" spans="2:7" x14ac:dyDescent="0.35">
      <c r="B37" s="1">
        <v>44961</v>
      </c>
      <c r="C37">
        <f>MONTH(calendar[[#This Row],[cal_date]])</f>
        <v>2</v>
      </c>
      <c r="D37" t="str">
        <f>TEXT(calendar[[#This Row],[cal_date]],"mmmm")</f>
        <v>February</v>
      </c>
      <c r="E37">
        <f>YEAR(calendar[[#This Row],[cal_date]])</f>
        <v>2023</v>
      </c>
      <c r="F37">
        <f>WEEKDAY(calendar[[#This Row],[cal_date]],2)</f>
        <v>6</v>
      </c>
      <c r="G37" t="str">
        <f>TEXT(calendar[[#This Row],[cal_date]],"DDDD")</f>
        <v>Saturday</v>
      </c>
    </row>
    <row r="38" spans="2:7" x14ac:dyDescent="0.35">
      <c r="B38" s="1">
        <v>44962</v>
      </c>
      <c r="C38">
        <f>MONTH(calendar[[#This Row],[cal_date]])</f>
        <v>2</v>
      </c>
      <c r="D38" t="str">
        <f>TEXT(calendar[[#This Row],[cal_date]],"mmmm")</f>
        <v>February</v>
      </c>
      <c r="E38">
        <f>YEAR(calendar[[#This Row],[cal_date]])</f>
        <v>2023</v>
      </c>
      <c r="F38">
        <f>WEEKDAY(calendar[[#This Row],[cal_date]],2)</f>
        <v>7</v>
      </c>
      <c r="G38" t="str">
        <f>TEXT(calendar[[#This Row],[cal_date]],"DDDD")</f>
        <v>Sunday</v>
      </c>
    </row>
    <row r="39" spans="2:7" x14ac:dyDescent="0.35">
      <c r="B39" s="1">
        <v>44963</v>
      </c>
      <c r="C39">
        <f>MONTH(calendar[[#This Row],[cal_date]])</f>
        <v>2</v>
      </c>
      <c r="D39" t="str">
        <f>TEXT(calendar[[#This Row],[cal_date]],"mmmm")</f>
        <v>February</v>
      </c>
      <c r="E39">
        <f>YEAR(calendar[[#This Row],[cal_date]])</f>
        <v>2023</v>
      </c>
      <c r="F39">
        <f>WEEKDAY(calendar[[#This Row],[cal_date]],2)</f>
        <v>1</v>
      </c>
      <c r="G39" t="str">
        <f>TEXT(calendar[[#This Row],[cal_date]],"DDDD")</f>
        <v>Monday</v>
      </c>
    </row>
    <row r="40" spans="2:7" x14ac:dyDescent="0.35">
      <c r="B40" s="1">
        <v>44964</v>
      </c>
      <c r="C40">
        <f>MONTH(calendar[[#This Row],[cal_date]])</f>
        <v>2</v>
      </c>
      <c r="D40" t="str">
        <f>TEXT(calendar[[#This Row],[cal_date]],"mmmm")</f>
        <v>February</v>
      </c>
      <c r="E40">
        <f>YEAR(calendar[[#This Row],[cal_date]])</f>
        <v>2023</v>
      </c>
      <c r="F40">
        <f>WEEKDAY(calendar[[#This Row],[cal_date]],2)</f>
        <v>2</v>
      </c>
      <c r="G40" t="str">
        <f>TEXT(calendar[[#This Row],[cal_date]],"DDDD")</f>
        <v>Tuesday</v>
      </c>
    </row>
    <row r="41" spans="2:7" x14ac:dyDescent="0.35">
      <c r="B41" s="1">
        <v>44965</v>
      </c>
      <c r="C41">
        <f>MONTH(calendar[[#This Row],[cal_date]])</f>
        <v>2</v>
      </c>
      <c r="D41" t="str">
        <f>TEXT(calendar[[#This Row],[cal_date]],"mmmm")</f>
        <v>February</v>
      </c>
      <c r="E41">
        <f>YEAR(calendar[[#This Row],[cal_date]])</f>
        <v>2023</v>
      </c>
      <c r="F41">
        <f>WEEKDAY(calendar[[#This Row],[cal_date]],2)</f>
        <v>3</v>
      </c>
      <c r="G41" t="str">
        <f>TEXT(calendar[[#This Row],[cal_date]],"DDDD")</f>
        <v>Wednesday</v>
      </c>
    </row>
    <row r="42" spans="2:7" x14ac:dyDescent="0.35">
      <c r="B42" s="1">
        <v>44966</v>
      </c>
      <c r="C42">
        <f>MONTH(calendar[[#This Row],[cal_date]])</f>
        <v>2</v>
      </c>
      <c r="D42" t="str">
        <f>TEXT(calendar[[#This Row],[cal_date]],"mmmm")</f>
        <v>February</v>
      </c>
      <c r="E42">
        <f>YEAR(calendar[[#This Row],[cal_date]])</f>
        <v>2023</v>
      </c>
      <c r="F42">
        <f>WEEKDAY(calendar[[#This Row],[cal_date]],2)</f>
        <v>4</v>
      </c>
      <c r="G42" t="str">
        <f>TEXT(calendar[[#This Row],[cal_date]],"DDDD")</f>
        <v>Thursday</v>
      </c>
    </row>
    <row r="43" spans="2:7" x14ac:dyDescent="0.35">
      <c r="B43" s="1">
        <v>44967</v>
      </c>
      <c r="C43">
        <f>MONTH(calendar[[#This Row],[cal_date]])</f>
        <v>2</v>
      </c>
      <c r="D43" t="str">
        <f>TEXT(calendar[[#This Row],[cal_date]],"mmmm")</f>
        <v>February</v>
      </c>
      <c r="E43">
        <f>YEAR(calendar[[#This Row],[cal_date]])</f>
        <v>2023</v>
      </c>
      <c r="F43">
        <f>WEEKDAY(calendar[[#This Row],[cal_date]],2)</f>
        <v>5</v>
      </c>
      <c r="G43" t="str">
        <f>TEXT(calendar[[#This Row],[cal_date]],"DDDD")</f>
        <v>Friday</v>
      </c>
    </row>
    <row r="44" spans="2:7" x14ac:dyDescent="0.35">
      <c r="B44" s="1">
        <v>44968</v>
      </c>
      <c r="C44">
        <f>MONTH(calendar[[#This Row],[cal_date]])</f>
        <v>2</v>
      </c>
      <c r="D44" t="str">
        <f>TEXT(calendar[[#This Row],[cal_date]],"mmmm")</f>
        <v>February</v>
      </c>
      <c r="E44">
        <f>YEAR(calendar[[#This Row],[cal_date]])</f>
        <v>2023</v>
      </c>
      <c r="F44">
        <f>WEEKDAY(calendar[[#This Row],[cal_date]],2)</f>
        <v>6</v>
      </c>
      <c r="G44" t="str">
        <f>TEXT(calendar[[#This Row],[cal_date]],"DDDD")</f>
        <v>Saturday</v>
      </c>
    </row>
    <row r="45" spans="2:7" x14ac:dyDescent="0.35">
      <c r="B45" s="1">
        <v>44969</v>
      </c>
      <c r="C45">
        <f>MONTH(calendar[[#This Row],[cal_date]])</f>
        <v>2</v>
      </c>
      <c r="D45" t="str">
        <f>TEXT(calendar[[#This Row],[cal_date]],"mmmm")</f>
        <v>February</v>
      </c>
      <c r="E45">
        <f>YEAR(calendar[[#This Row],[cal_date]])</f>
        <v>2023</v>
      </c>
      <c r="F45">
        <f>WEEKDAY(calendar[[#This Row],[cal_date]],2)</f>
        <v>7</v>
      </c>
      <c r="G45" t="str">
        <f>TEXT(calendar[[#This Row],[cal_date]],"DDDD")</f>
        <v>Sunday</v>
      </c>
    </row>
    <row r="46" spans="2:7" x14ac:dyDescent="0.35">
      <c r="B46" s="1">
        <v>44970</v>
      </c>
      <c r="C46">
        <f>MONTH(calendar[[#This Row],[cal_date]])</f>
        <v>2</v>
      </c>
      <c r="D46" t="str">
        <f>TEXT(calendar[[#This Row],[cal_date]],"mmmm")</f>
        <v>February</v>
      </c>
      <c r="E46">
        <f>YEAR(calendar[[#This Row],[cal_date]])</f>
        <v>2023</v>
      </c>
      <c r="F46">
        <f>WEEKDAY(calendar[[#This Row],[cal_date]],2)</f>
        <v>1</v>
      </c>
      <c r="G46" t="str">
        <f>TEXT(calendar[[#This Row],[cal_date]],"DDDD")</f>
        <v>Monday</v>
      </c>
    </row>
    <row r="47" spans="2:7" x14ac:dyDescent="0.35">
      <c r="B47" s="1">
        <v>44971</v>
      </c>
      <c r="C47">
        <f>MONTH(calendar[[#This Row],[cal_date]])</f>
        <v>2</v>
      </c>
      <c r="D47" t="str">
        <f>TEXT(calendar[[#This Row],[cal_date]],"mmmm")</f>
        <v>February</v>
      </c>
      <c r="E47">
        <f>YEAR(calendar[[#This Row],[cal_date]])</f>
        <v>2023</v>
      </c>
      <c r="F47">
        <f>WEEKDAY(calendar[[#This Row],[cal_date]],2)</f>
        <v>2</v>
      </c>
      <c r="G47" t="str">
        <f>TEXT(calendar[[#This Row],[cal_date]],"DDDD")</f>
        <v>Tuesday</v>
      </c>
    </row>
    <row r="48" spans="2:7" x14ac:dyDescent="0.35">
      <c r="B48" s="1">
        <v>44972</v>
      </c>
      <c r="C48">
        <f>MONTH(calendar[[#This Row],[cal_date]])</f>
        <v>2</v>
      </c>
      <c r="D48" t="str">
        <f>TEXT(calendar[[#This Row],[cal_date]],"mmmm")</f>
        <v>February</v>
      </c>
      <c r="E48">
        <f>YEAR(calendar[[#This Row],[cal_date]])</f>
        <v>2023</v>
      </c>
      <c r="F48">
        <f>WEEKDAY(calendar[[#This Row],[cal_date]],2)</f>
        <v>3</v>
      </c>
      <c r="G48" t="str">
        <f>TEXT(calendar[[#This Row],[cal_date]],"DDDD")</f>
        <v>Wednesday</v>
      </c>
    </row>
    <row r="49" spans="2:7" x14ac:dyDescent="0.35">
      <c r="B49" s="1">
        <v>44973</v>
      </c>
      <c r="C49">
        <f>MONTH(calendar[[#This Row],[cal_date]])</f>
        <v>2</v>
      </c>
      <c r="D49" t="str">
        <f>TEXT(calendar[[#This Row],[cal_date]],"mmmm")</f>
        <v>February</v>
      </c>
      <c r="E49">
        <f>YEAR(calendar[[#This Row],[cal_date]])</f>
        <v>2023</v>
      </c>
      <c r="F49">
        <f>WEEKDAY(calendar[[#This Row],[cal_date]],2)</f>
        <v>4</v>
      </c>
      <c r="G49" t="str">
        <f>TEXT(calendar[[#This Row],[cal_date]],"DDDD")</f>
        <v>Thursday</v>
      </c>
    </row>
    <row r="50" spans="2:7" x14ac:dyDescent="0.35">
      <c r="B50" s="1">
        <v>44974</v>
      </c>
      <c r="C50">
        <f>MONTH(calendar[[#This Row],[cal_date]])</f>
        <v>2</v>
      </c>
      <c r="D50" t="str">
        <f>TEXT(calendar[[#This Row],[cal_date]],"mmmm")</f>
        <v>February</v>
      </c>
      <c r="E50">
        <f>YEAR(calendar[[#This Row],[cal_date]])</f>
        <v>2023</v>
      </c>
      <c r="F50">
        <f>WEEKDAY(calendar[[#This Row],[cal_date]],2)</f>
        <v>5</v>
      </c>
      <c r="G50" t="str">
        <f>TEXT(calendar[[#This Row],[cal_date]],"DDDD")</f>
        <v>Friday</v>
      </c>
    </row>
    <row r="51" spans="2:7" x14ac:dyDescent="0.35">
      <c r="B51" s="1">
        <v>44975</v>
      </c>
      <c r="C51">
        <f>MONTH(calendar[[#This Row],[cal_date]])</f>
        <v>2</v>
      </c>
      <c r="D51" t="str">
        <f>TEXT(calendar[[#This Row],[cal_date]],"mmmm")</f>
        <v>February</v>
      </c>
      <c r="E51">
        <f>YEAR(calendar[[#This Row],[cal_date]])</f>
        <v>2023</v>
      </c>
      <c r="F51">
        <f>WEEKDAY(calendar[[#This Row],[cal_date]],2)</f>
        <v>6</v>
      </c>
      <c r="G51" t="str">
        <f>TEXT(calendar[[#This Row],[cal_date]],"DDDD")</f>
        <v>Saturday</v>
      </c>
    </row>
    <row r="52" spans="2:7" x14ac:dyDescent="0.35">
      <c r="B52" s="1">
        <v>44976</v>
      </c>
      <c r="C52">
        <f>MONTH(calendar[[#This Row],[cal_date]])</f>
        <v>2</v>
      </c>
      <c r="D52" t="str">
        <f>TEXT(calendar[[#This Row],[cal_date]],"mmmm")</f>
        <v>February</v>
      </c>
      <c r="E52">
        <f>YEAR(calendar[[#This Row],[cal_date]])</f>
        <v>2023</v>
      </c>
      <c r="F52">
        <f>WEEKDAY(calendar[[#This Row],[cal_date]],2)</f>
        <v>7</v>
      </c>
      <c r="G52" t="str">
        <f>TEXT(calendar[[#This Row],[cal_date]],"DDDD")</f>
        <v>Sunday</v>
      </c>
    </row>
    <row r="53" spans="2:7" x14ac:dyDescent="0.35">
      <c r="B53" s="1">
        <v>44977</v>
      </c>
      <c r="C53">
        <f>MONTH(calendar[[#This Row],[cal_date]])</f>
        <v>2</v>
      </c>
      <c r="D53" t="str">
        <f>TEXT(calendar[[#This Row],[cal_date]],"mmmm")</f>
        <v>February</v>
      </c>
      <c r="E53">
        <f>YEAR(calendar[[#This Row],[cal_date]])</f>
        <v>2023</v>
      </c>
      <c r="F53">
        <f>WEEKDAY(calendar[[#This Row],[cal_date]],2)</f>
        <v>1</v>
      </c>
      <c r="G53" t="str">
        <f>TEXT(calendar[[#This Row],[cal_date]],"DDDD")</f>
        <v>Monday</v>
      </c>
    </row>
    <row r="54" spans="2:7" x14ac:dyDescent="0.35">
      <c r="B54" s="1">
        <v>44978</v>
      </c>
      <c r="C54">
        <f>MONTH(calendar[[#This Row],[cal_date]])</f>
        <v>2</v>
      </c>
      <c r="D54" t="str">
        <f>TEXT(calendar[[#This Row],[cal_date]],"mmmm")</f>
        <v>February</v>
      </c>
      <c r="E54">
        <f>YEAR(calendar[[#This Row],[cal_date]])</f>
        <v>2023</v>
      </c>
      <c r="F54">
        <f>WEEKDAY(calendar[[#This Row],[cal_date]],2)</f>
        <v>2</v>
      </c>
      <c r="G54" t="str">
        <f>TEXT(calendar[[#This Row],[cal_date]],"DDDD")</f>
        <v>Tuesday</v>
      </c>
    </row>
    <row r="55" spans="2:7" x14ac:dyDescent="0.35">
      <c r="B55" s="1">
        <v>44979</v>
      </c>
      <c r="C55">
        <f>MONTH(calendar[[#This Row],[cal_date]])</f>
        <v>2</v>
      </c>
      <c r="D55" t="str">
        <f>TEXT(calendar[[#This Row],[cal_date]],"mmmm")</f>
        <v>February</v>
      </c>
      <c r="E55">
        <f>YEAR(calendar[[#This Row],[cal_date]])</f>
        <v>2023</v>
      </c>
      <c r="F55">
        <f>WEEKDAY(calendar[[#This Row],[cal_date]],2)</f>
        <v>3</v>
      </c>
      <c r="G55" t="str">
        <f>TEXT(calendar[[#This Row],[cal_date]],"DDDD")</f>
        <v>Wednesday</v>
      </c>
    </row>
    <row r="56" spans="2:7" x14ac:dyDescent="0.35">
      <c r="B56" s="1">
        <v>44980</v>
      </c>
      <c r="C56">
        <f>MONTH(calendar[[#This Row],[cal_date]])</f>
        <v>2</v>
      </c>
      <c r="D56" t="str">
        <f>TEXT(calendar[[#This Row],[cal_date]],"mmmm")</f>
        <v>February</v>
      </c>
      <c r="E56">
        <f>YEAR(calendar[[#This Row],[cal_date]])</f>
        <v>2023</v>
      </c>
      <c r="F56">
        <f>WEEKDAY(calendar[[#This Row],[cal_date]],2)</f>
        <v>4</v>
      </c>
      <c r="G56" t="str">
        <f>TEXT(calendar[[#This Row],[cal_date]],"DDDD")</f>
        <v>Thursday</v>
      </c>
    </row>
    <row r="57" spans="2:7" x14ac:dyDescent="0.35">
      <c r="B57" s="1">
        <v>44981</v>
      </c>
      <c r="C57">
        <f>MONTH(calendar[[#This Row],[cal_date]])</f>
        <v>2</v>
      </c>
      <c r="D57" t="str">
        <f>TEXT(calendar[[#This Row],[cal_date]],"mmmm")</f>
        <v>February</v>
      </c>
      <c r="E57">
        <f>YEAR(calendar[[#This Row],[cal_date]])</f>
        <v>2023</v>
      </c>
      <c r="F57">
        <f>WEEKDAY(calendar[[#This Row],[cal_date]],2)</f>
        <v>5</v>
      </c>
      <c r="G57" t="str">
        <f>TEXT(calendar[[#This Row],[cal_date]],"DDDD")</f>
        <v>Friday</v>
      </c>
    </row>
    <row r="58" spans="2:7" x14ac:dyDescent="0.35">
      <c r="B58" s="1">
        <v>44982</v>
      </c>
      <c r="C58">
        <f>MONTH(calendar[[#This Row],[cal_date]])</f>
        <v>2</v>
      </c>
      <c r="D58" t="str">
        <f>TEXT(calendar[[#This Row],[cal_date]],"mmmm")</f>
        <v>February</v>
      </c>
      <c r="E58">
        <f>YEAR(calendar[[#This Row],[cal_date]])</f>
        <v>2023</v>
      </c>
      <c r="F58">
        <f>WEEKDAY(calendar[[#This Row],[cal_date]],2)</f>
        <v>6</v>
      </c>
      <c r="G58" t="str">
        <f>TEXT(calendar[[#This Row],[cal_date]],"DDDD")</f>
        <v>Saturday</v>
      </c>
    </row>
    <row r="59" spans="2:7" x14ac:dyDescent="0.35">
      <c r="B59" s="1">
        <v>44983</v>
      </c>
      <c r="C59">
        <f>MONTH(calendar[[#This Row],[cal_date]])</f>
        <v>2</v>
      </c>
      <c r="D59" t="str">
        <f>TEXT(calendar[[#This Row],[cal_date]],"mmmm")</f>
        <v>February</v>
      </c>
      <c r="E59">
        <f>YEAR(calendar[[#This Row],[cal_date]])</f>
        <v>2023</v>
      </c>
      <c r="F59">
        <f>WEEKDAY(calendar[[#This Row],[cal_date]],2)</f>
        <v>7</v>
      </c>
      <c r="G59" t="str">
        <f>TEXT(calendar[[#This Row],[cal_date]],"DDDD")</f>
        <v>Sunday</v>
      </c>
    </row>
    <row r="60" spans="2:7" x14ac:dyDescent="0.35">
      <c r="B60" s="1">
        <v>44984</v>
      </c>
      <c r="C60">
        <f>MONTH(calendar[[#This Row],[cal_date]])</f>
        <v>2</v>
      </c>
      <c r="D60" t="str">
        <f>TEXT(calendar[[#This Row],[cal_date]],"mmmm")</f>
        <v>February</v>
      </c>
      <c r="E60">
        <f>YEAR(calendar[[#This Row],[cal_date]])</f>
        <v>2023</v>
      </c>
      <c r="F60">
        <f>WEEKDAY(calendar[[#This Row],[cal_date]],2)</f>
        <v>1</v>
      </c>
      <c r="G60" t="str">
        <f>TEXT(calendar[[#This Row],[cal_date]],"DDDD")</f>
        <v>Monday</v>
      </c>
    </row>
    <row r="61" spans="2:7" x14ac:dyDescent="0.35">
      <c r="B61" s="1">
        <v>44985</v>
      </c>
      <c r="C61">
        <f>MONTH(calendar[[#This Row],[cal_date]])</f>
        <v>2</v>
      </c>
      <c r="D61" t="str">
        <f>TEXT(calendar[[#This Row],[cal_date]],"mmmm")</f>
        <v>February</v>
      </c>
      <c r="E61">
        <f>YEAR(calendar[[#This Row],[cal_date]])</f>
        <v>2023</v>
      </c>
      <c r="F61">
        <f>WEEKDAY(calendar[[#This Row],[cal_date]],2)</f>
        <v>2</v>
      </c>
      <c r="G61" t="str">
        <f>TEXT(calendar[[#This Row],[cal_date]],"DDDD")</f>
        <v>Tuesday</v>
      </c>
    </row>
    <row r="62" spans="2:7" x14ac:dyDescent="0.35">
      <c r="B62" s="1">
        <v>44986</v>
      </c>
      <c r="C62">
        <f>MONTH(calendar[[#This Row],[cal_date]])</f>
        <v>3</v>
      </c>
      <c r="D62" t="str">
        <f>TEXT(calendar[[#This Row],[cal_date]],"mmmm")</f>
        <v>March</v>
      </c>
      <c r="E62">
        <f>YEAR(calendar[[#This Row],[cal_date]])</f>
        <v>2023</v>
      </c>
      <c r="F62">
        <f>WEEKDAY(calendar[[#This Row],[cal_date]],2)</f>
        <v>3</v>
      </c>
      <c r="G62" t="str">
        <f>TEXT(calendar[[#This Row],[cal_date]],"DDDD")</f>
        <v>Wednesday</v>
      </c>
    </row>
    <row r="63" spans="2:7" x14ac:dyDescent="0.35">
      <c r="B63" s="1">
        <v>44987</v>
      </c>
      <c r="C63">
        <f>MONTH(calendar[[#This Row],[cal_date]])</f>
        <v>3</v>
      </c>
      <c r="D63" t="str">
        <f>TEXT(calendar[[#This Row],[cal_date]],"mmmm")</f>
        <v>March</v>
      </c>
      <c r="E63">
        <f>YEAR(calendar[[#This Row],[cal_date]])</f>
        <v>2023</v>
      </c>
      <c r="F63">
        <f>WEEKDAY(calendar[[#This Row],[cal_date]],2)</f>
        <v>4</v>
      </c>
      <c r="G63" t="str">
        <f>TEXT(calendar[[#This Row],[cal_date]],"DDDD")</f>
        <v>Thursday</v>
      </c>
    </row>
    <row r="64" spans="2:7" x14ac:dyDescent="0.35">
      <c r="B64" s="1">
        <v>44988</v>
      </c>
      <c r="C64">
        <f>MONTH(calendar[[#This Row],[cal_date]])</f>
        <v>3</v>
      </c>
      <c r="D64" t="str">
        <f>TEXT(calendar[[#This Row],[cal_date]],"mmmm")</f>
        <v>March</v>
      </c>
      <c r="E64">
        <f>YEAR(calendar[[#This Row],[cal_date]])</f>
        <v>2023</v>
      </c>
      <c r="F64">
        <f>WEEKDAY(calendar[[#This Row],[cal_date]],2)</f>
        <v>5</v>
      </c>
      <c r="G64" t="str">
        <f>TEXT(calendar[[#This Row],[cal_date]],"DDDD")</f>
        <v>Friday</v>
      </c>
    </row>
    <row r="65" spans="2:7" x14ac:dyDescent="0.35">
      <c r="B65" s="1">
        <v>44989</v>
      </c>
      <c r="C65">
        <f>MONTH(calendar[[#This Row],[cal_date]])</f>
        <v>3</v>
      </c>
      <c r="D65" t="str">
        <f>TEXT(calendar[[#This Row],[cal_date]],"mmmm")</f>
        <v>March</v>
      </c>
      <c r="E65">
        <f>YEAR(calendar[[#This Row],[cal_date]])</f>
        <v>2023</v>
      </c>
      <c r="F65">
        <f>WEEKDAY(calendar[[#This Row],[cal_date]],2)</f>
        <v>6</v>
      </c>
      <c r="G65" t="str">
        <f>TEXT(calendar[[#This Row],[cal_date]],"DDDD")</f>
        <v>Saturday</v>
      </c>
    </row>
    <row r="66" spans="2:7" x14ac:dyDescent="0.35">
      <c r="B66" s="1">
        <v>44990</v>
      </c>
      <c r="C66">
        <f>MONTH(calendar[[#This Row],[cal_date]])</f>
        <v>3</v>
      </c>
      <c r="D66" t="str">
        <f>TEXT(calendar[[#This Row],[cal_date]],"mmmm")</f>
        <v>March</v>
      </c>
      <c r="E66">
        <f>YEAR(calendar[[#This Row],[cal_date]])</f>
        <v>2023</v>
      </c>
      <c r="F66">
        <f>WEEKDAY(calendar[[#This Row],[cal_date]],2)</f>
        <v>7</v>
      </c>
      <c r="G66" t="str">
        <f>TEXT(calendar[[#This Row],[cal_date]],"DDDD")</f>
        <v>Sunday</v>
      </c>
    </row>
    <row r="67" spans="2:7" x14ac:dyDescent="0.35">
      <c r="B67" s="1">
        <v>44991</v>
      </c>
      <c r="C67">
        <f>MONTH(calendar[[#This Row],[cal_date]])</f>
        <v>3</v>
      </c>
      <c r="D67" t="str">
        <f>TEXT(calendar[[#This Row],[cal_date]],"mmmm")</f>
        <v>March</v>
      </c>
      <c r="E67">
        <f>YEAR(calendar[[#This Row],[cal_date]])</f>
        <v>2023</v>
      </c>
      <c r="F67">
        <f>WEEKDAY(calendar[[#This Row],[cal_date]],2)</f>
        <v>1</v>
      </c>
      <c r="G67" t="str">
        <f>TEXT(calendar[[#This Row],[cal_date]],"DDDD")</f>
        <v>Monday</v>
      </c>
    </row>
    <row r="68" spans="2:7" x14ac:dyDescent="0.35">
      <c r="B68" s="1">
        <v>44992</v>
      </c>
      <c r="C68">
        <f>MONTH(calendar[[#This Row],[cal_date]])</f>
        <v>3</v>
      </c>
      <c r="D68" t="str">
        <f>TEXT(calendar[[#This Row],[cal_date]],"mmmm")</f>
        <v>March</v>
      </c>
      <c r="E68">
        <f>YEAR(calendar[[#This Row],[cal_date]])</f>
        <v>2023</v>
      </c>
      <c r="F68">
        <f>WEEKDAY(calendar[[#This Row],[cal_date]],2)</f>
        <v>2</v>
      </c>
      <c r="G68" t="str">
        <f>TEXT(calendar[[#This Row],[cal_date]],"DDDD")</f>
        <v>Tuesday</v>
      </c>
    </row>
    <row r="69" spans="2:7" x14ac:dyDescent="0.35">
      <c r="B69" s="1">
        <v>44993</v>
      </c>
      <c r="C69">
        <f>MONTH(calendar[[#This Row],[cal_date]])</f>
        <v>3</v>
      </c>
      <c r="D69" t="str">
        <f>TEXT(calendar[[#This Row],[cal_date]],"mmmm")</f>
        <v>March</v>
      </c>
      <c r="E69">
        <f>YEAR(calendar[[#This Row],[cal_date]])</f>
        <v>2023</v>
      </c>
      <c r="F69">
        <f>WEEKDAY(calendar[[#This Row],[cal_date]],2)</f>
        <v>3</v>
      </c>
      <c r="G69" t="str">
        <f>TEXT(calendar[[#This Row],[cal_date]],"DDDD")</f>
        <v>Wednesday</v>
      </c>
    </row>
    <row r="70" spans="2:7" x14ac:dyDescent="0.35">
      <c r="B70" s="1">
        <v>44994</v>
      </c>
      <c r="C70">
        <f>MONTH(calendar[[#This Row],[cal_date]])</f>
        <v>3</v>
      </c>
      <c r="D70" t="str">
        <f>TEXT(calendar[[#This Row],[cal_date]],"mmmm")</f>
        <v>March</v>
      </c>
      <c r="E70">
        <f>YEAR(calendar[[#This Row],[cal_date]])</f>
        <v>2023</v>
      </c>
      <c r="F70">
        <f>WEEKDAY(calendar[[#This Row],[cal_date]],2)</f>
        <v>4</v>
      </c>
      <c r="G70" t="str">
        <f>TEXT(calendar[[#This Row],[cal_date]],"DDDD")</f>
        <v>Thursday</v>
      </c>
    </row>
    <row r="71" spans="2:7" x14ac:dyDescent="0.35">
      <c r="B71" s="1">
        <v>44995</v>
      </c>
      <c r="C71">
        <f>MONTH(calendar[[#This Row],[cal_date]])</f>
        <v>3</v>
      </c>
      <c r="D71" t="str">
        <f>TEXT(calendar[[#This Row],[cal_date]],"mmmm")</f>
        <v>March</v>
      </c>
      <c r="E71">
        <f>YEAR(calendar[[#This Row],[cal_date]])</f>
        <v>2023</v>
      </c>
      <c r="F71">
        <f>WEEKDAY(calendar[[#This Row],[cal_date]],2)</f>
        <v>5</v>
      </c>
      <c r="G71" t="str">
        <f>TEXT(calendar[[#This Row],[cal_date]],"DDDD")</f>
        <v>Friday</v>
      </c>
    </row>
    <row r="72" spans="2:7" x14ac:dyDescent="0.35">
      <c r="B72" s="1">
        <v>44996</v>
      </c>
      <c r="C72">
        <f>MONTH(calendar[[#This Row],[cal_date]])</f>
        <v>3</v>
      </c>
      <c r="D72" t="str">
        <f>TEXT(calendar[[#This Row],[cal_date]],"mmmm")</f>
        <v>March</v>
      </c>
      <c r="E72">
        <f>YEAR(calendar[[#This Row],[cal_date]])</f>
        <v>2023</v>
      </c>
      <c r="F72">
        <f>WEEKDAY(calendar[[#This Row],[cal_date]],2)</f>
        <v>6</v>
      </c>
      <c r="G72" t="str">
        <f>TEXT(calendar[[#This Row],[cal_date]],"DDDD")</f>
        <v>Saturday</v>
      </c>
    </row>
    <row r="73" spans="2:7" x14ac:dyDescent="0.35">
      <c r="B73" s="1">
        <v>44997</v>
      </c>
      <c r="C73">
        <f>MONTH(calendar[[#This Row],[cal_date]])</f>
        <v>3</v>
      </c>
      <c r="D73" t="str">
        <f>TEXT(calendar[[#This Row],[cal_date]],"mmmm")</f>
        <v>March</v>
      </c>
      <c r="E73">
        <f>YEAR(calendar[[#This Row],[cal_date]])</f>
        <v>2023</v>
      </c>
      <c r="F73">
        <f>WEEKDAY(calendar[[#This Row],[cal_date]],2)</f>
        <v>7</v>
      </c>
      <c r="G73" t="str">
        <f>TEXT(calendar[[#This Row],[cal_date]],"DDDD")</f>
        <v>Sunday</v>
      </c>
    </row>
    <row r="74" spans="2:7" x14ac:dyDescent="0.35">
      <c r="B74" s="1">
        <v>44998</v>
      </c>
      <c r="C74">
        <f>MONTH(calendar[[#This Row],[cal_date]])</f>
        <v>3</v>
      </c>
      <c r="D74" t="str">
        <f>TEXT(calendar[[#This Row],[cal_date]],"mmmm")</f>
        <v>March</v>
      </c>
      <c r="E74">
        <f>YEAR(calendar[[#This Row],[cal_date]])</f>
        <v>2023</v>
      </c>
      <c r="F74">
        <f>WEEKDAY(calendar[[#This Row],[cal_date]],2)</f>
        <v>1</v>
      </c>
      <c r="G74" t="str">
        <f>TEXT(calendar[[#This Row],[cal_date]],"DDDD")</f>
        <v>Monday</v>
      </c>
    </row>
    <row r="75" spans="2:7" x14ac:dyDescent="0.35">
      <c r="B75" s="1">
        <v>44999</v>
      </c>
      <c r="C75">
        <f>MONTH(calendar[[#This Row],[cal_date]])</f>
        <v>3</v>
      </c>
      <c r="D75" t="str">
        <f>TEXT(calendar[[#This Row],[cal_date]],"mmmm")</f>
        <v>March</v>
      </c>
      <c r="E75">
        <f>YEAR(calendar[[#This Row],[cal_date]])</f>
        <v>2023</v>
      </c>
      <c r="F75">
        <f>WEEKDAY(calendar[[#This Row],[cal_date]],2)</f>
        <v>2</v>
      </c>
      <c r="G75" t="str">
        <f>TEXT(calendar[[#This Row],[cal_date]],"DDDD")</f>
        <v>Tuesday</v>
      </c>
    </row>
    <row r="76" spans="2:7" x14ac:dyDescent="0.35">
      <c r="B76" s="1">
        <v>45000</v>
      </c>
      <c r="C76">
        <f>MONTH(calendar[[#This Row],[cal_date]])</f>
        <v>3</v>
      </c>
      <c r="D76" t="str">
        <f>TEXT(calendar[[#This Row],[cal_date]],"mmmm")</f>
        <v>March</v>
      </c>
      <c r="E76">
        <f>YEAR(calendar[[#This Row],[cal_date]])</f>
        <v>2023</v>
      </c>
      <c r="F76">
        <f>WEEKDAY(calendar[[#This Row],[cal_date]],2)</f>
        <v>3</v>
      </c>
      <c r="G76" t="str">
        <f>TEXT(calendar[[#This Row],[cal_date]],"DDDD")</f>
        <v>Wednesday</v>
      </c>
    </row>
    <row r="77" spans="2:7" x14ac:dyDescent="0.35">
      <c r="B77" s="1">
        <v>45001</v>
      </c>
      <c r="C77">
        <f>MONTH(calendar[[#This Row],[cal_date]])</f>
        <v>3</v>
      </c>
      <c r="D77" t="str">
        <f>TEXT(calendar[[#This Row],[cal_date]],"mmmm")</f>
        <v>March</v>
      </c>
      <c r="E77">
        <f>YEAR(calendar[[#This Row],[cal_date]])</f>
        <v>2023</v>
      </c>
      <c r="F77">
        <f>WEEKDAY(calendar[[#This Row],[cal_date]],2)</f>
        <v>4</v>
      </c>
      <c r="G77" t="str">
        <f>TEXT(calendar[[#This Row],[cal_date]],"DDDD")</f>
        <v>Thursday</v>
      </c>
    </row>
    <row r="78" spans="2:7" x14ac:dyDescent="0.35">
      <c r="B78" s="1">
        <v>45002</v>
      </c>
      <c r="C78">
        <f>MONTH(calendar[[#This Row],[cal_date]])</f>
        <v>3</v>
      </c>
      <c r="D78" t="str">
        <f>TEXT(calendar[[#This Row],[cal_date]],"mmmm")</f>
        <v>March</v>
      </c>
      <c r="E78">
        <f>YEAR(calendar[[#This Row],[cal_date]])</f>
        <v>2023</v>
      </c>
      <c r="F78">
        <f>WEEKDAY(calendar[[#This Row],[cal_date]],2)</f>
        <v>5</v>
      </c>
      <c r="G78" t="str">
        <f>TEXT(calendar[[#This Row],[cal_date]],"DDDD")</f>
        <v>Friday</v>
      </c>
    </row>
    <row r="79" spans="2:7" x14ac:dyDescent="0.35">
      <c r="B79" s="1">
        <v>45003</v>
      </c>
      <c r="C79">
        <f>MONTH(calendar[[#This Row],[cal_date]])</f>
        <v>3</v>
      </c>
      <c r="D79" t="str">
        <f>TEXT(calendar[[#This Row],[cal_date]],"mmmm")</f>
        <v>March</v>
      </c>
      <c r="E79">
        <f>YEAR(calendar[[#This Row],[cal_date]])</f>
        <v>2023</v>
      </c>
      <c r="F79">
        <f>WEEKDAY(calendar[[#This Row],[cal_date]],2)</f>
        <v>6</v>
      </c>
      <c r="G79" t="str">
        <f>TEXT(calendar[[#This Row],[cal_date]],"DDDD")</f>
        <v>Saturday</v>
      </c>
    </row>
    <row r="80" spans="2:7" x14ac:dyDescent="0.35">
      <c r="B80" s="1">
        <v>45004</v>
      </c>
      <c r="C80">
        <f>MONTH(calendar[[#This Row],[cal_date]])</f>
        <v>3</v>
      </c>
      <c r="D80" t="str">
        <f>TEXT(calendar[[#This Row],[cal_date]],"mmmm")</f>
        <v>March</v>
      </c>
      <c r="E80">
        <f>YEAR(calendar[[#This Row],[cal_date]])</f>
        <v>2023</v>
      </c>
      <c r="F80">
        <f>WEEKDAY(calendar[[#This Row],[cal_date]],2)</f>
        <v>7</v>
      </c>
      <c r="G80" t="str">
        <f>TEXT(calendar[[#This Row],[cal_date]],"DDDD")</f>
        <v>Sunday</v>
      </c>
    </row>
    <row r="81" spans="2:7" x14ac:dyDescent="0.35">
      <c r="B81" s="1">
        <v>45005</v>
      </c>
      <c r="C81">
        <f>MONTH(calendar[[#This Row],[cal_date]])</f>
        <v>3</v>
      </c>
      <c r="D81" t="str">
        <f>TEXT(calendar[[#This Row],[cal_date]],"mmmm")</f>
        <v>March</v>
      </c>
      <c r="E81">
        <f>YEAR(calendar[[#This Row],[cal_date]])</f>
        <v>2023</v>
      </c>
      <c r="F81">
        <f>WEEKDAY(calendar[[#This Row],[cal_date]],2)</f>
        <v>1</v>
      </c>
      <c r="G81" t="str">
        <f>TEXT(calendar[[#This Row],[cal_date]],"DDDD")</f>
        <v>Monday</v>
      </c>
    </row>
    <row r="82" spans="2:7" x14ac:dyDescent="0.35">
      <c r="B82" s="1">
        <v>45006</v>
      </c>
      <c r="C82">
        <f>MONTH(calendar[[#This Row],[cal_date]])</f>
        <v>3</v>
      </c>
      <c r="D82" t="str">
        <f>TEXT(calendar[[#This Row],[cal_date]],"mmmm")</f>
        <v>March</v>
      </c>
      <c r="E82">
        <f>YEAR(calendar[[#This Row],[cal_date]])</f>
        <v>2023</v>
      </c>
      <c r="F82">
        <f>WEEKDAY(calendar[[#This Row],[cal_date]],2)</f>
        <v>2</v>
      </c>
      <c r="G82" t="str">
        <f>TEXT(calendar[[#This Row],[cal_date]],"DDDD")</f>
        <v>Tuesday</v>
      </c>
    </row>
    <row r="83" spans="2:7" x14ac:dyDescent="0.35">
      <c r="B83" s="1">
        <v>45007</v>
      </c>
      <c r="C83">
        <f>MONTH(calendar[[#This Row],[cal_date]])</f>
        <v>3</v>
      </c>
      <c r="D83" t="str">
        <f>TEXT(calendar[[#This Row],[cal_date]],"mmmm")</f>
        <v>March</v>
      </c>
      <c r="E83">
        <f>YEAR(calendar[[#This Row],[cal_date]])</f>
        <v>2023</v>
      </c>
      <c r="F83">
        <f>WEEKDAY(calendar[[#This Row],[cal_date]],2)</f>
        <v>3</v>
      </c>
      <c r="G83" t="str">
        <f>TEXT(calendar[[#This Row],[cal_date]],"DDDD")</f>
        <v>Wednesday</v>
      </c>
    </row>
    <row r="84" spans="2:7" x14ac:dyDescent="0.35">
      <c r="B84" s="1">
        <v>45008</v>
      </c>
      <c r="C84">
        <f>MONTH(calendar[[#This Row],[cal_date]])</f>
        <v>3</v>
      </c>
      <c r="D84" t="str">
        <f>TEXT(calendar[[#This Row],[cal_date]],"mmmm")</f>
        <v>March</v>
      </c>
      <c r="E84">
        <f>YEAR(calendar[[#This Row],[cal_date]])</f>
        <v>2023</v>
      </c>
      <c r="F84">
        <f>WEEKDAY(calendar[[#This Row],[cal_date]],2)</f>
        <v>4</v>
      </c>
      <c r="G84" t="str">
        <f>TEXT(calendar[[#This Row],[cal_date]],"DDDD")</f>
        <v>Thursday</v>
      </c>
    </row>
    <row r="85" spans="2:7" x14ac:dyDescent="0.35">
      <c r="B85" s="1">
        <v>45009</v>
      </c>
      <c r="C85">
        <f>MONTH(calendar[[#This Row],[cal_date]])</f>
        <v>3</v>
      </c>
      <c r="D85" t="str">
        <f>TEXT(calendar[[#This Row],[cal_date]],"mmmm")</f>
        <v>March</v>
      </c>
      <c r="E85">
        <f>YEAR(calendar[[#This Row],[cal_date]])</f>
        <v>2023</v>
      </c>
      <c r="F85">
        <f>WEEKDAY(calendar[[#This Row],[cal_date]],2)</f>
        <v>5</v>
      </c>
      <c r="G85" t="str">
        <f>TEXT(calendar[[#This Row],[cal_date]],"DDDD")</f>
        <v>Friday</v>
      </c>
    </row>
    <row r="86" spans="2:7" x14ac:dyDescent="0.35">
      <c r="B86" s="1">
        <v>45010</v>
      </c>
      <c r="C86">
        <f>MONTH(calendar[[#This Row],[cal_date]])</f>
        <v>3</v>
      </c>
      <c r="D86" t="str">
        <f>TEXT(calendar[[#This Row],[cal_date]],"mmmm")</f>
        <v>March</v>
      </c>
      <c r="E86">
        <f>YEAR(calendar[[#This Row],[cal_date]])</f>
        <v>2023</v>
      </c>
      <c r="F86">
        <f>WEEKDAY(calendar[[#This Row],[cal_date]],2)</f>
        <v>6</v>
      </c>
      <c r="G86" t="str">
        <f>TEXT(calendar[[#This Row],[cal_date]],"DDDD")</f>
        <v>Saturday</v>
      </c>
    </row>
    <row r="87" spans="2:7" x14ac:dyDescent="0.35">
      <c r="B87" s="1">
        <v>45011</v>
      </c>
      <c r="C87">
        <f>MONTH(calendar[[#This Row],[cal_date]])</f>
        <v>3</v>
      </c>
      <c r="D87" t="str">
        <f>TEXT(calendar[[#This Row],[cal_date]],"mmmm")</f>
        <v>March</v>
      </c>
      <c r="E87">
        <f>YEAR(calendar[[#This Row],[cal_date]])</f>
        <v>2023</v>
      </c>
      <c r="F87">
        <f>WEEKDAY(calendar[[#This Row],[cal_date]],2)</f>
        <v>7</v>
      </c>
      <c r="G87" t="str">
        <f>TEXT(calendar[[#This Row],[cal_date]],"DDDD")</f>
        <v>Sunday</v>
      </c>
    </row>
    <row r="88" spans="2:7" x14ac:dyDescent="0.35">
      <c r="B88" s="1">
        <v>45012</v>
      </c>
      <c r="C88">
        <f>MONTH(calendar[[#This Row],[cal_date]])</f>
        <v>3</v>
      </c>
      <c r="D88" t="str">
        <f>TEXT(calendar[[#This Row],[cal_date]],"mmmm")</f>
        <v>March</v>
      </c>
      <c r="E88">
        <f>YEAR(calendar[[#This Row],[cal_date]])</f>
        <v>2023</v>
      </c>
      <c r="F88">
        <f>WEEKDAY(calendar[[#This Row],[cal_date]],2)</f>
        <v>1</v>
      </c>
      <c r="G88" t="str">
        <f>TEXT(calendar[[#This Row],[cal_date]],"DDDD")</f>
        <v>Monday</v>
      </c>
    </row>
    <row r="89" spans="2:7" x14ac:dyDescent="0.35">
      <c r="B89" s="1">
        <v>45013</v>
      </c>
      <c r="C89">
        <f>MONTH(calendar[[#This Row],[cal_date]])</f>
        <v>3</v>
      </c>
      <c r="D89" t="str">
        <f>TEXT(calendar[[#This Row],[cal_date]],"mmmm")</f>
        <v>March</v>
      </c>
      <c r="E89">
        <f>YEAR(calendar[[#This Row],[cal_date]])</f>
        <v>2023</v>
      </c>
      <c r="F89">
        <f>WEEKDAY(calendar[[#This Row],[cal_date]],2)</f>
        <v>2</v>
      </c>
      <c r="G89" t="str">
        <f>TEXT(calendar[[#This Row],[cal_date]],"DDDD")</f>
        <v>Tuesday</v>
      </c>
    </row>
    <row r="90" spans="2:7" x14ac:dyDescent="0.35">
      <c r="B90" s="1">
        <v>45014</v>
      </c>
      <c r="C90">
        <f>MONTH(calendar[[#This Row],[cal_date]])</f>
        <v>3</v>
      </c>
      <c r="D90" t="str">
        <f>TEXT(calendar[[#This Row],[cal_date]],"mmmm")</f>
        <v>March</v>
      </c>
      <c r="E90">
        <f>YEAR(calendar[[#This Row],[cal_date]])</f>
        <v>2023</v>
      </c>
      <c r="F90">
        <f>WEEKDAY(calendar[[#This Row],[cal_date]],2)</f>
        <v>3</v>
      </c>
      <c r="G90" t="str">
        <f>TEXT(calendar[[#This Row],[cal_date]],"DDDD")</f>
        <v>Wednesday</v>
      </c>
    </row>
    <row r="91" spans="2:7" x14ac:dyDescent="0.35">
      <c r="B91" s="1">
        <v>45015</v>
      </c>
      <c r="C91">
        <f>MONTH(calendar[[#This Row],[cal_date]])</f>
        <v>3</v>
      </c>
      <c r="D91" t="str">
        <f>TEXT(calendar[[#This Row],[cal_date]],"mmmm")</f>
        <v>March</v>
      </c>
      <c r="E91">
        <f>YEAR(calendar[[#This Row],[cal_date]])</f>
        <v>2023</v>
      </c>
      <c r="F91">
        <f>WEEKDAY(calendar[[#This Row],[cal_date]],2)</f>
        <v>4</v>
      </c>
      <c r="G91" t="str">
        <f>TEXT(calendar[[#This Row],[cal_date]],"DDDD")</f>
        <v>Thursday</v>
      </c>
    </row>
    <row r="92" spans="2:7" x14ac:dyDescent="0.35">
      <c r="B92" s="1">
        <v>45016</v>
      </c>
      <c r="C92">
        <f>MONTH(calendar[[#This Row],[cal_date]])</f>
        <v>3</v>
      </c>
      <c r="D92" t="str">
        <f>TEXT(calendar[[#This Row],[cal_date]],"mmmm")</f>
        <v>March</v>
      </c>
      <c r="E92">
        <f>YEAR(calendar[[#This Row],[cal_date]])</f>
        <v>2023</v>
      </c>
      <c r="F92">
        <f>WEEKDAY(calendar[[#This Row],[cal_date]],2)</f>
        <v>5</v>
      </c>
      <c r="G92" t="str">
        <f>TEXT(calendar[[#This Row],[cal_date]],"DDDD")</f>
        <v>Friday</v>
      </c>
    </row>
    <row r="93" spans="2:7" x14ac:dyDescent="0.35">
      <c r="B93" s="1">
        <v>45017</v>
      </c>
      <c r="C93">
        <f>MONTH(calendar[[#This Row],[cal_date]])</f>
        <v>4</v>
      </c>
      <c r="D93" t="str">
        <f>TEXT(calendar[[#This Row],[cal_date]],"mmmm")</f>
        <v>April</v>
      </c>
      <c r="E93">
        <f>YEAR(calendar[[#This Row],[cal_date]])</f>
        <v>2023</v>
      </c>
      <c r="F93">
        <f>WEEKDAY(calendar[[#This Row],[cal_date]],2)</f>
        <v>6</v>
      </c>
      <c r="G93" t="str">
        <f>TEXT(calendar[[#This Row],[cal_date]],"DDDD")</f>
        <v>Saturday</v>
      </c>
    </row>
    <row r="94" spans="2:7" x14ac:dyDescent="0.35">
      <c r="B94" s="1">
        <v>45018</v>
      </c>
      <c r="C94">
        <f>MONTH(calendar[[#This Row],[cal_date]])</f>
        <v>4</v>
      </c>
      <c r="D94" t="str">
        <f>TEXT(calendar[[#This Row],[cal_date]],"mmmm")</f>
        <v>April</v>
      </c>
      <c r="E94">
        <f>YEAR(calendar[[#This Row],[cal_date]])</f>
        <v>2023</v>
      </c>
      <c r="F94">
        <f>WEEKDAY(calendar[[#This Row],[cal_date]],2)</f>
        <v>7</v>
      </c>
      <c r="G94" t="str">
        <f>TEXT(calendar[[#This Row],[cal_date]],"DDDD")</f>
        <v>Sunday</v>
      </c>
    </row>
    <row r="95" spans="2:7" x14ac:dyDescent="0.35">
      <c r="B95" s="1">
        <v>45019</v>
      </c>
      <c r="C95">
        <f>MONTH(calendar[[#This Row],[cal_date]])</f>
        <v>4</v>
      </c>
      <c r="D95" t="str">
        <f>TEXT(calendar[[#This Row],[cal_date]],"mmmm")</f>
        <v>April</v>
      </c>
      <c r="E95">
        <f>YEAR(calendar[[#This Row],[cal_date]])</f>
        <v>2023</v>
      </c>
      <c r="F95">
        <f>WEEKDAY(calendar[[#This Row],[cal_date]],2)</f>
        <v>1</v>
      </c>
      <c r="G95" t="str">
        <f>TEXT(calendar[[#This Row],[cal_date]],"DDDD")</f>
        <v>Monday</v>
      </c>
    </row>
    <row r="96" spans="2:7" x14ac:dyDescent="0.35">
      <c r="B96" s="1">
        <v>45020</v>
      </c>
      <c r="C96">
        <f>MONTH(calendar[[#This Row],[cal_date]])</f>
        <v>4</v>
      </c>
      <c r="D96" t="str">
        <f>TEXT(calendar[[#This Row],[cal_date]],"mmmm")</f>
        <v>April</v>
      </c>
      <c r="E96">
        <f>YEAR(calendar[[#This Row],[cal_date]])</f>
        <v>2023</v>
      </c>
      <c r="F96">
        <f>WEEKDAY(calendar[[#This Row],[cal_date]],2)</f>
        <v>2</v>
      </c>
      <c r="G96" t="str">
        <f>TEXT(calendar[[#This Row],[cal_date]],"DDDD")</f>
        <v>Tuesday</v>
      </c>
    </row>
    <row r="97" spans="2:7" x14ac:dyDescent="0.35">
      <c r="B97" s="1">
        <v>45021</v>
      </c>
      <c r="C97">
        <f>MONTH(calendar[[#This Row],[cal_date]])</f>
        <v>4</v>
      </c>
      <c r="D97" t="str">
        <f>TEXT(calendar[[#This Row],[cal_date]],"mmmm")</f>
        <v>April</v>
      </c>
      <c r="E97">
        <f>YEAR(calendar[[#This Row],[cal_date]])</f>
        <v>2023</v>
      </c>
      <c r="F97">
        <f>WEEKDAY(calendar[[#This Row],[cal_date]],2)</f>
        <v>3</v>
      </c>
      <c r="G97" t="str">
        <f>TEXT(calendar[[#This Row],[cal_date]],"DDDD")</f>
        <v>Wednesday</v>
      </c>
    </row>
    <row r="98" spans="2:7" x14ac:dyDescent="0.35">
      <c r="B98" s="1">
        <v>45022</v>
      </c>
      <c r="C98">
        <f>MONTH(calendar[[#This Row],[cal_date]])</f>
        <v>4</v>
      </c>
      <c r="D98" t="str">
        <f>TEXT(calendar[[#This Row],[cal_date]],"mmmm")</f>
        <v>April</v>
      </c>
      <c r="E98">
        <f>YEAR(calendar[[#This Row],[cal_date]])</f>
        <v>2023</v>
      </c>
      <c r="F98">
        <f>WEEKDAY(calendar[[#This Row],[cal_date]],2)</f>
        <v>4</v>
      </c>
      <c r="G98" t="str">
        <f>TEXT(calendar[[#This Row],[cal_date]],"DDDD")</f>
        <v>Thursday</v>
      </c>
    </row>
    <row r="99" spans="2:7" x14ac:dyDescent="0.35">
      <c r="B99" s="1">
        <v>45023</v>
      </c>
      <c r="C99">
        <f>MONTH(calendar[[#This Row],[cal_date]])</f>
        <v>4</v>
      </c>
      <c r="D99" t="str">
        <f>TEXT(calendar[[#This Row],[cal_date]],"mmmm")</f>
        <v>April</v>
      </c>
      <c r="E99">
        <f>YEAR(calendar[[#This Row],[cal_date]])</f>
        <v>2023</v>
      </c>
      <c r="F99">
        <f>WEEKDAY(calendar[[#This Row],[cal_date]],2)</f>
        <v>5</v>
      </c>
      <c r="G99" t="str">
        <f>TEXT(calendar[[#This Row],[cal_date]],"DDDD")</f>
        <v>Friday</v>
      </c>
    </row>
    <row r="100" spans="2:7" x14ac:dyDescent="0.35">
      <c r="B100" s="1">
        <v>45024</v>
      </c>
      <c r="C100">
        <f>MONTH(calendar[[#This Row],[cal_date]])</f>
        <v>4</v>
      </c>
      <c r="D100" t="str">
        <f>TEXT(calendar[[#This Row],[cal_date]],"mmmm")</f>
        <v>April</v>
      </c>
      <c r="E100">
        <f>YEAR(calendar[[#This Row],[cal_date]])</f>
        <v>2023</v>
      </c>
      <c r="F100">
        <f>WEEKDAY(calendar[[#This Row],[cal_date]],2)</f>
        <v>6</v>
      </c>
      <c r="G100" t="str">
        <f>TEXT(calendar[[#This Row],[cal_date]],"DDDD")</f>
        <v>Saturday</v>
      </c>
    </row>
    <row r="101" spans="2:7" x14ac:dyDescent="0.35">
      <c r="B101" s="1">
        <v>45025</v>
      </c>
      <c r="C101">
        <f>MONTH(calendar[[#This Row],[cal_date]])</f>
        <v>4</v>
      </c>
      <c r="D101" t="str">
        <f>TEXT(calendar[[#This Row],[cal_date]],"mmmm")</f>
        <v>April</v>
      </c>
      <c r="E101">
        <f>YEAR(calendar[[#This Row],[cal_date]])</f>
        <v>2023</v>
      </c>
      <c r="F101">
        <f>WEEKDAY(calendar[[#This Row],[cal_date]],2)</f>
        <v>7</v>
      </c>
      <c r="G101" t="str">
        <f>TEXT(calendar[[#This Row],[cal_date]],"DDDD")</f>
        <v>Sunday</v>
      </c>
    </row>
    <row r="102" spans="2:7" x14ac:dyDescent="0.35">
      <c r="B102" s="1">
        <v>45026</v>
      </c>
      <c r="C102">
        <f>MONTH(calendar[[#This Row],[cal_date]])</f>
        <v>4</v>
      </c>
      <c r="D102" t="str">
        <f>TEXT(calendar[[#This Row],[cal_date]],"mmmm")</f>
        <v>April</v>
      </c>
      <c r="E102">
        <f>YEAR(calendar[[#This Row],[cal_date]])</f>
        <v>2023</v>
      </c>
      <c r="F102">
        <f>WEEKDAY(calendar[[#This Row],[cal_date]],2)</f>
        <v>1</v>
      </c>
      <c r="G102" t="str">
        <f>TEXT(calendar[[#This Row],[cal_date]],"DDDD")</f>
        <v>Monday</v>
      </c>
    </row>
    <row r="103" spans="2:7" x14ac:dyDescent="0.35">
      <c r="B103" s="1">
        <v>45027</v>
      </c>
      <c r="C103">
        <f>MONTH(calendar[[#This Row],[cal_date]])</f>
        <v>4</v>
      </c>
      <c r="D103" t="str">
        <f>TEXT(calendar[[#This Row],[cal_date]],"mmmm")</f>
        <v>April</v>
      </c>
      <c r="E103">
        <f>YEAR(calendar[[#This Row],[cal_date]])</f>
        <v>2023</v>
      </c>
      <c r="F103">
        <f>WEEKDAY(calendar[[#This Row],[cal_date]],2)</f>
        <v>2</v>
      </c>
      <c r="G103" t="str">
        <f>TEXT(calendar[[#This Row],[cal_date]],"DDDD")</f>
        <v>Tuesday</v>
      </c>
    </row>
    <row r="104" spans="2:7" x14ac:dyDescent="0.35">
      <c r="B104" s="1">
        <v>45028</v>
      </c>
      <c r="C104">
        <f>MONTH(calendar[[#This Row],[cal_date]])</f>
        <v>4</v>
      </c>
      <c r="D104" t="str">
        <f>TEXT(calendar[[#This Row],[cal_date]],"mmmm")</f>
        <v>April</v>
      </c>
      <c r="E104">
        <f>YEAR(calendar[[#This Row],[cal_date]])</f>
        <v>2023</v>
      </c>
      <c r="F104">
        <f>WEEKDAY(calendar[[#This Row],[cal_date]],2)</f>
        <v>3</v>
      </c>
      <c r="G104" t="str">
        <f>TEXT(calendar[[#This Row],[cal_date]],"DDDD")</f>
        <v>Wednesday</v>
      </c>
    </row>
    <row r="105" spans="2:7" x14ac:dyDescent="0.35">
      <c r="B105" s="1">
        <v>45029</v>
      </c>
      <c r="C105">
        <f>MONTH(calendar[[#This Row],[cal_date]])</f>
        <v>4</v>
      </c>
      <c r="D105" t="str">
        <f>TEXT(calendar[[#This Row],[cal_date]],"mmmm")</f>
        <v>April</v>
      </c>
      <c r="E105">
        <f>YEAR(calendar[[#This Row],[cal_date]])</f>
        <v>2023</v>
      </c>
      <c r="F105">
        <f>WEEKDAY(calendar[[#This Row],[cal_date]],2)</f>
        <v>4</v>
      </c>
      <c r="G105" t="str">
        <f>TEXT(calendar[[#This Row],[cal_date]],"DDDD")</f>
        <v>Thursday</v>
      </c>
    </row>
    <row r="106" spans="2:7" x14ac:dyDescent="0.35">
      <c r="B106" s="1">
        <v>45030</v>
      </c>
      <c r="C106">
        <f>MONTH(calendar[[#This Row],[cal_date]])</f>
        <v>4</v>
      </c>
      <c r="D106" t="str">
        <f>TEXT(calendar[[#This Row],[cal_date]],"mmmm")</f>
        <v>April</v>
      </c>
      <c r="E106">
        <f>YEAR(calendar[[#This Row],[cal_date]])</f>
        <v>2023</v>
      </c>
      <c r="F106">
        <f>WEEKDAY(calendar[[#This Row],[cal_date]],2)</f>
        <v>5</v>
      </c>
      <c r="G106" t="str">
        <f>TEXT(calendar[[#This Row],[cal_date]],"DDDD")</f>
        <v>Friday</v>
      </c>
    </row>
    <row r="107" spans="2:7" x14ac:dyDescent="0.35">
      <c r="B107" s="1">
        <v>45031</v>
      </c>
      <c r="C107">
        <f>MONTH(calendar[[#This Row],[cal_date]])</f>
        <v>4</v>
      </c>
      <c r="D107" t="str">
        <f>TEXT(calendar[[#This Row],[cal_date]],"mmmm")</f>
        <v>April</v>
      </c>
      <c r="E107">
        <f>YEAR(calendar[[#This Row],[cal_date]])</f>
        <v>2023</v>
      </c>
      <c r="F107">
        <f>WEEKDAY(calendar[[#This Row],[cal_date]],2)</f>
        <v>6</v>
      </c>
      <c r="G107" t="str">
        <f>TEXT(calendar[[#This Row],[cal_date]],"DDDD")</f>
        <v>Saturday</v>
      </c>
    </row>
    <row r="108" spans="2:7" x14ac:dyDescent="0.35">
      <c r="B108" s="1">
        <v>45032</v>
      </c>
      <c r="C108">
        <f>MONTH(calendar[[#This Row],[cal_date]])</f>
        <v>4</v>
      </c>
      <c r="D108" t="str">
        <f>TEXT(calendar[[#This Row],[cal_date]],"mmmm")</f>
        <v>April</v>
      </c>
      <c r="E108">
        <f>YEAR(calendar[[#This Row],[cal_date]])</f>
        <v>2023</v>
      </c>
      <c r="F108">
        <f>WEEKDAY(calendar[[#This Row],[cal_date]],2)</f>
        <v>7</v>
      </c>
      <c r="G108" t="str">
        <f>TEXT(calendar[[#This Row],[cal_date]],"DDDD")</f>
        <v>Sunday</v>
      </c>
    </row>
    <row r="109" spans="2:7" x14ac:dyDescent="0.35">
      <c r="B109" s="1">
        <v>45033</v>
      </c>
      <c r="C109">
        <f>MONTH(calendar[[#This Row],[cal_date]])</f>
        <v>4</v>
      </c>
      <c r="D109" t="str">
        <f>TEXT(calendar[[#This Row],[cal_date]],"mmmm")</f>
        <v>April</v>
      </c>
      <c r="E109">
        <f>YEAR(calendar[[#This Row],[cal_date]])</f>
        <v>2023</v>
      </c>
      <c r="F109">
        <f>WEEKDAY(calendar[[#This Row],[cal_date]],2)</f>
        <v>1</v>
      </c>
      <c r="G109" t="str">
        <f>TEXT(calendar[[#This Row],[cal_date]],"DDDD")</f>
        <v>Monday</v>
      </c>
    </row>
    <row r="110" spans="2:7" x14ac:dyDescent="0.35">
      <c r="B110" s="1">
        <v>45034</v>
      </c>
      <c r="C110">
        <f>MONTH(calendar[[#This Row],[cal_date]])</f>
        <v>4</v>
      </c>
      <c r="D110" t="str">
        <f>TEXT(calendar[[#This Row],[cal_date]],"mmmm")</f>
        <v>April</v>
      </c>
      <c r="E110">
        <f>YEAR(calendar[[#This Row],[cal_date]])</f>
        <v>2023</v>
      </c>
      <c r="F110">
        <f>WEEKDAY(calendar[[#This Row],[cal_date]],2)</f>
        <v>2</v>
      </c>
      <c r="G110" t="str">
        <f>TEXT(calendar[[#This Row],[cal_date]],"DDDD")</f>
        <v>Tuesday</v>
      </c>
    </row>
    <row r="111" spans="2:7" x14ac:dyDescent="0.35">
      <c r="B111" s="1">
        <v>45035</v>
      </c>
      <c r="C111">
        <f>MONTH(calendar[[#This Row],[cal_date]])</f>
        <v>4</v>
      </c>
      <c r="D111" t="str">
        <f>TEXT(calendar[[#This Row],[cal_date]],"mmmm")</f>
        <v>April</v>
      </c>
      <c r="E111">
        <f>YEAR(calendar[[#This Row],[cal_date]])</f>
        <v>2023</v>
      </c>
      <c r="F111">
        <f>WEEKDAY(calendar[[#This Row],[cal_date]],2)</f>
        <v>3</v>
      </c>
      <c r="G111" t="str">
        <f>TEXT(calendar[[#This Row],[cal_date]],"DDDD")</f>
        <v>Wednesday</v>
      </c>
    </row>
    <row r="112" spans="2:7" x14ac:dyDescent="0.35">
      <c r="B112" s="1">
        <v>45036</v>
      </c>
      <c r="C112">
        <f>MONTH(calendar[[#This Row],[cal_date]])</f>
        <v>4</v>
      </c>
      <c r="D112" t="str">
        <f>TEXT(calendar[[#This Row],[cal_date]],"mmmm")</f>
        <v>April</v>
      </c>
      <c r="E112">
        <f>YEAR(calendar[[#This Row],[cal_date]])</f>
        <v>2023</v>
      </c>
      <c r="F112">
        <f>WEEKDAY(calendar[[#This Row],[cal_date]],2)</f>
        <v>4</v>
      </c>
      <c r="G112" t="str">
        <f>TEXT(calendar[[#This Row],[cal_date]],"DDDD")</f>
        <v>Thursday</v>
      </c>
    </row>
    <row r="113" spans="2:7" x14ac:dyDescent="0.35">
      <c r="B113" s="1">
        <v>45037</v>
      </c>
      <c r="C113">
        <f>MONTH(calendar[[#This Row],[cal_date]])</f>
        <v>4</v>
      </c>
      <c r="D113" t="str">
        <f>TEXT(calendar[[#This Row],[cal_date]],"mmmm")</f>
        <v>April</v>
      </c>
      <c r="E113">
        <f>YEAR(calendar[[#This Row],[cal_date]])</f>
        <v>2023</v>
      </c>
      <c r="F113">
        <f>WEEKDAY(calendar[[#This Row],[cal_date]],2)</f>
        <v>5</v>
      </c>
      <c r="G113" t="str">
        <f>TEXT(calendar[[#This Row],[cal_date]],"DDDD")</f>
        <v>Friday</v>
      </c>
    </row>
    <row r="114" spans="2:7" x14ac:dyDescent="0.35">
      <c r="B114" s="1">
        <v>45038</v>
      </c>
      <c r="C114">
        <f>MONTH(calendar[[#This Row],[cal_date]])</f>
        <v>4</v>
      </c>
      <c r="D114" t="str">
        <f>TEXT(calendar[[#This Row],[cal_date]],"mmmm")</f>
        <v>April</v>
      </c>
      <c r="E114">
        <f>YEAR(calendar[[#This Row],[cal_date]])</f>
        <v>2023</v>
      </c>
      <c r="F114">
        <f>WEEKDAY(calendar[[#This Row],[cal_date]],2)</f>
        <v>6</v>
      </c>
      <c r="G114" t="str">
        <f>TEXT(calendar[[#This Row],[cal_date]],"DDDD")</f>
        <v>Saturday</v>
      </c>
    </row>
    <row r="115" spans="2:7" x14ac:dyDescent="0.35">
      <c r="B115" s="1">
        <v>45039</v>
      </c>
      <c r="C115">
        <f>MONTH(calendar[[#This Row],[cal_date]])</f>
        <v>4</v>
      </c>
      <c r="D115" t="str">
        <f>TEXT(calendar[[#This Row],[cal_date]],"mmmm")</f>
        <v>April</v>
      </c>
      <c r="E115">
        <f>YEAR(calendar[[#This Row],[cal_date]])</f>
        <v>2023</v>
      </c>
      <c r="F115">
        <f>WEEKDAY(calendar[[#This Row],[cal_date]],2)</f>
        <v>7</v>
      </c>
      <c r="G115" t="str">
        <f>TEXT(calendar[[#This Row],[cal_date]],"DDDD")</f>
        <v>Sunday</v>
      </c>
    </row>
    <row r="116" spans="2:7" x14ac:dyDescent="0.35">
      <c r="B116" s="1">
        <v>45040</v>
      </c>
      <c r="C116">
        <f>MONTH(calendar[[#This Row],[cal_date]])</f>
        <v>4</v>
      </c>
      <c r="D116" t="str">
        <f>TEXT(calendar[[#This Row],[cal_date]],"mmmm")</f>
        <v>April</v>
      </c>
      <c r="E116">
        <f>YEAR(calendar[[#This Row],[cal_date]])</f>
        <v>2023</v>
      </c>
      <c r="F116">
        <f>WEEKDAY(calendar[[#This Row],[cal_date]],2)</f>
        <v>1</v>
      </c>
      <c r="G116" t="str">
        <f>TEXT(calendar[[#This Row],[cal_date]],"DDDD")</f>
        <v>Monday</v>
      </c>
    </row>
    <row r="117" spans="2:7" x14ac:dyDescent="0.35">
      <c r="B117" s="1">
        <v>45041</v>
      </c>
      <c r="C117">
        <f>MONTH(calendar[[#This Row],[cal_date]])</f>
        <v>4</v>
      </c>
      <c r="D117" t="str">
        <f>TEXT(calendar[[#This Row],[cal_date]],"mmmm")</f>
        <v>April</v>
      </c>
      <c r="E117">
        <f>YEAR(calendar[[#This Row],[cal_date]])</f>
        <v>2023</v>
      </c>
      <c r="F117">
        <f>WEEKDAY(calendar[[#This Row],[cal_date]],2)</f>
        <v>2</v>
      </c>
      <c r="G117" t="str">
        <f>TEXT(calendar[[#This Row],[cal_date]],"DDDD")</f>
        <v>Tuesday</v>
      </c>
    </row>
    <row r="118" spans="2:7" x14ac:dyDescent="0.35">
      <c r="B118" s="1">
        <v>45042</v>
      </c>
      <c r="C118">
        <f>MONTH(calendar[[#This Row],[cal_date]])</f>
        <v>4</v>
      </c>
      <c r="D118" t="str">
        <f>TEXT(calendar[[#This Row],[cal_date]],"mmmm")</f>
        <v>April</v>
      </c>
      <c r="E118">
        <f>YEAR(calendar[[#This Row],[cal_date]])</f>
        <v>2023</v>
      </c>
      <c r="F118">
        <f>WEEKDAY(calendar[[#This Row],[cal_date]],2)</f>
        <v>3</v>
      </c>
      <c r="G118" t="str">
        <f>TEXT(calendar[[#This Row],[cal_date]],"DDDD")</f>
        <v>Wednesday</v>
      </c>
    </row>
    <row r="119" spans="2:7" x14ac:dyDescent="0.35">
      <c r="B119" s="1">
        <v>45043</v>
      </c>
      <c r="C119">
        <f>MONTH(calendar[[#This Row],[cal_date]])</f>
        <v>4</v>
      </c>
      <c r="D119" t="str">
        <f>TEXT(calendar[[#This Row],[cal_date]],"mmmm")</f>
        <v>April</v>
      </c>
      <c r="E119">
        <f>YEAR(calendar[[#This Row],[cal_date]])</f>
        <v>2023</v>
      </c>
      <c r="F119">
        <f>WEEKDAY(calendar[[#This Row],[cal_date]],2)</f>
        <v>4</v>
      </c>
      <c r="G119" t="str">
        <f>TEXT(calendar[[#This Row],[cal_date]],"DDDD")</f>
        <v>Thursday</v>
      </c>
    </row>
    <row r="120" spans="2:7" x14ac:dyDescent="0.35">
      <c r="B120" s="1">
        <v>45044</v>
      </c>
      <c r="C120">
        <f>MONTH(calendar[[#This Row],[cal_date]])</f>
        <v>4</v>
      </c>
      <c r="D120" t="str">
        <f>TEXT(calendar[[#This Row],[cal_date]],"mmmm")</f>
        <v>April</v>
      </c>
      <c r="E120">
        <f>YEAR(calendar[[#This Row],[cal_date]])</f>
        <v>2023</v>
      </c>
      <c r="F120">
        <f>WEEKDAY(calendar[[#This Row],[cal_date]],2)</f>
        <v>5</v>
      </c>
      <c r="G120" t="str">
        <f>TEXT(calendar[[#This Row],[cal_date]],"DDDD")</f>
        <v>Friday</v>
      </c>
    </row>
    <row r="121" spans="2:7" x14ac:dyDescent="0.35">
      <c r="B121" s="1">
        <v>45045</v>
      </c>
      <c r="C121">
        <f>MONTH(calendar[[#This Row],[cal_date]])</f>
        <v>4</v>
      </c>
      <c r="D121" t="str">
        <f>TEXT(calendar[[#This Row],[cal_date]],"mmmm")</f>
        <v>April</v>
      </c>
      <c r="E121">
        <f>YEAR(calendar[[#This Row],[cal_date]])</f>
        <v>2023</v>
      </c>
      <c r="F121">
        <f>WEEKDAY(calendar[[#This Row],[cal_date]],2)</f>
        <v>6</v>
      </c>
      <c r="G121" t="str">
        <f>TEXT(calendar[[#This Row],[cal_date]],"DDDD")</f>
        <v>Saturday</v>
      </c>
    </row>
    <row r="122" spans="2:7" x14ac:dyDescent="0.35">
      <c r="B122" s="1">
        <v>45046</v>
      </c>
      <c r="C122">
        <f>MONTH(calendar[[#This Row],[cal_date]])</f>
        <v>4</v>
      </c>
      <c r="D122" t="str">
        <f>TEXT(calendar[[#This Row],[cal_date]],"mmmm")</f>
        <v>April</v>
      </c>
      <c r="E122">
        <f>YEAR(calendar[[#This Row],[cal_date]])</f>
        <v>2023</v>
      </c>
      <c r="F122">
        <f>WEEKDAY(calendar[[#This Row],[cal_date]],2)</f>
        <v>7</v>
      </c>
      <c r="G122" t="str">
        <f>TEXT(calendar[[#This Row],[cal_date]],"DDDD")</f>
        <v>Sunday</v>
      </c>
    </row>
    <row r="123" spans="2:7" x14ac:dyDescent="0.35">
      <c r="B123" s="1">
        <v>45047</v>
      </c>
      <c r="C123">
        <f>MONTH(calendar[[#This Row],[cal_date]])</f>
        <v>5</v>
      </c>
      <c r="D123" t="str">
        <f>TEXT(calendar[[#This Row],[cal_date]],"mmmm")</f>
        <v>May</v>
      </c>
      <c r="E123">
        <f>YEAR(calendar[[#This Row],[cal_date]])</f>
        <v>2023</v>
      </c>
      <c r="F123">
        <f>WEEKDAY(calendar[[#This Row],[cal_date]],2)</f>
        <v>1</v>
      </c>
      <c r="G123" t="str">
        <f>TEXT(calendar[[#This Row],[cal_date]],"DDDD")</f>
        <v>Monday</v>
      </c>
    </row>
    <row r="124" spans="2:7" x14ac:dyDescent="0.35">
      <c r="B124" s="1">
        <v>45048</v>
      </c>
      <c r="C124">
        <f>MONTH(calendar[[#This Row],[cal_date]])</f>
        <v>5</v>
      </c>
      <c r="D124" t="str">
        <f>TEXT(calendar[[#This Row],[cal_date]],"mmmm")</f>
        <v>May</v>
      </c>
      <c r="E124">
        <f>YEAR(calendar[[#This Row],[cal_date]])</f>
        <v>2023</v>
      </c>
      <c r="F124">
        <f>WEEKDAY(calendar[[#This Row],[cal_date]],2)</f>
        <v>2</v>
      </c>
      <c r="G124" t="str">
        <f>TEXT(calendar[[#This Row],[cal_date]],"DDDD")</f>
        <v>Tuesday</v>
      </c>
    </row>
    <row r="125" spans="2:7" x14ac:dyDescent="0.35">
      <c r="B125" s="1">
        <v>45049</v>
      </c>
      <c r="C125">
        <f>MONTH(calendar[[#This Row],[cal_date]])</f>
        <v>5</v>
      </c>
      <c r="D125" t="str">
        <f>TEXT(calendar[[#This Row],[cal_date]],"mmmm")</f>
        <v>May</v>
      </c>
      <c r="E125">
        <f>YEAR(calendar[[#This Row],[cal_date]])</f>
        <v>2023</v>
      </c>
      <c r="F125">
        <f>WEEKDAY(calendar[[#This Row],[cal_date]],2)</f>
        <v>3</v>
      </c>
      <c r="G125" t="str">
        <f>TEXT(calendar[[#This Row],[cal_date]],"DDDD")</f>
        <v>Wednesday</v>
      </c>
    </row>
    <row r="126" spans="2:7" x14ac:dyDescent="0.35">
      <c r="B126" s="1">
        <v>45050</v>
      </c>
      <c r="C126">
        <f>MONTH(calendar[[#This Row],[cal_date]])</f>
        <v>5</v>
      </c>
      <c r="D126" t="str">
        <f>TEXT(calendar[[#This Row],[cal_date]],"mmmm")</f>
        <v>May</v>
      </c>
      <c r="E126">
        <f>YEAR(calendar[[#This Row],[cal_date]])</f>
        <v>2023</v>
      </c>
      <c r="F126">
        <f>WEEKDAY(calendar[[#This Row],[cal_date]],2)</f>
        <v>4</v>
      </c>
      <c r="G126" t="str">
        <f>TEXT(calendar[[#This Row],[cal_date]],"DDDD")</f>
        <v>Thursday</v>
      </c>
    </row>
    <row r="127" spans="2:7" x14ac:dyDescent="0.35">
      <c r="B127" s="1">
        <v>45051</v>
      </c>
      <c r="C127">
        <f>MONTH(calendar[[#This Row],[cal_date]])</f>
        <v>5</v>
      </c>
      <c r="D127" t="str">
        <f>TEXT(calendar[[#This Row],[cal_date]],"mmmm")</f>
        <v>May</v>
      </c>
      <c r="E127">
        <f>YEAR(calendar[[#This Row],[cal_date]])</f>
        <v>2023</v>
      </c>
      <c r="F127">
        <f>WEEKDAY(calendar[[#This Row],[cal_date]],2)</f>
        <v>5</v>
      </c>
      <c r="G127" t="str">
        <f>TEXT(calendar[[#This Row],[cal_date]],"DDDD")</f>
        <v>Friday</v>
      </c>
    </row>
    <row r="128" spans="2:7" x14ac:dyDescent="0.35">
      <c r="B128" s="1">
        <v>45052</v>
      </c>
      <c r="C128">
        <f>MONTH(calendar[[#This Row],[cal_date]])</f>
        <v>5</v>
      </c>
      <c r="D128" t="str">
        <f>TEXT(calendar[[#This Row],[cal_date]],"mmmm")</f>
        <v>May</v>
      </c>
      <c r="E128">
        <f>YEAR(calendar[[#This Row],[cal_date]])</f>
        <v>2023</v>
      </c>
      <c r="F128">
        <f>WEEKDAY(calendar[[#This Row],[cal_date]],2)</f>
        <v>6</v>
      </c>
      <c r="G128" t="str">
        <f>TEXT(calendar[[#This Row],[cal_date]],"DDDD")</f>
        <v>Saturday</v>
      </c>
    </row>
    <row r="129" spans="2:7" x14ac:dyDescent="0.35">
      <c r="B129" s="1">
        <v>45053</v>
      </c>
      <c r="C129">
        <f>MONTH(calendar[[#This Row],[cal_date]])</f>
        <v>5</v>
      </c>
      <c r="D129" t="str">
        <f>TEXT(calendar[[#This Row],[cal_date]],"mmmm")</f>
        <v>May</v>
      </c>
      <c r="E129">
        <f>YEAR(calendar[[#This Row],[cal_date]])</f>
        <v>2023</v>
      </c>
      <c r="F129">
        <f>WEEKDAY(calendar[[#This Row],[cal_date]],2)</f>
        <v>7</v>
      </c>
      <c r="G129" t="str">
        <f>TEXT(calendar[[#This Row],[cal_date]],"DDDD")</f>
        <v>Sunday</v>
      </c>
    </row>
    <row r="130" spans="2:7" x14ac:dyDescent="0.35">
      <c r="B130" s="1">
        <v>45054</v>
      </c>
      <c r="C130">
        <f>MONTH(calendar[[#This Row],[cal_date]])</f>
        <v>5</v>
      </c>
      <c r="D130" t="str">
        <f>TEXT(calendar[[#This Row],[cal_date]],"mmmm")</f>
        <v>May</v>
      </c>
      <c r="E130">
        <f>YEAR(calendar[[#This Row],[cal_date]])</f>
        <v>2023</v>
      </c>
      <c r="F130">
        <f>WEEKDAY(calendar[[#This Row],[cal_date]],2)</f>
        <v>1</v>
      </c>
      <c r="G130" t="str">
        <f>TEXT(calendar[[#This Row],[cal_date]],"DDDD")</f>
        <v>Monday</v>
      </c>
    </row>
    <row r="131" spans="2:7" x14ac:dyDescent="0.35">
      <c r="B131" s="1">
        <v>45055</v>
      </c>
      <c r="C131">
        <f>MONTH(calendar[[#This Row],[cal_date]])</f>
        <v>5</v>
      </c>
      <c r="D131" t="str">
        <f>TEXT(calendar[[#This Row],[cal_date]],"mmmm")</f>
        <v>May</v>
      </c>
      <c r="E131">
        <f>YEAR(calendar[[#This Row],[cal_date]])</f>
        <v>2023</v>
      </c>
      <c r="F131">
        <f>WEEKDAY(calendar[[#This Row],[cal_date]],2)</f>
        <v>2</v>
      </c>
      <c r="G131" t="str">
        <f>TEXT(calendar[[#This Row],[cal_date]],"DDDD")</f>
        <v>Tuesday</v>
      </c>
    </row>
    <row r="132" spans="2:7" x14ac:dyDescent="0.35">
      <c r="B132" s="1">
        <v>45056</v>
      </c>
      <c r="C132">
        <f>MONTH(calendar[[#This Row],[cal_date]])</f>
        <v>5</v>
      </c>
      <c r="D132" t="str">
        <f>TEXT(calendar[[#This Row],[cal_date]],"mmmm")</f>
        <v>May</v>
      </c>
      <c r="E132">
        <f>YEAR(calendar[[#This Row],[cal_date]])</f>
        <v>2023</v>
      </c>
      <c r="F132">
        <f>WEEKDAY(calendar[[#This Row],[cal_date]],2)</f>
        <v>3</v>
      </c>
      <c r="G132" t="str">
        <f>TEXT(calendar[[#This Row],[cal_date]],"DDDD")</f>
        <v>Wednesday</v>
      </c>
    </row>
    <row r="133" spans="2:7" x14ac:dyDescent="0.35">
      <c r="B133" s="1">
        <v>45057</v>
      </c>
      <c r="C133">
        <f>MONTH(calendar[[#This Row],[cal_date]])</f>
        <v>5</v>
      </c>
      <c r="D133" t="str">
        <f>TEXT(calendar[[#This Row],[cal_date]],"mmmm")</f>
        <v>May</v>
      </c>
      <c r="E133">
        <f>YEAR(calendar[[#This Row],[cal_date]])</f>
        <v>2023</v>
      </c>
      <c r="F133">
        <f>WEEKDAY(calendar[[#This Row],[cal_date]],2)</f>
        <v>4</v>
      </c>
      <c r="G133" t="str">
        <f>TEXT(calendar[[#This Row],[cal_date]],"DDDD")</f>
        <v>Thursday</v>
      </c>
    </row>
    <row r="134" spans="2:7" x14ac:dyDescent="0.35">
      <c r="B134" s="1">
        <v>45058</v>
      </c>
      <c r="C134">
        <f>MONTH(calendar[[#This Row],[cal_date]])</f>
        <v>5</v>
      </c>
      <c r="D134" t="str">
        <f>TEXT(calendar[[#This Row],[cal_date]],"mmmm")</f>
        <v>May</v>
      </c>
      <c r="E134">
        <f>YEAR(calendar[[#This Row],[cal_date]])</f>
        <v>2023</v>
      </c>
      <c r="F134">
        <f>WEEKDAY(calendar[[#This Row],[cal_date]],2)</f>
        <v>5</v>
      </c>
      <c r="G134" t="str">
        <f>TEXT(calendar[[#This Row],[cal_date]],"DDDD")</f>
        <v>Friday</v>
      </c>
    </row>
    <row r="135" spans="2:7" x14ac:dyDescent="0.35">
      <c r="B135" s="1">
        <v>45059</v>
      </c>
      <c r="C135">
        <f>MONTH(calendar[[#This Row],[cal_date]])</f>
        <v>5</v>
      </c>
      <c r="D135" t="str">
        <f>TEXT(calendar[[#This Row],[cal_date]],"mmmm")</f>
        <v>May</v>
      </c>
      <c r="E135">
        <f>YEAR(calendar[[#This Row],[cal_date]])</f>
        <v>2023</v>
      </c>
      <c r="F135">
        <f>WEEKDAY(calendar[[#This Row],[cal_date]],2)</f>
        <v>6</v>
      </c>
      <c r="G135" t="str">
        <f>TEXT(calendar[[#This Row],[cal_date]],"DDDD")</f>
        <v>Saturday</v>
      </c>
    </row>
    <row r="136" spans="2:7" x14ac:dyDescent="0.35">
      <c r="B136" s="1">
        <v>45060</v>
      </c>
      <c r="C136">
        <f>MONTH(calendar[[#This Row],[cal_date]])</f>
        <v>5</v>
      </c>
      <c r="D136" t="str">
        <f>TEXT(calendar[[#This Row],[cal_date]],"mmmm")</f>
        <v>May</v>
      </c>
      <c r="E136">
        <f>YEAR(calendar[[#This Row],[cal_date]])</f>
        <v>2023</v>
      </c>
      <c r="F136">
        <f>WEEKDAY(calendar[[#This Row],[cal_date]],2)</f>
        <v>7</v>
      </c>
      <c r="G136" t="str">
        <f>TEXT(calendar[[#This Row],[cal_date]],"DDDD")</f>
        <v>Sunday</v>
      </c>
    </row>
    <row r="137" spans="2:7" x14ac:dyDescent="0.35">
      <c r="B137" s="1">
        <v>45061</v>
      </c>
      <c r="C137">
        <f>MONTH(calendar[[#This Row],[cal_date]])</f>
        <v>5</v>
      </c>
      <c r="D137" t="str">
        <f>TEXT(calendar[[#This Row],[cal_date]],"mmmm")</f>
        <v>May</v>
      </c>
      <c r="E137">
        <f>YEAR(calendar[[#This Row],[cal_date]])</f>
        <v>2023</v>
      </c>
      <c r="F137">
        <f>WEEKDAY(calendar[[#This Row],[cal_date]],2)</f>
        <v>1</v>
      </c>
      <c r="G137" t="str">
        <f>TEXT(calendar[[#This Row],[cal_date]],"DDDD")</f>
        <v>Monday</v>
      </c>
    </row>
    <row r="138" spans="2:7" x14ac:dyDescent="0.35">
      <c r="B138" s="1">
        <v>45062</v>
      </c>
      <c r="C138">
        <f>MONTH(calendar[[#This Row],[cal_date]])</f>
        <v>5</v>
      </c>
      <c r="D138" t="str">
        <f>TEXT(calendar[[#This Row],[cal_date]],"mmmm")</f>
        <v>May</v>
      </c>
      <c r="E138">
        <f>YEAR(calendar[[#This Row],[cal_date]])</f>
        <v>2023</v>
      </c>
      <c r="F138">
        <f>WEEKDAY(calendar[[#This Row],[cal_date]],2)</f>
        <v>2</v>
      </c>
      <c r="G138" t="str">
        <f>TEXT(calendar[[#This Row],[cal_date]],"DDDD")</f>
        <v>Tuesday</v>
      </c>
    </row>
    <row r="139" spans="2:7" x14ac:dyDescent="0.35">
      <c r="B139" s="1">
        <v>45063</v>
      </c>
      <c r="C139">
        <f>MONTH(calendar[[#This Row],[cal_date]])</f>
        <v>5</v>
      </c>
      <c r="D139" t="str">
        <f>TEXT(calendar[[#This Row],[cal_date]],"mmmm")</f>
        <v>May</v>
      </c>
      <c r="E139">
        <f>YEAR(calendar[[#This Row],[cal_date]])</f>
        <v>2023</v>
      </c>
      <c r="F139">
        <f>WEEKDAY(calendar[[#This Row],[cal_date]],2)</f>
        <v>3</v>
      </c>
      <c r="G139" t="str">
        <f>TEXT(calendar[[#This Row],[cal_date]],"DDDD")</f>
        <v>Wednesday</v>
      </c>
    </row>
    <row r="140" spans="2:7" x14ac:dyDescent="0.35">
      <c r="B140" s="1">
        <v>45064</v>
      </c>
      <c r="C140">
        <f>MONTH(calendar[[#This Row],[cal_date]])</f>
        <v>5</v>
      </c>
      <c r="D140" t="str">
        <f>TEXT(calendar[[#This Row],[cal_date]],"mmmm")</f>
        <v>May</v>
      </c>
      <c r="E140">
        <f>YEAR(calendar[[#This Row],[cal_date]])</f>
        <v>2023</v>
      </c>
      <c r="F140">
        <f>WEEKDAY(calendar[[#This Row],[cal_date]],2)</f>
        <v>4</v>
      </c>
      <c r="G140" t="str">
        <f>TEXT(calendar[[#This Row],[cal_date]],"DDDD")</f>
        <v>Thursday</v>
      </c>
    </row>
    <row r="141" spans="2:7" x14ac:dyDescent="0.35">
      <c r="B141" s="1">
        <v>45065</v>
      </c>
      <c r="C141">
        <f>MONTH(calendar[[#This Row],[cal_date]])</f>
        <v>5</v>
      </c>
      <c r="D141" t="str">
        <f>TEXT(calendar[[#This Row],[cal_date]],"mmmm")</f>
        <v>May</v>
      </c>
      <c r="E141">
        <f>YEAR(calendar[[#This Row],[cal_date]])</f>
        <v>2023</v>
      </c>
      <c r="F141">
        <f>WEEKDAY(calendar[[#This Row],[cal_date]],2)</f>
        <v>5</v>
      </c>
      <c r="G141" t="str">
        <f>TEXT(calendar[[#This Row],[cal_date]],"DDDD")</f>
        <v>Friday</v>
      </c>
    </row>
    <row r="142" spans="2:7" x14ac:dyDescent="0.35">
      <c r="B142" s="1">
        <v>45066</v>
      </c>
      <c r="C142">
        <f>MONTH(calendar[[#This Row],[cal_date]])</f>
        <v>5</v>
      </c>
      <c r="D142" t="str">
        <f>TEXT(calendar[[#This Row],[cal_date]],"mmmm")</f>
        <v>May</v>
      </c>
      <c r="E142">
        <f>YEAR(calendar[[#This Row],[cal_date]])</f>
        <v>2023</v>
      </c>
      <c r="F142">
        <f>WEEKDAY(calendar[[#This Row],[cal_date]],2)</f>
        <v>6</v>
      </c>
      <c r="G142" t="str">
        <f>TEXT(calendar[[#This Row],[cal_date]],"DDDD")</f>
        <v>Saturday</v>
      </c>
    </row>
    <row r="143" spans="2:7" x14ac:dyDescent="0.35">
      <c r="B143" s="1">
        <v>45067</v>
      </c>
      <c r="C143">
        <f>MONTH(calendar[[#This Row],[cal_date]])</f>
        <v>5</v>
      </c>
      <c r="D143" t="str">
        <f>TEXT(calendar[[#This Row],[cal_date]],"mmmm")</f>
        <v>May</v>
      </c>
      <c r="E143">
        <f>YEAR(calendar[[#This Row],[cal_date]])</f>
        <v>2023</v>
      </c>
      <c r="F143">
        <f>WEEKDAY(calendar[[#This Row],[cal_date]],2)</f>
        <v>7</v>
      </c>
      <c r="G143" t="str">
        <f>TEXT(calendar[[#This Row],[cal_date]],"DDDD")</f>
        <v>Sunday</v>
      </c>
    </row>
    <row r="144" spans="2:7" x14ac:dyDescent="0.35">
      <c r="B144" s="1">
        <v>45068</v>
      </c>
      <c r="C144">
        <f>MONTH(calendar[[#This Row],[cal_date]])</f>
        <v>5</v>
      </c>
      <c r="D144" t="str">
        <f>TEXT(calendar[[#This Row],[cal_date]],"mmmm")</f>
        <v>May</v>
      </c>
      <c r="E144">
        <f>YEAR(calendar[[#This Row],[cal_date]])</f>
        <v>2023</v>
      </c>
      <c r="F144">
        <f>WEEKDAY(calendar[[#This Row],[cal_date]],2)</f>
        <v>1</v>
      </c>
      <c r="G144" t="str">
        <f>TEXT(calendar[[#This Row],[cal_date]],"DDDD")</f>
        <v>Monday</v>
      </c>
    </row>
    <row r="145" spans="2:7" x14ac:dyDescent="0.35">
      <c r="B145" s="1">
        <v>45069</v>
      </c>
      <c r="C145">
        <f>MONTH(calendar[[#This Row],[cal_date]])</f>
        <v>5</v>
      </c>
      <c r="D145" t="str">
        <f>TEXT(calendar[[#This Row],[cal_date]],"mmmm")</f>
        <v>May</v>
      </c>
      <c r="E145">
        <f>YEAR(calendar[[#This Row],[cal_date]])</f>
        <v>2023</v>
      </c>
      <c r="F145">
        <f>WEEKDAY(calendar[[#This Row],[cal_date]],2)</f>
        <v>2</v>
      </c>
      <c r="G145" t="str">
        <f>TEXT(calendar[[#This Row],[cal_date]],"DDDD")</f>
        <v>Tuesday</v>
      </c>
    </row>
    <row r="146" spans="2:7" x14ac:dyDescent="0.35">
      <c r="B146" s="1">
        <v>45070</v>
      </c>
      <c r="C146">
        <f>MONTH(calendar[[#This Row],[cal_date]])</f>
        <v>5</v>
      </c>
      <c r="D146" t="str">
        <f>TEXT(calendar[[#This Row],[cal_date]],"mmmm")</f>
        <v>May</v>
      </c>
      <c r="E146">
        <f>YEAR(calendar[[#This Row],[cal_date]])</f>
        <v>2023</v>
      </c>
      <c r="F146">
        <f>WEEKDAY(calendar[[#This Row],[cal_date]],2)</f>
        <v>3</v>
      </c>
      <c r="G146" t="str">
        <f>TEXT(calendar[[#This Row],[cal_date]],"DDDD")</f>
        <v>Wednesday</v>
      </c>
    </row>
    <row r="147" spans="2:7" x14ac:dyDescent="0.35">
      <c r="B147" s="1">
        <v>45071</v>
      </c>
      <c r="C147">
        <f>MONTH(calendar[[#This Row],[cal_date]])</f>
        <v>5</v>
      </c>
      <c r="D147" t="str">
        <f>TEXT(calendar[[#This Row],[cal_date]],"mmmm")</f>
        <v>May</v>
      </c>
      <c r="E147">
        <f>YEAR(calendar[[#This Row],[cal_date]])</f>
        <v>2023</v>
      </c>
      <c r="F147">
        <f>WEEKDAY(calendar[[#This Row],[cal_date]],2)</f>
        <v>4</v>
      </c>
      <c r="G147" t="str">
        <f>TEXT(calendar[[#This Row],[cal_date]],"DDDD")</f>
        <v>Thursday</v>
      </c>
    </row>
    <row r="148" spans="2:7" x14ac:dyDescent="0.35">
      <c r="B148" s="1">
        <v>45072</v>
      </c>
      <c r="C148">
        <f>MONTH(calendar[[#This Row],[cal_date]])</f>
        <v>5</v>
      </c>
      <c r="D148" t="str">
        <f>TEXT(calendar[[#This Row],[cal_date]],"mmmm")</f>
        <v>May</v>
      </c>
      <c r="E148">
        <f>YEAR(calendar[[#This Row],[cal_date]])</f>
        <v>2023</v>
      </c>
      <c r="F148">
        <f>WEEKDAY(calendar[[#This Row],[cal_date]],2)</f>
        <v>5</v>
      </c>
      <c r="G148" t="str">
        <f>TEXT(calendar[[#This Row],[cal_date]],"DDDD")</f>
        <v>Friday</v>
      </c>
    </row>
    <row r="149" spans="2:7" x14ac:dyDescent="0.35">
      <c r="B149" s="1">
        <v>45073</v>
      </c>
      <c r="C149">
        <f>MONTH(calendar[[#This Row],[cal_date]])</f>
        <v>5</v>
      </c>
      <c r="D149" t="str">
        <f>TEXT(calendar[[#This Row],[cal_date]],"mmmm")</f>
        <v>May</v>
      </c>
      <c r="E149">
        <f>YEAR(calendar[[#This Row],[cal_date]])</f>
        <v>2023</v>
      </c>
      <c r="F149">
        <f>WEEKDAY(calendar[[#This Row],[cal_date]],2)</f>
        <v>6</v>
      </c>
      <c r="G149" t="str">
        <f>TEXT(calendar[[#This Row],[cal_date]],"DDDD")</f>
        <v>Saturday</v>
      </c>
    </row>
    <row r="150" spans="2:7" x14ac:dyDescent="0.35">
      <c r="B150" s="1">
        <v>45074</v>
      </c>
      <c r="C150">
        <f>MONTH(calendar[[#This Row],[cal_date]])</f>
        <v>5</v>
      </c>
      <c r="D150" t="str">
        <f>TEXT(calendar[[#This Row],[cal_date]],"mmmm")</f>
        <v>May</v>
      </c>
      <c r="E150">
        <f>YEAR(calendar[[#This Row],[cal_date]])</f>
        <v>2023</v>
      </c>
      <c r="F150">
        <f>WEEKDAY(calendar[[#This Row],[cal_date]],2)</f>
        <v>7</v>
      </c>
      <c r="G150" t="str">
        <f>TEXT(calendar[[#This Row],[cal_date]],"DDDD")</f>
        <v>Sunday</v>
      </c>
    </row>
    <row r="151" spans="2:7" x14ac:dyDescent="0.35">
      <c r="B151" s="1">
        <v>45075</v>
      </c>
      <c r="C151">
        <f>MONTH(calendar[[#This Row],[cal_date]])</f>
        <v>5</v>
      </c>
      <c r="D151" t="str">
        <f>TEXT(calendar[[#This Row],[cal_date]],"mmmm")</f>
        <v>May</v>
      </c>
      <c r="E151">
        <f>YEAR(calendar[[#This Row],[cal_date]])</f>
        <v>2023</v>
      </c>
      <c r="F151">
        <f>WEEKDAY(calendar[[#This Row],[cal_date]],2)</f>
        <v>1</v>
      </c>
      <c r="G151" t="str">
        <f>TEXT(calendar[[#This Row],[cal_date]],"DDDD")</f>
        <v>Monday</v>
      </c>
    </row>
    <row r="152" spans="2:7" x14ac:dyDescent="0.35">
      <c r="B152" s="1">
        <v>45076</v>
      </c>
      <c r="C152">
        <f>MONTH(calendar[[#This Row],[cal_date]])</f>
        <v>5</v>
      </c>
      <c r="D152" t="str">
        <f>TEXT(calendar[[#This Row],[cal_date]],"mmmm")</f>
        <v>May</v>
      </c>
      <c r="E152">
        <f>YEAR(calendar[[#This Row],[cal_date]])</f>
        <v>2023</v>
      </c>
      <c r="F152">
        <f>WEEKDAY(calendar[[#This Row],[cal_date]],2)</f>
        <v>2</v>
      </c>
      <c r="G152" t="str">
        <f>TEXT(calendar[[#This Row],[cal_date]],"DDDD")</f>
        <v>Tuesday</v>
      </c>
    </row>
    <row r="153" spans="2:7" x14ac:dyDescent="0.35">
      <c r="B153" s="1">
        <v>45077</v>
      </c>
      <c r="C153">
        <f>MONTH(calendar[[#This Row],[cal_date]])</f>
        <v>5</v>
      </c>
      <c r="D153" t="str">
        <f>TEXT(calendar[[#This Row],[cal_date]],"mmmm")</f>
        <v>May</v>
      </c>
      <c r="E153">
        <f>YEAR(calendar[[#This Row],[cal_date]])</f>
        <v>2023</v>
      </c>
      <c r="F153">
        <f>WEEKDAY(calendar[[#This Row],[cal_date]],2)</f>
        <v>3</v>
      </c>
      <c r="G153" t="str">
        <f>TEXT(calendar[[#This Row],[cal_date]],"DDDD")</f>
        <v>Wednesday</v>
      </c>
    </row>
    <row r="154" spans="2:7" x14ac:dyDescent="0.35">
      <c r="B154" s="1">
        <v>45078</v>
      </c>
      <c r="C154">
        <f>MONTH(calendar[[#This Row],[cal_date]])</f>
        <v>6</v>
      </c>
      <c r="D154" t="str">
        <f>TEXT(calendar[[#This Row],[cal_date]],"mmmm")</f>
        <v>June</v>
      </c>
      <c r="E154">
        <f>YEAR(calendar[[#This Row],[cal_date]])</f>
        <v>2023</v>
      </c>
      <c r="F154">
        <f>WEEKDAY(calendar[[#This Row],[cal_date]],2)</f>
        <v>4</v>
      </c>
      <c r="G154" t="str">
        <f>TEXT(calendar[[#This Row],[cal_date]],"DDDD")</f>
        <v>Thursday</v>
      </c>
    </row>
    <row r="155" spans="2:7" x14ac:dyDescent="0.35">
      <c r="B155" s="1">
        <v>45079</v>
      </c>
      <c r="C155">
        <f>MONTH(calendar[[#This Row],[cal_date]])</f>
        <v>6</v>
      </c>
      <c r="D155" t="str">
        <f>TEXT(calendar[[#This Row],[cal_date]],"mmmm")</f>
        <v>June</v>
      </c>
      <c r="E155">
        <f>YEAR(calendar[[#This Row],[cal_date]])</f>
        <v>2023</v>
      </c>
      <c r="F155">
        <f>WEEKDAY(calendar[[#This Row],[cal_date]],2)</f>
        <v>5</v>
      </c>
      <c r="G155" t="str">
        <f>TEXT(calendar[[#This Row],[cal_date]],"DDDD")</f>
        <v>Friday</v>
      </c>
    </row>
    <row r="156" spans="2:7" x14ac:dyDescent="0.35">
      <c r="B156" s="1">
        <v>45080</v>
      </c>
      <c r="C156">
        <f>MONTH(calendar[[#This Row],[cal_date]])</f>
        <v>6</v>
      </c>
      <c r="D156" t="str">
        <f>TEXT(calendar[[#This Row],[cal_date]],"mmmm")</f>
        <v>June</v>
      </c>
      <c r="E156">
        <f>YEAR(calendar[[#This Row],[cal_date]])</f>
        <v>2023</v>
      </c>
      <c r="F156">
        <f>WEEKDAY(calendar[[#This Row],[cal_date]],2)</f>
        <v>6</v>
      </c>
      <c r="G156" t="str">
        <f>TEXT(calendar[[#This Row],[cal_date]],"DDDD")</f>
        <v>Saturday</v>
      </c>
    </row>
    <row r="157" spans="2:7" x14ac:dyDescent="0.35">
      <c r="B157" s="1">
        <v>45081</v>
      </c>
      <c r="C157">
        <f>MONTH(calendar[[#This Row],[cal_date]])</f>
        <v>6</v>
      </c>
      <c r="D157" t="str">
        <f>TEXT(calendar[[#This Row],[cal_date]],"mmmm")</f>
        <v>June</v>
      </c>
      <c r="E157">
        <f>YEAR(calendar[[#This Row],[cal_date]])</f>
        <v>2023</v>
      </c>
      <c r="F157">
        <f>WEEKDAY(calendar[[#This Row],[cal_date]],2)</f>
        <v>7</v>
      </c>
      <c r="G157" t="str">
        <f>TEXT(calendar[[#This Row],[cal_date]],"DDDD")</f>
        <v>Sunday</v>
      </c>
    </row>
    <row r="158" spans="2:7" x14ac:dyDescent="0.35">
      <c r="B158" s="1">
        <v>45082</v>
      </c>
      <c r="C158">
        <f>MONTH(calendar[[#This Row],[cal_date]])</f>
        <v>6</v>
      </c>
      <c r="D158" t="str">
        <f>TEXT(calendar[[#This Row],[cal_date]],"mmmm")</f>
        <v>June</v>
      </c>
      <c r="E158">
        <f>YEAR(calendar[[#This Row],[cal_date]])</f>
        <v>2023</v>
      </c>
      <c r="F158">
        <f>WEEKDAY(calendar[[#This Row],[cal_date]],2)</f>
        <v>1</v>
      </c>
      <c r="G158" t="str">
        <f>TEXT(calendar[[#This Row],[cal_date]],"DDDD")</f>
        <v>Monday</v>
      </c>
    </row>
    <row r="159" spans="2:7" x14ac:dyDescent="0.35">
      <c r="B159" s="1">
        <v>45083</v>
      </c>
      <c r="C159">
        <f>MONTH(calendar[[#This Row],[cal_date]])</f>
        <v>6</v>
      </c>
      <c r="D159" t="str">
        <f>TEXT(calendar[[#This Row],[cal_date]],"mmmm")</f>
        <v>June</v>
      </c>
      <c r="E159">
        <f>YEAR(calendar[[#This Row],[cal_date]])</f>
        <v>2023</v>
      </c>
      <c r="F159">
        <f>WEEKDAY(calendar[[#This Row],[cal_date]],2)</f>
        <v>2</v>
      </c>
      <c r="G159" t="str">
        <f>TEXT(calendar[[#This Row],[cal_date]],"DDDD")</f>
        <v>Tuesday</v>
      </c>
    </row>
    <row r="160" spans="2:7" x14ac:dyDescent="0.35">
      <c r="B160" s="1">
        <v>45084</v>
      </c>
      <c r="C160">
        <f>MONTH(calendar[[#This Row],[cal_date]])</f>
        <v>6</v>
      </c>
      <c r="D160" t="str">
        <f>TEXT(calendar[[#This Row],[cal_date]],"mmmm")</f>
        <v>June</v>
      </c>
      <c r="E160">
        <f>YEAR(calendar[[#This Row],[cal_date]])</f>
        <v>2023</v>
      </c>
      <c r="F160">
        <f>WEEKDAY(calendar[[#This Row],[cal_date]],2)</f>
        <v>3</v>
      </c>
      <c r="G160" t="str">
        <f>TEXT(calendar[[#This Row],[cal_date]],"DDDD")</f>
        <v>Wednesday</v>
      </c>
    </row>
    <row r="161" spans="2:7" x14ac:dyDescent="0.35">
      <c r="B161" s="1">
        <v>45085</v>
      </c>
      <c r="C161">
        <f>MONTH(calendar[[#This Row],[cal_date]])</f>
        <v>6</v>
      </c>
      <c r="D161" t="str">
        <f>TEXT(calendar[[#This Row],[cal_date]],"mmmm")</f>
        <v>June</v>
      </c>
      <c r="E161">
        <f>YEAR(calendar[[#This Row],[cal_date]])</f>
        <v>2023</v>
      </c>
      <c r="F161">
        <f>WEEKDAY(calendar[[#This Row],[cal_date]],2)</f>
        <v>4</v>
      </c>
      <c r="G161" t="str">
        <f>TEXT(calendar[[#This Row],[cal_date]],"DDDD")</f>
        <v>Thursday</v>
      </c>
    </row>
    <row r="162" spans="2:7" x14ac:dyDescent="0.35">
      <c r="B162" s="1">
        <v>45086</v>
      </c>
      <c r="C162">
        <f>MONTH(calendar[[#This Row],[cal_date]])</f>
        <v>6</v>
      </c>
      <c r="D162" t="str">
        <f>TEXT(calendar[[#This Row],[cal_date]],"mmmm")</f>
        <v>June</v>
      </c>
      <c r="E162">
        <f>YEAR(calendar[[#This Row],[cal_date]])</f>
        <v>2023</v>
      </c>
      <c r="F162">
        <f>WEEKDAY(calendar[[#This Row],[cal_date]],2)</f>
        <v>5</v>
      </c>
      <c r="G162" t="str">
        <f>TEXT(calendar[[#This Row],[cal_date]],"DDDD")</f>
        <v>Friday</v>
      </c>
    </row>
    <row r="163" spans="2:7" x14ac:dyDescent="0.35">
      <c r="B163" s="1">
        <v>45087</v>
      </c>
      <c r="C163">
        <f>MONTH(calendar[[#This Row],[cal_date]])</f>
        <v>6</v>
      </c>
      <c r="D163" t="str">
        <f>TEXT(calendar[[#This Row],[cal_date]],"mmmm")</f>
        <v>June</v>
      </c>
      <c r="E163">
        <f>YEAR(calendar[[#This Row],[cal_date]])</f>
        <v>2023</v>
      </c>
      <c r="F163">
        <f>WEEKDAY(calendar[[#This Row],[cal_date]],2)</f>
        <v>6</v>
      </c>
      <c r="G163" t="str">
        <f>TEXT(calendar[[#This Row],[cal_date]],"DDDD")</f>
        <v>Saturday</v>
      </c>
    </row>
    <row r="164" spans="2:7" x14ac:dyDescent="0.35">
      <c r="B164" s="1">
        <v>45088</v>
      </c>
      <c r="C164">
        <f>MONTH(calendar[[#This Row],[cal_date]])</f>
        <v>6</v>
      </c>
      <c r="D164" t="str">
        <f>TEXT(calendar[[#This Row],[cal_date]],"mmmm")</f>
        <v>June</v>
      </c>
      <c r="E164">
        <f>YEAR(calendar[[#This Row],[cal_date]])</f>
        <v>2023</v>
      </c>
      <c r="F164">
        <f>WEEKDAY(calendar[[#This Row],[cal_date]],2)</f>
        <v>7</v>
      </c>
      <c r="G164" t="str">
        <f>TEXT(calendar[[#This Row],[cal_date]],"DDDD")</f>
        <v>Sunday</v>
      </c>
    </row>
    <row r="165" spans="2:7" x14ac:dyDescent="0.35">
      <c r="B165" s="1">
        <v>45089</v>
      </c>
      <c r="C165">
        <f>MONTH(calendar[[#This Row],[cal_date]])</f>
        <v>6</v>
      </c>
      <c r="D165" t="str">
        <f>TEXT(calendar[[#This Row],[cal_date]],"mmmm")</f>
        <v>June</v>
      </c>
      <c r="E165">
        <f>YEAR(calendar[[#This Row],[cal_date]])</f>
        <v>2023</v>
      </c>
      <c r="F165">
        <f>WEEKDAY(calendar[[#This Row],[cal_date]],2)</f>
        <v>1</v>
      </c>
      <c r="G165" t="str">
        <f>TEXT(calendar[[#This Row],[cal_date]],"DDDD")</f>
        <v>Monday</v>
      </c>
    </row>
    <row r="166" spans="2:7" x14ac:dyDescent="0.35">
      <c r="B166" s="1">
        <v>45090</v>
      </c>
      <c r="C166">
        <f>MONTH(calendar[[#This Row],[cal_date]])</f>
        <v>6</v>
      </c>
      <c r="D166" t="str">
        <f>TEXT(calendar[[#This Row],[cal_date]],"mmmm")</f>
        <v>June</v>
      </c>
      <c r="E166">
        <f>YEAR(calendar[[#This Row],[cal_date]])</f>
        <v>2023</v>
      </c>
      <c r="F166">
        <f>WEEKDAY(calendar[[#This Row],[cal_date]],2)</f>
        <v>2</v>
      </c>
      <c r="G166" t="str">
        <f>TEXT(calendar[[#This Row],[cal_date]],"DDDD")</f>
        <v>Tuesday</v>
      </c>
    </row>
    <row r="167" spans="2:7" x14ac:dyDescent="0.35">
      <c r="B167" s="1">
        <v>45091</v>
      </c>
      <c r="C167">
        <f>MONTH(calendar[[#This Row],[cal_date]])</f>
        <v>6</v>
      </c>
      <c r="D167" t="str">
        <f>TEXT(calendar[[#This Row],[cal_date]],"mmmm")</f>
        <v>June</v>
      </c>
      <c r="E167">
        <f>YEAR(calendar[[#This Row],[cal_date]])</f>
        <v>2023</v>
      </c>
      <c r="F167">
        <f>WEEKDAY(calendar[[#This Row],[cal_date]],2)</f>
        <v>3</v>
      </c>
      <c r="G167" t="str">
        <f>TEXT(calendar[[#This Row],[cal_date]],"DDDD")</f>
        <v>Wednesday</v>
      </c>
    </row>
    <row r="168" spans="2:7" x14ac:dyDescent="0.35">
      <c r="B168" s="1">
        <v>45092</v>
      </c>
      <c r="C168">
        <f>MONTH(calendar[[#This Row],[cal_date]])</f>
        <v>6</v>
      </c>
      <c r="D168" t="str">
        <f>TEXT(calendar[[#This Row],[cal_date]],"mmmm")</f>
        <v>June</v>
      </c>
      <c r="E168">
        <f>YEAR(calendar[[#This Row],[cal_date]])</f>
        <v>2023</v>
      </c>
      <c r="F168">
        <f>WEEKDAY(calendar[[#This Row],[cal_date]],2)</f>
        <v>4</v>
      </c>
      <c r="G168" t="str">
        <f>TEXT(calendar[[#This Row],[cal_date]],"DDDD")</f>
        <v>Thursday</v>
      </c>
    </row>
    <row r="169" spans="2:7" x14ac:dyDescent="0.35">
      <c r="B169" s="1">
        <v>45093</v>
      </c>
      <c r="C169">
        <f>MONTH(calendar[[#This Row],[cal_date]])</f>
        <v>6</v>
      </c>
      <c r="D169" t="str">
        <f>TEXT(calendar[[#This Row],[cal_date]],"mmmm")</f>
        <v>June</v>
      </c>
      <c r="E169">
        <f>YEAR(calendar[[#This Row],[cal_date]])</f>
        <v>2023</v>
      </c>
      <c r="F169">
        <f>WEEKDAY(calendar[[#This Row],[cal_date]],2)</f>
        <v>5</v>
      </c>
      <c r="G169" t="str">
        <f>TEXT(calendar[[#This Row],[cal_date]],"DDDD")</f>
        <v>Friday</v>
      </c>
    </row>
    <row r="170" spans="2:7" x14ac:dyDescent="0.35">
      <c r="B170" s="1">
        <v>45094</v>
      </c>
      <c r="C170">
        <f>MONTH(calendar[[#This Row],[cal_date]])</f>
        <v>6</v>
      </c>
      <c r="D170" t="str">
        <f>TEXT(calendar[[#This Row],[cal_date]],"mmmm")</f>
        <v>June</v>
      </c>
      <c r="E170">
        <f>YEAR(calendar[[#This Row],[cal_date]])</f>
        <v>2023</v>
      </c>
      <c r="F170">
        <f>WEEKDAY(calendar[[#This Row],[cal_date]],2)</f>
        <v>6</v>
      </c>
      <c r="G170" t="str">
        <f>TEXT(calendar[[#This Row],[cal_date]],"DDDD")</f>
        <v>Saturday</v>
      </c>
    </row>
    <row r="171" spans="2:7" x14ac:dyDescent="0.35">
      <c r="B171" s="1">
        <v>45095</v>
      </c>
      <c r="C171">
        <f>MONTH(calendar[[#This Row],[cal_date]])</f>
        <v>6</v>
      </c>
      <c r="D171" t="str">
        <f>TEXT(calendar[[#This Row],[cal_date]],"mmmm")</f>
        <v>June</v>
      </c>
      <c r="E171">
        <f>YEAR(calendar[[#This Row],[cal_date]])</f>
        <v>2023</v>
      </c>
      <c r="F171">
        <f>WEEKDAY(calendar[[#This Row],[cal_date]],2)</f>
        <v>7</v>
      </c>
      <c r="G171" t="str">
        <f>TEXT(calendar[[#This Row],[cal_date]],"DDDD")</f>
        <v>Sunday</v>
      </c>
    </row>
    <row r="172" spans="2:7" x14ac:dyDescent="0.35">
      <c r="B172" s="1">
        <v>45096</v>
      </c>
      <c r="C172">
        <f>MONTH(calendar[[#This Row],[cal_date]])</f>
        <v>6</v>
      </c>
      <c r="D172" t="str">
        <f>TEXT(calendar[[#This Row],[cal_date]],"mmmm")</f>
        <v>June</v>
      </c>
      <c r="E172">
        <f>YEAR(calendar[[#This Row],[cal_date]])</f>
        <v>2023</v>
      </c>
      <c r="F172">
        <f>WEEKDAY(calendar[[#This Row],[cal_date]],2)</f>
        <v>1</v>
      </c>
      <c r="G172" t="str">
        <f>TEXT(calendar[[#This Row],[cal_date]],"DDDD")</f>
        <v>Monday</v>
      </c>
    </row>
    <row r="173" spans="2:7" x14ac:dyDescent="0.35">
      <c r="B173" s="1">
        <v>45097</v>
      </c>
      <c r="C173">
        <f>MONTH(calendar[[#This Row],[cal_date]])</f>
        <v>6</v>
      </c>
      <c r="D173" t="str">
        <f>TEXT(calendar[[#This Row],[cal_date]],"mmmm")</f>
        <v>June</v>
      </c>
      <c r="E173">
        <f>YEAR(calendar[[#This Row],[cal_date]])</f>
        <v>2023</v>
      </c>
      <c r="F173">
        <f>WEEKDAY(calendar[[#This Row],[cal_date]],2)</f>
        <v>2</v>
      </c>
      <c r="G173" t="str">
        <f>TEXT(calendar[[#This Row],[cal_date]],"DDDD")</f>
        <v>Tuesday</v>
      </c>
    </row>
    <row r="174" spans="2:7" x14ac:dyDescent="0.35">
      <c r="B174" s="1">
        <v>45098</v>
      </c>
      <c r="C174">
        <f>MONTH(calendar[[#This Row],[cal_date]])</f>
        <v>6</v>
      </c>
      <c r="D174" t="str">
        <f>TEXT(calendar[[#This Row],[cal_date]],"mmmm")</f>
        <v>June</v>
      </c>
      <c r="E174">
        <f>YEAR(calendar[[#This Row],[cal_date]])</f>
        <v>2023</v>
      </c>
      <c r="F174">
        <f>WEEKDAY(calendar[[#This Row],[cal_date]],2)</f>
        <v>3</v>
      </c>
      <c r="G174" t="str">
        <f>TEXT(calendar[[#This Row],[cal_date]],"DDDD")</f>
        <v>Wednesday</v>
      </c>
    </row>
    <row r="175" spans="2:7" x14ac:dyDescent="0.35">
      <c r="B175" s="1">
        <v>45099</v>
      </c>
      <c r="C175">
        <f>MONTH(calendar[[#This Row],[cal_date]])</f>
        <v>6</v>
      </c>
      <c r="D175" t="str">
        <f>TEXT(calendar[[#This Row],[cal_date]],"mmmm")</f>
        <v>June</v>
      </c>
      <c r="E175">
        <f>YEAR(calendar[[#This Row],[cal_date]])</f>
        <v>2023</v>
      </c>
      <c r="F175">
        <f>WEEKDAY(calendar[[#This Row],[cal_date]],2)</f>
        <v>4</v>
      </c>
      <c r="G175" t="str">
        <f>TEXT(calendar[[#This Row],[cal_date]],"DDDD")</f>
        <v>Thursday</v>
      </c>
    </row>
    <row r="176" spans="2:7" x14ac:dyDescent="0.35">
      <c r="B176" s="1">
        <v>45100</v>
      </c>
      <c r="C176">
        <f>MONTH(calendar[[#This Row],[cal_date]])</f>
        <v>6</v>
      </c>
      <c r="D176" t="str">
        <f>TEXT(calendar[[#This Row],[cal_date]],"mmmm")</f>
        <v>June</v>
      </c>
      <c r="E176">
        <f>YEAR(calendar[[#This Row],[cal_date]])</f>
        <v>2023</v>
      </c>
      <c r="F176">
        <f>WEEKDAY(calendar[[#This Row],[cal_date]],2)</f>
        <v>5</v>
      </c>
      <c r="G176" t="str">
        <f>TEXT(calendar[[#This Row],[cal_date]],"DDDD")</f>
        <v>Friday</v>
      </c>
    </row>
    <row r="177" spans="2:7" x14ac:dyDescent="0.35">
      <c r="B177" s="1">
        <v>45101</v>
      </c>
      <c r="C177">
        <f>MONTH(calendar[[#This Row],[cal_date]])</f>
        <v>6</v>
      </c>
      <c r="D177" t="str">
        <f>TEXT(calendar[[#This Row],[cal_date]],"mmmm")</f>
        <v>June</v>
      </c>
      <c r="E177">
        <f>YEAR(calendar[[#This Row],[cal_date]])</f>
        <v>2023</v>
      </c>
      <c r="F177">
        <f>WEEKDAY(calendar[[#This Row],[cal_date]],2)</f>
        <v>6</v>
      </c>
      <c r="G177" t="str">
        <f>TEXT(calendar[[#This Row],[cal_date]],"DDDD")</f>
        <v>Saturday</v>
      </c>
    </row>
    <row r="178" spans="2:7" x14ac:dyDescent="0.35">
      <c r="B178" s="1">
        <v>45102</v>
      </c>
      <c r="C178">
        <f>MONTH(calendar[[#This Row],[cal_date]])</f>
        <v>6</v>
      </c>
      <c r="D178" t="str">
        <f>TEXT(calendar[[#This Row],[cal_date]],"mmmm")</f>
        <v>June</v>
      </c>
      <c r="E178">
        <f>YEAR(calendar[[#This Row],[cal_date]])</f>
        <v>2023</v>
      </c>
      <c r="F178">
        <f>WEEKDAY(calendar[[#This Row],[cal_date]],2)</f>
        <v>7</v>
      </c>
      <c r="G178" t="str">
        <f>TEXT(calendar[[#This Row],[cal_date]],"DDDD")</f>
        <v>Sunday</v>
      </c>
    </row>
    <row r="179" spans="2:7" x14ac:dyDescent="0.35">
      <c r="B179" s="1">
        <v>45103</v>
      </c>
      <c r="C179">
        <f>MONTH(calendar[[#This Row],[cal_date]])</f>
        <v>6</v>
      </c>
      <c r="D179" t="str">
        <f>TEXT(calendar[[#This Row],[cal_date]],"mmmm")</f>
        <v>June</v>
      </c>
      <c r="E179">
        <f>YEAR(calendar[[#This Row],[cal_date]])</f>
        <v>2023</v>
      </c>
      <c r="F179">
        <f>WEEKDAY(calendar[[#This Row],[cal_date]],2)</f>
        <v>1</v>
      </c>
      <c r="G179" t="str">
        <f>TEXT(calendar[[#This Row],[cal_date]],"DDDD")</f>
        <v>Monday</v>
      </c>
    </row>
    <row r="180" spans="2:7" x14ac:dyDescent="0.35">
      <c r="B180" s="1">
        <v>45104</v>
      </c>
      <c r="C180">
        <f>MONTH(calendar[[#This Row],[cal_date]])</f>
        <v>6</v>
      </c>
      <c r="D180" t="str">
        <f>TEXT(calendar[[#This Row],[cal_date]],"mmmm")</f>
        <v>June</v>
      </c>
      <c r="E180">
        <f>YEAR(calendar[[#This Row],[cal_date]])</f>
        <v>2023</v>
      </c>
      <c r="F180">
        <f>WEEKDAY(calendar[[#This Row],[cal_date]],2)</f>
        <v>2</v>
      </c>
      <c r="G180" t="str">
        <f>TEXT(calendar[[#This Row],[cal_date]],"DDDD")</f>
        <v>Tuesday</v>
      </c>
    </row>
    <row r="181" spans="2:7" x14ac:dyDescent="0.35">
      <c r="B181" s="1">
        <v>45105</v>
      </c>
      <c r="C181">
        <f>MONTH(calendar[[#This Row],[cal_date]])</f>
        <v>6</v>
      </c>
      <c r="D181" t="str">
        <f>TEXT(calendar[[#This Row],[cal_date]],"mmmm")</f>
        <v>June</v>
      </c>
      <c r="E181">
        <f>YEAR(calendar[[#This Row],[cal_date]])</f>
        <v>2023</v>
      </c>
      <c r="F181">
        <f>WEEKDAY(calendar[[#This Row],[cal_date]],2)</f>
        <v>3</v>
      </c>
      <c r="G181" t="str">
        <f>TEXT(calendar[[#This Row],[cal_date]],"DDDD")</f>
        <v>Wednesday</v>
      </c>
    </row>
    <row r="182" spans="2:7" x14ac:dyDescent="0.35">
      <c r="B182" s="1">
        <v>45106</v>
      </c>
      <c r="C182">
        <f>MONTH(calendar[[#This Row],[cal_date]])</f>
        <v>6</v>
      </c>
      <c r="D182" t="str">
        <f>TEXT(calendar[[#This Row],[cal_date]],"mmmm")</f>
        <v>June</v>
      </c>
      <c r="E182">
        <f>YEAR(calendar[[#This Row],[cal_date]])</f>
        <v>2023</v>
      </c>
      <c r="F182">
        <f>WEEKDAY(calendar[[#This Row],[cal_date]],2)</f>
        <v>4</v>
      </c>
      <c r="G182" t="str">
        <f>TEXT(calendar[[#This Row],[cal_date]],"DDDD")</f>
        <v>Thursday</v>
      </c>
    </row>
    <row r="183" spans="2:7" x14ac:dyDescent="0.35">
      <c r="B183" s="1">
        <v>45107</v>
      </c>
      <c r="C183">
        <f>MONTH(calendar[[#This Row],[cal_date]])</f>
        <v>6</v>
      </c>
      <c r="D183" t="str">
        <f>TEXT(calendar[[#This Row],[cal_date]],"mmmm")</f>
        <v>June</v>
      </c>
      <c r="E183">
        <f>YEAR(calendar[[#This Row],[cal_date]])</f>
        <v>2023</v>
      </c>
      <c r="F183">
        <f>WEEKDAY(calendar[[#This Row],[cal_date]],2)</f>
        <v>5</v>
      </c>
      <c r="G183" t="str">
        <f>TEXT(calendar[[#This Row],[cal_date]],"DDDD")</f>
        <v>Friday</v>
      </c>
    </row>
    <row r="184" spans="2:7" x14ac:dyDescent="0.35">
      <c r="B184" s="1">
        <v>45108</v>
      </c>
      <c r="C184">
        <f>MONTH(calendar[[#This Row],[cal_date]])</f>
        <v>7</v>
      </c>
      <c r="D184" t="str">
        <f>TEXT(calendar[[#This Row],[cal_date]],"mmmm")</f>
        <v>July</v>
      </c>
      <c r="E184">
        <f>YEAR(calendar[[#This Row],[cal_date]])</f>
        <v>2023</v>
      </c>
      <c r="F184">
        <f>WEEKDAY(calendar[[#This Row],[cal_date]],2)</f>
        <v>6</v>
      </c>
      <c r="G184" t="str">
        <f>TEXT(calendar[[#This Row],[cal_date]],"DDDD")</f>
        <v>Saturday</v>
      </c>
    </row>
    <row r="185" spans="2:7" x14ac:dyDescent="0.35">
      <c r="B185" s="1">
        <v>45109</v>
      </c>
      <c r="C185">
        <f>MONTH(calendar[[#This Row],[cal_date]])</f>
        <v>7</v>
      </c>
      <c r="D185" t="str">
        <f>TEXT(calendar[[#This Row],[cal_date]],"mmmm")</f>
        <v>July</v>
      </c>
      <c r="E185">
        <f>YEAR(calendar[[#This Row],[cal_date]])</f>
        <v>2023</v>
      </c>
      <c r="F185">
        <f>WEEKDAY(calendar[[#This Row],[cal_date]],2)</f>
        <v>7</v>
      </c>
      <c r="G185" t="str">
        <f>TEXT(calendar[[#This Row],[cal_date]],"DDDD")</f>
        <v>Sunday</v>
      </c>
    </row>
    <row r="186" spans="2:7" x14ac:dyDescent="0.35">
      <c r="B186" s="1">
        <v>45110</v>
      </c>
      <c r="C186">
        <f>MONTH(calendar[[#This Row],[cal_date]])</f>
        <v>7</v>
      </c>
      <c r="D186" t="str">
        <f>TEXT(calendar[[#This Row],[cal_date]],"mmmm")</f>
        <v>July</v>
      </c>
      <c r="E186">
        <f>YEAR(calendar[[#This Row],[cal_date]])</f>
        <v>2023</v>
      </c>
      <c r="F186">
        <f>WEEKDAY(calendar[[#This Row],[cal_date]],2)</f>
        <v>1</v>
      </c>
      <c r="G186" t="str">
        <f>TEXT(calendar[[#This Row],[cal_date]],"DDDD")</f>
        <v>Monday</v>
      </c>
    </row>
    <row r="187" spans="2:7" x14ac:dyDescent="0.35">
      <c r="B187" s="1">
        <v>45111</v>
      </c>
      <c r="C187">
        <f>MONTH(calendar[[#This Row],[cal_date]])</f>
        <v>7</v>
      </c>
      <c r="D187" t="str">
        <f>TEXT(calendar[[#This Row],[cal_date]],"mmmm")</f>
        <v>July</v>
      </c>
      <c r="E187">
        <f>YEAR(calendar[[#This Row],[cal_date]])</f>
        <v>2023</v>
      </c>
      <c r="F187">
        <f>WEEKDAY(calendar[[#This Row],[cal_date]],2)</f>
        <v>2</v>
      </c>
      <c r="G187" t="str">
        <f>TEXT(calendar[[#This Row],[cal_date]],"DDDD")</f>
        <v>Tuesday</v>
      </c>
    </row>
    <row r="188" spans="2:7" x14ac:dyDescent="0.35">
      <c r="B188" s="1">
        <v>45112</v>
      </c>
      <c r="C188">
        <f>MONTH(calendar[[#This Row],[cal_date]])</f>
        <v>7</v>
      </c>
      <c r="D188" t="str">
        <f>TEXT(calendar[[#This Row],[cal_date]],"mmmm")</f>
        <v>July</v>
      </c>
      <c r="E188">
        <f>YEAR(calendar[[#This Row],[cal_date]])</f>
        <v>2023</v>
      </c>
      <c r="F188">
        <f>WEEKDAY(calendar[[#This Row],[cal_date]],2)</f>
        <v>3</v>
      </c>
      <c r="G188" t="str">
        <f>TEXT(calendar[[#This Row],[cal_date]],"DDDD")</f>
        <v>Wednesday</v>
      </c>
    </row>
    <row r="189" spans="2:7" x14ac:dyDescent="0.35">
      <c r="B189" s="1">
        <v>45113</v>
      </c>
      <c r="C189">
        <f>MONTH(calendar[[#This Row],[cal_date]])</f>
        <v>7</v>
      </c>
      <c r="D189" t="str">
        <f>TEXT(calendar[[#This Row],[cal_date]],"mmmm")</f>
        <v>July</v>
      </c>
      <c r="E189">
        <f>YEAR(calendar[[#This Row],[cal_date]])</f>
        <v>2023</v>
      </c>
      <c r="F189">
        <f>WEEKDAY(calendar[[#This Row],[cal_date]],2)</f>
        <v>4</v>
      </c>
      <c r="G189" t="str">
        <f>TEXT(calendar[[#This Row],[cal_date]],"DDDD")</f>
        <v>Thursday</v>
      </c>
    </row>
    <row r="190" spans="2:7" x14ac:dyDescent="0.35">
      <c r="B190" s="1">
        <v>45114</v>
      </c>
      <c r="C190">
        <f>MONTH(calendar[[#This Row],[cal_date]])</f>
        <v>7</v>
      </c>
      <c r="D190" t="str">
        <f>TEXT(calendar[[#This Row],[cal_date]],"mmmm")</f>
        <v>July</v>
      </c>
      <c r="E190">
        <f>YEAR(calendar[[#This Row],[cal_date]])</f>
        <v>2023</v>
      </c>
      <c r="F190">
        <f>WEEKDAY(calendar[[#This Row],[cal_date]],2)</f>
        <v>5</v>
      </c>
      <c r="G190" t="str">
        <f>TEXT(calendar[[#This Row],[cal_date]],"DDDD")</f>
        <v>Friday</v>
      </c>
    </row>
    <row r="191" spans="2:7" x14ac:dyDescent="0.35">
      <c r="B191" s="1">
        <v>45115</v>
      </c>
      <c r="C191">
        <f>MONTH(calendar[[#This Row],[cal_date]])</f>
        <v>7</v>
      </c>
      <c r="D191" t="str">
        <f>TEXT(calendar[[#This Row],[cal_date]],"mmmm")</f>
        <v>July</v>
      </c>
      <c r="E191">
        <f>YEAR(calendar[[#This Row],[cal_date]])</f>
        <v>2023</v>
      </c>
      <c r="F191">
        <f>WEEKDAY(calendar[[#This Row],[cal_date]],2)</f>
        <v>6</v>
      </c>
      <c r="G191" t="str">
        <f>TEXT(calendar[[#This Row],[cal_date]],"DDDD")</f>
        <v>Saturday</v>
      </c>
    </row>
    <row r="192" spans="2:7" x14ac:dyDescent="0.35">
      <c r="B192" s="1">
        <v>45116</v>
      </c>
      <c r="C192">
        <f>MONTH(calendar[[#This Row],[cal_date]])</f>
        <v>7</v>
      </c>
      <c r="D192" t="str">
        <f>TEXT(calendar[[#This Row],[cal_date]],"mmmm")</f>
        <v>July</v>
      </c>
      <c r="E192">
        <f>YEAR(calendar[[#This Row],[cal_date]])</f>
        <v>2023</v>
      </c>
      <c r="F192">
        <f>WEEKDAY(calendar[[#This Row],[cal_date]],2)</f>
        <v>7</v>
      </c>
      <c r="G192" t="str">
        <f>TEXT(calendar[[#This Row],[cal_date]],"DDDD")</f>
        <v>Sunday</v>
      </c>
    </row>
    <row r="193" spans="2:7" x14ac:dyDescent="0.35">
      <c r="B193" s="1">
        <v>45117</v>
      </c>
      <c r="C193">
        <f>MONTH(calendar[[#This Row],[cal_date]])</f>
        <v>7</v>
      </c>
      <c r="D193" t="str">
        <f>TEXT(calendar[[#This Row],[cal_date]],"mmmm")</f>
        <v>July</v>
      </c>
      <c r="E193">
        <f>YEAR(calendar[[#This Row],[cal_date]])</f>
        <v>2023</v>
      </c>
      <c r="F193">
        <f>WEEKDAY(calendar[[#This Row],[cal_date]],2)</f>
        <v>1</v>
      </c>
      <c r="G193" t="str">
        <f>TEXT(calendar[[#This Row],[cal_date]],"DDDD")</f>
        <v>Monday</v>
      </c>
    </row>
    <row r="194" spans="2:7" x14ac:dyDescent="0.35">
      <c r="B194" s="1">
        <v>45118</v>
      </c>
      <c r="C194">
        <f>MONTH(calendar[[#This Row],[cal_date]])</f>
        <v>7</v>
      </c>
      <c r="D194" t="str">
        <f>TEXT(calendar[[#This Row],[cal_date]],"mmmm")</f>
        <v>July</v>
      </c>
      <c r="E194">
        <f>YEAR(calendar[[#This Row],[cal_date]])</f>
        <v>2023</v>
      </c>
      <c r="F194">
        <f>WEEKDAY(calendar[[#This Row],[cal_date]],2)</f>
        <v>2</v>
      </c>
      <c r="G194" t="str">
        <f>TEXT(calendar[[#This Row],[cal_date]],"DDDD")</f>
        <v>Tuesday</v>
      </c>
    </row>
    <row r="195" spans="2:7" x14ac:dyDescent="0.35">
      <c r="B195" s="1">
        <v>45119</v>
      </c>
      <c r="C195">
        <f>MONTH(calendar[[#This Row],[cal_date]])</f>
        <v>7</v>
      </c>
      <c r="D195" t="str">
        <f>TEXT(calendar[[#This Row],[cal_date]],"mmmm")</f>
        <v>July</v>
      </c>
      <c r="E195">
        <f>YEAR(calendar[[#This Row],[cal_date]])</f>
        <v>2023</v>
      </c>
      <c r="F195">
        <f>WEEKDAY(calendar[[#This Row],[cal_date]],2)</f>
        <v>3</v>
      </c>
      <c r="G195" t="str">
        <f>TEXT(calendar[[#This Row],[cal_date]],"DDDD")</f>
        <v>Wednesday</v>
      </c>
    </row>
    <row r="196" spans="2:7" x14ac:dyDescent="0.35">
      <c r="B196" s="1">
        <v>45120</v>
      </c>
      <c r="C196">
        <f>MONTH(calendar[[#This Row],[cal_date]])</f>
        <v>7</v>
      </c>
      <c r="D196" t="str">
        <f>TEXT(calendar[[#This Row],[cal_date]],"mmmm")</f>
        <v>July</v>
      </c>
      <c r="E196">
        <f>YEAR(calendar[[#This Row],[cal_date]])</f>
        <v>2023</v>
      </c>
      <c r="F196">
        <f>WEEKDAY(calendar[[#This Row],[cal_date]],2)</f>
        <v>4</v>
      </c>
      <c r="G196" t="str">
        <f>TEXT(calendar[[#This Row],[cal_date]],"DDDD")</f>
        <v>Thursday</v>
      </c>
    </row>
    <row r="197" spans="2:7" x14ac:dyDescent="0.35">
      <c r="B197" s="1">
        <v>45121</v>
      </c>
      <c r="C197">
        <f>MONTH(calendar[[#This Row],[cal_date]])</f>
        <v>7</v>
      </c>
      <c r="D197" t="str">
        <f>TEXT(calendar[[#This Row],[cal_date]],"mmmm")</f>
        <v>July</v>
      </c>
      <c r="E197">
        <f>YEAR(calendar[[#This Row],[cal_date]])</f>
        <v>2023</v>
      </c>
      <c r="F197">
        <f>WEEKDAY(calendar[[#This Row],[cal_date]],2)</f>
        <v>5</v>
      </c>
      <c r="G197" t="str">
        <f>TEXT(calendar[[#This Row],[cal_date]],"DDDD")</f>
        <v>Friday</v>
      </c>
    </row>
    <row r="198" spans="2:7" x14ac:dyDescent="0.35">
      <c r="B198" s="1">
        <v>45122</v>
      </c>
      <c r="C198">
        <f>MONTH(calendar[[#This Row],[cal_date]])</f>
        <v>7</v>
      </c>
      <c r="D198" t="str">
        <f>TEXT(calendar[[#This Row],[cal_date]],"mmmm")</f>
        <v>July</v>
      </c>
      <c r="E198">
        <f>YEAR(calendar[[#This Row],[cal_date]])</f>
        <v>2023</v>
      </c>
      <c r="F198">
        <f>WEEKDAY(calendar[[#This Row],[cal_date]],2)</f>
        <v>6</v>
      </c>
      <c r="G198" t="str">
        <f>TEXT(calendar[[#This Row],[cal_date]],"DDDD")</f>
        <v>Saturday</v>
      </c>
    </row>
    <row r="199" spans="2:7" x14ac:dyDescent="0.35">
      <c r="B199" s="1">
        <v>45123</v>
      </c>
      <c r="C199">
        <f>MONTH(calendar[[#This Row],[cal_date]])</f>
        <v>7</v>
      </c>
      <c r="D199" t="str">
        <f>TEXT(calendar[[#This Row],[cal_date]],"mmmm")</f>
        <v>July</v>
      </c>
      <c r="E199">
        <f>YEAR(calendar[[#This Row],[cal_date]])</f>
        <v>2023</v>
      </c>
      <c r="F199">
        <f>WEEKDAY(calendar[[#This Row],[cal_date]],2)</f>
        <v>7</v>
      </c>
      <c r="G199" t="str">
        <f>TEXT(calendar[[#This Row],[cal_date]],"DDDD")</f>
        <v>Sunday</v>
      </c>
    </row>
    <row r="200" spans="2:7" x14ac:dyDescent="0.35">
      <c r="B200" s="1">
        <v>45124</v>
      </c>
      <c r="C200">
        <f>MONTH(calendar[[#This Row],[cal_date]])</f>
        <v>7</v>
      </c>
      <c r="D200" t="str">
        <f>TEXT(calendar[[#This Row],[cal_date]],"mmmm")</f>
        <v>July</v>
      </c>
      <c r="E200">
        <f>YEAR(calendar[[#This Row],[cal_date]])</f>
        <v>2023</v>
      </c>
      <c r="F200">
        <f>WEEKDAY(calendar[[#This Row],[cal_date]],2)</f>
        <v>1</v>
      </c>
      <c r="G200" t="str">
        <f>TEXT(calendar[[#This Row],[cal_date]],"DDDD")</f>
        <v>Monday</v>
      </c>
    </row>
    <row r="201" spans="2:7" x14ac:dyDescent="0.35">
      <c r="B201" s="1">
        <v>45125</v>
      </c>
      <c r="C201">
        <f>MONTH(calendar[[#This Row],[cal_date]])</f>
        <v>7</v>
      </c>
      <c r="D201" t="str">
        <f>TEXT(calendar[[#This Row],[cal_date]],"mmmm")</f>
        <v>July</v>
      </c>
      <c r="E201">
        <f>YEAR(calendar[[#This Row],[cal_date]])</f>
        <v>2023</v>
      </c>
      <c r="F201">
        <f>WEEKDAY(calendar[[#This Row],[cal_date]],2)</f>
        <v>2</v>
      </c>
      <c r="G201" t="str">
        <f>TEXT(calendar[[#This Row],[cal_date]],"DDDD")</f>
        <v>Tuesday</v>
      </c>
    </row>
    <row r="202" spans="2:7" x14ac:dyDescent="0.35">
      <c r="B202" s="1">
        <v>45126</v>
      </c>
      <c r="C202">
        <f>MONTH(calendar[[#This Row],[cal_date]])</f>
        <v>7</v>
      </c>
      <c r="D202" t="str">
        <f>TEXT(calendar[[#This Row],[cal_date]],"mmmm")</f>
        <v>July</v>
      </c>
      <c r="E202">
        <f>YEAR(calendar[[#This Row],[cal_date]])</f>
        <v>2023</v>
      </c>
      <c r="F202">
        <f>WEEKDAY(calendar[[#This Row],[cal_date]],2)</f>
        <v>3</v>
      </c>
      <c r="G202" t="str">
        <f>TEXT(calendar[[#This Row],[cal_date]],"DDDD")</f>
        <v>Wednesday</v>
      </c>
    </row>
    <row r="203" spans="2:7" x14ac:dyDescent="0.35">
      <c r="B203" s="1">
        <v>45127</v>
      </c>
      <c r="C203">
        <f>MONTH(calendar[[#This Row],[cal_date]])</f>
        <v>7</v>
      </c>
      <c r="D203" t="str">
        <f>TEXT(calendar[[#This Row],[cal_date]],"mmmm")</f>
        <v>July</v>
      </c>
      <c r="E203">
        <f>YEAR(calendar[[#This Row],[cal_date]])</f>
        <v>2023</v>
      </c>
      <c r="F203">
        <f>WEEKDAY(calendar[[#This Row],[cal_date]],2)</f>
        <v>4</v>
      </c>
      <c r="G203" t="str">
        <f>TEXT(calendar[[#This Row],[cal_date]],"DDDD")</f>
        <v>Thursday</v>
      </c>
    </row>
    <row r="204" spans="2:7" x14ac:dyDescent="0.35">
      <c r="B204" s="1">
        <v>45128</v>
      </c>
      <c r="C204">
        <f>MONTH(calendar[[#This Row],[cal_date]])</f>
        <v>7</v>
      </c>
      <c r="D204" t="str">
        <f>TEXT(calendar[[#This Row],[cal_date]],"mmmm")</f>
        <v>July</v>
      </c>
      <c r="E204">
        <f>YEAR(calendar[[#This Row],[cal_date]])</f>
        <v>2023</v>
      </c>
      <c r="F204">
        <f>WEEKDAY(calendar[[#This Row],[cal_date]],2)</f>
        <v>5</v>
      </c>
      <c r="G204" t="str">
        <f>TEXT(calendar[[#This Row],[cal_date]],"DDDD")</f>
        <v>Friday</v>
      </c>
    </row>
    <row r="205" spans="2:7" x14ac:dyDescent="0.35">
      <c r="B205" s="1">
        <v>45129</v>
      </c>
      <c r="C205">
        <f>MONTH(calendar[[#This Row],[cal_date]])</f>
        <v>7</v>
      </c>
      <c r="D205" t="str">
        <f>TEXT(calendar[[#This Row],[cal_date]],"mmmm")</f>
        <v>July</v>
      </c>
      <c r="E205">
        <f>YEAR(calendar[[#This Row],[cal_date]])</f>
        <v>2023</v>
      </c>
      <c r="F205">
        <f>WEEKDAY(calendar[[#This Row],[cal_date]],2)</f>
        <v>6</v>
      </c>
      <c r="G205" t="str">
        <f>TEXT(calendar[[#This Row],[cal_date]],"DDDD")</f>
        <v>Saturday</v>
      </c>
    </row>
    <row r="206" spans="2:7" x14ac:dyDescent="0.35">
      <c r="B206" s="1">
        <v>45130</v>
      </c>
      <c r="C206">
        <f>MONTH(calendar[[#This Row],[cal_date]])</f>
        <v>7</v>
      </c>
      <c r="D206" t="str">
        <f>TEXT(calendar[[#This Row],[cal_date]],"mmmm")</f>
        <v>July</v>
      </c>
      <c r="E206">
        <f>YEAR(calendar[[#This Row],[cal_date]])</f>
        <v>2023</v>
      </c>
      <c r="F206">
        <f>WEEKDAY(calendar[[#This Row],[cal_date]],2)</f>
        <v>7</v>
      </c>
      <c r="G206" t="str">
        <f>TEXT(calendar[[#This Row],[cal_date]],"DDDD")</f>
        <v>Sunday</v>
      </c>
    </row>
    <row r="207" spans="2:7" x14ac:dyDescent="0.35">
      <c r="B207" s="1">
        <v>45131</v>
      </c>
      <c r="C207">
        <f>MONTH(calendar[[#This Row],[cal_date]])</f>
        <v>7</v>
      </c>
      <c r="D207" t="str">
        <f>TEXT(calendar[[#This Row],[cal_date]],"mmmm")</f>
        <v>July</v>
      </c>
      <c r="E207">
        <f>YEAR(calendar[[#This Row],[cal_date]])</f>
        <v>2023</v>
      </c>
      <c r="F207">
        <f>WEEKDAY(calendar[[#This Row],[cal_date]],2)</f>
        <v>1</v>
      </c>
      <c r="G207" t="str">
        <f>TEXT(calendar[[#This Row],[cal_date]],"DDDD")</f>
        <v>Monday</v>
      </c>
    </row>
    <row r="208" spans="2:7" x14ac:dyDescent="0.35">
      <c r="B208" s="1">
        <v>45132</v>
      </c>
      <c r="C208">
        <f>MONTH(calendar[[#This Row],[cal_date]])</f>
        <v>7</v>
      </c>
      <c r="D208" t="str">
        <f>TEXT(calendar[[#This Row],[cal_date]],"mmmm")</f>
        <v>July</v>
      </c>
      <c r="E208">
        <f>YEAR(calendar[[#This Row],[cal_date]])</f>
        <v>2023</v>
      </c>
      <c r="F208">
        <f>WEEKDAY(calendar[[#This Row],[cal_date]],2)</f>
        <v>2</v>
      </c>
      <c r="G208" t="str">
        <f>TEXT(calendar[[#This Row],[cal_date]],"DDDD")</f>
        <v>Tuesday</v>
      </c>
    </row>
    <row r="209" spans="2:7" x14ac:dyDescent="0.35">
      <c r="B209" s="1">
        <v>45133</v>
      </c>
      <c r="C209">
        <f>MONTH(calendar[[#This Row],[cal_date]])</f>
        <v>7</v>
      </c>
      <c r="D209" t="str">
        <f>TEXT(calendar[[#This Row],[cal_date]],"mmmm")</f>
        <v>July</v>
      </c>
      <c r="E209">
        <f>YEAR(calendar[[#This Row],[cal_date]])</f>
        <v>2023</v>
      </c>
      <c r="F209">
        <f>WEEKDAY(calendar[[#This Row],[cal_date]],2)</f>
        <v>3</v>
      </c>
      <c r="G209" t="str">
        <f>TEXT(calendar[[#This Row],[cal_date]],"DDDD")</f>
        <v>Wednesday</v>
      </c>
    </row>
    <row r="210" spans="2:7" x14ac:dyDescent="0.35">
      <c r="B210" s="1">
        <v>45134</v>
      </c>
      <c r="C210">
        <f>MONTH(calendar[[#This Row],[cal_date]])</f>
        <v>7</v>
      </c>
      <c r="D210" t="str">
        <f>TEXT(calendar[[#This Row],[cal_date]],"mmmm")</f>
        <v>July</v>
      </c>
      <c r="E210">
        <f>YEAR(calendar[[#This Row],[cal_date]])</f>
        <v>2023</v>
      </c>
      <c r="F210">
        <f>WEEKDAY(calendar[[#This Row],[cal_date]],2)</f>
        <v>4</v>
      </c>
      <c r="G210" t="str">
        <f>TEXT(calendar[[#This Row],[cal_date]],"DDDD")</f>
        <v>Thursday</v>
      </c>
    </row>
    <row r="211" spans="2:7" x14ac:dyDescent="0.35">
      <c r="B211" s="1">
        <v>45135</v>
      </c>
      <c r="C211">
        <f>MONTH(calendar[[#This Row],[cal_date]])</f>
        <v>7</v>
      </c>
      <c r="D211" t="str">
        <f>TEXT(calendar[[#This Row],[cal_date]],"mmmm")</f>
        <v>July</v>
      </c>
      <c r="E211">
        <f>YEAR(calendar[[#This Row],[cal_date]])</f>
        <v>2023</v>
      </c>
      <c r="F211">
        <f>WEEKDAY(calendar[[#This Row],[cal_date]],2)</f>
        <v>5</v>
      </c>
      <c r="G211" t="str">
        <f>TEXT(calendar[[#This Row],[cal_date]],"DDDD")</f>
        <v>Friday</v>
      </c>
    </row>
    <row r="212" spans="2:7" x14ac:dyDescent="0.35">
      <c r="B212" s="1">
        <v>45136</v>
      </c>
      <c r="C212">
        <f>MONTH(calendar[[#This Row],[cal_date]])</f>
        <v>7</v>
      </c>
      <c r="D212" t="str">
        <f>TEXT(calendar[[#This Row],[cal_date]],"mmmm")</f>
        <v>July</v>
      </c>
      <c r="E212">
        <f>YEAR(calendar[[#This Row],[cal_date]])</f>
        <v>2023</v>
      </c>
      <c r="F212">
        <f>WEEKDAY(calendar[[#This Row],[cal_date]],2)</f>
        <v>6</v>
      </c>
      <c r="G212" t="str">
        <f>TEXT(calendar[[#This Row],[cal_date]],"DDDD")</f>
        <v>Saturday</v>
      </c>
    </row>
    <row r="213" spans="2:7" x14ac:dyDescent="0.35">
      <c r="B213" s="1">
        <v>45137</v>
      </c>
      <c r="C213">
        <f>MONTH(calendar[[#This Row],[cal_date]])</f>
        <v>7</v>
      </c>
      <c r="D213" t="str">
        <f>TEXT(calendar[[#This Row],[cal_date]],"mmmm")</f>
        <v>July</v>
      </c>
      <c r="E213">
        <f>YEAR(calendar[[#This Row],[cal_date]])</f>
        <v>2023</v>
      </c>
      <c r="F213">
        <f>WEEKDAY(calendar[[#This Row],[cal_date]],2)</f>
        <v>7</v>
      </c>
      <c r="G213" t="str">
        <f>TEXT(calendar[[#This Row],[cal_date]],"DDDD")</f>
        <v>Sunday</v>
      </c>
    </row>
    <row r="214" spans="2:7" x14ac:dyDescent="0.35">
      <c r="B214" s="1">
        <v>45138</v>
      </c>
      <c r="C214">
        <f>MONTH(calendar[[#This Row],[cal_date]])</f>
        <v>7</v>
      </c>
      <c r="D214" t="str">
        <f>TEXT(calendar[[#This Row],[cal_date]],"mmmm")</f>
        <v>July</v>
      </c>
      <c r="E214">
        <f>YEAR(calendar[[#This Row],[cal_date]])</f>
        <v>2023</v>
      </c>
      <c r="F214">
        <f>WEEKDAY(calendar[[#This Row],[cal_date]],2)</f>
        <v>1</v>
      </c>
      <c r="G214" t="str">
        <f>TEXT(calendar[[#This Row],[cal_date]],"DDDD")</f>
        <v>Monday</v>
      </c>
    </row>
    <row r="215" spans="2:7" x14ac:dyDescent="0.35">
      <c r="B215" s="1">
        <v>45139</v>
      </c>
      <c r="C215">
        <f>MONTH(calendar[[#This Row],[cal_date]])</f>
        <v>8</v>
      </c>
      <c r="D215" t="str">
        <f>TEXT(calendar[[#This Row],[cal_date]],"mmmm")</f>
        <v>August</v>
      </c>
      <c r="E215">
        <f>YEAR(calendar[[#This Row],[cal_date]])</f>
        <v>2023</v>
      </c>
      <c r="F215">
        <f>WEEKDAY(calendar[[#This Row],[cal_date]],2)</f>
        <v>2</v>
      </c>
      <c r="G215" t="str">
        <f>TEXT(calendar[[#This Row],[cal_date]],"DDDD")</f>
        <v>Tuesday</v>
      </c>
    </row>
    <row r="216" spans="2:7" x14ac:dyDescent="0.35">
      <c r="B216" s="1">
        <v>45140</v>
      </c>
      <c r="C216">
        <f>MONTH(calendar[[#This Row],[cal_date]])</f>
        <v>8</v>
      </c>
      <c r="D216" t="str">
        <f>TEXT(calendar[[#This Row],[cal_date]],"mmmm")</f>
        <v>August</v>
      </c>
      <c r="E216">
        <f>YEAR(calendar[[#This Row],[cal_date]])</f>
        <v>2023</v>
      </c>
      <c r="F216">
        <f>WEEKDAY(calendar[[#This Row],[cal_date]],2)</f>
        <v>3</v>
      </c>
      <c r="G216" t="str">
        <f>TEXT(calendar[[#This Row],[cal_date]],"DDDD")</f>
        <v>Wednesday</v>
      </c>
    </row>
    <row r="217" spans="2:7" x14ac:dyDescent="0.35">
      <c r="B217" s="1">
        <v>45141</v>
      </c>
      <c r="C217">
        <f>MONTH(calendar[[#This Row],[cal_date]])</f>
        <v>8</v>
      </c>
      <c r="D217" t="str">
        <f>TEXT(calendar[[#This Row],[cal_date]],"mmmm")</f>
        <v>August</v>
      </c>
      <c r="E217">
        <f>YEAR(calendar[[#This Row],[cal_date]])</f>
        <v>2023</v>
      </c>
      <c r="F217">
        <f>WEEKDAY(calendar[[#This Row],[cal_date]],2)</f>
        <v>4</v>
      </c>
      <c r="G217" t="str">
        <f>TEXT(calendar[[#This Row],[cal_date]],"DDDD")</f>
        <v>Thursday</v>
      </c>
    </row>
    <row r="218" spans="2:7" x14ac:dyDescent="0.35">
      <c r="B218" s="1">
        <v>45142</v>
      </c>
      <c r="C218">
        <f>MONTH(calendar[[#This Row],[cal_date]])</f>
        <v>8</v>
      </c>
      <c r="D218" t="str">
        <f>TEXT(calendar[[#This Row],[cal_date]],"mmmm")</f>
        <v>August</v>
      </c>
      <c r="E218">
        <f>YEAR(calendar[[#This Row],[cal_date]])</f>
        <v>2023</v>
      </c>
      <c r="F218">
        <f>WEEKDAY(calendar[[#This Row],[cal_date]],2)</f>
        <v>5</v>
      </c>
      <c r="G218" t="str">
        <f>TEXT(calendar[[#This Row],[cal_date]],"DDDD")</f>
        <v>Friday</v>
      </c>
    </row>
    <row r="219" spans="2:7" x14ac:dyDescent="0.35">
      <c r="B219" s="1">
        <v>45143</v>
      </c>
      <c r="C219">
        <f>MONTH(calendar[[#This Row],[cal_date]])</f>
        <v>8</v>
      </c>
      <c r="D219" t="str">
        <f>TEXT(calendar[[#This Row],[cal_date]],"mmmm")</f>
        <v>August</v>
      </c>
      <c r="E219">
        <f>YEAR(calendar[[#This Row],[cal_date]])</f>
        <v>2023</v>
      </c>
      <c r="F219">
        <f>WEEKDAY(calendar[[#This Row],[cal_date]],2)</f>
        <v>6</v>
      </c>
      <c r="G219" t="str">
        <f>TEXT(calendar[[#This Row],[cal_date]],"DDDD")</f>
        <v>Saturday</v>
      </c>
    </row>
    <row r="220" spans="2:7" x14ac:dyDescent="0.35">
      <c r="B220" s="1">
        <v>45144</v>
      </c>
      <c r="C220">
        <f>MONTH(calendar[[#This Row],[cal_date]])</f>
        <v>8</v>
      </c>
      <c r="D220" t="str">
        <f>TEXT(calendar[[#This Row],[cal_date]],"mmmm")</f>
        <v>August</v>
      </c>
      <c r="E220">
        <f>YEAR(calendar[[#This Row],[cal_date]])</f>
        <v>2023</v>
      </c>
      <c r="F220">
        <f>WEEKDAY(calendar[[#This Row],[cal_date]],2)</f>
        <v>7</v>
      </c>
      <c r="G220" t="str">
        <f>TEXT(calendar[[#This Row],[cal_date]],"DDDD")</f>
        <v>Sunday</v>
      </c>
    </row>
    <row r="221" spans="2:7" x14ac:dyDescent="0.35">
      <c r="B221" s="1">
        <v>45145</v>
      </c>
      <c r="C221">
        <f>MONTH(calendar[[#This Row],[cal_date]])</f>
        <v>8</v>
      </c>
      <c r="D221" t="str">
        <f>TEXT(calendar[[#This Row],[cal_date]],"mmmm")</f>
        <v>August</v>
      </c>
      <c r="E221">
        <f>YEAR(calendar[[#This Row],[cal_date]])</f>
        <v>2023</v>
      </c>
      <c r="F221">
        <f>WEEKDAY(calendar[[#This Row],[cal_date]],2)</f>
        <v>1</v>
      </c>
      <c r="G221" t="str">
        <f>TEXT(calendar[[#This Row],[cal_date]],"DDDD")</f>
        <v>Monday</v>
      </c>
    </row>
    <row r="222" spans="2:7" x14ac:dyDescent="0.35">
      <c r="B222" s="1">
        <v>45146</v>
      </c>
      <c r="C222">
        <f>MONTH(calendar[[#This Row],[cal_date]])</f>
        <v>8</v>
      </c>
      <c r="D222" t="str">
        <f>TEXT(calendar[[#This Row],[cal_date]],"mmmm")</f>
        <v>August</v>
      </c>
      <c r="E222">
        <f>YEAR(calendar[[#This Row],[cal_date]])</f>
        <v>2023</v>
      </c>
      <c r="F222">
        <f>WEEKDAY(calendar[[#This Row],[cal_date]],2)</f>
        <v>2</v>
      </c>
      <c r="G222" t="str">
        <f>TEXT(calendar[[#This Row],[cal_date]],"DDDD")</f>
        <v>Tuesday</v>
      </c>
    </row>
    <row r="223" spans="2:7" x14ac:dyDescent="0.35">
      <c r="B223" s="1">
        <v>45147</v>
      </c>
      <c r="C223">
        <f>MONTH(calendar[[#This Row],[cal_date]])</f>
        <v>8</v>
      </c>
      <c r="D223" t="str">
        <f>TEXT(calendar[[#This Row],[cal_date]],"mmmm")</f>
        <v>August</v>
      </c>
      <c r="E223">
        <f>YEAR(calendar[[#This Row],[cal_date]])</f>
        <v>2023</v>
      </c>
      <c r="F223">
        <f>WEEKDAY(calendar[[#This Row],[cal_date]],2)</f>
        <v>3</v>
      </c>
      <c r="G223" t="str">
        <f>TEXT(calendar[[#This Row],[cal_date]],"DDDD")</f>
        <v>Wednesday</v>
      </c>
    </row>
    <row r="224" spans="2:7" x14ac:dyDescent="0.35">
      <c r="B224" s="1">
        <v>45148</v>
      </c>
      <c r="C224">
        <f>MONTH(calendar[[#This Row],[cal_date]])</f>
        <v>8</v>
      </c>
      <c r="D224" t="str">
        <f>TEXT(calendar[[#This Row],[cal_date]],"mmmm")</f>
        <v>August</v>
      </c>
      <c r="E224">
        <f>YEAR(calendar[[#This Row],[cal_date]])</f>
        <v>2023</v>
      </c>
      <c r="F224">
        <f>WEEKDAY(calendar[[#This Row],[cal_date]],2)</f>
        <v>4</v>
      </c>
      <c r="G224" t="str">
        <f>TEXT(calendar[[#This Row],[cal_date]],"DDDD")</f>
        <v>Thursday</v>
      </c>
    </row>
    <row r="225" spans="2:7" x14ac:dyDescent="0.35">
      <c r="B225" s="1">
        <v>45149</v>
      </c>
      <c r="C225">
        <f>MONTH(calendar[[#This Row],[cal_date]])</f>
        <v>8</v>
      </c>
      <c r="D225" t="str">
        <f>TEXT(calendar[[#This Row],[cal_date]],"mmmm")</f>
        <v>August</v>
      </c>
      <c r="E225">
        <f>YEAR(calendar[[#This Row],[cal_date]])</f>
        <v>2023</v>
      </c>
      <c r="F225">
        <f>WEEKDAY(calendar[[#This Row],[cal_date]],2)</f>
        <v>5</v>
      </c>
      <c r="G225" t="str">
        <f>TEXT(calendar[[#This Row],[cal_date]],"DDDD")</f>
        <v>Friday</v>
      </c>
    </row>
    <row r="226" spans="2:7" x14ac:dyDescent="0.35">
      <c r="B226" s="1">
        <v>45150</v>
      </c>
      <c r="C226">
        <f>MONTH(calendar[[#This Row],[cal_date]])</f>
        <v>8</v>
      </c>
      <c r="D226" t="str">
        <f>TEXT(calendar[[#This Row],[cal_date]],"mmmm")</f>
        <v>August</v>
      </c>
      <c r="E226">
        <f>YEAR(calendar[[#This Row],[cal_date]])</f>
        <v>2023</v>
      </c>
      <c r="F226">
        <f>WEEKDAY(calendar[[#This Row],[cal_date]],2)</f>
        <v>6</v>
      </c>
      <c r="G226" t="str">
        <f>TEXT(calendar[[#This Row],[cal_date]],"DDDD")</f>
        <v>Saturday</v>
      </c>
    </row>
    <row r="227" spans="2:7" x14ac:dyDescent="0.35">
      <c r="B227" s="1">
        <v>45151</v>
      </c>
      <c r="C227">
        <f>MONTH(calendar[[#This Row],[cal_date]])</f>
        <v>8</v>
      </c>
      <c r="D227" t="str">
        <f>TEXT(calendar[[#This Row],[cal_date]],"mmmm")</f>
        <v>August</v>
      </c>
      <c r="E227">
        <f>YEAR(calendar[[#This Row],[cal_date]])</f>
        <v>2023</v>
      </c>
      <c r="F227">
        <f>WEEKDAY(calendar[[#This Row],[cal_date]],2)</f>
        <v>7</v>
      </c>
      <c r="G227" t="str">
        <f>TEXT(calendar[[#This Row],[cal_date]],"DDDD")</f>
        <v>Sunday</v>
      </c>
    </row>
    <row r="228" spans="2:7" x14ac:dyDescent="0.35">
      <c r="B228" s="1">
        <v>45152</v>
      </c>
      <c r="C228">
        <f>MONTH(calendar[[#This Row],[cal_date]])</f>
        <v>8</v>
      </c>
      <c r="D228" t="str">
        <f>TEXT(calendar[[#This Row],[cal_date]],"mmmm")</f>
        <v>August</v>
      </c>
      <c r="E228">
        <f>YEAR(calendar[[#This Row],[cal_date]])</f>
        <v>2023</v>
      </c>
      <c r="F228">
        <f>WEEKDAY(calendar[[#This Row],[cal_date]],2)</f>
        <v>1</v>
      </c>
      <c r="G228" t="str">
        <f>TEXT(calendar[[#This Row],[cal_date]],"DDDD")</f>
        <v>Monday</v>
      </c>
    </row>
    <row r="229" spans="2:7" x14ac:dyDescent="0.35">
      <c r="B229" s="1">
        <v>45153</v>
      </c>
      <c r="C229">
        <f>MONTH(calendar[[#This Row],[cal_date]])</f>
        <v>8</v>
      </c>
      <c r="D229" t="str">
        <f>TEXT(calendar[[#This Row],[cal_date]],"mmmm")</f>
        <v>August</v>
      </c>
      <c r="E229">
        <f>YEAR(calendar[[#This Row],[cal_date]])</f>
        <v>2023</v>
      </c>
      <c r="F229">
        <f>WEEKDAY(calendar[[#This Row],[cal_date]],2)</f>
        <v>2</v>
      </c>
      <c r="G229" t="str">
        <f>TEXT(calendar[[#This Row],[cal_date]],"DDDD")</f>
        <v>Tuesday</v>
      </c>
    </row>
    <row r="230" spans="2:7" x14ac:dyDescent="0.35">
      <c r="B230" s="1">
        <v>45154</v>
      </c>
      <c r="C230">
        <f>MONTH(calendar[[#This Row],[cal_date]])</f>
        <v>8</v>
      </c>
      <c r="D230" t="str">
        <f>TEXT(calendar[[#This Row],[cal_date]],"mmmm")</f>
        <v>August</v>
      </c>
      <c r="E230">
        <f>YEAR(calendar[[#This Row],[cal_date]])</f>
        <v>2023</v>
      </c>
      <c r="F230">
        <f>WEEKDAY(calendar[[#This Row],[cal_date]],2)</f>
        <v>3</v>
      </c>
      <c r="G230" t="str">
        <f>TEXT(calendar[[#This Row],[cal_date]],"DDDD")</f>
        <v>Wednesday</v>
      </c>
    </row>
    <row r="231" spans="2:7" x14ac:dyDescent="0.35">
      <c r="B231" s="1">
        <v>45155</v>
      </c>
      <c r="C231">
        <f>MONTH(calendar[[#This Row],[cal_date]])</f>
        <v>8</v>
      </c>
      <c r="D231" t="str">
        <f>TEXT(calendar[[#This Row],[cal_date]],"mmmm")</f>
        <v>August</v>
      </c>
      <c r="E231">
        <f>YEAR(calendar[[#This Row],[cal_date]])</f>
        <v>2023</v>
      </c>
      <c r="F231">
        <f>WEEKDAY(calendar[[#This Row],[cal_date]],2)</f>
        <v>4</v>
      </c>
      <c r="G231" t="str">
        <f>TEXT(calendar[[#This Row],[cal_date]],"DDDD")</f>
        <v>Thursday</v>
      </c>
    </row>
    <row r="232" spans="2:7" x14ac:dyDescent="0.35">
      <c r="B232" s="1">
        <v>45156</v>
      </c>
      <c r="C232">
        <f>MONTH(calendar[[#This Row],[cal_date]])</f>
        <v>8</v>
      </c>
      <c r="D232" t="str">
        <f>TEXT(calendar[[#This Row],[cal_date]],"mmmm")</f>
        <v>August</v>
      </c>
      <c r="E232">
        <f>YEAR(calendar[[#This Row],[cal_date]])</f>
        <v>2023</v>
      </c>
      <c r="F232">
        <f>WEEKDAY(calendar[[#This Row],[cal_date]],2)</f>
        <v>5</v>
      </c>
      <c r="G232" t="str">
        <f>TEXT(calendar[[#This Row],[cal_date]],"DDDD")</f>
        <v>Friday</v>
      </c>
    </row>
    <row r="233" spans="2:7" x14ac:dyDescent="0.35">
      <c r="B233" s="1">
        <v>45157</v>
      </c>
      <c r="C233">
        <f>MONTH(calendar[[#This Row],[cal_date]])</f>
        <v>8</v>
      </c>
      <c r="D233" t="str">
        <f>TEXT(calendar[[#This Row],[cal_date]],"mmmm")</f>
        <v>August</v>
      </c>
      <c r="E233">
        <f>YEAR(calendar[[#This Row],[cal_date]])</f>
        <v>2023</v>
      </c>
      <c r="F233">
        <f>WEEKDAY(calendar[[#This Row],[cal_date]],2)</f>
        <v>6</v>
      </c>
      <c r="G233" t="str">
        <f>TEXT(calendar[[#This Row],[cal_date]],"DDDD")</f>
        <v>Saturday</v>
      </c>
    </row>
    <row r="234" spans="2:7" x14ac:dyDescent="0.35">
      <c r="B234" s="1">
        <v>45158</v>
      </c>
      <c r="C234">
        <f>MONTH(calendar[[#This Row],[cal_date]])</f>
        <v>8</v>
      </c>
      <c r="D234" t="str">
        <f>TEXT(calendar[[#This Row],[cal_date]],"mmmm")</f>
        <v>August</v>
      </c>
      <c r="E234">
        <f>YEAR(calendar[[#This Row],[cal_date]])</f>
        <v>2023</v>
      </c>
      <c r="F234">
        <f>WEEKDAY(calendar[[#This Row],[cal_date]],2)</f>
        <v>7</v>
      </c>
      <c r="G234" t="str">
        <f>TEXT(calendar[[#This Row],[cal_date]],"DDDD")</f>
        <v>Sunday</v>
      </c>
    </row>
    <row r="235" spans="2:7" x14ac:dyDescent="0.35">
      <c r="B235" s="1">
        <v>45159</v>
      </c>
      <c r="C235">
        <f>MONTH(calendar[[#This Row],[cal_date]])</f>
        <v>8</v>
      </c>
      <c r="D235" t="str">
        <f>TEXT(calendar[[#This Row],[cal_date]],"mmmm")</f>
        <v>August</v>
      </c>
      <c r="E235">
        <f>YEAR(calendar[[#This Row],[cal_date]])</f>
        <v>2023</v>
      </c>
      <c r="F235">
        <f>WEEKDAY(calendar[[#This Row],[cal_date]],2)</f>
        <v>1</v>
      </c>
      <c r="G235" t="str">
        <f>TEXT(calendar[[#This Row],[cal_date]],"DDDD")</f>
        <v>Monday</v>
      </c>
    </row>
    <row r="236" spans="2:7" x14ac:dyDescent="0.35">
      <c r="B236" s="1">
        <v>45160</v>
      </c>
      <c r="C236">
        <f>MONTH(calendar[[#This Row],[cal_date]])</f>
        <v>8</v>
      </c>
      <c r="D236" t="str">
        <f>TEXT(calendar[[#This Row],[cal_date]],"mmmm")</f>
        <v>August</v>
      </c>
      <c r="E236">
        <f>YEAR(calendar[[#This Row],[cal_date]])</f>
        <v>2023</v>
      </c>
      <c r="F236">
        <f>WEEKDAY(calendar[[#This Row],[cal_date]],2)</f>
        <v>2</v>
      </c>
      <c r="G236" t="str">
        <f>TEXT(calendar[[#This Row],[cal_date]],"DDDD")</f>
        <v>Tuesday</v>
      </c>
    </row>
    <row r="237" spans="2:7" x14ac:dyDescent="0.35">
      <c r="B237" s="1">
        <v>45161</v>
      </c>
      <c r="C237">
        <f>MONTH(calendar[[#This Row],[cal_date]])</f>
        <v>8</v>
      </c>
      <c r="D237" t="str">
        <f>TEXT(calendar[[#This Row],[cal_date]],"mmmm")</f>
        <v>August</v>
      </c>
      <c r="E237">
        <f>YEAR(calendar[[#This Row],[cal_date]])</f>
        <v>2023</v>
      </c>
      <c r="F237">
        <f>WEEKDAY(calendar[[#This Row],[cal_date]],2)</f>
        <v>3</v>
      </c>
      <c r="G237" t="str">
        <f>TEXT(calendar[[#This Row],[cal_date]],"DDDD")</f>
        <v>Wednesday</v>
      </c>
    </row>
    <row r="238" spans="2:7" x14ac:dyDescent="0.35">
      <c r="B238" s="1">
        <v>45162</v>
      </c>
      <c r="C238">
        <f>MONTH(calendar[[#This Row],[cal_date]])</f>
        <v>8</v>
      </c>
      <c r="D238" t="str">
        <f>TEXT(calendar[[#This Row],[cal_date]],"mmmm")</f>
        <v>August</v>
      </c>
      <c r="E238">
        <f>YEAR(calendar[[#This Row],[cal_date]])</f>
        <v>2023</v>
      </c>
      <c r="F238">
        <f>WEEKDAY(calendar[[#This Row],[cal_date]],2)</f>
        <v>4</v>
      </c>
      <c r="G238" t="str">
        <f>TEXT(calendar[[#This Row],[cal_date]],"DDDD")</f>
        <v>Thursday</v>
      </c>
    </row>
    <row r="239" spans="2:7" x14ac:dyDescent="0.35">
      <c r="B239" s="1">
        <v>45163</v>
      </c>
      <c r="C239">
        <f>MONTH(calendar[[#This Row],[cal_date]])</f>
        <v>8</v>
      </c>
      <c r="D239" t="str">
        <f>TEXT(calendar[[#This Row],[cal_date]],"mmmm")</f>
        <v>August</v>
      </c>
      <c r="E239">
        <f>YEAR(calendar[[#This Row],[cal_date]])</f>
        <v>2023</v>
      </c>
      <c r="F239">
        <f>WEEKDAY(calendar[[#This Row],[cal_date]],2)</f>
        <v>5</v>
      </c>
      <c r="G239" t="str">
        <f>TEXT(calendar[[#This Row],[cal_date]],"DDDD")</f>
        <v>Friday</v>
      </c>
    </row>
    <row r="240" spans="2:7" x14ac:dyDescent="0.35">
      <c r="B240" s="1">
        <v>45164</v>
      </c>
      <c r="C240">
        <f>MONTH(calendar[[#This Row],[cal_date]])</f>
        <v>8</v>
      </c>
      <c r="D240" t="str">
        <f>TEXT(calendar[[#This Row],[cal_date]],"mmmm")</f>
        <v>August</v>
      </c>
      <c r="E240">
        <f>YEAR(calendar[[#This Row],[cal_date]])</f>
        <v>2023</v>
      </c>
      <c r="F240">
        <f>WEEKDAY(calendar[[#This Row],[cal_date]],2)</f>
        <v>6</v>
      </c>
      <c r="G240" t="str">
        <f>TEXT(calendar[[#This Row],[cal_date]],"DDDD")</f>
        <v>Saturday</v>
      </c>
    </row>
    <row r="241" spans="2:7" x14ac:dyDescent="0.35">
      <c r="B241" s="1">
        <v>45165</v>
      </c>
      <c r="C241">
        <f>MONTH(calendar[[#This Row],[cal_date]])</f>
        <v>8</v>
      </c>
      <c r="D241" t="str">
        <f>TEXT(calendar[[#This Row],[cal_date]],"mmmm")</f>
        <v>August</v>
      </c>
      <c r="E241">
        <f>YEAR(calendar[[#This Row],[cal_date]])</f>
        <v>2023</v>
      </c>
      <c r="F241">
        <f>WEEKDAY(calendar[[#This Row],[cal_date]],2)</f>
        <v>7</v>
      </c>
      <c r="G241" t="str">
        <f>TEXT(calendar[[#This Row],[cal_date]],"DDDD")</f>
        <v>Sunday</v>
      </c>
    </row>
    <row r="242" spans="2:7" x14ac:dyDescent="0.35">
      <c r="B242" s="1">
        <v>45166</v>
      </c>
      <c r="C242">
        <f>MONTH(calendar[[#This Row],[cal_date]])</f>
        <v>8</v>
      </c>
      <c r="D242" t="str">
        <f>TEXT(calendar[[#This Row],[cal_date]],"mmmm")</f>
        <v>August</v>
      </c>
      <c r="E242">
        <f>YEAR(calendar[[#This Row],[cal_date]])</f>
        <v>2023</v>
      </c>
      <c r="F242">
        <f>WEEKDAY(calendar[[#This Row],[cal_date]],2)</f>
        <v>1</v>
      </c>
      <c r="G242" t="str">
        <f>TEXT(calendar[[#This Row],[cal_date]],"DDDD")</f>
        <v>Monday</v>
      </c>
    </row>
    <row r="243" spans="2:7" x14ac:dyDescent="0.35">
      <c r="B243" s="1">
        <v>45167</v>
      </c>
      <c r="C243">
        <f>MONTH(calendar[[#This Row],[cal_date]])</f>
        <v>8</v>
      </c>
      <c r="D243" t="str">
        <f>TEXT(calendar[[#This Row],[cal_date]],"mmmm")</f>
        <v>August</v>
      </c>
      <c r="E243">
        <f>YEAR(calendar[[#This Row],[cal_date]])</f>
        <v>2023</v>
      </c>
      <c r="F243">
        <f>WEEKDAY(calendar[[#This Row],[cal_date]],2)</f>
        <v>2</v>
      </c>
      <c r="G243" t="str">
        <f>TEXT(calendar[[#This Row],[cal_date]],"DDDD")</f>
        <v>Tuesday</v>
      </c>
    </row>
    <row r="244" spans="2:7" x14ac:dyDescent="0.35">
      <c r="B244" s="1">
        <v>45168</v>
      </c>
      <c r="C244">
        <f>MONTH(calendar[[#This Row],[cal_date]])</f>
        <v>8</v>
      </c>
      <c r="D244" t="str">
        <f>TEXT(calendar[[#This Row],[cal_date]],"mmmm")</f>
        <v>August</v>
      </c>
      <c r="E244">
        <f>YEAR(calendar[[#This Row],[cal_date]])</f>
        <v>2023</v>
      </c>
      <c r="F244">
        <f>WEEKDAY(calendar[[#This Row],[cal_date]],2)</f>
        <v>3</v>
      </c>
      <c r="G244" t="str">
        <f>TEXT(calendar[[#This Row],[cal_date]],"DDDD")</f>
        <v>Wednesday</v>
      </c>
    </row>
    <row r="245" spans="2:7" x14ac:dyDescent="0.35">
      <c r="B245" s="1">
        <v>45169</v>
      </c>
      <c r="C245">
        <f>MONTH(calendar[[#This Row],[cal_date]])</f>
        <v>8</v>
      </c>
      <c r="D245" t="str">
        <f>TEXT(calendar[[#This Row],[cal_date]],"mmmm")</f>
        <v>August</v>
      </c>
      <c r="E245">
        <f>YEAR(calendar[[#This Row],[cal_date]])</f>
        <v>2023</v>
      </c>
      <c r="F245">
        <f>WEEKDAY(calendar[[#This Row],[cal_date]],2)</f>
        <v>4</v>
      </c>
      <c r="G245" t="str">
        <f>TEXT(calendar[[#This Row],[cal_date]],"DDDD")</f>
        <v>Thursday</v>
      </c>
    </row>
    <row r="246" spans="2:7" x14ac:dyDescent="0.35">
      <c r="B246" s="1">
        <v>45170</v>
      </c>
      <c r="C246">
        <f>MONTH(calendar[[#This Row],[cal_date]])</f>
        <v>9</v>
      </c>
      <c r="D246" t="str">
        <f>TEXT(calendar[[#This Row],[cal_date]],"mmmm")</f>
        <v>September</v>
      </c>
      <c r="E246">
        <f>YEAR(calendar[[#This Row],[cal_date]])</f>
        <v>2023</v>
      </c>
      <c r="F246">
        <f>WEEKDAY(calendar[[#This Row],[cal_date]],2)</f>
        <v>5</v>
      </c>
      <c r="G246" t="str">
        <f>TEXT(calendar[[#This Row],[cal_date]],"DDDD")</f>
        <v>Friday</v>
      </c>
    </row>
    <row r="247" spans="2:7" x14ac:dyDescent="0.35">
      <c r="B247" s="1">
        <v>45171</v>
      </c>
      <c r="C247">
        <f>MONTH(calendar[[#This Row],[cal_date]])</f>
        <v>9</v>
      </c>
      <c r="D247" t="str">
        <f>TEXT(calendar[[#This Row],[cal_date]],"mmmm")</f>
        <v>September</v>
      </c>
      <c r="E247">
        <f>YEAR(calendar[[#This Row],[cal_date]])</f>
        <v>2023</v>
      </c>
      <c r="F247">
        <f>WEEKDAY(calendar[[#This Row],[cal_date]],2)</f>
        <v>6</v>
      </c>
      <c r="G247" t="str">
        <f>TEXT(calendar[[#This Row],[cal_date]],"DDDD")</f>
        <v>Saturday</v>
      </c>
    </row>
    <row r="248" spans="2:7" x14ac:dyDescent="0.35">
      <c r="B248" s="1">
        <v>45172</v>
      </c>
      <c r="C248">
        <f>MONTH(calendar[[#This Row],[cal_date]])</f>
        <v>9</v>
      </c>
      <c r="D248" t="str">
        <f>TEXT(calendar[[#This Row],[cal_date]],"mmmm")</f>
        <v>September</v>
      </c>
      <c r="E248">
        <f>YEAR(calendar[[#This Row],[cal_date]])</f>
        <v>2023</v>
      </c>
      <c r="F248">
        <f>WEEKDAY(calendar[[#This Row],[cal_date]],2)</f>
        <v>7</v>
      </c>
      <c r="G248" t="str">
        <f>TEXT(calendar[[#This Row],[cal_date]],"DDDD")</f>
        <v>Sunday</v>
      </c>
    </row>
    <row r="249" spans="2:7" x14ac:dyDescent="0.35">
      <c r="B249" s="1">
        <v>45173</v>
      </c>
      <c r="C249">
        <f>MONTH(calendar[[#This Row],[cal_date]])</f>
        <v>9</v>
      </c>
      <c r="D249" t="str">
        <f>TEXT(calendar[[#This Row],[cal_date]],"mmmm")</f>
        <v>September</v>
      </c>
      <c r="E249">
        <f>YEAR(calendar[[#This Row],[cal_date]])</f>
        <v>2023</v>
      </c>
      <c r="F249">
        <f>WEEKDAY(calendar[[#This Row],[cal_date]],2)</f>
        <v>1</v>
      </c>
      <c r="G249" t="str">
        <f>TEXT(calendar[[#This Row],[cal_date]],"DDDD")</f>
        <v>Monday</v>
      </c>
    </row>
    <row r="250" spans="2:7" x14ac:dyDescent="0.35">
      <c r="B250" s="1">
        <v>45174</v>
      </c>
      <c r="C250">
        <f>MONTH(calendar[[#This Row],[cal_date]])</f>
        <v>9</v>
      </c>
      <c r="D250" t="str">
        <f>TEXT(calendar[[#This Row],[cal_date]],"mmmm")</f>
        <v>September</v>
      </c>
      <c r="E250">
        <f>YEAR(calendar[[#This Row],[cal_date]])</f>
        <v>2023</v>
      </c>
      <c r="F250">
        <f>WEEKDAY(calendar[[#This Row],[cal_date]],2)</f>
        <v>2</v>
      </c>
      <c r="G250" t="str">
        <f>TEXT(calendar[[#This Row],[cal_date]],"DDDD")</f>
        <v>Tuesday</v>
      </c>
    </row>
    <row r="251" spans="2:7" x14ac:dyDescent="0.35">
      <c r="B251" s="1">
        <v>45175</v>
      </c>
      <c r="C251">
        <f>MONTH(calendar[[#This Row],[cal_date]])</f>
        <v>9</v>
      </c>
      <c r="D251" t="str">
        <f>TEXT(calendar[[#This Row],[cal_date]],"mmmm")</f>
        <v>September</v>
      </c>
      <c r="E251">
        <f>YEAR(calendar[[#This Row],[cal_date]])</f>
        <v>2023</v>
      </c>
      <c r="F251">
        <f>WEEKDAY(calendar[[#This Row],[cal_date]],2)</f>
        <v>3</v>
      </c>
      <c r="G251" t="str">
        <f>TEXT(calendar[[#This Row],[cal_date]],"DDDD")</f>
        <v>Wednesday</v>
      </c>
    </row>
    <row r="252" spans="2:7" x14ac:dyDescent="0.35">
      <c r="B252" s="1">
        <v>45176</v>
      </c>
      <c r="C252">
        <f>MONTH(calendar[[#This Row],[cal_date]])</f>
        <v>9</v>
      </c>
      <c r="D252" t="str">
        <f>TEXT(calendar[[#This Row],[cal_date]],"mmmm")</f>
        <v>September</v>
      </c>
      <c r="E252">
        <f>YEAR(calendar[[#This Row],[cal_date]])</f>
        <v>2023</v>
      </c>
      <c r="F252">
        <f>WEEKDAY(calendar[[#This Row],[cal_date]],2)</f>
        <v>4</v>
      </c>
      <c r="G252" t="str">
        <f>TEXT(calendar[[#This Row],[cal_date]],"DDDD")</f>
        <v>Thursday</v>
      </c>
    </row>
    <row r="253" spans="2:7" x14ac:dyDescent="0.35">
      <c r="B253" s="1">
        <v>45177</v>
      </c>
      <c r="C253">
        <f>MONTH(calendar[[#This Row],[cal_date]])</f>
        <v>9</v>
      </c>
      <c r="D253" t="str">
        <f>TEXT(calendar[[#This Row],[cal_date]],"mmmm")</f>
        <v>September</v>
      </c>
      <c r="E253">
        <f>YEAR(calendar[[#This Row],[cal_date]])</f>
        <v>2023</v>
      </c>
      <c r="F253">
        <f>WEEKDAY(calendar[[#This Row],[cal_date]],2)</f>
        <v>5</v>
      </c>
      <c r="G253" t="str">
        <f>TEXT(calendar[[#This Row],[cal_date]],"DDDD")</f>
        <v>Friday</v>
      </c>
    </row>
    <row r="254" spans="2:7" x14ac:dyDescent="0.35">
      <c r="B254" s="1">
        <v>45178</v>
      </c>
      <c r="C254">
        <f>MONTH(calendar[[#This Row],[cal_date]])</f>
        <v>9</v>
      </c>
      <c r="D254" t="str">
        <f>TEXT(calendar[[#This Row],[cal_date]],"mmmm")</f>
        <v>September</v>
      </c>
      <c r="E254">
        <f>YEAR(calendar[[#This Row],[cal_date]])</f>
        <v>2023</v>
      </c>
      <c r="F254">
        <f>WEEKDAY(calendar[[#This Row],[cal_date]],2)</f>
        <v>6</v>
      </c>
      <c r="G254" t="str">
        <f>TEXT(calendar[[#This Row],[cal_date]],"DDDD")</f>
        <v>Saturday</v>
      </c>
    </row>
    <row r="255" spans="2:7" x14ac:dyDescent="0.35">
      <c r="B255" s="1">
        <v>45179</v>
      </c>
      <c r="C255">
        <f>MONTH(calendar[[#This Row],[cal_date]])</f>
        <v>9</v>
      </c>
      <c r="D255" t="str">
        <f>TEXT(calendar[[#This Row],[cal_date]],"mmmm")</f>
        <v>September</v>
      </c>
      <c r="E255">
        <f>YEAR(calendar[[#This Row],[cal_date]])</f>
        <v>2023</v>
      </c>
      <c r="F255">
        <f>WEEKDAY(calendar[[#This Row],[cal_date]],2)</f>
        <v>7</v>
      </c>
      <c r="G255" t="str">
        <f>TEXT(calendar[[#This Row],[cal_date]],"DDDD")</f>
        <v>Sunday</v>
      </c>
    </row>
    <row r="256" spans="2:7" x14ac:dyDescent="0.35">
      <c r="B256" s="1">
        <v>45180</v>
      </c>
      <c r="C256">
        <f>MONTH(calendar[[#This Row],[cal_date]])</f>
        <v>9</v>
      </c>
      <c r="D256" t="str">
        <f>TEXT(calendar[[#This Row],[cal_date]],"mmmm")</f>
        <v>September</v>
      </c>
      <c r="E256">
        <f>YEAR(calendar[[#This Row],[cal_date]])</f>
        <v>2023</v>
      </c>
      <c r="F256">
        <f>WEEKDAY(calendar[[#This Row],[cal_date]],2)</f>
        <v>1</v>
      </c>
      <c r="G256" t="str">
        <f>TEXT(calendar[[#This Row],[cal_date]],"DDDD")</f>
        <v>Monday</v>
      </c>
    </row>
    <row r="257" spans="2:7" x14ac:dyDescent="0.35">
      <c r="B257" s="1">
        <v>45181</v>
      </c>
      <c r="C257">
        <f>MONTH(calendar[[#This Row],[cal_date]])</f>
        <v>9</v>
      </c>
      <c r="D257" t="str">
        <f>TEXT(calendar[[#This Row],[cal_date]],"mmmm")</f>
        <v>September</v>
      </c>
      <c r="E257">
        <f>YEAR(calendar[[#This Row],[cal_date]])</f>
        <v>2023</v>
      </c>
      <c r="F257">
        <f>WEEKDAY(calendar[[#This Row],[cal_date]],2)</f>
        <v>2</v>
      </c>
      <c r="G257" t="str">
        <f>TEXT(calendar[[#This Row],[cal_date]],"DDDD")</f>
        <v>Tuesday</v>
      </c>
    </row>
    <row r="258" spans="2:7" x14ac:dyDescent="0.35">
      <c r="B258" s="1">
        <v>45182</v>
      </c>
      <c r="C258">
        <f>MONTH(calendar[[#This Row],[cal_date]])</f>
        <v>9</v>
      </c>
      <c r="D258" t="str">
        <f>TEXT(calendar[[#This Row],[cal_date]],"mmmm")</f>
        <v>September</v>
      </c>
      <c r="E258">
        <f>YEAR(calendar[[#This Row],[cal_date]])</f>
        <v>2023</v>
      </c>
      <c r="F258">
        <f>WEEKDAY(calendar[[#This Row],[cal_date]],2)</f>
        <v>3</v>
      </c>
      <c r="G258" t="str">
        <f>TEXT(calendar[[#This Row],[cal_date]],"DDDD")</f>
        <v>Wednesday</v>
      </c>
    </row>
    <row r="259" spans="2:7" x14ac:dyDescent="0.35">
      <c r="B259" s="1">
        <v>45183</v>
      </c>
      <c r="C259">
        <f>MONTH(calendar[[#This Row],[cal_date]])</f>
        <v>9</v>
      </c>
      <c r="D259" t="str">
        <f>TEXT(calendar[[#This Row],[cal_date]],"mmmm")</f>
        <v>September</v>
      </c>
      <c r="E259">
        <f>YEAR(calendar[[#This Row],[cal_date]])</f>
        <v>2023</v>
      </c>
      <c r="F259">
        <f>WEEKDAY(calendar[[#This Row],[cal_date]],2)</f>
        <v>4</v>
      </c>
      <c r="G259" t="str">
        <f>TEXT(calendar[[#This Row],[cal_date]],"DDDD")</f>
        <v>Thursday</v>
      </c>
    </row>
    <row r="260" spans="2:7" x14ac:dyDescent="0.35">
      <c r="B260" s="1">
        <v>45184</v>
      </c>
      <c r="C260">
        <f>MONTH(calendar[[#This Row],[cal_date]])</f>
        <v>9</v>
      </c>
      <c r="D260" t="str">
        <f>TEXT(calendar[[#This Row],[cal_date]],"mmmm")</f>
        <v>September</v>
      </c>
      <c r="E260">
        <f>YEAR(calendar[[#This Row],[cal_date]])</f>
        <v>2023</v>
      </c>
      <c r="F260">
        <f>WEEKDAY(calendar[[#This Row],[cal_date]],2)</f>
        <v>5</v>
      </c>
      <c r="G260" t="str">
        <f>TEXT(calendar[[#This Row],[cal_date]],"DDDD")</f>
        <v>Friday</v>
      </c>
    </row>
    <row r="261" spans="2:7" x14ac:dyDescent="0.35">
      <c r="B261" s="1">
        <v>45185</v>
      </c>
      <c r="C261">
        <f>MONTH(calendar[[#This Row],[cal_date]])</f>
        <v>9</v>
      </c>
      <c r="D261" t="str">
        <f>TEXT(calendar[[#This Row],[cal_date]],"mmmm")</f>
        <v>September</v>
      </c>
      <c r="E261">
        <f>YEAR(calendar[[#This Row],[cal_date]])</f>
        <v>2023</v>
      </c>
      <c r="F261">
        <f>WEEKDAY(calendar[[#This Row],[cal_date]],2)</f>
        <v>6</v>
      </c>
      <c r="G261" t="str">
        <f>TEXT(calendar[[#This Row],[cal_date]],"DDDD")</f>
        <v>Saturday</v>
      </c>
    </row>
    <row r="262" spans="2:7" x14ac:dyDescent="0.35">
      <c r="B262" s="1">
        <v>45186</v>
      </c>
      <c r="C262">
        <f>MONTH(calendar[[#This Row],[cal_date]])</f>
        <v>9</v>
      </c>
      <c r="D262" t="str">
        <f>TEXT(calendar[[#This Row],[cal_date]],"mmmm")</f>
        <v>September</v>
      </c>
      <c r="E262">
        <f>YEAR(calendar[[#This Row],[cal_date]])</f>
        <v>2023</v>
      </c>
      <c r="F262">
        <f>WEEKDAY(calendar[[#This Row],[cal_date]],2)</f>
        <v>7</v>
      </c>
      <c r="G262" t="str">
        <f>TEXT(calendar[[#This Row],[cal_date]],"DDDD")</f>
        <v>Sunday</v>
      </c>
    </row>
    <row r="263" spans="2:7" x14ac:dyDescent="0.35">
      <c r="B263" s="1">
        <v>45187</v>
      </c>
      <c r="C263">
        <f>MONTH(calendar[[#This Row],[cal_date]])</f>
        <v>9</v>
      </c>
      <c r="D263" t="str">
        <f>TEXT(calendar[[#This Row],[cal_date]],"mmmm")</f>
        <v>September</v>
      </c>
      <c r="E263">
        <f>YEAR(calendar[[#This Row],[cal_date]])</f>
        <v>2023</v>
      </c>
      <c r="F263">
        <f>WEEKDAY(calendar[[#This Row],[cal_date]],2)</f>
        <v>1</v>
      </c>
      <c r="G263" t="str">
        <f>TEXT(calendar[[#This Row],[cal_date]],"DDDD")</f>
        <v>Monday</v>
      </c>
    </row>
    <row r="264" spans="2:7" x14ac:dyDescent="0.35">
      <c r="B264" s="1">
        <v>45188</v>
      </c>
      <c r="C264">
        <f>MONTH(calendar[[#This Row],[cal_date]])</f>
        <v>9</v>
      </c>
      <c r="D264" t="str">
        <f>TEXT(calendar[[#This Row],[cal_date]],"mmmm")</f>
        <v>September</v>
      </c>
      <c r="E264">
        <f>YEAR(calendar[[#This Row],[cal_date]])</f>
        <v>2023</v>
      </c>
      <c r="F264">
        <f>WEEKDAY(calendar[[#This Row],[cal_date]],2)</f>
        <v>2</v>
      </c>
      <c r="G264" t="str">
        <f>TEXT(calendar[[#This Row],[cal_date]],"DDDD")</f>
        <v>Tuesday</v>
      </c>
    </row>
    <row r="265" spans="2:7" x14ac:dyDescent="0.35">
      <c r="B265" s="1">
        <v>45189</v>
      </c>
      <c r="C265">
        <f>MONTH(calendar[[#This Row],[cal_date]])</f>
        <v>9</v>
      </c>
      <c r="D265" t="str">
        <f>TEXT(calendar[[#This Row],[cal_date]],"mmmm")</f>
        <v>September</v>
      </c>
      <c r="E265">
        <f>YEAR(calendar[[#This Row],[cal_date]])</f>
        <v>2023</v>
      </c>
      <c r="F265">
        <f>WEEKDAY(calendar[[#This Row],[cal_date]],2)</f>
        <v>3</v>
      </c>
      <c r="G265" t="str">
        <f>TEXT(calendar[[#This Row],[cal_date]],"DDDD")</f>
        <v>Wednesday</v>
      </c>
    </row>
    <row r="266" spans="2:7" x14ac:dyDescent="0.35">
      <c r="B266" s="1">
        <v>45190</v>
      </c>
      <c r="C266">
        <f>MONTH(calendar[[#This Row],[cal_date]])</f>
        <v>9</v>
      </c>
      <c r="D266" t="str">
        <f>TEXT(calendar[[#This Row],[cal_date]],"mmmm")</f>
        <v>September</v>
      </c>
      <c r="E266">
        <f>YEAR(calendar[[#This Row],[cal_date]])</f>
        <v>2023</v>
      </c>
      <c r="F266">
        <f>WEEKDAY(calendar[[#This Row],[cal_date]],2)</f>
        <v>4</v>
      </c>
      <c r="G266" t="str">
        <f>TEXT(calendar[[#This Row],[cal_date]],"DDDD")</f>
        <v>Thursday</v>
      </c>
    </row>
    <row r="267" spans="2:7" x14ac:dyDescent="0.35">
      <c r="B267" s="1">
        <v>45191</v>
      </c>
      <c r="C267">
        <f>MONTH(calendar[[#This Row],[cal_date]])</f>
        <v>9</v>
      </c>
      <c r="D267" t="str">
        <f>TEXT(calendar[[#This Row],[cal_date]],"mmmm")</f>
        <v>September</v>
      </c>
      <c r="E267">
        <f>YEAR(calendar[[#This Row],[cal_date]])</f>
        <v>2023</v>
      </c>
      <c r="F267">
        <f>WEEKDAY(calendar[[#This Row],[cal_date]],2)</f>
        <v>5</v>
      </c>
      <c r="G267" t="str">
        <f>TEXT(calendar[[#This Row],[cal_date]],"DDDD")</f>
        <v>Friday</v>
      </c>
    </row>
    <row r="268" spans="2:7" x14ac:dyDescent="0.35">
      <c r="B268" s="1">
        <v>45192</v>
      </c>
      <c r="C268">
        <f>MONTH(calendar[[#This Row],[cal_date]])</f>
        <v>9</v>
      </c>
      <c r="D268" t="str">
        <f>TEXT(calendar[[#This Row],[cal_date]],"mmmm")</f>
        <v>September</v>
      </c>
      <c r="E268">
        <f>YEAR(calendar[[#This Row],[cal_date]])</f>
        <v>2023</v>
      </c>
      <c r="F268">
        <f>WEEKDAY(calendar[[#This Row],[cal_date]],2)</f>
        <v>6</v>
      </c>
      <c r="G268" t="str">
        <f>TEXT(calendar[[#This Row],[cal_date]],"DDDD")</f>
        <v>Saturday</v>
      </c>
    </row>
    <row r="269" spans="2:7" x14ac:dyDescent="0.35">
      <c r="B269" s="1">
        <v>45193</v>
      </c>
      <c r="C269">
        <f>MONTH(calendar[[#This Row],[cal_date]])</f>
        <v>9</v>
      </c>
      <c r="D269" t="str">
        <f>TEXT(calendar[[#This Row],[cal_date]],"mmmm")</f>
        <v>September</v>
      </c>
      <c r="E269">
        <f>YEAR(calendar[[#This Row],[cal_date]])</f>
        <v>2023</v>
      </c>
      <c r="F269">
        <f>WEEKDAY(calendar[[#This Row],[cal_date]],2)</f>
        <v>7</v>
      </c>
      <c r="G269" t="str">
        <f>TEXT(calendar[[#This Row],[cal_date]],"DDDD")</f>
        <v>Sunday</v>
      </c>
    </row>
    <row r="270" spans="2:7" x14ac:dyDescent="0.35">
      <c r="B270" s="1">
        <v>45194</v>
      </c>
      <c r="C270">
        <f>MONTH(calendar[[#This Row],[cal_date]])</f>
        <v>9</v>
      </c>
      <c r="D270" t="str">
        <f>TEXT(calendar[[#This Row],[cal_date]],"mmmm")</f>
        <v>September</v>
      </c>
      <c r="E270">
        <f>YEAR(calendar[[#This Row],[cal_date]])</f>
        <v>2023</v>
      </c>
      <c r="F270">
        <f>WEEKDAY(calendar[[#This Row],[cal_date]],2)</f>
        <v>1</v>
      </c>
      <c r="G270" t="str">
        <f>TEXT(calendar[[#This Row],[cal_date]],"DDDD")</f>
        <v>Monday</v>
      </c>
    </row>
    <row r="271" spans="2:7" x14ac:dyDescent="0.35">
      <c r="B271" s="1">
        <v>45195</v>
      </c>
      <c r="C271">
        <f>MONTH(calendar[[#This Row],[cal_date]])</f>
        <v>9</v>
      </c>
      <c r="D271" t="str">
        <f>TEXT(calendar[[#This Row],[cal_date]],"mmmm")</f>
        <v>September</v>
      </c>
      <c r="E271">
        <f>YEAR(calendar[[#This Row],[cal_date]])</f>
        <v>2023</v>
      </c>
      <c r="F271">
        <f>WEEKDAY(calendar[[#This Row],[cal_date]],2)</f>
        <v>2</v>
      </c>
      <c r="G271" t="str">
        <f>TEXT(calendar[[#This Row],[cal_date]],"DDDD")</f>
        <v>Tuesday</v>
      </c>
    </row>
    <row r="272" spans="2:7" x14ac:dyDescent="0.35">
      <c r="B272" s="1">
        <v>45196</v>
      </c>
      <c r="C272">
        <f>MONTH(calendar[[#This Row],[cal_date]])</f>
        <v>9</v>
      </c>
      <c r="D272" t="str">
        <f>TEXT(calendar[[#This Row],[cal_date]],"mmmm")</f>
        <v>September</v>
      </c>
      <c r="E272">
        <f>YEAR(calendar[[#This Row],[cal_date]])</f>
        <v>2023</v>
      </c>
      <c r="F272">
        <f>WEEKDAY(calendar[[#This Row],[cal_date]],2)</f>
        <v>3</v>
      </c>
      <c r="G272" t="str">
        <f>TEXT(calendar[[#This Row],[cal_date]],"DDDD")</f>
        <v>Wednesday</v>
      </c>
    </row>
    <row r="273" spans="2:7" x14ac:dyDescent="0.35">
      <c r="B273" s="1">
        <v>45197</v>
      </c>
      <c r="C273">
        <f>MONTH(calendar[[#This Row],[cal_date]])</f>
        <v>9</v>
      </c>
      <c r="D273" t="str">
        <f>TEXT(calendar[[#This Row],[cal_date]],"mmmm")</f>
        <v>September</v>
      </c>
      <c r="E273">
        <f>YEAR(calendar[[#This Row],[cal_date]])</f>
        <v>2023</v>
      </c>
      <c r="F273">
        <f>WEEKDAY(calendar[[#This Row],[cal_date]],2)</f>
        <v>4</v>
      </c>
      <c r="G273" t="str">
        <f>TEXT(calendar[[#This Row],[cal_date]],"DDDD")</f>
        <v>Thursday</v>
      </c>
    </row>
    <row r="274" spans="2:7" x14ac:dyDescent="0.35">
      <c r="B274" s="1">
        <v>45198</v>
      </c>
      <c r="C274">
        <f>MONTH(calendar[[#This Row],[cal_date]])</f>
        <v>9</v>
      </c>
      <c r="D274" t="str">
        <f>TEXT(calendar[[#This Row],[cal_date]],"mmmm")</f>
        <v>September</v>
      </c>
      <c r="E274">
        <f>YEAR(calendar[[#This Row],[cal_date]])</f>
        <v>2023</v>
      </c>
      <c r="F274">
        <f>WEEKDAY(calendar[[#This Row],[cal_date]],2)</f>
        <v>5</v>
      </c>
      <c r="G274" t="str">
        <f>TEXT(calendar[[#This Row],[cal_date]],"DDDD")</f>
        <v>Friday</v>
      </c>
    </row>
    <row r="275" spans="2:7" x14ac:dyDescent="0.35">
      <c r="B275" s="1">
        <v>45199</v>
      </c>
      <c r="C275">
        <f>MONTH(calendar[[#This Row],[cal_date]])</f>
        <v>9</v>
      </c>
      <c r="D275" t="str">
        <f>TEXT(calendar[[#This Row],[cal_date]],"mmmm")</f>
        <v>September</v>
      </c>
      <c r="E275">
        <f>YEAR(calendar[[#This Row],[cal_date]])</f>
        <v>2023</v>
      </c>
      <c r="F275">
        <f>WEEKDAY(calendar[[#This Row],[cal_date]],2)</f>
        <v>6</v>
      </c>
      <c r="G275" t="str">
        <f>TEXT(calendar[[#This Row],[cal_date]],"DDDD")</f>
        <v>Saturday</v>
      </c>
    </row>
    <row r="276" spans="2:7" x14ac:dyDescent="0.35">
      <c r="B276" s="1">
        <v>45200</v>
      </c>
      <c r="C276">
        <f>MONTH(calendar[[#This Row],[cal_date]])</f>
        <v>10</v>
      </c>
      <c r="D276" t="str">
        <f>TEXT(calendar[[#This Row],[cal_date]],"mmmm")</f>
        <v>October</v>
      </c>
      <c r="E276">
        <f>YEAR(calendar[[#This Row],[cal_date]])</f>
        <v>2023</v>
      </c>
      <c r="F276">
        <f>WEEKDAY(calendar[[#This Row],[cal_date]],2)</f>
        <v>7</v>
      </c>
      <c r="G276" t="str">
        <f>TEXT(calendar[[#This Row],[cal_date]],"DDDD")</f>
        <v>Sunday</v>
      </c>
    </row>
    <row r="277" spans="2:7" x14ac:dyDescent="0.35">
      <c r="B277" s="1">
        <v>45201</v>
      </c>
      <c r="C277">
        <f>MONTH(calendar[[#This Row],[cal_date]])</f>
        <v>10</v>
      </c>
      <c r="D277" t="str">
        <f>TEXT(calendar[[#This Row],[cal_date]],"mmmm")</f>
        <v>October</v>
      </c>
      <c r="E277">
        <f>YEAR(calendar[[#This Row],[cal_date]])</f>
        <v>2023</v>
      </c>
      <c r="F277">
        <f>WEEKDAY(calendar[[#This Row],[cal_date]],2)</f>
        <v>1</v>
      </c>
      <c r="G277" t="str">
        <f>TEXT(calendar[[#This Row],[cal_date]],"DDDD")</f>
        <v>Monday</v>
      </c>
    </row>
    <row r="278" spans="2:7" x14ac:dyDescent="0.35">
      <c r="B278" s="1">
        <v>45202</v>
      </c>
      <c r="C278">
        <f>MONTH(calendar[[#This Row],[cal_date]])</f>
        <v>10</v>
      </c>
      <c r="D278" t="str">
        <f>TEXT(calendar[[#This Row],[cal_date]],"mmmm")</f>
        <v>October</v>
      </c>
      <c r="E278">
        <f>YEAR(calendar[[#This Row],[cal_date]])</f>
        <v>2023</v>
      </c>
      <c r="F278">
        <f>WEEKDAY(calendar[[#This Row],[cal_date]],2)</f>
        <v>2</v>
      </c>
      <c r="G278" t="str">
        <f>TEXT(calendar[[#This Row],[cal_date]],"DDDD")</f>
        <v>Tuesday</v>
      </c>
    </row>
    <row r="279" spans="2:7" x14ac:dyDescent="0.35">
      <c r="B279" s="1">
        <v>45203</v>
      </c>
      <c r="C279">
        <f>MONTH(calendar[[#This Row],[cal_date]])</f>
        <v>10</v>
      </c>
      <c r="D279" t="str">
        <f>TEXT(calendar[[#This Row],[cal_date]],"mmmm")</f>
        <v>October</v>
      </c>
      <c r="E279">
        <f>YEAR(calendar[[#This Row],[cal_date]])</f>
        <v>2023</v>
      </c>
      <c r="F279">
        <f>WEEKDAY(calendar[[#This Row],[cal_date]],2)</f>
        <v>3</v>
      </c>
      <c r="G279" t="str">
        <f>TEXT(calendar[[#This Row],[cal_date]],"DDDD")</f>
        <v>Wednesday</v>
      </c>
    </row>
    <row r="280" spans="2:7" x14ac:dyDescent="0.35">
      <c r="B280" s="1">
        <v>45204</v>
      </c>
      <c r="C280">
        <f>MONTH(calendar[[#This Row],[cal_date]])</f>
        <v>10</v>
      </c>
      <c r="D280" t="str">
        <f>TEXT(calendar[[#This Row],[cal_date]],"mmmm")</f>
        <v>October</v>
      </c>
      <c r="E280">
        <f>YEAR(calendar[[#This Row],[cal_date]])</f>
        <v>2023</v>
      </c>
      <c r="F280">
        <f>WEEKDAY(calendar[[#This Row],[cal_date]],2)</f>
        <v>4</v>
      </c>
      <c r="G280" t="str">
        <f>TEXT(calendar[[#This Row],[cal_date]],"DDDD")</f>
        <v>Thursday</v>
      </c>
    </row>
    <row r="281" spans="2:7" x14ac:dyDescent="0.35">
      <c r="B281" s="1">
        <v>45205</v>
      </c>
      <c r="C281">
        <f>MONTH(calendar[[#This Row],[cal_date]])</f>
        <v>10</v>
      </c>
      <c r="D281" t="str">
        <f>TEXT(calendar[[#This Row],[cal_date]],"mmmm")</f>
        <v>October</v>
      </c>
      <c r="E281">
        <f>YEAR(calendar[[#This Row],[cal_date]])</f>
        <v>2023</v>
      </c>
      <c r="F281">
        <f>WEEKDAY(calendar[[#This Row],[cal_date]],2)</f>
        <v>5</v>
      </c>
      <c r="G281" t="str">
        <f>TEXT(calendar[[#This Row],[cal_date]],"DDDD")</f>
        <v>Friday</v>
      </c>
    </row>
    <row r="282" spans="2:7" x14ac:dyDescent="0.35">
      <c r="B282" s="1">
        <v>45206</v>
      </c>
      <c r="C282">
        <f>MONTH(calendar[[#This Row],[cal_date]])</f>
        <v>10</v>
      </c>
      <c r="D282" t="str">
        <f>TEXT(calendar[[#This Row],[cal_date]],"mmmm")</f>
        <v>October</v>
      </c>
      <c r="E282">
        <f>YEAR(calendar[[#This Row],[cal_date]])</f>
        <v>2023</v>
      </c>
      <c r="F282">
        <f>WEEKDAY(calendar[[#This Row],[cal_date]],2)</f>
        <v>6</v>
      </c>
      <c r="G282" t="str">
        <f>TEXT(calendar[[#This Row],[cal_date]],"DDDD")</f>
        <v>Saturday</v>
      </c>
    </row>
    <row r="283" spans="2:7" x14ac:dyDescent="0.35">
      <c r="B283" s="1">
        <v>45207</v>
      </c>
      <c r="C283">
        <f>MONTH(calendar[[#This Row],[cal_date]])</f>
        <v>10</v>
      </c>
      <c r="D283" t="str">
        <f>TEXT(calendar[[#This Row],[cal_date]],"mmmm")</f>
        <v>October</v>
      </c>
      <c r="E283">
        <f>YEAR(calendar[[#This Row],[cal_date]])</f>
        <v>2023</v>
      </c>
      <c r="F283">
        <f>WEEKDAY(calendar[[#This Row],[cal_date]],2)</f>
        <v>7</v>
      </c>
      <c r="G283" t="str">
        <f>TEXT(calendar[[#This Row],[cal_date]],"DDDD")</f>
        <v>Sunday</v>
      </c>
    </row>
    <row r="284" spans="2:7" x14ac:dyDescent="0.35">
      <c r="B284" s="1">
        <v>45208</v>
      </c>
      <c r="C284">
        <f>MONTH(calendar[[#This Row],[cal_date]])</f>
        <v>10</v>
      </c>
      <c r="D284" t="str">
        <f>TEXT(calendar[[#This Row],[cal_date]],"mmmm")</f>
        <v>October</v>
      </c>
      <c r="E284">
        <f>YEAR(calendar[[#This Row],[cal_date]])</f>
        <v>2023</v>
      </c>
      <c r="F284">
        <f>WEEKDAY(calendar[[#This Row],[cal_date]],2)</f>
        <v>1</v>
      </c>
      <c r="G284" t="str">
        <f>TEXT(calendar[[#This Row],[cal_date]],"DDDD")</f>
        <v>Monday</v>
      </c>
    </row>
    <row r="285" spans="2:7" x14ac:dyDescent="0.35">
      <c r="B285" s="1">
        <v>45209</v>
      </c>
      <c r="C285">
        <f>MONTH(calendar[[#This Row],[cal_date]])</f>
        <v>10</v>
      </c>
      <c r="D285" t="str">
        <f>TEXT(calendar[[#This Row],[cal_date]],"mmmm")</f>
        <v>October</v>
      </c>
      <c r="E285">
        <f>YEAR(calendar[[#This Row],[cal_date]])</f>
        <v>2023</v>
      </c>
      <c r="F285">
        <f>WEEKDAY(calendar[[#This Row],[cal_date]],2)</f>
        <v>2</v>
      </c>
      <c r="G285" t="str">
        <f>TEXT(calendar[[#This Row],[cal_date]],"DDDD")</f>
        <v>Tuesday</v>
      </c>
    </row>
    <row r="286" spans="2:7" x14ac:dyDescent="0.35">
      <c r="B286" s="1">
        <v>45210</v>
      </c>
      <c r="C286">
        <f>MONTH(calendar[[#This Row],[cal_date]])</f>
        <v>10</v>
      </c>
      <c r="D286" t="str">
        <f>TEXT(calendar[[#This Row],[cal_date]],"mmmm")</f>
        <v>October</v>
      </c>
      <c r="E286">
        <f>YEAR(calendar[[#This Row],[cal_date]])</f>
        <v>2023</v>
      </c>
      <c r="F286">
        <f>WEEKDAY(calendar[[#This Row],[cal_date]],2)</f>
        <v>3</v>
      </c>
      <c r="G286" t="str">
        <f>TEXT(calendar[[#This Row],[cal_date]],"DDDD")</f>
        <v>Wednesday</v>
      </c>
    </row>
    <row r="287" spans="2:7" x14ac:dyDescent="0.35">
      <c r="B287" s="1">
        <v>45211</v>
      </c>
      <c r="C287">
        <f>MONTH(calendar[[#This Row],[cal_date]])</f>
        <v>10</v>
      </c>
      <c r="D287" t="str">
        <f>TEXT(calendar[[#This Row],[cal_date]],"mmmm")</f>
        <v>October</v>
      </c>
      <c r="E287">
        <f>YEAR(calendar[[#This Row],[cal_date]])</f>
        <v>2023</v>
      </c>
      <c r="F287">
        <f>WEEKDAY(calendar[[#This Row],[cal_date]],2)</f>
        <v>4</v>
      </c>
      <c r="G287" t="str">
        <f>TEXT(calendar[[#This Row],[cal_date]],"DDDD")</f>
        <v>Thursday</v>
      </c>
    </row>
    <row r="288" spans="2:7" x14ac:dyDescent="0.35">
      <c r="B288" s="1">
        <v>45212</v>
      </c>
      <c r="C288">
        <f>MONTH(calendar[[#This Row],[cal_date]])</f>
        <v>10</v>
      </c>
      <c r="D288" t="str">
        <f>TEXT(calendar[[#This Row],[cal_date]],"mmmm")</f>
        <v>October</v>
      </c>
      <c r="E288">
        <f>YEAR(calendar[[#This Row],[cal_date]])</f>
        <v>2023</v>
      </c>
      <c r="F288">
        <f>WEEKDAY(calendar[[#This Row],[cal_date]],2)</f>
        <v>5</v>
      </c>
      <c r="G288" t="str">
        <f>TEXT(calendar[[#This Row],[cal_date]],"DDDD")</f>
        <v>Friday</v>
      </c>
    </row>
    <row r="289" spans="2:7" x14ac:dyDescent="0.35">
      <c r="B289" s="1">
        <v>45213</v>
      </c>
      <c r="C289">
        <f>MONTH(calendar[[#This Row],[cal_date]])</f>
        <v>10</v>
      </c>
      <c r="D289" t="str">
        <f>TEXT(calendar[[#This Row],[cal_date]],"mmmm")</f>
        <v>October</v>
      </c>
      <c r="E289">
        <f>YEAR(calendar[[#This Row],[cal_date]])</f>
        <v>2023</v>
      </c>
      <c r="F289">
        <f>WEEKDAY(calendar[[#This Row],[cal_date]],2)</f>
        <v>6</v>
      </c>
      <c r="G289" t="str">
        <f>TEXT(calendar[[#This Row],[cal_date]],"DDDD")</f>
        <v>Saturday</v>
      </c>
    </row>
    <row r="290" spans="2:7" x14ac:dyDescent="0.35">
      <c r="B290" s="1">
        <v>45214</v>
      </c>
      <c r="C290">
        <f>MONTH(calendar[[#This Row],[cal_date]])</f>
        <v>10</v>
      </c>
      <c r="D290" t="str">
        <f>TEXT(calendar[[#This Row],[cal_date]],"mmmm")</f>
        <v>October</v>
      </c>
      <c r="E290">
        <f>YEAR(calendar[[#This Row],[cal_date]])</f>
        <v>2023</v>
      </c>
      <c r="F290">
        <f>WEEKDAY(calendar[[#This Row],[cal_date]],2)</f>
        <v>7</v>
      </c>
      <c r="G290" t="str">
        <f>TEXT(calendar[[#This Row],[cal_date]],"DDDD")</f>
        <v>Sunday</v>
      </c>
    </row>
    <row r="291" spans="2:7" x14ac:dyDescent="0.35">
      <c r="B291" s="1">
        <v>45215</v>
      </c>
      <c r="C291">
        <f>MONTH(calendar[[#This Row],[cal_date]])</f>
        <v>10</v>
      </c>
      <c r="D291" t="str">
        <f>TEXT(calendar[[#This Row],[cal_date]],"mmmm")</f>
        <v>October</v>
      </c>
      <c r="E291">
        <f>YEAR(calendar[[#This Row],[cal_date]])</f>
        <v>2023</v>
      </c>
      <c r="F291">
        <f>WEEKDAY(calendar[[#This Row],[cal_date]],2)</f>
        <v>1</v>
      </c>
      <c r="G291" t="str">
        <f>TEXT(calendar[[#This Row],[cal_date]],"DDDD")</f>
        <v>Monday</v>
      </c>
    </row>
    <row r="292" spans="2:7" x14ac:dyDescent="0.35">
      <c r="B292" s="1">
        <v>45216</v>
      </c>
      <c r="C292">
        <f>MONTH(calendar[[#This Row],[cal_date]])</f>
        <v>10</v>
      </c>
      <c r="D292" t="str">
        <f>TEXT(calendar[[#This Row],[cal_date]],"mmmm")</f>
        <v>October</v>
      </c>
      <c r="E292">
        <f>YEAR(calendar[[#This Row],[cal_date]])</f>
        <v>2023</v>
      </c>
      <c r="F292">
        <f>WEEKDAY(calendar[[#This Row],[cal_date]],2)</f>
        <v>2</v>
      </c>
      <c r="G292" t="str">
        <f>TEXT(calendar[[#This Row],[cal_date]],"DDDD")</f>
        <v>Tuesday</v>
      </c>
    </row>
    <row r="293" spans="2:7" x14ac:dyDescent="0.35">
      <c r="B293" s="1">
        <v>45217</v>
      </c>
      <c r="C293">
        <f>MONTH(calendar[[#This Row],[cal_date]])</f>
        <v>10</v>
      </c>
      <c r="D293" t="str">
        <f>TEXT(calendar[[#This Row],[cal_date]],"mmmm")</f>
        <v>October</v>
      </c>
      <c r="E293">
        <f>YEAR(calendar[[#This Row],[cal_date]])</f>
        <v>2023</v>
      </c>
      <c r="F293">
        <f>WEEKDAY(calendar[[#This Row],[cal_date]],2)</f>
        <v>3</v>
      </c>
      <c r="G293" t="str">
        <f>TEXT(calendar[[#This Row],[cal_date]],"DDDD")</f>
        <v>Wednesday</v>
      </c>
    </row>
    <row r="294" spans="2:7" x14ac:dyDescent="0.35">
      <c r="B294" s="1">
        <v>45218</v>
      </c>
      <c r="C294">
        <f>MONTH(calendar[[#This Row],[cal_date]])</f>
        <v>10</v>
      </c>
      <c r="D294" t="str">
        <f>TEXT(calendar[[#This Row],[cal_date]],"mmmm")</f>
        <v>October</v>
      </c>
      <c r="E294">
        <f>YEAR(calendar[[#This Row],[cal_date]])</f>
        <v>2023</v>
      </c>
      <c r="F294">
        <f>WEEKDAY(calendar[[#This Row],[cal_date]],2)</f>
        <v>4</v>
      </c>
      <c r="G294" t="str">
        <f>TEXT(calendar[[#This Row],[cal_date]],"DDDD")</f>
        <v>Thursday</v>
      </c>
    </row>
    <row r="295" spans="2:7" x14ac:dyDescent="0.35">
      <c r="B295" s="1">
        <v>45219</v>
      </c>
      <c r="C295">
        <f>MONTH(calendar[[#This Row],[cal_date]])</f>
        <v>10</v>
      </c>
      <c r="D295" t="str">
        <f>TEXT(calendar[[#This Row],[cal_date]],"mmmm")</f>
        <v>October</v>
      </c>
      <c r="E295">
        <f>YEAR(calendar[[#This Row],[cal_date]])</f>
        <v>2023</v>
      </c>
      <c r="F295">
        <f>WEEKDAY(calendar[[#This Row],[cal_date]],2)</f>
        <v>5</v>
      </c>
      <c r="G295" t="str">
        <f>TEXT(calendar[[#This Row],[cal_date]],"DDDD")</f>
        <v>Friday</v>
      </c>
    </row>
    <row r="296" spans="2:7" x14ac:dyDescent="0.35">
      <c r="B296" s="1">
        <v>45220</v>
      </c>
      <c r="C296">
        <f>MONTH(calendar[[#This Row],[cal_date]])</f>
        <v>10</v>
      </c>
      <c r="D296" t="str">
        <f>TEXT(calendar[[#This Row],[cal_date]],"mmmm")</f>
        <v>October</v>
      </c>
      <c r="E296">
        <f>YEAR(calendar[[#This Row],[cal_date]])</f>
        <v>2023</v>
      </c>
      <c r="F296">
        <f>WEEKDAY(calendar[[#This Row],[cal_date]],2)</f>
        <v>6</v>
      </c>
      <c r="G296" t="str">
        <f>TEXT(calendar[[#This Row],[cal_date]],"DDDD")</f>
        <v>Saturday</v>
      </c>
    </row>
    <row r="297" spans="2:7" x14ac:dyDescent="0.35">
      <c r="B297" s="1">
        <v>45221</v>
      </c>
      <c r="C297">
        <f>MONTH(calendar[[#This Row],[cal_date]])</f>
        <v>10</v>
      </c>
      <c r="D297" t="str">
        <f>TEXT(calendar[[#This Row],[cal_date]],"mmmm")</f>
        <v>October</v>
      </c>
      <c r="E297">
        <f>YEAR(calendar[[#This Row],[cal_date]])</f>
        <v>2023</v>
      </c>
      <c r="F297">
        <f>WEEKDAY(calendar[[#This Row],[cal_date]],2)</f>
        <v>7</v>
      </c>
      <c r="G297" t="str">
        <f>TEXT(calendar[[#This Row],[cal_date]],"DDDD")</f>
        <v>Sunday</v>
      </c>
    </row>
    <row r="298" spans="2:7" x14ac:dyDescent="0.35">
      <c r="B298" s="1">
        <v>45222</v>
      </c>
      <c r="C298">
        <f>MONTH(calendar[[#This Row],[cal_date]])</f>
        <v>10</v>
      </c>
      <c r="D298" t="str">
        <f>TEXT(calendar[[#This Row],[cal_date]],"mmmm")</f>
        <v>October</v>
      </c>
      <c r="E298">
        <f>YEAR(calendar[[#This Row],[cal_date]])</f>
        <v>2023</v>
      </c>
      <c r="F298">
        <f>WEEKDAY(calendar[[#This Row],[cal_date]],2)</f>
        <v>1</v>
      </c>
      <c r="G298" t="str">
        <f>TEXT(calendar[[#This Row],[cal_date]],"DDDD")</f>
        <v>Monday</v>
      </c>
    </row>
    <row r="299" spans="2:7" x14ac:dyDescent="0.35">
      <c r="B299" s="1">
        <v>45223</v>
      </c>
      <c r="C299">
        <f>MONTH(calendar[[#This Row],[cal_date]])</f>
        <v>10</v>
      </c>
      <c r="D299" t="str">
        <f>TEXT(calendar[[#This Row],[cal_date]],"mmmm")</f>
        <v>October</v>
      </c>
      <c r="E299">
        <f>YEAR(calendar[[#This Row],[cal_date]])</f>
        <v>2023</v>
      </c>
      <c r="F299">
        <f>WEEKDAY(calendar[[#This Row],[cal_date]],2)</f>
        <v>2</v>
      </c>
      <c r="G299" t="str">
        <f>TEXT(calendar[[#This Row],[cal_date]],"DDDD")</f>
        <v>Tuesday</v>
      </c>
    </row>
    <row r="300" spans="2:7" x14ac:dyDescent="0.35">
      <c r="B300" s="1">
        <v>45224</v>
      </c>
      <c r="C300">
        <f>MONTH(calendar[[#This Row],[cal_date]])</f>
        <v>10</v>
      </c>
      <c r="D300" t="str">
        <f>TEXT(calendar[[#This Row],[cal_date]],"mmmm")</f>
        <v>October</v>
      </c>
      <c r="E300">
        <f>YEAR(calendar[[#This Row],[cal_date]])</f>
        <v>2023</v>
      </c>
      <c r="F300">
        <f>WEEKDAY(calendar[[#This Row],[cal_date]],2)</f>
        <v>3</v>
      </c>
      <c r="G300" t="str">
        <f>TEXT(calendar[[#This Row],[cal_date]],"DDDD")</f>
        <v>Wednesday</v>
      </c>
    </row>
    <row r="301" spans="2:7" x14ac:dyDescent="0.35">
      <c r="B301" s="1">
        <v>45225</v>
      </c>
      <c r="C301">
        <f>MONTH(calendar[[#This Row],[cal_date]])</f>
        <v>10</v>
      </c>
      <c r="D301" t="str">
        <f>TEXT(calendar[[#This Row],[cal_date]],"mmmm")</f>
        <v>October</v>
      </c>
      <c r="E301">
        <f>YEAR(calendar[[#This Row],[cal_date]])</f>
        <v>2023</v>
      </c>
      <c r="F301">
        <f>WEEKDAY(calendar[[#This Row],[cal_date]],2)</f>
        <v>4</v>
      </c>
      <c r="G301" t="str">
        <f>TEXT(calendar[[#This Row],[cal_date]],"DDDD")</f>
        <v>Thursday</v>
      </c>
    </row>
    <row r="302" spans="2:7" x14ac:dyDescent="0.35">
      <c r="B302" s="1">
        <v>45226</v>
      </c>
      <c r="C302">
        <f>MONTH(calendar[[#This Row],[cal_date]])</f>
        <v>10</v>
      </c>
      <c r="D302" t="str">
        <f>TEXT(calendar[[#This Row],[cal_date]],"mmmm")</f>
        <v>October</v>
      </c>
      <c r="E302">
        <f>YEAR(calendar[[#This Row],[cal_date]])</f>
        <v>2023</v>
      </c>
      <c r="F302">
        <f>WEEKDAY(calendar[[#This Row],[cal_date]],2)</f>
        <v>5</v>
      </c>
      <c r="G302" t="str">
        <f>TEXT(calendar[[#This Row],[cal_date]],"DDDD")</f>
        <v>Friday</v>
      </c>
    </row>
    <row r="303" spans="2:7" x14ac:dyDescent="0.35">
      <c r="B303" s="1">
        <v>45227</v>
      </c>
      <c r="C303">
        <f>MONTH(calendar[[#This Row],[cal_date]])</f>
        <v>10</v>
      </c>
      <c r="D303" t="str">
        <f>TEXT(calendar[[#This Row],[cal_date]],"mmmm")</f>
        <v>October</v>
      </c>
      <c r="E303">
        <f>YEAR(calendar[[#This Row],[cal_date]])</f>
        <v>2023</v>
      </c>
      <c r="F303">
        <f>WEEKDAY(calendar[[#This Row],[cal_date]],2)</f>
        <v>6</v>
      </c>
      <c r="G303" t="str">
        <f>TEXT(calendar[[#This Row],[cal_date]],"DDDD")</f>
        <v>Saturday</v>
      </c>
    </row>
    <row r="304" spans="2:7" x14ac:dyDescent="0.35">
      <c r="B304" s="1">
        <v>45228</v>
      </c>
      <c r="C304">
        <f>MONTH(calendar[[#This Row],[cal_date]])</f>
        <v>10</v>
      </c>
      <c r="D304" t="str">
        <f>TEXT(calendar[[#This Row],[cal_date]],"mmmm")</f>
        <v>October</v>
      </c>
      <c r="E304">
        <f>YEAR(calendar[[#This Row],[cal_date]])</f>
        <v>2023</v>
      </c>
      <c r="F304">
        <f>WEEKDAY(calendar[[#This Row],[cal_date]],2)</f>
        <v>7</v>
      </c>
      <c r="G304" t="str">
        <f>TEXT(calendar[[#This Row],[cal_date]],"DDDD")</f>
        <v>Sunday</v>
      </c>
    </row>
    <row r="305" spans="2:7" x14ac:dyDescent="0.35">
      <c r="B305" s="1">
        <v>45229</v>
      </c>
      <c r="C305">
        <f>MONTH(calendar[[#This Row],[cal_date]])</f>
        <v>10</v>
      </c>
      <c r="D305" t="str">
        <f>TEXT(calendar[[#This Row],[cal_date]],"mmmm")</f>
        <v>October</v>
      </c>
      <c r="E305">
        <f>YEAR(calendar[[#This Row],[cal_date]])</f>
        <v>2023</v>
      </c>
      <c r="F305">
        <f>WEEKDAY(calendar[[#This Row],[cal_date]],2)</f>
        <v>1</v>
      </c>
      <c r="G305" t="str">
        <f>TEXT(calendar[[#This Row],[cal_date]],"DDDD")</f>
        <v>Monday</v>
      </c>
    </row>
    <row r="306" spans="2:7" x14ac:dyDescent="0.35">
      <c r="B306" s="1">
        <v>45230</v>
      </c>
      <c r="C306">
        <f>MONTH(calendar[[#This Row],[cal_date]])</f>
        <v>10</v>
      </c>
      <c r="D306" t="str">
        <f>TEXT(calendar[[#This Row],[cal_date]],"mmmm")</f>
        <v>October</v>
      </c>
      <c r="E306">
        <f>YEAR(calendar[[#This Row],[cal_date]])</f>
        <v>2023</v>
      </c>
      <c r="F306">
        <f>WEEKDAY(calendar[[#This Row],[cal_date]],2)</f>
        <v>2</v>
      </c>
      <c r="G306" t="str">
        <f>TEXT(calendar[[#This Row],[cal_date]],"DDDD")</f>
        <v>Tuesday</v>
      </c>
    </row>
    <row r="307" spans="2:7" x14ac:dyDescent="0.35">
      <c r="B307" s="1">
        <v>45231</v>
      </c>
      <c r="C307">
        <f>MONTH(calendar[[#This Row],[cal_date]])</f>
        <v>11</v>
      </c>
      <c r="D307" t="str">
        <f>TEXT(calendar[[#This Row],[cal_date]],"mmmm")</f>
        <v>November</v>
      </c>
      <c r="E307">
        <f>YEAR(calendar[[#This Row],[cal_date]])</f>
        <v>2023</v>
      </c>
      <c r="F307">
        <f>WEEKDAY(calendar[[#This Row],[cal_date]],2)</f>
        <v>3</v>
      </c>
      <c r="G307" t="str">
        <f>TEXT(calendar[[#This Row],[cal_date]],"DDDD")</f>
        <v>Wednesday</v>
      </c>
    </row>
    <row r="308" spans="2:7" x14ac:dyDescent="0.35">
      <c r="B308" s="1">
        <v>45232</v>
      </c>
      <c r="C308">
        <f>MONTH(calendar[[#This Row],[cal_date]])</f>
        <v>11</v>
      </c>
      <c r="D308" t="str">
        <f>TEXT(calendar[[#This Row],[cal_date]],"mmmm")</f>
        <v>November</v>
      </c>
      <c r="E308">
        <f>YEAR(calendar[[#This Row],[cal_date]])</f>
        <v>2023</v>
      </c>
      <c r="F308">
        <f>WEEKDAY(calendar[[#This Row],[cal_date]],2)</f>
        <v>4</v>
      </c>
      <c r="G308" t="str">
        <f>TEXT(calendar[[#This Row],[cal_date]],"DDDD")</f>
        <v>Thursday</v>
      </c>
    </row>
    <row r="309" spans="2:7" x14ac:dyDescent="0.35">
      <c r="B309" s="1">
        <v>45233</v>
      </c>
      <c r="C309">
        <f>MONTH(calendar[[#This Row],[cal_date]])</f>
        <v>11</v>
      </c>
      <c r="D309" t="str">
        <f>TEXT(calendar[[#This Row],[cal_date]],"mmmm")</f>
        <v>November</v>
      </c>
      <c r="E309">
        <f>YEAR(calendar[[#This Row],[cal_date]])</f>
        <v>2023</v>
      </c>
      <c r="F309">
        <f>WEEKDAY(calendar[[#This Row],[cal_date]],2)</f>
        <v>5</v>
      </c>
      <c r="G309" t="str">
        <f>TEXT(calendar[[#This Row],[cal_date]],"DDDD")</f>
        <v>Friday</v>
      </c>
    </row>
    <row r="310" spans="2:7" x14ac:dyDescent="0.35">
      <c r="B310" s="1">
        <v>45234</v>
      </c>
      <c r="C310">
        <f>MONTH(calendar[[#This Row],[cal_date]])</f>
        <v>11</v>
      </c>
      <c r="D310" t="str">
        <f>TEXT(calendar[[#This Row],[cal_date]],"mmmm")</f>
        <v>November</v>
      </c>
      <c r="E310">
        <f>YEAR(calendar[[#This Row],[cal_date]])</f>
        <v>2023</v>
      </c>
      <c r="F310">
        <f>WEEKDAY(calendar[[#This Row],[cal_date]],2)</f>
        <v>6</v>
      </c>
      <c r="G310" t="str">
        <f>TEXT(calendar[[#This Row],[cal_date]],"DDDD")</f>
        <v>Saturday</v>
      </c>
    </row>
    <row r="311" spans="2:7" x14ac:dyDescent="0.35">
      <c r="B311" s="1">
        <v>45235</v>
      </c>
      <c r="C311">
        <f>MONTH(calendar[[#This Row],[cal_date]])</f>
        <v>11</v>
      </c>
      <c r="D311" t="str">
        <f>TEXT(calendar[[#This Row],[cal_date]],"mmmm")</f>
        <v>November</v>
      </c>
      <c r="E311">
        <f>YEAR(calendar[[#This Row],[cal_date]])</f>
        <v>2023</v>
      </c>
      <c r="F311">
        <f>WEEKDAY(calendar[[#This Row],[cal_date]],2)</f>
        <v>7</v>
      </c>
      <c r="G311" t="str">
        <f>TEXT(calendar[[#This Row],[cal_date]],"DDDD")</f>
        <v>Sunday</v>
      </c>
    </row>
    <row r="312" spans="2:7" x14ac:dyDescent="0.35">
      <c r="B312" s="1">
        <v>45236</v>
      </c>
      <c r="C312">
        <f>MONTH(calendar[[#This Row],[cal_date]])</f>
        <v>11</v>
      </c>
      <c r="D312" t="str">
        <f>TEXT(calendar[[#This Row],[cal_date]],"mmmm")</f>
        <v>November</v>
      </c>
      <c r="E312">
        <f>YEAR(calendar[[#This Row],[cal_date]])</f>
        <v>2023</v>
      </c>
      <c r="F312">
        <f>WEEKDAY(calendar[[#This Row],[cal_date]],2)</f>
        <v>1</v>
      </c>
      <c r="G312" t="str">
        <f>TEXT(calendar[[#This Row],[cal_date]],"DDDD")</f>
        <v>Monday</v>
      </c>
    </row>
    <row r="313" spans="2:7" x14ac:dyDescent="0.35">
      <c r="B313" s="1">
        <v>45237</v>
      </c>
      <c r="C313">
        <f>MONTH(calendar[[#This Row],[cal_date]])</f>
        <v>11</v>
      </c>
      <c r="D313" t="str">
        <f>TEXT(calendar[[#This Row],[cal_date]],"mmmm")</f>
        <v>November</v>
      </c>
      <c r="E313">
        <f>YEAR(calendar[[#This Row],[cal_date]])</f>
        <v>2023</v>
      </c>
      <c r="F313">
        <f>WEEKDAY(calendar[[#This Row],[cal_date]],2)</f>
        <v>2</v>
      </c>
      <c r="G313" t="str">
        <f>TEXT(calendar[[#This Row],[cal_date]],"DDDD")</f>
        <v>Tuesday</v>
      </c>
    </row>
    <row r="314" spans="2:7" x14ac:dyDescent="0.35">
      <c r="B314" s="1">
        <v>45238</v>
      </c>
      <c r="C314">
        <f>MONTH(calendar[[#This Row],[cal_date]])</f>
        <v>11</v>
      </c>
      <c r="D314" t="str">
        <f>TEXT(calendar[[#This Row],[cal_date]],"mmmm")</f>
        <v>November</v>
      </c>
      <c r="E314">
        <f>YEAR(calendar[[#This Row],[cal_date]])</f>
        <v>2023</v>
      </c>
      <c r="F314">
        <f>WEEKDAY(calendar[[#This Row],[cal_date]],2)</f>
        <v>3</v>
      </c>
      <c r="G314" t="str">
        <f>TEXT(calendar[[#This Row],[cal_date]],"DDDD")</f>
        <v>Wednesday</v>
      </c>
    </row>
    <row r="315" spans="2:7" x14ac:dyDescent="0.35">
      <c r="B315" s="1">
        <v>45239</v>
      </c>
      <c r="C315">
        <f>MONTH(calendar[[#This Row],[cal_date]])</f>
        <v>11</v>
      </c>
      <c r="D315" t="str">
        <f>TEXT(calendar[[#This Row],[cal_date]],"mmmm")</f>
        <v>November</v>
      </c>
      <c r="E315">
        <f>YEAR(calendar[[#This Row],[cal_date]])</f>
        <v>2023</v>
      </c>
      <c r="F315">
        <f>WEEKDAY(calendar[[#This Row],[cal_date]],2)</f>
        <v>4</v>
      </c>
      <c r="G315" t="str">
        <f>TEXT(calendar[[#This Row],[cal_date]],"DDDD")</f>
        <v>Thursday</v>
      </c>
    </row>
    <row r="316" spans="2:7" x14ac:dyDescent="0.35">
      <c r="B316" s="1">
        <v>45240</v>
      </c>
      <c r="C316">
        <f>MONTH(calendar[[#This Row],[cal_date]])</f>
        <v>11</v>
      </c>
      <c r="D316" t="str">
        <f>TEXT(calendar[[#This Row],[cal_date]],"mmmm")</f>
        <v>November</v>
      </c>
      <c r="E316">
        <f>YEAR(calendar[[#This Row],[cal_date]])</f>
        <v>2023</v>
      </c>
      <c r="F316">
        <f>WEEKDAY(calendar[[#This Row],[cal_date]],2)</f>
        <v>5</v>
      </c>
      <c r="G316" t="str">
        <f>TEXT(calendar[[#This Row],[cal_date]],"DDDD")</f>
        <v>Friday</v>
      </c>
    </row>
    <row r="317" spans="2:7" x14ac:dyDescent="0.35">
      <c r="B317" s="1">
        <v>45241</v>
      </c>
      <c r="C317">
        <f>MONTH(calendar[[#This Row],[cal_date]])</f>
        <v>11</v>
      </c>
      <c r="D317" t="str">
        <f>TEXT(calendar[[#This Row],[cal_date]],"mmmm")</f>
        <v>November</v>
      </c>
      <c r="E317">
        <f>YEAR(calendar[[#This Row],[cal_date]])</f>
        <v>2023</v>
      </c>
      <c r="F317">
        <f>WEEKDAY(calendar[[#This Row],[cal_date]],2)</f>
        <v>6</v>
      </c>
      <c r="G317" t="str">
        <f>TEXT(calendar[[#This Row],[cal_date]],"DDDD")</f>
        <v>Saturday</v>
      </c>
    </row>
    <row r="318" spans="2:7" x14ac:dyDescent="0.35">
      <c r="B318" s="1">
        <v>45242</v>
      </c>
      <c r="C318">
        <f>MONTH(calendar[[#This Row],[cal_date]])</f>
        <v>11</v>
      </c>
      <c r="D318" t="str">
        <f>TEXT(calendar[[#This Row],[cal_date]],"mmmm")</f>
        <v>November</v>
      </c>
      <c r="E318">
        <f>YEAR(calendar[[#This Row],[cal_date]])</f>
        <v>2023</v>
      </c>
      <c r="F318">
        <f>WEEKDAY(calendar[[#This Row],[cal_date]],2)</f>
        <v>7</v>
      </c>
      <c r="G318" t="str">
        <f>TEXT(calendar[[#This Row],[cal_date]],"DDDD")</f>
        <v>Sunday</v>
      </c>
    </row>
    <row r="319" spans="2:7" x14ac:dyDescent="0.35">
      <c r="B319" s="1">
        <v>45243</v>
      </c>
      <c r="C319">
        <f>MONTH(calendar[[#This Row],[cal_date]])</f>
        <v>11</v>
      </c>
      <c r="D319" t="str">
        <f>TEXT(calendar[[#This Row],[cal_date]],"mmmm")</f>
        <v>November</v>
      </c>
      <c r="E319">
        <f>YEAR(calendar[[#This Row],[cal_date]])</f>
        <v>2023</v>
      </c>
      <c r="F319">
        <f>WEEKDAY(calendar[[#This Row],[cal_date]],2)</f>
        <v>1</v>
      </c>
      <c r="G319" t="str">
        <f>TEXT(calendar[[#This Row],[cal_date]],"DDDD")</f>
        <v>Monday</v>
      </c>
    </row>
    <row r="320" spans="2:7" x14ac:dyDescent="0.35">
      <c r="B320" s="1">
        <v>45244</v>
      </c>
      <c r="C320">
        <f>MONTH(calendar[[#This Row],[cal_date]])</f>
        <v>11</v>
      </c>
      <c r="D320" t="str">
        <f>TEXT(calendar[[#This Row],[cal_date]],"mmmm")</f>
        <v>November</v>
      </c>
      <c r="E320">
        <f>YEAR(calendar[[#This Row],[cal_date]])</f>
        <v>2023</v>
      </c>
      <c r="F320">
        <f>WEEKDAY(calendar[[#This Row],[cal_date]],2)</f>
        <v>2</v>
      </c>
      <c r="G320" t="str">
        <f>TEXT(calendar[[#This Row],[cal_date]],"DDDD")</f>
        <v>Tuesday</v>
      </c>
    </row>
    <row r="321" spans="2:7" x14ac:dyDescent="0.35">
      <c r="B321" s="1">
        <v>45245</v>
      </c>
      <c r="C321">
        <f>MONTH(calendar[[#This Row],[cal_date]])</f>
        <v>11</v>
      </c>
      <c r="D321" t="str">
        <f>TEXT(calendar[[#This Row],[cal_date]],"mmmm")</f>
        <v>November</v>
      </c>
      <c r="E321">
        <f>YEAR(calendar[[#This Row],[cal_date]])</f>
        <v>2023</v>
      </c>
      <c r="F321">
        <f>WEEKDAY(calendar[[#This Row],[cal_date]],2)</f>
        <v>3</v>
      </c>
      <c r="G321" t="str">
        <f>TEXT(calendar[[#This Row],[cal_date]],"DDDD")</f>
        <v>Wednesday</v>
      </c>
    </row>
    <row r="322" spans="2:7" x14ac:dyDescent="0.35">
      <c r="B322" s="1">
        <v>45246</v>
      </c>
      <c r="C322">
        <f>MONTH(calendar[[#This Row],[cal_date]])</f>
        <v>11</v>
      </c>
      <c r="D322" t="str">
        <f>TEXT(calendar[[#This Row],[cal_date]],"mmmm")</f>
        <v>November</v>
      </c>
      <c r="E322">
        <f>YEAR(calendar[[#This Row],[cal_date]])</f>
        <v>2023</v>
      </c>
      <c r="F322">
        <f>WEEKDAY(calendar[[#This Row],[cal_date]],2)</f>
        <v>4</v>
      </c>
      <c r="G322" t="str">
        <f>TEXT(calendar[[#This Row],[cal_date]],"DDDD")</f>
        <v>Thursday</v>
      </c>
    </row>
    <row r="323" spans="2:7" x14ac:dyDescent="0.35">
      <c r="B323" s="1">
        <v>45247</v>
      </c>
      <c r="C323">
        <f>MONTH(calendar[[#This Row],[cal_date]])</f>
        <v>11</v>
      </c>
      <c r="D323" t="str">
        <f>TEXT(calendar[[#This Row],[cal_date]],"mmmm")</f>
        <v>November</v>
      </c>
      <c r="E323">
        <f>YEAR(calendar[[#This Row],[cal_date]])</f>
        <v>2023</v>
      </c>
      <c r="F323">
        <f>WEEKDAY(calendar[[#This Row],[cal_date]],2)</f>
        <v>5</v>
      </c>
      <c r="G323" t="str">
        <f>TEXT(calendar[[#This Row],[cal_date]],"DDDD")</f>
        <v>Friday</v>
      </c>
    </row>
    <row r="324" spans="2:7" x14ac:dyDescent="0.35">
      <c r="B324" s="1">
        <v>45248</v>
      </c>
      <c r="C324">
        <f>MONTH(calendar[[#This Row],[cal_date]])</f>
        <v>11</v>
      </c>
      <c r="D324" t="str">
        <f>TEXT(calendar[[#This Row],[cal_date]],"mmmm")</f>
        <v>November</v>
      </c>
      <c r="E324">
        <f>YEAR(calendar[[#This Row],[cal_date]])</f>
        <v>2023</v>
      </c>
      <c r="F324">
        <f>WEEKDAY(calendar[[#This Row],[cal_date]],2)</f>
        <v>6</v>
      </c>
      <c r="G324" t="str">
        <f>TEXT(calendar[[#This Row],[cal_date]],"DDDD")</f>
        <v>Saturday</v>
      </c>
    </row>
    <row r="325" spans="2:7" x14ac:dyDescent="0.35">
      <c r="B325" s="1">
        <v>45249</v>
      </c>
      <c r="C325">
        <f>MONTH(calendar[[#This Row],[cal_date]])</f>
        <v>11</v>
      </c>
      <c r="D325" t="str">
        <f>TEXT(calendar[[#This Row],[cal_date]],"mmmm")</f>
        <v>November</v>
      </c>
      <c r="E325">
        <f>YEAR(calendar[[#This Row],[cal_date]])</f>
        <v>2023</v>
      </c>
      <c r="F325">
        <f>WEEKDAY(calendar[[#This Row],[cal_date]],2)</f>
        <v>7</v>
      </c>
      <c r="G325" t="str">
        <f>TEXT(calendar[[#This Row],[cal_date]],"DDDD")</f>
        <v>Sunday</v>
      </c>
    </row>
    <row r="326" spans="2:7" x14ac:dyDescent="0.35">
      <c r="B326" s="1">
        <v>45250</v>
      </c>
      <c r="C326">
        <f>MONTH(calendar[[#This Row],[cal_date]])</f>
        <v>11</v>
      </c>
      <c r="D326" t="str">
        <f>TEXT(calendar[[#This Row],[cal_date]],"mmmm")</f>
        <v>November</v>
      </c>
      <c r="E326">
        <f>YEAR(calendar[[#This Row],[cal_date]])</f>
        <v>2023</v>
      </c>
      <c r="F326">
        <f>WEEKDAY(calendar[[#This Row],[cal_date]],2)</f>
        <v>1</v>
      </c>
      <c r="G326" t="str">
        <f>TEXT(calendar[[#This Row],[cal_date]],"DDDD")</f>
        <v>Monday</v>
      </c>
    </row>
    <row r="327" spans="2:7" x14ac:dyDescent="0.35">
      <c r="B327" s="1">
        <v>45251</v>
      </c>
      <c r="C327">
        <f>MONTH(calendar[[#This Row],[cal_date]])</f>
        <v>11</v>
      </c>
      <c r="D327" t="str">
        <f>TEXT(calendar[[#This Row],[cal_date]],"mmmm")</f>
        <v>November</v>
      </c>
      <c r="E327">
        <f>YEAR(calendar[[#This Row],[cal_date]])</f>
        <v>2023</v>
      </c>
      <c r="F327">
        <f>WEEKDAY(calendar[[#This Row],[cal_date]],2)</f>
        <v>2</v>
      </c>
      <c r="G327" t="str">
        <f>TEXT(calendar[[#This Row],[cal_date]],"DDDD")</f>
        <v>Tuesday</v>
      </c>
    </row>
    <row r="328" spans="2:7" x14ac:dyDescent="0.35">
      <c r="B328" s="1">
        <v>45252</v>
      </c>
      <c r="C328">
        <f>MONTH(calendar[[#This Row],[cal_date]])</f>
        <v>11</v>
      </c>
      <c r="D328" t="str">
        <f>TEXT(calendar[[#This Row],[cal_date]],"mmmm")</f>
        <v>November</v>
      </c>
      <c r="E328">
        <f>YEAR(calendar[[#This Row],[cal_date]])</f>
        <v>2023</v>
      </c>
      <c r="F328">
        <f>WEEKDAY(calendar[[#This Row],[cal_date]],2)</f>
        <v>3</v>
      </c>
      <c r="G328" t="str">
        <f>TEXT(calendar[[#This Row],[cal_date]],"DDDD")</f>
        <v>Wednesday</v>
      </c>
    </row>
    <row r="329" spans="2:7" x14ac:dyDescent="0.35">
      <c r="B329" s="1">
        <v>45253</v>
      </c>
      <c r="C329">
        <f>MONTH(calendar[[#This Row],[cal_date]])</f>
        <v>11</v>
      </c>
      <c r="D329" t="str">
        <f>TEXT(calendar[[#This Row],[cal_date]],"mmmm")</f>
        <v>November</v>
      </c>
      <c r="E329">
        <f>YEAR(calendar[[#This Row],[cal_date]])</f>
        <v>2023</v>
      </c>
      <c r="F329">
        <f>WEEKDAY(calendar[[#This Row],[cal_date]],2)</f>
        <v>4</v>
      </c>
      <c r="G329" t="str">
        <f>TEXT(calendar[[#This Row],[cal_date]],"DDDD")</f>
        <v>Thursday</v>
      </c>
    </row>
    <row r="330" spans="2:7" x14ac:dyDescent="0.35">
      <c r="B330" s="1">
        <v>45254</v>
      </c>
      <c r="C330">
        <f>MONTH(calendar[[#This Row],[cal_date]])</f>
        <v>11</v>
      </c>
      <c r="D330" t="str">
        <f>TEXT(calendar[[#This Row],[cal_date]],"mmmm")</f>
        <v>November</v>
      </c>
      <c r="E330">
        <f>YEAR(calendar[[#This Row],[cal_date]])</f>
        <v>2023</v>
      </c>
      <c r="F330">
        <f>WEEKDAY(calendar[[#This Row],[cal_date]],2)</f>
        <v>5</v>
      </c>
      <c r="G330" t="str">
        <f>TEXT(calendar[[#This Row],[cal_date]],"DDDD")</f>
        <v>Friday</v>
      </c>
    </row>
    <row r="331" spans="2:7" x14ac:dyDescent="0.35">
      <c r="B331" s="1">
        <v>45255</v>
      </c>
      <c r="C331">
        <f>MONTH(calendar[[#This Row],[cal_date]])</f>
        <v>11</v>
      </c>
      <c r="D331" t="str">
        <f>TEXT(calendar[[#This Row],[cal_date]],"mmmm")</f>
        <v>November</v>
      </c>
      <c r="E331">
        <f>YEAR(calendar[[#This Row],[cal_date]])</f>
        <v>2023</v>
      </c>
      <c r="F331">
        <f>WEEKDAY(calendar[[#This Row],[cal_date]],2)</f>
        <v>6</v>
      </c>
      <c r="G331" t="str">
        <f>TEXT(calendar[[#This Row],[cal_date]],"DDDD")</f>
        <v>Saturday</v>
      </c>
    </row>
    <row r="332" spans="2:7" x14ac:dyDescent="0.35">
      <c r="B332" s="1">
        <v>45256</v>
      </c>
      <c r="C332">
        <f>MONTH(calendar[[#This Row],[cal_date]])</f>
        <v>11</v>
      </c>
      <c r="D332" t="str">
        <f>TEXT(calendar[[#This Row],[cal_date]],"mmmm")</f>
        <v>November</v>
      </c>
      <c r="E332">
        <f>YEAR(calendar[[#This Row],[cal_date]])</f>
        <v>2023</v>
      </c>
      <c r="F332">
        <f>WEEKDAY(calendar[[#This Row],[cal_date]],2)</f>
        <v>7</v>
      </c>
      <c r="G332" t="str">
        <f>TEXT(calendar[[#This Row],[cal_date]],"DDDD")</f>
        <v>Sunday</v>
      </c>
    </row>
    <row r="333" spans="2:7" x14ac:dyDescent="0.35">
      <c r="B333" s="1">
        <v>45257</v>
      </c>
      <c r="C333">
        <f>MONTH(calendar[[#This Row],[cal_date]])</f>
        <v>11</v>
      </c>
      <c r="D333" t="str">
        <f>TEXT(calendar[[#This Row],[cal_date]],"mmmm")</f>
        <v>November</v>
      </c>
      <c r="E333">
        <f>YEAR(calendar[[#This Row],[cal_date]])</f>
        <v>2023</v>
      </c>
      <c r="F333">
        <f>WEEKDAY(calendar[[#This Row],[cal_date]],2)</f>
        <v>1</v>
      </c>
      <c r="G333" t="str">
        <f>TEXT(calendar[[#This Row],[cal_date]],"DDDD")</f>
        <v>Monday</v>
      </c>
    </row>
    <row r="334" spans="2:7" x14ac:dyDescent="0.35">
      <c r="B334" s="1">
        <v>45258</v>
      </c>
      <c r="C334">
        <f>MONTH(calendar[[#This Row],[cal_date]])</f>
        <v>11</v>
      </c>
      <c r="D334" t="str">
        <f>TEXT(calendar[[#This Row],[cal_date]],"mmmm")</f>
        <v>November</v>
      </c>
      <c r="E334">
        <f>YEAR(calendar[[#This Row],[cal_date]])</f>
        <v>2023</v>
      </c>
      <c r="F334">
        <f>WEEKDAY(calendar[[#This Row],[cal_date]],2)</f>
        <v>2</v>
      </c>
      <c r="G334" t="str">
        <f>TEXT(calendar[[#This Row],[cal_date]],"DDDD")</f>
        <v>Tuesday</v>
      </c>
    </row>
    <row r="335" spans="2:7" x14ac:dyDescent="0.35">
      <c r="B335" s="1">
        <v>45259</v>
      </c>
      <c r="C335">
        <f>MONTH(calendar[[#This Row],[cal_date]])</f>
        <v>11</v>
      </c>
      <c r="D335" t="str">
        <f>TEXT(calendar[[#This Row],[cal_date]],"mmmm")</f>
        <v>November</v>
      </c>
      <c r="E335">
        <f>YEAR(calendar[[#This Row],[cal_date]])</f>
        <v>2023</v>
      </c>
      <c r="F335">
        <f>WEEKDAY(calendar[[#This Row],[cal_date]],2)</f>
        <v>3</v>
      </c>
      <c r="G335" t="str">
        <f>TEXT(calendar[[#This Row],[cal_date]],"DDDD")</f>
        <v>Wednesday</v>
      </c>
    </row>
    <row r="336" spans="2:7" x14ac:dyDescent="0.35">
      <c r="B336" s="1">
        <v>45260</v>
      </c>
      <c r="C336">
        <f>MONTH(calendar[[#This Row],[cal_date]])</f>
        <v>11</v>
      </c>
      <c r="D336" t="str">
        <f>TEXT(calendar[[#This Row],[cal_date]],"mmmm")</f>
        <v>November</v>
      </c>
      <c r="E336">
        <f>YEAR(calendar[[#This Row],[cal_date]])</f>
        <v>2023</v>
      </c>
      <c r="F336">
        <f>WEEKDAY(calendar[[#This Row],[cal_date]],2)</f>
        <v>4</v>
      </c>
      <c r="G336" t="str">
        <f>TEXT(calendar[[#This Row],[cal_date]],"DDDD")</f>
        <v>Thursday</v>
      </c>
    </row>
    <row r="337" spans="2:7" x14ac:dyDescent="0.35">
      <c r="B337" s="1">
        <v>45261</v>
      </c>
      <c r="C337">
        <f>MONTH(calendar[[#This Row],[cal_date]])</f>
        <v>12</v>
      </c>
      <c r="D337" t="str">
        <f>TEXT(calendar[[#This Row],[cal_date]],"mmmm")</f>
        <v>December</v>
      </c>
      <c r="E337">
        <f>YEAR(calendar[[#This Row],[cal_date]])</f>
        <v>2023</v>
      </c>
      <c r="F337">
        <f>WEEKDAY(calendar[[#This Row],[cal_date]],2)</f>
        <v>5</v>
      </c>
      <c r="G337" t="str">
        <f>TEXT(calendar[[#This Row],[cal_date]],"DDDD")</f>
        <v>Friday</v>
      </c>
    </row>
    <row r="338" spans="2:7" x14ac:dyDescent="0.35">
      <c r="B338" s="1">
        <v>45262</v>
      </c>
      <c r="C338">
        <f>MONTH(calendar[[#This Row],[cal_date]])</f>
        <v>12</v>
      </c>
      <c r="D338" t="str">
        <f>TEXT(calendar[[#This Row],[cal_date]],"mmmm")</f>
        <v>December</v>
      </c>
      <c r="E338">
        <f>YEAR(calendar[[#This Row],[cal_date]])</f>
        <v>2023</v>
      </c>
      <c r="F338">
        <f>WEEKDAY(calendar[[#This Row],[cal_date]],2)</f>
        <v>6</v>
      </c>
      <c r="G338" t="str">
        <f>TEXT(calendar[[#This Row],[cal_date]],"DDDD")</f>
        <v>Saturday</v>
      </c>
    </row>
    <row r="339" spans="2:7" x14ac:dyDescent="0.35">
      <c r="B339" s="1">
        <v>45263</v>
      </c>
      <c r="C339">
        <f>MONTH(calendar[[#This Row],[cal_date]])</f>
        <v>12</v>
      </c>
      <c r="D339" t="str">
        <f>TEXT(calendar[[#This Row],[cal_date]],"mmmm")</f>
        <v>December</v>
      </c>
      <c r="E339">
        <f>YEAR(calendar[[#This Row],[cal_date]])</f>
        <v>2023</v>
      </c>
      <c r="F339">
        <f>WEEKDAY(calendar[[#This Row],[cal_date]],2)</f>
        <v>7</v>
      </c>
      <c r="G339" t="str">
        <f>TEXT(calendar[[#This Row],[cal_date]],"DDDD")</f>
        <v>Sunday</v>
      </c>
    </row>
    <row r="340" spans="2:7" x14ac:dyDescent="0.35">
      <c r="B340" s="1">
        <v>45264</v>
      </c>
      <c r="C340">
        <f>MONTH(calendar[[#This Row],[cal_date]])</f>
        <v>12</v>
      </c>
      <c r="D340" t="str">
        <f>TEXT(calendar[[#This Row],[cal_date]],"mmmm")</f>
        <v>December</v>
      </c>
      <c r="E340">
        <f>YEAR(calendar[[#This Row],[cal_date]])</f>
        <v>2023</v>
      </c>
      <c r="F340">
        <f>WEEKDAY(calendar[[#This Row],[cal_date]],2)</f>
        <v>1</v>
      </c>
      <c r="G340" t="str">
        <f>TEXT(calendar[[#This Row],[cal_date]],"DDDD")</f>
        <v>Monday</v>
      </c>
    </row>
    <row r="341" spans="2:7" x14ac:dyDescent="0.35">
      <c r="B341" s="1">
        <v>45265</v>
      </c>
      <c r="C341">
        <f>MONTH(calendar[[#This Row],[cal_date]])</f>
        <v>12</v>
      </c>
      <c r="D341" t="str">
        <f>TEXT(calendar[[#This Row],[cal_date]],"mmmm")</f>
        <v>December</v>
      </c>
      <c r="E341">
        <f>YEAR(calendar[[#This Row],[cal_date]])</f>
        <v>2023</v>
      </c>
      <c r="F341">
        <f>WEEKDAY(calendar[[#This Row],[cal_date]],2)</f>
        <v>2</v>
      </c>
      <c r="G341" t="str">
        <f>TEXT(calendar[[#This Row],[cal_date]],"DDDD")</f>
        <v>Tuesday</v>
      </c>
    </row>
    <row r="342" spans="2:7" x14ac:dyDescent="0.35">
      <c r="B342" s="1">
        <v>45266</v>
      </c>
      <c r="C342">
        <f>MONTH(calendar[[#This Row],[cal_date]])</f>
        <v>12</v>
      </c>
      <c r="D342" t="str">
        <f>TEXT(calendar[[#This Row],[cal_date]],"mmmm")</f>
        <v>December</v>
      </c>
      <c r="E342">
        <f>YEAR(calendar[[#This Row],[cal_date]])</f>
        <v>2023</v>
      </c>
      <c r="F342">
        <f>WEEKDAY(calendar[[#This Row],[cal_date]],2)</f>
        <v>3</v>
      </c>
      <c r="G342" t="str">
        <f>TEXT(calendar[[#This Row],[cal_date]],"DDDD")</f>
        <v>Wednesday</v>
      </c>
    </row>
    <row r="343" spans="2:7" x14ac:dyDescent="0.35">
      <c r="B343" s="1">
        <v>45267</v>
      </c>
      <c r="C343">
        <f>MONTH(calendar[[#This Row],[cal_date]])</f>
        <v>12</v>
      </c>
      <c r="D343" t="str">
        <f>TEXT(calendar[[#This Row],[cal_date]],"mmmm")</f>
        <v>December</v>
      </c>
      <c r="E343">
        <f>YEAR(calendar[[#This Row],[cal_date]])</f>
        <v>2023</v>
      </c>
      <c r="F343">
        <f>WEEKDAY(calendar[[#This Row],[cal_date]],2)</f>
        <v>4</v>
      </c>
      <c r="G343" t="str">
        <f>TEXT(calendar[[#This Row],[cal_date]],"DDDD")</f>
        <v>Thursday</v>
      </c>
    </row>
    <row r="344" spans="2:7" x14ac:dyDescent="0.35">
      <c r="B344" s="1">
        <v>45268</v>
      </c>
      <c r="C344">
        <f>MONTH(calendar[[#This Row],[cal_date]])</f>
        <v>12</v>
      </c>
      <c r="D344" t="str">
        <f>TEXT(calendar[[#This Row],[cal_date]],"mmmm")</f>
        <v>December</v>
      </c>
      <c r="E344">
        <f>YEAR(calendar[[#This Row],[cal_date]])</f>
        <v>2023</v>
      </c>
      <c r="F344">
        <f>WEEKDAY(calendar[[#This Row],[cal_date]],2)</f>
        <v>5</v>
      </c>
      <c r="G344" t="str">
        <f>TEXT(calendar[[#This Row],[cal_date]],"DDDD")</f>
        <v>Friday</v>
      </c>
    </row>
    <row r="345" spans="2:7" x14ac:dyDescent="0.35">
      <c r="B345" s="1">
        <v>45269</v>
      </c>
      <c r="C345">
        <f>MONTH(calendar[[#This Row],[cal_date]])</f>
        <v>12</v>
      </c>
      <c r="D345" t="str">
        <f>TEXT(calendar[[#This Row],[cal_date]],"mmmm")</f>
        <v>December</v>
      </c>
      <c r="E345">
        <f>YEAR(calendar[[#This Row],[cal_date]])</f>
        <v>2023</v>
      </c>
      <c r="F345">
        <f>WEEKDAY(calendar[[#This Row],[cal_date]],2)</f>
        <v>6</v>
      </c>
      <c r="G345" t="str">
        <f>TEXT(calendar[[#This Row],[cal_date]],"DDDD")</f>
        <v>Saturday</v>
      </c>
    </row>
    <row r="346" spans="2:7" x14ac:dyDescent="0.35">
      <c r="B346" s="1">
        <v>45270</v>
      </c>
      <c r="C346">
        <f>MONTH(calendar[[#This Row],[cal_date]])</f>
        <v>12</v>
      </c>
      <c r="D346" t="str">
        <f>TEXT(calendar[[#This Row],[cal_date]],"mmmm")</f>
        <v>December</v>
      </c>
      <c r="E346">
        <f>YEAR(calendar[[#This Row],[cal_date]])</f>
        <v>2023</v>
      </c>
      <c r="F346">
        <f>WEEKDAY(calendar[[#This Row],[cal_date]],2)</f>
        <v>7</v>
      </c>
      <c r="G346" t="str">
        <f>TEXT(calendar[[#This Row],[cal_date]],"DDDD")</f>
        <v>Sunday</v>
      </c>
    </row>
    <row r="347" spans="2:7" x14ac:dyDescent="0.35">
      <c r="B347" s="1">
        <v>45271</v>
      </c>
      <c r="C347">
        <f>MONTH(calendar[[#This Row],[cal_date]])</f>
        <v>12</v>
      </c>
      <c r="D347" t="str">
        <f>TEXT(calendar[[#This Row],[cal_date]],"mmmm")</f>
        <v>December</v>
      </c>
      <c r="E347">
        <f>YEAR(calendar[[#This Row],[cal_date]])</f>
        <v>2023</v>
      </c>
      <c r="F347">
        <f>WEEKDAY(calendar[[#This Row],[cal_date]],2)</f>
        <v>1</v>
      </c>
      <c r="G347" t="str">
        <f>TEXT(calendar[[#This Row],[cal_date]],"DDDD")</f>
        <v>Monday</v>
      </c>
    </row>
    <row r="348" spans="2:7" x14ac:dyDescent="0.35">
      <c r="B348" s="1">
        <v>45272</v>
      </c>
      <c r="C348">
        <f>MONTH(calendar[[#This Row],[cal_date]])</f>
        <v>12</v>
      </c>
      <c r="D348" t="str">
        <f>TEXT(calendar[[#This Row],[cal_date]],"mmmm")</f>
        <v>December</v>
      </c>
      <c r="E348">
        <f>YEAR(calendar[[#This Row],[cal_date]])</f>
        <v>2023</v>
      </c>
      <c r="F348">
        <f>WEEKDAY(calendar[[#This Row],[cal_date]],2)</f>
        <v>2</v>
      </c>
      <c r="G348" t="str">
        <f>TEXT(calendar[[#This Row],[cal_date]],"DDDD")</f>
        <v>Tuesday</v>
      </c>
    </row>
    <row r="349" spans="2:7" x14ac:dyDescent="0.35">
      <c r="B349" s="1">
        <v>45273</v>
      </c>
      <c r="C349">
        <f>MONTH(calendar[[#This Row],[cal_date]])</f>
        <v>12</v>
      </c>
      <c r="D349" t="str">
        <f>TEXT(calendar[[#This Row],[cal_date]],"mmmm")</f>
        <v>December</v>
      </c>
      <c r="E349">
        <f>YEAR(calendar[[#This Row],[cal_date]])</f>
        <v>2023</v>
      </c>
      <c r="F349">
        <f>WEEKDAY(calendar[[#This Row],[cal_date]],2)</f>
        <v>3</v>
      </c>
      <c r="G349" t="str">
        <f>TEXT(calendar[[#This Row],[cal_date]],"DDDD")</f>
        <v>Wednesday</v>
      </c>
    </row>
    <row r="350" spans="2:7" x14ac:dyDescent="0.35">
      <c r="B350" s="1">
        <v>45274</v>
      </c>
      <c r="C350">
        <f>MONTH(calendar[[#This Row],[cal_date]])</f>
        <v>12</v>
      </c>
      <c r="D350" t="str">
        <f>TEXT(calendar[[#This Row],[cal_date]],"mmmm")</f>
        <v>December</v>
      </c>
      <c r="E350">
        <f>YEAR(calendar[[#This Row],[cal_date]])</f>
        <v>2023</v>
      </c>
      <c r="F350">
        <f>WEEKDAY(calendar[[#This Row],[cal_date]],2)</f>
        <v>4</v>
      </c>
      <c r="G350" t="str">
        <f>TEXT(calendar[[#This Row],[cal_date]],"DDDD")</f>
        <v>Thursday</v>
      </c>
    </row>
    <row r="351" spans="2:7" x14ac:dyDescent="0.35">
      <c r="B351" s="1">
        <v>45275</v>
      </c>
      <c r="C351">
        <f>MONTH(calendar[[#This Row],[cal_date]])</f>
        <v>12</v>
      </c>
      <c r="D351" t="str">
        <f>TEXT(calendar[[#This Row],[cal_date]],"mmmm")</f>
        <v>December</v>
      </c>
      <c r="E351">
        <f>YEAR(calendar[[#This Row],[cal_date]])</f>
        <v>2023</v>
      </c>
      <c r="F351">
        <f>WEEKDAY(calendar[[#This Row],[cal_date]],2)</f>
        <v>5</v>
      </c>
      <c r="G351" t="str">
        <f>TEXT(calendar[[#This Row],[cal_date]],"DDDD")</f>
        <v>Friday</v>
      </c>
    </row>
    <row r="352" spans="2:7" x14ac:dyDescent="0.35">
      <c r="B352" s="1">
        <v>45276</v>
      </c>
      <c r="C352">
        <f>MONTH(calendar[[#This Row],[cal_date]])</f>
        <v>12</v>
      </c>
      <c r="D352" t="str">
        <f>TEXT(calendar[[#This Row],[cal_date]],"mmmm")</f>
        <v>December</v>
      </c>
      <c r="E352">
        <f>YEAR(calendar[[#This Row],[cal_date]])</f>
        <v>2023</v>
      </c>
      <c r="F352">
        <f>WEEKDAY(calendar[[#This Row],[cal_date]],2)</f>
        <v>6</v>
      </c>
      <c r="G352" t="str">
        <f>TEXT(calendar[[#This Row],[cal_date]],"DDDD")</f>
        <v>Saturday</v>
      </c>
    </row>
    <row r="353" spans="2:7" x14ac:dyDescent="0.35">
      <c r="B353" s="1">
        <v>45277</v>
      </c>
      <c r="C353">
        <f>MONTH(calendar[[#This Row],[cal_date]])</f>
        <v>12</v>
      </c>
      <c r="D353" t="str">
        <f>TEXT(calendar[[#This Row],[cal_date]],"mmmm")</f>
        <v>December</v>
      </c>
      <c r="E353">
        <f>YEAR(calendar[[#This Row],[cal_date]])</f>
        <v>2023</v>
      </c>
      <c r="F353">
        <f>WEEKDAY(calendar[[#This Row],[cal_date]],2)</f>
        <v>7</v>
      </c>
      <c r="G353" t="str">
        <f>TEXT(calendar[[#This Row],[cal_date]],"DDDD")</f>
        <v>Sunday</v>
      </c>
    </row>
    <row r="354" spans="2:7" x14ac:dyDescent="0.35">
      <c r="B354" s="1">
        <v>45278</v>
      </c>
      <c r="C354">
        <f>MONTH(calendar[[#This Row],[cal_date]])</f>
        <v>12</v>
      </c>
      <c r="D354" t="str">
        <f>TEXT(calendar[[#This Row],[cal_date]],"mmmm")</f>
        <v>December</v>
      </c>
      <c r="E354">
        <f>YEAR(calendar[[#This Row],[cal_date]])</f>
        <v>2023</v>
      </c>
      <c r="F354">
        <f>WEEKDAY(calendar[[#This Row],[cal_date]],2)</f>
        <v>1</v>
      </c>
      <c r="G354" t="str">
        <f>TEXT(calendar[[#This Row],[cal_date]],"DDDD")</f>
        <v>Monday</v>
      </c>
    </row>
    <row r="355" spans="2:7" x14ac:dyDescent="0.35">
      <c r="B355" s="1">
        <v>45279</v>
      </c>
      <c r="C355">
        <f>MONTH(calendar[[#This Row],[cal_date]])</f>
        <v>12</v>
      </c>
      <c r="D355" t="str">
        <f>TEXT(calendar[[#This Row],[cal_date]],"mmmm")</f>
        <v>December</v>
      </c>
      <c r="E355">
        <f>YEAR(calendar[[#This Row],[cal_date]])</f>
        <v>2023</v>
      </c>
      <c r="F355">
        <f>WEEKDAY(calendar[[#This Row],[cal_date]],2)</f>
        <v>2</v>
      </c>
      <c r="G355" t="str">
        <f>TEXT(calendar[[#This Row],[cal_date]],"DDDD")</f>
        <v>Tuesday</v>
      </c>
    </row>
    <row r="356" spans="2:7" x14ac:dyDescent="0.35">
      <c r="B356" s="1">
        <v>45280</v>
      </c>
      <c r="C356">
        <f>MONTH(calendar[[#This Row],[cal_date]])</f>
        <v>12</v>
      </c>
      <c r="D356" t="str">
        <f>TEXT(calendar[[#This Row],[cal_date]],"mmmm")</f>
        <v>December</v>
      </c>
      <c r="E356">
        <f>YEAR(calendar[[#This Row],[cal_date]])</f>
        <v>2023</v>
      </c>
      <c r="F356">
        <f>WEEKDAY(calendar[[#This Row],[cal_date]],2)</f>
        <v>3</v>
      </c>
      <c r="G356" t="str">
        <f>TEXT(calendar[[#This Row],[cal_date]],"DDDD")</f>
        <v>Wednesday</v>
      </c>
    </row>
    <row r="357" spans="2:7" x14ac:dyDescent="0.35">
      <c r="B357" s="1">
        <v>45281</v>
      </c>
      <c r="C357">
        <f>MONTH(calendar[[#This Row],[cal_date]])</f>
        <v>12</v>
      </c>
      <c r="D357" t="str">
        <f>TEXT(calendar[[#This Row],[cal_date]],"mmmm")</f>
        <v>December</v>
      </c>
      <c r="E357">
        <f>YEAR(calendar[[#This Row],[cal_date]])</f>
        <v>2023</v>
      </c>
      <c r="F357">
        <f>WEEKDAY(calendar[[#This Row],[cal_date]],2)</f>
        <v>4</v>
      </c>
      <c r="G357" t="str">
        <f>TEXT(calendar[[#This Row],[cal_date]],"DDDD")</f>
        <v>Thursday</v>
      </c>
    </row>
    <row r="358" spans="2:7" x14ac:dyDescent="0.35">
      <c r="B358" s="1">
        <v>45282</v>
      </c>
      <c r="C358">
        <f>MONTH(calendar[[#This Row],[cal_date]])</f>
        <v>12</v>
      </c>
      <c r="D358" t="str">
        <f>TEXT(calendar[[#This Row],[cal_date]],"mmmm")</f>
        <v>December</v>
      </c>
      <c r="E358">
        <f>YEAR(calendar[[#This Row],[cal_date]])</f>
        <v>2023</v>
      </c>
      <c r="F358">
        <f>WEEKDAY(calendar[[#This Row],[cal_date]],2)</f>
        <v>5</v>
      </c>
      <c r="G358" t="str">
        <f>TEXT(calendar[[#This Row],[cal_date]],"DDDD")</f>
        <v>Friday</v>
      </c>
    </row>
    <row r="359" spans="2:7" x14ac:dyDescent="0.35">
      <c r="B359" s="1">
        <v>45283</v>
      </c>
      <c r="C359">
        <f>MONTH(calendar[[#This Row],[cal_date]])</f>
        <v>12</v>
      </c>
      <c r="D359" t="str">
        <f>TEXT(calendar[[#This Row],[cal_date]],"mmmm")</f>
        <v>December</v>
      </c>
      <c r="E359">
        <f>YEAR(calendar[[#This Row],[cal_date]])</f>
        <v>2023</v>
      </c>
      <c r="F359">
        <f>WEEKDAY(calendar[[#This Row],[cal_date]],2)</f>
        <v>6</v>
      </c>
      <c r="G359" t="str">
        <f>TEXT(calendar[[#This Row],[cal_date]],"DDDD")</f>
        <v>Saturday</v>
      </c>
    </row>
    <row r="360" spans="2:7" x14ac:dyDescent="0.35">
      <c r="B360" s="1">
        <v>45284</v>
      </c>
      <c r="C360">
        <f>MONTH(calendar[[#This Row],[cal_date]])</f>
        <v>12</v>
      </c>
      <c r="D360" t="str">
        <f>TEXT(calendar[[#This Row],[cal_date]],"mmmm")</f>
        <v>December</v>
      </c>
      <c r="E360">
        <f>YEAR(calendar[[#This Row],[cal_date]])</f>
        <v>2023</v>
      </c>
      <c r="F360">
        <f>WEEKDAY(calendar[[#This Row],[cal_date]],2)</f>
        <v>7</v>
      </c>
      <c r="G360" t="str">
        <f>TEXT(calendar[[#This Row],[cal_date]],"DDDD")</f>
        <v>Sunday</v>
      </c>
    </row>
    <row r="361" spans="2:7" x14ac:dyDescent="0.35">
      <c r="B361" s="1">
        <v>45285</v>
      </c>
      <c r="C361">
        <f>MONTH(calendar[[#This Row],[cal_date]])</f>
        <v>12</v>
      </c>
      <c r="D361" t="str">
        <f>TEXT(calendar[[#This Row],[cal_date]],"mmmm")</f>
        <v>December</v>
      </c>
      <c r="E361">
        <f>YEAR(calendar[[#This Row],[cal_date]])</f>
        <v>2023</v>
      </c>
      <c r="F361">
        <f>WEEKDAY(calendar[[#This Row],[cal_date]],2)</f>
        <v>1</v>
      </c>
      <c r="G361" t="str">
        <f>TEXT(calendar[[#This Row],[cal_date]],"DDDD")</f>
        <v>Monday</v>
      </c>
    </row>
    <row r="362" spans="2:7" x14ac:dyDescent="0.35">
      <c r="B362" s="1">
        <v>45286</v>
      </c>
      <c r="C362">
        <f>MONTH(calendar[[#This Row],[cal_date]])</f>
        <v>12</v>
      </c>
      <c r="D362" t="str">
        <f>TEXT(calendar[[#This Row],[cal_date]],"mmmm")</f>
        <v>December</v>
      </c>
      <c r="E362">
        <f>YEAR(calendar[[#This Row],[cal_date]])</f>
        <v>2023</v>
      </c>
      <c r="F362">
        <f>WEEKDAY(calendar[[#This Row],[cal_date]],2)</f>
        <v>2</v>
      </c>
      <c r="G362" t="str">
        <f>TEXT(calendar[[#This Row],[cal_date]],"DDDD")</f>
        <v>Tuesday</v>
      </c>
    </row>
    <row r="363" spans="2:7" x14ac:dyDescent="0.35">
      <c r="B363" s="1">
        <v>45287</v>
      </c>
      <c r="C363">
        <f>MONTH(calendar[[#This Row],[cal_date]])</f>
        <v>12</v>
      </c>
      <c r="D363" t="str">
        <f>TEXT(calendar[[#This Row],[cal_date]],"mmmm")</f>
        <v>December</v>
      </c>
      <c r="E363">
        <f>YEAR(calendar[[#This Row],[cal_date]])</f>
        <v>2023</v>
      </c>
      <c r="F363">
        <f>WEEKDAY(calendar[[#This Row],[cal_date]],2)</f>
        <v>3</v>
      </c>
      <c r="G363" t="str">
        <f>TEXT(calendar[[#This Row],[cal_date]],"DDDD")</f>
        <v>Wednesday</v>
      </c>
    </row>
    <row r="364" spans="2:7" x14ac:dyDescent="0.35">
      <c r="B364" s="1">
        <v>45288</v>
      </c>
      <c r="C364">
        <f>MONTH(calendar[[#This Row],[cal_date]])</f>
        <v>12</v>
      </c>
      <c r="D364" t="str">
        <f>TEXT(calendar[[#This Row],[cal_date]],"mmmm")</f>
        <v>December</v>
      </c>
      <c r="E364">
        <f>YEAR(calendar[[#This Row],[cal_date]])</f>
        <v>2023</v>
      </c>
      <c r="F364">
        <f>WEEKDAY(calendar[[#This Row],[cal_date]],2)</f>
        <v>4</v>
      </c>
      <c r="G364" t="str">
        <f>TEXT(calendar[[#This Row],[cal_date]],"DDDD")</f>
        <v>Thursday</v>
      </c>
    </row>
    <row r="365" spans="2:7" x14ac:dyDescent="0.35">
      <c r="B365" s="1">
        <v>45289</v>
      </c>
      <c r="C365">
        <f>MONTH(calendar[[#This Row],[cal_date]])</f>
        <v>12</v>
      </c>
      <c r="D365" t="str">
        <f>TEXT(calendar[[#This Row],[cal_date]],"mmmm")</f>
        <v>December</v>
      </c>
      <c r="E365">
        <f>YEAR(calendar[[#This Row],[cal_date]])</f>
        <v>2023</v>
      </c>
      <c r="F365">
        <f>WEEKDAY(calendar[[#This Row],[cal_date]],2)</f>
        <v>5</v>
      </c>
      <c r="G365" t="str">
        <f>TEXT(calendar[[#This Row],[cal_date]],"DDDD")</f>
        <v>Friday</v>
      </c>
    </row>
    <row r="366" spans="2:7" x14ac:dyDescent="0.35">
      <c r="B366" s="1">
        <v>45290</v>
      </c>
      <c r="C366">
        <f>MONTH(calendar[[#This Row],[cal_date]])</f>
        <v>12</v>
      </c>
      <c r="D366" t="str">
        <f>TEXT(calendar[[#This Row],[cal_date]],"mmmm")</f>
        <v>December</v>
      </c>
      <c r="E366">
        <f>YEAR(calendar[[#This Row],[cal_date]])</f>
        <v>2023</v>
      </c>
      <c r="F366">
        <f>WEEKDAY(calendar[[#This Row],[cal_date]],2)</f>
        <v>6</v>
      </c>
      <c r="G366" t="str">
        <f>TEXT(calendar[[#This Row],[cal_date]],"DDDD")</f>
        <v>Saturday</v>
      </c>
    </row>
    <row r="367" spans="2:7" x14ac:dyDescent="0.35">
      <c r="B367" s="1">
        <v>45291</v>
      </c>
      <c r="C367">
        <f>MONTH(calendar[[#This Row],[cal_date]])</f>
        <v>12</v>
      </c>
      <c r="D367" t="str">
        <f>TEXT(calendar[[#This Row],[cal_date]],"mmmm")</f>
        <v>December</v>
      </c>
      <c r="E367">
        <f>YEAR(calendar[[#This Row],[cal_date]])</f>
        <v>2023</v>
      </c>
      <c r="F367">
        <f>WEEKDAY(calendar[[#This Row],[cal_date]],2)</f>
        <v>7</v>
      </c>
      <c r="G367" t="str">
        <f>TEXT(calendar[[#This Row],[cal_date]],"DDDD")</f>
        <v>Sunday</v>
      </c>
    </row>
    <row r="368" spans="2:7" x14ac:dyDescent="0.35">
      <c r="B368" s="1">
        <v>45292</v>
      </c>
      <c r="C368">
        <f>MONTH(calendar[[#This Row],[cal_date]])</f>
        <v>1</v>
      </c>
      <c r="D368" t="str">
        <f>TEXT(calendar[[#This Row],[cal_date]],"mmmm")</f>
        <v>January</v>
      </c>
      <c r="E368">
        <f>YEAR(calendar[[#This Row],[cal_date]])</f>
        <v>2024</v>
      </c>
      <c r="F368">
        <f>WEEKDAY(calendar[[#This Row],[cal_date]],2)</f>
        <v>1</v>
      </c>
      <c r="G368" t="str">
        <f>TEXT(calendar[[#This Row],[cal_date]],"DDDD")</f>
        <v>Monday</v>
      </c>
    </row>
    <row r="369" spans="2:7" x14ac:dyDescent="0.35">
      <c r="B369" s="1">
        <v>45293</v>
      </c>
      <c r="C369">
        <f>MONTH(calendar[[#This Row],[cal_date]])</f>
        <v>1</v>
      </c>
      <c r="D369" t="str">
        <f>TEXT(calendar[[#This Row],[cal_date]],"mmmm")</f>
        <v>January</v>
      </c>
      <c r="E369">
        <f>YEAR(calendar[[#This Row],[cal_date]])</f>
        <v>2024</v>
      </c>
      <c r="F369">
        <f>WEEKDAY(calendar[[#This Row],[cal_date]],2)</f>
        <v>2</v>
      </c>
      <c r="G369" t="str">
        <f>TEXT(calendar[[#This Row],[cal_date]],"DDDD")</f>
        <v>Tuesday</v>
      </c>
    </row>
    <row r="370" spans="2:7" x14ac:dyDescent="0.35">
      <c r="B370" s="1">
        <v>45294</v>
      </c>
      <c r="C370">
        <f>MONTH(calendar[[#This Row],[cal_date]])</f>
        <v>1</v>
      </c>
      <c r="D370" t="str">
        <f>TEXT(calendar[[#This Row],[cal_date]],"mmmm")</f>
        <v>January</v>
      </c>
      <c r="E370">
        <f>YEAR(calendar[[#This Row],[cal_date]])</f>
        <v>2024</v>
      </c>
      <c r="F370">
        <f>WEEKDAY(calendar[[#This Row],[cal_date]],2)</f>
        <v>3</v>
      </c>
      <c r="G370" t="str">
        <f>TEXT(calendar[[#This Row],[cal_date]],"DDDD")</f>
        <v>Wednesday</v>
      </c>
    </row>
    <row r="371" spans="2:7" x14ac:dyDescent="0.35">
      <c r="B371" s="1">
        <v>45295</v>
      </c>
      <c r="C371">
        <f>MONTH(calendar[[#This Row],[cal_date]])</f>
        <v>1</v>
      </c>
      <c r="D371" t="str">
        <f>TEXT(calendar[[#This Row],[cal_date]],"mmmm")</f>
        <v>January</v>
      </c>
      <c r="E371">
        <f>YEAR(calendar[[#This Row],[cal_date]])</f>
        <v>2024</v>
      </c>
      <c r="F371">
        <f>WEEKDAY(calendar[[#This Row],[cal_date]],2)</f>
        <v>4</v>
      </c>
      <c r="G371" t="str">
        <f>TEXT(calendar[[#This Row],[cal_date]],"DDDD")</f>
        <v>Thursday</v>
      </c>
    </row>
    <row r="372" spans="2:7" x14ac:dyDescent="0.35">
      <c r="B372" s="1">
        <v>45296</v>
      </c>
      <c r="C372">
        <f>MONTH(calendar[[#This Row],[cal_date]])</f>
        <v>1</v>
      </c>
      <c r="D372" t="str">
        <f>TEXT(calendar[[#This Row],[cal_date]],"mmmm")</f>
        <v>January</v>
      </c>
      <c r="E372">
        <f>YEAR(calendar[[#This Row],[cal_date]])</f>
        <v>2024</v>
      </c>
      <c r="F372">
        <f>WEEKDAY(calendar[[#This Row],[cal_date]],2)</f>
        <v>5</v>
      </c>
      <c r="G372" t="str">
        <f>TEXT(calendar[[#This Row],[cal_date]],"DDDD")</f>
        <v>Friday</v>
      </c>
    </row>
    <row r="373" spans="2:7" x14ac:dyDescent="0.35">
      <c r="B373" s="1">
        <v>45297</v>
      </c>
      <c r="C373">
        <f>MONTH(calendar[[#This Row],[cal_date]])</f>
        <v>1</v>
      </c>
      <c r="D373" t="str">
        <f>TEXT(calendar[[#This Row],[cal_date]],"mmmm")</f>
        <v>January</v>
      </c>
      <c r="E373">
        <f>YEAR(calendar[[#This Row],[cal_date]])</f>
        <v>2024</v>
      </c>
      <c r="F373">
        <f>WEEKDAY(calendar[[#This Row],[cal_date]],2)</f>
        <v>6</v>
      </c>
      <c r="G373" t="str">
        <f>TEXT(calendar[[#This Row],[cal_date]],"DDDD")</f>
        <v>Saturday</v>
      </c>
    </row>
    <row r="374" spans="2:7" x14ac:dyDescent="0.35">
      <c r="B374" s="1">
        <v>45298</v>
      </c>
      <c r="C374">
        <f>MONTH(calendar[[#This Row],[cal_date]])</f>
        <v>1</v>
      </c>
      <c r="D374" t="str">
        <f>TEXT(calendar[[#This Row],[cal_date]],"mmmm")</f>
        <v>January</v>
      </c>
      <c r="E374">
        <f>YEAR(calendar[[#This Row],[cal_date]])</f>
        <v>2024</v>
      </c>
      <c r="F374">
        <f>WEEKDAY(calendar[[#This Row],[cal_date]],2)</f>
        <v>7</v>
      </c>
      <c r="G374" t="str">
        <f>TEXT(calendar[[#This Row],[cal_date]],"DDDD")</f>
        <v>Sunday</v>
      </c>
    </row>
    <row r="375" spans="2:7" x14ac:dyDescent="0.35">
      <c r="B375" s="1">
        <v>45299</v>
      </c>
      <c r="C375">
        <f>MONTH(calendar[[#This Row],[cal_date]])</f>
        <v>1</v>
      </c>
      <c r="D375" t="str">
        <f>TEXT(calendar[[#This Row],[cal_date]],"mmmm")</f>
        <v>January</v>
      </c>
      <c r="E375">
        <f>YEAR(calendar[[#This Row],[cal_date]])</f>
        <v>2024</v>
      </c>
      <c r="F375">
        <f>WEEKDAY(calendar[[#This Row],[cal_date]],2)</f>
        <v>1</v>
      </c>
      <c r="G375" t="str">
        <f>TEXT(calendar[[#This Row],[cal_date]],"DDDD")</f>
        <v>Monday</v>
      </c>
    </row>
    <row r="376" spans="2:7" x14ac:dyDescent="0.35">
      <c r="B376" s="1">
        <v>45300</v>
      </c>
      <c r="C376">
        <f>MONTH(calendar[[#This Row],[cal_date]])</f>
        <v>1</v>
      </c>
      <c r="D376" t="str">
        <f>TEXT(calendar[[#This Row],[cal_date]],"mmmm")</f>
        <v>January</v>
      </c>
      <c r="E376">
        <f>YEAR(calendar[[#This Row],[cal_date]])</f>
        <v>2024</v>
      </c>
      <c r="F376">
        <f>WEEKDAY(calendar[[#This Row],[cal_date]],2)</f>
        <v>2</v>
      </c>
      <c r="G376" t="str">
        <f>TEXT(calendar[[#This Row],[cal_date]],"DDDD")</f>
        <v>Tuesday</v>
      </c>
    </row>
    <row r="377" spans="2:7" x14ac:dyDescent="0.35">
      <c r="B377" s="1">
        <v>45301</v>
      </c>
      <c r="C377">
        <f>MONTH(calendar[[#This Row],[cal_date]])</f>
        <v>1</v>
      </c>
      <c r="D377" t="str">
        <f>TEXT(calendar[[#This Row],[cal_date]],"mmmm")</f>
        <v>January</v>
      </c>
      <c r="E377">
        <f>YEAR(calendar[[#This Row],[cal_date]])</f>
        <v>2024</v>
      </c>
      <c r="F377">
        <f>WEEKDAY(calendar[[#This Row],[cal_date]],2)</f>
        <v>3</v>
      </c>
      <c r="G377" t="str">
        <f>TEXT(calendar[[#This Row],[cal_date]],"DDDD")</f>
        <v>Wednesday</v>
      </c>
    </row>
    <row r="378" spans="2:7" x14ac:dyDescent="0.35">
      <c r="B378" s="1">
        <v>45302</v>
      </c>
      <c r="C378">
        <f>MONTH(calendar[[#This Row],[cal_date]])</f>
        <v>1</v>
      </c>
      <c r="D378" t="str">
        <f>TEXT(calendar[[#This Row],[cal_date]],"mmmm")</f>
        <v>January</v>
      </c>
      <c r="E378">
        <f>YEAR(calendar[[#This Row],[cal_date]])</f>
        <v>2024</v>
      </c>
      <c r="F378">
        <f>WEEKDAY(calendar[[#This Row],[cal_date]],2)</f>
        <v>4</v>
      </c>
      <c r="G378" t="str">
        <f>TEXT(calendar[[#This Row],[cal_date]],"DDDD")</f>
        <v>Thursday</v>
      </c>
    </row>
    <row r="379" spans="2:7" x14ac:dyDescent="0.35">
      <c r="B379" s="1">
        <v>45303</v>
      </c>
      <c r="C379">
        <f>MONTH(calendar[[#This Row],[cal_date]])</f>
        <v>1</v>
      </c>
      <c r="D379" t="str">
        <f>TEXT(calendar[[#This Row],[cal_date]],"mmmm")</f>
        <v>January</v>
      </c>
      <c r="E379">
        <f>YEAR(calendar[[#This Row],[cal_date]])</f>
        <v>2024</v>
      </c>
      <c r="F379">
        <f>WEEKDAY(calendar[[#This Row],[cal_date]],2)</f>
        <v>5</v>
      </c>
      <c r="G379" t="str">
        <f>TEXT(calendar[[#This Row],[cal_date]],"DDDD")</f>
        <v>Friday</v>
      </c>
    </row>
    <row r="380" spans="2:7" x14ac:dyDescent="0.35">
      <c r="B380" s="1">
        <v>45304</v>
      </c>
      <c r="C380">
        <f>MONTH(calendar[[#This Row],[cal_date]])</f>
        <v>1</v>
      </c>
      <c r="D380" t="str">
        <f>TEXT(calendar[[#This Row],[cal_date]],"mmmm")</f>
        <v>January</v>
      </c>
      <c r="E380">
        <f>YEAR(calendar[[#This Row],[cal_date]])</f>
        <v>2024</v>
      </c>
      <c r="F380">
        <f>WEEKDAY(calendar[[#This Row],[cal_date]],2)</f>
        <v>6</v>
      </c>
      <c r="G380" t="str">
        <f>TEXT(calendar[[#This Row],[cal_date]],"DDDD")</f>
        <v>Saturday</v>
      </c>
    </row>
    <row r="381" spans="2:7" x14ac:dyDescent="0.35">
      <c r="B381" s="1">
        <v>45305</v>
      </c>
      <c r="C381">
        <f>MONTH(calendar[[#This Row],[cal_date]])</f>
        <v>1</v>
      </c>
      <c r="D381" t="str">
        <f>TEXT(calendar[[#This Row],[cal_date]],"mmmm")</f>
        <v>January</v>
      </c>
      <c r="E381">
        <f>YEAR(calendar[[#This Row],[cal_date]])</f>
        <v>2024</v>
      </c>
      <c r="F381">
        <f>WEEKDAY(calendar[[#This Row],[cal_date]],2)</f>
        <v>7</v>
      </c>
      <c r="G381" t="str">
        <f>TEXT(calendar[[#This Row],[cal_date]],"DDDD")</f>
        <v>Sunday</v>
      </c>
    </row>
    <row r="382" spans="2:7" x14ac:dyDescent="0.35">
      <c r="B382" s="1">
        <v>45306</v>
      </c>
      <c r="C382">
        <f>MONTH(calendar[[#This Row],[cal_date]])</f>
        <v>1</v>
      </c>
      <c r="D382" t="str">
        <f>TEXT(calendar[[#This Row],[cal_date]],"mmmm")</f>
        <v>January</v>
      </c>
      <c r="E382">
        <f>YEAR(calendar[[#This Row],[cal_date]])</f>
        <v>2024</v>
      </c>
      <c r="F382">
        <f>WEEKDAY(calendar[[#This Row],[cal_date]],2)</f>
        <v>1</v>
      </c>
      <c r="G382" t="str">
        <f>TEXT(calendar[[#This Row],[cal_date]],"DDDD")</f>
        <v>Monday</v>
      </c>
    </row>
    <row r="383" spans="2:7" x14ac:dyDescent="0.35">
      <c r="B383" s="1">
        <v>45307</v>
      </c>
      <c r="C383">
        <f>MONTH(calendar[[#This Row],[cal_date]])</f>
        <v>1</v>
      </c>
      <c r="D383" t="str">
        <f>TEXT(calendar[[#This Row],[cal_date]],"mmmm")</f>
        <v>January</v>
      </c>
      <c r="E383">
        <f>YEAR(calendar[[#This Row],[cal_date]])</f>
        <v>2024</v>
      </c>
      <c r="F383">
        <f>WEEKDAY(calendar[[#This Row],[cal_date]],2)</f>
        <v>2</v>
      </c>
      <c r="G383" t="str">
        <f>TEXT(calendar[[#This Row],[cal_date]],"DDDD")</f>
        <v>Tuesday</v>
      </c>
    </row>
    <row r="384" spans="2:7" x14ac:dyDescent="0.35">
      <c r="B384" s="1">
        <v>45308</v>
      </c>
      <c r="C384">
        <f>MONTH(calendar[[#This Row],[cal_date]])</f>
        <v>1</v>
      </c>
      <c r="D384" t="str">
        <f>TEXT(calendar[[#This Row],[cal_date]],"mmmm")</f>
        <v>January</v>
      </c>
      <c r="E384">
        <f>YEAR(calendar[[#This Row],[cal_date]])</f>
        <v>2024</v>
      </c>
      <c r="F384">
        <f>WEEKDAY(calendar[[#This Row],[cal_date]],2)</f>
        <v>3</v>
      </c>
      <c r="G384" t="str">
        <f>TEXT(calendar[[#This Row],[cal_date]],"DDDD")</f>
        <v>Wednesday</v>
      </c>
    </row>
    <row r="385" spans="2:7" x14ac:dyDescent="0.35">
      <c r="B385" s="1">
        <v>45309</v>
      </c>
      <c r="C385">
        <f>MONTH(calendar[[#This Row],[cal_date]])</f>
        <v>1</v>
      </c>
      <c r="D385" t="str">
        <f>TEXT(calendar[[#This Row],[cal_date]],"mmmm")</f>
        <v>January</v>
      </c>
      <c r="E385">
        <f>YEAR(calendar[[#This Row],[cal_date]])</f>
        <v>2024</v>
      </c>
      <c r="F385">
        <f>WEEKDAY(calendar[[#This Row],[cal_date]],2)</f>
        <v>4</v>
      </c>
      <c r="G385" t="str">
        <f>TEXT(calendar[[#This Row],[cal_date]],"DDDD")</f>
        <v>Thursday</v>
      </c>
    </row>
    <row r="386" spans="2:7" x14ac:dyDescent="0.35">
      <c r="B386" s="1">
        <v>45310</v>
      </c>
      <c r="C386">
        <f>MONTH(calendar[[#This Row],[cal_date]])</f>
        <v>1</v>
      </c>
      <c r="D386" t="str">
        <f>TEXT(calendar[[#This Row],[cal_date]],"mmmm")</f>
        <v>January</v>
      </c>
      <c r="E386">
        <f>YEAR(calendar[[#This Row],[cal_date]])</f>
        <v>2024</v>
      </c>
      <c r="F386">
        <f>WEEKDAY(calendar[[#This Row],[cal_date]],2)</f>
        <v>5</v>
      </c>
      <c r="G386" t="str">
        <f>TEXT(calendar[[#This Row],[cal_date]],"DDDD")</f>
        <v>Friday</v>
      </c>
    </row>
    <row r="387" spans="2:7" x14ac:dyDescent="0.35">
      <c r="B387" s="1">
        <v>45311</v>
      </c>
      <c r="C387">
        <f>MONTH(calendar[[#This Row],[cal_date]])</f>
        <v>1</v>
      </c>
      <c r="D387" t="str">
        <f>TEXT(calendar[[#This Row],[cal_date]],"mmmm")</f>
        <v>January</v>
      </c>
      <c r="E387">
        <f>YEAR(calendar[[#This Row],[cal_date]])</f>
        <v>2024</v>
      </c>
      <c r="F387">
        <f>WEEKDAY(calendar[[#This Row],[cal_date]],2)</f>
        <v>6</v>
      </c>
      <c r="G387" t="str">
        <f>TEXT(calendar[[#This Row],[cal_date]],"DDDD")</f>
        <v>Saturday</v>
      </c>
    </row>
    <row r="388" spans="2:7" x14ac:dyDescent="0.35">
      <c r="B388" s="1">
        <v>45312</v>
      </c>
      <c r="C388">
        <f>MONTH(calendar[[#This Row],[cal_date]])</f>
        <v>1</v>
      </c>
      <c r="D388" t="str">
        <f>TEXT(calendar[[#This Row],[cal_date]],"mmmm")</f>
        <v>January</v>
      </c>
      <c r="E388">
        <f>YEAR(calendar[[#This Row],[cal_date]])</f>
        <v>2024</v>
      </c>
      <c r="F388">
        <f>WEEKDAY(calendar[[#This Row],[cal_date]],2)</f>
        <v>7</v>
      </c>
      <c r="G388" t="str">
        <f>TEXT(calendar[[#This Row],[cal_date]],"DDDD")</f>
        <v>Sunday</v>
      </c>
    </row>
    <row r="389" spans="2:7" x14ac:dyDescent="0.35">
      <c r="B389" s="1">
        <v>45313</v>
      </c>
      <c r="C389">
        <f>MONTH(calendar[[#This Row],[cal_date]])</f>
        <v>1</v>
      </c>
      <c r="D389" t="str">
        <f>TEXT(calendar[[#This Row],[cal_date]],"mmmm")</f>
        <v>January</v>
      </c>
      <c r="E389">
        <f>YEAR(calendar[[#This Row],[cal_date]])</f>
        <v>2024</v>
      </c>
      <c r="F389">
        <f>WEEKDAY(calendar[[#This Row],[cal_date]],2)</f>
        <v>1</v>
      </c>
      <c r="G389" t="str">
        <f>TEXT(calendar[[#This Row],[cal_date]],"DDDD")</f>
        <v>Monday</v>
      </c>
    </row>
    <row r="390" spans="2:7" x14ac:dyDescent="0.35">
      <c r="B390" s="1">
        <v>45314</v>
      </c>
      <c r="C390">
        <f>MONTH(calendar[[#This Row],[cal_date]])</f>
        <v>1</v>
      </c>
      <c r="D390" t="str">
        <f>TEXT(calendar[[#This Row],[cal_date]],"mmmm")</f>
        <v>January</v>
      </c>
      <c r="E390">
        <f>YEAR(calendar[[#This Row],[cal_date]])</f>
        <v>2024</v>
      </c>
      <c r="F390">
        <f>WEEKDAY(calendar[[#This Row],[cal_date]],2)</f>
        <v>2</v>
      </c>
      <c r="G390" t="str">
        <f>TEXT(calendar[[#This Row],[cal_date]],"DDDD")</f>
        <v>Tuesday</v>
      </c>
    </row>
    <row r="391" spans="2:7" x14ac:dyDescent="0.35">
      <c r="B391" s="1">
        <v>45315</v>
      </c>
      <c r="C391">
        <f>MONTH(calendar[[#This Row],[cal_date]])</f>
        <v>1</v>
      </c>
      <c r="D391" t="str">
        <f>TEXT(calendar[[#This Row],[cal_date]],"mmmm")</f>
        <v>January</v>
      </c>
      <c r="E391">
        <f>YEAR(calendar[[#This Row],[cal_date]])</f>
        <v>2024</v>
      </c>
      <c r="F391">
        <f>WEEKDAY(calendar[[#This Row],[cal_date]],2)</f>
        <v>3</v>
      </c>
      <c r="G391" t="str">
        <f>TEXT(calendar[[#This Row],[cal_date]],"DDDD")</f>
        <v>Wednesday</v>
      </c>
    </row>
    <row r="392" spans="2:7" x14ac:dyDescent="0.35">
      <c r="B392" s="1">
        <v>45316</v>
      </c>
      <c r="C392">
        <f>MONTH(calendar[[#This Row],[cal_date]])</f>
        <v>1</v>
      </c>
      <c r="D392" t="str">
        <f>TEXT(calendar[[#This Row],[cal_date]],"mmmm")</f>
        <v>January</v>
      </c>
      <c r="E392">
        <f>YEAR(calendar[[#This Row],[cal_date]])</f>
        <v>2024</v>
      </c>
      <c r="F392">
        <f>WEEKDAY(calendar[[#This Row],[cal_date]],2)</f>
        <v>4</v>
      </c>
      <c r="G392" t="str">
        <f>TEXT(calendar[[#This Row],[cal_date]],"DDDD")</f>
        <v>Thursday</v>
      </c>
    </row>
    <row r="393" spans="2:7" x14ac:dyDescent="0.35">
      <c r="B393" s="1">
        <v>45317</v>
      </c>
      <c r="C393">
        <f>MONTH(calendar[[#This Row],[cal_date]])</f>
        <v>1</v>
      </c>
      <c r="D393" t="str">
        <f>TEXT(calendar[[#This Row],[cal_date]],"mmmm")</f>
        <v>January</v>
      </c>
      <c r="E393">
        <f>YEAR(calendar[[#This Row],[cal_date]])</f>
        <v>2024</v>
      </c>
      <c r="F393">
        <f>WEEKDAY(calendar[[#This Row],[cal_date]],2)</f>
        <v>5</v>
      </c>
      <c r="G393" t="str">
        <f>TEXT(calendar[[#This Row],[cal_date]],"DDDD")</f>
        <v>Friday</v>
      </c>
    </row>
    <row r="394" spans="2:7" x14ac:dyDescent="0.35">
      <c r="B394" s="1">
        <v>45318</v>
      </c>
      <c r="C394">
        <f>MONTH(calendar[[#This Row],[cal_date]])</f>
        <v>1</v>
      </c>
      <c r="D394" t="str">
        <f>TEXT(calendar[[#This Row],[cal_date]],"mmmm")</f>
        <v>January</v>
      </c>
      <c r="E394">
        <f>YEAR(calendar[[#This Row],[cal_date]])</f>
        <v>2024</v>
      </c>
      <c r="F394">
        <f>WEEKDAY(calendar[[#This Row],[cal_date]],2)</f>
        <v>6</v>
      </c>
      <c r="G394" t="str">
        <f>TEXT(calendar[[#This Row],[cal_date]],"DDDD")</f>
        <v>Saturday</v>
      </c>
    </row>
    <row r="395" spans="2:7" x14ac:dyDescent="0.35">
      <c r="B395" s="1">
        <v>45319</v>
      </c>
      <c r="C395">
        <f>MONTH(calendar[[#This Row],[cal_date]])</f>
        <v>1</v>
      </c>
      <c r="D395" t="str">
        <f>TEXT(calendar[[#This Row],[cal_date]],"mmmm")</f>
        <v>January</v>
      </c>
      <c r="E395">
        <f>YEAR(calendar[[#This Row],[cal_date]])</f>
        <v>2024</v>
      </c>
      <c r="F395">
        <f>WEEKDAY(calendar[[#This Row],[cal_date]],2)</f>
        <v>7</v>
      </c>
      <c r="G395" t="str">
        <f>TEXT(calendar[[#This Row],[cal_date]],"DDDD")</f>
        <v>Sunday</v>
      </c>
    </row>
    <row r="396" spans="2:7" x14ac:dyDescent="0.35">
      <c r="B396" s="1">
        <v>45320</v>
      </c>
      <c r="C396">
        <f>MONTH(calendar[[#This Row],[cal_date]])</f>
        <v>1</v>
      </c>
      <c r="D396" t="str">
        <f>TEXT(calendar[[#This Row],[cal_date]],"mmmm")</f>
        <v>January</v>
      </c>
      <c r="E396">
        <f>YEAR(calendar[[#This Row],[cal_date]])</f>
        <v>2024</v>
      </c>
      <c r="F396">
        <f>WEEKDAY(calendar[[#This Row],[cal_date]],2)</f>
        <v>1</v>
      </c>
      <c r="G396" t="str">
        <f>TEXT(calendar[[#This Row],[cal_date]],"DDDD")</f>
        <v>Monday</v>
      </c>
    </row>
    <row r="397" spans="2:7" x14ac:dyDescent="0.35">
      <c r="B397" s="1">
        <v>45321</v>
      </c>
      <c r="C397">
        <f>MONTH(calendar[[#This Row],[cal_date]])</f>
        <v>1</v>
      </c>
      <c r="D397" t="str">
        <f>TEXT(calendar[[#This Row],[cal_date]],"mmmm")</f>
        <v>January</v>
      </c>
      <c r="E397">
        <f>YEAR(calendar[[#This Row],[cal_date]])</f>
        <v>2024</v>
      </c>
      <c r="F397">
        <f>WEEKDAY(calendar[[#This Row],[cal_date]],2)</f>
        <v>2</v>
      </c>
      <c r="G397" t="str">
        <f>TEXT(calendar[[#This Row],[cal_date]],"DDDD")</f>
        <v>Tuesday</v>
      </c>
    </row>
    <row r="398" spans="2:7" x14ac:dyDescent="0.35">
      <c r="B398" s="1">
        <v>45322</v>
      </c>
      <c r="C398">
        <f>MONTH(calendar[[#This Row],[cal_date]])</f>
        <v>1</v>
      </c>
      <c r="D398" t="str">
        <f>TEXT(calendar[[#This Row],[cal_date]],"mmmm")</f>
        <v>January</v>
      </c>
      <c r="E398">
        <f>YEAR(calendar[[#This Row],[cal_date]])</f>
        <v>2024</v>
      </c>
      <c r="F398">
        <f>WEEKDAY(calendar[[#This Row],[cal_date]],2)</f>
        <v>3</v>
      </c>
      <c r="G398" t="str">
        <f>TEXT(calendar[[#This Row],[cal_date]],"DDDD")</f>
        <v>Wednesday</v>
      </c>
    </row>
    <row r="399" spans="2:7" x14ac:dyDescent="0.35">
      <c r="B399" s="1">
        <v>45323</v>
      </c>
      <c r="C399">
        <f>MONTH(calendar[[#This Row],[cal_date]])</f>
        <v>2</v>
      </c>
      <c r="D399" t="str">
        <f>TEXT(calendar[[#This Row],[cal_date]],"mmmm")</f>
        <v>February</v>
      </c>
      <c r="E399">
        <f>YEAR(calendar[[#This Row],[cal_date]])</f>
        <v>2024</v>
      </c>
      <c r="F399">
        <f>WEEKDAY(calendar[[#This Row],[cal_date]],2)</f>
        <v>4</v>
      </c>
      <c r="G399" t="str">
        <f>TEXT(calendar[[#This Row],[cal_date]],"DDDD")</f>
        <v>Thursday</v>
      </c>
    </row>
    <row r="400" spans="2:7" x14ac:dyDescent="0.35">
      <c r="B400" s="1">
        <v>45324</v>
      </c>
      <c r="C400">
        <f>MONTH(calendar[[#This Row],[cal_date]])</f>
        <v>2</v>
      </c>
      <c r="D400" t="str">
        <f>TEXT(calendar[[#This Row],[cal_date]],"mmmm")</f>
        <v>February</v>
      </c>
      <c r="E400">
        <f>YEAR(calendar[[#This Row],[cal_date]])</f>
        <v>2024</v>
      </c>
      <c r="F400">
        <f>WEEKDAY(calendar[[#This Row],[cal_date]],2)</f>
        <v>5</v>
      </c>
      <c r="G400" t="str">
        <f>TEXT(calendar[[#This Row],[cal_date]],"DDDD")</f>
        <v>Friday</v>
      </c>
    </row>
    <row r="401" spans="2:7" x14ac:dyDescent="0.35">
      <c r="B401" s="1">
        <v>45325</v>
      </c>
      <c r="C401">
        <f>MONTH(calendar[[#This Row],[cal_date]])</f>
        <v>2</v>
      </c>
      <c r="D401" t="str">
        <f>TEXT(calendar[[#This Row],[cal_date]],"mmmm")</f>
        <v>February</v>
      </c>
      <c r="E401">
        <f>YEAR(calendar[[#This Row],[cal_date]])</f>
        <v>2024</v>
      </c>
      <c r="F401">
        <f>WEEKDAY(calendar[[#This Row],[cal_date]],2)</f>
        <v>6</v>
      </c>
      <c r="G401" t="str">
        <f>TEXT(calendar[[#This Row],[cal_date]],"DDDD")</f>
        <v>Saturday</v>
      </c>
    </row>
    <row r="402" spans="2:7" x14ac:dyDescent="0.35">
      <c r="B402" s="1">
        <v>45326</v>
      </c>
      <c r="C402">
        <f>MONTH(calendar[[#This Row],[cal_date]])</f>
        <v>2</v>
      </c>
      <c r="D402" t="str">
        <f>TEXT(calendar[[#This Row],[cal_date]],"mmmm")</f>
        <v>February</v>
      </c>
      <c r="E402">
        <f>YEAR(calendar[[#This Row],[cal_date]])</f>
        <v>2024</v>
      </c>
      <c r="F402">
        <f>WEEKDAY(calendar[[#This Row],[cal_date]],2)</f>
        <v>7</v>
      </c>
      <c r="G402" t="str">
        <f>TEXT(calendar[[#This Row],[cal_date]],"DDDD")</f>
        <v>Sunday</v>
      </c>
    </row>
    <row r="403" spans="2:7" x14ac:dyDescent="0.35">
      <c r="B403" s="1">
        <v>45327</v>
      </c>
      <c r="C403">
        <f>MONTH(calendar[[#This Row],[cal_date]])</f>
        <v>2</v>
      </c>
      <c r="D403" t="str">
        <f>TEXT(calendar[[#This Row],[cal_date]],"mmmm")</f>
        <v>February</v>
      </c>
      <c r="E403">
        <f>YEAR(calendar[[#This Row],[cal_date]])</f>
        <v>2024</v>
      </c>
      <c r="F403">
        <f>WEEKDAY(calendar[[#This Row],[cal_date]],2)</f>
        <v>1</v>
      </c>
      <c r="G403" t="str">
        <f>TEXT(calendar[[#This Row],[cal_date]],"DDDD")</f>
        <v>Monday</v>
      </c>
    </row>
    <row r="404" spans="2:7" x14ac:dyDescent="0.35">
      <c r="B404" s="1">
        <v>45328</v>
      </c>
      <c r="C404">
        <f>MONTH(calendar[[#This Row],[cal_date]])</f>
        <v>2</v>
      </c>
      <c r="D404" t="str">
        <f>TEXT(calendar[[#This Row],[cal_date]],"mmmm")</f>
        <v>February</v>
      </c>
      <c r="E404">
        <f>YEAR(calendar[[#This Row],[cal_date]])</f>
        <v>2024</v>
      </c>
      <c r="F404">
        <f>WEEKDAY(calendar[[#This Row],[cal_date]],2)</f>
        <v>2</v>
      </c>
      <c r="G404" t="str">
        <f>TEXT(calendar[[#This Row],[cal_date]],"DDDD")</f>
        <v>Tuesday</v>
      </c>
    </row>
    <row r="405" spans="2:7" x14ac:dyDescent="0.35">
      <c r="B405" s="1">
        <v>45329</v>
      </c>
      <c r="C405">
        <f>MONTH(calendar[[#This Row],[cal_date]])</f>
        <v>2</v>
      </c>
      <c r="D405" t="str">
        <f>TEXT(calendar[[#This Row],[cal_date]],"mmmm")</f>
        <v>February</v>
      </c>
      <c r="E405">
        <f>YEAR(calendar[[#This Row],[cal_date]])</f>
        <v>2024</v>
      </c>
      <c r="F405">
        <f>WEEKDAY(calendar[[#This Row],[cal_date]],2)</f>
        <v>3</v>
      </c>
      <c r="G405" t="str">
        <f>TEXT(calendar[[#This Row],[cal_date]],"DDDD")</f>
        <v>Wednesday</v>
      </c>
    </row>
    <row r="406" spans="2:7" x14ac:dyDescent="0.35">
      <c r="B406" s="1">
        <v>45330</v>
      </c>
      <c r="C406">
        <f>MONTH(calendar[[#This Row],[cal_date]])</f>
        <v>2</v>
      </c>
      <c r="D406" t="str">
        <f>TEXT(calendar[[#This Row],[cal_date]],"mmmm")</f>
        <v>February</v>
      </c>
      <c r="E406">
        <f>YEAR(calendar[[#This Row],[cal_date]])</f>
        <v>2024</v>
      </c>
      <c r="F406">
        <f>WEEKDAY(calendar[[#This Row],[cal_date]],2)</f>
        <v>4</v>
      </c>
      <c r="G406" t="str">
        <f>TEXT(calendar[[#This Row],[cal_date]],"DDDD")</f>
        <v>Thursday</v>
      </c>
    </row>
    <row r="407" spans="2:7" x14ac:dyDescent="0.35">
      <c r="B407" s="1">
        <v>45331</v>
      </c>
      <c r="C407">
        <f>MONTH(calendar[[#This Row],[cal_date]])</f>
        <v>2</v>
      </c>
      <c r="D407" t="str">
        <f>TEXT(calendar[[#This Row],[cal_date]],"mmmm")</f>
        <v>February</v>
      </c>
      <c r="E407">
        <f>YEAR(calendar[[#This Row],[cal_date]])</f>
        <v>2024</v>
      </c>
      <c r="F407">
        <f>WEEKDAY(calendar[[#This Row],[cal_date]],2)</f>
        <v>5</v>
      </c>
      <c r="G407" t="str">
        <f>TEXT(calendar[[#This Row],[cal_date]],"DDDD")</f>
        <v>Friday</v>
      </c>
    </row>
    <row r="408" spans="2:7" x14ac:dyDescent="0.35">
      <c r="B408" s="1">
        <v>45332</v>
      </c>
      <c r="C408">
        <f>MONTH(calendar[[#This Row],[cal_date]])</f>
        <v>2</v>
      </c>
      <c r="D408" t="str">
        <f>TEXT(calendar[[#This Row],[cal_date]],"mmmm")</f>
        <v>February</v>
      </c>
      <c r="E408">
        <f>YEAR(calendar[[#This Row],[cal_date]])</f>
        <v>2024</v>
      </c>
      <c r="F408">
        <f>WEEKDAY(calendar[[#This Row],[cal_date]],2)</f>
        <v>6</v>
      </c>
      <c r="G408" t="str">
        <f>TEXT(calendar[[#This Row],[cal_date]],"DDDD")</f>
        <v>Saturday</v>
      </c>
    </row>
    <row r="409" spans="2:7" x14ac:dyDescent="0.35">
      <c r="B409" s="1">
        <v>45333</v>
      </c>
      <c r="C409">
        <f>MONTH(calendar[[#This Row],[cal_date]])</f>
        <v>2</v>
      </c>
      <c r="D409" t="str">
        <f>TEXT(calendar[[#This Row],[cal_date]],"mmmm")</f>
        <v>February</v>
      </c>
      <c r="E409">
        <f>YEAR(calendar[[#This Row],[cal_date]])</f>
        <v>2024</v>
      </c>
      <c r="F409">
        <f>WEEKDAY(calendar[[#This Row],[cal_date]],2)</f>
        <v>7</v>
      </c>
      <c r="G409" t="str">
        <f>TEXT(calendar[[#This Row],[cal_date]],"DDDD")</f>
        <v>Sunday</v>
      </c>
    </row>
    <row r="410" spans="2:7" x14ac:dyDescent="0.35">
      <c r="B410" s="1">
        <v>45334</v>
      </c>
      <c r="C410">
        <f>MONTH(calendar[[#This Row],[cal_date]])</f>
        <v>2</v>
      </c>
      <c r="D410" t="str">
        <f>TEXT(calendar[[#This Row],[cal_date]],"mmmm")</f>
        <v>February</v>
      </c>
      <c r="E410">
        <f>YEAR(calendar[[#This Row],[cal_date]])</f>
        <v>2024</v>
      </c>
      <c r="F410">
        <f>WEEKDAY(calendar[[#This Row],[cal_date]],2)</f>
        <v>1</v>
      </c>
      <c r="G410" t="str">
        <f>TEXT(calendar[[#This Row],[cal_date]],"DDDD")</f>
        <v>Monday</v>
      </c>
    </row>
    <row r="411" spans="2:7" x14ac:dyDescent="0.35">
      <c r="B411" s="1">
        <v>45335</v>
      </c>
      <c r="C411">
        <f>MONTH(calendar[[#This Row],[cal_date]])</f>
        <v>2</v>
      </c>
      <c r="D411" t="str">
        <f>TEXT(calendar[[#This Row],[cal_date]],"mmmm")</f>
        <v>February</v>
      </c>
      <c r="E411">
        <f>YEAR(calendar[[#This Row],[cal_date]])</f>
        <v>2024</v>
      </c>
      <c r="F411">
        <f>WEEKDAY(calendar[[#This Row],[cal_date]],2)</f>
        <v>2</v>
      </c>
      <c r="G411" t="str">
        <f>TEXT(calendar[[#This Row],[cal_date]],"DDDD")</f>
        <v>Tuesday</v>
      </c>
    </row>
    <row r="412" spans="2:7" x14ac:dyDescent="0.35">
      <c r="B412" s="1">
        <v>45336</v>
      </c>
      <c r="C412">
        <f>MONTH(calendar[[#This Row],[cal_date]])</f>
        <v>2</v>
      </c>
      <c r="D412" t="str">
        <f>TEXT(calendar[[#This Row],[cal_date]],"mmmm")</f>
        <v>February</v>
      </c>
      <c r="E412">
        <f>YEAR(calendar[[#This Row],[cal_date]])</f>
        <v>2024</v>
      </c>
      <c r="F412">
        <f>WEEKDAY(calendar[[#This Row],[cal_date]],2)</f>
        <v>3</v>
      </c>
      <c r="G412" t="str">
        <f>TEXT(calendar[[#This Row],[cal_date]],"DDDD")</f>
        <v>Wednesday</v>
      </c>
    </row>
    <row r="413" spans="2:7" x14ac:dyDescent="0.35">
      <c r="B413" s="1">
        <v>45337</v>
      </c>
      <c r="C413">
        <f>MONTH(calendar[[#This Row],[cal_date]])</f>
        <v>2</v>
      </c>
      <c r="D413" t="str">
        <f>TEXT(calendar[[#This Row],[cal_date]],"mmmm")</f>
        <v>February</v>
      </c>
      <c r="E413">
        <f>YEAR(calendar[[#This Row],[cal_date]])</f>
        <v>2024</v>
      </c>
      <c r="F413">
        <f>WEEKDAY(calendar[[#This Row],[cal_date]],2)</f>
        <v>4</v>
      </c>
      <c r="G413" t="str">
        <f>TEXT(calendar[[#This Row],[cal_date]],"DDDD")</f>
        <v>Thursday</v>
      </c>
    </row>
    <row r="414" spans="2:7" x14ac:dyDescent="0.35">
      <c r="B414" s="1">
        <v>45338</v>
      </c>
      <c r="C414">
        <f>MONTH(calendar[[#This Row],[cal_date]])</f>
        <v>2</v>
      </c>
      <c r="D414" t="str">
        <f>TEXT(calendar[[#This Row],[cal_date]],"mmmm")</f>
        <v>February</v>
      </c>
      <c r="E414">
        <f>YEAR(calendar[[#This Row],[cal_date]])</f>
        <v>2024</v>
      </c>
      <c r="F414">
        <f>WEEKDAY(calendar[[#This Row],[cal_date]],2)</f>
        <v>5</v>
      </c>
      <c r="G414" t="str">
        <f>TEXT(calendar[[#This Row],[cal_date]],"DDDD")</f>
        <v>Friday</v>
      </c>
    </row>
    <row r="415" spans="2:7" x14ac:dyDescent="0.35">
      <c r="B415" s="1">
        <v>45339</v>
      </c>
      <c r="C415">
        <f>MONTH(calendar[[#This Row],[cal_date]])</f>
        <v>2</v>
      </c>
      <c r="D415" t="str">
        <f>TEXT(calendar[[#This Row],[cal_date]],"mmmm")</f>
        <v>February</v>
      </c>
      <c r="E415">
        <f>YEAR(calendar[[#This Row],[cal_date]])</f>
        <v>2024</v>
      </c>
      <c r="F415">
        <f>WEEKDAY(calendar[[#This Row],[cal_date]],2)</f>
        <v>6</v>
      </c>
      <c r="G415" t="str">
        <f>TEXT(calendar[[#This Row],[cal_date]],"DDDD")</f>
        <v>Saturday</v>
      </c>
    </row>
    <row r="416" spans="2:7" x14ac:dyDescent="0.35">
      <c r="B416" s="1">
        <v>45340</v>
      </c>
      <c r="C416">
        <f>MONTH(calendar[[#This Row],[cal_date]])</f>
        <v>2</v>
      </c>
      <c r="D416" t="str">
        <f>TEXT(calendar[[#This Row],[cal_date]],"mmmm")</f>
        <v>February</v>
      </c>
      <c r="E416">
        <f>YEAR(calendar[[#This Row],[cal_date]])</f>
        <v>2024</v>
      </c>
      <c r="F416">
        <f>WEEKDAY(calendar[[#This Row],[cal_date]],2)</f>
        <v>7</v>
      </c>
      <c r="G416" t="str">
        <f>TEXT(calendar[[#This Row],[cal_date]],"DDDD")</f>
        <v>Sunday</v>
      </c>
    </row>
    <row r="417" spans="2:7" x14ac:dyDescent="0.35">
      <c r="B417" s="1">
        <v>45341</v>
      </c>
      <c r="C417">
        <f>MONTH(calendar[[#This Row],[cal_date]])</f>
        <v>2</v>
      </c>
      <c r="D417" t="str">
        <f>TEXT(calendar[[#This Row],[cal_date]],"mmmm")</f>
        <v>February</v>
      </c>
      <c r="E417">
        <f>YEAR(calendar[[#This Row],[cal_date]])</f>
        <v>2024</v>
      </c>
      <c r="F417">
        <f>WEEKDAY(calendar[[#This Row],[cal_date]],2)</f>
        <v>1</v>
      </c>
      <c r="G417" t="str">
        <f>TEXT(calendar[[#This Row],[cal_date]],"DDDD")</f>
        <v>Monday</v>
      </c>
    </row>
    <row r="418" spans="2:7" x14ac:dyDescent="0.35">
      <c r="B418" s="1">
        <v>45342</v>
      </c>
      <c r="C418">
        <f>MONTH(calendar[[#This Row],[cal_date]])</f>
        <v>2</v>
      </c>
      <c r="D418" t="str">
        <f>TEXT(calendar[[#This Row],[cal_date]],"mmmm")</f>
        <v>February</v>
      </c>
      <c r="E418">
        <f>YEAR(calendar[[#This Row],[cal_date]])</f>
        <v>2024</v>
      </c>
      <c r="F418">
        <f>WEEKDAY(calendar[[#This Row],[cal_date]],2)</f>
        <v>2</v>
      </c>
      <c r="G418" t="str">
        <f>TEXT(calendar[[#This Row],[cal_date]],"DDDD")</f>
        <v>Tuesday</v>
      </c>
    </row>
    <row r="419" spans="2:7" x14ac:dyDescent="0.35">
      <c r="B419" s="1">
        <v>45343</v>
      </c>
      <c r="C419">
        <f>MONTH(calendar[[#This Row],[cal_date]])</f>
        <v>2</v>
      </c>
      <c r="D419" t="str">
        <f>TEXT(calendar[[#This Row],[cal_date]],"mmmm")</f>
        <v>February</v>
      </c>
      <c r="E419">
        <f>YEAR(calendar[[#This Row],[cal_date]])</f>
        <v>2024</v>
      </c>
      <c r="F419">
        <f>WEEKDAY(calendar[[#This Row],[cal_date]],2)</f>
        <v>3</v>
      </c>
      <c r="G419" t="str">
        <f>TEXT(calendar[[#This Row],[cal_date]],"DDDD")</f>
        <v>Wednesday</v>
      </c>
    </row>
    <row r="420" spans="2:7" x14ac:dyDescent="0.35">
      <c r="B420" s="1">
        <v>45344</v>
      </c>
      <c r="C420">
        <f>MONTH(calendar[[#This Row],[cal_date]])</f>
        <v>2</v>
      </c>
      <c r="D420" t="str">
        <f>TEXT(calendar[[#This Row],[cal_date]],"mmmm")</f>
        <v>February</v>
      </c>
      <c r="E420">
        <f>YEAR(calendar[[#This Row],[cal_date]])</f>
        <v>2024</v>
      </c>
      <c r="F420">
        <f>WEEKDAY(calendar[[#This Row],[cal_date]],2)</f>
        <v>4</v>
      </c>
      <c r="G420" t="str">
        <f>TEXT(calendar[[#This Row],[cal_date]],"DDDD")</f>
        <v>Thursday</v>
      </c>
    </row>
    <row r="421" spans="2:7" x14ac:dyDescent="0.35">
      <c r="B421" s="1">
        <v>45345</v>
      </c>
      <c r="C421">
        <f>MONTH(calendar[[#This Row],[cal_date]])</f>
        <v>2</v>
      </c>
      <c r="D421" t="str">
        <f>TEXT(calendar[[#This Row],[cal_date]],"mmmm")</f>
        <v>February</v>
      </c>
      <c r="E421">
        <f>YEAR(calendar[[#This Row],[cal_date]])</f>
        <v>2024</v>
      </c>
      <c r="F421">
        <f>WEEKDAY(calendar[[#This Row],[cal_date]],2)</f>
        <v>5</v>
      </c>
      <c r="G421" t="str">
        <f>TEXT(calendar[[#This Row],[cal_date]],"DDDD")</f>
        <v>Friday</v>
      </c>
    </row>
    <row r="422" spans="2:7" x14ac:dyDescent="0.35">
      <c r="B422" s="1">
        <v>45346</v>
      </c>
      <c r="C422">
        <f>MONTH(calendar[[#This Row],[cal_date]])</f>
        <v>2</v>
      </c>
      <c r="D422" t="str">
        <f>TEXT(calendar[[#This Row],[cal_date]],"mmmm")</f>
        <v>February</v>
      </c>
      <c r="E422">
        <f>YEAR(calendar[[#This Row],[cal_date]])</f>
        <v>2024</v>
      </c>
      <c r="F422">
        <f>WEEKDAY(calendar[[#This Row],[cal_date]],2)</f>
        <v>6</v>
      </c>
      <c r="G422" t="str">
        <f>TEXT(calendar[[#This Row],[cal_date]],"DDDD")</f>
        <v>Saturday</v>
      </c>
    </row>
    <row r="423" spans="2:7" x14ac:dyDescent="0.35">
      <c r="B423" s="1">
        <v>45347</v>
      </c>
      <c r="C423">
        <f>MONTH(calendar[[#This Row],[cal_date]])</f>
        <v>2</v>
      </c>
      <c r="D423" t="str">
        <f>TEXT(calendar[[#This Row],[cal_date]],"mmmm")</f>
        <v>February</v>
      </c>
      <c r="E423">
        <f>YEAR(calendar[[#This Row],[cal_date]])</f>
        <v>2024</v>
      </c>
      <c r="F423">
        <f>WEEKDAY(calendar[[#This Row],[cal_date]],2)</f>
        <v>7</v>
      </c>
      <c r="G423" t="str">
        <f>TEXT(calendar[[#This Row],[cal_date]],"DDDD")</f>
        <v>Sunday</v>
      </c>
    </row>
    <row r="424" spans="2:7" x14ac:dyDescent="0.35">
      <c r="B424" s="1">
        <v>45348</v>
      </c>
      <c r="C424">
        <f>MONTH(calendar[[#This Row],[cal_date]])</f>
        <v>2</v>
      </c>
      <c r="D424" t="str">
        <f>TEXT(calendar[[#This Row],[cal_date]],"mmmm")</f>
        <v>February</v>
      </c>
      <c r="E424">
        <f>YEAR(calendar[[#This Row],[cal_date]])</f>
        <v>2024</v>
      </c>
      <c r="F424">
        <f>WEEKDAY(calendar[[#This Row],[cal_date]],2)</f>
        <v>1</v>
      </c>
      <c r="G424" t="str">
        <f>TEXT(calendar[[#This Row],[cal_date]],"DDDD")</f>
        <v>Monday</v>
      </c>
    </row>
    <row r="425" spans="2:7" x14ac:dyDescent="0.35">
      <c r="B425" s="1">
        <v>45349</v>
      </c>
      <c r="C425">
        <f>MONTH(calendar[[#This Row],[cal_date]])</f>
        <v>2</v>
      </c>
      <c r="D425" t="str">
        <f>TEXT(calendar[[#This Row],[cal_date]],"mmmm")</f>
        <v>February</v>
      </c>
      <c r="E425">
        <f>YEAR(calendar[[#This Row],[cal_date]])</f>
        <v>2024</v>
      </c>
      <c r="F425">
        <f>WEEKDAY(calendar[[#This Row],[cal_date]],2)</f>
        <v>2</v>
      </c>
      <c r="G425" t="str">
        <f>TEXT(calendar[[#This Row],[cal_date]],"DDDD")</f>
        <v>Tuesday</v>
      </c>
    </row>
    <row r="426" spans="2:7" x14ac:dyDescent="0.35">
      <c r="B426" s="1">
        <v>45350</v>
      </c>
      <c r="C426">
        <f>MONTH(calendar[[#This Row],[cal_date]])</f>
        <v>2</v>
      </c>
      <c r="D426" t="str">
        <f>TEXT(calendar[[#This Row],[cal_date]],"mmmm")</f>
        <v>February</v>
      </c>
      <c r="E426">
        <f>YEAR(calendar[[#This Row],[cal_date]])</f>
        <v>2024</v>
      </c>
      <c r="F426">
        <f>WEEKDAY(calendar[[#This Row],[cal_date]],2)</f>
        <v>3</v>
      </c>
      <c r="G426" t="str">
        <f>TEXT(calendar[[#This Row],[cal_date]],"DDDD")</f>
        <v>Wednesday</v>
      </c>
    </row>
    <row r="427" spans="2:7" x14ac:dyDescent="0.35">
      <c r="B427" s="1">
        <v>45351</v>
      </c>
      <c r="C427">
        <f>MONTH(calendar[[#This Row],[cal_date]])</f>
        <v>2</v>
      </c>
      <c r="D427" t="str">
        <f>TEXT(calendar[[#This Row],[cal_date]],"mmmm")</f>
        <v>February</v>
      </c>
      <c r="E427">
        <f>YEAR(calendar[[#This Row],[cal_date]])</f>
        <v>2024</v>
      </c>
      <c r="F427">
        <f>WEEKDAY(calendar[[#This Row],[cal_date]],2)</f>
        <v>4</v>
      </c>
      <c r="G427" t="str">
        <f>TEXT(calendar[[#This Row],[cal_date]],"DDDD")</f>
        <v>Thursday</v>
      </c>
    </row>
    <row r="428" spans="2:7" x14ac:dyDescent="0.35">
      <c r="B428" s="1">
        <v>45352</v>
      </c>
      <c r="C428">
        <f>MONTH(calendar[[#This Row],[cal_date]])</f>
        <v>3</v>
      </c>
      <c r="D428" t="str">
        <f>TEXT(calendar[[#This Row],[cal_date]],"mmmm")</f>
        <v>March</v>
      </c>
      <c r="E428">
        <f>YEAR(calendar[[#This Row],[cal_date]])</f>
        <v>2024</v>
      </c>
      <c r="F428">
        <f>WEEKDAY(calendar[[#This Row],[cal_date]],2)</f>
        <v>5</v>
      </c>
      <c r="G428" t="str">
        <f>TEXT(calendar[[#This Row],[cal_date]],"DDDD")</f>
        <v>Friday</v>
      </c>
    </row>
    <row r="429" spans="2:7" x14ac:dyDescent="0.35">
      <c r="B429" s="1">
        <v>45353</v>
      </c>
      <c r="C429">
        <f>MONTH(calendar[[#This Row],[cal_date]])</f>
        <v>3</v>
      </c>
      <c r="D429" t="str">
        <f>TEXT(calendar[[#This Row],[cal_date]],"mmmm")</f>
        <v>March</v>
      </c>
      <c r="E429">
        <f>YEAR(calendar[[#This Row],[cal_date]])</f>
        <v>2024</v>
      </c>
      <c r="F429">
        <f>WEEKDAY(calendar[[#This Row],[cal_date]],2)</f>
        <v>6</v>
      </c>
      <c r="G429" t="str">
        <f>TEXT(calendar[[#This Row],[cal_date]],"DDDD")</f>
        <v>Saturday</v>
      </c>
    </row>
    <row r="430" spans="2:7" x14ac:dyDescent="0.35">
      <c r="B430" s="1">
        <v>45354</v>
      </c>
      <c r="C430">
        <f>MONTH(calendar[[#This Row],[cal_date]])</f>
        <v>3</v>
      </c>
      <c r="D430" t="str">
        <f>TEXT(calendar[[#This Row],[cal_date]],"mmmm")</f>
        <v>March</v>
      </c>
      <c r="E430">
        <f>YEAR(calendar[[#This Row],[cal_date]])</f>
        <v>2024</v>
      </c>
      <c r="F430">
        <f>WEEKDAY(calendar[[#This Row],[cal_date]],2)</f>
        <v>7</v>
      </c>
      <c r="G430" t="str">
        <f>TEXT(calendar[[#This Row],[cal_date]],"DDDD")</f>
        <v>Sunday</v>
      </c>
    </row>
    <row r="431" spans="2:7" x14ac:dyDescent="0.35">
      <c r="B431" s="1">
        <v>45355</v>
      </c>
      <c r="C431">
        <f>MONTH(calendar[[#This Row],[cal_date]])</f>
        <v>3</v>
      </c>
      <c r="D431" t="str">
        <f>TEXT(calendar[[#This Row],[cal_date]],"mmmm")</f>
        <v>March</v>
      </c>
      <c r="E431">
        <f>YEAR(calendar[[#This Row],[cal_date]])</f>
        <v>2024</v>
      </c>
      <c r="F431">
        <f>WEEKDAY(calendar[[#This Row],[cal_date]],2)</f>
        <v>1</v>
      </c>
      <c r="G431" t="str">
        <f>TEXT(calendar[[#This Row],[cal_date]],"DDDD")</f>
        <v>Monday</v>
      </c>
    </row>
    <row r="432" spans="2:7" x14ac:dyDescent="0.35">
      <c r="B432" s="1">
        <v>45356</v>
      </c>
      <c r="C432">
        <f>MONTH(calendar[[#This Row],[cal_date]])</f>
        <v>3</v>
      </c>
      <c r="D432" t="str">
        <f>TEXT(calendar[[#This Row],[cal_date]],"mmmm")</f>
        <v>March</v>
      </c>
      <c r="E432">
        <f>YEAR(calendar[[#This Row],[cal_date]])</f>
        <v>2024</v>
      </c>
      <c r="F432">
        <f>WEEKDAY(calendar[[#This Row],[cal_date]],2)</f>
        <v>2</v>
      </c>
      <c r="G432" t="str">
        <f>TEXT(calendar[[#This Row],[cal_date]],"DDDD")</f>
        <v>Tuesday</v>
      </c>
    </row>
    <row r="433" spans="2:7" x14ac:dyDescent="0.35">
      <c r="B433" s="1">
        <v>45357</v>
      </c>
      <c r="C433">
        <f>MONTH(calendar[[#This Row],[cal_date]])</f>
        <v>3</v>
      </c>
      <c r="D433" t="str">
        <f>TEXT(calendar[[#This Row],[cal_date]],"mmmm")</f>
        <v>March</v>
      </c>
      <c r="E433">
        <f>YEAR(calendar[[#This Row],[cal_date]])</f>
        <v>2024</v>
      </c>
      <c r="F433">
        <f>WEEKDAY(calendar[[#This Row],[cal_date]],2)</f>
        <v>3</v>
      </c>
      <c r="G433" t="str">
        <f>TEXT(calendar[[#This Row],[cal_date]],"DDDD")</f>
        <v>Wednesday</v>
      </c>
    </row>
    <row r="434" spans="2:7" x14ac:dyDescent="0.35">
      <c r="B434" s="1">
        <v>45358</v>
      </c>
      <c r="C434">
        <f>MONTH(calendar[[#This Row],[cal_date]])</f>
        <v>3</v>
      </c>
      <c r="D434" t="str">
        <f>TEXT(calendar[[#This Row],[cal_date]],"mmmm")</f>
        <v>March</v>
      </c>
      <c r="E434">
        <f>YEAR(calendar[[#This Row],[cal_date]])</f>
        <v>2024</v>
      </c>
      <c r="F434">
        <f>WEEKDAY(calendar[[#This Row],[cal_date]],2)</f>
        <v>4</v>
      </c>
      <c r="G434" t="str">
        <f>TEXT(calendar[[#This Row],[cal_date]],"DDDD")</f>
        <v>Thursday</v>
      </c>
    </row>
    <row r="435" spans="2:7" x14ac:dyDescent="0.35">
      <c r="B435" s="1">
        <v>45359</v>
      </c>
      <c r="C435">
        <f>MONTH(calendar[[#This Row],[cal_date]])</f>
        <v>3</v>
      </c>
      <c r="D435" t="str">
        <f>TEXT(calendar[[#This Row],[cal_date]],"mmmm")</f>
        <v>March</v>
      </c>
      <c r="E435">
        <f>YEAR(calendar[[#This Row],[cal_date]])</f>
        <v>2024</v>
      </c>
      <c r="F435">
        <f>WEEKDAY(calendar[[#This Row],[cal_date]],2)</f>
        <v>5</v>
      </c>
      <c r="G435" t="str">
        <f>TEXT(calendar[[#This Row],[cal_date]],"DDDD")</f>
        <v>Friday</v>
      </c>
    </row>
    <row r="436" spans="2:7" x14ac:dyDescent="0.35">
      <c r="B436" s="1">
        <v>45360</v>
      </c>
      <c r="C436">
        <f>MONTH(calendar[[#This Row],[cal_date]])</f>
        <v>3</v>
      </c>
      <c r="D436" t="str">
        <f>TEXT(calendar[[#This Row],[cal_date]],"mmmm")</f>
        <v>March</v>
      </c>
      <c r="E436">
        <f>YEAR(calendar[[#This Row],[cal_date]])</f>
        <v>2024</v>
      </c>
      <c r="F436">
        <f>WEEKDAY(calendar[[#This Row],[cal_date]],2)</f>
        <v>6</v>
      </c>
      <c r="G436" t="str">
        <f>TEXT(calendar[[#This Row],[cal_date]],"DDDD")</f>
        <v>Saturday</v>
      </c>
    </row>
    <row r="437" spans="2:7" x14ac:dyDescent="0.35">
      <c r="B437" s="1">
        <v>45361</v>
      </c>
      <c r="C437">
        <f>MONTH(calendar[[#This Row],[cal_date]])</f>
        <v>3</v>
      </c>
      <c r="D437" t="str">
        <f>TEXT(calendar[[#This Row],[cal_date]],"mmmm")</f>
        <v>March</v>
      </c>
      <c r="E437">
        <f>YEAR(calendar[[#This Row],[cal_date]])</f>
        <v>2024</v>
      </c>
      <c r="F437">
        <f>WEEKDAY(calendar[[#This Row],[cal_date]],2)</f>
        <v>7</v>
      </c>
      <c r="G437" t="str">
        <f>TEXT(calendar[[#This Row],[cal_date]],"DDDD")</f>
        <v>Sunday</v>
      </c>
    </row>
    <row r="438" spans="2:7" x14ac:dyDescent="0.35">
      <c r="B438" s="1">
        <v>45362</v>
      </c>
      <c r="C438">
        <f>MONTH(calendar[[#This Row],[cal_date]])</f>
        <v>3</v>
      </c>
      <c r="D438" t="str">
        <f>TEXT(calendar[[#This Row],[cal_date]],"mmmm")</f>
        <v>March</v>
      </c>
      <c r="E438">
        <f>YEAR(calendar[[#This Row],[cal_date]])</f>
        <v>2024</v>
      </c>
      <c r="F438">
        <f>WEEKDAY(calendar[[#This Row],[cal_date]],2)</f>
        <v>1</v>
      </c>
      <c r="G438" t="str">
        <f>TEXT(calendar[[#This Row],[cal_date]],"DDDD")</f>
        <v>Monday</v>
      </c>
    </row>
    <row r="439" spans="2:7" x14ac:dyDescent="0.35">
      <c r="B439" s="1">
        <v>45363</v>
      </c>
      <c r="C439">
        <f>MONTH(calendar[[#This Row],[cal_date]])</f>
        <v>3</v>
      </c>
      <c r="D439" t="str">
        <f>TEXT(calendar[[#This Row],[cal_date]],"mmmm")</f>
        <v>March</v>
      </c>
      <c r="E439">
        <f>YEAR(calendar[[#This Row],[cal_date]])</f>
        <v>2024</v>
      </c>
      <c r="F439">
        <f>WEEKDAY(calendar[[#This Row],[cal_date]],2)</f>
        <v>2</v>
      </c>
      <c r="G439" t="str">
        <f>TEXT(calendar[[#This Row],[cal_date]],"DDDD")</f>
        <v>Tuesday</v>
      </c>
    </row>
    <row r="440" spans="2:7" x14ac:dyDescent="0.35">
      <c r="B440" s="1">
        <v>45364</v>
      </c>
      <c r="C440">
        <f>MONTH(calendar[[#This Row],[cal_date]])</f>
        <v>3</v>
      </c>
      <c r="D440" t="str">
        <f>TEXT(calendar[[#This Row],[cal_date]],"mmmm")</f>
        <v>March</v>
      </c>
      <c r="E440">
        <f>YEAR(calendar[[#This Row],[cal_date]])</f>
        <v>2024</v>
      </c>
      <c r="F440">
        <f>WEEKDAY(calendar[[#This Row],[cal_date]],2)</f>
        <v>3</v>
      </c>
      <c r="G440" t="str">
        <f>TEXT(calendar[[#This Row],[cal_date]],"DDDD")</f>
        <v>Wednesday</v>
      </c>
    </row>
    <row r="441" spans="2:7" x14ac:dyDescent="0.35">
      <c r="B441" s="1">
        <v>45365</v>
      </c>
      <c r="C441">
        <f>MONTH(calendar[[#This Row],[cal_date]])</f>
        <v>3</v>
      </c>
      <c r="D441" t="str">
        <f>TEXT(calendar[[#This Row],[cal_date]],"mmmm")</f>
        <v>March</v>
      </c>
      <c r="E441">
        <f>YEAR(calendar[[#This Row],[cal_date]])</f>
        <v>2024</v>
      </c>
      <c r="F441">
        <f>WEEKDAY(calendar[[#This Row],[cal_date]],2)</f>
        <v>4</v>
      </c>
      <c r="G441" t="str">
        <f>TEXT(calendar[[#This Row],[cal_date]],"DDDD")</f>
        <v>Thursday</v>
      </c>
    </row>
    <row r="442" spans="2:7" x14ac:dyDescent="0.35">
      <c r="B442" s="1">
        <v>45366</v>
      </c>
      <c r="C442">
        <f>MONTH(calendar[[#This Row],[cal_date]])</f>
        <v>3</v>
      </c>
      <c r="D442" t="str">
        <f>TEXT(calendar[[#This Row],[cal_date]],"mmmm")</f>
        <v>March</v>
      </c>
      <c r="E442">
        <f>YEAR(calendar[[#This Row],[cal_date]])</f>
        <v>2024</v>
      </c>
      <c r="F442">
        <f>WEEKDAY(calendar[[#This Row],[cal_date]],2)</f>
        <v>5</v>
      </c>
      <c r="G442" t="str">
        <f>TEXT(calendar[[#This Row],[cal_date]],"DDDD")</f>
        <v>Friday</v>
      </c>
    </row>
    <row r="443" spans="2:7" x14ac:dyDescent="0.35">
      <c r="B443" s="1">
        <v>45367</v>
      </c>
      <c r="C443">
        <f>MONTH(calendar[[#This Row],[cal_date]])</f>
        <v>3</v>
      </c>
      <c r="D443" t="str">
        <f>TEXT(calendar[[#This Row],[cal_date]],"mmmm")</f>
        <v>March</v>
      </c>
      <c r="E443">
        <f>YEAR(calendar[[#This Row],[cal_date]])</f>
        <v>2024</v>
      </c>
      <c r="F443">
        <f>WEEKDAY(calendar[[#This Row],[cal_date]],2)</f>
        <v>6</v>
      </c>
      <c r="G443" t="str">
        <f>TEXT(calendar[[#This Row],[cal_date]],"DDDD")</f>
        <v>Saturday</v>
      </c>
    </row>
    <row r="444" spans="2:7" x14ac:dyDescent="0.35">
      <c r="B444" s="1">
        <v>45368</v>
      </c>
      <c r="C444">
        <f>MONTH(calendar[[#This Row],[cal_date]])</f>
        <v>3</v>
      </c>
      <c r="D444" t="str">
        <f>TEXT(calendar[[#This Row],[cal_date]],"mmmm")</f>
        <v>March</v>
      </c>
      <c r="E444">
        <f>YEAR(calendar[[#This Row],[cal_date]])</f>
        <v>2024</v>
      </c>
      <c r="F444">
        <f>WEEKDAY(calendar[[#This Row],[cal_date]],2)</f>
        <v>7</v>
      </c>
      <c r="G444" t="str">
        <f>TEXT(calendar[[#This Row],[cal_date]],"DDDD")</f>
        <v>Sunday</v>
      </c>
    </row>
    <row r="445" spans="2:7" x14ac:dyDescent="0.35">
      <c r="B445" s="1">
        <v>45369</v>
      </c>
      <c r="C445">
        <f>MONTH(calendar[[#This Row],[cal_date]])</f>
        <v>3</v>
      </c>
      <c r="D445" t="str">
        <f>TEXT(calendar[[#This Row],[cal_date]],"mmmm")</f>
        <v>March</v>
      </c>
      <c r="E445">
        <f>YEAR(calendar[[#This Row],[cal_date]])</f>
        <v>2024</v>
      </c>
      <c r="F445">
        <f>WEEKDAY(calendar[[#This Row],[cal_date]],2)</f>
        <v>1</v>
      </c>
      <c r="G445" t="str">
        <f>TEXT(calendar[[#This Row],[cal_date]],"DDDD")</f>
        <v>Monday</v>
      </c>
    </row>
    <row r="446" spans="2:7" x14ac:dyDescent="0.35">
      <c r="B446" s="1">
        <v>45370</v>
      </c>
      <c r="C446">
        <f>MONTH(calendar[[#This Row],[cal_date]])</f>
        <v>3</v>
      </c>
      <c r="D446" t="str">
        <f>TEXT(calendar[[#This Row],[cal_date]],"mmmm")</f>
        <v>March</v>
      </c>
      <c r="E446">
        <f>YEAR(calendar[[#This Row],[cal_date]])</f>
        <v>2024</v>
      </c>
      <c r="F446">
        <f>WEEKDAY(calendar[[#This Row],[cal_date]],2)</f>
        <v>2</v>
      </c>
      <c r="G446" t="str">
        <f>TEXT(calendar[[#This Row],[cal_date]],"DDDD")</f>
        <v>Tuesday</v>
      </c>
    </row>
    <row r="447" spans="2:7" x14ac:dyDescent="0.35">
      <c r="B447" s="1">
        <v>45371</v>
      </c>
      <c r="C447">
        <f>MONTH(calendar[[#This Row],[cal_date]])</f>
        <v>3</v>
      </c>
      <c r="D447" t="str">
        <f>TEXT(calendar[[#This Row],[cal_date]],"mmmm")</f>
        <v>March</v>
      </c>
      <c r="E447">
        <f>YEAR(calendar[[#This Row],[cal_date]])</f>
        <v>2024</v>
      </c>
      <c r="F447">
        <f>WEEKDAY(calendar[[#This Row],[cal_date]],2)</f>
        <v>3</v>
      </c>
      <c r="G447" t="str">
        <f>TEXT(calendar[[#This Row],[cal_date]],"DDDD")</f>
        <v>Wednesday</v>
      </c>
    </row>
    <row r="448" spans="2:7" x14ac:dyDescent="0.35">
      <c r="B448" s="1">
        <v>45372</v>
      </c>
      <c r="C448">
        <f>MONTH(calendar[[#This Row],[cal_date]])</f>
        <v>3</v>
      </c>
      <c r="D448" t="str">
        <f>TEXT(calendar[[#This Row],[cal_date]],"mmmm")</f>
        <v>March</v>
      </c>
      <c r="E448">
        <f>YEAR(calendar[[#This Row],[cal_date]])</f>
        <v>2024</v>
      </c>
      <c r="F448">
        <f>WEEKDAY(calendar[[#This Row],[cal_date]],2)</f>
        <v>4</v>
      </c>
      <c r="G448" t="str">
        <f>TEXT(calendar[[#This Row],[cal_date]],"DDDD")</f>
        <v>Thursday</v>
      </c>
    </row>
    <row r="449" spans="2:7" x14ac:dyDescent="0.35">
      <c r="B449" s="1">
        <v>45373</v>
      </c>
      <c r="C449">
        <f>MONTH(calendar[[#This Row],[cal_date]])</f>
        <v>3</v>
      </c>
      <c r="D449" t="str">
        <f>TEXT(calendar[[#This Row],[cal_date]],"mmmm")</f>
        <v>March</v>
      </c>
      <c r="E449">
        <f>YEAR(calendar[[#This Row],[cal_date]])</f>
        <v>2024</v>
      </c>
      <c r="F449">
        <f>WEEKDAY(calendar[[#This Row],[cal_date]],2)</f>
        <v>5</v>
      </c>
      <c r="G449" t="str">
        <f>TEXT(calendar[[#This Row],[cal_date]],"DDDD")</f>
        <v>Friday</v>
      </c>
    </row>
    <row r="450" spans="2:7" x14ac:dyDescent="0.35">
      <c r="B450" s="1">
        <v>45374</v>
      </c>
      <c r="C450">
        <f>MONTH(calendar[[#This Row],[cal_date]])</f>
        <v>3</v>
      </c>
      <c r="D450" t="str">
        <f>TEXT(calendar[[#This Row],[cal_date]],"mmmm")</f>
        <v>March</v>
      </c>
      <c r="E450">
        <f>YEAR(calendar[[#This Row],[cal_date]])</f>
        <v>2024</v>
      </c>
      <c r="F450">
        <f>WEEKDAY(calendar[[#This Row],[cal_date]],2)</f>
        <v>6</v>
      </c>
      <c r="G450" t="str">
        <f>TEXT(calendar[[#This Row],[cal_date]],"DDDD")</f>
        <v>Saturday</v>
      </c>
    </row>
    <row r="451" spans="2:7" x14ac:dyDescent="0.35">
      <c r="B451" s="1">
        <v>45375</v>
      </c>
      <c r="C451">
        <f>MONTH(calendar[[#This Row],[cal_date]])</f>
        <v>3</v>
      </c>
      <c r="D451" t="str">
        <f>TEXT(calendar[[#This Row],[cal_date]],"mmmm")</f>
        <v>March</v>
      </c>
      <c r="E451">
        <f>YEAR(calendar[[#This Row],[cal_date]])</f>
        <v>2024</v>
      </c>
      <c r="F451">
        <f>WEEKDAY(calendar[[#This Row],[cal_date]],2)</f>
        <v>7</v>
      </c>
      <c r="G451" t="str">
        <f>TEXT(calendar[[#This Row],[cal_date]],"DDDD")</f>
        <v>Sunday</v>
      </c>
    </row>
    <row r="452" spans="2:7" x14ac:dyDescent="0.35">
      <c r="B452" s="1">
        <v>45376</v>
      </c>
      <c r="C452">
        <f>MONTH(calendar[[#This Row],[cal_date]])</f>
        <v>3</v>
      </c>
      <c r="D452" t="str">
        <f>TEXT(calendar[[#This Row],[cal_date]],"mmmm")</f>
        <v>March</v>
      </c>
      <c r="E452">
        <f>YEAR(calendar[[#This Row],[cal_date]])</f>
        <v>2024</v>
      </c>
      <c r="F452">
        <f>WEEKDAY(calendar[[#This Row],[cal_date]],2)</f>
        <v>1</v>
      </c>
      <c r="G452" t="str">
        <f>TEXT(calendar[[#This Row],[cal_date]],"DDDD")</f>
        <v>Monday</v>
      </c>
    </row>
    <row r="453" spans="2:7" x14ac:dyDescent="0.35">
      <c r="B453" s="1">
        <v>45377</v>
      </c>
      <c r="C453">
        <f>MONTH(calendar[[#This Row],[cal_date]])</f>
        <v>3</v>
      </c>
      <c r="D453" t="str">
        <f>TEXT(calendar[[#This Row],[cal_date]],"mmmm")</f>
        <v>March</v>
      </c>
      <c r="E453">
        <f>YEAR(calendar[[#This Row],[cal_date]])</f>
        <v>2024</v>
      </c>
      <c r="F453">
        <f>WEEKDAY(calendar[[#This Row],[cal_date]],2)</f>
        <v>2</v>
      </c>
      <c r="G453" t="str">
        <f>TEXT(calendar[[#This Row],[cal_date]],"DDDD")</f>
        <v>Tuesday</v>
      </c>
    </row>
    <row r="454" spans="2:7" x14ac:dyDescent="0.35">
      <c r="B454" s="1">
        <v>45378</v>
      </c>
      <c r="C454">
        <f>MONTH(calendar[[#This Row],[cal_date]])</f>
        <v>3</v>
      </c>
      <c r="D454" t="str">
        <f>TEXT(calendar[[#This Row],[cal_date]],"mmmm")</f>
        <v>March</v>
      </c>
      <c r="E454">
        <f>YEAR(calendar[[#This Row],[cal_date]])</f>
        <v>2024</v>
      </c>
      <c r="F454">
        <f>WEEKDAY(calendar[[#This Row],[cal_date]],2)</f>
        <v>3</v>
      </c>
      <c r="G454" t="str">
        <f>TEXT(calendar[[#This Row],[cal_date]],"DDDD")</f>
        <v>Wednesday</v>
      </c>
    </row>
    <row r="455" spans="2:7" x14ac:dyDescent="0.35">
      <c r="B455" s="1">
        <v>45379</v>
      </c>
      <c r="C455">
        <f>MONTH(calendar[[#This Row],[cal_date]])</f>
        <v>3</v>
      </c>
      <c r="D455" t="str">
        <f>TEXT(calendar[[#This Row],[cal_date]],"mmmm")</f>
        <v>March</v>
      </c>
      <c r="E455">
        <f>YEAR(calendar[[#This Row],[cal_date]])</f>
        <v>2024</v>
      </c>
      <c r="F455">
        <f>WEEKDAY(calendar[[#This Row],[cal_date]],2)</f>
        <v>4</v>
      </c>
      <c r="G455" t="str">
        <f>TEXT(calendar[[#This Row],[cal_date]],"DDDD")</f>
        <v>Thursday</v>
      </c>
    </row>
    <row r="456" spans="2:7" x14ac:dyDescent="0.35">
      <c r="B456" s="1">
        <v>45380</v>
      </c>
      <c r="C456">
        <f>MONTH(calendar[[#This Row],[cal_date]])</f>
        <v>3</v>
      </c>
      <c r="D456" t="str">
        <f>TEXT(calendar[[#This Row],[cal_date]],"mmmm")</f>
        <v>March</v>
      </c>
      <c r="E456">
        <f>YEAR(calendar[[#This Row],[cal_date]])</f>
        <v>2024</v>
      </c>
      <c r="F456">
        <f>WEEKDAY(calendar[[#This Row],[cal_date]],2)</f>
        <v>5</v>
      </c>
      <c r="G456" t="str">
        <f>TEXT(calendar[[#This Row],[cal_date]],"DDDD")</f>
        <v>Friday</v>
      </c>
    </row>
    <row r="457" spans="2:7" x14ac:dyDescent="0.35">
      <c r="B457" s="1">
        <v>45381</v>
      </c>
      <c r="C457">
        <f>MONTH(calendar[[#This Row],[cal_date]])</f>
        <v>3</v>
      </c>
      <c r="D457" t="str">
        <f>TEXT(calendar[[#This Row],[cal_date]],"mmmm")</f>
        <v>March</v>
      </c>
      <c r="E457">
        <f>YEAR(calendar[[#This Row],[cal_date]])</f>
        <v>2024</v>
      </c>
      <c r="F457">
        <f>WEEKDAY(calendar[[#This Row],[cal_date]],2)</f>
        <v>6</v>
      </c>
      <c r="G457" t="str">
        <f>TEXT(calendar[[#This Row],[cal_date]],"DDDD")</f>
        <v>Saturday</v>
      </c>
    </row>
    <row r="458" spans="2:7" x14ac:dyDescent="0.35">
      <c r="B458" s="1">
        <v>45382</v>
      </c>
      <c r="C458">
        <f>MONTH(calendar[[#This Row],[cal_date]])</f>
        <v>3</v>
      </c>
      <c r="D458" t="str">
        <f>TEXT(calendar[[#This Row],[cal_date]],"mmmm")</f>
        <v>March</v>
      </c>
      <c r="E458">
        <f>YEAR(calendar[[#This Row],[cal_date]])</f>
        <v>2024</v>
      </c>
      <c r="F458">
        <f>WEEKDAY(calendar[[#This Row],[cal_date]],2)</f>
        <v>7</v>
      </c>
      <c r="G458" t="str">
        <f>TEXT(calendar[[#This Row],[cal_date]],"DDDD")</f>
        <v>Sunday</v>
      </c>
    </row>
    <row r="459" spans="2:7" x14ac:dyDescent="0.35">
      <c r="B459" s="1">
        <v>45383</v>
      </c>
      <c r="C459">
        <f>MONTH(calendar[[#This Row],[cal_date]])</f>
        <v>4</v>
      </c>
      <c r="D459" t="str">
        <f>TEXT(calendar[[#This Row],[cal_date]],"mmmm")</f>
        <v>April</v>
      </c>
      <c r="E459">
        <f>YEAR(calendar[[#This Row],[cal_date]])</f>
        <v>2024</v>
      </c>
      <c r="F459">
        <f>WEEKDAY(calendar[[#This Row],[cal_date]],2)</f>
        <v>1</v>
      </c>
      <c r="G459" t="str">
        <f>TEXT(calendar[[#This Row],[cal_date]],"DDDD")</f>
        <v>Monday</v>
      </c>
    </row>
    <row r="460" spans="2:7" x14ac:dyDescent="0.35">
      <c r="B460" s="1">
        <v>45384</v>
      </c>
      <c r="C460">
        <f>MONTH(calendar[[#This Row],[cal_date]])</f>
        <v>4</v>
      </c>
      <c r="D460" t="str">
        <f>TEXT(calendar[[#This Row],[cal_date]],"mmmm")</f>
        <v>April</v>
      </c>
      <c r="E460">
        <f>YEAR(calendar[[#This Row],[cal_date]])</f>
        <v>2024</v>
      </c>
      <c r="F460">
        <f>WEEKDAY(calendar[[#This Row],[cal_date]],2)</f>
        <v>2</v>
      </c>
      <c r="G460" t="str">
        <f>TEXT(calendar[[#This Row],[cal_date]],"DDDD")</f>
        <v>Tuesday</v>
      </c>
    </row>
    <row r="461" spans="2:7" x14ac:dyDescent="0.35">
      <c r="B461" s="1">
        <v>45385</v>
      </c>
      <c r="C461">
        <f>MONTH(calendar[[#This Row],[cal_date]])</f>
        <v>4</v>
      </c>
      <c r="D461" t="str">
        <f>TEXT(calendar[[#This Row],[cal_date]],"mmmm")</f>
        <v>April</v>
      </c>
      <c r="E461">
        <f>YEAR(calendar[[#This Row],[cal_date]])</f>
        <v>2024</v>
      </c>
      <c r="F461">
        <f>WEEKDAY(calendar[[#This Row],[cal_date]],2)</f>
        <v>3</v>
      </c>
      <c r="G461" t="str">
        <f>TEXT(calendar[[#This Row],[cal_date]],"DDDD")</f>
        <v>Wednesday</v>
      </c>
    </row>
    <row r="462" spans="2:7" x14ac:dyDescent="0.35">
      <c r="B462" s="1">
        <v>45386</v>
      </c>
      <c r="C462">
        <f>MONTH(calendar[[#This Row],[cal_date]])</f>
        <v>4</v>
      </c>
      <c r="D462" t="str">
        <f>TEXT(calendar[[#This Row],[cal_date]],"mmmm")</f>
        <v>April</v>
      </c>
      <c r="E462">
        <f>YEAR(calendar[[#This Row],[cal_date]])</f>
        <v>2024</v>
      </c>
      <c r="F462">
        <f>WEEKDAY(calendar[[#This Row],[cal_date]],2)</f>
        <v>4</v>
      </c>
      <c r="G462" t="str">
        <f>TEXT(calendar[[#This Row],[cal_date]],"DDDD")</f>
        <v>Thursday</v>
      </c>
    </row>
    <row r="463" spans="2:7" x14ac:dyDescent="0.35">
      <c r="B463" s="1">
        <v>45387</v>
      </c>
      <c r="C463">
        <f>MONTH(calendar[[#This Row],[cal_date]])</f>
        <v>4</v>
      </c>
      <c r="D463" t="str">
        <f>TEXT(calendar[[#This Row],[cal_date]],"mmmm")</f>
        <v>April</v>
      </c>
      <c r="E463">
        <f>YEAR(calendar[[#This Row],[cal_date]])</f>
        <v>2024</v>
      </c>
      <c r="F463">
        <f>WEEKDAY(calendar[[#This Row],[cal_date]],2)</f>
        <v>5</v>
      </c>
      <c r="G463" t="str">
        <f>TEXT(calendar[[#This Row],[cal_date]],"DDDD")</f>
        <v>Friday</v>
      </c>
    </row>
    <row r="464" spans="2:7" x14ac:dyDescent="0.35">
      <c r="B464" s="1">
        <v>45388</v>
      </c>
      <c r="C464">
        <f>MONTH(calendar[[#This Row],[cal_date]])</f>
        <v>4</v>
      </c>
      <c r="D464" t="str">
        <f>TEXT(calendar[[#This Row],[cal_date]],"mmmm")</f>
        <v>April</v>
      </c>
      <c r="E464">
        <f>YEAR(calendar[[#This Row],[cal_date]])</f>
        <v>2024</v>
      </c>
      <c r="F464">
        <f>WEEKDAY(calendar[[#This Row],[cal_date]],2)</f>
        <v>6</v>
      </c>
      <c r="G464" t="str">
        <f>TEXT(calendar[[#This Row],[cal_date]],"DDDD")</f>
        <v>Saturday</v>
      </c>
    </row>
    <row r="465" spans="2:7" x14ac:dyDescent="0.35">
      <c r="B465" s="1">
        <v>45389</v>
      </c>
      <c r="C465">
        <f>MONTH(calendar[[#This Row],[cal_date]])</f>
        <v>4</v>
      </c>
      <c r="D465" t="str">
        <f>TEXT(calendar[[#This Row],[cal_date]],"mmmm")</f>
        <v>April</v>
      </c>
      <c r="E465">
        <f>YEAR(calendar[[#This Row],[cal_date]])</f>
        <v>2024</v>
      </c>
      <c r="F465">
        <f>WEEKDAY(calendar[[#This Row],[cal_date]],2)</f>
        <v>7</v>
      </c>
      <c r="G465" t="str">
        <f>TEXT(calendar[[#This Row],[cal_date]],"DDDD")</f>
        <v>Sunday</v>
      </c>
    </row>
    <row r="466" spans="2:7" x14ac:dyDescent="0.35">
      <c r="B466" s="1">
        <v>45390</v>
      </c>
      <c r="C466">
        <f>MONTH(calendar[[#This Row],[cal_date]])</f>
        <v>4</v>
      </c>
      <c r="D466" t="str">
        <f>TEXT(calendar[[#This Row],[cal_date]],"mmmm")</f>
        <v>April</v>
      </c>
      <c r="E466">
        <f>YEAR(calendar[[#This Row],[cal_date]])</f>
        <v>2024</v>
      </c>
      <c r="F466">
        <f>WEEKDAY(calendar[[#This Row],[cal_date]],2)</f>
        <v>1</v>
      </c>
      <c r="G466" t="str">
        <f>TEXT(calendar[[#This Row],[cal_date]],"DDDD")</f>
        <v>Monday</v>
      </c>
    </row>
    <row r="467" spans="2:7" x14ac:dyDescent="0.35">
      <c r="B467" s="1">
        <v>45391</v>
      </c>
      <c r="C467">
        <f>MONTH(calendar[[#This Row],[cal_date]])</f>
        <v>4</v>
      </c>
      <c r="D467" t="str">
        <f>TEXT(calendar[[#This Row],[cal_date]],"mmmm")</f>
        <v>April</v>
      </c>
      <c r="E467">
        <f>YEAR(calendar[[#This Row],[cal_date]])</f>
        <v>2024</v>
      </c>
      <c r="F467">
        <f>WEEKDAY(calendar[[#This Row],[cal_date]],2)</f>
        <v>2</v>
      </c>
      <c r="G467" t="str">
        <f>TEXT(calendar[[#This Row],[cal_date]],"DDDD")</f>
        <v>Tuesday</v>
      </c>
    </row>
    <row r="468" spans="2:7" x14ac:dyDescent="0.35">
      <c r="B468" s="1">
        <v>45392</v>
      </c>
      <c r="C468">
        <f>MONTH(calendar[[#This Row],[cal_date]])</f>
        <v>4</v>
      </c>
      <c r="D468" t="str">
        <f>TEXT(calendar[[#This Row],[cal_date]],"mmmm")</f>
        <v>April</v>
      </c>
      <c r="E468">
        <f>YEAR(calendar[[#This Row],[cal_date]])</f>
        <v>2024</v>
      </c>
      <c r="F468">
        <f>WEEKDAY(calendar[[#This Row],[cal_date]],2)</f>
        <v>3</v>
      </c>
      <c r="G468" t="str">
        <f>TEXT(calendar[[#This Row],[cal_date]],"DDDD")</f>
        <v>Wednesday</v>
      </c>
    </row>
    <row r="469" spans="2:7" x14ac:dyDescent="0.35">
      <c r="B469" s="1">
        <v>45393</v>
      </c>
      <c r="C469">
        <f>MONTH(calendar[[#This Row],[cal_date]])</f>
        <v>4</v>
      </c>
      <c r="D469" t="str">
        <f>TEXT(calendar[[#This Row],[cal_date]],"mmmm")</f>
        <v>April</v>
      </c>
      <c r="E469">
        <f>YEAR(calendar[[#This Row],[cal_date]])</f>
        <v>2024</v>
      </c>
      <c r="F469">
        <f>WEEKDAY(calendar[[#This Row],[cal_date]],2)</f>
        <v>4</v>
      </c>
      <c r="G469" t="str">
        <f>TEXT(calendar[[#This Row],[cal_date]],"DDDD")</f>
        <v>Thursday</v>
      </c>
    </row>
    <row r="470" spans="2:7" x14ac:dyDescent="0.35">
      <c r="B470" s="1">
        <v>45394</v>
      </c>
      <c r="C470">
        <f>MONTH(calendar[[#This Row],[cal_date]])</f>
        <v>4</v>
      </c>
      <c r="D470" t="str">
        <f>TEXT(calendar[[#This Row],[cal_date]],"mmmm")</f>
        <v>April</v>
      </c>
      <c r="E470">
        <f>YEAR(calendar[[#This Row],[cal_date]])</f>
        <v>2024</v>
      </c>
      <c r="F470">
        <f>WEEKDAY(calendar[[#This Row],[cal_date]],2)</f>
        <v>5</v>
      </c>
      <c r="G470" t="str">
        <f>TEXT(calendar[[#This Row],[cal_date]],"DDDD")</f>
        <v>Friday</v>
      </c>
    </row>
    <row r="471" spans="2:7" x14ac:dyDescent="0.35">
      <c r="B471" s="1">
        <v>45395</v>
      </c>
      <c r="C471">
        <f>MONTH(calendar[[#This Row],[cal_date]])</f>
        <v>4</v>
      </c>
      <c r="D471" t="str">
        <f>TEXT(calendar[[#This Row],[cal_date]],"mmmm")</f>
        <v>April</v>
      </c>
      <c r="E471">
        <f>YEAR(calendar[[#This Row],[cal_date]])</f>
        <v>2024</v>
      </c>
      <c r="F471">
        <f>WEEKDAY(calendar[[#This Row],[cal_date]],2)</f>
        <v>6</v>
      </c>
      <c r="G471" t="str">
        <f>TEXT(calendar[[#This Row],[cal_date]],"DDDD")</f>
        <v>Saturday</v>
      </c>
    </row>
    <row r="472" spans="2:7" x14ac:dyDescent="0.35">
      <c r="B472" s="1">
        <v>45396</v>
      </c>
      <c r="C472">
        <f>MONTH(calendar[[#This Row],[cal_date]])</f>
        <v>4</v>
      </c>
      <c r="D472" t="str">
        <f>TEXT(calendar[[#This Row],[cal_date]],"mmmm")</f>
        <v>April</v>
      </c>
      <c r="E472">
        <f>YEAR(calendar[[#This Row],[cal_date]])</f>
        <v>2024</v>
      </c>
      <c r="F472">
        <f>WEEKDAY(calendar[[#This Row],[cal_date]],2)</f>
        <v>7</v>
      </c>
      <c r="G472" t="str">
        <f>TEXT(calendar[[#This Row],[cal_date]],"DDDD")</f>
        <v>Sunday</v>
      </c>
    </row>
    <row r="473" spans="2:7" x14ac:dyDescent="0.35">
      <c r="B473" s="1">
        <v>45397</v>
      </c>
      <c r="C473">
        <f>MONTH(calendar[[#This Row],[cal_date]])</f>
        <v>4</v>
      </c>
      <c r="D473" t="str">
        <f>TEXT(calendar[[#This Row],[cal_date]],"mmmm")</f>
        <v>April</v>
      </c>
      <c r="E473">
        <f>YEAR(calendar[[#This Row],[cal_date]])</f>
        <v>2024</v>
      </c>
      <c r="F473">
        <f>WEEKDAY(calendar[[#This Row],[cal_date]],2)</f>
        <v>1</v>
      </c>
      <c r="G473" t="str">
        <f>TEXT(calendar[[#This Row],[cal_date]],"DDDD")</f>
        <v>Monday</v>
      </c>
    </row>
    <row r="474" spans="2:7" x14ac:dyDescent="0.35">
      <c r="B474" s="1">
        <v>45398</v>
      </c>
      <c r="C474">
        <f>MONTH(calendar[[#This Row],[cal_date]])</f>
        <v>4</v>
      </c>
      <c r="D474" t="str">
        <f>TEXT(calendar[[#This Row],[cal_date]],"mmmm")</f>
        <v>April</v>
      </c>
      <c r="E474">
        <f>YEAR(calendar[[#This Row],[cal_date]])</f>
        <v>2024</v>
      </c>
      <c r="F474">
        <f>WEEKDAY(calendar[[#This Row],[cal_date]],2)</f>
        <v>2</v>
      </c>
      <c r="G474" t="str">
        <f>TEXT(calendar[[#This Row],[cal_date]],"DDDD")</f>
        <v>Tuesday</v>
      </c>
    </row>
    <row r="475" spans="2:7" x14ac:dyDescent="0.35">
      <c r="B475" s="1">
        <v>45399</v>
      </c>
      <c r="C475">
        <f>MONTH(calendar[[#This Row],[cal_date]])</f>
        <v>4</v>
      </c>
      <c r="D475" t="str">
        <f>TEXT(calendar[[#This Row],[cal_date]],"mmmm")</f>
        <v>April</v>
      </c>
      <c r="E475">
        <f>YEAR(calendar[[#This Row],[cal_date]])</f>
        <v>2024</v>
      </c>
      <c r="F475">
        <f>WEEKDAY(calendar[[#This Row],[cal_date]],2)</f>
        <v>3</v>
      </c>
      <c r="G475" t="str">
        <f>TEXT(calendar[[#This Row],[cal_date]],"DDDD")</f>
        <v>Wednesday</v>
      </c>
    </row>
    <row r="476" spans="2:7" x14ac:dyDescent="0.35">
      <c r="B476" s="1">
        <v>45400</v>
      </c>
      <c r="C476">
        <f>MONTH(calendar[[#This Row],[cal_date]])</f>
        <v>4</v>
      </c>
      <c r="D476" t="str">
        <f>TEXT(calendar[[#This Row],[cal_date]],"mmmm")</f>
        <v>April</v>
      </c>
      <c r="E476">
        <f>YEAR(calendar[[#This Row],[cal_date]])</f>
        <v>2024</v>
      </c>
      <c r="F476">
        <f>WEEKDAY(calendar[[#This Row],[cal_date]],2)</f>
        <v>4</v>
      </c>
      <c r="G476" t="str">
        <f>TEXT(calendar[[#This Row],[cal_date]],"DDDD")</f>
        <v>Thursday</v>
      </c>
    </row>
    <row r="477" spans="2:7" x14ac:dyDescent="0.35">
      <c r="B477" s="1">
        <v>45401</v>
      </c>
      <c r="C477">
        <f>MONTH(calendar[[#This Row],[cal_date]])</f>
        <v>4</v>
      </c>
      <c r="D477" t="str">
        <f>TEXT(calendar[[#This Row],[cal_date]],"mmmm")</f>
        <v>April</v>
      </c>
      <c r="E477">
        <f>YEAR(calendar[[#This Row],[cal_date]])</f>
        <v>2024</v>
      </c>
      <c r="F477">
        <f>WEEKDAY(calendar[[#This Row],[cal_date]],2)</f>
        <v>5</v>
      </c>
      <c r="G477" t="str">
        <f>TEXT(calendar[[#This Row],[cal_date]],"DDDD")</f>
        <v>Friday</v>
      </c>
    </row>
    <row r="478" spans="2:7" x14ac:dyDescent="0.35">
      <c r="B478" s="1">
        <v>45402</v>
      </c>
      <c r="C478">
        <f>MONTH(calendar[[#This Row],[cal_date]])</f>
        <v>4</v>
      </c>
      <c r="D478" t="str">
        <f>TEXT(calendar[[#This Row],[cal_date]],"mmmm")</f>
        <v>April</v>
      </c>
      <c r="E478">
        <f>YEAR(calendar[[#This Row],[cal_date]])</f>
        <v>2024</v>
      </c>
      <c r="F478">
        <f>WEEKDAY(calendar[[#This Row],[cal_date]],2)</f>
        <v>6</v>
      </c>
      <c r="G478" t="str">
        <f>TEXT(calendar[[#This Row],[cal_date]],"DDDD")</f>
        <v>Saturday</v>
      </c>
    </row>
    <row r="479" spans="2:7" x14ac:dyDescent="0.35">
      <c r="B479" s="1">
        <v>45403</v>
      </c>
      <c r="C479">
        <f>MONTH(calendar[[#This Row],[cal_date]])</f>
        <v>4</v>
      </c>
      <c r="D479" t="str">
        <f>TEXT(calendar[[#This Row],[cal_date]],"mmmm")</f>
        <v>April</v>
      </c>
      <c r="E479">
        <f>YEAR(calendar[[#This Row],[cal_date]])</f>
        <v>2024</v>
      </c>
      <c r="F479">
        <f>WEEKDAY(calendar[[#This Row],[cal_date]],2)</f>
        <v>7</v>
      </c>
      <c r="G479" t="str">
        <f>TEXT(calendar[[#This Row],[cal_date]],"DDDD")</f>
        <v>Sunday</v>
      </c>
    </row>
    <row r="480" spans="2:7" x14ac:dyDescent="0.35">
      <c r="B480" s="1">
        <v>45404</v>
      </c>
      <c r="C480">
        <f>MONTH(calendar[[#This Row],[cal_date]])</f>
        <v>4</v>
      </c>
      <c r="D480" t="str">
        <f>TEXT(calendar[[#This Row],[cal_date]],"mmmm")</f>
        <v>April</v>
      </c>
      <c r="E480">
        <f>YEAR(calendar[[#This Row],[cal_date]])</f>
        <v>2024</v>
      </c>
      <c r="F480">
        <f>WEEKDAY(calendar[[#This Row],[cal_date]],2)</f>
        <v>1</v>
      </c>
      <c r="G480" t="str">
        <f>TEXT(calendar[[#This Row],[cal_date]],"DDDD")</f>
        <v>Monday</v>
      </c>
    </row>
    <row r="481" spans="2:7" x14ac:dyDescent="0.35">
      <c r="B481" s="1">
        <v>45405</v>
      </c>
      <c r="C481">
        <f>MONTH(calendar[[#This Row],[cal_date]])</f>
        <v>4</v>
      </c>
      <c r="D481" t="str">
        <f>TEXT(calendar[[#This Row],[cal_date]],"mmmm")</f>
        <v>April</v>
      </c>
      <c r="E481">
        <f>YEAR(calendar[[#This Row],[cal_date]])</f>
        <v>2024</v>
      </c>
      <c r="F481">
        <f>WEEKDAY(calendar[[#This Row],[cal_date]],2)</f>
        <v>2</v>
      </c>
      <c r="G481" t="str">
        <f>TEXT(calendar[[#This Row],[cal_date]],"DDDD")</f>
        <v>Tuesday</v>
      </c>
    </row>
    <row r="482" spans="2:7" x14ac:dyDescent="0.35">
      <c r="B482" s="1">
        <v>45406</v>
      </c>
      <c r="C482">
        <f>MONTH(calendar[[#This Row],[cal_date]])</f>
        <v>4</v>
      </c>
      <c r="D482" t="str">
        <f>TEXT(calendar[[#This Row],[cal_date]],"mmmm")</f>
        <v>April</v>
      </c>
      <c r="E482">
        <f>YEAR(calendar[[#This Row],[cal_date]])</f>
        <v>2024</v>
      </c>
      <c r="F482">
        <f>WEEKDAY(calendar[[#This Row],[cal_date]],2)</f>
        <v>3</v>
      </c>
      <c r="G482" t="str">
        <f>TEXT(calendar[[#This Row],[cal_date]],"DDDD")</f>
        <v>Wednesday</v>
      </c>
    </row>
    <row r="483" spans="2:7" x14ac:dyDescent="0.35">
      <c r="B483" s="1">
        <v>45407</v>
      </c>
      <c r="C483">
        <f>MONTH(calendar[[#This Row],[cal_date]])</f>
        <v>4</v>
      </c>
      <c r="D483" t="str">
        <f>TEXT(calendar[[#This Row],[cal_date]],"mmmm")</f>
        <v>April</v>
      </c>
      <c r="E483">
        <f>YEAR(calendar[[#This Row],[cal_date]])</f>
        <v>2024</v>
      </c>
      <c r="F483">
        <f>WEEKDAY(calendar[[#This Row],[cal_date]],2)</f>
        <v>4</v>
      </c>
      <c r="G483" t="str">
        <f>TEXT(calendar[[#This Row],[cal_date]],"DDDD")</f>
        <v>Thursday</v>
      </c>
    </row>
    <row r="484" spans="2:7" x14ac:dyDescent="0.35">
      <c r="B484" s="1">
        <v>45408</v>
      </c>
      <c r="C484">
        <f>MONTH(calendar[[#This Row],[cal_date]])</f>
        <v>4</v>
      </c>
      <c r="D484" t="str">
        <f>TEXT(calendar[[#This Row],[cal_date]],"mmmm")</f>
        <v>April</v>
      </c>
      <c r="E484">
        <f>YEAR(calendar[[#This Row],[cal_date]])</f>
        <v>2024</v>
      </c>
      <c r="F484">
        <f>WEEKDAY(calendar[[#This Row],[cal_date]],2)</f>
        <v>5</v>
      </c>
      <c r="G484" t="str">
        <f>TEXT(calendar[[#This Row],[cal_date]],"DDDD")</f>
        <v>Friday</v>
      </c>
    </row>
    <row r="485" spans="2:7" x14ac:dyDescent="0.35">
      <c r="B485" s="1">
        <v>45409</v>
      </c>
      <c r="C485">
        <f>MONTH(calendar[[#This Row],[cal_date]])</f>
        <v>4</v>
      </c>
      <c r="D485" t="str">
        <f>TEXT(calendar[[#This Row],[cal_date]],"mmmm")</f>
        <v>April</v>
      </c>
      <c r="E485">
        <f>YEAR(calendar[[#This Row],[cal_date]])</f>
        <v>2024</v>
      </c>
      <c r="F485">
        <f>WEEKDAY(calendar[[#This Row],[cal_date]],2)</f>
        <v>6</v>
      </c>
      <c r="G485" t="str">
        <f>TEXT(calendar[[#This Row],[cal_date]],"DDDD")</f>
        <v>Saturday</v>
      </c>
    </row>
    <row r="486" spans="2:7" x14ac:dyDescent="0.35">
      <c r="B486" s="1">
        <v>45410</v>
      </c>
      <c r="C486">
        <f>MONTH(calendar[[#This Row],[cal_date]])</f>
        <v>4</v>
      </c>
      <c r="D486" t="str">
        <f>TEXT(calendar[[#This Row],[cal_date]],"mmmm")</f>
        <v>April</v>
      </c>
      <c r="E486">
        <f>YEAR(calendar[[#This Row],[cal_date]])</f>
        <v>2024</v>
      </c>
      <c r="F486">
        <f>WEEKDAY(calendar[[#This Row],[cal_date]],2)</f>
        <v>7</v>
      </c>
      <c r="G486" t="str">
        <f>TEXT(calendar[[#This Row],[cal_date]],"DDDD")</f>
        <v>Sunday</v>
      </c>
    </row>
    <row r="487" spans="2:7" x14ac:dyDescent="0.35">
      <c r="B487" s="1">
        <v>45411</v>
      </c>
      <c r="C487">
        <f>MONTH(calendar[[#This Row],[cal_date]])</f>
        <v>4</v>
      </c>
      <c r="D487" t="str">
        <f>TEXT(calendar[[#This Row],[cal_date]],"mmmm")</f>
        <v>April</v>
      </c>
      <c r="E487">
        <f>YEAR(calendar[[#This Row],[cal_date]])</f>
        <v>2024</v>
      </c>
      <c r="F487">
        <f>WEEKDAY(calendar[[#This Row],[cal_date]],2)</f>
        <v>1</v>
      </c>
      <c r="G487" t="str">
        <f>TEXT(calendar[[#This Row],[cal_date]],"DDDD")</f>
        <v>Monday</v>
      </c>
    </row>
    <row r="488" spans="2:7" x14ac:dyDescent="0.35">
      <c r="B488" s="1">
        <v>45412</v>
      </c>
      <c r="C488">
        <f>MONTH(calendar[[#This Row],[cal_date]])</f>
        <v>4</v>
      </c>
      <c r="D488" t="str">
        <f>TEXT(calendar[[#This Row],[cal_date]],"mmmm")</f>
        <v>April</v>
      </c>
      <c r="E488">
        <f>YEAR(calendar[[#This Row],[cal_date]])</f>
        <v>2024</v>
      </c>
      <c r="F488">
        <f>WEEKDAY(calendar[[#This Row],[cal_date]],2)</f>
        <v>2</v>
      </c>
      <c r="G488" t="str">
        <f>TEXT(calendar[[#This Row],[cal_date]],"DDDD")</f>
        <v>Tuesday</v>
      </c>
    </row>
    <row r="489" spans="2:7" x14ac:dyDescent="0.35">
      <c r="B489" s="1">
        <v>45413</v>
      </c>
      <c r="C489">
        <f>MONTH(calendar[[#This Row],[cal_date]])</f>
        <v>5</v>
      </c>
      <c r="D489" t="str">
        <f>TEXT(calendar[[#This Row],[cal_date]],"mmmm")</f>
        <v>May</v>
      </c>
      <c r="E489">
        <f>YEAR(calendar[[#This Row],[cal_date]])</f>
        <v>2024</v>
      </c>
      <c r="F489">
        <f>WEEKDAY(calendar[[#This Row],[cal_date]],2)</f>
        <v>3</v>
      </c>
      <c r="G489" t="str">
        <f>TEXT(calendar[[#This Row],[cal_date]],"DDDD")</f>
        <v>Wednesday</v>
      </c>
    </row>
    <row r="490" spans="2:7" x14ac:dyDescent="0.35">
      <c r="B490" s="1">
        <v>45414</v>
      </c>
      <c r="C490">
        <f>MONTH(calendar[[#This Row],[cal_date]])</f>
        <v>5</v>
      </c>
      <c r="D490" t="str">
        <f>TEXT(calendar[[#This Row],[cal_date]],"mmmm")</f>
        <v>May</v>
      </c>
      <c r="E490">
        <f>YEAR(calendar[[#This Row],[cal_date]])</f>
        <v>2024</v>
      </c>
      <c r="F490">
        <f>WEEKDAY(calendar[[#This Row],[cal_date]],2)</f>
        <v>4</v>
      </c>
      <c r="G490" t="str">
        <f>TEXT(calendar[[#This Row],[cal_date]],"DDDD")</f>
        <v>Thursday</v>
      </c>
    </row>
    <row r="491" spans="2:7" x14ac:dyDescent="0.35">
      <c r="B491" s="1">
        <v>45415</v>
      </c>
      <c r="C491">
        <f>MONTH(calendar[[#This Row],[cal_date]])</f>
        <v>5</v>
      </c>
      <c r="D491" t="str">
        <f>TEXT(calendar[[#This Row],[cal_date]],"mmmm")</f>
        <v>May</v>
      </c>
      <c r="E491">
        <f>YEAR(calendar[[#This Row],[cal_date]])</f>
        <v>2024</v>
      </c>
      <c r="F491">
        <f>WEEKDAY(calendar[[#This Row],[cal_date]],2)</f>
        <v>5</v>
      </c>
      <c r="G491" t="str">
        <f>TEXT(calendar[[#This Row],[cal_date]],"DDDD")</f>
        <v>Friday</v>
      </c>
    </row>
    <row r="492" spans="2:7" x14ac:dyDescent="0.35">
      <c r="B492" s="1">
        <v>45416</v>
      </c>
      <c r="C492">
        <f>MONTH(calendar[[#This Row],[cal_date]])</f>
        <v>5</v>
      </c>
      <c r="D492" t="str">
        <f>TEXT(calendar[[#This Row],[cal_date]],"mmmm")</f>
        <v>May</v>
      </c>
      <c r="E492">
        <f>YEAR(calendar[[#This Row],[cal_date]])</f>
        <v>2024</v>
      </c>
      <c r="F492">
        <f>WEEKDAY(calendar[[#This Row],[cal_date]],2)</f>
        <v>6</v>
      </c>
      <c r="G492" t="str">
        <f>TEXT(calendar[[#This Row],[cal_date]],"DDDD")</f>
        <v>Saturday</v>
      </c>
    </row>
    <row r="493" spans="2:7" x14ac:dyDescent="0.35">
      <c r="B493" s="1">
        <v>45417</v>
      </c>
      <c r="C493">
        <f>MONTH(calendar[[#This Row],[cal_date]])</f>
        <v>5</v>
      </c>
      <c r="D493" t="str">
        <f>TEXT(calendar[[#This Row],[cal_date]],"mmmm")</f>
        <v>May</v>
      </c>
      <c r="E493">
        <f>YEAR(calendar[[#This Row],[cal_date]])</f>
        <v>2024</v>
      </c>
      <c r="F493">
        <f>WEEKDAY(calendar[[#This Row],[cal_date]],2)</f>
        <v>7</v>
      </c>
      <c r="G493" t="str">
        <f>TEXT(calendar[[#This Row],[cal_date]],"DDDD")</f>
        <v>Sunday</v>
      </c>
    </row>
    <row r="494" spans="2:7" x14ac:dyDescent="0.35">
      <c r="B494" s="1">
        <v>45418</v>
      </c>
      <c r="C494">
        <f>MONTH(calendar[[#This Row],[cal_date]])</f>
        <v>5</v>
      </c>
      <c r="D494" t="str">
        <f>TEXT(calendar[[#This Row],[cal_date]],"mmmm")</f>
        <v>May</v>
      </c>
      <c r="E494">
        <f>YEAR(calendar[[#This Row],[cal_date]])</f>
        <v>2024</v>
      </c>
      <c r="F494">
        <f>WEEKDAY(calendar[[#This Row],[cal_date]],2)</f>
        <v>1</v>
      </c>
      <c r="G494" t="str">
        <f>TEXT(calendar[[#This Row],[cal_date]],"DDDD")</f>
        <v>Monday</v>
      </c>
    </row>
    <row r="495" spans="2:7" x14ac:dyDescent="0.35">
      <c r="B495" s="1">
        <v>45419</v>
      </c>
      <c r="C495">
        <f>MONTH(calendar[[#This Row],[cal_date]])</f>
        <v>5</v>
      </c>
      <c r="D495" t="str">
        <f>TEXT(calendar[[#This Row],[cal_date]],"mmmm")</f>
        <v>May</v>
      </c>
      <c r="E495">
        <f>YEAR(calendar[[#This Row],[cal_date]])</f>
        <v>2024</v>
      </c>
      <c r="F495">
        <f>WEEKDAY(calendar[[#This Row],[cal_date]],2)</f>
        <v>2</v>
      </c>
      <c r="G495" t="str">
        <f>TEXT(calendar[[#This Row],[cal_date]],"DDDD")</f>
        <v>Tuesday</v>
      </c>
    </row>
    <row r="496" spans="2:7" x14ac:dyDescent="0.35">
      <c r="B496" s="1">
        <v>45420</v>
      </c>
      <c r="C496">
        <f>MONTH(calendar[[#This Row],[cal_date]])</f>
        <v>5</v>
      </c>
      <c r="D496" t="str">
        <f>TEXT(calendar[[#This Row],[cal_date]],"mmmm")</f>
        <v>May</v>
      </c>
      <c r="E496">
        <f>YEAR(calendar[[#This Row],[cal_date]])</f>
        <v>2024</v>
      </c>
      <c r="F496">
        <f>WEEKDAY(calendar[[#This Row],[cal_date]],2)</f>
        <v>3</v>
      </c>
      <c r="G496" t="str">
        <f>TEXT(calendar[[#This Row],[cal_date]],"DDDD")</f>
        <v>Wednesday</v>
      </c>
    </row>
    <row r="497" spans="2:7" x14ac:dyDescent="0.35">
      <c r="B497" s="1">
        <v>45421</v>
      </c>
      <c r="C497">
        <f>MONTH(calendar[[#This Row],[cal_date]])</f>
        <v>5</v>
      </c>
      <c r="D497" t="str">
        <f>TEXT(calendar[[#This Row],[cal_date]],"mmmm")</f>
        <v>May</v>
      </c>
      <c r="E497">
        <f>YEAR(calendar[[#This Row],[cal_date]])</f>
        <v>2024</v>
      </c>
      <c r="F497">
        <f>WEEKDAY(calendar[[#This Row],[cal_date]],2)</f>
        <v>4</v>
      </c>
      <c r="G497" t="str">
        <f>TEXT(calendar[[#This Row],[cal_date]],"DDDD")</f>
        <v>Thursday</v>
      </c>
    </row>
    <row r="498" spans="2:7" x14ac:dyDescent="0.35">
      <c r="B498" s="1">
        <v>45422</v>
      </c>
      <c r="C498">
        <f>MONTH(calendar[[#This Row],[cal_date]])</f>
        <v>5</v>
      </c>
      <c r="D498" t="str">
        <f>TEXT(calendar[[#This Row],[cal_date]],"mmmm")</f>
        <v>May</v>
      </c>
      <c r="E498">
        <f>YEAR(calendar[[#This Row],[cal_date]])</f>
        <v>2024</v>
      </c>
      <c r="F498">
        <f>WEEKDAY(calendar[[#This Row],[cal_date]],2)</f>
        <v>5</v>
      </c>
      <c r="G498" t="str">
        <f>TEXT(calendar[[#This Row],[cal_date]],"DDDD")</f>
        <v>Friday</v>
      </c>
    </row>
    <row r="499" spans="2:7" x14ac:dyDescent="0.35">
      <c r="B499" s="1">
        <v>45423</v>
      </c>
      <c r="C499">
        <f>MONTH(calendar[[#This Row],[cal_date]])</f>
        <v>5</v>
      </c>
      <c r="D499" t="str">
        <f>TEXT(calendar[[#This Row],[cal_date]],"mmmm")</f>
        <v>May</v>
      </c>
      <c r="E499">
        <f>YEAR(calendar[[#This Row],[cal_date]])</f>
        <v>2024</v>
      </c>
      <c r="F499">
        <f>WEEKDAY(calendar[[#This Row],[cal_date]],2)</f>
        <v>6</v>
      </c>
      <c r="G499" t="str">
        <f>TEXT(calendar[[#This Row],[cal_date]],"DDDD")</f>
        <v>Saturday</v>
      </c>
    </row>
    <row r="500" spans="2:7" x14ac:dyDescent="0.35">
      <c r="B500" s="1">
        <v>45424</v>
      </c>
      <c r="C500">
        <f>MONTH(calendar[[#This Row],[cal_date]])</f>
        <v>5</v>
      </c>
      <c r="D500" t="str">
        <f>TEXT(calendar[[#This Row],[cal_date]],"mmmm")</f>
        <v>May</v>
      </c>
      <c r="E500">
        <f>YEAR(calendar[[#This Row],[cal_date]])</f>
        <v>2024</v>
      </c>
      <c r="F500">
        <f>WEEKDAY(calendar[[#This Row],[cal_date]],2)</f>
        <v>7</v>
      </c>
      <c r="G500" t="str">
        <f>TEXT(calendar[[#This Row],[cal_date]],"DDDD")</f>
        <v>Sunday</v>
      </c>
    </row>
    <row r="501" spans="2:7" x14ac:dyDescent="0.35">
      <c r="B501" s="1">
        <v>45425</v>
      </c>
      <c r="C501">
        <f>MONTH(calendar[[#This Row],[cal_date]])</f>
        <v>5</v>
      </c>
      <c r="D501" t="str">
        <f>TEXT(calendar[[#This Row],[cal_date]],"mmmm")</f>
        <v>May</v>
      </c>
      <c r="E501">
        <f>YEAR(calendar[[#This Row],[cal_date]])</f>
        <v>2024</v>
      </c>
      <c r="F501">
        <f>WEEKDAY(calendar[[#This Row],[cal_date]],2)</f>
        <v>1</v>
      </c>
      <c r="G501" t="str">
        <f>TEXT(calendar[[#This Row],[cal_date]],"DDDD")</f>
        <v>Monday</v>
      </c>
    </row>
    <row r="502" spans="2:7" x14ac:dyDescent="0.35">
      <c r="B502" s="1">
        <v>45426</v>
      </c>
      <c r="C502">
        <f>MONTH(calendar[[#This Row],[cal_date]])</f>
        <v>5</v>
      </c>
      <c r="D502" t="str">
        <f>TEXT(calendar[[#This Row],[cal_date]],"mmmm")</f>
        <v>May</v>
      </c>
      <c r="E502">
        <f>YEAR(calendar[[#This Row],[cal_date]])</f>
        <v>2024</v>
      </c>
      <c r="F502">
        <f>WEEKDAY(calendar[[#This Row],[cal_date]],2)</f>
        <v>2</v>
      </c>
      <c r="G502" t="str">
        <f>TEXT(calendar[[#This Row],[cal_date]],"DDDD")</f>
        <v>Tuesday</v>
      </c>
    </row>
    <row r="503" spans="2:7" x14ac:dyDescent="0.35">
      <c r="B503" s="1">
        <v>45427</v>
      </c>
      <c r="C503">
        <f>MONTH(calendar[[#This Row],[cal_date]])</f>
        <v>5</v>
      </c>
      <c r="D503" t="str">
        <f>TEXT(calendar[[#This Row],[cal_date]],"mmmm")</f>
        <v>May</v>
      </c>
      <c r="E503">
        <f>YEAR(calendar[[#This Row],[cal_date]])</f>
        <v>2024</v>
      </c>
      <c r="F503">
        <f>WEEKDAY(calendar[[#This Row],[cal_date]],2)</f>
        <v>3</v>
      </c>
      <c r="G503" t="str">
        <f>TEXT(calendar[[#This Row],[cal_date]],"DDDD")</f>
        <v>Wednesday</v>
      </c>
    </row>
    <row r="504" spans="2:7" x14ac:dyDescent="0.35">
      <c r="B504" s="1">
        <v>45428</v>
      </c>
      <c r="C504">
        <f>MONTH(calendar[[#This Row],[cal_date]])</f>
        <v>5</v>
      </c>
      <c r="D504" t="str">
        <f>TEXT(calendar[[#This Row],[cal_date]],"mmmm")</f>
        <v>May</v>
      </c>
      <c r="E504">
        <f>YEAR(calendar[[#This Row],[cal_date]])</f>
        <v>2024</v>
      </c>
      <c r="F504">
        <f>WEEKDAY(calendar[[#This Row],[cal_date]],2)</f>
        <v>4</v>
      </c>
      <c r="G504" t="str">
        <f>TEXT(calendar[[#This Row],[cal_date]],"DDDD")</f>
        <v>Thursday</v>
      </c>
    </row>
    <row r="505" spans="2:7" x14ac:dyDescent="0.35">
      <c r="B505" s="1">
        <v>45429</v>
      </c>
      <c r="C505">
        <f>MONTH(calendar[[#This Row],[cal_date]])</f>
        <v>5</v>
      </c>
      <c r="D505" t="str">
        <f>TEXT(calendar[[#This Row],[cal_date]],"mmmm")</f>
        <v>May</v>
      </c>
      <c r="E505">
        <f>YEAR(calendar[[#This Row],[cal_date]])</f>
        <v>2024</v>
      </c>
      <c r="F505">
        <f>WEEKDAY(calendar[[#This Row],[cal_date]],2)</f>
        <v>5</v>
      </c>
      <c r="G505" t="str">
        <f>TEXT(calendar[[#This Row],[cal_date]],"DDDD")</f>
        <v>Friday</v>
      </c>
    </row>
    <row r="506" spans="2:7" x14ac:dyDescent="0.35">
      <c r="B506" s="1">
        <v>45430</v>
      </c>
      <c r="C506">
        <f>MONTH(calendar[[#This Row],[cal_date]])</f>
        <v>5</v>
      </c>
      <c r="D506" t="str">
        <f>TEXT(calendar[[#This Row],[cal_date]],"mmmm")</f>
        <v>May</v>
      </c>
      <c r="E506">
        <f>YEAR(calendar[[#This Row],[cal_date]])</f>
        <v>2024</v>
      </c>
      <c r="F506">
        <f>WEEKDAY(calendar[[#This Row],[cal_date]],2)</f>
        <v>6</v>
      </c>
      <c r="G506" t="str">
        <f>TEXT(calendar[[#This Row],[cal_date]],"DDDD")</f>
        <v>Saturday</v>
      </c>
    </row>
    <row r="507" spans="2:7" x14ac:dyDescent="0.35">
      <c r="B507" s="1">
        <v>45431</v>
      </c>
      <c r="C507">
        <f>MONTH(calendar[[#This Row],[cal_date]])</f>
        <v>5</v>
      </c>
      <c r="D507" t="str">
        <f>TEXT(calendar[[#This Row],[cal_date]],"mmmm")</f>
        <v>May</v>
      </c>
      <c r="E507">
        <f>YEAR(calendar[[#This Row],[cal_date]])</f>
        <v>2024</v>
      </c>
      <c r="F507">
        <f>WEEKDAY(calendar[[#This Row],[cal_date]],2)</f>
        <v>7</v>
      </c>
      <c r="G507" t="str">
        <f>TEXT(calendar[[#This Row],[cal_date]],"DDDD")</f>
        <v>Sunday</v>
      </c>
    </row>
    <row r="508" spans="2:7" x14ac:dyDescent="0.35">
      <c r="B508" s="1">
        <v>45432</v>
      </c>
      <c r="C508">
        <f>MONTH(calendar[[#This Row],[cal_date]])</f>
        <v>5</v>
      </c>
      <c r="D508" t="str">
        <f>TEXT(calendar[[#This Row],[cal_date]],"mmmm")</f>
        <v>May</v>
      </c>
      <c r="E508">
        <f>YEAR(calendar[[#This Row],[cal_date]])</f>
        <v>2024</v>
      </c>
      <c r="F508">
        <f>WEEKDAY(calendar[[#This Row],[cal_date]],2)</f>
        <v>1</v>
      </c>
      <c r="G508" t="str">
        <f>TEXT(calendar[[#This Row],[cal_date]],"DDDD")</f>
        <v>Monday</v>
      </c>
    </row>
    <row r="509" spans="2:7" x14ac:dyDescent="0.35">
      <c r="B509" s="1">
        <v>45433</v>
      </c>
      <c r="C509">
        <f>MONTH(calendar[[#This Row],[cal_date]])</f>
        <v>5</v>
      </c>
      <c r="D509" t="str">
        <f>TEXT(calendar[[#This Row],[cal_date]],"mmmm")</f>
        <v>May</v>
      </c>
      <c r="E509">
        <f>YEAR(calendar[[#This Row],[cal_date]])</f>
        <v>2024</v>
      </c>
      <c r="F509">
        <f>WEEKDAY(calendar[[#This Row],[cal_date]],2)</f>
        <v>2</v>
      </c>
      <c r="G509" t="str">
        <f>TEXT(calendar[[#This Row],[cal_date]],"DDDD")</f>
        <v>Tuesday</v>
      </c>
    </row>
    <row r="510" spans="2:7" x14ac:dyDescent="0.35">
      <c r="B510" s="1">
        <v>45434</v>
      </c>
      <c r="C510">
        <f>MONTH(calendar[[#This Row],[cal_date]])</f>
        <v>5</v>
      </c>
      <c r="D510" t="str">
        <f>TEXT(calendar[[#This Row],[cal_date]],"mmmm")</f>
        <v>May</v>
      </c>
      <c r="E510">
        <f>YEAR(calendar[[#This Row],[cal_date]])</f>
        <v>2024</v>
      </c>
      <c r="F510">
        <f>WEEKDAY(calendar[[#This Row],[cal_date]],2)</f>
        <v>3</v>
      </c>
      <c r="G510" t="str">
        <f>TEXT(calendar[[#This Row],[cal_date]],"DDDD")</f>
        <v>Wednesday</v>
      </c>
    </row>
    <row r="511" spans="2:7" x14ac:dyDescent="0.35">
      <c r="B511" s="1">
        <v>45435</v>
      </c>
      <c r="C511">
        <f>MONTH(calendar[[#This Row],[cal_date]])</f>
        <v>5</v>
      </c>
      <c r="D511" t="str">
        <f>TEXT(calendar[[#This Row],[cal_date]],"mmmm")</f>
        <v>May</v>
      </c>
      <c r="E511">
        <f>YEAR(calendar[[#This Row],[cal_date]])</f>
        <v>2024</v>
      </c>
      <c r="F511">
        <f>WEEKDAY(calendar[[#This Row],[cal_date]],2)</f>
        <v>4</v>
      </c>
      <c r="G511" t="str">
        <f>TEXT(calendar[[#This Row],[cal_date]],"DDDD")</f>
        <v>Thursday</v>
      </c>
    </row>
    <row r="512" spans="2:7" x14ac:dyDescent="0.35">
      <c r="B512" s="1">
        <v>45436</v>
      </c>
      <c r="C512">
        <f>MONTH(calendar[[#This Row],[cal_date]])</f>
        <v>5</v>
      </c>
      <c r="D512" t="str">
        <f>TEXT(calendar[[#This Row],[cal_date]],"mmmm")</f>
        <v>May</v>
      </c>
      <c r="E512">
        <f>YEAR(calendar[[#This Row],[cal_date]])</f>
        <v>2024</v>
      </c>
      <c r="F512">
        <f>WEEKDAY(calendar[[#This Row],[cal_date]],2)</f>
        <v>5</v>
      </c>
      <c r="G512" t="str">
        <f>TEXT(calendar[[#This Row],[cal_date]],"DDDD")</f>
        <v>Friday</v>
      </c>
    </row>
    <row r="513" spans="2:7" x14ac:dyDescent="0.35">
      <c r="B513" s="1">
        <v>45437</v>
      </c>
      <c r="C513">
        <f>MONTH(calendar[[#This Row],[cal_date]])</f>
        <v>5</v>
      </c>
      <c r="D513" t="str">
        <f>TEXT(calendar[[#This Row],[cal_date]],"mmmm")</f>
        <v>May</v>
      </c>
      <c r="E513">
        <f>YEAR(calendar[[#This Row],[cal_date]])</f>
        <v>2024</v>
      </c>
      <c r="F513">
        <f>WEEKDAY(calendar[[#This Row],[cal_date]],2)</f>
        <v>6</v>
      </c>
      <c r="G513" t="str">
        <f>TEXT(calendar[[#This Row],[cal_date]],"DDDD")</f>
        <v>Saturday</v>
      </c>
    </row>
    <row r="514" spans="2:7" x14ac:dyDescent="0.35">
      <c r="B514" s="1">
        <v>45438</v>
      </c>
      <c r="C514">
        <f>MONTH(calendar[[#This Row],[cal_date]])</f>
        <v>5</v>
      </c>
      <c r="D514" t="str">
        <f>TEXT(calendar[[#This Row],[cal_date]],"mmmm")</f>
        <v>May</v>
      </c>
      <c r="E514">
        <f>YEAR(calendar[[#This Row],[cal_date]])</f>
        <v>2024</v>
      </c>
      <c r="F514">
        <f>WEEKDAY(calendar[[#This Row],[cal_date]],2)</f>
        <v>7</v>
      </c>
      <c r="G514" t="str">
        <f>TEXT(calendar[[#This Row],[cal_date]],"DDDD")</f>
        <v>Sunday</v>
      </c>
    </row>
    <row r="515" spans="2:7" x14ac:dyDescent="0.35">
      <c r="B515" s="1">
        <v>45439</v>
      </c>
      <c r="C515">
        <f>MONTH(calendar[[#This Row],[cal_date]])</f>
        <v>5</v>
      </c>
      <c r="D515" t="str">
        <f>TEXT(calendar[[#This Row],[cal_date]],"mmmm")</f>
        <v>May</v>
      </c>
      <c r="E515">
        <f>YEAR(calendar[[#This Row],[cal_date]])</f>
        <v>2024</v>
      </c>
      <c r="F515">
        <f>WEEKDAY(calendar[[#This Row],[cal_date]],2)</f>
        <v>1</v>
      </c>
      <c r="G515" t="str">
        <f>TEXT(calendar[[#This Row],[cal_date]],"DDDD")</f>
        <v>Monday</v>
      </c>
    </row>
    <row r="516" spans="2:7" x14ac:dyDescent="0.35">
      <c r="B516" s="1">
        <v>45440</v>
      </c>
      <c r="C516">
        <f>MONTH(calendar[[#This Row],[cal_date]])</f>
        <v>5</v>
      </c>
      <c r="D516" t="str">
        <f>TEXT(calendar[[#This Row],[cal_date]],"mmmm")</f>
        <v>May</v>
      </c>
      <c r="E516">
        <f>YEAR(calendar[[#This Row],[cal_date]])</f>
        <v>2024</v>
      </c>
      <c r="F516">
        <f>WEEKDAY(calendar[[#This Row],[cal_date]],2)</f>
        <v>2</v>
      </c>
      <c r="G516" t="str">
        <f>TEXT(calendar[[#This Row],[cal_date]],"DDDD")</f>
        <v>Tuesday</v>
      </c>
    </row>
    <row r="517" spans="2:7" x14ac:dyDescent="0.35">
      <c r="B517" s="1">
        <v>45441</v>
      </c>
      <c r="C517">
        <f>MONTH(calendar[[#This Row],[cal_date]])</f>
        <v>5</v>
      </c>
      <c r="D517" t="str">
        <f>TEXT(calendar[[#This Row],[cal_date]],"mmmm")</f>
        <v>May</v>
      </c>
      <c r="E517">
        <f>YEAR(calendar[[#This Row],[cal_date]])</f>
        <v>2024</v>
      </c>
      <c r="F517">
        <f>WEEKDAY(calendar[[#This Row],[cal_date]],2)</f>
        <v>3</v>
      </c>
      <c r="G517" t="str">
        <f>TEXT(calendar[[#This Row],[cal_date]],"DDDD")</f>
        <v>Wednesday</v>
      </c>
    </row>
    <row r="518" spans="2:7" x14ac:dyDescent="0.35">
      <c r="B518" s="1">
        <v>45442</v>
      </c>
      <c r="C518">
        <f>MONTH(calendar[[#This Row],[cal_date]])</f>
        <v>5</v>
      </c>
      <c r="D518" t="str">
        <f>TEXT(calendar[[#This Row],[cal_date]],"mmmm")</f>
        <v>May</v>
      </c>
      <c r="E518">
        <f>YEAR(calendar[[#This Row],[cal_date]])</f>
        <v>2024</v>
      </c>
      <c r="F518">
        <f>WEEKDAY(calendar[[#This Row],[cal_date]],2)</f>
        <v>4</v>
      </c>
      <c r="G518" t="str">
        <f>TEXT(calendar[[#This Row],[cal_date]],"DDDD")</f>
        <v>Thursday</v>
      </c>
    </row>
    <row r="519" spans="2:7" x14ac:dyDescent="0.35">
      <c r="B519" s="1">
        <v>45443</v>
      </c>
      <c r="C519">
        <f>MONTH(calendar[[#This Row],[cal_date]])</f>
        <v>5</v>
      </c>
      <c r="D519" t="str">
        <f>TEXT(calendar[[#This Row],[cal_date]],"mmmm")</f>
        <v>May</v>
      </c>
      <c r="E519">
        <f>YEAR(calendar[[#This Row],[cal_date]])</f>
        <v>2024</v>
      </c>
      <c r="F519">
        <f>WEEKDAY(calendar[[#This Row],[cal_date]],2)</f>
        <v>5</v>
      </c>
      <c r="G519" t="str">
        <f>TEXT(calendar[[#This Row],[cal_date]],"DDDD")</f>
        <v>Friday</v>
      </c>
    </row>
    <row r="520" spans="2:7" x14ac:dyDescent="0.35">
      <c r="B520" s="1">
        <v>45444</v>
      </c>
      <c r="C520">
        <f>MONTH(calendar[[#This Row],[cal_date]])</f>
        <v>6</v>
      </c>
      <c r="D520" t="str">
        <f>TEXT(calendar[[#This Row],[cal_date]],"mmmm")</f>
        <v>June</v>
      </c>
      <c r="E520">
        <f>YEAR(calendar[[#This Row],[cal_date]])</f>
        <v>2024</v>
      </c>
      <c r="F520">
        <f>WEEKDAY(calendar[[#This Row],[cal_date]],2)</f>
        <v>6</v>
      </c>
      <c r="G520" t="str">
        <f>TEXT(calendar[[#This Row],[cal_date]],"DDDD")</f>
        <v>Saturday</v>
      </c>
    </row>
    <row r="521" spans="2:7" x14ac:dyDescent="0.35">
      <c r="B521" s="1">
        <v>45445</v>
      </c>
      <c r="C521">
        <f>MONTH(calendar[[#This Row],[cal_date]])</f>
        <v>6</v>
      </c>
      <c r="D521" t="str">
        <f>TEXT(calendar[[#This Row],[cal_date]],"mmmm")</f>
        <v>June</v>
      </c>
      <c r="E521">
        <f>YEAR(calendar[[#This Row],[cal_date]])</f>
        <v>2024</v>
      </c>
      <c r="F521">
        <f>WEEKDAY(calendar[[#This Row],[cal_date]],2)</f>
        <v>7</v>
      </c>
      <c r="G521" t="str">
        <f>TEXT(calendar[[#This Row],[cal_date]],"DDDD")</f>
        <v>Sunday</v>
      </c>
    </row>
    <row r="522" spans="2:7" x14ac:dyDescent="0.35">
      <c r="B522" s="1">
        <v>45446</v>
      </c>
      <c r="C522">
        <f>MONTH(calendar[[#This Row],[cal_date]])</f>
        <v>6</v>
      </c>
      <c r="D522" t="str">
        <f>TEXT(calendar[[#This Row],[cal_date]],"mmmm")</f>
        <v>June</v>
      </c>
      <c r="E522">
        <f>YEAR(calendar[[#This Row],[cal_date]])</f>
        <v>2024</v>
      </c>
      <c r="F522">
        <f>WEEKDAY(calendar[[#This Row],[cal_date]],2)</f>
        <v>1</v>
      </c>
      <c r="G522" t="str">
        <f>TEXT(calendar[[#This Row],[cal_date]],"DDDD")</f>
        <v>Monday</v>
      </c>
    </row>
    <row r="523" spans="2:7" x14ac:dyDescent="0.35">
      <c r="B523" s="1">
        <v>45447</v>
      </c>
      <c r="C523">
        <f>MONTH(calendar[[#This Row],[cal_date]])</f>
        <v>6</v>
      </c>
      <c r="D523" t="str">
        <f>TEXT(calendar[[#This Row],[cal_date]],"mmmm")</f>
        <v>June</v>
      </c>
      <c r="E523">
        <f>YEAR(calendar[[#This Row],[cal_date]])</f>
        <v>2024</v>
      </c>
      <c r="F523">
        <f>WEEKDAY(calendar[[#This Row],[cal_date]],2)</f>
        <v>2</v>
      </c>
      <c r="G523" t="str">
        <f>TEXT(calendar[[#This Row],[cal_date]],"DDDD")</f>
        <v>Tuesday</v>
      </c>
    </row>
    <row r="524" spans="2:7" x14ac:dyDescent="0.35">
      <c r="B524" s="1">
        <v>45448</v>
      </c>
      <c r="C524">
        <f>MONTH(calendar[[#This Row],[cal_date]])</f>
        <v>6</v>
      </c>
      <c r="D524" t="str">
        <f>TEXT(calendar[[#This Row],[cal_date]],"mmmm")</f>
        <v>June</v>
      </c>
      <c r="E524">
        <f>YEAR(calendar[[#This Row],[cal_date]])</f>
        <v>2024</v>
      </c>
      <c r="F524">
        <f>WEEKDAY(calendar[[#This Row],[cal_date]],2)</f>
        <v>3</v>
      </c>
      <c r="G524" t="str">
        <f>TEXT(calendar[[#This Row],[cal_date]],"DDDD")</f>
        <v>Wednesday</v>
      </c>
    </row>
    <row r="525" spans="2:7" x14ac:dyDescent="0.35">
      <c r="B525" s="1">
        <v>45449</v>
      </c>
      <c r="C525">
        <f>MONTH(calendar[[#This Row],[cal_date]])</f>
        <v>6</v>
      </c>
      <c r="D525" t="str">
        <f>TEXT(calendar[[#This Row],[cal_date]],"mmmm")</f>
        <v>June</v>
      </c>
      <c r="E525">
        <f>YEAR(calendar[[#This Row],[cal_date]])</f>
        <v>2024</v>
      </c>
      <c r="F525">
        <f>WEEKDAY(calendar[[#This Row],[cal_date]],2)</f>
        <v>4</v>
      </c>
      <c r="G525" t="str">
        <f>TEXT(calendar[[#This Row],[cal_date]],"DDDD")</f>
        <v>Thursday</v>
      </c>
    </row>
    <row r="526" spans="2:7" x14ac:dyDescent="0.35">
      <c r="B526" s="1">
        <v>45450</v>
      </c>
      <c r="C526">
        <f>MONTH(calendar[[#This Row],[cal_date]])</f>
        <v>6</v>
      </c>
      <c r="D526" t="str">
        <f>TEXT(calendar[[#This Row],[cal_date]],"mmmm")</f>
        <v>June</v>
      </c>
      <c r="E526">
        <f>YEAR(calendar[[#This Row],[cal_date]])</f>
        <v>2024</v>
      </c>
      <c r="F526">
        <f>WEEKDAY(calendar[[#This Row],[cal_date]],2)</f>
        <v>5</v>
      </c>
      <c r="G526" t="str">
        <f>TEXT(calendar[[#This Row],[cal_date]],"DDDD")</f>
        <v>Friday</v>
      </c>
    </row>
    <row r="527" spans="2:7" x14ac:dyDescent="0.35">
      <c r="B527" s="1">
        <v>45451</v>
      </c>
      <c r="C527">
        <f>MONTH(calendar[[#This Row],[cal_date]])</f>
        <v>6</v>
      </c>
      <c r="D527" t="str">
        <f>TEXT(calendar[[#This Row],[cal_date]],"mmmm")</f>
        <v>June</v>
      </c>
      <c r="E527">
        <f>YEAR(calendar[[#This Row],[cal_date]])</f>
        <v>2024</v>
      </c>
      <c r="F527">
        <f>WEEKDAY(calendar[[#This Row],[cal_date]],2)</f>
        <v>6</v>
      </c>
      <c r="G527" t="str">
        <f>TEXT(calendar[[#This Row],[cal_date]],"DDDD")</f>
        <v>Saturday</v>
      </c>
    </row>
    <row r="528" spans="2:7" x14ac:dyDescent="0.35">
      <c r="B528" s="1">
        <v>45452</v>
      </c>
      <c r="C528">
        <f>MONTH(calendar[[#This Row],[cal_date]])</f>
        <v>6</v>
      </c>
      <c r="D528" t="str">
        <f>TEXT(calendar[[#This Row],[cal_date]],"mmmm")</f>
        <v>June</v>
      </c>
      <c r="E528">
        <f>YEAR(calendar[[#This Row],[cal_date]])</f>
        <v>2024</v>
      </c>
      <c r="F528">
        <f>WEEKDAY(calendar[[#This Row],[cal_date]],2)</f>
        <v>7</v>
      </c>
      <c r="G528" t="str">
        <f>TEXT(calendar[[#This Row],[cal_date]],"DDDD")</f>
        <v>Sunday</v>
      </c>
    </row>
    <row r="529" spans="2:7" x14ac:dyDescent="0.35">
      <c r="B529" s="1">
        <v>45453</v>
      </c>
      <c r="C529">
        <f>MONTH(calendar[[#This Row],[cal_date]])</f>
        <v>6</v>
      </c>
      <c r="D529" t="str">
        <f>TEXT(calendar[[#This Row],[cal_date]],"mmmm")</f>
        <v>June</v>
      </c>
      <c r="E529">
        <f>YEAR(calendar[[#This Row],[cal_date]])</f>
        <v>2024</v>
      </c>
      <c r="F529">
        <f>WEEKDAY(calendar[[#This Row],[cal_date]],2)</f>
        <v>1</v>
      </c>
      <c r="G529" t="str">
        <f>TEXT(calendar[[#This Row],[cal_date]],"DDDD")</f>
        <v>Monday</v>
      </c>
    </row>
    <row r="530" spans="2:7" x14ac:dyDescent="0.35">
      <c r="B530" s="1">
        <v>45454</v>
      </c>
      <c r="C530">
        <f>MONTH(calendar[[#This Row],[cal_date]])</f>
        <v>6</v>
      </c>
      <c r="D530" t="str">
        <f>TEXT(calendar[[#This Row],[cal_date]],"mmmm")</f>
        <v>June</v>
      </c>
      <c r="E530">
        <f>YEAR(calendar[[#This Row],[cal_date]])</f>
        <v>2024</v>
      </c>
      <c r="F530">
        <f>WEEKDAY(calendar[[#This Row],[cal_date]],2)</f>
        <v>2</v>
      </c>
      <c r="G530" t="str">
        <f>TEXT(calendar[[#This Row],[cal_date]],"DDDD")</f>
        <v>Tuesday</v>
      </c>
    </row>
    <row r="531" spans="2:7" x14ac:dyDescent="0.35">
      <c r="B531" s="1">
        <v>45455</v>
      </c>
      <c r="C531">
        <f>MONTH(calendar[[#This Row],[cal_date]])</f>
        <v>6</v>
      </c>
      <c r="D531" t="str">
        <f>TEXT(calendar[[#This Row],[cal_date]],"mmmm")</f>
        <v>June</v>
      </c>
      <c r="E531">
        <f>YEAR(calendar[[#This Row],[cal_date]])</f>
        <v>2024</v>
      </c>
      <c r="F531">
        <f>WEEKDAY(calendar[[#This Row],[cal_date]],2)</f>
        <v>3</v>
      </c>
      <c r="G531" t="str">
        <f>TEXT(calendar[[#This Row],[cal_date]],"DDDD")</f>
        <v>Wednesday</v>
      </c>
    </row>
    <row r="532" spans="2:7" x14ac:dyDescent="0.35">
      <c r="B532" s="1">
        <v>45456</v>
      </c>
      <c r="C532">
        <f>MONTH(calendar[[#This Row],[cal_date]])</f>
        <v>6</v>
      </c>
      <c r="D532" t="str">
        <f>TEXT(calendar[[#This Row],[cal_date]],"mmmm")</f>
        <v>June</v>
      </c>
      <c r="E532">
        <f>YEAR(calendar[[#This Row],[cal_date]])</f>
        <v>2024</v>
      </c>
      <c r="F532">
        <f>WEEKDAY(calendar[[#This Row],[cal_date]],2)</f>
        <v>4</v>
      </c>
      <c r="G532" t="str">
        <f>TEXT(calendar[[#This Row],[cal_date]],"DDDD")</f>
        <v>Thursday</v>
      </c>
    </row>
    <row r="533" spans="2:7" x14ac:dyDescent="0.35">
      <c r="B533" s="1">
        <v>45457</v>
      </c>
      <c r="C533">
        <f>MONTH(calendar[[#This Row],[cal_date]])</f>
        <v>6</v>
      </c>
      <c r="D533" t="str">
        <f>TEXT(calendar[[#This Row],[cal_date]],"mmmm")</f>
        <v>June</v>
      </c>
      <c r="E533">
        <f>YEAR(calendar[[#This Row],[cal_date]])</f>
        <v>2024</v>
      </c>
      <c r="F533">
        <f>WEEKDAY(calendar[[#This Row],[cal_date]],2)</f>
        <v>5</v>
      </c>
      <c r="G533" t="str">
        <f>TEXT(calendar[[#This Row],[cal_date]],"DDDD")</f>
        <v>Friday</v>
      </c>
    </row>
    <row r="534" spans="2:7" x14ac:dyDescent="0.35">
      <c r="B534" s="1">
        <v>45458</v>
      </c>
      <c r="C534">
        <f>MONTH(calendar[[#This Row],[cal_date]])</f>
        <v>6</v>
      </c>
      <c r="D534" t="str">
        <f>TEXT(calendar[[#This Row],[cal_date]],"mmmm")</f>
        <v>June</v>
      </c>
      <c r="E534">
        <f>YEAR(calendar[[#This Row],[cal_date]])</f>
        <v>2024</v>
      </c>
      <c r="F534">
        <f>WEEKDAY(calendar[[#This Row],[cal_date]],2)</f>
        <v>6</v>
      </c>
      <c r="G534" t="str">
        <f>TEXT(calendar[[#This Row],[cal_date]],"DDDD")</f>
        <v>Saturday</v>
      </c>
    </row>
    <row r="535" spans="2:7" x14ac:dyDescent="0.35">
      <c r="B535" s="1">
        <v>45459</v>
      </c>
      <c r="C535">
        <f>MONTH(calendar[[#This Row],[cal_date]])</f>
        <v>6</v>
      </c>
      <c r="D535" t="str">
        <f>TEXT(calendar[[#This Row],[cal_date]],"mmmm")</f>
        <v>June</v>
      </c>
      <c r="E535">
        <f>YEAR(calendar[[#This Row],[cal_date]])</f>
        <v>2024</v>
      </c>
      <c r="F535">
        <f>WEEKDAY(calendar[[#This Row],[cal_date]],2)</f>
        <v>7</v>
      </c>
      <c r="G535" t="str">
        <f>TEXT(calendar[[#This Row],[cal_date]],"DDDD")</f>
        <v>Sunday</v>
      </c>
    </row>
    <row r="536" spans="2:7" x14ac:dyDescent="0.35">
      <c r="B536" s="1">
        <v>45460</v>
      </c>
      <c r="C536">
        <f>MONTH(calendar[[#This Row],[cal_date]])</f>
        <v>6</v>
      </c>
      <c r="D536" t="str">
        <f>TEXT(calendar[[#This Row],[cal_date]],"mmmm")</f>
        <v>June</v>
      </c>
      <c r="E536">
        <f>YEAR(calendar[[#This Row],[cal_date]])</f>
        <v>2024</v>
      </c>
      <c r="F536">
        <f>WEEKDAY(calendar[[#This Row],[cal_date]],2)</f>
        <v>1</v>
      </c>
      <c r="G536" t="str">
        <f>TEXT(calendar[[#This Row],[cal_date]],"DDDD")</f>
        <v>Monday</v>
      </c>
    </row>
    <row r="537" spans="2:7" x14ac:dyDescent="0.35">
      <c r="B537" s="1">
        <v>45461</v>
      </c>
      <c r="C537">
        <f>MONTH(calendar[[#This Row],[cal_date]])</f>
        <v>6</v>
      </c>
      <c r="D537" t="str">
        <f>TEXT(calendar[[#This Row],[cal_date]],"mmmm")</f>
        <v>June</v>
      </c>
      <c r="E537">
        <f>YEAR(calendar[[#This Row],[cal_date]])</f>
        <v>2024</v>
      </c>
      <c r="F537">
        <f>WEEKDAY(calendar[[#This Row],[cal_date]],2)</f>
        <v>2</v>
      </c>
      <c r="G537" t="str">
        <f>TEXT(calendar[[#This Row],[cal_date]],"DDDD")</f>
        <v>Tuesday</v>
      </c>
    </row>
    <row r="538" spans="2:7" x14ac:dyDescent="0.35">
      <c r="B538" s="1">
        <v>45462</v>
      </c>
      <c r="C538">
        <f>MONTH(calendar[[#This Row],[cal_date]])</f>
        <v>6</v>
      </c>
      <c r="D538" t="str">
        <f>TEXT(calendar[[#This Row],[cal_date]],"mmmm")</f>
        <v>June</v>
      </c>
      <c r="E538">
        <f>YEAR(calendar[[#This Row],[cal_date]])</f>
        <v>2024</v>
      </c>
      <c r="F538">
        <f>WEEKDAY(calendar[[#This Row],[cal_date]],2)</f>
        <v>3</v>
      </c>
      <c r="G538" t="str">
        <f>TEXT(calendar[[#This Row],[cal_date]],"DDDD")</f>
        <v>Wednesday</v>
      </c>
    </row>
    <row r="539" spans="2:7" x14ac:dyDescent="0.35">
      <c r="B539" s="1">
        <v>45463</v>
      </c>
      <c r="C539">
        <f>MONTH(calendar[[#This Row],[cal_date]])</f>
        <v>6</v>
      </c>
      <c r="D539" t="str">
        <f>TEXT(calendar[[#This Row],[cal_date]],"mmmm")</f>
        <v>June</v>
      </c>
      <c r="E539">
        <f>YEAR(calendar[[#This Row],[cal_date]])</f>
        <v>2024</v>
      </c>
      <c r="F539">
        <f>WEEKDAY(calendar[[#This Row],[cal_date]],2)</f>
        <v>4</v>
      </c>
      <c r="G539" t="str">
        <f>TEXT(calendar[[#This Row],[cal_date]],"DDDD")</f>
        <v>Thursday</v>
      </c>
    </row>
    <row r="540" spans="2:7" x14ac:dyDescent="0.35">
      <c r="B540" s="1">
        <v>45464</v>
      </c>
      <c r="C540">
        <f>MONTH(calendar[[#This Row],[cal_date]])</f>
        <v>6</v>
      </c>
      <c r="D540" t="str">
        <f>TEXT(calendar[[#This Row],[cal_date]],"mmmm")</f>
        <v>June</v>
      </c>
      <c r="E540">
        <f>YEAR(calendar[[#This Row],[cal_date]])</f>
        <v>2024</v>
      </c>
      <c r="F540">
        <f>WEEKDAY(calendar[[#This Row],[cal_date]],2)</f>
        <v>5</v>
      </c>
      <c r="G540" t="str">
        <f>TEXT(calendar[[#This Row],[cal_date]],"DDDD")</f>
        <v>Friday</v>
      </c>
    </row>
    <row r="541" spans="2:7" x14ac:dyDescent="0.35">
      <c r="B541" s="1">
        <v>45465</v>
      </c>
      <c r="C541">
        <f>MONTH(calendar[[#This Row],[cal_date]])</f>
        <v>6</v>
      </c>
      <c r="D541" t="str">
        <f>TEXT(calendar[[#This Row],[cal_date]],"mmmm")</f>
        <v>June</v>
      </c>
      <c r="E541">
        <f>YEAR(calendar[[#This Row],[cal_date]])</f>
        <v>2024</v>
      </c>
      <c r="F541">
        <f>WEEKDAY(calendar[[#This Row],[cal_date]],2)</f>
        <v>6</v>
      </c>
      <c r="G541" t="str">
        <f>TEXT(calendar[[#This Row],[cal_date]],"DDDD")</f>
        <v>Saturday</v>
      </c>
    </row>
    <row r="542" spans="2:7" x14ac:dyDescent="0.35">
      <c r="B542" s="1">
        <v>45466</v>
      </c>
      <c r="C542">
        <f>MONTH(calendar[[#This Row],[cal_date]])</f>
        <v>6</v>
      </c>
      <c r="D542" t="str">
        <f>TEXT(calendar[[#This Row],[cal_date]],"mmmm")</f>
        <v>June</v>
      </c>
      <c r="E542">
        <f>YEAR(calendar[[#This Row],[cal_date]])</f>
        <v>2024</v>
      </c>
      <c r="F542">
        <f>WEEKDAY(calendar[[#This Row],[cal_date]],2)</f>
        <v>7</v>
      </c>
      <c r="G542" t="str">
        <f>TEXT(calendar[[#This Row],[cal_date]],"DDDD")</f>
        <v>Sunday</v>
      </c>
    </row>
    <row r="543" spans="2:7" x14ac:dyDescent="0.35">
      <c r="B543" s="1">
        <v>45467</v>
      </c>
      <c r="C543">
        <f>MONTH(calendar[[#This Row],[cal_date]])</f>
        <v>6</v>
      </c>
      <c r="D543" t="str">
        <f>TEXT(calendar[[#This Row],[cal_date]],"mmmm")</f>
        <v>June</v>
      </c>
      <c r="E543">
        <f>YEAR(calendar[[#This Row],[cal_date]])</f>
        <v>2024</v>
      </c>
      <c r="F543">
        <f>WEEKDAY(calendar[[#This Row],[cal_date]],2)</f>
        <v>1</v>
      </c>
      <c r="G543" t="str">
        <f>TEXT(calendar[[#This Row],[cal_date]],"DDDD")</f>
        <v>Monday</v>
      </c>
    </row>
    <row r="544" spans="2:7" x14ac:dyDescent="0.35">
      <c r="B544" s="1">
        <v>45468</v>
      </c>
      <c r="C544">
        <f>MONTH(calendar[[#This Row],[cal_date]])</f>
        <v>6</v>
      </c>
      <c r="D544" t="str">
        <f>TEXT(calendar[[#This Row],[cal_date]],"mmmm")</f>
        <v>June</v>
      </c>
      <c r="E544">
        <f>YEAR(calendar[[#This Row],[cal_date]])</f>
        <v>2024</v>
      </c>
      <c r="F544">
        <f>WEEKDAY(calendar[[#This Row],[cal_date]],2)</f>
        <v>2</v>
      </c>
      <c r="G544" t="str">
        <f>TEXT(calendar[[#This Row],[cal_date]],"DDDD")</f>
        <v>Tuesday</v>
      </c>
    </row>
    <row r="545" spans="2:7" x14ac:dyDescent="0.35">
      <c r="B545" s="1">
        <v>45469</v>
      </c>
      <c r="C545">
        <f>MONTH(calendar[[#This Row],[cal_date]])</f>
        <v>6</v>
      </c>
      <c r="D545" t="str">
        <f>TEXT(calendar[[#This Row],[cal_date]],"mmmm")</f>
        <v>June</v>
      </c>
      <c r="E545">
        <f>YEAR(calendar[[#This Row],[cal_date]])</f>
        <v>2024</v>
      </c>
      <c r="F545">
        <f>WEEKDAY(calendar[[#This Row],[cal_date]],2)</f>
        <v>3</v>
      </c>
      <c r="G545" t="str">
        <f>TEXT(calendar[[#This Row],[cal_date]],"DDDD")</f>
        <v>Wednesday</v>
      </c>
    </row>
    <row r="546" spans="2:7" x14ac:dyDescent="0.35">
      <c r="B546" s="1">
        <v>45470</v>
      </c>
      <c r="C546">
        <f>MONTH(calendar[[#This Row],[cal_date]])</f>
        <v>6</v>
      </c>
      <c r="D546" t="str">
        <f>TEXT(calendar[[#This Row],[cal_date]],"mmmm")</f>
        <v>June</v>
      </c>
      <c r="E546">
        <f>YEAR(calendar[[#This Row],[cal_date]])</f>
        <v>2024</v>
      </c>
      <c r="F546">
        <f>WEEKDAY(calendar[[#This Row],[cal_date]],2)</f>
        <v>4</v>
      </c>
      <c r="G546" t="str">
        <f>TEXT(calendar[[#This Row],[cal_date]],"DDDD")</f>
        <v>Thursday</v>
      </c>
    </row>
    <row r="547" spans="2:7" x14ac:dyDescent="0.35">
      <c r="B547" s="1">
        <v>45471</v>
      </c>
      <c r="C547">
        <f>MONTH(calendar[[#This Row],[cal_date]])</f>
        <v>6</v>
      </c>
      <c r="D547" t="str">
        <f>TEXT(calendar[[#This Row],[cal_date]],"mmmm")</f>
        <v>June</v>
      </c>
      <c r="E547">
        <f>YEAR(calendar[[#This Row],[cal_date]])</f>
        <v>2024</v>
      </c>
      <c r="F547">
        <f>WEEKDAY(calendar[[#This Row],[cal_date]],2)</f>
        <v>5</v>
      </c>
      <c r="G547" t="str">
        <f>TEXT(calendar[[#This Row],[cal_date]],"DDDD")</f>
        <v>Friday</v>
      </c>
    </row>
    <row r="548" spans="2:7" x14ac:dyDescent="0.35">
      <c r="B548" s="1">
        <v>45472</v>
      </c>
      <c r="C548">
        <f>MONTH(calendar[[#This Row],[cal_date]])</f>
        <v>6</v>
      </c>
      <c r="D548" t="str">
        <f>TEXT(calendar[[#This Row],[cal_date]],"mmmm")</f>
        <v>June</v>
      </c>
      <c r="E548">
        <f>YEAR(calendar[[#This Row],[cal_date]])</f>
        <v>2024</v>
      </c>
      <c r="F548">
        <f>WEEKDAY(calendar[[#This Row],[cal_date]],2)</f>
        <v>6</v>
      </c>
      <c r="G548" t="str">
        <f>TEXT(calendar[[#This Row],[cal_date]],"DDDD")</f>
        <v>Saturday</v>
      </c>
    </row>
    <row r="549" spans="2:7" x14ac:dyDescent="0.35">
      <c r="B549" s="1">
        <v>45473</v>
      </c>
      <c r="C549">
        <f>MONTH(calendar[[#This Row],[cal_date]])</f>
        <v>6</v>
      </c>
      <c r="D549" t="str">
        <f>TEXT(calendar[[#This Row],[cal_date]],"mmmm")</f>
        <v>June</v>
      </c>
      <c r="E549">
        <f>YEAR(calendar[[#This Row],[cal_date]])</f>
        <v>2024</v>
      </c>
      <c r="F549">
        <f>WEEKDAY(calendar[[#This Row],[cal_date]],2)</f>
        <v>7</v>
      </c>
      <c r="G549" t="str">
        <f>TEXT(calendar[[#This Row],[cal_date]],"DDDD")</f>
        <v>Sunday</v>
      </c>
    </row>
    <row r="550" spans="2:7" x14ac:dyDescent="0.35">
      <c r="B550" s="1">
        <v>45474</v>
      </c>
      <c r="C550">
        <f>MONTH(calendar[[#This Row],[cal_date]])</f>
        <v>7</v>
      </c>
      <c r="D550" t="str">
        <f>TEXT(calendar[[#This Row],[cal_date]],"mmmm")</f>
        <v>July</v>
      </c>
      <c r="E550">
        <f>YEAR(calendar[[#This Row],[cal_date]])</f>
        <v>2024</v>
      </c>
      <c r="F550">
        <f>WEEKDAY(calendar[[#This Row],[cal_date]],2)</f>
        <v>1</v>
      </c>
      <c r="G550" t="str">
        <f>TEXT(calendar[[#This Row],[cal_date]],"DDDD")</f>
        <v>Monday</v>
      </c>
    </row>
    <row r="551" spans="2:7" x14ac:dyDescent="0.35">
      <c r="B551" s="1">
        <v>45475</v>
      </c>
      <c r="C551">
        <f>MONTH(calendar[[#This Row],[cal_date]])</f>
        <v>7</v>
      </c>
      <c r="D551" t="str">
        <f>TEXT(calendar[[#This Row],[cal_date]],"mmmm")</f>
        <v>July</v>
      </c>
      <c r="E551">
        <f>YEAR(calendar[[#This Row],[cal_date]])</f>
        <v>2024</v>
      </c>
      <c r="F551">
        <f>WEEKDAY(calendar[[#This Row],[cal_date]],2)</f>
        <v>2</v>
      </c>
      <c r="G551" t="str">
        <f>TEXT(calendar[[#This Row],[cal_date]],"DDDD")</f>
        <v>Tuesday</v>
      </c>
    </row>
    <row r="552" spans="2:7" x14ac:dyDescent="0.35">
      <c r="B552" s="1">
        <v>45476</v>
      </c>
      <c r="C552">
        <f>MONTH(calendar[[#This Row],[cal_date]])</f>
        <v>7</v>
      </c>
      <c r="D552" t="str">
        <f>TEXT(calendar[[#This Row],[cal_date]],"mmmm")</f>
        <v>July</v>
      </c>
      <c r="E552">
        <f>YEAR(calendar[[#This Row],[cal_date]])</f>
        <v>2024</v>
      </c>
      <c r="F552">
        <f>WEEKDAY(calendar[[#This Row],[cal_date]],2)</f>
        <v>3</v>
      </c>
      <c r="G552" t="str">
        <f>TEXT(calendar[[#This Row],[cal_date]],"DDDD")</f>
        <v>Wednesday</v>
      </c>
    </row>
    <row r="553" spans="2:7" x14ac:dyDescent="0.35">
      <c r="B553" s="1">
        <v>45477</v>
      </c>
      <c r="C553">
        <f>MONTH(calendar[[#This Row],[cal_date]])</f>
        <v>7</v>
      </c>
      <c r="D553" t="str">
        <f>TEXT(calendar[[#This Row],[cal_date]],"mmmm")</f>
        <v>July</v>
      </c>
      <c r="E553">
        <f>YEAR(calendar[[#This Row],[cal_date]])</f>
        <v>2024</v>
      </c>
      <c r="F553">
        <f>WEEKDAY(calendar[[#This Row],[cal_date]],2)</f>
        <v>4</v>
      </c>
      <c r="G553" t="str">
        <f>TEXT(calendar[[#This Row],[cal_date]],"DDDD")</f>
        <v>Thursday</v>
      </c>
    </row>
    <row r="554" spans="2:7" x14ac:dyDescent="0.35">
      <c r="B554" s="1">
        <v>45478</v>
      </c>
      <c r="C554">
        <f>MONTH(calendar[[#This Row],[cal_date]])</f>
        <v>7</v>
      </c>
      <c r="D554" t="str">
        <f>TEXT(calendar[[#This Row],[cal_date]],"mmmm")</f>
        <v>July</v>
      </c>
      <c r="E554">
        <f>YEAR(calendar[[#This Row],[cal_date]])</f>
        <v>2024</v>
      </c>
      <c r="F554">
        <f>WEEKDAY(calendar[[#This Row],[cal_date]],2)</f>
        <v>5</v>
      </c>
      <c r="G554" t="str">
        <f>TEXT(calendar[[#This Row],[cal_date]],"DDDD")</f>
        <v>Friday</v>
      </c>
    </row>
    <row r="555" spans="2:7" x14ac:dyDescent="0.35">
      <c r="B555" s="1">
        <v>45479</v>
      </c>
      <c r="C555">
        <f>MONTH(calendar[[#This Row],[cal_date]])</f>
        <v>7</v>
      </c>
      <c r="D555" t="str">
        <f>TEXT(calendar[[#This Row],[cal_date]],"mmmm")</f>
        <v>July</v>
      </c>
      <c r="E555">
        <f>YEAR(calendar[[#This Row],[cal_date]])</f>
        <v>2024</v>
      </c>
      <c r="F555">
        <f>WEEKDAY(calendar[[#This Row],[cal_date]],2)</f>
        <v>6</v>
      </c>
      <c r="G555" t="str">
        <f>TEXT(calendar[[#This Row],[cal_date]],"DDDD")</f>
        <v>Saturday</v>
      </c>
    </row>
    <row r="556" spans="2:7" x14ac:dyDescent="0.35">
      <c r="B556" s="1">
        <v>45480</v>
      </c>
      <c r="C556">
        <f>MONTH(calendar[[#This Row],[cal_date]])</f>
        <v>7</v>
      </c>
      <c r="D556" t="str">
        <f>TEXT(calendar[[#This Row],[cal_date]],"mmmm")</f>
        <v>July</v>
      </c>
      <c r="E556">
        <f>YEAR(calendar[[#This Row],[cal_date]])</f>
        <v>2024</v>
      </c>
      <c r="F556">
        <f>WEEKDAY(calendar[[#This Row],[cal_date]],2)</f>
        <v>7</v>
      </c>
      <c r="G556" t="str">
        <f>TEXT(calendar[[#This Row],[cal_date]],"DDDD")</f>
        <v>Sunday</v>
      </c>
    </row>
    <row r="557" spans="2:7" x14ac:dyDescent="0.35">
      <c r="B557" s="1">
        <v>45481</v>
      </c>
      <c r="C557">
        <f>MONTH(calendar[[#This Row],[cal_date]])</f>
        <v>7</v>
      </c>
      <c r="D557" t="str">
        <f>TEXT(calendar[[#This Row],[cal_date]],"mmmm")</f>
        <v>July</v>
      </c>
      <c r="E557">
        <f>YEAR(calendar[[#This Row],[cal_date]])</f>
        <v>2024</v>
      </c>
      <c r="F557">
        <f>WEEKDAY(calendar[[#This Row],[cal_date]],2)</f>
        <v>1</v>
      </c>
      <c r="G557" t="str">
        <f>TEXT(calendar[[#This Row],[cal_date]],"DDDD")</f>
        <v>Monday</v>
      </c>
    </row>
    <row r="558" spans="2:7" x14ac:dyDescent="0.35">
      <c r="B558" s="1">
        <v>45482</v>
      </c>
      <c r="C558">
        <f>MONTH(calendar[[#This Row],[cal_date]])</f>
        <v>7</v>
      </c>
      <c r="D558" t="str">
        <f>TEXT(calendar[[#This Row],[cal_date]],"mmmm")</f>
        <v>July</v>
      </c>
      <c r="E558">
        <f>YEAR(calendar[[#This Row],[cal_date]])</f>
        <v>2024</v>
      </c>
      <c r="F558">
        <f>WEEKDAY(calendar[[#This Row],[cal_date]],2)</f>
        <v>2</v>
      </c>
      <c r="G558" t="str">
        <f>TEXT(calendar[[#This Row],[cal_date]],"DDDD")</f>
        <v>Tuesday</v>
      </c>
    </row>
    <row r="559" spans="2:7" x14ac:dyDescent="0.35">
      <c r="B559" s="1">
        <v>45483</v>
      </c>
      <c r="C559">
        <f>MONTH(calendar[[#This Row],[cal_date]])</f>
        <v>7</v>
      </c>
      <c r="D559" t="str">
        <f>TEXT(calendar[[#This Row],[cal_date]],"mmmm")</f>
        <v>July</v>
      </c>
      <c r="E559">
        <f>YEAR(calendar[[#This Row],[cal_date]])</f>
        <v>2024</v>
      </c>
      <c r="F559">
        <f>WEEKDAY(calendar[[#This Row],[cal_date]],2)</f>
        <v>3</v>
      </c>
      <c r="G559" t="str">
        <f>TEXT(calendar[[#This Row],[cal_date]],"DDDD")</f>
        <v>Wednesday</v>
      </c>
    </row>
    <row r="560" spans="2:7" x14ac:dyDescent="0.35">
      <c r="B560" s="1">
        <v>45484</v>
      </c>
      <c r="C560">
        <f>MONTH(calendar[[#This Row],[cal_date]])</f>
        <v>7</v>
      </c>
      <c r="D560" t="str">
        <f>TEXT(calendar[[#This Row],[cal_date]],"mmmm")</f>
        <v>July</v>
      </c>
      <c r="E560">
        <f>YEAR(calendar[[#This Row],[cal_date]])</f>
        <v>2024</v>
      </c>
      <c r="F560">
        <f>WEEKDAY(calendar[[#This Row],[cal_date]],2)</f>
        <v>4</v>
      </c>
      <c r="G560" t="str">
        <f>TEXT(calendar[[#This Row],[cal_date]],"DDDD")</f>
        <v>Thursday</v>
      </c>
    </row>
    <row r="561" spans="2:7" x14ac:dyDescent="0.35">
      <c r="B561" s="1">
        <v>45485</v>
      </c>
      <c r="C561">
        <f>MONTH(calendar[[#This Row],[cal_date]])</f>
        <v>7</v>
      </c>
      <c r="D561" t="str">
        <f>TEXT(calendar[[#This Row],[cal_date]],"mmmm")</f>
        <v>July</v>
      </c>
      <c r="E561">
        <f>YEAR(calendar[[#This Row],[cal_date]])</f>
        <v>2024</v>
      </c>
      <c r="F561">
        <f>WEEKDAY(calendar[[#This Row],[cal_date]],2)</f>
        <v>5</v>
      </c>
      <c r="G561" t="str">
        <f>TEXT(calendar[[#This Row],[cal_date]],"DDDD")</f>
        <v>Friday</v>
      </c>
    </row>
    <row r="562" spans="2:7" x14ac:dyDescent="0.35">
      <c r="B562" s="1">
        <v>45486</v>
      </c>
      <c r="C562">
        <f>MONTH(calendar[[#This Row],[cal_date]])</f>
        <v>7</v>
      </c>
      <c r="D562" t="str">
        <f>TEXT(calendar[[#This Row],[cal_date]],"mmmm")</f>
        <v>July</v>
      </c>
      <c r="E562">
        <f>YEAR(calendar[[#This Row],[cal_date]])</f>
        <v>2024</v>
      </c>
      <c r="F562">
        <f>WEEKDAY(calendar[[#This Row],[cal_date]],2)</f>
        <v>6</v>
      </c>
      <c r="G562" t="str">
        <f>TEXT(calendar[[#This Row],[cal_date]],"DDDD")</f>
        <v>Saturday</v>
      </c>
    </row>
    <row r="563" spans="2:7" x14ac:dyDescent="0.35">
      <c r="B563" s="1">
        <v>45487</v>
      </c>
      <c r="C563">
        <f>MONTH(calendar[[#This Row],[cal_date]])</f>
        <v>7</v>
      </c>
      <c r="D563" t="str">
        <f>TEXT(calendar[[#This Row],[cal_date]],"mmmm")</f>
        <v>July</v>
      </c>
      <c r="E563">
        <f>YEAR(calendar[[#This Row],[cal_date]])</f>
        <v>2024</v>
      </c>
      <c r="F563">
        <f>WEEKDAY(calendar[[#This Row],[cal_date]],2)</f>
        <v>7</v>
      </c>
      <c r="G563" t="str">
        <f>TEXT(calendar[[#This Row],[cal_date]],"DDDD")</f>
        <v>Sunday</v>
      </c>
    </row>
    <row r="564" spans="2:7" x14ac:dyDescent="0.35">
      <c r="B564" s="1">
        <v>45488</v>
      </c>
      <c r="C564">
        <f>MONTH(calendar[[#This Row],[cal_date]])</f>
        <v>7</v>
      </c>
      <c r="D564" t="str">
        <f>TEXT(calendar[[#This Row],[cal_date]],"mmmm")</f>
        <v>July</v>
      </c>
      <c r="E564">
        <f>YEAR(calendar[[#This Row],[cal_date]])</f>
        <v>2024</v>
      </c>
      <c r="F564">
        <f>WEEKDAY(calendar[[#This Row],[cal_date]],2)</f>
        <v>1</v>
      </c>
      <c r="G564" t="str">
        <f>TEXT(calendar[[#This Row],[cal_date]],"DDDD")</f>
        <v>Monday</v>
      </c>
    </row>
    <row r="565" spans="2:7" x14ac:dyDescent="0.35">
      <c r="B565" s="1">
        <v>45489</v>
      </c>
      <c r="C565">
        <f>MONTH(calendar[[#This Row],[cal_date]])</f>
        <v>7</v>
      </c>
      <c r="D565" t="str">
        <f>TEXT(calendar[[#This Row],[cal_date]],"mmmm")</f>
        <v>July</v>
      </c>
      <c r="E565">
        <f>YEAR(calendar[[#This Row],[cal_date]])</f>
        <v>2024</v>
      </c>
      <c r="F565">
        <f>WEEKDAY(calendar[[#This Row],[cal_date]],2)</f>
        <v>2</v>
      </c>
      <c r="G565" t="str">
        <f>TEXT(calendar[[#This Row],[cal_date]],"DDDD")</f>
        <v>Tuesday</v>
      </c>
    </row>
    <row r="566" spans="2:7" x14ac:dyDescent="0.35">
      <c r="B566" s="1">
        <v>45490</v>
      </c>
      <c r="C566">
        <f>MONTH(calendar[[#This Row],[cal_date]])</f>
        <v>7</v>
      </c>
      <c r="D566" t="str">
        <f>TEXT(calendar[[#This Row],[cal_date]],"mmmm")</f>
        <v>July</v>
      </c>
      <c r="E566">
        <f>YEAR(calendar[[#This Row],[cal_date]])</f>
        <v>2024</v>
      </c>
      <c r="F566">
        <f>WEEKDAY(calendar[[#This Row],[cal_date]],2)</f>
        <v>3</v>
      </c>
      <c r="G566" t="str">
        <f>TEXT(calendar[[#This Row],[cal_date]],"DDDD")</f>
        <v>Wednesday</v>
      </c>
    </row>
    <row r="567" spans="2:7" x14ac:dyDescent="0.35">
      <c r="B567" s="1">
        <v>45491</v>
      </c>
      <c r="C567">
        <f>MONTH(calendar[[#This Row],[cal_date]])</f>
        <v>7</v>
      </c>
      <c r="D567" t="str">
        <f>TEXT(calendar[[#This Row],[cal_date]],"mmmm")</f>
        <v>July</v>
      </c>
      <c r="E567">
        <f>YEAR(calendar[[#This Row],[cal_date]])</f>
        <v>2024</v>
      </c>
      <c r="F567">
        <f>WEEKDAY(calendar[[#This Row],[cal_date]],2)</f>
        <v>4</v>
      </c>
      <c r="G567" t="str">
        <f>TEXT(calendar[[#This Row],[cal_date]],"DDDD")</f>
        <v>Thursday</v>
      </c>
    </row>
    <row r="568" spans="2:7" x14ac:dyDescent="0.35">
      <c r="B568" s="1">
        <v>45492</v>
      </c>
      <c r="C568">
        <f>MONTH(calendar[[#This Row],[cal_date]])</f>
        <v>7</v>
      </c>
      <c r="D568" t="str">
        <f>TEXT(calendar[[#This Row],[cal_date]],"mmmm")</f>
        <v>July</v>
      </c>
      <c r="E568">
        <f>YEAR(calendar[[#This Row],[cal_date]])</f>
        <v>2024</v>
      </c>
      <c r="F568">
        <f>WEEKDAY(calendar[[#This Row],[cal_date]],2)</f>
        <v>5</v>
      </c>
      <c r="G568" t="str">
        <f>TEXT(calendar[[#This Row],[cal_date]],"DDDD")</f>
        <v>Friday</v>
      </c>
    </row>
    <row r="569" spans="2:7" x14ac:dyDescent="0.35">
      <c r="B569" s="1">
        <v>45493</v>
      </c>
      <c r="C569">
        <f>MONTH(calendar[[#This Row],[cal_date]])</f>
        <v>7</v>
      </c>
      <c r="D569" t="str">
        <f>TEXT(calendar[[#This Row],[cal_date]],"mmmm")</f>
        <v>July</v>
      </c>
      <c r="E569">
        <f>YEAR(calendar[[#This Row],[cal_date]])</f>
        <v>2024</v>
      </c>
      <c r="F569">
        <f>WEEKDAY(calendar[[#This Row],[cal_date]],2)</f>
        <v>6</v>
      </c>
      <c r="G569" t="str">
        <f>TEXT(calendar[[#This Row],[cal_date]],"DDDD")</f>
        <v>Saturday</v>
      </c>
    </row>
    <row r="570" spans="2:7" x14ac:dyDescent="0.35">
      <c r="B570" s="1">
        <v>45494</v>
      </c>
      <c r="C570">
        <f>MONTH(calendar[[#This Row],[cal_date]])</f>
        <v>7</v>
      </c>
      <c r="D570" t="str">
        <f>TEXT(calendar[[#This Row],[cal_date]],"mmmm")</f>
        <v>July</v>
      </c>
      <c r="E570">
        <f>YEAR(calendar[[#This Row],[cal_date]])</f>
        <v>2024</v>
      </c>
      <c r="F570">
        <f>WEEKDAY(calendar[[#This Row],[cal_date]],2)</f>
        <v>7</v>
      </c>
      <c r="G570" t="str">
        <f>TEXT(calendar[[#This Row],[cal_date]],"DDDD")</f>
        <v>Sunday</v>
      </c>
    </row>
    <row r="571" spans="2:7" x14ac:dyDescent="0.35">
      <c r="B571" s="1">
        <v>45495</v>
      </c>
      <c r="C571">
        <f>MONTH(calendar[[#This Row],[cal_date]])</f>
        <v>7</v>
      </c>
      <c r="D571" t="str">
        <f>TEXT(calendar[[#This Row],[cal_date]],"mmmm")</f>
        <v>July</v>
      </c>
      <c r="E571">
        <f>YEAR(calendar[[#This Row],[cal_date]])</f>
        <v>2024</v>
      </c>
      <c r="F571">
        <f>WEEKDAY(calendar[[#This Row],[cal_date]],2)</f>
        <v>1</v>
      </c>
      <c r="G571" t="str">
        <f>TEXT(calendar[[#This Row],[cal_date]],"DDDD")</f>
        <v>Monday</v>
      </c>
    </row>
    <row r="572" spans="2:7" x14ac:dyDescent="0.35">
      <c r="B572" s="1">
        <v>45496</v>
      </c>
      <c r="C572">
        <f>MONTH(calendar[[#This Row],[cal_date]])</f>
        <v>7</v>
      </c>
      <c r="D572" t="str">
        <f>TEXT(calendar[[#This Row],[cal_date]],"mmmm")</f>
        <v>July</v>
      </c>
      <c r="E572">
        <f>YEAR(calendar[[#This Row],[cal_date]])</f>
        <v>2024</v>
      </c>
      <c r="F572">
        <f>WEEKDAY(calendar[[#This Row],[cal_date]],2)</f>
        <v>2</v>
      </c>
      <c r="G572" t="str">
        <f>TEXT(calendar[[#This Row],[cal_date]],"DDDD")</f>
        <v>Tuesday</v>
      </c>
    </row>
    <row r="573" spans="2:7" x14ac:dyDescent="0.35">
      <c r="B573" s="1">
        <v>45497</v>
      </c>
      <c r="C573">
        <f>MONTH(calendar[[#This Row],[cal_date]])</f>
        <v>7</v>
      </c>
      <c r="D573" t="str">
        <f>TEXT(calendar[[#This Row],[cal_date]],"mmmm")</f>
        <v>July</v>
      </c>
      <c r="E573">
        <f>YEAR(calendar[[#This Row],[cal_date]])</f>
        <v>2024</v>
      </c>
      <c r="F573">
        <f>WEEKDAY(calendar[[#This Row],[cal_date]],2)</f>
        <v>3</v>
      </c>
      <c r="G573" t="str">
        <f>TEXT(calendar[[#This Row],[cal_date]],"DDDD")</f>
        <v>Wednesday</v>
      </c>
    </row>
    <row r="574" spans="2:7" x14ac:dyDescent="0.35">
      <c r="B574" s="1">
        <v>45498</v>
      </c>
      <c r="C574">
        <f>MONTH(calendar[[#This Row],[cal_date]])</f>
        <v>7</v>
      </c>
      <c r="D574" t="str">
        <f>TEXT(calendar[[#This Row],[cal_date]],"mmmm")</f>
        <v>July</v>
      </c>
      <c r="E574">
        <f>YEAR(calendar[[#This Row],[cal_date]])</f>
        <v>2024</v>
      </c>
      <c r="F574">
        <f>WEEKDAY(calendar[[#This Row],[cal_date]],2)</f>
        <v>4</v>
      </c>
      <c r="G574" t="str">
        <f>TEXT(calendar[[#This Row],[cal_date]],"DDDD")</f>
        <v>Thursday</v>
      </c>
    </row>
    <row r="575" spans="2:7" x14ac:dyDescent="0.35">
      <c r="B575" s="1">
        <v>45499</v>
      </c>
      <c r="C575">
        <f>MONTH(calendar[[#This Row],[cal_date]])</f>
        <v>7</v>
      </c>
      <c r="D575" t="str">
        <f>TEXT(calendar[[#This Row],[cal_date]],"mmmm")</f>
        <v>July</v>
      </c>
      <c r="E575">
        <f>YEAR(calendar[[#This Row],[cal_date]])</f>
        <v>2024</v>
      </c>
      <c r="F575">
        <f>WEEKDAY(calendar[[#This Row],[cal_date]],2)</f>
        <v>5</v>
      </c>
      <c r="G575" t="str">
        <f>TEXT(calendar[[#This Row],[cal_date]],"DDDD")</f>
        <v>Friday</v>
      </c>
    </row>
    <row r="576" spans="2:7" x14ac:dyDescent="0.35">
      <c r="B576" s="1">
        <v>45500</v>
      </c>
      <c r="C576">
        <f>MONTH(calendar[[#This Row],[cal_date]])</f>
        <v>7</v>
      </c>
      <c r="D576" t="str">
        <f>TEXT(calendar[[#This Row],[cal_date]],"mmmm")</f>
        <v>July</v>
      </c>
      <c r="E576">
        <f>YEAR(calendar[[#This Row],[cal_date]])</f>
        <v>2024</v>
      </c>
      <c r="F576">
        <f>WEEKDAY(calendar[[#This Row],[cal_date]],2)</f>
        <v>6</v>
      </c>
      <c r="G576" t="str">
        <f>TEXT(calendar[[#This Row],[cal_date]],"DDDD")</f>
        <v>Saturday</v>
      </c>
    </row>
    <row r="577" spans="2:7" x14ac:dyDescent="0.35">
      <c r="B577" s="1">
        <v>45501</v>
      </c>
      <c r="C577">
        <f>MONTH(calendar[[#This Row],[cal_date]])</f>
        <v>7</v>
      </c>
      <c r="D577" t="str">
        <f>TEXT(calendar[[#This Row],[cal_date]],"mmmm")</f>
        <v>July</v>
      </c>
      <c r="E577">
        <f>YEAR(calendar[[#This Row],[cal_date]])</f>
        <v>2024</v>
      </c>
      <c r="F577">
        <f>WEEKDAY(calendar[[#This Row],[cal_date]],2)</f>
        <v>7</v>
      </c>
      <c r="G577" t="str">
        <f>TEXT(calendar[[#This Row],[cal_date]],"DDDD")</f>
        <v>Sunday</v>
      </c>
    </row>
    <row r="578" spans="2:7" x14ac:dyDescent="0.35">
      <c r="B578" s="1">
        <v>45502</v>
      </c>
      <c r="C578">
        <f>MONTH(calendar[[#This Row],[cal_date]])</f>
        <v>7</v>
      </c>
      <c r="D578" t="str">
        <f>TEXT(calendar[[#This Row],[cal_date]],"mmmm")</f>
        <v>July</v>
      </c>
      <c r="E578">
        <f>YEAR(calendar[[#This Row],[cal_date]])</f>
        <v>2024</v>
      </c>
      <c r="F578">
        <f>WEEKDAY(calendar[[#This Row],[cal_date]],2)</f>
        <v>1</v>
      </c>
      <c r="G578" t="str">
        <f>TEXT(calendar[[#This Row],[cal_date]],"DDDD")</f>
        <v>Monday</v>
      </c>
    </row>
    <row r="579" spans="2:7" x14ac:dyDescent="0.35">
      <c r="B579" s="1">
        <v>45503</v>
      </c>
      <c r="C579">
        <f>MONTH(calendar[[#This Row],[cal_date]])</f>
        <v>7</v>
      </c>
      <c r="D579" t="str">
        <f>TEXT(calendar[[#This Row],[cal_date]],"mmmm")</f>
        <v>July</v>
      </c>
      <c r="E579">
        <f>YEAR(calendar[[#This Row],[cal_date]])</f>
        <v>2024</v>
      </c>
      <c r="F579">
        <f>WEEKDAY(calendar[[#This Row],[cal_date]],2)</f>
        <v>2</v>
      </c>
      <c r="G579" t="str">
        <f>TEXT(calendar[[#This Row],[cal_date]],"DDDD")</f>
        <v>Tuesday</v>
      </c>
    </row>
    <row r="580" spans="2:7" x14ac:dyDescent="0.35">
      <c r="B580" s="1">
        <v>45504</v>
      </c>
      <c r="C580">
        <f>MONTH(calendar[[#This Row],[cal_date]])</f>
        <v>7</v>
      </c>
      <c r="D580" t="str">
        <f>TEXT(calendar[[#This Row],[cal_date]],"mmmm")</f>
        <v>July</v>
      </c>
      <c r="E580">
        <f>YEAR(calendar[[#This Row],[cal_date]])</f>
        <v>2024</v>
      </c>
      <c r="F580">
        <f>WEEKDAY(calendar[[#This Row],[cal_date]],2)</f>
        <v>3</v>
      </c>
      <c r="G580" t="str">
        <f>TEXT(calendar[[#This Row],[cal_date]],"DDDD")</f>
        <v>Wednesday</v>
      </c>
    </row>
    <row r="581" spans="2:7" x14ac:dyDescent="0.35">
      <c r="B581" s="1">
        <v>45505</v>
      </c>
      <c r="C581">
        <f>MONTH(calendar[[#This Row],[cal_date]])</f>
        <v>8</v>
      </c>
      <c r="D581" t="str">
        <f>TEXT(calendar[[#This Row],[cal_date]],"mmmm")</f>
        <v>August</v>
      </c>
      <c r="E581">
        <f>YEAR(calendar[[#This Row],[cal_date]])</f>
        <v>2024</v>
      </c>
      <c r="F581">
        <f>WEEKDAY(calendar[[#This Row],[cal_date]],2)</f>
        <v>4</v>
      </c>
      <c r="G581" t="str">
        <f>TEXT(calendar[[#This Row],[cal_date]],"DDDD")</f>
        <v>Thursday</v>
      </c>
    </row>
    <row r="582" spans="2:7" x14ac:dyDescent="0.35">
      <c r="B582" s="1">
        <v>45506</v>
      </c>
      <c r="C582">
        <f>MONTH(calendar[[#This Row],[cal_date]])</f>
        <v>8</v>
      </c>
      <c r="D582" t="str">
        <f>TEXT(calendar[[#This Row],[cal_date]],"mmmm")</f>
        <v>August</v>
      </c>
      <c r="E582">
        <f>YEAR(calendar[[#This Row],[cal_date]])</f>
        <v>2024</v>
      </c>
      <c r="F582">
        <f>WEEKDAY(calendar[[#This Row],[cal_date]],2)</f>
        <v>5</v>
      </c>
      <c r="G582" t="str">
        <f>TEXT(calendar[[#This Row],[cal_date]],"DDDD")</f>
        <v>Friday</v>
      </c>
    </row>
    <row r="583" spans="2:7" x14ac:dyDescent="0.35">
      <c r="B583" s="1">
        <v>45507</v>
      </c>
      <c r="C583">
        <f>MONTH(calendar[[#This Row],[cal_date]])</f>
        <v>8</v>
      </c>
      <c r="D583" t="str">
        <f>TEXT(calendar[[#This Row],[cal_date]],"mmmm")</f>
        <v>August</v>
      </c>
      <c r="E583">
        <f>YEAR(calendar[[#This Row],[cal_date]])</f>
        <v>2024</v>
      </c>
      <c r="F583">
        <f>WEEKDAY(calendar[[#This Row],[cal_date]],2)</f>
        <v>6</v>
      </c>
      <c r="G583" t="str">
        <f>TEXT(calendar[[#This Row],[cal_date]],"DDDD")</f>
        <v>Saturday</v>
      </c>
    </row>
    <row r="584" spans="2:7" x14ac:dyDescent="0.35">
      <c r="B584" s="1">
        <v>45508</v>
      </c>
      <c r="C584">
        <f>MONTH(calendar[[#This Row],[cal_date]])</f>
        <v>8</v>
      </c>
      <c r="D584" t="str">
        <f>TEXT(calendar[[#This Row],[cal_date]],"mmmm")</f>
        <v>August</v>
      </c>
      <c r="E584">
        <f>YEAR(calendar[[#This Row],[cal_date]])</f>
        <v>2024</v>
      </c>
      <c r="F584">
        <f>WEEKDAY(calendar[[#This Row],[cal_date]],2)</f>
        <v>7</v>
      </c>
      <c r="G584" t="str">
        <f>TEXT(calendar[[#This Row],[cal_date]],"DDDD")</f>
        <v>Sunday</v>
      </c>
    </row>
    <row r="585" spans="2:7" x14ac:dyDescent="0.35">
      <c r="B585" s="1">
        <v>45509</v>
      </c>
      <c r="C585">
        <f>MONTH(calendar[[#This Row],[cal_date]])</f>
        <v>8</v>
      </c>
      <c r="D585" t="str">
        <f>TEXT(calendar[[#This Row],[cal_date]],"mmmm")</f>
        <v>August</v>
      </c>
      <c r="E585">
        <f>YEAR(calendar[[#This Row],[cal_date]])</f>
        <v>2024</v>
      </c>
      <c r="F585">
        <f>WEEKDAY(calendar[[#This Row],[cal_date]],2)</f>
        <v>1</v>
      </c>
      <c r="G585" t="str">
        <f>TEXT(calendar[[#This Row],[cal_date]],"DDDD")</f>
        <v>Monday</v>
      </c>
    </row>
    <row r="586" spans="2:7" x14ac:dyDescent="0.35">
      <c r="B586" s="1">
        <v>45510</v>
      </c>
      <c r="C586">
        <f>MONTH(calendar[[#This Row],[cal_date]])</f>
        <v>8</v>
      </c>
      <c r="D586" t="str">
        <f>TEXT(calendar[[#This Row],[cal_date]],"mmmm")</f>
        <v>August</v>
      </c>
      <c r="E586">
        <f>YEAR(calendar[[#This Row],[cal_date]])</f>
        <v>2024</v>
      </c>
      <c r="F586">
        <f>WEEKDAY(calendar[[#This Row],[cal_date]],2)</f>
        <v>2</v>
      </c>
      <c r="G586" t="str">
        <f>TEXT(calendar[[#This Row],[cal_date]],"DDDD")</f>
        <v>Tuesday</v>
      </c>
    </row>
    <row r="587" spans="2:7" x14ac:dyDescent="0.35">
      <c r="B587" s="1">
        <v>45511</v>
      </c>
      <c r="C587">
        <f>MONTH(calendar[[#This Row],[cal_date]])</f>
        <v>8</v>
      </c>
      <c r="D587" t="str">
        <f>TEXT(calendar[[#This Row],[cal_date]],"mmmm")</f>
        <v>August</v>
      </c>
      <c r="E587">
        <f>YEAR(calendar[[#This Row],[cal_date]])</f>
        <v>2024</v>
      </c>
      <c r="F587">
        <f>WEEKDAY(calendar[[#This Row],[cal_date]],2)</f>
        <v>3</v>
      </c>
      <c r="G587" t="str">
        <f>TEXT(calendar[[#This Row],[cal_date]],"DDDD")</f>
        <v>Wednesday</v>
      </c>
    </row>
    <row r="588" spans="2:7" x14ac:dyDescent="0.35">
      <c r="B588" s="1">
        <v>45512</v>
      </c>
      <c r="C588">
        <f>MONTH(calendar[[#This Row],[cal_date]])</f>
        <v>8</v>
      </c>
      <c r="D588" t="str">
        <f>TEXT(calendar[[#This Row],[cal_date]],"mmmm")</f>
        <v>August</v>
      </c>
      <c r="E588">
        <f>YEAR(calendar[[#This Row],[cal_date]])</f>
        <v>2024</v>
      </c>
      <c r="F588">
        <f>WEEKDAY(calendar[[#This Row],[cal_date]],2)</f>
        <v>4</v>
      </c>
      <c r="G588" t="str">
        <f>TEXT(calendar[[#This Row],[cal_date]],"DDDD")</f>
        <v>Thursday</v>
      </c>
    </row>
    <row r="589" spans="2:7" x14ac:dyDescent="0.35">
      <c r="B589" s="1">
        <v>45513</v>
      </c>
      <c r="C589">
        <f>MONTH(calendar[[#This Row],[cal_date]])</f>
        <v>8</v>
      </c>
      <c r="D589" t="str">
        <f>TEXT(calendar[[#This Row],[cal_date]],"mmmm")</f>
        <v>August</v>
      </c>
      <c r="E589">
        <f>YEAR(calendar[[#This Row],[cal_date]])</f>
        <v>2024</v>
      </c>
      <c r="F589">
        <f>WEEKDAY(calendar[[#This Row],[cal_date]],2)</f>
        <v>5</v>
      </c>
      <c r="G589" t="str">
        <f>TEXT(calendar[[#This Row],[cal_date]],"DDDD")</f>
        <v>Friday</v>
      </c>
    </row>
    <row r="590" spans="2:7" x14ac:dyDescent="0.35">
      <c r="B590" s="1">
        <v>45514</v>
      </c>
      <c r="C590">
        <f>MONTH(calendar[[#This Row],[cal_date]])</f>
        <v>8</v>
      </c>
      <c r="D590" t="str">
        <f>TEXT(calendar[[#This Row],[cal_date]],"mmmm")</f>
        <v>August</v>
      </c>
      <c r="E590">
        <f>YEAR(calendar[[#This Row],[cal_date]])</f>
        <v>2024</v>
      </c>
      <c r="F590">
        <f>WEEKDAY(calendar[[#This Row],[cal_date]],2)</f>
        <v>6</v>
      </c>
      <c r="G590" t="str">
        <f>TEXT(calendar[[#This Row],[cal_date]],"DDDD")</f>
        <v>Saturday</v>
      </c>
    </row>
    <row r="591" spans="2:7" x14ac:dyDescent="0.35">
      <c r="B591" s="1">
        <v>45515</v>
      </c>
      <c r="C591">
        <f>MONTH(calendar[[#This Row],[cal_date]])</f>
        <v>8</v>
      </c>
      <c r="D591" t="str">
        <f>TEXT(calendar[[#This Row],[cal_date]],"mmmm")</f>
        <v>August</v>
      </c>
      <c r="E591">
        <f>YEAR(calendar[[#This Row],[cal_date]])</f>
        <v>2024</v>
      </c>
      <c r="F591">
        <f>WEEKDAY(calendar[[#This Row],[cal_date]],2)</f>
        <v>7</v>
      </c>
      <c r="G591" t="str">
        <f>TEXT(calendar[[#This Row],[cal_date]],"DDDD")</f>
        <v>Sunday</v>
      </c>
    </row>
    <row r="592" spans="2:7" x14ac:dyDescent="0.35">
      <c r="B592" s="1">
        <v>45516</v>
      </c>
      <c r="C592">
        <f>MONTH(calendar[[#This Row],[cal_date]])</f>
        <v>8</v>
      </c>
      <c r="D592" t="str">
        <f>TEXT(calendar[[#This Row],[cal_date]],"mmmm")</f>
        <v>August</v>
      </c>
      <c r="E592">
        <f>YEAR(calendar[[#This Row],[cal_date]])</f>
        <v>2024</v>
      </c>
      <c r="F592">
        <f>WEEKDAY(calendar[[#This Row],[cal_date]],2)</f>
        <v>1</v>
      </c>
      <c r="G592" t="str">
        <f>TEXT(calendar[[#This Row],[cal_date]],"DDDD")</f>
        <v>Monday</v>
      </c>
    </row>
    <row r="593" spans="2:7" x14ac:dyDescent="0.35">
      <c r="B593" s="1">
        <v>45517</v>
      </c>
      <c r="C593">
        <f>MONTH(calendar[[#This Row],[cal_date]])</f>
        <v>8</v>
      </c>
      <c r="D593" t="str">
        <f>TEXT(calendar[[#This Row],[cal_date]],"mmmm")</f>
        <v>August</v>
      </c>
      <c r="E593">
        <f>YEAR(calendar[[#This Row],[cal_date]])</f>
        <v>2024</v>
      </c>
      <c r="F593">
        <f>WEEKDAY(calendar[[#This Row],[cal_date]],2)</f>
        <v>2</v>
      </c>
      <c r="G593" t="str">
        <f>TEXT(calendar[[#This Row],[cal_date]],"DDDD")</f>
        <v>Tuesday</v>
      </c>
    </row>
    <row r="594" spans="2:7" x14ac:dyDescent="0.35">
      <c r="B594" s="1">
        <v>45518</v>
      </c>
      <c r="C594">
        <f>MONTH(calendar[[#This Row],[cal_date]])</f>
        <v>8</v>
      </c>
      <c r="D594" t="str">
        <f>TEXT(calendar[[#This Row],[cal_date]],"mmmm")</f>
        <v>August</v>
      </c>
      <c r="E594">
        <f>YEAR(calendar[[#This Row],[cal_date]])</f>
        <v>2024</v>
      </c>
      <c r="F594">
        <f>WEEKDAY(calendar[[#This Row],[cal_date]],2)</f>
        <v>3</v>
      </c>
      <c r="G594" t="str">
        <f>TEXT(calendar[[#This Row],[cal_date]],"DDDD")</f>
        <v>Wednesday</v>
      </c>
    </row>
    <row r="595" spans="2:7" x14ac:dyDescent="0.35">
      <c r="B595" s="1">
        <v>45519</v>
      </c>
      <c r="C595">
        <f>MONTH(calendar[[#This Row],[cal_date]])</f>
        <v>8</v>
      </c>
      <c r="D595" t="str">
        <f>TEXT(calendar[[#This Row],[cal_date]],"mmmm")</f>
        <v>August</v>
      </c>
      <c r="E595">
        <f>YEAR(calendar[[#This Row],[cal_date]])</f>
        <v>2024</v>
      </c>
      <c r="F595">
        <f>WEEKDAY(calendar[[#This Row],[cal_date]],2)</f>
        <v>4</v>
      </c>
      <c r="G595" t="str">
        <f>TEXT(calendar[[#This Row],[cal_date]],"DDDD")</f>
        <v>Thursday</v>
      </c>
    </row>
    <row r="596" spans="2:7" x14ac:dyDescent="0.35">
      <c r="B596" s="1">
        <v>45520</v>
      </c>
      <c r="C596">
        <f>MONTH(calendar[[#This Row],[cal_date]])</f>
        <v>8</v>
      </c>
      <c r="D596" t="str">
        <f>TEXT(calendar[[#This Row],[cal_date]],"mmmm")</f>
        <v>August</v>
      </c>
      <c r="E596">
        <f>YEAR(calendar[[#This Row],[cal_date]])</f>
        <v>2024</v>
      </c>
      <c r="F596">
        <f>WEEKDAY(calendar[[#This Row],[cal_date]],2)</f>
        <v>5</v>
      </c>
      <c r="G596" t="str">
        <f>TEXT(calendar[[#This Row],[cal_date]],"DDDD")</f>
        <v>Friday</v>
      </c>
    </row>
    <row r="597" spans="2:7" x14ac:dyDescent="0.35">
      <c r="B597" s="1">
        <v>45521</v>
      </c>
      <c r="C597">
        <f>MONTH(calendar[[#This Row],[cal_date]])</f>
        <v>8</v>
      </c>
      <c r="D597" t="str">
        <f>TEXT(calendar[[#This Row],[cal_date]],"mmmm")</f>
        <v>August</v>
      </c>
      <c r="E597">
        <f>YEAR(calendar[[#This Row],[cal_date]])</f>
        <v>2024</v>
      </c>
      <c r="F597">
        <f>WEEKDAY(calendar[[#This Row],[cal_date]],2)</f>
        <v>6</v>
      </c>
      <c r="G597" t="str">
        <f>TEXT(calendar[[#This Row],[cal_date]],"DDDD")</f>
        <v>Saturday</v>
      </c>
    </row>
    <row r="598" spans="2:7" x14ac:dyDescent="0.35">
      <c r="B598" s="1">
        <v>45522</v>
      </c>
      <c r="C598">
        <f>MONTH(calendar[[#This Row],[cal_date]])</f>
        <v>8</v>
      </c>
      <c r="D598" t="str">
        <f>TEXT(calendar[[#This Row],[cal_date]],"mmmm")</f>
        <v>August</v>
      </c>
      <c r="E598">
        <f>YEAR(calendar[[#This Row],[cal_date]])</f>
        <v>2024</v>
      </c>
      <c r="F598">
        <f>WEEKDAY(calendar[[#This Row],[cal_date]],2)</f>
        <v>7</v>
      </c>
      <c r="G598" t="str">
        <f>TEXT(calendar[[#This Row],[cal_date]],"DDDD")</f>
        <v>Sunday</v>
      </c>
    </row>
    <row r="599" spans="2:7" x14ac:dyDescent="0.35">
      <c r="B599" s="1">
        <v>45523</v>
      </c>
      <c r="C599">
        <f>MONTH(calendar[[#This Row],[cal_date]])</f>
        <v>8</v>
      </c>
      <c r="D599" t="str">
        <f>TEXT(calendar[[#This Row],[cal_date]],"mmmm")</f>
        <v>August</v>
      </c>
      <c r="E599">
        <f>YEAR(calendar[[#This Row],[cal_date]])</f>
        <v>2024</v>
      </c>
      <c r="F599">
        <f>WEEKDAY(calendar[[#This Row],[cal_date]],2)</f>
        <v>1</v>
      </c>
      <c r="G599" t="str">
        <f>TEXT(calendar[[#This Row],[cal_date]],"DDDD")</f>
        <v>Monday</v>
      </c>
    </row>
    <row r="600" spans="2:7" x14ac:dyDescent="0.35">
      <c r="B600" s="1">
        <v>45524</v>
      </c>
      <c r="C600">
        <f>MONTH(calendar[[#This Row],[cal_date]])</f>
        <v>8</v>
      </c>
      <c r="D600" t="str">
        <f>TEXT(calendar[[#This Row],[cal_date]],"mmmm")</f>
        <v>August</v>
      </c>
      <c r="E600">
        <f>YEAR(calendar[[#This Row],[cal_date]])</f>
        <v>2024</v>
      </c>
      <c r="F600">
        <f>WEEKDAY(calendar[[#This Row],[cal_date]],2)</f>
        <v>2</v>
      </c>
      <c r="G600" t="str">
        <f>TEXT(calendar[[#This Row],[cal_date]],"DDDD")</f>
        <v>Tuesday</v>
      </c>
    </row>
    <row r="601" spans="2:7" x14ac:dyDescent="0.35">
      <c r="B601" s="1">
        <v>45525</v>
      </c>
      <c r="C601">
        <f>MONTH(calendar[[#This Row],[cal_date]])</f>
        <v>8</v>
      </c>
      <c r="D601" t="str">
        <f>TEXT(calendar[[#This Row],[cal_date]],"mmmm")</f>
        <v>August</v>
      </c>
      <c r="E601">
        <f>YEAR(calendar[[#This Row],[cal_date]])</f>
        <v>2024</v>
      </c>
      <c r="F601">
        <f>WEEKDAY(calendar[[#This Row],[cal_date]],2)</f>
        <v>3</v>
      </c>
      <c r="G601" t="str">
        <f>TEXT(calendar[[#This Row],[cal_date]],"DDDD")</f>
        <v>Wednesday</v>
      </c>
    </row>
    <row r="602" spans="2:7" x14ac:dyDescent="0.35">
      <c r="B602" s="1">
        <v>45526</v>
      </c>
      <c r="C602">
        <f>MONTH(calendar[[#This Row],[cal_date]])</f>
        <v>8</v>
      </c>
      <c r="D602" t="str">
        <f>TEXT(calendar[[#This Row],[cal_date]],"mmmm")</f>
        <v>August</v>
      </c>
      <c r="E602">
        <f>YEAR(calendar[[#This Row],[cal_date]])</f>
        <v>2024</v>
      </c>
      <c r="F602">
        <f>WEEKDAY(calendar[[#This Row],[cal_date]],2)</f>
        <v>4</v>
      </c>
      <c r="G602" t="str">
        <f>TEXT(calendar[[#This Row],[cal_date]],"DDDD")</f>
        <v>Thursday</v>
      </c>
    </row>
    <row r="603" spans="2:7" x14ac:dyDescent="0.35">
      <c r="B603" s="1">
        <v>45527</v>
      </c>
      <c r="C603">
        <f>MONTH(calendar[[#This Row],[cal_date]])</f>
        <v>8</v>
      </c>
      <c r="D603" t="str">
        <f>TEXT(calendar[[#This Row],[cal_date]],"mmmm")</f>
        <v>August</v>
      </c>
      <c r="E603">
        <f>YEAR(calendar[[#This Row],[cal_date]])</f>
        <v>2024</v>
      </c>
      <c r="F603">
        <f>WEEKDAY(calendar[[#This Row],[cal_date]],2)</f>
        <v>5</v>
      </c>
      <c r="G603" t="str">
        <f>TEXT(calendar[[#This Row],[cal_date]],"DDDD")</f>
        <v>Friday</v>
      </c>
    </row>
    <row r="604" spans="2:7" x14ac:dyDescent="0.35">
      <c r="B604" s="1">
        <v>45528</v>
      </c>
      <c r="C604">
        <f>MONTH(calendar[[#This Row],[cal_date]])</f>
        <v>8</v>
      </c>
      <c r="D604" t="str">
        <f>TEXT(calendar[[#This Row],[cal_date]],"mmmm")</f>
        <v>August</v>
      </c>
      <c r="E604">
        <f>YEAR(calendar[[#This Row],[cal_date]])</f>
        <v>2024</v>
      </c>
      <c r="F604">
        <f>WEEKDAY(calendar[[#This Row],[cal_date]],2)</f>
        <v>6</v>
      </c>
      <c r="G604" t="str">
        <f>TEXT(calendar[[#This Row],[cal_date]],"DDDD")</f>
        <v>Saturday</v>
      </c>
    </row>
    <row r="605" spans="2:7" x14ac:dyDescent="0.35">
      <c r="B605" s="1">
        <v>45529</v>
      </c>
      <c r="C605">
        <f>MONTH(calendar[[#This Row],[cal_date]])</f>
        <v>8</v>
      </c>
      <c r="D605" t="str">
        <f>TEXT(calendar[[#This Row],[cal_date]],"mmmm")</f>
        <v>August</v>
      </c>
      <c r="E605">
        <f>YEAR(calendar[[#This Row],[cal_date]])</f>
        <v>2024</v>
      </c>
      <c r="F605">
        <f>WEEKDAY(calendar[[#This Row],[cal_date]],2)</f>
        <v>7</v>
      </c>
      <c r="G605" t="str">
        <f>TEXT(calendar[[#This Row],[cal_date]],"DDDD")</f>
        <v>Sunday</v>
      </c>
    </row>
    <row r="606" spans="2:7" x14ac:dyDescent="0.35">
      <c r="B606" s="1">
        <v>45530</v>
      </c>
      <c r="C606">
        <f>MONTH(calendar[[#This Row],[cal_date]])</f>
        <v>8</v>
      </c>
      <c r="D606" t="str">
        <f>TEXT(calendar[[#This Row],[cal_date]],"mmmm")</f>
        <v>August</v>
      </c>
      <c r="E606">
        <f>YEAR(calendar[[#This Row],[cal_date]])</f>
        <v>2024</v>
      </c>
      <c r="F606">
        <f>WEEKDAY(calendar[[#This Row],[cal_date]],2)</f>
        <v>1</v>
      </c>
      <c r="G606" t="str">
        <f>TEXT(calendar[[#This Row],[cal_date]],"DDDD")</f>
        <v>Monday</v>
      </c>
    </row>
    <row r="607" spans="2:7" x14ac:dyDescent="0.35">
      <c r="B607" s="1">
        <v>45531</v>
      </c>
      <c r="C607">
        <f>MONTH(calendar[[#This Row],[cal_date]])</f>
        <v>8</v>
      </c>
      <c r="D607" t="str">
        <f>TEXT(calendar[[#This Row],[cal_date]],"mmmm")</f>
        <v>August</v>
      </c>
      <c r="E607">
        <f>YEAR(calendar[[#This Row],[cal_date]])</f>
        <v>2024</v>
      </c>
      <c r="F607">
        <f>WEEKDAY(calendar[[#This Row],[cal_date]],2)</f>
        <v>2</v>
      </c>
      <c r="G607" t="str">
        <f>TEXT(calendar[[#This Row],[cal_date]],"DDDD")</f>
        <v>Tuesday</v>
      </c>
    </row>
    <row r="608" spans="2:7" x14ac:dyDescent="0.35">
      <c r="B608" s="1">
        <v>45532</v>
      </c>
      <c r="C608">
        <f>MONTH(calendar[[#This Row],[cal_date]])</f>
        <v>8</v>
      </c>
      <c r="D608" t="str">
        <f>TEXT(calendar[[#This Row],[cal_date]],"mmmm")</f>
        <v>August</v>
      </c>
      <c r="E608">
        <f>YEAR(calendar[[#This Row],[cal_date]])</f>
        <v>2024</v>
      </c>
      <c r="F608">
        <f>WEEKDAY(calendar[[#This Row],[cal_date]],2)</f>
        <v>3</v>
      </c>
      <c r="G608" t="str">
        <f>TEXT(calendar[[#This Row],[cal_date]],"DDDD")</f>
        <v>Wednesday</v>
      </c>
    </row>
    <row r="609" spans="2:7" x14ac:dyDescent="0.35">
      <c r="B609" s="1">
        <v>45533</v>
      </c>
      <c r="C609">
        <f>MONTH(calendar[[#This Row],[cal_date]])</f>
        <v>8</v>
      </c>
      <c r="D609" t="str">
        <f>TEXT(calendar[[#This Row],[cal_date]],"mmmm")</f>
        <v>August</v>
      </c>
      <c r="E609">
        <f>YEAR(calendar[[#This Row],[cal_date]])</f>
        <v>2024</v>
      </c>
      <c r="F609">
        <f>WEEKDAY(calendar[[#This Row],[cal_date]],2)</f>
        <v>4</v>
      </c>
      <c r="G609" t="str">
        <f>TEXT(calendar[[#This Row],[cal_date]],"DDDD")</f>
        <v>Thursday</v>
      </c>
    </row>
    <row r="610" spans="2:7" x14ac:dyDescent="0.35">
      <c r="B610" s="1">
        <v>45534</v>
      </c>
      <c r="C610">
        <f>MONTH(calendar[[#This Row],[cal_date]])</f>
        <v>8</v>
      </c>
      <c r="D610" t="str">
        <f>TEXT(calendar[[#This Row],[cal_date]],"mmmm")</f>
        <v>August</v>
      </c>
      <c r="E610">
        <f>YEAR(calendar[[#This Row],[cal_date]])</f>
        <v>2024</v>
      </c>
      <c r="F610">
        <f>WEEKDAY(calendar[[#This Row],[cal_date]],2)</f>
        <v>5</v>
      </c>
      <c r="G610" t="str">
        <f>TEXT(calendar[[#This Row],[cal_date]],"DDDD")</f>
        <v>Friday</v>
      </c>
    </row>
    <row r="611" spans="2:7" x14ac:dyDescent="0.35">
      <c r="B611" s="1">
        <v>45535</v>
      </c>
      <c r="C611">
        <f>MONTH(calendar[[#This Row],[cal_date]])</f>
        <v>8</v>
      </c>
      <c r="D611" t="str">
        <f>TEXT(calendar[[#This Row],[cal_date]],"mmmm")</f>
        <v>August</v>
      </c>
      <c r="E611">
        <f>YEAR(calendar[[#This Row],[cal_date]])</f>
        <v>2024</v>
      </c>
      <c r="F611">
        <f>WEEKDAY(calendar[[#This Row],[cal_date]],2)</f>
        <v>6</v>
      </c>
      <c r="G611" t="str">
        <f>TEXT(calendar[[#This Row],[cal_date]],"DDDD")</f>
        <v>Saturday</v>
      </c>
    </row>
    <row r="612" spans="2:7" x14ac:dyDescent="0.35">
      <c r="B612" s="1">
        <v>45536</v>
      </c>
      <c r="C612">
        <f>MONTH(calendar[[#This Row],[cal_date]])</f>
        <v>9</v>
      </c>
      <c r="D612" t="str">
        <f>TEXT(calendar[[#This Row],[cal_date]],"mmmm")</f>
        <v>September</v>
      </c>
      <c r="E612">
        <f>YEAR(calendar[[#This Row],[cal_date]])</f>
        <v>2024</v>
      </c>
      <c r="F612">
        <f>WEEKDAY(calendar[[#This Row],[cal_date]],2)</f>
        <v>7</v>
      </c>
      <c r="G612" t="str">
        <f>TEXT(calendar[[#This Row],[cal_date]],"DDDD")</f>
        <v>Sunday</v>
      </c>
    </row>
    <row r="613" spans="2:7" x14ac:dyDescent="0.35">
      <c r="B613" s="1">
        <v>45537</v>
      </c>
      <c r="C613">
        <f>MONTH(calendar[[#This Row],[cal_date]])</f>
        <v>9</v>
      </c>
      <c r="D613" t="str">
        <f>TEXT(calendar[[#This Row],[cal_date]],"mmmm")</f>
        <v>September</v>
      </c>
      <c r="E613">
        <f>YEAR(calendar[[#This Row],[cal_date]])</f>
        <v>2024</v>
      </c>
      <c r="F613">
        <f>WEEKDAY(calendar[[#This Row],[cal_date]],2)</f>
        <v>1</v>
      </c>
      <c r="G613" t="str">
        <f>TEXT(calendar[[#This Row],[cal_date]],"DDDD")</f>
        <v>Monday</v>
      </c>
    </row>
    <row r="614" spans="2:7" x14ac:dyDescent="0.35">
      <c r="B614" s="1">
        <v>45538</v>
      </c>
      <c r="C614">
        <f>MONTH(calendar[[#This Row],[cal_date]])</f>
        <v>9</v>
      </c>
      <c r="D614" t="str">
        <f>TEXT(calendar[[#This Row],[cal_date]],"mmmm")</f>
        <v>September</v>
      </c>
      <c r="E614">
        <f>YEAR(calendar[[#This Row],[cal_date]])</f>
        <v>2024</v>
      </c>
      <c r="F614">
        <f>WEEKDAY(calendar[[#This Row],[cal_date]],2)</f>
        <v>2</v>
      </c>
      <c r="G614" t="str">
        <f>TEXT(calendar[[#This Row],[cal_date]],"DDDD")</f>
        <v>Tuesday</v>
      </c>
    </row>
    <row r="615" spans="2:7" x14ac:dyDescent="0.35">
      <c r="B615" s="1">
        <v>45539</v>
      </c>
      <c r="C615">
        <f>MONTH(calendar[[#This Row],[cal_date]])</f>
        <v>9</v>
      </c>
      <c r="D615" t="str">
        <f>TEXT(calendar[[#This Row],[cal_date]],"mmmm")</f>
        <v>September</v>
      </c>
      <c r="E615">
        <f>YEAR(calendar[[#This Row],[cal_date]])</f>
        <v>2024</v>
      </c>
      <c r="F615">
        <f>WEEKDAY(calendar[[#This Row],[cal_date]],2)</f>
        <v>3</v>
      </c>
      <c r="G615" t="str">
        <f>TEXT(calendar[[#This Row],[cal_date]],"DDDD")</f>
        <v>Wednesday</v>
      </c>
    </row>
    <row r="616" spans="2:7" x14ac:dyDescent="0.35">
      <c r="B616" s="1">
        <v>45540</v>
      </c>
      <c r="C616">
        <f>MONTH(calendar[[#This Row],[cal_date]])</f>
        <v>9</v>
      </c>
      <c r="D616" t="str">
        <f>TEXT(calendar[[#This Row],[cal_date]],"mmmm")</f>
        <v>September</v>
      </c>
      <c r="E616">
        <f>YEAR(calendar[[#This Row],[cal_date]])</f>
        <v>2024</v>
      </c>
      <c r="F616">
        <f>WEEKDAY(calendar[[#This Row],[cal_date]],2)</f>
        <v>4</v>
      </c>
      <c r="G616" t="str">
        <f>TEXT(calendar[[#This Row],[cal_date]],"DDDD")</f>
        <v>Thursday</v>
      </c>
    </row>
    <row r="617" spans="2:7" x14ac:dyDescent="0.35">
      <c r="B617" s="1">
        <v>45541</v>
      </c>
      <c r="C617">
        <f>MONTH(calendar[[#This Row],[cal_date]])</f>
        <v>9</v>
      </c>
      <c r="D617" t="str">
        <f>TEXT(calendar[[#This Row],[cal_date]],"mmmm")</f>
        <v>September</v>
      </c>
      <c r="E617">
        <f>YEAR(calendar[[#This Row],[cal_date]])</f>
        <v>2024</v>
      </c>
      <c r="F617">
        <f>WEEKDAY(calendar[[#This Row],[cal_date]],2)</f>
        <v>5</v>
      </c>
      <c r="G617" t="str">
        <f>TEXT(calendar[[#This Row],[cal_date]],"DDDD")</f>
        <v>Friday</v>
      </c>
    </row>
    <row r="618" spans="2:7" x14ac:dyDescent="0.35">
      <c r="B618" s="1">
        <v>45542</v>
      </c>
      <c r="C618">
        <f>MONTH(calendar[[#This Row],[cal_date]])</f>
        <v>9</v>
      </c>
      <c r="D618" t="str">
        <f>TEXT(calendar[[#This Row],[cal_date]],"mmmm")</f>
        <v>September</v>
      </c>
      <c r="E618">
        <f>YEAR(calendar[[#This Row],[cal_date]])</f>
        <v>2024</v>
      </c>
      <c r="F618">
        <f>WEEKDAY(calendar[[#This Row],[cal_date]],2)</f>
        <v>6</v>
      </c>
      <c r="G618" t="str">
        <f>TEXT(calendar[[#This Row],[cal_date]],"DDDD")</f>
        <v>Saturday</v>
      </c>
    </row>
    <row r="619" spans="2:7" x14ac:dyDescent="0.35">
      <c r="B619" s="1">
        <v>45543</v>
      </c>
      <c r="C619">
        <f>MONTH(calendar[[#This Row],[cal_date]])</f>
        <v>9</v>
      </c>
      <c r="D619" t="str">
        <f>TEXT(calendar[[#This Row],[cal_date]],"mmmm")</f>
        <v>September</v>
      </c>
      <c r="E619">
        <f>YEAR(calendar[[#This Row],[cal_date]])</f>
        <v>2024</v>
      </c>
      <c r="F619">
        <f>WEEKDAY(calendar[[#This Row],[cal_date]],2)</f>
        <v>7</v>
      </c>
      <c r="G619" t="str">
        <f>TEXT(calendar[[#This Row],[cal_date]],"DDDD")</f>
        <v>Sunday</v>
      </c>
    </row>
    <row r="620" spans="2:7" x14ac:dyDescent="0.35">
      <c r="B620" s="1">
        <v>45544</v>
      </c>
      <c r="C620">
        <f>MONTH(calendar[[#This Row],[cal_date]])</f>
        <v>9</v>
      </c>
      <c r="D620" t="str">
        <f>TEXT(calendar[[#This Row],[cal_date]],"mmmm")</f>
        <v>September</v>
      </c>
      <c r="E620">
        <f>YEAR(calendar[[#This Row],[cal_date]])</f>
        <v>2024</v>
      </c>
      <c r="F620">
        <f>WEEKDAY(calendar[[#This Row],[cal_date]],2)</f>
        <v>1</v>
      </c>
      <c r="G620" t="str">
        <f>TEXT(calendar[[#This Row],[cal_date]],"DDDD")</f>
        <v>Monday</v>
      </c>
    </row>
    <row r="621" spans="2:7" x14ac:dyDescent="0.35">
      <c r="B621" s="1">
        <v>45545</v>
      </c>
      <c r="C621">
        <f>MONTH(calendar[[#This Row],[cal_date]])</f>
        <v>9</v>
      </c>
      <c r="D621" t="str">
        <f>TEXT(calendar[[#This Row],[cal_date]],"mmmm")</f>
        <v>September</v>
      </c>
      <c r="E621">
        <f>YEAR(calendar[[#This Row],[cal_date]])</f>
        <v>2024</v>
      </c>
      <c r="F621">
        <f>WEEKDAY(calendar[[#This Row],[cal_date]],2)</f>
        <v>2</v>
      </c>
      <c r="G621" t="str">
        <f>TEXT(calendar[[#This Row],[cal_date]],"DDDD")</f>
        <v>Tuesday</v>
      </c>
    </row>
    <row r="622" spans="2:7" x14ac:dyDescent="0.35">
      <c r="B622" s="1">
        <v>45546</v>
      </c>
      <c r="C622">
        <f>MONTH(calendar[[#This Row],[cal_date]])</f>
        <v>9</v>
      </c>
      <c r="D622" t="str">
        <f>TEXT(calendar[[#This Row],[cal_date]],"mmmm")</f>
        <v>September</v>
      </c>
      <c r="E622">
        <f>YEAR(calendar[[#This Row],[cal_date]])</f>
        <v>2024</v>
      </c>
      <c r="F622">
        <f>WEEKDAY(calendar[[#This Row],[cal_date]],2)</f>
        <v>3</v>
      </c>
      <c r="G622" t="str">
        <f>TEXT(calendar[[#This Row],[cal_date]],"DDDD")</f>
        <v>Wednesday</v>
      </c>
    </row>
    <row r="623" spans="2:7" x14ac:dyDescent="0.35">
      <c r="B623" s="1">
        <v>45547</v>
      </c>
      <c r="C623">
        <f>MONTH(calendar[[#This Row],[cal_date]])</f>
        <v>9</v>
      </c>
      <c r="D623" t="str">
        <f>TEXT(calendar[[#This Row],[cal_date]],"mmmm")</f>
        <v>September</v>
      </c>
      <c r="E623">
        <f>YEAR(calendar[[#This Row],[cal_date]])</f>
        <v>2024</v>
      </c>
      <c r="F623">
        <f>WEEKDAY(calendar[[#This Row],[cal_date]],2)</f>
        <v>4</v>
      </c>
      <c r="G623" t="str">
        <f>TEXT(calendar[[#This Row],[cal_date]],"DDDD")</f>
        <v>Thursday</v>
      </c>
    </row>
    <row r="624" spans="2:7" x14ac:dyDescent="0.35">
      <c r="B624" s="1">
        <v>45548</v>
      </c>
      <c r="C624">
        <f>MONTH(calendar[[#This Row],[cal_date]])</f>
        <v>9</v>
      </c>
      <c r="D624" t="str">
        <f>TEXT(calendar[[#This Row],[cal_date]],"mmmm")</f>
        <v>September</v>
      </c>
      <c r="E624">
        <f>YEAR(calendar[[#This Row],[cal_date]])</f>
        <v>2024</v>
      </c>
      <c r="F624">
        <f>WEEKDAY(calendar[[#This Row],[cal_date]],2)</f>
        <v>5</v>
      </c>
      <c r="G624" t="str">
        <f>TEXT(calendar[[#This Row],[cal_date]],"DDDD")</f>
        <v>Friday</v>
      </c>
    </row>
    <row r="625" spans="2:7" x14ac:dyDescent="0.35">
      <c r="B625" s="1">
        <v>45549</v>
      </c>
      <c r="C625">
        <f>MONTH(calendar[[#This Row],[cal_date]])</f>
        <v>9</v>
      </c>
      <c r="D625" t="str">
        <f>TEXT(calendar[[#This Row],[cal_date]],"mmmm")</f>
        <v>September</v>
      </c>
      <c r="E625">
        <f>YEAR(calendar[[#This Row],[cal_date]])</f>
        <v>2024</v>
      </c>
      <c r="F625">
        <f>WEEKDAY(calendar[[#This Row],[cal_date]],2)</f>
        <v>6</v>
      </c>
      <c r="G625" t="str">
        <f>TEXT(calendar[[#This Row],[cal_date]],"DDDD")</f>
        <v>Saturday</v>
      </c>
    </row>
    <row r="626" spans="2:7" x14ac:dyDescent="0.35">
      <c r="B626" s="1">
        <v>45550</v>
      </c>
      <c r="C626">
        <f>MONTH(calendar[[#This Row],[cal_date]])</f>
        <v>9</v>
      </c>
      <c r="D626" t="str">
        <f>TEXT(calendar[[#This Row],[cal_date]],"mmmm")</f>
        <v>September</v>
      </c>
      <c r="E626">
        <f>YEAR(calendar[[#This Row],[cal_date]])</f>
        <v>2024</v>
      </c>
      <c r="F626">
        <f>WEEKDAY(calendar[[#This Row],[cal_date]],2)</f>
        <v>7</v>
      </c>
      <c r="G626" t="str">
        <f>TEXT(calendar[[#This Row],[cal_date]],"DDDD")</f>
        <v>Sunday</v>
      </c>
    </row>
    <row r="627" spans="2:7" x14ac:dyDescent="0.35">
      <c r="B627" s="1">
        <v>45551</v>
      </c>
      <c r="C627">
        <f>MONTH(calendar[[#This Row],[cal_date]])</f>
        <v>9</v>
      </c>
      <c r="D627" t="str">
        <f>TEXT(calendar[[#This Row],[cal_date]],"mmmm")</f>
        <v>September</v>
      </c>
      <c r="E627">
        <f>YEAR(calendar[[#This Row],[cal_date]])</f>
        <v>2024</v>
      </c>
      <c r="F627">
        <f>WEEKDAY(calendar[[#This Row],[cal_date]],2)</f>
        <v>1</v>
      </c>
      <c r="G627" t="str">
        <f>TEXT(calendar[[#This Row],[cal_date]],"DDDD")</f>
        <v>Monday</v>
      </c>
    </row>
    <row r="628" spans="2:7" x14ac:dyDescent="0.35">
      <c r="B628" s="1">
        <v>45552</v>
      </c>
      <c r="C628">
        <f>MONTH(calendar[[#This Row],[cal_date]])</f>
        <v>9</v>
      </c>
      <c r="D628" t="str">
        <f>TEXT(calendar[[#This Row],[cal_date]],"mmmm")</f>
        <v>September</v>
      </c>
      <c r="E628">
        <f>YEAR(calendar[[#This Row],[cal_date]])</f>
        <v>2024</v>
      </c>
      <c r="F628">
        <f>WEEKDAY(calendar[[#This Row],[cal_date]],2)</f>
        <v>2</v>
      </c>
      <c r="G628" t="str">
        <f>TEXT(calendar[[#This Row],[cal_date]],"DDDD")</f>
        <v>Tuesday</v>
      </c>
    </row>
    <row r="629" spans="2:7" x14ac:dyDescent="0.35">
      <c r="B629" s="1">
        <v>45553</v>
      </c>
      <c r="C629">
        <f>MONTH(calendar[[#This Row],[cal_date]])</f>
        <v>9</v>
      </c>
      <c r="D629" t="str">
        <f>TEXT(calendar[[#This Row],[cal_date]],"mmmm")</f>
        <v>September</v>
      </c>
      <c r="E629">
        <f>YEAR(calendar[[#This Row],[cal_date]])</f>
        <v>2024</v>
      </c>
      <c r="F629">
        <f>WEEKDAY(calendar[[#This Row],[cal_date]],2)</f>
        <v>3</v>
      </c>
      <c r="G629" t="str">
        <f>TEXT(calendar[[#This Row],[cal_date]],"DDDD")</f>
        <v>Wednesday</v>
      </c>
    </row>
    <row r="630" spans="2:7" x14ac:dyDescent="0.35">
      <c r="B630" s="1">
        <v>45554</v>
      </c>
      <c r="C630">
        <f>MONTH(calendar[[#This Row],[cal_date]])</f>
        <v>9</v>
      </c>
      <c r="D630" t="str">
        <f>TEXT(calendar[[#This Row],[cal_date]],"mmmm")</f>
        <v>September</v>
      </c>
      <c r="E630">
        <f>YEAR(calendar[[#This Row],[cal_date]])</f>
        <v>2024</v>
      </c>
      <c r="F630">
        <f>WEEKDAY(calendar[[#This Row],[cal_date]],2)</f>
        <v>4</v>
      </c>
      <c r="G630" t="str">
        <f>TEXT(calendar[[#This Row],[cal_date]],"DDDD")</f>
        <v>Thursday</v>
      </c>
    </row>
    <row r="631" spans="2:7" x14ac:dyDescent="0.35">
      <c r="B631" s="1">
        <v>45555</v>
      </c>
      <c r="C631">
        <f>MONTH(calendar[[#This Row],[cal_date]])</f>
        <v>9</v>
      </c>
      <c r="D631" t="str">
        <f>TEXT(calendar[[#This Row],[cal_date]],"mmmm")</f>
        <v>September</v>
      </c>
      <c r="E631">
        <f>YEAR(calendar[[#This Row],[cal_date]])</f>
        <v>2024</v>
      </c>
      <c r="F631">
        <f>WEEKDAY(calendar[[#This Row],[cal_date]],2)</f>
        <v>5</v>
      </c>
      <c r="G631" t="str">
        <f>TEXT(calendar[[#This Row],[cal_date]],"DDDD")</f>
        <v>Friday</v>
      </c>
    </row>
    <row r="632" spans="2:7" x14ac:dyDescent="0.35">
      <c r="B632" s="1">
        <v>45556</v>
      </c>
      <c r="C632">
        <f>MONTH(calendar[[#This Row],[cal_date]])</f>
        <v>9</v>
      </c>
      <c r="D632" t="str">
        <f>TEXT(calendar[[#This Row],[cal_date]],"mmmm")</f>
        <v>September</v>
      </c>
      <c r="E632">
        <f>YEAR(calendar[[#This Row],[cal_date]])</f>
        <v>2024</v>
      </c>
      <c r="F632">
        <f>WEEKDAY(calendar[[#This Row],[cal_date]],2)</f>
        <v>6</v>
      </c>
      <c r="G632" t="str">
        <f>TEXT(calendar[[#This Row],[cal_date]],"DDDD")</f>
        <v>Saturday</v>
      </c>
    </row>
    <row r="633" spans="2:7" x14ac:dyDescent="0.35">
      <c r="B633" s="1">
        <v>45557</v>
      </c>
      <c r="C633">
        <f>MONTH(calendar[[#This Row],[cal_date]])</f>
        <v>9</v>
      </c>
      <c r="D633" t="str">
        <f>TEXT(calendar[[#This Row],[cal_date]],"mmmm")</f>
        <v>September</v>
      </c>
      <c r="E633">
        <f>YEAR(calendar[[#This Row],[cal_date]])</f>
        <v>2024</v>
      </c>
      <c r="F633">
        <f>WEEKDAY(calendar[[#This Row],[cal_date]],2)</f>
        <v>7</v>
      </c>
      <c r="G633" t="str">
        <f>TEXT(calendar[[#This Row],[cal_date]],"DDDD")</f>
        <v>Sunday</v>
      </c>
    </row>
    <row r="634" spans="2:7" x14ac:dyDescent="0.35">
      <c r="B634" s="1">
        <v>45558</v>
      </c>
      <c r="C634">
        <f>MONTH(calendar[[#This Row],[cal_date]])</f>
        <v>9</v>
      </c>
      <c r="D634" t="str">
        <f>TEXT(calendar[[#This Row],[cal_date]],"mmmm")</f>
        <v>September</v>
      </c>
      <c r="E634">
        <f>YEAR(calendar[[#This Row],[cal_date]])</f>
        <v>2024</v>
      </c>
      <c r="F634">
        <f>WEEKDAY(calendar[[#This Row],[cal_date]],2)</f>
        <v>1</v>
      </c>
      <c r="G634" t="str">
        <f>TEXT(calendar[[#This Row],[cal_date]],"DDDD")</f>
        <v>Monday</v>
      </c>
    </row>
    <row r="635" spans="2:7" x14ac:dyDescent="0.35">
      <c r="B635" s="1">
        <v>45559</v>
      </c>
      <c r="C635">
        <f>MONTH(calendar[[#This Row],[cal_date]])</f>
        <v>9</v>
      </c>
      <c r="D635" t="str">
        <f>TEXT(calendar[[#This Row],[cal_date]],"mmmm")</f>
        <v>September</v>
      </c>
      <c r="E635">
        <f>YEAR(calendar[[#This Row],[cal_date]])</f>
        <v>2024</v>
      </c>
      <c r="F635">
        <f>WEEKDAY(calendar[[#This Row],[cal_date]],2)</f>
        <v>2</v>
      </c>
      <c r="G635" t="str">
        <f>TEXT(calendar[[#This Row],[cal_date]],"DDDD")</f>
        <v>Tuesday</v>
      </c>
    </row>
    <row r="636" spans="2:7" x14ac:dyDescent="0.35">
      <c r="B636" s="1">
        <v>45560</v>
      </c>
      <c r="C636">
        <f>MONTH(calendar[[#This Row],[cal_date]])</f>
        <v>9</v>
      </c>
      <c r="D636" t="str">
        <f>TEXT(calendar[[#This Row],[cal_date]],"mmmm")</f>
        <v>September</v>
      </c>
      <c r="E636">
        <f>YEAR(calendar[[#This Row],[cal_date]])</f>
        <v>2024</v>
      </c>
      <c r="F636">
        <f>WEEKDAY(calendar[[#This Row],[cal_date]],2)</f>
        <v>3</v>
      </c>
      <c r="G636" t="str">
        <f>TEXT(calendar[[#This Row],[cal_date]],"DDDD")</f>
        <v>Wednesday</v>
      </c>
    </row>
    <row r="637" spans="2:7" x14ac:dyDescent="0.35">
      <c r="B637" s="1">
        <v>45561</v>
      </c>
      <c r="C637">
        <f>MONTH(calendar[[#This Row],[cal_date]])</f>
        <v>9</v>
      </c>
      <c r="D637" t="str">
        <f>TEXT(calendar[[#This Row],[cal_date]],"mmmm")</f>
        <v>September</v>
      </c>
      <c r="E637">
        <f>YEAR(calendar[[#This Row],[cal_date]])</f>
        <v>2024</v>
      </c>
      <c r="F637">
        <f>WEEKDAY(calendar[[#This Row],[cal_date]],2)</f>
        <v>4</v>
      </c>
      <c r="G637" t="str">
        <f>TEXT(calendar[[#This Row],[cal_date]],"DDDD")</f>
        <v>Thursday</v>
      </c>
    </row>
    <row r="638" spans="2:7" x14ac:dyDescent="0.35">
      <c r="B638" s="1">
        <v>45562</v>
      </c>
      <c r="C638">
        <f>MONTH(calendar[[#This Row],[cal_date]])</f>
        <v>9</v>
      </c>
      <c r="D638" t="str">
        <f>TEXT(calendar[[#This Row],[cal_date]],"mmmm")</f>
        <v>September</v>
      </c>
      <c r="E638">
        <f>YEAR(calendar[[#This Row],[cal_date]])</f>
        <v>2024</v>
      </c>
      <c r="F638">
        <f>WEEKDAY(calendar[[#This Row],[cal_date]],2)</f>
        <v>5</v>
      </c>
      <c r="G638" t="str">
        <f>TEXT(calendar[[#This Row],[cal_date]],"DDDD")</f>
        <v>Friday</v>
      </c>
    </row>
    <row r="639" spans="2:7" x14ac:dyDescent="0.35">
      <c r="B639" s="1">
        <v>45563</v>
      </c>
      <c r="C639">
        <f>MONTH(calendar[[#This Row],[cal_date]])</f>
        <v>9</v>
      </c>
      <c r="D639" t="str">
        <f>TEXT(calendar[[#This Row],[cal_date]],"mmmm")</f>
        <v>September</v>
      </c>
      <c r="E639">
        <f>YEAR(calendar[[#This Row],[cal_date]])</f>
        <v>2024</v>
      </c>
      <c r="F639">
        <f>WEEKDAY(calendar[[#This Row],[cal_date]],2)</f>
        <v>6</v>
      </c>
      <c r="G639" t="str">
        <f>TEXT(calendar[[#This Row],[cal_date]],"DDDD")</f>
        <v>Saturday</v>
      </c>
    </row>
    <row r="640" spans="2:7" x14ac:dyDescent="0.35">
      <c r="B640" s="1">
        <v>45564</v>
      </c>
      <c r="C640">
        <f>MONTH(calendar[[#This Row],[cal_date]])</f>
        <v>9</v>
      </c>
      <c r="D640" t="str">
        <f>TEXT(calendar[[#This Row],[cal_date]],"mmmm")</f>
        <v>September</v>
      </c>
      <c r="E640">
        <f>YEAR(calendar[[#This Row],[cal_date]])</f>
        <v>2024</v>
      </c>
      <c r="F640">
        <f>WEEKDAY(calendar[[#This Row],[cal_date]],2)</f>
        <v>7</v>
      </c>
      <c r="G640" t="str">
        <f>TEXT(calendar[[#This Row],[cal_date]],"DDDD")</f>
        <v>Sunday</v>
      </c>
    </row>
    <row r="641" spans="2:7" x14ac:dyDescent="0.35">
      <c r="B641" s="1">
        <v>45565</v>
      </c>
      <c r="C641">
        <f>MONTH(calendar[[#This Row],[cal_date]])</f>
        <v>9</v>
      </c>
      <c r="D641" t="str">
        <f>TEXT(calendar[[#This Row],[cal_date]],"mmmm")</f>
        <v>September</v>
      </c>
      <c r="E641">
        <f>YEAR(calendar[[#This Row],[cal_date]])</f>
        <v>2024</v>
      </c>
      <c r="F641">
        <f>WEEKDAY(calendar[[#This Row],[cal_date]],2)</f>
        <v>1</v>
      </c>
      <c r="G641" t="str">
        <f>TEXT(calendar[[#This Row],[cal_date]],"DDDD")</f>
        <v>Monday</v>
      </c>
    </row>
    <row r="642" spans="2:7" x14ac:dyDescent="0.35">
      <c r="B642" s="1">
        <v>45566</v>
      </c>
      <c r="C642">
        <f>MONTH(calendar[[#This Row],[cal_date]])</f>
        <v>10</v>
      </c>
      <c r="D642" t="str">
        <f>TEXT(calendar[[#This Row],[cal_date]],"mmmm")</f>
        <v>October</v>
      </c>
      <c r="E642">
        <f>YEAR(calendar[[#This Row],[cal_date]])</f>
        <v>2024</v>
      </c>
      <c r="F642">
        <f>WEEKDAY(calendar[[#This Row],[cal_date]],2)</f>
        <v>2</v>
      </c>
      <c r="G642" t="str">
        <f>TEXT(calendar[[#This Row],[cal_date]],"DDDD")</f>
        <v>Tuesday</v>
      </c>
    </row>
    <row r="643" spans="2:7" x14ac:dyDescent="0.35">
      <c r="B643" s="1">
        <v>45567</v>
      </c>
      <c r="C643">
        <f>MONTH(calendar[[#This Row],[cal_date]])</f>
        <v>10</v>
      </c>
      <c r="D643" t="str">
        <f>TEXT(calendar[[#This Row],[cal_date]],"mmmm")</f>
        <v>October</v>
      </c>
      <c r="E643">
        <f>YEAR(calendar[[#This Row],[cal_date]])</f>
        <v>2024</v>
      </c>
      <c r="F643">
        <f>WEEKDAY(calendar[[#This Row],[cal_date]],2)</f>
        <v>3</v>
      </c>
      <c r="G643" t="str">
        <f>TEXT(calendar[[#This Row],[cal_date]],"DDDD")</f>
        <v>Wednesday</v>
      </c>
    </row>
    <row r="644" spans="2:7" x14ac:dyDescent="0.35">
      <c r="B644" s="1">
        <v>45568</v>
      </c>
      <c r="C644">
        <f>MONTH(calendar[[#This Row],[cal_date]])</f>
        <v>10</v>
      </c>
      <c r="D644" t="str">
        <f>TEXT(calendar[[#This Row],[cal_date]],"mmmm")</f>
        <v>October</v>
      </c>
      <c r="E644">
        <f>YEAR(calendar[[#This Row],[cal_date]])</f>
        <v>2024</v>
      </c>
      <c r="F644">
        <f>WEEKDAY(calendar[[#This Row],[cal_date]],2)</f>
        <v>4</v>
      </c>
      <c r="G644" t="str">
        <f>TEXT(calendar[[#This Row],[cal_date]],"DDDD")</f>
        <v>Thursday</v>
      </c>
    </row>
    <row r="645" spans="2:7" x14ac:dyDescent="0.35">
      <c r="B645" s="1">
        <v>45569</v>
      </c>
      <c r="C645">
        <f>MONTH(calendar[[#This Row],[cal_date]])</f>
        <v>10</v>
      </c>
      <c r="D645" t="str">
        <f>TEXT(calendar[[#This Row],[cal_date]],"mmmm")</f>
        <v>October</v>
      </c>
      <c r="E645">
        <f>YEAR(calendar[[#This Row],[cal_date]])</f>
        <v>2024</v>
      </c>
      <c r="F645">
        <f>WEEKDAY(calendar[[#This Row],[cal_date]],2)</f>
        <v>5</v>
      </c>
      <c r="G645" t="str">
        <f>TEXT(calendar[[#This Row],[cal_date]],"DDDD")</f>
        <v>Friday</v>
      </c>
    </row>
    <row r="646" spans="2:7" x14ac:dyDescent="0.35">
      <c r="B646" s="1">
        <v>45570</v>
      </c>
      <c r="C646">
        <f>MONTH(calendar[[#This Row],[cal_date]])</f>
        <v>10</v>
      </c>
      <c r="D646" t="str">
        <f>TEXT(calendar[[#This Row],[cal_date]],"mmmm")</f>
        <v>October</v>
      </c>
      <c r="E646">
        <f>YEAR(calendar[[#This Row],[cal_date]])</f>
        <v>2024</v>
      </c>
      <c r="F646">
        <f>WEEKDAY(calendar[[#This Row],[cal_date]],2)</f>
        <v>6</v>
      </c>
      <c r="G646" t="str">
        <f>TEXT(calendar[[#This Row],[cal_date]],"DDDD")</f>
        <v>Saturday</v>
      </c>
    </row>
    <row r="647" spans="2:7" x14ac:dyDescent="0.35">
      <c r="B647" s="1">
        <v>45571</v>
      </c>
      <c r="C647">
        <f>MONTH(calendar[[#This Row],[cal_date]])</f>
        <v>10</v>
      </c>
      <c r="D647" t="str">
        <f>TEXT(calendar[[#This Row],[cal_date]],"mmmm")</f>
        <v>October</v>
      </c>
      <c r="E647">
        <f>YEAR(calendar[[#This Row],[cal_date]])</f>
        <v>2024</v>
      </c>
      <c r="F647">
        <f>WEEKDAY(calendar[[#This Row],[cal_date]],2)</f>
        <v>7</v>
      </c>
      <c r="G647" t="str">
        <f>TEXT(calendar[[#This Row],[cal_date]],"DDDD")</f>
        <v>Sunday</v>
      </c>
    </row>
    <row r="648" spans="2:7" x14ac:dyDescent="0.35">
      <c r="B648" s="1">
        <v>45572</v>
      </c>
      <c r="C648">
        <f>MONTH(calendar[[#This Row],[cal_date]])</f>
        <v>10</v>
      </c>
      <c r="D648" t="str">
        <f>TEXT(calendar[[#This Row],[cal_date]],"mmmm")</f>
        <v>October</v>
      </c>
      <c r="E648">
        <f>YEAR(calendar[[#This Row],[cal_date]])</f>
        <v>2024</v>
      </c>
      <c r="F648">
        <f>WEEKDAY(calendar[[#This Row],[cal_date]],2)</f>
        <v>1</v>
      </c>
      <c r="G648" t="str">
        <f>TEXT(calendar[[#This Row],[cal_date]],"DDDD")</f>
        <v>Monday</v>
      </c>
    </row>
    <row r="649" spans="2:7" x14ac:dyDescent="0.35">
      <c r="B649" s="1">
        <v>45573</v>
      </c>
      <c r="C649">
        <f>MONTH(calendar[[#This Row],[cal_date]])</f>
        <v>10</v>
      </c>
      <c r="D649" t="str">
        <f>TEXT(calendar[[#This Row],[cal_date]],"mmmm")</f>
        <v>October</v>
      </c>
      <c r="E649">
        <f>YEAR(calendar[[#This Row],[cal_date]])</f>
        <v>2024</v>
      </c>
      <c r="F649">
        <f>WEEKDAY(calendar[[#This Row],[cal_date]],2)</f>
        <v>2</v>
      </c>
      <c r="G649" t="str">
        <f>TEXT(calendar[[#This Row],[cal_date]],"DDDD")</f>
        <v>Tuesday</v>
      </c>
    </row>
    <row r="650" spans="2:7" x14ac:dyDescent="0.35">
      <c r="B650" s="1">
        <v>45574</v>
      </c>
      <c r="C650">
        <f>MONTH(calendar[[#This Row],[cal_date]])</f>
        <v>10</v>
      </c>
      <c r="D650" t="str">
        <f>TEXT(calendar[[#This Row],[cal_date]],"mmmm")</f>
        <v>October</v>
      </c>
      <c r="E650">
        <f>YEAR(calendar[[#This Row],[cal_date]])</f>
        <v>2024</v>
      </c>
      <c r="F650">
        <f>WEEKDAY(calendar[[#This Row],[cal_date]],2)</f>
        <v>3</v>
      </c>
      <c r="G650" t="str">
        <f>TEXT(calendar[[#This Row],[cal_date]],"DDDD")</f>
        <v>Wednesday</v>
      </c>
    </row>
    <row r="651" spans="2:7" x14ac:dyDescent="0.35">
      <c r="B651" s="1">
        <v>45575</v>
      </c>
      <c r="C651">
        <f>MONTH(calendar[[#This Row],[cal_date]])</f>
        <v>10</v>
      </c>
      <c r="D651" t="str">
        <f>TEXT(calendar[[#This Row],[cal_date]],"mmmm")</f>
        <v>October</v>
      </c>
      <c r="E651">
        <f>YEAR(calendar[[#This Row],[cal_date]])</f>
        <v>2024</v>
      </c>
      <c r="F651">
        <f>WEEKDAY(calendar[[#This Row],[cal_date]],2)</f>
        <v>4</v>
      </c>
      <c r="G651" t="str">
        <f>TEXT(calendar[[#This Row],[cal_date]],"DDDD")</f>
        <v>Thursday</v>
      </c>
    </row>
    <row r="652" spans="2:7" x14ac:dyDescent="0.35">
      <c r="B652" s="1">
        <v>45576</v>
      </c>
      <c r="C652">
        <f>MONTH(calendar[[#This Row],[cal_date]])</f>
        <v>10</v>
      </c>
      <c r="D652" t="str">
        <f>TEXT(calendar[[#This Row],[cal_date]],"mmmm")</f>
        <v>October</v>
      </c>
      <c r="E652">
        <f>YEAR(calendar[[#This Row],[cal_date]])</f>
        <v>2024</v>
      </c>
      <c r="F652">
        <f>WEEKDAY(calendar[[#This Row],[cal_date]],2)</f>
        <v>5</v>
      </c>
      <c r="G652" t="str">
        <f>TEXT(calendar[[#This Row],[cal_date]],"DDDD")</f>
        <v>Friday</v>
      </c>
    </row>
    <row r="653" spans="2:7" x14ac:dyDescent="0.35">
      <c r="B653" s="1">
        <v>45577</v>
      </c>
      <c r="C653">
        <f>MONTH(calendar[[#This Row],[cal_date]])</f>
        <v>10</v>
      </c>
      <c r="D653" t="str">
        <f>TEXT(calendar[[#This Row],[cal_date]],"mmmm")</f>
        <v>October</v>
      </c>
      <c r="E653">
        <f>YEAR(calendar[[#This Row],[cal_date]])</f>
        <v>2024</v>
      </c>
      <c r="F653">
        <f>WEEKDAY(calendar[[#This Row],[cal_date]],2)</f>
        <v>6</v>
      </c>
      <c r="G653" t="str">
        <f>TEXT(calendar[[#This Row],[cal_date]],"DDDD")</f>
        <v>Saturday</v>
      </c>
    </row>
    <row r="654" spans="2:7" x14ac:dyDescent="0.35">
      <c r="B654" s="1">
        <v>45578</v>
      </c>
      <c r="C654">
        <f>MONTH(calendar[[#This Row],[cal_date]])</f>
        <v>10</v>
      </c>
      <c r="D654" t="str">
        <f>TEXT(calendar[[#This Row],[cal_date]],"mmmm")</f>
        <v>October</v>
      </c>
      <c r="E654">
        <f>YEAR(calendar[[#This Row],[cal_date]])</f>
        <v>2024</v>
      </c>
      <c r="F654">
        <f>WEEKDAY(calendar[[#This Row],[cal_date]],2)</f>
        <v>7</v>
      </c>
      <c r="G654" t="str">
        <f>TEXT(calendar[[#This Row],[cal_date]],"DDDD")</f>
        <v>Sunday</v>
      </c>
    </row>
    <row r="655" spans="2:7" x14ac:dyDescent="0.35">
      <c r="B655" s="1">
        <v>45579</v>
      </c>
      <c r="C655">
        <f>MONTH(calendar[[#This Row],[cal_date]])</f>
        <v>10</v>
      </c>
      <c r="D655" t="str">
        <f>TEXT(calendar[[#This Row],[cal_date]],"mmmm")</f>
        <v>October</v>
      </c>
      <c r="E655">
        <f>YEAR(calendar[[#This Row],[cal_date]])</f>
        <v>2024</v>
      </c>
      <c r="F655">
        <f>WEEKDAY(calendar[[#This Row],[cal_date]],2)</f>
        <v>1</v>
      </c>
      <c r="G655" t="str">
        <f>TEXT(calendar[[#This Row],[cal_date]],"DDDD")</f>
        <v>Monday</v>
      </c>
    </row>
    <row r="656" spans="2:7" x14ac:dyDescent="0.35">
      <c r="B656" s="1">
        <v>45580</v>
      </c>
      <c r="C656">
        <f>MONTH(calendar[[#This Row],[cal_date]])</f>
        <v>10</v>
      </c>
      <c r="D656" t="str">
        <f>TEXT(calendar[[#This Row],[cal_date]],"mmmm")</f>
        <v>October</v>
      </c>
      <c r="E656">
        <f>YEAR(calendar[[#This Row],[cal_date]])</f>
        <v>2024</v>
      </c>
      <c r="F656">
        <f>WEEKDAY(calendar[[#This Row],[cal_date]],2)</f>
        <v>2</v>
      </c>
      <c r="G656" t="str">
        <f>TEXT(calendar[[#This Row],[cal_date]],"DDDD")</f>
        <v>Tuesday</v>
      </c>
    </row>
    <row r="657" spans="2:7" x14ac:dyDescent="0.35">
      <c r="B657" s="1">
        <v>45581</v>
      </c>
      <c r="C657">
        <f>MONTH(calendar[[#This Row],[cal_date]])</f>
        <v>10</v>
      </c>
      <c r="D657" t="str">
        <f>TEXT(calendar[[#This Row],[cal_date]],"mmmm")</f>
        <v>October</v>
      </c>
      <c r="E657">
        <f>YEAR(calendar[[#This Row],[cal_date]])</f>
        <v>2024</v>
      </c>
      <c r="F657">
        <f>WEEKDAY(calendar[[#This Row],[cal_date]],2)</f>
        <v>3</v>
      </c>
      <c r="G657" t="str">
        <f>TEXT(calendar[[#This Row],[cal_date]],"DDDD")</f>
        <v>Wednesday</v>
      </c>
    </row>
    <row r="658" spans="2:7" x14ac:dyDescent="0.35">
      <c r="B658" s="1">
        <v>45582</v>
      </c>
      <c r="C658">
        <f>MONTH(calendar[[#This Row],[cal_date]])</f>
        <v>10</v>
      </c>
      <c r="D658" t="str">
        <f>TEXT(calendar[[#This Row],[cal_date]],"mmmm")</f>
        <v>October</v>
      </c>
      <c r="E658">
        <f>YEAR(calendar[[#This Row],[cal_date]])</f>
        <v>2024</v>
      </c>
      <c r="F658">
        <f>WEEKDAY(calendar[[#This Row],[cal_date]],2)</f>
        <v>4</v>
      </c>
      <c r="G658" t="str">
        <f>TEXT(calendar[[#This Row],[cal_date]],"DDDD")</f>
        <v>Thursday</v>
      </c>
    </row>
    <row r="659" spans="2:7" x14ac:dyDescent="0.35">
      <c r="B659" s="1">
        <v>45583</v>
      </c>
      <c r="C659">
        <f>MONTH(calendar[[#This Row],[cal_date]])</f>
        <v>10</v>
      </c>
      <c r="D659" t="str">
        <f>TEXT(calendar[[#This Row],[cal_date]],"mmmm")</f>
        <v>October</v>
      </c>
      <c r="E659">
        <f>YEAR(calendar[[#This Row],[cal_date]])</f>
        <v>2024</v>
      </c>
      <c r="F659">
        <f>WEEKDAY(calendar[[#This Row],[cal_date]],2)</f>
        <v>5</v>
      </c>
      <c r="G659" t="str">
        <f>TEXT(calendar[[#This Row],[cal_date]],"DDDD")</f>
        <v>Friday</v>
      </c>
    </row>
    <row r="660" spans="2:7" x14ac:dyDescent="0.35">
      <c r="B660" s="1">
        <v>45584</v>
      </c>
      <c r="C660">
        <f>MONTH(calendar[[#This Row],[cal_date]])</f>
        <v>10</v>
      </c>
      <c r="D660" t="str">
        <f>TEXT(calendar[[#This Row],[cal_date]],"mmmm")</f>
        <v>October</v>
      </c>
      <c r="E660">
        <f>YEAR(calendar[[#This Row],[cal_date]])</f>
        <v>2024</v>
      </c>
      <c r="F660">
        <f>WEEKDAY(calendar[[#This Row],[cal_date]],2)</f>
        <v>6</v>
      </c>
      <c r="G660" t="str">
        <f>TEXT(calendar[[#This Row],[cal_date]],"DDDD")</f>
        <v>Saturday</v>
      </c>
    </row>
    <row r="661" spans="2:7" x14ac:dyDescent="0.35">
      <c r="B661" s="1">
        <v>45585</v>
      </c>
      <c r="C661">
        <f>MONTH(calendar[[#This Row],[cal_date]])</f>
        <v>10</v>
      </c>
      <c r="D661" t="str">
        <f>TEXT(calendar[[#This Row],[cal_date]],"mmmm")</f>
        <v>October</v>
      </c>
      <c r="E661">
        <f>YEAR(calendar[[#This Row],[cal_date]])</f>
        <v>2024</v>
      </c>
      <c r="F661">
        <f>WEEKDAY(calendar[[#This Row],[cal_date]],2)</f>
        <v>7</v>
      </c>
      <c r="G661" t="str">
        <f>TEXT(calendar[[#This Row],[cal_date]],"DDDD")</f>
        <v>Sunday</v>
      </c>
    </row>
    <row r="662" spans="2:7" x14ac:dyDescent="0.35">
      <c r="B662" s="1">
        <v>45586</v>
      </c>
      <c r="C662">
        <f>MONTH(calendar[[#This Row],[cal_date]])</f>
        <v>10</v>
      </c>
      <c r="D662" t="str">
        <f>TEXT(calendar[[#This Row],[cal_date]],"mmmm")</f>
        <v>October</v>
      </c>
      <c r="E662">
        <f>YEAR(calendar[[#This Row],[cal_date]])</f>
        <v>2024</v>
      </c>
      <c r="F662">
        <f>WEEKDAY(calendar[[#This Row],[cal_date]],2)</f>
        <v>1</v>
      </c>
      <c r="G662" t="str">
        <f>TEXT(calendar[[#This Row],[cal_date]],"DDDD")</f>
        <v>Monday</v>
      </c>
    </row>
    <row r="663" spans="2:7" x14ac:dyDescent="0.35">
      <c r="B663" s="1">
        <v>45587</v>
      </c>
      <c r="C663">
        <f>MONTH(calendar[[#This Row],[cal_date]])</f>
        <v>10</v>
      </c>
      <c r="D663" t="str">
        <f>TEXT(calendar[[#This Row],[cal_date]],"mmmm")</f>
        <v>October</v>
      </c>
      <c r="E663">
        <f>YEAR(calendar[[#This Row],[cal_date]])</f>
        <v>2024</v>
      </c>
      <c r="F663">
        <f>WEEKDAY(calendar[[#This Row],[cal_date]],2)</f>
        <v>2</v>
      </c>
      <c r="G663" t="str">
        <f>TEXT(calendar[[#This Row],[cal_date]],"DDDD")</f>
        <v>Tuesday</v>
      </c>
    </row>
    <row r="664" spans="2:7" x14ac:dyDescent="0.35">
      <c r="B664" s="1">
        <v>45588</v>
      </c>
      <c r="C664">
        <f>MONTH(calendar[[#This Row],[cal_date]])</f>
        <v>10</v>
      </c>
      <c r="D664" t="str">
        <f>TEXT(calendar[[#This Row],[cal_date]],"mmmm")</f>
        <v>October</v>
      </c>
      <c r="E664">
        <f>YEAR(calendar[[#This Row],[cal_date]])</f>
        <v>2024</v>
      </c>
      <c r="F664">
        <f>WEEKDAY(calendar[[#This Row],[cal_date]],2)</f>
        <v>3</v>
      </c>
      <c r="G664" t="str">
        <f>TEXT(calendar[[#This Row],[cal_date]],"DDDD")</f>
        <v>Wednesday</v>
      </c>
    </row>
    <row r="665" spans="2:7" x14ac:dyDescent="0.35">
      <c r="B665" s="1">
        <v>45589</v>
      </c>
      <c r="C665">
        <f>MONTH(calendar[[#This Row],[cal_date]])</f>
        <v>10</v>
      </c>
      <c r="D665" t="str">
        <f>TEXT(calendar[[#This Row],[cal_date]],"mmmm")</f>
        <v>October</v>
      </c>
      <c r="E665">
        <f>YEAR(calendar[[#This Row],[cal_date]])</f>
        <v>2024</v>
      </c>
      <c r="F665">
        <f>WEEKDAY(calendar[[#This Row],[cal_date]],2)</f>
        <v>4</v>
      </c>
      <c r="G665" t="str">
        <f>TEXT(calendar[[#This Row],[cal_date]],"DDDD")</f>
        <v>Thursday</v>
      </c>
    </row>
    <row r="666" spans="2:7" x14ac:dyDescent="0.35">
      <c r="B666" s="1">
        <v>45590</v>
      </c>
      <c r="C666">
        <f>MONTH(calendar[[#This Row],[cal_date]])</f>
        <v>10</v>
      </c>
      <c r="D666" t="str">
        <f>TEXT(calendar[[#This Row],[cal_date]],"mmmm")</f>
        <v>October</v>
      </c>
      <c r="E666">
        <f>YEAR(calendar[[#This Row],[cal_date]])</f>
        <v>2024</v>
      </c>
      <c r="F666">
        <f>WEEKDAY(calendar[[#This Row],[cal_date]],2)</f>
        <v>5</v>
      </c>
      <c r="G666" t="str">
        <f>TEXT(calendar[[#This Row],[cal_date]],"DDDD")</f>
        <v>Friday</v>
      </c>
    </row>
    <row r="667" spans="2:7" x14ac:dyDescent="0.35">
      <c r="B667" s="1">
        <v>45591</v>
      </c>
      <c r="C667">
        <f>MONTH(calendar[[#This Row],[cal_date]])</f>
        <v>10</v>
      </c>
      <c r="D667" t="str">
        <f>TEXT(calendar[[#This Row],[cal_date]],"mmmm")</f>
        <v>October</v>
      </c>
      <c r="E667">
        <f>YEAR(calendar[[#This Row],[cal_date]])</f>
        <v>2024</v>
      </c>
      <c r="F667">
        <f>WEEKDAY(calendar[[#This Row],[cal_date]],2)</f>
        <v>6</v>
      </c>
      <c r="G667" t="str">
        <f>TEXT(calendar[[#This Row],[cal_date]],"DDDD")</f>
        <v>Saturday</v>
      </c>
    </row>
    <row r="668" spans="2:7" x14ac:dyDescent="0.35">
      <c r="B668" s="1">
        <v>45592</v>
      </c>
      <c r="C668">
        <f>MONTH(calendar[[#This Row],[cal_date]])</f>
        <v>10</v>
      </c>
      <c r="D668" t="str">
        <f>TEXT(calendar[[#This Row],[cal_date]],"mmmm")</f>
        <v>October</v>
      </c>
      <c r="E668">
        <f>YEAR(calendar[[#This Row],[cal_date]])</f>
        <v>2024</v>
      </c>
      <c r="F668">
        <f>WEEKDAY(calendar[[#This Row],[cal_date]],2)</f>
        <v>7</v>
      </c>
      <c r="G668" t="str">
        <f>TEXT(calendar[[#This Row],[cal_date]],"DDDD")</f>
        <v>Sunday</v>
      </c>
    </row>
    <row r="669" spans="2:7" x14ac:dyDescent="0.35">
      <c r="B669" s="1">
        <v>45593</v>
      </c>
      <c r="C669">
        <f>MONTH(calendar[[#This Row],[cal_date]])</f>
        <v>10</v>
      </c>
      <c r="D669" t="str">
        <f>TEXT(calendar[[#This Row],[cal_date]],"mmmm")</f>
        <v>October</v>
      </c>
      <c r="E669">
        <f>YEAR(calendar[[#This Row],[cal_date]])</f>
        <v>2024</v>
      </c>
      <c r="F669">
        <f>WEEKDAY(calendar[[#This Row],[cal_date]],2)</f>
        <v>1</v>
      </c>
      <c r="G669" t="str">
        <f>TEXT(calendar[[#This Row],[cal_date]],"DDDD")</f>
        <v>Monday</v>
      </c>
    </row>
    <row r="670" spans="2:7" x14ac:dyDescent="0.35">
      <c r="B670" s="1">
        <v>45594</v>
      </c>
      <c r="C670">
        <f>MONTH(calendar[[#This Row],[cal_date]])</f>
        <v>10</v>
      </c>
      <c r="D670" t="str">
        <f>TEXT(calendar[[#This Row],[cal_date]],"mmmm")</f>
        <v>October</v>
      </c>
      <c r="E670">
        <f>YEAR(calendar[[#This Row],[cal_date]])</f>
        <v>2024</v>
      </c>
      <c r="F670">
        <f>WEEKDAY(calendar[[#This Row],[cal_date]],2)</f>
        <v>2</v>
      </c>
      <c r="G670" t="str">
        <f>TEXT(calendar[[#This Row],[cal_date]],"DDDD")</f>
        <v>Tuesday</v>
      </c>
    </row>
    <row r="671" spans="2:7" x14ac:dyDescent="0.35">
      <c r="B671" s="1">
        <v>45595</v>
      </c>
      <c r="C671">
        <f>MONTH(calendar[[#This Row],[cal_date]])</f>
        <v>10</v>
      </c>
      <c r="D671" t="str">
        <f>TEXT(calendar[[#This Row],[cal_date]],"mmmm")</f>
        <v>October</v>
      </c>
      <c r="E671">
        <f>YEAR(calendar[[#This Row],[cal_date]])</f>
        <v>2024</v>
      </c>
      <c r="F671">
        <f>WEEKDAY(calendar[[#This Row],[cal_date]],2)</f>
        <v>3</v>
      </c>
      <c r="G671" t="str">
        <f>TEXT(calendar[[#This Row],[cal_date]],"DDDD")</f>
        <v>Wednesday</v>
      </c>
    </row>
    <row r="672" spans="2:7" x14ac:dyDescent="0.35">
      <c r="B672" s="1">
        <v>45596</v>
      </c>
      <c r="C672">
        <f>MONTH(calendar[[#This Row],[cal_date]])</f>
        <v>10</v>
      </c>
      <c r="D672" t="str">
        <f>TEXT(calendar[[#This Row],[cal_date]],"mmmm")</f>
        <v>October</v>
      </c>
      <c r="E672">
        <f>YEAR(calendar[[#This Row],[cal_date]])</f>
        <v>2024</v>
      </c>
      <c r="F672">
        <f>WEEKDAY(calendar[[#This Row],[cal_date]],2)</f>
        <v>4</v>
      </c>
      <c r="G672" t="str">
        <f>TEXT(calendar[[#This Row],[cal_date]],"DDDD")</f>
        <v>Thursday</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F2FE3-6028-4D56-A7CF-75B2EBB2F645}">
  <dimension ref="A1:O31"/>
  <sheetViews>
    <sheetView showGridLines="0" topLeftCell="A4" zoomScale="82" workbookViewId="0">
      <selection activeCell="I18" sqref="I18:J25"/>
    </sheetView>
  </sheetViews>
  <sheetFormatPr defaultRowHeight="18" x14ac:dyDescent="0.35"/>
  <sheetData>
    <row r="1" spans="1:15" x14ac:dyDescent="0.35">
      <c r="A1" s="26"/>
      <c r="B1" s="26"/>
      <c r="C1" s="26"/>
      <c r="D1" s="26"/>
      <c r="E1" s="26"/>
      <c r="F1" s="26"/>
      <c r="G1" s="26"/>
      <c r="H1" s="26"/>
      <c r="I1" s="26"/>
      <c r="J1" s="26"/>
      <c r="K1" s="26"/>
      <c r="L1" s="26"/>
      <c r="M1" s="26"/>
      <c r="N1" s="26"/>
      <c r="O1" s="26"/>
    </row>
    <row r="2" spans="1:15" x14ac:dyDescent="0.35">
      <c r="A2" s="26"/>
      <c r="B2" s="26"/>
      <c r="C2" s="26"/>
      <c r="D2" s="26"/>
      <c r="E2" s="26"/>
      <c r="F2" s="26"/>
      <c r="G2" s="26"/>
      <c r="H2" s="26"/>
      <c r="I2" s="26"/>
      <c r="J2" s="26"/>
      <c r="K2" s="26"/>
      <c r="L2" s="26"/>
      <c r="M2" s="26"/>
      <c r="N2" s="26"/>
      <c r="O2" s="26"/>
    </row>
    <row r="3" spans="1:15" x14ac:dyDescent="0.35">
      <c r="A3" s="26"/>
      <c r="B3" s="26"/>
      <c r="C3" s="26"/>
      <c r="D3" s="26"/>
      <c r="E3" s="26"/>
      <c r="F3" s="26"/>
      <c r="G3" s="26"/>
      <c r="H3" s="26"/>
      <c r="I3" s="26"/>
      <c r="J3" s="26"/>
      <c r="K3" s="26"/>
      <c r="L3" s="26"/>
      <c r="M3" s="26"/>
      <c r="N3" s="26"/>
      <c r="O3" s="26"/>
    </row>
    <row r="4" spans="1:15" x14ac:dyDescent="0.35">
      <c r="A4" s="26"/>
      <c r="B4" s="26"/>
      <c r="C4" s="26"/>
      <c r="D4" s="26"/>
      <c r="E4" s="26"/>
      <c r="F4" s="26"/>
      <c r="G4" s="26"/>
      <c r="H4" s="26"/>
      <c r="I4" s="26"/>
      <c r="J4" s="26"/>
      <c r="K4" s="26"/>
      <c r="L4" s="26"/>
      <c r="M4" s="26"/>
      <c r="N4" s="26"/>
      <c r="O4" s="26"/>
    </row>
    <row r="5" spans="1:15" x14ac:dyDescent="0.35">
      <c r="A5" s="26"/>
      <c r="B5" s="26"/>
      <c r="C5" s="26"/>
      <c r="D5" s="26"/>
      <c r="E5" s="26"/>
      <c r="F5" s="26"/>
      <c r="G5" s="26" t="s">
        <v>8158</v>
      </c>
      <c r="H5" s="26"/>
      <c r="I5" s="26"/>
      <c r="J5" s="26"/>
      <c r="K5" s="26"/>
      <c r="L5" s="26"/>
      <c r="M5" s="26"/>
      <c r="N5" s="26"/>
      <c r="O5" s="26"/>
    </row>
    <row r="6" spans="1:15" x14ac:dyDescent="0.35">
      <c r="A6" s="26"/>
      <c r="B6" s="26"/>
      <c r="C6" s="26"/>
      <c r="D6" s="26"/>
      <c r="E6" s="26"/>
      <c r="F6" s="26"/>
      <c r="G6" s="26">
        <f>KPI!C9</f>
        <v>3308</v>
      </c>
      <c r="H6" s="26"/>
      <c r="I6" s="26"/>
      <c r="J6" s="26"/>
      <c r="K6" s="26"/>
      <c r="L6" s="26"/>
      <c r="M6" s="26"/>
      <c r="N6" s="26"/>
      <c r="O6" s="26"/>
    </row>
    <row r="7" spans="1:15" x14ac:dyDescent="0.35">
      <c r="A7" s="26"/>
      <c r="B7" s="26"/>
      <c r="C7" s="26"/>
      <c r="D7" s="26"/>
      <c r="E7" s="26"/>
      <c r="F7" s="26"/>
      <c r="G7" s="26"/>
      <c r="H7" s="26"/>
      <c r="I7" s="26"/>
      <c r="J7" s="26"/>
      <c r="K7" s="26"/>
      <c r="L7" s="26"/>
      <c r="M7" s="26"/>
      <c r="N7" s="26"/>
      <c r="O7" s="26"/>
    </row>
    <row r="8" spans="1:15" x14ac:dyDescent="0.35">
      <c r="A8" s="26"/>
      <c r="B8" s="26"/>
      <c r="C8" s="26"/>
      <c r="D8" s="26"/>
      <c r="E8" s="26"/>
      <c r="F8" s="26"/>
      <c r="G8" s="26"/>
      <c r="H8" s="26"/>
      <c r="I8" s="26"/>
      <c r="J8" s="26"/>
      <c r="K8" s="26"/>
      <c r="L8" s="26"/>
      <c r="M8" s="26"/>
      <c r="N8" s="26"/>
      <c r="O8" s="26"/>
    </row>
    <row r="9" spans="1:15" x14ac:dyDescent="0.35">
      <c r="A9" s="26"/>
      <c r="B9" s="26"/>
      <c r="C9" s="26"/>
      <c r="D9" s="26"/>
      <c r="E9" s="26"/>
      <c r="F9" s="26"/>
      <c r="G9" s="26"/>
      <c r="H9" s="26"/>
      <c r="I9" s="26"/>
      <c r="J9" s="26"/>
      <c r="K9" s="26"/>
      <c r="L9" s="26"/>
      <c r="M9" s="26"/>
      <c r="N9" s="26"/>
      <c r="O9" s="26"/>
    </row>
    <row r="10" spans="1:15" x14ac:dyDescent="0.35">
      <c r="A10" s="26"/>
      <c r="B10" s="26"/>
      <c r="C10" s="26"/>
      <c r="D10" s="26"/>
      <c r="E10" s="26"/>
      <c r="F10" s="26"/>
      <c r="G10" s="26"/>
      <c r="H10" s="26"/>
      <c r="I10" s="26"/>
      <c r="J10" s="26"/>
      <c r="K10" s="26"/>
      <c r="L10" s="26"/>
      <c r="M10" s="26"/>
      <c r="N10" s="26"/>
      <c r="O10" s="26"/>
    </row>
    <row r="11" spans="1:15" x14ac:dyDescent="0.35">
      <c r="A11" s="26"/>
      <c r="B11" s="26"/>
      <c r="C11" s="26"/>
      <c r="D11" s="26"/>
      <c r="E11" s="26"/>
      <c r="F11" s="26"/>
      <c r="G11" s="26"/>
      <c r="H11" s="26"/>
      <c r="I11" s="26"/>
      <c r="J11" s="26"/>
      <c r="K11" s="26"/>
      <c r="L11" s="26"/>
      <c r="M11" s="26"/>
      <c r="N11" s="26"/>
      <c r="O11" s="26"/>
    </row>
    <row r="12" spans="1:15" x14ac:dyDescent="0.35">
      <c r="A12" s="26"/>
      <c r="B12" s="26"/>
      <c r="C12" s="26"/>
      <c r="D12" s="26"/>
      <c r="E12" s="26"/>
      <c r="F12" s="26"/>
      <c r="G12" s="26"/>
      <c r="H12" s="26"/>
      <c r="I12" s="26"/>
      <c r="J12" s="26"/>
      <c r="K12" s="26"/>
      <c r="L12" s="26"/>
      <c r="M12" s="26"/>
      <c r="N12" s="26"/>
      <c r="O12" s="26"/>
    </row>
    <row r="13" spans="1:15" x14ac:dyDescent="0.35">
      <c r="A13" s="26"/>
      <c r="B13" s="26"/>
      <c r="C13" s="26"/>
      <c r="D13" s="26"/>
      <c r="E13" s="26"/>
      <c r="F13" s="26"/>
      <c r="G13" s="26"/>
      <c r="H13" s="26"/>
      <c r="I13" s="26"/>
      <c r="J13" s="26"/>
      <c r="K13" s="26"/>
      <c r="L13" s="26"/>
      <c r="M13" s="26"/>
      <c r="N13" s="26"/>
      <c r="O13" s="26"/>
    </row>
    <row r="14" spans="1:15" x14ac:dyDescent="0.35">
      <c r="A14" s="26"/>
      <c r="B14" s="26"/>
      <c r="C14" s="26"/>
      <c r="D14" s="26"/>
      <c r="E14" s="26"/>
      <c r="F14" s="26"/>
      <c r="G14" s="26"/>
      <c r="H14" s="26"/>
      <c r="I14" s="26"/>
      <c r="J14" s="26"/>
      <c r="K14" s="26"/>
      <c r="L14" s="26"/>
      <c r="M14" s="26"/>
      <c r="N14" s="26"/>
      <c r="O14" s="26"/>
    </row>
    <row r="15" spans="1:15" x14ac:dyDescent="0.35">
      <c r="A15" s="26"/>
      <c r="B15" s="26"/>
      <c r="C15" s="26"/>
      <c r="D15" s="26"/>
      <c r="E15" s="26"/>
      <c r="F15" s="26"/>
      <c r="G15" s="26"/>
      <c r="H15" s="26"/>
      <c r="I15" s="26"/>
      <c r="J15" s="26"/>
      <c r="K15" s="26"/>
      <c r="L15" s="26"/>
      <c r="M15" s="26"/>
      <c r="N15" s="26"/>
      <c r="O15" s="26"/>
    </row>
    <row r="16" spans="1:15" x14ac:dyDescent="0.35">
      <c r="A16" s="26"/>
      <c r="B16" s="26"/>
      <c r="C16" s="26"/>
      <c r="D16" s="26"/>
      <c r="E16" s="26"/>
      <c r="F16" s="26"/>
      <c r="G16" s="26"/>
      <c r="H16" s="26"/>
      <c r="I16" s="26"/>
      <c r="J16" s="26"/>
      <c r="K16" s="26"/>
      <c r="L16" s="26"/>
      <c r="M16" s="26"/>
      <c r="N16" s="26"/>
      <c r="O16" s="26"/>
    </row>
    <row r="17" spans="1:15" x14ac:dyDescent="0.35">
      <c r="A17" s="26"/>
      <c r="B17" s="26"/>
      <c r="C17" s="26"/>
      <c r="D17" s="26"/>
      <c r="E17" s="26"/>
      <c r="F17" s="26"/>
      <c r="G17" s="26"/>
      <c r="H17" s="26"/>
      <c r="I17" s="26"/>
      <c r="J17" s="26"/>
      <c r="K17" s="26"/>
      <c r="L17" s="26"/>
      <c r="M17" s="26"/>
      <c r="N17" s="26"/>
      <c r="O17" s="26"/>
    </row>
    <row r="18" spans="1:15" x14ac:dyDescent="0.35">
      <c r="A18" s="26"/>
      <c r="B18" s="26"/>
      <c r="C18" s="26"/>
      <c r="D18" s="26"/>
      <c r="E18" s="26"/>
      <c r="F18" s="26"/>
      <c r="G18" s="26"/>
      <c r="H18" s="26"/>
      <c r="I18" s="26"/>
      <c r="J18" s="26"/>
      <c r="K18" s="26"/>
      <c r="L18" s="26"/>
      <c r="M18" s="26"/>
      <c r="N18" s="26"/>
      <c r="O18" s="26"/>
    </row>
    <row r="19" spans="1:15" x14ac:dyDescent="0.35">
      <c r="A19" s="26"/>
      <c r="B19" s="26"/>
      <c r="C19" s="26"/>
      <c r="D19" s="26"/>
      <c r="E19" s="26"/>
      <c r="F19" s="26"/>
      <c r="G19" s="26"/>
      <c r="H19" s="26"/>
      <c r="I19" s="26"/>
      <c r="J19" s="26"/>
      <c r="K19" s="26"/>
      <c r="L19" s="26"/>
      <c r="M19" s="26"/>
      <c r="N19" s="26"/>
      <c r="O19" s="26"/>
    </row>
    <row r="20" spans="1:15" x14ac:dyDescent="0.35">
      <c r="A20" s="26"/>
      <c r="B20" s="26"/>
      <c r="C20" s="26"/>
      <c r="D20" s="26"/>
      <c r="E20" s="26"/>
      <c r="F20" s="26"/>
      <c r="G20" s="26"/>
      <c r="H20" s="26"/>
      <c r="I20" s="26"/>
      <c r="J20" s="26"/>
      <c r="K20" s="26"/>
      <c r="L20" s="26"/>
      <c r="M20" s="26"/>
      <c r="N20" s="26"/>
      <c r="O20" s="26"/>
    </row>
    <row r="21" spans="1:15" x14ac:dyDescent="0.35">
      <c r="A21" s="26"/>
      <c r="B21" s="26"/>
      <c r="C21" s="26"/>
      <c r="D21" s="26"/>
      <c r="E21" s="26"/>
      <c r="F21" s="26"/>
      <c r="G21" s="26"/>
      <c r="H21" s="26"/>
      <c r="I21" s="26"/>
      <c r="J21" s="26"/>
      <c r="K21" s="26"/>
      <c r="L21" s="26"/>
      <c r="M21" s="26"/>
      <c r="N21" s="26"/>
      <c r="O21" s="26"/>
    </row>
    <row r="22" spans="1:15" x14ac:dyDescent="0.35">
      <c r="A22" s="26"/>
      <c r="B22" s="26"/>
      <c r="C22" s="26"/>
      <c r="D22" s="26"/>
      <c r="E22" s="26"/>
      <c r="F22" s="26"/>
      <c r="G22" s="26"/>
      <c r="H22" s="26"/>
      <c r="I22" s="26"/>
      <c r="J22" s="26"/>
      <c r="K22" s="26"/>
      <c r="L22" s="26"/>
      <c r="M22" s="26"/>
      <c r="N22" s="26"/>
      <c r="O22" s="26"/>
    </row>
    <row r="23" spans="1:15" x14ac:dyDescent="0.35">
      <c r="A23" s="26"/>
      <c r="B23" s="26"/>
      <c r="C23" s="26"/>
      <c r="D23" s="26"/>
      <c r="E23" s="26"/>
      <c r="F23" s="26"/>
      <c r="G23" s="26"/>
      <c r="H23" s="26"/>
      <c r="I23" s="26"/>
      <c r="J23" s="26"/>
      <c r="K23" s="26"/>
      <c r="L23" s="26"/>
      <c r="M23" s="26"/>
      <c r="N23" s="26"/>
      <c r="O23" s="26"/>
    </row>
    <row r="24" spans="1:15" x14ac:dyDescent="0.35">
      <c r="A24" s="26"/>
      <c r="B24" s="26"/>
      <c r="C24" s="26"/>
      <c r="D24" s="26"/>
      <c r="E24" s="26"/>
      <c r="F24" s="26"/>
      <c r="G24" s="26"/>
      <c r="H24" s="26"/>
      <c r="I24" s="26"/>
      <c r="J24" s="26"/>
      <c r="K24" s="26"/>
      <c r="L24" s="26"/>
      <c r="M24" s="26"/>
      <c r="N24" s="26"/>
      <c r="O24" s="26"/>
    </row>
    <row r="25" spans="1:15" x14ac:dyDescent="0.35">
      <c r="A25" s="26"/>
      <c r="B25" s="26"/>
      <c r="C25" s="26"/>
      <c r="D25" s="26"/>
      <c r="E25" s="26"/>
      <c r="F25" s="26"/>
      <c r="G25" s="26"/>
      <c r="H25" s="26"/>
      <c r="I25" s="26"/>
      <c r="J25" s="26"/>
      <c r="K25" s="26"/>
      <c r="L25" s="26"/>
      <c r="M25" s="26"/>
      <c r="N25" s="26"/>
      <c r="O25" s="26"/>
    </row>
    <row r="26" spans="1:15" x14ac:dyDescent="0.35">
      <c r="A26" s="26"/>
      <c r="B26" s="26"/>
      <c r="C26" s="26"/>
      <c r="D26" s="26"/>
      <c r="E26" s="26"/>
      <c r="F26" s="26"/>
      <c r="G26" s="26"/>
      <c r="H26" s="26"/>
      <c r="I26" s="26"/>
      <c r="J26" s="26"/>
      <c r="K26" s="26"/>
      <c r="L26" s="26"/>
      <c r="M26" s="26"/>
      <c r="N26" s="26"/>
      <c r="O26" s="26"/>
    </row>
    <row r="27" spans="1:15" x14ac:dyDescent="0.35">
      <c r="A27" s="26"/>
      <c r="B27" s="26"/>
      <c r="C27" s="26"/>
      <c r="D27" s="26"/>
      <c r="E27" s="26"/>
      <c r="F27" s="26"/>
      <c r="G27" s="26"/>
      <c r="H27" s="26"/>
      <c r="I27" s="26"/>
      <c r="J27" s="26"/>
      <c r="K27" s="26"/>
      <c r="L27" s="26"/>
      <c r="M27" s="26"/>
      <c r="N27" s="26"/>
      <c r="O27" s="26"/>
    </row>
    <row r="28" spans="1:15" x14ac:dyDescent="0.35">
      <c r="A28" s="26"/>
      <c r="B28" s="26"/>
      <c r="C28" s="26"/>
      <c r="D28" s="26"/>
      <c r="E28" s="26"/>
      <c r="F28" s="26"/>
      <c r="G28" s="26"/>
      <c r="H28" s="26"/>
      <c r="I28" s="26"/>
      <c r="J28" s="26"/>
      <c r="K28" s="26"/>
      <c r="L28" s="26"/>
      <c r="M28" s="26"/>
      <c r="N28" s="26"/>
      <c r="O28" s="26"/>
    </row>
    <row r="29" spans="1:15" x14ac:dyDescent="0.35">
      <c r="A29" s="26"/>
      <c r="B29" s="26"/>
      <c r="C29" s="26"/>
      <c r="D29" s="26"/>
      <c r="E29" s="26"/>
      <c r="F29" s="26"/>
      <c r="G29" s="26"/>
      <c r="H29" s="26"/>
      <c r="I29" s="26"/>
      <c r="J29" s="26"/>
      <c r="K29" s="26"/>
      <c r="L29" s="26"/>
      <c r="M29" s="26"/>
      <c r="N29" s="26"/>
      <c r="O29" s="26"/>
    </row>
    <row r="30" spans="1:15" x14ac:dyDescent="0.35">
      <c r="A30" s="26"/>
      <c r="B30" s="26"/>
      <c r="C30" s="26"/>
      <c r="D30" s="26"/>
      <c r="E30" s="26"/>
      <c r="F30" s="26"/>
      <c r="G30" s="26"/>
      <c r="H30" s="26"/>
      <c r="I30" s="26"/>
      <c r="J30" s="26"/>
      <c r="K30" s="26"/>
      <c r="L30" s="26"/>
      <c r="M30" s="26"/>
      <c r="N30" s="26"/>
      <c r="O30" s="26"/>
    </row>
    <row r="31" spans="1:15" x14ac:dyDescent="0.35">
      <c r="A31" s="26"/>
      <c r="B31" s="26"/>
      <c r="C31" s="26"/>
      <c r="D31" s="26"/>
      <c r="E31" s="26"/>
      <c r="F31" s="26"/>
      <c r="G31" s="26"/>
      <c r="H31" s="26"/>
      <c r="I31" s="26"/>
      <c r="J31" s="26"/>
      <c r="K31" s="26"/>
      <c r="L31" s="26"/>
      <c r="M31" s="26"/>
      <c r="N31" s="26"/>
      <c r="O31"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15B4E-55FF-4EB2-8FCC-A927222D11F5}">
  <dimension ref="A3:G5802"/>
  <sheetViews>
    <sheetView topLeftCell="D1" workbookViewId="0">
      <selection activeCell="F13" sqref="F13:G20"/>
    </sheetView>
  </sheetViews>
  <sheetFormatPr defaultRowHeight="18" x14ac:dyDescent="0.35"/>
  <cols>
    <col min="1" max="1" width="12.4140625" bestFit="1" customWidth="1"/>
    <col min="2" max="2" width="12.9140625" bestFit="1" customWidth="1"/>
    <col min="3" max="4270" width="14.33203125" bestFit="1" customWidth="1"/>
    <col min="4271" max="4271" width="9.75" bestFit="1" customWidth="1"/>
  </cols>
  <sheetData>
    <row r="3" spans="1:7" x14ac:dyDescent="0.35">
      <c r="A3" s="20" t="s">
        <v>8090</v>
      </c>
      <c r="B3" t="s">
        <v>8142</v>
      </c>
    </row>
    <row r="4" spans="1:7" x14ac:dyDescent="0.35">
      <c r="A4" s="21" t="s">
        <v>7975</v>
      </c>
      <c r="B4" s="22">
        <v>10554851.25</v>
      </c>
    </row>
    <row r="5" spans="1:7" x14ac:dyDescent="0.35">
      <c r="A5" s="21" t="s">
        <v>7971</v>
      </c>
      <c r="B5" s="22">
        <v>23599778.5</v>
      </c>
    </row>
    <row r="6" spans="1:7" x14ac:dyDescent="0.35">
      <c r="A6" s="21" t="s">
        <v>7981</v>
      </c>
      <c r="B6" s="22">
        <v>10541805.75</v>
      </c>
    </row>
    <row r="7" spans="1:7" x14ac:dyDescent="0.35">
      <c r="A7" s="21" t="s">
        <v>8091</v>
      </c>
      <c r="B7" s="22">
        <v>44696435.5</v>
      </c>
    </row>
    <row r="12" spans="1:7" x14ac:dyDescent="0.35">
      <c r="A12" s="20" t="s">
        <v>8183</v>
      </c>
      <c r="C12" t="s">
        <v>8185</v>
      </c>
      <c r="D12" t="s">
        <v>8186</v>
      </c>
      <c r="F12" t="s">
        <v>8172</v>
      </c>
      <c r="G12" t="s">
        <v>8173</v>
      </c>
    </row>
    <row r="13" spans="1:7" x14ac:dyDescent="0.35">
      <c r="A13" s="21">
        <v>2.25</v>
      </c>
      <c r="C13">
        <v>20</v>
      </c>
      <c r="D13">
        <v>140</v>
      </c>
      <c r="F13">
        <v>1</v>
      </c>
      <c r="G13">
        <v>160</v>
      </c>
    </row>
    <row r="14" spans="1:7" x14ac:dyDescent="0.35">
      <c r="A14" s="23">
        <v>-8.26</v>
      </c>
      <c r="C14">
        <v>25</v>
      </c>
      <c r="D14">
        <v>145</v>
      </c>
      <c r="F14">
        <v>2</v>
      </c>
      <c r="G14">
        <v>150</v>
      </c>
    </row>
    <row r="15" spans="1:7" x14ac:dyDescent="0.35">
      <c r="A15" s="21">
        <v>4.5</v>
      </c>
      <c r="C15">
        <v>15</v>
      </c>
      <c r="D15">
        <v>134</v>
      </c>
      <c r="F15">
        <v>3</v>
      </c>
      <c r="G15">
        <v>140</v>
      </c>
    </row>
    <row r="16" spans="1:7" x14ac:dyDescent="0.35">
      <c r="A16" s="23">
        <v>1.85</v>
      </c>
      <c r="C16">
        <v>45</v>
      </c>
      <c r="D16">
        <v>155</v>
      </c>
      <c r="F16">
        <v>4</v>
      </c>
      <c r="G16">
        <v>130</v>
      </c>
    </row>
    <row r="17" spans="1:7" x14ac:dyDescent="0.35">
      <c r="A17" s="21">
        <v>6.75</v>
      </c>
      <c r="C17">
        <v>46</v>
      </c>
      <c r="D17">
        <v>165</v>
      </c>
      <c r="F17">
        <v>4</v>
      </c>
      <c r="G17">
        <v>120</v>
      </c>
    </row>
    <row r="18" spans="1:7" x14ac:dyDescent="0.35">
      <c r="A18" s="23">
        <v>-1.4700000000000006</v>
      </c>
      <c r="C18">
        <v>47</v>
      </c>
      <c r="D18">
        <v>163</v>
      </c>
      <c r="F18">
        <v>6</v>
      </c>
      <c r="G18">
        <v>115</v>
      </c>
    </row>
    <row r="19" spans="1:7" x14ac:dyDescent="0.35">
      <c r="A19" s="21">
        <v>9</v>
      </c>
      <c r="F19">
        <v>6</v>
      </c>
      <c r="G19">
        <v>110</v>
      </c>
    </row>
    <row r="20" spans="1:7" x14ac:dyDescent="0.35">
      <c r="A20" s="23">
        <v>0.57000000000000028</v>
      </c>
      <c r="F20">
        <v>7</v>
      </c>
      <c r="G20">
        <v>105</v>
      </c>
    </row>
    <row r="21" spans="1:7" x14ac:dyDescent="0.35">
      <c r="A21" s="21">
        <v>15.75</v>
      </c>
    </row>
    <row r="22" spans="1:7" x14ac:dyDescent="0.35">
      <c r="A22" s="23">
        <v>-0.69000000000000128</v>
      </c>
    </row>
    <row r="23" spans="1:7" x14ac:dyDescent="0.35">
      <c r="A23" s="21">
        <v>31.5</v>
      </c>
    </row>
    <row r="24" spans="1:7" x14ac:dyDescent="0.35">
      <c r="A24" s="23">
        <v>4.3000000000000007</v>
      </c>
    </row>
    <row r="25" spans="1:7" x14ac:dyDescent="0.35">
      <c r="A25" s="21">
        <v>33.75</v>
      </c>
    </row>
    <row r="26" spans="1:7" x14ac:dyDescent="0.35">
      <c r="A26" s="23">
        <v>9.0899999999999963</v>
      </c>
    </row>
    <row r="27" spans="1:7" x14ac:dyDescent="0.35">
      <c r="A27" s="21">
        <v>36</v>
      </c>
    </row>
    <row r="28" spans="1:7" x14ac:dyDescent="0.35">
      <c r="A28" s="23">
        <v>16.86</v>
      </c>
    </row>
    <row r="29" spans="1:7" x14ac:dyDescent="0.35">
      <c r="A29" s="21">
        <v>47.25</v>
      </c>
    </row>
    <row r="30" spans="1:7" x14ac:dyDescent="0.35">
      <c r="A30" s="23">
        <v>8.75</v>
      </c>
    </row>
    <row r="31" spans="1:7" x14ac:dyDescent="0.35">
      <c r="A31" s="23">
        <v>18.54</v>
      </c>
    </row>
    <row r="32" spans="1:7" x14ac:dyDescent="0.35">
      <c r="A32" s="21">
        <v>49.5</v>
      </c>
    </row>
    <row r="33" spans="1:1" x14ac:dyDescent="0.35">
      <c r="A33" s="23">
        <v>16.619999999999997</v>
      </c>
    </row>
    <row r="34" spans="1:1" x14ac:dyDescent="0.35">
      <c r="A34" s="23">
        <v>41.55</v>
      </c>
    </row>
    <row r="35" spans="1:1" x14ac:dyDescent="0.35">
      <c r="A35" s="21">
        <v>51.75</v>
      </c>
    </row>
    <row r="36" spans="1:1" x14ac:dyDescent="0.35">
      <c r="A36" s="23">
        <v>36.629999999999995</v>
      </c>
    </row>
    <row r="37" spans="1:1" x14ac:dyDescent="0.35">
      <c r="A37" s="21">
        <v>60.75</v>
      </c>
    </row>
    <row r="38" spans="1:1" x14ac:dyDescent="0.35">
      <c r="A38" s="23">
        <v>-33.840000000000003</v>
      </c>
    </row>
    <row r="39" spans="1:1" x14ac:dyDescent="0.35">
      <c r="A39" s="21">
        <v>63</v>
      </c>
    </row>
    <row r="40" spans="1:1" x14ac:dyDescent="0.35">
      <c r="A40" s="23">
        <v>-31.590000000000003</v>
      </c>
    </row>
    <row r="41" spans="1:1" x14ac:dyDescent="0.35">
      <c r="A41" s="23">
        <v>3.990000000000002</v>
      </c>
    </row>
    <row r="42" spans="1:1" x14ac:dyDescent="0.35">
      <c r="A42" s="21">
        <v>65.25</v>
      </c>
    </row>
    <row r="43" spans="1:1" x14ac:dyDescent="0.35">
      <c r="A43" s="23">
        <v>57.3</v>
      </c>
    </row>
    <row r="44" spans="1:1" x14ac:dyDescent="0.35">
      <c r="A44" s="21">
        <v>69.75</v>
      </c>
    </row>
    <row r="45" spans="1:1" x14ac:dyDescent="0.35">
      <c r="A45" s="23">
        <v>39.870000000000005</v>
      </c>
    </row>
    <row r="46" spans="1:1" x14ac:dyDescent="0.35">
      <c r="A46" s="21">
        <v>72</v>
      </c>
    </row>
    <row r="47" spans="1:1" x14ac:dyDescent="0.35">
      <c r="A47" s="23">
        <v>27.119999999999997</v>
      </c>
    </row>
    <row r="48" spans="1:1" x14ac:dyDescent="0.35">
      <c r="A48" s="21">
        <v>74.25</v>
      </c>
    </row>
    <row r="49" spans="1:1" x14ac:dyDescent="0.35">
      <c r="A49" s="23">
        <v>26.4</v>
      </c>
    </row>
    <row r="50" spans="1:1" x14ac:dyDescent="0.35">
      <c r="A50" s="21">
        <v>78.75</v>
      </c>
    </row>
    <row r="51" spans="1:1" x14ac:dyDescent="0.35">
      <c r="A51" s="23">
        <v>-68.389999999999986</v>
      </c>
    </row>
    <row r="52" spans="1:1" x14ac:dyDescent="0.35">
      <c r="A52" s="21">
        <v>83.25</v>
      </c>
    </row>
    <row r="53" spans="1:1" x14ac:dyDescent="0.35">
      <c r="A53" s="23">
        <v>56.69</v>
      </c>
    </row>
    <row r="54" spans="1:1" x14ac:dyDescent="0.35">
      <c r="A54" s="21">
        <v>85.5</v>
      </c>
    </row>
    <row r="55" spans="1:1" x14ac:dyDescent="0.35">
      <c r="A55" s="23">
        <v>22.580000000000005</v>
      </c>
    </row>
    <row r="56" spans="1:1" x14ac:dyDescent="0.35">
      <c r="A56" s="21">
        <v>101.25</v>
      </c>
    </row>
    <row r="57" spans="1:1" x14ac:dyDescent="0.35">
      <c r="A57" s="23">
        <v>-14.36</v>
      </c>
    </row>
    <row r="58" spans="1:1" x14ac:dyDescent="0.35">
      <c r="A58" s="23">
        <v>58.09</v>
      </c>
    </row>
    <row r="59" spans="1:1" x14ac:dyDescent="0.35">
      <c r="A59" s="21">
        <v>103.5</v>
      </c>
    </row>
    <row r="60" spans="1:1" x14ac:dyDescent="0.35">
      <c r="A60" s="23">
        <v>0.54000000000000625</v>
      </c>
    </row>
    <row r="61" spans="1:1" x14ac:dyDescent="0.35">
      <c r="A61" s="23">
        <v>60.34</v>
      </c>
    </row>
    <row r="62" spans="1:1" x14ac:dyDescent="0.35">
      <c r="A62" s="21">
        <v>105.75</v>
      </c>
    </row>
    <row r="63" spans="1:1" x14ac:dyDescent="0.35">
      <c r="A63" s="23">
        <v>58.410000000000004</v>
      </c>
    </row>
    <row r="64" spans="1:1" x14ac:dyDescent="0.35">
      <c r="A64" s="21">
        <v>112.5</v>
      </c>
    </row>
    <row r="65" spans="1:1" x14ac:dyDescent="0.35">
      <c r="A65" s="23">
        <v>19.77000000000001</v>
      </c>
    </row>
    <row r="66" spans="1:1" x14ac:dyDescent="0.35">
      <c r="A66" s="21">
        <v>119.25</v>
      </c>
    </row>
    <row r="67" spans="1:1" x14ac:dyDescent="0.35">
      <c r="A67" s="23">
        <v>-38.400000000000006</v>
      </c>
    </row>
    <row r="68" spans="1:1" x14ac:dyDescent="0.35">
      <c r="A68" s="23">
        <v>65.14</v>
      </c>
    </row>
    <row r="69" spans="1:1" x14ac:dyDescent="0.35">
      <c r="A69" s="21">
        <v>130.5</v>
      </c>
    </row>
    <row r="70" spans="1:1" x14ac:dyDescent="0.35">
      <c r="A70" s="23">
        <v>-27.150000000000006</v>
      </c>
    </row>
    <row r="71" spans="1:1" x14ac:dyDescent="0.35">
      <c r="A71" s="21">
        <v>137.25</v>
      </c>
    </row>
    <row r="72" spans="1:1" x14ac:dyDescent="0.35">
      <c r="A72" s="23">
        <v>-30.909999999999997</v>
      </c>
    </row>
    <row r="73" spans="1:1" x14ac:dyDescent="0.35">
      <c r="A73" s="23">
        <v>101.37</v>
      </c>
    </row>
    <row r="74" spans="1:1" x14ac:dyDescent="0.35">
      <c r="A74" s="21">
        <v>139.5</v>
      </c>
    </row>
    <row r="75" spans="1:1" x14ac:dyDescent="0.35">
      <c r="A75" s="23">
        <v>73.100000000000009</v>
      </c>
    </row>
    <row r="76" spans="1:1" x14ac:dyDescent="0.35">
      <c r="A76" s="21">
        <v>146.25</v>
      </c>
    </row>
    <row r="77" spans="1:1" x14ac:dyDescent="0.35">
      <c r="A77" s="23">
        <v>39.389999999999986</v>
      </c>
    </row>
    <row r="78" spans="1:1" x14ac:dyDescent="0.35">
      <c r="A78" s="21">
        <v>162</v>
      </c>
    </row>
    <row r="79" spans="1:1" x14ac:dyDescent="0.35">
      <c r="A79" s="23">
        <v>7.5600000000000023</v>
      </c>
    </row>
    <row r="80" spans="1:1" x14ac:dyDescent="0.35">
      <c r="A80" s="23">
        <v>35.550000000000011</v>
      </c>
    </row>
    <row r="81" spans="1:1" x14ac:dyDescent="0.35">
      <c r="A81" s="21">
        <v>164.25</v>
      </c>
    </row>
    <row r="82" spans="1:1" x14ac:dyDescent="0.35">
      <c r="A82" s="23">
        <v>101.13</v>
      </c>
    </row>
    <row r="83" spans="1:1" x14ac:dyDescent="0.35">
      <c r="A83" s="21">
        <v>168.75</v>
      </c>
    </row>
    <row r="84" spans="1:1" x14ac:dyDescent="0.35">
      <c r="A84" s="23">
        <v>72.5</v>
      </c>
    </row>
    <row r="85" spans="1:1" x14ac:dyDescent="0.35">
      <c r="A85" s="21">
        <v>175.5</v>
      </c>
    </row>
    <row r="86" spans="1:1" x14ac:dyDescent="0.35">
      <c r="A86" s="23">
        <v>51.09</v>
      </c>
    </row>
    <row r="87" spans="1:1" x14ac:dyDescent="0.35">
      <c r="A87" s="21">
        <v>184.5</v>
      </c>
    </row>
    <row r="88" spans="1:1" x14ac:dyDescent="0.35">
      <c r="A88" s="23">
        <v>158</v>
      </c>
    </row>
    <row r="89" spans="1:1" x14ac:dyDescent="0.35">
      <c r="A89" s="21">
        <v>186.75</v>
      </c>
    </row>
    <row r="90" spans="1:1" x14ac:dyDescent="0.35">
      <c r="A90" s="23">
        <v>113.11</v>
      </c>
    </row>
    <row r="91" spans="1:1" x14ac:dyDescent="0.35">
      <c r="A91" s="21">
        <v>189</v>
      </c>
    </row>
    <row r="92" spans="1:1" x14ac:dyDescent="0.35">
      <c r="A92" s="23">
        <v>-147.32</v>
      </c>
    </row>
    <row r="93" spans="1:1" x14ac:dyDescent="0.35">
      <c r="A93" s="23">
        <v>51.72</v>
      </c>
    </row>
    <row r="94" spans="1:1" x14ac:dyDescent="0.35">
      <c r="A94" s="23">
        <v>73.919999999999987</v>
      </c>
    </row>
    <row r="95" spans="1:1" x14ac:dyDescent="0.35">
      <c r="A95" s="21">
        <v>191.25</v>
      </c>
    </row>
    <row r="96" spans="1:1" x14ac:dyDescent="0.35">
      <c r="A96" s="23">
        <v>53.97</v>
      </c>
    </row>
    <row r="97" spans="1:1" x14ac:dyDescent="0.35">
      <c r="A97" s="21">
        <v>193.5</v>
      </c>
    </row>
    <row r="98" spans="1:1" x14ac:dyDescent="0.35">
      <c r="A98" s="23">
        <v>69.400000000000006</v>
      </c>
    </row>
    <row r="99" spans="1:1" x14ac:dyDescent="0.35">
      <c r="A99" s="21">
        <v>200.25</v>
      </c>
    </row>
    <row r="100" spans="1:1" x14ac:dyDescent="0.35">
      <c r="A100" s="23">
        <v>130.53</v>
      </c>
    </row>
    <row r="101" spans="1:1" x14ac:dyDescent="0.35">
      <c r="A101" s="21">
        <v>207</v>
      </c>
    </row>
    <row r="102" spans="1:1" x14ac:dyDescent="0.35">
      <c r="A102" s="23">
        <v>64.200000000000017</v>
      </c>
    </row>
    <row r="103" spans="1:1" x14ac:dyDescent="0.35">
      <c r="A103" s="21">
        <v>211.5</v>
      </c>
    </row>
    <row r="104" spans="1:1" x14ac:dyDescent="0.35">
      <c r="A104" s="23">
        <v>-34.45999999999998</v>
      </c>
    </row>
    <row r="105" spans="1:1" x14ac:dyDescent="0.35">
      <c r="A105" s="23">
        <v>45.949999999999989</v>
      </c>
    </row>
    <row r="106" spans="1:1" x14ac:dyDescent="0.35">
      <c r="A106" s="21">
        <v>213.75</v>
      </c>
    </row>
    <row r="107" spans="1:1" x14ac:dyDescent="0.35">
      <c r="A107" s="23">
        <v>184.6</v>
      </c>
    </row>
    <row r="108" spans="1:1" x14ac:dyDescent="0.35">
      <c r="A108" s="21">
        <v>218.25</v>
      </c>
    </row>
    <row r="109" spans="1:1" x14ac:dyDescent="0.35">
      <c r="A109" s="23">
        <v>133.22</v>
      </c>
    </row>
    <row r="110" spans="1:1" x14ac:dyDescent="0.35">
      <c r="A110" s="21">
        <v>220.5</v>
      </c>
    </row>
    <row r="111" spans="1:1" x14ac:dyDescent="0.35">
      <c r="A111" s="23">
        <v>124.25</v>
      </c>
    </row>
    <row r="112" spans="1:1" x14ac:dyDescent="0.35">
      <c r="A112" s="21">
        <v>225</v>
      </c>
    </row>
    <row r="113" spans="1:1" x14ac:dyDescent="0.35">
      <c r="A113" s="23">
        <v>125.06</v>
      </c>
    </row>
    <row r="114" spans="1:1" x14ac:dyDescent="0.35">
      <c r="A114" s="21">
        <v>227.25</v>
      </c>
    </row>
    <row r="115" spans="1:1" x14ac:dyDescent="0.35">
      <c r="A115" s="23">
        <v>50.150000000000006</v>
      </c>
    </row>
    <row r="116" spans="1:1" x14ac:dyDescent="0.35">
      <c r="A116" s="21">
        <v>231.75</v>
      </c>
    </row>
    <row r="117" spans="1:1" x14ac:dyDescent="0.35">
      <c r="A117" s="23">
        <v>83.03</v>
      </c>
    </row>
    <row r="118" spans="1:1" x14ac:dyDescent="0.35">
      <c r="A118" s="23">
        <v>92.009999999999991</v>
      </c>
    </row>
    <row r="119" spans="1:1" x14ac:dyDescent="0.35">
      <c r="A119" s="21">
        <v>236.25</v>
      </c>
    </row>
    <row r="120" spans="1:1" x14ac:dyDescent="0.35">
      <c r="A120" s="23">
        <v>-15.990000000000009</v>
      </c>
    </row>
    <row r="121" spans="1:1" x14ac:dyDescent="0.35">
      <c r="A121" s="21">
        <v>243</v>
      </c>
    </row>
    <row r="122" spans="1:1" x14ac:dyDescent="0.35">
      <c r="A122" s="23">
        <v>126.80000000000001</v>
      </c>
    </row>
    <row r="123" spans="1:1" x14ac:dyDescent="0.35">
      <c r="A123" s="21">
        <v>245.25</v>
      </c>
    </row>
    <row r="124" spans="1:1" x14ac:dyDescent="0.35">
      <c r="A124" s="23">
        <v>92.13</v>
      </c>
    </row>
    <row r="125" spans="1:1" x14ac:dyDescent="0.35">
      <c r="A125" s="23">
        <v>167.97</v>
      </c>
    </row>
    <row r="126" spans="1:1" x14ac:dyDescent="0.35">
      <c r="A126" s="21">
        <v>249.75</v>
      </c>
    </row>
    <row r="127" spans="1:1" x14ac:dyDescent="0.35">
      <c r="A127" s="23">
        <v>-191.67000000000002</v>
      </c>
    </row>
    <row r="128" spans="1:1" x14ac:dyDescent="0.35">
      <c r="A128" s="23">
        <v>154.94999999999999</v>
      </c>
    </row>
    <row r="129" spans="1:1" x14ac:dyDescent="0.35">
      <c r="A129" s="21">
        <v>254.25</v>
      </c>
    </row>
    <row r="130" spans="1:1" x14ac:dyDescent="0.35">
      <c r="A130" s="23">
        <v>-197.68</v>
      </c>
    </row>
    <row r="131" spans="1:1" x14ac:dyDescent="0.35">
      <c r="A131" s="21">
        <v>261</v>
      </c>
    </row>
    <row r="132" spans="1:1" x14ac:dyDescent="0.35">
      <c r="A132" s="23">
        <v>113.03999999999999</v>
      </c>
    </row>
    <row r="133" spans="1:1" x14ac:dyDescent="0.35">
      <c r="A133" s="23">
        <v>170.94</v>
      </c>
    </row>
    <row r="134" spans="1:1" x14ac:dyDescent="0.35">
      <c r="A134" s="21">
        <v>263.25</v>
      </c>
    </row>
    <row r="135" spans="1:1" x14ac:dyDescent="0.35">
      <c r="A135" s="23">
        <v>74.490000000000009</v>
      </c>
    </row>
    <row r="136" spans="1:1" x14ac:dyDescent="0.35">
      <c r="A136" s="21">
        <v>265.5</v>
      </c>
    </row>
    <row r="137" spans="1:1" x14ac:dyDescent="0.35">
      <c r="A137" s="23">
        <v>76.44</v>
      </c>
    </row>
    <row r="138" spans="1:1" x14ac:dyDescent="0.35">
      <c r="A138" s="21">
        <v>267.75</v>
      </c>
    </row>
    <row r="139" spans="1:1" x14ac:dyDescent="0.35">
      <c r="A139" s="23">
        <v>119.78999999999999</v>
      </c>
    </row>
    <row r="140" spans="1:1" x14ac:dyDescent="0.35">
      <c r="A140" s="23">
        <v>212.31</v>
      </c>
    </row>
    <row r="141" spans="1:1" x14ac:dyDescent="0.35">
      <c r="A141" s="21">
        <v>276.75</v>
      </c>
    </row>
    <row r="142" spans="1:1" x14ac:dyDescent="0.35">
      <c r="A142" s="23">
        <v>94.919999999999987</v>
      </c>
    </row>
    <row r="143" spans="1:1" x14ac:dyDescent="0.35">
      <c r="A143" s="23">
        <v>190.43</v>
      </c>
    </row>
    <row r="144" spans="1:1" x14ac:dyDescent="0.35">
      <c r="A144" s="21">
        <v>279</v>
      </c>
    </row>
    <row r="145" spans="1:1" x14ac:dyDescent="0.35">
      <c r="A145" s="23">
        <v>186.04000000000002</v>
      </c>
    </row>
    <row r="146" spans="1:1" x14ac:dyDescent="0.35">
      <c r="A146" s="21">
        <v>281.25</v>
      </c>
    </row>
    <row r="147" spans="1:1" x14ac:dyDescent="0.35">
      <c r="A147" s="23">
        <v>36.450000000000017</v>
      </c>
    </row>
    <row r="148" spans="1:1" x14ac:dyDescent="0.35">
      <c r="A148" s="21">
        <v>285.75</v>
      </c>
    </row>
    <row r="149" spans="1:1" x14ac:dyDescent="0.35">
      <c r="A149" s="23">
        <v>216.34</v>
      </c>
    </row>
    <row r="150" spans="1:1" x14ac:dyDescent="0.35">
      <c r="A150" s="21">
        <v>288</v>
      </c>
    </row>
    <row r="151" spans="1:1" x14ac:dyDescent="0.35">
      <c r="A151" s="23">
        <v>123.6</v>
      </c>
    </row>
    <row r="152" spans="1:1" x14ac:dyDescent="0.35">
      <c r="A152" s="21">
        <v>290.25</v>
      </c>
    </row>
    <row r="153" spans="1:1" x14ac:dyDescent="0.35">
      <c r="A153" s="23">
        <v>50.010000000000019</v>
      </c>
    </row>
    <row r="154" spans="1:1" x14ac:dyDescent="0.35">
      <c r="A154" s="23">
        <v>150.81</v>
      </c>
    </row>
    <row r="155" spans="1:1" x14ac:dyDescent="0.35">
      <c r="A155" s="21">
        <v>297</v>
      </c>
    </row>
    <row r="156" spans="1:1" x14ac:dyDescent="0.35">
      <c r="A156" s="23">
        <v>132.6</v>
      </c>
    </row>
    <row r="157" spans="1:1" x14ac:dyDescent="0.35">
      <c r="A157" s="21">
        <v>303.75</v>
      </c>
    </row>
    <row r="158" spans="1:1" x14ac:dyDescent="0.35">
      <c r="A158" s="23">
        <v>45.350000000000023</v>
      </c>
    </row>
    <row r="159" spans="1:1" x14ac:dyDescent="0.35">
      <c r="A159" s="21">
        <v>306</v>
      </c>
    </row>
    <row r="160" spans="1:1" x14ac:dyDescent="0.35">
      <c r="A160" s="23">
        <v>155.85</v>
      </c>
    </row>
    <row r="161" spans="1:1" x14ac:dyDescent="0.35">
      <c r="A161" s="23">
        <v>179.76</v>
      </c>
    </row>
    <row r="162" spans="1:1" x14ac:dyDescent="0.35">
      <c r="A162" s="21">
        <v>312.75</v>
      </c>
    </row>
    <row r="163" spans="1:1" x14ac:dyDescent="0.35">
      <c r="A163" s="23">
        <v>-23.569999999999993</v>
      </c>
    </row>
    <row r="164" spans="1:1" x14ac:dyDescent="0.35">
      <c r="A164" s="21">
        <v>319.5</v>
      </c>
    </row>
    <row r="165" spans="1:1" x14ac:dyDescent="0.35">
      <c r="A165" s="23">
        <v>203.55</v>
      </c>
    </row>
    <row r="166" spans="1:1" x14ac:dyDescent="0.35">
      <c r="A166" s="23">
        <v>219.9</v>
      </c>
    </row>
    <row r="167" spans="1:1" x14ac:dyDescent="0.35">
      <c r="A167" s="21">
        <v>324</v>
      </c>
    </row>
    <row r="168" spans="1:1" x14ac:dyDescent="0.35">
      <c r="A168" s="23">
        <v>-243.53999999999996</v>
      </c>
    </row>
    <row r="169" spans="1:1" x14ac:dyDescent="0.35">
      <c r="A169" s="23">
        <v>241.97</v>
      </c>
    </row>
    <row r="170" spans="1:1" x14ac:dyDescent="0.35">
      <c r="A170" s="21">
        <v>326.25</v>
      </c>
    </row>
    <row r="171" spans="1:1" x14ac:dyDescent="0.35">
      <c r="A171" s="23">
        <v>14.340000000000032</v>
      </c>
    </row>
    <row r="172" spans="1:1" x14ac:dyDescent="0.35">
      <c r="A172" s="23">
        <v>215.79000000000002</v>
      </c>
    </row>
    <row r="173" spans="1:1" x14ac:dyDescent="0.35">
      <c r="A173" s="21">
        <v>330.75</v>
      </c>
    </row>
    <row r="174" spans="1:1" x14ac:dyDescent="0.35">
      <c r="A174" s="23">
        <v>158.13</v>
      </c>
    </row>
    <row r="175" spans="1:1" x14ac:dyDescent="0.35">
      <c r="A175" s="21">
        <v>333</v>
      </c>
    </row>
    <row r="176" spans="1:1" x14ac:dyDescent="0.35">
      <c r="A176" s="23">
        <v>206.76</v>
      </c>
    </row>
    <row r="177" spans="1:1" x14ac:dyDescent="0.35">
      <c r="A177" s="21">
        <v>335.25</v>
      </c>
    </row>
    <row r="178" spans="1:1" x14ac:dyDescent="0.35">
      <c r="A178" s="23">
        <v>121.52999999999997</v>
      </c>
    </row>
    <row r="179" spans="1:1" x14ac:dyDescent="0.35">
      <c r="A179" s="21">
        <v>337.5</v>
      </c>
    </row>
    <row r="180" spans="1:1" x14ac:dyDescent="0.35">
      <c r="A180" s="23">
        <v>118.04999999999998</v>
      </c>
    </row>
    <row r="181" spans="1:1" x14ac:dyDescent="0.35">
      <c r="A181" s="21">
        <v>339.75</v>
      </c>
    </row>
    <row r="182" spans="1:1" x14ac:dyDescent="0.35">
      <c r="A182" s="23">
        <v>177.07000000000002</v>
      </c>
    </row>
    <row r="183" spans="1:1" x14ac:dyDescent="0.35">
      <c r="A183" s="21">
        <v>344.25</v>
      </c>
    </row>
    <row r="184" spans="1:1" x14ac:dyDescent="0.35">
      <c r="A184" s="23">
        <v>-181.25</v>
      </c>
    </row>
    <row r="185" spans="1:1" x14ac:dyDescent="0.35">
      <c r="A185" s="21">
        <v>346.5</v>
      </c>
    </row>
    <row r="186" spans="1:1" x14ac:dyDescent="0.35">
      <c r="A186" s="23">
        <v>199.63</v>
      </c>
    </row>
    <row r="187" spans="1:1" x14ac:dyDescent="0.35">
      <c r="A187" s="21">
        <v>348.75</v>
      </c>
    </row>
    <row r="188" spans="1:1" x14ac:dyDescent="0.35">
      <c r="A188" s="23">
        <v>-72.75</v>
      </c>
    </row>
    <row r="189" spans="1:1" x14ac:dyDescent="0.35">
      <c r="A189" s="21">
        <v>351</v>
      </c>
    </row>
    <row r="190" spans="1:1" x14ac:dyDescent="0.35">
      <c r="A190" s="23">
        <v>47.519999999999982</v>
      </c>
    </row>
    <row r="191" spans="1:1" x14ac:dyDescent="0.35">
      <c r="A191" s="23">
        <v>193.20000000000002</v>
      </c>
    </row>
    <row r="192" spans="1:1" x14ac:dyDescent="0.35">
      <c r="A192" s="21">
        <v>353.25</v>
      </c>
    </row>
    <row r="193" spans="1:1" x14ac:dyDescent="0.35">
      <c r="A193" s="23">
        <v>-52.870000000000005</v>
      </c>
    </row>
    <row r="194" spans="1:1" x14ac:dyDescent="0.35">
      <c r="A194" s="21">
        <v>364.5</v>
      </c>
    </row>
    <row r="195" spans="1:1" x14ac:dyDescent="0.35">
      <c r="A195" s="23">
        <v>-53.06</v>
      </c>
    </row>
    <row r="196" spans="1:1" x14ac:dyDescent="0.35">
      <c r="A196" s="21">
        <v>366.75</v>
      </c>
    </row>
    <row r="197" spans="1:1" x14ac:dyDescent="0.35">
      <c r="A197" s="23">
        <v>103.63</v>
      </c>
    </row>
    <row r="198" spans="1:1" x14ac:dyDescent="0.35">
      <c r="A198" s="23">
        <v>162.14999999999998</v>
      </c>
    </row>
    <row r="199" spans="1:1" x14ac:dyDescent="0.35">
      <c r="A199" s="21">
        <v>369</v>
      </c>
    </row>
    <row r="200" spans="1:1" x14ac:dyDescent="0.35">
      <c r="A200" s="23">
        <v>163.49999999999997</v>
      </c>
    </row>
    <row r="201" spans="1:1" x14ac:dyDescent="0.35">
      <c r="A201" s="21">
        <v>371.25</v>
      </c>
    </row>
    <row r="202" spans="1:1" x14ac:dyDescent="0.35">
      <c r="A202" s="23">
        <v>318.25</v>
      </c>
    </row>
    <row r="203" spans="1:1" x14ac:dyDescent="0.35">
      <c r="A203" s="21">
        <v>373.5</v>
      </c>
    </row>
    <row r="204" spans="1:1" x14ac:dyDescent="0.35">
      <c r="A204" s="23">
        <v>245.51999999999998</v>
      </c>
    </row>
    <row r="205" spans="1:1" x14ac:dyDescent="0.35">
      <c r="A205" s="21">
        <v>375.75</v>
      </c>
    </row>
    <row r="206" spans="1:1" x14ac:dyDescent="0.35">
      <c r="A206" s="23">
        <v>167.85</v>
      </c>
    </row>
    <row r="207" spans="1:1" x14ac:dyDescent="0.35">
      <c r="A207" s="23">
        <v>252.51</v>
      </c>
    </row>
    <row r="208" spans="1:1" x14ac:dyDescent="0.35">
      <c r="A208" s="21">
        <v>380.25</v>
      </c>
    </row>
    <row r="209" spans="1:1" x14ac:dyDescent="0.35">
      <c r="A209" s="23">
        <v>-292.39</v>
      </c>
    </row>
    <row r="210" spans="1:1" x14ac:dyDescent="0.35">
      <c r="A210" s="23">
        <v>105.69</v>
      </c>
    </row>
    <row r="211" spans="1:1" x14ac:dyDescent="0.35">
      <c r="A211" s="21">
        <v>387</v>
      </c>
    </row>
    <row r="212" spans="1:1" x14ac:dyDescent="0.35">
      <c r="A212" s="23">
        <v>156.83999999999997</v>
      </c>
    </row>
    <row r="213" spans="1:1" x14ac:dyDescent="0.35">
      <c r="A213" s="21">
        <v>393.75</v>
      </c>
    </row>
    <row r="214" spans="1:1" x14ac:dyDescent="0.35">
      <c r="A214" s="23">
        <v>135.36000000000001</v>
      </c>
    </row>
    <row r="215" spans="1:1" x14ac:dyDescent="0.35">
      <c r="A215" s="23">
        <v>188.24999999999997</v>
      </c>
    </row>
    <row r="216" spans="1:1" x14ac:dyDescent="0.35">
      <c r="A216" s="21">
        <v>407.25</v>
      </c>
    </row>
    <row r="217" spans="1:1" x14ac:dyDescent="0.35">
      <c r="A217" s="23">
        <v>306.29000000000002</v>
      </c>
    </row>
    <row r="218" spans="1:1" x14ac:dyDescent="0.35">
      <c r="A218" s="21">
        <v>418.5</v>
      </c>
    </row>
    <row r="219" spans="1:1" x14ac:dyDescent="0.35">
      <c r="A219" s="23">
        <v>130.79999999999995</v>
      </c>
    </row>
    <row r="220" spans="1:1" x14ac:dyDescent="0.35">
      <c r="A220" s="23">
        <v>342.9</v>
      </c>
    </row>
    <row r="221" spans="1:1" x14ac:dyDescent="0.35">
      <c r="A221" s="21">
        <v>420.75</v>
      </c>
    </row>
    <row r="222" spans="1:1" x14ac:dyDescent="0.35">
      <c r="A222" s="23">
        <v>362.45</v>
      </c>
    </row>
    <row r="223" spans="1:1" x14ac:dyDescent="0.35">
      <c r="A223" s="21">
        <v>423</v>
      </c>
    </row>
    <row r="224" spans="1:1" x14ac:dyDescent="0.35">
      <c r="A224" s="23">
        <v>95.75</v>
      </c>
    </row>
    <row r="225" spans="1:1" x14ac:dyDescent="0.35">
      <c r="A225" s="23">
        <v>315.36</v>
      </c>
    </row>
    <row r="226" spans="1:1" x14ac:dyDescent="0.35">
      <c r="A226" s="21">
        <v>425.25</v>
      </c>
    </row>
    <row r="227" spans="1:1" x14ac:dyDescent="0.35">
      <c r="A227" s="23">
        <v>265.89</v>
      </c>
    </row>
    <row r="228" spans="1:1" x14ac:dyDescent="0.35">
      <c r="A228" s="23">
        <v>272.71000000000004</v>
      </c>
    </row>
    <row r="229" spans="1:1" x14ac:dyDescent="0.35">
      <c r="A229" s="21">
        <v>427.5</v>
      </c>
    </row>
    <row r="230" spans="1:1" x14ac:dyDescent="0.35">
      <c r="A230" s="23">
        <v>-329.22</v>
      </c>
    </row>
    <row r="231" spans="1:1" x14ac:dyDescent="0.35">
      <c r="A231" s="21">
        <v>429.75</v>
      </c>
    </row>
    <row r="232" spans="1:1" x14ac:dyDescent="0.35">
      <c r="A232" s="23">
        <v>174.92999999999998</v>
      </c>
    </row>
    <row r="233" spans="1:1" x14ac:dyDescent="0.35">
      <c r="A233" s="23">
        <v>244.35</v>
      </c>
    </row>
    <row r="234" spans="1:1" x14ac:dyDescent="0.35">
      <c r="A234" s="21">
        <v>436.5</v>
      </c>
    </row>
    <row r="235" spans="1:1" x14ac:dyDescent="0.35">
      <c r="A235" s="23">
        <v>289.22000000000003</v>
      </c>
    </row>
    <row r="236" spans="1:1" x14ac:dyDescent="0.35">
      <c r="A236" s="21">
        <v>438.75</v>
      </c>
    </row>
    <row r="237" spans="1:1" x14ac:dyDescent="0.35">
      <c r="A237" s="23">
        <v>-64.609999999999957</v>
      </c>
    </row>
    <row r="238" spans="1:1" x14ac:dyDescent="0.35">
      <c r="A238" s="23">
        <v>159.26999999999998</v>
      </c>
    </row>
    <row r="239" spans="1:1" x14ac:dyDescent="0.35">
      <c r="A239" s="21">
        <v>450</v>
      </c>
    </row>
    <row r="240" spans="1:1" x14ac:dyDescent="0.35">
      <c r="A240" s="23">
        <v>-75.5</v>
      </c>
    </row>
    <row r="241" spans="1:1" x14ac:dyDescent="0.35">
      <c r="A241" s="23">
        <v>369.36</v>
      </c>
    </row>
    <row r="242" spans="1:1" x14ac:dyDescent="0.35">
      <c r="A242" s="21">
        <v>452.25</v>
      </c>
    </row>
    <row r="243" spans="1:1" x14ac:dyDescent="0.35">
      <c r="A243" s="23">
        <v>396.6</v>
      </c>
    </row>
    <row r="244" spans="1:1" x14ac:dyDescent="0.35">
      <c r="A244" s="21">
        <v>456.75</v>
      </c>
    </row>
    <row r="245" spans="1:1" x14ac:dyDescent="0.35">
      <c r="A245" s="23">
        <v>296.67</v>
      </c>
    </row>
    <row r="246" spans="1:1" x14ac:dyDescent="0.35">
      <c r="A246" s="21">
        <v>459</v>
      </c>
    </row>
    <row r="247" spans="1:1" x14ac:dyDescent="0.35">
      <c r="A247" s="23">
        <v>262.64999999999998</v>
      </c>
    </row>
    <row r="248" spans="1:1" x14ac:dyDescent="0.35">
      <c r="A248" s="21">
        <v>463.5</v>
      </c>
    </row>
    <row r="249" spans="1:1" x14ac:dyDescent="0.35">
      <c r="A249" s="23">
        <v>131.74</v>
      </c>
    </row>
    <row r="250" spans="1:1" x14ac:dyDescent="0.35">
      <c r="A250" s="23">
        <v>166.06</v>
      </c>
    </row>
    <row r="251" spans="1:1" x14ac:dyDescent="0.35">
      <c r="A251" s="23">
        <v>194.21999999999997</v>
      </c>
    </row>
    <row r="252" spans="1:1" x14ac:dyDescent="0.35">
      <c r="A252" s="21">
        <v>465.75</v>
      </c>
    </row>
    <row r="253" spans="1:1" x14ac:dyDescent="0.35">
      <c r="A253" s="23">
        <v>-28.21999999999997</v>
      </c>
    </row>
    <row r="254" spans="1:1" x14ac:dyDescent="0.35">
      <c r="A254" s="23">
        <v>159.51</v>
      </c>
    </row>
    <row r="255" spans="1:1" x14ac:dyDescent="0.35">
      <c r="A255" s="23">
        <v>219.14999999999998</v>
      </c>
    </row>
    <row r="256" spans="1:1" x14ac:dyDescent="0.35">
      <c r="A256" s="21">
        <v>470.25</v>
      </c>
    </row>
    <row r="257" spans="1:1" x14ac:dyDescent="0.35">
      <c r="A257" s="23">
        <v>337.77</v>
      </c>
    </row>
    <row r="258" spans="1:1" x14ac:dyDescent="0.35">
      <c r="A258" s="21">
        <v>472.5</v>
      </c>
    </row>
    <row r="259" spans="1:1" x14ac:dyDescent="0.35">
      <c r="A259" s="23">
        <v>64.5</v>
      </c>
    </row>
    <row r="260" spans="1:1" x14ac:dyDescent="0.35">
      <c r="A260" s="23">
        <v>302.44</v>
      </c>
    </row>
    <row r="261" spans="1:1" x14ac:dyDescent="0.35">
      <c r="A261" s="21">
        <v>479.25</v>
      </c>
    </row>
    <row r="262" spans="1:1" x14ac:dyDescent="0.35">
      <c r="A262" s="23">
        <v>84.57</v>
      </c>
    </row>
    <row r="263" spans="1:1" x14ac:dyDescent="0.35">
      <c r="A263" s="23">
        <v>173.01</v>
      </c>
    </row>
    <row r="264" spans="1:1" x14ac:dyDescent="0.35">
      <c r="A264" s="21">
        <v>495</v>
      </c>
    </row>
    <row r="265" spans="1:1" x14ac:dyDescent="0.35">
      <c r="A265" s="23">
        <v>-251.21000000000004</v>
      </c>
    </row>
    <row r="266" spans="1:1" x14ac:dyDescent="0.35">
      <c r="A266" s="21">
        <v>497.25</v>
      </c>
    </row>
    <row r="267" spans="1:1" x14ac:dyDescent="0.35">
      <c r="A267" s="23">
        <v>272.85000000000002</v>
      </c>
    </row>
    <row r="268" spans="1:1" x14ac:dyDescent="0.35">
      <c r="A268" s="21">
        <v>504</v>
      </c>
    </row>
    <row r="269" spans="1:1" x14ac:dyDescent="0.35">
      <c r="A269" s="23">
        <v>180.59999999999997</v>
      </c>
    </row>
    <row r="270" spans="1:1" x14ac:dyDescent="0.35">
      <c r="A270" s="23">
        <v>208.07999999999998</v>
      </c>
    </row>
    <row r="271" spans="1:1" x14ac:dyDescent="0.35">
      <c r="A271" s="21">
        <v>510.75</v>
      </c>
    </row>
    <row r="272" spans="1:1" x14ac:dyDescent="0.35">
      <c r="A272" s="23">
        <v>-35.769999999999982</v>
      </c>
    </row>
    <row r="273" spans="1:1" x14ac:dyDescent="0.35">
      <c r="A273" s="23">
        <v>247.70999999999998</v>
      </c>
    </row>
    <row r="274" spans="1:1" x14ac:dyDescent="0.35">
      <c r="A274" s="21">
        <v>515.25</v>
      </c>
    </row>
    <row r="275" spans="1:1" x14ac:dyDescent="0.35">
      <c r="A275" s="23">
        <v>183.49</v>
      </c>
    </row>
    <row r="276" spans="1:1" x14ac:dyDescent="0.35">
      <c r="A276" s="23">
        <v>359.21000000000004</v>
      </c>
    </row>
    <row r="277" spans="1:1" x14ac:dyDescent="0.35">
      <c r="A277" s="21">
        <v>519.75</v>
      </c>
    </row>
    <row r="278" spans="1:1" x14ac:dyDescent="0.35">
      <c r="A278" s="23">
        <v>-89.830000000000041</v>
      </c>
    </row>
    <row r="279" spans="1:1" x14ac:dyDescent="0.35">
      <c r="A279" s="21">
        <v>524.25</v>
      </c>
    </row>
    <row r="280" spans="1:1" x14ac:dyDescent="0.35">
      <c r="A280" s="23">
        <v>186.77000000000004</v>
      </c>
    </row>
    <row r="281" spans="1:1" x14ac:dyDescent="0.35">
      <c r="A281" s="23">
        <v>211.89</v>
      </c>
    </row>
    <row r="282" spans="1:1" x14ac:dyDescent="0.35">
      <c r="A282" s="23">
        <v>324.92</v>
      </c>
    </row>
    <row r="283" spans="1:1" x14ac:dyDescent="0.35">
      <c r="A283" s="21">
        <v>526.5</v>
      </c>
    </row>
    <row r="284" spans="1:1" x14ac:dyDescent="0.35">
      <c r="A284" s="23">
        <v>118.39999999999998</v>
      </c>
    </row>
    <row r="285" spans="1:1" x14ac:dyDescent="0.35">
      <c r="A285" s="23">
        <v>307.38</v>
      </c>
    </row>
    <row r="286" spans="1:1" x14ac:dyDescent="0.35">
      <c r="A286" s="21">
        <v>528.75</v>
      </c>
    </row>
    <row r="287" spans="1:1" x14ac:dyDescent="0.35">
      <c r="A287" s="23">
        <v>19.670000000000016</v>
      </c>
    </row>
    <row r="288" spans="1:1" x14ac:dyDescent="0.35">
      <c r="A288" s="23">
        <v>145.51</v>
      </c>
    </row>
    <row r="289" spans="1:1" x14ac:dyDescent="0.35">
      <c r="A289" s="21">
        <v>531</v>
      </c>
    </row>
    <row r="290" spans="1:1" x14ac:dyDescent="0.35">
      <c r="A290" s="23">
        <v>-404.39</v>
      </c>
    </row>
    <row r="291" spans="1:1" x14ac:dyDescent="0.35">
      <c r="A291" s="21">
        <v>540</v>
      </c>
    </row>
    <row r="292" spans="1:1" x14ac:dyDescent="0.35">
      <c r="A292" s="23">
        <v>170.09999999999997</v>
      </c>
    </row>
    <row r="293" spans="1:1" x14ac:dyDescent="0.35">
      <c r="A293" s="23">
        <v>239.7</v>
      </c>
    </row>
    <row r="294" spans="1:1" x14ac:dyDescent="0.35">
      <c r="A294" s="21">
        <v>542.25</v>
      </c>
    </row>
    <row r="295" spans="1:1" x14ac:dyDescent="0.35">
      <c r="A295" s="23">
        <v>280.45</v>
      </c>
    </row>
    <row r="296" spans="1:1" x14ac:dyDescent="0.35">
      <c r="A296" s="21">
        <v>544.5</v>
      </c>
    </row>
    <row r="297" spans="1:1" x14ac:dyDescent="0.35">
      <c r="A297" s="23">
        <v>-37.169999999999959</v>
      </c>
    </row>
    <row r="298" spans="1:1" x14ac:dyDescent="0.35">
      <c r="A298" s="21">
        <v>546.75</v>
      </c>
    </row>
    <row r="299" spans="1:1" x14ac:dyDescent="0.35">
      <c r="A299" s="23">
        <v>168.63</v>
      </c>
    </row>
    <row r="300" spans="1:1" x14ac:dyDescent="0.35">
      <c r="A300" s="23">
        <v>172.75</v>
      </c>
    </row>
    <row r="301" spans="1:1" x14ac:dyDescent="0.35">
      <c r="A301" s="23">
        <v>281.09999999999997</v>
      </c>
    </row>
    <row r="302" spans="1:1" x14ac:dyDescent="0.35">
      <c r="A302" s="21">
        <v>553.5</v>
      </c>
    </row>
    <row r="303" spans="1:1" x14ac:dyDescent="0.35">
      <c r="A303" s="23">
        <v>21.540000000000077</v>
      </c>
    </row>
    <row r="304" spans="1:1" x14ac:dyDescent="0.35">
      <c r="A304" s="21">
        <v>555.75</v>
      </c>
    </row>
    <row r="305" spans="1:1" x14ac:dyDescent="0.35">
      <c r="A305" s="23">
        <v>-285.04999999999995</v>
      </c>
    </row>
    <row r="306" spans="1:1" x14ac:dyDescent="0.35">
      <c r="A306" s="21">
        <v>562.5</v>
      </c>
    </row>
    <row r="307" spans="1:1" x14ac:dyDescent="0.35">
      <c r="A307" s="23">
        <v>-425.43999999999994</v>
      </c>
    </row>
    <row r="308" spans="1:1" x14ac:dyDescent="0.35">
      <c r="A308" s="21">
        <v>564.75</v>
      </c>
    </row>
    <row r="309" spans="1:1" x14ac:dyDescent="0.35">
      <c r="A309" s="23">
        <v>81.949999999999989</v>
      </c>
    </row>
    <row r="310" spans="1:1" x14ac:dyDescent="0.35">
      <c r="A310" s="21">
        <v>567</v>
      </c>
    </row>
    <row r="311" spans="1:1" x14ac:dyDescent="0.35">
      <c r="A311" s="23">
        <v>357.84000000000003</v>
      </c>
    </row>
    <row r="312" spans="1:1" x14ac:dyDescent="0.35">
      <c r="A312" s="21">
        <v>569.25</v>
      </c>
    </row>
    <row r="313" spans="1:1" x14ac:dyDescent="0.35">
      <c r="A313" s="23">
        <v>463.40999999999997</v>
      </c>
    </row>
    <row r="314" spans="1:1" x14ac:dyDescent="0.35">
      <c r="A314" s="21">
        <v>576</v>
      </c>
    </row>
    <row r="315" spans="1:1" x14ac:dyDescent="0.35">
      <c r="A315" s="23">
        <v>206.39999999999998</v>
      </c>
    </row>
    <row r="316" spans="1:1" x14ac:dyDescent="0.35">
      <c r="A316" s="21">
        <v>578.25</v>
      </c>
    </row>
    <row r="317" spans="1:1" x14ac:dyDescent="0.35">
      <c r="A317" s="23">
        <v>224.15999999999997</v>
      </c>
    </row>
    <row r="318" spans="1:1" x14ac:dyDescent="0.35">
      <c r="A318" s="21">
        <v>580.5</v>
      </c>
    </row>
    <row r="319" spans="1:1" x14ac:dyDescent="0.35">
      <c r="A319" s="23">
        <v>130.05000000000001</v>
      </c>
    </row>
    <row r="320" spans="1:1" x14ac:dyDescent="0.35">
      <c r="A320" s="23">
        <v>207.05</v>
      </c>
    </row>
    <row r="321" spans="1:1" x14ac:dyDescent="0.35">
      <c r="A321" s="21">
        <v>587.25</v>
      </c>
    </row>
    <row r="322" spans="1:1" x14ac:dyDescent="0.35">
      <c r="A322" s="23">
        <v>16.050000000000068</v>
      </c>
    </row>
    <row r="323" spans="1:1" x14ac:dyDescent="0.35">
      <c r="A323" s="21">
        <v>591.75</v>
      </c>
    </row>
    <row r="324" spans="1:1" x14ac:dyDescent="0.35">
      <c r="A324" s="23">
        <v>180.24</v>
      </c>
    </row>
    <row r="325" spans="1:1" x14ac:dyDescent="0.35">
      <c r="A325" s="23">
        <v>470.78999999999996</v>
      </c>
    </row>
    <row r="326" spans="1:1" x14ac:dyDescent="0.35">
      <c r="A326" s="21">
        <v>594</v>
      </c>
    </row>
    <row r="327" spans="1:1" x14ac:dyDescent="0.35">
      <c r="A327" s="23">
        <v>-122.54999999999995</v>
      </c>
    </row>
    <row r="328" spans="1:1" x14ac:dyDescent="0.35">
      <c r="A328" s="23">
        <v>385.28999999999996</v>
      </c>
    </row>
    <row r="329" spans="1:1" x14ac:dyDescent="0.35">
      <c r="A329" s="23">
        <v>394.12</v>
      </c>
    </row>
    <row r="330" spans="1:1" x14ac:dyDescent="0.35">
      <c r="A330" s="21">
        <v>598.5</v>
      </c>
    </row>
    <row r="331" spans="1:1" x14ac:dyDescent="0.35">
      <c r="A331" s="23">
        <v>354.16</v>
      </c>
    </row>
    <row r="332" spans="1:1" x14ac:dyDescent="0.35">
      <c r="A332" s="21">
        <v>603</v>
      </c>
    </row>
    <row r="333" spans="1:1" x14ac:dyDescent="0.35">
      <c r="A333" s="23">
        <v>422.88</v>
      </c>
    </row>
    <row r="334" spans="1:1" x14ac:dyDescent="0.35">
      <c r="A334" s="21">
        <v>605.25</v>
      </c>
    </row>
    <row r="335" spans="1:1" x14ac:dyDescent="0.35">
      <c r="A335" s="23">
        <v>389.59000000000003</v>
      </c>
    </row>
    <row r="336" spans="1:1" x14ac:dyDescent="0.35">
      <c r="A336" s="21">
        <v>607.5</v>
      </c>
    </row>
    <row r="337" spans="1:1" x14ac:dyDescent="0.35">
      <c r="A337" s="23">
        <v>245.82</v>
      </c>
    </row>
    <row r="338" spans="1:1" x14ac:dyDescent="0.35">
      <c r="A338" s="23">
        <v>381.74</v>
      </c>
    </row>
    <row r="339" spans="1:1" x14ac:dyDescent="0.35">
      <c r="A339" s="21">
        <v>612</v>
      </c>
    </row>
    <row r="340" spans="1:1" x14ac:dyDescent="0.35">
      <c r="A340" s="23">
        <v>348.37</v>
      </c>
    </row>
    <row r="341" spans="1:1" x14ac:dyDescent="0.35">
      <c r="A341" s="21">
        <v>614.25</v>
      </c>
    </row>
    <row r="342" spans="1:1" x14ac:dyDescent="0.35">
      <c r="A342" s="23">
        <v>193.16999999999996</v>
      </c>
    </row>
    <row r="343" spans="1:1" x14ac:dyDescent="0.35">
      <c r="A343" s="21">
        <v>616.5</v>
      </c>
    </row>
    <row r="344" spans="1:1" x14ac:dyDescent="0.35">
      <c r="A344" s="23">
        <v>86.100000000000023</v>
      </c>
    </row>
    <row r="345" spans="1:1" x14ac:dyDescent="0.35">
      <c r="A345" s="21">
        <v>623.25</v>
      </c>
    </row>
    <row r="346" spans="1:1" x14ac:dyDescent="0.35">
      <c r="A346" s="23">
        <v>375.89</v>
      </c>
    </row>
    <row r="347" spans="1:1" x14ac:dyDescent="0.35">
      <c r="A347" s="21">
        <v>625.5</v>
      </c>
    </row>
    <row r="348" spans="1:1" x14ac:dyDescent="0.35">
      <c r="A348" s="23">
        <v>546</v>
      </c>
    </row>
    <row r="349" spans="1:1" x14ac:dyDescent="0.35">
      <c r="A349" s="21">
        <v>627.75</v>
      </c>
    </row>
    <row r="350" spans="1:1" x14ac:dyDescent="0.35">
      <c r="A350" s="23">
        <v>370.01</v>
      </c>
    </row>
    <row r="351" spans="1:1" x14ac:dyDescent="0.35">
      <c r="A351" s="23">
        <v>506.78999999999996</v>
      </c>
    </row>
    <row r="352" spans="1:1" x14ac:dyDescent="0.35">
      <c r="A352" s="21">
        <v>630</v>
      </c>
    </row>
    <row r="353" spans="1:1" x14ac:dyDescent="0.35">
      <c r="A353" s="23">
        <v>372.8</v>
      </c>
    </row>
    <row r="354" spans="1:1" x14ac:dyDescent="0.35">
      <c r="A354" s="21">
        <v>639</v>
      </c>
    </row>
    <row r="355" spans="1:1" x14ac:dyDescent="0.35">
      <c r="A355" s="23">
        <v>13.399999999999977</v>
      </c>
    </row>
    <row r="356" spans="1:1" x14ac:dyDescent="0.35">
      <c r="A356" s="21">
        <v>645.75</v>
      </c>
    </row>
    <row r="357" spans="1:1" x14ac:dyDescent="0.35">
      <c r="A357" s="23">
        <v>422.97</v>
      </c>
    </row>
    <row r="358" spans="1:1" x14ac:dyDescent="0.35">
      <c r="A358" s="21">
        <v>648</v>
      </c>
    </row>
    <row r="359" spans="1:1" x14ac:dyDescent="0.35">
      <c r="A359" s="23">
        <v>377.45</v>
      </c>
    </row>
    <row r="360" spans="1:1" x14ac:dyDescent="0.35">
      <c r="A360" s="21">
        <v>650.25</v>
      </c>
    </row>
    <row r="361" spans="1:1" x14ac:dyDescent="0.35">
      <c r="A361" s="23">
        <v>418.35</v>
      </c>
    </row>
    <row r="362" spans="1:1" x14ac:dyDescent="0.35">
      <c r="A362" s="21">
        <v>654.75</v>
      </c>
    </row>
    <row r="363" spans="1:1" x14ac:dyDescent="0.35">
      <c r="A363" s="23">
        <v>205.95</v>
      </c>
    </row>
    <row r="364" spans="1:1" x14ac:dyDescent="0.35">
      <c r="A364" s="21">
        <v>657</v>
      </c>
    </row>
    <row r="365" spans="1:1" x14ac:dyDescent="0.35">
      <c r="A365" s="23">
        <v>499.25</v>
      </c>
    </row>
    <row r="366" spans="1:1" x14ac:dyDescent="0.35">
      <c r="A366" s="21">
        <v>659.25</v>
      </c>
    </row>
    <row r="367" spans="1:1" x14ac:dyDescent="0.35">
      <c r="A367" s="23">
        <v>175.26</v>
      </c>
    </row>
    <row r="368" spans="1:1" x14ac:dyDescent="0.35">
      <c r="A368" s="23">
        <v>240.02999999999997</v>
      </c>
    </row>
    <row r="369" spans="1:1" x14ac:dyDescent="0.35">
      <c r="A369" s="21">
        <v>666</v>
      </c>
    </row>
    <row r="370" spans="1:1" x14ac:dyDescent="0.35">
      <c r="A370" s="23">
        <v>533.52</v>
      </c>
    </row>
    <row r="371" spans="1:1" x14ac:dyDescent="0.35">
      <c r="A371" s="21">
        <v>677.25</v>
      </c>
    </row>
    <row r="372" spans="1:1" x14ac:dyDescent="0.35">
      <c r="A372" s="23">
        <v>-216.10000000000002</v>
      </c>
    </row>
    <row r="373" spans="1:1" x14ac:dyDescent="0.35">
      <c r="A373" s="23">
        <v>355.21000000000004</v>
      </c>
    </row>
    <row r="374" spans="1:1" x14ac:dyDescent="0.35">
      <c r="A374" s="21">
        <v>679.5</v>
      </c>
    </row>
    <row r="375" spans="1:1" x14ac:dyDescent="0.35">
      <c r="A375" s="23">
        <v>-35.17999999999995</v>
      </c>
    </row>
    <row r="376" spans="1:1" x14ac:dyDescent="0.35">
      <c r="A376" s="21">
        <v>681.75</v>
      </c>
    </row>
    <row r="377" spans="1:1" x14ac:dyDescent="0.35">
      <c r="A377" s="23">
        <v>524</v>
      </c>
    </row>
    <row r="378" spans="1:1" x14ac:dyDescent="0.35">
      <c r="A378" s="21">
        <v>684</v>
      </c>
    </row>
    <row r="379" spans="1:1" x14ac:dyDescent="0.35">
      <c r="A379" s="23">
        <v>-99.639999999999986</v>
      </c>
    </row>
    <row r="380" spans="1:1" x14ac:dyDescent="0.35">
      <c r="A380" s="23">
        <v>305.88</v>
      </c>
    </row>
    <row r="381" spans="1:1" x14ac:dyDescent="0.35">
      <c r="A381" s="21">
        <v>686.25</v>
      </c>
    </row>
    <row r="382" spans="1:1" x14ac:dyDescent="0.35">
      <c r="A382" s="23">
        <v>389.8</v>
      </c>
    </row>
    <row r="383" spans="1:1" x14ac:dyDescent="0.35">
      <c r="A383" s="23">
        <v>423.25</v>
      </c>
    </row>
    <row r="384" spans="1:1" x14ac:dyDescent="0.35">
      <c r="A384" s="21">
        <v>688.5</v>
      </c>
    </row>
    <row r="385" spans="1:1" x14ac:dyDescent="0.35">
      <c r="A385" s="23">
        <v>39.389999999999986</v>
      </c>
    </row>
    <row r="386" spans="1:1" x14ac:dyDescent="0.35">
      <c r="A386" s="21">
        <v>693</v>
      </c>
    </row>
    <row r="387" spans="1:1" x14ac:dyDescent="0.35">
      <c r="A387" s="23">
        <v>460.6</v>
      </c>
    </row>
    <row r="388" spans="1:1" x14ac:dyDescent="0.35">
      <c r="A388" s="23">
        <v>556.91999999999996</v>
      </c>
    </row>
    <row r="389" spans="1:1" x14ac:dyDescent="0.35">
      <c r="A389" s="21">
        <v>708.75</v>
      </c>
    </row>
    <row r="390" spans="1:1" x14ac:dyDescent="0.35">
      <c r="A390" s="23">
        <v>15.149999999999977</v>
      </c>
    </row>
    <row r="391" spans="1:1" x14ac:dyDescent="0.35">
      <c r="A391" s="21">
        <v>711</v>
      </c>
    </row>
    <row r="392" spans="1:1" x14ac:dyDescent="0.35">
      <c r="A392" s="23">
        <v>406.84999999999997</v>
      </c>
    </row>
    <row r="393" spans="1:1" x14ac:dyDescent="0.35">
      <c r="A393" s="21">
        <v>713.25</v>
      </c>
    </row>
    <row r="394" spans="1:1" x14ac:dyDescent="0.35">
      <c r="A394" s="23">
        <v>198.45000000000005</v>
      </c>
    </row>
    <row r="395" spans="1:1" x14ac:dyDescent="0.35">
      <c r="A395" s="23">
        <v>261.14999999999998</v>
      </c>
    </row>
    <row r="396" spans="1:1" x14ac:dyDescent="0.35">
      <c r="A396" s="23">
        <v>405.25</v>
      </c>
    </row>
    <row r="397" spans="1:1" x14ac:dyDescent="0.35">
      <c r="A397" s="23">
        <v>458.15999999999997</v>
      </c>
    </row>
    <row r="398" spans="1:1" x14ac:dyDescent="0.35">
      <c r="A398" s="21">
        <v>715.5</v>
      </c>
    </row>
    <row r="399" spans="1:1" x14ac:dyDescent="0.35">
      <c r="A399" s="23">
        <v>487.98</v>
      </c>
    </row>
    <row r="400" spans="1:1" x14ac:dyDescent="0.35">
      <c r="A400" s="21">
        <v>720</v>
      </c>
    </row>
    <row r="401" spans="1:1" x14ac:dyDescent="0.35">
      <c r="A401" s="23">
        <v>483.3</v>
      </c>
    </row>
    <row r="402" spans="1:1" x14ac:dyDescent="0.35">
      <c r="A402" s="21">
        <v>722.25</v>
      </c>
    </row>
    <row r="403" spans="1:1" x14ac:dyDescent="0.35">
      <c r="A403" s="23">
        <v>471.09000000000003</v>
      </c>
    </row>
    <row r="404" spans="1:1" x14ac:dyDescent="0.35">
      <c r="A404" s="21">
        <v>726.75</v>
      </c>
    </row>
    <row r="405" spans="1:1" x14ac:dyDescent="0.35">
      <c r="A405" s="23">
        <v>-229.65999999999997</v>
      </c>
    </row>
    <row r="406" spans="1:1" x14ac:dyDescent="0.35">
      <c r="A406" s="23">
        <v>405.89</v>
      </c>
    </row>
    <row r="407" spans="1:1" x14ac:dyDescent="0.35">
      <c r="A407" s="21">
        <v>738</v>
      </c>
    </row>
    <row r="408" spans="1:1" x14ac:dyDescent="0.35">
      <c r="A408" s="23">
        <v>206.04000000000008</v>
      </c>
    </row>
    <row r="409" spans="1:1" x14ac:dyDescent="0.35">
      <c r="A409" s="21">
        <v>740.25</v>
      </c>
    </row>
    <row r="410" spans="1:1" x14ac:dyDescent="0.35">
      <c r="A410" s="23">
        <v>265.49</v>
      </c>
    </row>
    <row r="411" spans="1:1" x14ac:dyDescent="0.35">
      <c r="A411" s="21">
        <v>742.5</v>
      </c>
    </row>
    <row r="412" spans="1:1" x14ac:dyDescent="0.35">
      <c r="A412" s="23">
        <v>210.54000000000008</v>
      </c>
    </row>
    <row r="413" spans="1:1" x14ac:dyDescent="0.35">
      <c r="A413" s="21">
        <v>749.25</v>
      </c>
    </row>
    <row r="414" spans="1:1" x14ac:dyDescent="0.35">
      <c r="A414" s="23">
        <v>34.25</v>
      </c>
    </row>
    <row r="415" spans="1:1" x14ac:dyDescent="0.35">
      <c r="A415" s="21">
        <v>756</v>
      </c>
    </row>
    <row r="416" spans="1:1" x14ac:dyDescent="0.35">
      <c r="A416" s="23">
        <v>35.280000000000086</v>
      </c>
    </row>
    <row r="417" spans="1:1" x14ac:dyDescent="0.35">
      <c r="A417" s="21">
        <v>758.25</v>
      </c>
    </row>
    <row r="418" spans="1:1" x14ac:dyDescent="0.35">
      <c r="A418" s="23">
        <v>299.08</v>
      </c>
    </row>
    <row r="419" spans="1:1" x14ac:dyDescent="0.35">
      <c r="A419" s="21">
        <v>762.75</v>
      </c>
    </row>
    <row r="420" spans="1:1" x14ac:dyDescent="0.35">
      <c r="A420" s="23">
        <v>30.590000000000032</v>
      </c>
    </row>
    <row r="421" spans="1:1" x14ac:dyDescent="0.35">
      <c r="A421" s="21">
        <v>765</v>
      </c>
    </row>
    <row r="422" spans="1:1" x14ac:dyDescent="0.35">
      <c r="A422" s="23">
        <v>494.45</v>
      </c>
    </row>
    <row r="423" spans="1:1" x14ac:dyDescent="0.35">
      <c r="A423" s="21">
        <v>767.25</v>
      </c>
    </row>
    <row r="424" spans="1:1" x14ac:dyDescent="0.35">
      <c r="A424" s="23">
        <v>174.35000000000002</v>
      </c>
    </row>
    <row r="425" spans="1:1" x14ac:dyDescent="0.35">
      <c r="A425" s="21">
        <v>769.5</v>
      </c>
    </row>
    <row r="426" spans="1:1" x14ac:dyDescent="0.35">
      <c r="A426" s="23">
        <v>276.29999999999995</v>
      </c>
    </row>
    <row r="427" spans="1:1" x14ac:dyDescent="0.35">
      <c r="A427" s="23">
        <v>508.8</v>
      </c>
    </row>
    <row r="428" spans="1:1" x14ac:dyDescent="0.35">
      <c r="A428" s="21">
        <v>771.75</v>
      </c>
    </row>
    <row r="429" spans="1:1" x14ac:dyDescent="0.35">
      <c r="A429" s="23">
        <v>136.83000000000004</v>
      </c>
    </row>
    <row r="430" spans="1:1" x14ac:dyDescent="0.35">
      <c r="A430" s="23">
        <v>630.63</v>
      </c>
    </row>
    <row r="431" spans="1:1" x14ac:dyDescent="0.35">
      <c r="A431" s="21">
        <v>778.5</v>
      </c>
    </row>
    <row r="432" spans="1:1" x14ac:dyDescent="0.35">
      <c r="A432" s="23">
        <v>-135.87</v>
      </c>
    </row>
    <row r="433" spans="1:1" x14ac:dyDescent="0.35">
      <c r="A433" s="21">
        <v>783</v>
      </c>
    </row>
    <row r="434" spans="1:1" x14ac:dyDescent="0.35">
      <c r="A434" s="23">
        <v>488.44</v>
      </c>
    </row>
    <row r="435" spans="1:1" x14ac:dyDescent="0.35">
      <c r="A435" s="21">
        <v>789.75</v>
      </c>
    </row>
    <row r="436" spans="1:1" x14ac:dyDescent="0.35">
      <c r="A436" s="23">
        <v>-135.13</v>
      </c>
    </row>
    <row r="437" spans="1:1" x14ac:dyDescent="0.35">
      <c r="A437" s="23">
        <v>510.97</v>
      </c>
    </row>
    <row r="438" spans="1:1" x14ac:dyDescent="0.35">
      <c r="A438" s="23">
        <v>635.19000000000005</v>
      </c>
    </row>
    <row r="439" spans="1:1" x14ac:dyDescent="0.35">
      <c r="A439" s="21">
        <v>801</v>
      </c>
    </row>
    <row r="440" spans="1:1" x14ac:dyDescent="0.35">
      <c r="A440" s="23">
        <v>-119.91999999999996</v>
      </c>
    </row>
    <row r="441" spans="1:1" x14ac:dyDescent="0.35">
      <c r="A441" s="23">
        <v>34.519999999999982</v>
      </c>
    </row>
    <row r="442" spans="1:1" x14ac:dyDescent="0.35">
      <c r="A442" s="21">
        <v>803.25</v>
      </c>
    </row>
    <row r="443" spans="1:1" x14ac:dyDescent="0.35">
      <c r="A443" s="23">
        <v>504.45</v>
      </c>
    </row>
    <row r="444" spans="1:1" x14ac:dyDescent="0.35">
      <c r="A444" s="23">
        <v>517.24</v>
      </c>
    </row>
    <row r="445" spans="1:1" x14ac:dyDescent="0.35">
      <c r="A445" s="21">
        <v>807.75</v>
      </c>
    </row>
    <row r="446" spans="1:1" x14ac:dyDescent="0.35">
      <c r="A446" s="23">
        <v>319.68</v>
      </c>
    </row>
    <row r="447" spans="1:1" x14ac:dyDescent="0.35">
      <c r="A447" s="21">
        <v>810</v>
      </c>
    </row>
    <row r="448" spans="1:1" x14ac:dyDescent="0.35">
      <c r="A448" s="23">
        <v>333.23999999999995</v>
      </c>
    </row>
    <row r="449" spans="1:1" x14ac:dyDescent="0.35">
      <c r="A449" s="21">
        <v>812.25</v>
      </c>
    </row>
    <row r="450" spans="1:1" x14ac:dyDescent="0.35">
      <c r="A450" s="23">
        <v>143.01</v>
      </c>
    </row>
    <row r="451" spans="1:1" x14ac:dyDescent="0.35">
      <c r="A451" s="21">
        <v>816.75</v>
      </c>
    </row>
    <row r="452" spans="1:1" x14ac:dyDescent="0.35">
      <c r="A452" s="23">
        <v>527.45000000000005</v>
      </c>
    </row>
    <row r="453" spans="1:1" x14ac:dyDescent="0.35">
      <c r="A453" s="23">
        <v>609.75</v>
      </c>
    </row>
    <row r="454" spans="1:1" x14ac:dyDescent="0.35">
      <c r="A454" s="21">
        <v>819</v>
      </c>
    </row>
    <row r="455" spans="1:1" x14ac:dyDescent="0.35">
      <c r="A455" s="23">
        <v>298.48</v>
      </c>
    </row>
    <row r="456" spans="1:1" x14ac:dyDescent="0.35">
      <c r="A456" s="23">
        <v>567.84</v>
      </c>
    </row>
    <row r="457" spans="1:1" x14ac:dyDescent="0.35">
      <c r="A457" s="21">
        <v>830.25</v>
      </c>
    </row>
    <row r="458" spans="1:1" x14ac:dyDescent="0.35">
      <c r="A458" s="23">
        <v>298.29000000000008</v>
      </c>
    </row>
    <row r="459" spans="1:1" x14ac:dyDescent="0.35">
      <c r="A459" s="21">
        <v>832.5</v>
      </c>
    </row>
    <row r="460" spans="1:1" x14ac:dyDescent="0.35">
      <c r="A460" s="23">
        <v>124.38</v>
      </c>
    </row>
    <row r="461" spans="1:1" x14ac:dyDescent="0.35">
      <c r="A461" s="23">
        <v>643.20000000000005</v>
      </c>
    </row>
    <row r="462" spans="1:1" x14ac:dyDescent="0.35">
      <c r="A462" s="21">
        <v>839.25</v>
      </c>
    </row>
    <row r="463" spans="1:1" x14ac:dyDescent="0.35">
      <c r="A463" s="23">
        <v>238.64999999999998</v>
      </c>
    </row>
    <row r="464" spans="1:1" x14ac:dyDescent="0.35">
      <c r="A464" s="21">
        <v>841.5</v>
      </c>
    </row>
    <row r="465" spans="1:1" x14ac:dyDescent="0.35">
      <c r="A465" s="23">
        <v>332.69</v>
      </c>
    </row>
    <row r="466" spans="1:1" x14ac:dyDescent="0.35">
      <c r="A466" s="21">
        <v>848.25</v>
      </c>
    </row>
    <row r="467" spans="1:1" x14ac:dyDescent="0.35">
      <c r="A467" s="23">
        <v>378.55</v>
      </c>
    </row>
    <row r="468" spans="1:1" x14ac:dyDescent="0.35">
      <c r="A468" s="21">
        <v>850.5</v>
      </c>
    </row>
    <row r="469" spans="1:1" x14ac:dyDescent="0.35">
      <c r="A469" s="23">
        <v>192.14999999999998</v>
      </c>
    </row>
    <row r="470" spans="1:1" x14ac:dyDescent="0.35">
      <c r="A470" s="21">
        <v>855</v>
      </c>
    </row>
    <row r="471" spans="1:1" x14ac:dyDescent="0.35">
      <c r="A471" s="23">
        <v>263.15999999999997</v>
      </c>
    </row>
    <row r="472" spans="1:1" x14ac:dyDescent="0.35">
      <c r="A472" s="23">
        <v>345.35999999999996</v>
      </c>
    </row>
    <row r="473" spans="1:1" x14ac:dyDescent="0.35">
      <c r="A473" s="21">
        <v>861.75</v>
      </c>
    </row>
    <row r="474" spans="1:1" x14ac:dyDescent="0.35">
      <c r="A474" s="23">
        <v>-651.69000000000005</v>
      </c>
    </row>
    <row r="475" spans="1:1" x14ac:dyDescent="0.35">
      <c r="A475" s="23">
        <v>509.33000000000004</v>
      </c>
    </row>
    <row r="476" spans="1:1" x14ac:dyDescent="0.35">
      <c r="A476" s="21">
        <v>870.75</v>
      </c>
    </row>
    <row r="477" spans="1:1" x14ac:dyDescent="0.35">
      <c r="A477" s="23">
        <v>572.13</v>
      </c>
    </row>
    <row r="478" spans="1:1" x14ac:dyDescent="0.35">
      <c r="A478" s="21">
        <v>877.5</v>
      </c>
    </row>
    <row r="479" spans="1:1" x14ac:dyDescent="0.35">
      <c r="A479" s="23">
        <v>279.10000000000002</v>
      </c>
    </row>
    <row r="480" spans="1:1" x14ac:dyDescent="0.35">
      <c r="A480" s="21">
        <v>884.25</v>
      </c>
    </row>
    <row r="481" spans="1:1" x14ac:dyDescent="0.35">
      <c r="A481" s="23">
        <v>263.75</v>
      </c>
    </row>
    <row r="482" spans="1:1" x14ac:dyDescent="0.35">
      <c r="A482" s="23">
        <v>521.30999999999995</v>
      </c>
    </row>
    <row r="483" spans="1:1" x14ac:dyDescent="0.35">
      <c r="A483" s="21">
        <v>900</v>
      </c>
    </row>
    <row r="484" spans="1:1" x14ac:dyDescent="0.35">
      <c r="A484" s="23">
        <v>505.5</v>
      </c>
    </row>
    <row r="485" spans="1:1" x14ac:dyDescent="0.35">
      <c r="A485" s="21">
        <v>904.5</v>
      </c>
    </row>
    <row r="486" spans="1:1" x14ac:dyDescent="0.35">
      <c r="A486" s="23">
        <v>718.02</v>
      </c>
    </row>
    <row r="487" spans="1:1" x14ac:dyDescent="0.35">
      <c r="A487" s="21">
        <v>911.25</v>
      </c>
    </row>
    <row r="488" spans="1:1" x14ac:dyDescent="0.35">
      <c r="A488" s="23">
        <v>206.69999999999993</v>
      </c>
    </row>
    <row r="489" spans="1:1" x14ac:dyDescent="0.35">
      <c r="A489" s="21">
        <v>918</v>
      </c>
    </row>
    <row r="490" spans="1:1" x14ac:dyDescent="0.35">
      <c r="A490" s="23">
        <v>-51.449999999999932</v>
      </c>
    </row>
    <row r="491" spans="1:1" x14ac:dyDescent="0.35">
      <c r="A491" s="21">
        <v>922.5</v>
      </c>
    </row>
    <row r="492" spans="1:1" x14ac:dyDescent="0.35">
      <c r="A492" s="23">
        <v>701.65</v>
      </c>
    </row>
    <row r="493" spans="1:1" x14ac:dyDescent="0.35">
      <c r="A493" s="21">
        <v>924.75</v>
      </c>
    </row>
    <row r="494" spans="1:1" x14ac:dyDescent="0.35">
      <c r="A494" s="23">
        <v>163.99</v>
      </c>
    </row>
    <row r="495" spans="1:1" x14ac:dyDescent="0.35">
      <c r="A495" s="21">
        <v>927</v>
      </c>
    </row>
    <row r="496" spans="1:1" x14ac:dyDescent="0.35">
      <c r="A496" s="23">
        <v>652.07999999999993</v>
      </c>
    </row>
    <row r="497" spans="1:1" x14ac:dyDescent="0.35">
      <c r="A497" s="23">
        <v>699.84</v>
      </c>
    </row>
    <row r="498" spans="1:1" x14ac:dyDescent="0.35">
      <c r="A498" s="21">
        <v>931.5</v>
      </c>
    </row>
    <row r="499" spans="1:1" x14ac:dyDescent="0.35">
      <c r="A499" s="23">
        <v>670.8</v>
      </c>
    </row>
    <row r="500" spans="1:1" x14ac:dyDescent="0.35">
      <c r="A500" s="21">
        <v>938.25</v>
      </c>
    </row>
    <row r="501" spans="1:1" x14ac:dyDescent="0.35">
      <c r="A501" s="23">
        <v>224.25</v>
      </c>
    </row>
    <row r="502" spans="1:1" x14ac:dyDescent="0.35">
      <c r="A502" s="21">
        <v>940.5</v>
      </c>
    </row>
    <row r="503" spans="1:1" x14ac:dyDescent="0.35">
      <c r="A503" s="23">
        <v>429</v>
      </c>
    </row>
    <row r="504" spans="1:1" x14ac:dyDescent="0.35">
      <c r="A504" s="21">
        <v>942.75</v>
      </c>
    </row>
    <row r="505" spans="1:1" x14ac:dyDescent="0.35">
      <c r="A505" s="23">
        <v>488.45</v>
      </c>
    </row>
    <row r="506" spans="1:1" x14ac:dyDescent="0.35">
      <c r="A506" s="21">
        <v>947.25</v>
      </c>
    </row>
    <row r="507" spans="1:1" x14ac:dyDescent="0.35">
      <c r="A507" s="23">
        <v>22.450000000000045</v>
      </c>
    </row>
    <row r="508" spans="1:1" x14ac:dyDescent="0.35">
      <c r="A508" s="23">
        <v>388.28999999999996</v>
      </c>
    </row>
    <row r="509" spans="1:1" x14ac:dyDescent="0.35">
      <c r="A509" s="23">
        <v>531.71</v>
      </c>
    </row>
    <row r="510" spans="1:1" x14ac:dyDescent="0.35">
      <c r="A510" s="21">
        <v>958.5</v>
      </c>
    </row>
    <row r="511" spans="1:1" x14ac:dyDescent="0.35">
      <c r="A511" s="23">
        <v>823.35</v>
      </c>
    </row>
    <row r="512" spans="1:1" x14ac:dyDescent="0.35">
      <c r="A512" s="21">
        <v>965.25</v>
      </c>
    </row>
    <row r="513" spans="1:1" x14ac:dyDescent="0.35">
      <c r="A513" s="23">
        <v>218.35000000000002</v>
      </c>
    </row>
    <row r="514" spans="1:1" x14ac:dyDescent="0.35">
      <c r="A514" s="23">
        <v>381.48</v>
      </c>
    </row>
    <row r="515" spans="1:1" x14ac:dyDescent="0.35">
      <c r="A515" s="21">
        <v>967.5</v>
      </c>
    </row>
    <row r="516" spans="1:1" x14ac:dyDescent="0.35">
      <c r="A516" s="23">
        <v>708.79</v>
      </c>
    </row>
    <row r="517" spans="1:1" x14ac:dyDescent="0.35">
      <c r="A517" s="21">
        <v>969.75</v>
      </c>
    </row>
    <row r="518" spans="1:1" x14ac:dyDescent="0.35">
      <c r="A518" s="23">
        <v>845.2</v>
      </c>
    </row>
    <row r="519" spans="1:1" x14ac:dyDescent="0.35">
      <c r="A519" s="21">
        <v>987.75</v>
      </c>
    </row>
    <row r="520" spans="1:1" x14ac:dyDescent="0.35">
      <c r="A520" s="23">
        <v>175.51</v>
      </c>
    </row>
    <row r="521" spans="1:1" x14ac:dyDescent="0.35">
      <c r="A521" s="21">
        <v>992.25</v>
      </c>
    </row>
    <row r="522" spans="1:1" x14ac:dyDescent="0.35">
      <c r="A522" s="23">
        <v>-321.5</v>
      </c>
    </row>
    <row r="523" spans="1:1" x14ac:dyDescent="0.35">
      <c r="A523" s="21">
        <v>996.75</v>
      </c>
    </row>
    <row r="524" spans="1:1" x14ac:dyDescent="0.35">
      <c r="A524" s="23">
        <v>-317</v>
      </c>
    </row>
    <row r="525" spans="1:1" x14ac:dyDescent="0.35">
      <c r="A525" s="21">
        <v>1001.25</v>
      </c>
    </row>
    <row r="526" spans="1:1" x14ac:dyDescent="0.35">
      <c r="A526" s="23">
        <v>358.29999999999995</v>
      </c>
    </row>
    <row r="527" spans="1:1" x14ac:dyDescent="0.35">
      <c r="A527" s="21">
        <v>1003.5</v>
      </c>
    </row>
    <row r="528" spans="1:1" x14ac:dyDescent="0.35">
      <c r="A528" s="23">
        <v>313.02</v>
      </c>
    </row>
    <row r="529" spans="1:1" x14ac:dyDescent="0.35">
      <c r="A529" s="23">
        <v>749.58</v>
      </c>
    </row>
    <row r="530" spans="1:1" x14ac:dyDescent="0.35">
      <c r="A530" s="21">
        <v>1008</v>
      </c>
    </row>
    <row r="531" spans="1:1" x14ac:dyDescent="0.35">
      <c r="A531" s="23">
        <v>-147.44000000000005</v>
      </c>
    </row>
    <row r="532" spans="1:1" x14ac:dyDescent="0.35">
      <c r="A532" s="21">
        <v>1010.25</v>
      </c>
    </row>
    <row r="533" spans="1:1" x14ac:dyDescent="0.35">
      <c r="A533" s="23">
        <v>775.65</v>
      </c>
    </row>
    <row r="534" spans="1:1" x14ac:dyDescent="0.35">
      <c r="A534" s="21">
        <v>1012.5</v>
      </c>
    </row>
    <row r="535" spans="1:1" x14ac:dyDescent="0.35">
      <c r="A535" s="23">
        <v>148.89999999999998</v>
      </c>
    </row>
    <row r="536" spans="1:1" x14ac:dyDescent="0.35">
      <c r="A536" s="21">
        <v>1014.75</v>
      </c>
    </row>
    <row r="537" spans="1:1" x14ac:dyDescent="0.35">
      <c r="A537" s="23">
        <v>863.7</v>
      </c>
    </row>
    <row r="538" spans="1:1" x14ac:dyDescent="0.35">
      <c r="A538" s="21">
        <v>1028.25</v>
      </c>
    </row>
    <row r="539" spans="1:1" x14ac:dyDescent="0.35">
      <c r="A539" s="23">
        <v>321.32999999999993</v>
      </c>
    </row>
    <row r="540" spans="1:1" x14ac:dyDescent="0.35">
      <c r="A540" s="21">
        <v>1030.5</v>
      </c>
    </row>
    <row r="541" spans="1:1" x14ac:dyDescent="0.35">
      <c r="A541" s="23">
        <v>372.9</v>
      </c>
    </row>
    <row r="542" spans="1:1" x14ac:dyDescent="0.35">
      <c r="A542" s="21">
        <v>1032.75</v>
      </c>
    </row>
    <row r="543" spans="1:1" x14ac:dyDescent="0.35">
      <c r="A543" s="23">
        <v>690.85</v>
      </c>
    </row>
    <row r="544" spans="1:1" x14ac:dyDescent="0.35">
      <c r="A544" s="21">
        <v>1035</v>
      </c>
    </row>
    <row r="545" spans="1:1" x14ac:dyDescent="0.35">
      <c r="A545" s="23">
        <v>543.6400000000001</v>
      </c>
    </row>
    <row r="546" spans="1:1" x14ac:dyDescent="0.35">
      <c r="A546" s="21">
        <v>1044</v>
      </c>
    </row>
    <row r="547" spans="1:1" x14ac:dyDescent="0.35">
      <c r="A547" s="23">
        <v>328.8599999999999</v>
      </c>
    </row>
    <row r="548" spans="1:1" x14ac:dyDescent="0.35">
      <c r="A548" s="21">
        <v>1046.25</v>
      </c>
    </row>
    <row r="549" spans="1:1" x14ac:dyDescent="0.35">
      <c r="A549" s="23">
        <v>-793</v>
      </c>
    </row>
    <row r="550" spans="1:1" x14ac:dyDescent="0.35">
      <c r="A550" s="21">
        <v>1048.5</v>
      </c>
    </row>
    <row r="551" spans="1:1" x14ac:dyDescent="0.35">
      <c r="A551" s="23">
        <v>598.04999999999995</v>
      </c>
    </row>
    <row r="552" spans="1:1" x14ac:dyDescent="0.35">
      <c r="A552" s="21">
        <v>1050.75</v>
      </c>
    </row>
    <row r="553" spans="1:1" x14ac:dyDescent="0.35">
      <c r="A553" s="23">
        <v>686.43000000000006</v>
      </c>
    </row>
    <row r="554" spans="1:1" x14ac:dyDescent="0.35">
      <c r="A554" s="21">
        <v>1057.5</v>
      </c>
    </row>
    <row r="555" spans="1:1" x14ac:dyDescent="0.35">
      <c r="A555" s="23">
        <v>-182.68000000000006</v>
      </c>
    </row>
    <row r="556" spans="1:1" x14ac:dyDescent="0.35">
      <c r="A556" s="23">
        <v>665.74</v>
      </c>
    </row>
    <row r="557" spans="1:1" x14ac:dyDescent="0.35">
      <c r="A557" s="21">
        <v>1062</v>
      </c>
    </row>
    <row r="558" spans="1:1" x14ac:dyDescent="0.35">
      <c r="A558" s="23">
        <v>429.09000000000003</v>
      </c>
    </row>
    <row r="559" spans="1:1" x14ac:dyDescent="0.35">
      <c r="A559" s="23">
        <v>918.9</v>
      </c>
    </row>
    <row r="560" spans="1:1" x14ac:dyDescent="0.35">
      <c r="A560" s="21">
        <v>1064.25</v>
      </c>
    </row>
    <row r="561" spans="1:1" x14ac:dyDescent="0.35">
      <c r="A561" s="23">
        <v>876.56999999999994</v>
      </c>
    </row>
    <row r="562" spans="1:1" x14ac:dyDescent="0.35">
      <c r="A562" s="21">
        <v>1066.5</v>
      </c>
    </row>
    <row r="563" spans="1:1" x14ac:dyDescent="0.35">
      <c r="A563" s="23">
        <v>334.91999999999996</v>
      </c>
    </row>
    <row r="564" spans="1:1" x14ac:dyDescent="0.35">
      <c r="A564" s="21">
        <v>1080</v>
      </c>
    </row>
    <row r="565" spans="1:1" x14ac:dyDescent="0.35">
      <c r="A565" s="23">
        <v>466.19999999999993</v>
      </c>
    </row>
    <row r="566" spans="1:1" x14ac:dyDescent="0.35">
      <c r="A566" s="21">
        <v>1093.5</v>
      </c>
    </row>
    <row r="567" spans="1:1" x14ac:dyDescent="0.35">
      <c r="A567" s="23">
        <v>-230.01</v>
      </c>
    </row>
    <row r="568" spans="1:1" x14ac:dyDescent="0.35">
      <c r="A568" s="21">
        <v>1095.75</v>
      </c>
    </row>
    <row r="569" spans="1:1" x14ac:dyDescent="0.35">
      <c r="A569" s="23">
        <v>680.21</v>
      </c>
    </row>
    <row r="570" spans="1:1" x14ac:dyDescent="0.35">
      <c r="A570" s="21">
        <v>1098</v>
      </c>
    </row>
    <row r="571" spans="1:1" x14ac:dyDescent="0.35">
      <c r="A571" s="23">
        <v>-825.32999999999993</v>
      </c>
    </row>
    <row r="572" spans="1:1" x14ac:dyDescent="0.35">
      <c r="A572" s="23">
        <v>628.29999999999995</v>
      </c>
    </row>
    <row r="573" spans="1:1" x14ac:dyDescent="0.35">
      <c r="A573" s="21">
        <v>1100.25</v>
      </c>
    </row>
    <row r="574" spans="1:1" x14ac:dyDescent="0.35">
      <c r="A574" s="23">
        <v>731.73</v>
      </c>
    </row>
    <row r="575" spans="1:1" x14ac:dyDescent="0.35">
      <c r="A575" s="21">
        <v>1104.75</v>
      </c>
    </row>
    <row r="576" spans="1:1" x14ac:dyDescent="0.35">
      <c r="A576" s="23">
        <v>769.43000000000006</v>
      </c>
    </row>
    <row r="577" spans="1:1" x14ac:dyDescent="0.35">
      <c r="A577" s="21">
        <v>1120.5</v>
      </c>
    </row>
    <row r="578" spans="1:1" x14ac:dyDescent="0.35">
      <c r="A578" s="23">
        <v>199.58000000000004</v>
      </c>
    </row>
    <row r="579" spans="1:1" x14ac:dyDescent="0.35">
      <c r="A579" s="21">
        <v>1127.25</v>
      </c>
    </row>
    <row r="580" spans="1:1" x14ac:dyDescent="0.35">
      <c r="A580" s="23">
        <v>626.08999999999992</v>
      </c>
    </row>
    <row r="581" spans="1:1" x14ac:dyDescent="0.35">
      <c r="A581" s="23">
        <v>686.64</v>
      </c>
    </row>
    <row r="582" spans="1:1" x14ac:dyDescent="0.35">
      <c r="A582" s="21">
        <v>1131.75</v>
      </c>
    </row>
    <row r="583" spans="1:1" x14ac:dyDescent="0.35">
      <c r="A583" s="23">
        <v>205.11</v>
      </c>
    </row>
    <row r="584" spans="1:1" x14ac:dyDescent="0.35">
      <c r="A584" s="23">
        <v>408.39</v>
      </c>
    </row>
    <row r="585" spans="1:1" x14ac:dyDescent="0.35">
      <c r="A585" s="21">
        <v>1134</v>
      </c>
    </row>
    <row r="586" spans="1:1" x14ac:dyDescent="0.35">
      <c r="A586" s="23">
        <v>172.98000000000002</v>
      </c>
    </row>
    <row r="587" spans="1:1" x14ac:dyDescent="0.35">
      <c r="A587" s="23">
        <v>454.53</v>
      </c>
    </row>
    <row r="588" spans="1:1" x14ac:dyDescent="0.35">
      <c r="A588" s="21">
        <v>1136.25</v>
      </c>
    </row>
    <row r="589" spans="1:1" x14ac:dyDescent="0.35">
      <c r="A589" s="23">
        <v>412.89</v>
      </c>
    </row>
    <row r="590" spans="1:1" x14ac:dyDescent="0.35">
      <c r="A590" s="21">
        <v>1138.5</v>
      </c>
    </row>
    <row r="591" spans="1:1" x14ac:dyDescent="0.35">
      <c r="A591" s="23">
        <v>-235.58999999999992</v>
      </c>
    </row>
    <row r="592" spans="1:1" x14ac:dyDescent="0.35">
      <c r="A592" s="23">
        <v>860.86</v>
      </c>
    </row>
    <row r="593" spans="1:1" x14ac:dyDescent="0.35">
      <c r="A593" s="21">
        <v>1147.5</v>
      </c>
    </row>
    <row r="594" spans="1:1" x14ac:dyDescent="0.35">
      <c r="A594" s="23">
        <v>584.85</v>
      </c>
    </row>
    <row r="595" spans="1:1" x14ac:dyDescent="0.35">
      <c r="A595" s="21">
        <v>1149.75</v>
      </c>
    </row>
    <row r="596" spans="1:1" x14ac:dyDescent="0.35">
      <c r="A596" s="23">
        <v>435.75</v>
      </c>
    </row>
    <row r="597" spans="1:1" x14ac:dyDescent="0.35">
      <c r="A597" s="23">
        <v>528.91</v>
      </c>
    </row>
    <row r="598" spans="1:1" x14ac:dyDescent="0.35">
      <c r="A598" s="21">
        <v>1161</v>
      </c>
    </row>
    <row r="599" spans="1:1" x14ac:dyDescent="0.35">
      <c r="A599" s="23">
        <v>954.36</v>
      </c>
    </row>
    <row r="600" spans="1:1" x14ac:dyDescent="0.35">
      <c r="A600" s="23">
        <v>1020.55</v>
      </c>
    </row>
    <row r="601" spans="1:1" x14ac:dyDescent="0.35">
      <c r="A601" s="21">
        <v>1163.25</v>
      </c>
    </row>
    <row r="602" spans="1:1" x14ac:dyDescent="0.35">
      <c r="A602" s="23">
        <v>328.13</v>
      </c>
    </row>
    <row r="603" spans="1:1" x14ac:dyDescent="0.35">
      <c r="A603" s="23">
        <v>365.90999999999997</v>
      </c>
    </row>
    <row r="604" spans="1:1" x14ac:dyDescent="0.35">
      <c r="A604" s="21">
        <v>1170</v>
      </c>
    </row>
    <row r="605" spans="1:1" x14ac:dyDescent="0.35">
      <c r="A605" s="23">
        <v>54.600000000000136</v>
      </c>
    </row>
    <row r="606" spans="1:1" x14ac:dyDescent="0.35">
      <c r="A606" s="21">
        <v>1172.25</v>
      </c>
    </row>
    <row r="607" spans="1:1" x14ac:dyDescent="0.35">
      <c r="A607" s="23">
        <v>51.130000000000109</v>
      </c>
    </row>
    <row r="608" spans="1:1" x14ac:dyDescent="0.35">
      <c r="A608" s="21">
        <v>1174.5</v>
      </c>
    </row>
    <row r="609" spans="1:1" x14ac:dyDescent="0.35">
      <c r="A609" s="23">
        <v>283.70000000000005</v>
      </c>
    </row>
    <row r="610" spans="1:1" x14ac:dyDescent="0.35">
      <c r="A610" s="21">
        <v>1176.75</v>
      </c>
    </row>
    <row r="611" spans="1:1" x14ac:dyDescent="0.35">
      <c r="A611" s="23">
        <v>-63.430000000000064</v>
      </c>
    </row>
    <row r="612" spans="1:1" x14ac:dyDescent="0.35">
      <c r="A612" s="23">
        <v>363.29999999999995</v>
      </c>
    </row>
    <row r="613" spans="1:1" x14ac:dyDescent="0.35">
      <c r="A613" s="21">
        <v>1183.5</v>
      </c>
    </row>
    <row r="614" spans="1:1" x14ac:dyDescent="0.35">
      <c r="A614" s="23">
        <v>692.1400000000001</v>
      </c>
    </row>
    <row r="615" spans="1:1" x14ac:dyDescent="0.35">
      <c r="A615" s="21">
        <v>1197</v>
      </c>
    </row>
    <row r="616" spans="1:1" x14ac:dyDescent="0.35">
      <c r="A616" s="23">
        <v>365.53</v>
      </c>
    </row>
    <row r="617" spans="1:1" x14ac:dyDescent="0.35">
      <c r="A617" s="21">
        <v>1206</v>
      </c>
    </row>
    <row r="618" spans="1:1" x14ac:dyDescent="0.35">
      <c r="A618" s="23">
        <v>804.28</v>
      </c>
    </row>
    <row r="619" spans="1:1" x14ac:dyDescent="0.35">
      <c r="A619" s="21">
        <v>1208.25</v>
      </c>
    </row>
    <row r="620" spans="1:1" x14ac:dyDescent="0.35">
      <c r="A620" s="23">
        <v>174.65000000000009</v>
      </c>
    </row>
    <row r="621" spans="1:1" x14ac:dyDescent="0.35">
      <c r="A621" s="21">
        <v>1210.5</v>
      </c>
    </row>
    <row r="622" spans="1:1" x14ac:dyDescent="0.35">
      <c r="A622" s="23">
        <v>873.78</v>
      </c>
    </row>
    <row r="623" spans="1:1" x14ac:dyDescent="0.35">
      <c r="A623" s="21">
        <v>1224</v>
      </c>
    </row>
    <row r="624" spans="1:1" x14ac:dyDescent="0.35">
      <c r="A624" s="23">
        <v>57.120000000000118</v>
      </c>
    </row>
    <row r="625" spans="1:1" x14ac:dyDescent="0.35">
      <c r="A625" s="23">
        <v>500.64</v>
      </c>
    </row>
    <row r="626" spans="1:1" x14ac:dyDescent="0.35">
      <c r="A626" s="21">
        <v>1233</v>
      </c>
    </row>
    <row r="627" spans="1:1" x14ac:dyDescent="0.35">
      <c r="A627" s="23">
        <v>486.53999999999996</v>
      </c>
    </row>
    <row r="628" spans="1:1" x14ac:dyDescent="0.35">
      <c r="A628" s="23">
        <v>930.12</v>
      </c>
    </row>
    <row r="629" spans="1:1" x14ac:dyDescent="0.35">
      <c r="A629" s="23">
        <v>1016.28</v>
      </c>
    </row>
    <row r="630" spans="1:1" x14ac:dyDescent="0.35">
      <c r="A630" s="21">
        <v>1237.5</v>
      </c>
    </row>
    <row r="631" spans="1:1" x14ac:dyDescent="0.35">
      <c r="A631" s="23">
        <v>781.43</v>
      </c>
    </row>
    <row r="632" spans="1:1" x14ac:dyDescent="0.35">
      <c r="A632" s="23">
        <v>844.07999999999993</v>
      </c>
    </row>
    <row r="633" spans="1:1" x14ac:dyDescent="0.35">
      <c r="A633" s="23">
        <v>1005.66</v>
      </c>
    </row>
    <row r="634" spans="1:1" x14ac:dyDescent="0.35">
      <c r="A634" s="21">
        <v>1239.75</v>
      </c>
    </row>
    <row r="635" spans="1:1" x14ac:dyDescent="0.35">
      <c r="A635" s="23">
        <v>-389.29999999999995</v>
      </c>
    </row>
    <row r="636" spans="1:1" x14ac:dyDescent="0.35">
      <c r="A636" s="21">
        <v>1242</v>
      </c>
    </row>
    <row r="637" spans="1:1" x14ac:dyDescent="0.35">
      <c r="A637" s="23">
        <v>872.28</v>
      </c>
    </row>
    <row r="638" spans="1:1" x14ac:dyDescent="0.35">
      <c r="A638" s="21">
        <v>1248.75</v>
      </c>
    </row>
    <row r="639" spans="1:1" x14ac:dyDescent="0.35">
      <c r="A639" s="23">
        <v>865.11</v>
      </c>
    </row>
    <row r="640" spans="1:1" x14ac:dyDescent="0.35">
      <c r="A640" s="21">
        <v>1251</v>
      </c>
    </row>
    <row r="641" spans="1:1" x14ac:dyDescent="0.35">
      <c r="A641" s="23">
        <v>387.9</v>
      </c>
    </row>
    <row r="642" spans="1:1" x14ac:dyDescent="0.35">
      <c r="A642" s="21">
        <v>1253.25</v>
      </c>
    </row>
    <row r="643" spans="1:1" x14ac:dyDescent="0.35">
      <c r="A643" s="23">
        <v>448.6</v>
      </c>
    </row>
    <row r="644" spans="1:1" x14ac:dyDescent="0.35">
      <c r="A644" s="23">
        <v>513.44999999999993</v>
      </c>
    </row>
    <row r="645" spans="1:1" x14ac:dyDescent="0.35">
      <c r="A645" s="21">
        <v>1257.75</v>
      </c>
    </row>
    <row r="646" spans="1:1" x14ac:dyDescent="0.35">
      <c r="A646" s="23">
        <v>572.33999999999992</v>
      </c>
    </row>
    <row r="647" spans="1:1" x14ac:dyDescent="0.35">
      <c r="A647" s="21">
        <v>1260</v>
      </c>
    </row>
    <row r="648" spans="1:1" x14ac:dyDescent="0.35">
      <c r="A648" s="23">
        <v>-257.39999999999986</v>
      </c>
    </row>
    <row r="649" spans="1:1" x14ac:dyDescent="0.35">
      <c r="A649" s="23">
        <v>610.62</v>
      </c>
    </row>
    <row r="650" spans="1:1" x14ac:dyDescent="0.35">
      <c r="A650" s="21">
        <v>1262.25</v>
      </c>
    </row>
    <row r="651" spans="1:1" x14ac:dyDescent="0.35">
      <c r="A651" s="23">
        <v>187.85000000000014</v>
      </c>
    </row>
    <row r="652" spans="1:1" x14ac:dyDescent="0.35">
      <c r="A652" s="21">
        <v>1266.75</v>
      </c>
    </row>
    <row r="653" spans="1:1" x14ac:dyDescent="0.35">
      <c r="A653" s="23">
        <v>788.09</v>
      </c>
    </row>
    <row r="654" spans="1:1" x14ac:dyDescent="0.35">
      <c r="A654" s="23">
        <v>835.41</v>
      </c>
    </row>
    <row r="655" spans="1:1" x14ac:dyDescent="0.35">
      <c r="A655" s="21">
        <v>1269</v>
      </c>
    </row>
    <row r="656" spans="1:1" x14ac:dyDescent="0.35">
      <c r="A656" s="23">
        <v>310.20000000000005</v>
      </c>
    </row>
    <row r="657" spans="1:1" x14ac:dyDescent="0.35">
      <c r="A657" s="21">
        <v>1271.25</v>
      </c>
    </row>
    <row r="658" spans="1:1" x14ac:dyDescent="0.35">
      <c r="A658" s="23">
        <v>230.21000000000004</v>
      </c>
    </row>
    <row r="659" spans="1:1" x14ac:dyDescent="0.35">
      <c r="A659" s="21">
        <v>1273.5</v>
      </c>
    </row>
    <row r="660" spans="1:1" x14ac:dyDescent="0.35">
      <c r="A660" s="23">
        <v>983.24</v>
      </c>
    </row>
    <row r="661" spans="1:1" x14ac:dyDescent="0.35">
      <c r="A661" s="23">
        <v>1041.6600000000001</v>
      </c>
    </row>
    <row r="662" spans="1:1" x14ac:dyDescent="0.35">
      <c r="A662" s="21">
        <v>1287</v>
      </c>
    </row>
    <row r="663" spans="1:1" x14ac:dyDescent="0.35">
      <c r="A663" s="23">
        <v>684.44999999999993</v>
      </c>
    </row>
    <row r="664" spans="1:1" x14ac:dyDescent="0.35">
      <c r="A664" s="21">
        <v>1289.25</v>
      </c>
    </row>
    <row r="665" spans="1:1" x14ac:dyDescent="0.35">
      <c r="A665" s="23">
        <v>467.24999999999989</v>
      </c>
    </row>
    <row r="666" spans="1:1" x14ac:dyDescent="0.35">
      <c r="A666" s="21">
        <v>1293.75</v>
      </c>
    </row>
    <row r="667" spans="1:1" x14ac:dyDescent="0.35">
      <c r="A667" s="23">
        <v>235.54999999999995</v>
      </c>
    </row>
    <row r="668" spans="1:1" x14ac:dyDescent="0.35">
      <c r="A668" s="21">
        <v>1296</v>
      </c>
    </row>
    <row r="669" spans="1:1" x14ac:dyDescent="0.35">
      <c r="A669" s="23">
        <v>369.36</v>
      </c>
    </row>
    <row r="670" spans="1:1" x14ac:dyDescent="0.35">
      <c r="A670" s="21">
        <v>1298.25</v>
      </c>
    </row>
    <row r="671" spans="1:1" x14ac:dyDescent="0.35">
      <c r="A671" s="23">
        <v>1061.3699999999999</v>
      </c>
    </row>
    <row r="672" spans="1:1" x14ac:dyDescent="0.35">
      <c r="A672" s="21">
        <v>1302.75</v>
      </c>
    </row>
    <row r="673" spans="1:1" x14ac:dyDescent="0.35">
      <c r="A673" s="23">
        <v>980.94</v>
      </c>
    </row>
    <row r="674" spans="1:1" x14ac:dyDescent="0.35">
      <c r="A674" s="21">
        <v>1307.25</v>
      </c>
    </row>
    <row r="675" spans="1:1" x14ac:dyDescent="0.35">
      <c r="A675" s="23">
        <v>960.2</v>
      </c>
    </row>
    <row r="676" spans="1:1" x14ac:dyDescent="0.35">
      <c r="A676" s="21">
        <v>1309.5</v>
      </c>
    </row>
    <row r="677" spans="1:1" x14ac:dyDescent="0.35">
      <c r="A677" s="23">
        <v>685.34</v>
      </c>
    </row>
    <row r="678" spans="1:1" x14ac:dyDescent="0.35">
      <c r="A678" s="21">
        <v>1311.75</v>
      </c>
    </row>
    <row r="679" spans="1:1" x14ac:dyDescent="0.35">
      <c r="A679" s="23">
        <v>373.67000000000007</v>
      </c>
    </row>
    <row r="680" spans="1:1" x14ac:dyDescent="0.35">
      <c r="A680" s="21">
        <v>1314</v>
      </c>
    </row>
    <row r="681" spans="1:1" x14ac:dyDescent="0.35">
      <c r="A681" s="23">
        <v>777.48</v>
      </c>
    </row>
    <row r="682" spans="1:1" x14ac:dyDescent="0.35">
      <c r="A682" s="21">
        <v>1316.25</v>
      </c>
    </row>
    <row r="683" spans="1:1" x14ac:dyDescent="0.35">
      <c r="A683" s="23">
        <v>-995.94999999999982</v>
      </c>
    </row>
    <row r="684" spans="1:1" x14ac:dyDescent="0.35">
      <c r="A684" s="21">
        <v>1318.5</v>
      </c>
    </row>
    <row r="685" spans="1:1" x14ac:dyDescent="0.35">
      <c r="A685" s="23">
        <v>830.46</v>
      </c>
    </row>
    <row r="686" spans="1:1" x14ac:dyDescent="0.35">
      <c r="A686" s="21">
        <v>1320.75</v>
      </c>
    </row>
    <row r="687" spans="1:1" x14ac:dyDescent="0.35">
      <c r="A687" s="23">
        <v>35.549999999999955</v>
      </c>
    </row>
    <row r="688" spans="1:1" x14ac:dyDescent="0.35">
      <c r="A688" s="23">
        <v>832.71</v>
      </c>
    </row>
    <row r="689" spans="1:1" x14ac:dyDescent="0.35">
      <c r="A689" s="23">
        <v>852.61</v>
      </c>
    </row>
    <row r="690" spans="1:1" x14ac:dyDescent="0.35">
      <c r="A690" s="21">
        <v>1323</v>
      </c>
    </row>
    <row r="691" spans="1:1" x14ac:dyDescent="0.35">
      <c r="A691" s="23">
        <v>612.4</v>
      </c>
    </row>
    <row r="692" spans="1:1" x14ac:dyDescent="0.35">
      <c r="A692" s="21">
        <v>1325.25</v>
      </c>
    </row>
    <row r="693" spans="1:1" x14ac:dyDescent="0.35">
      <c r="A693" s="23">
        <v>61.130000000000109</v>
      </c>
    </row>
    <row r="694" spans="1:1" x14ac:dyDescent="0.35">
      <c r="A694" s="23">
        <v>617.06999999999994</v>
      </c>
    </row>
    <row r="695" spans="1:1" x14ac:dyDescent="0.35">
      <c r="A695" s="21">
        <v>1327.5</v>
      </c>
    </row>
    <row r="696" spans="1:1" x14ac:dyDescent="0.35">
      <c r="A696" s="23">
        <v>418.35</v>
      </c>
    </row>
    <row r="697" spans="1:1" x14ac:dyDescent="0.35">
      <c r="A697" s="21">
        <v>1329.75</v>
      </c>
    </row>
    <row r="698" spans="1:1" x14ac:dyDescent="0.35">
      <c r="A698" s="23">
        <v>811.83999999999992</v>
      </c>
    </row>
    <row r="699" spans="1:1" x14ac:dyDescent="0.35">
      <c r="A699" s="21">
        <v>1332</v>
      </c>
    </row>
    <row r="700" spans="1:1" x14ac:dyDescent="0.35">
      <c r="A700" s="23">
        <v>202.38000000000011</v>
      </c>
    </row>
    <row r="701" spans="1:1" x14ac:dyDescent="0.35">
      <c r="A701" s="23">
        <v>790.22</v>
      </c>
    </row>
    <row r="702" spans="1:1" x14ac:dyDescent="0.35">
      <c r="A702" s="21">
        <v>1336.5</v>
      </c>
    </row>
    <row r="703" spans="1:1" x14ac:dyDescent="0.35">
      <c r="A703" s="23">
        <v>489.83999999999992</v>
      </c>
    </row>
    <row r="704" spans="1:1" x14ac:dyDescent="0.35">
      <c r="A704" s="21">
        <v>1345.5</v>
      </c>
    </row>
    <row r="705" spans="1:1" x14ac:dyDescent="0.35">
      <c r="A705" s="23">
        <v>548.16</v>
      </c>
    </row>
    <row r="706" spans="1:1" x14ac:dyDescent="0.35">
      <c r="A706" s="21">
        <v>1347.75</v>
      </c>
    </row>
    <row r="707" spans="1:1" x14ac:dyDescent="0.35">
      <c r="A707" s="23">
        <v>-428.44000000000005</v>
      </c>
    </row>
    <row r="708" spans="1:1" x14ac:dyDescent="0.35">
      <c r="A708" s="21">
        <v>1350</v>
      </c>
    </row>
    <row r="709" spans="1:1" x14ac:dyDescent="0.35">
      <c r="A709" s="23">
        <v>483.75</v>
      </c>
    </row>
    <row r="710" spans="1:1" x14ac:dyDescent="0.35">
      <c r="A710" s="23">
        <v>772.5</v>
      </c>
    </row>
    <row r="711" spans="1:1" x14ac:dyDescent="0.35">
      <c r="A711" s="21">
        <v>1352.25</v>
      </c>
    </row>
    <row r="712" spans="1:1" x14ac:dyDescent="0.35">
      <c r="A712" s="23">
        <v>205.76999999999998</v>
      </c>
    </row>
    <row r="713" spans="1:1" x14ac:dyDescent="0.35">
      <c r="A713" s="21">
        <v>1354.5</v>
      </c>
    </row>
    <row r="714" spans="1:1" x14ac:dyDescent="0.35">
      <c r="A714" s="23">
        <v>730.79000000000008</v>
      </c>
    </row>
    <row r="715" spans="1:1" x14ac:dyDescent="0.35">
      <c r="A715" s="23">
        <v>773.15</v>
      </c>
    </row>
    <row r="716" spans="1:1" x14ac:dyDescent="0.35">
      <c r="A716" s="21">
        <v>1359</v>
      </c>
    </row>
    <row r="717" spans="1:1" x14ac:dyDescent="0.35">
      <c r="A717" s="23">
        <v>33</v>
      </c>
    </row>
    <row r="718" spans="1:1" x14ac:dyDescent="0.35">
      <c r="A718" s="23">
        <v>759.36</v>
      </c>
    </row>
    <row r="719" spans="1:1" x14ac:dyDescent="0.35">
      <c r="A719" s="23">
        <v>1122.1199999999999</v>
      </c>
    </row>
    <row r="720" spans="1:1" x14ac:dyDescent="0.35">
      <c r="A720" s="21">
        <v>1363.5</v>
      </c>
    </row>
    <row r="721" spans="1:1" x14ac:dyDescent="0.35">
      <c r="A721" s="23">
        <v>59.340000000000146</v>
      </c>
    </row>
    <row r="722" spans="1:1" x14ac:dyDescent="0.35">
      <c r="A722" s="21">
        <v>1368</v>
      </c>
    </row>
    <row r="723" spans="1:1" x14ac:dyDescent="0.35">
      <c r="A723" s="23">
        <v>518</v>
      </c>
    </row>
    <row r="724" spans="1:1" x14ac:dyDescent="0.35">
      <c r="A724" s="21">
        <v>1370.25</v>
      </c>
    </row>
    <row r="725" spans="1:1" x14ac:dyDescent="0.35">
      <c r="A725" s="23">
        <v>520.25</v>
      </c>
    </row>
    <row r="726" spans="1:1" x14ac:dyDescent="0.35">
      <c r="A726" s="23">
        <v>765.35</v>
      </c>
    </row>
    <row r="727" spans="1:1" x14ac:dyDescent="0.35">
      <c r="A727" s="23">
        <v>778</v>
      </c>
    </row>
    <row r="728" spans="1:1" x14ac:dyDescent="0.35">
      <c r="A728" s="21">
        <v>1372.5</v>
      </c>
    </row>
    <row r="729" spans="1:1" x14ac:dyDescent="0.35">
      <c r="A729" s="23">
        <v>718.46</v>
      </c>
    </row>
    <row r="730" spans="1:1" x14ac:dyDescent="0.35">
      <c r="A730" s="21">
        <v>1374.75</v>
      </c>
    </row>
    <row r="731" spans="1:1" x14ac:dyDescent="0.35">
      <c r="A731" s="23">
        <v>247.91000000000008</v>
      </c>
    </row>
    <row r="732" spans="1:1" x14ac:dyDescent="0.35">
      <c r="A732" s="23">
        <v>803.71</v>
      </c>
    </row>
    <row r="733" spans="1:1" x14ac:dyDescent="0.35">
      <c r="A733" s="23">
        <v>1142.9100000000001</v>
      </c>
    </row>
    <row r="734" spans="1:1" x14ac:dyDescent="0.35">
      <c r="A734" s="21">
        <v>1377</v>
      </c>
    </row>
    <row r="735" spans="1:1" x14ac:dyDescent="0.35">
      <c r="A735" s="23">
        <v>661.8599999999999</v>
      </c>
    </row>
    <row r="736" spans="1:1" x14ac:dyDescent="0.35">
      <c r="A736" s="21">
        <v>1379.25</v>
      </c>
    </row>
    <row r="737" spans="1:1" x14ac:dyDescent="0.35">
      <c r="A737" s="23">
        <v>1107.0899999999999</v>
      </c>
    </row>
    <row r="738" spans="1:1" x14ac:dyDescent="0.35">
      <c r="A738" s="21">
        <v>1381.5</v>
      </c>
    </row>
    <row r="739" spans="1:1" x14ac:dyDescent="0.35">
      <c r="A739" s="23">
        <v>870.22</v>
      </c>
    </row>
    <row r="740" spans="1:1" x14ac:dyDescent="0.35">
      <c r="A740" s="21">
        <v>1386</v>
      </c>
    </row>
    <row r="741" spans="1:1" x14ac:dyDescent="0.35">
      <c r="A741" s="23">
        <v>793.1</v>
      </c>
    </row>
    <row r="742" spans="1:1" x14ac:dyDescent="0.35">
      <c r="A742" s="21">
        <v>1390.5</v>
      </c>
    </row>
    <row r="743" spans="1:1" x14ac:dyDescent="0.35">
      <c r="A743" s="23">
        <v>-205.37999999999988</v>
      </c>
    </row>
    <row r="744" spans="1:1" x14ac:dyDescent="0.35">
      <c r="A744" s="21">
        <v>1395</v>
      </c>
    </row>
    <row r="745" spans="1:1" x14ac:dyDescent="0.35">
      <c r="A745" s="23">
        <v>320.84999999999991</v>
      </c>
    </row>
    <row r="746" spans="1:1" x14ac:dyDescent="0.35">
      <c r="A746" s="23">
        <v>394</v>
      </c>
    </row>
    <row r="747" spans="1:1" x14ac:dyDescent="0.35">
      <c r="A747" s="21">
        <v>1399.5</v>
      </c>
    </row>
    <row r="748" spans="1:1" x14ac:dyDescent="0.35">
      <c r="A748" s="23">
        <v>676.14</v>
      </c>
    </row>
    <row r="749" spans="1:1" x14ac:dyDescent="0.35">
      <c r="A749" s="23">
        <v>881.58</v>
      </c>
    </row>
    <row r="750" spans="1:1" x14ac:dyDescent="0.35">
      <c r="A750" s="21">
        <v>1410.75</v>
      </c>
    </row>
    <row r="751" spans="1:1" x14ac:dyDescent="0.35">
      <c r="A751" s="23">
        <v>629.84999999999991</v>
      </c>
    </row>
    <row r="752" spans="1:1" x14ac:dyDescent="0.35">
      <c r="A752" s="21">
        <v>1417.5</v>
      </c>
    </row>
    <row r="753" spans="1:1" x14ac:dyDescent="0.35">
      <c r="A753" s="23">
        <v>37.100000000000136</v>
      </c>
    </row>
    <row r="754" spans="1:1" x14ac:dyDescent="0.35">
      <c r="A754" s="23">
        <v>685.92</v>
      </c>
    </row>
    <row r="755" spans="1:1" x14ac:dyDescent="0.35">
      <c r="A755" s="23">
        <v>880.98</v>
      </c>
    </row>
    <row r="756" spans="1:1" x14ac:dyDescent="0.35">
      <c r="A756" s="21">
        <v>1419.75</v>
      </c>
    </row>
    <row r="757" spans="1:1" x14ac:dyDescent="0.35">
      <c r="A757" s="23">
        <v>-291.53999999999996</v>
      </c>
    </row>
    <row r="758" spans="1:1" x14ac:dyDescent="0.35">
      <c r="A758" s="23">
        <v>-204.73000000000002</v>
      </c>
    </row>
    <row r="759" spans="1:1" x14ac:dyDescent="0.35">
      <c r="A759" s="23">
        <v>811.44999999999993</v>
      </c>
    </row>
    <row r="760" spans="1:1" x14ac:dyDescent="0.35">
      <c r="A760" s="21">
        <v>1422</v>
      </c>
    </row>
    <row r="761" spans="1:1" x14ac:dyDescent="0.35">
      <c r="A761" s="23">
        <v>744.72</v>
      </c>
    </row>
    <row r="762" spans="1:1" x14ac:dyDescent="0.35">
      <c r="A762" s="21">
        <v>1435.5</v>
      </c>
    </row>
    <row r="763" spans="1:1" x14ac:dyDescent="0.35">
      <c r="A763" s="23">
        <v>456.30000000000007</v>
      </c>
    </row>
    <row r="764" spans="1:1" x14ac:dyDescent="0.35">
      <c r="A764" s="23">
        <v>957.42000000000007</v>
      </c>
    </row>
    <row r="765" spans="1:1" x14ac:dyDescent="0.35">
      <c r="A765" s="21">
        <v>1440</v>
      </c>
    </row>
    <row r="766" spans="1:1" x14ac:dyDescent="0.35">
      <c r="A766" s="23">
        <v>67.200000000000045</v>
      </c>
    </row>
    <row r="767" spans="1:1" x14ac:dyDescent="0.35">
      <c r="A767" s="23">
        <v>842.4</v>
      </c>
    </row>
    <row r="768" spans="1:1" x14ac:dyDescent="0.35">
      <c r="A768" s="21">
        <v>1453.5</v>
      </c>
    </row>
    <row r="769" spans="1:1" x14ac:dyDescent="0.35">
      <c r="A769" s="23">
        <v>532.8599999999999</v>
      </c>
    </row>
    <row r="770" spans="1:1" x14ac:dyDescent="0.35">
      <c r="A770" s="23">
        <v>1249.45</v>
      </c>
    </row>
    <row r="771" spans="1:1" x14ac:dyDescent="0.35">
      <c r="A771" s="21">
        <v>1455.75</v>
      </c>
    </row>
    <row r="772" spans="1:1" x14ac:dyDescent="0.35">
      <c r="A772" s="23">
        <v>765.19</v>
      </c>
    </row>
    <row r="773" spans="1:1" x14ac:dyDescent="0.35">
      <c r="A773" s="21">
        <v>1460.25</v>
      </c>
    </row>
    <row r="774" spans="1:1" x14ac:dyDescent="0.35">
      <c r="A774" s="23">
        <v>332.20000000000005</v>
      </c>
    </row>
    <row r="775" spans="1:1" x14ac:dyDescent="0.35">
      <c r="A775" s="21">
        <v>1464.75</v>
      </c>
    </row>
    <row r="776" spans="1:1" x14ac:dyDescent="0.35">
      <c r="A776" s="23">
        <v>-80.220000000000027</v>
      </c>
    </row>
    <row r="777" spans="1:1" x14ac:dyDescent="0.35">
      <c r="A777" s="21">
        <v>1467</v>
      </c>
    </row>
    <row r="778" spans="1:1" x14ac:dyDescent="0.35">
      <c r="A778" s="23">
        <v>523.75</v>
      </c>
    </row>
    <row r="779" spans="1:1" x14ac:dyDescent="0.35">
      <c r="A779" s="21">
        <v>1469.25</v>
      </c>
    </row>
    <row r="780" spans="1:1" x14ac:dyDescent="0.35">
      <c r="A780" s="23">
        <v>606.15</v>
      </c>
    </row>
    <row r="781" spans="1:1" x14ac:dyDescent="0.35">
      <c r="A781" s="21">
        <v>1476</v>
      </c>
    </row>
    <row r="782" spans="1:1" x14ac:dyDescent="0.35">
      <c r="A782" s="23">
        <v>663.65</v>
      </c>
    </row>
    <row r="783" spans="1:1" x14ac:dyDescent="0.35">
      <c r="A783" s="21">
        <v>1478.25</v>
      </c>
    </row>
    <row r="784" spans="1:1" x14ac:dyDescent="0.35">
      <c r="A784" s="23">
        <v>65.410000000000082</v>
      </c>
    </row>
    <row r="785" spans="1:1" x14ac:dyDescent="0.35">
      <c r="A785" s="23">
        <v>527.29999999999995</v>
      </c>
    </row>
    <row r="786" spans="1:1" x14ac:dyDescent="0.35">
      <c r="A786" s="21">
        <v>1489.5</v>
      </c>
    </row>
    <row r="787" spans="1:1" x14ac:dyDescent="0.35">
      <c r="A787" s="23">
        <v>342.20000000000005</v>
      </c>
    </row>
    <row r="788" spans="1:1" x14ac:dyDescent="0.35">
      <c r="A788" s="23">
        <v>544.19999999999993</v>
      </c>
    </row>
    <row r="789" spans="1:1" x14ac:dyDescent="0.35">
      <c r="A789" s="23">
        <v>995.06</v>
      </c>
    </row>
    <row r="790" spans="1:1" x14ac:dyDescent="0.35">
      <c r="A790" s="21">
        <v>1498.5</v>
      </c>
    </row>
    <row r="791" spans="1:1" x14ac:dyDescent="0.35">
      <c r="A791" s="23">
        <v>-313.95000000000005</v>
      </c>
    </row>
    <row r="792" spans="1:1" x14ac:dyDescent="0.35">
      <c r="A792" s="21">
        <v>1500.75</v>
      </c>
    </row>
    <row r="793" spans="1:1" x14ac:dyDescent="0.35">
      <c r="A793" s="23">
        <v>65.029999999999973</v>
      </c>
    </row>
    <row r="794" spans="1:1" x14ac:dyDescent="0.35">
      <c r="A794" s="23">
        <v>890.07999999999993</v>
      </c>
    </row>
    <row r="795" spans="1:1" x14ac:dyDescent="0.35">
      <c r="A795" s="21">
        <v>1503</v>
      </c>
    </row>
    <row r="796" spans="1:1" x14ac:dyDescent="0.35">
      <c r="A796" s="23">
        <v>1230.8399999999999</v>
      </c>
    </row>
    <row r="797" spans="1:1" x14ac:dyDescent="0.35">
      <c r="A797" s="21">
        <v>1505.25</v>
      </c>
    </row>
    <row r="798" spans="1:1" x14ac:dyDescent="0.35">
      <c r="A798" s="23">
        <v>362.85000000000014</v>
      </c>
    </row>
    <row r="799" spans="1:1" x14ac:dyDescent="0.35">
      <c r="A799" s="21">
        <v>1507.5</v>
      </c>
    </row>
    <row r="800" spans="1:1" x14ac:dyDescent="0.35">
      <c r="A800" s="23">
        <v>271.98</v>
      </c>
    </row>
    <row r="801" spans="1:1" x14ac:dyDescent="0.35">
      <c r="A801" s="23">
        <v>726.59999999999991</v>
      </c>
    </row>
    <row r="802" spans="1:1" x14ac:dyDescent="0.35">
      <c r="A802" s="21">
        <v>1509.75</v>
      </c>
    </row>
    <row r="803" spans="1:1" x14ac:dyDescent="0.35">
      <c r="A803" s="23">
        <v>894.33</v>
      </c>
    </row>
    <row r="804" spans="1:1" x14ac:dyDescent="0.35">
      <c r="A804" s="23">
        <v>1266.8699999999999</v>
      </c>
    </row>
    <row r="805" spans="1:1" x14ac:dyDescent="0.35">
      <c r="A805" s="21">
        <v>1523.25</v>
      </c>
    </row>
    <row r="806" spans="1:1" x14ac:dyDescent="0.35">
      <c r="A806" s="23">
        <v>1100.97</v>
      </c>
    </row>
    <row r="807" spans="1:1" x14ac:dyDescent="0.35">
      <c r="A807" s="21">
        <v>1527.75</v>
      </c>
    </row>
    <row r="808" spans="1:1" x14ac:dyDescent="0.35">
      <c r="A808" s="23">
        <v>854.47</v>
      </c>
    </row>
    <row r="809" spans="1:1" x14ac:dyDescent="0.35">
      <c r="A809" s="21">
        <v>1532.25</v>
      </c>
    </row>
    <row r="810" spans="1:1" x14ac:dyDescent="0.35">
      <c r="A810" s="23">
        <v>661.38</v>
      </c>
    </row>
    <row r="811" spans="1:1" x14ac:dyDescent="0.35">
      <c r="A811" s="23">
        <v>1234.8899999999999</v>
      </c>
    </row>
    <row r="812" spans="1:1" x14ac:dyDescent="0.35">
      <c r="A812" s="21">
        <v>1536.75</v>
      </c>
    </row>
    <row r="813" spans="1:1" x14ac:dyDescent="0.35">
      <c r="A813" s="23">
        <v>1071.95</v>
      </c>
    </row>
    <row r="814" spans="1:1" x14ac:dyDescent="0.35">
      <c r="A814" s="21">
        <v>1545.75</v>
      </c>
    </row>
    <row r="815" spans="1:1" x14ac:dyDescent="0.35">
      <c r="A815" s="23">
        <v>69.990000000000009</v>
      </c>
    </row>
    <row r="816" spans="1:1" x14ac:dyDescent="0.35">
      <c r="A816" s="21">
        <v>1548</v>
      </c>
    </row>
    <row r="817" spans="1:1" x14ac:dyDescent="0.35">
      <c r="A817" s="23">
        <v>635.57999999999993</v>
      </c>
    </row>
    <row r="818" spans="1:1" x14ac:dyDescent="0.35">
      <c r="A818" s="23">
        <v>693.11999999999989</v>
      </c>
    </row>
    <row r="819" spans="1:1" x14ac:dyDescent="0.35">
      <c r="A819" s="21">
        <v>1552.5</v>
      </c>
    </row>
    <row r="820" spans="1:1" x14ac:dyDescent="0.35">
      <c r="A820" s="23">
        <v>-265.73</v>
      </c>
    </row>
    <row r="821" spans="1:1" x14ac:dyDescent="0.35">
      <c r="A821" s="23">
        <v>883.78</v>
      </c>
    </row>
    <row r="822" spans="1:1" x14ac:dyDescent="0.35">
      <c r="A822" s="21">
        <v>1554.75</v>
      </c>
    </row>
    <row r="823" spans="1:1" x14ac:dyDescent="0.35">
      <c r="A823" s="23">
        <v>674.31</v>
      </c>
    </row>
    <row r="824" spans="1:1" x14ac:dyDescent="0.35">
      <c r="A824" s="21">
        <v>1559.25</v>
      </c>
    </row>
    <row r="825" spans="1:1" x14ac:dyDescent="0.35">
      <c r="A825" s="23">
        <v>1128.69</v>
      </c>
    </row>
    <row r="826" spans="1:1" x14ac:dyDescent="0.35">
      <c r="A826" s="21">
        <v>1561.5</v>
      </c>
    </row>
    <row r="827" spans="1:1" x14ac:dyDescent="0.35">
      <c r="A827" s="23">
        <v>-1181.6100000000001</v>
      </c>
    </row>
    <row r="828" spans="1:1" x14ac:dyDescent="0.35">
      <c r="A828" s="21">
        <v>1563.75</v>
      </c>
    </row>
    <row r="829" spans="1:1" x14ac:dyDescent="0.35">
      <c r="A829" s="23">
        <v>1022.7900000000001</v>
      </c>
    </row>
    <row r="830" spans="1:1" x14ac:dyDescent="0.35">
      <c r="A830" s="21">
        <v>1572.75</v>
      </c>
    </row>
    <row r="831" spans="1:1" x14ac:dyDescent="0.35">
      <c r="A831" s="23">
        <v>382.75</v>
      </c>
    </row>
    <row r="832" spans="1:1" x14ac:dyDescent="0.35">
      <c r="A832" s="21">
        <v>1579.5</v>
      </c>
    </row>
    <row r="833" spans="1:1" x14ac:dyDescent="0.35">
      <c r="A833" s="23">
        <v>922.14</v>
      </c>
    </row>
    <row r="834" spans="1:1" x14ac:dyDescent="0.35">
      <c r="A834" s="21">
        <v>1584</v>
      </c>
    </row>
    <row r="835" spans="1:1" x14ac:dyDescent="0.35">
      <c r="A835" s="23">
        <v>646.91999999999996</v>
      </c>
    </row>
    <row r="836" spans="1:1" x14ac:dyDescent="0.35">
      <c r="A836" s="21">
        <v>1586.25</v>
      </c>
    </row>
    <row r="837" spans="1:1" x14ac:dyDescent="0.35">
      <c r="A837" s="23">
        <v>447.97</v>
      </c>
    </row>
    <row r="838" spans="1:1" x14ac:dyDescent="0.35">
      <c r="A838" s="23">
        <v>649.16999999999996</v>
      </c>
    </row>
    <row r="839" spans="1:1" x14ac:dyDescent="0.35">
      <c r="A839" s="21">
        <v>1588.5</v>
      </c>
    </row>
    <row r="840" spans="1:1" x14ac:dyDescent="0.35">
      <c r="A840" s="23">
        <v>855.48</v>
      </c>
    </row>
    <row r="841" spans="1:1" x14ac:dyDescent="0.35">
      <c r="A841" s="21">
        <v>1593</v>
      </c>
    </row>
    <row r="842" spans="1:1" x14ac:dyDescent="0.35">
      <c r="A842" s="23">
        <v>42.600000000000136</v>
      </c>
    </row>
    <row r="843" spans="1:1" x14ac:dyDescent="0.35">
      <c r="A843" s="21">
        <v>1595.25</v>
      </c>
    </row>
    <row r="844" spans="1:1" x14ac:dyDescent="0.35">
      <c r="A844" s="23">
        <v>1064.0500000000002</v>
      </c>
    </row>
    <row r="845" spans="1:1" x14ac:dyDescent="0.35">
      <c r="A845" s="21">
        <v>1602</v>
      </c>
    </row>
    <row r="846" spans="1:1" x14ac:dyDescent="0.35">
      <c r="A846" s="23">
        <v>-92.429999999999836</v>
      </c>
    </row>
    <row r="847" spans="1:1" x14ac:dyDescent="0.35">
      <c r="A847" s="23">
        <v>244.76999999999998</v>
      </c>
    </row>
    <row r="848" spans="1:1" x14ac:dyDescent="0.35">
      <c r="A848" s="21">
        <v>1604.25</v>
      </c>
    </row>
    <row r="849" spans="1:1" x14ac:dyDescent="0.35">
      <c r="A849" s="23">
        <v>502.77</v>
      </c>
    </row>
    <row r="850" spans="1:1" x14ac:dyDescent="0.35">
      <c r="A850" s="21">
        <v>1606.5</v>
      </c>
    </row>
    <row r="851" spans="1:1" x14ac:dyDescent="0.35">
      <c r="A851" s="23">
        <v>-506.00999999999976</v>
      </c>
    </row>
    <row r="852" spans="1:1" x14ac:dyDescent="0.35">
      <c r="A852" s="21">
        <v>1608.75</v>
      </c>
    </row>
    <row r="853" spans="1:1" x14ac:dyDescent="0.35">
      <c r="A853" s="23">
        <v>956.51</v>
      </c>
    </row>
    <row r="854" spans="1:1" x14ac:dyDescent="0.35">
      <c r="A854" s="21">
        <v>1613.25</v>
      </c>
    </row>
    <row r="855" spans="1:1" x14ac:dyDescent="0.35">
      <c r="A855" s="23">
        <v>1041.23</v>
      </c>
    </row>
    <row r="856" spans="1:1" x14ac:dyDescent="0.35">
      <c r="A856" s="21">
        <v>1615.5</v>
      </c>
    </row>
    <row r="857" spans="1:1" x14ac:dyDescent="0.35">
      <c r="A857" s="23">
        <v>585.90000000000009</v>
      </c>
    </row>
    <row r="858" spans="1:1" x14ac:dyDescent="0.35">
      <c r="A858" s="23">
        <v>1057.98</v>
      </c>
    </row>
    <row r="859" spans="1:1" x14ac:dyDescent="0.35">
      <c r="A859" s="21">
        <v>1620</v>
      </c>
    </row>
    <row r="860" spans="1:1" x14ac:dyDescent="0.35">
      <c r="A860" s="23">
        <v>781.56</v>
      </c>
    </row>
    <row r="861" spans="1:1" x14ac:dyDescent="0.35">
      <c r="A861" s="21">
        <v>1622.25</v>
      </c>
    </row>
    <row r="862" spans="1:1" x14ac:dyDescent="0.35">
      <c r="A862" s="23">
        <v>-236.75</v>
      </c>
    </row>
    <row r="863" spans="1:1" x14ac:dyDescent="0.35">
      <c r="A863" s="21">
        <v>1624.5</v>
      </c>
    </row>
    <row r="864" spans="1:1" x14ac:dyDescent="0.35">
      <c r="A864" s="23">
        <v>1039.3699999999999</v>
      </c>
    </row>
    <row r="865" spans="1:1" x14ac:dyDescent="0.35">
      <c r="A865" s="23">
        <v>1396.6</v>
      </c>
    </row>
    <row r="866" spans="1:1" x14ac:dyDescent="0.35">
      <c r="A866" s="21">
        <v>1626.75</v>
      </c>
    </row>
    <row r="867" spans="1:1" x14ac:dyDescent="0.35">
      <c r="A867" s="23">
        <v>508.82999999999993</v>
      </c>
    </row>
    <row r="868" spans="1:1" x14ac:dyDescent="0.35">
      <c r="A868" s="23">
        <v>1254.46</v>
      </c>
    </row>
    <row r="869" spans="1:1" x14ac:dyDescent="0.35">
      <c r="A869" s="21">
        <v>1629</v>
      </c>
    </row>
    <row r="870" spans="1:1" x14ac:dyDescent="0.35">
      <c r="A870" s="23">
        <v>1321.56</v>
      </c>
    </row>
    <row r="871" spans="1:1" x14ac:dyDescent="0.35">
      <c r="A871" s="21">
        <v>1633.5</v>
      </c>
    </row>
    <row r="872" spans="1:1" x14ac:dyDescent="0.35">
      <c r="A872" s="23">
        <v>1138.8200000000002</v>
      </c>
    </row>
    <row r="873" spans="1:1" x14ac:dyDescent="0.35">
      <c r="A873" s="21">
        <v>1635.75</v>
      </c>
    </row>
    <row r="874" spans="1:1" x14ac:dyDescent="0.35">
      <c r="A874" s="23">
        <v>935.05</v>
      </c>
    </row>
    <row r="875" spans="1:1" x14ac:dyDescent="0.35">
      <c r="A875" s="21">
        <v>1638</v>
      </c>
    </row>
    <row r="876" spans="1:1" x14ac:dyDescent="0.35">
      <c r="A876" s="23">
        <v>602.28</v>
      </c>
    </row>
    <row r="877" spans="1:1" x14ac:dyDescent="0.35">
      <c r="A877" s="21">
        <v>1640.25</v>
      </c>
    </row>
    <row r="878" spans="1:1" x14ac:dyDescent="0.35">
      <c r="A878" s="23">
        <v>793.58999999999992</v>
      </c>
    </row>
    <row r="879" spans="1:1" x14ac:dyDescent="0.35">
      <c r="A879" s="21">
        <v>1642.5</v>
      </c>
    </row>
    <row r="880" spans="1:1" x14ac:dyDescent="0.35">
      <c r="A880" s="23">
        <v>-1237.2399999999998</v>
      </c>
    </row>
    <row r="881" spans="1:1" x14ac:dyDescent="0.35">
      <c r="A881" s="21">
        <v>1658.25</v>
      </c>
    </row>
    <row r="882" spans="1:1" x14ac:dyDescent="0.35">
      <c r="A882" s="23">
        <v>1411.8</v>
      </c>
    </row>
    <row r="883" spans="1:1" x14ac:dyDescent="0.35">
      <c r="A883" s="21">
        <v>1662.75</v>
      </c>
    </row>
    <row r="884" spans="1:1" x14ac:dyDescent="0.35">
      <c r="A884" s="23">
        <v>1048.5500000000002</v>
      </c>
    </row>
    <row r="885" spans="1:1" x14ac:dyDescent="0.35">
      <c r="A885" s="21">
        <v>1665</v>
      </c>
    </row>
    <row r="886" spans="1:1" x14ac:dyDescent="0.35">
      <c r="A886" s="23">
        <v>660.15</v>
      </c>
    </row>
    <row r="887" spans="1:1" x14ac:dyDescent="0.35">
      <c r="A887" s="23">
        <v>752.57999999999993</v>
      </c>
    </row>
    <row r="888" spans="1:1" x14ac:dyDescent="0.35">
      <c r="A888" s="21">
        <v>1680.75</v>
      </c>
    </row>
    <row r="889" spans="1:1" x14ac:dyDescent="0.35">
      <c r="A889" s="23">
        <v>-97.980000000000018</v>
      </c>
    </row>
    <row r="890" spans="1:1" x14ac:dyDescent="0.35">
      <c r="A890" s="21">
        <v>1683</v>
      </c>
    </row>
    <row r="891" spans="1:1" x14ac:dyDescent="0.35">
      <c r="A891" s="23">
        <v>1285.47</v>
      </c>
    </row>
    <row r="892" spans="1:1" x14ac:dyDescent="0.35">
      <c r="A892" s="21">
        <v>1687.5</v>
      </c>
    </row>
    <row r="893" spans="1:1" x14ac:dyDescent="0.35">
      <c r="A893" s="23">
        <v>758.63999999999987</v>
      </c>
    </row>
    <row r="894" spans="1:1" x14ac:dyDescent="0.35">
      <c r="A894" s="21">
        <v>1689.75</v>
      </c>
    </row>
    <row r="895" spans="1:1" x14ac:dyDescent="0.35">
      <c r="A895" s="23">
        <v>-286.12999999999988</v>
      </c>
    </row>
    <row r="896" spans="1:1" x14ac:dyDescent="0.35">
      <c r="A896" s="21">
        <v>1692</v>
      </c>
    </row>
    <row r="897" spans="1:1" x14ac:dyDescent="0.35">
      <c r="A897" s="23">
        <v>250.40000000000009</v>
      </c>
    </row>
    <row r="898" spans="1:1" x14ac:dyDescent="0.35">
      <c r="A898" s="21">
        <v>1696.5</v>
      </c>
    </row>
    <row r="899" spans="1:1" x14ac:dyDescent="0.35">
      <c r="A899" s="23">
        <v>1471.25</v>
      </c>
    </row>
    <row r="900" spans="1:1" x14ac:dyDescent="0.35">
      <c r="A900" s="21">
        <v>1698.75</v>
      </c>
    </row>
    <row r="901" spans="1:1" x14ac:dyDescent="0.35">
      <c r="A901" s="23">
        <v>695.91</v>
      </c>
    </row>
    <row r="902" spans="1:1" x14ac:dyDescent="0.35">
      <c r="A902" s="21">
        <v>1701</v>
      </c>
    </row>
    <row r="903" spans="1:1" x14ac:dyDescent="0.35">
      <c r="A903" s="23">
        <v>647</v>
      </c>
    </row>
    <row r="904" spans="1:1" x14ac:dyDescent="0.35">
      <c r="A904" s="21">
        <v>1705.5</v>
      </c>
    </row>
    <row r="905" spans="1:1" x14ac:dyDescent="0.35">
      <c r="A905" s="23">
        <v>250.29999999999995</v>
      </c>
    </row>
    <row r="906" spans="1:1" x14ac:dyDescent="0.35">
      <c r="A906" s="23">
        <v>1165.1399999999999</v>
      </c>
    </row>
    <row r="907" spans="1:1" x14ac:dyDescent="0.35">
      <c r="A907" s="21">
        <v>1712.25</v>
      </c>
    </row>
    <row r="908" spans="1:1" x14ac:dyDescent="0.35">
      <c r="A908" s="23">
        <v>542.65000000000009</v>
      </c>
    </row>
    <row r="909" spans="1:1" x14ac:dyDescent="0.35">
      <c r="A909" s="21">
        <v>1716.75</v>
      </c>
    </row>
    <row r="910" spans="1:1" x14ac:dyDescent="0.35">
      <c r="A910" s="23">
        <v>771.44999999999993</v>
      </c>
    </row>
    <row r="911" spans="1:1" x14ac:dyDescent="0.35">
      <c r="A911" s="21">
        <v>1719</v>
      </c>
    </row>
    <row r="912" spans="1:1" x14ac:dyDescent="0.35">
      <c r="A912" s="23">
        <v>773.69999999999993</v>
      </c>
    </row>
    <row r="913" spans="1:1" x14ac:dyDescent="0.35">
      <c r="A913" s="21">
        <v>1743.75</v>
      </c>
    </row>
    <row r="914" spans="1:1" x14ac:dyDescent="0.35">
      <c r="A914" s="23">
        <v>1215.8699999999999</v>
      </c>
    </row>
    <row r="915" spans="1:1" x14ac:dyDescent="0.35">
      <c r="A915" s="21">
        <v>1748.25</v>
      </c>
    </row>
    <row r="916" spans="1:1" x14ac:dyDescent="0.35">
      <c r="A916" s="23">
        <v>422.25</v>
      </c>
    </row>
    <row r="917" spans="1:1" x14ac:dyDescent="0.35">
      <c r="A917" s="21">
        <v>1757.25</v>
      </c>
    </row>
    <row r="918" spans="1:1" x14ac:dyDescent="0.35">
      <c r="A918" s="23">
        <v>704.55</v>
      </c>
    </row>
    <row r="919" spans="1:1" x14ac:dyDescent="0.35">
      <c r="A919" s="21">
        <v>1766.25</v>
      </c>
    </row>
    <row r="920" spans="1:1" x14ac:dyDescent="0.35">
      <c r="A920" s="23">
        <v>263.45000000000005</v>
      </c>
    </row>
    <row r="921" spans="1:1" x14ac:dyDescent="0.35">
      <c r="A921" s="21">
        <v>1770.75</v>
      </c>
    </row>
    <row r="922" spans="1:1" x14ac:dyDescent="0.35">
      <c r="A922" s="23">
        <v>1144.6199999999999</v>
      </c>
    </row>
    <row r="923" spans="1:1" x14ac:dyDescent="0.35">
      <c r="A923" s="21">
        <v>1775.25</v>
      </c>
    </row>
    <row r="924" spans="1:1" x14ac:dyDescent="0.35">
      <c r="A924" s="23">
        <v>1412.37</v>
      </c>
    </row>
    <row r="925" spans="1:1" x14ac:dyDescent="0.35">
      <c r="A925" s="21">
        <v>1779.75</v>
      </c>
    </row>
    <row r="926" spans="1:1" x14ac:dyDescent="0.35">
      <c r="A926" s="23">
        <v>-369.90000000000009</v>
      </c>
    </row>
    <row r="927" spans="1:1" x14ac:dyDescent="0.35">
      <c r="A927" s="23">
        <v>1106.47</v>
      </c>
    </row>
    <row r="928" spans="1:1" x14ac:dyDescent="0.35">
      <c r="A928" s="21">
        <v>1784.25</v>
      </c>
    </row>
    <row r="929" spans="1:1" x14ac:dyDescent="0.35">
      <c r="A929" s="23">
        <v>325.65000000000009</v>
      </c>
    </row>
    <row r="930" spans="1:1" x14ac:dyDescent="0.35">
      <c r="A930" s="23">
        <v>1040.5700000000002</v>
      </c>
    </row>
    <row r="931" spans="1:1" x14ac:dyDescent="0.35">
      <c r="A931" s="21">
        <v>1788.75</v>
      </c>
    </row>
    <row r="932" spans="1:1" x14ac:dyDescent="0.35">
      <c r="A932" s="23">
        <v>1457.55</v>
      </c>
    </row>
    <row r="933" spans="1:1" x14ac:dyDescent="0.35">
      <c r="A933" s="21">
        <v>1795.5</v>
      </c>
    </row>
    <row r="934" spans="1:1" x14ac:dyDescent="0.35">
      <c r="A934" s="23">
        <v>-96.299999999999955</v>
      </c>
    </row>
    <row r="935" spans="1:1" x14ac:dyDescent="0.35">
      <c r="A935" s="21">
        <v>1797.75</v>
      </c>
    </row>
    <row r="936" spans="1:1" x14ac:dyDescent="0.35">
      <c r="A936" s="23">
        <v>1345.1100000000001</v>
      </c>
    </row>
    <row r="937" spans="1:1" x14ac:dyDescent="0.35">
      <c r="A937" s="21">
        <v>1804.5</v>
      </c>
    </row>
    <row r="938" spans="1:1" x14ac:dyDescent="0.35">
      <c r="A938" s="23">
        <v>569.97</v>
      </c>
    </row>
    <row r="939" spans="1:1" x14ac:dyDescent="0.35">
      <c r="A939" s="23">
        <v>682.5</v>
      </c>
    </row>
    <row r="940" spans="1:1" x14ac:dyDescent="0.35">
      <c r="A940" s="21">
        <v>1806.75</v>
      </c>
    </row>
    <row r="941" spans="1:1" x14ac:dyDescent="0.35">
      <c r="A941" s="23">
        <v>725.33999999999992</v>
      </c>
    </row>
    <row r="942" spans="1:1" x14ac:dyDescent="0.35">
      <c r="A942" s="21">
        <v>1813.5</v>
      </c>
    </row>
    <row r="943" spans="1:1" x14ac:dyDescent="0.35">
      <c r="A943" s="23">
        <v>733.82999999999993</v>
      </c>
    </row>
    <row r="944" spans="1:1" x14ac:dyDescent="0.35">
      <c r="A944" s="21">
        <v>1815.75</v>
      </c>
    </row>
    <row r="945" spans="1:1" x14ac:dyDescent="0.35">
      <c r="A945" s="23">
        <v>-916.84999999999991</v>
      </c>
    </row>
    <row r="946" spans="1:1" x14ac:dyDescent="0.35">
      <c r="A946" s="21">
        <v>1824.75</v>
      </c>
    </row>
    <row r="947" spans="1:1" x14ac:dyDescent="0.35">
      <c r="A947" s="23">
        <v>1098.5999999999999</v>
      </c>
    </row>
    <row r="948" spans="1:1" x14ac:dyDescent="0.35">
      <c r="A948" s="21">
        <v>1827</v>
      </c>
    </row>
    <row r="949" spans="1:1" x14ac:dyDescent="0.35">
      <c r="A949" s="23">
        <v>82.400000000000091</v>
      </c>
    </row>
    <row r="950" spans="1:1" x14ac:dyDescent="0.35">
      <c r="A950" s="21">
        <v>1829.25</v>
      </c>
    </row>
    <row r="951" spans="1:1" x14ac:dyDescent="0.35">
      <c r="A951" s="23">
        <v>1456.29</v>
      </c>
    </row>
    <row r="952" spans="1:1" x14ac:dyDescent="0.35">
      <c r="A952" s="21">
        <v>1836</v>
      </c>
    </row>
    <row r="953" spans="1:1" x14ac:dyDescent="0.35">
      <c r="A953" s="23">
        <v>272</v>
      </c>
    </row>
    <row r="954" spans="1:1" x14ac:dyDescent="0.35">
      <c r="A954" s="21">
        <v>1840.5</v>
      </c>
    </row>
    <row r="955" spans="1:1" x14ac:dyDescent="0.35">
      <c r="A955" s="23">
        <v>-103.84999999999991</v>
      </c>
    </row>
    <row r="956" spans="1:1" x14ac:dyDescent="0.35">
      <c r="A956" s="21">
        <v>1842.75</v>
      </c>
    </row>
    <row r="957" spans="1:1" x14ac:dyDescent="0.35">
      <c r="A957" s="23">
        <v>1111.4499999999998</v>
      </c>
    </row>
    <row r="958" spans="1:1" x14ac:dyDescent="0.35">
      <c r="A958" s="21">
        <v>1847.25</v>
      </c>
    </row>
    <row r="959" spans="1:1" x14ac:dyDescent="0.35">
      <c r="A959" s="23">
        <v>668.93000000000006</v>
      </c>
    </row>
    <row r="960" spans="1:1" x14ac:dyDescent="0.35">
      <c r="A960" s="23">
        <v>1422.21</v>
      </c>
    </row>
    <row r="961" spans="1:1" x14ac:dyDescent="0.35">
      <c r="A961" s="21">
        <v>1849.5</v>
      </c>
    </row>
    <row r="962" spans="1:1" x14ac:dyDescent="0.35">
      <c r="A962" s="23">
        <v>82.019999999999982</v>
      </c>
    </row>
    <row r="963" spans="1:1" x14ac:dyDescent="0.35">
      <c r="A963" s="21">
        <v>1856.25</v>
      </c>
    </row>
    <row r="964" spans="1:1" x14ac:dyDescent="0.35">
      <c r="A964" s="23">
        <v>334.73</v>
      </c>
    </row>
    <row r="965" spans="1:1" x14ac:dyDescent="0.35">
      <c r="A965" s="21">
        <v>1858.5</v>
      </c>
    </row>
    <row r="966" spans="1:1" x14ac:dyDescent="0.35">
      <c r="A966" s="23">
        <v>-96.3599999999999</v>
      </c>
    </row>
    <row r="967" spans="1:1" x14ac:dyDescent="0.35">
      <c r="A967" s="23">
        <v>584.39999999999986</v>
      </c>
    </row>
    <row r="968" spans="1:1" x14ac:dyDescent="0.35">
      <c r="A968" s="21">
        <v>1869.75</v>
      </c>
    </row>
    <row r="969" spans="1:1" x14ac:dyDescent="0.35">
      <c r="A969" s="23">
        <v>598.15000000000009</v>
      </c>
    </row>
    <row r="970" spans="1:1" x14ac:dyDescent="0.35">
      <c r="A970" s="21">
        <v>1885.5</v>
      </c>
    </row>
    <row r="971" spans="1:1" x14ac:dyDescent="0.35">
      <c r="A971" s="23">
        <v>1314.46</v>
      </c>
    </row>
    <row r="972" spans="1:1" x14ac:dyDescent="0.35">
      <c r="A972" s="21">
        <v>1887.75</v>
      </c>
    </row>
    <row r="973" spans="1:1" x14ac:dyDescent="0.35">
      <c r="A973" s="23">
        <v>1555.1100000000001</v>
      </c>
    </row>
    <row r="974" spans="1:1" x14ac:dyDescent="0.35">
      <c r="A974" s="21">
        <v>1894.5</v>
      </c>
    </row>
    <row r="975" spans="1:1" x14ac:dyDescent="0.35">
      <c r="A975" s="23">
        <v>1221.99</v>
      </c>
    </row>
    <row r="976" spans="1:1" x14ac:dyDescent="0.35">
      <c r="A976" s="21">
        <v>1899</v>
      </c>
    </row>
    <row r="977" spans="1:1" x14ac:dyDescent="0.35">
      <c r="A977" s="23">
        <v>1198.48</v>
      </c>
    </row>
    <row r="978" spans="1:1" x14ac:dyDescent="0.35">
      <c r="A978" s="21">
        <v>1903.5</v>
      </c>
    </row>
    <row r="979" spans="1:1" x14ac:dyDescent="0.35">
      <c r="A979" s="23">
        <v>1662.35</v>
      </c>
    </row>
    <row r="980" spans="1:1" x14ac:dyDescent="0.35">
      <c r="A980" s="21">
        <v>1908</v>
      </c>
    </row>
    <row r="981" spans="1:1" x14ac:dyDescent="0.35">
      <c r="A981" s="23">
        <v>-99.409999999999854</v>
      </c>
    </row>
    <row r="982" spans="1:1" x14ac:dyDescent="0.35">
      <c r="A982" s="23">
        <v>695.36000000000013</v>
      </c>
    </row>
    <row r="983" spans="1:1" x14ac:dyDescent="0.35">
      <c r="A983" s="21">
        <v>1914.75</v>
      </c>
    </row>
    <row r="984" spans="1:1" x14ac:dyDescent="0.35">
      <c r="A984" s="23">
        <v>347.47</v>
      </c>
    </row>
    <row r="985" spans="1:1" x14ac:dyDescent="0.35">
      <c r="A985" s="21">
        <v>1926</v>
      </c>
    </row>
    <row r="986" spans="1:1" x14ac:dyDescent="0.35">
      <c r="A986" s="23">
        <v>-102.43000000000006</v>
      </c>
    </row>
    <row r="987" spans="1:1" x14ac:dyDescent="0.35">
      <c r="A987" s="21">
        <v>1928.25</v>
      </c>
    </row>
    <row r="988" spans="1:1" x14ac:dyDescent="0.35">
      <c r="A988" s="23">
        <v>604.82999999999993</v>
      </c>
    </row>
    <row r="989" spans="1:1" x14ac:dyDescent="0.35">
      <c r="A989" s="21">
        <v>1930.5</v>
      </c>
    </row>
    <row r="990" spans="1:1" x14ac:dyDescent="0.35">
      <c r="A990" s="23">
        <v>1286.42</v>
      </c>
    </row>
    <row r="991" spans="1:1" x14ac:dyDescent="0.35">
      <c r="A991" s="23">
        <v>1644.3</v>
      </c>
    </row>
    <row r="992" spans="1:1" x14ac:dyDescent="0.35">
      <c r="A992" s="21">
        <v>1932.75</v>
      </c>
    </row>
    <row r="993" spans="1:1" x14ac:dyDescent="0.35">
      <c r="A993" s="23">
        <v>613.54999999999995</v>
      </c>
    </row>
    <row r="994" spans="1:1" x14ac:dyDescent="0.35">
      <c r="A994" s="21">
        <v>1941.75</v>
      </c>
    </row>
    <row r="995" spans="1:1" x14ac:dyDescent="0.35">
      <c r="A995" s="23">
        <v>908.19</v>
      </c>
    </row>
    <row r="996" spans="1:1" x14ac:dyDescent="0.35">
      <c r="A996" s="23">
        <v>1110.1500000000001</v>
      </c>
    </row>
    <row r="997" spans="1:1" x14ac:dyDescent="0.35">
      <c r="A997" s="21">
        <v>1944</v>
      </c>
    </row>
    <row r="998" spans="1:1" x14ac:dyDescent="0.35">
      <c r="A998" s="23">
        <v>353.84000000000015</v>
      </c>
    </row>
    <row r="999" spans="1:1" x14ac:dyDescent="0.35">
      <c r="A999" s="21">
        <v>1950.75</v>
      </c>
    </row>
    <row r="1000" spans="1:1" x14ac:dyDescent="0.35">
      <c r="A1000" s="23">
        <v>1409.79</v>
      </c>
    </row>
    <row r="1001" spans="1:1" x14ac:dyDescent="0.35">
      <c r="A1001" s="21">
        <v>1959.75</v>
      </c>
    </row>
    <row r="1002" spans="1:1" x14ac:dyDescent="0.35">
      <c r="A1002" s="23">
        <v>-983.04999999999973</v>
      </c>
    </row>
    <row r="1003" spans="1:1" x14ac:dyDescent="0.35">
      <c r="A1003" s="21">
        <v>1962</v>
      </c>
    </row>
    <row r="1004" spans="1:1" x14ac:dyDescent="0.35">
      <c r="A1004" s="23">
        <v>-108.4699999999998</v>
      </c>
    </row>
    <row r="1005" spans="1:1" x14ac:dyDescent="0.35">
      <c r="A1005" s="23">
        <v>1171.1100000000001</v>
      </c>
    </row>
    <row r="1006" spans="1:1" x14ac:dyDescent="0.35">
      <c r="A1006" s="21">
        <v>1964.25</v>
      </c>
    </row>
    <row r="1007" spans="1:1" x14ac:dyDescent="0.35">
      <c r="A1007" s="23">
        <v>714.81</v>
      </c>
    </row>
    <row r="1008" spans="1:1" x14ac:dyDescent="0.35">
      <c r="A1008" s="21">
        <v>1968.75</v>
      </c>
    </row>
    <row r="1009" spans="1:1" x14ac:dyDescent="0.35">
      <c r="A1009" s="23">
        <v>809.73</v>
      </c>
    </row>
    <row r="1010" spans="1:1" x14ac:dyDescent="0.35">
      <c r="A1010" s="21">
        <v>1971</v>
      </c>
    </row>
    <row r="1011" spans="1:1" x14ac:dyDescent="0.35">
      <c r="A1011" s="23">
        <v>624.60000000000014</v>
      </c>
    </row>
    <row r="1012" spans="1:1" x14ac:dyDescent="0.35">
      <c r="A1012" s="23">
        <v>1205.73</v>
      </c>
    </row>
    <row r="1013" spans="1:1" x14ac:dyDescent="0.35">
      <c r="A1013" s="21">
        <v>1973.25</v>
      </c>
    </row>
    <row r="1014" spans="1:1" x14ac:dyDescent="0.35">
      <c r="A1014" s="23">
        <v>1525.24</v>
      </c>
    </row>
    <row r="1015" spans="1:1" x14ac:dyDescent="0.35">
      <c r="A1015" s="21">
        <v>1975.5</v>
      </c>
    </row>
    <row r="1016" spans="1:1" x14ac:dyDescent="0.35">
      <c r="A1016" s="23">
        <v>1699.9</v>
      </c>
    </row>
    <row r="1017" spans="1:1" x14ac:dyDescent="0.35">
      <c r="A1017" s="21">
        <v>1980</v>
      </c>
    </row>
    <row r="1018" spans="1:1" x14ac:dyDescent="0.35">
      <c r="A1018" s="23">
        <v>1591.92</v>
      </c>
    </row>
    <row r="1019" spans="1:1" x14ac:dyDescent="0.35">
      <c r="A1019" s="21">
        <v>1982.25</v>
      </c>
    </row>
    <row r="1020" spans="1:1" x14ac:dyDescent="0.35">
      <c r="A1020" s="23">
        <v>-108.38999999999987</v>
      </c>
    </row>
    <row r="1021" spans="1:1" x14ac:dyDescent="0.35">
      <c r="A1021" s="23">
        <v>888.99</v>
      </c>
    </row>
    <row r="1022" spans="1:1" x14ac:dyDescent="0.35">
      <c r="A1022" s="21">
        <v>1984.5</v>
      </c>
    </row>
    <row r="1023" spans="1:1" x14ac:dyDescent="0.35">
      <c r="A1023" s="23">
        <v>-286.33999999999969</v>
      </c>
    </row>
    <row r="1024" spans="1:1" x14ac:dyDescent="0.35">
      <c r="A1024" s="21">
        <v>1989</v>
      </c>
    </row>
    <row r="1025" spans="1:1" x14ac:dyDescent="0.35">
      <c r="A1025" s="23">
        <v>-1500.3199999999997</v>
      </c>
    </row>
    <row r="1026" spans="1:1" x14ac:dyDescent="0.35">
      <c r="A1026" s="21">
        <v>1995.75</v>
      </c>
    </row>
    <row r="1027" spans="1:1" x14ac:dyDescent="0.35">
      <c r="A1027" s="23">
        <v>1137.7199999999998</v>
      </c>
    </row>
    <row r="1028" spans="1:1" x14ac:dyDescent="0.35">
      <c r="A1028" s="23">
        <v>1176.3699999999999</v>
      </c>
    </row>
    <row r="1029" spans="1:1" x14ac:dyDescent="0.35">
      <c r="A1029" s="21">
        <v>1998</v>
      </c>
    </row>
    <row r="1030" spans="1:1" x14ac:dyDescent="0.35">
      <c r="A1030" s="23">
        <v>93.240000000000009</v>
      </c>
    </row>
    <row r="1031" spans="1:1" x14ac:dyDescent="0.35">
      <c r="A1031" s="23">
        <v>1609.92</v>
      </c>
    </row>
    <row r="1032" spans="1:1" x14ac:dyDescent="0.35">
      <c r="A1032" s="21">
        <v>2004.75</v>
      </c>
    </row>
    <row r="1033" spans="1:1" x14ac:dyDescent="0.35">
      <c r="A1033" s="23">
        <v>899.8</v>
      </c>
    </row>
    <row r="1034" spans="1:1" x14ac:dyDescent="0.35">
      <c r="A1034" s="23">
        <v>1262.67</v>
      </c>
    </row>
    <row r="1035" spans="1:1" x14ac:dyDescent="0.35">
      <c r="A1035" s="21">
        <v>2009.25</v>
      </c>
    </row>
    <row r="1036" spans="1:1" x14ac:dyDescent="0.35">
      <c r="A1036" s="23">
        <v>50.850000000000136</v>
      </c>
    </row>
    <row r="1037" spans="1:1" x14ac:dyDescent="0.35">
      <c r="A1037" s="21">
        <v>2011.5</v>
      </c>
    </row>
    <row r="1038" spans="1:1" x14ac:dyDescent="0.35">
      <c r="A1038" s="23">
        <v>-1519.8600000000001</v>
      </c>
    </row>
    <row r="1039" spans="1:1" x14ac:dyDescent="0.35">
      <c r="A1039" s="21">
        <v>2013.75</v>
      </c>
    </row>
    <row r="1040" spans="1:1" x14ac:dyDescent="0.35">
      <c r="A1040" s="23">
        <v>1402.87</v>
      </c>
    </row>
    <row r="1041" spans="1:1" x14ac:dyDescent="0.35">
      <c r="A1041" s="21">
        <v>2020.5</v>
      </c>
    </row>
    <row r="1042" spans="1:1" x14ac:dyDescent="0.35">
      <c r="A1042" s="23">
        <v>864.51</v>
      </c>
    </row>
    <row r="1043" spans="1:1" x14ac:dyDescent="0.35">
      <c r="A1043" s="23">
        <v>1131.56</v>
      </c>
    </row>
    <row r="1044" spans="1:1" x14ac:dyDescent="0.35">
      <c r="A1044" s="21">
        <v>2022.75</v>
      </c>
    </row>
    <row r="1045" spans="1:1" x14ac:dyDescent="0.35">
      <c r="A1045" s="23">
        <v>-1014.6399999999999</v>
      </c>
    </row>
    <row r="1046" spans="1:1" x14ac:dyDescent="0.35">
      <c r="A1046" s="23">
        <v>-293.84999999999991</v>
      </c>
    </row>
    <row r="1047" spans="1:1" x14ac:dyDescent="0.35">
      <c r="A1047" s="23">
        <v>635.09999999999991</v>
      </c>
    </row>
    <row r="1048" spans="1:1" x14ac:dyDescent="0.35">
      <c r="A1048" s="21">
        <v>2025</v>
      </c>
    </row>
    <row r="1049" spans="1:1" x14ac:dyDescent="0.35">
      <c r="A1049" s="23">
        <v>1262.3000000000002</v>
      </c>
    </row>
    <row r="1050" spans="1:1" x14ac:dyDescent="0.35">
      <c r="A1050" s="21">
        <v>2031.75</v>
      </c>
    </row>
    <row r="1051" spans="1:1" x14ac:dyDescent="0.35">
      <c r="A1051" s="23">
        <v>1243.29</v>
      </c>
    </row>
    <row r="1052" spans="1:1" x14ac:dyDescent="0.35">
      <c r="A1052" s="21">
        <v>2034</v>
      </c>
    </row>
    <row r="1053" spans="1:1" x14ac:dyDescent="0.35">
      <c r="A1053" s="23">
        <v>1187.4000000000001</v>
      </c>
    </row>
    <row r="1054" spans="1:1" x14ac:dyDescent="0.35">
      <c r="A1054" s="21">
        <v>2040.75</v>
      </c>
    </row>
    <row r="1055" spans="1:1" x14ac:dyDescent="0.35">
      <c r="A1055" s="23">
        <v>-345.02</v>
      </c>
    </row>
    <row r="1056" spans="1:1" x14ac:dyDescent="0.35">
      <c r="A1056" s="21">
        <v>2043</v>
      </c>
    </row>
    <row r="1057" spans="1:1" x14ac:dyDescent="0.35">
      <c r="A1057" s="23">
        <v>1393.62</v>
      </c>
    </row>
    <row r="1058" spans="1:1" x14ac:dyDescent="0.35">
      <c r="A1058" s="23">
        <v>1783.3</v>
      </c>
    </row>
    <row r="1059" spans="1:1" x14ac:dyDescent="0.35">
      <c r="A1059" s="21">
        <v>2045.25</v>
      </c>
    </row>
    <row r="1060" spans="1:1" x14ac:dyDescent="0.35">
      <c r="A1060" s="23">
        <v>477.27</v>
      </c>
    </row>
    <row r="1061" spans="1:1" x14ac:dyDescent="0.35">
      <c r="A1061" s="21">
        <v>2049.75</v>
      </c>
    </row>
    <row r="1062" spans="1:1" x14ac:dyDescent="0.35">
      <c r="A1062" s="23">
        <v>1168.53</v>
      </c>
    </row>
    <row r="1063" spans="1:1" x14ac:dyDescent="0.35">
      <c r="A1063" s="21">
        <v>2058.75</v>
      </c>
    </row>
    <row r="1064" spans="1:1" x14ac:dyDescent="0.35">
      <c r="A1064" s="23">
        <v>734.34999999999991</v>
      </c>
    </row>
    <row r="1065" spans="1:1" x14ac:dyDescent="0.35">
      <c r="A1065" s="21">
        <v>2061</v>
      </c>
    </row>
    <row r="1066" spans="1:1" x14ac:dyDescent="0.35">
      <c r="A1066" s="23">
        <v>926.63999999999987</v>
      </c>
    </row>
    <row r="1067" spans="1:1" x14ac:dyDescent="0.35">
      <c r="A1067" s="23">
        <v>1436.8400000000001</v>
      </c>
    </row>
    <row r="1068" spans="1:1" x14ac:dyDescent="0.35">
      <c r="A1068" s="21">
        <v>2076.75</v>
      </c>
    </row>
    <row r="1069" spans="1:1" x14ac:dyDescent="0.35">
      <c r="A1069" s="23">
        <v>662.35000000000014</v>
      </c>
    </row>
    <row r="1070" spans="1:1" x14ac:dyDescent="0.35">
      <c r="A1070" s="21">
        <v>2079</v>
      </c>
    </row>
    <row r="1071" spans="1:1" x14ac:dyDescent="0.35">
      <c r="A1071" s="23">
        <v>591.79999999999995</v>
      </c>
    </row>
    <row r="1072" spans="1:1" x14ac:dyDescent="0.35">
      <c r="A1072" s="23">
        <v>1215.8000000000002</v>
      </c>
    </row>
    <row r="1073" spans="1:1" x14ac:dyDescent="0.35">
      <c r="A1073" s="21">
        <v>2083.5</v>
      </c>
    </row>
    <row r="1074" spans="1:1" x14ac:dyDescent="0.35">
      <c r="A1074" s="23">
        <v>791.5</v>
      </c>
    </row>
    <row r="1075" spans="1:1" x14ac:dyDescent="0.35">
      <c r="A1075" s="23">
        <v>1186.82</v>
      </c>
    </row>
    <row r="1076" spans="1:1" x14ac:dyDescent="0.35">
      <c r="A1076" s="21">
        <v>2085.75</v>
      </c>
    </row>
    <row r="1077" spans="1:1" x14ac:dyDescent="0.35">
      <c r="A1077" s="23">
        <v>323.88000000000011</v>
      </c>
    </row>
    <row r="1078" spans="1:1" x14ac:dyDescent="0.35">
      <c r="A1078" s="21">
        <v>2088</v>
      </c>
    </row>
    <row r="1079" spans="1:1" x14ac:dyDescent="0.35">
      <c r="A1079" s="23">
        <v>-655.11000000000013</v>
      </c>
    </row>
    <row r="1080" spans="1:1" x14ac:dyDescent="0.35">
      <c r="A1080" s="23">
        <v>510.40000000000009</v>
      </c>
    </row>
    <row r="1081" spans="1:1" x14ac:dyDescent="0.35">
      <c r="A1081" s="23">
        <v>1297.1100000000001</v>
      </c>
    </row>
    <row r="1082" spans="1:1" x14ac:dyDescent="0.35">
      <c r="A1082" s="21">
        <v>2099.25</v>
      </c>
    </row>
    <row r="1083" spans="1:1" x14ac:dyDescent="0.35">
      <c r="A1083" s="23">
        <v>836.01</v>
      </c>
    </row>
    <row r="1084" spans="1:1" x14ac:dyDescent="0.35">
      <c r="A1084" s="23">
        <v>1834.25</v>
      </c>
    </row>
    <row r="1085" spans="1:1" x14ac:dyDescent="0.35">
      <c r="A1085" s="21">
        <v>2101.5</v>
      </c>
    </row>
    <row r="1086" spans="1:1" x14ac:dyDescent="0.35">
      <c r="A1086" s="23">
        <v>769.8599999999999</v>
      </c>
    </row>
    <row r="1087" spans="1:1" x14ac:dyDescent="0.35">
      <c r="A1087" s="23">
        <v>860.28</v>
      </c>
    </row>
    <row r="1088" spans="1:1" x14ac:dyDescent="0.35">
      <c r="A1088" s="21">
        <v>2103.75</v>
      </c>
    </row>
    <row r="1089" spans="1:1" x14ac:dyDescent="0.35">
      <c r="A1089" s="23">
        <v>1735.83</v>
      </c>
    </row>
    <row r="1090" spans="1:1" x14ac:dyDescent="0.35">
      <c r="A1090" s="21">
        <v>2108.25</v>
      </c>
    </row>
    <row r="1091" spans="1:1" x14ac:dyDescent="0.35">
      <c r="A1091" s="23">
        <v>380.81000000000017</v>
      </c>
    </row>
    <row r="1092" spans="1:1" x14ac:dyDescent="0.35">
      <c r="A1092" s="21">
        <v>2110.5</v>
      </c>
    </row>
    <row r="1093" spans="1:1" x14ac:dyDescent="0.35">
      <c r="A1093" s="23">
        <v>766.3</v>
      </c>
    </row>
    <row r="1094" spans="1:1" x14ac:dyDescent="0.35">
      <c r="A1094" s="21">
        <v>2112.75</v>
      </c>
    </row>
    <row r="1095" spans="1:1" x14ac:dyDescent="0.35">
      <c r="A1095" s="23">
        <v>1208</v>
      </c>
    </row>
    <row r="1096" spans="1:1" x14ac:dyDescent="0.35">
      <c r="A1096" s="21">
        <v>2115</v>
      </c>
    </row>
    <row r="1097" spans="1:1" x14ac:dyDescent="0.35">
      <c r="A1097" s="23">
        <v>660.06</v>
      </c>
    </row>
    <row r="1098" spans="1:1" x14ac:dyDescent="0.35">
      <c r="A1098" s="21">
        <v>2124</v>
      </c>
    </row>
    <row r="1099" spans="1:1" x14ac:dyDescent="0.35">
      <c r="A1099" s="23">
        <v>953.59999999999991</v>
      </c>
    </row>
    <row r="1100" spans="1:1" x14ac:dyDescent="0.35">
      <c r="A1100" s="23">
        <v>1562.41</v>
      </c>
    </row>
    <row r="1101" spans="1:1" x14ac:dyDescent="0.35">
      <c r="A1101" s="21">
        <v>2126.25</v>
      </c>
    </row>
    <row r="1102" spans="1:1" x14ac:dyDescent="0.35">
      <c r="A1102" s="23">
        <v>1419.0900000000001</v>
      </c>
    </row>
    <row r="1103" spans="1:1" x14ac:dyDescent="0.35">
      <c r="A1103" s="21">
        <v>2128.5</v>
      </c>
    </row>
    <row r="1104" spans="1:1" x14ac:dyDescent="0.35">
      <c r="A1104" s="23">
        <v>809.3</v>
      </c>
    </row>
    <row r="1105" spans="1:1" x14ac:dyDescent="0.35">
      <c r="A1105" s="23">
        <v>1642.63</v>
      </c>
    </row>
    <row r="1106" spans="1:1" x14ac:dyDescent="0.35">
      <c r="A1106" s="21">
        <v>2133</v>
      </c>
    </row>
    <row r="1107" spans="1:1" x14ac:dyDescent="0.35">
      <c r="A1107" s="23">
        <v>958.75</v>
      </c>
    </row>
    <row r="1108" spans="1:1" x14ac:dyDescent="0.35">
      <c r="A1108" s="21">
        <v>2137.5</v>
      </c>
    </row>
    <row r="1109" spans="1:1" x14ac:dyDescent="0.35">
      <c r="A1109" s="23">
        <v>981.51</v>
      </c>
    </row>
    <row r="1110" spans="1:1" x14ac:dyDescent="0.35">
      <c r="A1110" s="21">
        <v>2139.75</v>
      </c>
    </row>
    <row r="1111" spans="1:1" x14ac:dyDescent="0.35">
      <c r="A1111" s="23">
        <v>606.79</v>
      </c>
    </row>
    <row r="1112" spans="1:1" x14ac:dyDescent="0.35">
      <c r="A1112" s="21">
        <v>2142</v>
      </c>
    </row>
    <row r="1113" spans="1:1" x14ac:dyDescent="0.35">
      <c r="A1113" s="23">
        <v>319.60000000000014</v>
      </c>
    </row>
    <row r="1114" spans="1:1" x14ac:dyDescent="0.35">
      <c r="A1114" s="21">
        <v>2144.25</v>
      </c>
    </row>
    <row r="1115" spans="1:1" x14ac:dyDescent="0.35">
      <c r="A1115" s="23">
        <v>388.21000000000004</v>
      </c>
    </row>
    <row r="1116" spans="1:1" x14ac:dyDescent="0.35">
      <c r="A1116" s="21">
        <v>2146.5</v>
      </c>
    </row>
    <row r="1117" spans="1:1" x14ac:dyDescent="0.35">
      <c r="A1117" s="23">
        <v>1253.42</v>
      </c>
    </row>
    <row r="1118" spans="1:1" x14ac:dyDescent="0.35">
      <c r="A1118" s="21">
        <v>2153.25</v>
      </c>
    </row>
    <row r="1119" spans="1:1" x14ac:dyDescent="0.35">
      <c r="A1119" s="23">
        <v>684.45</v>
      </c>
    </row>
    <row r="1120" spans="1:1" x14ac:dyDescent="0.35">
      <c r="A1120" s="23">
        <v>1043.55</v>
      </c>
    </row>
    <row r="1121" spans="1:1" x14ac:dyDescent="0.35">
      <c r="A1121" s="21">
        <v>2155.5</v>
      </c>
    </row>
    <row r="1122" spans="1:1" x14ac:dyDescent="0.35">
      <c r="A1122" s="23">
        <v>1259.0999999999999</v>
      </c>
    </row>
    <row r="1123" spans="1:1" x14ac:dyDescent="0.35">
      <c r="A1123" s="21">
        <v>2157.75</v>
      </c>
    </row>
    <row r="1124" spans="1:1" x14ac:dyDescent="0.35">
      <c r="A1124" s="23">
        <v>1118.25</v>
      </c>
    </row>
    <row r="1125" spans="1:1" x14ac:dyDescent="0.35">
      <c r="A1125" s="21">
        <v>2160</v>
      </c>
    </row>
    <row r="1126" spans="1:1" x14ac:dyDescent="0.35">
      <c r="A1126" s="23">
        <v>820.40000000000009</v>
      </c>
    </row>
    <row r="1127" spans="1:1" x14ac:dyDescent="0.35">
      <c r="A1127" s="21">
        <v>2171.25</v>
      </c>
    </row>
    <row r="1128" spans="1:1" x14ac:dyDescent="0.35">
      <c r="A1128" s="23">
        <v>1624.77</v>
      </c>
    </row>
    <row r="1129" spans="1:1" x14ac:dyDescent="0.35">
      <c r="A1129" s="21">
        <v>2175.75</v>
      </c>
    </row>
    <row r="1130" spans="1:1" x14ac:dyDescent="0.35">
      <c r="A1130" s="23">
        <v>506.61000000000013</v>
      </c>
    </row>
    <row r="1131" spans="1:1" x14ac:dyDescent="0.35">
      <c r="A1131" s="21">
        <v>2178</v>
      </c>
    </row>
    <row r="1132" spans="1:1" x14ac:dyDescent="0.35">
      <c r="A1132" s="23">
        <v>1457.38</v>
      </c>
    </row>
    <row r="1133" spans="1:1" x14ac:dyDescent="0.35">
      <c r="A1133" s="21">
        <v>2180.25</v>
      </c>
    </row>
    <row r="1134" spans="1:1" x14ac:dyDescent="0.35">
      <c r="A1134" s="23">
        <v>1054.1099999999999</v>
      </c>
    </row>
    <row r="1135" spans="1:1" x14ac:dyDescent="0.35">
      <c r="A1135" s="21">
        <v>2187</v>
      </c>
    </row>
    <row r="1136" spans="1:1" x14ac:dyDescent="0.35">
      <c r="A1136" s="23">
        <v>-366.92999999999984</v>
      </c>
    </row>
    <row r="1137" spans="1:1" x14ac:dyDescent="0.35">
      <c r="A1137" s="23">
        <v>952.47</v>
      </c>
    </row>
    <row r="1138" spans="1:1" x14ac:dyDescent="0.35">
      <c r="A1138" s="21">
        <v>2196</v>
      </c>
    </row>
    <row r="1139" spans="1:1" x14ac:dyDescent="0.35">
      <c r="A1139" s="23">
        <v>987.09999999999991</v>
      </c>
    </row>
    <row r="1140" spans="1:1" x14ac:dyDescent="0.35">
      <c r="A1140" s="21">
        <v>2198.25</v>
      </c>
    </row>
    <row r="1141" spans="1:1" x14ac:dyDescent="0.35">
      <c r="A1141" s="23">
        <v>625.25</v>
      </c>
    </row>
    <row r="1142" spans="1:1" x14ac:dyDescent="0.35">
      <c r="A1142" s="21">
        <v>2202.75</v>
      </c>
    </row>
    <row r="1143" spans="1:1" x14ac:dyDescent="0.35">
      <c r="A1143" s="23">
        <v>400.95000000000005</v>
      </c>
    </row>
    <row r="1144" spans="1:1" x14ac:dyDescent="0.35">
      <c r="A1144" s="23">
        <v>903.99</v>
      </c>
    </row>
    <row r="1145" spans="1:1" x14ac:dyDescent="0.35">
      <c r="A1145" s="23">
        <v>1389.35</v>
      </c>
    </row>
    <row r="1146" spans="1:1" x14ac:dyDescent="0.35">
      <c r="A1146" s="21">
        <v>2207.25</v>
      </c>
    </row>
    <row r="1147" spans="1:1" x14ac:dyDescent="0.35">
      <c r="A1147" s="23">
        <v>-693.50999999999976</v>
      </c>
    </row>
    <row r="1148" spans="1:1" x14ac:dyDescent="0.35">
      <c r="A1148" s="21">
        <v>2211.75</v>
      </c>
    </row>
    <row r="1149" spans="1:1" x14ac:dyDescent="0.35">
      <c r="A1149" s="23">
        <v>1264.6500000000001</v>
      </c>
    </row>
    <row r="1150" spans="1:1" x14ac:dyDescent="0.35">
      <c r="A1150" s="23">
        <v>1510.23</v>
      </c>
    </row>
    <row r="1151" spans="1:1" x14ac:dyDescent="0.35">
      <c r="A1151" s="23">
        <v>1599.0300000000002</v>
      </c>
    </row>
    <row r="1152" spans="1:1" x14ac:dyDescent="0.35">
      <c r="A1152" s="21">
        <v>2216.25</v>
      </c>
    </row>
    <row r="1153" spans="1:1" x14ac:dyDescent="0.35">
      <c r="A1153" s="23">
        <v>1145.95</v>
      </c>
    </row>
    <row r="1154" spans="1:1" x14ac:dyDescent="0.35">
      <c r="A1154" s="23">
        <v>1435.52</v>
      </c>
    </row>
    <row r="1155" spans="1:1" x14ac:dyDescent="0.35">
      <c r="A1155" s="23">
        <v>1658.73</v>
      </c>
    </row>
    <row r="1156" spans="1:1" x14ac:dyDescent="0.35">
      <c r="A1156" s="21">
        <v>2220.75</v>
      </c>
    </row>
    <row r="1157" spans="1:1" x14ac:dyDescent="0.35">
      <c r="A1157" s="23">
        <v>-701.02999999999975</v>
      </c>
    </row>
    <row r="1158" spans="1:1" x14ac:dyDescent="0.35">
      <c r="A1158" s="23">
        <v>691.82999999999993</v>
      </c>
    </row>
    <row r="1159" spans="1:1" x14ac:dyDescent="0.35">
      <c r="A1159" s="21">
        <v>2229.75</v>
      </c>
    </row>
    <row r="1160" spans="1:1" x14ac:dyDescent="0.35">
      <c r="A1160" s="23">
        <v>-1679.9699999999998</v>
      </c>
    </row>
    <row r="1161" spans="1:1" x14ac:dyDescent="0.35">
      <c r="A1161" s="23">
        <v>1459.71</v>
      </c>
    </row>
    <row r="1162" spans="1:1" x14ac:dyDescent="0.35">
      <c r="A1162" s="21">
        <v>2232</v>
      </c>
    </row>
    <row r="1163" spans="1:1" x14ac:dyDescent="0.35">
      <c r="A1163" s="23">
        <v>916.8</v>
      </c>
    </row>
    <row r="1164" spans="1:1" x14ac:dyDescent="0.35">
      <c r="A1164" s="23">
        <v>1007.2199999999998</v>
      </c>
    </row>
    <row r="1165" spans="1:1" x14ac:dyDescent="0.35">
      <c r="A1165" s="23">
        <v>1645.17</v>
      </c>
    </row>
    <row r="1166" spans="1:1" x14ac:dyDescent="0.35">
      <c r="A1166" s="21">
        <v>2238.75</v>
      </c>
    </row>
    <row r="1167" spans="1:1" x14ac:dyDescent="0.35">
      <c r="A1167" s="23">
        <v>1176.3500000000001</v>
      </c>
    </row>
    <row r="1168" spans="1:1" x14ac:dyDescent="0.35">
      <c r="A1168" s="23">
        <v>1326.61</v>
      </c>
    </row>
    <row r="1169" spans="1:1" x14ac:dyDescent="0.35">
      <c r="A1169" s="21">
        <v>2241</v>
      </c>
    </row>
    <row r="1170" spans="1:1" x14ac:dyDescent="0.35">
      <c r="A1170" s="23">
        <v>1787.4</v>
      </c>
    </row>
    <row r="1171" spans="1:1" x14ac:dyDescent="0.35">
      <c r="A1171" s="21">
        <v>2245.5</v>
      </c>
    </row>
    <row r="1172" spans="1:1" x14ac:dyDescent="0.35">
      <c r="A1172" s="23">
        <v>1734.39</v>
      </c>
    </row>
    <row r="1173" spans="1:1" x14ac:dyDescent="0.35">
      <c r="A1173" s="21">
        <v>2250</v>
      </c>
    </row>
    <row r="1174" spans="1:1" x14ac:dyDescent="0.35">
      <c r="A1174" s="23">
        <v>353.25</v>
      </c>
    </row>
    <row r="1175" spans="1:1" x14ac:dyDescent="0.35">
      <c r="A1175" s="23">
        <v>1701.0300000000002</v>
      </c>
    </row>
    <row r="1176" spans="1:1" x14ac:dyDescent="0.35">
      <c r="A1176" s="21">
        <v>2254.5</v>
      </c>
    </row>
    <row r="1177" spans="1:1" x14ac:dyDescent="0.35">
      <c r="A1177" s="23">
        <v>1586.1599999999999</v>
      </c>
    </row>
    <row r="1178" spans="1:1" x14ac:dyDescent="0.35">
      <c r="A1178" s="21">
        <v>2256.75</v>
      </c>
    </row>
    <row r="1179" spans="1:1" x14ac:dyDescent="0.35">
      <c r="A1179" s="23">
        <v>1285.8200000000002</v>
      </c>
    </row>
    <row r="1180" spans="1:1" x14ac:dyDescent="0.35">
      <c r="A1180" s="23">
        <v>1818.83</v>
      </c>
    </row>
    <row r="1181" spans="1:1" x14ac:dyDescent="0.35">
      <c r="A1181" s="21">
        <v>2263.5</v>
      </c>
    </row>
    <row r="1182" spans="1:1" x14ac:dyDescent="0.35">
      <c r="A1182" s="23">
        <v>-122.26999999999998</v>
      </c>
    </row>
    <row r="1183" spans="1:1" x14ac:dyDescent="0.35">
      <c r="A1183" s="23">
        <v>644.74</v>
      </c>
    </row>
    <row r="1184" spans="1:1" x14ac:dyDescent="0.35">
      <c r="A1184" s="21">
        <v>2265.75</v>
      </c>
    </row>
    <row r="1185" spans="1:1" x14ac:dyDescent="0.35">
      <c r="A1185" s="23">
        <v>1497.87</v>
      </c>
    </row>
    <row r="1186" spans="1:1" x14ac:dyDescent="0.35">
      <c r="A1186" s="21">
        <v>2270.25</v>
      </c>
    </row>
    <row r="1187" spans="1:1" x14ac:dyDescent="0.35">
      <c r="A1187" s="23">
        <v>645.77</v>
      </c>
    </row>
    <row r="1188" spans="1:1" x14ac:dyDescent="0.35">
      <c r="A1188" s="23">
        <v>1571.97</v>
      </c>
    </row>
    <row r="1189" spans="1:1" x14ac:dyDescent="0.35">
      <c r="A1189" s="21">
        <v>2274.75</v>
      </c>
    </row>
    <row r="1190" spans="1:1" x14ac:dyDescent="0.35">
      <c r="A1190" s="23">
        <v>1177.5</v>
      </c>
    </row>
    <row r="1191" spans="1:1" x14ac:dyDescent="0.35">
      <c r="A1191" s="21">
        <v>2277</v>
      </c>
    </row>
    <row r="1192" spans="1:1" x14ac:dyDescent="0.35">
      <c r="A1192" s="23">
        <v>1437.04</v>
      </c>
    </row>
    <row r="1193" spans="1:1" x14ac:dyDescent="0.35">
      <c r="A1193" s="21">
        <v>2279.25</v>
      </c>
    </row>
    <row r="1194" spans="1:1" x14ac:dyDescent="0.35">
      <c r="A1194" s="23">
        <v>832.53</v>
      </c>
    </row>
    <row r="1195" spans="1:1" x14ac:dyDescent="0.35">
      <c r="A1195" s="21">
        <v>2283.75</v>
      </c>
    </row>
    <row r="1196" spans="1:1" x14ac:dyDescent="0.35">
      <c r="A1196" s="23">
        <v>-1153.02</v>
      </c>
    </row>
    <row r="1197" spans="1:1" x14ac:dyDescent="0.35">
      <c r="A1197" s="23">
        <v>714.27</v>
      </c>
    </row>
    <row r="1198" spans="1:1" x14ac:dyDescent="0.35">
      <c r="A1198" s="23">
        <v>782.13999999999987</v>
      </c>
    </row>
    <row r="1199" spans="1:1" x14ac:dyDescent="0.35">
      <c r="A1199" s="23">
        <v>837.03</v>
      </c>
    </row>
    <row r="1200" spans="1:1" x14ac:dyDescent="0.35">
      <c r="A1200" s="23">
        <v>1651.71</v>
      </c>
    </row>
    <row r="1201" spans="1:1" x14ac:dyDescent="0.35">
      <c r="A1201" s="21">
        <v>2286</v>
      </c>
    </row>
    <row r="1202" spans="1:1" x14ac:dyDescent="0.35">
      <c r="A1202" s="23">
        <v>650.08000000000015</v>
      </c>
    </row>
    <row r="1203" spans="1:1" x14ac:dyDescent="0.35">
      <c r="A1203" s="21">
        <v>2295</v>
      </c>
    </row>
    <row r="1204" spans="1:1" x14ac:dyDescent="0.35">
      <c r="A1204" s="23">
        <v>1190.05</v>
      </c>
    </row>
    <row r="1205" spans="1:1" x14ac:dyDescent="0.35">
      <c r="A1205" s="21">
        <v>2313</v>
      </c>
    </row>
    <row r="1206" spans="1:1" x14ac:dyDescent="0.35">
      <c r="A1206" s="23">
        <v>-734.90000000000009</v>
      </c>
    </row>
    <row r="1207" spans="1:1" x14ac:dyDescent="0.35">
      <c r="A1207" s="21">
        <v>2315.25</v>
      </c>
    </row>
    <row r="1208" spans="1:1" x14ac:dyDescent="0.35">
      <c r="A1208" s="23">
        <v>1352.45</v>
      </c>
    </row>
    <row r="1209" spans="1:1" x14ac:dyDescent="0.35">
      <c r="A1209" s="21">
        <v>2317.5</v>
      </c>
    </row>
    <row r="1210" spans="1:1" x14ac:dyDescent="0.35">
      <c r="A1210" s="23">
        <v>1375.96</v>
      </c>
    </row>
    <row r="1211" spans="1:1" x14ac:dyDescent="0.35">
      <c r="A1211" s="23">
        <v>1677.18</v>
      </c>
    </row>
    <row r="1212" spans="1:1" x14ac:dyDescent="0.35">
      <c r="A1212" s="21">
        <v>2319.75</v>
      </c>
    </row>
    <row r="1213" spans="1:1" x14ac:dyDescent="0.35">
      <c r="A1213" s="23">
        <v>347.75</v>
      </c>
    </row>
    <row r="1214" spans="1:1" x14ac:dyDescent="0.35">
      <c r="A1214" s="23">
        <v>1041.55</v>
      </c>
    </row>
    <row r="1215" spans="1:1" x14ac:dyDescent="0.35">
      <c r="A1215" s="21">
        <v>2324.25</v>
      </c>
    </row>
    <row r="1216" spans="1:1" x14ac:dyDescent="0.35">
      <c r="A1216" s="23">
        <v>104.88999999999987</v>
      </c>
    </row>
    <row r="1217" spans="1:1" x14ac:dyDescent="0.35">
      <c r="A1217" s="23">
        <v>659.73</v>
      </c>
    </row>
    <row r="1218" spans="1:1" x14ac:dyDescent="0.35">
      <c r="A1218" s="21">
        <v>2326.5</v>
      </c>
    </row>
    <row r="1219" spans="1:1" x14ac:dyDescent="0.35">
      <c r="A1219" s="23">
        <v>874.53</v>
      </c>
    </row>
    <row r="1220" spans="1:1" x14ac:dyDescent="0.35">
      <c r="A1220" s="23">
        <v>1044.45</v>
      </c>
    </row>
    <row r="1221" spans="1:1" x14ac:dyDescent="0.35">
      <c r="A1221" s="21">
        <v>2333.25</v>
      </c>
    </row>
    <row r="1222" spans="1:1" x14ac:dyDescent="0.35">
      <c r="A1222" s="23">
        <v>730.34999999999991</v>
      </c>
    </row>
    <row r="1223" spans="1:1" x14ac:dyDescent="0.35">
      <c r="A1223" s="21">
        <v>2335.5</v>
      </c>
    </row>
    <row r="1224" spans="1:1" x14ac:dyDescent="0.35">
      <c r="A1224" s="23">
        <v>834</v>
      </c>
    </row>
    <row r="1225" spans="1:1" x14ac:dyDescent="0.35">
      <c r="A1225" s="21">
        <v>2344.5</v>
      </c>
    </row>
    <row r="1226" spans="1:1" x14ac:dyDescent="0.35">
      <c r="A1226" s="23">
        <v>1087.8599999999999</v>
      </c>
    </row>
    <row r="1227" spans="1:1" x14ac:dyDescent="0.35">
      <c r="A1227" s="23">
        <v>1232.3</v>
      </c>
    </row>
    <row r="1228" spans="1:1" x14ac:dyDescent="0.35">
      <c r="A1228" s="21">
        <v>2351.25</v>
      </c>
    </row>
    <row r="1229" spans="1:1" x14ac:dyDescent="0.35">
      <c r="A1229" s="23">
        <v>2004.1</v>
      </c>
    </row>
    <row r="1230" spans="1:1" x14ac:dyDescent="0.35">
      <c r="A1230" s="21">
        <v>2353.5</v>
      </c>
    </row>
    <row r="1231" spans="1:1" x14ac:dyDescent="0.35">
      <c r="A1231" s="23">
        <v>1266.8300000000002</v>
      </c>
    </row>
    <row r="1232" spans="1:1" x14ac:dyDescent="0.35">
      <c r="A1232" s="21">
        <v>2358</v>
      </c>
    </row>
    <row r="1233" spans="1:1" x14ac:dyDescent="0.35">
      <c r="A1233" s="23">
        <v>1321.78</v>
      </c>
    </row>
    <row r="1234" spans="1:1" x14ac:dyDescent="0.35">
      <c r="A1234" s="21">
        <v>2360.25</v>
      </c>
    </row>
    <row r="1235" spans="1:1" x14ac:dyDescent="0.35">
      <c r="A1235" s="23">
        <v>362.34000000000015</v>
      </c>
    </row>
    <row r="1236" spans="1:1" x14ac:dyDescent="0.35">
      <c r="A1236" s="21">
        <v>2362.5</v>
      </c>
    </row>
    <row r="1237" spans="1:1" x14ac:dyDescent="0.35">
      <c r="A1237" s="23">
        <v>-401.63000000000011</v>
      </c>
    </row>
    <row r="1238" spans="1:1" x14ac:dyDescent="0.35">
      <c r="A1238" s="23">
        <v>1708.38</v>
      </c>
    </row>
    <row r="1239" spans="1:1" x14ac:dyDescent="0.35">
      <c r="A1239" s="21">
        <v>2367</v>
      </c>
    </row>
    <row r="1240" spans="1:1" x14ac:dyDescent="0.35">
      <c r="A1240" s="23">
        <v>107.59999999999991</v>
      </c>
    </row>
    <row r="1241" spans="1:1" x14ac:dyDescent="0.35">
      <c r="A1241" s="21">
        <v>2369.25</v>
      </c>
    </row>
    <row r="1242" spans="1:1" x14ac:dyDescent="0.35">
      <c r="A1242" s="23">
        <v>742.34999999999991</v>
      </c>
    </row>
    <row r="1243" spans="1:1" x14ac:dyDescent="0.35">
      <c r="A1243" s="21">
        <v>2376</v>
      </c>
    </row>
    <row r="1244" spans="1:1" x14ac:dyDescent="0.35">
      <c r="A1244" s="23">
        <v>1334.52</v>
      </c>
    </row>
    <row r="1245" spans="1:1" x14ac:dyDescent="0.35">
      <c r="A1245" s="21">
        <v>2380.5</v>
      </c>
    </row>
    <row r="1246" spans="1:1" x14ac:dyDescent="0.35">
      <c r="A1246" s="23">
        <v>852.05</v>
      </c>
    </row>
    <row r="1247" spans="1:1" x14ac:dyDescent="0.35">
      <c r="A1247" s="21">
        <v>2391.75</v>
      </c>
    </row>
    <row r="1248" spans="1:1" x14ac:dyDescent="0.35">
      <c r="A1248" s="23">
        <v>641.94000000000005</v>
      </c>
    </row>
    <row r="1249" spans="1:1" x14ac:dyDescent="0.35">
      <c r="A1249" s="23">
        <v>1363.6599999999999</v>
      </c>
    </row>
    <row r="1250" spans="1:1" x14ac:dyDescent="0.35">
      <c r="A1250" s="23">
        <v>1594.95</v>
      </c>
    </row>
    <row r="1251" spans="1:1" x14ac:dyDescent="0.35">
      <c r="A1251" s="21">
        <v>2394</v>
      </c>
    </row>
    <row r="1252" spans="1:1" x14ac:dyDescent="0.35">
      <c r="A1252" s="23">
        <v>-135</v>
      </c>
    </row>
    <row r="1253" spans="1:1" x14ac:dyDescent="0.35">
      <c r="A1253" s="23">
        <v>1105.02</v>
      </c>
    </row>
    <row r="1254" spans="1:1" x14ac:dyDescent="0.35">
      <c r="A1254" s="21">
        <v>2398.5</v>
      </c>
    </row>
    <row r="1255" spans="1:1" x14ac:dyDescent="0.35">
      <c r="A1255" s="23">
        <v>375.30000000000018</v>
      </c>
    </row>
    <row r="1256" spans="1:1" x14ac:dyDescent="0.35">
      <c r="A1256" s="21">
        <v>2400.75</v>
      </c>
    </row>
    <row r="1257" spans="1:1" x14ac:dyDescent="0.35">
      <c r="A1257" s="23">
        <v>1511.8</v>
      </c>
    </row>
    <row r="1258" spans="1:1" x14ac:dyDescent="0.35">
      <c r="A1258" s="23">
        <v>2109.25</v>
      </c>
    </row>
    <row r="1259" spans="1:1" x14ac:dyDescent="0.35">
      <c r="A1259" s="21">
        <v>2409.75</v>
      </c>
    </row>
    <row r="1260" spans="1:1" x14ac:dyDescent="0.35">
      <c r="A1260" s="23">
        <v>1407.1100000000001</v>
      </c>
    </row>
    <row r="1261" spans="1:1" x14ac:dyDescent="0.35">
      <c r="A1261" s="21">
        <v>2412</v>
      </c>
    </row>
    <row r="1262" spans="1:1" x14ac:dyDescent="0.35">
      <c r="A1262" s="23">
        <v>1681.6</v>
      </c>
    </row>
    <row r="1263" spans="1:1" x14ac:dyDescent="0.35">
      <c r="A1263" s="21">
        <v>2414.25</v>
      </c>
    </row>
    <row r="1264" spans="1:1" x14ac:dyDescent="0.35">
      <c r="A1264" s="23">
        <v>1086</v>
      </c>
    </row>
    <row r="1265" spans="1:1" x14ac:dyDescent="0.35">
      <c r="A1265" s="23">
        <v>1435.8899999999999</v>
      </c>
    </row>
    <row r="1266" spans="1:1" x14ac:dyDescent="0.35">
      <c r="A1266" s="21">
        <v>2416.5</v>
      </c>
    </row>
    <row r="1267" spans="1:1" x14ac:dyDescent="0.35">
      <c r="A1267" s="23">
        <v>1613.06</v>
      </c>
    </row>
    <row r="1268" spans="1:1" x14ac:dyDescent="0.35">
      <c r="A1268" s="21">
        <v>2418.75</v>
      </c>
    </row>
    <row r="1269" spans="1:1" x14ac:dyDescent="0.35">
      <c r="A1269" s="23">
        <v>1126.8</v>
      </c>
    </row>
    <row r="1270" spans="1:1" x14ac:dyDescent="0.35">
      <c r="A1270" s="21">
        <v>2423.25</v>
      </c>
    </row>
    <row r="1271" spans="1:1" x14ac:dyDescent="0.35">
      <c r="A1271" s="23">
        <v>1874.2800000000002</v>
      </c>
    </row>
    <row r="1272" spans="1:1" x14ac:dyDescent="0.35">
      <c r="A1272" s="21">
        <v>2425.5</v>
      </c>
    </row>
    <row r="1273" spans="1:1" x14ac:dyDescent="0.35">
      <c r="A1273" s="23">
        <v>1510.26</v>
      </c>
    </row>
    <row r="1274" spans="1:1" x14ac:dyDescent="0.35">
      <c r="A1274" s="23">
        <v>1529.1</v>
      </c>
    </row>
    <row r="1275" spans="1:1" x14ac:dyDescent="0.35">
      <c r="A1275" s="21">
        <v>2430</v>
      </c>
    </row>
    <row r="1276" spans="1:1" x14ac:dyDescent="0.35">
      <c r="A1276" s="23">
        <v>885.60000000000014</v>
      </c>
    </row>
    <row r="1277" spans="1:1" x14ac:dyDescent="0.35">
      <c r="A1277" s="21">
        <v>2434.5</v>
      </c>
    </row>
    <row r="1278" spans="1:1" x14ac:dyDescent="0.35">
      <c r="A1278" s="23">
        <v>746.74</v>
      </c>
    </row>
    <row r="1279" spans="1:1" x14ac:dyDescent="0.35">
      <c r="A1279" s="23">
        <v>1247.82</v>
      </c>
    </row>
    <row r="1280" spans="1:1" x14ac:dyDescent="0.35">
      <c r="A1280" s="21">
        <v>2436.75</v>
      </c>
    </row>
    <row r="1281" spans="1:1" x14ac:dyDescent="0.35">
      <c r="A1281" s="23">
        <v>692.15000000000009</v>
      </c>
    </row>
    <row r="1282" spans="1:1" x14ac:dyDescent="0.35">
      <c r="A1282" s="21">
        <v>2441.25</v>
      </c>
    </row>
    <row r="1283" spans="1:1" x14ac:dyDescent="0.35">
      <c r="A1283" s="23">
        <v>1263.1499999999999</v>
      </c>
    </row>
    <row r="1284" spans="1:1" x14ac:dyDescent="0.35">
      <c r="A1284" s="21">
        <v>2452.5</v>
      </c>
    </row>
    <row r="1285" spans="1:1" x14ac:dyDescent="0.35">
      <c r="A1285" s="23">
        <v>1287.18</v>
      </c>
    </row>
    <row r="1286" spans="1:1" x14ac:dyDescent="0.35">
      <c r="A1286" s="21">
        <v>2457</v>
      </c>
    </row>
    <row r="1287" spans="1:1" x14ac:dyDescent="0.35">
      <c r="A1287" s="23">
        <v>903.41999999999985</v>
      </c>
    </row>
    <row r="1288" spans="1:1" x14ac:dyDescent="0.35">
      <c r="A1288" s="21">
        <v>2459.25</v>
      </c>
    </row>
    <row r="1289" spans="1:1" x14ac:dyDescent="0.35">
      <c r="A1289" s="23">
        <v>1104.05</v>
      </c>
    </row>
    <row r="1290" spans="1:1" x14ac:dyDescent="0.35">
      <c r="A1290" s="21">
        <v>2470.5</v>
      </c>
    </row>
    <row r="1291" spans="1:1" x14ac:dyDescent="0.35">
      <c r="A1291" s="23">
        <v>1015.56</v>
      </c>
    </row>
    <row r="1292" spans="1:1" x14ac:dyDescent="0.35">
      <c r="A1292" s="21">
        <v>2472.75</v>
      </c>
    </row>
    <row r="1293" spans="1:1" x14ac:dyDescent="0.35">
      <c r="A1293" s="23">
        <v>2024.19</v>
      </c>
    </row>
    <row r="1294" spans="1:1" x14ac:dyDescent="0.35">
      <c r="A1294" s="21">
        <v>2488.5</v>
      </c>
    </row>
    <row r="1295" spans="1:1" x14ac:dyDescent="0.35">
      <c r="A1295" s="23">
        <v>1206.1799999999998</v>
      </c>
    </row>
    <row r="1296" spans="1:1" x14ac:dyDescent="0.35">
      <c r="A1296" s="21">
        <v>2493</v>
      </c>
    </row>
    <row r="1297" spans="1:1" x14ac:dyDescent="0.35">
      <c r="A1297" s="23">
        <v>609.40000000000009</v>
      </c>
    </row>
    <row r="1298" spans="1:1" x14ac:dyDescent="0.35">
      <c r="A1298" s="23">
        <v>1205.5</v>
      </c>
    </row>
    <row r="1299" spans="1:1" x14ac:dyDescent="0.35">
      <c r="A1299" s="23">
        <v>1326.12</v>
      </c>
    </row>
    <row r="1300" spans="1:1" x14ac:dyDescent="0.35">
      <c r="A1300" s="21">
        <v>2499.75</v>
      </c>
    </row>
    <row r="1301" spans="1:1" x14ac:dyDescent="0.35">
      <c r="A1301" s="23">
        <v>-518.19000000000005</v>
      </c>
    </row>
    <row r="1302" spans="1:1" x14ac:dyDescent="0.35">
      <c r="A1302" s="21">
        <v>2504.25</v>
      </c>
    </row>
    <row r="1303" spans="1:1" x14ac:dyDescent="0.35">
      <c r="A1303" s="23">
        <v>1211.5999999999999</v>
      </c>
    </row>
    <row r="1304" spans="1:1" x14ac:dyDescent="0.35">
      <c r="A1304" s="23">
        <v>2202.15</v>
      </c>
    </row>
    <row r="1305" spans="1:1" x14ac:dyDescent="0.35">
      <c r="A1305" s="21">
        <v>2506.5</v>
      </c>
    </row>
    <row r="1306" spans="1:1" x14ac:dyDescent="0.35">
      <c r="A1306" s="23">
        <v>-131.50999999999976</v>
      </c>
    </row>
    <row r="1307" spans="1:1" x14ac:dyDescent="0.35">
      <c r="A1307" s="23">
        <v>1578.9</v>
      </c>
    </row>
    <row r="1308" spans="1:1" x14ac:dyDescent="0.35">
      <c r="A1308" s="21">
        <v>2508.75</v>
      </c>
    </row>
    <row r="1309" spans="1:1" x14ac:dyDescent="0.35">
      <c r="A1309" s="23">
        <v>858.22</v>
      </c>
    </row>
    <row r="1310" spans="1:1" x14ac:dyDescent="0.35">
      <c r="A1310" s="21">
        <v>2511</v>
      </c>
    </row>
    <row r="1311" spans="1:1" x14ac:dyDescent="0.35">
      <c r="A1311" s="23">
        <v>2158.5500000000002</v>
      </c>
    </row>
    <row r="1312" spans="1:1" x14ac:dyDescent="0.35">
      <c r="A1312" s="21">
        <v>2520</v>
      </c>
    </row>
    <row r="1313" spans="1:1" x14ac:dyDescent="0.35">
      <c r="A1313" s="23">
        <v>616</v>
      </c>
    </row>
    <row r="1314" spans="1:1" x14ac:dyDescent="0.35">
      <c r="A1314" s="23">
        <v>1636.3200000000002</v>
      </c>
    </row>
    <row r="1315" spans="1:1" x14ac:dyDescent="0.35">
      <c r="A1315" s="21">
        <v>2522.25</v>
      </c>
    </row>
    <row r="1316" spans="1:1" x14ac:dyDescent="0.35">
      <c r="A1316" s="23">
        <v>914.93000000000006</v>
      </c>
    </row>
    <row r="1317" spans="1:1" x14ac:dyDescent="0.35">
      <c r="A1317" s="21">
        <v>2529</v>
      </c>
    </row>
    <row r="1318" spans="1:1" x14ac:dyDescent="0.35">
      <c r="A1318" s="23">
        <v>1935.8600000000001</v>
      </c>
    </row>
    <row r="1319" spans="1:1" x14ac:dyDescent="0.35">
      <c r="A1319" s="21">
        <v>2535.75</v>
      </c>
    </row>
    <row r="1320" spans="1:1" x14ac:dyDescent="0.35">
      <c r="A1320" s="23">
        <v>-524.33999999999969</v>
      </c>
    </row>
    <row r="1321" spans="1:1" x14ac:dyDescent="0.35">
      <c r="A1321" s="21">
        <v>2538</v>
      </c>
    </row>
    <row r="1322" spans="1:1" x14ac:dyDescent="0.35">
      <c r="A1322" s="23">
        <v>-367.75999999999976</v>
      </c>
    </row>
    <row r="1323" spans="1:1" x14ac:dyDescent="0.35">
      <c r="A1323" s="23">
        <v>1732.1999999999998</v>
      </c>
    </row>
    <row r="1324" spans="1:1" x14ac:dyDescent="0.35">
      <c r="A1324" s="21">
        <v>2540.25</v>
      </c>
    </row>
    <row r="1325" spans="1:1" x14ac:dyDescent="0.35">
      <c r="A1325" s="23">
        <v>2185.15</v>
      </c>
    </row>
    <row r="1326" spans="1:1" x14ac:dyDescent="0.35">
      <c r="A1326" s="21">
        <v>2542.5</v>
      </c>
    </row>
    <row r="1327" spans="1:1" x14ac:dyDescent="0.35">
      <c r="A1327" s="23">
        <v>156.80999999999995</v>
      </c>
    </row>
    <row r="1328" spans="1:1" x14ac:dyDescent="0.35">
      <c r="A1328" s="21">
        <v>2544.75</v>
      </c>
    </row>
    <row r="1329" spans="1:1" x14ac:dyDescent="0.35">
      <c r="A1329" s="23">
        <v>-1922</v>
      </c>
    </row>
    <row r="1330" spans="1:1" x14ac:dyDescent="0.35">
      <c r="A1330" s="21">
        <v>2547</v>
      </c>
    </row>
    <row r="1331" spans="1:1" x14ac:dyDescent="0.35">
      <c r="A1331" s="23">
        <v>1149.5999999999999</v>
      </c>
    </row>
    <row r="1332" spans="1:1" x14ac:dyDescent="0.35">
      <c r="A1332" s="21">
        <v>2551.5</v>
      </c>
    </row>
    <row r="1333" spans="1:1" x14ac:dyDescent="0.35">
      <c r="A1333" s="23">
        <v>1608.62</v>
      </c>
    </row>
    <row r="1334" spans="1:1" x14ac:dyDescent="0.35">
      <c r="A1334" s="21">
        <v>2553.75</v>
      </c>
    </row>
    <row r="1335" spans="1:1" x14ac:dyDescent="0.35">
      <c r="A1335" s="23">
        <v>1148.1299999999999</v>
      </c>
    </row>
    <row r="1336" spans="1:1" x14ac:dyDescent="0.35">
      <c r="A1336" s="23">
        <v>1377.06</v>
      </c>
    </row>
    <row r="1337" spans="1:1" x14ac:dyDescent="0.35">
      <c r="A1337" s="21">
        <v>2560.5</v>
      </c>
    </row>
    <row r="1338" spans="1:1" x14ac:dyDescent="0.35">
      <c r="A1338" s="23">
        <v>724.38000000000011</v>
      </c>
    </row>
    <row r="1339" spans="1:1" x14ac:dyDescent="0.35">
      <c r="A1339" s="23">
        <v>2061.54</v>
      </c>
    </row>
    <row r="1340" spans="1:1" x14ac:dyDescent="0.35">
      <c r="A1340" s="21">
        <v>2562.75</v>
      </c>
    </row>
    <row r="1341" spans="1:1" x14ac:dyDescent="0.35">
      <c r="A1341" s="23">
        <v>-143.27999999999975</v>
      </c>
    </row>
    <row r="1342" spans="1:1" x14ac:dyDescent="0.35">
      <c r="A1342" s="21">
        <v>2571.75</v>
      </c>
    </row>
    <row r="1343" spans="1:1" x14ac:dyDescent="0.35">
      <c r="A1343" s="23">
        <v>-1295.9299999999998</v>
      </c>
    </row>
    <row r="1344" spans="1:1" x14ac:dyDescent="0.35">
      <c r="A1344" s="23">
        <v>729.91000000000008</v>
      </c>
    </row>
    <row r="1345" spans="1:1" x14ac:dyDescent="0.35">
      <c r="A1345" s="21">
        <v>2574</v>
      </c>
    </row>
    <row r="1346" spans="1:1" x14ac:dyDescent="0.35">
      <c r="A1346" s="23">
        <v>946.43999999999983</v>
      </c>
    </row>
    <row r="1347" spans="1:1" x14ac:dyDescent="0.35">
      <c r="A1347" s="21">
        <v>2576.25</v>
      </c>
    </row>
    <row r="1348" spans="1:1" x14ac:dyDescent="0.35">
      <c r="A1348" s="23">
        <v>1864.17</v>
      </c>
    </row>
    <row r="1349" spans="1:1" x14ac:dyDescent="0.35">
      <c r="A1349" s="21">
        <v>2578.5</v>
      </c>
    </row>
    <row r="1350" spans="1:1" x14ac:dyDescent="0.35">
      <c r="A1350" s="23">
        <v>730.94</v>
      </c>
    </row>
    <row r="1351" spans="1:1" x14ac:dyDescent="0.35">
      <c r="A1351" s="21">
        <v>2580.75</v>
      </c>
    </row>
    <row r="1352" spans="1:1" x14ac:dyDescent="0.35">
      <c r="A1352" s="23">
        <v>161.34000000000015</v>
      </c>
    </row>
    <row r="1353" spans="1:1" x14ac:dyDescent="0.35">
      <c r="A1353" s="23">
        <v>1529.47</v>
      </c>
    </row>
    <row r="1354" spans="1:1" x14ac:dyDescent="0.35">
      <c r="A1354" s="21">
        <v>2583</v>
      </c>
    </row>
    <row r="1355" spans="1:1" x14ac:dyDescent="0.35">
      <c r="A1355" s="23">
        <v>-811.73</v>
      </c>
    </row>
    <row r="1356" spans="1:1" x14ac:dyDescent="0.35">
      <c r="A1356" s="23">
        <v>-374.23999999999978</v>
      </c>
    </row>
    <row r="1357" spans="1:1" x14ac:dyDescent="0.35">
      <c r="A1357" s="21">
        <v>2585.25</v>
      </c>
    </row>
    <row r="1358" spans="1:1" x14ac:dyDescent="0.35">
      <c r="A1358" s="23">
        <v>1472.8600000000001</v>
      </c>
    </row>
    <row r="1359" spans="1:1" x14ac:dyDescent="0.35">
      <c r="A1359" s="21">
        <v>2587.5</v>
      </c>
    </row>
    <row r="1360" spans="1:1" x14ac:dyDescent="0.35">
      <c r="A1360" s="23">
        <v>2118.7799999999997</v>
      </c>
    </row>
    <row r="1361" spans="1:1" x14ac:dyDescent="0.35">
      <c r="A1361" s="21">
        <v>2589.75</v>
      </c>
    </row>
    <row r="1362" spans="1:1" x14ac:dyDescent="0.35">
      <c r="A1362" s="23">
        <v>73.75</v>
      </c>
    </row>
    <row r="1363" spans="1:1" x14ac:dyDescent="0.35">
      <c r="A1363" s="23">
        <v>161.90999999999985</v>
      </c>
    </row>
    <row r="1364" spans="1:1" x14ac:dyDescent="0.35">
      <c r="A1364" s="23">
        <v>595.45000000000005</v>
      </c>
    </row>
    <row r="1365" spans="1:1" x14ac:dyDescent="0.35">
      <c r="A1365" s="21">
        <v>2592</v>
      </c>
    </row>
    <row r="1366" spans="1:1" x14ac:dyDescent="0.35">
      <c r="A1366" s="23">
        <v>1550.3400000000001</v>
      </c>
    </row>
    <row r="1367" spans="1:1" x14ac:dyDescent="0.35">
      <c r="A1367" s="23">
        <v>2138.4</v>
      </c>
    </row>
    <row r="1368" spans="1:1" x14ac:dyDescent="0.35">
      <c r="A1368" s="21">
        <v>2598.75</v>
      </c>
    </row>
    <row r="1369" spans="1:1" x14ac:dyDescent="0.35">
      <c r="A1369" s="23">
        <v>1801.1100000000001</v>
      </c>
    </row>
    <row r="1370" spans="1:1" x14ac:dyDescent="0.35">
      <c r="A1370" s="21">
        <v>2607.75</v>
      </c>
    </row>
    <row r="1371" spans="1:1" x14ac:dyDescent="0.35">
      <c r="A1371" s="23">
        <v>1687.88</v>
      </c>
    </row>
    <row r="1372" spans="1:1" x14ac:dyDescent="0.35">
      <c r="A1372" s="21">
        <v>2612.25</v>
      </c>
    </row>
    <row r="1373" spans="1:1" x14ac:dyDescent="0.35">
      <c r="A1373" s="23">
        <v>1822.0900000000001</v>
      </c>
    </row>
    <row r="1374" spans="1:1" x14ac:dyDescent="0.35">
      <c r="A1374" s="21">
        <v>2614.5</v>
      </c>
    </row>
    <row r="1375" spans="1:1" x14ac:dyDescent="0.35">
      <c r="A1375" s="23">
        <v>954.06</v>
      </c>
    </row>
    <row r="1376" spans="1:1" x14ac:dyDescent="0.35">
      <c r="A1376" s="23">
        <v>1601.87</v>
      </c>
    </row>
    <row r="1377" spans="1:1" x14ac:dyDescent="0.35">
      <c r="A1377" s="21">
        <v>2616.75</v>
      </c>
    </row>
    <row r="1378" spans="1:1" x14ac:dyDescent="0.35">
      <c r="A1378" s="23">
        <v>-380.52999999999975</v>
      </c>
    </row>
    <row r="1379" spans="1:1" x14ac:dyDescent="0.35">
      <c r="A1379" s="21">
        <v>2621.25</v>
      </c>
    </row>
    <row r="1380" spans="1:1" x14ac:dyDescent="0.35">
      <c r="A1380" s="23">
        <v>938.8</v>
      </c>
    </row>
    <row r="1381" spans="1:1" x14ac:dyDescent="0.35">
      <c r="A1381" s="23">
        <v>1358.45</v>
      </c>
    </row>
    <row r="1382" spans="1:1" x14ac:dyDescent="0.35">
      <c r="A1382" s="21">
        <v>2623.5</v>
      </c>
    </row>
    <row r="1383" spans="1:1" x14ac:dyDescent="0.35">
      <c r="A1383" s="23">
        <v>1760.8600000000001</v>
      </c>
    </row>
    <row r="1384" spans="1:1" x14ac:dyDescent="0.35">
      <c r="A1384" s="21">
        <v>2625.75</v>
      </c>
    </row>
    <row r="1385" spans="1:1" x14ac:dyDescent="0.35">
      <c r="A1385" s="23">
        <v>1040.0999999999999</v>
      </c>
    </row>
    <row r="1386" spans="1:1" x14ac:dyDescent="0.35">
      <c r="A1386" s="23">
        <v>1966.1100000000001</v>
      </c>
    </row>
    <row r="1387" spans="1:1" x14ac:dyDescent="0.35">
      <c r="A1387" s="21">
        <v>2628</v>
      </c>
    </row>
    <row r="1388" spans="1:1" x14ac:dyDescent="0.35">
      <c r="A1388" s="23">
        <v>959.33999999999992</v>
      </c>
    </row>
    <row r="1389" spans="1:1" x14ac:dyDescent="0.35">
      <c r="A1389" s="21">
        <v>2632.5</v>
      </c>
    </row>
    <row r="1390" spans="1:1" x14ac:dyDescent="0.35">
      <c r="A1390" s="23">
        <v>-142.13999999999987</v>
      </c>
    </row>
    <row r="1391" spans="1:1" x14ac:dyDescent="0.35">
      <c r="A1391" s="23">
        <v>1181.05</v>
      </c>
    </row>
    <row r="1392" spans="1:1" x14ac:dyDescent="0.35">
      <c r="A1392" s="21">
        <v>2634.75</v>
      </c>
    </row>
    <row r="1393" spans="1:1" x14ac:dyDescent="0.35">
      <c r="A1393" s="23">
        <v>1506.7</v>
      </c>
    </row>
    <row r="1394" spans="1:1" x14ac:dyDescent="0.35">
      <c r="A1394" s="21">
        <v>2637</v>
      </c>
    </row>
    <row r="1395" spans="1:1" x14ac:dyDescent="0.35">
      <c r="A1395" s="23">
        <v>1185.55</v>
      </c>
    </row>
    <row r="1396" spans="1:1" x14ac:dyDescent="0.35">
      <c r="A1396" s="21">
        <v>2639.25</v>
      </c>
    </row>
    <row r="1397" spans="1:1" x14ac:dyDescent="0.35">
      <c r="A1397" s="23">
        <v>1899.81</v>
      </c>
    </row>
    <row r="1398" spans="1:1" x14ac:dyDescent="0.35">
      <c r="A1398" s="21">
        <v>2643.75</v>
      </c>
    </row>
    <row r="1399" spans="1:1" x14ac:dyDescent="0.35">
      <c r="A1399" s="23">
        <v>1279.2299999999998</v>
      </c>
    </row>
    <row r="1400" spans="1:1" x14ac:dyDescent="0.35">
      <c r="A1400" s="21">
        <v>2648.25</v>
      </c>
    </row>
    <row r="1401" spans="1:1" x14ac:dyDescent="0.35">
      <c r="A1401" s="23">
        <v>846.25</v>
      </c>
    </row>
    <row r="1402" spans="1:1" x14ac:dyDescent="0.35">
      <c r="A1402" s="21">
        <v>2652.75</v>
      </c>
    </row>
    <row r="1403" spans="1:1" x14ac:dyDescent="0.35">
      <c r="A1403" s="23">
        <v>1288.2299999999998</v>
      </c>
    </row>
    <row r="1404" spans="1:1" x14ac:dyDescent="0.35">
      <c r="A1404" s="21">
        <v>2659.5</v>
      </c>
    </row>
    <row r="1405" spans="1:1" x14ac:dyDescent="0.35">
      <c r="A1405" s="23">
        <v>1515.46</v>
      </c>
    </row>
    <row r="1406" spans="1:1" x14ac:dyDescent="0.35">
      <c r="A1406" s="21">
        <v>2661.75</v>
      </c>
    </row>
    <row r="1407" spans="1:1" x14ac:dyDescent="0.35">
      <c r="A1407" s="23">
        <v>122.07000000000016</v>
      </c>
    </row>
    <row r="1408" spans="1:1" x14ac:dyDescent="0.35">
      <c r="A1408" s="23">
        <v>1198.5899999999999</v>
      </c>
    </row>
    <row r="1409" spans="1:1" x14ac:dyDescent="0.35">
      <c r="A1409" s="21">
        <v>2664</v>
      </c>
    </row>
    <row r="1410" spans="1:1" x14ac:dyDescent="0.35">
      <c r="A1410" s="23">
        <v>1993.3200000000002</v>
      </c>
    </row>
    <row r="1411" spans="1:1" x14ac:dyDescent="0.35">
      <c r="A1411" s="21">
        <v>2668.5</v>
      </c>
    </row>
    <row r="1412" spans="1:1" x14ac:dyDescent="0.35">
      <c r="A1412" s="23">
        <v>417.69000000000005</v>
      </c>
    </row>
    <row r="1413" spans="1:1" x14ac:dyDescent="0.35">
      <c r="A1413" s="23">
        <v>965.04</v>
      </c>
    </row>
    <row r="1414" spans="1:1" x14ac:dyDescent="0.35">
      <c r="A1414" s="21">
        <v>2670.75</v>
      </c>
    </row>
    <row r="1415" spans="1:1" x14ac:dyDescent="0.35">
      <c r="A1415" s="23">
        <v>2000.0700000000002</v>
      </c>
    </row>
    <row r="1416" spans="1:1" x14ac:dyDescent="0.35">
      <c r="A1416" s="21">
        <v>2673</v>
      </c>
    </row>
    <row r="1417" spans="1:1" x14ac:dyDescent="0.35">
      <c r="A1417" s="23">
        <v>979.67999999999984</v>
      </c>
    </row>
    <row r="1418" spans="1:1" x14ac:dyDescent="0.35">
      <c r="A1418" s="21">
        <v>2677.5</v>
      </c>
    </row>
    <row r="1419" spans="1:1" x14ac:dyDescent="0.35">
      <c r="A1419" s="23">
        <v>1530.2</v>
      </c>
    </row>
    <row r="1420" spans="1:1" x14ac:dyDescent="0.35">
      <c r="A1420" s="21">
        <v>2679.75</v>
      </c>
    </row>
    <row r="1421" spans="1:1" x14ac:dyDescent="0.35">
      <c r="A1421" s="23">
        <v>1590.93</v>
      </c>
    </row>
    <row r="1422" spans="1:1" x14ac:dyDescent="0.35">
      <c r="A1422" s="21">
        <v>2697.75</v>
      </c>
    </row>
    <row r="1423" spans="1:1" x14ac:dyDescent="0.35">
      <c r="A1423" s="23">
        <v>168.75</v>
      </c>
    </row>
    <row r="1424" spans="1:1" x14ac:dyDescent="0.35">
      <c r="A1424" s="21">
        <v>2700</v>
      </c>
    </row>
    <row r="1425" spans="1:1" x14ac:dyDescent="0.35">
      <c r="A1425" s="23">
        <v>977.39999999999986</v>
      </c>
    </row>
    <row r="1426" spans="1:1" x14ac:dyDescent="0.35">
      <c r="A1426" s="23">
        <v>1213.8999999999999</v>
      </c>
    </row>
    <row r="1427" spans="1:1" x14ac:dyDescent="0.35">
      <c r="A1427" s="21">
        <v>2702.25</v>
      </c>
    </row>
    <row r="1428" spans="1:1" x14ac:dyDescent="0.35">
      <c r="A1428" s="23">
        <v>1400.95</v>
      </c>
    </row>
    <row r="1429" spans="1:1" x14ac:dyDescent="0.35">
      <c r="A1429" s="21">
        <v>2704.5</v>
      </c>
    </row>
    <row r="1430" spans="1:1" x14ac:dyDescent="0.35">
      <c r="A1430" s="23">
        <v>1579.02</v>
      </c>
    </row>
    <row r="1431" spans="1:1" x14ac:dyDescent="0.35">
      <c r="A1431" s="21">
        <v>2711.25</v>
      </c>
    </row>
    <row r="1432" spans="1:1" x14ac:dyDescent="0.35">
      <c r="A1432" s="23">
        <v>1605.86</v>
      </c>
    </row>
    <row r="1433" spans="1:1" x14ac:dyDescent="0.35">
      <c r="A1433" s="21">
        <v>2715.75</v>
      </c>
    </row>
    <row r="1434" spans="1:1" x14ac:dyDescent="0.35">
      <c r="A1434" s="23">
        <v>730.15000000000009</v>
      </c>
    </row>
    <row r="1435" spans="1:1" x14ac:dyDescent="0.35">
      <c r="A1435" s="21">
        <v>2718</v>
      </c>
    </row>
    <row r="1436" spans="1:1" x14ac:dyDescent="0.35">
      <c r="A1436" s="23">
        <v>990.56000000000017</v>
      </c>
    </row>
    <row r="1437" spans="1:1" x14ac:dyDescent="0.35">
      <c r="A1437" s="21">
        <v>2724.75</v>
      </c>
    </row>
    <row r="1438" spans="1:1" x14ac:dyDescent="0.35">
      <c r="A1438" s="23">
        <v>1611.6299999999999</v>
      </c>
    </row>
    <row r="1439" spans="1:1" x14ac:dyDescent="0.35">
      <c r="A1439" s="21">
        <v>2727</v>
      </c>
    </row>
    <row r="1440" spans="1:1" x14ac:dyDescent="0.35">
      <c r="A1440" s="23">
        <v>1721.04</v>
      </c>
    </row>
    <row r="1441" spans="1:1" x14ac:dyDescent="0.35">
      <c r="A1441" s="21">
        <v>2729.25</v>
      </c>
    </row>
    <row r="1442" spans="1:1" x14ac:dyDescent="0.35">
      <c r="A1442" s="23">
        <v>1902.5700000000002</v>
      </c>
    </row>
    <row r="1443" spans="1:1" x14ac:dyDescent="0.35">
      <c r="A1443" s="21">
        <v>2736</v>
      </c>
    </row>
    <row r="1444" spans="1:1" x14ac:dyDescent="0.35">
      <c r="A1444" s="23">
        <v>1626.14</v>
      </c>
    </row>
    <row r="1445" spans="1:1" x14ac:dyDescent="0.35">
      <c r="A1445" s="23">
        <v>2404.75</v>
      </c>
    </row>
    <row r="1446" spans="1:1" x14ac:dyDescent="0.35">
      <c r="A1446" s="21">
        <v>2740.5</v>
      </c>
    </row>
    <row r="1447" spans="1:1" x14ac:dyDescent="0.35">
      <c r="A1447" s="23">
        <v>169.34999999999991</v>
      </c>
    </row>
    <row r="1448" spans="1:1" x14ac:dyDescent="0.35">
      <c r="A1448" s="21">
        <v>2742.75</v>
      </c>
    </row>
    <row r="1449" spans="1:1" x14ac:dyDescent="0.35">
      <c r="A1449" s="23">
        <v>-147.5</v>
      </c>
    </row>
    <row r="1450" spans="1:1" x14ac:dyDescent="0.35">
      <c r="A1450" s="23">
        <v>1701.0900000000001</v>
      </c>
    </row>
    <row r="1451" spans="1:1" x14ac:dyDescent="0.35">
      <c r="A1451" s="21">
        <v>2754</v>
      </c>
    </row>
    <row r="1452" spans="1:1" x14ac:dyDescent="0.35">
      <c r="A1452" s="23">
        <v>1270.6499999999999</v>
      </c>
    </row>
    <row r="1453" spans="1:1" x14ac:dyDescent="0.35">
      <c r="A1453" s="21">
        <v>2756.25</v>
      </c>
    </row>
    <row r="1454" spans="1:1" x14ac:dyDescent="0.35">
      <c r="A1454" s="23">
        <v>-470.31999999999971</v>
      </c>
    </row>
    <row r="1455" spans="1:1" x14ac:dyDescent="0.35">
      <c r="A1455" s="23">
        <v>1005.3899999999999</v>
      </c>
    </row>
    <row r="1456" spans="1:1" x14ac:dyDescent="0.35">
      <c r="A1456" s="21">
        <v>2758.5</v>
      </c>
    </row>
    <row r="1457" spans="1:1" x14ac:dyDescent="0.35">
      <c r="A1457" s="23">
        <v>1638.1200000000001</v>
      </c>
    </row>
    <row r="1458" spans="1:1" x14ac:dyDescent="0.35">
      <c r="A1458" s="21">
        <v>2760.75</v>
      </c>
    </row>
    <row r="1459" spans="1:1" x14ac:dyDescent="0.35">
      <c r="A1459" s="23">
        <v>1286.97</v>
      </c>
    </row>
    <row r="1460" spans="1:1" x14ac:dyDescent="0.35">
      <c r="A1460" s="21">
        <v>2763</v>
      </c>
    </row>
    <row r="1461" spans="1:1" x14ac:dyDescent="0.35">
      <c r="A1461" s="23">
        <v>1642.6200000000001</v>
      </c>
    </row>
    <row r="1462" spans="1:1" x14ac:dyDescent="0.35">
      <c r="A1462" s="21">
        <v>2767.5</v>
      </c>
    </row>
    <row r="1463" spans="1:1" x14ac:dyDescent="0.35">
      <c r="A1463" s="23">
        <v>1812.54</v>
      </c>
    </row>
    <row r="1464" spans="1:1" x14ac:dyDescent="0.35">
      <c r="A1464" s="21">
        <v>2776.5</v>
      </c>
    </row>
    <row r="1465" spans="1:1" x14ac:dyDescent="0.35">
      <c r="A1465" s="23">
        <v>1936.54</v>
      </c>
    </row>
    <row r="1466" spans="1:1" x14ac:dyDescent="0.35">
      <c r="A1466" s="21">
        <v>2781</v>
      </c>
    </row>
    <row r="1467" spans="1:1" x14ac:dyDescent="0.35">
      <c r="A1467" s="23">
        <v>636.54999999999973</v>
      </c>
    </row>
    <row r="1468" spans="1:1" x14ac:dyDescent="0.35">
      <c r="A1468" s="21">
        <v>2783.25</v>
      </c>
    </row>
    <row r="1469" spans="1:1" x14ac:dyDescent="0.35">
      <c r="A1469" s="23">
        <v>-1399.7299999999996</v>
      </c>
    </row>
    <row r="1470" spans="1:1" x14ac:dyDescent="0.35">
      <c r="A1470" s="21">
        <v>2790</v>
      </c>
    </row>
    <row r="1471" spans="1:1" x14ac:dyDescent="0.35">
      <c r="A1471" s="23">
        <v>1351.5</v>
      </c>
    </row>
    <row r="1472" spans="1:1" x14ac:dyDescent="0.35">
      <c r="A1472" s="21">
        <v>2801.25</v>
      </c>
    </row>
    <row r="1473" spans="1:1" x14ac:dyDescent="0.35">
      <c r="A1473" s="23">
        <v>793.5300000000002</v>
      </c>
    </row>
    <row r="1474" spans="1:1" x14ac:dyDescent="0.35">
      <c r="A1474" s="21">
        <v>2805.75</v>
      </c>
    </row>
    <row r="1475" spans="1:1" x14ac:dyDescent="0.35">
      <c r="A1475" s="23">
        <v>1599.87</v>
      </c>
    </row>
    <row r="1476" spans="1:1" x14ac:dyDescent="0.35">
      <c r="A1476" s="23">
        <v>1748.49</v>
      </c>
    </row>
    <row r="1477" spans="1:1" x14ac:dyDescent="0.35">
      <c r="A1477" s="21">
        <v>2808</v>
      </c>
    </row>
    <row r="1478" spans="1:1" x14ac:dyDescent="0.35">
      <c r="A1478" s="23">
        <v>1718.07</v>
      </c>
    </row>
    <row r="1479" spans="1:1" x14ac:dyDescent="0.35">
      <c r="A1479" s="21">
        <v>2810.25</v>
      </c>
    </row>
    <row r="1480" spans="1:1" x14ac:dyDescent="0.35">
      <c r="A1480" s="23">
        <v>1019.8900000000001</v>
      </c>
    </row>
    <row r="1481" spans="1:1" x14ac:dyDescent="0.35">
      <c r="A1481" s="21">
        <v>2819.25</v>
      </c>
    </row>
    <row r="1482" spans="1:1" x14ac:dyDescent="0.35">
      <c r="A1482" s="23">
        <v>1481.29</v>
      </c>
    </row>
    <row r="1483" spans="1:1" x14ac:dyDescent="0.35">
      <c r="A1483" s="21">
        <v>2823.75</v>
      </c>
    </row>
    <row r="1484" spans="1:1" x14ac:dyDescent="0.35">
      <c r="A1484" s="23">
        <v>-1422.29</v>
      </c>
    </row>
    <row r="1485" spans="1:1" x14ac:dyDescent="0.35">
      <c r="A1485" s="23">
        <v>1010.3999999999999</v>
      </c>
    </row>
    <row r="1486" spans="1:1" x14ac:dyDescent="0.35">
      <c r="A1486" s="23">
        <v>2274.39</v>
      </c>
    </row>
    <row r="1487" spans="1:1" x14ac:dyDescent="0.35">
      <c r="A1487" s="21">
        <v>2830.5</v>
      </c>
    </row>
    <row r="1488" spans="1:1" x14ac:dyDescent="0.35">
      <c r="A1488" s="23">
        <v>-583.65000000000009</v>
      </c>
    </row>
    <row r="1489" spans="1:1" x14ac:dyDescent="0.35">
      <c r="A1489" s="23">
        <v>1038.54</v>
      </c>
    </row>
    <row r="1490" spans="1:1" x14ac:dyDescent="0.35">
      <c r="A1490" s="21">
        <v>2832.75</v>
      </c>
    </row>
    <row r="1491" spans="1:1" x14ac:dyDescent="0.35">
      <c r="A1491" s="23">
        <v>1976.19</v>
      </c>
    </row>
    <row r="1492" spans="1:1" x14ac:dyDescent="0.35">
      <c r="A1492" s="21">
        <v>2835</v>
      </c>
    </row>
    <row r="1493" spans="1:1" x14ac:dyDescent="0.35">
      <c r="A1493" s="23">
        <v>804.40000000000009</v>
      </c>
    </row>
    <row r="1494" spans="1:1" x14ac:dyDescent="0.35">
      <c r="A1494" s="23">
        <v>1898.72</v>
      </c>
    </row>
    <row r="1495" spans="1:1" x14ac:dyDescent="0.35">
      <c r="A1495" s="21">
        <v>2846.25</v>
      </c>
    </row>
    <row r="1496" spans="1:1" x14ac:dyDescent="0.35">
      <c r="A1496" s="23">
        <v>1971.33</v>
      </c>
    </row>
    <row r="1497" spans="1:1" x14ac:dyDescent="0.35">
      <c r="A1497" s="21">
        <v>2850.75</v>
      </c>
    </row>
    <row r="1498" spans="1:1" x14ac:dyDescent="0.35">
      <c r="A1498" s="23">
        <v>2490.35</v>
      </c>
    </row>
    <row r="1499" spans="1:1" x14ac:dyDescent="0.35">
      <c r="A1499" s="21">
        <v>2853</v>
      </c>
    </row>
    <row r="1500" spans="1:1" x14ac:dyDescent="0.35">
      <c r="A1500" s="23">
        <v>1947.6599999999999</v>
      </c>
    </row>
    <row r="1501" spans="1:1" x14ac:dyDescent="0.35">
      <c r="A1501" s="21">
        <v>2855.25</v>
      </c>
    </row>
    <row r="1502" spans="1:1" x14ac:dyDescent="0.35">
      <c r="A1502" s="23">
        <v>-486.92999999999984</v>
      </c>
    </row>
    <row r="1503" spans="1:1" x14ac:dyDescent="0.35">
      <c r="A1503" s="21">
        <v>2857.5</v>
      </c>
    </row>
    <row r="1504" spans="1:1" x14ac:dyDescent="0.35">
      <c r="A1504" s="23">
        <v>1049.0999999999999</v>
      </c>
    </row>
    <row r="1505" spans="1:1" x14ac:dyDescent="0.35">
      <c r="A1505" s="21">
        <v>2864.25</v>
      </c>
    </row>
    <row r="1506" spans="1:1" x14ac:dyDescent="0.35">
      <c r="A1506" s="23">
        <v>1805.17</v>
      </c>
    </row>
    <row r="1507" spans="1:1" x14ac:dyDescent="0.35">
      <c r="A1507" s="21">
        <v>2866.5</v>
      </c>
    </row>
    <row r="1508" spans="1:1" x14ac:dyDescent="0.35">
      <c r="A1508" s="23">
        <v>1181.3999999999999</v>
      </c>
    </row>
    <row r="1509" spans="1:1" x14ac:dyDescent="0.35">
      <c r="A1509" s="23">
        <v>1986.06</v>
      </c>
    </row>
    <row r="1510" spans="1:1" x14ac:dyDescent="0.35">
      <c r="A1510" s="21">
        <v>2868.75</v>
      </c>
    </row>
    <row r="1511" spans="1:1" x14ac:dyDescent="0.35">
      <c r="A1511" s="23">
        <v>-414.52999999999975</v>
      </c>
    </row>
    <row r="1512" spans="1:1" x14ac:dyDescent="0.35">
      <c r="A1512" s="21">
        <v>2871</v>
      </c>
    </row>
    <row r="1513" spans="1:1" x14ac:dyDescent="0.35">
      <c r="A1513" s="23">
        <v>-418</v>
      </c>
    </row>
    <row r="1514" spans="1:1" x14ac:dyDescent="0.35">
      <c r="A1514" s="21">
        <v>2873.25</v>
      </c>
    </row>
    <row r="1515" spans="1:1" x14ac:dyDescent="0.35">
      <c r="A1515" s="23">
        <v>1637.25</v>
      </c>
    </row>
    <row r="1516" spans="1:1" x14ac:dyDescent="0.35">
      <c r="A1516" s="23">
        <v>1698.29</v>
      </c>
    </row>
    <row r="1517" spans="1:1" x14ac:dyDescent="0.35">
      <c r="A1517" s="21">
        <v>2880</v>
      </c>
    </row>
    <row r="1518" spans="1:1" x14ac:dyDescent="0.35">
      <c r="A1518" s="23">
        <v>1617.6000000000001</v>
      </c>
    </row>
    <row r="1519" spans="1:1" x14ac:dyDescent="0.35">
      <c r="A1519" s="21">
        <v>2889</v>
      </c>
    </row>
    <row r="1520" spans="1:1" x14ac:dyDescent="0.35">
      <c r="A1520" s="23">
        <v>1687.16</v>
      </c>
    </row>
    <row r="1521" spans="1:1" x14ac:dyDescent="0.35">
      <c r="A1521" s="21">
        <v>2893.5</v>
      </c>
    </row>
    <row r="1522" spans="1:1" x14ac:dyDescent="0.35">
      <c r="A1522" s="23">
        <v>822.86000000000013</v>
      </c>
    </row>
    <row r="1523" spans="1:1" x14ac:dyDescent="0.35">
      <c r="A1523" s="23">
        <v>1299.5999999999999</v>
      </c>
    </row>
    <row r="1524" spans="1:1" x14ac:dyDescent="0.35">
      <c r="A1524" s="21">
        <v>2900.25</v>
      </c>
    </row>
    <row r="1525" spans="1:1" x14ac:dyDescent="0.35">
      <c r="A1525" s="23">
        <v>663.40000000000009</v>
      </c>
    </row>
    <row r="1526" spans="1:1" x14ac:dyDescent="0.35">
      <c r="A1526" s="21">
        <v>2918.25</v>
      </c>
    </row>
    <row r="1527" spans="1:1" x14ac:dyDescent="0.35">
      <c r="A1527" s="23">
        <v>2255.6999999999998</v>
      </c>
    </row>
    <row r="1528" spans="1:1" x14ac:dyDescent="0.35">
      <c r="A1528" s="21">
        <v>2922.75</v>
      </c>
    </row>
    <row r="1529" spans="1:1" x14ac:dyDescent="0.35">
      <c r="A1529" s="23">
        <v>1874.66</v>
      </c>
    </row>
    <row r="1530" spans="1:1" x14ac:dyDescent="0.35">
      <c r="A1530" s="21">
        <v>2925</v>
      </c>
    </row>
    <row r="1531" spans="1:1" x14ac:dyDescent="0.35">
      <c r="A1531" s="23">
        <v>2155.1800000000003</v>
      </c>
    </row>
    <row r="1532" spans="1:1" x14ac:dyDescent="0.35">
      <c r="A1532" s="21">
        <v>2929.5</v>
      </c>
    </row>
    <row r="1533" spans="1:1" x14ac:dyDescent="0.35">
      <c r="A1533" s="23">
        <v>782.57000000000016</v>
      </c>
    </row>
    <row r="1534" spans="1:1" x14ac:dyDescent="0.35">
      <c r="A1534" s="21">
        <v>2936.25</v>
      </c>
    </row>
    <row r="1535" spans="1:1" x14ac:dyDescent="0.35">
      <c r="A1535" s="23">
        <v>533.84999999999991</v>
      </c>
    </row>
    <row r="1536" spans="1:1" x14ac:dyDescent="0.35">
      <c r="A1536" s="21">
        <v>2938.5</v>
      </c>
    </row>
    <row r="1537" spans="1:1" x14ac:dyDescent="0.35">
      <c r="A1537" s="23">
        <v>2363.94</v>
      </c>
    </row>
    <row r="1538" spans="1:1" x14ac:dyDescent="0.35">
      <c r="A1538" s="23">
        <v>2368.1</v>
      </c>
    </row>
    <row r="1539" spans="1:1" x14ac:dyDescent="0.35">
      <c r="A1539" s="21">
        <v>2943</v>
      </c>
    </row>
    <row r="1540" spans="1:1" x14ac:dyDescent="0.35">
      <c r="A1540" s="23">
        <v>2264.04</v>
      </c>
    </row>
    <row r="1541" spans="1:1" x14ac:dyDescent="0.35">
      <c r="A1541" s="21">
        <v>2945.25</v>
      </c>
    </row>
    <row r="1542" spans="1:1" x14ac:dyDescent="0.35">
      <c r="A1542" s="23">
        <v>1375.77</v>
      </c>
    </row>
    <row r="1543" spans="1:1" x14ac:dyDescent="0.35">
      <c r="A1543" s="21">
        <v>2952</v>
      </c>
    </row>
    <row r="1544" spans="1:1" x14ac:dyDescent="0.35">
      <c r="A1544" s="23">
        <v>1531.35</v>
      </c>
    </row>
    <row r="1545" spans="1:1" x14ac:dyDescent="0.35">
      <c r="A1545" s="21">
        <v>2954.25</v>
      </c>
    </row>
    <row r="1546" spans="1:1" x14ac:dyDescent="0.35">
      <c r="A1546" s="23">
        <v>534.69000000000005</v>
      </c>
    </row>
    <row r="1547" spans="1:1" x14ac:dyDescent="0.35">
      <c r="A1547" s="23">
        <v>1440.21</v>
      </c>
    </row>
    <row r="1548" spans="1:1" x14ac:dyDescent="0.35">
      <c r="A1548" s="21">
        <v>2963.25</v>
      </c>
    </row>
    <row r="1549" spans="1:1" x14ac:dyDescent="0.35">
      <c r="A1549" s="23">
        <v>2294.39</v>
      </c>
    </row>
    <row r="1550" spans="1:1" x14ac:dyDescent="0.35">
      <c r="A1550" s="21">
        <v>2965.5</v>
      </c>
    </row>
    <row r="1551" spans="1:1" x14ac:dyDescent="0.35">
      <c r="A1551" s="23">
        <v>2549.4499999999998</v>
      </c>
    </row>
    <row r="1552" spans="1:1" x14ac:dyDescent="0.35">
      <c r="A1552" s="21">
        <v>2967.75</v>
      </c>
    </row>
    <row r="1553" spans="1:1" x14ac:dyDescent="0.35">
      <c r="A1553" s="23">
        <v>-931.46</v>
      </c>
    </row>
    <row r="1554" spans="1:1" x14ac:dyDescent="0.35">
      <c r="A1554" s="21">
        <v>2970</v>
      </c>
    </row>
    <row r="1555" spans="1:1" x14ac:dyDescent="0.35">
      <c r="A1555" s="23">
        <v>2224.8000000000002</v>
      </c>
    </row>
    <row r="1556" spans="1:1" x14ac:dyDescent="0.35">
      <c r="A1556" s="21">
        <v>2976.75</v>
      </c>
    </row>
    <row r="1557" spans="1:1" x14ac:dyDescent="0.35">
      <c r="A1557" s="23">
        <v>1292.4299999999998</v>
      </c>
    </row>
    <row r="1558" spans="1:1" x14ac:dyDescent="0.35">
      <c r="A1558" s="21">
        <v>2979</v>
      </c>
    </row>
    <row r="1559" spans="1:1" x14ac:dyDescent="0.35">
      <c r="A1559" s="23">
        <v>-152.98000000000002</v>
      </c>
    </row>
    <row r="1560" spans="1:1" x14ac:dyDescent="0.35">
      <c r="A1560" s="21">
        <v>2981.25</v>
      </c>
    </row>
    <row r="1561" spans="1:1" x14ac:dyDescent="0.35">
      <c r="A1561" s="23">
        <v>1545.2</v>
      </c>
    </row>
    <row r="1562" spans="1:1" x14ac:dyDescent="0.35">
      <c r="A1562" s="21">
        <v>2985.75</v>
      </c>
    </row>
    <row r="1563" spans="1:1" x14ac:dyDescent="0.35">
      <c r="A1563" s="23">
        <v>2037.75</v>
      </c>
    </row>
    <row r="1564" spans="1:1" x14ac:dyDescent="0.35">
      <c r="A1564" s="23">
        <v>2567.0500000000002</v>
      </c>
    </row>
    <row r="1565" spans="1:1" x14ac:dyDescent="0.35">
      <c r="A1565" s="21">
        <v>2988</v>
      </c>
    </row>
    <row r="1566" spans="1:1" x14ac:dyDescent="0.35">
      <c r="A1566" s="23">
        <v>1027.22</v>
      </c>
    </row>
    <row r="1567" spans="1:1" x14ac:dyDescent="0.35">
      <c r="A1567" s="23">
        <v>1884.66</v>
      </c>
    </row>
    <row r="1568" spans="1:1" x14ac:dyDescent="0.35">
      <c r="A1568" s="21">
        <v>3001.5</v>
      </c>
    </row>
    <row r="1569" spans="1:1" x14ac:dyDescent="0.35">
      <c r="A1569" s="23">
        <v>687.65000000000009</v>
      </c>
    </row>
    <row r="1570" spans="1:1" x14ac:dyDescent="0.35">
      <c r="A1570" s="21">
        <v>3003.75</v>
      </c>
    </row>
    <row r="1571" spans="1:1" x14ac:dyDescent="0.35">
      <c r="A1571" s="23">
        <v>956.95</v>
      </c>
    </row>
    <row r="1572" spans="1:1" x14ac:dyDescent="0.35">
      <c r="A1572" s="21">
        <v>3006</v>
      </c>
    </row>
    <row r="1573" spans="1:1" x14ac:dyDescent="0.35">
      <c r="A1573" s="23">
        <v>1142.8</v>
      </c>
    </row>
    <row r="1574" spans="1:1" x14ac:dyDescent="0.35">
      <c r="A1574" s="21">
        <v>3010.5</v>
      </c>
    </row>
    <row r="1575" spans="1:1" x14ac:dyDescent="0.35">
      <c r="A1575" s="23">
        <v>732.5</v>
      </c>
    </row>
    <row r="1576" spans="1:1" x14ac:dyDescent="0.35">
      <c r="A1576" s="21">
        <v>3012.75</v>
      </c>
    </row>
    <row r="1577" spans="1:1" x14ac:dyDescent="0.35">
      <c r="A1577" s="23">
        <v>1720.3200000000002</v>
      </c>
    </row>
    <row r="1578" spans="1:1" x14ac:dyDescent="0.35">
      <c r="A1578" s="21">
        <v>3017.25</v>
      </c>
    </row>
    <row r="1579" spans="1:1" x14ac:dyDescent="0.35">
      <c r="A1579" s="23">
        <v>950.13000000000011</v>
      </c>
    </row>
    <row r="1580" spans="1:1" x14ac:dyDescent="0.35">
      <c r="A1580" s="21">
        <v>3021.75</v>
      </c>
    </row>
    <row r="1581" spans="1:1" x14ac:dyDescent="0.35">
      <c r="A1581" s="23">
        <v>1468.1699999999998</v>
      </c>
    </row>
    <row r="1582" spans="1:1" x14ac:dyDescent="0.35">
      <c r="A1582" s="23">
        <v>1696.23</v>
      </c>
    </row>
    <row r="1583" spans="1:1" x14ac:dyDescent="0.35">
      <c r="A1583" s="23">
        <v>1821.8</v>
      </c>
    </row>
    <row r="1584" spans="1:1" x14ac:dyDescent="0.35">
      <c r="A1584" s="23">
        <v>2094.3900000000003</v>
      </c>
    </row>
    <row r="1585" spans="1:1" x14ac:dyDescent="0.35">
      <c r="A1585" s="21">
        <v>3028.5</v>
      </c>
    </row>
    <row r="1586" spans="1:1" x14ac:dyDescent="0.35">
      <c r="A1586" s="23">
        <v>807.11000000000013</v>
      </c>
    </row>
    <row r="1587" spans="1:1" x14ac:dyDescent="0.35">
      <c r="A1587" s="23">
        <v>1197.33</v>
      </c>
    </row>
    <row r="1588" spans="1:1" x14ac:dyDescent="0.35">
      <c r="A1588" s="23">
        <v>1961.76</v>
      </c>
    </row>
    <row r="1589" spans="1:1" x14ac:dyDescent="0.35">
      <c r="A1589" s="21">
        <v>3030.75</v>
      </c>
    </row>
    <row r="1590" spans="1:1" x14ac:dyDescent="0.35">
      <c r="A1590" s="23">
        <v>1725.46</v>
      </c>
    </row>
    <row r="1591" spans="1:1" x14ac:dyDescent="0.35">
      <c r="A1591" s="21">
        <v>3033</v>
      </c>
    </row>
    <row r="1592" spans="1:1" x14ac:dyDescent="0.35">
      <c r="A1592" s="23">
        <v>1882.03</v>
      </c>
    </row>
    <row r="1593" spans="1:1" x14ac:dyDescent="0.35">
      <c r="A1593" s="23">
        <v>2648.75</v>
      </c>
    </row>
    <row r="1594" spans="1:1" x14ac:dyDescent="0.35">
      <c r="A1594" s="21">
        <v>3042</v>
      </c>
    </row>
    <row r="1595" spans="1:1" x14ac:dyDescent="0.35">
      <c r="A1595" s="23">
        <v>1090.05</v>
      </c>
    </row>
    <row r="1596" spans="1:1" x14ac:dyDescent="0.35">
      <c r="A1596" s="21">
        <v>3046.5</v>
      </c>
    </row>
    <row r="1597" spans="1:1" x14ac:dyDescent="0.35">
      <c r="A1597" s="23">
        <v>1147.77</v>
      </c>
    </row>
    <row r="1598" spans="1:1" x14ac:dyDescent="0.35">
      <c r="A1598" s="21">
        <v>3064.5</v>
      </c>
    </row>
    <row r="1599" spans="1:1" x14ac:dyDescent="0.35">
      <c r="A1599" s="23">
        <v>1167.3</v>
      </c>
    </row>
    <row r="1600" spans="1:1" x14ac:dyDescent="0.35">
      <c r="A1600" s="23">
        <v>1610.3400000000001</v>
      </c>
    </row>
    <row r="1601" spans="1:1" x14ac:dyDescent="0.35">
      <c r="A1601" s="23">
        <v>1751.6499999999999</v>
      </c>
    </row>
    <row r="1602" spans="1:1" x14ac:dyDescent="0.35">
      <c r="A1602" s="21">
        <v>3066.75</v>
      </c>
    </row>
    <row r="1603" spans="1:1" x14ac:dyDescent="0.35">
      <c r="A1603" s="23">
        <v>1229.31</v>
      </c>
    </row>
    <row r="1604" spans="1:1" x14ac:dyDescent="0.35">
      <c r="A1604" s="21">
        <v>3069</v>
      </c>
    </row>
    <row r="1605" spans="1:1" x14ac:dyDescent="0.35">
      <c r="A1605" s="23">
        <v>-443.07999999999993</v>
      </c>
    </row>
    <row r="1606" spans="1:1" x14ac:dyDescent="0.35">
      <c r="A1606" s="21">
        <v>3073.5</v>
      </c>
    </row>
    <row r="1607" spans="1:1" x14ac:dyDescent="0.35">
      <c r="A1607" s="23">
        <v>2453.58</v>
      </c>
    </row>
    <row r="1608" spans="1:1" x14ac:dyDescent="0.35">
      <c r="A1608" s="21">
        <v>3075.75</v>
      </c>
    </row>
    <row r="1609" spans="1:1" x14ac:dyDescent="0.35">
      <c r="A1609" s="23">
        <v>1759.05</v>
      </c>
    </row>
    <row r="1610" spans="1:1" x14ac:dyDescent="0.35">
      <c r="A1610" s="21">
        <v>3082.5</v>
      </c>
    </row>
    <row r="1611" spans="1:1" x14ac:dyDescent="0.35">
      <c r="A1611" s="23">
        <v>1943.74</v>
      </c>
    </row>
    <row r="1612" spans="1:1" x14ac:dyDescent="0.35">
      <c r="A1612" s="21">
        <v>3084.75</v>
      </c>
    </row>
    <row r="1613" spans="1:1" x14ac:dyDescent="0.35">
      <c r="A1613" s="23">
        <v>2151.83</v>
      </c>
    </row>
    <row r="1614" spans="1:1" x14ac:dyDescent="0.35">
      <c r="A1614" s="21">
        <v>3087</v>
      </c>
    </row>
    <row r="1615" spans="1:1" x14ac:dyDescent="0.35">
      <c r="A1615" s="23">
        <v>1115.58</v>
      </c>
    </row>
    <row r="1616" spans="1:1" x14ac:dyDescent="0.35">
      <c r="A1616" s="21">
        <v>3089.25</v>
      </c>
    </row>
    <row r="1617" spans="1:1" x14ac:dyDescent="0.35">
      <c r="A1617" s="23">
        <v>1106.5</v>
      </c>
    </row>
    <row r="1618" spans="1:1" x14ac:dyDescent="0.35">
      <c r="A1618" s="21">
        <v>3093.75</v>
      </c>
    </row>
    <row r="1619" spans="1:1" x14ac:dyDescent="0.35">
      <c r="A1619" s="23">
        <v>-2329.41</v>
      </c>
    </row>
    <row r="1620" spans="1:1" x14ac:dyDescent="0.35">
      <c r="A1620" s="21">
        <v>3096</v>
      </c>
    </row>
    <row r="1621" spans="1:1" x14ac:dyDescent="0.35">
      <c r="A1621" s="23">
        <v>-166.40999999999985</v>
      </c>
    </row>
    <row r="1622" spans="1:1" x14ac:dyDescent="0.35">
      <c r="A1622" s="23">
        <v>718.74000000000024</v>
      </c>
    </row>
    <row r="1623" spans="1:1" x14ac:dyDescent="0.35">
      <c r="A1623" s="23">
        <v>2146.56</v>
      </c>
    </row>
    <row r="1624" spans="1:1" x14ac:dyDescent="0.35">
      <c r="A1624" s="21">
        <v>3098.25</v>
      </c>
    </row>
    <row r="1625" spans="1:1" x14ac:dyDescent="0.35">
      <c r="A1625" s="23">
        <v>1627.49</v>
      </c>
    </row>
    <row r="1626" spans="1:1" x14ac:dyDescent="0.35">
      <c r="A1626" s="21">
        <v>3107.25</v>
      </c>
    </row>
    <row r="1627" spans="1:1" x14ac:dyDescent="0.35">
      <c r="A1627" s="23">
        <v>-981.13999999999987</v>
      </c>
    </row>
    <row r="1628" spans="1:1" x14ac:dyDescent="0.35">
      <c r="A1628" s="23">
        <v>88.050000000000182</v>
      </c>
    </row>
    <row r="1629" spans="1:1" x14ac:dyDescent="0.35">
      <c r="A1629" s="21">
        <v>3109.5</v>
      </c>
    </row>
    <row r="1630" spans="1:1" x14ac:dyDescent="0.35">
      <c r="A1630" s="23">
        <v>1772.21</v>
      </c>
    </row>
    <row r="1631" spans="1:1" x14ac:dyDescent="0.35">
      <c r="A1631" s="21">
        <v>3111.75</v>
      </c>
    </row>
    <row r="1632" spans="1:1" x14ac:dyDescent="0.35">
      <c r="A1632" s="23">
        <v>1456.1399999999999</v>
      </c>
    </row>
    <row r="1633" spans="1:1" x14ac:dyDescent="0.35">
      <c r="A1633" s="21">
        <v>3114</v>
      </c>
    </row>
    <row r="1634" spans="1:1" x14ac:dyDescent="0.35">
      <c r="A1634" s="23">
        <v>2569.6799999999998</v>
      </c>
    </row>
    <row r="1635" spans="1:1" x14ac:dyDescent="0.35">
      <c r="A1635" s="21">
        <v>3129.75</v>
      </c>
    </row>
    <row r="1636" spans="1:1" x14ac:dyDescent="0.35">
      <c r="A1636" s="23">
        <v>2366.2399999999998</v>
      </c>
    </row>
    <row r="1637" spans="1:1" x14ac:dyDescent="0.35">
      <c r="A1637" s="21">
        <v>3136.5</v>
      </c>
    </row>
    <row r="1638" spans="1:1" x14ac:dyDescent="0.35">
      <c r="A1638" s="23">
        <v>718.69999999999982</v>
      </c>
    </row>
    <row r="1639" spans="1:1" x14ac:dyDescent="0.35">
      <c r="A1639" s="21">
        <v>3141</v>
      </c>
    </row>
    <row r="1640" spans="1:1" x14ac:dyDescent="0.35">
      <c r="A1640" s="23">
        <v>198.93000000000029</v>
      </c>
    </row>
    <row r="1641" spans="1:1" x14ac:dyDescent="0.35">
      <c r="A1641" s="21">
        <v>3145.5</v>
      </c>
    </row>
    <row r="1642" spans="1:1" x14ac:dyDescent="0.35">
      <c r="A1642" s="23">
        <v>-995.4399999999996</v>
      </c>
    </row>
    <row r="1643" spans="1:1" x14ac:dyDescent="0.35">
      <c r="A1643" s="23">
        <v>1124.25</v>
      </c>
    </row>
    <row r="1644" spans="1:1" x14ac:dyDescent="0.35">
      <c r="A1644" s="23">
        <v>1986</v>
      </c>
    </row>
    <row r="1645" spans="1:1" x14ac:dyDescent="0.35">
      <c r="A1645" s="21">
        <v>3150</v>
      </c>
    </row>
    <row r="1646" spans="1:1" x14ac:dyDescent="0.35">
      <c r="A1646" s="23">
        <v>1954.02</v>
      </c>
    </row>
    <row r="1647" spans="1:1" x14ac:dyDescent="0.35">
      <c r="A1647" s="21">
        <v>3154.5</v>
      </c>
    </row>
    <row r="1648" spans="1:1" x14ac:dyDescent="0.35">
      <c r="A1648" s="23">
        <v>735.09000000000015</v>
      </c>
    </row>
    <row r="1649" spans="1:1" x14ac:dyDescent="0.35">
      <c r="A1649" s="21">
        <v>3163.5</v>
      </c>
    </row>
    <row r="1650" spans="1:1" x14ac:dyDescent="0.35">
      <c r="A1650" s="23">
        <v>1091.0300000000002</v>
      </c>
    </row>
    <row r="1651" spans="1:1" x14ac:dyDescent="0.35">
      <c r="A1651" s="23">
        <v>1803.8999999999999</v>
      </c>
    </row>
    <row r="1652" spans="1:1" x14ac:dyDescent="0.35">
      <c r="A1652" s="23">
        <v>2122.02</v>
      </c>
    </row>
    <row r="1653" spans="1:1" x14ac:dyDescent="0.35">
      <c r="A1653" s="21">
        <v>3165.75</v>
      </c>
    </row>
    <row r="1654" spans="1:1" x14ac:dyDescent="0.35">
      <c r="A1654" s="23">
        <v>1963.3400000000001</v>
      </c>
    </row>
    <row r="1655" spans="1:1" x14ac:dyDescent="0.35">
      <c r="A1655" s="21">
        <v>3170.25</v>
      </c>
    </row>
    <row r="1656" spans="1:1" x14ac:dyDescent="0.35">
      <c r="A1656" s="23">
        <v>579.09000000000015</v>
      </c>
    </row>
    <row r="1657" spans="1:1" x14ac:dyDescent="0.35">
      <c r="A1657" s="21">
        <v>3174.75</v>
      </c>
    </row>
    <row r="1658" spans="1:1" x14ac:dyDescent="0.35">
      <c r="A1658" s="23">
        <v>-535.27999999999975</v>
      </c>
    </row>
    <row r="1659" spans="1:1" x14ac:dyDescent="0.35">
      <c r="A1659" s="21">
        <v>3177</v>
      </c>
    </row>
    <row r="1660" spans="1:1" x14ac:dyDescent="0.35">
      <c r="A1660" s="23">
        <v>2299.3200000000002</v>
      </c>
    </row>
    <row r="1661" spans="1:1" x14ac:dyDescent="0.35">
      <c r="A1661" s="21">
        <v>3179.25</v>
      </c>
    </row>
    <row r="1662" spans="1:1" x14ac:dyDescent="0.35">
      <c r="A1662" s="23">
        <v>1690.73</v>
      </c>
    </row>
    <row r="1663" spans="1:1" x14ac:dyDescent="0.35">
      <c r="A1663" s="23">
        <v>2004.29</v>
      </c>
    </row>
    <row r="1664" spans="1:1" x14ac:dyDescent="0.35">
      <c r="A1664" s="21">
        <v>3181.5</v>
      </c>
    </row>
    <row r="1665" spans="1:1" x14ac:dyDescent="0.35">
      <c r="A1665" s="23">
        <v>904.94</v>
      </c>
    </row>
    <row r="1666" spans="1:1" x14ac:dyDescent="0.35">
      <c r="A1666" s="23">
        <v>1818.6</v>
      </c>
    </row>
    <row r="1667" spans="1:1" x14ac:dyDescent="0.35">
      <c r="A1667" s="21">
        <v>3190.5</v>
      </c>
    </row>
    <row r="1668" spans="1:1" x14ac:dyDescent="0.35">
      <c r="A1668" s="23">
        <v>1439.6399999999999</v>
      </c>
    </row>
    <row r="1669" spans="1:1" x14ac:dyDescent="0.35">
      <c r="A1669" s="23">
        <v>2439.61</v>
      </c>
    </row>
    <row r="1670" spans="1:1" x14ac:dyDescent="0.35">
      <c r="A1670" s="21">
        <v>3195</v>
      </c>
    </row>
    <row r="1671" spans="1:1" x14ac:dyDescent="0.35">
      <c r="A1671" s="23">
        <v>-1009</v>
      </c>
    </row>
    <row r="1672" spans="1:1" x14ac:dyDescent="0.35">
      <c r="A1672" s="23">
        <v>-460.07999999999993</v>
      </c>
    </row>
    <row r="1673" spans="1:1" x14ac:dyDescent="0.35">
      <c r="A1673" s="21">
        <v>3201.75</v>
      </c>
    </row>
    <row r="1674" spans="1:1" x14ac:dyDescent="0.35">
      <c r="A1674" s="23">
        <v>1165.43</v>
      </c>
    </row>
    <row r="1675" spans="1:1" x14ac:dyDescent="0.35">
      <c r="A1675" s="21">
        <v>3204</v>
      </c>
    </row>
    <row r="1676" spans="1:1" x14ac:dyDescent="0.35">
      <c r="A1676" s="23">
        <v>497.97000000000025</v>
      </c>
    </row>
    <row r="1677" spans="1:1" x14ac:dyDescent="0.35">
      <c r="A1677" s="21">
        <v>3206.25</v>
      </c>
    </row>
    <row r="1678" spans="1:1" x14ac:dyDescent="0.35">
      <c r="A1678" s="23">
        <v>778.65000000000009</v>
      </c>
    </row>
    <row r="1679" spans="1:1" x14ac:dyDescent="0.35">
      <c r="A1679" s="21">
        <v>3208.5</v>
      </c>
    </row>
    <row r="1680" spans="1:1" x14ac:dyDescent="0.35">
      <c r="A1680" s="23">
        <v>1317.8999999999999</v>
      </c>
    </row>
    <row r="1681" spans="1:1" x14ac:dyDescent="0.35">
      <c r="A1681" s="23">
        <v>2151.2399999999998</v>
      </c>
    </row>
    <row r="1682" spans="1:1" x14ac:dyDescent="0.35">
      <c r="A1682" s="21">
        <v>3213</v>
      </c>
    </row>
    <row r="1683" spans="1:1" x14ac:dyDescent="0.35">
      <c r="A1683" s="23">
        <v>2240.2399999999998</v>
      </c>
    </row>
    <row r="1684" spans="1:1" x14ac:dyDescent="0.35">
      <c r="A1684" s="21">
        <v>3215.25</v>
      </c>
    </row>
    <row r="1685" spans="1:1" x14ac:dyDescent="0.35">
      <c r="A1685" s="23">
        <v>2314.65</v>
      </c>
    </row>
    <row r="1686" spans="1:1" x14ac:dyDescent="0.35">
      <c r="A1686" s="21">
        <v>3217.5</v>
      </c>
    </row>
    <row r="1687" spans="1:1" x14ac:dyDescent="0.35">
      <c r="A1687" s="23">
        <v>-466.17999999999984</v>
      </c>
    </row>
    <row r="1688" spans="1:1" x14ac:dyDescent="0.35">
      <c r="A1688" s="23">
        <v>2767</v>
      </c>
    </row>
    <row r="1689" spans="1:1" x14ac:dyDescent="0.35">
      <c r="A1689" s="23">
        <v>2827.95</v>
      </c>
    </row>
    <row r="1690" spans="1:1" x14ac:dyDescent="0.35">
      <c r="A1690" s="21">
        <v>3219.75</v>
      </c>
    </row>
    <row r="1691" spans="1:1" x14ac:dyDescent="0.35">
      <c r="A1691" s="23">
        <v>785.34999999999991</v>
      </c>
    </row>
    <row r="1692" spans="1:1" x14ac:dyDescent="0.35">
      <c r="A1692" s="21">
        <v>3222</v>
      </c>
    </row>
    <row r="1693" spans="1:1" x14ac:dyDescent="0.35">
      <c r="A1693" s="23">
        <v>204.05999999999995</v>
      </c>
    </row>
    <row r="1694" spans="1:1" x14ac:dyDescent="0.35">
      <c r="A1694" s="23">
        <v>1025.5999999999999</v>
      </c>
    </row>
    <row r="1695" spans="1:1" x14ac:dyDescent="0.35">
      <c r="A1695" s="23">
        <v>1183.4399999999998</v>
      </c>
    </row>
    <row r="1696" spans="1:1" x14ac:dyDescent="0.35">
      <c r="A1696" s="21">
        <v>3228.75</v>
      </c>
    </row>
    <row r="1697" spans="1:1" x14ac:dyDescent="0.35">
      <c r="A1697" s="23">
        <v>1009.3499999999999</v>
      </c>
    </row>
    <row r="1698" spans="1:1" x14ac:dyDescent="0.35">
      <c r="A1698" s="21">
        <v>3231</v>
      </c>
    </row>
    <row r="1699" spans="1:1" x14ac:dyDescent="0.35">
      <c r="A1699" s="23">
        <v>1184.2199999999998</v>
      </c>
    </row>
    <row r="1700" spans="1:1" x14ac:dyDescent="0.35">
      <c r="A1700" s="21">
        <v>3235.5</v>
      </c>
    </row>
    <row r="1701" spans="1:1" x14ac:dyDescent="0.35">
      <c r="A1701" s="23">
        <v>2650.86</v>
      </c>
    </row>
    <row r="1702" spans="1:1" x14ac:dyDescent="0.35">
      <c r="A1702" s="21">
        <v>3244.5</v>
      </c>
    </row>
    <row r="1703" spans="1:1" x14ac:dyDescent="0.35">
      <c r="A1703" s="23">
        <v>1337.4599999999998</v>
      </c>
    </row>
    <row r="1704" spans="1:1" x14ac:dyDescent="0.35">
      <c r="A1704" s="21">
        <v>3246.75</v>
      </c>
    </row>
    <row r="1705" spans="1:1" x14ac:dyDescent="0.35">
      <c r="A1705" s="23">
        <v>-471.25</v>
      </c>
    </row>
    <row r="1706" spans="1:1" x14ac:dyDescent="0.35">
      <c r="A1706" s="21">
        <v>3251.25</v>
      </c>
    </row>
    <row r="1707" spans="1:1" x14ac:dyDescent="0.35">
      <c r="A1707" s="23">
        <v>1164.5499999999997</v>
      </c>
    </row>
    <row r="1708" spans="1:1" x14ac:dyDescent="0.35">
      <c r="A1708" s="23">
        <v>1238.45</v>
      </c>
    </row>
    <row r="1709" spans="1:1" x14ac:dyDescent="0.35">
      <c r="A1709" s="23">
        <v>1684.3</v>
      </c>
    </row>
    <row r="1710" spans="1:1" x14ac:dyDescent="0.35">
      <c r="A1710" s="21">
        <v>3258</v>
      </c>
    </row>
    <row r="1711" spans="1:1" x14ac:dyDescent="0.35">
      <c r="A1711" s="23">
        <v>-181.44000000000005</v>
      </c>
    </row>
    <row r="1712" spans="1:1" x14ac:dyDescent="0.35">
      <c r="A1712" s="23">
        <v>1759.8100000000002</v>
      </c>
    </row>
    <row r="1713" spans="1:1" x14ac:dyDescent="0.35">
      <c r="A1713" s="21">
        <v>3262.5</v>
      </c>
    </row>
    <row r="1714" spans="1:1" x14ac:dyDescent="0.35">
      <c r="A1714" s="23">
        <v>1425.06</v>
      </c>
    </row>
    <row r="1715" spans="1:1" x14ac:dyDescent="0.35">
      <c r="A1715" s="21">
        <v>3273.75</v>
      </c>
    </row>
    <row r="1716" spans="1:1" x14ac:dyDescent="0.35">
      <c r="A1716" s="23">
        <v>596.79</v>
      </c>
    </row>
    <row r="1717" spans="1:1" x14ac:dyDescent="0.35">
      <c r="A1717" s="21">
        <v>3278.25</v>
      </c>
    </row>
    <row r="1718" spans="1:1" x14ac:dyDescent="0.35">
      <c r="A1718" s="23">
        <v>1593.1499999999999</v>
      </c>
    </row>
    <row r="1719" spans="1:1" x14ac:dyDescent="0.35">
      <c r="A1719" s="23">
        <v>2880.75</v>
      </c>
    </row>
    <row r="1720" spans="1:1" x14ac:dyDescent="0.35">
      <c r="A1720" s="21">
        <v>3280.5</v>
      </c>
    </row>
    <row r="1721" spans="1:1" x14ac:dyDescent="0.35">
      <c r="A1721" s="23">
        <v>1474.85</v>
      </c>
    </row>
    <row r="1722" spans="1:1" x14ac:dyDescent="0.35">
      <c r="A1722" s="23">
        <v>2864.45</v>
      </c>
    </row>
    <row r="1723" spans="1:1" x14ac:dyDescent="0.35">
      <c r="A1723" s="21">
        <v>3287.25</v>
      </c>
    </row>
    <row r="1724" spans="1:1" x14ac:dyDescent="0.35">
      <c r="A1724" s="23">
        <v>798.45000000000027</v>
      </c>
    </row>
    <row r="1725" spans="1:1" x14ac:dyDescent="0.35">
      <c r="A1725" s="21">
        <v>3291.75</v>
      </c>
    </row>
    <row r="1726" spans="1:1" x14ac:dyDescent="0.35">
      <c r="A1726" s="23">
        <v>1598.4299999999998</v>
      </c>
    </row>
    <row r="1727" spans="1:1" x14ac:dyDescent="0.35">
      <c r="A1727" s="23">
        <v>2076.63</v>
      </c>
    </row>
    <row r="1728" spans="1:1" x14ac:dyDescent="0.35">
      <c r="A1728" s="21">
        <v>3294</v>
      </c>
    </row>
    <row r="1729" spans="1:1" x14ac:dyDescent="0.35">
      <c r="A1729" s="23">
        <v>1776.52</v>
      </c>
    </row>
    <row r="1730" spans="1:1" x14ac:dyDescent="0.35">
      <c r="A1730" s="23">
        <v>2134.5</v>
      </c>
    </row>
    <row r="1731" spans="1:1" x14ac:dyDescent="0.35">
      <c r="A1731" s="21">
        <v>3296.25</v>
      </c>
    </row>
    <row r="1732" spans="1:1" x14ac:dyDescent="0.35">
      <c r="A1732" s="23">
        <v>1208.3699999999999</v>
      </c>
    </row>
    <row r="1733" spans="1:1" x14ac:dyDescent="0.35">
      <c r="A1733" s="21">
        <v>3300.75</v>
      </c>
    </row>
    <row r="1734" spans="1:1" x14ac:dyDescent="0.35">
      <c r="A1734" s="23">
        <v>1483.55</v>
      </c>
    </row>
    <row r="1735" spans="1:1" x14ac:dyDescent="0.35">
      <c r="A1735" s="21">
        <v>3307.5</v>
      </c>
    </row>
    <row r="1736" spans="1:1" x14ac:dyDescent="0.35">
      <c r="A1736" s="23">
        <v>1985.48</v>
      </c>
    </row>
    <row r="1737" spans="1:1" x14ac:dyDescent="0.35">
      <c r="A1737" s="23">
        <v>2259.96</v>
      </c>
    </row>
    <row r="1738" spans="1:1" x14ac:dyDescent="0.35">
      <c r="A1738" s="21">
        <v>3309.75</v>
      </c>
    </row>
    <row r="1739" spans="1:1" x14ac:dyDescent="0.35">
      <c r="A1739" s="23">
        <v>1857.99</v>
      </c>
    </row>
    <row r="1740" spans="1:1" x14ac:dyDescent="0.35">
      <c r="A1740" s="21">
        <v>3314.25</v>
      </c>
    </row>
    <row r="1741" spans="1:1" x14ac:dyDescent="0.35">
      <c r="A1741" s="23">
        <v>-2497.7799999999997</v>
      </c>
    </row>
    <row r="1742" spans="1:1" x14ac:dyDescent="0.35">
      <c r="A1742" s="21">
        <v>3323.25</v>
      </c>
    </row>
    <row r="1743" spans="1:1" x14ac:dyDescent="0.35">
      <c r="A1743" s="23">
        <v>2920.45</v>
      </c>
    </row>
    <row r="1744" spans="1:1" x14ac:dyDescent="0.35">
      <c r="A1744" s="21">
        <v>3327.75</v>
      </c>
    </row>
    <row r="1745" spans="1:1" x14ac:dyDescent="0.35">
      <c r="A1745" s="23">
        <v>1617.9899999999998</v>
      </c>
    </row>
    <row r="1746" spans="1:1" x14ac:dyDescent="0.35">
      <c r="A1746" s="21">
        <v>3330</v>
      </c>
    </row>
    <row r="1747" spans="1:1" x14ac:dyDescent="0.35">
      <c r="A1747" s="23">
        <v>1044.8399999999997</v>
      </c>
    </row>
    <row r="1748" spans="1:1" x14ac:dyDescent="0.35">
      <c r="A1748" s="23">
        <v>1145.8400000000001</v>
      </c>
    </row>
    <row r="1749" spans="1:1" x14ac:dyDescent="0.35">
      <c r="A1749" s="21">
        <v>3336.75</v>
      </c>
    </row>
    <row r="1750" spans="1:1" x14ac:dyDescent="0.35">
      <c r="A1750" s="23">
        <v>150.71000000000004</v>
      </c>
    </row>
    <row r="1751" spans="1:1" x14ac:dyDescent="0.35">
      <c r="A1751" s="21">
        <v>3339</v>
      </c>
    </row>
    <row r="1752" spans="1:1" x14ac:dyDescent="0.35">
      <c r="A1752" s="23">
        <v>1271.8000000000002</v>
      </c>
    </row>
    <row r="1753" spans="1:1" x14ac:dyDescent="0.35">
      <c r="A1753" s="21">
        <v>3341.25</v>
      </c>
    </row>
    <row r="1754" spans="1:1" x14ac:dyDescent="0.35">
      <c r="A1754" s="23">
        <v>778.5300000000002</v>
      </c>
    </row>
    <row r="1755" spans="1:1" x14ac:dyDescent="0.35">
      <c r="A1755" s="21">
        <v>3343.5</v>
      </c>
    </row>
    <row r="1756" spans="1:1" x14ac:dyDescent="0.35">
      <c r="A1756" s="23">
        <v>2334.2200000000003</v>
      </c>
    </row>
    <row r="1757" spans="1:1" x14ac:dyDescent="0.35">
      <c r="A1757" s="21">
        <v>3352.5</v>
      </c>
    </row>
    <row r="1758" spans="1:1" x14ac:dyDescent="0.35">
      <c r="A1758" s="23">
        <v>1562.9099999999999</v>
      </c>
    </row>
    <row r="1759" spans="1:1" x14ac:dyDescent="0.35">
      <c r="A1759" s="21">
        <v>3359.25</v>
      </c>
    </row>
    <row r="1760" spans="1:1" x14ac:dyDescent="0.35">
      <c r="A1760" s="23">
        <v>2914.05</v>
      </c>
    </row>
    <row r="1761" spans="1:1" x14ac:dyDescent="0.35">
      <c r="A1761" s="21">
        <v>3375</v>
      </c>
    </row>
    <row r="1762" spans="1:1" x14ac:dyDescent="0.35">
      <c r="A1762" s="23">
        <v>1237.7999999999997</v>
      </c>
    </row>
    <row r="1763" spans="1:1" x14ac:dyDescent="0.35">
      <c r="A1763" s="23">
        <v>2355.7600000000002</v>
      </c>
    </row>
    <row r="1764" spans="1:1" x14ac:dyDescent="0.35">
      <c r="A1764" s="21">
        <v>3377.25</v>
      </c>
    </row>
    <row r="1765" spans="1:1" x14ac:dyDescent="0.35">
      <c r="A1765" s="23">
        <v>1388.0099999999998</v>
      </c>
    </row>
    <row r="1766" spans="1:1" x14ac:dyDescent="0.35">
      <c r="A1766" s="21">
        <v>3386.25</v>
      </c>
    </row>
    <row r="1767" spans="1:1" x14ac:dyDescent="0.35">
      <c r="A1767" s="23">
        <v>2559.6400000000003</v>
      </c>
    </row>
    <row r="1768" spans="1:1" x14ac:dyDescent="0.35">
      <c r="A1768" s="21">
        <v>3388.5</v>
      </c>
    </row>
    <row r="1769" spans="1:1" x14ac:dyDescent="0.35">
      <c r="A1769" s="23">
        <v>1980.8200000000002</v>
      </c>
    </row>
    <row r="1770" spans="1:1" x14ac:dyDescent="0.35">
      <c r="A1770" s="21">
        <v>3393</v>
      </c>
    </row>
    <row r="1771" spans="1:1" x14ac:dyDescent="0.35">
      <c r="A1771" s="23">
        <v>1525.75</v>
      </c>
    </row>
    <row r="1772" spans="1:1" x14ac:dyDescent="0.35">
      <c r="A1772" s="21">
        <v>3395.25</v>
      </c>
    </row>
    <row r="1773" spans="1:1" x14ac:dyDescent="0.35">
      <c r="A1773" s="23">
        <v>-701.72999999999956</v>
      </c>
    </row>
    <row r="1774" spans="1:1" x14ac:dyDescent="0.35">
      <c r="A1774" s="21">
        <v>3397.5</v>
      </c>
    </row>
    <row r="1775" spans="1:1" x14ac:dyDescent="0.35">
      <c r="A1775" s="23">
        <v>-1710.3599999999997</v>
      </c>
    </row>
    <row r="1776" spans="1:1" x14ac:dyDescent="0.35">
      <c r="A1776" s="23">
        <v>1531.56</v>
      </c>
    </row>
    <row r="1777" spans="1:1" x14ac:dyDescent="0.35">
      <c r="A1777" s="21">
        <v>3399.75</v>
      </c>
    </row>
    <row r="1778" spans="1:1" x14ac:dyDescent="0.35">
      <c r="A1778" s="23">
        <v>1291.75</v>
      </c>
    </row>
    <row r="1779" spans="1:1" x14ac:dyDescent="0.35">
      <c r="A1779" s="21">
        <v>3402</v>
      </c>
    </row>
    <row r="1780" spans="1:1" x14ac:dyDescent="0.35">
      <c r="A1780" s="23">
        <v>2741.76</v>
      </c>
    </row>
    <row r="1781" spans="1:1" x14ac:dyDescent="0.35">
      <c r="A1781" s="21">
        <v>3415.5</v>
      </c>
    </row>
    <row r="1782" spans="1:1" x14ac:dyDescent="0.35">
      <c r="A1782" s="23">
        <v>1241.9000000000001</v>
      </c>
    </row>
    <row r="1783" spans="1:1" x14ac:dyDescent="0.35">
      <c r="A1783" s="23">
        <v>1409.82</v>
      </c>
    </row>
    <row r="1784" spans="1:1" x14ac:dyDescent="0.35">
      <c r="A1784" s="23">
        <v>2938.5</v>
      </c>
    </row>
    <row r="1785" spans="1:1" x14ac:dyDescent="0.35">
      <c r="A1785" s="21">
        <v>3417.75</v>
      </c>
    </row>
    <row r="1786" spans="1:1" x14ac:dyDescent="0.35">
      <c r="A1786" s="23">
        <v>2515.42</v>
      </c>
    </row>
    <row r="1787" spans="1:1" x14ac:dyDescent="0.35">
      <c r="A1787" s="21">
        <v>3422.25</v>
      </c>
    </row>
    <row r="1788" spans="1:1" x14ac:dyDescent="0.35">
      <c r="A1788" s="23">
        <v>530.76000000000022</v>
      </c>
    </row>
    <row r="1789" spans="1:1" x14ac:dyDescent="0.35">
      <c r="A1789" s="21">
        <v>3424.5</v>
      </c>
    </row>
    <row r="1790" spans="1:1" x14ac:dyDescent="0.35">
      <c r="A1790" s="23">
        <v>2918.35</v>
      </c>
    </row>
    <row r="1791" spans="1:1" x14ac:dyDescent="0.35">
      <c r="A1791" s="21">
        <v>3426.75</v>
      </c>
    </row>
    <row r="1792" spans="1:1" x14ac:dyDescent="0.35">
      <c r="A1792" s="23">
        <v>1412.85</v>
      </c>
    </row>
    <row r="1793" spans="1:1" x14ac:dyDescent="0.35">
      <c r="A1793" s="21">
        <v>3435.75</v>
      </c>
    </row>
    <row r="1794" spans="1:1" x14ac:dyDescent="0.35">
      <c r="A1794" s="23">
        <v>2790.63</v>
      </c>
    </row>
    <row r="1795" spans="1:1" x14ac:dyDescent="0.35">
      <c r="A1795" s="21">
        <v>3438</v>
      </c>
    </row>
    <row r="1796" spans="1:1" x14ac:dyDescent="0.35">
      <c r="A1796" s="23">
        <v>-497.35999999999967</v>
      </c>
    </row>
    <row r="1797" spans="1:1" x14ac:dyDescent="0.35">
      <c r="A1797" s="21">
        <v>3442.5</v>
      </c>
    </row>
    <row r="1798" spans="1:1" x14ac:dyDescent="0.35">
      <c r="A1798" s="23">
        <v>-1728.42</v>
      </c>
    </row>
    <row r="1799" spans="1:1" x14ac:dyDescent="0.35">
      <c r="A1799" s="21">
        <v>3449.25</v>
      </c>
    </row>
    <row r="1800" spans="1:1" x14ac:dyDescent="0.35">
      <c r="A1800" s="23">
        <v>2940.45</v>
      </c>
    </row>
    <row r="1801" spans="1:1" x14ac:dyDescent="0.35">
      <c r="A1801" s="21">
        <v>3453.75</v>
      </c>
    </row>
    <row r="1802" spans="1:1" x14ac:dyDescent="0.35">
      <c r="A1802" s="23">
        <v>2305.0299999999997</v>
      </c>
    </row>
    <row r="1803" spans="1:1" x14ac:dyDescent="0.35">
      <c r="A1803" s="21">
        <v>3456</v>
      </c>
    </row>
    <row r="1804" spans="1:1" x14ac:dyDescent="0.35">
      <c r="A1804" s="23">
        <v>1088.6399999999999</v>
      </c>
    </row>
    <row r="1805" spans="1:1" x14ac:dyDescent="0.35">
      <c r="A1805" s="21">
        <v>3458.25</v>
      </c>
    </row>
    <row r="1806" spans="1:1" x14ac:dyDescent="0.35">
      <c r="A1806" s="23">
        <v>2543.3000000000002</v>
      </c>
    </row>
    <row r="1807" spans="1:1" x14ac:dyDescent="0.35">
      <c r="A1807" s="21">
        <v>3465</v>
      </c>
    </row>
    <row r="1808" spans="1:1" x14ac:dyDescent="0.35">
      <c r="A1808" s="23">
        <v>1193.9699999999998</v>
      </c>
    </row>
    <row r="1809" spans="1:1" x14ac:dyDescent="0.35">
      <c r="A1809" s="21">
        <v>3487.5</v>
      </c>
    </row>
    <row r="1810" spans="1:1" x14ac:dyDescent="0.35">
      <c r="A1810" s="23">
        <v>1432.5</v>
      </c>
    </row>
    <row r="1811" spans="1:1" x14ac:dyDescent="0.35">
      <c r="A1811" s="23">
        <v>2284.1400000000003</v>
      </c>
    </row>
    <row r="1812" spans="1:1" x14ac:dyDescent="0.35">
      <c r="A1812" s="21">
        <v>3492</v>
      </c>
    </row>
    <row r="1813" spans="1:1" x14ac:dyDescent="0.35">
      <c r="A1813" s="23">
        <v>1437</v>
      </c>
    </row>
    <row r="1814" spans="1:1" x14ac:dyDescent="0.35">
      <c r="A1814" s="21">
        <v>3494.25</v>
      </c>
    </row>
    <row r="1815" spans="1:1" x14ac:dyDescent="0.35">
      <c r="A1815" s="23">
        <v>-1098.6199999999999</v>
      </c>
    </row>
    <row r="1816" spans="1:1" x14ac:dyDescent="0.35">
      <c r="A1816" s="21">
        <v>3496.5</v>
      </c>
    </row>
    <row r="1817" spans="1:1" x14ac:dyDescent="0.35">
      <c r="A1817" s="23">
        <v>1810.2</v>
      </c>
    </row>
    <row r="1818" spans="1:1" x14ac:dyDescent="0.35">
      <c r="A1818" s="21">
        <v>3498.75</v>
      </c>
    </row>
    <row r="1819" spans="1:1" x14ac:dyDescent="0.35">
      <c r="A1819" s="23">
        <v>1443.75</v>
      </c>
    </row>
    <row r="1820" spans="1:1" x14ac:dyDescent="0.35">
      <c r="A1820" s="23">
        <v>1994.13</v>
      </c>
    </row>
    <row r="1821" spans="1:1" x14ac:dyDescent="0.35">
      <c r="A1821" s="21">
        <v>3501</v>
      </c>
    </row>
    <row r="1822" spans="1:1" x14ac:dyDescent="0.35">
      <c r="A1822" s="23">
        <v>2264.1999999999998</v>
      </c>
    </row>
    <row r="1823" spans="1:1" x14ac:dyDescent="0.35">
      <c r="A1823" s="21">
        <v>3507.75</v>
      </c>
    </row>
    <row r="1824" spans="1:1" x14ac:dyDescent="0.35">
      <c r="A1824" s="23">
        <v>220.05000000000018</v>
      </c>
    </row>
    <row r="1825" spans="1:1" x14ac:dyDescent="0.35">
      <c r="A1825" s="21">
        <v>3510</v>
      </c>
    </row>
    <row r="1826" spans="1:1" x14ac:dyDescent="0.35">
      <c r="A1826" s="23">
        <v>2048.8200000000002</v>
      </c>
    </row>
    <row r="1827" spans="1:1" x14ac:dyDescent="0.35">
      <c r="A1827" s="21">
        <v>3512.25</v>
      </c>
    </row>
    <row r="1828" spans="1:1" x14ac:dyDescent="0.35">
      <c r="A1828" s="23">
        <v>1580.55</v>
      </c>
    </row>
    <row r="1829" spans="1:1" x14ac:dyDescent="0.35">
      <c r="A1829" s="21">
        <v>3514.5</v>
      </c>
    </row>
    <row r="1830" spans="1:1" x14ac:dyDescent="0.35">
      <c r="A1830" s="23">
        <v>807.94999999999982</v>
      </c>
    </row>
    <row r="1831" spans="1:1" x14ac:dyDescent="0.35">
      <c r="A1831" s="23">
        <v>1338.5</v>
      </c>
    </row>
    <row r="1832" spans="1:1" x14ac:dyDescent="0.35">
      <c r="A1832" s="23">
        <v>2345.86</v>
      </c>
    </row>
    <row r="1833" spans="1:1" x14ac:dyDescent="0.35">
      <c r="A1833" s="23">
        <v>2854.26</v>
      </c>
    </row>
    <row r="1834" spans="1:1" x14ac:dyDescent="0.35">
      <c r="A1834" s="21">
        <v>3521.25</v>
      </c>
    </row>
    <row r="1835" spans="1:1" x14ac:dyDescent="0.35">
      <c r="A1835" s="23">
        <v>-1113.6599999999999</v>
      </c>
    </row>
    <row r="1836" spans="1:1" x14ac:dyDescent="0.35">
      <c r="A1836" s="23">
        <v>1449.81</v>
      </c>
    </row>
    <row r="1837" spans="1:1" x14ac:dyDescent="0.35">
      <c r="A1837" s="21">
        <v>3534.75</v>
      </c>
    </row>
    <row r="1838" spans="1:1" x14ac:dyDescent="0.35">
      <c r="A1838" s="23">
        <v>-185.78999999999996</v>
      </c>
    </row>
    <row r="1839" spans="1:1" x14ac:dyDescent="0.35">
      <c r="A1839" s="21">
        <v>3537</v>
      </c>
    </row>
    <row r="1840" spans="1:1" x14ac:dyDescent="0.35">
      <c r="A1840" s="23">
        <v>1712.1599999999999</v>
      </c>
    </row>
    <row r="1841" spans="1:1" x14ac:dyDescent="0.35">
      <c r="A1841" s="23">
        <v>3089.15</v>
      </c>
    </row>
    <row r="1842" spans="1:1" x14ac:dyDescent="0.35">
      <c r="A1842" s="21">
        <v>3539.25</v>
      </c>
    </row>
    <row r="1843" spans="1:1" x14ac:dyDescent="0.35">
      <c r="A1843" s="23">
        <v>2245.23</v>
      </c>
    </row>
    <row r="1844" spans="1:1" x14ac:dyDescent="0.35">
      <c r="A1844" s="23">
        <v>3070.2</v>
      </c>
    </row>
    <row r="1845" spans="1:1" x14ac:dyDescent="0.35">
      <c r="A1845" s="21">
        <v>3541.5</v>
      </c>
    </row>
    <row r="1846" spans="1:1" x14ac:dyDescent="0.35">
      <c r="A1846" s="23">
        <v>-2669.91</v>
      </c>
    </row>
    <row r="1847" spans="1:1" x14ac:dyDescent="0.35">
      <c r="A1847" s="23">
        <v>1444.21</v>
      </c>
    </row>
    <row r="1848" spans="1:1" x14ac:dyDescent="0.35">
      <c r="A1848" s="21">
        <v>3546</v>
      </c>
    </row>
    <row r="1849" spans="1:1" x14ac:dyDescent="0.35">
      <c r="A1849" s="23">
        <v>2170.06</v>
      </c>
    </row>
    <row r="1850" spans="1:1" x14ac:dyDescent="0.35">
      <c r="A1850" s="21">
        <v>3548.25</v>
      </c>
    </row>
    <row r="1851" spans="1:1" x14ac:dyDescent="0.35">
      <c r="A1851" s="23">
        <v>162.01000000000022</v>
      </c>
    </row>
    <row r="1852" spans="1:1" x14ac:dyDescent="0.35">
      <c r="A1852" s="21">
        <v>3555</v>
      </c>
    </row>
    <row r="1853" spans="1:1" x14ac:dyDescent="0.35">
      <c r="A1853" s="23">
        <v>1221.92</v>
      </c>
    </row>
    <row r="1854" spans="1:1" x14ac:dyDescent="0.35">
      <c r="A1854" s="21">
        <v>3557.25</v>
      </c>
    </row>
    <row r="1855" spans="1:1" x14ac:dyDescent="0.35">
      <c r="A1855" s="23">
        <v>218.97000000000025</v>
      </c>
    </row>
    <row r="1856" spans="1:1" x14ac:dyDescent="0.35">
      <c r="A1856" s="23">
        <v>825.93000000000029</v>
      </c>
    </row>
    <row r="1857" spans="1:1" x14ac:dyDescent="0.35">
      <c r="A1857" s="21">
        <v>3559.5</v>
      </c>
    </row>
    <row r="1858" spans="1:1" x14ac:dyDescent="0.35">
      <c r="A1858" s="23">
        <v>866.70000000000027</v>
      </c>
    </row>
    <row r="1859" spans="1:1" x14ac:dyDescent="0.35">
      <c r="A1859" s="21">
        <v>3564</v>
      </c>
    </row>
    <row r="1860" spans="1:1" x14ac:dyDescent="0.35">
      <c r="A1860" s="23">
        <v>1286.3400000000001</v>
      </c>
    </row>
    <row r="1861" spans="1:1" x14ac:dyDescent="0.35">
      <c r="A1861" s="21">
        <v>3566.25</v>
      </c>
    </row>
    <row r="1862" spans="1:1" x14ac:dyDescent="0.35">
      <c r="A1862" s="23">
        <v>2252.1499999999996</v>
      </c>
    </row>
    <row r="1863" spans="1:1" x14ac:dyDescent="0.35">
      <c r="A1863" s="21">
        <v>3568.5</v>
      </c>
    </row>
    <row r="1864" spans="1:1" x14ac:dyDescent="0.35">
      <c r="A1864" s="23">
        <v>165.10000000000036</v>
      </c>
    </row>
    <row r="1865" spans="1:1" x14ac:dyDescent="0.35">
      <c r="A1865" s="21">
        <v>3577.5</v>
      </c>
    </row>
    <row r="1866" spans="1:1" x14ac:dyDescent="0.35">
      <c r="A1866" s="23">
        <v>1308.7799999999997</v>
      </c>
    </row>
    <row r="1867" spans="1:1" x14ac:dyDescent="0.35">
      <c r="A1867" s="21">
        <v>3579.75</v>
      </c>
    </row>
    <row r="1868" spans="1:1" x14ac:dyDescent="0.35">
      <c r="A1868" s="23">
        <v>3126.6</v>
      </c>
    </row>
    <row r="1869" spans="1:1" x14ac:dyDescent="0.35">
      <c r="A1869" s="21">
        <v>3588.75</v>
      </c>
    </row>
    <row r="1870" spans="1:1" x14ac:dyDescent="0.35">
      <c r="A1870" s="23">
        <v>2302.75</v>
      </c>
    </row>
    <row r="1871" spans="1:1" x14ac:dyDescent="0.35">
      <c r="A1871" s="23">
        <v>3154.15</v>
      </c>
    </row>
    <row r="1872" spans="1:1" x14ac:dyDescent="0.35">
      <c r="A1872" s="21">
        <v>3593.25</v>
      </c>
    </row>
    <row r="1873" spans="1:1" x14ac:dyDescent="0.35">
      <c r="A1873" s="23">
        <v>2398.0500000000002</v>
      </c>
    </row>
    <row r="1874" spans="1:1" x14ac:dyDescent="0.35">
      <c r="A1874" s="23">
        <v>2489.25</v>
      </c>
    </row>
    <row r="1875" spans="1:1" x14ac:dyDescent="0.35">
      <c r="A1875" s="21">
        <v>3595.5</v>
      </c>
    </row>
    <row r="1876" spans="1:1" x14ac:dyDescent="0.35">
      <c r="A1876" s="23">
        <v>1622.6999999999998</v>
      </c>
    </row>
    <row r="1877" spans="1:1" x14ac:dyDescent="0.35">
      <c r="A1877" s="21">
        <v>3602.25</v>
      </c>
    </row>
    <row r="1878" spans="1:1" x14ac:dyDescent="0.35">
      <c r="A1878" s="23">
        <v>2160.9499999999998</v>
      </c>
    </row>
    <row r="1879" spans="1:1" x14ac:dyDescent="0.35">
      <c r="A1879" s="21">
        <v>3604.5</v>
      </c>
    </row>
    <row r="1880" spans="1:1" x14ac:dyDescent="0.35">
      <c r="A1880" s="23">
        <v>-610.01000000000022</v>
      </c>
    </row>
    <row r="1881" spans="1:1" x14ac:dyDescent="0.35">
      <c r="A1881" s="21">
        <v>3609</v>
      </c>
    </row>
    <row r="1882" spans="1:1" x14ac:dyDescent="0.35">
      <c r="A1882" s="23">
        <v>657.48</v>
      </c>
    </row>
    <row r="1883" spans="1:1" x14ac:dyDescent="0.35">
      <c r="A1883" s="21">
        <v>3615.75</v>
      </c>
    </row>
    <row r="1884" spans="1:1" x14ac:dyDescent="0.35">
      <c r="A1884" s="23">
        <v>882.15000000000009</v>
      </c>
    </row>
    <row r="1885" spans="1:1" x14ac:dyDescent="0.35">
      <c r="A1885" s="23">
        <v>2162.5700000000002</v>
      </c>
    </row>
    <row r="1886" spans="1:1" x14ac:dyDescent="0.35">
      <c r="A1886" s="21">
        <v>3620.25</v>
      </c>
    </row>
    <row r="1887" spans="1:1" x14ac:dyDescent="0.35">
      <c r="A1887" s="23">
        <v>1810.09</v>
      </c>
    </row>
    <row r="1888" spans="1:1" x14ac:dyDescent="0.35">
      <c r="A1888" s="23">
        <v>3137.95</v>
      </c>
    </row>
    <row r="1889" spans="1:1" x14ac:dyDescent="0.35">
      <c r="A1889" s="21">
        <v>3622.5</v>
      </c>
    </row>
    <row r="1890" spans="1:1" x14ac:dyDescent="0.35">
      <c r="A1890" s="23">
        <v>2916.9</v>
      </c>
    </row>
    <row r="1891" spans="1:1" x14ac:dyDescent="0.35">
      <c r="A1891" s="21">
        <v>3627</v>
      </c>
    </row>
    <row r="1892" spans="1:1" x14ac:dyDescent="0.35">
      <c r="A1892" s="23">
        <v>1628.85</v>
      </c>
    </row>
    <row r="1893" spans="1:1" x14ac:dyDescent="0.35">
      <c r="A1893" s="21">
        <v>3629.25</v>
      </c>
    </row>
    <row r="1894" spans="1:1" x14ac:dyDescent="0.35">
      <c r="A1894" s="23">
        <v>1859.46</v>
      </c>
    </row>
    <row r="1895" spans="1:1" x14ac:dyDescent="0.35">
      <c r="A1895" s="21">
        <v>3631.5</v>
      </c>
    </row>
    <row r="1896" spans="1:1" x14ac:dyDescent="0.35">
      <c r="A1896" s="23">
        <v>102.30000000000018</v>
      </c>
    </row>
    <row r="1897" spans="1:1" x14ac:dyDescent="0.35">
      <c r="A1897" s="23">
        <v>2147.34</v>
      </c>
    </row>
    <row r="1898" spans="1:1" x14ac:dyDescent="0.35">
      <c r="A1898" s="21">
        <v>3636</v>
      </c>
    </row>
    <row r="1899" spans="1:1" x14ac:dyDescent="0.35">
      <c r="A1899" s="23">
        <v>-1146.0500000000002</v>
      </c>
    </row>
    <row r="1900" spans="1:1" x14ac:dyDescent="0.35">
      <c r="A1900" s="23">
        <v>1588.02</v>
      </c>
    </row>
    <row r="1901" spans="1:1" x14ac:dyDescent="0.35">
      <c r="A1901" s="21">
        <v>3642.75</v>
      </c>
    </row>
    <row r="1902" spans="1:1" x14ac:dyDescent="0.35">
      <c r="A1902" s="23">
        <v>2726.4300000000003</v>
      </c>
    </row>
    <row r="1903" spans="1:1" x14ac:dyDescent="0.35">
      <c r="A1903" s="21">
        <v>3645</v>
      </c>
    </row>
    <row r="1904" spans="1:1" x14ac:dyDescent="0.35">
      <c r="A1904" s="23">
        <v>1335.1799999999998</v>
      </c>
    </row>
    <row r="1905" spans="1:1" x14ac:dyDescent="0.35">
      <c r="A1905" s="21">
        <v>3649.5</v>
      </c>
    </row>
    <row r="1906" spans="1:1" x14ac:dyDescent="0.35">
      <c r="A1906" s="23">
        <v>839</v>
      </c>
    </row>
    <row r="1907" spans="1:1" x14ac:dyDescent="0.35">
      <c r="A1907" s="21">
        <v>3654</v>
      </c>
    </row>
    <row r="1908" spans="1:1" x14ac:dyDescent="0.35">
      <c r="A1908" s="23">
        <v>2370.56</v>
      </c>
    </row>
    <row r="1909" spans="1:1" x14ac:dyDescent="0.35">
      <c r="A1909" s="21">
        <v>3665.25</v>
      </c>
    </row>
    <row r="1910" spans="1:1" x14ac:dyDescent="0.35">
      <c r="A1910" s="23">
        <v>1347.21</v>
      </c>
    </row>
    <row r="1911" spans="1:1" x14ac:dyDescent="0.35">
      <c r="A1911" s="21">
        <v>3669.75</v>
      </c>
    </row>
    <row r="1912" spans="1:1" x14ac:dyDescent="0.35">
      <c r="A1912" s="23">
        <v>169.11000000000013</v>
      </c>
    </row>
    <row r="1913" spans="1:1" x14ac:dyDescent="0.35">
      <c r="A1913" s="21">
        <v>3674.25</v>
      </c>
    </row>
    <row r="1914" spans="1:1" x14ac:dyDescent="0.35">
      <c r="A1914" s="23">
        <v>844.5</v>
      </c>
    </row>
    <row r="1915" spans="1:1" x14ac:dyDescent="0.35">
      <c r="A1915" s="21">
        <v>3681</v>
      </c>
    </row>
    <row r="1916" spans="1:1" x14ac:dyDescent="0.35">
      <c r="A1916" s="23">
        <v>168.92000000000007</v>
      </c>
    </row>
    <row r="1917" spans="1:1" x14ac:dyDescent="0.35">
      <c r="A1917" s="23">
        <v>2285.69</v>
      </c>
    </row>
    <row r="1918" spans="1:1" x14ac:dyDescent="0.35">
      <c r="A1918" s="21">
        <v>3683.25</v>
      </c>
    </row>
    <row r="1919" spans="1:1" x14ac:dyDescent="0.35">
      <c r="A1919" s="23">
        <v>2183.63</v>
      </c>
    </row>
    <row r="1920" spans="1:1" x14ac:dyDescent="0.35">
      <c r="A1920" s="21">
        <v>3687.75</v>
      </c>
    </row>
    <row r="1921" spans="1:1" x14ac:dyDescent="0.35">
      <c r="A1921" s="23">
        <v>-754.85999999999967</v>
      </c>
    </row>
    <row r="1922" spans="1:1" x14ac:dyDescent="0.35">
      <c r="A1922" s="21">
        <v>3690</v>
      </c>
    </row>
    <row r="1923" spans="1:1" x14ac:dyDescent="0.35">
      <c r="A1923" s="23">
        <v>1344.8000000000002</v>
      </c>
    </row>
    <row r="1924" spans="1:1" x14ac:dyDescent="0.35">
      <c r="A1924" s="23">
        <v>2156.16</v>
      </c>
    </row>
    <row r="1925" spans="1:1" x14ac:dyDescent="0.35">
      <c r="A1925" s="21">
        <v>3692.25</v>
      </c>
    </row>
    <row r="1926" spans="1:1" x14ac:dyDescent="0.35">
      <c r="A1926" s="23">
        <v>1605.9899999999998</v>
      </c>
    </row>
    <row r="1927" spans="1:1" x14ac:dyDescent="0.35">
      <c r="A1927" s="21">
        <v>3694.5</v>
      </c>
    </row>
    <row r="1928" spans="1:1" x14ac:dyDescent="0.35">
      <c r="A1928" s="23">
        <v>-1854.7799999999997</v>
      </c>
    </row>
    <row r="1929" spans="1:1" x14ac:dyDescent="0.35">
      <c r="A1929" s="21">
        <v>3696.75</v>
      </c>
    </row>
    <row r="1930" spans="1:1" x14ac:dyDescent="0.35">
      <c r="A1930" s="23">
        <v>-1169.3800000000001</v>
      </c>
    </row>
    <row r="1931" spans="1:1" x14ac:dyDescent="0.35">
      <c r="A1931" s="21">
        <v>3699</v>
      </c>
    </row>
    <row r="1932" spans="1:1" x14ac:dyDescent="0.35">
      <c r="A1932" s="23">
        <v>2297.2600000000002</v>
      </c>
    </row>
    <row r="1933" spans="1:1" x14ac:dyDescent="0.35">
      <c r="A1933" s="21">
        <v>3701.25</v>
      </c>
    </row>
    <row r="1934" spans="1:1" x14ac:dyDescent="0.35">
      <c r="A1934" s="23">
        <v>-628.86999999999989</v>
      </c>
    </row>
    <row r="1935" spans="1:1" x14ac:dyDescent="0.35">
      <c r="A1935" s="21">
        <v>3708</v>
      </c>
    </row>
    <row r="1936" spans="1:1" x14ac:dyDescent="0.35">
      <c r="A1936" s="23">
        <v>858.66000000000031</v>
      </c>
    </row>
    <row r="1937" spans="1:1" x14ac:dyDescent="0.35">
      <c r="A1937" s="23">
        <v>1053.92</v>
      </c>
    </row>
    <row r="1938" spans="1:1" x14ac:dyDescent="0.35">
      <c r="A1938" s="21">
        <v>3712.5</v>
      </c>
    </row>
    <row r="1939" spans="1:1" x14ac:dyDescent="0.35">
      <c r="A1939" s="23">
        <v>2208.1400000000003</v>
      </c>
    </row>
    <row r="1940" spans="1:1" x14ac:dyDescent="0.35">
      <c r="A1940" s="21">
        <v>3717</v>
      </c>
    </row>
    <row r="1941" spans="1:1" x14ac:dyDescent="0.35">
      <c r="A1941" s="23">
        <v>1330</v>
      </c>
    </row>
    <row r="1942" spans="1:1" x14ac:dyDescent="0.35">
      <c r="A1942" s="23">
        <v>1366.08</v>
      </c>
    </row>
    <row r="1943" spans="1:1" x14ac:dyDescent="0.35">
      <c r="A1943" s="21">
        <v>3719.25</v>
      </c>
    </row>
    <row r="1944" spans="1:1" x14ac:dyDescent="0.35">
      <c r="A1944" s="23">
        <v>2593.77</v>
      </c>
    </row>
    <row r="1945" spans="1:1" x14ac:dyDescent="0.35">
      <c r="A1945" s="21">
        <v>3721.5</v>
      </c>
    </row>
    <row r="1946" spans="1:1" x14ac:dyDescent="0.35">
      <c r="A1946" s="23">
        <v>1353.42</v>
      </c>
    </row>
    <row r="1947" spans="1:1" x14ac:dyDescent="0.35">
      <c r="A1947" s="23">
        <v>1603.8899999999999</v>
      </c>
    </row>
    <row r="1948" spans="1:1" x14ac:dyDescent="0.35">
      <c r="A1948" s="23">
        <v>1927.3999999999999</v>
      </c>
    </row>
    <row r="1949" spans="1:1" x14ac:dyDescent="0.35">
      <c r="A1949" s="21">
        <v>3723.75</v>
      </c>
    </row>
    <row r="1950" spans="1:1" x14ac:dyDescent="0.35">
      <c r="A1950" s="23">
        <v>1929.6499999999999</v>
      </c>
    </row>
    <row r="1951" spans="1:1" x14ac:dyDescent="0.35">
      <c r="A1951" s="23">
        <v>2309.15</v>
      </c>
    </row>
    <row r="1952" spans="1:1" x14ac:dyDescent="0.35">
      <c r="A1952" s="21">
        <v>3726</v>
      </c>
    </row>
    <row r="1953" spans="1:1" x14ac:dyDescent="0.35">
      <c r="A1953" s="23">
        <v>3075.84</v>
      </c>
    </row>
    <row r="1954" spans="1:1" x14ac:dyDescent="0.35">
      <c r="A1954" s="21">
        <v>3728.25</v>
      </c>
    </row>
    <row r="1955" spans="1:1" x14ac:dyDescent="0.35">
      <c r="A1955" s="23">
        <v>3277.75</v>
      </c>
    </row>
    <row r="1956" spans="1:1" x14ac:dyDescent="0.35">
      <c r="A1956" s="21">
        <v>3737.25</v>
      </c>
    </row>
    <row r="1957" spans="1:1" x14ac:dyDescent="0.35">
      <c r="A1957" s="23">
        <v>682.77</v>
      </c>
    </row>
    <row r="1958" spans="1:1" x14ac:dyDescent="0.35">
      <c r="A1958" s="21">
        <v>3739.5</v>
      </c>
    </row>
    <row r="1959" spans="1:1" x14ac:dyDescent="0.35">
      <c r="A1959" s="23">
        <v>3089.34</v>
      </c>
    </row>
    <row r="1960" spans="1:1" x14ac:dyDescent="0.35">
      <c r="A1960" s="21">
        <v>3741.75</v>
      </c>
    </row>
    <row r="1961" spans="1:1" x14ac:dyDescent="0.35">
      <c r="A1961" s="23">
        <v>1965.5500000000002</v>
      </c>
    </row>
    <row r="1962" spans="1:1" x14ac:dyDescent="0.35">
      <c r="A1962" s="23">
        <v>3015.99</v>
      </c>
    </row>
    <row r="1963" spans="1:1" x14ac:dyDescent="0.35">
      <c r="A1963" s="21">
        <v>3746.25</v>
      </c>
    </row>
    <row r="1964" spans="1:1" x14ac:dyDescent="0.35">
      <c r="A1964" s="23">
        <v>-1182.9399999999996</v>
      </c>
    </row>
    <row r="1965" spans="1:1" x14ac:dyDescent="0.35">
      <c r="A1965" s="23">
        <v>2475.9299999999998</v>
      </c>
    </row>
    <row r="1966" spans="1:1" x14ac:dyDescent="0.35">
      <c r="A1966" s="21">
        <v>3748.5</v>
      </c>
    </row>
    <row r="1967" spans="1:1" x14ac:dyDescent="0.35">
      <c r="A1967" s="23">
        <v>3194.65</v>
      </c>
    </row>
    <row r="1968" spans="1:1" x14ac:dyDescent="0.35">
      <c r="A1968" s="21">
        <v>3750.75</v>
      </c>
    </row>
    <row r="1969" spans="1:1" x14ac:dyDescent="0.35">
      <c r="A1969" s="23">
        <v>1547.79</v>
      </c>
    </row>
    <row r="1970" spans="1:1" x14ac:dyDescent="0.35">
      <c r="A1970" s="23">
        <v>2502.4300000000003</v>
      </c>
    </row>
    <row r="1971" spans="1:1" x14ac:dyDescent="0.35">
      <c r="A1971" s="21">
        <v>3757.5</v>
      </c>
    </row>
    <row r="1972" spans="1:1" x14ac:dyDescent="0.35">
      <c r="A1972" s="23">
        <v>1974.66</v>
      </c>
    </row>
    <row r="1973" spans="1:1" x14ac:dyDescent="0.35">
      <c r="A1973" s="21">
        <v>3762</v>
      </c>
    </row>
    <row r="1974" spans="1:1" x14ac:dyDescent="0.35">
      <c r="A1974" s="23">
        <v>862.94999999999982</v>
      </c>
    </row>
    <row r="1975" spans="1:1" x14ac:dyDescent="0.35">
      <c r="A1975" s="21">
        <v>3771</v>
      </c>
    </row>
    <row r="1976" spans="1:1" x14ac:dyDescent="0.35">
      <c r="A1976" s="23">
        <v>105.80000000000018</v>
      </c>
    </row>
    <row r="1977" spans="1:1" x14ac:dyDescent="0.35">
      <c r="A1977" s="23">
        <v>2429.1000000000004</v>
      </c>
    </row>
    <row r="1978" spans="1:1" x14ac:dyDescent="0.35">
      <c r="A1978" s="21">
        <v>3775.5</v>
      </c>
    </row>
    <row r="1979" spans="1:1" x14ac:dyDescent="0.35">
      <c r="A1979" s="23">
        <v>2534.1400000000003</v>
      </c>
    </row>
    <row r="1980" spans="1:1" x14ac:dyDescent="0.35">
      <c r="A1980" s="21">
        <v>3777.75</v>
      </c>
    </row>
    <row r="1981" spans="1:1" x14ac:dyDescent="0.35">
      <c r="A1981" s="23">
        <v>-774.44999999999982</v>
      </c>
    </row>
    <row r="1982" spans="1:1" x14ac:dyDescent="0.35">
      <c r="A1982" s="23">
        <v>1768.05</v>
      </c>
    </row>
    <row r="1983" spans="1:1" x14ac:dyDescent="0.35">
      <c r="A1983" s="21">
        <v>3789</v>
      </c>
    </row>
    <row r="1984" spans="1:1" x14ac:dyDescent="0.35">
      <c r="A1984" s="23">
        <v>2243</v>
      </c>
    </row>
    <row r="1985" spans="1:1" x14ac:dyDescent="0.35">
      <c r="A1985" s="21">
        <v>3795.75</v>
      </c>
    </row>
    <row r="1986" spans="1:1" x14ac:dyDescent="0.35">
      <c r="A1986" s="23">
        <v>1518.0900000000001</v>
      </c>
    </row>
    <row r="1987" spans="1:1" x14ac:dyDescent="0.35">
      <c r="A1987" s="23">
        <v>2171.0500000000002</v>
      </c>
    </row>
    <row r="1988" spans="1:1" x14ac:dyDescent="0.35">
      <c r="A1988" s="21">
        <v>3798</v>
      </c>
    </row>
    <row r="1989" spans="1:1" x14ac:dyDescent="0.35">
      <c r="A1989" s="23">
        <v>-1194.25</v>
      </c>
    </row>
    <row r="1990" spans="1:1" x14ac:dyDescent="0.35">
      <c r="A1990" s="21">
        <v>3802.5</v>
      </c>
    </row>
    <row r="1991" spans="1:1" x14ac:dyDescent="0.35">
      <c r="A1991" s="23">
        <v>2222.04</v>
      </c>
    </row>
    <row r="1992" spans="1:1" x14ac:dyDescent="0.35">
      <c r="A1992" s="21">
        <v>3807</v>
      </c>
    </row>
    <row r="1993" spans="1:1" x14ac:dyDescent="0.35">
      <c r="A1993" s="23">
        <v>3274.35</v>
      </c>
    </row>
    <row r="1994" spans="1:1" x14ac:dyDescent="0.35">
      <c r="A1994" s="21">
        <v>3809.25</v>
      </c>
    </row>
    <row r="1995" spans="1:1" x14ac:dyDescent="0.35">
      <c r="A1995" s="23">
        <v>1364.5</v>
      </c>
    </row>
    <row r="1996" spans="1:1" x14ac:dyDescent="0.35">
      <c r="A1996" s="21">
        <v>3811.5</v>
      </c>
    </row>
    <row r="1997" spans="1:1" x14ac:dyDescent="0.35">
      <c r="A1997" s="23">
        <v>1019.25</v>
      </c>
    </row>
    <row r="1998" spans="1:1" x14ac:dyDescent="0.35">
      <c r="A1998" s="21">
        <v>3818.25</v>
      </c>
    </row>
    <row r="1999" spans="1:1" x14ac:dyDescent="0.35">
      <c r="A1999" s="23">
        <v>3047.13</v>
      </c>
    </row>
    <row r="2000" spans="1:1" x14ac:dyDescent="0.35">
      <c r="A2000" s="21">
        <v>3822.75</v>
      </c>
    </row>
    <row r="2001" spans="1:1" x14ac:dyDescent="0.35">
      <c r="A2001" s="23">
        <v>1982.45</v>
      </c>
    </row>
    <row r="2002" spans="1:1" x14ac:dyDescent="0.35">
      <c r="A2002" s="21">
        <v>3829.5</v>
      </c>
    </row>
    <row r="2003" spans="1:1" x14ac:dyDescent="0.35">
      <c r="A2003" s="23">
        <v>-2886.3899999999994</v>
      </c>
    </row>
    <row r="2004" spans="1:1" x14ac:dyDescent="0.35">
      <c r="A2004" s="21">
        <v>3831.75</v>
      </c>
    </row>
    <row r="2005" spans="1:1" x14ac:dyDescent="0.35">
      <c r="A2005" s="23">
        <v>2378.5700000000002</v>
      </c>
    </row>
    <row r="2006" spans="1:1" x14ac:dyDescent="0.35">
      <c r="A2006" s="21">
        <v>3834</v>
      </c>
    </row>
    <row r="2007" spans="1:1" x14ac:dyDescent="0.35">
      <c r="A2007" s="23">
        <v>891.93000000000029</v>
      </c>
    </row>
    <row r="2008" spans="1:1" x14ac:dyDescent="0.35">
      <c r="A2008" s="21">
        <v>3845.25</v>
      </c>
    </row>
    <row r="2009" spans="1:1" x14ac:dyDescent="0.35">
      <c r="A2009" s="23">
        <v>178.73000000000002</v>
      </c>
    </row>
    <row r="2010" spans="1:1" x14ac:dyDescent="0.35">
      <c r="A2010" s="23">
        <v>1993.3999999999999</v>
      </c>
    </row>
    <row r="2011" spans="1:1" x14ac:dyDescent="0.35">
      <c r="A2011" s="21">
        <v>3847.5</v>
      </c>
    </row>
    <row r="2012" spans="1:1" x14ac:dyDescent="0.35">
      <c r="A2012" s="23">
        <v>2149.54</v>
      </c>
    </row>
    <row r="2013" spans="1:1" x14ac:dyDescent="0.35">
      <c r="A2013" s="23">
        <v>2194.9899999999998</v>
      </c>
    </row>
    <row r="2014" spans="1:1" x14ac:dyDescent="0.35">
      <c r="A2014" s="23">
        <v>3336.05</v>
      </c>
    </row>
    <row r="2015" spans="1:1" x14ac:dyDescent="0.35">
      <c r="A2015" s="21">
        <v>3849.75</v>
      </c>
    </row>
    <row r="2016" spans="1:1" x14ac:dyDescent="0.35">
      <c r="A2016" s="23">
        <v>3338.3</v>
      </c>
    </row>
    <row r="2017" spans="1:1" x14ac:dyDescent="0.35">
      <c r="A2017" s="21">
        <v>3852</v>
      </c>
    </row>
    <row r="2018" spans="1:1" x14ac:dyDescent="0.35">
      <c r="A2018" s="23">
        <v>-1939.0100000000002</v>
      </c>
    </row>
    <row r="2019" spans="1:1" x14ac:dyDescent="0.35">
      <c r="A2019" s="23">
        <v>2204.1999999999998</v>
      </c>
    </row>
    <row r="2020" spans="1:1" x14ac:dyDescent="0.35">
      <c r="A2020" s="21">
        <v>3856.5</v>
      </c>
    </row>
    <row r="2021" spans="1:1" x14ac:dyDescent="0.35">
      <c r="A2021" s="23">
        <v>-200.36000000000013</v>
      </c>
    </row>
    <row r="2022" spans="1:1" x14ac:dyDescent="0.35">
      <c r="A2022" s="21">
        <v>3858.75</v>
      </c>
    </row>
    <row r="2023" spans="1:1" x14ac:dyDescent="0.35">
      <c r="A2023" s="23">
        <v>2918.56</v>
      </c>
    </row>
    <row r="2024" spans="1:1" x14ac:dyDescent="0.35">
      <c r="A2024" s="21">
        <v>3861</v>
      </c>
    </row>
    <row r="2025" spans="1:1" x14ac:dyDescent="0.35">
      <c r="A2025" s="23">
        <v>2257.44</v>
      </c>
    </row>
    <row r="2026" spans="1:1" x14ac:dyDescent="0.35">
      <c r="A2026" s="21">
        <v>3865.5</v>
      </c>
    </row>
    <row r="2027" spans="1:1" x14ac:dyDescent="0.35">
      <c r="A2027" s="23">
        <v>1097.02</v>
      </c>
    </row>
    <row r="2028" spans="1:1" x14ac:dyDescent="0.35">
      <c r="A2028" s="21">
        <v>3867.75</v>
      </c>
    </row>
    <row r="2029" spans="1:1" x14ac:dyDescent="0.35">
      <c r="A2029" s="23">
        <v>2594.83</v>
      </c>
    </row>
    <row r="2030" spans="1:1" x14ac:dyDescent="0.35">
      <c r="A2030" s="21">
        <v>3870</v>
      </c>
    </row>
    <row r="2031" spans="1:1" x14ac:dyDescent="0.35">
      <c r="A2031" s="23">
        <v>3329.4</v>
      </c>
    </row>
    <row r="2032" spans="1:1" x14ac:dyDescent="0.35">
      <c r="A2032" s="21">
        <v>3872.25</v>
      </c>
    </row>
    <row r="2033" spans="1:1" x14ac:dyDescent="0.35">
      <c r="A2033" s="23">
        <v>1595.31</v>
      </c>
    </row>
    <row r="2034" spans="1:1" x14ac:dyDescent="0.35">
      <c r="A2034" s="23">
        <v>1805.13</v>
      </c>
    </row>
    <row r="2035" spans="1:1" x14ac:dyDescent="0.35">
      <c r="A2035" s="21">
        <v>3874.5</v>
      </c>
    </row>
    <row r="2036" spans="1:1" x14ac:dyDescent="0.35">
      <c r="A2036" s="23">
        <v>2596.3200000000002</v>
      </c>
    </row>
    <row r="2037" spans="1:1" x14ac:dyDescent="0.35">
      <c r="A2037" s="21">
        <v>3879</v>
      </c>
    </row>
    <row r="2038" spans="1:1" x14ac:dyDescent="0.35">
      <c r="A2038" s="23">
        <v>1198.44</v>
      </c>
    </row>
    <row r="2039" spans="1:1" x14ac:dyDescent="0.35">
      <c r="A2039" s="21">
        <v>3883.5</v>
      </c>
    </row>
    <row r="2040" spans="1:1" x14ac:dyDescent="0.35">
      <c r="A2040" s="23">
        <v>1388.6999999999998</v>
      </c>
    </row>
    <row r="2041" spans="1:1" x14ac:dyDescent="0.35">
      <c r="A2041" s="23">
        <v>2466.2399999999998</v>
      </c>
    </row>
    <row r="2042" spans="1:1" x14ac:dyDescent="0.35">
      <c r="A2042" s="21">
        <v>3885.75</v>
      </c>
    </row>
    <row r="2043" spans="1:1" x14ac:dyDescent="0.35">
      <c r="A2043" s="23">
        <v>2447.9700000000003</v>
      </c>
    </row>
    <row r="2044" spans="1:1" x14ac:dyDescent="0.35">
      <c r="A2044" s="21">
        <v>3888</v>
      </c>
    </row>
    <row r="2045" spans="1:1" x14ac:dyDescent="0.35">
      <c r="A2045" s="23">
        <v>1750.7999999999997</v>
      </c>
    </row>
    <row r="2046" spans="1:1" x14ac:dyDescent="0.35">
      <c r="A2046" s="23">
        <v>2325.5100000000002</v>
      </c>
    </row>
    <row r="2047" spans="1:1" x14ac:dyDescent="0.35">
      <c r="A2047" s="21">
        <v>3894.75</v>
      </c>
    </row>
    <row r="2048" spans="1:1" x14ac:dyDescent="0.35">
      <c r="A2048" s="23">
        <v>1040.4499999999998</v>
      </c>
    </row>
    <row r="2049" spans="1:1" x14ac:dyDescent="0.35">
      <c r="A2049" s="21">
        <v>3901.5</v>
      </c>
    </row>
    <row r="2050" spans="1:1" x14ac:dyDescent="0.35">
      <c r="A2050" s="23">
        <v>1231.4699999999998</v>
      </c>
    </row>
    <row r="2051" spans="1:1" x14ac:dyDescent="0.35">
      <c r="A2051" s="21">
        <v>3908.25</v>
      </c>
    </row>
    <row r="2052" spans="1:1" x14ac:dyDescent="0.35">
      <c r="A2052" s="23">
        <v>1398.0499999999997</v>
      </c>
    </row>
    <row r="2053" spans="1:1" x14ac:dyDescent="0.35">
      <c r="A2053" s="21">
        <v>3910.5</v>
      </c>
    </row>
    <row r="2054" spans="1:1" x14ac:dyDescent="0.35">
      <c r="A2054" s="23">
        <v>2609.0600000000004</v>
      </c>
    </row>
    <row r="2055" spans="1:1" x14ac:dyDescent="0.35">
      <c r="A2055" s="21">
        <v>3912.75</v>
      </c>
    </row>
    <row r="2056" spans="1:1" x14ac:dyDescent="0.35">
      <c r="A2056" s="23">
        <v>2234.52</v>
      </c>
    </row>
    <row r="2057" spans="1:1" x14ac:dyDescent="0.35">
      <c r="A2057" s="23">
        <v>3335.05</v>
      </c>
    </row>
    <row r="2058" spans="1:1" x14ac:dyDescent="0.35">
      <c r="A2058" s="21">
        <v>3917.25</v>
      </c>
    </row>
    <row r="2059" spans="1:1" x14ac:dyDescent="0.35">
      <c r="A2059" s="23">
        <v>714.05000000000018</v>
      </c>
    </row>
    <row r="2060" spans="1:1" x14ac:dyDescent="0.35">
      <c r="A2060" s="21">
        <v>3919.5</v>
      </c>
    </row>
    <row r="2061" spans="1:1" x14ac:dyDescent="0.35">
      <c r="A2061" s="23">
        <v>2234.84</v>
      </c>
    </row>
    <row r="2062" spans="1:1" x14ac:dyDescent="0.35">
      <c r="A2062" s="21">
        <v>3921.75</v>
      </c>
    </row>
    <row r="2063" spans="1:1" x14ac:dyDescent="0.35">
      <c r="A2063" s="23">
        <v>-660.60999999999967</v>
      </c>
    </row>
    <row r="2064" spans="1:1" x14ac:dyDescent="0.35">
      <c r="A2064" s="23">
        <v>2291.59</v>
      </c>
    </row>
    <row r="2065" spans="1:1" x14ac:dyDescent="0.35">
      <c r="A2065" s="21">
        <v>3926.25</v>
      </c>
    </row>
    <row r="2066" spans="1:1" x14ac:dyDescent="0.35">
      <c r="A2066" s="23">
        <v>1715.58</v>
      </c>
    </row>
    <row r="2067" spans="1:1" x14ac:dyDescent="0.35">
      <c r="A2067" s="21">
        <v>3930.75</v>
      </c>
    </row>
    <row r="2068" spans="1:1" x14ac:dyDescent="0.35">
      <c r="A2068" s="23">
        <v>2064.91</v>
      </c>
    </row>
    <row r="2069" spans="1:1" x14ac:dyDescent="0.35">
      <c r="A2069" s="23">
        <v>2248.3000000000002</v>
      </c>
    </row>
    <row r="2070" spans="1:1" x14ac:dyDescent="0.35">
      <c r="A2070" s="21">
        <v>3933</v>
      </c>
    </row>
    <row r="2071" spans="1:1" x14ac:dyDescent="0.35">
      <c r="A2071" s="23">
        <v>2936.02</v>
      </c>
    </row>
    <row r="2072" spans="1:1" x14ac:dyDescent="0.35">
      <c r="A2072" s="21">
        <v>3935.25</v>
      </c>
    </row>
    <row r="2073" spans="1:1" x14ac:dyDescent="0.35">
      <c r="A2073" s="23">
        <v>3276.5299999999997</v>
      </c>
    </row>
    <row r="2074" spans="1:1" x14ac:dyDescent="0.35">
      <c r="A2074" s="23">
        <v>3384.05</v>
      </c>
    </row>
    <row r="2075" spans="1:1" x14ac:dyDescent="0.35">
      <c r="A2075" s="21">
        <v>3942</v>
      </c>
    </row>
    <row r="2076" spans="1:1" x14ac:dyDescent="0.35">
      <c r="A2076" s="23">
        <v>-1239.4300000000003</v>
      </c>
    </row>
    <row r="2077" spans="1:1" x14ac:dyDescent="0.35">
      <c r="A2077" s="21">
        <v>3944.25</v>
      </c>
    </row>
    <row r="2078" spans="1:1" x14ac:dyDescent="0.35">
      <c r="A2078" s="23">
        <v>2542.71</v>
      </c>
    </row>
    <row r="2079" spans="1:1" x14ac:dyDescent="0.35">
      <c r="A2079" s="21">
        <v>3946.5</v>
      </c>
    </row>
    <row r="2080" spans="1:1" x14ac:dyDescent="0.35">
      <c r="A2080" s="23">
        <v>1242.1199999999999</v>
      </c>
    </row>
    <row r="2081" spans="1:1" x14ac:dyDescent="0.35">
      <c r="A2081" s="23">
        <v>3205.62</v>
      </c>
    </row>
    <row r="2082" spans="1:1" x14ac:dyDescent="0.35">
      <c r="A2082" s="21">
        <v>3962.25</v>
      </c>
    </row>
    <row r="2083" spans="1:1" x14ac:dyDescent="0.35">
      <c r="A2083" s="23">
        <v>589.45000000000027</v>
      </c>
    </row>
    <row r="2084" spans="1:1" x14ac:dyDescent="0.35">
      <c r="A2084" s="21">
        <v>3971.25</v>
      </c>
    </row>
    <row r="2085" spans="1:1" x14ac:dyDescent="0.35">
      <c r="A2085" s="23">
        <v>2269.5500000000002</v>
      </c>
    </row>
    <row r="2086" spans="1:1" x14ac:dyDescent="0.35">
      <c r="A2086" s="23">
        <v>2466.63</v>
      </c>
    </row>
    <row r="2087" spans="1:1" x14ac:dyDescent="0.35">
      <c r="A2087" s="21">
        <v>3975.75</v>
      </c>
    </row>
    <row r="2088" spans="1:1" x14ac:dyDescent="0.35">
      <c r="A2088" s="23">
        <v>2437.48</v>
      </c>
    </row>
    <row r="2089" spans="1:1" x14ac:dyDescent="0.35">
      <c r="A2089" s="21">
        <v>3978</v>
      </c>
    </row>
    <row r="2090" spans="1:1" x14ac:dyDescent="0.35">
      <c r="A2090" s="23">
        <v>913.40000000000009</v>
      </c>
    </row>
    <row r="2091" spans="1:1" x14ac:dyDescent="0.35">
      <c r="A2091" s="21">
        <v>3980.25</v>
      </c>
    </row>
    <row r="2092" spans="1:1" x14ac:dyDescent="0.35">
      <c r="A2092" s="23">
        <v>1498.25</v>
      </c>
    </row>
    <row r="2093" spans="1:1" x14ac:dyDescent="0.35">
      <c r="A2093" s="21">
        <v>3982.5</v>
      </c>
    </row>
    <row r="2094" spans="1:1" x14ac:dyDescent="0.35">
      <c r="A2094" s="23">
        <v>1066.1500000000001</v>
      </c>
    </row>
    <row r="2095" spans="1:1" x14ac:dyDescent="0.35">
      <c r="A2095" s="21">
        <v>3991.5</v>
      </c>
    </row>
    <row r="2096" spans="1:1" x14ac:dyDescent="0.35">
      <c r="A2096" s="23">
        <v>1254.2399999999998</v>
      </c>
    </row>
    <row r="2097" spans="1:1" x14ac:dyDescent="0.35">
      <c r="A2097" s="21">
        <v>4007.25</v>
      </c>
    </row>
    <row r="2098" spans="1:1" x14ac:dyDescent="0.35">
      <c r="A2098" s="23">
        <v>1467.27</v>
      </c>
    </row>
    <row r="2099" spans="1:1" x14ac:dyDescent="0.35">
      <c r="A2099" s="23">
        <v>2381.91</v>
      </c>
    </row>
    <row r="2100" spans="1:1" x14ac:dyDescent="0.35">
      <c r="A2100" s="21">
        <v>4014</v>
      </c>
    </row>
    <row r="2101" spans="1:1" x14ac:dyDescent="0.35">
      <c r="A2101" s="23">
        <v>2296.8999999999996</v>
      </c>
    </row>
    <row r="2102" spans="1:1" x14ac:dyDescent="0.35">
      <c r="A2102" s="21">
        <v>4016.25</v>
      </c>
    </row>
    <row r="2103" spans="1:1" x14ac:dyDescent="0.35">
      <c r="A2103" s="23">
        <v>183.85000000000036</v>
      </c>
    </row>
    <row r="2104" spans="1:1" x14ac:dyDescent="0.35">
      <c r="A2104" s="23">
        <v>2606.5700000000002</v>
      </c>
    </row>
    <row r="2105" spans="1:1" x14ac:dyDescent="0.35">
      <c r="A2105" s="21">
        <v>4020.75</v>
      </c>
    </row>
    <row r="2106" spans="1:1" x14ac:dyDescent="0.35">
      <c r="A2106" s="23">
        <v>1472.5499999999997</v>
      </c>
    </row>
    <row r="2107" spans="1:1" x14ac:dyDescent="0.35">
      <c r="A2107" s="21">
        <v>4025.25</v>
      </c>
    </row>
    <row r="2108" spans="1:1" x14ac:dyDescent="0.35">
      <c r="A2108" s="23">
        <v>-683.22999999999956</v>
      </c>
    </row>
    <row r="2109" spans="1:1" x14ac:dyDescent="0.35">
      <c r="A2109" s="21">
        <v>4029.75</v>
      </c>
    </row>
    <row r="2110" spans="1:1" x14ac:dyDescent="0.35">
      <c r="A2110" s="23">
        <v>3494.45</v>
      </c>
    </row>
    <row r="2111" spans="1:1" x14ac:dyDescent="0.35">
      <c r="A2111" s="21">
        <v>4038.75</v>
      </c>
    </row>
    <row r="2112" spans="1:1" x14ac:dyDescent="0.35">
      <c r="A2112" s="23">
        <v>1443.85</v>
      </c>
    </row>
    <row r="2113" spans="1:1" x14ac:dyDescent="0.35">
      <c r="A2113" s="21">
        <v>4043.25</v>
      </c>
    </row>
    <row r="2114" spans="1:1" x14ac:dyDescent="0.35">
      <c r="A2114" s="23">
        <v>941.01000000000022</v>
      </c>
    </row>
    <row r="2115" spans="1:1" x14ac:dyDescent="0.35">
      <c r="A2115" s="23">
        <v>2396.7600000000002</v>
      </c>
    </row>
    <row r="2116" spans="1:1" x14ac:dyDescent="0.35">
      <c r="A2116" s="21">
        <v>4045.5</v>
      </c>
    </row>
    <row r="2117" spans="1:1" x14ac:dyDescent="0.35">
      <c r="A2117" s="23">
        <v>2714.7200000000003</v>
      </c>
    </row>
    <row r="2118" spans="1:1" x14ac:dyDescent="0.35">
      <c r="A2118" s="21">
        <v>4047.75</v>
      </c>
    </row>
    <row r="2119" spans="1:1" x14ac:dyDescent="0.35">
      <c r="A2119" s="23">
        <v>2183.0500000000002</v>
      </c>
    </row>
    <row r="2120" spans="1:1" x14ac:dyDescent="0.35">
      <c r="A2120" s="21">
        <v>4050</v>
      </c>
    </row>
    <row r="2121" spans="1:1" x14ac:dyDescent="0.35">
      <c r="A2121" s="23">
        <v>1271.6399999999999</v>
      </c>
    </row>
    <row r="2122" spans="1:1" x14ac:dyDescent="0.35">
      <c r="A2122" s="23">
        <v>2571.12</v>
      </c>
    </row>
    <row r="2123" spans="1:1" x14ac:dyDescent="0.35">
      <c r="A2123" s="21">
        <v>4056.75</v>
      </c>
    </row>
    <row r="2124" spans="1:1" x14ac:dyDescent="0.35">
      <c r="A2124" s="23">
        <v>-225.6899999999996</v>
      </c>
    </row>
    <row r="2125" spans="1:1" x14ac:dyDescent="0.35">
      <c r="A2125" s="23">
        <v>2192.0500000000002</v>
      </c>
    </row>
    <row r="2126" spans="1:1" x14ac:dyDescent="0.35">
      <c r="A2126" s="21">
        <v>4061.25</v>
      </c>
    </row>
    <row r="2127" spans="1:1" x14ac:dyDescent="0.35">
      <c r="A2127" s="23">
        <v>630.24000000000024</v>
      </c>
    </row>
    <row r="2128" spans="1:1" x14ac:dyDescent="0.35">
      <c r="A2128" s="23">
        <v>2371.4499999999998</v>
      </c>
    </row>
    <row r="2129" spans="1:1" x14ac:dyDescent="0.35">
      <c r="A2129" s="21">
        <v>4063.5</v>
      </c>
    </row>
    <row r="2130" spans="1:1" x14ac:dyDescent="0.35">
      <c r="A2130" s="23">
        <v>2520.3000000000002</v>
      </c>
    </row>
    <row r="2131" spans="1:1" x14ac:dyDescent="0.35">
      <c r="A2131" s="21">
        <v>4065.75</v>
      </c>
    </row>
    <row r="2132" spans="1:1" x14ac:dyDescent="0.35">
      <c r="A2132" s="23">
        <v>1492.8899999999999</v>
      </c>
    </row>
    <row r="2133" spans="1:1" x14ac:dyDescent="0.35">
      <c r="A2133" s="21">
        <v>4074.75</v>
      </c>
    </row>
    <row r="2134" spans="1:1" x14ac:dyDescent="0.35">
      <c r="A2134" s="23">
        <v>2412.8000000000002</v>
      </c>
    </row>
    <row r="2135" spans="1:1" x14ac:dyDescent="0.35">
      <c r="A2135" s="21">
        <v>4077</v>
      </c>
    </row>
    <row r="2136" spans="1:1" x14ac:dyDescent="0.35">
      <c r="A2136" s="23">
        <v>-1283.0999999999995</v>
      </c>
    </row>
    <row r="2137" spans="1:1" x14ac:dyDescent="0.35">
      <c r="A2137" s="21">
        <v>4079.25</v>
      </c>
    </row>
    <row r="2138" spans="1:1" x14ac:dyDescent="0.35">
      <c r="A2138" s="23">
        <v>2619.6400000000003</v>
      </c>
    </row>
    <row r="2139" spans="1:1" x14ac:dyDescent="0.35">
      <c r="A2139" s="21">
        <v>4090.5</v>
      </c>
    </row>
    <row r="2140" spans="1:1" x14ac:dyDescent="0.35">
      <c r="A2140" s="23">
        <v>-691.55000000000018</v>
      </c>
    </row>
    <row r="2141" spans="1:1" x14ac:dyDescent="0.35">
      <c r="A2141" s="23">
        <v>1682.04</v>
      </c>
    </row>
    <row r="2142" spans="1:1" x14ac:dyDescent="0.35">
      <c r="A2142" s="23">
        <v>2579.9</v>
      </c>
    </row>
    <row r="2143" spans="1:1" x14ac:dyDescent="0.35">
      <c r="A2143" s="21">
        <v>4097.25</v>
      </c>
    </row>
    <row r="2144" spans="1:1" x14ac:dyDescent="0.35">
      <c r="A2144" s="23">
        <v>-695.30999999999949</v>
      </c>
    </row>
    <row r="2145" spans="1:1" x14ac:dyDescent="0.35">
      <c r="A2145" s="21">
        <v>4099.5</v>
      </c>
    </row>
    <row r="2146" spans="1:1" x14ac:dyDescent="0.35">
      <c r="A2146" s="23">
        <v>747.57999999999993</v>
      </c>
    </row>
    <row r="2147" spans="1:1" x14ac:dyDescent="0.35">
      <c r="A2147" s="23">
        <v>2633.46</v>
      </c>
    </row>
    <row r="2148" spans="1:1" x14ac:dyDescent="0.35">
      <c r="A2148" s="21">
        <v>4106.25</v>
      </c>
    </row>
    <row r="2149" spans="1:1" x14ac:dyDescent="0.35">
      <c r="A2149" s="23">
        <v>-3093.0999999999995</v>
      </c>
    </row>
    <row r="2150" spans="1:1" x14ac:dyDescent="0.35">
      <c r="A2150" s="21">
        <v>4113</v>
      </c>
    </row>
    <row r="2151" spans="1:1" x14ac:dyDescent="0.35">
      <c r="A2151" s="23">
        <v>-1299.6499999999996</v>
      </c>
    </row>
    <row r="2152" spans="1:1" x14ac:dyDescent="0.35">
      <c r="A2152" s="23">
        <v>1569.8000000000002</v>
      </c>
    </row>
    <row r="2153" spans="1:1" x14ac:dyDescent="0.35">
      <c r="A2153" s="21">
        <v>4119.75</v>
      </c>
    </row>
    <row r="2154" spans="1:1" x14ac:dyDescent="0.35">
      <c r="A2154" s="23">
        <v>-210.36999999999989</v>
      </c>
    </row>
    <row r="2155" spans="1:1" x14ac:dyDescent="0.35">
      <c r="A2155" s="21">
        <v>4122</v>
      </c>
    </row>
    <row r="2156" spans="1:1" x14ac:dyDescent="0.35">
      <c r="A2156" s="23">
        <v>1170.48</v>
      </c>
    </row>
    <row r="2157" spans="1:1" x14ac:dyDescent="0.35">
      <c r="A2157" s="21">
        <v>4128.75</v>
      </c>
    </row>
    <row r="2158" spans="1:1" x14ac:dyDescent="0.35">
      <c r="A2158" s="23">
        <v>2443.6099999999997</v>
      </c>
    </row>
    <row r="2159" spans="1:1" x14ac:dyDescent="0.35">
      <c r="A2159" s="21">
        <v>4131</v>
      </c>
    </row>
    <row r="2160" spans="1:1" x14ac:dyDescent="0.35">
      <c r="A2160" s="23">
        <v>1652.37</v>
      </c>
    </row>
    <row r="2161" spans="1:1" x14ac:dyDescent="0.35">
      <c r="A2161" s="23">
        <v>1855.65</v>
      </c>
    </row>
    <row r="2162" spans="1:1" x14ac:dyDescent="0.35">
      <c r="A2162" s="21">
        <v>4133.25</v>
      </c>
    </row>
    <row r="2163" spans="1:1" x14ac:dyDescent="0.35">
      <c r="A2163" s="23">
        <v>2358.5700000000002</v>
      </c>
    </row>
    <row r="2164" spans="1:1" x14ac:dyDescent="0.35">
      <c r="A2164" s="21">
        <v>4135.5</v>
      </c>
    </row>
    <row r="2165" spans="1:1" x14ac:dyDescent="0.35">
      <c r="A2165" s="23">
        <v>2887.1800000000003</v>
      </c>
    </row>
    <row r="2166" spans="1:1" x14ac:dyDescent="0.35">
      <c r="A2166" s="21">
        <v>4140</v>
      </c>
    </row>
    <row r="2167" spans="1:1" x14ac:dyDescent="0.35">
      <c r="A2167" s="23">
        <v>1177.04</v>
      </c>
    </row>
    <row r="2168" spans="1:1" x14ac:dyDescent="0.35">
      <c r="A2168" s="21">
        <v>4142.25</v>
      </c>
    </row>
    <row r="2169" spans="1:1" x14ac:dyDescent="0.35">
      <c r="A2169" s="23">
        <v>2869.8900000000003</v>
      </c>
    </row>
    <row r="2170" spans="1:1" x14ac:dyDescent="0.35">
      <c r="A2170" s="21">
        <v>4144.5</v>
      </c>
    </row>
    <row r="2171" spans="1:1" x14ac:dyDescent="0.35">
      <c r="A2171" s="23">
        <v>2358.87</v>
      </c>
    </row>
    <row r="2172" spans="1:1" x14ac:dyDescent="0.35">
      <c r="A2172" s="23">
        <v>2424.88</v>
      </c>
    </row>
    <row r="2173" spans="1:1" x14ac:dyDescent="0.35">
      <c r="A2173" s="21">
        <v>4146.75</v>
      </c>
    </row>
    <row r="2174" spans="1:1" x14ac:dyDescent="0.35">
      <c r="A2174" s="23">
        <v>3534.6</v>
      </c>
    </row>
    <row r="2175" spans="1:1" x14ac:dyDescent="0.35">
      <c r="A2175" s="21">
        <v>4151.25</v>
      </c>
    </row>
    <row r="2176" spans="1:1" x14ac:dyDescent="0.35">
      <c r="A2176" s="23">
        <v>3141.65</v>
      </c>
    </row>
    <row r="2177" spans="1:1" x14ac:dyDescent="0.35">
      <c r="A2177" s="23">
        <v>3179.51</v>
      </c>
    </row>
    <row r="2178" spans="1:1" x14ac:dyDescent="0.35">
      <c r="A2178" s="21">
        <v>4153.5</v>
      </c>
    </row>
    <row r="2179" spans="1:1" x14ac:dyDescent="0.35">
      <c r="A2179" s="23">
        <v>2785.9</v>
      </c>
    </row>
    <row r="2180" spans="1:1" x14ac:dyDescent="0.35">
      <c r="A2180" s="21">
        <v>4158</v>
      </c>
    </row>
    <row r="2181" spans="1:1" x14ac:dyDescent="0.35">
      <c r="A2181" s="23">
        <v>1669.7999999999997</v>
      </c>
    </row>
    <row r="2182" spans="1:1" x14ac:dyDescent="0.35">
      <c r="A2182" s="21">
        <v>4160.25</v>
      </c>
    </row>
    <row r="2183" spans="1:1" x14ac:dyDescent="0.35">
      <c r="A2183" s="23">
        <v>-2093.1999999999998</v>
      </c>
    </row>
    <row r="2184" spans="1:1" x14ac:dyDescent="0.35">
      <c r="A2184" s="21">
        <v>4162.5</v>
      </c>
    </row>
    <row r="2185" spans="1:1" x14ac:dyDescent="0.35">
      <c r="A2185" s="23">
        <v>2502.52</v>
      </c>
    </row>
    <row r="2186" spans="1:1" x14ac:dyDescent="0.35">
      <c r="A2186" s="23">
        <v>2587.15</v>
      </c>
    </row>
    <row r="2187" spans="1:1" x14ac:dyDescent="0.35">
      <c r="A2187" s="23">
        <v>3608.65</v>
      </c>
    </row>
    <row r="2188" spans="1:1" x14ac:dyDescent="0.35">
      <c r="A2188" s="21">
        <v>4167</v>
      </c>
    </row>
    <row r="2189" spans="1:1" x14ac:dyDescent="0.35">
      <c r="A2189" s="23">
        <v>2478.54</v>
      </c>
    </row>
    <row r="2190" spans="1:1" x14ac:dyDescent="0.35">
      <c r="A2190" s="21">
        <v>4171.5</v>
      </c>
    </row>
    <row r="2191" spans="1:1" x14ac:dyDescent="0.35">
      <c r="A2191" s="23">
        <v>621.90000000000009</v>
      </c>
    </row>
    <row r="2192" spans="1:1" x14ac:dyDescent="0.35">
      <c r="A2192" s="21">
        <v>4173.75</v>
      </c>
    </row>
    <row r="2193" spans="1:1" x14ac:dyDescent="0.35">
      <c r="A2193" s="23">
        <v>-602.44999999999982</v>
      </c>
    </row>
    <row r="2194" spans="1:1" x14ac:dyDescent="0.35">
      <c r="A2194" s="21">
        <v>4178.25</v>
      </c>
    </row>
    <row r="2195" spans="1:1" x14ac:dyDescent="0.35">
      <c r="A2195" s="23">
        <v>2164.6999999999998</v>
      </c>
    </row>
    <row r="2196" spans="1:1" x14ac:dyDescent="0.35">
      <c r="A2196" s="21">
        <v>4180.5</v>
      </c>
    </row>
    <row r="2197" spans="1:1" x14ac:dyDescent="0.35">
      <c r="A2197" s="23">
        <v>3024.0600000000004</v>
      </c>
    </row>
    <row r="2198" spans="1:1" x14ac:dyDescent="0.35">
      <c r="A2198" s="21">
        <v>4185</v>
      </c>
    </row>
    <row r="2199" spans="1:1" x14ac:dyDescent="0.35">
      <c r="A2199" s="23">
        <v>192.44000000000005</v>
      </c>
    </row>
    <row r="2200" spans="1:1" x14ac:dyDescent="0.35">
      <c r="A2200" s="21">
        <v>4187.25</v>
      </c>
    </row>
    <row r="2201" spans="1:1" x14ac:dyDescent="0.35">
      <c r="A2201" s="23">
        <v>2599.04</v>
      </c>
    </row>
    <row r="2202" spans="1:1" x14ac:dyDescent="0.35">
      <c r="A2202" s="21">
        <v>4194</v>
      </c>
    </row>
    <row r="2203" spans="1:1" x14ac:dyDescent="0.35">
      <c r="A2203" s="23">
        <v>-605.07999999999993</v>
      </c>
    </row>
    <row r="2204" spans="1:1" x14ac:dyDescent="0.35">
      <c r="A2204" s="21">
        <v>4196.25</v>
      </c>
    </row>
    <row r="2205" spans="1:1" x14ac:dyDescent="0.35">
      <c r="A2205" s="23">
        <v>2355.25</v>
      </c>
    </row>
    <row r="2206" spans="1:1" x14ac:dyDescent="0.35">
      <c r="A2206" s="21">
        <v>4205.25</v>
      </c>
    </row>
    <row r="2207" spans="1:1" x14ac:dyDescent="0.35">
      <c r="A2207" s="23">
        <v>976.56</v>
      </c>
    </row>
    <row r="2208" spans="1:1" x14ac:dyDescent="0.35">
      <c r="A2208" s="21">
        <v>4207.5</v>
      </c>
    </row>
    <row r="2209" spans="1:1" x14ac:dyDescent="0.35">
      <c r="A2209" s="23">
        <v>2653.74</v>
      </c>
    </row>
    <row r="2210" spans="1:1" x14ac:dyDescent="0.35">
      <c r="A2210" s="21">
        <v>4209.75</v>
      </c>
    </row>
    <row r="2211" spans="1:1" x14ac:dyDescent="0.35">
      <c r="A2211" s="23">
        <v>1836.3899999999999</v>
      </c>
    </row>
    <row r="2212" spans="1:1" x14ac:dyDescent="0.35">
      <c r="A2212" s="21">
        <v>4212</v>
      </c>
    </row>
    <row r="2213" spans="1:1" x14ac:dyDescent="0.35">
      <c r="A2213" s="23">
        <v>2661.36</v>
      </c>
    </row>
    <row r="2214" spans="1:1" x14ac:dyDescent="0.35">
      <c r="A2214" s="21">
        <v>4214.25</v>
      </c>
    </row>
    <row r="2215" spans="1:1" x14ac:dyDescent="0.35">
      <c r="A2215" s="23">
        <v>-1324.5199999999995</v>
      </c>
    </row>
    <row r="2216" spans="1:1" x14ac:dyDescent="0.35">
      <c r="A2216" s="21">
        <v>4218.75</v>
      </c>
    </row>
    <row r="2217" spans="1:1" x14ac:dyDescent="0.35">
      <c r="A2217" s="23">
        <v>3659.6</v>
      </c>
    </row>
    <row r="2218" spans="1:1" x14ac:dyDescent="0.35">
      <c r="A2218" s="21">
        <v>4225.5</v>
      </c>
    </row>
    <row r="2219" spans="1:1" x14ac:dyDescent="0.35">
      <c r="A2219" s="23">
        <v>2605.2799999999997</v>
      </c>
    </row>
    <row r="2220" spans="1:1" x14ac:dyDescent="0.35">
      <c r="A2220" s="23">
        <v>3108.63</v>
      </c>
    </row>
    <row r="2221" spans="1:1" x14ac:dyDescent="0.35">
      <c r="A2221" s="21">
        <v>4234.5</v>
      </c>
    </row>
    <row r="2222" spans="1:1" x14ac:dyDescent="0.35">
      <c r="A2222" s="23">
        <v>1332.8399999999997</v>
      </c>
    </row>
    <row r="2223" spans="1:1" x14ac:dyDescent="0.35">
      <c r="A2223" s="21">
        <v>4236.75</v>
      </c>
    </row>
    <row r="2224" spans="1:1" x14ac:dyDescent="0.35">
      <c r="A2224" s="23">
        <v>2829.07</v>
      </c>
    </row>
    <row r="2225" spans="1:1" x14ac:dyDescent="0.35">
      <c r="A2225" s="21">
        <v>4239</v>
      </c>
    </row>
    <row r="2226" spans="1:1" x14ac:dyDescent="0.35">
      <c r="A2226" s="23">
        <v>2290.71</v>
      </c>
    </row>
    <row r="2227" spans="1:1" x14ac:dyDescent="0.35">
      <c r="A2227" s="21">
        <v>4241.25</v>
      </c>
    </row>
    <row r="2228" spans="1:1" x14ac:dyDescent="0.35">
      <c r="A2228" s="23">
        <v>1914.9899999999998</v>
      </c>
    </row>
    <row r="2229" spans="1:1" x14ac:dyDescent="0.35">
      <c r="A2229" s="21">
        <v>4243.5</v>
      </c>
    </row>
    <row r="2230" spans="1:1" x14ac:dyDescent="0.35">
      <c r="A2230" s="23">
        <v>2553.6999999999998</v>
      </c>
    </row>
    <row r="2231" spans="1:1" x14ac:dyDescent="0.35">
      <c r="A2231" s="21">
        <v>4248</v>
      </c>
    </row>
    <row r="2232" spans="1:1" x14ac:dyDescent="0.35">
      <c r="A2232" s="23">
        <v>1530.12</v>
      </c>
    </row>
    <row r="2233" spans="1:1" x14ac:dyDescent="0.35">
      <c r="A2233" s="23">
        <v>2680.96</v>
      </c>
    </row>
    <row r="2234" spans="1:1" x14ac:dyDescent="0.35">
      <c r="A2234" s="23">
        <v>2807.04</v>
      </c>
    </row>
    <row r="2235" spans="1:1" x14ac:dyDescent="0.35">
      <c r="A2235" s="21">
        <v>4250.25</v>
      </c>
    </row>
    <row r="2236" spans="1:1" x14ac:dyDescent="0.35">
      <c r="A2236" s="23">
        <v>2904.09</v>
      </c>
    </row>
    <row r="2237" spans="1:1" x14ac:dyDescent="0.35">
      <c r="A2237" s="23">
        <v>3736.15</v>
      </c>
    </row>
    <row r="2238" spans="1:1" x14ac:dyDescent="0.35">
      <c r="A2238" s="21">
        <v>4268.25</v>
      </c>
    </row>
    <row r="2239" spans="1:1" x14ac:dyDescent="0.35">
      <c r="A2239" s="23">
        <v>-724</v>
      </c>
    </row>
    <row r="2240" spans="1:1" x14ac:dyDescent="0.35">
      <c r="A2240" s="21">
        <v>4277.25</v>
      </c>
    </row>
    <row r="2241" spans="1:1" x14ac:dyDescent="0.35">
      <c r="A2241" s="23">
        <v>-725.51000000000022</v>
      </c>
    </row>
    <row r="2242" spans="1:1" x14ac:dyDescent="0.35">
      <c r="A2242" s="21">
        <v>4279.5</v>
      </c>
    </row>
    <row r="2243" spans="1:1" x14ac:dyDescent="0.35">
      <c r="A2243" s="23">
        <v>3712.4</v>
      </c>
    </row>
    <row r="2244" spans="1:1" x14ac:dyDescent="0.35">
      <c r="A2244" s="21">
        <v>4288.5</v>
      </c>
    </row>
    <row r="2245" spans="1:1" x14ac:dyDescent="0.35">
      <c r="A2245" s="23">
        <v>2864.2200000000003</v>
      </c>
    </row>
    <row r="2246" spans="1:1" x14ac:dyDescent="0.35">
      <c r="A2246" s="21">
        <v>4290.75</v>
      </c>
    </row>
    <row r="2247" spans="1:1" x14ac:dyDescent="0.35">
      <c r="A2247" s="23">
        <v>994.61999999999989</v>
      </c>
    </row>
    <row r="2248" spans="1:1" x14ac:dyDescent="0.35">
      <c r="A2248" s="21">
        <v>4293</v>
      </c>
    </row>
    <row r="2249" spans="1:1" x14ac:dyDescent="0.35">
      <c r="A2249" s="23">
        <v>641.40000000000009</v>
      </c>
    </row>
    <row r="2250" spans="1:1" x14ac:dyDescent="0.35">
      <c r="A2250" s="21">
        <v>4299.75</v>
      </c>
    </row>
    <row r="2251" spans="1:1" x14ac:dyDescent="0.35">
      <c r="A2251" s="23">
        <v>1578.9299999999998</v>
      </c>
    </row>
    <row r="2252" spans="1:1" x14ac:dyDescent="0.35">
      <c r="A2252" s="21">
        <v>4304.25</v>
      </c>
    </row>
    <row r="2253" spans="1:1" x14ac:dyDescent="0.35">
      <c r="A2253" s="23">
        <v>670.92000000000007</v>
      </c>
    </row>
    <row r="2254" spans="1:1" x14ac:dyDescent="0.35">
      <c r="A2254" s="23">
        <v>1936.5</v>
      </c>
    </row>
    <row r="2255" spans="1:1" x14ac:dyDescent="0.35">
      <c r="A2255" s="21">
        <v>4308.75</v>
      </c>
    </row>
    <row r="2256" spans="1:1" x14ac:dyDescent="0.35">
      <c r="A2256" s="23">
        <v>2519.5500000000002</v>
      </c>
    </row>
    <row r="2257" spans="1:1" x14ac:dyDescent="0.35">
      <c r="A2257" s="21">
        <v>4311</v>
      </c>
    </row>
    <row r="2258" spans="1:1" x14ac:dyDescent="0.35">
      <c r="A2258" s="23">
        <v>-723.29</v>
      </c>
    </row>
    <row r="2259" spans="1:1" x14ac:dyDescent="0.35">
      <c r="A2259" s="21">
        <v>4313.25</v>
      </c>
    </row>
    <row r="2260" spans="1:1" x14ac:dyDescent="0.35">
      <c r="A2260" s="23">
        <v>1882.4699999999998</v>
      </c>
    </row>
    <row r="2261" spans="1:1" x14ac:dyDescent="0.35">
      <c r="A2261" s="23">
        <v>2770.05</v>
      </c>
    </row>
    <row r="2262" spans="1:1" x14ac:dyDescent="0.35">
      <c r="A2262" s="23">
        <v>2879.01</v>
      </c>
    </row>
    <row r="2263" spans="1:1" x14ac:dyDescent="0.35">
      <c r="A2263" s="21">
        <v>4315.5</v>
      </c>
    </row>
    <row r="2264" spans="1:1" x14ac:dyDescent="0.35">
      <c r="A2264" s="23">
        <v>1226.7000000000003</v>
      </c>
    </row>
    <row r="2265" spans="1:1" x14ac:dyDescent="0.35">
      <c r="A2265" s="21">
        <v>4317.75</v>
      </c>
    </row>
    <row r="2266" spans="1:1" x14ac:dyDescent="0.35">
      <c r="A2266" s="23">
        <v>199.35000000000036</v>
      </c>
    </row>
    <row r="2267" spans="1:1" x14ac:dyDescent="0.35">
      <c r="A2267" s="23">
        <v>2269.31</v>
      </c>
    </row>
    <row r="2268" spans="1:1" x14ac:dyDescent="0.35">
      <c r="A2268" s="21">
        <v>4324.5</v>
      </c>
    </row>
    <row r="2269" spans="1:1" x14ac:dyDescent="0.35">
      <c r="A2269" s="23">
        <v>3308.59</v>
      </c>
    </row>
    <row r="2270" spans="1:1" x14ac:dyDescent="0.35">
      <c r="A2270" s="21">
        <v>4326.75</v>
      </c>
    </row>
    <row r="2271" spans="1:1" x14ac:dyDescent="0.35">
      <c r="A2271" s="23">
        <v>1943.6</v>
      </c>
    </row>
    <row r="2272" spans="1:1" x14ac:dyDescent="0.35">
      <c r="A2272" s="23">
        <v>2889.19</v>
      </c>
    </row>
    <row r="2273" spans="1:1" x14ac:dyDescent="0.35">
      <c r="A2273" s="21">
        <v>4329</v>
      </c>
    </row>
    <row r="2274" spans="1:1" x14ac:dyDescent="0.35">
      <c r="A2274" s="23">
        <v>3120.3</v>
      </c>
    </row>
    <row r="2275" spans="1:1" x14ac:dyDescent="0.35">
      <c r="A2275" s="21">
        <v>4331.25</v>
      </c>
    </row>
    <row r="2276" spans="1:1" x14ac:dyDescent="0.35">
      <c r="A2276" s="23">
        <v>993.29999999999973</v>
      </c>
    </row>
    <row r="2277" spans="1:1" x14ac:dyDescent="0.35">
      <c r="A2277" s="23">
        <v>3189.1400000000003</v>
      </c>
    </row>
    <row r="2278" spans="1:1" x14ac:dyDescent="0.35">
      <c r="A2278" s="21">
        <v>4335.75</v>
      </c>
    </row>
    <row r="2279" spans="1:1" x14ac:dyDescent="0.35">
      <c r="A2279" s="23">
        <v>1369.0499999999997</v>
      </c>
    </row>
    <row r="2280" spans="1:1" x14ac:dyDescent="0.35">
      <c r="A2280" s="23">
        <v>2795.05</v>
      </c>
    </row>
    <row r="2281" spans="1:1" x14ac:dyDescent="0.35">
      <c r="A2281" s="21">
        <v>4340.25</v>
      </c>
    </row>
    <row r="2282" spans="1:1" x14ac:dyDescent="0.35">
      <c r="A2282" s="23">
        <v>2736.69</v>
      </c>
    </row>
    <row r="2283" spans="1:1" x14ac:dyDescent="0.35">
      <c r="A2283" s="21">
        <v>4342.5</v>
      </c>
    </row>
    <row r="2284" spans="1:1" x14ac:dyDescent="0.35">
      <c r="A2284" s="23">
        <v>2967.8999999999996</v>
      </c>
    </row>
    <row r="2285" spans="1:1" x14ac:dyDescent="0.35">
      <c r="A2285" s="23">
        <v>3343.38</v>
      </c>
    </row>
    <row r="2286" spans="1:1" x14ac:dyDescent="0.35">
      <c r="A2286" s="21">
        <v>4349.25</v>
      </c>
    </row>
    <row r="2287" spans="1:1" x14ac:dyDescent="0.35">
      <c r="A2287" s="23">
        <v>2349.52</v>
      </c>
    </row>
    <row r="2288" spans="1:1" x14ac:dyDescent="0.35">
      <c r="A2288" s="21">
        <v>4351.5</v>
      </c>
    </row>
    <row r="2289" spans="1:1" x14ac:dyDescent="0.35">
      <c r="A2289" s="23">
        <v>2436.62</v>
      </c>
    </row>
    <row r="2290" spans="1:1" x14ac:dyDescent="0.35">
      <c r="A2290" s="21">
        <v>4358.25</v>
      </c>
    </row>
    <row r="2291" spans="1:1" x14ac:dyDescent="0.35">
      <c r="A2291" s="23">
        <v>2548.8500000000004</v>
      </c>
    </row>
    <row r="2292" spans="1:1" x14ac:dyDescent="0.35">
      <c r="A2292" s="21">
        <v>4362.75</v>
      </c>
    </row>
    <row r="2293" spans="1:1" x14ac:dyDescent="0.35">
      <c r="A2293" s="23">
        <v>-1375.71</v>
      </c>
    </row>
    <row r="2294" spans="1:1" x14ac:dyDescent="0.35">
      <c r="A2294" s="21">
        <v>4367.25</v>
      </c>
    </row>
    <row r="2295" spans="1:1" x14ac:dyDescent="0.35">
      <c r="A2295" s="23">
        <v>-225.61999999999989</v>
      </c>
    </row>
    <row r="2296" spans="1:1" x14ac:dyDescent="0.35">
      <c r="A2296" s="21">
        <v>4369.5</v>
      </c>
    </row>
    <row r="2297" spans="1:1" x14ac:dyDescent="0.35">
      <c r="A2297" s="23">
        <v>1589.58</v>
      </c>
    </row>
    <row r="2298" spans="1:1" x14ac:dyDescent="0.35">
      <c r="A2298" s="21">
        <v>4376.25</v>
      </c>
    </row>
    <row r="2299" spans="1:1" x14ac:dyDescent="0.35">
      <c r="A2299" s="23">
        <v>-227.13000000000011</v>
      </c>
    </row>
    <row r="2300" spans="1:1" x14ac:dyDescent="0.35">
      <c r="A2300" s="23">
        <v>3615.21</v>
      </c>
    </row>
    <row r="2301" spans="1:1" x14ac:dyDescent="0.35">
      <c r="A2301" s="21">
        <v>4383</v>
      </c>
    </row>
    <row r="2302" spans="1:1" x14ac:dyDescent="0.35">
      <c r="A2302" s="23">
        <v>2894.64</v>
      </c>
    </row>
    <row r="2303" spans="1:1" x14ac:dyDescent="0.35">
      <c r="A2303" s="23">
        <v>3829.15</v>
      </c>
    </row>
    <row r="2304" spans="1:1" x14ac:dyDescent="0.35">
      <c r="A2304" s="21">
        <v>4385.25</v>
      </c>
    </row>
    <row r="2305" spans="1:1" x14ac:dyDescent="0.35">
      <c r="A2305" s="23">
        <v>1581.2399999999998</v>
      </c>
    </row>
    <row r="2306" spans="1:1" x14ac:dyDescent="0.35">
      <c r="A2306" s="21">
        <v>4389.75</v>
      </c>
    </row>
    <row r="2307" spans="1:1" x14ac:dyDescent="0.35">
      <c r="A2307" s="23">
        <v>2596.39</v>
      </c>
    </row>
    <row r="2308" spans="1:1" x14ac:dyDescent="0.35">
      <c r="A2308" s="21">
        <v>4392</v>
      </c>
    </row>
    <row r="2309" spans="1:1" x14ac:dyDescent="0.35">
      <c r="A2309" s="23">
        <v>2945.5</v>
      </c>
    </row>
    <row r="2310" spans="1:1" x14ac:dyDescent="0.35">
      <c r="A2310" s="21">
        <v>4396.5</v>
      </c>
    </row>
    <row r="2311" spans="1:1" x14ac:dyDescent="0.35">
      <c r="A2311" s="23">
        <v>1574.4499999999998</v>
      </c>
    </row>
    <row r="2312" spans="1:1" x14ac:dyDescent="0.35">
      <c r="A2312" s="21">
        <v>4398.75</v>
      </c>
    </row>
    <row r="2313" spans="1:1" x14ac:dyDescent="0.35">
      <c r="A2313" s="23">
        <v>1010.75</v>
      </c>
    </row>
    <row r="2314" spans="1:1" x14ac:dyDescent="0.35">
      <c r="A2314" s="21">
        <v>4401</v>
      </c>
    </row>
    <row r="2315" spans="1:1" x14ac:dyDescent="0.35">
      <c r="A2315" s="23">
        <v>202.52000000000044</v>
      </c>
    </row>
    <row r="2316" spans="1:1" x14ac:dyDescent="0.35">
      <c r="A2316" s="21">
        <v>4403.25</v>
      </c>
    </row>
    <row r="2317" spans="1:1" x14ac:dyDescent="0.35">
      <c r="A2317" s="23">
        <v>2573.9300000000003</v>
      </c>
    </row>
    <row r="2318" spans="1:1" x14ac:dyDescent="0.35">
      <c r="A2318" s="23">
        <v>2773.09</v>
      </c>
    </row>
    <row r="2319" spans="1:1" x14ac:dyDescent="0.35">
      <c r="A2319" s="21">
        <v>4407.75</v>
      </c>
    </row>
    <row r="2320" spans="1:1" x14ac:dyDescent="0.35">
      <c r="A2320" s="23">
        <v>2784.45</v>
      </c>
    </row>
    <row r="2321" spans="1:1" x14ac:dyDescent="0.35">
      <c r="A2321" s="21">
        <v>4410</v>
      </c>
    </row>
    <row r="2322" spans="1:1" x14ac:dyDescent="0.35">
      <c r="A2322" s="23">
        <v>2856.27</v>
      </c>
    </row>
    <row r="2323" spans="1:1" x14ac:dyDescent="0.35">
      <c r="A2323" s="21">
        <v>4412.25</v>
      </c>
    </row>
    <row r="2324" spans="1:1" x14ac:dyDescent="0.35">
      <c r="A2324" s="23">
        <v>-638.51000000000022</v>
      </c>
    </row>
    <row r="2325" spans="1:1" x14ac:dyDescent="0.35">
      <c r="A2325" s="23">
        <v>2143.5299999999997</v>
      </c>
    </row>
    <row r="2326" spans="1:1" x14ac:dyDescent="0.35">
      <c r="A2326" s="21">
        <v>4416.75</v>
      </c>
    </row>
    <row r="2327" spans="1:1" x14ac:dyDescent="0.35">
      <c r="A2327" s="23">
        <v>1621.9499999999998</v>
      </c>
    </row>
    <row r="2328" spans="1:1" x14ac:dyDescent="0.35">
      <c r="A2328" s="23">
        <v>2635.6400000000003</v>
      </c>
    </row>
    <row r="2329" spans="1:1" x14ac:dyDescent="0.35">
      <c r="A2329" s="21">
        <v>4423.5</v>
      </c>
    </row>
    <row r="2330" spans="1:1" x14ac:dyDescent="0.35">
      <c r="A2330" s="23">
        <v>1998.6</v>
      </c>
    </row>
    <row r="2331" spans="1:1" x14ac:dyDescent="0.35">
      <c r="A2331" s="21">
        <v>4425.75</v>
      </c>
    </row>
    <row r="2332" spans="1:1" x14ac:dyDescent="0.35">
      <c r="A2332" s="23">
        <v>-1396.79</v>
      </c>
    </row>
    <row r="2333" spans="1:1" x14ac:dyDescent="0.35">
      <c r="A2333" s="23">
        <v>804.99000000000024</v>
      </c>
    </row>
    <row r="2334" spans="1:1" x14ac:dyDescent="0.35">
      <c r="A2334" s="23">
        <v>3808.3</v>
      </c>
    </row>
    <row r="2335" spans="1:1" x14ac:dyDescent="0.35">
      <c r="A2335" s="21">
        <v>4428</v>
      </c>
    </row>
    <row r="2336" spans="1:1" x14ac:dyDescent="0.35">
      <c r="A2336" s="23">
        <v>3868.85</v>
      </c>
    </row>
    <row r="2337" spans="1:1" x14ac:dyDescent="0.35">
      <c r="A2337" s="21">
        <v>4432.5</v>
      </c>
    </row>
    <row r="2338" spans="1:1" x14ac:dyDescent="0.35">
      <c r="A2338" s="23">
        <v>1826.7599999999998</v>
      </c>
    </row>
    <row r="2339" spans="1:1" x14ac:dyDescent="0.35">
      <c r="A2339" s="21">
        <v>4441.5</v>
      </c>
    </row>
    <row r="2340" spans="1:1" x14ac:dyDescent="0.35">
      <c r="A2340" s="23">
        <v>2801.4</v>
      </c>
    </row>
    <row r="2341" spans="1:1" x14ac:dyDescent="0.35">
      <c r="A2341" s="21">
        <v>4443.75</v>
      </c>
    </row>
    <row r="2342" spans="1:1" x14ac:dyDescent="0.35">
      <c r="A2342" s="23">
        <v>1084.5500000000002</v>
      </c>
    </row>
    <row r="2343" spans="1:1" x14ac:dyDescent="0.35">
      <c r="A2343" s="23">
        <v>2002.4099999999999</v>
      </c>
    </row>
    <row r="2344" spans="1:1" x14ac:dyDescent="0.35">
      <c r="A2344" s="23">
        <v>2399.0100000000002</v>
      </c>
    </row>
    <row r="2345" spans="1:1" x14ac:dyDescent="0.35">
      <c r="A2345" s="21">
        <v>4446</v>
      </c>
    </row>
    <row r="2346" spans="1:1" x14ac:dyDescent="0.35">
      <c r="A2346" s="23">
        <v>2658.46</v>
      </c>
    </row>
    <row r="2347" spans="1:1" x14ac:dyDescent="0.35">
      <c r="A2347" s="21">
        <v>4448.25</v>
      </c>
    </row>
    <row r="2348" spans="1:1" x14ac:dyDescent="0.35">
      <c r="A2348" s="23">
        <v>1817.33</v>
      </c>
    </row>
    <row r="2349" spans="1:1" x14ac:dyDescent="0.35">
      <c r="A2349" s="23">
        <v>2853.61</v>
      </c>
    </row>
    <row r="2350" spans="1:1" x14ac:dyDescent="0.35">
      <c r="A2350" s="21">
        <v>4450.5</v>
      </c>
    </row>
    <row r="2351" spans="1:1" x14ac:dyDescent="0.35">
      <c r="A2351" s="23">
        <v>690.72000000000025</v>
      </c>
    </row>
    <row r="2352" spans="1:1" x14ac:dyDescent="0.35">
      <c r="A2352" s="21">
        <v>4452.75</v>
      </c>
    </row>
    <row r="2353" spans="1:1" x14ac:dyDescent="0.35">
      <c r="A2353" s="23">
        <v>-2242.12</v>
      </c>
    </row>
    <row r="2354" spans="1:1" x14ac:dyDescent="0.35">
      <c r="A2354" s="23">
        <v>1592.1999999999998</v>
      </c>
    </row>
    <row r="2355" spans="1:1" x14ac:dyDescent="0.35">
      <c r="A2355" s="21">
        <v>4455</v>
      </c>
    </row>
    <row r="2356" spans="1:1" x14ac:dyDescent="0.35">
      <c r="A2356" s="23">
        <v>-914.90999999999985</v>
      </c>
    </row>
    <row r="2357" spans="1:1" x14ac:dyDescent="0.35">
      <c r="A2357" s="21">
        <v>4457.25</v>
      </c>
    </row>
    <row r="2358" spans="1:1" x14ac:dyDescent="0.35">
      <c r="A2358" s="23">
        <v>2406.08</v>
      </c>
    </row>
    <row r="2359" spans="1:1" x14ac:dyDescent="0.35">
      <c r="A2359" s="21">
        <v>4468.5</v>
      </c>
    </row>
    <row r="2360" spans="1:1" x14ac:dyDescent="0.35">
      <c r="A2360" s="23">
        <v>3439.02</v>
      </c>
    </row>
    <row r="2361" spans="1:1" x14ac:dyDescent="0.35">
      <c r="A2361" s="21">
        <v>4473</v>
      </c>
    </row>
    <row r="2362" spans="1:1" x14ac:dyDescent="0.35">
      <c r="A2362" s="23">
        <v>2015.2199999999998</v>
      </c>
    </row>
    <row r="2363" spans="1:1" x14ac:dyDescent="0.35">
      <c r="A2363" s="21">
        <v>4475.25</v>
      </c>
    </row>
    <row r="2364" spans="1:1" x14ac:dyDescent="0.35">
      <c r="A2364" s="23">
        <v>1272.0500000000002</v>
      </c>
    </row>
    <row r="2365" spans="1:1" x14ac:dyDescent="0.35">
      <c r="A2365" s="23">
        <v>2557.9499999999998</v>
      </c>
    </row>
    <row r="2366" spans="1:1" x14ac:dyDescent="0.35">
      <c r="A2366" s="23">
        <v>3724.5299999999997</v>
      </c>
    </row>
    <row r="2367" spans="1:1" x14ac:dyDescent="0.35">
      <c r="A2367" s="21">
        <v>4482</v>
      </c>
    </row>
    <row r="2368" spans="1:1" x14ac:dyDescent="0.35">
      <c r="A2368" s="23">
        <v>-751.97999999999956</v>
      </c>
    </row>
    <row r="2369" spans="1:1" x14ac:dyDescent="0.35">
      <c r="A2369" s="23">
        <v>3150.06</v>
      </c>
    </row>
    <row r="2370" spans="1:1" x14ac:dyDescent="0.35">
      <c r="A2370" s="21">
        <v>4486.5</v>
      </c>
    </row>
    <row r="2371" spans="1:1" x14ac:dyDescent="0.35">
      <c r="A2371" s="23">
        <v>2174.1499999999996</v>
      </c>
    </row>
    <row r="2372" spans="1:1" x14ac:dyDescent="0.35">
      <c r="A2372" s="23">
        <v>2995.82</v>
      </c>
    </row>
    <row r="2373" spans="1:1" x14ac:dyDescent="0.35">
      <c r="A2373" s="21">
        <v>4488.75</v>
      </c>
    </row>
    <row r="2374" spans="1:1" x14ac:dyDescent="0.35">
      <c r="A2374" s="23">
        <v>703.68000000000029</v>
      </c>
    </row>
    <row r="2375" spans="1:1" x14ac:dyDescent="0.35">
      <c r="A2375" s="21">
        <v>4491</v>
      </c>
    </row>
    <row r="2376" spans="1:1" x14ac:dyDescent="0.35">
      <c r="A2376" s="23">
        <v>2906.35</v>
      </c>
    </row>
    <row r="2377" spans="1:1" x14ac:dyDescent="0.35">
      <c r="A2377" s="21">
        <v>4497.75</v>
      </c>
    </row>
    <row r="2378" spans="1:1" x14ac:dyDescent="0.35">
      <c r="A2378" s="23">
        <v>2525.25</v>
      </c>
    </row>
    <row r="2379" spans="1:1" x14ac:dyDescent="0.35">
      <c r="A2379" s="21">
        <v>4502.25</v>
      </c>
    </row>
    <row r="2380" spans="1:1" x14ac:dyDescent="0.35">
      <c r="A2380" s="23">
        <v>1834.1</v>
      </c>
    </row>
    <row r="2381" spans="1:1" x14ac:dyDescent="0.35">
      <c r="A2381" s="21">
        <v>4509</v>
      </c>
    </row>
    <row r="2382" spans="1:1" x14ac:dyDescent="0.35">
      <c r="A2382" s="23">
        <v>673.80000000000018</v>
      </c>
    </row>
    <row r="2383" spans="1:1" x14ac:dyDescent="0.35">
      <c r="A2383" s="21">
        <v>4515.75</v>
      </c>
    </row>
    <row r="2384" spans="1:1" x14ac:dyDescent="0.35">
      <c r="A2384" s="23">
        <v>-1422.3999999999996</v>
      </c>
    </row>
    <row r="2385" spans="1:1" x14ac:dyDescent="0.35">
      <c r="A2385" s="21">
        <v>4518</v>
      </c>
    </row>
    <row r="2386" spans="1:1" x14ac:dyDescent="0.35">
      <c r="A2386" s="23">
        <v>2698.3100000000004</v>
      </c>
    </row>
    <row r="2387" spans="1:1" x14ac:dyDescent="0.35">
      <c r="A2387" s="21">
        <v>4520.25</v>
      </c>
    </row>
    <row r="2388" spans="1:1" x14ac:dyDescent="0.35">
      <c r="A2388" s="23">
        <v>2403.41</v>
      </c>
    </row>
    <row r="2389" spans="1:1" x14ac:dyDescent="0.35">
      <c r="A2389" s="21">
        <v>4524.75</v>
      </c>
    </row>
    <row r="2390" spans="1:1" x14ac:dyDescent="0.35">
      <c r="A2390" s="23">
        <v>2198.4899999999998</v>
      </c>
    </row>
    <row r="2391" spans="1:1" x14ac:dyDescent="0.35">
      <c r="A2391" s="21">
        <v>4527</v>
      </c>
    </row>
    <row r="2392" spans="1:1" x14ac:dyDescent="0.35">
      <c r="A2392" s="23">
        <v>2590.4499999999998</v>
      </c>
    </row>
    <row r="2393" spans="1:1" x14ac:dyDescent="0.35">
      <c r="A2393" s="21">
        <v>4529.25</v>
      </c>
    </row>
    <row r="2394" spans="1:1" x14ac:dyDescent="0.35">
      <c r="A2394" s="23">
        <v>2940.73</v>
      </c>
    </row>
    <row r="2395" spans="1:1" x14ac:dyDescent="0.35">
      <c r="A2395" s="21">
        <v>4533.75</v>
      </c>
    </row>
    <row r="2396" spans="1:1" x14ac:dyDescent="0.35">
      <c r="A2396" s="23">
        <v>-2276.7299999999996</v>
      </c>
    </row>
    <row r="2397" spans="1:1" x14ac:dyDescent="0.35">
      <c r="A2397" s="21">
        <v>4538.25</v>
      </c>
    </row>
    <row r="2398" spans="1:1" x14ac:dyDescent="0.35">
      <c r="A2398" s="23">
        <v>3904.9</v>
      </c>
    </row>
    <row r="2399" spans="1:1" x14ac:dyDescent="0.35">
      <c r="A2399" s="21">
        <v>4542.75</v>
      </c>
    </row>
    <row r="2400" spans="1:1" x14ac:dyDescent="0.35">
      <c r="A2400" s="23">
        <v>1824.87</v>
      </c>
    </row>
    <row r="2401" spans="1:1" x14ac:dyDescent="0.35">
      <c r="A2401" s="23">
        <v>2883.75</v>
      </c>
    </row>
    <row r="2402" spans="1:1" x14ac:dyDescent="0.35">
      <c r="A2402" s="21">
        <v>4545</v>
      </c>
    </row>
    <row r="2403" spans="1:1" x14ac:dyDescent="0.35">
      <c r="A2403" s="23">
        <v>2387</v>
      </c>
    </row>
    <row r="2404" spans="1:1" x14ac:dyDescent="0.35">
      <c r="A2404" s="21">
        <v>4547.25</v>
      </c>
    </row>
    <row r="2405" spans="1:1" x14ac:dyDescent="0.35">
      <c r="A2405" s="23">
        <v>2692.05</v>
      </c>
    </row>
    <row r="2406" spans="1:1" x14ac:dyDescent="0.35">
      <c r="A2406" s="23">
        <v>3665.25</v>
      </c>
    </row>
    <row r="2407" spans="1:1" x14ac:dyDescent="0.35">
      <c r="A2407" s="21">
        <v>4551.75</v>
      </c>
    </row>
    <row r="2408" spans="1:1" x14ac:dyDescent="0.35">
      <c r="A2408" s="23">
        <v>3753.19</v>
      </c>
    </row>
    <row r="2409" spans="1:1" x14ac:dyDescent="0.35">
      <c r="A2409" s="21">
        <v>4556.25</v>
      </c>
    </row>
    <row r="2410" spans="1:1" x14ac:dyDescent="0.35">
      <c r="A2410" s="23">
        <v>2723.7</v>
      </c>
    </row>
    <row r="2411" spans="1:1" x14ac:dyDescent="0.35">
      <c r="A2411" s="21">
        <v>4560.75</v>
      </c>
    </row>
    <row r="2412" spans="1:1" x14ac:dyDescent="0.35">
      <c r="A2412" s="23">
        <v>2741.73</v>
      </c>
    </row>
    <row r="2413" spans="1:1" x14ac:dyDescent="0.35">
      <c r="A2413" s="21">
        <v>4565.25</v>
      </c>
    </row>
    <row r="2414" spans="1:1" x14ac:dyDescent="0.35">
      <c r="A2414" s="23">
        <v>2875.45</v>
      </c>
    </row>
    <row r="2415" spans="1:1" x14ac:dyDescent="0.35">
      <c r="A2415" s="21">
        <v>4567.5</v>
      </c>
    </row>
    <row r="2416" spans="1:1" x14ac:dyDescent="0.35">
      <c r="A2416" s="23">
        <v>1301.3800000000001</v>
      </c>
    </row>
    <row r="2417" spans="1:1" x14ac:dyDescent="0.35">
      <c r="A2417" s="23">
        <v>2369.15</v>
      </c>
    </row>
    <row r="2418" spans="1:1" x14ac:dyDescent="0.35">
      <c r="A2418" s="21">
        <v>4572</v>
      </c>
    </row>
    <row r="2419" spans="1:1" x14ac:dyDescent="0.35">
      <c r="A2419" s="23">
        <v>2141.2199999999998</v>
      </c>
    </row>
    <row r="2420" spans="1:1" x14ac:dyDescent="0.35">
      <c r="A2420" s="21">
        <v>4576.5</v>
      </c>
    </row>
    <row r="2421" spans="1:1" x14ac:dyDescent="0.35">
      <c r="A2421" s="23">
        <v>-773.09000000000015</v>
      </c>
    </row>
    <row r="2422" spans="1:1" x14ac:dyDescent="0.35">
      <c r="A2422" s="21">
        <v>4578.75</v>
      </c>
    </row>
    <row r="2423" spans="1:1" x14ac:dyDescent="0.35">
      <c r="A2423" s="23">
        <v>717.81</v>
      </c>
    </row>
    <row r="2424" spans="1:1" x14ac:dyDescent="0.35">
      <c r="A2424" s="21">
        <v>4585.5</v>
      </c>
    </row>
    <row r="2425" spans="1:1" x14ac:dyDescent="0.35">
      <c r="A2425" s="23">
        <v>1437.2399999999998</v>
      </c>
    </row>
    <row r="2426" spans="1:1" x14ac:dyDescent="0.35">
      <c r="A2426" s="21">
        <v>4587.75</v>
      </c>
    </row>
    <row r="2427" spans="1:1" x14ac:dyDescent="0.35">
      <c r="A2427" s="23">
        <v>2948.1000000000004</v>
      </c>
    </row>
    <row r="2428" spans="1:1" x14ac:dyDescent="0.35">
      <c r="A2428" s="23">
        <v>3730.95</v>
      </c>
    </row>
    <row r="2429" spans="1:1" x14ac:dyDescent="0.35">
      <c r="A2429" s="21">
        <v>4590</v>
      </c>
    </row>
    <row r="2430" spans="1:1" x14ac:dyDescent="0.35">
      <c r="A2430" s="23">
        <v>3202.24</v>
      </c>
    </row>
    <row r="2431" spans="1:1" x14ac:dyDescent="0.35">
      <c r="A2431" s="21">
        <v>4594.5</v>
      </c>
    </row>
    <row r="2432" spans="1:1" x14ac:dyDescent="0.35">
      <c r="A2432" s="23">
        <v>2835.12</v>
      </c>
    </row>
    <row r="2433" spans="1:1" x14ac:dyDescent="0.35">
      <c r="A2433" s="21">
        <v>4596.75</v>
      </c>
    </row>
    <row r="2434" spans="1:1" x14ac:dyDescent="0.35">
      <c r="A2434" s="23">
        <v>2897.01</v>
      </c>
    </row>
    <row r="2435" spans="1:1" x14ac:dyDescent="0.35">
      <c r="A2435" s="21">
        <v>4599</v>
      </c>
    </row>
    <row r="2436" spans="1:1" x14ac:dyDescent="0.35">
      <c r="A2436" s="23">
        <v>2720.6099999999997</v>
      </c>
    </row>
    <row r="2437" spans="1:1" x14ac:dyDescent="0.35">
      <c r="A2437" s="23">
        <v>2770.04</v>
      </c>
    </row>
    <row r="2438" spans="1:1" x14ac:dyDescent="0.35">
      <c r="A2438" s="21">
        <v>4603.5</v>
      </c>
    </row>
    <row r="2439" spans="1:1" x14ac:dyDescent="0.35">
      <c r="A2439" s="23">
        <v>2624.62</v>
      </c>
    </row>
    <row r="2440" spans="1:1" x14ac:dyDescent="0.35">
      <c r="A2440" s="21">
        <v>4608</v>
      </c>
    </row>
    <row r="2441" spans="1:1" x14ac:dyDescent="0.35">
      <c r="A2441" s="23">
        <v>3093.12</v>
      </c>
    </row>
    <row r="2442" spans="1:1" x14ac:dyDescent="0.35">
      <c r="A2442" s="21">
        <v>4610.25</v>
      </c>
    </row>
    <row r="2443" spans="1:1" x14ac:dyDescent="0.35">
      <c r="A2443" s="23">
        <v>2623.64</v>
      </c>
    </row>
    <row r="2444" spans="1:1" x14ac:dyDescent="0.35">
      <c r="A2444" s="21">
        <v>4612.5</v>
      </c>
    </row>
    <row r="2445" spans="1:1" x14ac:dyDescent="0.35">
      <c r="A2445" s="23">
        <v>1970.5499999999997</v>
      </c>
    </row>
    <row r="2446" spans="1:1" x14ac:dyDescent="0.35">
      <c r="A2446" s="21">
        <v>4614.75</v>
      </c>
    </row>
    <row r="2447" spans="1:1" x14ac:dyDescent="0.35">
      <c r="A2447" s="23">
        <v>1667.19</v>
      </c>
    </row>
    <row r="2448" spans="1:1" x14ac:dyDescent="0.35">
      <c r="A2448" s="21">
        <v>4619.25</v>
      </c>
    </row>
    <row r="2449" spans="1:1" x14ac:dyDescent="0.35">
      <c r="A2449" s="23">
        <v>688.84999999999991</v>
      </c>
    </row>
    <row r="2450" spans="1:1" x14ac:dyDescent="0.35">
      <c r="A2450" s="23">
        <v>1692.9299999999998</v>
      </c>
    </row>
    <row r="2451" spans="1:1" x14ac:dyDescent="0.35">
      <c r="A2451" s="21">
        <v>4621.5</v>
      </c>
    </row>
    <row r="2452" spans="1:1" x14ac:dyDescent="0.35">
      <c r="A2452" s="23">
        <v>2852.1800000000003</v>
      </c>
    </row>
    <row r="2453" spans="1:1" x14ac:dyDescent="0.35">
      <c r="A2453" s="21">
        <v>4623.75</v>
      </c>
    </row>
    <row r="2454" spans="1:1" x14ac:dyDescent="0.35">
      <c r="A2454" s="23">
        <v>290.73000000000047</v>
      </c>
    </row>
    <row r="2455" spans="1:1" x14ac:dyDescent="0.35">
      <c r="A2455" s="21">
        <v>4628.25</v>
      </c>
    </row>
    <row r="2456" spans="1:1" x14ac:dyDescent="0.35">
      <c r="A2456" s="23">
        <v>-2329.37</v>
      </c>
    </row>
    <row r="2457" spans="1:1" x14ac:dyDescent="0.35">
      <c r="A2457" s="21">
        <v>4632.75</v>
      </c>
    </row>
    <row r="2458" spans="1:1" x14ac:dyDescent="0.35">
      <c r="A2458" s="23">
        <v>1675.62</v>
      </c>
    </row>
    <row r="2459" spans="1:1" x14ac:dyDescent="0.35">
      <c r="A2459" s="23">
        <v>3258.1499999999996</v>
      </c>
    </row>
    <row r="2460" spans="1:1" x14ac:dyDescent="0.35">
      <c r="A2460" s="21">
        <v>4635</v>
      </c>
    </row>
    <row r="2461" spans="1:1" x14ac:dyDescent="0.35">
      <c r="A2461" s="23">
        <v>2082.4499999999998</v>
      </c>
    </row>
    <row r="2462" spans="1:1" x14ac:dyDescent="0.35">
      <c r="A2462" s="23">
        <v>2984.96</v>
      </c>
    </row>
    <row r="2463" spans="1:1" x14ac:dyDescent="0.35">
      <c r="A2463" s="21">
        <v>4637.25</v>
      </c>
    </row>
    <row r="2464" spans="1:1" x14ac:dyDescent="0.35">
      <c r="A2464" s="23">
        <v>1861.9499999999998</v>
      </c>
    </row>
    <row r="2465" spans="1:1" x14ac:dyDescent="0.35">
      <c r="A2465" s="23">
        <v>2318.4499999999998</v>
      </c>
    </row>
    <row r="2466" spans="1:1" x14ac:dyDescent="0.35">
      <c r="A2466" s="21">
        <v>4639.5</v>
      </c>
    </row>
    <row r="2467" spans="1:1" x14ac:dyDescent="0.35">
      <c r="A2467" s="23">
        <v>2860.24</v>
      </c>
    </row>
    <row r="2468" spans="1:1" x14ac:dyDescent="0.35">
      <c r="A2468" s="21">
        <v>4653</v>
      </c>
    </row>
    <row r="2469" spans="1:1" x14ac:dyDescent="0.35">
      <c r="A2469" s="23">
        <v>3710.52</v>
      </c>
    </row>
    <row r="2470" spans="1:1" x14ac:dyDescent="0.35">
      <c r="A2470" s="21">
        <v>4659.75</v>
      </c>
    </row>
    <row r="2471" spans="1:1" x14ac:dyDescent="0.35">
      <c r="A2471" s="23">
        <v>3050.67</v>
      </c>
    </row>
    <row r="2472" spans="1:1" x14ac:dyDescent="0.35">
      <c r="A2472" s="21">
        <v>4662</v>
      </c>
    </row>
    <row r="2473" spans="1:1" x14ac:dyDescent="0.35">
      <c r="A2473" s="23">
        <v>3845.04</v>
      </c>
    </row>
    <row r="2474" spans="1:1" x14ac:dyDescent="0.35">
      <c r="A2474" s="21">
        <v>4664.25</v>
      </c>
    </row>
    <row r="2475" spans="1:1" x14ac:dyDescent="0.35">
      <c r="A2475" s="23">
        <v>2096.2999999999997</v>
      </c>
    </row>
    <row r="2476" spans="1:1" x14ac:dyDescent="0.35">
      <c r="A2476" s="21">
        <v>4668.75</v>
      </c>
    </row>
    <row r="2477" spans="1:1" x14ac:dyDescent="0.35">
      <c r="A2477" s="23">
        <v>2152.17</v>
      </c>
    </row>
    <row r="2478" spans="1:1" x14ac:dyDescent="0.35">
      <c r="A2478" s="21">
        <v>4677.75</v>
      </c>
    </row>
    <row r="2479" spans="1:1" x14ac:dyDescent="0.35">
      <c r="A2479" s="23">
        <v>2486.1099999999997</v>
      </c>
    </row>
    <row r="2480" spans="1:1" x14ac:dyDescent="0.35">
      <c r="A2480" s="23">
        <v>2948.19</v>
      </c>
    </row>
    <row r="2481" spans="1:1" x14ac:dyDescent="0.35">
      <c r="A2481" s="21">
        <v>4680</v>
      </c>
    </row>
    <row r="2482" spans="1:1" x14ac:dyDescent="0.35">
      <c r="A2482" s="23">
        <v>2115.3599999999997</v>
      </c>
    </row>
    <row r="2483" spans="1:1" x14ac:dyDescent="0.35">
      <c r="A2483" s="23">
        <v>2628.6</v>
      </c>
    </row>
    <row r="2484" spans="1:1" x14ac:dyDescent="0.35">
      <c r="A2484" s="21">
        <v>4682.25</v>
      </c>
    </row>
    <row r="2485" spans="1:1" x14ac:dyDescent="0.35">
      <c r="A2485" s="23">
        <v>2772.9399999999996</v>
      </c>
    </row>
    <row r="2486" spans="1:1" x14ac:dyDescent="0.35">
      <c r="A2486" s="23">
        <v>2865.7</v>
      </c>
    </row>
    <row r="2487" spans="1:1" x14ac:dyDescent="0.35">
      <c r="A2487" s="23">
        <v>3495.9700000000003</v>
      </c>
    </row>
    <row r="2488" spans="1:1" x14ac:dyDescent="0.35">
      <c r="A2488" s="21">
        <v>4686.75</v>
      </c>
    </row>
    <row r="2489" spans="1:1" x14ac:dyDescent="0.35">
      <c r="A2489" s="23">
        <v>2669.22</v>
      </c>
    </row>
    <row r="2490" spans="1:1" x14ac:dyDescent="0.35">
      <c r="A2490" s="21">
        <v>4689</v>
      </c>
    </row>
    <row r="2491" spans="1:1" x14ac:dyDescent="0.35">
      <c r="A2491" s="23">
        <v>2829.85</v>
      </c>
    </row>
    <row r="2492" spans="1:1" x14ac:dyDescent="0.35">
      <c r="A2492" s="21">
        <v>4691.25</v>
      </c>
    </row>
    <row r="2493" spans="1:1" x14ac:dyDescent="0.35">
      <c r="A2493" s="23">
        <v>853.13000000000011</v>
      </c>
    </row>
    <row r="2494" spans="1:1" x14ac:dyDescent="0.35">
      <c r="A2494" s="21">
        <v>4700.25</v>
      </c>
    </row>
    <row r="2495" spans="1:1" x14ac:dyDescent="0.35">
      <c r="A2495" s="23">
        <v>2686.7</v>
      </c>
    </row>
    <row r="2496" spans="1:1" x14ac:dyDescent="0.35">
      <c r="A2496" s="21">
        <v>4702.5</v>
      </c>
    </row>
    <row r="2497" spans="1:1" x14ac:dyDescent="0.35">
      <c r="A2497" s="23">
        <v>2785.46</v>
      </c>
    </row>
    <row r="2498" spans="1:1" x14ac:dyDescent="0.35">
      <c r="A2498" s="23">
        <v>3560.3900000000003</v>
      </c>
    </row>
    <row r="2499" spans="1:1" x14ac:dyDescent="0.35">
      <c r="A2499" s="21">
        <v>4704.75</v>
      </c>
    </row>
    <row r="2500" spans="1:1" x14ac:dyDescent="0.35">
      <c r="A2500" s="23">
        <v>4079.35</v>
      </c>
    </row>
    <row r="2501" spans="1:1" x14ac:dyDescent="0.35">
      <c r="A2501" s="21">
        <v>4709.25</v>
      </c>
    </row>
    <row r="2502" spans="1:1" x14ac:dyDescent="0.35">
      <c r="A2502" s="23">
        <v>2118.1999999999998</v>
      </c>
    </row>
    <row r="2503" spans="1:1" x14ac:dyDescent="0.35">
      <c r="A2503" s="21">
        <v>4711.5</v>
      </c>
    </row>
    <row r="2504" spans="1:1" x14ac:dyDescent="0.35">
      <c r="A2504" s="23">
        <v>3159.8</v>
      </c>
    </row>
    <row r="2505" spans="1:1" x14ac:dyDescent="0.35">
      <c r="A2505" s="21">
        <v>4713.75</v>
      </c>
    </row>
    <row r="2506" spans="1:1" x14ac:dyDescent="0.35">
      <c r="A2506" s="23">
        <v>2755.57</v>
      </c>
    </row>
    <row r="2507" spans="1:1" x14ac:dyDescent="0.35">
      <c r="A2507" s="21">
        <v>4716</v>
      </c>
    </row>
    <row r="2508" spans="1:1" x14ac:dyDescent="0.35">
      <c r="A2508" s="23">
        <v>2757.2</v>
      </c>
    </row>
    <row r="2509" spans="1:1" x14ac:dyDescent="0.35">
      <c r="A2509" s="21">
        <v>4720.5</v>
      </c>
    </row>
    <row r="2510" spans="1:1" x14ac:dyDescent="0.35">
      <c r="A2510" s="23">
        <v>-2373.75</v>
      </c>
    </row>
    <row r="2511" spans="1:1" x14ac:dyDescent="0.35">
      <c r="A2511" s="21">
        <v>4725</v>
      </c>
    </row>
    <row r="2512" spans="1:1" x14ac:dyDescent="0.35">
      <c r="A2512" s="23">
        <v>299.25</v>
      </c>
    </row>
    <row r="2513" spans="1:1" x14ac:dyDescent="0.35">
      <c r="A2513" s="21">
        <v>4729.5</v>
      </c>
    </row>
    <row r="2514" spans="1:1" x14ac:dyDescent="0.35">
      <c r="A2514" s="23">
        <v>3663.11</v>
      </c>
    </row>
    <row r="2515" spans="1:1" x14ac:dyDescent="0.35">
      <c r="A2515" s="21">
        <v>4740.75</v>
      </c>
    </row>
    <row r="2516" spans="1:1" x14ac:dyDescent="0.35">
      <c r="A2516" s="23">
        <v>298.14000000000033</v>
      </c>
    </row>
    <row r="2517" spans="1:1" x14ac:dyDescent="0.35">
      <c r="A2517" s="21">
        <v>4745.25</v>
      </c>
    </row>
    <row r="2518" spans="1:1" x14ac:dyDescent="0.35">
      <c r="A2518" s="23">
        <v>706.05000000000018</v>
      </c>
    </row>
    <row r="2519" spans="1:1" x14ac:dyDescent="0.35">
      <c r="A2519" s="23">
        <v>3168.25</v>
      </c>
    </row>
    <row r="2520" spans="1:1" x14ac:dyDescent="0.35">
      <c r="A2520" s="23">
        <v>4146.3500000000004</v>
      </c>
    </row>
    <row r="2521" spans="1:1" x14ac:dyDescent="0.35">
      <c r="A2521" s="21">
        <v>4747.5</v>
      </c>
    </row>
    <row r="2522" spans="1:1" x14ac:dyDescent="0.35">
      <c r="A2522" s="23">
        <v>-686.5</v>
      </c>
    </row>
    <row r="2523" spans="1:1" x14ac:dyDescent="0.35">
      <c r="A2523" s="21">
        <v>4752</v>
      </c>
    </row>
    <row r="2524" spans="1:1" x14ac:dyDescent="0.35">
      <c r="A2524" s="23">
        <v>-255.42000000000007</v>
      </c>
    </row>
    <row r="2525" spans="1:1" x14ac:dyDescent="0.35">
      <c r="A2525" s="23">
        <v>2932.98</v>
      </c>
    </row>
    <row r="2526" spans="1:1" x14ac:dyDescent="0.35">
      <c r="A2526" s="21">
        <v>4761</v>
      </c>
    </row>
    <row r="2527" spans="1:1" x14ac:dyDescent="0.35">
      <c r="A2527" s="23">
        <v>2466.4</v>
      </c>
    </row>
    <row r="2528" spans="1:1" x14ac:dyDescent="0.35">
      <c r="A2528" s="21">
        <v>4765.5</v>
      </c>
    </row>
    <row r="2529" spans="1:1" x14ac:dyDescent="0.35">
      <c r="A2529" s="23">
        <v>3181.86</v>
      </c>
    </row>
    <row r="2530" spans="1:1" x14ac:dyDescent="0.35">
      <c r="A2530" s="21">
        <v>4770</v>
      </c>
    </row>
    <row r="2531" spans="1:1" x14ac:dyDescent="0.35">
      <c r="A2531" s="23">
        <v>3092.59</v>
      </c>
    </row>
    <row r="2532" spans="1:1" x14ac:dyDescent="0.35">
      <c r="A2532" s="21">
        <v>4772.25</v>
      </c>
    </row>
    <row r="2533" spans="1:1" x14ac:dyDescent="0.35">
      <c r="A2533" s="23">
        <v>4138.8999999999996</v>
      </c>
    </row>
    <row r="2534" spans="1:1" x14ac:dyDescent="0.35">
      <c r="A2534" s="21">
        <v>4779</v>
      </c>
    </row>
    <row r="2535" spans="1:1" x14ac:dyDescent="0.35">
      <c r="A2535" s="23">
        <v>4013.56</v>
      </c>
    </row>
    <row r="2536" spans="1:1" x14ac:dyDescent="0.35">
      <c r="A2536" s="21">
        <v>4781.25</v>
      </c>
    </row>
    <row r="2537" spans="1:1" x14ac:dyDescent="0.35">
      <c r="A2537" s="23">
        <v>2872.77</v>
      </c>
    </row>
    <row r="2538" spans="1:1" x14ac:dyDescent="0.35">
      <c r="A2538" s="21">
        <v>4785.75</v>
      </c>
    </row>
    <row r="2539" spans="1:1" x14ac:dyDescent="0.35">
      <c r="A2539" s="23">
        <v>3684.51</v>
      </c>
    </row>
    <row r="2540" spans="1:1" x14ac:dyDescent="0.35">
      <c r="A2540" s="21">
        <v>4788</v>
      </c>
    </row>
    <row r="2541" spans="1:1" x14ac:dyDescent="0.35">
      <c r="A2541" s="23">
        <v>3340.48</v>
      </c>
    </row>
    <row r="2542" spans="1:1" x14ac:dyDescent="0.35">
      <c r="A2542" s="23">
        <v>3526</v>
      </c>
    </row>
    <row r="2543" spans="1:1" x14ac:dyDescent="0.35">
      <c r="A2543" s="21">
        <v>4794.75</v>
      </c>
    </row>
    <row r="2544" spans="1:1" x14ac:dyDescent="0.35">
      <c r="A2544" s="23">
        <v>2802.75</v>
      </c>
    </row>
    <row r="2545" spans="1:1" x14ac:dyDescent="0.35">
      <c r="A2545" s="21">
        <v>4799.25</v>
      </c>
    </row>
    <row r="2546" spans="1:1" x14ac:dyDescent="0.35">
      <c r="A2546" s="23">
        <v>1736.85</v>
      </c>
    </row>
    <row r="2547" spans="1:1" x14ac:dyDescent="0.35">
      <c r="A2547" s="21">
        <v>4803.75</v>
      </c>
    </row>
    <row r="2548" spans="1:1" x14ac:dyDescent="0.35">
      <c r="A2548" s="23">
        <v>1103.9000000000001</v>
      </c>
    </row>
    <row r="2549" spans="1:1" x14ac:dyDescent="0.35">
      <c r="A2549" s="23">
        <v>2805.8100000000004</v>
      </c>
    </row>
    <row r="2550" spans="1:1" x14ac:dyDescent="0.35">
      <c r="A2550" s="23">
        <v>3173.1899999999996</v>
      </c>
    </row>
    <row r="2551" spans="1:1" x14ac:dyDescent="0.35">
      <c r="A2551" s="21">
        <v>4806</v>
      </c>
    </row>
    <row r="2552" spans="1:1" x14ac:dyDescent="0.35">
      <c r="A2552" s="23">
        <v>2331.7799999999997</v>
      </c>
    </row>
    <row r="2553" spans="1:1" x14ac:dyDescent="0.35">
      <c r="A2553" s="21">
        <v>4808.25</v>
      </c>
    </row>
    <row r="2554" spans="1:1" x14ac:dyDescent="0.35">
      <c r="A2554" s="23">
        <v>1720.5499999999997</v>
      </c>
    </row>
    <row r="2555" spans="1:1" x14ac:dyDescent="0.35">
      <c r="A2555" s="23">
        <v>1766.85</v>
      </c>
    </row>
    <row r="2556" spans="1:1" x14ac:dyDescent="0.35">
      <c r="A2556" s="23">
        <v>4098.05</v>
      </c>
    </row>
    <row r="2557" spans="1:1" x14ac:dyDescent="0.35">
      <c r="A2557" s="21">
        <v>4817.25</v>
      </c>
    </row>
    <row r="2558" spans="1:1" x14ac:dyDescent="0.35">
      <c r="A2558" s="23">
        <v>3879.81</v>
      </c>
    </row>
    <row r="2559" spans="1:1" x14ac:dyDescent="0.35">
      <c r="A2559" s="21">
        <v>4819.5</v>
      </c>
    </row>
    <row r="2560" spans="1:1" x14ac:dyDescent="0.35">
      <c r="A2560" s="23">
        <v>-246.31999999999971</v>
      </c>
    </row>
    <row r="2561" spans="1:1" x14ac:dyDescent="0.35">
      <c r="A2561" s="21">
        <v>4821.75</v>
      </c>
    </row>
    <row r="2562" spans="1:1" x14ac:dyDescent="0.35">
      <c r="A2562" s="23">
        <v>2903.33</v>
      </c>
    </row>
    <row r="2563" spans="1:1" x14ac:dyDescent="0.35">
      <c r="A2563" s="23">
        <v>2995.63</v>
      </c>
    </row>
    <row r="2564" spans="1:1" x14ac:dyDescent="0.35">
      <c r="A2564" s="21">
        <v>4824</v>
      </c>
    </row>
    <row r="2565" spans="1:1" x14ac:dyDescent="0.35">
      <c r="A2565" s="23">
        <v>1498.12</v>
      </c>
    </row>
    <row r="2566" spans="1:1" x14ac:dyDescent="0.35">
      <c r="A2566" s="23">
        <v>2905.58</v>
      </c>
    </row>
    <row r="2567" spans="1:1" x14ac:dyDescent="0.35">
      <c r="A2567" s="21">
        <v>4828.5</v>
      </c>
    </row>
    <row r="2568" spans="1:1" x14ac:dyDescent="0.35">
      <c r="A2568" s="23">
        <v>301.59000000000015</v>
      </c>
    </row>
    <row r="2569" spans="1:1" x14ac:dyDescent="0.35">
      <c r="A2569" s="23">
        <v>2820.62</v>
      </c>
    </row>
    <row r="2570" spans="1:1" x14ac:dyDescent="0.35">
      <c r="A2570" s="23">
        <v>3302.2200000000003</v>
      </c>
    </row>
    <row r="2571" spans="1:1" x14ac:dyDescent="0.35">
      <c r="A2571" s="21">
        <v>4830.75</v>
      </c>
    </row>
    <row r="2572" spans="1:1" x14ac:dyDescent="0.35">
      <c r="A2572" s="23">
        <v>-256.09000000000015</v>
      </c>
    </row>
    <row r="2573" spans="1:1" x14ac:dyDescent="0.35">
      <c r="A2573" s="21">
        <v>4833</v>
      </c>
    </row>
    <row r="2574" spans="1:1" x14ac:dyDescent="0.35">
      <c r="A2574" s="23">
        <v>1372.4</v>
      </c>
    </row>
    <row r="2575" spans="1:1" x14ac:dyDescent="0.35">
      <c r="A2575" s="21">
        <v>4835.25</v>
      </c>
    </row>
    <row r="2576" spans="1:1" x14ac:dyDescent="0.35">
      <c r="A2576" s="23">
        <v>4159.5</v>
      </c>
    </row>
    <row r="2577" spans="1:1" x14ac:dyDescent="0.35">
      <c r="A2577" s="23">
        <v>4252.25</v>
      </c>
    </row>
    <row r="2578" spans="1:1" x14ac:dyDescent="0.35">
      <c r="A2578" s="21">
        <v>4837.5</v>
      </c>
    </row>
    <row r="2579" spans="1:1" x14ac:dyDescent="0.35">
      <c r="A2579" s="23">
        <v>1845.5</v>
      </c>
    </row>
    <row r="2580" spans="1:1" x14ac:dyDescent="0.35">
      <c r="A2580" s="21">
        <v>4839.75</v>
      </c>
    </row>
    <row r="2581" spans="1:1" x14ac:dyDescent="0.35">
      <c r="A2581" s="23">
        <v>2980.9700000000003</v>
      </c>
    </row>
    <row r="2582" spans="1:1" x14ac:dyDescent="0.35">
      <c r="A2582" s="21">
        <v>4844.25</v>
      </c>
    </row>
    <row r="2583" spans="1:1" x14ac:dyDescent="0.35">
      <c r="A2583" s="23">
        <v>2882.27</v>
      </c>
    </row>
    <row r="2584" spans="1:1" x14ac:dyDescent="0.35">
      <c r="A2584" s="23">
        <v>4200.3</v>
      </c>
    </row>
    <row r="2585" spans="1:1" x14ac:dyDescent="0.35">
      <c r="A2585" s="21">
        <v>4851</v>
      </c>
    </row>
    <row r="2586" spans="1:1" x14ac:dyDescent="0.35">
      <c r="A2586" s="23">
        <v>2514.0499999999997</v>
      </c>
    </row>
    <row r="2587" spans="1:1" x14ac:dyDescent="0.35">
      <c r="A2587" s="21">
        <v>4853.25</v>
      </c>
    </row>
    <row r="2588" spans="1:1" x14ac:dyDescent="0.35">
      <c r="A2588" s="23">
        <v>1847.65</v>
      </c>
    </row>
    <row r="2589" spans="1:1" x14ac:dyDescent="0.35">
      <c r="A2589" s="23">
        <v>3976.29</v>
      </c>
    </row>
    <row r="2590" spans="1:1" x14ac:dyDescent="0.35">
      <c r="A2590" s="21">
        <v>4860</v>
      </c>
    </row>
    <row r="2591" spans="1:1" x14ac:dyDescent="0.35">
      <c r="A2591" s="23">
        <v>2097.9</v>
      </c>
    </row>
    <row r="2592" spans="1:1" x14ac:dyDescent="0.35">
      <c r="A2592" s="21">
        <v>4864.5</v>
      </c>
    </row>
    <row r="2593" spans="1:1" x14ac:dyDescent="0.35">
      <c r="A2593" s="23">
        <v>2003.9399999999996</v>
      </c>
    </row>
    <row r="2594" spans="1:1" x14ac:dyDescent="0.35">
      <c r="A2594" s="21">
        <v>4873.5</v>
      </c>
    </row>
    <row r="2595" spans="1:1" x14ac:dyDescent="0.35">
      <c r="A2595" s="23">
        <v>3074.0600000000004</v>
      </c>
    </row>
    <row r="2596" spans="1:1" x14ac:dyDescent="0.35">
      <c r="A2596" s="21">
        <v>4875.75</v>
      </c>
    </row>
    <row r="2597" spans="1:1" x14ac:dyDescent="0.35">
      <c r="A2597" s="23">
        <v>4287.45</v>
      </c>
    </row>
    <row r="2598" spans="1:1" x14ac:dyDescent="0.35">
      <c r="A2598" s="21">
        <v>4878</v>
      </c>
    </row>
    <row r="2599" spans="1:1" x14ac:dyDescent="0.35">
      <c r="A2599" s="23">
        <v>3996</v>
      </c>
    </row>
    <row r="2600" spans="1:1" x14ac:dyDescent="0.35">
      <c r="A2600" s="21">
        <v>4887</v>
      </c>
    </row>
    <row r="2601" spans="1:1" x14ac:dyDescent="0.35">
      <c r="A2601" s="23">
        <v>3263.52</v>
      </c>
    </row>
    <row r="2602" spans="1:1" x14ac:dyDescent="0.35">
      <c r="A2602" s="21">
        <v>4891.5</v>
      </c>
    </row>
    <row r="2603" spans="1:1" x14ac:dyDescent="0.35">
      <c r="A2603" s="23">
        <v>729.90000000000055</v>
      </c>
    </row>
    <row r="2604" spans="1:1" x14ac:dyDescent="0.35">
      <c r="A2604" s="21">
        <v>4893.75</v>
      </c>
    </row>
    <row r="2605" spans="1:1" x14ac:dyDescent="0.35">
      <c r="A2605" s="23">
        <v>732.15000000000055</v>
      </c>
    </row>
    <row r="2606" spans="1:1" x14ac:dyDescent="0.35">
      <c r="A2606" s="23">
        <v>1544.25</v>
      </c>
    </row>
    <row r="2607" spans="1:1" x14ac:dyDescent="0.35">
      <c r="A2607" s="21">
        <v>4896</v>
      </c>
    </row>
    <row r="2608" spans="1:1" x14ac:dyDescent="0.35">
      <c r="A2608" s="23">
        <v>734.40000000000055</v>
      </c>
    </row>
    <row r="2609" spans="1:1" x14ac:dyDescent="0.35">
      <c r="A2609" s="23">
        <v>2954.45</v>
      </c>
    </row>
    <row r="2610" spans="1:1" x14ac:dyDescent="0.35">
      <c r="A2610" s="21">
        <v>4900.5</v>
      </c>
    </row>
    <row r="2611" spans="1:1" x14ac:dyDescent="0.35">
      <c r="A2611" s="23">
        <v>2015.2799999999997</v>
      </c>
    </row>
    <row r="2612" spans="1:1" x14ac:dyDescent="0.35">
      <c r="A2612" s="21">
        <v>4905</v>
      </c>
    </row>
    <row r="2613" spans="1:1" x14ac:dyDescent="0.35">
      <c r="A2613" s="23">
        <v>4253.1000000000004</v>
      </c>
    </row>
    <row r="2614" spans="1:1" x14ac:dyDescent="0.35">
      <c r="A2614" s="21">
        <v>4907.25</v>
      </c>
    </row>
    <row r="2615" spans="1:1" x14ac:dyDescent="0.35">
      <c r="A2615" s="23">
        <v>2211.0899999999997</v>
      </c>
    </row>
    <row r="2616" spans="1:1" x14ac:dyDescent="0.35">
      <c r="A2616" s="23">
        <v>3048.98</v>
      </c>
    </row>
    <row r="2617" spans="1:1" x14ac:dyDescent="0.35">
      <c r="A2617" s="21">
        <v>4909.5</v>
      </c>
    </row>
    <row r="2618" spans="1:1" x14ac:dyDescent="0.35">
      <c r="A2618" s="23">
        <v>3184.2200000000003</v>
      </c>
    </row>
    <row r="2619" spans="1:1" x14ac:dyDescent="0.35">
      <c r="A2619" s="21">
        <v>4911.75</v>
      </c>
    </row>
    <row r="2620" spans="1:1" x14ac:dyDescent="0.35">
      <c r="A2620" s="23">
        <v>3217.11</v>
      </c>
    </row>
    <row r="2621" spans="1:1" x14ac:dyDescent="0.35">
      <c r="A2621" s="21">
        <v>4918.5</v>
      </c>
    </row>
    <row r="2622" spans="1:1" x14ac:dyDescent="0.35">
      <c r="A2622" s="23">
        <v>2880.8</v>
      </c>
    </row>
    <row r="2623" spans="1:1" x14ac:dyDescent="0.35">
      <c r="A2623" s="23">
        <v>3543.8999999999996</v>
      </c>
    </row>
    <row r="2624" spans="1:1" x14ac:dyDescent="0.35">
      <c r="A2624" s="21">
        <v>4927.5</v>
      </c>
    </row>
    <row r="2625" spans="1:1" x14ac:dyDescent="0.35">
      <c r="A2625" s="23">
        <v>4201.3999999999996</v>
      </c>
    </row>
    <row r="2626" spans="1:1" x14ac:dyDescent="0.35">
      <c r="A2626" s="21">
        <v>4929.75</v>
      </c>
    </row>
    <row r="2627" spans="1:1" x14ac:dyDescent="0.35">
      <c r="A2627" s="23">
        <v>3439.07</v>
      </c>
    </row>
    <row r="2628" spans="1:1" x14ac:dyDescent="0.35">
      <c r="A2628" s="21">
        <v>4932</v>
      </c>
    </row>
    <row r="2629" spans="1:1" x14ac:dyDescent="0.35">
      <c r="A2629" s="23">
        <v>2770.14</v>
      </c>
    </row>
    <row r="2630" spans="1:1" x14ac:dyDescent="0.35">
      <c r="A2630" s="23">
        <v>2922.2</v>
      </c>
    </row>
    <row r="2631" spans="1:1" x14ac:dyDescent="0.35">
      <c r="A2631" s="21">
        <v>4938.75</v>
      </c>
    </row>
    <row r="2632" spans="1:1" x14ac:dyDescent="0.35">
      <c r="A2632" s="23">
        <v>2220.65</v>
      </c>
    </row>
    <row r="2633" spans="1:1" x14ac:dyDescent="0.35">
      <c r="A2633" s="21">
        <v>4941</v>
      </c>
    </row>
    <row r="2634" spans="1:1" x14ac:dyDescent="0.35">
      <c r="A2634" s="23">
        <v>227.72000000000025</v>
      </c>
    </row>
    <row r="2635" spans="1:1" x14ac:dyDescent="0.35">
      <c r="A2635" s="23">
        <v>3172.75</v>
      </c>
    </row>
    <row r="2636" spans="1:1" x14ac:dyDescent="0.35">
      <c r="A2636" s="21">
        <v>4943.25</v>
      </c>
    </row>
    <row r="2637" spans="1:1" x14ac:dyDescent="0.35">
      <c r="A2637" s="23">
        <v>2956.38</v>
      </c>
    </row>
    <row r="2638" spans="1:1" x14ac:dyDescent="0.35">
      <c r="A2638" s="21">
        <v>4954.5</v>
      </c>
    </row>
    <row r="2639" spans="1:1" x14ac:dyDescent="0.35">
      <c r="A2639" s="23">
        <v>1887.7000000000003</v>
      </c>
    </row>
    <row r="2640" spans="1:1" x14ac:dyDescent="0.35">
      <c r="A2640" s="23">
        <v>2678.28</v>
      </c>
    </row>
    <row r="2641" spans="1:1" x14ac:dyDescent="0.35">
      <c r="A2641" s="21">
        <v>4956.75</v>
      </c>
    </row>
    <row r="2642" spans="1:1" x14ac:dyDescent="0.35">
      <c r="A2642" s="23">
        <v>3039.71</v>
      </c>
    </row>
    <row r="2643" spans="1:1" x14ac:dyDescent="0.35">
      <c r="A2643" s="21">
        <v>4961.25</v>
      </c>
    </row>
    <row r="2644" spans="1:1" x14ac:dyDescent="0.35">
      <c r="A2644" s="23">
        <v>2240.4299999999998</v>
      </c>
    </row>
    <row r="2645" spans="1:1" x14ac:dyDescent="0.35">
      <c r="A2645" s="23">
        <v>3191.9300000000003</v>
      </c>
    </row>
    <row r="2646" spans="1:1" x14ac:dyDescent="0.35">
      <c r="A2646" s="21">
        <v>4963.5</v>
      </c>
    </row>
    <row r="2647" spans="1:1" x14ac:dyDescent="0.35">
      <c r="A2647" s="23">
        <v>902.30000000000018</v>
      </c>
    </row>
    <row r="2648" spans="1:1" x14ac:dyDescent="0.35">
      <c r="A2648" s="23">
        <v>1889.9</v>
      </c>
    </row>
    <row r="2649" spans="1:1" x14ac:dyDescent="0.35">
      <c r="A2649" s="21">
        <v>4965.75</v>
      </c>
    </row>
    <row r="2650" spans="1:1" x14ac:dyDescent="0.35">
      <c r="A2650" s="23">
        <v>-2496.3499999999995</v>
      </c>
    </row>
    <row r="2651" spans="1:1" x14ac:dyDescent="0.35">
      <c r="A2651" s="23">
        <v>2608.5500000000002</v>
      </c>
    </row>
    <row r="2652" spans="1:1" x14ac:dyDescent="0.35">
      <c r="A2652" s="23">
        <v>3081.76</v>
      </c>
    </row>
    <row r="2653" spans="1:1" x14ac:dyDescent="0.35">
      <c r="A2653" s="21">
        <v>4968</v>
      </c>
    </row>
    <row r="2654" spans="1:1" x14ac:dyDescent="0.35">
      <c r="A2654" s="23">
        <v>4339.95</v>
      </c>
    </row>
    <row r="2655" spans="1:1" x14ac:dyDescent="0.35">
      <c r="A2655" s="21">
        <v>4970.25</v>
      </c>
    </row>
    <row r="2656" spans="1:1" x14ac:dyDescent="0.35">
      <c r="A2656" s="23">
        <v>2992.19</v>
      </c>
    </row>
    <row r="2657" spans="1:1" x14ac:dyDescent="0.35">
      <c r="A2657" s="21">
        <v>4974.75</v>
      </c>
    </row>
    <row r="2658" spans="1:1" x14ac:dyDescent="0.35">
      <c r="A2658" s="23">
        <v>2791.85</v>
      </c>
    </row>
    <row r="2659" spans="1:1" x14ac:dyDescent="0.35">
      <c r="A2659" s="23">
        <v>3138.79</v>
      </c>
    </row>
    <row r="2660" spans="1:1" x14ac:dyDescent="0.35">
      <c r="A2660" s="21">
        <v>4977</v>
      </c>
    </row>
    <row r="2661" spans="1:1" x14ac:dyDescent="0.35">
      <c r="A2661" s="23">
        <v>2578.4499999999998</v>
      </c>
    </row>
    <row r="2662" spans="1:1" x14ac:dyDescent="0.35">
      <c r="A2662" s="23">
        <v>4110.12</v>
      </c>
    </row>
    <row r="2663" spans="1:1" x14ac:dyDescent="0.35">
      <c r="A2663" s="21">
        <v>4979.25</v>
      </c>
    </row>
    <row r="2664" spans="1:1" x14ac:dyDescent="0.35">
      <c r="A2664" s="23">
        <v>781.11000000000058</v>
      </c>
    </row>
    <row r="2665" spans="1:1" x14ac:dyDescent="0.35">
      <c r="A2665" s="23">
        <v>1144.6500000000001</v>
      </c>
    </row>
    <row r="2666" spans="1:1" x14ac:dyDescent="0.35">
      <c r="A2666" s="23">
        <v>1160.46</v>
      </c>
    </row>
    <row r="2667" spans="1:1" x14ac:dyDescent="0.35">
      <c r="A2667" s="21">
        <v>4981.5</v>
      </c>
    </row>
    <row r="2668" spans="1:1" x14ac:dyDescent="0.35">
      <c r="A2668" s="23">
        <v>2913.98</v>
      </c>
    </row>
    <row r="2669" spans="1:1" x14ac:dyDescent="0.35">
      <c r="A2669" s="23">
        <v>4350.8</v>
      </c>
    </row>
    <row r="2670" spans="1:1" x14ac:dyDescent="0.35">
      <c r="A2670" s="21">
        <v>4983.75</v>
      </c>
    </row>
    <row r="2671" spans="1:1" x14ac:dyDescent="0.35">
      <c r="A2671" s="23">
        <v>2332.86</v>
      </c>
    </row>
    <row r="2672" spans="1:1" x14ac:dyDescent="0.35">
      <c r="A2672" s="21">
        <v>4986</v>
      </c>
    </row>
    <row r="2673" spans="1:1" x14ac:dyDescent="0.35">
      <c r="A2673" s="23">
        <v>2551.2599999999998</v>
      </c>
    </row>
    <row r="2674" spans="1:1" x14ac:dyDescent="0.35">
      <c r="A2674" s="21">
        <v>4995</v>
      </c>
    </row>
    <row r="2675" spans="1:1" x14ac:dyDescent="0.35">
      <c r="A2675" s="23">
        <v>4075</v>
      </c>
    </row>
    <row r="2676" spans="1:1" x14ac:dyDescent="0.35">
      <c r="A2676" s="21">
        <v>4997.25</v>
      </c>
    </row>
    <row r="2677" spans="1:1" x14ac:dyDescent="0.35">
      <c r="A2677" s="23">
        <v>2251.77</v>
      </c>
    </row>
    <row r="2678" spans="1:1" x14ac:dyDescent="0.35">
      <c r="A2678" s="23">
        <v>2849.63</v>
      </c>
    </row>
    <row r="2679" spans="1:1" x14ac:dyDescent="0.35">
      <c r="A2679" s="23">
        <v>4059.81</v>
      </c>
    </row>
    <row r="2680" spans="1:1" x14ac:dyDescent="0.35">
      <c r="A2680" s="21">
        <v>5001.75</v>
      </c>
    </row>
    <row r="2681" spans="1:1" x14ac:dyDescent="0.35">
      <c r="A2681" s="23">
        <v>-3763.59</v>
      </c>
    </row>
    <row r="2682" spans="1:1" x14ac:dyDescent="0.35">
      <c r="A2682" s="23">
        <v>2249</v>
      </c>
    </row>
    <row r="2683" spans="1:1" x14ac:dyDescent="0.35">
      <c r="A2683" s="21">
        <v>5004</v>
      </c>
    </row>
    <row r="2684" spans="1:1" x14ac:dyDescent="0.35">
      <c r="A2684" s="23">
        <v>3179.1</v>
      </c>
    </row>
    <row r="2685" spans="1:1" x14ac:dyDescent="0.35">
      <c r="A2685" s="23">
        <v>4370.6499999999996</v>
      </c>
    </row>
    <row r="2686" spans="1:1" x14ac:dyDescent="0.35">
      <c r="A2686" s="21">
        <v>5010.75</v>
      </c>
    </row>
    <row r="2687" spans="1:1" x14ac:dyDescent="0.35">
      <c r="A2687" s="23">
        <v>1837.83</v>
      </c>
    </row>
    <row r="2688" spans="1:1" x14ac:dyDescent="0.35">
      <c r="A2688" s="21">
        <v>5013</v>
      </c>
    </row>
    <row r="2689" spans="1:1" x14ac:dyDescent="0.35">
      <c r="A2689" s="23">
        <v>2431.9199999999996</v>
      </c>
    </row>
    <row r="2690" spans="1:1" x14ac:dyDescent="0.35">
      <c r="A2690" s="23">
        <v>2993.98</v>
      </c>
    </row>
    <row r="2691" spans="1:1" x14ac:dyDescent="0.35">
      <c r="A2691" s="23">
        <v>3282.4800000000005</v>
      </c>
    </row>
    <row r="2692" spans="1:1" x14ac:dyDescent="0.35">
      <c r="A2692" s="21">
        <v>5015.25</v>
      </c>
    </row>
    <row r="2693" spans="1:1" x14ac:dyDescent="0.35">
      <c r="A2693" s="23">
        <v>2161.08</v>
      </c>
    </row>
    <row r="2694" spans="1:1" x14ac:dyDescent="0.35">
      <c r="A2694" s="23">
        <v>3075.02</v>
      </c>
    </row>
    <row r="2695" spans="1:1" x14ac:dyDescent="0.35">
      <c r="A2695" s="21">
        <v>5017.5</v>
      </c>
    </row>
    <row r="2696" spans="1:1" x14ac:dyDescent="0.35">
      <c r="A2696" s="23">
        <v>3168.66</v>
      </c>
    </row>
    <row r="2697" spans="1:1" x14ac:dyDescent="0.35">
      <c r="A2697" s="21">
        <v>5019.75</v>
      </c>
    </row>
    <row r="2698" spans="1:1" x14ac:dyDescent="0.35">
      <c r="A2698" s="23">
        <v>-3777.119999999999</v>
      </c>
    </row>
    <row r="2699" spans="1:1" x14ac:dyDescent="0.35">
      <c r="A2699" s="23">
        <v>749.35000000000036</v>
      </c>
    </row>
    <row r="2700" spans="1:1" x14ac:dyDescent="0.35">
      <c r="A2700" s="21">
        <v>5024.25</v>
      </c>
    </row>
    <row r="2701" spans="1:1" x14ac:dyDescent="0.35">
      <c r="A2701" s="23">
        <v>3699.15</v>
      </c>
    </row>
    <row r="2702" spans="1:1" x14ac:dyDescent="0.35">
      <c r="A2702" s="21">
        <v>5031</v>
      </c>
    </row>
    <row r="2703" spans="1:1" x14ac:dyDescent="0.35">
      <c r="A2703" s="23">
        <v>-1579.79</v>
      </c>
    </row>
    <row r="2704" spans="1:1" x14ac:dyDescent="0.35">
      <c r="A2704" s="21">
        <v>5033.25</v>
      </c>
    </row>
    <row r="2705" spans="1:1" x14ac:dyDescent="0.35">
      <c r="A2705" s="23">
        <v>2877.25</v>
      </c>
    </row>
    <row r="2706" spans="1:1" x14ac:dyDescent="0.35">
      <c r="A2706" s="21">
        <v>5042.25</v>
      </c>
    </row>
    <row r="2707" spans="1:1" x14ac:dyDescent="0.35">
      <c r="A2707" s="23">
        <v>3179.73</v>
      </c>
    </row>
    <row r="2708" spans="1:1" x14ac:dyDescent="0.35">
      <c r="A2708" s="21">
        <v>5044.5</v>
      </c>
    </row>
    <row r="2709" spans="1:1" x14ac:dyDescent="0.35">
      <c r="A2709" s="23">
        <v>2274.3599999999997</v>
      </c>
    </row>
    <row r="2710" spans="1:1" x14ac:dyDescent="0.35">
      <c r="A2710" s="23">
        <v>2822.94</v>
      </c>
    </row>
    <row r="2711" spans="1:1" x14ac:dyDescent="0.35">
      <c r="A2711" s="21">
        <v>5046.75</v>
      </c>
    </row>
    <row r="2712" spans="1:1" x14ac:dyDescent="0.35">
      <c r="A2712" s="23">
        <v>2270.9</v>
      </c>
    </row>
    <row r="2713" spans="1:1" x14ac:dyDescent="0.35">
      <c r="A2713" s="23">
        <v>4028.67</v>
      </c>
    </row>
    <row r="2714" spans="1:1" x14ac:dyDescent="0.35">
      <c r="A2714" s="23">
        <v>4104.2700000000004</v>
      </c>
    </row>
    <row r="2715" spans="1:1" x14ac:dyDescent="0.35">
      <c r="A2715" s="21">
        <v>5049</v>
      </c>
    </row>
    <row r="2716" spans="1:1" x14ac:dyDescent="0.35">
      <c r="A2716" s="23">
        <v>-847.10999999999967</v>
      </c>
    </row>
    <row r="2717" spans="1:1" x14ac:dyDescent="0.35">
      <c r="A2717" s="21">
        <v>5060.25</v>
      </c>
    </row>
    <row r="2718" spans="1:1" x14ac:dyDescent="0.35">
      <c r="A2718" s="23">
        <v>3261.11</v>
      </c>
    </row>
    <row r="2719" spans="1:1" x14ac:dyDescent="0.35">
      <c r="A2719" s="21">
        <v>5062.5</v>
      </c>
    </row>
    <row r="2720" spans="1:1" x14ac:dyDescent="0.35">
      <c r="A2720" s="23">
        <v>2889.1600000000003</v>
      </c>
    </row>
    <row r="2721" spans="1:1" x14ac:dyDescent="0.35">
      <c r="A2721" s="21">
        <v>5064.75</v>
      </c>
    </row>
    <row r="2722" spans="1:1" x14ac:dyDescent="0.35">
      <c r="A2722" s="23">
        <v>2179.89</v>
      </c>
    </row>
    <row r="2723" spans="1:1" x14ac:dyDescent="0.35">
      <c r="A2723" s="21">
        <v>5067</v>
      </c>
    </row>
    <row r="2724" spans="1:1" x14ac:dyDescent="0.35">
      <c r="A2724" s="23">
        <v>1163.0999999999999</v>
      </c>
    </row>
    <row r="2725" spans="1:1" x14ac:dyDescent="0.35">
      <c r="A2725" s="21">
        <v>5069.25</v>
      </c>
    </row>
    <row r="2726" spans="1:1" x14ac:dyDescent="0.35">
      <c r="A2726" s="23">
        <v>3200.53</v>
      </c>
    </row>
    <row r="2727" spans="1:1" x14ac:dyDescent="0.35">
      <c r="A2727" s="21">
        <v>5085</v>
      </c>
    </row>
    <row r="2728" spans="1:1" x14ac:dyDescent="0.35">
      <c r="A2728" s="23">
        <v>2973.48</v>
      </c>
    </row>
    <row r="2729" spans="1:1" x14ac:dyDescent="0.35">
      <c r="A2729" s="21">
        <v>5087.25</v>
      </c>
    </row>
    <row r="2730" spans="1:1" x14ac:dyDescent="0.35">
      <c r="A2730" s="23">
        <v>3267.5600000000004</v>
      </c>
    </row>
    <row r="2731" spans="1:1" x14ac:dyDescent="0.35">
      <c r="A2731" s="21">
        <v>5089.5</v>
      </c>
    </row>
    <row r="2732" spans="1:1" x14ac:dyDescent="0.35">
      <c r="A2732" s="23">
        <v>1186.4100000000003</v>
      </c>
    </row>
    <row r="2733" spans="1:1" x14ac:dyDescent="0.35">
      <c r="A2733" s="21">
        <v>5091.75</v>
      </c>
    </row>
    <row r="2734" spans="1:1" x14ac:dyDescent="0.35">
      <c r="A2734" s="23">
        <v>-736.92999999999938</v>
      </c>
    </row>
    <row r="2735" spans="1:1" x14ac:dyDescent="0.35">
      <c r="A2735" s="21">
        <v>5094</v>
      </c>
    </row>
    <row r="2736" spans="1:1" x14ac:dyDescent="0.35">
      <c r="A2736" s="23">
        <v>2641.5499999999997</v>
      </c>
    </row>
    <row r="2737" spans="1:1" x14ac:dyDescent="0.35">
      <c r="A2737" s="23">
        <v>3531.84</v>
      </c>
    </row>
    <row r="2738" spans="1:1" x14ac:dyDescent="0.35">
      <c r="A2738" s="21">
        <v>5096.25</v>
      </c>
    </row>
    <row r="2739" spans="1:1" x14ac:dyDescent="0.35">
      <c r="A2739" s="23">
        <v>2474.0699999999997</v>
      </c>
    </row>
    <row r="2740" spans="1:1" x14ac:dyDescent="0.35">
      <c r="A2740" s="23">
        <v>3068.49</v>
      </c>
    </row>
    <row r="2741" spans="1:1" x14ac:dyDescent="0.35">
      <c r="A2741" s="21">
        <v>5100.75</v>
      </c>
    </row>
    <row r="2742" spans="1:1" x14ac:dyDescent="0.35">
      <c r="A2742" s="23">
        <v>1245.1500000000001</v>
      </c>
    </row>
    <row r="2743" spans="1:1" x14ac:dyDescent="0.35">
      <c r="A2743" s="21">
        <v>5103</v>
      </c>
    </row>
    <row r="2744" spans="1:1" x14ac:dyDescent="0.35">
      <c r="A2744" s="23">
        <v>1453.6400000000003</v>
      </c>
    </row>
    <row r="2745" spans="1:1" x14ac:dyDescent="0.35">
      <c r="A2745" s="23">
        <v>3051.83</v>
      </c>
    </row>
    <row r="2746" spans="1:1" x14ac:dyDescent="0.35">
      <c r="A2746" s="23">
        <v>3309.34</v>
      </c>
    </row>
    <row r="2747" spans="1:1" x14ac:dyDescent="0.35">
      <c r="A2747" s="21">
        <v>5105.25</v>
      </c>
    </row>
    <row r="2748" spans="1:1" x14ac:dyDescent="0.35">
      <c r="A2748" s="23">
        <v>3169.82</v>
      </c>
    </row>
    <row r="2749" spans="1:1" x14ac:dyDescent="0.35">
      <c r="A2749" s="21">
        <v>5107.5</v>
      </c>
    </row>
    <row r="2750" spans="1:1" x14ac:dyDescent="0.35">
      <c r="A2750" s="23">
        <v>2297</v>
      </c>
    </row>
    <row r="2751" spans="1:1" x14ac:dyDescent="0.35">
      <c r="A2751" s="21">
        <v>5114.25</v>
      </c>
    </row>
    <row r="2752" spans="1:1" x14ac:dyDescent="0.35">
      <c r="A2752" s="23">
        <v>-1048.08</v>
      </c>
    </row>
    <row r="2753" spans="1:1" x14ac:dyDescent="0.35">
      <c r="A2753" s="21">
        <v>5121</v>
      </c>
    </row>
    <row r="2754" spans="1:1" x14ac:dyDescent="0.35">
      <c r="A2754" s="23">
        <v>-1615.9099999999999</v>
      </c>
    </row>
    <row r="2755" spans="1:1" x14ac:dyDescent="0.35">
      <c r="A2755" s="23">
        <v>3599.46</v>
      </c>
    </row>
    <row r="2756" spans="1:1" x14ac:dyDescent="0.35">
      <c r="A2756" s="21">
        <v>5125.5</v>
      </c>
    </row>
    <row r="2757" spans="1:1" x14ac:dyDescent="0.35">
      <c r="A2757" s="23">
        <v>1377.6799999999998</v>
      </c>
    </row>
    <row r="2758" spans="1:1" x14ac:dyDescent="0.35">
      <c r="A2758" s="21">
        <v>5127.75</v>
      </c>
    </row>
    <row r="2759" spans="1:1" x14ac:dyDescent="0.35">
      <c r="A2759" s="23">
        <v>4129.83</v>
      </c>
    </row>
    <row r="2760" spans="1:1" x14ac:dyDescent="0.35">
      <c r="A2760" s="21">
        <v>5130</v>
      </c>
    </row>
    <row r="2761" spans="1:1" x14ac:dyDescent="0.35">
      <c r="A2761" s="23">
        <v>3002.84</v>
      </c>
    </row>
    <row r="2762" spans="1:1" x14ac:dyDescent="0.35">
      <c r="A2762" s="23">
        <v>3161.88</v>
      </c>
    </row>
    <row r="2763" spans="1:1" x14ac:dyDescent="0.35">
      <c r="A2763" s="21">
        <v>5139</v>
      </c>
    </row>
    <row r="2764" spans="1:1" x14ac:dyDescent="0.35">
      <c r="A2764" s="23">
        <v>-281.48999999999978</v>
      </c>
    </row>
    <row r="2765" spans="1:1" x14ac:dyDescent="0.35">
      <c r="A2765" s="23">
        <v>3300.02</v>
      </c>
    </row>
    <row r="2766" spans="1:1" x14ac:dyDescent="0.35">
      <c r="A2766" s="21">
        <v>5141.25</v>
      </c>
    </row>
    <row r="2767" spans="1:1" x14ac:dyDescent="0.35">
      <c r="A2767" s="23">
        <v>2404.23</v>
      </c>
    </row>
    <row r="2768" spans="1:1" x14ac:dyDescent="0.35">
      <c r="A2768" s="21">
        <v>5152.5</v>
      </c>
    </row>
    <row r="2769" spans="1:1" x14ac:dyDescent="0.35">
      <c r="A2769" s="23">
        <v>1860.42</v>
      </c>
    </row>
    <row r="2770" spans="1:1" x14ac:dyDescent="0.35">
      <c r="A2770" s="23">
        <v>4324.5</v>
      </c>
    </row>
    <row r="2771" spans="1:1" x14ac:dyDescent="0.35">
      <c r="A2771" s="21">
        <v>5154.75</v>
      </c>
    </row>
    <row r="2772" spans="1:1" x14ac:dyDescent="0.35">
      <c r="A2772" s="23">
        <v>3077.86</v>
      </c>
    </row>
    <row r="2773" spans="1:1" x14ac:dyDescent="0.35">
      <c r="A2773" s="21">
        <v>5157</v>
      </c>
    </row>
    <row r="2774" spans="1:1" x14ac:dyDescent="0.35">
      <c r="A2774" s="23">
        <v>1203.33</v>
      </c>
    </row>
    <row r="2775" spans="1:1" x14ac:dyDescent="0.35">
      <c r="A2775" s="23">
        <v>2784.33</v>
      </c>
    </row>
    <row r="2776" spans="1:1" x14ac:dyDescent="0.35">
      <c r="A2776" s="23">
        <v>3178.94</v>
      </c>
    </row>
    <row r="2777" spans="1:1" x14ac:dyDescent="0.35">
      <c r="A2777" s="21">
        <v>5161.5</v>
      </c>
    </row>
    <row r="2778" spans="1:1" x14ac:dyDescent="0.35">
      <c r="A2778" s="23">
        <v>3412.4399999999996</v>
      </c>
    </row>
    <row r="2779" spans="1:1" x14ac:dyDescent="0.35">
      <c r="A2779" s="21">
        <v>5163.75</v>
      </c>
    </row>
    <row r="2780" spans="1:1" x14ac:dyDescent="0.35">
      <c r="A2780" s="23">
        <v>3952.23</v>
      </c>
    </row>
    <row r="2781" spans="1:1" x14ac:dyDescent="0.35">
      <c r="A2781" s="21">
        <v>5172.75</v>
      </c>
    </row>
    <row r="2782" spans="1:1" x14ac:dyDescent="0.35">
      <c r="A2782" s="23">
        <v>3452.99</v>
      </c>
    </row>
    <row r="2783" spans="1:1" x14ac:dyDescent="0.35">
      <c r="A2783" s="21">
        <v>5177.25</v>
      </c>
    </row>
    <row r="2784" spans="1:1" x14ac:dyDescent="0.35">
      <c r="A2784" s="23">
        <v>3268.77</v>
      </c>
    </row>
    <row r="2785" spans="1:1" x14ac:dyDescent="0.35">
      <c r="A2785" s="21">
        <v>5181.75</v>
      </c>
    </row>
    <row r="2786" spans="1:1" x14ac:dyDescent="0.35">
      <c r="A2786" s="23">
        <v>-1064.8800000000001</v>
      </c>
    </row>
    <row r="2787" spans="1:1" x14ac:dyDescent="0.35">
      <c r="A2787" s="23">
        <v>3477.51</v>
      </c>
    </row>
    <row r="2788" spans="1:1" x14ac:dyDescent="0.35">
      <c r="A2788" s="21">
        <v>5186.25</v>
      </c>
    </row>
    <row r="2789" spans="1:1" x14ac:dyDescent="0.35">
      <c r="A2789" s="23">
        <v>3270.61</v>
      </c>
    </row>
    <row r="2790" spans="1:1" x14ac:dyDescent="0.35">
      <c r="A2790" s="21">
        <v>5190.75</v>
      </c>
    </row>
    <row r="2791" spans="1:1" x14ac:dyDescent="0.35">
      <c r="A2791" s="23">
        <v>2334.0499999999997</v>
      </c>
    </row>
    <row r="2792" spans="1:1" x14ac:dyDescent="0.35">
      <c r="A2792" s="23">
        <v>3123.23</v>
      </c>
    </row>
    <row r="2793" spans="1:1" x14ac:dyDescent="0.35">
      <c r="A2793" s="21">
        <v>5193</v>
      </c>
    </row>
    <row r="2794" spans="1:1" x14ac:dyDescent="0.35">
      <c r="A2794" s="23">
        <v>2143.3799999999997</v>
      </c>
    </row>
    <row r="2795" spans="1:1" x14ac:dyDescent="0.35">
      <c r="A2795" s="21">
        <v>5195.25</v>
      </c>
    </row>
    <row r="2796" spans="1:1" x14ac:dyDescent="0.35">
      <c r="A2796" s="23">
        <v>322.71000000000004</v>
      </c>
    </row>
    <row r="2797" spans="1:1" x14ac:dyDescent="0.35">
      <c r="A2797" s="23">
        <v>3468.8500000000004</v>
      </c>
    </row>
    <row r="2798" spans="1:1" x14ac:dyDescent="0.35">
      <c r="A2798" s="21">
        <v>5197.5</v>
      </c>
    </row>
    <row r="2799" spans="1:1" x14ac:dyDescent="0.35">
      <c r="A2799" s="23">
        <v>-267.69999999999982</v>
      </c>
    </row>
    <row r="2800" spans="1:1" x14ac:dyDescent="0.35">
      <c r="A2800" s="21">
        <v>5199.75</v>
      </c>
    </row>
    <row r="2801" spans="1:1" x14ac:dyDescent="0.35">
      <c r="A2801" s="23">
        <v>2662.71</v>
      </c>
    </row>
    <row r="2802" spans="1:1" x14ac:dyDescent="0.35">
      <c r="A2802" s="21">
        <v>5202</v>
      </c>
    </row>
    <row r="2803" spans="1:1" x14ac:dyDescent="0.35">
      <c r="A2803" s="23">
        <v>242.76000000000022</v>
      </c>
    </row>
    <row r="2804" spans="1:1" x14ac:dyDescent="0.35">
      <c r="A2804" s="21">
        <v>5206.5</v>
      </c>
    </row>
    <row r="2805" spans="1:1" x14ac:dyDescent="0.35">
      <c r="A2805" s="23">
        <v>814.47000000000025</v>
      </c>
    </row>
    <row r="2806" spans="1:1" x14ac:dyDescent="0.35">
      <c r="A2806" s="21">
        <v>5208.75</v>
      </c>
    </row>
    <row r="2807" spans="1:1" x14ac:dyDescent="0.35">
      <c r="A2807" s="23">
        <v>142.75</v>
      </c>
    </row>
    <row r="2808" spans="1:1" x14ac:dyDescent="0.35">
      <c r="A2808" s="23">
        <v>3131.29</v>
      </c>
    </row>
    <row r="2809" spans="1:1" x14ac:dyDescent="0.35">
      <c r="A2809" s="21">
        <v>5211</v>
      </c>
    </row>
    <row r="2810" spans="1:1" x14ac:dyDescent="0.35">
      <c r="A2810" s="23">
        <v>3133.54</v>
      </c>
    </row>
    <row r="2811" spans="1:1" x14ac:dyDescent="0.35">
      <c r="A2811" s="23">
        <v>3292.58</v>
      </c>
    </row>
    <row r="2812" spans="1:1" x14ac:dyDescent="0.35">
      <c r="A2812" s="21">
        <v>5213.25</v>
      </c>
    </row>
    <row r="2813" spans="1:1" x14ac:dyDescent="0.35">
      <c r="A2813" s="23">
        <v>147.25</v>
      </c>
    </row>
    <row r="2814" spans="1:1" x14ac:dyDescent="0.35">
      <c r="A2814" s="23">
        <v>1867.6</v>
      </c>
    </row>
    <row r="2815" spans="1:1" x14ac:dyDescent="0.35">
      <c r="A2815" s="21">
        <v>5217.75</v>
      </c>
    </row>
    <row r="2816" spans="1:1" x14ac:dyDescent="0.35">
      <c r="A2816" s="23">
        <v>3050.83</v>
      </c>
    </row>
    <row r="2817" spans="1:1" x14ac:dyDescent="0.35">
      <c r="A2817" s="21">
        <v>5220</v>
      </c>
    </row>
    <row r="2818" spans="1:1" x14ac:dyDescent="0.35">
      <c r="A2818" s="23">
        <v>2743.28</v>
      </c>
    </row>
    <row r="2819" spans="1:1" x14ac:dyDescent="0.35">
      <c r="A2819" s="23">
        <v>3117.39</v>
      </c>
    </row>
    <row r="2820" spans="1:1" x14ac:dyDescent="0.35">
      <c r="A2820" s="23">
        <v>3291.6400000000003</v>
      </c>
    </row>
    <row r="2821" spans="1:1" x14ac:dyDescent="0.35">
      <c r="A2821" s="21">
        <v>5224.5</v>
      </c>
    </row>
    <row r="2822" spans="1:1" x14ac:dyDescent="0.35">
      <c r="A2822" s="23">
        <v>3384.76</v>
      </c>
    </row>
    <row r="2823" spans="1:1" x14ac:dyDescent="0.35">
      <c r="A2823" s="21">
        <v>5226.75</v>
      </c>
    </row>
    <row r="2824" spans="1:1" x14ac:dyDescent="0.35">
      <c r="A2824" s="23">
        <v>1989.9500000000003</v>
      </c>
    </row>
    <row r="2825" spans="1:1" x14ac:dyDescent="0.35">
      <c r="A2825" s="23">
        <v>3139.35</v>
      </c>
    </row>
    <row r="2826" spans="1:1" x14ac:dyDescent="0.35">
      <c r="A2826" s="21">
        <v>5231.25</v>
      </c>
    </row>
    <row r="2827" spans="1:1" x14ac:dyDescent="0.35">
      <c r="A2827" s="23">
        <v>3223.37</v>
      </c>
    </row>
    <row r="2828" spans="1:1" x14ac:dyDescent="0.35">
      <c r="A2828" s="21">
        <v>5233.5</v>
      </c>
    </row>
    <row r="2829" spans="1:1" x14ac:dyDescent="0.35">
      <c r="A2829" s="23">
        <v>1275.9000000000001</v>
      </c>
    </row>
    <row r="2830" spans="1:1" x14ac:dyDescent="0.35">
      <c r="A2830" s="23">
        <v>3374.7200000000003</v>
      </c>
    </row>
    <row r="2831" spans="1:1" x14ac:dyDescent="0.35">
      <c r="A2831" s="21">
        <v>5235.75</v>
      </c>
    </row>
    <row r="2832" spans="1:1" x14ac:dyDescent="0.35">
      <c r="A2832" s="23">
        <v>3148.35</v>
      </c>
    </row>
    <row r="2833" spans="1:1" x14ac:dyDescent="0.35">
      <c r="A2833" s="21">
        <v>5240.25</v>
      </c>
    </row>
    <row r="2834" spans="1:1" x14ac:dyDescent="0.35">
      <c r="A2834" s="23">
        <v>1670.25</v>
      </c>
    </row>
    <row r="2835" spans="1:1" x14ac:dyDescent="0.35">
      <c r="A2835" s="21">
        <v>5242.5</v>
      </c>
    </row>
    <row r="2836" spans="1:1" x14ac:dyDescent="0.35">
      <c r="A2836" s="23">
        <v>327.8100000000004</v>
      </c>
    </row>
    <row r="2837" spans="1:1" x14ac:dyDescent="0.35">
      <c r="A2837" s="21">
        <v>5244.75</v>
      </c>
    </row>
    <row r="2838" spans="1:1" x14ac:dyDescent="0.35">
      <c r="A2838" s="23">
        <v>2548.5899999999997</v>
      </c>
    </row>
    <row r="2839" spans="1:1" x14ac:dyDescent="0.35">
      <c r="A2839" s="21">
        <v>5249.25</v>
      </c>
    </row>
    <row r="2840" spans="1:1" x14ac:dyDescent="0.35">
      <c r="A2840" s="23">
        <v>1648.8899999999999</v>
      </c>
    </row>
    <row r="2841" spans="1:1" x14ac:dyDescent="0.35">
      <c r="A2841" s="23">
        <v>2544.87</v>
      </c>
    </row>
    <row r="2842" spans="1:1" x14ac:dyDescent="0.35">
      <c r="A2842" s="23">
        <v>3334.29</v>
      </c>
    </row>
    <row r="2843" spans="1:1" x14ac:dyDescent="0.35">
      <c r="A2843" s="21">
        <v>5251.5</v>
      </c>
    </row>
    <row r="2844" spans="1:1" x14ac:dyDescent="0.35">
      <c r="A2844" s="23">
        <v>4327.82</v>
      </c>
    </row>
    <row r="2845" spans="1:1" x14ac:dyDescent="0.35">
      <c r="A2845" s="21">
        <v>5253.75</v>
      </c>
    </row>
    <row r="2846" spans="1:1" x14ac:dyDescent="0.35">
      <c r="A2846" s="23">
        <v>3334.05</v>
      </c>
    </row>
    <row r="2847" spans="1:1" x14ac:dyDescent="0.35">
      <c r="A2847" s="21">
        <v>5256</v>
      </c>
    </row>
    <row r="2848" spans="1:1" x14ac:dyDescent="0.35">
      <c r="A2848" s="23">
        <v>3158.6600000000003</v>
      </c>
    </row>
    <row r="2849" spans="1:1" x14ac:dyDescent="0.35">
      <c r="A2849" s="23">
        <v>3170.25</v>
      </c>
    </row>
    <row r="2850" spans="1:1" x14ac:dyDescent="0.35">
      <c r="A2850" s="23">
        <v>3786.6</v>
      </c>
    </row>
    <row r="2851" spans="1:1" x14ac:dyDescent="0.35">
      <c r="A2851" s="21">
        <v>5258.25</v>
      </c>
    </row>
    <row r="2852" spans="1:1" x14ac:dyDescent="0.35">
      <c r="A2852" s="23">
        <v>2553.87</v>
      </c>
    </row>
    <row r="2853" spans="1:1" x14ac:dyDescent="0.35">
      <c r="A2853" s="23">
        <v>3001.32</v>
      </c>
    </row>
    <row r="2854" spans="1:1" x14ac:dyDescent="0.35">
      <c r="A2854" s="21">
        <v>5260.5</v>
      </c>
    </row>
    <row r="2855" spans="1:1" x14ac:dyDescent="0.35">
      <c r="A2855" s="23">
        <v>3391.78</v>
      </c>
    </row>
    <row r="2856" spans="1:1" x14ac:dyDescent="0.35">
      <c r="A2856" s="21">
        <v>5262.75</v>
      </c>
    </row>
    <row r="2857" spans="1:1" x14ac:dyDescent="0.35">
      <c r="A2857" s="23">
        <v>-1652.83</v>
      </c>
    </row>
    <row r="2858" spans="1:1" x14ac:dyDescent="0.35">
      <c r="A2858" s="21">
        <v>5265</v>
      </c>
    </row>
    <row r="2859" spans="1:1" x14ac:dyDescent="0.35">
      <c r="A2859" s="23">
        <v>4528.3</v>
      </c>
    </row>
    <row r="2860" spans="1:1" x14ac:dyDescent="0.35">
      <c r="A2860" s="21">
        <v>5267.25</v>
      </c>
    </row>
    <row r="2861" spans="1:1" x14ac:dyDescent="0.35">
      <c r="A2861" s="23">
        <v>2843.1400000000003</v>
      </c>
    </row>
    <row r="2862" spans="1:1" x14ac:dyDescent="0.35">
      <c r="A2862" s="23">
        <v>3249.4300000000003</v>
      </c>
    </row>
    <row r="2863" spans="1:1" x14ac:dyDescent="0.35">
      <c r="A2863" s="21">
        <v>5269.5</v>
      </c>
    </row>
    <row r="2864" spans="1:1" x14ac:dyDescent="0.35">
      <c r="A2864" s="23">
        <v>3251.6800000000003</v>
      </c>
    </row>
    <row r="2865" spans="1:1" x14ac:dyDescent="0.35">
      <c r="A2865" s="21">
        <v>5271.75</v>
      </c>
    </row>
    <row r="2866" spans="1:1" x14ac:dyDescent="0.35">
      <c r="A2866" s="23">
        <v>243.86999999999989</v>
      </c>
    </row>
    <row r="2867" spans="1:1" x14ac:dyDescent="0.35">
      <c r="A2867" s="21">
        <v>5274</v>
      </c>
    </row>
    <row r="2868" spans="1:1" x14ac:dyDescent="0.35">
      <c r="A2868" s="23">
        <v>-1662.5999999999995</v>
      </c>
    </row>
    <row r="2869" spans="1:1" x14ac:dyDescent="0.35">
      <c r="A2869" s="21">
        <v>5278.5</v>
      </c>
    </row>
    <row r="2870" spans="1:1" x14ac:dyDescent="0.35">
      <c r="A2870" s="23">
        <v>-3970.2999999999993</v>
      </c>
    </row>
    <row r="2871" spans="1:1" x14ac:dyDescent="0.35">
      <c r="A2871" s="21">
        <v>5285.25</v>
      </c>
    </row>
    <row r="2872" spans="1:1" x14ac:dyDescent="0.35">
      <c r="A2872" s="23">
        <v>-2660.3099999999995</v>
      </c>
    </row>
    <row r="2873" spans="1:1" x14ac:dyDescent="0.35">
      <c r="A2873" s="23">
        <v>3012.6299999999997</v>
      </c>
    </row>
    <row r="2874" spans="1:1" x14ac:dyDescent="0.35">
      <c r="A2874" s="21">
        <v>5287.5</v>
      </c>
    </row>
    <row r="2875" spans="1:1" x14ac:dyDescent="0.35">
      <c r="A2875" s="23">
        <v>3397.08</v>
      </c>
    </row>
    <row r="2876" spans="1:1" x14ac:dyDescent="0.35">
      <c r="A2876" s="21">
        <v>5292</v>
      </c>
    </row>
    <row r="2877" spans="1:1" x14ac:dyDescent="0.35">
      <c r="A2877" s="23">
        <v>-887.88000000000011</v>
      </c>
    </row>
    <row r="2878" spans="1:1" x14ac:dyDescent="0.35">
      <c r="A2878" s="23">
        <v>3339.84</v>
      </c>
    </row>
    <row r="2879" spans="1:1" x14ac:dyDescent="0.35">
      <c r="A2879" s="23">
        <v>3532.4</v>
      </c>
    </row>
    <row r="2880" spans="1:1" x14ac:dyDescent="0.35">
      <c r="A2880" s="23">
        <v>4004.76</v>
      </c>
    </row>
    <row r="2881" spans="1:1" x14ac:dyDescent="0.35">
      <c r="A2881" s="21">
        <v>5298.75</v>
      </c>
    </row>
    <row r="2882" spans="1:1" x14ac:dyDescent="0.35">
      <c r="A2882" s="23">
        <v>3539.15</v>
      </c>
    </row>
    <row r="2883" spans="1:1" x14ac:dyDescent="0.35">
      <c r="A2883" s="21">
        <v>5301</v>
      </c>
    </row>
    <row r="2884" spans="1:1" x14ac:dyDescent="0.35">
      <c r="A2884" s="23">
        <v>3412.4</v>
      </c>
    </row>
    <row r="2885" spans="1:1" x14ac:dyDescent="0.35">
      <c r="A2885" s="23">
        <v>4450.92</v>
      </c>
    </row>
    <row r="2886" spans="1:1" x14ac:dyDescent="0.35">
      <c r="A2886" s="21">
        <v>5303.25</v>
      </c>
    </row>
    <row r="2887" spans="1:1" x14ac:dyDescent="0.35">
      <c r="A2887" s="23">
        <v>3406.4</v>
      </c>
    </row>
    <row r="2888" spans="1:1" x14ac:dyDescent="0.35">
      <c r="A2888" s="21">
        <v>5305.5</v>
      </c>
    </row>
    <row r="2889" spans="1:1" x14ac:dyDescent="0.35">
      <c r="A2889" s="23">
        <v>3416.9</v>
      </c>
    </row>
    <row r="2890" spans="1:1" x14ac:dyDescent="0.35">
      <c r="A2890" s="21">
        <v>5307.75</v>
      </c>
    </row>
    <row r="2891" spans="1:1" x14ac:dyDescent="0.35">
      <c r="A2891" s="23">
        <v>3190.53</v>
      </c>
    </row>
    <row r="2892" spans="1:1" x14ac:dyDescent="0.35">
      <c r="A2892" s="23">
        <v>4526</v>
      </c>
    </row>
    <row r="2893" spans="1:1" x14ac:dyDescent="0.35">
      <c r="A2893" s="21">
        <v>5310</v>
      </c>
    </row>
    <row r="2894" spans="1:1" x14ac:dyDescent="0.35">
      <c r="A2894" s="23">
        <v>3192.78</v>
      </c>
    </row>
    <row r="2895" spans="1:1" x14ac:dyDescent="0.35">
      <c r="A2895" s="21">
        <v>5314.5</v>
      </c>
    </row>
    <row r="2896" spans="1:1" x14ac:dyDescent="0.35">
      <c r="A2896" s="23">
        <v>2754.25</v>
      </c>
    </row>
    <row r="2897" spans="1:1" x14ac:dyDescent="0.35">
      <c r="A2897" s="21">
        <v>5319</v>
      </c>
    </row>
    <row r="2898" spans="1:1" x14ac:dyDescent="0.35">
      <c r="A2898" s="23">
        <v>3112.32</v>
      </c>
    </row>
    <row r="2899" spans="1:1" x14ac:dyDescent="0.35">
      <c r="A2899" s="21">
        <v>5321.25</v>
      </c>
    </row>
    <row r="2900" spans="1:1" x14ac:dyDescent="0.35">
      <c r="A2900" s="23">
        <v>3422.71</v>
      </c>
    </row>
    <row r="2901" spans="1:1" x14ac:dyDescent="0.35">
      <c r="A2901" s="21">
        <v>5323.5</v>
      </c>
    </row>
    <row r="2902" spans="1:1" x14ac:dyDescent="0.35">
      <c r="A2902" s="23">
        <v>3424.96</v>
      </c>
    </row>
    <row r="2903" spans="1:1" x14ac:dyDescent="0.35">
      <c r="A2903" s="21">
        <v>5328</v>
      </c>
    </row>
    <row r="2904" spans="1:1" x14ac:dyDescent="0.35">
      <c r="A2904" s="23">
        <v>3121.32</v>
      </c>
    </row>
    <row r="2905" spans="1:1" x14ac:dyDescent="0.35">
      <c r="A2905" s="23">
        <v>3429.46</v>
      </c>
    </row>
    <row r="2906" spans="1:1" x14ac:dyDescent="0.35">
      <c r="A2906" s="21">
        <v>5334.75</v>
      </c>
    </row>
    <row r="2907" spans="1:1" x14ac:dyDescent="0.35">
      <c r="A2907" s="23">
        <v>2194.7099999999996</v>
      </c>
    </row>
    <row r="2908" spans="1:1" x14ac:dyDescent="0.35">
      <c r="A2908" s="21">
        <v>5339.25</v>
      </c>
    </row>
    <row r="2909" spans="1:1" x14ac:dyDescent="0.35">
      <c r="A2909" s="23">
        <v>1681.35</v>
      </c>
    </row>
    <row r="2910" spans="1:1" x14ac:dyDescent="0.35">
      <c r="A2910" s="23">
        <v>3122.63</v>
      </c>
    </row>
    <row r="2911" spans="1:1" x14ac:dyDescent="0.35">
      <c r="A2911" s="23">
        <v>4631.7</v>
      </c>
    </row>
    <row r="2912" spans="1:1" x14ac:dyDescent="0.35">
      <c r="A2912" s="21">
        <v>5343.75</v>
      </c>
    </row>
    <row r="2913" spans="1:1" x14ac:dyDescent="0.35">
      <c r="A2913" s="23">
        <v>3375.63</v>
      </c>
    </row>
    <row r="2914" spans="1:1" x14ac:dyDescent="0.35">
      <c r="A2914" s="21">
        <v>5348.25</v>
      </c>
    </row>
    <row r="2915" spans="1:1" x14ac:dyDescent="0.35">
      <c r="A2915" s="23">
        <v>3052.7400000000002</v>
      </c>
    </row>
    <row r="2916" spans="1:1" x14ac:dyDescent="0.35">
      <c r="A2916" s="23">
        <v>3221.09</v>
      </c>
    </row>
    <row r="2917" spans="1:1" x14ac:dyDescent="0.35">
      <c r="A2917" s="21">
        <v>5350.5</v>
      </c>
    </row>
    <row r="2918" spans="1:1" x14ac:dyDescent="0.35">
      <c r="A2918" s="23">
        <v>3133.88</v>
      </c>
    </row>
    <row r="2919" spans="1:1" x14ac:dyDescent="0.35">
      <c r="A2919" s="21">
        <v>5361.75</v>
      </c>
    </row>
    <row r="2920" spans="1:1" x14ac:dyDescent="0.35">
      <c r="A2920" s="23">
        <v>3282.38</v>
      </c>
    </row>
    <row r="2921" spans="1:1" x14ac:dyDescent="0.35">
      <c r="A2921" s="21">
        <v>5364</v>
      </c>
    </row>
    <row r="2922" spans="1:1" x14ac:dyDescent="0.35">
      <c r="A2922" s="23">
        <v>148.40000000000055</v>
      </c>
    </row>
    <row r="2923" spans="1:1" x14ac:dyDescent="0.35">
      <c r="A2923" s="21">
        <v>5366.25</v>
      </c>
    </row>
    <row r="2924" spans="1:1" x14ac:dyDescent="0.35">
      <c r="A2924" s="23">
        <v>2471.16</v>
      </c>
    </row>
    <row r="2925" spans="1:1" x14ac:dyDescent="0.35">
      <c r="A2925" s="23">
        <v>3064.31</v>
      </c>
    </row>
    <row r="2926" spans="1:1" x14ac:dyDescent="0.35">
      <c r="A2926" s="23">
        <v>3388.19</v>
      </c>
    </row>
    <row r="2927" spans="1:1" x14ac:dyDescent="0.35">
      <c r="A2927" s="23">
        <v>4687.8500000000004</v>
      </c>
    </row>
    <row r="2928" spans="1:1" x14ac:dyDescent="0.35">
      <c r="A2928" s="21">
        <v>5368.5</v>
      </c>
    </row>
    <row r="2929" spans="1:1" x14ac:dyDescent="0.35">
      <c r="A2929" s="23">
        <v>981.26000000000022</v>
      </c>
    </row>
    <row r="2930" spans="1:1" x14ac:dyDescent="0.35">
      <c r="A2930" s="21">
        <v>5370.75</v>
      </c>
    </row>
    <row r="2931" spans="1:1" x14ac:dyDescent="0.35">
      <c r="A2931" s="23">
        <v>3062.38</v>
      </c>
    </row>
    <row r="2932" spans="1:1" x14ac:dyDescent="0.35">
      <c r="A2932" s="23">
        <v>3144.19</v>
      </c>
    </row>
    <row r="2933" spans="1:1" x14ac:dyDescent="0.35">
      <c r="A2933" s="23">
        <v>3392.69</v>
      </c>
    </row>
    <row r="2934" spans="1:1" x14ac:dyDescent="0.35">
      <c r="A2934" s="21">
        <v>5373</v>
      </c>
    </row>
    <row r="2935" spans="1:1" x14ac:dyDescent="0.35">
      <c r="A2935" s="23">
        <v>2511.5699999999997</v>
      </c>
    </row>
    <row r="2936" spans="1:1" x14ac:dyDescent="0.35">
      <c r="A2936" s="21">
        <v>5375.25</v>
      </c>
    </row>
    <row r="2937" spans="1:1" x14ac:dyDescent="0.35">
      <c r="A2937" s="23">
        <v>250.13000000000011</v>
      </c>
    </row>
    <row r="2938" spans="1:1" x14ac:dyDescent="0.35">
      <c r="A2938" s="23">
        <v>3148.69</v>
      </c>
    </row>
    <row r="2939" spans="1:1" x14ac:dyDescent="0.35">
      <c r="A2939" s="21">
        <v>5377.5</v>
      </c>
    </row>
    <row r="2940" spans="1:1" x14ac:dyDescent="0.35">
      <c r="A2940" s="23">
        <v>2426.52</v>
      </c>
    </row>
    <row r="2941" spans="1:1" x14ac:dyDescent="0.35">
      <c r="A2941" s="23">
        <v>2472.1799999999998</v>
      </c>
    </row>
    <row r="2942" spans="1:1" x14ac:dyDescent="0.35">
      <c r="A2942" s="21">
        <v>5379.75</v>
      </c>
    </row>
    <row r="2943" spans="1:1" x14ac:dyDescent="0.35">
      <c r="A2943" s="23">
        <v>3212.84</v>
      </c>
    </row>
    <row r="2944" spans="1:1" x14ac:dyDescent="0.35">
      <c r="A2944" s="23">
        <v>3461.33</v>
      </c>
    </row>
    <row r="2945" spans="1:1" x14ac:dyDescent="0.35">
      <c r="A2945" s="23">
        <v>3729.2700000000004</v>
      </c>
    </row>
    <row r="2946" spans="1:1" x14ac:dyDescent="0.35">
      <c r="A2946" s="21">
        <v>5382</v>
      </c>
    </row>
    <row r="2947" spans="1:1" x14ac:dyDescent="0.35">
      <c r="A2947" s="23">
        <v>1697.5499999999997</v>
      </c>
    </row>
    <row r="2948" spans="1:1" x14ac:dyDescent="0.35">
      <c r="A2948" s="23">
        <v>3396.6400000000003</v>
      </c>
    </row>
    <row r="2949" spans="1:1" x14ac:dyDescent="0.35">
      <c r="A2949" s="21">
        <v>5384.25</v>
      </c>
    </row>
    <row r="2950" spans="1:1" x14ac:dyDescent="0.35">
      <c r="A2950" s="23">
        <v>4589.25</v>
      </c>
    </row>
    <row r="2951" spans="1:1" x14ac:dyDescent="0.35">
      <c r="A2951" s="21">
        <v>5386.5</v>
      </c>
    </row>
    <row r="2952" spans="1:1" x14ac:dyDescent="0.35">
      <c r="A2952" s="23">
        <v>3492.6499999999996</v>
      </c>
    </row>
    <row r="2953" spans="1:1" x14ac:dyDescent="0.35">
      <c r="A2953" s="23">
        <v>4705.45</v>
      </c>
    </row>
    <row r="2954" spans="1:1" x14ac:dyDescent="0.35">
      <c r="A2954" s="21">
        <v>5388.75</v>
      </c>
    </row>
    <row r="2955" spans="1:1" x14ac:dyDescent="0.35">
      <c r="A2955" s="23">
        <v>2163.66</v>
      </c>
    </row>
    <row r="2956" spans="1:1" x14ac:dyDescent="0.35">
      <c r="A2956" s="21">
        <v>5391</v>
      </c>
    </row>
    <row r="2957" spans="1:1" x14ac:dyDescent="0.35">
      <c r="A2957" s="23">
        <v>3243.96</v>
      </c>
    </row>
    <row r="2958" spans="1:1" x14ac:dyDescent="0.35">
      <c r="A2958" s="21">
        <v>5395.5</v>
      </c>
    </row>
    <row r="2959" spans="1:1" x14ac:dyDescent="0.35">
      <c r="A2959" s="23">
        <v>2142.3599999999997</v>
      </c>
    </row>
    <row r="2960" spans="1:1" x14ac:dyDescent="0.35">
      <c r="A2960" s="23">
        <v>2702.7</v>
      </c>
    </row>
    <row r="2961" spans="1:1" x14ac:dyDescent="0.35">
      <c r="A2961" s="21">
        <v>5402.25</v>
      </c>
    </row>
    <row r="2962" spans="1:1" x14ac:dyDescent="0.35">
      <c r="A2962" s="23">
        <v>3404.3100000000004</v>
      </c>
    </row>
    <row r="2963" spans="1:1" x14ac:dyDescent="0.35">
      <c r="A2963" s="23">
        <v>3430.41</v>
      </c>
    </row>
    <row r="2964" spans="1:1" x14ac:dyDescent="0.35">
      <c r="A2964" s="21">
        <v>5404.5</v>
      </c>
    </row>
    <row r="2965" spans="1:1" x14ac:dyDescent="0.35">
      <c r="A2965" s="23">
        <v>1867.65</v>
      </c>
    </row>
    <row r="2966" spans="1:1" x14ac:dyDescent="0.35">
      <c r="A2966" s="23">
        <v>3406.5600000000004</v>
      </c>
    </row>
    <row r="2967" spans="1:1" x14ac:dyDescent="0.35">
      <c r="A2967" s="21">
        <v>5406.75</v>
      </c>
    </row>
    <row r="2968" spans="1:1" x14ac:dyDescent="0.35">
      <c r="A2968" s="23">
        <v>3434.91</v>
      </c>
    </row>
    <row r="2969" spans="1:1" x14ac:dyDescent="0.35">
      <c r="A2969" s="21">
        <v>5409</v>
      </c>
    </row>
    <row r="2970" spans="1:1" x14ac:dyDescent="0.35">
      <c r="A2970" s="23">
        <v>3480.6400000000003</v>
      </c>
    </row>
    <row r="2971" spans="1:1" x14ac:dyDescent="0.35">
      <c r="A2971" s="21">
        <v>5411.25</v>
      </c>
    </row>
    <row r="2972" spans="1:1" x14ac:dyDescent="0.35">
      <c r="A2972" s="23">
        <v>4693.1000000000004</v>
      </c>
    </row>
    <row r="2973" spans="1:1" x14ac:dyDescent="0.35">
      <c r="A2973" s="21">
        <v>5413.5</v>
      </c>
    </row>
    <row r="2974" spans="1:1" x14ac:dyDescent="0.35">
      <c r="A2974" s="23">
        <v>1541.06</v>
      </c>
    </row>
    <row r="2975" spans="1:1" x14ac:dyDescent="0.35">
      <c r="A2975" s="21">
        <v>5415.75</v>
      </c>
    </row>
    <row r="2976" spans="1:1" x14ac:dyDescent="0.35">
      <c r="A2976" s="23">
        <v>3038.23</v>
      </c>
    </row>
    <row r="2977" spans="1:1" x14ac:dyDescent="0.35">
      <c r="A2977" s="21">
        <v>5420.25</v>
      </c>
    </row>
    <row r="2978" spans="1:1" x14ac:dyDescent="0.35">
      <c r="A2978" s="23">
        <v>3491.8900000000003</v>
      </c>
    </row>
    <row r="2979" spans="1:1" x14ac:dyDescent="0.35">
      <c r="A2979" s="21">
        <v>5422.5</v>
      </c>
    </row>
    <row r="2980" spans="1:1" x14ac:dyDescent="0.35">
      <c r="A2980" s="23">
        <v>1463.71</v>
      </c>
    </row>
    <row r="2981" spans="1:1" x14ac:dyDescent="0.35">
      <c r="A2981" s="23">
        <v>2927.6600000000003</v>
      </c>
    </row>
    <row r="2982" spans="1:1" x14ac:dyDescent="0.35">
      <c r="A2982" s="21">
        <v>5427</v>
      </c>
    </row>
    <row r="2983" spans="1:1" x14ac:dyDescent="0.35">
      <c r="A2983" s="23">
        <v>3498.6400000000003</v>
      </c>
    </row>
    <row r="2984" spans="1:1" x14ac:dyDescent="0.35">
      <c r="A2984" s="23">
        <v>4176.72</v>
      </c>
    </row>
    <row r="2985" spans="1:1" x14ac:dyDescent="0.35">
      <c r="A2985" s="21">
        <v>5431.5</v>
      </c>
    </row>
    <row r="2986" spans="1:1" x14ac:dyDescent="0.35">
      <c r="A2986" s="23">
        <v>-4090.5599999999995</v>
      </c>
    </row>
    <row r="2987" spans="1:1" x14ac:dyDescent="0.35">
      <c r="A2987" s="21">
        <v>5436</v>
      </c>
    </row>
    <row r="2988" spans="1:1" x14ac:dyDescent="0.35">
      <c r="A2988" s="23">
        <v>991.5600000000004</v>
      </c>
    </row>
    <row r="2989" spans="1:1" x14ac:dyDescent="0.35">
      <c r="A2989" s="21">
        <v>5438.25</v>
      </c>
    </row>
    <row r="2990" spans="1:1" x14ac:dyDescent="0.35">
      <c r="A2990" s="23">
        <v>3430.37</v>
      </c>
    </row>
    <row r="2991" spans="1:1" x14ac:dyDescent="0.35">
      <c r="A2991" s="21">
        <v>5440.5</v>
      </c>
    </row>
    <row r="2992" spans="1:1" x14ac:dyDescent="0.35">
      <c r="A2992" s="23">
        <v>-300.32999999999993</v>
      </c>
    </row>
    <row r="2993" spans="1:1" x14ac:dyDescent="0.35">
      <c r="A2993" s="23">
        <v>2939.23</v>
      </c>
    </row>
    <row r="2994" spans="1:1" x14ac:dyDescent="0.35">
      <c r="A2994" s="23">
        <v>3492.21</v>
      </c>
    </row>
    <row r="2995" spans="1:1" x14ac:dyDescent="0.35">
      <c r="A2995" s="21">
        <v>5442.75</v>
      </c>
    </row>
    <row r="2996" spans="1:1" x14ac:dyDescent="0.35">
      <c r="A2996" s="23">
        <v>3434.87</v>
      </c>
    </row>
    <row r="2997" spans="1:1" x14ac:dyDescent="0.35">
      <c r="A2997" s="23">
        <v>3456.6899999999996</v>
      </c>
    </row>
    <row r="2998" spans="1:1" x14ac:dyDescent="0.35">
      <c r="A2998" s="23">
        <v>3504.45</v>
      </c>
    </row>
    <row r="2999" spans="1:1" x14ac:dyDescent="0.35">
      <c r="A2999" s="23">
        <v>4495.2299999999996</v>
      </c>
    </row>
    <row r="3000" spans="1:1" x14ac:dyDescent="0.35">
      <c r="A3000" s="21">
        <v>5445</v>
      </c>
    </row>
    <row r="3001" spans="1:1" x14ac:dyDescent="0.35">
      <c r="A3001" s="23">
        <v>2508.9899999999998</v>
      </c>
    </row>
    <row r="3002" spans="1:1" x14ac:dyDescent="0.35">
      <c r="A3002" s="23">
        <v>3940.8</v>
      </c>
    </row>
    <row r="3003" spans="1:1" x14ac:dyDescent="0.35">
      <c r="A3003" s="21">
        <v>5447.25</v>
      </c>
    </row>
    <row r="3004" spans="1:1" x14ac:dyDescent="0.35">
      <c r="A3004" s="23">
        <v>3059.21</v>
      </c>
    </row>
    <row r="3005" spans="1:1" x14ac:dyDescent="0.35">
      <c r="A3005" s="21">
        <v>5449.5</v>
      </c>
    </row>
    <row r="3006" spans="1:1" x14ac:dyDescent="0.35">
      <c r="A3006" s="23">
        <v>3441.62</v>
      </c>
    </row>
    <row r="3007" spans="1:1" x14ac:dyDescent="0.35">
      <c r="A3007" s="21">
        <v>5451.75</v>
      </c>
    </row>
    <row r="3008" spans="1:1" x14ac:dyDescent="0.35">
      <c r="A3008" s="23">
        <v>3111.23</v>
      </c>
    </row>
    <row r="3009" spans="1:1" x14ac:dyDescent="0.35">
      <c r="A3009" s="23">
        <v>3274.8900000000003</v>
      </c>
    </row>
    <row r="3010" spans="1:1" x14ac:dyDescent="0.35">
      <c r="A3010" s="21">
        <v>5454</v>
      </c>
    </row>
    <row r="3011" spans="1:1" x14ac:dyDescent="0.35">
      <c r="A3011" s="23">
        <v>4730.55</v>
      </c>
    </row>
    <row r="3012" spans="1:1" x14ac:dyDescent="0.35">
      <c r="A3012" s="21">
        <v>5458.5</v>
      </c>
    </row>
    <row r="3013" spans="1:1" x14ac:dyDescent="0.35">
      <c r="A3013" s="23">
        <v>3281.6400000000003</v>
      </c>
    </row>
    <row r="3014" spans="1:1" x14ac:dyDescent="0.35">
      <c r="A3014" s="21">
        <v>5460.75</v>
      </c>
    </row>
    <row r="3015" spans="1:1" x14ac:dyDescent="0.35">
      <c r="A3015" s="23">
        <v>-1717.58</v>
      </c>
    </row>
    <row r="3016" spans="1:1" x14ac:dyDescent="0.35">
      <c r="A3016" s="23">
        <v>2060.41</v>
      </c>
    </row>
    <row r="3017" spans="1:1" x14ac:dyDescent="0.35">
      <c r="A3017" s="23">
        <v>3283.8900000000003</v>
      </c>
    </row>
    <row r="3018" spans="1:1" x14ac:dyDescent="0.35">
      <c r="A3018" s="21">
        <v>5463</v>
      </c>
    </row>
    <row r="3019" spans="1:1" x14ac:dyDescent="0.35">
      <c r="A3019" s="23">
        <v>3286.1400000000003</v>
      </c>
    </row>
    <row r="3020" spans="1:1" x14ac:dyDescent="0.35">
      <c r="A3020" s="21">
        <v>5465.25</v>
      </c>
    </row>
    <row r="3021" spans="1:1" x14ac:dyDescent="0.35">
      <c r="A3021" s="23">
        <v>-283.72000000000025</v>
      </c>
    </row>
    <row r="3022" spans="1:1" x14ac:dyDescent="0.35">
      <c r="A3022" s="23">
        <v>3517.01</v>
      </c>
    </row>
    <row r="3023" spans="1:1" x14ac:dyDescent="0.35">
      <c r="A3023" s="21">
        <v>5467.5</v>
      </c>
    </row>
    <row r="3024" spans="1:1" x14ac:dyDescent="0.35">
      <c r="A3024" s="23">
        <v>3120.55</v>
      </c>
    </row>
    <row r="3025" spans="1:1" x14ac:dyDescent="0.35">
      <c r="A3025" s="21">
        <v>5469.75</v>
      </c>
    </row>
    <row r="3026" spans="1:1" x14ac:dyDescent="0.35">
      <c r="A3026" s="23">
        <v>3372.4100000000003</v>
      </c>
    </row>
    <row r="3027" spans="1:1" x14ac:dyDescent="0.35">
      <c r="A3027" s="21">
        <v>5474.25</v>
      </c>
    </row>
    <row r="3028" spans="1:1" x14ac:dyDescent="0.35">
      <c r="A3028" s="23">
        <v>-1725.0999999999995</v>
      </c>
    </row>
    <row r="3029" spans="1:1" x14ac:dyDescent="0.35">
      <c r="A3029" s="23">
        <v>3297.3900000000003</v>
      </c>
    </row>
    <row r="3030" spans="1:1" x14ac:dyDescent="0.35">
      <c r="A3030" s="21">
        <v>5476.5</v>
      </c>
    </row>
    <row r="3031" spans="1:1" x14ac:dyDescent="0.35">
      <c r="A3031" s="23">
        <v>-282.97999999999956</v>
      </c>
    </row>
    <row r="3032" spans="1:1" x14ac:dyDescent="0.35">
      <c r="A3032" s="23">
        <v>2806.47</v>
      </c>
    </row>
    <row r="3033" spans="1:1" x14ac:dyDescent="0.35">
      <c r="A3033" s="23">
        <v>3131.85</v>
      </c>
    </row>
    <row r="3034" spans="1:1" x14ac:dyDescent="0.35">
      <c r="A3034" s="21">
        <v>5481</v>
      </c>
    </row>
    <row r="3035" spans="1:1" x14ac:dyDescent="0.35">
      <c r="A3035" s="23">
        <v>3294.2000000000003</v>
      </c>
    </row>
    <row r="3036" spans="1:1" x14ac:dyDescent="0.35">
      <c r="A3036" s="23">
        <v>3383.6600000000003</v>
      </c>
    </row>
    <row r="3037" spans="1:1" x14ac:dyDescent="0.35">
      <c r="A3037" s="21">
        <v>5485.5</v>
      </c>
    </row>
    <row r="3038" spans="1:1" x14ac:dyDescent="0.35">
      <c r="A3038" s="23">
        <v>-297.47999999999956</v>
      </c>
    </row>
    <row r="3039" spans="1:1" x14ac:dyDescent="0.35">
      <c r="A3039" s="21">
        <v>5487.75</v>
      </c>
    </row>
    <row r="3040" spans="1:1" x14ac:dyDescent="0.35">
      <c r="A3040" s="23">
        <v>3425.83</v>
      </c>
    </row>
    <row r="3041" spans="1:1" x14ac:dyDescent="0.35">
      <c r="A3041" s="23">
        <v>3665.07</v>
      </c>
    </row>
    <row r="3042" spans="1:1" x14ac:dyDescent="0.35">
      <c r="A3042" s="21">
        <v>5490</v>
      </c>
    </row>
    <row r="3043" spans="1:1" x14ac:dyDescent="0.35">
      <c r="A3043" s="23">
        <v>3462.24</v>
      </c>
    </row>
    <row r="3044" spans="1:1" x14ac:dyDescent="0.35">
      <c r="A3044" s="21">
        <v>5492.25</v>
      </c>
    </row>
    <row r="3045" spans="1:1" x14ac:dyDescent="0.35">
      <c r="A3045" s="23">
        <v>3305.4500000000003</v>
      </c>
    </row>
    <row r="3046" spans="1:1" x14ac:dyDescent="0.35">
      <c r="A3046" s="21">
        <v>5494.5</v>
      </c>
    </row>
    <row r="3047" spans="1:1" x14ac:dyDescent="0.35">
      <c r="A3047" s="23">
        <v>3466.74</v>
      </c>
    </row>
    <row r="3048" spans="1:1" x14ac:dyDescent="0.35">
      <c r="A3048" s="21">
        <v>5496.75</v>
      </c>
    </row>
    <row r="3049" spans="1:1" x14ac:dyDescent="0.35">
      <c r="A3049" s="23">
        <v>3212.59</v>
      </c>
    </row>
    <row r="3050" spans="1:1" x14ac:dyDescent="0.35">
      <c r="A3050" s="21">
        <v>5499</v>
      </c>
    </row>
    <row r="3051" spans="1:1" x14ac:dyDescent="0.35">
      <c r="A3051" s="23">
        <v>3312.2000000000003</v>
      </c>
    </row>
    <row r="3052" spans="1:1" x14ac:dyDescent="0.35">
      <c r="A3052" s="23">
        <v>3391.7200000000003</v>
      </c>
    </row>
    <row r="3053" spans="1:1" x14ac:dyDescent="0.35">
      <c r="A3053" s="21">
        <v>5503.5</v>
      </c>
    </row>
    <row r="3054" spans="1:1" x14ac:dyDescent="0.35">
      <c r="A3054" s="23">
        <v>3217.3</v>
      </c>
    </row>
    <row r="3055" spans="1:1" x14ac:dyDescent="0.35">
      <c r="A3055" s="21">
        <v>5508</v>
      </c>
    </row>
    <row r="3056" spans="1:1" x14ac:dyDescent="0.35">
      <c r="A3056" s="23">
        <v>2206.35</v>
      </c>
    </row>
    <row r="3057" spans="1:1" x14ac:dyDescent="0.35">
      <c r="A3057" s="21">
        <v>5510.25</v>
      </c>
    </row>
    <row r="3058" spans="1:1" x14ac:dyDescent="0.35">
      <c r="A3058" s="23">
        <v>3313.51</v>
      </c>
    </row>
    <row r="3059" spans="1:1" x14ac:dyDescent="0.35">
      <c r="A3059" s="21">
        <v>5512.5</v>
      </c>
    </row>
    <row r="3060" spans="1:1" x14ac:dyDescent="0.35">
      <c r="A3060" s="23">
        <v>4168.47</v>
      </c>
    </row>
    <row r="3061" spans="1:1" x14ac:dyDescent="0.35">
      <c r="A3061" s="23">
        <v>4438.9799999999996</v>
      </c>
    </row>
    <row r="3062" spans="1:1" x14ac:dyDescent="0.35">
      <c r="A3062" s="21">
        <v>5514.75</v>
      </c>
    </row>
    <row r="3063" spans="1:1" x14ac:dyDescent="0.35">
      <c r="A3063" s="23">
        <v>3500.25</v>
      </c>
    </row>
    <row r="3064" spans="1:1" x14ac:dyDescent="0.35">
      <c r="A3064" s="23">
        <v>4783.3500000000004</v>
      </c>
    </row>
    <row r="3065" spans="1:1" x14ac:dyDescent="0.35">
      <c r="A3065" s="21">
        <v>5519.25</v>
      </c>
    </row>
    <row r="3066" spans="1:1" x14ac:dyDescent="0.35">
      <c r="A3066" s="23">
        <v>3614.8500000000004</v>
      </c>
    </row>
    <row r="3067" spans="1:1" x14ac:dyDescent="0.35">
      <c r="A3067" s="21">
        <v>5523.75</v>
      </c>
    </row>
    <row r="3068" spans="1:1" x14ac:dyDescent="0.35">
      <c r="A3068" s="23">
        <v>3098.89</v>
      </c>
    </row>
    <row r="3069" spans="1:1" x14ac:dyDescent="0.35">
      <c r="A3069" s="23">
        <v>3486.05</v>
      </c>
    </row>
    <row r="3070" spans="1:1" x14ac:dyDescent="0.35">
      <c r="A3070" s="21">
        <v>5526</v>
      </c>
    </row>
    <row r="3071" spans="1:1" x14ac:dyDescent="0.35">
      <c r="A3071" s="23">
        <v>-2776.8999999999996</v>
      </c>
    </row>
    <row r="3072" spans="1:1" x14ac:dyDescent="0.35">
      <c r="A3072" s="23">
        <v>827.19999999999982</v>
      </c>
    </row>
    <row r="3073" spans="1:1" x14ac:dyDescent="0.35">
      <c r="A3073" s="21">
        <v>5528.25</v>
      </c>
    </row>
    <row r="3074" spans="1:1" x14ac:dyDescent="0.35">
      <c r="A3074" s="23">
        <v>3155.58</v>
      </c>
    </row>
    <row r="3075" spans="1:1" x14ac:dyDescent="0.35">
      <c r="A3075" s="23">
        <v>3278.8199999999997</v>
      </c>
    </row>
    <row r="3076" spans="1:1" x14ac:dyDescent="0.35">
      <c r="A3076" s="23">
        <v>3560.13</v>
      </c>
    </row>
    <row r="3077" spans="1:1" x14ac:dyDescent="0.35">
      <c r="A3077" s="21">
        <v>5530.5</v>
      </c>
    </row>
    <row r="3078" spans="1:1" x14ac:dyDescent="0.35">
      <c r="A3078" s="23">
        <v>-4159.7199999999993</v>
      </c>
    </row>
    <row r="3079" spans="1:1" x14ac:dyDescent="0.35">
      <c r="A3079" s="23">
        <v>3890.46</v>
      </c>
    </row>
    <row r="3080" spans="1:1" x14ac:dyDescent="0.35">
      <c r="A3080" s="23">
        <v>4258.1400000000003</v>
      </c>
    </row>
    <row r="3081" spans="1:1" x14ac:dyDescent="0.35">
      <c r="A3081" s="21">
        <v>5532.75</v>
      </c>
    </row>
    <row r="3082" spans="1:1" x14ac:dyDescent="0.35">
      <c r="A3082" s="23">
        <v>3415.53</v>
      </c>
    </row>
    <row r="3083" spans="1:1" x14ac:dyDescent="0.35">
      <c r="A3083" s="21">
        <v>5537.25</v>
      </c>
    </row>
    <row r="3084" spans="1:1" x14ac:dyDescent="0.35">
      <c r="A3084" s="23">
        <v>3420.03</v>
      </c>
    </row>
    <row r="3085" spans="1:1" x14ac:dyDescent="0.35">
      <c r="A3085" s="23">
        <v>3489.61</v>
      </c>
    </row>
    <row r="3086" spans="1:1" x14ac:dyDescent="0.35">
      <c r="A3086" s="21">
        <v>5539.5</v>
      </c>
    </row>
    <row r="3087" spans="1:1" x14ac:dyDescent="0.35">
      <c r="A3087" s="23">
        <v>-2784.42</v>
      </c>
    </row>
    <row r="3088" spans="1:1" x14ac:dyDescent="0.35">
      <c r="A3088" s="23">
        <v>346.61999999999989</v>
      </c>
    </row>
    <row r="3089" spans="1:1" x14ac:dyDescent="0.35">
      <c r="A3089" s="23">
        <v>3491.86</v>
      </c>
    </row>
    <row r="3090" spans="1:1" x14ac:dyDescent="0.35">
      <c r="A3090" s="21">
        <v>5548.5</v>
      </c>
    </row>
    <row r="3091" spans="1:1" x14ac:dyDescent="0.35">
      <c r="A3091" s="23">
        <v>3341.82</v>
      </c>
    </row>
    <row r="3092" spans="1:1" x14ac:dyDescent="0.35">
      <c r="A3092" s="21">
        <v>5550.75</v>
      </c>
    </row>
    <row r="3093" spans="1:1" x14ac:dyDescent="0.35">
      <c r="A3093" s="23">
        <v>2356.79</v>
      </c>
    </row>
    <row r="3094" spans="1:1" x14ac:dyDescent="0.35">
      <c r="A3094" s="23">
        <v>2775.6699999999996</v>
      </c>
    </row>
    <row r="3095" spans="1:1" x14ac:dyDescent="0.35">
      <c r="A3095" s="23">
        <v>3503.11</v>
      </c>
    </row>
    <row r="3096" spans="1:1" x14ac:dyDescent="0.35">
      <c r="A3096" s="21">
        <v>5559.75</v>
      </c>
    </row>
    <row r="3097" spans="1:1" x14ac:dyDescent="0.35">
      <c r="A3097" s="23">
        <v>2884</v>
      </c>
    </row>
    <row r="3098" spans="1:1" x14ac:dyDescent="0.35">
      <c r="A3098" s="23">
        <v>3343.13</v>
      </c>
    </row>
    <row r="3099" spans="1:1" x14ac:dyDescent="0.35">
      <c r="A3099" s="23">
        <v>3512.11</v>
      </c>
    </row>
    <row r="3100" spans="1:1" x14ac:dyDescent="0.35">
      <c r="A3100" s="21">
        <v>5564.25</v>
      </c>
    </row>
    <row r="3101" spans="1:1" x14ac:dyDescent="0.35">
      <c r="A3101" s="23">
        <v>3167.95</v>
      </c>
    </row>
    <row r="3102" spans="1:1" x14ac:dyDescent="0.35">
      <c r="A3102" s="21">
        <v>5573.25</v>
      </c>
    </row>
    <row r="3103" spans="1:1" x14ac:dyDescent="0.35">
      <c r="A3103" s="23">
        <v>-291.32999999999993</v>
      </c>
    </row>
    <row r="3104" spans="1:1" x14ac:dyDescent="0.35">
      <c r="A3104" s="23">
        <v>3257.23</v>
      </c>
    </row>
    <row r="3105" spans="1:1" x14ac:dyDescent="0.35">
      <c r="A3105" s="23">
        <v>3356.63</v>
      </c>
    </row>
    <row r="3106" spans="1:1" x14ac:dyDescent="0.35">
      <c r="A3106" s="21">
        <v>5580</v>
      </c>
    </row>
    <row r="3107" spans="1:1" x14ac:dyDescent="0.35">
      <c r="A3107" s="23">
        <v>2507.6999999999998</v>
      </c>
    </row>
    <row r="3108" spans="1:1" x14ac:dyDescent="0.35">
      <c r="A3108" s="23">
        <v>4166.5600000000004</v>
      </c>
    </row>
    <row r="3109" spans="1:1" x14ac:dyDescent="0.35">
      <c r="A3109" s="23">
        <v>4296.6000000000004</v>
      </c>
    </row>
    <row r="3110" spans="1:1" x14ac:dyDescent="0.35">
      <c r="A3110" s="23">
        <v>4758.5</v>
      </c>
    </row>
    <row r="3111" spans="1:1" x14ac:dyDescent="0.35">
      <c r="A3111" s="21">
        <v>5589</v>
      </c>
    </row>
    <row r="3112" spans="1:1" x14ac:dyDescent="0.35">
      <c r="A3112" s="23">
        <v>3733.12</v>
      </c>
    </row>
    <row r="3113" spans="1:1" x14ac:dyDescent="0.35">
      <c r="A3113" s="23">
        <v>4184.16</v>
      </c>
    </row>
    <row r="3114" spans="1:1" x14ac:dyDescent="0.35">
      <c r="A3114" s="21">
        <v>5591.25</v>
      </c>
    </row>
    <row r="3115" spans="1:1" x14ac:dyDescent="0.35">
      <c r="A3115" s="23">
        <v>3444.21</v>
      </c>
    </row>
    <row r="3116" spans="1:1" x14ac:dyDescent="0.35">
      <c r="A3116" s="23">
        <v>3932.25</v>
      </c>
    </row>
    <row r="3117" spans="1:1" x14ac:dyDescent="0.35">
      <c r="A3117" s="21">
        <v>5593.5</v>
      </c>
    </row>
    <row r="3118" spans="1:1" x14ac:dyDescent="0.35">
      <c r="A3118" s="23">
        <v>3021.5</v>
      </c>
    </row>
    <row r="3119" spans="1:1" x14ac:dyDescent="0.35">
      <c r="A3119" s="23">
        <v>3697.5</v>
      </c>
    </row>
    <row r="3120" spans="1:1" x14ac:dyDescent="0.35">
      <c r="A3120" s="21">
        <v>5598</v>
      </c>
    </row>
    <row r="3121" spans="1:1" x14ac:dyDescent="0.35">
      <c r="A3121" s="23">
        <v>1790</v>
      </c>
    </row>
    <row r="3122" spans="1:1" x14ac:dyDescent="0.35">
      <c r="A3122" s="23">
        <v>3610</v>
      </c>
    </row>
    <row r="3123" spans="1:1" x14ac:dyDescent="0.35">
      <c r="A3123" s="23">
        <v>4512.3999999999996</v>
      </c>
    </row>
    <row r="3124" spans="1:1" x14ac:dyDescent="0.35">
      <c r="A3124" s="23">
        <v>4922.25</v>
      </c>
    </row>
    <row r="3125" spans="1:1" x14ac:dyDescent="0.35">
      <c r="A3125" s="21">
        <v>5600.25</v>
      </c>
    </row>
    <row r="3126" spans="1:1" x14ac:dyDescent="0.35">
      <c r="A3126" s="23">
        <v>3753.99</v>
      </c>
    </row>
    <row r="3127" spans="1:1" x14ac:dyDescent="0.35">
      <c r="A3127" s="21">
        <v>5602.5</v>
      </c>
    </row>
    <row r="3128" spans="1:1" x14ac:dyDescent="0.35">
      <c r="A3128" s="23">
        <v>2584.65</v>
      </c>
    </row>
    <row r="3129" spans="1:1" x14ac:dyDescent="0.35">
      <c r="A3129" s="21">
        <v>5609.25</v>
      </c>
    </row>
    <row r="3130" spans="1:1" x14ac:dyDescent="0.35">
      <c r="A3130" s="23">
        <v>3283.29</v>
      </c>
    </row>
    <row r="3131" spans="1:1" x14ac:dyDescent="0.35">
      <c r="A3131" s="21">
        <v>5611.5</v>
      </c>
    </row>
    <row r="3132" spans="1:1" x14ac:dyDescent="0.35">
      <c r="A3132" s="23">
        <v>2908.7999999999997</v>
      </c>
    </row>
    <row r="3133" spans="1:1" x14ac:dyDescent="0.35">
      <c r="A3133" s="23">
        <v>4248.54</v>
      </c>
    </row>
    <row r="3134" spans="1:1" x14ac:dyDescent="0.35">
      <c r="A3134" s="21">
        <v>5613.75</v>
      </c>
    </row>
    <row r="3135" spans="1:1" x14ac:dyDescent="0.35">
      <c r="A3135" s="23">
        <v>-2815.2700000000004</v>
      </c>
    </row>
    <row r="3136" spans="1:1" x14ac:dyDescent="0.35">
      <c r="A3136" s="23">
        <v>3211.35</v>
      </c>
    </row>
    <row r="3137" spans="1:1" x14ac:dyDescent="0.35">
      <c r="A3137" s="23">
        <v>3615.8100000000004</v>
      </c>
    </row>
    <row r="3138" spans="1:1" x14ac:dyDescent="0.35">
      <c r="A3138" s="21">
        <v>5622.75</v>
      </c>
    </row>
    <row r="3139" spans="1:1" x14ac:dyDescent="0.35">
      <c r="A3139" s="23">
        <v>-1154.9699999999993</v>
      </c>
    </row>
    <row r="3140" spans="1:1" x14ac:dyDescent="0.35">
      <c r="A3140" s="21">
        <v>5625</v>
      </c>
    </row>
    <row r="3141" spans="1:1" x14ac:dyDescent="0.35">
      <c r="A3141" s="23">
        <v>3388.5</v>
      </c>
    </row>
    <row r="3142" spans="1:1" x14ac:dyDescent="0.35">
      <c r="A3142" s="23">
        <v>3547.54</v>
      </c>
    </row>
    <row r="3143" spans="1:1" x14ac:dyDescent="0.35">
      <c r="A3143" s="21">
        <v>5634</v>
      </c>
    </row>
    <row r="3144" spans="1:1" x14ac:dyDescent="0.35">
      <c r="A3144" s="23">
        <v>1513.88</v>
      </c>
    </row>
    <row r="3145" spans="1:1" x14ac:dyDescent="0.35">
      <c r="A3145" s="23">
        <v>3777.2200000000003</v>
      </c>
    </row>
    <row r="3146" spans="1:1" x14ac:dyDescent="0.35">
      <c r="A3146" s="21">
        <v>5636.25</v>
      </c>
    </row>
    <row r="3147" spans="1:1" x14ac:dyDescent="0.35">
      <c r="A3147" s="23">
        <v>2239.89</v>
      </c>
    </row>
    <row r="3148" spans="1:1" x14ac:dyDescent="0.35">
      <c r="A3148" s="21">
        <v>5643</v>
      </c>
    </row>
    <row r="3149" spans="1:1" x14ac:dyDescent="0.35">
      <c r="A3149" s="23">
        <v>3565.54</v>
      </c>
    </row>
    <row r="3150" spans="1:1" x14ac:dyDescent="0.35">
      <c r="A3150" s="21">
        <v>5647.5</v>
      </c>
    </row>
    <row r="3151" spans="1:1" x14ac:dyDescent="0.35">
      <c r="A3151" s="23">
        <v>3377.71</v>
      </c>
    </row>
    <row r="3152" spans="1:1" x14ac:dyDescent="0.35">
      <c r="A3152" s="23">
        <v>4934.6499999999996</v>
      </c>
    </row>
    <row r="3153" spans="1:1" x14ac:dyDescent="0.35">
      <c r="A3153" s="21">
        <v>5649.75</v>
      </c>
    </row>
    <row r="3154" spans="1:1" x14ac:dyDescent="0.35">
      <c r="A3154" s="23">
        <v>2927.7999999999997</v>
      </c>
    </row>
    <row r="3155" spans="1:1" x14ac:dyDescent="0.35">
      <c r="A3155" s="21">
        <v>5652</v>
      </c>
    </row>
    <row r="3156" spans="1:1" x14ac:dyDescent="0.35">
      <c r="A3156" s="23">
        <v>1297.6499999999996</v>
      </c>
    </row>
    <row r="3157" spans="1:1" x14ac:dyDescent="0.35">
      <c r="A3157" s="21">
        <v>5654.25</v>
      </c>
    </row>
    <row r="3158" spans="1:1" x14ac:dyDescent="0.35">
      <c r="A3158" s="23">
        <v>3487.33</v>
      </c>
    </row>
    <row r="3159" spans="1:1" x14ac:dyDescent="0.35">
      <c r="A3159" s="21">
        <v>5656.5</v>
      </c>
    </row>
    <row r="3160" spans="1:1" x14ac:dyDescent="0.35">
      <c r="A3160" s="23">
        <v>3777.38</v>
      </c>
    </row>
    <row r="3161" spans="1:1" x14ac:dyDescent="0.35">
      <c r="A3161" s="21">
        <v>5665.5</v>
      </c>
    </row>
    <row r="3162" spans="1:1" x14ac:dyDescent="0.35">
      <c r="A3162" s="23">
        <v>1809.9</v>
      </c>
    </row>
    <row r="3163" spans="1:1" x14ac:dyDescent="0.35">
      <c r="A3163" s="21">
        <v>5667.75</v>
      </c>
    </row>
    <row r="3164" spans="1:1" x14ac:dyDescent="0.35">
      <c r="A3164" s="23">
        <v>2064.15</v>
      </c>
    </row>
    <row r="3165" spans="1:1" x14ac:dyDescent="0.35">
      <c r="A3165" s="21">
        <v>5670</v>
      </c>
    </row>
    <row r="3166" spans="1:1" x14ac:dyDescent="0.35">
      <c r="A3166" s="23">
        <v>2611.23</v>
      </c>
    </row>
    <row r="3167" spans="1:1" x14ac:dyDescent="0.35">
      <c r="A3167" s="21">
        <v>5676.75</v>
      </c>
    </row>
    <row r="3168" spans="1:1" x14ac:dyDescent="0.35">
      <c r="A3168" s="23">
        <v>2444.0699999999997</v>
      </c>
    </row>
    <row r="3169" spans="1:1" x14ac:dyDescent="0.35">
      <c r="A3169" s="21">
        <v>5690.25</v>
      </c>
    </row>
    <row r="3170" spans="1:1" x14ac:dyDescent="0.35">
      <c r="A3170" s="23">
        <v>2774.7</v>
      </c>
    </row>
    <row r="3171" spans="1:1" x14ac:dyDescent="0.35">
      <c r="A3171" s="21">
        <v>5692.5</v>
      </c>
    </row>
    <row r="3172" spans="1:1" x14ac:dyDescent="0.35">
      <c r="A3172" s="23">
        <v>2951.2999999999997</v>
      </c>
    </row>
    <row r="3173" spans="1:1" x14ac:dyDescent="0.35">
      <c r="A3173" s="23">
        <v>3515.6400000000003</v>
      </c>
    </row>
    <row r="3174" spans="1:1" x14ac:dyDescent="0.35">
      <c r="A3174" s="21">
        <v>5694.75</v>
      </c>
    </row>
    <row r="3175" spans="1:1" x14ac:dyDescent="0.35">
      <c r="A3175" s="23">
        <v>358.5600000000004</v>
      </c>
    </row>
    <row r="3176" spans="1:1" x14ac:dyDescent="0.35">
      <c r="A3176" s="23">
        <v>3507.9500000000003</v>
      </c>
    </row>
    <row r="3177" spans="1:1" x14ac:dyDescent="0.35">
      <c r="A3177" s="23">
        <v>3540.7000000000003</v>
      </c>
    </row>
    <row r="3178" spans="1:1" x14ac:dyDescent="0.35">
      <c r="A3178" s="21">
        <v>5697</v>
      </c>
    </row>
    <row r="3179" spans="1:1" x14ac:dyDescent="0.35">
      <c r="A3179" s="23">
        <v>2563.1</v>
      </c>
    </row>
    <row r="3180" spans="1:1" x14ac:dyDescent="0.35">
      <c r="A3180" s="21">
        <v>5699.25</v>
      </c>
    </row>
    <row r="3181" spans="1:1" x14ac:dyDescent="0.35">
      <c r="A3181" s="23">
        <v>3496.2</v>
      </c>
    </row>
    <row r="3182" spans="1:1" x14ac:dyDescent="0.35">
      <c r="A3182" s="23">
        <v>3591.9700000000003</v>
      </c>
    </row>
    <row r="3183" spans="1:1" x14ac:dyDescent="0.35">
      <c r="A3183" s="21">
        <v>5703.75</v>
      </c>
    </row>
    <row r="3184" spans="1:1" x14ac:dyDescent="0.35">
      <c r="A3184" s="23">
        <v>890.22000000000025</v>
      </c>
    </row>
    <row r="3185" spans="1:1" x14ac:dyDescent="0.35">
      <c r="A3185" s="21">
        <v>5706</v>
      </c>
    </row>
    <row r="3186" spans="1:1" x14ac:dyDescent="0.35">
      <c r="A3186" s="23">
        <v>4130.04</v>
      </c>
    </row>
    <row r="3187" spans="1:1" x14ac:dyDescent="0.35">
      <c r="A3187" s="21">
        <v>5708.25</v>
      </c>
    </row>
    <row r="3188" spans="1:1" x14ac:dyDescent="0.35">
      <c r="A3188" s="23">
        <v>-4297.2700000000004</v>
      </c>
    </row>
    <row r="3189" spans="1:1" x14ac:dyDescent="0.35">
      <c r="A3189" s="21">
        <v>5719.5</v>
      </c>
    </row>
    <row r="3190" spans="1:1" x14ac:dyDescent="0.35">
      <c r="A3190" s="23">
        <v>2494.41</v>
      </c>
    </row>
    <row r="3191" spans="1:1" x14ac:dyDescent="0.35">
      <c r="A3191" s="21">
        <v>5724</v>
      </c>
    </row>
    <row r="3192" spans="1:1" x14ac:dyDescent="0.35">
      <c r="A3192" s="23">
        <v>1809.87</v>
      </c>
    </row>
    <row r="3193" spans="1:1" x14ac:dyDescent="0.35">
      <c r="A3193" s="23">
        <v>3447.7400000000002</v>
      </c>
    </row>
    <row r="3194" spans="1:1" x14ac:dyDescent="0.35">
      <c r="A3194" s="21">
        <v>5726.25</v>
      </c>
    </row>
    <row r="3195" spans="1:1" x14ac:dyDescent="0.35">
      <c r="A3195" s="23">
        <v>2082.61</v>
      </c>
    </row>
    <row r="3196" spans="1:1" x14ac:dyDescent="0.35">
      <c r="A3196" s="21">
        <v>5728.5</v>
      </c>
    </row>
    <row r="3197" spans="1:1" x14ac:dyDescent="0.35">
      <c r="A3197" s="23">
        <v>4131.12</v>
      </c>
    </row>
    <row r="3198" spans="1:1" x14ac:dyDescent="0.35">
      <c r="A3198" s="21">
        <v>5737.5</v>
      </c>
    </row>
    <row r="3199" spans="1:1" x14ac:dyDescent="0.35">
      <c r="A3199" s="23">
        <v>3015.1</v>
      </c>
    </row>
    <row r="3200" spans="1:1" x14ac:dyDescent="0.35">
      <c r="A3200" s="23">
        <v>3699.8</v>
      </c>
    </row>
    <row r="3201" spans="1:1" x14ac:dyDescent="0.35">
      <c r="A3201" s="21">
        <v>5742</v>
      </c>
    </row>
    <row r="3202" spans="1:1" x14ac:dyDescent="0.35">
      <c r="A3202" s="23">
        <v>3646.92</v>
      </c>
    </row>
    <row r="3203" spans="1:1" x14ac:dyDescent="0.35">
      <c r="A3203" s="23">
        <v>3694.36</v>
      </c>
    </row>
    <row r="3204" spans="1:1" x14ac:dyDescent="0.35">
      <c r="A3204" s="21">
        <v>5744.25</v>
      </c>
    </row>
    <row r="3205" spans="1:1" x14ac:dyDescent="0.35">
      <c r="A3205" s="23">
        <v>-828.02999999999975</v>
      </c>
    </row>
    <row r="3206" spans="1:1" x14ac:dyDescent="0.35">
      <c r="A3206" s="21">
        <v>5755.5</v>
      </c>
    </row>
    <row r="3207" spans="1:1" x14ac:dyDescent="0.35">
      <c r="A3207" s="23">
        <v>2080.62</v>
      </c>
    </row>
    <row r="3208" spans="1:1" x14ac:dyDescent="0.35">
      <c r="A3208" s="21">
        <v>5757.75</v>
      </c>
    </row>
    <row r="3209" spans="1:1" x14ac:dyDescent="0.35">
      <c r="A3209" s="23">
        <v>3937.59</v>
      </c>
    </row>
    <row r="3210" spans="1:1" x14ac:dyDescent="0.35">
      <c r="A3210" s="21">
        <v>5760</v>
      </c>
    </row>
    <row r="3211" spans="1:1" x14ac:dyDescent="0.35">
      <c r="A3211" s="23">
        <v>3702.4</v>
      </c>
    </row>
    <row r="3212" spans="1:1" x14ac:dyDescent="0.35">
      <c r="A3212" s="21">
        <v>5771.25</v>
      </c>
    </row>
    <row r="3213" spans="1:1" x14ac:dyDescent="0.35">
      <c r="A3213" s="23">
        <v>3537.2799999999997</v>
      </c>
    </row>
    <row r="3214" spans="1:1" x14ac:dyDescent="0.35">
      <c r="A3214" s="21">
        <v>5775.75</v>
      </c>
    </row>
    <row r="3215" spans="1:1" x14ac:dyDescent="0.35">
      <c r="A3215" s="23">
        <v>1645.9099999999999</v>
      </c>
    </row>
    <row r="3216" spans="1:1" x14ac:dyDescent="0.35">
      <c r="A3216" s="21">
        <v>5778</v>
      </c>
    </row>
    <row r="3217" spans="1:1" x14ac:dyDescent="0.35">
      <c r="A3217" s="23">
        <v>3122.4100000000003</v>
      </c>
    </row>
    <row r="3218" spans="1:1" x14ac:dyDescent="0.35">
      <c r="A3218" s="21">
        <v>5787</v>
      </c>
    </row>
    <row r="3219" spans="1:1" x14ac:dyDescent="0.35">
      <c r="A3219" s="23">
        <v>3311.45</v>
      </c>
    </row>
    <row r="3220" spans="1:1" x14ac:dyDescent="0.35">
      <c r="A3220" s="23">
        <v>3545.2999999999997</v>
      </c>
    </row>
    <row r="3221" spans="1:1" x14ac:dyDescent="0.35">
      <c r="A3221" s="21">
        <v>5789.25</v>
      </c>
    </row>
    <row r="3222" spans="1:1" x14ac:dyDescent="0.35">
      <c r="A3222" s="23">
        <v>3483.17</v>
      </c>
    </row>
    <row r="3223" spans="1:1" x14ac:dyDescent="0.35">
      <c r="A3223" s="21">
        <v>5791.5</v>
      </c>
    </row>
    <row r="3224" spans="1:1" x14ac:dyDescent="0.35">
      <c r="A3224" s="23">
        <v>3733.92</v>
      </c>
    </row>
    <row r="3225" spans="1:1" x14ac:dyDescent="0.35">
      <c r="A3225" s="21">
        <v>5793.75</v>
      </c>
    </row>
    <row r="3226" spans="1:1" x14ac:dyDescent="0.35">
      <c r="A3226" s="23">
        <v>4016.3100000000004</v>
      </c>
    </row>
    <row r="3227" spans="1:1" x14ac:dyDescent="0.35">
      <c r="A3227" s="21">
        <v>5796</v>
      </c>
    </row>
    <row r="3228" spans="1:1" x14ac:dyDescent="0.35">
      <c r="A3228" s="23">
        <v>2112.3200000000002</v>
      </c>
    </row>
    <row r="3229" spans="1:1" x14ac:dyDescent="0.35">
      <c r="A3229" s="21">
        <v>5798.25</v>
      </c>
    </row>
    <row r="3230" spans="1:1" x14ac:dyDescent="0.35">
      <c r="A3230" s="23">
        <v>4987.3500000000004</v>
      </c>
    </row>
    <row r="3231" spans="1:1" x14ac:dyDescent="0.35">
      <c r="A3231" s="21">
        <v>5811.75</v>
      </c>
    </row>
    <row r="3232" spans="1:1" x14ac:dyDescent="0.35">
      <c r="A3232" s="23">
        <v>3623.59</v>
      </c>
    </row>
    <row r="3233" spans="1:1" x14ac:dyDescent="0.35">
      <c r="A3233" s="21">
        <v>5816.25</v>
      </c>
    </row>
    <row r="3234" spans="1:1" x14ac:dyDescent="0.35">
      <c r="A3234" s="23">
        <v>1334.8499999999995</v>
      </c>
    </row>
    <row r="3235" spans="1:1" x14ac:dyDescent="0.35">
      <c r="A3235" s="21">
        <v>5820.75</v>
      </c>
    </row>
    <row r="3236" spans="1:1" x14ac:dyDescent="0.35">
      <c r="A3236" s="23">
        <v>3671.81</v>
      </c>
    </row>
    <row r="3237" spans="1:1" x14ac:dyDescent="0.35">
      <c r="A3237" s="21">
        <v>5827.5</v>
      </c>
    </row>
    <row r="3238" spans="1:1" x14ac:dyDescent="0.35">
      <c r="A3238" s="23">
        <v>3465.76</v>
      </c>
    </row>
    <row r="3239" spans="1:1" x14ac:dyDescent="0.35">
      <c r="A3239" s="23">
        <v>3501.54</v>
      </c>
    </row>
    <row r="3240" spans="1:1" x14ac:dyDescent="0.35">
      <c r="A3240" s="21">
        <v>5829.75</v>
      </c>
    </row>
    <row r="3241" spans="1:1" x14ac:dyDescent="0.35">
      <c r="A3241" s="23">
        <v>3593.25</v>
      </c>
    </row>
    <row r="3242" spans="1:1" x14ac:dyDescent="0.35">
      <c r="A3242" s="21">
        <v>5832</v>
      </c>
    </row>
    <row r="3243" spans="1:1" x14ac:dyDescent="0.35">
      <c r="A3243" s="23">
        <v>-1829.79</v>
      </c>
    </row>
    <row r="3244" spans="1:1" x14ac:dyDescent="0.35">
      <c r="A3244" s="23">
        <v>2208.2799999999997</v>
      </c>
    </row>
    <row r="3245" spans="1:1" x14ac:dyDescent="0.35">
      <c r="A3245" s="21">
        <v>5834.25</v>
      </c>
    </row>
    <row r="3246" spans="1:1" x14ac:dyDescent="0.35">
      <c r="A3246" s="23">
        <v>3410.65</v>
      </c>
    </row>
    <row r="3247" spans="1:1" x14ac:dyDescent="0.35">
      <c r="A3247" s="23">
        <v>3508.29</v>
      </c>
    </row>
    <row r="3248" spans="1:1" x14ac:dyDescent="0.35">
      <c r="A3248" s="23">
        <v>3756.79</v>
      </c>
    </row>
    <row r="3249" spans="1:1" x14ac:dyDescent="0.35">
      <c r="A3249" s="21">
        <v>5841</v>
      </c>
    </row>
    <row r="3250" spans="1:1" x14ac:dyDescent="0.35">
      <c r="A3250" s="23">
        <v>3515.04</v>
      </c>
    </row>
    <row r="3251" spans="1:1" x14ac:dyDescent="0.35">
      <c r="A3251" s="21">
        <v>5843.25</v>
      </c>
    </row>
    <row r="3252" spans="1:1" x14ac:dyDescent="0.35">
      <c r="A3252" s="23">
        <v>3155.51</v>
      </c>
    </row>
    <row r="3253" spans="1:1" x14ac:dyDescent="0.35">
      <c r="A3253" s="21">
        <v>5847.75</v>
      </c>
    </row>
    <row r="3254" spans="1:1" x14ac:dyDescent="0.35">
      <c r="A3254" s="23">
        <v>2737.5</v>
      </c>
    </row>
    <row r="3255" spans="1:1" x14ac:dyDescent="0.35">
      <c r="A3255" s="21">
        <v>5850</v>
      </c>
    </row>
    <row r="3256" spans="1:1" x14ac:dyDescent="0.35">
      <c r="A3256" s="23">
        <v>3424.6400000000003</v>
      </c>
    </row>
    <row r="3257" spans="1:1" x14ac:dyDescent="0.35">
      <c r="A3257" s="23">
        <v>3772.54</v>
      </c>
    </row>
    <row r="3258" spans="1:1" x14ac:dyDescent="0.35">
      <c r="A3258" s="21">
        <v>5854.5</v>
      </c>
    </row>
    <row r="3259" spans="1:1" x14ac:dyDescent="0.35">
      <c r="A3259" s="23">
        <v>3334.52</v>
      </c>
    </row>
    <row r="3260" spans="1:1" x14ac:dyDescent="0.35">
      <c r="A3260" s="21">
        <v>5861.25</v>
      </c>
    </row>
    <row r="3261" spans="1:1" x14ac:dyDescent="0.35">
      <c r="A3261" s="23">
        <v>4676.8500000000004</v>
      </c>
    </row>
    <row r="3262" spans="1:1" x14ac:dyDescent="0.35">
      <c r="A3262" s="21">
        <v>5863.5</v>
      </c>
    </row>
    <row r="3263" spans="1:1" x14ac:dyDescent="0.35">
      <c r="A3263" s="23">
        <v>3776.1</v>
      </c>
    </row>
    <row r="3264" spans="1:1" x14ac:dyDescent="0.35">
      <c r="A3264" s="21">
        <v>5865.75</v>
      </c>
    </row>
    <row r="3265" spans="1:1" x14ac:dyDescent="0.35">
      <c r="A3265" s="23">
        <v>3345.19</v>
      </c>
    </row>
    <row r="3266" spans="1:1" x14ac:dyDescent="0.35">
      <c r="A3266" s="23">
        <v>3778.35</v>
      </c>
    </row>
    <row r="3267" spans="1:1" x14ac:dyDescent="0.35">
      <c r="A3267" s="21">
        <v>5868</v>
      </c>
    </row>
    <row r="3268" spans="1:1" x14ac:dyDescent="0.35">
      <c r="A3268" s="23">
        <v>3508.19</v>
      </c>
    </row>
    <row r="3269" spans="1:1" x14ac:dyDescent="0.35">
      <c r="A3269" s="23">
        <v>3780.6</v>
      </c>
    </row>
    <row r="3270" spans="1:1" x14ac:dyDescent="0.35">
      <c r="A3270" s="23">
        <v>4925.92</v>
      </c>
    </row>
    <row r="3271" spans="1:1" x14ac:dyDescent="0.35">
      <c r="A3271" s="21">
        <v>5870.25</v>
      </c>
    </row>
    <row r="3272" spans="1:1" x14ac:dyDescent="0.35">
      <c r="A3272" s="23">
        <v>1850.85</v>
      </c>
    </row>
    <row r="3273" spans="1:1" x14ac:dyDescent="0.35">
      <c r="A3273" s="21">
        <v>5872.5</v>
      </c>
    </row>
    <row r="3274" spans="1:1" x14ac:dyDescent="0.35">
      <c r="A3274" s="23">
        <v>3626.06</v>
      </c>
    </row>
    <row r="3275" spans="1:1" x14ac:dyDescent="0.35">
      <c r="A3275" s="23">
        <v>4232.46</v>
      </c>
    </row>
    <row r="3276" spans="1:1" x14ac:dyDescent="0.35">
      <c r="A3276" s="21">
        <v>5874.75</v>
      </c>
    </row>
    <row r="3277" spans="1:1" x14ac:dyDescent="0.35">
      <c r="A3277" s="23">
        <v>-321.30000000000018</v>
      </c>
    </row>
    <row r="3278" spans="1:1" x14ac:dyDescent="0.35">
      <c r="A3278" s="23">
        <v>5132.75</v>
      </c>
    </row>
    <row r="3279" spans="1:1" x14ac:dyDescent="0.35">
      <c r="A3279" s="21">
        <v>5877</v>
      </c>
    </row>
    <row r="3280" spans="1:1" x14ac:dyDescent="0.35">
      <c r="A3280" s="23">
        <v>4732.92</v>
      </c>
    </row>
    <row r="3281" spans="1:1" x14ac:dyDescent="0.35">
      <c r="A3281" s="21">
        <v>5879.25</v>
      </c>
    </row>
    <row r="3282" spans="1:1" x14ac:dyDescent="0.35">
      <c r="A3282" s="23">
        <v>2645.25</v>
      </c>
    </row>
    <row r="3283" spans="1:1" x14ac:dyDescent="0.35">
      <c r="A3283" s="21">
        <v>5886</v>
      </c>
    </row>
    <row r="3284" spans="1:1" x14ac:dyDescent="0.35">
      <c r="A3284" s="23">
        <v>4406.6400000000003</v>
      </c>
    </row>
    <row r="3285" spans="1:1" x14ac:dyDescent="0.35">
      <c r="A3285" s="21">
        <v>5890.5</v>
      </c>
    </row>
    <row r="3286" spans="1:1" x14ac:dyDescent="0.35">
      <c r="A3286" s="23">
        <v>3445.26</v>
      </c>
    </row>
    <row r="3287" spans="1:1" x14ac:dyDescent="0.35">
      <c r="A3287" s="21">
        <v>5897.25</v>
      </c>
    </row>
    <row r="3288" spans="1:1" x14ac:dyDescent="0.35">
      <c r="A3288" s="23">
        <v>3551.4100000000003</v>
      </c>
    </row>
    <row r="3289" spans="1:1" x14ac:dyDescent="0.35">
      <c r="A3289" s="21">
        <v>5908.5</v>
      </c>
    </row>
    <row r="3290" spans="1:1" x14ac:dyDescent="0.35">
      <c r="A3290" s="23">
        <v>4122.34</v>
      </c>
    </row>
    <row r="3291" spans="1:1" x14ac:dyDescent="0.35">
      <c r="A3291" s="21">
        <v>5910.75</v>
      </c>
    </row>
    <row r="3292" spans="1:1" x14ac:dyDescent="0.35">
      <c r="A3292" s="23">
        <v>-856.00999999999931</v>
      </c>
    </row>
    <row r="3293" spans="1:1" x14ac:dyDescent="0.35">
      <c r="A3293" s="21">
        <v>5915.25</v>
      </c>
    </row>
    <row r="3294" spans="1:1" x14ac:dyDescent="0.35">
      <c r="A3294" s="23">
        <v>1682.4499999999998</v>
      </c>
    </row>
    <row r="3295" spans="1:1" x14ac:dyDescent="0.35">
      <c r="A3295" s="23">
        <v>2119.15</v>
      </c>
    </row>
    <row r="3296" spans="1:1" x14ac:dyDescent="0.35">
      <c r="A3296" s="21">
        <v>5919.75</v>
      </c>
    </row>
    <row r="3297" spans="1:1" x14ac:dyDescent="0.35">
      <c r="A3297" s="23">
        <v>-2971.7099999999991</v>
      </c>
    </row>
    <row r="3298" spans="1:1" x14ac:dyDescent="0.35">
      <c r="A3298" s="23">
        <v>3386.45</v>
      </c>
    </row>
    <row r="3299" spans="1:1" x14ac:dyDescent="0.35">
      <c r="A3299" s="21">
        <v>5922</v>
      </c>
    </row>
    <row r="3300" spans="1:1" x14ac:dyDescent="0.35">
      <c r="A3300" s="23">
        <v>1447.6000000000004</v>
      </c>
    </row>
    <row r="3301" spans="1:1" x14ac:dyDescent="0.35">
      <c r="A3301" s="21">
        <v>5924.25</v>
      </c>
    </row>
    <row r="3302" spans="1:1" x14ac:dyDescent="0.35">
      <c r="A3302" s="23">
        <v>4365.68</v>
      </c>
    </row>
    <row r="3303" spans="1:1" x14ac:dyDescent="0.35">
      <c r="A3303" s="21">
        <v>5931</v>
      </c>
    </row>
    <row r="3304" spans="1:1" x14ac:dyDescent="0.35">
      <c r="A3304" s="23">
        <v>1873.3199999999997</v>
      </c>
    </row>
    <row r="3305" spans="1:1" x14ac:dyDescent="0.35">
      <c r="A3305" s="23">
        <v>3465.88</v>
      </c>
    </row>
    <row r="3306" spans="1:1" x14ac:dyDescent="0.35">
      <c r="A3306" s="23">
        <v>3809.1</v>
      </c>
    </row>
    <row r="3307" spans="1:1" x14ac:dyDescent="0.35">
      <c r="A3307" s="21">
        <v>5933.25</v>
      </c>
    </row>
    <row r="3308" spans="1:1" x14ac:dyDescent="0.35">
      <c r="A3308" s="23">
        <v>1445.25</v>
      </c>
    </row>
    <row r="3309" spans="1:1" x14ac:dyDescent="0.35">
      <c r="A3309" s="21">
        <v>5935.5</v>
      </c>
    </row>
    <row r="3310" spans="1:1" x14ac:dyDescent="0.35">
      <c r="A3310" s="23">
        <v>1691.2600000000002</v>
      </c>
    </row>
    <row r="3311" spans="1:1" x14ac:dyDescent="0.35">
      <c r="A3311" s="21">
        <v>5937.75</v>
      </c>
    </row>
    <row r="3312" spans="1:1" x14ac:dyDescent="0.35">
      <c r="A3312" s="23">
        <v>3518.2599999999998</v>
      </c>
    </row>
    <row r="3313" spans="1:1" x14ac:dyDescent="0.35">
      <c r="A3313" s="23">
        <v>3545.79</v>
      </c>
    </row>
    <row r="3314" spans="1:1" x14ac:dyDescent="0.35">
      <c r="A3314" s="23">
        <v>4785.91</v>
      </c>
    </row>
    <row r="3315" spans="1:1" x14ac:dyDescent="0.35">
      <c r="A3315" s="21">
        <v>5940</v>
      </c>
    </row>
    <row r="3316" spans="1:1" x14ac:dyDescent="0.35">
      <c r="A3316" s="23">
        <v>4449.6000000000004</v>
      </c>
    </row>
    <row r="3317" spans="1:1" x14ac:dyDescent="0.35">
      <c r="A3317" s="21">
        <v>5944.5</v>
      </c>
    </row>
    <row r="3318" spans="1:1" x14ac:dyDescent="0.35">
      <c r="A3318" s="23">
        <v>3747.76</v>
      </c>
    </row>
    <row r="3319" spans="1:1" x14ac:dyDescent="0.35">
      <c r="A3319" s="21">
        <v>5951.25</v>
      </c>
    </row>
    <row r="3320" spans="1:1" x14ac:dyDescent="0.35">
      <c r="A3320" s="23">
        <v>3822.92</v>
      </c>
    </row>
    <row r="3321" spans="1:1" x14ac:dyDescent="0.35">
      <c r="A3321" s="21">
        <v>5953.5</v>
      </c>
    </row>
    <row r="3322" spans="1:1" x14ac:dyDescent="0.35">
      <c r="A3322" s="23">
        <v>273.53999999999996</v>
      </c>
    </row>
    <row r="3323" spans="1:1" x14ac:dyDescent="0.35">
      <c r="A3323" s="23">
        <v>1900.7000000000003</v>
      </c>
    </row>
    <row r="3324" spans="1:1" x14ac:dyDescent="0.35">
      <c r="A3324" s="21">
        <v>5955.75</v>
      </c>
    </row>
    <row r="3325" spans="1:1" x14ac:dyDescent="0.35">
      <c r="A3325" s="23">
        <v>3557.36</v>
      </c>
    </row>
    <row r="3326" spans="1:1" x14ac:dyDescent="0.35">
      <c r="A3326" s="21">
        <v>5971.5</v>
      </c>
    </row>
    <row r="3327" spans="1:1" x14ac:dyDescent="0.35">
      <c r="A3327" s="23">
        <v>4168.74</v>
      </c>
    </row>
    <row r="3328" spans="1:1" x14ac:dyDescent="0.35">
      <c r="A3328" s="21">
        <v>5973.75</v>
      </c>
    </row>
    <row r="3329" spans="1:1" x14ac:dyDescent="0.35">
      <c r="A3329" s="23">
        <v>1880.1899999999996</v>
      </c>
    </row>
    <row r="3330" spans="1:1" x14ac:dyDescent="0.35">
      <c r="A3330" s="23">
        <v>3228.1400000000003</v>
      </c>
    </row>
    <row r="3331" spans="1:1" x14ac:dyDescent="0.35">
      <c r="A3331" s="21">
        <v>5976</v>
      </c>
    </row>
    <row r="3332" spans="1:1" x14ac:dyDescent="0.35">
      <c r="A3332" s="23">
        <v>2753.5499999999997</v>
      </c>
    </row>
    <row r="3333" spans="1:1" x14ac:dyDescent="0.35">
      <c r="A3333" s="23">
        <v>3410.4300000000003</v>
      </c>
    </row>
    <row r="3334" spans="1:1" x14ac:dyDescent="0.35">
      <c r="A3334" s="21">
        <v>5980.5</v>
      </c>
    </row>
    <row r="3335" spans="1:1" x14ac:dyDescent="0.35">
      <c r="A3335" s="23">
        <v>3555.64</v>
      </c>
    </row>
    <row r="3336" spans="1:1" x14ac:dyDescent="0.35">
      <c r="A3336" s="23">
        <v>3773.82</v>
      </c>
    </row>
    <row r="3337" spans="1:1" x14ac:dyDescent="0.35">
      <c r="A3337" s="21">
        <v>5985</v>
      </c>
    </row>
    <row r="3338" spans="1:1" x14ac:dyDescent="0.35">
      <c r="A3338" s="23">
        <v>2693.25</v>
      </c>
    </row>
    <row r="3339" spans="1:1" x14ac:dyDescent="0.35">
      <c r="A3339" s="23">
        <v>2705.22</v>
      </c>
    </row>
    <row r="3340" spans="1:1" x14ac:dyDescent="0.35">
      <c r="A3340" s="23">
        <v>3232.96</v>
      </c>
    </row>
    <row r="3341" spans="1:1" x14ac:dyDescent="0.35">
      <c r="A3341" s="21">
        <v>5987.25</v>
      </c>
    </row>
    <row r="3342" spans="1:1" x14ac:dyDescent="0.35">
      <c r="A3342" s="23">
        <v>-4501.7299999999996</v>
      </c>
    </row>
    <row r="3343" spans="1:1" x14ac:dyDescent="0.35">
      <c r="A3343" s="23">
        <v>1392.9000000000005</v>
      </c>
    </row>
    <row r="3344" spans="1:1" x14ac:dyDescent="0.35">
      <c r="A3344" s="21">
        <v>5989.5</v>
      </c>
    </row>
    <row r="3345" spans="1:1" x14ac:dyDescent="0.35">
      <c r="A3345" s="23">
        <v>5029.0200000000004</v>
      </c>
    </row>
    <row r="3346" spans="1:1" x14ac:dyDescent="0.35">
      <c r="A3346" s="21">
        <v>5994</v>
      </c>
    </row>
    <row r="3347" spans="1:1" x14ac:dyDescent="0.35">
      <c r="A3347" s="23">
        <v>4829.76</v>
      </c>
    </row>
    <row r="3348" spans="1:1" x14ac:dyDescent="0.35">
      <c r="A3348" s="23">
        <v>5111.55</v>
      </c>
    </row>
    <row r="3349" spans="1:1" x14ac:dyDescent="0.35">
      <c r="A3349" s="21">
        <v>5998.5</v>
      </c>
    </row>
    <row r="3350" spans="1:1" x14ac:dyDescent="0.35">
      <c r="A3350" s="23">
        <v>3850.88</v>
      </c>
    </row>
    <row r="3351" spans="1:1" x14ac:dyDescent="0.35">
      <c r="A3351" s="21">
        <v>6000.75</v>
      </c>
    </row>
    <row r="3352" spans="1:1" x14ac:dyDescent="0.35">
      <c r="A3352" s="23">
        <v>4876.83</v>
      </c>
    </row>
    <row r="3353" spans="1:1" x14ac:dyDescent="0.35">
      <c r="A3353" s="21">
        <v>6003</v>
      </c>
    </row>
    <row r="3354" spans="1:1" x14ac:dyDescent="0.35">
      <c r="A3354" s="23">
        <v>-866.71999999999935</v>
      </c>
    </row>
    <row r="3355" spans="1:1" x14ac:dyDescent="0.35">
      <c r="A3355" s="23">
        <v>2567.9499999999998</v>
      </c>
    </row>
    <row r="3356" spans="1:1" x14ac:dyDescent="0.35">
      <c r="A3356" s="23">
        <v>5117.8999999999996</v>
      </c>
    </row>
    <row r="3357" spans="1:1" x14ac:dyDescent="0.35">
      <c r="A3357" s="21">
        <v>6007.5</v>
      </c>
    </row>
    <row r="3358" spans="1:1" x14ac:dyDescent="0.35">
      <c r="A3358" s="23">
        <v>3512.56</v>
      </c>
    </row>
    <row r="3359" spans="1:1" x14ac:dyDescent="0.35">
      <c r="A3359" s="23">
        <v>3870.4</v>
      </c>
    </row>
    <row r="3360" spans="1:1" x14ac:dyDescent="0.35">
      <c r="A3360" s="21">
        <v>6012</v>
      </c>
    </row>
    <row r="3361" spans="1:1" x14ac:dyDescent="0.35">
      <c r="A3361" s="23">
        <v>3440.2</v>
      </c>
    </row>
    <row r="3362" spans="1:1" x14ac:dyDescent="0.35">
      <c r="A3362" s="21">
        <v>6014.25</v>
      </c>
    </row>
    <row r="3363" spans="1:1" x14ac:dyDescent="0.35">
      <c r="A3363" s="23">
        <v>-312.76999999999953</v>
      </c>
    </row>
    <row r="3364" spans="1:1" x14ac:dyDescent="0.35">
      <c r="A3364" s="23">
        <v>5126.5</v>
      </c>
    </row>
    <row r="3365" spans="1:1" x14ac:dyDescent="0.35">
      <c r="A3365" s="21">
        <v>6018.75</v>
      </c>
    </row>
    <row r="3366" spans="1:1" x14ac:dyDescent="0.35">
      <c r="A3366" s="23">
        <v>379.07999999999993</v>
      </c>
    </row>
    <row r="3367" spans="1:1" x14ac:dyDescent="0.35">
      <c r="A3367" s="23">
        <v>4113.2700000000004</v>
      </c>
    </row>
    <row r="3368" spans="1:1" x14ac:dyDescent="0.35">
      <c r="A3368" s="21">
        <v>6023.25</v>
      </c>
    </row>
    <row r="3369" spans="1:1" x14ac:dyDescent="0.35">
      <c r="A3369" s="23">
        <v>3433.7</v>
      </c>
    </row>
    <row r="3370" spans="1:1" x14ac:dyDescent="0.35">
      <c r="A3370" s="21">
        <v>6025.5</v>
      </c>
    </row>
    <row r="3371" spans="1:1" x14ac:dyDescent="0.35">
      <c r="A3371" s="23">
        <v>4856.22</v>
      </c>
    </row>
    <row r="3372" spans="1:1" x14ac:dyDescent="0.35">
      <c r="A3372" s="23">
        <v>5182.8</v>
      </c>
    </row>
    <row r="3373" spans="1:1" x14ac:dyDescent="0.35">
      <c r="A3373" s="21">
        <v>6027.75</v>
      </c>
    </row>
    <row r="3374" spans="1:1" x14ac:dyDescent="0.35">
      <c r="A3374" s="23">
        <v>2158.5</v>
      </c>
    </row>
    <row r="3375" spans="1:1" x14ac:dyDescent="0.35">
      <c r="A3375" s="21">
        <v>6030</v>
      </c>
    </row>
    <row r="3376" spans="1:1" x14ac:dyDescent="0.35">
      <c r="A3376" s="23">
        <v>3803.44</v>
      </c>
    </row>
    <row r="3377" spans="1:1" x14ac:dyDescent="0.35">
      <c r="A3377" s="21">
        <v>6032.25</v>
      </c>
    </row>
    <row r="3378" spans="1:1" x14ac:dyDescent="0.35">
      <c r="A3378" s="23">
        <v>3805.69</v>
      </c>
    </row>
    <row r="3379" spans="1:1" x14ac:dyDescent="0.35">
      <c r="A3379" s="21">
        <v>6039</v>
      </c>
    </row>
    <row r="3380" spans="1:1" x14ac:dyDescent="0.35">
      <c r="A3380" s="23">
        <v>2726.3399999999997</v>
      </c>
    </row>
    <row r="3381" spans="1:1" x14ac:dyDescent="0.35">
      <c r="A3381" s="23">
        <v>3173.84</v>
      </c>
    </row>
    <row r="3382" spans="1:1" x14ac:dyDescent="0.35">
      <c r="A3382" s="21">
        <v>6041.25</v>
      </c>
    </row>
    <row r="3383" spans="1:1" x14ac:dyDescent="0.35">
      <c r="A3383" s="23">
        <v>3894.21</v>
      </c>
    </row>
    <row r="3384" spans="1:1" x14ac:dyDescent="0.35">
      <c r="A3384" s="21">
        <v>6043.5</v>
      </c>
    </row>
    <row r="3385" spans="1:1" x14ac:dyDescent="0.35">
      <c r="A3385" s="23">
        <v>2186.79</v>
      </c>
    </row>
    <row r="3386" spans="1:1" x14ac:dyDescent="0.35">
      <c r="A3386" s="21">
        <v>6045.75</v>
      </c>
    </row>
    <row r="3387" spans="1:1" x14ac:dyDescent="0.35">
      <c r="A3387" s="23">
        <v>3898.71</v>
      </c>
    </row>
    <row r="3388" spans="1:1" x14ac:dyDescent="0.35">
      <c r="A3388" s="21">
        <v>6048</v>
      </c>
    </row>
    <row r="3389" spans="1:1" x14ac:dyDescent="0.35">
      <c r="A3389" s="23">
        <v>3900.96</v>
      </c>
    </row>
    <row r="3390" spans="1:1" x14ac:dyDescent="0.35">
      <c r="A3390" s="21">
        <v>6059.25</v>
      </c>
    </row>
    <row r="3391" spans="1:1" x14ac:dyDescent="0.35">
      <c r="A3391" s="23">
        <v>-3042.41</v>
      </c>
    </row>
    <row r="3392" spans="1:1" x14ac:dyDescent="0.35">
      <c r="A3392" s="23">
        <v>4006.83</v>
      </c>
    </row>
    <row r="3393" spans="1:1" x14ac:dyDescent="0.35">
      <c r="A3393" s="21">
        <v>6061.5</v>
      </c>
    </row>
    <row r="3394" spans="1:1" x14ac:dyDescent="0.35">
      <c r="A3394" s="23">
        <v>3735.54</v>
      </c>
    </row>
    <row r="3395" spans="1:1" x14ac:dyDescent="0.35">
      <c r="A3395" s="21">
        <v>6063.75</v>
      </c>
    </row>
    <row r="3396" spans="1:1" x14ac:dyDescent="0.35">
      <c r="A3396" s="23">
        <v>3930.27</v>
      </c>
    </row>
    <row r="3397" spans="1:1" x14ac:dyDescent="0.35">
      <c r="A3397" s="21">
        <v>6068.25</v>
      </c>
    </row>
    <row r="3398" spans="1:1" x14ac:dyDescent="0.35">
      <c r="A3398" s="23">
        <v>3624.85</v>
      </c>
    </row>
    <row r="3399" spans="1:1" x14ac:dyDescent="0.35">
      <c r="A3399" s="21">
        <v>6072.75</v>
      </c>
    </row>
    <row r="3400" spans="1:1" x14ac:dyDescent="0.35">
      <c r="A3400" s="23">
        <v>-317.32999999999993</v>
      </c>
    </row>
    <row r="3401" spans="1:1" x14ac:dyDescent="0.35">
      <c r="A3401" s="21">
        <v>6077.25</v>
      </c>
    </row>
    <row r="3402" spans="1:1" x14ac:dyDescent="0.35">
      <c r="A3402" s="23">
        <v>4701.67</v>
      </c>
    </row>
    <row r="3403" spans="1:1" x14ac:dyDescent="0.35">
      <c r="A3403" s="21">
        <v>6086.25</v>
      </c>
    </row>
    <row r="3404" spans="1:1" x14ac:dyDescent="0.35">
      <c r="A3404" s="23">
        <v>3750.35</v>
      </c>
    </row>
    <row r="3405" spans="1:1" x14ac:dyDescent="0.35">
      <c r="A3405" s="21">
        <v>6088.5</v>
      </c>
    </row>
    <row r="3406" spans="1:1" x14ac:dyDescent="0.35">
      <c r="A3406" s="23">
        <v>-3055.1999999999989</v>
      </c>
    </row>
    <row r="3407" spans="1:1" x14ac:dyDescent="0.35">
      <c r="A3407" s="23">
        <v>3468.0299999999997</v>
      </c>
    </row>
    <row r="3408" spans="1:1" x14ac:dyDescent="0.35">
      <c r="A3408" s="21">
        <v>6090.75</v>
      </c>
    </row>
    <row r="3409" spans="1:1" x14ac:dyDescent="0.35">
      <c r="A3409" s="23">
        <v>2970.6</v>
      </c>
    </row>
    <row r="3410" spans="1:1" x14ac:dyDescent="0.35">
      <c r="A3410" s="23">
        <v>5356.7</v>
      </c>
    </row>
    <row r="3411" spans="1:1" x14ac:dyDescent="0.35">
      <c r="A3411" s="21">
        <v>6093</v>
      </c>
    </row>
    <row r="3412" spans="1:1" x14ac:dyDescent="0.35">
      <c r="A3412" s="23">
        <v>5242.3500000000004</v>
      </c>
    </row>
    <row r="3413" spans="1:1" x14ac:dyDescent="0.35">
      <c r="A3413" s="21">
        <v>6095.25</v>
      </c>
    </row>
    <row r="3414" spans="1:1" x14ac:dyDescent="0.35">
      <c r="A3414" s="23">
        <v>2217.09</v>
      </c>
    </row>
    <row r="3415" spans="1:1" x14ac:dyDescent="0.35">
      <c r="A3415" s="23">
        <v>3161.5499999999997</v>
      </c>
    </row>
    <row r="3416" spans="1:1" x14ac:dyDescent="0.35">
      <c r="A3416" s="21">
        <v>6099.75</v>
      </c>
    </row>
    <row r="3417" spans="1:1" x14ac:dyDescent="0.35">
      <c r="A3417" s="23">
        <v>5328.6</v>
      </c>
    </row>
    <row r="3418" spans="1:1" x14ac:dyDescent="0.35">
      <c r="A3418" s="21">
        <v>6106.5</v>
      </c>
    </row>
    <row r="3419" spans="1:1" x14ac:dyDescent="0.35">
      <c r="A3419" s="23">
        <v>3850.12</v>
      </c>
    </row>
    <row r="3420" spans="1:1" x14ac:dyDescent="0.35">
      <c r="A3420" s="21">
        <v>6111</v>
      </c>
    </row>
    <row r="3421" spans="1:1" x14ac:dyDescent="0.35">
      <c r="A3421" s="23">
        <v>3574.52</v>
      </c>
    </row>
    <row r="3422" spans="1:1" x14ac:dyDescent="0.35">
      <c r="A3422" s="21">
        <v>6113.25</v>
      </c>
    </row>
    <row r="3423" spans="1:1" x14ac:dyDescent="0.35">
      <c r="A3423" s="23">
        <v>-1033.5500000000002</v>
      </c>
    </row>
    <row r="3424" spans="1:1" x14ac:dyDescent="0.35">
      <c r="A3424" s="23">
        <v>5212.25</v>
      </c>
    </row>
    <row r="3425" spans="1:1" x14ac:dyDescent="0.35">
      <c r="A3425" s="21">
        <v>6115.5</v>
      </c>
    </row>
    <row r="3426" spans="1:1" x14ac:dyDescent="0.35">
      <c r="A3426" s="23">
        <v>3250.66</v>
      </c>
    </row>
    <row r="3427" spans="1:1" x14ac:dyDescent="0.35">
      <c r="A3427" s="23">
        <v>3680.2000000000003</v>
      </c>
    </row>
    <row r="3428" spans="1:1" x14ac:dyDescent="0.35">
      <c r="A3428" s="21">
        <v>6120</v>
      </c>
    </row>
    <row r="3429" spans="1:1" x14ac:dyDescent="0.35">
      <c r="A3429" s="23">
        <v>5264.05</v>
      </c>
    </row>
    <row r="3430" spans="1:1" x14ac:dyDescent="0.35">
      <c r="A3430" s="21">
        <v>6122.25</v>
      </c>
    </row>
    <row r="3431" spans="1:1" x14ac:dyDescent="0.35">
      <c r="A3431" s="23">
        <v>5348.45</v>
      </c>
    </row>
    <row r="3432" spans="1:1" x14ac:dyDescent="0.35">
      <c r="A3432" s="21">
        <v>6124.5</v>
      </c>
    </row>
    <row r="3433" spans="1:1" x14ac:dyDescent="0.35">
      <c r="A3433" s="23">
        <v>3868.12</v>
      </c>
    </row>
    <row r="3434" spans="1:1" x14ac:dyDescent="0.35">
      <c r="A3434" s="21">
        <v>6126.75</v>
      </c>
    </row>
    <row r="3435" spans="1:1" x14ac:dyDescent="0.35">
      <c r="A3435" s="23">
        <v>2339.15</v>
      </c>
    </row>
    <row r="3436" spans="1:1" x14ac:dyDescent="0.35">
      <c r="A3436" s="23">
        <v>3496.88</v>
      </c>
    </row>
    <row r="3437" spans="1:1" x14ac:dyDescent="0.35">
      <c r="A3437" s="21">
        <v>6131.25</v>
      </c>
    </row>
    <row r="3438" spans="1:1" x14ac:dyDescent="0.35">
      <c r="A3438" s="23">
        <v>-1036.5699999999997</v>
      </c>
    </row>
    <row r="3439" spans="1:1" x14ac:dyDescent="0.35">
      <c r="A3439" s="21">
        <v>6133.5</v>
      </c>
    </row>
    <row r="3440" spans="1:1" x14ac:dyDescent="0.35">
      <c r="A3440" s="23">
        <v>5394.15</v>
      </c>
    </row>
    <row r="3441" spans="1:1" x14ac:dyDescent="0.35">
      <c r="A3441" s="21">
        <v>6158.25</v>
      </c>
    </row>
    <row r="3442" spans="1:1" x14ac:dyDescent="0.35">
      <c r="A3442" s="23">
        <v>-1260.1499999999996</v>
      </c>
    </row>
    <row r="3443" spans="1:1" x14ac:dyDescent="0.35">
      <c r="A3443" s="23">
        <v>4113.13</v>
      </c>
    </row>
    <row r="3444" spans="1:1" x14ac:dyDescent="0.35">
      <c r="A3444" s="23">
        <v>4210.1099999999997</v>
      </c>
    </row>
    <row r="3445" spans="1:1" x14ac:dyDescent="0.35">
      <c r="A3445" s="21">
        <v>6160.5</v>
      </c>
    </row>
    <row r="3446" spans="1:1" x14ac:dyDescent="0.35">
      <c r="A3446" s="23">
        <v>2987.58</v>
      </c>
    </row>
    <row r="3447" spans="1:1" x14ac:dyDescent="0.35">
      <c r="A3447" s="23">
        <v>5341.65</v>
      </c>
    </row>
    <row r="3448" spans="1:1" x14ac:dyDescent="0.35">
      <c r="A3448" s="21">
        <v>6165</v>
      </c>
    </row>
    <row r="3449" spans="1:1" x14ac:dyDescent="0.35">
      <c r="A3449" s="23">
        <v>3240.08</v>
      </c>
    </row>
    <row r="3450" spans="1:1" x14ac:dyDescent="0.35">
      <c r="A3450" s="21">
        <v>6171.75</v>
      </c>
    </row>
    <row r="3451" spans="1:1" x14ac:dyDescent="0.35">
      <c r="A3451" s="23">
        <v>2546.7299999999996</v>
      </c>
    </row>
    <row r="3452" spans="1:1" x14ac:dyDescent="0.35">
      <c r="A3452" s="21">
        <v>6174</v>
      </c>
    </row>
    <row r="3453" spans="1:1" x14ac:dyDescent="0.35">
      <c r="A3453" s="23">
        <v>1509.1999999999998</v>
      </c>
    </row>
    <row r="3454" spans="1:1" x14ac:dyDescent="0.35">
      <c r="A3454" s="23">
        <v>4001.87</v>
      </c>
    </row>
    <row r="3455" spans="1:1" x14ac:dyDescent="0.35">
      <c r="A3455" s="21">
        <v>6176.25</v>
      </c>
    </row>
    <row r="3456" spans="1:1" x14ac:dyDescent="0.35">
      <c r="A3456" s="23">
        <v>3711.13</v>
      </c>
    </row>
    <row r="3457" spans="1:1" x14ac:dyDescent="0.35">
      <c r="A3457" s="23">
        <v>4976.7299999999996</v>
      </c>
    </row>
    <row r="3458" spans="1:1" x14ac:dyDescent="0.35">
      <c r="A3458" s="21">
        <v>6178.5</v>
      </c>
    </row>
    <row r="3459" spans="1:1" x14ac:dyDescent="0.35">
      <c r="A3459" s="23">
        <v>4453.1399999999994</v>
      </c>
    </row>
    <row r="3460" spans="1:1" x14ac:dyDescent="0.35">
      <c r="A3460" s="21">
        <v>6180.75</v>
      </c>
    </row>
    <row r="3461" spans="1:1" x14ac:dyDescent="0.35">
      <c r="A3461" s="23">
        <v>3458.0299999999997</v>
      </c>
    </row>
    <row r="3462" spans="1:1" x14ac:dyDescent="0.35">
      <c r="A3462" s="21">
        <v>6183</v>
      </c>
    </row>
    <row r="3463" spans="1:1" x14ac:dyDescent="0.35">
      <c r="A3463" s="23">
        <v>1941.4799999999996</v>
      </c>
    </row>
    <row r="3464" spans="1:1" x14ac:dyDescent="0.35">
      <c r="A3464" s="21">
        <v>6185.25</v>
      </c>
    </row>
    <row r="3465" spans="1:1" x14ac:dyDescent="0.35">
      <c r="A3465" s="23">
        <v>2481.66</v>
      </c>
    </row>
    <row r="3466" spans="1:1" x14ac:dyDescent="0.35">
      <c r="A3466" s="21">
        <v>6189.75</v>
      </c>
    </row>
    <row r="3467" spans="1:1" x14ac:dyDescent="0.35">
      <c r="A3467" s="23">
        <v>3475.59</v>
      </c>
    </row>
    <row r="3468" spans="1:1" x14ac:dyDescent="0.35">
      <c r="A3468" s="21">
        <v>6192</v>
      </c>
    </row>
    <row r="3469" spans="1:1" x14ac:dyDescent="0.35">
      <c r="A3469" s="23">
        <v>-332.81999999999971</v>
      </c>
    </row>
    <row r="3470" spans="1:1" x14ac:dyDescent="0.35">
      <c r="A3470" s="23">
        <v>-324.19999999999982</v>
      </c>
    </row>
    <row r="3471" spans="1:1" x14ac:dyDescent="0.35">
      <c r="A3471" s="21">
        <v>6196.5</v>
      </c>
    </row>
    <row r="3472" spans="1:1" x14ac:dyDescent="0.35">
      <c r="A3472" s="23">
        <v>3820.84</v>
      </c>
    </row>
    <row r="3473" spans="1:1" x14ac:dyDescent="0.35">
      <c r="A3473" s="21">
        <v>6198.75</v>
      </c>
    </row>
    <row r="3474" spans="1:1" x14ac:dyDescent="0.35">
      <c r="A3474" s="23">
        <v>1982.75</v>
      </c>
    </row>
    <row r="3475" spans="1:1" x14ac:dyDescent="0.35">
      <c r="A3475" s="21">
        <v>6201</v>
      </c>
    </row>
    <row r="3476" spans="1:1" x14ac:dyDescent="0.35">
      <c r="A3476" s="23">
        <v>3011.64</v>
      </c>
    </row>
    <row r="3477" spans="1:1" x14ac:dyDescent="0.35">
      <c r="A3477" s="21">
        <v>6203.25</v>
      </c>
    </row>
    <row r="3478" spans="1:1" x14ac:dyDescent="0.35">
      <c r="A3478" s="23">
        <v>3996.57</v>
      </c>
    </row>
    <row r="3479" spans="1:1" x14ac:dyDescent="0.35">
      <c r="A3479" s="21">
        <v>6207.75</v>
      </c>
    </row>
    <row r="3480" spans="1:1" x14ac:dyDescent="0.35">
      <c r="A3480" s="23">
        <v>972.72000000000025</v>
      </c>
    </row>
    <row r="3481" spans="1:1" x14ac:dyDescent="0.35">
      <c r="A3481" s="21">
        <v>6212.25</v>
      </c>
    </row>
    <row r="3482" spans="1:1" x14ac:dyDescent="0.35">
      <c r="A3482" s="23">
        <v>2154.1799999999998</v>
      </c>
    </row>
    <row r="3483" spans="1:1" x14ac:dyDescent="0.35">
      <c r="A3483" s="23">
        <v>5295.35</v>
      </c>
    </row>
    <row r="3484" spans="1:1" x14ac:dyDescent="0.35">
      <c r="A3484" s="21">
        <v>6216.75</v>
      </c>
    </row>
    <row r="3485" spans="1:1" x14ac:dyDescent="0.35">
      <c r="A3485" s="23">
        <v>4372.8899999999994</v>
      </c>
    </row>
    <row r="3486" spans="1:1" x14ac:dyDescent="0.35">
      <c r="A3486" s="21">
        <v>6219</v>
      </c>
    </row>
    <row r="3487" spans="1:1" x14ac:dyDescent="0.35">
      <c r="A3487" s="23">
        <v>3544.42</v>
      </c>
    </row>
    <row r="3488" spans="1:1" x14ac:dyDescent="0.35">
      <c r="A3488" s="21">
        <v>6225.75</v>
      </c>
    </row>
    <row r="3489" spans="1:1" x14ac:dyDescent="0.35">
      <c r="A3489" s="23">
        <v>-4683.6299999999992</v>
      </c>
    </row>
    <row r="3490" spans="1:1" x14ac:dyDescent="0.35">
      <c r="A3490" s="21">
        <v>6228</v>
      </c>
    </row>
    <row r="3491" spans="1:1" x14ac:dyDescent="0.35">
      <c r="A3491" s="23">
        <v>-319.72999999999956</v>
      </c>
    </row>
    <row r="3492" spans="1:1" x14ac:dyDescent="0.35">
      <c r="A3492" s="21">
        <v>6232.5</v>
      </c>
    </row>
    <row r="3493" spans="1:1" x14ac:dyDescent="0.35">
      <c r="A3493" s="23">
        <v>3364.7200000000003</v>
      </c>
    </row>
    <row r="3494" spans="1:1" x14ac:dyDescent="0.35">
      <c r="A3494" s="21">
        <v>6234.75</v>
      </c>
    </row>
    <row r="3495" spans="1:1" x14ac:dyDescent="0.35">
      <c r="A3495" s="23">
        <v>3552.44</v>
      </c>
    </row>
    <row r="3496" spans="1:1" x14ac:dyDescent="0.35">
      <c r="A3496" s="23">
        <v>4003.54</v>
      </c>
    </row>
    <row r="3497" spans="1:1" x14ac:dyDescent="0.35">
      <c r="A3497" s="21">
        <v>6237</v>
      </c>
    </row>
    <row r="3498" spans="1:1" x14ac:dyDescent="0.35">
      <c r="A3498" s="23">
        <v>4497.42</v>
      </c>
    </row>
    <row r="3499" spans="1:1" x14ac:dyDescent="0.35">
      <c r="A3499" s="21">
        <v>6241.5</v>
      </c>
    </row>
    <row r="3500" spans="1:1" x14ac:dyDescent="0.35">
      <c r="A3500" s="23">
        <v>1774.1800000000003</v>
      </c>
    </row>
    <row r="3501" spans="1:1" x14ac:dyDescent="0.35">
      <c r="A3501" s="21">
        <v>6243.75</v>
      </c>
    </row>
    <row r="3502" spans="1:1" x14ac:dyDescent="0.35">
      <c r="A3502" s="23">
        <v>3939.67</v>
      </c>
    </row>
    <row r="3503" spans="1:1" x14ac:dyDescent="0.35">
      <c r="A3503" s="23">
        <v>5074.47</v>
      </c>
    </row>
    <row r="3504" spans="1:1" x14ac:dyDescent="0.35">
      <c r="A3504" s="21">
        <v>6246</v>
      </c>
    </row>
    <row r="3505" spans="1:1" x14ac:dyDescent="0.35">
      <c r="A3505" s="23">
        <v>3941.92</v>
      </c>
    </row>
    <row r="3506" spans="1:1" x14ac:dyDescent="0.35">
      <c r="A3506" s="21">
        <v>6248.25</v>
      </c>
    </row>
    <row r="3507" spans="1:1" x14ac:dyDescent="0.35">
      <c r="A3507" s="23">
        <v>3046.2599999999998</v>
      </c>
    </row>
    <row r="3508" spans="1:1" x14ac:dyDescent="0.35">
      <c r="A3508" s="23">
        <v>3129.0899999999997</v>
      </c>
    </row>
    <row r="3509" spans="1:1" x14ac:dyDescent="0.35">
      <c r="A3509" s="21">
        <v>6257.25</v>
      </c>
    </row>
    <row r="3510" spans="1:1" x14ac:dyDescent="0.35">
      <c r="A3510" s="23">
        <v>932.85000000000036</v>
      </c>
    </row>
    <row r="3511" spans="1:1" x14ac:dyDescent="0.35">
      <c r="A3511" s="23">
        <v>3383.04</v>
      </c>
    </row>
    <row r="3512" spans="1:1" x14ac:dyDescent="0.35">
      <c r="A3512" s="23">
        <v>3861.71</v>
      </c>
    </row>
    <row r="3513" spans="1:1" x14ac:dyDescent="0.35">
      <c r="A3513" s="21">
        <v>6259.5</v>
      </c>
    </row>
    <row r="3514" spans="1:1" x14ac:dyDescent="0.35">
      <c r="A3514" s="23">
        <v>3579.9</v>
      </c>
    </row>
    <row r="3515" spans="1:1" x14ac:dyDescent="0.35">
      <c r="A3515" s="21">
        <v>6261.75</v>
      </c>
    </row>
    <row r="3516" spans="1:1" x14ac:dyDescent="0.35">
      <c r="A3516" s="23">
        <v>5047.1099999999997</v>
      </c>
    </row>
    <row r="3517" spans="1:1" x14ac:dyDescent="0.35">
      <c r="A3517" s="21">
        <v>6268.5</v>
      </c>
    </row>
    <row r="3518" spans="1:1" x14ac:dyDescent="0.35">
      <c r="A3518" s="23">
        <v>291.10000000000036</v>
      </c>
    </row>
    <row r="3519" spans="1:1" x14ac:dyDescent="0.35">
      <c r="A3519" s="21">
        <v>6270.75</v>
      </c>
    </row>
    <row r="3520" spans="1:1" x14ac:dyDescent="0.35">
      <c r="A3520" s="23">
        <v>2000.3500000000004</v>
      </c>
    </row>
    <row r="3521" spans="1:1" x14ac:dyDescent="0.35">
      <c r="A3521" s="23">
        <v>2884.62</v>
      </c>
    </row>
    <row r="3522" spans="1:1" x14ac:dyDescent="0.35">
      <c r="A3522" s="21">
        <v>6279.75</v>
      </c>
    </row>
    <row r="3523" spans="1:1" x14ac:dyDescent="0.35">
      <c r="A3523" s="23">
        <v>3852.5299999999997</v>
      </c>
    </row>
    <row r="3524" spans="1:1" x14ac:dyDescent="0.35">
      <c r="A3524" s="21">
        <v>6284.25</v>
      </c>
    </row>
    <row r="3525" spans="1:1" x14ac:dyDescent="0.35">
      <c r="A3525" s="23">
        <v>3679.9700000000003</v>
      </c>
    </row>
    <row r="3526" spans="1:1" x14ac:dyDescent="0.35">
      <c r="A3526" s="23">
        <v>3878.77</v>
      </c>
    </row>
    <row r="3527" spans="1:1" x14ac:dyDescent="0.35">
      <c r="A3527" s="23">
        <v>4385.21</v>
      </c>
    </row>
    <row r="3528" spans="1:1" x14ac:dyDescent="0.35">
      <c r="A3528" s="21">
        <v>6286.5</v>
      </c>
    </row>
    <row r="3529" spans="1:1" x14ac:dyDescent="0.35">
      <c r="A3529" s="23">
        <v>2937</v>
      </c>
    </row>
    <row r="3530" spans="1:1" x14ac:dyDescent="0.35">
      <c r="A3530" s="21">
        <v>6291</v>
      </c>
    </row>
    <row r="3531" spans="1:1" x14ac:dyDescent="0.35">
      <c r="A3531" s="23">
        <v>4054.5</v>
      </c>
    </row>
    <row r="3532" spans="1:1" x14ac:dyDescent="0.35">
      <c r="A3532" s="21">
        <v>6293.25</v>
      </c>
    </row>
    <row r="3533" spans="1:1" x14ac:dyDescent="0.35">
      <c r="A3533" s="23">
        <v>4390.8900000000003</v>
      </c>
    </row>
    <row r="3534" spans="1:1" x14ac:dyDescent="0.35">
      <c r="A3534" s="21">
        <v>6302.25</v>
      </c>
    </row>
    <row r="3535" spans="1:1" x14ac:dyDescent="0.35">
      <c r="A3535" s="23">
        <v>-1065.2600000000002</v>
      </c>
    </row>
    <row r="3536" spans="1:1" x14ac:dyDescent="0.35">
      <c r="A3536" s="21">
        <v>6306.75</v>
      </c>
    </row>
    <row r="3537" spans="1:1" x14ac:dyDescent="0.35">
      <c r="A3537" s="23">
        <v>3766.9</v>
      </c>
    </row>
    <row r="3538" spans="1:1" x14ac:dyDescent="0.35">
      <c r="A3538" s="23">
        <v>4565.1900000000005</v>
      </c>
    </row>
    <row r="3539" spans="1:1" x14ac:dyDescent="0.35">
      <c r="A3539" s="21">
        <v>6311.25</v>
      </c>
    </row>
    <row r="3540" spans="1:1" x14ac:dyDescent="0.35">
      <c r="A3540" s="23">
        <v>1694.7299999999996</v>
      </c>
    </row>
    <row r="3541" spans="1:1" x14ac:dyDescent="0.35">
      <c r="A3541" s="21">
        <v>6315.75</v>
      </c>
    </row>
    <row r="3542" spans="1:1" x14ac:dyDescent="0.35">
      <c r="A3542" s="23">
        <v>4238.05</v>
      </c>
    </row>
    <row r="3543" spans="1:1" x14ac:dyDescent="0.35">
      <c r="A3543" s="21">
        <v>6318</v>
      </c>
    </row>
    <row r="3544" spans="1:1" x14ac:dyDescent="0.35">
      <c r="A3544" s="23">
        <v>2958.93</v>
      </c>
    </row>
    <row r="3545" spans="1:1" x14ac:dyDescent="0.35">
      <c r="A3545" s="21">
        <v>6320.25</v>
      </c>
    </row>
    <row r="3546" spans="1:1" x14ac:dyDescent="0.35">
      <c r="A3546" s="23">
        <v>291.36999999999989</v>
      </c>
    </row>
    <row r="3547" spans="1:1" x14ac:dyDescent="0.35">
      <c r="A3547" s="21">
        <v>6322.5</v>
      </c>
    </row>
    <row r="3548" spans="1:1" x14ac:dyDescent="0.35">
      <c r="A3548" s="23">
        <v>3079.5899999999997</v>
      </c>
    </row>
    <row r="3549" spans="1:1" x14ac:dyDescent="0.35">
      <c r="A3549" s="21">
        <v>6324.75</v>
      </c>
    </row>
    <row r="3550" spans="1:1" x14ac:dyDescent="0.35">
      <c r="A3550" s="23">
        <v>-911.04999999999927</v>
      </c>
    </row>
    <row r="3551" spans="1:1" x14ac:dyDescent="0.35">
      <c r="A3551" s="23">
        <v>2508.96</v>
      </c>
    </row>
    <row r="3552" spans="1:1" x14ac:dyDescent="0.35">
      <c r="A3552" s="23">
        <v>3069.6299999999997</v>
      </c>
    </row>
    <row r="3553" spans="1:1" x14ac:dyDescent="0.35">
      <c r="A3553" s="21">
        <v>6327</v>
      </c>
    </row>
    <row r="3554" spans="1:1" x14ac:dyDescent="0.35">
      <c r="A3554" s="23">
        <v>3993.04</v>
      </c>
    </row>
    <row r="3555" spans="1:1" x14ac:dyDescent="0.35">
      <c r="A3555" s="21">
        <v>6329.25</v>
      </c>
    </row>
    <row r="3556" spans="1:1" x14ac:dyDescent="0.35">
      <c r="A3556" s="23">
        <v>-347.30999999999949</v>
      </c>
    </row>
    <row r="3557" spans="1:1" x14ac:dyDescent="0.35">
      <c r="A3557" s="21">
        <v>6340.5</v>
      </c>
    </row>
    <row r="3558" spans="1:1" x14ac:dyDescent="0.35">
      <c r="A3558" s="23">
        <v>-4768.57</v>
      </c>
    </row>
    <row r="3559" spans="1:1" x14ac:dyDescent="0.35">
      <c r="A3559" s="21">
        <v>6342.75</v>
      </c>
    </row>
    <row r="3560" spans="1:1" x14ac:dyDescent="0.35">
      <c r="A3560" s="23">
        <v>4006.85</v>
      </c>
    </row>
    <row r="3561" spans="1:1" x14ac:dyDescent="0.35">
      <c r="A3561" s="21">
        <v>6351.75</v>
      </c>
    </row>
    <row r="3562" spans="1:1" x14ac:dyDescent="0.35">
      <c r="A3562" s="23">
        <v>2274.6</v>
      </c>
    </row>
    <row r="3563" spans="1:1" x14ac:dyDescent="0.35">
      <c r="A3563" s="21">
        <v>6358.5</v>
      </c>
    </row>
    <row r="3564" spans="1:1" x14ac:dyDescent="0.35">
      <c r="A3564" s="23">
        <v>2618.3999999999996</v>
      </c>
    </row>
    <row r="3565" spans="1:1" x14ac:dyDescent="0.35">
      <c r="A3565" s="23">
        <v>3086.9399999999996</v>
      </c>
    </row>
    <row r="3566" spans="1:1" x14ac:dyDescent="0.35">
      <c r="A3566" s="23">
        <v>3724.4</v>
      </c>
    </row>
    <row r="3567" spans="1:1" x14ac:dyDescent="0.35">
      <c r="A3567" s="23">
        <v>4116.7999999999993</v>
      </c>
    </row>
    <row r="3568" spans="1:1" x14ac:dyDescent="0.35">
      <c r="A3568" s="21">
        <v>6360.75</v>
      </c>
    </row>
    <row r="3569" spans="1:1" x14ac:dyDescent="0.35">
      <c r="A3569" s="23">
        <v>3378.8999999999996</v>
      </c>
    </row>
    <row r="3570" spans="1:1" x14ac:dyDescent="0.35">
      <c r="A3570" s="21">
        <v>6363</v>
      </c>
    </row>
    <row r="3571" spans="1:1" x14ac:dyDescent="0.35">
      <c r="A3571" s="23">
        <v>3927.7000000000003</v>
      </c>
    </row>
    <row r="3572" spans="1:1" x14ac:dyDescent="0.35">
      <c r="A3572" s="23">
        <v>4248.16</v>
      </c>
    </row>
    <row r="3573" spans="1:1" x14ac:dyDescent="0.35">
      <c r="A3573" s="21">
        <v>6367.5</v>
      </c>
    </row>
    <row r="3574" spans="1:1" x14ac:dyDescent="0.35">
      <c r="A3574" s="23">
        <v>5522.15</v>
      </c>
    </row>
    <row r="3575" spans="1:1" x14ac:dyDescent="0.35">
      <c r="A3575" s="21">
        <v>6369.75</v>
      </c>
    </row>
    <row r="3576" spans="1:1" x14ac:dyDescent="0.35">
      <c r="A3576" s="23">
        <v>2781</v>
      </c>
    </row>
    <row r="3577" spans="1:1" x14ac:dyDescent="0.35">
      <c r="A3577" s="21">
        <v>6374.25</v>
      </c>
    </row>
    <row r="3578" spans="1:1" x14ac:dyDescent="0.35">
      <c r="A3578" s="23">
        <v>2866.9</v>
      </c>
    </row>
    <row r="3579" spans="1:1" x14ac:dyDescent="0.35">
      <c r="A3579" s="21">
        <v>6376.5</v>
      </c>
    </row>
    <row r="3580" spans="1:1" x14ac:dyDescent="0.35">
      <c r="A3580" s="23">
        <v>5182.0200000000004</v>
      </c>
    </row>
    <row r="3581" spans="1:1" x14ac:dyDescent="0.35">
      <c r="A3581" s="21">
        <v>6383.25</v>
      </c>
    </row>
    <row r="3582" spans="1:1" x14ac:dyDescent="0.35">
      <c r="A3582" s="23">
        <v>2339.0099999999998</v>
      </c>
    </row>
    <row r="3583" spans="1:1" x14ac:dyDescent="0.35">
      <c r="A3583" s="23">
        <v>3838.61</v>
      </c>
    </row>
    <row r="3584" spans="1:1" x14ac:dyDescent="0.35">
      <c r="A3584" s="21">
        <v>6385.5</v>
      </c>
    </row>
    <row r="3585" spans="1:1" x14ac:dyDescent="0.35">
      <c r="A3585" s="23">
        <v>1163.1400000000003</v>
      </c>
    </row>
    <row r="3586" spans="1:1" x14ac:dyDescent="0.35">
      <c r="A3586" s="21">
        <v>6401.25</v>
      </c>
    </row>
    <row r="3587" spans="1:1" x14ac:dyDescent="0.35">
      <c r="A3587" s="23">
        <v>3919.92</v>
      </c>
    </row>
    <row r="3588" spans="1:1" x14ac:dyDescent="0.35">
      <c r="A3588" s="21">
        <v>6405.75</v>
      </c>
    </row>
    <row r="3589" spans="1:1" x14ac:dyDescent="0.35">
      <c r="A3589" s="23">
        <v>3664.5499999999997</v>
      </c>
    </row>
    <row r="3590" spans="1:1" x14ac:dyDescent="0.35">
      <c r="A3590" s="21">
        <v>6408</v>
      </c>
    </row>
    <row r="3591" spans="1:1" x14ac:dyDescent="0.35">
      <c r="A3591" s="23">
        <v>2800.1099999999997</v>
      </c>
    </row>
    <row r="3592" spans="1:1" x14ac:dyDescent="0.35">
      <c r="A3592" s="21">
        <v>6410.25</v>
      </c>
    </row>
    <row r="3593" spans="1:1" x14ac:dyDescent="0.35">
      <c r="A3593" s="23">
        <v>2294.5999999999995</v>
      </c>
    </row>
    <row r="3594" spans="1:1" x14ac:dyDescent="0.35">
      <c r="A3594" s="21">
        <v>6412.5</v>
      </c>
    </row>
    <row r="3595" spans="1:1" x14ac:dyDescent="0.35">
      <c r="A3595" s="23">
        <v>3116.2799999999997</v>
      </c>
    </row>
    <row r="3596" spans="1:1" x14ac:dyDescent="0.35">
      <c r="A3596" s="21">
        <v>6414.75</v>
      </c>
    </row>
    <row r="3597" spans="1:1" x14ac:dyDescent="0.35">
      <c r="A3597" s="23">
        <v>5640.95</v>
      </c>
    </row>
    <row r="3598" spans="1:1" x14ac:dyDescent="0.35">
      <c r="A3598" s="21">
        <v>6423.75</v>
      </c>
    </row>
    <row r="3599" spans="1:1" x14ac:dyDescent="0.35">
      <c r="A3599" s="23">
        <v>-2015.7800000000007</v>
      </c>
    </row>
    <row r="3600" spans="1:1" x14ac:dyDescent="0.35">
      <c r="A3600" s="23">
        <v>2318.2200000000003</v>
      </c>
    </row>
    <row r="3601" spans="1:1" x14ac:dyDescent="0.35">
      <c r="A3601" s="23">
        <v>3665.28</v>
      </c>
    </row>
    <row r="3602" spans="1:1" x14ac:dyDescent="0.35">
      <c r="A3602" s="21">
        <v>6428.25</v>
      </c>
    </row>
    <row r="3603" spans="1:1" x14ac:dyDescent="0.35">
      <c r="A3603" s="23">
        <v>3758.9700000000003</v>
      </c>
    </row>
    <row r="3604" spans="1:1" x14ac:dyDescent="0.35">
      <c r="A3604" s="21">
        <v>6430.5</v>
      </c>
    </row>
    <row r="3605" spans="1:1" x14ac:dyDescent="0.35">
      <c r="A3605" s="23">
        <v>3289.89</v>
      </c>
    </row>
    <row r="3606" spans="1:1" x14ac:dyDescent="0.35">
      <c r="A3606" s="23">
        <v>3472.7000000000003</v>
      </c>
    </row>
    <row r="3607" spans="1:1" x14ac:dyDescent="0.35">
      <c r="A3607" s="21">
        <v>6432.75</v>
      </c>
    </row>
    <row r="3608" spans="1:1" x14ac:dyDescent="0.35">
      <c r="A3608" s="23">
        <v>295.19000000000051</v>
      </c>
    </row>
    <row r="3609" spans="1:1" x14ac:dyDescent="0.35">
      <c r="A3609" s="21">
        <v>6437.25</v>
      </c>
    </row>
    <row r="3610" spans="1:1" x14ac:dyDescent="0.35">
      <c r="A3610" s="23">
        <v>2322.1499999999996</v>
      </c>
    </row>
    <row r="3611" spans="1:1" x14ac:dyDescent="0.35">
      <c r="A3611" s="23">
        <v>3612.63</v>
      </c>
    </row>
    <row r="3612" spans="1:1" x14ac:dyDescent="0.35">
      <c r="A3612" s="21">
        <v>6439.5</v>
      </c>
    </row>
    <row r="3613" spans="1:1" x14ac:dyDescent="0.35">
      <c r="A3613" s="23">
        <v>5541.15</v>
      </c>
    </row>
    <row r="3614" spans="1:1" x14ac:dyDescent="0.35">
      <c r="A3614" s="21">
        <v>6462</v>
      </c>
    </row>
    <row r="3615" spans="1:1" x14ac:dyDescent="0.35">
      <c r="A3615" s="23">
        <v>2368.4399999999996</v>
      </c>
    </row>
    <row r="3616" spans="1:1" x14ac:dyDescent="0.35">
      <c r="A3616" s="21">
        <v>6464.25</v>
      </c>
    </row>
    <row r="3617" spans="1:1" x14ac:dyDescent="0.35">
      <c r="A3617" s="23">
        <v>1575.0500000000002</v>
      </c>
    </row>
    <row r="3618" spans="1:1" x14ac:dyDescent="0.35">
      <c r="A3618" s="21">
        <v>6468.75</v>
      </c>
    </row>
    <row r="3619" spans="1:1" x14ac:dyDescent="0.35">
      <c r="A3619" s="23">
        <v>4033.37</v>
      </c>
    </row>
    <row r="3620" spans="1:1" x14ac:dyDescent="0.35">
      <c r="A3620" s="21">
        <v>6473.25</v>
      </c>
    </row>
    <row r="3621" spans="1:1" x14ac:dyDescent="0.35">
      <c r="A3621" s="23">
        <v>5614.65</v>
      </c>
    </row>
    <row r="3622" spans="1:1" x14ac:dyDescent="0.35">
      <c r="A3622" s="21">
        <v>6477.75</v>
      </c>
    </row>
    <row r="3623" spans="1:1" x14ac:dyDescent="0.35">
      <c r="A3623" s="23">
        <v>4558.05</v>
      </c>
    </row>
    <row r="3624" spans="1:1" x14ac:dyDescent="0.35">
      <c r="A3624" s="23">
        <v>4667.07</v>
      </c>
    </row>
    <row r="3625" spans="1:1" x14ac:dyDescent="0.35">
      <c r="A3625" s="21">
        <v>6480</v>
      </c>
    </row>
    <row r="3626" spans="1:1" x14ac:dyDescent="0.35">
      <c r="A3626" s="23">
        <v>2459.16</v>
      </c>
    </row>
    <row r="3627" spans="1:1" x14ac:dyDescent="0.35">
      <c r="A3627" s="21">
        <v>6482.25</v>
      </c>
    </row>
    <row r="3628" spans="1:1" x14ac:dyDescent="0.35">
      <c r="A3628" s="23">
        <v>3027.48</v>
      </c>
    </row>
    <row r="3629" spans="1:1" x14ac:dyDescent="0.35">
      <c r="A3629" s="23">
        <v>4116.99</v>
      </c>
    </row>
    <row r="3630" spans="1:1" x14ac:dyDescent="0.35">
      <c r="A3630" s="21">
        <v>6484.5</v>
      </c>
    </row>
    <row r="3631" spans="1:1" x14ac:dyDescent="0.35">
      <c r="A3631" s="23">
        <v>3972.25</v>
      </c>
    </row>
    <row r="3632" spans="1:1" x14ac:dyDescent="0.35">
      <c r="A3632" s="21">
        <v>6486.75</v>
      </c>
    </row>
    <row r="3633" spans="1:1" x14ac:dyDescent="0.35">
      <c r="A3633" s="23">
        <v>5357.79</v>
      </c>
    </row>
    <row r="3634" spans="1:1" x14ac:dyDescent="0.35">
      <c r="A3634" s="21">
        <v>6489</v>
      </c>
    </row>
    <row r="3635" spans="1:1" x14ac:dyDescent="0.35">
      <c r="A3635" s="23">
        <v>2041.9799999999996</v>
      </c>
    </row>
    <row r="3636" spans="1:1" x14ac:dyDescent="0.35">
      <c r="A3636" s="23">
        <v>5707.25</v>
      </c>
    </row>
    <row r="3637" spans="1:1" x14ac:dyDescent="0.35">
      <c r="A3637" s="21">
        <v>6491.25</v>
      </c>
    </row>
    <row r="3638" spans="1:1" x14ac:dyDescent="0.35">
      <c r="A3638" s="23">
        <v>4034.9900000000002</v>
      </c>
    </row>
    <row r="3639" spans="1:1" x14ac:dyDescent="0.35">
      <c r="A3639" s="21">
        <v>6493.5</v>
      </c>
    </row>
    <row r="3640" spans="1:1" x14ac:dyDescent="0.35">
      <c r="A3640" s="23">
        <v>-1329.54</v>
      </c>
    </row>
    <row r="3641" spans="1:1" x14ac:dyDescent="0.35">
      <c r="A3641" s="23">
        <v>4783.49</v>
      </c>
    </row>
    <row r="3642" spans="1:1" x14ac:dyDescent="0.35">
      <c r="A3642" s="21">
        <v>6502.5</v>
      </c>
    </row>
    <row r="3643" spans="1:1" x14ac:dyDescent="0.35">
      <c r="A3643" s="23">
        <v>3851.1099999999997</v>
      </c>
    </row>
    <row r="3644" spans="1:1" x14ac:dyDescent="0.35">
      <c r="A3644" s="21">
        <v>6504.75</v>
      </c>
    </row>
    <row r="3645" spans="1:1" x14ac:dyDescent="0.35">
      <c r="A3645" s="23">
        <v>4188.7299999999996</v>
      </c>
    </row>
    <row r="3646" spans="1:1" x14ac:dyDescent="0.35">
      <c r="A3646" s="21">
        <v>6522.75</v>
      </c>
    </row>
    <row r="3647" spans="1:1" x14ac:dyDescent="0.35">
      <c r="A3647" s="23">
        <v>1523.7600000000002</v>
      </c>
    </row>
    <row r="3648" spans="1:1" x14ac:dyDescent="0.35">
      <c r="A3648" s="21">
        <v>6525</v>
      </c>
    </row>
    <row r="3649" spans="1:1" x14ac:dyDescent="0.35">
      <c r="A3649" s="23">
        <v>3884.48</v>
      </c>
    </row>
    <row r="3650" spans="1:1" x14ac:dyDescent="0.35">
      <c r="A3650" s="21">
        <v>6531.75</v>
      </c>
    </row>
    <row r="3651" spans="1:1" x14ac:dyDescent="0.35">
      <c r="A3651" s="23">
        <v>3725.7599999999998</v>
      </c>
    </row>
    <row r="3652" spans="1:1" x14ac:dyDescent="0.35">
      <c r="A3652" s="21">
        <v>6540.75</v>
      </c>
    </row>
    <row r="3653" spans="1:1" x14ac:dyDescent="0.35">
      <c r="A3653" s="23">
        <v>4079.07</v>
      </c>
    </row>
    <row r="3654" spans="1:1" x14ac:dyDescent="0.35">
      <c r="A3654" s="21">
        <v>6543</v>
      </c>
    </row>
    <row r="3655" spans="1:1" x14ac:dyDescent="0.35">
      <c r="A3655" s="23">
        <v>2360.91</v>
      </c>
    </row>
    <row r="3656" spans="1:1" x14ac:dyDescent="0.35">
      <c r="A3656" s="21">
        <v>6570</v>
      </c>
    </row>
    <row r="3657" spans="1:1" x14ac:dyDescent="0.35">
      <c r="A3657" s="23">
        <v>2706.6</v>
      </c>
    </row>
    <row r="3658" spans="1:1" x14ac:dyDescent="0.35">
      <c r="A3658" s="21">
        <v>6576.75</v>
      </c>
    </row>
    <row r="3659" spans="1:1" x14ac:dyDescent="0.35">
      <c r="A3659" s="23">
        <v>5744.65</v>
      </c>
    </row>
    <row r="3660" spans="1:1" x14ac:dyDescent="0.35">
      <c r="A3660" s="23">
        <v>5784.4</v>
      </c>
    </row>
    <row r="3661" spans="1:1" x14ac:dyDescent="0.35">
      <c r="A3661" s="21">
        <v>6579</v>
      </c>
    </row>
    <row r="3662" spans="1:1" x14ac:dyDescent="0.35">
      <c r="A3662" s="23">
        <v>3192.3599999999997</v>
      </c>
    </row>
    <row r="3663" spans="1:1" x14ac:dyDescent="0.35">
      <c r="A3663" s="23">
        <v>4394.4400000000005</v>
      </c>
    </row>
    <row r="3664" spans="1:1" x14ac:dyDescent="0.35">
      <c r="A3664" s="21">
        <v>6583.5</v>
      </c>
    </row>
    <row r="3665" spans="1:1" x14ac:dyDescent="0.35">
      <c r="A3665" s="23">
        <v>5788.5</v>
      </c>
    </row>
    <row r="3666" spans="1:1" x14ac:dyDescent="0.35">
      <c r="A3666" s="21">
        <v>6585.75</v>
      </c>
    </row>
    <row r="3667" spans="1:1" x14ac:dyDescent="0.35">
      <c r="A3667" s="23">
        <v>2043.6899999999996</v>
      </c>
    </row>
    <row r="3668" spans="1:1" x14ac:dyDescent="0.35">
      <c r="A3668" s="21">
        <v>6588</v>
      </c>
    </row>
    <row r="3669" spans="1:1" x14ac:dyDescent="0.35">
      <c r="A3669" s="23">
        <v>2492.6999999999998</v>
      </c>
    </row>
    <row r="3670" spans="1:1" x14ac:dyDescent="0.35">
      <c r="A3670" s="23">
        <v>5713.5</v>
      </c>
    </row>
    <row r="3671" spans="1:1" x14ac:dyDescent="0.35">
      <c r="A3671" s="21">
        <v>6594.75</v>
      </c>
    </row>
    <row r="3672" spans="1:1" x14ac:dyDescent="0.35">
      <c r="A3672" s="23">
        <v>3861.25</v>
      </c>
    </row>
    <row r="3673" spans="1:1" x14ac:dyDescent="0.35">
      <c r="A3673" s="23">
        <v>3904.71</v>
      </c>
    </row>
    <row r="3674" spans="1:1" x14ac:dyDescent="0.35">
      <c r="A3674" s="21">
        <v>6597</v>
      </c>
    </row>
    <row r="3675" spans="1:1" x14ac:dyDescent="0.35">
      <c r="A3675" s="23">
        <v>5674.8</v>
      </c>
    </row>
    <row r="3676" spans="1:1" x14ac:dyDescent="0.35">
      <c r="A3676" s="21">
        <v>6599.25</v>
      </c>
    </row>
    <row r="3677" spans="1:1" x14ac:dyDescent="0.35">
      <c r="A3677" s="23">
        <v>-1350.2399999999998</v>
      </c>
    </row>
    <row r="3678" spans="1:1" x14ac:dyDescent="0.35">
      <c r="A3678" s="21">
        <v>6601.5</v>
      </c>
    </row>
    <row r="3679" spans="1:1" x14ac:dyDescent="0.35">
      <c r="A3679" s="23">
        <v>2106.6999999999998</v>
      </c>
    </row>
    <row r="3680" spans="1:1" x14ac:dyDescent="0.35">
      <c r="A3680" s="21">
        <v>6606</v>
      </c>
    </row>
    <row r="3681" spans="1:1" x14ac:dyDescent="0.35">
      <c r="A3681" s="23">
        <v>3045.96</v>
      </c>
    </row>
    <row r="3682" spans="1:1" x14ac:dyDescent="0.35">
      <c r="A3682" s="21">
        <v>6608.25</v>
      </c>
    </row>
    <row r="3683" spans="1:1" x14ac:dyDescent="0.35">
      <c r="A3683" s="23">
        <v>3709.9900000000002</v>
      </c>
    </row>
    <row r="3684" spans="1:1" x14ac:dyDescent="0.35">
      <c r="A3684" s="21">
        <v>6612.75</v>
      </c>
    </row>
    <row r="3685" spans="1:1" x14ac:dyDescent="0.35">
      <c r="A3685" s="23">
        <v>3203.45</v>
      </c>
    </row>
    <row r="3686" spans="1:1" x14ac:dyDescent="0.35">
      <c r="A3686" s="21">
        <v>6617.25</v>
      </c>
    </row>
    <row r="3687" spans="1:1" x14ac:dyDescent="0.35">
      <c r="A3687" s="23">
        <v>5642.05</v>
      </c>
    </row>
    <row r="3688" spans="1:1" x14ac:dyDescent="0.35">
      <c r="A3688" s="21">
        <v>6621.75</v>
      </c>
    </row>
    <row r="3689" spans="1:1" x14ac:dyDescent="0.35">
      <c r="A3689" s="23">
        <v>5646.55</v>
      </c>
    </row>
    <row r="3690" spans="1:1" x14ac:dyDescent="0.35">
      <c r="A3690" s="21">
        <v>6633</v>
      </c>
    </row>
    <row r="3691" spans="1:1" x14ac:dyDescent="0.35">
      <c r="A3691" s="23">
        <v>1524.0500000000002</v>
      </c>
    </row>
    <row r="3692" spans="1:1" x14ac:dyDescent="0.35">
      <c r="A3692" s="23">
        <v>3221.7</v>
      </c>
    </row>
    <row r="3693" spans="1:1" x14ac:dyDescent="0.35">
      <c r="A3693" s="23">
        <v>3437.5</v>
      </c>
    </row>
    <row r="3694" spans="1:1" x14ac:dyDescent="0.35">
      <c r="A3694" s="21">
        <v>6637.5</v>
      </c>
    </row>
    <row r="3695" spans="1:1" x14ac:dyDescent="0.35">
      <c r="A3695" s="23">
        <v>4670.3999999999996</v>
      </c>
    </row>
    <row r="3696" spans="1:1" x14ac:dyDescent="0.35">
      <c r="A3696" s="23">
        <v>4804.8600000000006</v>
      </c>
    </row>
    <row r="3697" spans="1:1" x14ac:dyDescent="0.35">
      <c r="A3697" s="21">
        <v>6642</v>
      </c>
    </row>
    <row r="3698" spans="1:1" x14ac:dyDescent="0.35">
      <c r="A3698" s="23">
        <v>5664.15</v>
      </c>
    </row>
    <row r="3699" spans="1:1" x14ac:dyDescent="0.35">
      <c r="A3699" s="21">
        <v>6646.5</v>
      </c>
    </row>
    <row r="3700" spans="1:1" x14ac:dyDescent="0.35">
      <c r="A3700" s="23">
        <v>4280.7800000000007</v>
      </c>
    </row>
    <row r="3701" spans="1:1" x14ac:dyDescent="0.35">
      <c r="A3701" s="21">
        <v>6648.75</v>
      </c>
    </row>
    <row r="3702" spans="1:1" x14ac:dyDescent="0.35">
      <c r="A3702" s="23">
        <v>188.75</v>
      </c>
    </row>
    <row r="3703" spans="1:1" x14ac:dyDescent="0.35">
      <c r="A3703" s="23">
        <v>1623.5500000000002</v>
      </c>
    </row>
    <row r="3704" spans="1:1" x14ac:dyDescent="0.35">
      <c r="A3704" s="23">
        <v>5116.95</v>
      </c>
    </row>
    <row r="3705" spans="1:1" x14ac:dyDescent="0.35">
      <c r="A3705" s="23">
        <v>5482.1900000000005</v>
      </c>
    </row>
    <row r="3706" spans="1:1" x14ac:dyDescent="0.35">
      <c r="A3706" s="21">
        <v>6653.25</v>
      </c>
    </row>
    <row r="3707" spans="1:1" x14ac:dyDescent="0.35">
      <c r="A3707" s="23">
        <v>4287.5300000000007</v>
      </c>
    </row>
    <row r="3708" spans="1:1" x14ac:dyDescent="0.35">
      <c r="A3708" s="21">
        <v>6655.5</v>
      </c>
    </row>
    <row r="3709" spans="1:1" x14ac:dyDescent="0.35">
      <c r="A3709" s="23">
        <v>2904.06</v>
      </c>
    </row>
    <row r="3710" spans="1:1" x14ac:dyDescent="0.35">
      <c r="A3710" s="23">
        <v>4901.32</v>
      </c>
    </row>
    <row r="3711" spans="1:1" x14ac:dyDescent="0.35">
      <c r="A3711" s="21">
        <v>6662.25</v>
      </c>
    </row>
    <row r="3712" spans="1:1" x14ac:dyDescent="0.35">
      <c r="A3712" s="23">
        <v>2866.9199999999996</v>
      </c>
    </row>
    <row r="3713" spans="1:1" x14ac:dyDescent="0.35">
      <c r="A3713" s="21">
        <v>6664.5</v>
      </c>
    </row>
    <row r="3714" spans="1:1" x14ac:dyDescent="0.35">
      <c r="A3714" s="23">
        <v>309.57999999999993</v>
      </c>
    </row>
    <row r="3715" spans="1:1" x14ac:dyDescent="0.35">
      <c r="A3715" s="23">
        <v>2673.81</v>
      </c>
    </row>
    <row r="3716" spans="1:1" x14ac:dyDescent="0.35">
      <c r="A3716" s="21">
        <v>6666.75</v>
      </c>
    </row>
    <row r="3717" spans="1:1" x14ac:dyDescent="0.35">
      <c r="A3717" s="23">
        <v>3813.9</v>
      </c>
    </row>
    <row r="3718" spans="1:1" x14ac:dyDescent="0.35">
      <c r="A3718" s="21">
        <v>6669</v>
      </c>
    </row>
    <row r="3719" spans="1:1" x14ac:dyDescent="0.35">
      <c r="A3719" s="23">
        <v>1533.0999999999995</v>
      </c>
    </row>
    <row r="3720" spans="1:1" x14ac:dyDescent="0.35">
      <c r="A3720" s="21">
        <v>6682.5</v>
      </c>
    </row>
    <row r="3721" spans="1:1" x14ac:dyDescent="0.35">
      <c r="A3721" s="23">
        <v>-3354.5499999999993</v>
      </c>
    </row>
    <row r="3722" spans="1:1" x14ac:dyDescent="0.35">
      <c r="A3722" s="23">
        <v>1042.83</v>
      </c>
    </row>
    <row r="3723" spans="1:1" x14ac:dyDescent="0.35">
      <c r="A3723" s="21">
        <v>6684.75</v>
      </c>
    </row>
    <row r="3724" spans="1:1" x14ac:dyDescent="0.35">
      <c r="A3724" s="23">
        <v>1795.21</v>
      </c>
    </row>
    <row r="3725" spans="1:1" x14ac:dyDescent="0.35">
      <c r="A3725" s="23">
        <v>5751.95</v>
      </c>
    </row>
    <row r="3726" spans="1:1" x14ac:dyDescent="0.35">
      <c r="A3726" s="21">
        <v>6696</v>
      </c>
    </row>
    <row r="3727" spans="1:1" x14ac:dyDescent="0.35">
      <c r="A3727" s="23">
        <v>5155.92</v>
      </c>
    </row>
    <row r="3728" spans="1:1" x14ac:dyDescent="0.35">
      <c r="A3728" s="21">
        <v>6700.5</v>
      </c>
    </row>
    <row r="3729" spans="1:1" x14ac:dyDescent="0.35">
      <c r="A3729" s="23">
        <v>5810.1</v>
      </c>
    </row>
    <row r="3730" spans="1:1" x14ac:dyDescent="0.35">
      <c r="A3730" s="21">
        <v>6707.25</v>
      </c>
    </row>
    <row r="3731" spans="1:1" x14ac:dyDescent="0.35">
      <c r="A3731" s="23">
        <v>5529.65</v>
      </c>
    </row>
    <row r="3732" spans="1:1" x14ac:dyDescent="0.35">
      <c r="A3732" s="21">
        <v>6711.75</v>
      </c>
    </row>
    <row r="3733" spans="1:1" x14ac:dyDescent="0.35">
      <c r="A3733" s="23">
        <v>2462.0099999999993</v>
      </c>
    </row>
    <row r="3734" spans="1:1" x14ac:dyDescent="0.35">
      <c r="A3734" s="23">
        <v>4346.37</v>
      </c>
    </row>
    <row r="3735" spans="1:1" x14ac:dyDescent="0.35">
      <c r="A3735" s="21">
        <v>6714</v>
      </c>
    </row>
    <row r="3736" spans="1:1" x14ac:dyDescent="0.35">
      <c r="A3736" s="23">
        <v>1222.8000000000002</v>
      </c>
    </row>
    <row r="3737" spans="1:1" x14ac:dyDescent="0.35">
      <c r="A3737" s="23">
        <v>5725.55</v>
      </c>
    </row>
    <row r="3738" spans="1:1" x14ac:dyDescent="0.35">
      <c r="A3738" s="21">
        <v>6720.75</v>
      </c>
    </row>
    <row r="3739" spans="1:1" x14ac:dyDescent="0.35">
      <c r="A3739" s="23">
        <v>4058.2</v>
      </c>
    </row>
    <row r="3740" spans="1:1" x14ac:dyDescent="0.35">
      <c r="A3740" s="23">
        <v>4325.21</v>
      </c>
    </row>
    <row r="3741" spans="1:1" x14ac:dyDescent="0.35">
      <c r="A3741" s="21">
        <v>6725.25</v>
      </c>
    </row>
    <row r="3742" spans="1:1" x14ac:dyDescent="0.35">
      <c r="A3742" s="23">
        <v>5874.6</v>
      </c>
    </row>
    <row r="3743" spans="1:1" x14ac:dyDescent="0.35">
      <c r="A3743" s="21">
        <v>6736.5</v>
      </c>
    </row>
    <row r="3744" spans="1:1" x14ac:dyDescent="0.35">
      <c r="A3744" s="23">
        <v>3992.35</v>
      </c>
    </row>
    <row r="3745" spans="1:1" x14ac:dyDescent="0.35">
      <c r="A3745" s="21">
        <v>6738.75</v>
      </c>
    </row>
    <row r="3746" spans="1:1" x14ac:dyDescent="0.35">
      <c r="A3746" s="23">
        <v>1548.9499999999998</v>
      </c>
    </row>
    <row r="3747" spans="1:1" x14ac:dyDescent="0.35">
      <c r="A3747" s="23">
        <v>3939.9900000000002</v>
      </c>
    </row>
    <row r="3748" spans="1:1" x14ac:dyDescent="0.35">
      <c r="A3748" s="21">
        <v>6741</v>
      </c>
    </row>
    <row r="3749" spans="1:1" x14ac:dyDescent="0.35">
      <c r="A3749" s="23">
        <v>4259.67</v>
      </c>
    </row>
    <row r="3750" spans="1:1" x14ac:dyDescent="0.35">
      <c r="A3750" s="21">
        <v>6743.25</v>
      </c>
    </row>
    <row r="3751" spans="1:1" x14ac:dyDescent="0.35">
      <c r="A3751" s="23">
        <v>4283.1900000000005</v>
      </c>
    </row>
    <row r="3752" spans="1:1" x14ac:dyDescent="0.35">
      <c r="A3752" s="23">
        <v>5192.13</v>
      </c>
    </row>
    <row r="3753" spans="1:1" x14ac:dyDescent="0.35">
      <c r="A3753" s="21">
        <v>6745.5</v>
      </c>
    </row>
    <row r="3754" spans="1:1" x14ac:dyDescent="0.35">
      <c r="A3754" s="23">
        <v>-348.75</v>
      </c>
    </row>
    <row r="3755" spans="1:1" x14ac:dyDescent="0.35">
      <c r="A3755" s="23">
        <v>1917.8200000000006</v>
      </c>
    </row>
    <row r="3756" spans="1:1" x14ac:dyDescent="0.35">
      <c r="A3756" s="21">
        <v>6747.75</v>
      </c>
    </row>
    <row r="3757" spans="1:1" x14ac:dyDescent="0.35">
      <c r="A3757" s="23">
        <v>4135.01</v>
      </c>
    </row>
    <row r="3758" spans="1:1" x14ac:dyDescent="0.35">
      <c r="A3758" s="23">
        <v>4336.5</v>
      </c>
    </row>
    <row r="3759" spans="1:1" x14ac:dyDescent="0.35">
      <c r="A3759" s="21">
        <v>6754.5</v>
      </c>
    </row>
    <row r="3760" spans="1:1" x14ac:dyDescent="0.35">
      <c r="A3760" s="23">
        <v>3550.7000000000003</v>
      </c>
    </row>
    <row r="3761" spans="1:1" x14ac:dyDescent="0.35">
      <c r="A3761" s="21">
        <v>6763.5</v>
      </c>
    </row>
    <row r="3762" spans="1:1" x14ac:dyDescent="0.35">
      <c r="A3762" s="23">
        <v>1554.4499999999998</v>
      </c>
    </row>
    <row r="3763" spans="1:1" x14ac:dyDescent="0.35">
      <c r="A3763" s="21">
        <v>6768</v>
      </c>
    </row>
    <row r="3764" spans="1:1" x14ac:dyDescent="0.35">
      <c r="A3764" s="23">
        <v>192.40000000000055</v>
      </c>
    </row>
    <row r="3765" spans="1:1" x14ac:dyDescent="0.35">
      <c r="A3765" s="21">
        <v>6788.25</v>
      </c>
    </row>
    <row r="3766" spans="1:1" x14ac:dyDescent="0.35">
      <c r="A3766" s="23">
        <v>2696.25</v>
      </c>
    </row>
    <row r="3767" spans="1:1" x14ac:dyDescent="0.35">
      <c r="A3767" s="23">
        <v>4020.91</v>
      </c>
    </row>
    <row r="3768" spans="1:1" x14ac:dyDescent="0.35">
      <c r="A3768" s="21">
        <v>6790.5</v>
      </c>
    </row>
    <row r="3769" spans="1:1" x14ac:dyDescent="0.35">
      <c r="A3769" s="23">
        <v>-366.56999999999971</v>
      </c>
    </row>
    <row r="3770" spans="1:1" x14ac:dyDescent="0.35">
      <c r="A3770" s="23">
        <v>3877.71</v>
      </c>
    </row>
    <row r="3771" spans="1:1" x14ac:dyDescent="0.35">
      <c r="A3771" s="21">
        <v>6792.75</v>
      </c>
    </row>
    <row r="3772" spans="1:1" x14ac:dyDescent="0.35">
      <c r="A3772" s="23">
        <v>4708.9500000000007</v>
      </c>
    </row>
    <row r="3773" spans="1:1" x14ac:dyDescent="0.35">
      <c r="A3773" s="21">
        <v>6795</v>
      </c>
    </row>
    <row r="3774" spans="1:1" x14ac:dyDescent="0.35">
      <c r="A3774" s="23">
        <v>2495.9399999999996</v>
      </c>
    </row>
    <row r="3775" spans="1:1" x14ac:dyDescent="0.35">
      <c r="A3775" s="21">
        <v>6797.25</v>
      </c>
    </row>
    <row r="3776" spans="1:1" x14ac:dyDescent="0.35">
      <c r="A3776" s="23">
        <v>5978.4</v>
      </c>
    </row>
    <row r="3777" spans="1:1" x14ac:dyDescent="0.35">
      <c r="A3777" s="21">
        <v>6799.5</v>
      </c>
    </row>
    <row r="3778" spans="1:1" x14ac:dyDescent="0.35">
      <c r="A3778" s="23">
        <v>3182.04</v>
      </c>
    </row>
    <row r="3779" spans="1:1" x14ac:dyDescent="0.35">
      <c r="A3779" s="21">
        <v>6801.75</v>
      </c>
    </row>
    <row r="3780" spans="1:1" x14ac:dyDescent="0.35">
      <c r="A3780" s="23">
        <v>5800.05</v>
      </c>
    </row>
    <row r="3781" spans="1:1" x14ac:dyDescent="0.35">
      <c r="A3781" s="21">
        <v>6804</v>
      </c>
    </row>
    <row r="3782" spans="1:1" x14ac:dyDescent="0.35">
      <c r="A3782" s="23">
        <v>1936.2800000000007</v>
      </c>
    </row>
    <row r="3783" spans="1:1" x14ac:dyDescent="0.35">
      <c r="A3783" s="21">
        <v>6813</v>
      </c>
    </row>
    <row r="3784" spans="1:1" x14ac:dyDescent="0.35">
      <c r="A3784" s="23">
        <v>3887.35</v>
      </c>
    </row>
    <row r="3785" spans="1:1" x14ac:dyDescent="0.35">
      <c r="A3785" s="23">
        <v>3887.7999999999997</v>
      </c>
    </row>
    <row r="3786" spans="1:1" x14ac:dyDescent="0.35">
      <c r="A3786" s="23">
        <v>5808.65</v>
      </c>
    </row>
    <row r="3787" spans="1:1" x14ac:dyDescent="0.35">
      <c r="A3787" s="21">
        <v>6815.25</v>
      </c>
    </row>
    <row r="3788" spans="1:1" x14ac:dyDescent="0.35">
      <c r="A3788" s="23">
        <v>4418.95</v>
      </c>
    </row>
    <row r="3789" spans="1:1" x14ac:dyDescent="0.35">
      <c r="A3789" s="21">
        <v>6824.25</v>
      </c>
    </row>
    <row r="3790" spans="1:1" x14ac:dyDescent="0.35">
      <c r="A3790" s="23">
        <v>2601.4499999999998</v>
      </c>
    </row>
    <row r="3791" spans="1:1" x14ac:dyDescent="0.35">
      <c r="A3791" s="21">
        <v>6828.75</v>
      </c>
    </row>
    <row r="3792" spans="1:1" x14ac:dyDescent="0.35">
      <c r="A3792" s="23">
        <v>5874.75</v>
      </c>
    </row>
    <row r="3793" spans="1:1" x14ac:dyDescent="0.35">
      <c r="A3793" s="21">
        <v>6840</v>
      </c>
    </row>
    <row r="3794" spans="1:1" x14ac:dyDescent="0.35">
      <c r="A3794" s="23">
        <v>1245.8400000000001</v>
      </c>
    </row>
    <row r="3795" spans="1:1" x14ac:dyDescent="0.35">
      <c r="A3795" s="23">
        <v>2372.3999999999996</v>
      </c>
    </row>
    <row r="3796" spans="1:1" x14ac:dyDescent="0.35">
      <c r="A3796" s="21">
        <v>6844.5</v>
      </c>
    </row>
    <row r="3797" spans="1:1" x14ac:dyDescent="0.35">
      <c r="A3797" s="23">
        <v>3151.47</v>
      </c>
    </row>
    <row r="3798" spans="1:1" x14ac:dyDescent="0.35">
      <c r="A3798" s="21">
        <v>6846.75</v>
      </c>
    </row>
    <row r="3799" spans="1:1" x14ac:dyDescent="0.35">
      <c r="A3799" s="23">
        <v>4572.55</v>
      </c>
    </row>
    <row r="3800" spans="1:1" x14ac:dyDescent="0.35">
      <c r="A3800" s="21">
        <v>6849</v>
      </c>
    </row>
    <row r="3801" spans="1:1" x14ac:dyDescent="0.35">
      <c r="A3801" s="23">
        <v>4682.82</v>
      </c>
    </row>
    <row r="3802" spans="1:1" x14ac:dyDescent="0.35">
      <c r="A3802" s="21">
        <v>6855.75</v>
      </c>
    </row>
    <row r="3803" spans="1:1" x14ac:dyDescent="0.35">
      <c r="A3803" s="23">
        <v>5133.51</v>
      </c>
    </row>
    <row r="3804" spans="1:1" x14ac:dyDescent="0.35">
      <c r="A3804" s="21">
        <v>6858</v>
      </c>
    </row>
    <row r="3805" spans="1:1" x14ac:dyDescent="0.35">
      <c r="A3805" s="23">
        <v>3554.7</v>
      </c>
    </row>
    <row r="3806" spans="1:1" x14ac:dyDescent="0.35">
      <c r="A3806" s="21">
        <v>6862.5</v>
      </c>
    </row>
    <row r="3807" spans="1:1" x14ac:dyDescent="0.35">
      <c r="A3807" s="23">
        <v>2954.64</v>
      </c>
    </row>
    <row r="3808" spans="1:1" x14ac:dyDescent="0.35">
      <c r="A3808" s="23">
        <v>4494.42</v>
      </c>
    </row>
    <row r="3809" spans="1:1" x14ac:dyDescent="0.35">
      <c r="A3809" s="21">
        <v>6864.75</v>
      </c>
    </row>
    <row r="3810" spans="1:1" x14ac:dyDescent="0.35">
      <c r="A3810" s="23">
        <v>4455.67</v>
      </c>
    </row>
    <row r="3811" spans="1:1" x14ac:dyDescent="0.35">
      <c r="A3811" s="21">
        <v>6867</v>
      </c>
    </row>
    <row r="3812" spans="1:1" x14ac:dyDescent="0.35">
      <c r="A3812" s="23">
        <v>1075.5900000000001</v>
      </c>
    </row>
    <row r="3813" spans="1:1" x14ac:dyDescent="0.35">
      <c r="A3813" s="23">
        <v>2195.4000000000005</v>
      </c>
    </row>
    <row r="3814" spans="1:1" x14ac:dyDescent="0.35">
      <c r="A3814" s="21">
        <v>6871.5</v>
      </c>
    </row>
    <row r="3815" spans="1:1" x14ac:dyDescent="0.35">
      <c r="A3815" s="23">
        <v>193.90000000000055</v>
      </c>
    </row>
    <row r="3816" spans="1:1" x14ac:dyDescent="0.35">
      <c r="A3816" s="23">
        <v>4457.16</v>
      </c>
    </row>
    <row r="3817" spans="1:1" x14ac:dyDescent="0.35">
      <c r="A3817" s="21">
        <v>6882.75</v>
      </c>
    </row>
    <row r="3818" spans="1:1" x14ac:dyDescent="0.35">
      <c r="A3818" s="23">
        <v>4094.9500000000003</v>
      </c>
    </row>
    <row r="3819" spans="1:1" x14ac:dyDescent="0.35">
      <c r="A3819" s="23">
        <v>4981.1100000000006</v>
      </c>
    </row>
    <row r="3820" spans="1:1" x14ac:dyDescent="0.35">
      <c r="A3820" s="21">
        <v>6885</v>
      </c>
    </row>
    <row r="3821" spans="1:1" x14ac:dyDescent="0.35">
      <c r="A3821" s="23">
        <v>2176.5599999999995</v>
      </c>
    </row>
    <row r="3822" spans="1:1" x14ac:dyDescent="0.35">
      <c r="A3822" s="21">
        <v>6896.25</v>
      </c>
    </row>
    <row r="3823" spans="1:1" x14ac:dyDescent="0.35">
      <c r="A3823" s="23">
        <v>4252.21</v>
      </c>
    </row>
    <row r="3824" spans="1:1" x14ac:dyDescent="0.35">
      <c r="A3824" s="23">
        <v>4469.03</v>
      </c>
    </row>
    <row r="3825" spans="1:1" x14ac:dyDescent="0.35">
      <c r="A3825" s="21">
        <v>6898.5</v>
      </c>
    </row>
    <row r="3826" spans="1:1" x14ac:dyDescent="0.35">
      <c r="A3826" s="23">
        <v>3117.2999999999997</v>
      </c>
    </row>
    <row r="3827" spans="1:1" x14ac:dyDescent="0.35">
      <c r="A3827" s="21">
        <v>6903</v>
      </c>
    </row>
    <row r="3828" spans="1:1" x14ac:dyDescent="0.35">
      <c r="A3828" s="23">
        <v>2768.76</v>
      </c>
    </row>
    <row r="3829" spans="1:1" x14ac:dyDescent="0.35">
      <c r="A3829" s="23">
        <v>4386.0599999999995</v>
      </c>
    </row>
    <row r="3830" spans="1:1" x14ac:dyDescent="0.35">
      <c r="A3830" s="21">
        <v>6905.25</v>
      </c>
    </row>
    <row r="3831" spans="1:1" x14ac:dyDescent="0.35">
      <c r="A3831" s="23">
        <v>-3468.119999999999</v>
      </c>
    </row>
    <row r="3832" spans="1:1" x14ac:dyDescent="0.35">
      <c r="A3832" s="23">
        <v>2139.8099999999995</v>
      </c>
    </row>
    <row r="3833" spans="1:1" x14ac:dyDescent="0.35">
      <c r="A3833" s="21">
        <v>6907.5</v>
      </c>
    </row>
    <row r="3834" spans="1:1" x14ac:dyDescent="0.35">
      <c r="A3834" s="23">
        <v>-5200.0200000000004</v>
      </c>
    </row>
    <row r="3835" spans="1:1" x14ac:dyDescent="0.35">
      <c r="A3835" s="21">
        <v>6914.25</v>
      </c>
    </row>
    <row r="3836" spans="1:1" x14ac:dyDescent="0.35">
      <c r="A3836" s="23">
        <v>4270.21</v>
      </c>
    </row>
    <row r="3837" spans="1:1" x14ac:dyDescent="0.35">
      <c r="A3837" s="21">
        <v>6923.25</v>
      </c>
    </row>
    <row r="3838" spans="1:1" x14ac:dyDescent="0.35">
      <c r="A3838" s="23">
        <v>-998.94999999999982</v>
      </c>
    </row>
    <row r="3839" spans="1:1" x14ac:dyDescent="0.35">
      <c r="A3839" s="23">
        <v>4366.8500000000004</v>
      </c>
    </row>
    <row r="3840" spans="1:1" x14ac:dyDescent="0.35">
      <c r="A3840" s="21">
        <v>6932.25</v>
      </c>
    </row>
    <row r="3841" spans="1:1" x14ac:dyDescent="0.35">
      <c r="A3841" s="23">
        <v>5965</v>
      </c>
    </row>
    <row r="3842" spans="1:1" x14ac:dyDescent="0.35">
      <c r="A3842" s="21">
        <v>6934.5</v>
      </c>
    </row>
    <row r="3843" spans="1:1" x14ac:dyDescent="0.35">
      <c r="A3843" s="23">
        <v>3119.15</v>
      </c>
    </row>
    <row r="3844" spans="1:1" x14ac:dyDescent="0.35">
      <c r="A3844" s="21">
        <v>6939</v>
      </c>
    </row>
    <row r="3845" spans="1:1" x14ac:dyDescent="0.35">
      <c r="A3845" s="23">
        <v>2179.62</v>
      </c>
    </row>
    <row r="3846" spans="1:1" x14ac:dyDescent="0.35">
      <c r="A3846" s="23">
        <v>4503.62</v>
      </c>
    </row>
    <row r="3847" spans="1:1" x14ac:dyDescent="0.35">
      <c r="A3847" s="21">
        <v>6941.25</v>
      </c>
    </row>
    <row r="3848" spans="1:1" x14ac:dyDescent="0.35">
      <c r="A3848" s="23">
        <v>2787.87</v>
      </c>
    </row>
    <row r="3849" spans="1:1" x14ac:dyDescent="0.35">
      <c r="A3849" s="23">
        <v>3751.9700000000003</v>
      </c>
    </row>
    <row r="3850" spans="1:1" x14ac:dyDescent="0.35">
      <c r="A3850" s="21">
        <v>6943.5</v>
      </c>
    </row>
    <row r="3851" spans="1:1" x14ac:dyDescent="0.35">
      <c r="A3851" s="23">
        <v>-360.94999999999982</v>
      </c>
    </row>
    <row r="3852" spans="1:1" x14ac:dyDescent="0.35">
      <c r="A3852" s="23">
        <v>4060.9</v>
      </c>
    </row>
    <row r="3853" spans="1:1" x14ac:dyDescent="0.35">
      <c r="A3853" s="21">
        <v>6950.25</v>
      </c>
    </row>
    <row r="3854" spans="1:1" x14ac:dyDescent="0.35">
      <c r="A3854" s="23">
        <v>4336.0300000000007</v>
      </c>
    </row>
    <row r="3855" spans="1:1" x14ac:dyDescent="0.35">
      <c r="A3855" s="21">
        <v>6952.5</v>
      </c>
    </row>
    <row r="3856" spans="1:1" x14ac:dyDescent="0.35">
      <c r="A3856" s="23">
        <v>4753.1399999999994</v>
      </c>
    </row>
    <row r="3857" spans="1:1" x14ac:dyDescent="0.35">
      <c r="A3857" s="21">
        <v>6966</v>
      </c>
    </row>
    <row r="3858" spans="1:1" x14ac:dyDescent="0.35">
      <c r="A3858" s="23">
        <v>1599.0999999999995</v>
      </c>
    </row>
    <row r="3859" spans="1:1" x14ac:dyDescent="0.35">
      <c r="A3859" s="21">
        <v>6972.75</v>
      </c>
    </row>
    <row r="3860" spans="1:1" x14ac:dyDescent="0.35">
      <c r="A3860" s="23">
        <v>4768.6499999999996</v>
      </c>
    </row>
    <row r="3861" spans="1:1" x14ac:dyDescent="0.35">
      <c r="A3861" s="21">
        <v>6975</v>
      </c>
    </row>
    <row r="3862" spans="1:1" x14ac:dyDescent="0.35">
      <c r="A3862" s="23">
        <v>4277.2299999999996</v>
      </c>
    </row>
    <row r="3863" spans="1:1" x14ac:dyDescent="0.35">
      <c r="A3863" s="21">
        <v>6977.25</v>
      </c>
    </row>
    <row r="3864" spans="1:1" x14ac:dyDescent="0.35">
      <c r="A3864" s="23">
        <v>6052.4</v>
      </c>
    </row>
    <row r="3865" spans="1:1" x14ac:dyDescent="0.35">
      <c r="A3865" s="21">
        <v>6986.25</v>
      </c>
    </row>
    <row r="3866" spans="1:1" x14ac:dyDescent="0.35">
      <c r="A3866" s="23">
        <v>4777.41</v>
      </c>
    </row>
    <row r="3867" spans="1:1" x14ac:dyDescent="0.35">
      <c r="A3867" s="21">
        <v>6990.75</v>
      </c>
    </row>
    <row r="3868" spans="1:1" x14ac:dyDescent="0.35">
      <c r="A3868" s="23">
        <v>3775.75</v>
      </c>
    </row>
    <row r="3869" spans="1:1" x14ac:dyDescent="0.35">
      <c r="A3869" s="21">
        <v>6993</v>
      </c>
    </row>
    <row r="3870" spans="1:1" x14ac:dyDescent="0.35">
      <c r="A3870" s="23">
        <v>4088</v>
      </c>
    </row>
    <row r="3871" spans="1:1" x14ac:dyDescent="0.35">
      <c r="A3871" s="23">
        <v>4536.58</v>
      </c>
    </row>
    <row r="3872" spans="1:1" x14ac:dyDescent="0.35">
      <c r="A3872" s="21">
        <v>6995.25</v>
      </c>
    </row>
    <row r="3873" spans="1:1" x14ac:dyDescent="0.35">
      <c r="A3873" s="23">
        <v>2545.09</v>
      </c>
    </row>
    <row r="3874" spans="1:1" x14ac:dyDescent="0.35">
      <c r="A3874" s="21">
        <v>7008.75</v>
      </c>
    </row>
    <row r="3875" spans="1:1" x14ac:dyDescent="0.35">
      <c r="A3875" s="23">
        <v>5247.87</v>
      </c>
    </row>
    <row r="3876" spans="1:1" x14ac:dyDescent="0.35">
      <c r="A3876" s="21">
        <v>7011</v>
      </c>
    </row>
    <row r="3877" spans="1:1" x14ac:dyDescent="0.35">
      <c r="A3877" s="23">
        <v>-5275.1900000000005</v>
      </c>
    </row>
    <row r="3878" spans="1:1" x14ac:dyDescent="0.35">
      <c r="A3878" s="21">
        <v>7017.75</v>
      </c>
    </row>
    <row r="3879" spans="1:1" x14ac:dyDescent="0.35">
      <c r="A3879" s="23">
        <v>5601.51</v>
      </c>
    </row>
    <row r="3880" spans="1:1" x14ac:dyDescent="0.35">
      <c r="A3880" s="21">
        <v>7024.5</v>
      </c>
    </row>
    <row r="3881" spans="1:1" x14ac:dyDescent="0.35">
      <c r="A3881" s="23">
        <v>4178.84</v>
      </c>
    </row>
    <row r="3882" spans="1:1" x14ac:dyDescent="0.35">
      <c r="A3882" s="21">
        <v>7031.25</v>
      </c>
    </row>
    <row r="3883" spans="1:1" x14ac:dyDescent="0.35">
      <c r="A3883" s="23">
        <v>4163.42</v>
      </c>
    </row>
    <row r="3884" spans="1:1" x14ac:dyDescent="0.35">
      <c r="A3884" s="21">
        <v>7038</v>
      </c>
    </row>
    <row r="3885" spans="1:1" x14ac:dyDescent="0.35">
      <c r="A3885" s="23">
        <v>2540.0999999999995</v>
      </c>
    </row>
    <row r="3886" spans="1:1" x14ac:dyDescent="0.35">
      <c r="A3886" s="23">
        <v>6054.85</v>
      </c>
    </row>
    <row r="3887" spans="1:1" x14ac:dyDescent="0.35">
      <c r="A3887" s="21">
        <v>7040.25</v>
      </c>
    </row>
    <row r="3888" spans="1:1" x14ac:dyDescent="0.35">
      <c r="A3888" s="23">
        <v>4115.33</v>
      </c>
    </row>
    <row r="3889" spans="1:1" x14ac:dyDescent="0.35">
      <c r="A3889" s="23">
        <v>4568.05</v>
      </c>
    </row>
    <row r="3890" spans="1:1" x14ac:dyDescent="0.35">
      <c r="A3890" s="21">
        <v>7056</v>
      </c>
    </row>
    <row r="3891" spans="1:1" x14ac:dyDescent="0.35">
      <c r="A3891" s="23">
        <v>5084.16</v>
      </c>
    </row>
    <row r="3892" spans="1:1" x14ac:dyDescent="0.35">
      <c r="A3892" s="21">
        <v>7058.25</v>
      </c>
    </row>
    <row r="3893" spans="1:1" x14ac:dyDescent="0.35">
      <c r="A3893" s="23">
        <v>-5312.02</v>
      </c>
    </row>
    <row r="3894" spans="1:1" x14ac:dyDescent="0.35">
      <c r="A3894" s="21">
        <v>7062.75</v>
      </c>
    </row>
    <row r="3895" spans="1:1" x14ac:dyDescent="0.35">
      <c r="A3895" s="23">
        <v>2229.8999999999996</v>
      </c>
    </row>
    <row r="3896" spans="1:1" x14ac:dyDescent="0.35">
      <c r="A3896" s="23">
        <v>6076.95</v>
      </c>
    </row>
    <row r="3897" spans="1:1" x14ac:dyDescent="0.35">
      <c r="A3897" s="21">
        <v>7065</v>
      </c>
    </row>
    <row r="3898" spans="1:1" x14ac:dyDescent="0.35">
      <c r="A3898" s="23">
        <v>4251.9799999999996</v>
      </c>
    </row>
    <row r="3899" spans="1:1" x14ac:dyDescent="0.35">
      <c r="A3899" s="23">
        <v>6079.2</v>
      </c>
    </row>
    <row r="3900" spans="1:1" x14ac:dyDescent="0.35">
      <c r="A3900" s="21">
        <v>7067.25</v>
      </c>
    </row>
    <row r="3901" spans="1:1" x14ac:dyDescent="0.35">
      <c r="A3901" s="23">
        <v>3086.13</v>
      </c>
    </row>
    <row r="3902" spans="1:1" x14ac:dyDescent="0.35">
      <c r="A3902" s="21">
        <v>7078.5</v>
      </c>
    </row>
    <row r="3903" spans="1:1" x14ac:dyDescent="0.35">
      <c r="A3903" s="23">
        <v>-1021.0199999999995</v>
      </c>
    </row>
    <row r="3904" spans="1:1" x14ac:dyDescent="0.35">
      <c r="A3904" s="23">
        <v>3198.66</v>
      </c>
    </row>
    <row r="3905" spans="1:1" x14ac:dyDescent="0.35">
      <c r="A3905" s="21">
        <v>7085.25</v>
      </c>
    </row>
    <row r="3906" spans="1:1" x14ac:dyDescent="0.35">
      <c r="A3906" s="23">
        <v>-1454.3400000000001</v>
      </c>
    </row>
    <row r="3907" spans="1:1" x14ac:dyDescent="0.35">
      <c r="A3907" s="21">
        <v>7092</v>
      </c>
    </row>
    <row r="3908" spans="1:1" x14ac:dyDescent="0.35">
      <c r="A3908" s="23">
        <v>2018.3600000000006</v>
      </c>
    </row>
    <row r="3909" spans="1:1" x14ac:dyDescent="0.35">
      <c r="A3909" s="21">
        <v>7101</v>
      </c>
    </row>
    <row r="3910" spans="1:1" x14ac:dyDescent="0.35">
      <c r="A3910" s="23">
        <v>4956.2800000000007</v>
      </c>
    </row>
    <row r="3911" spans="1:1" x14ac:dyDescent="0.35">
      <c r="A3911" s="21">
        <v>7105.5</v>
      </c>
    </row>
    <row r="3912" spans="1:1" x14ac:dyDescent="0.35">
      <c r="A3912" s="23">
        <v>2543.25</v>
      </c>
    </row>
    <row r="3913" spans="1:1" x14ac:dyDescent="0.35">
      <c r="A3913" s="23">
        <v>2929.74</v>
      </c>
    </row>
    <row r="3914" spans="1:1" x14ac:dyDescent="0.35">
      <c r="A3914" s="21">
        <v>7107.75</v>
      </c>
    </row>
    <row r="3915" spans="1:1" x14ac:dyDescent="0.35">
      <c r="A3915" s="23">
        <v>5797.67</v>
      </c>
    </row>
    <row r="3916" spans="1:1" x14ac:dyDescent="0.35">
      <c r="A3916" s="21">
        <v>7112.25</v>
      </c>
    </row>
    <row r="3917" spans="1:1" x14ac:dyDescent="0.35">
      <c r="A3917" s="23">
        <v>3454.35</v>
      </c>
    </row>
    <row r="3918" spans="1:1" x14ac:dyDescent="0.35">
      <c r="A3918" s="21">
        <v>7114.5</v>
      </c>
    </row>
    <row r="3919" spans="1:1" x14ac:dyDescent="0.35">
      <c r="A3919" s="23">
        <v>4420.33</v>
      </c>
    </row>
    <row r="3920" spans="1:1" x14ac:dyDescent="0.35">
      <c r="A3920" s="21">
        <v>7116.75</v>
      </c>
    </row>
    <row r="3921" spans="1:1" x14ac:dyDescent="0.35">
      <c r="A3921" s="23">
        <v>2275.1500000000005</v>
      </c>
    </row>
    <row r="3922" spans="1:1" x14ac:dyDescent="0.35">
      <c r="A3922" s="23">
        <v>4364.87</v>
      </c>
    </row>
    <row r="3923" spans="1:1" x14ac:dyDescent="0.35">
      <c r="A3923" s="21">
        <v>7119</v>
      </c>
    </row>
    <row r="3924" spans="1:1" x14ac:dyDescent="0.35">
      <c r="A3924" s="23">
        <v>1067</v>
      </c>
    </row>
    <row r="3925" spans="1:1" x14ac:dyDescent="0.35">
      <c r="A3925" s="23">
        <v>5132.9399999999996</v>
      </c>
    </row>
    <row r="3926" spans="1:1" x14ac:dyDescent="0.35">
      <c r="A3926" s="21">
        <v>7121.25</v>
      </c>
    </row>
    <row r="3927" spans="1:1" x14ac:dyDescent="0.35">
      <c r="A3927" s="23">
        <v>1635</v>
      </c>
    </row>
    <row r="3928" spans="1:1" x14ac:dyDescent="0.35">
      <c r="A3928" s="21">
        <v>7125.75</v>
      </c>
    </row>
    <row r="3929" spans="1:1" x14ac:dyDescent="0.35">
      <c r="A3929" s="23">
        <v>3852.88</v>
      </c>
    </row>
    <row r="3930" spans="1:1" x14ac:dyDescent="0.35">
      <c r="A3930" s="21">
        <v>7128</v>
      </c>
    </row>
    <row r="3931" spans="1:1" x14ac:dyDescent="0.35">
      <c r="A3931" s="23">
        <v>4066.9199999999996</v>
      </c>
    </row>
    <row r="3932" spans="1:1" x14ac:dyDescent="0.35">
      <c r="A3932" s="21">
        <v>7132.5</v>
      </c>
    </row>
    <row r="3933" spans="1:1" x14ac:dyDescent="0.35">
      <c r="A3933" s="23">
        <v>3219.7799999999997</v>
      </c>
    </row>
    <row r="3934" spans="1:1" x14ac:dyDescent="0.35">
      <c r="A3934" s="23">
        <v>3654.2999999999997</v>
      </c>
    </row>
    <row r="3935" spans="1:1" x14ac:dyDescent="0.35">
      <c r="A3935" s="23">
        <v>4670.58</v>
      </c>
    </row>
    <row r="3936" spans="1:1" x14ac:dyDescent="0.35">
      <c r="A3936" s="21">
        <v>7134.75</v>
      </c>
    </row>
    <row r="3937" spans="1:1" x14ac:dyDescent="0.35">
      <c r="A3937" s="23">
        <v>5525.7</v>
      </c>
    </row>
    <row r="3938" spans="1:1" x14ac:dyDescent="0.35">
      <c r="A3938" s="23">
        <v>6188.7</v>
      </c>
    </row>
    <row r="3939" spans="1:1" x14ac:dyDescent="0.35">
      <c r="A3939" s="21">
        <v>7137</v>
      </c>
    </row>
    <row r="3940" spans="1:1" x14ac:dyDescent="0.35">
      <c r="A3940" s="23">
        <v>-367.13999999999942</v>
      </c>
    </row>
    <row r="3941" spans="1:1" x14ac:dyDescent="0.35">
      <c r="A3941" s="23">
        <v>330.20000000000073</v>
      </c>
    </row>
    <row r="3942" spans="1:1" x14ac:dyDescent="0.35">
      <c r="A3942" s="23">
        <v>2601.04</v>
      </c>
    </row>
    <row r="3943" spans="1:1" x14ac:dyDescent="0.35">
      <c r="A3943" s="21">
        <v>7141.5</v>
      </c>
    </row>
    <row r="3944" spans="1:1" x14ac:dyDescent="0.35">
      <c r="A3944" s="23">
        <v>4629.25</v>
      </c>
    </row>
    <row r="3945" spans="1:1" x14ac:dyDescent="0.35">
      <c r="A3945" s="23">
        <v>6280.25</v>
      </c>
    </row>
    <row r="3946" spans="1:1" x14ac:dyDescent="0.35">
      <c r="A3946" s="21">
        <v>7143.75</v>
      </c>
    </row>
    <row r="3947" spans="1:1" x14ac:dyDescent="0.35">
      <c r="A3947" s="23">
        <v>-370.89999999999964</v>
      </c>
    </row>
    <row r="3948" spans="1:1" x14ac:dyDescent="0.35">
      <c r="A3948" s="21">
        <v>7146</v>
      </c>
    </row>
    <row r="3949" spans="1:1" x14ac:dyDescent="0.35">
      <c r="A3949" s="23">
        <v>-5371.41</v>
      </c>
    </row>
    <row r="3950" spans="1:1" x14ac:dyDescent="0.35">
      <c r="A3950" s="23">
        <v>3215.15</v>
      </c>
    </row>
    <row r="3951" spans="1:1" x14ac:dyDescent="0.35">
      <c r="A3951" s="21">
        <v>7150.5</v>
      </c>
    </row>
    <row r="3952" spans="1:1" x14ac:dyDescent="0.35">
      <c r="A3952" s="23">
        <v>2621.2799999999997</v>
      </c>
    </row>
    <row r="3953" spans="1:1" x14ac:dyDescent="0.35">
      <c r="A3953" s="21">
        <v>7152.75</v>
      </c>
    </row>
    <row r="3954" spans="1:1" x14ac:dyDescent="0.35">
      <c r="A3954" s="23">
        <v>2623.5299999999997</v>
      </c>
    </row>
    <row r="3955" spans="1:1" x14ac:dyDescent="0.35">
      <c r="A3955" s="21">
        <v>7159.5</v>
      </c>
    </row>
    <row r="3956" spans="1:1" x14ac:dyDescent="0.35">
      <c r="A3956" s="23">
        <v>6104.8</v>
      </c>
    </row>
    <row r="3957" spans="1:1" x14ac:dyDescent="0.35">
      <c r="A3957" s="21">
        <v>7161.75</v>
      </c>
    </row>
    <row r="3958" spans="1:1" x14ac:dyDescent="0.35">
      <c r="A3958" s="23">
        <v>6210.4</v>
      </c>
    </row>
    <row r="3959" spans="1:1" x14ac:dyDescent="0.35">
      <c r="A3959" s="21">
        <v>7166.25</v>
      </c>
    </row>
    <row r="3960" spans="1:1" x14ac:dyDescent="0.35">
      <c r="A3960" s="23">
        <v>2957.6099999999997</v>
      </c>
    </row>
    <row r="3961" spans="1:1" x14ac:dyDescent="0.35">
      <c r="A3961" s="21">
        <v>7177.5</v>
      </c>
    </row>
    <row r="3962" spans="1:1" x14ac:dyDescent="0.35">
      <c r="A3962" s="23">
        <v>-5402.9699999999993</v>
      </c>
    </row>
    <row r="3963" spans="1:1" x14ac:dyDescent="0.35">
      <c r="A3963" s="21">
        <v>7184.25</v>
      </c>
    </row>
    <row r="3964" spans="1:1" x14ac:dyDescent="0.35">
      <c r="A3964" s="23">
        <v>1651.8000000000002</v>
      </c>
    </row>
    <row r="3965" spans="1:1" x14ac:dyDescent="0.35">
      <c r="A3965" s="21">
        <v>7191</v>
      </c>
    </row>
    <row r="3966" spans="1:1" x14ac:dyDescent="0.35">
      <c r="A3966" s="23">
        <v>4666.2000000000007</v>
      </c>
    </row>
    <row r="3967" spans="1:1" x14ac:dyDescent="0.35">
      <c r="A3967" s="21">
        <v>7193.25</v>
      </c>
    </row>
    <row r="3968" spans="1:1" x14ac:dyDescent="0.35">
      <c r="A3968" s="23">
        <v>1680.0299999999997</v>
      </c>
    </row>
    <row r="3969" spans="1:1" x14ac:dyDescent="0.35">
      <c r="A3969" s="21">
        <v>7195.5</v>
      </c>
    </row>
    <row r="3970" spans="1:1" x14ac:dyDescent="0.35">
      <c r="A3970" s="23">
        <v>6241.5</v>
      </c>
    </row>
    <row r="3971" spans="1:1" x14ac:dyDescent="0.35">
      <c r="A3971" s="21">
        <v>7197.75</v>
      </c>
    </row>
    <row r="3972" spans="1:1" x14ac:dyDescent="0.35">
      <c r="A3972" s="23">
        <v>2049.75</v>
      </c>
    </row>
    <row r="3973" spans="1:1" x14ac:dyDescent="0.35">
      <c r="A3973" s="21">
        <v>7200</v>
      </c>
    </row>
    <row r="3974" spans="1:1" x14ac:dyDescent="0.35">
      <c r="A3974" s="23">
        <v>2268</v>
      </c>
    </row>
    <row r="3975" spans="1:1" x14ac:dyDescent="0.35">
      <c r="A3975" s="23">
        <v>4285.96</v>
      </c>
    </row>
    <row r="3976" spans="1:1" x14ac:dyDescent="0.35">
      <c r="A3976" s="21">
        <v>7202.25</v>
      </c>
    </row>
    <row r="3977" spans="1:1" x14ac:dyDescent="0.35">
      <c r="A3977" s="23">
        <v>6333.05</v>
      </c>
    </row>
    <row r="3978" spans="1:1" x14ac:dyDescent="0.35">
      <c r="A3978" s="21">
        <v>7206.75</v>
      </c>
    </row>
    <row r="3979" spans="1:1" x14ac:dyDescent="0.35">
      <c r="A3979" s="23">
        <v>1759.9499999999998</v>
      </c>
    </row>
    <row r="3980" spans="1:1" x14ac:dyDescent="0.35">
      <c r="A3980" s="21">
        <v>7209</v>
      </c>
    </row>
    <row r="3981" spans="1:1" x14ac:dyDescent="0.35">
      <c r="A3981" s="23">
        <v>-368.71000000000004</v>
      </c>
    </row>
    <row r="3982" spans="1:1" x14ac:dyDescent="0.35">
      <c r="A3982" s="21">
        <v>7213.5</v>
      </c>
    </row>
    <row r="3983" spans="1:1" x14ac:dyDescent="0.35">
      <c r="A3983" s="23">
        <v>3740.7999999999997</v>
      </c>
    </row>
    <row r="3984" spans="1:1" x14ac:dyDescent="0.35">
      <c r="A3984" s="23">
        <v>4480.75</v>
      </c>
    </row>
    <row r="3985" spans="1:1" x14ac:dyDescent="0.35">
      <c r="A3985" s="21">
        <v>7215.75</v>
      </c>
    </row>
    <row r="3986" spans="1:1" x14ac:dyDescent="0.35">
      <c r="A3986" s="23">
        <v>6153.1</v>
      </c>
    </row>
    <row r="3987" spans="1:1" x14ac:dyDescent="0.35">
      <c r="A3987" s="21">
        <v>7220.25</v>
      </c>
    </row>
    <row r="3988" spans="1:1" x14ac:dyDescent="0.35">
      <c r="A3988" s="23">
        <v>4774.41</v>
      </c>
    </row>
    <row r="3989" spans="1:1" x14ac:dyDescent="0.35">
      <c r="A3989" s="21">
        <v>7224.75</v>
      </c>
    </row>
    <row r="3990" spans="1:1" x14ac:dyDescent="0.35">
      <c r="A3990" s="23">
        <v>-373.97999999999956</v>
      </c>
    </row>
    <row r="3991" spans="1:1" x14ac:dyDescent="0.35">
      <c r="A3991" s="21">
        <v>7233.75</v>
      </c>
    </row>
    <row r="3992" spans="1:1" x14ac:dyDescent="0.35">
      <c r="A3992" s="23">
        <v>3263.49</v>
      </c>
    </row>
    <row r="3993" spans="1:1" x14ac:dyDescent="0.35">
      <c r="A3993" s="21">
        <v>7238.25</v>
      </c>
    </row>
    <row r="3994" spans="1:1" x14ac:dyDescent="0.35">
      <c r="A3994" s="23">
        <v>2591.3000000000002</v>
      </c>
    </row>
    <row r="3995" spans="1:1" x14ac:dyDescent="0.35">
      <c r="A3995" s="23">
        <v>6228.6</v>
      </c>
    </row>
    <row r="3996" spans="1:1" x14ac:dyDescent="0.35">
      <c r="A3996" s="21">
        <v>7240.5</v>
      </c>
    </row>
    <row r="3997" spans="1:1" x14ac:dyDescent="0.35">
      <c r="A3997" s="23">
        <v>4689.6000000000004</v>
      </c>
    </row>
    <row r="3998" spans="1:1" x14ac:dyDescent="0.35">
      <c r="A3998" s="21">
        <v>7245</v>
      </c>
    </row>
    <row r="3999" spans="1:1" x14ac:dyDescent="0.35">
      <c r="A3999" s="23">
        <v>5057.12</v>
      </c>
    </row>
    <row r="4000" spans="1:1" x14ac:dyDescent="0.35">
      <c r="A4000" s="21">
        <v>7251.75</v>
      </c>
    </row>
    <row r="4001" spans="1:1" x14ac:dyDescent="0.35">
      <c r="A4001" s="23">
        <v>4577.17</v>
      </c>
    </row>
    <row r="4002" spans="1:1" x14ac:dyDescent="0.35">
      <c r="A4002" s="21">
        <v>7258.5</v>
      </c>
    </row>
    <row r="4003" spans="1:1" x14ac:dyDescent="0.35">
      <c r="A4003" s="23">
        <v>-5458.6</v>
      </c>
    </row>
    <row r="4004" spans="1:1" x14ac:dyDescent="0.35">
      <c r="A4004" s="21">
        <v>7260.75</v>
      </c>
    </row>
    <row r="4005" spans="1:1" x14ac:dyDescent="0.35">
      <c r="A4005" s="23">
        <v>4586.17</v>
      </c>
    </row>
    <row r="4006" spans="1:1" x14ac:dyDescent="0.35">
      <c r="A4006" s="21">
        <v>7263</v>
      </c>
    </row>
    <row r="4007" spans="1:1" x14ac:dyDescent="0.35">
      <c r="A4007" s="23">
        <v>4140.08</v>
      </c>
    </row>
    <row r="4008" spans="1:1" x14ac:dyDescent="0.35">
      <c r="A4008" s="21">
        <v>7267.5</v>
      </c>
    </row>
    <row r="4009" spans="1:1" x14ac:dyDescent="0.35">
      <c r="A4009" s="23">
        <v>3717.69</v>
      </c>
    </row>
    <row r="4010" spans="1:1" x14ac:dyDescent="0.35">
      <c r="A4010" s="21">
        <v>7269.75</v>
      </c>
    </row>
    <row r="4011" spans="1:1" x14ac:dyDescent="0.35">
      <c r="A4011" s="23">
        <v>204.55000000000018</v>
      </c>
    </row>
    <row r="4012" spans="1:1" x14ac:dyDescent="0.35">
      <c r="A4012" s="21">
        <v>7272</v>
      </c>
    </row>
    <row r="4013" spans="1:1" x14ac:dyDescent="0.35">
      <c r="A4013" s="23">
        <v>339.36000000000058</v>
      </c>
    </row>
    <row r="4014" spans="1:1" x14ac:dyDescent="0.35">
      <c r="A4014" s="23">
        <v>3531.8999999999996</v>
      </c>
    </row>
    <row r="4015" spans="1:1" x14ac:dyDescent="0.35">
      <c r="A4015" s="21">
        <v>7278.75</v>
      </c>
    </row>
    <row r="4016" spans="1:1" x14ac:dyDescent="0.35">
      <c r="A4016" s="23">
        <v>4333.1499999999996</v>
      </c>
    </row>
    <row r="4017" spans="1:1" x14ac:dyDescent="0.35">
      <c r="A4017" s="21">
        <v>7283.25</v>
      </c>
    </row>
    <row r="4018" spans="1:1" x14ac:dyDescent="0.35">
      <c r="A4018" s="23">
        <v>2517.8099999999995</v>
      </c>
    </row>
    <row r="4019" spans="1:1" x14ac:dyDescent="0.35">
      <c r="A4019" s="21">
        <v>7285.5</v>
      </c>
    </row>
    <row r="4020" spans="1:1" x14ac:dyDescent="0.35">
      <c r="A4020" s="23">
        <v>335.70000000000073</v>
      </c>
    </row>
    <row r="4021" spans="1:1" x14ac:dyDescent="0.35">
      <c r="A4021" s="23">
        <v>3277.65</v>
      </c>
    </row>
    <row r="4022" spans="1:1" x14ac:dyDescent="0.35">
      <c r="A4022" s="21">
        <v>7287.75</v>
      </c>
    </row>
    <row r="4023" spans="1:1" x14ac:dyDescent="0.35">
      <c r="A4023" s="23">
        <v>4169.25</v>
      </c>
    </row>
    <row r="4024" spans="1:1" x14ac:dyDescent="0.35">
      <c r="A4024" s="21">
        <v>7299</v>
      </c>
    </row>
    <row r="4025" spans="1:1" x14ac:dyDescent="0.35">
      <c r="A4025" s="23">
        <v>6419.2</v>
      </c>
    </row>
    <row r="4026" spans="1:1" x14ac:dyDescent="0.35">
      <c r="A4026" s="21">
        <v>7301.25</v>
      </c>
    </row>
    <row r="4027" spans="1:1" x14ac:dyDescent="0.35">
      <c r="A4027" s="23">
        <v>6131.01</v>
      </c>
    </row>
    <row r="4028" spans="1:1" x14ac:dyDescent="0.35">
      <c r="A4028" s="21">
        <v>7308</v>
      </c>
    </row>
    <row r="4029" spans="1:1" x14ac:dyDescent="0.35">
      <c r="A4029" s="23">
        <v>1336.3200000000006</v>
      </c>
    </row>
    <row r="4030" spans="1:1" x14ac:dyDescent="0.35">
      <c r="A4030" s="21">
        <v>7312.5</v>
      </c>
    </row>
    <row r="4031" spans="1:1" x14ac:dyDescent="0.35">
      <c r="A4031" s="23">
        <v>-2304.1499999999996</v>
      </c>
    </row>
    <row r="4032" spans="1:1" x14ac:dyDescent="0.35">
      <c r="A4032" s="21">
        <v>7319.25</v>
      </c>
    </row>
    <row r="4033" spans="1:1" x14ac:dyDescent="0.35">
      <c r="A4033" s="23">
        <v>2663.17</v>
      </c>
    </row>
    <row r="4034" spans="1:1" x14ac:dyDescent="0.35">
      <c r="A4034" s="23">
        <v>5394.7</v>
      </c>
    </row>
    <row r="4035" spans="1:1" x14ac:dyDescent="0.35">
      <c r="A4035" s="21">
        <v>7332.75</v>
      </c>
    </row>
    <row r="4036" spans="1:1" x14ac:dyDescent="0.35">
      <c r="A4036" s="23">
        <v>3802.2999999999997</v>
      </c>
    </row>
    <row r="4037" spans="1:1" x14ac:dyDescent="0.35">
      <c r="A4037" s="23">
        <v>4848.99</v>
      </c>
    </row>
    <row r="4038" spans="1:1" x14ac:dyDescent="0.35">
      <c r="A4038" s="21">
        <v>7339.5</v>
      </c>
    </row>
    <row r="4039" spans="1:1" x14ac:dyDescent="0.35">
      <c r="A4039" s="23">
        <v>206.30000000000018</v>
      </c>
    </row>
    <row r="4040" spans="1:1" x14ac:dyDescent="0.35">
      <c r="A4040" s="21">
        <v>7353</v>
      </c>
    </row>
    <row r="4041" spans="1:1" x14ac:dyDescent="0.35">
      <c r="A4041" s="23">
        <v>-1233.67</v>
      </c>
    </row>
    <row r="4042" spans="1:1" x14ac:dyDescent="0.35">
      <c r="A4042" s="21">
        <v>7355.25</v>
      </c>
    </row>
    <row r="4043" spans="1:1" x14ac:dyDescent="0.35">
      <c r="A4043" s="23">
        <v>1099.25</v>
      </c>
    </row>
    <row r="4044" spans="1:1" x14ac:dyDescent="0.35">
      <c r="A4044" s="21">
        <v>7357.5</v>
      </c>
    </row>
    <row r="4045" spans="1:1" x14ac:dyDescent="0.35">
      <c r="A4045" s="23">
        <v>6329.3</v>
      </c>
    </row>
    <row r="4046" spans="1:1" x14ac:dyDescent="0.35">
      <c r="A4046" s="21">
        <v>7364.25</v>
      </c>
    </row>
    <row r="4047" spans="1:1" x14ac:dyDescent="0.35">
      <c r="A4047" s="23">
        <v>2703.5099999999993</v>
      </c>
    </row>
    <row r="4048" spans="1:1" x14ac:dyDescent="0.35">
      <c r="A4048" s="23">
        <v>4727.9500000000007</v>
      </c>
    </row>
    <row r="4049" spans="1:1" x14ac:dyDescent="0.35">
      <c r="A4049" s="21">
        <v>7373.25</v>
      </c>
    </row>
    <row r="4050" spans="1:1" x14ac:dyDescent="0.35">
      <c r="A4050" s="23">
        <v>-2316.9699999999993</v>
      </c>
    </row>
    <row r="4051" spans="1:1" x14ac:dyDescent="0.35">
      <c r="A4051" s="21">
        <v>7382.25</v>
      </c>
    </row>
    <row r="4052" spans="1:1" x14ac:dyDescent="0.35">
      <c r="A4052" s="23">
        <v>3320.5</v>
      </c>
    </row>
    <row r="4053" spans="1:1" x14ac:dyDescent="0.35">
      <c r="A4053" s="21">
        <v>7384.5</v>
      </c>
    </row>
    <row r="4054" spans="1:1" x14ac:dyDescent="0.35">
      <c r="A4054" s="23">
        <v>1698.0500000000002</v>
      </c>
    </row>
    <row r="4055" spans="1:1" x14ac:dyDescent="0.35">
      <c r="A4055" s="23">
        <v>3928.74</v>
      </c>
    </row>
    <row r="4056" spans="1:1" x14ac:dyDescent="0.35">
      <c r="A4056" s="23">
        <v>6353.65</v>
      </c>
    </row>
    <row r="4057" spans="1:1" x14ac:dyDescent="0.35">
      <c r="A4057" s="21">
        <v>7386.75</v>
      </c>
    </row>
    <row r="4058" spans="1:1" x14ac:dyDescent="0.35">
      <c r="A4058" s="23">
        <v>6297.6</v>
      </c>
    </row>
    <row r="4059" spans="1:1" x14ac:dyDescent="0.35">
      <c r="A4059" s="23">
        <v>6453.95</v>
      </c>
    </row>
    <row r="4060" spans="1:1" x14ac:dyDescent="0.35">
      <c r="A4060" s="21">
        <v>7389</v>
      </c>
    </row>
    <row r="4061" spans="1:1" x14ac:dyDescent="0.35">
      <c r="A4061" s="23">
        <v>3048.8399999999992</v>
      </c>
    </row>
    <row r="4062" spans="1:1" x14ac:dyDescent="0.35">
      <c r="A4062" s="21">
        <v>7400.25</v>
      </c>
    </row>
    <row r="4063" spans="1:1" x14ac:dyDescent="0.35">
      <c r="A4063" s="23">
        <v>4698.45</v>
      </c>
    </row>
    <row r="4064" spans="1:1" x14ac:dyDescent="0.35">
      <c r="A4064" s="21">
        <v>7402.5</v>
      </c>
    </row>
    <row r="4065" spans="1:1" x14ac:dyDescent="0.35">
      <c r="A4065" s="23">
        <v>5905.62</v>
      </c>
    </row>
    <row r="4066" spans="1:1" x14ac:dyDescent="0.35">
      <c r="A4066" s="21">
        <v>7404.75</v>
      </c>
    </row>
    <row r="4067" spans="1:1" x14ac:dyDescent="0.35">
      <c r="A4067" s="23">
        <v>3839.65</v>
      </c>
    </row>
    <row r="4068" spans="1:1" x14ac:dyDescent="0.35">
      <c r="A4068" s="23">
        <v>4219.99</v>
      </c>
    </row>
    <row r="4069" spans="1:1" x14ac:dyDescent="0.35">
      <c r="A4069" s="23">
        <v>6469.3</v>
      </c>
    </row>
    <row r="4070" spans="1:1" x14ac:dyDescent="0.35">
      <c r="A4070" s="21">
        <v>7420.5</v>
      </c>
    </row>
    <row r="4071" spans="1:1" x14ac:dyDescent="0.35">
      <c r="A4071" s="23">
        <v>3351.6</v>
      </c>
    </row>
    <row r="4072" spans="1:1" x14ac:dyDescent="0.35">
      <c r="A4072" s="21">
        <v>7425</v>
      </c>
    </row>
    <row r="4073" spans="1:1" x14ac:dyDescent="0.35">
      <c r="A4073" s="23">
        <v>6388.85</v>
      </c>
    </row>
    <row r="4074" spans="1:1" x14ac:dyDescent="0.35">
      <c r="A4074" s="21">
        <v>7427.25</v>
      </c>
    </row>
    <row r="4075" spans="1:1" x14ac:dyDescent="0.35">
      <c r="A4075" s="23">
        <v>3604.95</v>
      </c>
    </row>
    <row r="4076" spans="1:1" x14ac:dyDescent="0.35">
      <c r="A4076" s="21">
        <v>7431.75</v>
      </c>
    </row>
    <row r="4077" spans="1:1" x14ac:dyDescent="0.35">
      <c r="A4077" s="23">
        <v>2372.5500000000002</v>
      </c>
    </row>
    <row r="4078" spans="1:1" x14ac:dyDescent="0.35">
      <c r="A4078" s="21">
        <v>7434</v>
      </c>
    </row>
    <row r="4079" spans="1:1" x14ac:dyDescent="0.35">
      <c r="A4079" s="23">
        <v>-5587.8899999999994</v>
      </c>
    </row>
    <row r="4080" spans="1:1" x14ac:dyDescent="0.35">
      <c r="A4080" s="21">
        <v>7436.25</v>
      </c>
    </row>
    <row r="4081" spans="1:1" x14ac:dyDescent="0.35">
      <c r="A4081" s="23">
        <v>2571.5299999999997</v>
      </c>
    </row>
    <row r="4082" spans="1:1" x14ac:dyDescent="0.35">
      <c r="A4082" s="23">
        <v>5085.21</v>
      </c>
    </row>
    <row r="4083" spans="1:1" x14ac:dyDescent="0.35">
      <c r="A4083" s="21">
        <v>7449.75</v>
      </c>
    </row>
    <row r="4084" spans="1:1" x14ac:dyDescent="0.35">
      <c r="A4084" s="23">
        <v>2713.59</v>
      </c>
    </row>
    <row r="4085" spans="1:1" x14ac:dyDescent="0.35">
      <c r="A4085" s="21">
        <v>7465.5</v>
      </c>
    </row>
    <row r="4086" spans="1:1" x14ac:dyDescent="0.35">
      <c r="A4086" s="23">
        <v>3357.55</v>
      </c>
    </row>
    <row r="4087" spans="1:1" x14ac:dyDescent="0.35">
      <c r="A4087" s="23">
        <v>4636.3</v>
      </c>
    </row>
    <row r="4088" spans="1:1" x14ac:dyDescent="0.35">
      <c r="A4088" s="21">
        <v>7467.75</v>
      </c>
    </row>
    <row r="4089" spans="1:1" x14ac:dyDescent="0.35">
      <c r="A4089" s="23">
        <v>6122.07</v>
      </c>
    </row>
    <row r="4090" spans="1:1" x14ac:dyDescent="0.35">
      <c r="A4090" s="21">
        <v>7472.25</v>
      </c>
    </row>
    <row r="4091" spans="1:1" x14ac:dyDescent="0.35">
      <c r="A4091" s="23">
        <v>-389.22999999999956</v>
      </c>
    </row>
    <row r="4092" spans="1:1" x14ac:dyDescent="0.35">
      <c r="A4092" s="21">
        <v>7479</v>
      </c>
    </row>
    <row r="4093" spans="1:1" x14ac:dyDescent="0.35">
      <c r="A4093" s="23">
        <v>3879.25</v>
      </c>
    </row>
    <row r="4094" spans="1:1" x14ac:dyDescent="0.35">
      <c r="A4094" s="21">
        <v>7485.75</v>
      </c>
    </row>
    <row r="4095" spans="1:1" x14ac:dyDescent="0.35">
      <c r="A4095" s="23">
        <v>-3759.9499999999989</v>
      </c>
    </row>
    <row r="4096" spans="1:1" x14ac:dyDescent="0.35">
      <c r="A4096" s="21">
        <v>7490.25</v>
      </c>
    </row>
    <row r="4097" spans="1:1" x14ac:dyDescent="0.35">
      <c r="A4097" s="23">
        <v>6544.2</v>
      </c>
    </row>
    <row r="4098" spans="1:1" x14ac:dyDescent="0.35">
      <c r="A4098" s="21">
        <v>7503.75</v>
      </c>
    </row>
    <row r="4099" spans="1:1" x14ac:dyDescent="0.35">
      <c r="A4099" s="23">
        <v>6555.05</v>
      </c>
    </row>
    <row r="4100" spans="1:1" x14ac:dyDescent="0.35">
      <c r="A4100" s="21">
        <v>7508.25</v>
      </c>
    </row>
    <row r="4101" spans="1:1" x14ac:dyDescent="0.35">
      <c r="A4101" s="23">
        <v>3845.91</v>
      </c>
    </row>
    <row r="4102" spans="1:1" x14ac:dyDescent="0.35">
      <c r="A4102" s="23">
        <v>5780.49</v>
      </c>
    </row>
    <row r="4103" spans="1:1" x14ac:dyDescent="0.35">
      <c r="A4103" s="21">
        <v>7510.5</v>
      </c>
    </row>
    <row r="4104" spans="1:1" x14ac:dyDescent="0.35">
      <c r="A4104" s="23">
        <v>3067.7200000000003</v>
      </c>
    </row>
    <row r="4105" spans="1:1" x14ac:dyDescent="0.35">
      <c r="A4105" s="23">
        <v>5415.42</v>
      </c>
    </row>
    <row r="4106" spans="1:1" x14ac:dyDescent="0.35">
      <c r="A4106" s="21">
        <v>7528.5</v>
      </c>
    </row>
    <row r="4107" spans="1:1" x14ac:dyDescent="0.35">
      <c r="A4107" s="23">
        <v>4300.6400000000003</v>
      </c>
    </row>
    <row r="4108" spans="1:1" x14ac:dyDescent="0.35">
      <c r="A4108" s="21">
        <v>7533</v>
      </c>
    </row>
    <row r="4109" spans="1:1" x14ac:dyDescent="0.35">
      <c r="A4109" s="23">
        <v>3676.29</v>
      </c>
    </row>
    <row r="4110" spans="1:1" x14ac:dyDescent="0.35">
      <c r="A4110" s="21">
        <v>7539.75</v>
      </c>
    </row>
    <row r="4111" spans="1:1" x14ac:dyDescent="0.35">
      <c r="A4111" s="23">
        <v>6630.8</v>
      </c>
    </row>
    <row r="4112" spans="1:1" x14ac:dyDescent="0.35">
      <c r="A4112" s="21">
        <v>7546.5</v>
      </c>
    </row>
    <row r="4113" spans="1:1" x14ac:dyDescent="0.35">
      <c r="A4113" s="23">
        <v>-2374.9400000000005</v>
      </c>
    </row>
    <row r="4114" spans="1:1" x14ac:dyDescent="0.35">
      <c r="A4114" s="23">
        <v>3964.2200000000003</v>
      </c>
    </row>
    <row r="4115" spans="1:1" x14ac:dyDescent="0.35">
      <c r="A4115" s="21">
        <v>7562.25</v>
      </c>
    </row>
    <row r="4116" spans="1:1" x14ac:dyDescent="0.35">
      <c r="A4116" s="23">
        <v>1378.9300000000003</v>
      </c>
    </row>
    <row r="4117" spans="1:1" x14ac:dyDescent="0.35">
      <c r="A4117" s="23">
        <v>3009.8999999999996</v>
      </c>
    </row>
    <row r="4118" spans="1:1" x14ac:dyDescent="0.35">
      <c r="A4118" s="21">
        <v>7566.75</v>
      </c>
    </row>
    <row r="4119" spans="1:1" x14ac:dyDescent="0.35">
      <c r="A4119" s="23">
        <v>2888.3500000000004</v>
      </c>
    </row>
    <row r="4120" spans="1:1" x14ac:dyDescent="0.35">
      <c r="A4120" s="21">
        <v>7573.5</v>
      </c>
    </row>
    <row r="4121" spans="1:1" x14ac:dyDescent="0.35">
      <c r="A4121" s="23">
        <v>3422.3999999999996</v>
      </c>
    </row>
    <row r="4122" spans="1:1" x14ac:dyDescent="0.35">
      <c r="A4122" s="21">
        <v>7578</v>
      </c>
    </row>
    <row r="4123" spans="1:1" x14ac:dyDescent="0.35">
      <c r="A4123" s="23">
        <v>479.94000000000051</v>
      </c>
    </row>
    <row r="4124" spans="1:1" x14ac:dyDescent="0.35">
      <c r="A4124" s="23">
        <v>5008.92</v>
      </c>
    </row>
    <row r="4125" spans="1:1" x14ac:dyDescent="0.35">
      <c r="A4125" s="23">
        <v>6161.76</v>
      </c>
    </row>
    <row r="4126" spans="1:1" x14ac:dyDescent="0.35">
      <c r="A4126" s="21">
        <v>7584.75</v>
      </c>
    </row>
    <row r="4127" spans="1:1" x14ac:dyDescent="0.35">
      <c r="A4127" s="23">
        <v>4339.2</v>
      </c>
    </row>
    <row r="4128" spans="1:1" x14ac:dyDescent="0.35">
      <c r="A4128" s="21">
        <v>7591.5</v>
      </c>
    </row>
    <row r="4129" spans="1:1" x14ac:dyDescent="0.35">
      <c r="A4129" s="23">
        <v>6674.6</v>
      </c>
    </row>
    <row r="4130" spans="1:1" x14ac:dyDescent="0.35">
      <c r="A4130" s="21">
        <v>7593.75</v>
      </c>
    </row>
    <row r="4131" spans="1:1" x14ac:dyDescent="0.35">
      <c r="A4131" s="23">
        <v>4880.29</v>
      </c>
    </row>
    <row r="4132" spans="1:1" x14ac:dyDescent="0.35">
      <c r="A4132" s="23">
        <v>6586.75</v>
      </c>
    </row>
    <row r="4133" spans="1:1" x14ac:dyDescent="0.35">
      <c r="A4133" s="21">
        <v>7596</v>
      </c>
    </row>
    <row r="4134" spans="1:1" x14ac:dyDescent="0.35">
      <c r="A4134" s="23">
        <v>5595.73</v>
      </c>
    </row>
    <row r="4135" spans="1:1" x14ac:dyDescent="0.35">
      <c r="A4135" s="21">
        <v>7598.25</v>
      </c>
    </row>
    <row r="4136" spans="1:1" x14ac:dyDescent="0.35">
      <c r="A4136" s="23">
        <v>2899.45</v>
      </c>
    </row>
    <row r="4137" spans="1:1" x14ac:dyDescent="0.35">
      <c r="A4137" s="21">
        <v>7600.5</v>
      </c>
    </row>
    <row r="4138" spans="1:1" x14ac:dyDescent="0.35">
      <c r="A4138" s="23">
        <v>2901.7</v>
      </c>
    </row>
    <row r="4139" spans="1:1" x14ac:dyDescent="0.35">
      <c r="A4139" s="21">
        <v>7609.5</v>
      </c>
    </row>
    <row r="4140" spans="1:1" x14ac:dyDescent="0.35">
      <c r="A4140" s="23">
        <v>4527.1400000000003</v>
      </c>
    </row>
    <row r="4141" spans="1:1" x14ac:dyDescent="0.35">
      <c r="A4141" s="21">
        <v>7611.75</v>
      </c>
    </row>
    <row r="4142" spans="1:1" x14ac:dyDescent="0.35">
      <c r="A4142" s="23">
        <v>-5725.4400000000005</v>
      </c>
    </row>
    <row r="4143" spans="1:1" x14ac:dyDescent="0.35">
      <c r="A4143" s="23">
        <v>2166.3100000000004</v>
      </c>
    </row>
    <row r="4144" spans="1:1" x14ac:dyDescent="0.35">
      <c r="A4144" s="23">
        <v>2794.83</v>
      </c>
    </row>
    <row r="4145" spans="1:1" x14ac:dyDescent="0.35">
      <c r="A4145" s="21">
        <v>7623</v>
      </c>
    </row>
    <row r="4146" spans="1:1" x14ac:dyDescent="0.35">
      <c r="A4146" s="23">
        <v>-3822.3899999999994</v>
      </c>
    </row>
    <row r="4147" spans="1:1" x14ac:dyDescent="0.35">
      <c r="A4147" s="21">
        <v>7627.5</v>
      </c>
    </row>
    <row r="4148" spans="1:1" x14ac:dyDescent="0.35">
      <c r="A4148" s="23">
        <v>6662.9</v>
      </c>
    </row>
    <row r="4149" spans="1:1" x14ac:dyDescent="0.35">
      <c r="A4149" s="21">
        <v>7629.75</v>
      </c>
    </row>
    <row r="4150" spans="1:1" x14ac:dyDescent="0.35">
      <c r="A4150" s="23">
        <v>2401.83</v>
      </c>
    </row>
    <row r="4151" spans="1:1" x14ac:dyDescent="0.35">
      <c r="A4151" s="23">
        <v>6253.83</v>
      </c>
    </row>
    <row r="4152" spans="1:1" x14ac:dyDescent="0.35">
      <c r="A4152" s="21">
        <v>7641</v>
      </c>
    </row>
    <row r="4153" spans="1:1" x14ac:dyDescent="0.35">
      <c r="A4153" s="23">
        <v>4372.3500000000004</v>
      </c>
    </row>
    <row r="4154" spans="1:1" x14ac:dyDescent="0.35">
      <c r="A4154" s="21">
        <v>7643.25</v>
      </c>
    </row>
    <row r="4155" spans="1:1" x14ac:dyDescent="0.35">
      <c r="A4155" s="23">
        <v>6575.3</v>
      </c>
    </row>
    <row r="4156" spans="1:1" x14ac:dyDescent="0.35">
      <c r="A4156" s="21">
        <v>7645.5</v>
      </c>
    </row>
    <row r="4157" spans="1:1" x14ac:dyDescent="0.35">
      <c r="A4157" s="23">
        <v>5052.7199999999993</v>
      </c>
    </row>
    <row r="4158" spans="1:1" x14ac:dyDescent="0.35">
      <c r="A4158" s="21">
        <v>7652.25</v>
      </c>
    </row>
    <row r="4159" spans="1:1" x14ac:dyDescent="0.35">
      <c r="A4159" s="23">
        <v>213.05000000000018</v>
      </c>
    </row>
    <row r="4160" spans="1:1" x14ac:dyDescent="0.35">
      <c r="A4160" s="23">
        <v>4296.3700000000008</v>
      </c>
    </row>
    <row r="4161" spans="1:1" x14ac:dyDescent="0.35">
      <c r="A4161" s="21">
        <v>7656.75</v>
      </c>
    </row>
    <row r="4162" spans="1:1" x14ac:dyDescent="0.35">
      <c r="A4162" s="23">
        <v>-1565.67</v>
      </c>
    </row>
    <row r="4163" spans="1:1" x14ac:dyDescent="0.35">
      <c r="A4163" s="23">
        <v>1199.3699999999999</v>
      </c>
    </row>
    <row r="4164" spans="1:1" x14ac:dyDescent="0.35">
      <c r="A4164" s="21">
        <v>7659</v>
      </c>
    </row>
    <row r="4165" spans="1:1" x14ac:dyDescent="0.35">
      <c r="A4165" s="23">
        <v>3045.2699999999995</v>
      </c>
    </row>
    <row r="4166" spans="1:1" x14ac:dyDescent="0.35">
      <c r="A4166" s="21">
        <v>7663.5</v>
      </c>
    </row>
    <row r="4167" spans="1:1" x14ac:dyDescent="0.35">
      <c r="A4167" s="23">
        <v>4763.57</v>
      </c>
    </row>
    <row r="4168" spans="1:1" x14ac:dyDescent="0.35">
      <c r="A4168" s="21">
        <v>7668</v>
      </c>
    </row>
    <row r="4169" spans="1:1" x14ac:dyDescent="0.35">
      <c r="A4169" s="23">
        <v>4838.82</v>
      </c>
    </row>
    <row r="4170" spans="1:1" x14ac:dyDescent="0.35">
      <c r="A4170" s="21">
        <v>7670.25</v>
      </c>
    </row>
    <row r="4171" spans="1:1" x14ac:dyDescent="0.35">
      <c r="A4171" s="23">
        <v>2060.9300000000003</v>
      </c>
    </row>
    <row r="4172" spans="1:1" x14ac:dyDescent="0.35">
      <c r="A4172" s="21">
        <v>7672.5</v>
      </c>
    </row>
    <row r="4173" spans="1:1" x14ac:dyDescent="0.35">
      <c r="A4173" s="23">
        <v>212.90000000000055</v>
      </c>
    </row>
    <row r="4174" spans="1:1" x14ac:dyDescent="0.35">
      <c r="A4174" s="21">
        <v>7679.25</v>
      </c>
    </row>
    <row r="4175" spans="1:1" x14ac:dyDescent="0.35">
      <c r="A4175" s="23">
        <v>3137.1899999999996</v>
      </c>
    </row>
    <row r="4176" spans="1:1" x14ac:dyDescent="0.35">
      <c r="A4176" s="21">
        <v>7681.5</v>
      </c>
    </row>
    <row r="4177" spans="1:1" x14ac:dyDescent="0.35">
      <c r="A4177" s="23">
        <v>3313.29</v>
      </c>
    </row>
    <row r="4178" spans="1:1" x14ac:dyDescent="0.35">
      <c r="A4178" s="21">
        <v>7692.75</v>
      </c>
    </row>
    <row r="4179" spans="1:1" x14ac:dyDescent="0.35">
      <c r="A4179" s="23">
        <v>3754.2</v>
      </c>
    </row>
    <row r="4180" spans="1:1" x14ac:dyDescent="0.35">
      <c r="A4180" s="21">
        <v>7697.25</v>
      </c>
    </row>
    <row r="4181" spans="1:1" x14ac:dyDescent="0.35">
      <c r="A4181" s="23">
        <v>5823.18</v>
      </c>
    </row>
    <row r="4182" spans="1:1" x14ac:dyDescent="0.35">
      <c r="A4182" s="21">
        <v>7704</v>
      </c>
    </row>
    <row r="4183" spans="1:1" x14ac:dyDescent="0.35">
      <c r="A4183" s="23">
        <v>3949.5899999999997</v>
      </c>
    </row>
    <row r="4184" spans="1:1" x14ac:dyDescent="0.35">
      <c r="A4184" s="21">
        <v>7715.25</v>
      </c>
    </row>
    <row r="4185" spans="1:1" x14ac:dyDescent="0.35">
      <c r="A4185" s="23">
        <v>-1116.4300000000003</v>
      </c>
    </row>
    <row r="4186" spans="1:1" x14ac:dyDescent="0.35">
      <c r="A4186" s="23">
        <v>214.85000000000036</v>
      </c>
    </row>
    <row r="4187" spans="1:1" x14ac:dyDescent="0.35">
      <c r="A4187" s="21">
        <v>7719.75</v>
      </c>
    </row>
    <row r="4188" spans="1:1" x14ac:dyDescent="0.35">
      <c r="A4188" s="23">
        <v>5278.65</v>
      </c>
    </row>
    <row r="4189" spans="1:1" x14ac:dyDescent="0.35">
      <c r="A4189" s="21">
        <v>7728.75</v>
      </c>
    </row>
    <row r="4190" spans="1:1" x14ac:dyDescent="0.35">
      <c r="A4190" s="23">
        <v>6650.2</v>
      </c>
    </row>
    <row r="4191" spans="1:1" x14ac:dyDescent="0.35">
      <c r="A4191" s="21">
        <v>7731</v>
      </c>
    </row>
    <row r="4192" spans="1:1" x14ac:dyDescent="0.35">
      <c r="A4192" s="23">
        <v>3489.4799999999996</v>
      </c>
    </row>
    <row r="4193" spans="1:1" x14ac:dyDescent="0.35">
      <c r="A4193" s="21">
        <v>7733.25</v>
      </c>
    </row>
    <row r="4194" spans="1:1" x14ac:dyDescent="0.35">
      <c r="A4194" s="23">
        <v>5112.03</v>
      </c>
    </row>
    <row r="4195" spans="1:1" x14ac:dyDescent="0.35">
      <c r="A4195" s="21">
        <v>7742.25</v>
      </c>
    </row>
    <row r="4196" spans="1:1" x14ac:dyDescent="0.35">
      <c r="A4196" s="23">
        <v>3568.41</v>
      </c>
    </row>
    <row r="4197" spans="1:1" x14ac:dyDescent="0.35">
      <c r="A4197" s="23">
        <v>4427.3999999999996</v>
      </c>
    </row>
    <row r="4198" spans="1:1" x14ac:dyDescent="0.35">
      <c r="A4198" s="21">
        <v>7751.25</v>
      </c>
    </row>
    <row r="4199" spans="1:1" x14ac:dyDescent="0.35">
      <c r="A4199" s="23">
        <v>1209.5700000000006</v>
      </c>
    </row>
    <row r="4200" spans="1:1" x14ac:dyDescent="0.35">
      <c r="A4200" s="21">
        <v>7753.5</v>
      </c>
    </row>
    <row r="4201" spans="1:1" x14ac:dyDescent="0.35">
      <c r="A4201" s="23">
        <v>4019</v>
      </c>
    </row>
    <row r="4202" spans="1:1" x14ac:dyDescent="0.35">
      <c r="A4202" s="23">
        <v>4754.26</v>
      </c>
    </row>
    <row r="4203" spans="1:1" x14ac:dyDescent="0.35">
      <c r="A4203" s="23">
        <v>5791.09</v>
      </c>
    </row>
    <row r="4204" spans="1:1" x14ac:dyDescent="0.35">
      <c r="A4204" s="21">
        <v>7762.5</v>
      </c>
    </row>
    <row r="4205" spans="1:1" x14ac:dyDescent="0.35">
      <c r="A4205" s="23">
        <v>1159.6999999999998</v>
      </c>
    </row>
    <row r="4206" spans="1:1" x14ac:dyDescent="0.35">
      <c r="A4206" s="21">
        <v>7767</v>
      </c>
    </row>
    <row r="4207" spans="1:1" x14ac:dyDescent="0.35">
      <c r="A4207" s="23">
        <v>1216.8900000000003</v>
      </c>
    </row>
    <row r="4208" spans="1:1" x14ac:dyDescent="0.35">
      <c r="A4208" s="21">
        <v>7769.25</v>
      </c>
    </row>
    <row r="4209" spans="1:1" x14ac:dyDescent="0.35">
      <c r="A4209" s="23">
        <v>6201.8099999999995</v>
      </c>
    </row>
    <row r="4210" spans="1:1" x14ac:dyDescent="0.35">
      <c r="A4210" s="21">
        <v>7776</v>
      </c>
    </row>
    <row r="4211" spans="1:1" x14ac:dyDescent="0.35">
      <c r="A4211" s="23">
        <v>4438.83</v>
      </c>
    </row>
    <row r="4212" spans="1:1" x14ac:dyDescent="0.35">
      <c r="A4212" s="21">
        <v>7778.25</v>
      </c>
    </row>
    <row r="4213" spans="1:1" x14ac:dyDescent="0.35">
      <c r="A4213" s="23">
        <v>6630.8</v>
      </c>
    </row>
    <row r="4214" spans="1:1" x14ac:dyDescent="0.35">
      <c r="A4214" s="21">
        <v>7782.75</v>
      </c>
    </row>
    <row r="4215" spans="1:1" x14ac:dyDescent="0.35">
      <c r="A4215" s="23">
        <v>2785.45</v>
      </c>
    </row>
    <row r="4216" spans="1:1" x14ac:dyDescent="0.35">
      <c r="A4216" s="23">
        <v>5991.51</v>
      </c>
    </row>
    <row r="4217" spans="1:1" x14ac:dyDescent="0.35">
      <c r="A4217" s="21">
        <v>7800.75</v>
      </c>
    </row>
    <row r="4218" spans="1:1" x14ac:dyDescent="0.35">
      <c r="A4218" s="23">
        <v>2460.6899999999996</v>
      </c>
    </row>
    <row r="4219" spans="1:1" x14ac:dyDescent="0.35">
      <c r="A4219" s="21">
        <v>7809.75</v>
      </c>
    </row>
    <row r="4220" spans="1:1" x14ac:dyDescent="0.35">
      <c r="A4220" s="23">
        <v>-5874.27</v>
      </c>
    </row>
    <row r="4221" spans="1:1" x14ac:dyDescent="0.35">
      <c r="A4221" s="21">
        <v>7812</v>
      </c>
    </row>
    <row r="4222" spans="1:1" x14ac:dyDescent="0.35">
      <c r="A4222" s="23">
        <v>5631.6</v>
      </c>
    </row>
    <row r="4223" spans="1:1" x14ac:dyDescent="0.35">
      <c r="A4223" s="21">
        <v>7814.25</v>
      </c>
    </row>
    <row r="4224" spans="1:1" x14ac:dyDescent="0.35">
      <c r="A4224" s="23">
        <v>4930.96</v>
      </c>
    </row>
    <row r="4225" spans="1:1" x14ac:dyDescent="0.35">
      <c r="A4225" s="21">
        <v>7825.5</v>
      </c>
    </row>
    <row r="4226" spans="1:1" x14ac:dyDescent="0.35">
      <c r="A4226" s="23">
        <v>4795.34</v>
      </c>
    </row>
    <row r="4227" spans="1:1" x14ac:dyDescent="0.35">
      <c r="A4227" s="21">
        <v>7827.75</v>
      </c>
    </row>
    <row r="4228" spans="1:1" x14ac:dyDescent="0.35">
      <c r="A4228" s="23">
        <v>4392.97</v>
      </c>
    </row>
    <row r="4229" spans="1:1" x14ac:dyDescent="0.35">
      <c r="A4229" s="21">
        <v>7832.25</v>
      </c>
    </row>
    <row r="4230" spans="1:1" x14ac:dyDescent="0.35">
      <c r="A4230" s="23">
        <v>361.93000000000029</v>
      </c>
    </row>
    <row r="4231" spans="1:1" x14ac:dyDescent="0.35">
      <c r="A4231" s="21">
        <v>7841.25</v>
      </c>
    </row>
    <row r="4232" spans="1:1" x14ac:dyDescent="0.35">
      <c r="A4232" s="23">
        <v>3199.91</v>
      </c>
    </row>
    <row r="4233" spans="1:1" x14ac:dyDescent="0.35">
      <c r="A4233" s="23">
        <v>6374.61</v>
      </c>
    </row>
    <row r="4234" spans="1:1" x14ac:dyDescent="0.35">
      <c r="A4234" s="23">
        <v>6685.85</v>
      </c>
    </row>
    <row r="4235" spans="1:1" x14ac:dyDescent="0.35">
      <c r="A4235" s="21">
        <v>7843.5</v>
      </c>
    </row>
    <row r="4236" spans="1:1" x14ac:dyDescent="0.35">
      <c r="A4236" s="23">
        <v>3232.08</v>
      </c>
    </row>
    <row r="4237" spans="1:1" x14ac:dyDescent="0.35">
      <c r="A4237" s="23">
        <v>5083.8899999999994</v>
      </c>
    </row>
    <row r="4238" spans="1:1" x14ac:dyDescent="0.35">
      <c r="A4238" s="21">
        <v>7854.75</v>
      </c>
    </row>
    <row r="4239" spans="1:1" x14ac:dyDescent="0.35">
      <c r="A4239" s="23">
        <v>4241.09</v>
      </c>
    </row>
    <row r="4240" spans="1:1" x14ac:dyDescent="0.35">
      <c r="A4240" s="21">
        <v>7857</v>
      </c>
    </row>
    <row r="4241" spans="1:1" x14ac:dyDescent="0.35">
      <c r="A4241" s="23">
        <v>5089.66</v>
      </c>
    </row>
    <row r="4242" spans="1:1" x14ac:dyDescent="0.35">
      <c r="A4242" s="21">
        <v>7863.75</v>
      </c>
    </row>
    <row r="4243" spans="1:1" x14ac:dyDescent="0.35">
      <c r="A4243" s="23">
        <v>4961.2700000000004</v>
      </c>
    </row>
    <row r="4244" spans="1:1" x14ac:dyDescent="0.35">
      <c r="A4244" s="23">
        <v>4996.0499999999993</v>
      </c>
    </row>
    <row r="4245" spans="1:1" x14ac:dyDescent="0.35">
      <c r="A4245" s="21">
        <v>7872.75</v>
      </c>
    </row>
    <row r="4246" spans="1:1" x14ac:dyDescent="0.35">
      <c r="A4246" s="23">
        <v>4974</v>
      </c>
    </row>
    <row r="4247" spans="1:1" x14ac:dyDescent="0.35">
      <c r="A4247" s="21">
        <v>7893</v>
      </c>
    </row>
    <row r="4248" spans="1:1" x14ac:dyDescent="0.35">
      <c r="A4248" s="23">
        <v>5270.2000000000007</v>
      </c>
    </row>
    <row r="4249" spans="1:1" x14ac:dyDescent="0.35">
      <c r="A4249" s="23">
        <v>6790.6</v>
      </c>
    </row>
    <row r="4250" spans="1:1" x14ac:dyDescent="0.35">
      <c r="A4250" s="21">
        <v>7897.5</v>
      </c>
    </row>
    <row r="4251" spans="1:1" x14ac:dyDescent="0.35">
      <c r="A4251" s="23">
        <v>1439.62</v>
      </c>
    </row>
    <row r="4252" spans="1:1" x14ac:dyDescent="0.35">
      <c r="A4252" s="21">
        <v>7904.25</v>
      </c>
    </row>
    <row r="4253" spans="1:1" x14ac:dyDescent="0.35">
      <c r="A4253" s="23">
        <v>3167.0999999999995</v>
      </c>
    </row>
    <row r="4254" spans="1:1" x14ac:dyDescent="0.35">
      <c r="A4254" s="21">
        <v>7913.25</v>
      </c>
    </row>
    <row r="4255" spans="1:1" x14ac:dyDescent="0.35">
      <c r="A4255" s="23">
        <v>3146.0699999999997</v>
      </c>
    </row>
    <row r="4256" spans="1:1" x14ac:dyDescent="0.35">
      <c r="A4256" s="23">
        <v>3844.35</v>
      </c>
    </row>
    <row r="4257" spans="1:1" x14ac:dyDescent="0.35">
      <c r="A4257" s="21">
        <v>7915.5</v>
      </c>
    </row>
    <row r="4258" spans="1:1" x14ac:dyDescent="0.35">
      <c r="A4258" s="23">
        <v>-408.42000000000007</v>
      </c>
    </row>
    <row r="4259" spans="1:1" x14ac:dyDescent="0.35">
      <c r="A4259" s="23">
        <v>2862.54</v>
      </c>
    </row>
    <row r="4260" spans="1:1" x14ac:dyDescent="0.35">
      <c r="A4260" s="21">
        <v>7920</v>
      </c>
    </row>
    <row r="4261" spans="1:1" x14ac:dyDescent="0.35">
      <c r="A4261" s="23">
        <v>4633.2000000000007</v>
      </c>
    </row>
    <row r="4262" spans="1:1" x14ac:dyDescent="0.35">
      <c r="A4262" s="21">
        <v>7922.25</v>
      </c>
    </row>
    <row r="4263" spans="1:1" x14ac:dyDescent="0.35">
      <c r="A4263" s="23">
        <v>3410.8199999999997</v>
      </c>
    </row>
    <row r="4264" spans="1:1" x14ac:dyDescent="0.35">
      <c r="A4264" s="21">
        <v>7924.5</v>
      </c>
    </row>
    <row r="4265" spans="1:1" x14ac:dyDescent="0.35">
      <c r="A4265" s="23">
        <v>3021.7</v>
      </c>
    </row>
    <row r="4266" spans="1:1" x14ac:dyDescent="0.35">
      <c r="A4266" s="21">
        <v>7926.75</v>
      </c>
    </row>
    <row r="4267" spans="1:1" x14ac:dyDescent="0.35">
      <c r="A4267" s="23">
        <v>6134.71</v>
      </c>
    </row>
    <row r="4268" spans="1:1" x14ac:dyDescent="0.35">
      <c r="A4268" s="23">
        <v>6970.1</v>
      </c>
    </row>
    <row r="4269" spans="1:1" x14ac:dyDescent="0.35">
      <c r="A4269" s="21">
        <v>7929</v>
      </c>
    </row>
    <row r="4270" spans="1:1" x14ac:dyDescent="0.35">
      <c r="A4270" s="23">
        <v>2741.62</v>
      </c>
    </row>
    <row r="4271" spans="1:1" x14ac:dyDescent="0.35">
      <c r="A4271" s="23">
        <v>4697.8599999999997</v>
      </c>
    </row>
    <row r="4272" spans="1:1" x14ac:dyDescent="0.35">
      <c r="A4272" s="21">
        <v>7933.5</v>
      </c>
    </row>
    <row r="4273" spans="1:1" x14ac:dyDescent="0.35">
      <c r="A4273" s="23">
        <v>4702.3599999999997</v>
      </c>
    </row>
    <row r="4274" spans="1:1" x14ac:dyDescent="0.35">
      <c r="A4274" s="21">
        <v>7938</v>
      </c>
    </row>
    <row r="4275" spans="1:1" x14ac:dyDescent="0.35">
      <c r="A4275" s="23">
        <v>5197.32</v>
      </c>
    </row>
    <row r="4276" spans="1:1" x14ac:dyDescent="0.35">
      <c r="A4276" s="21">
        <v>7940.25</v>
      </c>
    </row>
    <row r="4277" spans="1:1" x14ac:dyDescent="0.35">
      <c r="A4277" s="23">
        <v>2752.87</v>
      </c>
    </row>
    <row r="4278" spans="1:1" x14ac:dyDescent="0.35">
      <c r="A4278" s="21">
        <v>7942.5</v>
      </c>
    </row>
    <row r="4279" spans="1:1" x14ac:dyDescent="0.35">
      <c r="A4279" s="23">
        <v>4460.38</v>
      </c>
    </row>
    <row r="4280" spans="1:1" x14ac:dyDescent="0.35">
      <c r="A4280" s="23">
        <v>5250.18</v>
      </c>
    </row>
    <row r="4281" spans="1:1" x14ac:dyDescent="0.35">
      <c r="A4281" s="21">
        <v>7956</v>
      </c>
    </row>
    <row r="4282" spans="1:1" x14ac:dyDescent="0.35">
      <c r="A4282" s="23">
        <v>-5980.26</v>
      </c>
    </row>
    <row r="4283" spans="1:1" x14ac:dyDescent="0.35">
      <c r="A4283" s="23">
        <v>3190.1399999999994</v>
      </c>
    </row>
    <row r="4284" spans="1:1" x14ac:dyDescent="0.35">
      <c r="A4284" s="21">
        <v>7958.25</v>
      </c>
    </row>
    <row r="4285" spans="1:1" x14ac:dyDescent="0.35">
      <c r="A4285" s="23">
        <v>3864.6899999999996</v>
      </c>
    </row>
    <row r="4286" spans="1:1" x14ac:dyDescent="0.35">
      <c r="A4286" s="21">
        <v>7965</v>
      </c>
    </row>
    <row r="4287" spans="1:1" x14ac:dyDescent="0.35">
      <c r="A4287" s="23">
        <v>4972.0599999999995</v>
      </c>
    </row>
    <row r="4288" spans="1:1" x14ac:dyDescent="0.35">
      <c r="A4288" s="21">
        <v>7971.75</v>
      </c>
    </row>
    <row r="4289" spans="1:1" x14ac:dyDescent="0.35">
      <c r="A4289" s="23">
        <v>4084.35</v>
      </c>
    </row>
    <row r="4290" spans="1:1" x14ac:dyDescent="0.35">
      <c r="A4290" s="23">
        <v>4550.99</v>
      </c>
    </row>
    <row r="4291" spans="1:1" x14ac:dyDescent="0.35">
      <c r="A4291" s="21">
        <v>7978.5</v>
      </c>
    </row>
    <row r="4292" spans="1:1" x14ac:dyDescent="0.35">
      <c r="A4292" s="23">
        <v>-434.63999999999942</v>
      </c>
    </row>
    <row r="4293" spans="1:1" x14ac:dyDescent="0.35">
      <c r="A4293" s="21">
        <v>7985.25</v>
      </c>
    </row>
    <row r="4294" spans="1:1" x14ac:dyDescent="0.35">
      <c r="A4294" s="23">
        <v>1249.6800000000003</v>
      </c>
    </row>
    <row r="4295" spans="1:1" x14ac:dyDescent="0.35">
      <c r="A4295" s="23">
        <v>5181.67</v>
      </c>
    </row>
    <row r="4296" spans="1:1" x14ac:dyDescent="0.35">
      <c r="A4296" s="21">
        <v>7992</v>
      </c>
    </row>
    <row r="4297" spans="1:1" x14ac:dyDescent="0.35">
      <c r="A4297" s="23">
        <v>1863.3900000000003</v>
      </c>
    </row>
    <row r="4298" spans="1:1" x14ac:dyDescent="0.35">
      <c r="A4298" s="21">
        <v>7994.25</v>
      </c>
    </row>
    <row r="4299" spans="1:1" x14ac:dyDescent="0.35">
      <c r="A4299" s="23">
        <v>2520.21</v>
      </c>
    </row>
    <row r="4300" spans="1:1" x14ac:dyDescent="0.35">
      <c r="A4300" s="21">
        <v>8016.75</v>
      </c>
    </row>
    <row r="4301" spans="1:1" x14ac:dyDescent="0.35">
      <c r="A4301" s="23">
        <v>5195.2999999999993</v>
      </c>
    </row>
    <row r="4302" spans="1:1" x14ac:dyDescent="0.35">
      <c r="A4302" s="21">
        <v>8030.25</v>
      </c>
    </row>
    <row r="4303" spans="1:1" x14ac:dyDescent="0.35">
      <c r="A4303" s="23">
        <v>3226.1099999999997</v>
      </c>
    </row>
    <row r="4304" spans="1:1" x14ac:dyDescent="0.35">
      <c r="A4304" s="23">
        <v>5100.93</v>
      </c>
    </row>
    <row r="4305" spans="1:1" x14ac:dyDescent="0.35">
      <c r="A4305" s="21">
        <v>8043.75</v>
      </c>
    </row>
    <row r="4306" spans="1:1" x14ac:dyDescent="0.35">
      <c r="A4306" s="23">
        <v>-6050.16</v>
      </c>
    </row>
    <row r="4307" spans="1:1" x14ac:dyDescent="0.35">
      <c r="A4307" s="21">
        <v>8052.75</v>
      </c>
    </row>
    <row r="4308" spans="1:1" x14ac:dyDescent="0.35">
      <c r="A4308" s="23">
        <v>-4044.26</v>
      </c>
    </row>
    <row r="4309" spans="1:1" x14ac:dyDescent="0.35">
      <c r="A4309" s="21">
        <v>8055</v>
      </c>
    </row>
    <row r="4310" spans="1:1" x14ac:dyDescent="0.35">
      <c r="A4310" s="23">
        <v>-1647.9300000000003</v>
      </c>
    </row>
    <row r="4311" spans="1:1" x14ac:dyDescent="0.35">
      <c r="A4311" s="21">
        <v>8061.75</v>
      </c>
    </row>
    <row r="4312" spans="1:1" x14ac:dyDescent="0.35">
      <c r="A4312" s="23">
        <v>5118.21</v>
      </c>
    </row>
    <row r="4313" spans="1:1" x14ac:dyDescent="0.35">
      <c r="A4313" s="21">
        <v>8079.75</v>
      </c>
    </row>
    <row r="4314" spans="1:1" x14ac:dyDescent="0.35">
      <c r="A4314" s="23">
        <v>6889.9</v>
      </c>
    </row>
    <row r="4315" spans="1:1" x14ac:dyDescent="0.35">
      <c r="A4315" s="21">
        <v>8082</v>
      </c>
    </row>
    <row r="4316" spans="1:1" x14ac:dyDescent="0.35">
      <c r="A4316" s="23">
        <v>6625.4400000000005</v>
      </c>
    </row>
    <row r="4317" spans="1:1" x14ac:dyDescent="0.35">
      <c r="A4317" s="21">
        <v>8091</v>
      </c>
    </row>
    <row r="4318" spans="1:1" x14ac:dyDescent="0.35">
      <c r="A4318" s="23">
        <v>5429.4400000000005</v>
      </c>
    </row>
    <row r="4319" spans="1:1" x14ac:dyDescent="0.35">
      <c r="A4319" s="21">
        <v>8093.25</v>
      </c>
    </row>
    <row r="4320" spans="1:1" x14ac:dyDescent="0.35">
      <c r="A4320" s="23">
        <v>3638.8</v>
      </c>
    </row>
    <row r="4321" spans="1:1" x14ac:dyDescent="0.35">
      <c r="A4321" s="21">
        <v>8095.5</v>
      </c>
    </row>
    <row r="4322" spans="1:1" x14ac:dyDescent="0.35">
      <c r="A4322" s="23">
        <v>1975.5</v>
      </c>
    </row>
    <row r="4323" spans="1:1" x14ac:dyDescent="0.35">
      <c r="A4323" s="23">
        <v>7022.25</v>
      </c>
    </row>
    <row r="4324" spans="1:1" x14ac:dyDescent="0.35">
      <c r="A4324" s="21">
        <v>8102.25</v>
      </c>
    </row>
    <row r="4325" spans="1:1" x14ac:dyDescent="0.35">
      <c r="A4325" s="23">
        <v>-437.34000000000015</v>
      </c>
    </row>
    <row r="4326" spans="1:1" x14ac:dyDescent="0.35">
      <c r="A4326" s="21">
        <v>8106.75</v>
      </c>
    </row>
    <row r="4327" spans="1:1" x14ac:dyDescent="0.35">
      <c r="A4327" s="23">
        <v>5055.9500000000007</v>
      </c>
    </row>
    <row r="4328" spans="1:1" x14ac:dyDescent="0.35">
      <c r="A4328" s="23">
        <v>6911.6</v>
      </c>
    </row>
    <row r="4329" spans="1:1" x14ac:dyDescent="0.35">
      <c r="A4329" s="21">
        <v>8111.25</v>
      </c>
    </row>
    <row r="4330" spans="1:1" x14ac:dyDescent="0.35">
      <c r="A4330" s="23">
        <v>3649.0999999999995</v>
      </c>
    </row>
    <row r="4331" spans="1:1" x14ac:dyDescent="0.35">
      <c r="A4331" s="23">
        <v>3664.2299999999996</v>
      </c>
    </row>
    <row r="4332" spans="1:1" x14ac:dyDescent="0.35">
      <c r="A4332" s="21">
        <v>8115.75</v>
      </c>
    </row>
    <row r="4333" spans="1:1" x14ac:dyDescent="0.35">
      <c r="A4333" s="23">
        <v>4977.37</v>
      </c>
    </row>
    <row r="4334" spans="1:1" x14ac:dyDescent="0.35">
      <c r="A4334" s="21">
        <v>8118</v>
      </c>
    </row>
    <row r="4335" spans="1:1" x14ac:dyDescent="0.35">
      <c r="A4335" s="23">
        <v>4631.7700000000004</v>
      </c>
    </row>
    <row r="4336" spans="1:1" x14ac:dyDescent="0.35">
      <c r="A4336" s="23">
        <v>6983.8</v>
      </c>
    </row>
    <row r="4337" spans="1:1" x14ac:dyDescent="0.35">
      <c r="A4337" s="21">
        <v>8129.25</v>
      </c>
    </row>
    <row r="4338" spans="1:1" x14ac:dyDescent="0.35">
      <c r="A4338" s="23">
        <v>3545.2200000000003</v>
      </c>
    </row>
    <row r="4339" spans="1:1" x14ac:dyDescent="0.35">
      <c r="A4339" s="21">
        <v>8136</v>
      </c>
    </row>
    <row r="4340" spans="1:1" x14ac:dyDescent="0.35">
      <c r="A4340" s="23">
        <v>2566.2600000000002</v>
      </c>
    </row>
    <row r="4341" spans="1:1" x14ac:dyDescent="0.35">
      <c r="A4341" s="21">
        <v>8142.75</v>
      </c>
    </row>
    <row r="4342" spans="1:1" x14ac:dyDescent="0.35">
      <c r="A4342" s="23">
        <v>513.60000000000036</v>
      </c>
    </row>
    <row r="4343" spans="1:1" x14ac:dyDescent="0.35">
      <c r="A4343" s="21">
        <v>8149.5</v>
      </c>
    </row>
    <row r="4344" spans="1:1" x14ac:dyDescent="0.35">
      <c r="A4344" s="23">
        <v>6570.78</v>
      </c>
    </row>
    <row r="4345" spans="1:1" x14ac:dyDescent="0.35">
      <c r="A4345" s="21">
        <v>8151.75</v>
      </c>
    </row>
    <row r="4346" spans="1:1" x14ac:dyDescent="0.35">
      <c r="A4346" s="23">
        <v>2945.67</v>
      </c>
    </row>
    <row r="4347" spans="1:1" x14ac:dyDescent="0.35">
      <c r="A4347" s="21">
        <v>8154</v>
      </c>
    </row>
    <row r="4348" spans="1:1" x14ac:dyDescent="0.35">
      <c r="A4348" s="23">
        <v>3560.3999999999996</v>
      </c>
    </row>
    <row r="4349" spans="1:1" x14ac:dyDescent="0.35">
      <c r="A4349" s="21">
        <v>8160.75</v>
      </c>
    </row>
    <row r="4350" spans="1:1" x14ac:dyDescent="0.35">
      <c r="A4350" s="23">
        <v>4651.33</v>
      </c>
    </row>
    <row r="4351" spans="1:1" x14ac:dyDescent="0.35">
      <c r="A4351" s="21">
        <v>8163</v>
      </c>
    </row>
    <row r="4352" spans="1:1" x14ac:dyDescent="0.35">
      <c r="A4352" s="23">
        <v>5156.03</v>
      </c>
    </row>
    <row r="4353" spans="1:1" x14ac:dyDescent="0.35">
      <c r="A4353" s="21">
        <v>8174.25</v>
      </c>
    </row>
    <row r="4354" spans="1:1" x14ac:dyDescent="0.35">
      <c r="A4354" s="23">
        <v>6968.5</v>
      </c>
    </row>
    <row r="4355" spans="1:1" x14ac:dyDescent="0.35">
      <c r="A4355" s="21">
        <v>8181</v>
      </c>
    </row>
    <row r="4356" spans="1:1" x14ac:dyDescent="0.35">
      <c r="A4356" s="23">
        <v>4242.45</v>
      </c>
    </row>
    <row r="4357" spans="1:1" x14ac:dyDescent="0.35">
      <c r="A4357" s="21">
        <v>8183.25</v>
      </c>
    </row>
    <row r="4358" spans="1:1" x14ac:dyDescent="0.35">
      <c r="A4358" s="23">
        <v>3678.75</v>
      </c>
    </row>
    <row r="4359" spans="1:1" x14ac:dyDescent="0.35">
      <c r="A4359" s="21">
        <v>8185.5</v>
      </c>
    </row>
    <row r="4360" spans="1:1" x14ac:dyDescent="0.35">
      <c r="A4360" s="23">
        <v>7152</v>
      </c>
    </row>
    <row r="4361" spans="1:1" x14ac:dyDescent="0.35">
      <c r="A4361" s="21">
        <v>8203.5</v>
      </c>
    </row>
    <row r="4362" spans="1:1" x14ac:dyDescent="0.35">
      <c r="A4362" s="23">
        <v>3386.58</v>
      </c>
    </row>
    <row r="4363" spans="1:1" x14ac:dyDescent="0.35">
      <c r="A4363" s="23">
        <v>5726.7800000000007</v>
      </c>
    </row>
    <row r="4364" spans="1:1" x14ac:dyDescent="0.35">
      <c r="A4364" s="21">
        <v>8205.75</v>
      </c>
    </row>
    <row r="4365" spans="1:1" x14ac:dyDescent="0.35">
      <c r="A4365" s="23">
        <v>2961.3899999999994</v>
      </c>
    </row>
    <row r="4366" spans="1:1" x14ac:dyDescent="0.35">
      <c r="A4366" s="21">
        <v>8214.75</v>
      </c>
    </row>
    <row r="4367" spans="1:1" x14ac:dyDescent="0.35">
      <c r="A4367" s="23">
        <v>-1682.0699999999997</v>
      </c>
    </row>
    <row r="4368" spans="1:1" x14ac:dyDescent="0.35">
      <c r="A4368" s="21">
        <v>8219.25</v>
      </c>
    </row>
    <row r="4369" spans="1:1" x14ac:dyDescent="0.35">
      <c r="A4369" s="23">
        <v>3132.8500000000004</v>
      </c>
    </row>
    <row r="4370" spans="1:1" x14ac:dyDescent="0.35">
      <c r="A4370" s="21">
        <v>8221.5</v>
      </c>
    </row>
    <row r="4371" spans="1:1" x14ac:dyDescent="0.35">
      <c r="A4371" s="23">
        <v>4874.41</v>
      </c>
    </row>
    <row r="4372" spans="1:1" x14ac:dyDescent="0.35">
      <c r="A4372" s="21">
        <v>8232.75</v>
      </c>
    </row>
    <row r="4373" spans="1:1" x14ac:dyDescent="0.35">
      <c r="A4373" s="23">
        <v>3547.41</v>
      </c>
    </row>
    <row r="4374" spans="1:1" x14ac:dyDescent="0.35">
      <c r="A4374" s="21">
        <v>8235</v>
      </c>
    </row>
    <row r="4375" spans="1:1" x14ac:dyDescent="0.35">
      <c r="A4375" s="23">
        <v>6338.88</v>
      </c>
    </row>
    <row r="4376" spans="1:1" x14ac:dyDescent="0.35">
      <c r="A4376" s="21">
        <v>8237.25</v>
      </c>
    </row>
    <row r="4377" spans="1:1" x14ac:dyDescent="0.35">
      <c r="A4377" s="23">
        <v>7087.15</v>
      </c>
    </row>
    <row r="4378" spans="1:1" x14ac:dyDescent="0.35">
      <c r="A4378" s="21">
        <v>8244</v>
      </c>
    </row>
    <row r="4379" spans="1:1" x14ac:dyDescent="0.35">
      <c r="A4379" s="23">
        <v>2346.6800000000003</v>
      </c>
    </row>
    <row r="4380" spans="1:1" x14ac:dyDescent="0.35">
      <c r="A4380" s="21">
        <v>8253</v>
      </c>
    </row>
    <row r="4381" spans="1:1" x14ac:dyDescent="0.35">
      <c r="A4381" s="23">
        <v>3281.2199999999993</v>
      </c>
    </row>
    <row r="4382" spans="1:1" x14ac:dyDescent="0.35">
      <c r="A4382" s="21">
        <v>8255.25</v>
      </c>
    </row>
    <row r="4383" spans="1:1" x14ac:dyDescent="0.35">
      <c r="A4383" s="23">
        <v>1924.3200000000006</v>
      </c>
    </row>
    <row r="4384" spans="1:1" x14ac:dyDescent="0.35">
      <c r="A4384" s="21">
        <v>8257.5</v>
      </c>
    </row>
    <row r="4385" spans="1:1" x14ac:dyDescent="0.35">
      <c r="A4385" s="23">
        <v>5351.02</v>
      </c>
    </row>
    <row r="4386" spans="1:1" x14ac:dyDescent="0.35">
      <c r="A4386" s="21">
        <v>8262</v>
      </c>
    </row>
    <row r="4387" spans="1:1" x14ac:dyDescent="0.35">
      <c r="A4387" s="23">
        <v>2230.7399999999998</v>
      </c>
    </row>
    <row r="4388" spans="1:1" x14ac:dyDescent="0.35">
      <c r="A4388" s="21">
        <v>8273.25</v>
      </c>
    </row>
    <row r="4389" spans="1:1" x14ac:dyDescent="0.35">
      <c r="A4389" s="23">
        <v>-1395.9499999999989</v>
      </c>
    </row>
    <row r="4390" spans="1:1" x14ac:dyDescent="0.35">
      <c r="A4390" s="23">
        <v>3535.25</v>
      </c>
    </row>
    <row r="4391" spans="1:1" x14ac:dyDescent="0.35">
      <c r="A4391" s="23">
        <v>7176.15</v>
      </c>
    </row>
    <row r="4392" spans="1:1" x14ac:dyDescent="0.35">
      <c r="A4392" s="21">
        <v>8280</v>
      </c>
    </row>
    <row r="4393" spans="1:1" x14ac:dyDescent="0.35">
      <c r="A4393" s="23">
        <v>7061</v>
      </c>
    </row>
    <row r="4394" spans="1:1" x14ac:dyDescent="0.35">
      <c r="A4394" s="21">
        <v>8291.25</v>
      </c>
    </row>
    <row r="4395" spans="1:1" x14ac:dyDescent="0.35">
      <c r="A4395" s="23">
        <v>3575.2200000000003</v>
      </c>
    </row>
    <row r="4396" spans="1:1" x14ac:dyDescent="0.35">
      <c r="A4396" s="21">
        <v>8293.5</v>
      </c>
    </row>
    <row r="4397" spans="1:1" x14ac:dyDescent="0.35">
      <c r="A4397" s="23">
        <v>6002.7000000000007</v>
      </c>
    </row>
    <row r="4398" spans="1:1" x14ac:dyDescent="0.35">
      <c r="A4398" s="21">
        <v>8295.75</v>
      </c>
    </row>
    <row r="4399" spans="1:1" x14ac:dyDescent="0.35">
      <c r="A4399" s="23">
        <v>5669.79</v>
      </c>
    </row>
    <row r="4400" spans="1:1" x14ac:dyDescent="0.35">
      <c r="A4400" s="21">
        <v>8307</v>
      </c>
    </row>
    <row r="4401" spans="1:1" x14ac:dyDescent="0.35">
      <c r="A4401" s="23">
        <v>2622.42</v>
      </c>
    </row>
    <row r="4402" spans="1:1" x14ac:dyDescent="0.35">
      <c r="A4402" s="21">
        <v>8331.75</v>
      </c>
    </row>
    <row r="4403" spans="1:1" x14ac:dyDescent="0.35">
      <c r="A4403" s="23">
        <v>1913.8000000000002</v>
      </c>
    </row>
    <row r="4404" spans="1:1" x14ac:dyDescent="0.35">
      <c r="A4404" s="23">
        <v>6004.41</v>
      </c>
    </row>
    <row r="4405" spans="1:1" x14ac:dyDescent="0.35">
      <c r="A4405" s="21">
        <v>8336.25</v>
      </c>
    </row>
    <row r="4406" spans="1:1" x14ac:dyDescent="0.35">
      <c r="A4406" s="23">
        <v>1523.7300000000005</v>
      </c>
    </row>
    <row r="4407" spans="1:1" x14ac:dyDescent="0.35">
      <c r="A4407" s="23">
        <v>5590.5300000000007</v>
      </c>
    </row>
    <row r="4408" spans="1:1" x14ac:dyDescent="0.35">
      <c r="A4408" s="21">
        <v>8340.75</v>
      </c>
    </row>
    <row r="4409" spans="1:1" x14ac:dyDescent="0.35">
      <c r="A4409" s="23">
        <v>-2621.1800000000003</v>
      </c>
    </row>
    <row r="4410" spans="1:1" x14ac:dyDescent="0.35">
      <c r="A4410" s="23">
        <v>3401.5699999999997</v>
      </c>
    </row>
    <row r="4411" spans="1:1" x14ac:dyDescent="0.35">
      <c r="A4411" s="21">
        <v>8345.25</v>
      </c>
    </row>
    <row r="4412" spans="1:1" x14ac:dyDescent="0.35">
      <c r="A4412" s="23">
        <v>-2627.1900000000005</v>
      </c>
    </row>
    <row r="4413" spans="1:1" x14ac:dyDescent="0.35">
      <c r="A4413" s="21">
        <v>8354.25</v>
      </c>
    </row>
    <row r="4414" spans="1:1" x14ac:dyDescent="0.35">
      <c r="A4414" s="23">
        <v>4331</v>
      </c>
    </row>
    <row r="4415" spans="1:1" x14ac:dyDescent="0.35">
      <c r="A4415" s="21">
        <v>8358.75</v>
      </c>
    </row>
    <row r="4416" spans="1:1" x14ac:dyDescent="0.35">
      <c r="A4416" s="23">
        <v>-427.61000000000058</v>
      </c>
    </row>
    <row r="4417" spans="1:1" x14ac:dyDescent="0.35">
      <c r="A4417" s="23">
        <v>2629.41</v>
      </c>
    </row>
    <row r="4418" spans="1:1" x14ac:dyDescent="0.35">
      <c r="A4418" s="21">
        <v>8370</v>
      </c>
    </row>
    <row r="4419" spans="1:1" x14ac:dyDescent="0.35">
      <c r="A4419" s="23">
        <v>4893.96</v>
      </c>
    </row>
    <row r="4420" spans="1:1" x14ac:dyDescent="0.35">
      <c r="A4420" s="21">
        <v>8376.75</v>
      </c>
    </row>
    <row r="4421" spans="1:1" x14ac:dyDescent="0.35">
      <c r="A4421" s="23">
        <v>7319.4</v>
      </c>
    </row>
    <row r="4422" spans="1:1" x14ac:dyDescent="0.35">
      <c r="A4422" s="21">
        <v>8379</v>
      </c>
    </row>
    <row r="4423" spans="1:1" x14ac:dyDescent="0.35">
      <c r="A4423" s="23">
        <v>3000.55</v>
      </c>
    </row>
    <row r="4424" spans="1:1" x14ac:dyDescent="0.35">
      <c r="A4424" s="21">
        <v>8397</v>
      </c>
    </row>
    <row r="4425" spans="1:1" x14ac:dyDescent="0.35">
      <c r="A4425" s="23">
        <v>3086.8799999999992</v>
      </c>
    </row>
    <row r="4426" spans="1:1" x14ac:dyDescent="0.35">
      <c r="A4426" s="23">
        <v>5742.6</v>
      </c>
    </row>
    <row r="4427" spans="1:1" x14ac:dyDescent="0.35">
      <c r="A4427" s="23">
        <v>6935.4</v>
      </c>
    </row>
    <row r="4428" spans="1:1" x14ac:dyDescent="0.35">
      <c r="A4428" s="21">
        <v>8399.25</v>
      </c>
    </row>
    <row r="4429" spans="1:1" x14ac:dyDescent="0.35">
      <c r="A4429" s="23">
        <v>5446.3899999999994</v>
      </c>
    </row>
    <row r="4430" spans="1:1" x14ac:dyDescent="0.35">
      <c r="A4430" s="21">
        <v>8403.75</v>
      </c>
    </row>
    <row r="4431" spans="1:1" x14ac:dyDescent="0.35">
      <c r="A4431" s="23">
        <v>4357.3999999999996</v>
      </c>
    </row>
    <row r="4432" spans="1:1" x14ac:dyDescent="0.35">
      <c r="A4432" s="23">
        <v>6831.27</v>
      </c>
    </row>
    <row r="4433" spans="1:1" x14ac:dyDescent="0.35">
      <c r="A4433" s="21">
        <v>8408.25</v>
      </c>
    </row>
    <row r="4434" spans="1:1" x14ac:dyDescent="0.35">
      <c r="A4434" s="23">
        <v>1254.6500000000005</v>
      </c>
    </row>
    <row r="4435" spans="1:1" x14ac:dyDescent="0.35">
      <c r="A4435" s="21">
        <v>8410.5</v>
      </c>
    </row>
    <row r="4436" spans="1:1" x14ac:dyDescent="0.35">
      <c r="A4436" s="23">
        <v>5751.36</v>
      </c>
    </row>
    <row r="4437" spans="1:1" x14ac:dyDescent="0.35">
      <c r="A4437" s="21">
        <v>8421.75</v>
      </c>
    </row>
    <row r="4438" spans="1:1" x14ac:dyDescent="0.35">
      <c r="A4438" s="23">
        <v>3184.7299999999996</v>
      </c>
    </row>
    <row r="4439" spans="1:1" x14ac:dyDescent="0.35">
      <c r="A4439" s="23">
        <v>5923.77</v>
      </c>
    </row>
    <row r="4440" spans="1:1" x14ac:dyDescent="0.35">
      <c r="A4440" s="21">
        <v>8430.75</v>
      </c>
    </row>
    <row r="4441" spans="1:1" x14ac:dyDescent="0.35">
      <c r="A4441" s="23">
        <v>4805.3799999999992</v>
      </c>
    </row>
    <row r="4442" spans="1:1" x14ac:dyDescent="0.35">
      <c r="A4442" s="21">
        <v>8433</v>
      </c>
    </row>
    <row r="4443" spans="1:1" x14ac:dyDescent="0.35">
      <c r="A4443" s="23">
        <v>4371.25</v>
      </c>
    </row>
    <row r="4444" spans="1:1" x14ac:dyDescent="0.35">
      <c r="A4444" s="21">
        <v>8439.75</v>
      </c>
    </row>
    <row r="4445" spans="1:1" x14ac:dyDescent="0.35">
      <c r="A4445" s="23">
        <v>7196.9</v>
      </c>
    </row>
    <row r="4446" spans="1:1" x14ac:dyDescent="0.35">
      <c r="A4446" s="21">
        <v>8442</v>
      </c>
    </row>
    <row r="4447" spans="1:1" x14ac:dyDescent="0.35">
      <c r="A4447" s="23">
        <v>7262.75</v>
      </c>
    </row>
    <row r="4448" spans="1:1" x14ac:dyDescent="0.35">
      <c r="A4448" s="21">
        <v>8455.5</v>
      </c>
    </row>
    <row r="4449" spans="1:1" x14ac:dyDescent="0.35">
      <c r="A4449" s="23">
        <v>531.30000000000018</v>
      </c>
    </row>
    <row r="4450" spans="1:1" x14ac:dyDescent="0.35">
      <c r="A4450" s="21">
        <v>8464.5</v>
      </c>
    </row>
    <row r="4451" spans="1:1" x14ac:dyDescent="0.35">
      <c r="A4451" s="23">
        <v>5435.97</v>
      </c>
    </row>
    <row r="4452" spans="1:1" x14ac:dyDescent="0.35">
      <c r="A4452" s="21">
        <v>8469</v>
      </c>
    </row>
    <row r="4453" spans="1:1" x14ac:dyDescent="0.35">
      <c r="A4453" s="23">
        <v>-1420.9099999999999</v>
      </c>
    </row>
    <row r="4454" spans="1:1" x14ac:dyDescent="0.35">
      <c r="A4454" s="21">
        <v>8473.5</v>
      </c>
    </row>
    <row r="4455" spans="1:1" x14ac:dyDescent="0.35">
      <c r="A4455" s="23">
        <v>-6377.1299999999992</v>
      </c>
    </row>
    <row r="4456" spans="1:1" x14ac:dyDescent="0.35">
      <c r="A4456" s="21">
        <v>8478</v>
      </c>
    </row>
    <row r="4457" spans="1:1" x14ac:dyDescent="0.35">
      <c r="A4457" s="23">
        <v>2711.6000000000004</v>
      </c>
    </row>
    <row r="4458" spans="1:1" x14ac:dyDescent="0.35">
      <c r="A4458" s="21">
        <v>8487</v>
      </c>
    </row>
    <row r="4459" spans="1:1" x14ac:dyDescent="0.35">
      <c r="A4459" s="23">
        <v>2074.6000000000004</v>
      </c>
    </row>
    <row r="4460" spans="1:1" x14ac:dyDescent="0.35">
      <c r="A4460" s="21">
        <v>8491.5</v>
      </c>
    </row>
    <row r="4461" spans="1:1" x14ac:dyDescent="0.35">
      <c r="A4461" s="23">
        <v>5974.5599999999995</v>
      </c>
    </row>
    <row r="4462" spans="1:1" x14ac:dyDescent="0.35">
      <c r="A4462" s="21">
        <v>8493.75</v>
      </c>
    </row>
    <row r="4463" spans="1:1" x14ac:dyDescent="0.35">
      <c r="A4463" s="23">
        <v>394.23000000000047</v>
      </c>
    </row>
    <row r="4464" spans="1:1" x14ac:dyDescent="0.35">
      <c r="A4464" s="21">
        <v>8505</v>
      </c>
    </row>
    <row r="4465" spans="1:1" x14ac:dyDescent="0.35">
      <c r="A4465" s="23">
        <v>2635.0699999999997</v>
      </c>
    </row>
    <row r="4466" spans="1:1" x14ac:dyDescent="0.35">
      <c r="A4466" s="23">
        <v>3120.8999999999996</v>
      </c>
    </row>
    <row r="4467" spans="1:1" x14ac:dyDescent="0.35">
      <c r="A4467" s="21">
        <v>8507.25</v>
      </c>
    </row>
    <row r="4468" spans="1:1" x14ac:dyDescent="0.35">
      <c r="A4468" s="23">
        <v>2637.3199999999997</v>
      </c>
    </row>
    <row r="4469" spans="1:1" x14ac:dyDescent="0.35">
      <c r="A4469" s="21">
        <v>8511.75</v>
      </c>
    </row>
    <row r="4470" spans="1:1" x14ac:dyDescent="0.35">
      <c r="A4470" s="23">
        <v>5218.7700000000004</v>
      </c>
    </row>
    <row r="4471" spans="1:1" x14ac:dyDescent="0.35">
      <c r="A4471" s="23">
        <v>6160.23</v>
      </c>
    </row>
    <row r="4472" spans="1:1" x14ac:dyDescent="0.35">
      <c r="A4472" s="21">
        <v>8525.25</v>
      </c>
    </row>
    <row r="4473" spans="1:1" x14ac:dyDescent="0.35">
      <c r="A4473" s="23">
        <v>3519.2699999999995</v>
      </c>
    </row>
    <row r="4474" spans="1:1" x14ac:dyDescent="0.35">
      <c r="A4474" s="21">
        <v>8529.75</v>
      </c>
    </row>
    <row r="4475" spans="1:1" x14ac:dyDescent="0.35">
      <c r="A4475" s="23">
        <v>3936.4799999999996</v>
      </c>
    </row>
    <row r="4476" spans="1:1" x14ac:dyDescent="0.35">
      <c r="A4476" s="21">
        <v>8532</v>
      </c>
    </row>
    <row r="4477" spans="1:1" x14ac:dyDescent="0.35">
      <c r="A4477" s="23">
        <v>5053.5</v>
      </c>
    </row>
    <row r="4478" spans="1:1" x14ac:dyDescent="0.35">
      <c r="A4478" s="21">
        <v>8536.5</v>
      </c>
    </row>
    <row r="4479" spans="1:1" x14ac:dyDescent="0.35">
      <c r="A4479" s="23">
        <v>3081.5999999999995</v>
      </c>
    </row>
    <row r="4480" spans="1:1" x14ac:dyDescent="0.35">
      <c r="A4480" s="21">
        <v>8541</v>
      </c>
    </row>
    <row r="4481" spans="1:1" x14ac:dyDescent="0.35">
      <c r="A4481" s="23">
        <v>5394.8899999999994</v>
      </c>
    </row>
    <row r="4482" spans="1:1" x14ac:dyDescent="0.35">
      <c r="A4482" s="21">
        <v>8561.25</v>
      </c>
    </row>
    <row r="4483" spans="1:1" x14ac:dyDescent="0.35">
      <c r="A4483" s="23">
        <v>535.89000000000033</v>
      </c>
    </row>
    <row r="4484" spans="1:1" x14ac:dyDescent="0.35">
      <c r="A4484" s="23">
        <v>3115.8100000000004</v>
      </c>
    </row>
    <row r="4485" spans="1:1" x14ac:dyDescent="0.35">
      <c r="A4485" s="21">
        <v>8563.5</v>
      </c>
    </row>
    <row r="4486" spans="1:1" x14ac:dyDescent="0.35">
      <c r="A4486" s="23">
        <v>5322.7800000000007</v>
      </c>
    </row>
    <row r="4487" spans="1:1" x14ac:dyDescent="0.35">
      <c r="A4487" s="21">
        <v>8572.5</v>
      </c>
    </row>
    <row r="4488" spans="1:1" x14ac:dyDescent="0.35">
      <c r="A4488" s="23">
        <v>7199.86</v>
      </c>
    </row>
    <row r="4489" spans="1:1" x14ac:dyDescent="0.35">
      <c r="A4489" s="21">
        <v>8574.75</v>
      </c>
    </row>
    <row r="4490" spans="1:1" x14ac:dyDescent="0.35">
      <c r="A4490" s="23">
        <v>7310.7</v>
      </c>
    </row>
    <row r="4491" spans="1:1" x14ac:dyDescent="0.35">
      <c r="A4491" s="21">
        <v>8579.25</v>
      </c>
    </row>
    <row r="4492" spans="1:1" x14ac:dyDescent="0.35">
      <c r="A4492" s="23">
        <v>3413.0999999999995</v>
      </c>
    </row>
    <row r="4493" spans="1:1" x14ac:dyDescent="0.35">
      <c r="A4493" s="21">
        <v>8581.5</v>
      </c>
    </row>
    <row r="4494" spans="1:1" x14ac:dyDescent="0.35">
      <c r="A4494" s="23">
        <v>5087.54</v>
      </c>
    </row>
    <row r="4495" spans="1:1" x14ac:dyDescent="0.35">
      <c r="A4495" s="21">
        <v>8588.25</v>
      </c>
    </row>
    <row r="4496" spans="1:1" x14ac:dyDescent="0.35">
      <c r="A4496" s="23">
        <v>-2699.49</v>
      </c>
    </row>
    <row r="4497" spans="1:1" x14ac:dyDescent="0.35">
      <c r="A4497" s="23">
        <v>7552.1</v>
      </c>
    </row>
    <row r="4498" spans="1:1" x14ac:dyDescent="0.35">
      <c r="A4498" s="21">
        <v>8592.75</v>
      </c>
    </row>
    <row r="4499" spans="1:1" x14ac:dyDescent="0.35">
      <c r="A4499" s="23">
        <v>3882.6899999999996</v>
      </c>
    </row>
    <row r="4500" spans="1:1" x14ac:dyDescent="0.35">
      <c r="A4500" s="21">
        <v>8610.75</v>
      </c>
    </row>
    <row r="4501" spans="1:1" x14ac:dyDescent="0.35">
      <c r="A4501" s="23">
        <v>2708.79</v>
      </c>
    </row>
    <row r="4502" spans="1:1" x14ac:dyDescent="0.35">
      <c r="A4502" s="21">
        <v>8613</v>
      </c>
    </row>
    <row r="4503" spans="1:1" x14ac:dyDescent="0.35">
      <c r="A4503" s="23">
        <v>1289.4000000000005</v>
      </c>
    </row>
    <row r="4504" spans="1:1" x14ac:dyDescent="0.35">
      <c r="A4504" s="21">
        <v>8628.75</v>
      </c>
    </row>
    <row r="4505" spans="1:1" x14ac:dyDescent="0.35">
      <c r="A4505" s="23">
        <v>6220.83</v>
      </c>
    </row>
    <row r="4506" spans="1:1" x14ac:dyDescent="0.35">
      <c r="A4506" s="21">
        <v>8631</v>
      </c>
    </row>
    <row r="4507" spans="1:1" x14ac:dyDescent="0.35">
      <c r="A4507" s="23">
        <v>-1763.1900000000005</v>
      </c>
    </row>
    <row r="4508" spans="1:1" x14ac:dyDescent="0.35">
      <c r="A4508" s="21">
        <v>8635.5</v>
      </c>
    </row>
    <row r="4509" spans="1:1" x14ac:dyDescent="0.35">
      <c r="A4509" s="23">
        <v>3438.66</v>
      </c>
    </row>
    <row r="4510" spans="1:1" x14ac:dyDescent="0.35">
      <c r="A4510" s="21">
        <v>8637.75</v>
      </c>
    </row>
    <row r="4511" spans="1:1" x14ac:dyDescent="0.35">
      <c r="A4511" s="23">
        <v>2680.95</v>
      </c>
    </row>
    <row r="4512" spans="1:1" x14ac:dyDescent="0.35">
      <c r="A4512" s="21">
        <v>8644.5</v>
      </c>
    </row>
    <row r="4513" spans="1:1" x14ac:dyDescent="0.35">
      <c r="A4513" s="23">
        <v>3901.5599999999995</v>
      </c>
    </row>
    <row r="4514" spans="1:1" x14ac:dyDescent="0.35">
      <c r="A4514" s="21">
        <v>8649</v>
      </c>
    </row>
    <row r="4515" spans="1:1" x14ac:dyDescent="0.35">
      <c r="A4515" s="23">
        <v>7557.2</v>
      </c>
    </row>
    <row r="4516" spans="1:1" x14ac:dyDescent="0.35">
      <c r="A4516" s="21">
        <v>8658</v>
      </c>
    </row>
    <row r="4517" spans="1:1" x14ac:dyDescent="0.35">
      <c r="A4517" s="23">
        <v>1989.8000000000002</v>
      </c>
    </row>
    <row r="4518" spans="1:1" x14ac:dyDescent="0.35">
      <c r="A4518" s="23">
        <v>3299.6000000000004</v>
      </c>
    </row>
    <row r="4519" spans="1:1" x14ac:dyDescent="0.35">
      <c r="A4519" s="21">
        <v>8660.25</v>
      </c>
    </row>
    <row r="4520" spans="1:1" x14ac:dyDescent="0.35">
      <c r="A4520" s="23">
        <v>3473.3099999999995</v>
      </c>
    </row>
    <row r="4521" spans="1:1" x14ac:dyDescent="0.35">
      <c r="A4521" s="21">
        <v>8664.75</v>
      </c>
    </row>
    <row r="4522" spans="1:1" x14ac:dyDescent="0.35">
      <c r="A4522" s="23">
        <v>-6522.1999999999989</v>
      </c>
    </row>
    <row r="4523" spans="1:1" x14ac:dyDescent="0.35">
      <c r="A4523" s="23">
        <v>3306.3500000000004</v>
      </c>
    </row>
    <row r="4524" spans="1:1" x14ac:dyDescent="0.35">
      <c r="A4524" s="21">
        <v>8667</v>
      </c>
    </row>
    <row r="4525" spans="1:1" x14ac:dyDescent="0.35">
      <c r="A4525" s="23">
        <v>5312.18</v>
      </c>
    </row>
    <row r="4526" spans="1:1" x14ac:dyDescent="0.35">
      <c r="A4526" s="21">
        <v>8673.75</v>
      </c>
    </row>
    <row r="4527" spans="1:1" x14ac:dyDescent="0.35">
      <c r="A4527" s="23">
        <v>-1457.8899999999994</v>
      </c>
    </row>
    <row r="4528" spans="1:1" x14ac:dyDescent="0.35">
      <c r="A4528" s="21">
        <v>8676</v>
      </c>
    </row>
    <row r="4529" spans="1:1" x14ac:dyDescent="0.35">
      <c r="A4529" s="23">
        <v>4498.75</v>
      </c>
    </row>
    <row r="4530" spans="1:1" x14ac:dyDescent="0.35">
      <c r="A4530" s="23">
        <v>7629.25</v>
      </c>
    </row>
    <row r="4531" spans="1:1" x14ac:dyDescent="0.35">
      <c r="A4531" s="21">
        <v>8691.75</v>
      </c>
    </row>
    <row r="4532" spans="1:1" x14ac:dyDescent="0.35">
      <c r="A4532" s="23">
        <v>5630.67</v>
      </c>
    </row>
    <row r="4533" spans="1:1" x14ac:dyDescent="0.35">
      <c r="A4533" s="21">
        <v>8696.25</v>
      </c>
    </row>
    <row r="4534" spans="1:1" x14ac:dyDescent="0.35">
      <c r="A4534" s="23">
        <v>4010.91</v>
      </c>
    </row>
    <row r="4535" spans="1:1" x14ac:dyDescent="0.35">
      <c r="A4535" s="21">
        <v>8709.75</v>
      </c>
    </row>
    <row r="4536" spans="1:1" x14ac:dyDescent="0.35">
      <c r="A4536" s="23">
        <v>3588.6899999999996</v>
      </c>
    </row>
    <row r="4537" spans="1:1" x14ac:dyDescent="0.35">
      <c r="A4537" s="21">
        <v>8712</v>
      </c>
    </row>
    <row r="4538" spans="1:1" x14ac:dyDescent="0.35">
      <c r="A4538" s="23">
        <v>3175.04</v>
      </c>
    </row>
    <row r="4539" spans="1:1" x14ac:dyDescent="0.35">
      <c r="A4539" s="21">
        <v>8718.75</v>
      </c>
    </row>
    <row r="4540" spans="1:1" x14ac:dyDescent="0.35">
      <c r="A4540" s="23">
        <v>4642.1499999999996</v>
      </c>
    </row>
    <row r="4541" spans="1:1" x14ac:dyDescent="0.35">
      <c r="A4541" s="21">
        <v>8721</v>
      </c>
    </row>
    <row r="4542" spans="1:1" x14ac:dyDescent="0.35">
      <c r="A4542" s="23">
        <v>7562.95</v>
      </c>
    </row>
    <row r="4543" spans="1:1" x14ac:dyDescent="0.35">
      <c r="A4543" s="21">
        <v>8723.25</v>
      </c>
    </row>
    <row r="4544" spans="1:1" x14ac:dyDescent="0.35">
      <c r="A4544" s="23">
        <v>4639.17</v>
      </c>
    </row>
    <row r="4545" spans="1:1" x14ac:dyDescent="0.35">
      <c r="A4545" s="23">
        <v>5418.23</v>
      </c>
    </row>
    <row r="4546" spans="1:1" x14ac:dyDescent="0.35">
      <c r="A4546" s="21">
        <v>8734.5</v>
      </c>
    </row>
    <row r="4547" spans="1:1" x14ac:dyDescent="0.35">
      <c r="A4547" s="23">
        <v>5657.96</v>
      </c>
    </row>
    <row r="4548" spans="1:1" x14ac:dyDescent="0.35">
      <c r="A4548" s="23">
        <v>6095.1</v>
      </c>
    </row>
    <row r="4549" spans="1:1" x14ac:dyDescent="0.35">
      <c r="A4549" s="21">
        <v>8739</v>
      </c>
    </row>
    <row r="4550" spans="1:1" x14ac:dyDescent="0.35">
      <c r="A4550" s="23">
        <v>-6574.07</v>
      </c>
    </row>
    <row r="4551" spans="1:1" x14ac:dyDescent="0.35">
      <c r="A4551" s="21">
        <v>8743.5</v>
      </c>
    </row>
    <row r="4552" spans="1:1" x14ac:dyDescent="0.35">
      <c r="A4552" s="23">
        <v>3164.1899999999996</v>
      </c>
    </row>
    <row r="4553" spans="1:1" x14ac:dyDescent="0.35">
      <c r="A4553" s="21">
        <v>8745.75</v>
      </c>
    </row>
    <row r="4554" spans="1:1" x14ac:dyDescent="0.35">
      <c r="A4554" s="23">
        <v>5522.34</v>
      </c>
    </row>
    <row r="4555" spans="1:1" x14ac:dyDescent="0.35">
      <c r="A4555" s="23">
        <v>7691.05</v>
      </c>
    </row>
    <row r="4556" spans="1:1" x14ac:dyDescent="0.35">
      <c r="A4556" s="21">
        <v>8748</v>
      </c>
    </row>
    <row r="4557" spans="1:1" x14ac:dyDescent="0.35">
      <c r="A4557" s="23">
        <v>5870.7800000000007</v>
      </c>
    </row>
    <row r="4558" spans="1:1" x14ac:dyDescent="0.35">
      <c r="A4558" s="21">
        <v>8761.5</v>
      </c>
    </row>
    <row r="4559" spans="1:1" x14ac:dyDescent="0.35">
      <c r="A4559" s="23">
        <v>5237.8600000000006</v>
      </c>
    </row>
    <row r="4560" spans="1:1" x14ac:dyDescent="0.35">
      <c r="A4560" s="21">
        <v>8766</v>
      </c>
    </row>
    <row r="4561" spans="1:1" x14ac:dyDescent="0.35">
      <c r="A4561" s="23">
        <v>5016.1000000000004</v>
      </c>
    </row>
    <row r="4562" spans="1:1" x14ac:dyDescent="0.35">
      <c r="A4562" s="21">
        <v>8775</v>
      </c>
    </row>
    <row r="4563" spans="1:1" x14ac:dyDescent="0.35">
      <c r="A4563" s="23">
        <v>2774.6099999999997</v>
      </c>
    </row>
    <row r="4564" spans="1:1" x14ac:dyDescent="0.35">
      <c r="A4564" s="21">
        <v>8779.5</v>
      </c>
    </row>
    <row r="4565" spans="1:1" x14ac:dyDescent="0.35">
      <c r="A4565" s="23">
        <v>2762.4599999999991</v>
      </c>
    </row>
    <row r="4566" spans="1:1" x14ac:dyDescent="0.35">
      <c r="A4566" s="21">
        <v>8781.75</v>
      </c>
    </row>
    <row r="4567" spans="1:1" x14ac:dyDescent="0.35">
      <c r="A4567" s="23">
        <v>4268.9699999999993</v>
      </c>
    </row>
    <row r="4568" spans="1:1" x14ac:dyDescent="0.35">
      <c r="A4568" s="21">
        <v>8813.25</v>
      </c>
    </row>
    <row r="4569" spans="1:1" x14ac:dyDescent="0.35">
      <c r="A4569" s="23">
        <v>6108.4500000000007</v>
      </c>
    </row>
    <row r="4570" spans="1:1" x14ac:dyDescent="0.35">
      <c r="A4570" s="21">
        <v>8820</v>
      </c>
    </row>
    <row r="4571" spans="1:1" x14ac:dyDescent="0.35">
      <c r="A4571" s="23">
        <v>-4422.6000000000004</v>
      </c>
    </row>
    <row r="4572" spans="1:1" x14ac:dyDescent="0.35">
      <c r="A4572" s="23">
        <v>5720.27</v>
      </c>
    </row>
    <row r="4573" spans="1:1" x14ac:dyDescent="0.35">
      <c r="A4573" s="21">
        <v>8822.25</v>
      </c>
    </row>
    <row r="4574" spans="1:1" x14ac:dyDescent="0.35">
      <c r="A4574" s="23">
        <v>1378.5600000000004</v>
      </c>
    </row>
    <row r="4575" spans="1:1" x14ac:dyDescent="0.35">
      <c r="A4575" s="21">
        <v>8838</v>
      </c>
    </row>
    <row r="4576" spans="1:1" x14ac:dyDescent="0.35">
      <c r="A4576" s="23">
        <v>5042.57</v>
      </c>
    </row>
    <row r="4577" spans="1:1" x14ac:dyDescent="0.35">
      <c r="A4577" s="21">
        <v>8842.5</v>
      </c>
    </row>
    <row r="4578" spans="1:1" x14ac:dyDescent="0.35">
      <c r="A4578" s="23">
        <v>3167.5999999999995</v>
      </c>
    </row>
    <row r="4579" spans="1:1" x14ac:dyDescent="0.35">
      <c r="A4579" s="21">
        <v>8847</v>
      </c>
    </row>
    <row r="4580" spans="1:1" x14ac:dyDescent="0.35">
      <c r="A4580" s="23">
        <v>7779.05</v>
      </c>
    </row>
    <row r="4581" spans="1:1" x14ac:dyDescent="0.35">
      <c r="A4581" s="21">
        <v>8849.25</v>
      </c>
    </row>
    <row r="4582" spans="1:1" x14ac:dyDescent="0.35">
      <c r="A4582" s="23">
        <v>5247.07</v>
      </c>
    </row>
    <row r="4583" spans="1:1" x14ac:dyDescent="0.35">
      <c r="A4583" s="23">
        <v>5267.1900000000005</v>
      </c>
    </row>
    <row r="4584" spans="1:1" x14ac:dyDescent="0.35">
      <c r="A4584" s="21">
        <v>8865</v>
      </c>
    </row>
    <row r="4585" spans="1:1" x14ac:dyDescent="0.35">
      <c r="A4585" s="23">
        <v>7688.4</v>
      </c>
    </row>
    <row r="4586" spans="1:1" x14ac:dyDescent="0.35">
      <c r="A4586" s="21">
        <v>8869.5</v>
      </c>
    </row>
    <row r="4587" spans="1:1" x14ac:dyDescent="0.35">
      <c r="A4587" s="23">
        <v>5437.3799999999992</v>
      </c>
    </row>
    <row r="4588" spans="1:1" x14ac:dyDescent="0.35">
      <c r="A4588" s="21">
        <v>8871.75</v>
      </c>
    </row>
    <row r="4589" spans="1:1" x14ac:dyDescent="0.35">
      <c r="A4589" s="23">
        <v>3257.49</v>
      </c>
    </row>
    <row r="4590" spans="1:1" x14ac:dyDescent="0.35">
      <c r="A4590" s="21">
        <v>8874</v>
      </c>
    </row>
    <row r="4591" spans="1:1" x14ac:dyDescent="0.35">
      <c r="A4591" s="23">
        <v>414.1200000000008</v>
      </c>
    </row>
    <row r="4592" spans="1:1" x14ac:dyDescent="0.35">
      <c r="A4592" s="21">
        <v>8885.25</v>
      </c>
    </row>
    <row r="4593" spans="1:1" x14ac:dyDescent="0.35">
      <c r="A4593" s="23">
        <v>6202.6900000000005</v>
      </c>
    </row>
    <row r="4594" spans="1:1" x14ac:dyDescent="0.35">
      <c r="A4594" s="21">
        <v>8894.25</v>
      </c>
    </row>
    <row r="4595" spans="1:1" x14ac:dyDescent="0.35">
      <c r="A4595" s="23">
        <v>5711.4</v>
      </c>
    </row>
    <row r="4596" spans="1:1" x14ac:dyDescent="0.35">
      <c r="A4596" s="21">
        <v>8901</v>
      </c>
    </row>
    <row r="4597" spans="1:1" x14ac:dyDescent="0.35">
      <c r="A4597" s="23">
        <v>2801.7599999999993</v>
      </c>
    </row>
    <row r="4598" spans="1:1" x14ac:dyDescent="0.35">
      <c r="A4598" s="23">
        <v>4018.3199999999997</v>
      </c>
    </row>
    <row r="4599" spans="1:1" x14ac:dyDescent="0.35">
      <c r="A4599" s="21">
        <v>8903.25</v>
      </c>
    </row>
    <row r="4600" spans="1:1" x14ac:dyDescent="0.35">
      <c r="A4600" s="23">
        <v>3272.5499999999993</v>
      </c>
    </row>
    <row r="4601" spans="1:1" x14ac:dyDescent="0.35">
      <c r="A4601" s="21">
        <v>8907.75</v>
      </c>
    </row>
    <row r="4602" spans="1:1" x14ac:dyDescent="0.35">
      <c r="A4602" s="23">
        <v>7244.55</v>
      </c>
    </row>
    <row r="4603" spans="1:1" x14ac:dyDescent="0.35">
      <c r="A4603" s="21">
        <v>8914.5</v>
      </c>
    </row>
    <row r="4604" spans="1:1" x14ac:dyDescent="0.35">
      <c r="A4604" s="23">
        <v>7185.78</v>
      </c>
    </row>
    <row r="4605" spans="1:1" x14ac:dyDescent="0.35">
      <c r="A4605" s="21">
        <v>8925.75</v>
      </c>
    </row>
    <row r="4606" spans="1:1" x14ac:dyDescent="0.35">
      <c r="A4606" s="23">
        <v>7257.51</v>
      </c>
    </row>
    <row r="4607" spans="1:1" x14ac:dyDescent="0.35">
      <c r="A4607" s="21">
        <v>8934.75</v>
      </c>
    </row>
    <row r="4608" spans="1:1" x14ac:dyDescent="0.35">
      <c r="A4608" s="23">
        <v>1339.1500000000005</v>
      </c>
    </row>
    <row r="4609" spans="1:1" x14ac:dyDescent="0.35">
      <c r="A4609" s="21">
        <v>8937</v>
      </c>
    </row>
    <row r="4610" spans="1:1" x14ac:dyDescent="0.35">
      <c r="A4610" s="23">
        <v>5741.29</v>
      </c>
    </row>
    <row r="4611" spans="1:1" x14ac:dyDescent="0.35">
      <c r="A4611" s="21">
        <v>8941.5</v>
      </c>
    </row>
    <row r="4612" spans="1:1" x14ac:dyDescent="0.35">
      <c r="A4612" s="23">
        <v>2087.91</v>
      </c>
    </row>
    <row r="4613" spans="1:1" x14ac:dyDescent="0.35">
      <c r="A4613" s="23">
        <v>5912.6399999999994</v>
      </c>
    </row>
    <row r="4614" spans="1:1" x14ac:dyDescent="0.35">
      <c r="A4614" s="21">
        <v>8948.25</v>
      </c>
    </row>
    <row r="4615" spans="1:1" x14ac:dyDescent="0.35">
      <c r="A4615" s="23">
        <v>-4494.0399999999991</v>
      </c>
    </row>
    <row r="4616" spans="1:1" x14ac:dyDescent="0.35">
      <c r="A4616" s="23">
        <v>5399.9</v>
      </c>
    </row>
    <row r="4617" spans="1:1" x14ac:dyDescent="0.35">
      <c r="A4617" s="21">
        <v>8961.75</v>
      </c>
    </row>
    <row r="4618" spans="1:1" x14ac:dyDescent="0.35">
      <c r="A4618" s="23">
        <v>2058.6999999999998</v>
      </c>
    </row>
    <row r="4619" spans="1:1" x14ac:dyDescent="0.35">
      <c r="A4619" s="23">
        <v>6601.8099999999995</v>
      </c>
    </row>
    <row r="4620" spans="1:1" x14ac:dyDescent="0.35">
      <c r="A4620" s="21">
        <v>8964</v>
      </c>
    </row>
    <row r="4621" spans="1:1" x14ac:dyDescent="0.35">
      <c r="A4621" s="23">
        <v>6869.08</v>
      </c>
    </row>
    <row r="4622" spans="1:1" x14ac:dyDescent="0.35">
      <c r="A4622" s="21">
        <v>8970.75</v>
      </c>
    </row>
    <row r="4623" spans="1:1" x14ac:dyDescent="0.35">
      <c r="A4623" s="23">
        <v>413.63000000000102</v>
      </c>
    </row>
    <row r="4624" spans="1:1" x14ac:dyDescent="0.35">
      <c r="A4624" s="21">
        <v>8979.75</v>
      </c>
    </row>
    <row r="4625" spans="1:1" x14ac:dyDescent="0.35">
      <c r="A4625" s="23">
        <v>566.61000000000058</v>
      </c>
    </row>
    <row r="4626" spans="1:1" x14ac:dyDescent="0.35">
      <c r="A4626" s="21">
        <v>8991</v>
      </c>
    </row>
    <row r="4627" spans="1:1" x14ac:dyDescent="0.35">
      <c r="A4627" s="23">
        <v>5144.8500000000004</v>
      </c>
    </row>
    <row r="4628" spans="1:1" x14ac:dyDescent="0.35">
      <c r="A4628" s="21">
        <v>8997.75</v>
      </c>
    </row>
    <row r="4629" spans="1:1" x14ac:dyDescent="0.35">
      <c r="A4629" s="23">
        <v>6485.5499999999993</v>
      </c>
    </row>
    <row r="4630" spans="1:1" x14ac:dyDescent="0.35">
      <c r="A4630" s="21">
        <v>9000</v>
      </c>
    </row>
    <row r="4631" spans="1:1" x14ac:dyDescent="0.35">
      <c r="A4631" s="23">
        <v>570</v>
      </c>
    </row>
    <row r="4632" spans="1:1" x14ac:dyDescent="0.35">
      <c r="A4632" s="21">
        <v>9006.75</v>
      </c>
    </row>
    <row r="4633" spans="1:1" x14ac:dyDescent="0.35">
      <c r="A4633" s="23">
        <v>255.14999999999964</v>
      </c>
    </row>
    <row r="4634" spans="1:1" x14ac:dyDescent="0.35">
      <c r="A4634" s="23">
        <v>5683.43</v>
      </c>
    </row>
    <row r="4635" spans="1:1" x14ac:dyDescent="0.35">
      <c r="A4635" s="21">
        <v>9015.75</v>
      </c>
    </row>
    <row r="4636" spans="1:1" x14ac:dyDescent="0.35">
      <c r="A4636" s="23">
        <v>2798.34</v>
      </c>
    </row>
    <row r="4637" spans="1:1" x14ac:dyDescent="0.35">
      <c r="A4637" s="21">
        <v>9018</v>
      </c>
    </row>
    <row r="4638" spans="1:1" x14ac:dyDescent="0.35">
      <c r="A4638" s="23">
        <v>5367.5599999999995</v>
      </c>
    </row>
    <row r="4639" spans="1:1" x14ac:dyDescent="0.35">
      <c r="A4639" s="21">
        <v>9024.75</v>
      </c>
    </row>
    <row r="4640" spans="1:1" x14ac:dyDescent="0.35">
      <c r="A4640" s="23">
        <v>-6792.7999999999993</v>
      </c>
    </row>
    <row r="4641" spans="1:1" x14ac:dyDescent="0.35">
      <c r="A4641" s="23">
        <v>5530.79</v>
      </c>
    </row>
    <row r="4642" spans="1:1" x14ac:dyDescent="0.35">
      <c r="A4642" s="21">
        <v>9027</v>
      </c>
    </row>
    <row r="4643" spans="1:1" x14ac:dyDescent="0.35">
      <c r="A4643" s="23">
        <v>3594.87</v>
      </c>
    </row>
    <row r="4644" spans="1:1" x14ac:dyDescent="0.35">
      <c r="A4644" s="21">
        <v>9029.25</v>
      </c>
    </row>
    <row r="4645" spans="1:1" x14ac:dyDescent="0.35">
      <c r="A4645" s="23">
        <v>4682.5999999999995</v>
      </c>
    </row>
    <row r="4646" spans="1:1" x14ac:dyDescent="0.35">
      <c r="A4646" s="21">
        <v>9031.5</v>
      </c>
    </row>
    <row r="4647" spans="1:1" x14ac:dyDescent="0.35">
      <c r="A4647" s="23">
        <v>5915.46</v>
      </c>
    </row>
    <row r="4648" spans="1:1" x14ac:dyDescent="0.35">
      <c r="A4648" s="21">
        <v>9036</v>
      </c>
    </row>
    <row r="4649" spans="1:1" x14ac:dyDescent="0.35">
      <c r="A4649" s="23">
        <v>3725.8799999999992</v>
      </c>
    </row>
    <row r="4650" spans="1:1" x14ac:dyDescent="0.35">
      <c r="A4650" s="21">
        <v>9045</v>
      </c>
    </row>
    <row r="4651" spans="1:1" x14ac:dyDescent="0.35">
      <c r="A4651" s="23">
        <v>5175.75</v>
      </c>
    </row>
    <row r="4652" spans="1:1" x14ac:dyDescent="0.35">
      <c r="A4652" s="23">
        <v>5290.08</v>
      </c>
    </row>
    <row r="4653" spans="1:1" x14ac:dyDescent="0.35">
      <c r="A4653" s="21">
        <v>9047.25</v>
      </c>
    </row>
    <row r="4654" spans="1:1" x14ac:dyDescent="0.35">
      <c r="A4654" s="23">
        <v>2206.4499999999998</v>
      </c>
    </row>
    <row r="4655" spans="1:1" x14ac:dyDescent="0.35">
      <c r="A4655" s="23">
        <v>3266.9700000000003</v>
      </c>
    </row>
    <row r="4656" spans="1:1" x14ac:dyDescent="0.35">
      <c r="A4656" s="21">
        <v>9058.5</v>
      </c>
    </row>
    <row r="4657" spans="1:1" x14ac:dyDescent="0.35">
      <c r="A4657" s="23">
        <v>3872.45</v>
      </c>
    </row>
    <row r="4658" spans="1:1" x14ac:dyDescent="0.35">
      <c r="A4658" s="23">
        <v>7228.98</v>
      </c>
    </row>
    <row r="4659" spans="1:1" x14ac:dyDescent="0.35">
      <c r="A4659" s="21">
        <v>9067.5</v>
      </c>
    </row>
    <row r="4660" spans="1:1" x14ac:dyDescent="0.35">
      <c r="A4660" s="23">
        <v>-492.11999999999898</v>
      </c>
    </row>
    <row r="4661" spans="1:1" x14ac:dyDescent="0.35">
      <c r="A4661" s="21">
        <v>9069.75</v>
      </c>
    </row>
    <row r="4662" spans="1:1" x14ac:dyDescent="0.35">
      <c r="A4662" s="23">
        <v>-6821.369999999999</v>
      </c>
    </row>
    <row r="4663" spans="1:1" x14ac:dyDescent="0.35">
      <c r="A4663" s="21">
        <v>9072</v>
      </c>
    </row>
    <row r="4664" spans="1:1" x14ac:dyDescent="0.35">
      <c r="A4664" s="23">
        <v>7242.48</v>
      </c>
    </row>
    <row r="4665" spans="1:1" x14ac:dyDescent="0.35">
      <c r="A4665" s="21">
        <v>9078.75</v>
      </c>
    </row>
    <row r="4666" spans="1:1" x14ac:dyDescent="0.35">
      <c r="A4666" s="23">
        <v>-464.32999999999993</v>
      </c>
    </row>
    <row r="4667" spans="1:1" x14ac:dyDescent="0.35">
      <c r="A4667" s="21">
        <v>9092.25</v>
      </c>
    </row>
    <row r="4668" spans="1:1" x14ac:dyDescent="0.35">
      <c r="A4668" s="23">
        <v>3972.3</v>
      </c>
    </row>
    <row r="4669" spans="1:1" x14ac:dyDescent="0.35">
      <c r="A4669" s="23">
        <v>7257.6900000000005</v>
      </c>
    </row>
    <row r="4670" spans="1:1" x14ac:dyDescent="0.35">
      <c r="A4670" s="21">
        <v>9094.5</v>
      </c>
    </row>
    <row r="4671" spans="1:1" x14ac:dyDescent="0.35">
      <c r="A4671" s="23">
        <v>7330.5</v>
      </c>
    </row>
    <row r="4672" spans="1:1" x14ac:dyDescent="0.35">
      <c r="A4672" s="21">
        <v>9096.75</v>
      </c>
    </row>
    <row r="4673" spans="1:1" x14ac:dyDescent="0.35">
      <c r="A4673" s="23">
        <v>-4566.25</v>
      </c>
    </row>
    <row r="4674" spans="1:1" x14ac:dyDescent="0.35">
      <c r="A4674" s="21">
        <v>9099</v>
      </c>
    </row>
    <row r="4675" spans="1:1" x14ac:dyDescent="0.35">
      <c r="A4675" s="23">
        <v>7758.1</v>
      </c>
    </row>
    <row r="4676" spans="1:1" x14ac:dyDescent="0.35">
      <c r="A4676" s="21">
        <v>9103.5</v>
      </c>
    </row>
    <row r="4677" spans="1:1" x14ac:dyDescent="0.35">
      <c r="A4677" s="23">
        <v>5200.49</v>
      </c>
    </row>
    <row r="4678" spans="1:1" x14ac:dyDescent="0.35">
      <c r="A4678" s="21">
        <v>9119.25</v>
      </c>
    </row>
    <row r="4679" spans="1:1" x14ac:dyDescent="0.35">
      <c r="A4679" s="23">
        <v>5972.85</v>
      </c>
    </row>
    <row r="4680" spans="1:1" x14ac:dyDescent="0.35">
      <c r="A4680" s="21">
        <v>9126</v>
      </c>
    </row>
    <row r="4681" spans="1:1" x14ac:dyDescent="0.35">
      <c r="A4681" s="23">
        <v>6606.1200000000008</v>
      </c>
    </row>
    <row r="4682" spans="1:1" x14ac:dyDescent="0.35">
      <c r="A4682" s="21">
        <v>9130.5</v>
      </c>
    </row>
    <row r="4683" spans="1:1" x14ac:dyDescent="0.35">
      <c r="A4683" s="23">
        <v>4797.9000000000005</v>
      </c>
    </row>
    <row r="4684" spans="1:1" x14ac:dyDescent="0.35">
      <c r="A4684" s="21">
        <v>9141.75</v>
      </c>
    </row>
    <row r="4685" spans="1:1" x14ac:dyDescent="0.35">
      <c r="A4685" s="23">
        <v>5230.1499999999996</v>
      </c>
    </row>
    <row r="4686" spans="1:1" x14ac:dyDescent="0.35">
      <c r="A4686" s="21">
        <v>9150.75</v>
      </c>
    </row>
    <row r="4687" spans="1:1" x14ac:dyDescent="0.35">
      <c r="A4687" s="23">
        <v>3275.6499999999996</v>
      </c>
    </row>
    <row r="4688" spans="1:1" x14ac:dyDescent="0.35">
      <c r="A4688" s="21">
        <v>9153</v>
      </c>
    </row>
    <row r="4689" spans="1:1" x14ac:dyDescent="0.35">
      <c r="A4689" s="23">
        <v>5929.59</v>
      </c>
    </row>
    <row r="4690" spans="1:1" x14ac:dyDescent="0.35">
      <c r="A4690" s="21">
        <v>9155.25</v>
      </c>
    </row>
    <row r="4691" spans="1:1" x14ac:dyDescent="0.35">
      <c r="A4691" s="23">
        <v>-2878.6999999999989</v>
      </c>
    </row>
    <row r="4692" spans="1:1" x14ac:dyDescent="0.35">
      <c r="A4692" s="21">
        <v>9162</v>
      </c>
    </row>
    <row r="4693" spans="1:1" x14ac:dyDescent="0.35">
      <c r="A4693" s="23">
        <v>-6886.77</v>
      </c>
    </row>
    <row r="4694" spans="1:1" x14ac:dyDescent="0.35">
      <c r="A4694" s="21">
        <v>9168.75</v>
      </c>
    </row>
    <row r="4695" spans="1:1" x14ac:dyDescent="0.35">
      <c r="A4695" s="23">
        <v>-4599.3500000000004</v>
      </c>
    </row>
    <row r="4696" spans="1:1" x14ac:dyDescent="0.35">
      <c r="A4696" s="23">
        <v>3497.55</v>
      </c>
    </row>
    <row r="4697" spans="1:1" x14ac:dyDescent="0.35">
      <c r="A4697" s="21">
        <v>9173.25</v>
      </c>
    </row>
    <row r="4698" spans="1:1" x14ac:dyDescent="0.35">
      <c r="A4698" s="23">
        <v>7395.8099999999995</v>
      </c>
    </row>
    <row r="4699" spans="1:1" x14ac:dyDescent="0.35">
      <c r="A4699" s="21">
        <v>9177.75</v>
      </c>
    </row>
    <row r="4700" spans="1:1" x14ac:dyDescent="0.35">
      <c r="A4700" s="23">
        <v>6158.51</v>
      </c>
    </row>
    <row r="4701" spans="1:1" x14ac:dyDescent="0.35">
      <c r="A4701" s="21">
        <v>9186.75</v>
      </c>
    </row>
    <row r="4702" spans="1:1" x14ac:dyDescent="0.35">
      <c r="A4702" s="23">
        <v>6622.41</v>
      </c>
    </row>
    <row r="4703" spans="1:1" x14ac:dyDescent="0.35">
      <c r="A4703" s="21">
        <v>9191.25</v>
      </c>
    </row>
    <row r="4704" spans="1:1" x14ac:dyDescent="0.35">
      <c r="A4704" s="23">
        <v>256.05000000000109</v>
      </c>
    </row>
    <row r="4705" spans="1:1" x14ac:dyDescent="0.35">
      <c r="A4705" s="21">
        <v>9195.75</v>
      </c>
    </row>
    <row r="4706" spans="1:1" x14ac:dyDescent="0.35">
      <c r="A4706" s="23">
        <v>2617.75</v>
      </c>
    </row>
    <row r="4707" spans="1:1" x14ac:dyDescent="0.35">
      <c r="A4707" s="21">
        <v>9209.25</v>
      </c>
    </row>
    <row r="4708" spans="1:1" x14ac:dyDescent="0.35">
      <c r="A4708" s="23">
        <v>-2898.2700000000004</v>
      </c>
    </row>
    <row r="4709" spans="1:1" x14ac:dyDescent="0.35">
      <c r="A4709" s="23">
        <v>6151.5300000000007</v>
      </c>
    </row>
    <row r="4710" spans="1:1" x14ac:dyDescent="0.35">
      <c r="A4710" s="21">
        <v>9211.5</v>
      </c>
    </row>
    <row r="4711" spans="1:1" x14ac:dyDescent="0.35">
      <c r="A4711" s="23">
        <v>2147.16</v>
      </c>
    </row>
    <row r="4712" spans="1:1" x14ac:dyDescent="0.35">
      <c r="A4712" s="23">
        <v>3699.1800000000003</v>
      </c>
    </row>
    <row r="4713" spans="1:1" x14ac:dyDescent="0.35">
      <c r="A4713" s="23">
        <v>4156.2</v>
      </c>
    </row>
    <row r="4714" spans="1:1" x14ac:dyDescent="0.35">
      <c r="A4714" s="21">
        <v>9213.75</v>
      </c>
    </row>
    <row r="4715" spans="1:1" x14ac:dyDescent="0.35">
      <c r="A4715" s="23">
        <v>7428.95</v>
      </c>
    </row>
    <row r="4716" spans="1:1" x14ac:dyDescent="0.35">
      <c r="A4716" s="21">
        <v>9234</v>
      </c>
    </row>
    <row r="4717" spans="1:1" x14ac:dyDescent="0.35">
      <c r="A4717" s="23">
        <v>4626.32</v>
      </c>
    </row>
    <row r="4718" spans="1:1" x14ac:dyDescent="0.35">
      <c r="A4718" s="21">
        <v>9245.25</v>
      </c>
    </row>
    <row r="4719" spans="1:1" x14ac:dyDescent="0.35">
      <c r="A4719" s="23">
        <v>3499.42</v>
      </c>
    </row>
    <row r="4720" spans="1:1" x14ac:dyDescent="0.35">
      <c r="A4720" s="21">
        <v>9247.5</v>
      </c>
    </row>
    <row r="4721" spans="1:1" x14ac:dyDescent="0.35">
      <c r="A4721" s="23">
        <v>-474.25</v>
      </c>
    </row>
    <row r="4722" spans="1:1" x14ac:dyDescent="0.35">
      <c r="A4722" s="21">
        <v>9252</v>
      </c>
    </row>
    <row r="4723" spans="1:1" x14ac:dyDescent="0.35">
      <c r="A4723" s="23">
        <v>4180.2599999999993</v>
      </c>
    </row>
    <row r="4724" spans="1:1" x14ac:dyDescent="0.35">
      <c r="A4724" s="21">
        <v>9261</v>
      </c>
    </row>
    <row r="4725" spans="1:1" x14ac:dyDescent="0.35">
      <c r="A4725" s="23">
        <v>7967.8</v>
      </c>
    </row>
    <row r="4726" spans="1:1" x14ac:dyDescent="0.35">
      <c r="A4726" s="21">
        <v>9263.25</v>
      </c>
    </row>
    <row r="4727" spans="1:1" x14ac:dyDescent="0.35">
      <c r="A4727" s="23">
        <v>5202.5300000000007</v>
      </c>
    </row>
    <row r="4728" spans="1:1" x14ac:dyDescent="0.35">
      <c r="A4728" s="21">
        <v>9285.75</v>
      </c>
    </row>
    <row r="4729" spans="1:1" x14ac:dyDescent="0.35">
      <c r="A4729" s="23">
        <v>3539.75</v>
      </c>
    </row>
    <row r="4730" spans="1:1" x14ac:dyDescent="0.35">
      <c r="A4730" s="21">
        <v>9288</v>
      </c>
    </row>
    <row r="4731" spans="1:1" x14ac:dyDescent="0.35">
      <c r="A4731" s="23">
        <v>3410.7</v>
      </c>
    </row>
    <row r="4732" spans="1:1" x14ac:dyDescent="0.35">
      <c r="A4732" s="21">
        <v>9297</v>
      </c>
    </row>
    <row r="4733" spans="1:1" x14ac:dyDescent="0.35">
      <c r="A4733" s="23">
        <v>2136</v>
      </c>
    </row>
    <row r="4734" spans="1:1" x14ac:dyDescent="0.35">
      <c r="A4734" s="23">
        <v>4819.45</v>
      </c>
    </row>
    <row r="4735" spans="1:1" x14ac:dyDescent="0.35">
      <c r="A4735" s="21">
        <v>9308.25</v>
      </c>
    </row>
    <row r="4736" spans="1:1" x14ac:dyDescent="0.35">
      <c r="A4736" s="23">
        <v>4187.75</v>
      </c>
    </row>
    <row r="4737" spans="1:1" x14ac:dyDescent="0.35">
      <c r="A4737" s="21">
        <v>9312.75</v>
      </c>
    </row>
    <row r="4738" spans="1:1" x14ac:dyDescent="0.35">
      <c r="A4738" s="23">
        <v>1390.75</v>
      </c>
    </row>
    <row r="4739" spans="1:1" x14ac:dyDescent="0.35">
      <c r="A4739" s="21">
        <v>9317.25</v>
      </c>
    </row>
    <row r="4740" spans="1:1" x14ac:dyDescent="0.35">
      <c r="A4740" s="23">
        <v>2140.8499999999995</v>
      </c>
    </row>
    <row r="4741" spans="1:1" x14ac:dyDescent="0.35">
      <c r="A4741" s="21">
        <v>9321.75</v>
      </c>
    </row>
    <row r="4742" spans="1:1" x14ac:dyDescent="0.35">
      <c r="A4742" s="23">
        <v>7577.91</v>
      </c>
    </row>
    <row r="4743" spans="1:1" x14ac:dyDescent="0.35">
      <c r="A4743" s="21">
        <v>9324</v>
      </c>
    </row>
    <row r="4744" spans="1:1" x14ac:dyDescent="0.35">
      <c r="A4744" s="23">
        <v>5920.68</v>
      </c>
    </row>
    <row r="4745" spans="1:1" x14ac:dyDescent="0.35">
      <c r="A4745" s="21">
        <v>9326.25</v>
      </c>
    </row>
    <row r="4746" spans="1:1" x14ac:dyDescent="0.35">
      <c r="A4746" s="23">
        <v>584.34000000000015</v>
      </c>
    </row>
    <row r="4747" spans="1:1" x14ac:dyDescent="0.35">
      <c r="A4747" s="23">
        <v>6377.9699999999993</v>
      </c>
    </row>
    <row r="4748" spans="1:1" x14ac:dyDescent="0.35">
      <c r="A4748" s="21">
        <v>9333</v>
      </c>
    </row>
    <row r="4749" spans="1:1" x14ac:dyDescent="0.35">
      <c r="A4749" s="23">
        <v>3370.8899999999994</v>
      </c>
    </row>
    <row r="4750" spans="1:1" x14ac:dyDescent="0.35">
      <c r="A4750" s="21">
        <v>9335.25</v>
      </c>
    </row>
    <row r="4751" spans="1:1" x14ac:dyDescent="0.35">
      <c r="A4751" s="23">
        <v>2952.0599999999995</v>
      </c>
    </row>
    <row r="4752" spans="1:1" x14ac:dyDescent="0.35">
      <c r="A4752" s="21">
        <v>9351</v>
      </c>
    </row>
    <row r="4753" spans="1:1" x14ac:dyDescent="0.35">
      <c r="A4753" s="23">
        <v>3816.1400000000003</v>
      </c>
    </row>
    <row r="4754" spans="1:1" x14ac:dyDescent="0.35">
      <c r="A4754" s="21">
        <v>9355.5</v>
      </c>
    </row>
    <row r="4755" spans="1:1" x14ac:dyDescent="0.35">
      <c r="A4755" s="23">
        <v>-2941.1999999999989</v>
      </c>
    </row>
    <row r="4756" spans="1:1" x14ac:dyDescent="0.35">
      <c r="A4756" s="21">
        <v>9364.5</v>
      </c>
    </row>
    <row r="4757" spans="1:1" x14ac:dyDescent="0.35">
      <c r="A4757" s="23">
        <v>8235.6</v>
      </c>
    </row>
    <row r="4758" spans="1:1" x14ac:dyDescent="0.35">
      <c r="A4758" s="21">
        <v>9373.5</v>
      </c>
    </row>
    <row r="4759" spans="1:1" x14ac:dyDescent="0.35">
      <c r="A4759" s="23">
        <v>-4709.8999999999996</v>
      </c>
    </row>
    <row r="4760" spans="1:1" x14ac:dyDescent="0.35">
      <c r="A4760" s="23">
        <v>2945.4599999999991</v>
      </c>
    </row>
    <row r="4761" spans="1:1" x14ac:dyDescent="0.35">
      <c r="A4761" s="21">
        <v>9375.75</v>
      </c>
    </row>
    <row r="4762" spans="1:1" x14ac:dyDescent="0.35">
      <c r="A4762" s="23">
        <v>5851.55</v>
      </c>
    </row>
    <row r="4763" spans="1:1" x14ac:dyDescent="0.35">
      <c r="A4763" s="21">
        <v>9380.25</v>
      </c>
    </row>
    <row r="4764" spans="1:1" x14ac:dyDescent="0.35">
      <c r="A4764" s="23">
        <v>6262.77</v>
      </c>
    </row>
    <row r="4765" spans="1:1" x14ac:dyDescent="0.35">
      <c r="A4765" s="23">
        <v>8071.15</v>
      </c>
    </row>
    <row r="4766" spans="1:1" x14ac:dyDescent="0.35">
      <c r="A4766" s="21">
        <v>9387</v>
      </c>
    </row>
    <row r="4767" spans="1:1" x14ac:dyDescent="0.35">
      <c r="A4767" s="23">
        <v>4934.88</v>
      </c>
    </row>
    <row r="4768" spans="1:1" x14ac:dyDescent="0.35">
      <c r="A4768" s="23">
        <v>8141.5</v>
      </c>
    </row>
    <row r="4769" spans="1:1" x14ac:dyDescent="0.35">
      <c r="A4769" s="21">
        <v>9398.25</v>
      </c>
    </row>
    <row r="4770" spans="1:1" x14ac:dyDescent="0.35">
      <c r="A4770" s="23">
        <v>3874.41</v>
      </c>
    </row>
    <row r="4771" spans="1:1" x14ac:dyDescent="0.35">
      <c r="A4771" s="21">
        <v>9400.5</v>
      </c>
    </row>
    <row r="4772" spans="1:1" x14ac:dyDescent="0.35">
      <c r="A4772" s="23">
        <v>2673.7800000000007</v>
      </c>
    </row>
    <row r="4773" spans="1:1" x14ac:dyDescent="0.35">
      <c r="A4773" s="21">
        <v>9405</v>
      </c>
    </row>
    <row r="4774" spans="1:1" x14ac:dyDescent="0.35">
      <c r="A4774" s="23">
        <v>3006.2</v>
      </c>
    </row>
    <row r="4775" spans="1:1" x14ac:dyDescent="0.35">
      <c r="A4775" s="23">
        <v>5596.76</v>
      </c>
    </row>
    <row r="4776" spans="1:1" x14ac:dyDescent="0.35">
      <c r="A4776" s="21">
        <v>9407.25</v>
      </c>
    </row>
    <row r="4777" spans="1:1" x14ac:dyDescent="0.35">
      <c r="A4777" s="23">
        <v>3455.9699999999993</v>
      </c>
    </row>
    <row r="4778" spans="1:1" x14ac:dyDescent="0.35">
      <c r="A4778" s="21">
        <v>9411.75</v>
      </c>
    </row>
    <row r="4779" spans="1:1" x14ac:dyDescent="0.35">
      <c r="A4779" s="23">
        <v>4249.5899999999992</v>
      </c>
    </row>
    <row r="4780" spans="1:1" x14ac:dyDescent="0.35">
      <c r="A4780" s="21">
        <v>9418.5</v>
      </c>
    </row>
    <row r="4781" spans="1:1" x14ac:dyDescent="0.35">
      <c r="A4781" s="23">
        <v>8228.65</v>
      </c>
    </row>
    <row r="4782" spans="1:1" x14ac:dyDescent="0.35">
      <c r="A4782" s="21">
        <v>9420.75</v>
      </c>
    </row>
    <row r="4783" spans="1:1" x14ac:dyDescent="0.35">
      <c r="A4783" s="23">
        <v>4579.17</v>
      </c>
    </row>
    <row r="4784" spans="1:1" x14ac:dyDescent="0.35">
      <c r="A4784" s="21">
        <v>9423</v>
      </c>
    </row>
    <row r="4785" spans="1:1" x14ac:dyDescent="0.35">
      <c r="A4785" s="23">
        <v>2303.4000000000005</v>
      </c>
    </row>
    <row r="4786" spans="1:1" x14ac:dyDescent="0.35">
      <c r="A4786" s="21">
        <v>9427.5</v>
      </c>
    </row>
    <row r="4787" spans="1:1" x14ac:dyDescent="0.35">
      <c r="A4787" s="23">
        <v>2683.62</v>
      </c>
    </row>
    <row r="4788" spans="1:1" x14ac:dyDescent="0.35">
      <c r="A4788" s="21">
        <v>9429.75</v>
      </c>
    </row>
    <row r="4789" spans="1:1" x14ac:dyDescent="0.35">
      <c r="A4789" s="23">
        <v>2542.1999999999998</v>
      </c>
    </row>
    <row r="4790" spans="1:1" x14ac:dyDescent="0.35">
      <c r="A4790" s="21">
        <v>9436.5</v>
      </c>
    </row>
    <row r="4791" spans="1:1" x14ac:dyDescent="0.35">
      <c r="A4791" s="23">
        <v>4833</v>
      </c>
    </row>
    <row r="4792" spans="1:1" x14ac:dyDescent="0.35">
      <c r="A4792" s="21">
        <v>9445.5</v>
      </c>
    </row>
    <row r="4793" spans="1:1" x14ac:dyDescent="0.35">
      <c r="A4793" s="23">
        <v>7612.86</v>
      </c>
    </row>
    <row r="4794" spans="1:1" x14ac:dyDescent="0.35">
      <c r="A4794" s="21">
        <v>9452.25</v>
      </c>
    </row>
    <row r="4795" spans="1:1" x14ac:dyDescent="0.35">
      <c r="A4795" s="23">
        <v>1414.6500000000005</v>
      </c>
    </row>
    <row r="4796" spans="1:1" x14ac:dyDescent="0.35">
      <c r="A4796" s="21">
        <v>9456.75</v>
      </c>
    </row>
    <row r="4797" spans="1:1" x14ac:dyDescent="0.35">
      <c r="A4797" s="23">
        <v>-1589.2600000000002</v>
      </c>
    </row>
    <row r="4798" spans="1:1" x14ac:dyDescent="0.35">
      <c r="A4798" s="23">
        <v>5607.2099999999991</v>
      </c>
    </row>
    <row r="4799" spans="1:1" x14ac:dyDescent="0.35">
      <c r="A4799" s="21">
        <v>9459</v>
      </c>
    </row>
    <row r="4800" spans="1:1" x14ac:dyDescent="0.35">
      <c r="A4800" s="23">
        <v>8319.5</v>
      </c>
    </row>
    <row r="4801" spans="1:1" x14ac:dyDescent="0.35">
      <c r="A4801" s="21">
        <v>9463.5</v>
      </c>
    </row>
    <row r="4802" spans="1:1" x14ac:dyDescent="0.35">
      <c r="A4802" s="23">
        <v>5799.48</v>
      </c>
    </row>
    <row r="4803" spans="1:1" x14ac:dyDescent="0.35">
      <c r="A4803" s="23">
        <v>6144.4400000000005</v>
      </c>
    </row>
    <row r="4804" spans="1:1" x14ac:dyDescent="0.35">
      <c r="A4804" s="21">
        <v>9468</v>
      </c>
    </row>
    <row r="4805" spans="1:1" x14ac:dyDescent="0.35">
      <c r="A4805" s="23">
        <v>3613.2</v>
      </c>
    </row>
    <row r="4806" spans="1:1" x14ac:dyDescent="0.35">
      <c r="A4806" s="21">
        <v>9470.25</v>
      </c>
    </row>
    <row r="4807" spans="1:1" x14ac:dyDescent="0.35">
      <c r="A4807" s="23">
        <v>269.85000000000036</v>
      </c>
    </row>
    <row r="4808" spans="1:1" x14ac:dyDescent="0.35">
      <c r="A4808" s="21">
        <v>9481.5</v>
      </c>
    </row>
    <row r="4809" spans="1:1" x14ac:dyDescent="0.35">
      <c r="A4809" s="23">
        <v>8339.35</v>
      </c>
    </row>
    <row r="4810" spans="1:1" x14ac:dyDescent="0.35">
      <c r="A4810" s="21">
        <v>9497.25</v>
      </c>
    </row>
    <row r="4811" spans="1:1" x14ac:dyDescent="0.35">
      <c r="A4811" s="23">
        <v>-4764.82</v>
      </c>
    </row>
    <row r="4812" spans="1:1" x14ac:dyDescent="0.35">
      <c r="A4812" s="23">
        <v>1418.8500000000004</v>
      </c>
    </row>
    <row r="4813" spans="1:1" x14ac:dyDescent="0.35">
      <c r="A4813" s="21">
        <v>9504</v>
      </c>
    </row>
    <row r="4814" spans="1:1" x14ac:dyDescent="0.35">
      <c r="A4814" s="23">
        <v>3037.2</v>
      </c>
    </row>
    <row r="4815" spans="1:1" x14ac:dyDescent="0.35">
      <c r="A4815" s="21">
        <v>9506.25</v>
      </c>
    </row>
    <row r="4816" spans="1:1" x14ac:dyDescent="0.35">
      <c r="A4816" s="23">
        <v>5335.0700000000006</v>
      </c>
    </row>
    <row r="4817" spans="1:1" x14ac:dyDescent="0.35">
      <c r="A4817" s="21">
        <v>9508.5</v>
      </c>
    </row>
    <row r="4818" spans="1:1" x14ac:dyDescent="0.35">
      <c r="A4818" s="23">
        <v>6038.82</v>
      </c>
    </row>
    <row r="4819" spans="1:1" x14ac:dyDescent="0.35">
      <c r="A4819" s="21">
        <v>9513</v>
      </c>
    </row>
    <row r="4820" spans="1:1" x14ac:dyDescent="0.35">
      <c r="A4820" s="23">
        <v>5443.5499999999993</v>
      </c>
    </row>
    <row r="4821" spans="1:1" x14ac:dyDescent="0.35">
      <c r="A4821" s="21">
        <v>9535.5</v>
      </c>
    </row>
    <row r="4822" spans="1:1" x14ac:dyDescent="0.35">
      <c r="A4822" s="23">
        <v>6710.46</v>
      </c>
    </row>
    <row r="4823" spans="1:1" x14ac:dyDescent="0.35">
      <c r="A4823" s="21">
        <v>9540</v>
      </c>
    </row>
    <row r="4824" spans="1:1" x14ac:dyDescent="0.35">
      <c r="A4824" s="23">
        <v>5459</v>
      </c>
    </row>
    <row r="4825" spans="1:1" x14ac:dyDescent="0.35">
      <c r="A4825" s="23">
        <v>8135.5</v>
      </c>
    </row>
    <row r="4826" spans="1:1" x14ac:dyDescent="0.35">
      <c r="A4826" s="21">
        <v>9542.25</v>
      </c>
    </row>
    <row r="4827" spans="1:1" x14ac:dyDescent="0.35">
      <c r="A4827" s="23">
        <v>7687.53</v>
      </c>
    </row>
    <row r="4828" spans="1:1" x14ac:dyDescent="0.35">
      <c r="A4828" s="21">
        <v>9544.5</v>
      </c>
    </row>
    <row r="4829" spans="1:1" x14ac:dyDescent="0.35">
      <c r="A4829" s="23">
        <v>7033.1200000000008</v>
      </c>
    </row>
    <row r="4830" spans="1:1" x14ac:dyDescent="0.35">
      <c r="A4830" s="21">
        <v>9546.75</v>
      </c>
    </row>
    <row r="4831" spans="1:1" x14ac:dyDescent="0.35">
      <c r="A4831" s="23">
        <v>4656.8099999999995</v>
      </c>
    </row>
    <row r="4832" spans="1:1" x14ac:dyDescent="0.35">
      <c r="A4832" s="21">
        <v>9549</v>
      </c>
    </row>
    <row r="4833" spans="1:1" x14ac:dyDescent="0.35">
      <c r="A4833" s="23">
        <v>3012.6899999999996</v>
      </c>
    </row>
    <row r="4834" spans="1:1" x14ac:dyDescent="0.35">
      <c r="A4834" s="21">
        <v>9555.75</v>
      </c>
    </row>
    <row r="4835" spans="1:1" x14ac:dyDescent="0.35">
      <c r="A4835" s="23">
        <v>-1605.869999999999</v>
      </c>
    </row>
    <row r="4836" spans="1:1" x14ac:dyDescent="0.35">
      <c r="A4836" s="21">
        <v>9564.75</v>
      </c>
    </row>
    <row r="4837" spans="1:1" x14ac:dyDescent="0.35">
      <c r="A4837" s="23">
        <v>-517.52999999999884</v>
      </c>
    </row>
    <row r="4838" spans="1:1" x14ac:dyDescent="0.35">
      <c r="A4838" s="21">
        <v>9569.25</v>
      </c>
    </row>
    <row r="4839" spans="1:1" x14ac:dyDescent="0.35">
      <c r="A4839" s="23">
        <v>4413.33</v>
      </c>
    </row>
    <row r="4840" spans="1:1" x14ac:dyDescent="0.35">
      <c r="A4840" s="21">
        <v>9585</v>
      </c>
    </row>
    <row r="4841" spans="1:1" x14ac:dyDescent="0.35">
      <c r="A4841" s="23">
        <v>7420.67</v>
      </c>
    </row>
    <row r="4842" spans="1:1" x14ac:dyDescent="0.35">
      <c r="A4842" s="21">
        <v>9587.25</v>
      </c>
    </row>
    <row r="4843" spans="1:1" x14ac:dyDescent="0.35">
      <c r="A4843" s="23">
        <v>8431.85</v>
      </c>
    </row>
    <row r="4844" spans="1:1" x14ac:dyDescent="0.35">
      <c r="A4844" s="21">
        <v>9596.25</v>
      </c>
    </row>
    <row r="4845" spans="1:1" x14ac:dyDescent="0.35">
      <c r="A4845" s="23">
        <v>2340.6500000000005</v>
      </c>
    </row>
    <row r="4846" spans="1:1" x14ac:dyDescent="0.35">
      <c r="A4846" s="23">
        <v>8181.15</v>
      </c>
    </row>
    <row r="4847" spans="1:1" x14ac:dyDescent="0.35">
      <c r="A4847" s="21">
        <v>9603</v>
      </c>
    </row>
    <row r="4848" spans="1:1" x14ac:dyDescent="0.35">
      <c r="A4848" s="23">
        <v>-497.11000000000058</v>
      </c>
    </row>
    <row r="4849" spans="1:1" x14ac:dyDescent="0.35">
      <c r="A4849" s="21">
        <v>9609.75</v>
      </c>
    </row>
    <row r="4850" spans="1:1" x14ac:dyDescent="0.35">
      <c r="A4850" s="23">
        <v>4499.37</v>
      </c>
    </row>
    <row r="4851" spans="1:1" x14ac:dyDescent="0.35">
      <c r="A4851" s="23">
        <v>6353.37</v>
      </c>
    </row>
    <row r="4852" spans="1:1" x14ac:dyDescent="0.35">
      <c r="A4852" s="21">
        <v>9616.5</v>
      </c>
    </row>
    <row r="4853" spans="1:1" x14ac:dyDescent="0.35">
      <c r="A4853" s="23">
        <v>5745.64</v>
      </c>
    </row>
    <row r="4854" spans="1:1" x14ac:dyDescent="0.35">
      <c r="A4854" s="21">
        <v>9618.75</v>
      </c>
    </row>
    <row r="4855" spans="1:1" x14ac:dyDescent="0.35">
      <c r="A4855" s="23">
        <v>2737.59</v>
      </c>
    </row>
    <row r="4856" spans="1:1" x14ac:dyDescent="0.35">
      <c r="A4856" s="21">
        <v>9625.5</v>
      </c>
    </row>
    <row r="4857" spans="1:1" x14ac:dyDescent="0.35">
      <c r="A4857" s="23">
        <v>6428.34</v>
      </c>
    </row>
    <row r="4858" spans="1:1" x14ac:dyDescent="0.35">
      <c r="A4858" s="21">
        <v>9627.75</v>
      </c>
    </row>
    <row r="4859" spans="1:1" x14ac:dyDescent="0.35">
      <c r="A4859" s="23">
        <v>2740.87</v>
      </c>
    </row>
    <row r="4860" spans="1:1" x14ac:dyDescent="0.35">
      <c r="A4860" s="21">
        <v>9639</v>
      </c>
    </row>
    <row r="4861" spans="1:1" x14ac:dyDescent="0.35">
      <c r="A4861" s="23">
        <v>8023.48</v>
      </c>
    </row>
    <row r="4862" spans="1:1" x14ac:dyDescent="0.35">
      <c r="A4862" s="21">
        <v>9645.75</v>
      </c>
    </row>
    <row r="4863" spans="1:1" x14ac:dyDescent="0.35">
      <c r="A4863" s="23">
        <v>2252.6400000000003</v>
      </c>
    </row>
    <row r="4864" spans="1:1" x14ac:dyDescent="0.35">
      <c r="A4864" s="21">
        <v>9654.75</v>
      </c>
    </row>
    <row r="4865" spans="1:1" x14ac:dyDescent="0.35">
      <c r="A4865" s="23">
        <v>-7266.3499999999985</v>
      </c>
    </row>
    <row r="4866" spans="1:1" x14ac:dyDescent="0.35">
      <c r="A4866" s="23">
        <v>8231.7000000000007</v>
      </c>
    </row>
    <row r="4867" spans="1:1" x14ac:dyDescent="0.35">
      <c r="A4867" s="21">
        <v>9659.25</v>
      </c>
    </row>
    <row r="4868" spans="1:1" x14ac:dyDescent="0.35">
      <c r="A4868" s="23">
        <v>4165.74</v>
      </c>
    </row>
    <row r="4869" spans="1:1" x14ac:dyDescent="0.35">
      <c r="A4869" s="21">
        <v>9661.5</v>
      </c>
    </row>
    <row r="4870" spans="1:1" x14ac:dyDescent="0.35">
      <c r="A4870" s="23">
        <v>6134.9400000000005</v>
      </c>
    </row>
    <row r="4871" spans="1:1" x14ac:dyDescent="0.35">
      <c r="A4871" s="21">
        <v>9666</v>
      </c>
    </row>
    <row r="4872" spans="1:1" x14ac:dyDescent="0.35">
      <c r="A4872" s="23">
        <v>4172.49</v>
      </c>
    </row>
    <row r="4873" spans="1:1" x14ac:dyDescent="0.35">
      <c r="A4873" s="21">
        <v>9675</v>
      </c>
    </row>
    <row r="4874" spans="1:1" x14ac:dyDescent="0.35">
      <c r="A4874" s="23">
        <v>8509</v>
      </c>
    </row>
    <row r="4875" spans="1:1" x14ac:dyDescent="0.35">
      <c r="A4875" s="21">
        <v>9677.25</v>
      </c>
    </row>
    <row r="4876" spans="1:1" x14ac:dyDescent="0.35">
      <c r="A4876" s="23">
        <v>3989.0099999999993</v>
      </c>
    </row>
    <row r="4877" spans="1:1" x14ac:dyDescent="0.35">
      <c r="A4877" s="23">
        <v>5151.8499999999995</v>
      </c>
    </row>
    <row r="4878" spans="1:1" x14ac:dyDescent="0.35">
      <c r="A4878" s="21">
        <v>9690.75</v>
      </c>
    </row>
    <row r="4879" spans="1:1" x14ac:dyDescent="0.35">
      <c r="A4879" s="23">
        <v>6984.21</v>
      </c>
    </row>
    <row r="4880" spans="1:1" x14ac:dyDescent="0.35">
      <c r="A4880" s="21">
        <v>9708.75</v>
      </c>
    </row>
    <row r="4881" spans="1:1" x14ac:dyDescent="0.35">
      <c r="A4881" s="23">
        <v>-496.45999999999913</v>
      </c>
    </row>
    <row r="4882" spans="1:1" x14ac:dyDescent="0.35">
      <c r="A4882" s="23">
        <v>6831.57</v>
      </c>
    </row>
    <row r="4883" spans="1:1" x14ac:dyDescent="0.35">
      <c r="A4883" s="23">
        <v>8354.6</v>
      </c>
    </row>
    <row r="4884" spans="1:1" x14ac:dyDescent="0.35">
      <c r="A4884" s="21">
        <v>9713.25</v>
      </c>
    </row>
    <row r="4885" spans="1:1" x14ac:dyDescent="0.35">
      <c r="A4885" s="23">
        <v>7001.9699999999993</v>
      </c>
    </row>
    <row r="4886" spans="1:1" x14ac:dyDescent="0.35">
      <c r="A4886" s="21">
        <v>9720</v>
      </c>
    </row>
    <row r="4887" spans="1:1" x14ac:dyDescent="0.35">
      <c r="A4887" s="23">
        <v>8432.1</v>
      </c>
    </row>
    <row r="4888" spans="1:1" x14ac:dyDescent="0.35">
      <c r="A4888" s="21">
        <v>9724.5</v>
      </c>
    </row>
    <row r="4889" spans="1:1" x14ac:dyDescent="0.35">
      <c r="A4889" s="23">
        <v>6648.24</v>
      </c>
    </row>
    <row r="4890" spans="1:1" x14ac:dyDescent="0.35">
      <c r="A4890" s="23">
        <v>7008.48</v>
      </c>
    </row>
    <row r="4891" spans="1:1" x14ac:dyDescent="0.35">
      <c r="A4891" s="21">
        <v>9733.5</v>
      </c>
    </row>
    <row r="4892" spans="1:1" x14ac:dyDescent="0.35">
      <c r="A4892" s="23">
        <v>4751.49</v>
      </c>
    </row>
    <row r="4893" spans="1:1" x14ac:dyDescent="0.35">
      <c r="A4893" s="23">
        <v>6434.46</v>
      </c>
    </row>
    <row r="4894" spans="1:1" x14ac:dyDescent="0.35">
      <c r="A4894" s="21">
        <v>9742.5</v>
      </c>
    </row>
    <row r="4895" spans="1:1" x14ac:dyDescent="0.35">
      <c r="A4895" s="23">
        <v>-7325.739999999998</v>
      </c>
    </row>
    <row r="4896" spans="1:1" x14ac:dyDescent="0.35">
      <c r="A4896" s="23">
        <v>6187.5</v>
      </c>
    </row>
    <row r="4897" spans="1:1" x14ac:dyDescent="0.35">
      <c r="A4897" s="21">
        <v>9747</v>
      </c>
    </row>
    <row r="4898" spans="1:1" x14ac:dyDescent="0.35">
      <c r="A4898" s="23">
        <v>6855.6</v>
      </c>
    </row>
    <row r="4899" spans="1:1" x14ac:dyDescent="0.35">
      <c r="A4899" s="21">
        <v>9751.5</v>
      </c>
    </row>
    <row r="4900" spans="1:1" x14ac:dyDescent="0.35">
      <c r="A4900" s="23">
        <v>2274.09</v>
      </c>
    </row>
    <row r="4901" spans="1:1" x14ac:dyDescent="0.35">
      <c r="A4901" s="23">
        <v>4206.84</v>
      </c>
    </row>
    <row r="4902" spans="1:1" x14ac:dyDescent="0.35">
      <c r="A4902" s="21">
        <v>9756</v>
      </c>
    </row>
    <row r="4903" spans="1:1" x14ac:dyDescent="0.35">
      <c r="A4903" s="23">
        <v>6331.74</v>
      </c>
    </row>
    <row r="4904" spans="1:1" x14ac:dyDescent="0.35">
      <c r="A4904" s="21">
        <v>9760.5</v>
      </c>
    </row>
    <row r="4905" spans="1:1" x14ac:dyDescent="0.35">
      <c r="A4905" s="23">
        <v>5563.11</v>
      </c>
    </row>
    <row r="4906" spans="1:1" x14ac:dyDescent="0.35">
      <c r="A4906" s="21">
        <v>9762.75</v>
      </c>
    </row>
    <row r="4907" spans="1:1" x14ac:dyDescent="0.35">
      <c r="A4907" s="23">
        <v>-7347.5299999999988</v>
      </c>
    </row>
    <row r="4908" spans="1:1" x14ac:dyDescent="0.35">
      <c r="A4908" s="21">
        <v>9767.25</v>
      </c>
    </row>
    <row r="4909" spans="1:1" x14ac:dyDescent="0.35">
      <c r="A4909" s="23">
        <v>5569.86</v>
      </c>
    </row>
    <row r="4910" spans="1:1" x14ac:dyDescent="0.35">
      <c r="A4910" s="21">
        <v>9789.75</v>
      </c>
    </row>
    <row r="4911" spans="1:1" x14ac:dyDescent="0.35">
      <c r="A4911" s="23">
        <v>7889.67</v>
      </c>
    </row>
    <row r="4912" spans="1:1" x14ac:dyDescent="0.35">
      <c r="A4912" s="21">
        <v>9792</v>
      </c>
    </row>
    <row r="4913" spans="1:1" x14ac:dyDescent="0.35">
      <c r="A4913" s="23">
        <v>7087.2000000000007</v>
      </c>
    </row>
    <row r="4914" spans="1:1" x14ac:dyDescent="0.35">
      <c r="A4914" s="21">
        <v>9830.25</v>
      </c>
    </row>
    <row r="4915" spans="1:1" x14ac:dyDescent="0.35">
      <c r="A4915" s="23">
        <v>5098.5999999999995</v>
      </c>
    </row>
    <row r="4916" spans="1:1" x14ac:dyDescent="0.35">
      <c r="A4916" s="21">
        <v>9852.75</v>
      </c>
    </row>
    <row r="4917" spans="1:1" x14ac:dyDescent="0.35">
      <c r="A4917" s="23">
        <v>3621.99</v>
      </c>
    </row>
    <row r="4918" spans="1:1" x14ac:dyDescent="0.35">
      <c r="A4918" s="21">
        <v>9859.5</v>
      </c>
    </row>
    <row r="4919" spans="1:1" x14ac:dyDescent="0.35">
      <c r="A4919" s="23">
        <v>4787.7599999999993</v>
      </c>
    </row>
    <row r="4920" spans="1:1" x14ac:dyDescent="0.35">
      <c r="A4920" s="21">
        <v>9875.25</v>
      </c>
    </row>
    <row r="4921" spans="1:1" x14ac:dyDescent="0.35">
      <c r="A4921" s="23">
        <v>-1664.7299999999996</v>
      </c>
    </row>
    <row r="4922" spans="1:1" x14ac:dyDescent="0.35">
      <c r="A4922" s="23">
        <v>619.11000000000058</v>
      </c>
    </row>
    <row r="4923" spans="1:1" x14ac:dyDescent="0.35">
      <c r="A4923" s="23">
        <v>6404.48</v>
      </c>
    </row>
    <row r="4924" spans="1:1" x14ac:dyDescent="0.35">
      <c r="A4924" s="21">
        <v>9888.75</v>
      </c>
    </row>
    <row r="4925" spans="1:1" x14ac:dyDescent="0.35">
      <c r="A4925" s="23">
        <v>5908.58</v>
      </c>
    </row>
    <row r="4926" spans="1:1" x14ac:dyDescent="0.35">
      <c r="A4926" s="23">
        <v>6169.93</v>
      </c>
    </row>
    <row r="4927" spans="1:1" x14ac:dyDescent="0.35">
      <c r="A4927" s="21">
        <v>9891</v>
      </c>
    </row>
    <row r="4928" spans="1:1" x14ac:dyDescent="0.35">
      <c r="A4928" s="23">
        <v>6956.9400000000005</v>
      </c>
    </row>
    <row r="4929" spans="1:1" x14ac:dyDescent="0.35">
      <c r="A4929" s="21">
        <v>9897.75</v>
      </c>
    </row>
    <row r="4930" spans="1:1" x14ac:dyDescent="0.35">
      <c r="A4930" s="23">
        <v>6769.35</v>
      </c>
    </row>
    <row r="4931" spans="1:1" x14ac:dyDescent="0.35">
      <c r="A4931" s="21">
        <v>9931.5</v>
      </c>
    </row>
    <row r="4932" spans="1:1" x14ac:dyDescent="0.35">
      <c r="A4932" s="23">
        <v>2827.26</v>
      </c>
    </row>
    <row r="4933" spans="1:1" x14ac:dyDescent="0.35">
      <c r="A4933" s="21">
        <v>9945</v>
      </c>
    </row>
    <row r="4934" spans="1:1" x14ac:dyDescent="0.35">
      <c r="A4934" s="23">
        <v>8625.2999999999993</v>
      </c>
    </row>
    <row r="4935" spans="1:1" x14ac:dyDescent="0.35">
      <c r="A4935" s="21">
        <v>9967.5</v>
      </c>
    </row>
    <row r="4936" spans="1:1" x14ac:dyDescent="0.35">
      <c r="A4936" s="23">
        <v>6469.6</v>
      </c>
    </row>
    <row r="4937" spans="1:1" x14ac:dyDescent="0.35">
      <c r="A4937" s="21">
        <v>9990</v>
      </c>
    </row>
    <row r="4938" spans="1:1" x14ac:dyDescent="0.35">
      <c r="A4938" s="23">
        <v>4362.84</v>
      </c>
    </row>
    <row r="4939" spans="1:1" x14ac:dyDescent="0.35">
      <c r="A4939" s="21">
        <v>9996.75</v>
      </c>
    </row>
    <row r="4940" spans="1:1" x14ac:dyDescent="0.35">
      <c r="A4940" s="23">
        <v>7204.8899999999994</v>
      </c>
    </row>
    <row r="4941" spans="1:1" x14ac:dyDescent="0.35">
      <c r="A4941" s="21">
        <v>10012.5</v>
      </c>
    </row>
    <row r="4942" spans="1:1" x14ac:dyDescent="0.35">
      <c r="A4942" s="23">
        <v>1827.1800000000003</v>
      </c>
    </row>
    <row r="4943" spans="1:1" x14ac:dyDescent="0.35">
      <c r="A4943" s="21">
        <v>10021.5</v>
      </c>
    </row>
    <row r="4944" spans="1:1" x14ac:dyDescent="0.35">
      <c r="A4944" s="23">
        <v>6255.34</v>
      </c>
    </row>
    <row r="4945" spans="1:1" x14ac:dyDescent="0.35">
      <c r="A4945" s="21">
        <v>10026</v>
      </c>
    </row>
    <row r="4946" spans="1:1" x14ac:dyDescent="0.35">
      <c r="A4946" s="23">
        <v>6501.12</v>
      </c>
    </row>
    <row r="4947" spans="1:1" x14ac:dyDescent="0.35">
      <c r="A4947" s="21">
        <v>10028.25</v>
      </c>
    </row>
    <row r="4948" spans="1:1" x14ac:dyDescent="0.35">
      <c r="A4948" s="23">
        <v>4381.95</v>
      </c>
    </row>
    <row r="4949" spans="1:1" x14ac:dyDescent="0.35">
      <c r="A4949" s="21">
        <v>10032.75</v>
      </c>
    </row>
    <row r="4950" spans="1:1" x14ac:dyDescent="0.35">
      <c r="A4950" s="23">
        <v>7231.41</v>
      </c>
    </row>
    <row r="4951" spans="1:1" x14ac:dyDescent="0.35">
      <c r="A4951" s="21">
        <v>10039.5</v>
      </c>
    </row>
    <row r="4952" spans="1:1" x14ac:dyDescent="0.35">
      <c r="A4952" s="23">
        <v>3168.24</v>
      </c>
    </row>
    <row r="4953" spans="1:1" x14ac:dyDescent="0.35">
      <c r="A4953" s="21">
        <v>10048.5</v>
      </c>
    </row>
    <row r="4954" spans="1:1" x14ac:dyDescent="0.35">
      <c r="A4954" s="23">
        <v>5640.62</v>
      </c>
    </row>
    <row r="4955" spans="1:1" x14ac:dyDescent="0.35">
      <c r="A4955" s="21">
        <v>10050.75</v>
      </c>
    </row>
    <row r="4956" spans="1:1" x14ac:dyDescent="0.35">
      <c r="A4956" s="23">
        <v>6162.5599999999995</v>
      </c>
    </row>
    <row r="4957" spans="1:1" x14ac:dyDescent="0.35">
      <c r="A4957" s="21">
        <v>10053</v>
      </c>
    </row>
    <row r="4958" spans="1:1" x14ac:dyDescent="0.35">
      <c r="A4958" s="23">
        <v>-3158.0699999999997</v>
      </c>
    </row>
    <row r="4959" spans="1:1" x14ac:dyDescent="0.35">
      <c r="A4959" s="21">
        <v>10055.25</v>
      </c>
    </row>
    <row r="4960" spans="1:1" x14ac:dyDescent="0.35">
      <c r="A4960" s="23">
        <v>6514.91</v>
      </c>
    </row>
    <row r="4961" spans="1:1" x14ac:dyDescent="0.35">
      <c r="A4961" s="21">
        <v>10068.75</v>
      </c>
    </row>
    <row r="4962" spans="1:1" x14ac:dyDescent="0.35">
      <c r="A4962" s="23">
        <v>5221.5999999999995</v>
      </c>
    </row>
    <row r="4963" spans="1:1" x14ac:dyDescent="0.35">
      <c r="A4963" s="21">
        <v>10071</v>
      </c>
    </row>
    <row r="4964" spans="1:1" x14ac:dyDescent="0.35">
      <c r="A4964" s="23">
        <v>8857.2999999999993</v>
      </c>
    </row>
    <row r="4965" spans="1:1" x14ac:dyDescent="0.35">
      <c r="A4965" s="21">
        <v>10073.25</v>
      </c>
    </row>
    <row r="4966" spans="1:1" x14ac:dyDescent="0.35">
      <c r="A4966" s="23">
        <v>6354.85</v>
      </c>
    </row>
    <row r="4967" spans="1:1" x14ac:dyDescent="0.35">
      <c r="A4967" s="21">
        <v>10075.5</v>
      </c>
    </row>
    <row r="4968" spans="1:1" x14ac:dyDescent="0.35">
      <c r="A4968" s="23">
        <v>1578.0599999999995</v>
      </c>
    </row>
    <row r="4969" spans="1:1" x14ac:dyDescent="0.35">
      <c r="A4969" s="21">
        <v>10084.5</v>
      </c>
    </row>
    <row r="4970" spans="1:1" x14ac:dyDescent="0.35">
      <c r="A4970" s="23">
        <v>8809.85</v>
      </c>
    </row>
    <row r="4971" spans="1:1" x14ac:dyDescent="0.35">
      <c r="A4971" s="21">
        <v>10089</v>
      </c>
    </row>
    <row r="4972" spans="1:1" x14ac:dyDescent="0.35">
      <c r="A4972" s="23">
        <v>-3174.619999999999</v>
      </c>
    </row>
    <row r="4973" spans="1:1" x14ac:dyDescent="0.35">
      <c r="A4973" s="21">
        <v>10102.5</v>
      </c>
    </row>
    <row r="4974" spans="1:1" x14ac:dyDescent="0.35">
      <c r="A4974" s="23">
        <v>6191.12</v>
      </c>
    </row>
    <row r="4975" spans="1:1" x14ac:dyDescent="0.35">
      <c r="A4975" s="21">
        <v>10104.75</v>
      </c>
    </row>
    <row r="4976" spans="1:1" x14ac:dyDescent="0.35">
      <c r="A4976" s="23">
        <v>6559.51</v>
      </c>
    </row>
    <row r="4977" spans="1:1" x14ac:dyDescent="0.35">
      <c r="A4977" s="21">
        <v>10107</v>
      </c>
    </row>
    <row r="4978" spans="1:1" x14ac:dyDescent="0.35">
      <c r="A4978" s="23">
        <v>8888</v>
      </c>
    </row>
    <row r="4979" spans="1:1" x14ac:dyDescent="0.35">
      <c r="A4979" s="21">
        <v>10111.5</v>
      </c>
    </row>
    <row r="4980" spans="1:1" x14ac:dyDescent="0.35">
      <c r="A4980" s="23">
        <v>3651.75</v>
      </c>
    </row>
    <row r="4981" spans="1:1" x14ac:dyDescent="0.35">
      <c r="A4981" s="21">
        <v>10120.5</v>
      </c>
    </row>
    <row r="4982" spans="1:1" x14ac:dyDescent="0.35">
      <c r="A4982" s="23">
        <v>5246.4</v>
      </c>
    </row>
    <row r="4983" spans="1:1" x14ac:dyDescent="0.35">
      <c r="A4983" s="21">
        <v>10122.75</v>
      </c>
    </row>
    <row r="4984" spans="1:1" x14ac:dyDescent="0.35">
      <c r="A4984" s="23">
        <v>6502.66</v>
      </c>
    </row>
    <row r="4985" spans="1:1" x14ac:dyDescent="0.35">
      <c r="A4985" s="21">
        <v>10127.25</v>
      </c>
    </row>
    <row r="4986" spans="1:1" x14ac:dyDescent="0.35">
      <c r="A4986" s="23">
        <v>3628.45</v>
      </c>
    </row>
    <row r="4987" spans="1:1" x14ac:dyDescent="0.35">
      <c r="A4987" s="21">
        <v>10143</v>
      </c>
    </row>
    <row r="4988" spans="1:1" x14ac:dyDescent="0.35">
      <c r="A4988" s="23">
        <v>8442.84</v>
      </c>
    </row>
    <row r="4989" spans="1:1" x14ac:dyDescent="0.35">
      <c r="A4989" s="21">
        <v>10145.25</v>
      </c>
    </row>
    <row r="4990" spans="1:1" x14ac:dyDescent="0.35">
      <c r="A4990" s="23">
        <v>6584.23</v>
      </c>
    </row>
    <row r="4991" spans="1:1" x14ac:dyDescent="0.35">
      <c r="A4991" s="21">
        <v>10147.5</v>
      </c>
    </row>
    <row r="4992" spans="1:1" x14ac:dyDescent="0.35">
      <c r="A4992" s="23">
        <v>6645.06</v>
      </c>
    </row>
    <row r="4993" spans="1:1" x14ac:dyDescent="0.35">
      <c r="A4993" s="23">
        <v>8923.2000000000007</v>
      </c>
    </row>
    <row r="4994" spans="1:1" x14ac:dyDescent="0.35">
      <c r="A4994" s="21">
        <v>10152</v>
      </c>
    </row>
    <row r="4995" spans="1:1" x14ac:dyDescent="0.35">
      <c r="A4995" s="23">
        <v>8927.7000000000007</v>
      </c>
    </row>
    <row r="4996" spans="1:1" x14ac:dyDescent="0.35">
      <c r="A4996" s="21">
        <v>10154.25</v>
      </c>
    </row>
    <row r="4997" spans="1:1" x14ac:dyDescent="0.35">
      <c r="A4997" s="23">
        <v>7350.09</v>
      </c>
    </row>
    <row r="4998" spans="1:1" x14ac:dyDescent="0.35">
      <c r="A4998" s="21">
        <v>10176.75</v>
      </c>
    </row>
    <row r="4999" spans="1:1" x14ac:dyDescent="0.35">
      <c r="A4999" s="23">
        <v>4940.6099999999997</v>
      </c>
    </row>
    <row r="5000" spans="1:1" x14ac:dyDescent="0.35">
      <c r="A5000" s="21">
        <v>10183.5</v>
      </c>
    </row>
    <row r="5001" spans="1:1" x14ac:dyDescent="0.35">
      <c r="A5001" s="23">
        <v>8278.3799999999992</v>
      </c>
    </row>
    <row r="5002" spans="1:1" x14ac:dyDescent="0.35">
      <c r="A5002" s="21">
        <v>10188</v>
      </c>
    </row>
    <row r="5003" spans="1:1" x14ac:dyDescent="0.35">
      <c r="A5003" s="23">
        <v>8764.9500000000007</v>
      </c>
    </row>
    <row r="5004" spans="1:1" x14ac:dyDescent="0.35">
      <c r="A5004" s="21">
        <v>10190.25</v>
      </c>
    </row>
    <row r="5005" spans="1:1" x14ac:dyDescent="0.35">
      <c r="A5005" s="23">
        <v>3203.2499999999991</v>
      </c>
    </row>
    <row r="5006" spans="1:1" x14ac:dyDescent="0.35">
      <c r="A5006" s="21">
        <v>10197</v>
      </c>
    </row>
    <row r="5007" spans="1:1" x14ac:dyDescent="0.35">
      <c r="A5007" s="23">
        <v>3220.4699999999993</v>
      </c>
    </row>
    <row r="5008" spans="1:1" x14ac:dyDescent="0.35">
      <c r="A5008" s="21">
        <v>10203.75</v>
      </c>
    </row>
    <row r="5009" spans="1:1" x14ac:dyDescent="0.35">
      <c r="A5009" s="23">
        <v>6369.21</v>
      </c>
    </row>
    <row r="5010" spans="1:1" x14ac:dyDescent="0.35">
      <c r="A5010" s="21">
        <v>10210.5</v>
      </c>
    </row>
    <row r="5011" spans="1:1" x14ac:dyDescent="0.35">
      <c r="A5011" s="23">
        <v>6445.99</v>
      </c>
    </row>
    <row r="5012" spans="1:1" x14ac:dyDescent="0.35">
      <c r="A5012" s="21">
        <v>10217.25</v>
      </c>
    </row>
    <row r="5013" spans="1:1" x14ac:dyDescent="0.35">
      <c r="A5013" s="23">
        <v>-3214.5299999999988</v>
      </c>
    </row>
    <row r="5014" spans="1:1" x14ac:dyDescent="0.35">
      <c r="A5014" s="23">
        <v>3267.6500000000005</v>
      </c>
    </row>
    <row r="5015" spans="1:1" x14ac:dyDescent="0.35">
      <c r="A5015" s="21">
        <v>10233</v>
      </c>
    </row>
    <row r="5016" spans="1:1" x14ac:dyDescent="0.35">
      <c r="A5016" s="23">
        <v>3902.2</v>
      </c>
    </row>
    <row r="5017" spans="1:1" x14ac:dyDescent="0.35">
      <c r="A5017" s="21">
        <v>10242</v>
      </c>
    </row>
    <row r="5018" spans="1:1" x14ac:dyDescent="0.35">
      <c r="A5018" s="23">
        <v>-1718.3799999999992</v>
      </c>
    </row>
    <row r="5019" spans="1:1" x14ac:dyDescent="0.35">
      <c r="A5019" s="21">
        <v>10244.25</v>
      </c>
    </row>
    <row r="5020" spans="1:1" x14ac:dyDescent="0.35">
      <c r="A5020" s="23">
        <v>4629.99</v>
      </c>
    </row>
    <row r="5021" spans="1:1" x14ac:dyDescent="0.35">
      <c r="A5021" s="21">
        <v>10260</v>
      </c>
    </row>
    <row r="5022" spans="1:1" x14ac:dyDescent="0.35">
      <c r="A5022" s="23">
        <v>-1477.4399999999987</v>
      </c>
    </row>
    <row r="5023" spans="1:1" x14ac:dyDescent="0.35">
      <c r="A5023" s="21">
        <v>10266.75</v>
      </c>
    </row>
    <row r="5024" spans="1:1" x14ac:dyDescent="0.35">
      <c r="A5024" s="23">
        <v>8753.6</v>
      </c>
    </row>
    <row r="5025" spans="1:1" x14ac:dyDescent="0.35">
      <c r="A5025" s="23">
        <v>8970.9</v>
      </c>
    </row>
    <row r="5026" spans="1:1" x14ac:dyDescent="0.35">
      <c r="A5026" s="21">
        <v>10275.75</v>
      </c>
    </row>
    <row r="5027" spans="1:1" x14ac:dyDescent="0.35">
      <c r="A5027" s="23">
        <v>-3229.6000000000004</v>
      </c>
    </row>
    <row r="5028" spans="1:1" x14ac:dyDescent="0.35">
      <c r="A5028" s="21">
        <v>10284.75</v>
      </c>
    </row>
    <row r="5029" spans="1:1" x14ac:dyDescent="0.35">
      <c r="A5029" s="23">
        <v>5771.67</v>
      </c>
    </row>
    <row r="5030" spans="1:1" x14ac:dyDescent="0.35">
      <c r="A5030" s="21">
        <v>10302.75</v>
      </c>
    </row>
    <row r="5031" spans="1:1" x14ac:dyDescent="0.35">
      <c r="A5031" s="23">
        <v>9059.9</v>
      </c>
    </row>
    <row r="5032" spans="1:1" x14ac:dyDescent="0.35">
      <c r="A5032" s="21">
        <v>10307.25</v>
      </c>
    </row>
    <row r="5033" spans="1:1" x14ac:dyDescent="0.35">
      <c r="A5033" s="23">
        <v>6136.0700000000006</v>
      </c>
    </row>
    <row r="5034" spans="1:1" x14ac:dyDescent="0.35">
      <c r="A5034" s="21">
        <v>10316.25</v>
      </c>
    </row>
    <row r="5035" spans="1:1" x14ac:dyDescent="0.35">
      <c r="A5035" s="23">
        <v>6227.15</v>
      </c>
    </row>
    <row r="5036" spans="1:1" x14ac:dyDescent="0.35">
      <c r="A5036" s="21">
        <v>10325.25</v>
      </c>
    </row>
    <row r="5037" spans="1:1" x14ac:dyDescent="0.35">
      <c r="A5037" s="23">
        <v>3940.05</v>
      </c>
    </row>
    <row r="5038" spans="1:1" x14ac:dyDescent="0.35">
      <c r="A5038" s="21">
        <v>10329.75</v>
      </c>
    </row>
    <row r="5039" spans="1:1" x14ac:dyDescent="0.35">
      <c r="A5039" s="23">
        <v>8959.7000000000007</v>
      </c>
    </row>
    <row r="5040" spans="1:1" x14ac:dyDescent="0.35">
      <c r="A5040" s="21">
        <v>10338.75</v>
      </c>
    </row>
    <row r="5041" spans="1:1" x14ac:dyDescent="0.35">
      <c r="A5041" s="23">
        <v>3575.3</v>
      </c>
    </row>
    <row r="5042" spans="1:1" x14ac:dyDescent="0.35">
      <c r="A5042" s="21">
        <v>10341</v>
      </c>
    </row>
    <row r="5043" spans="1:1" x14ac:dyDescent="0.35">
      <c r="A5043" s="23">
        <v>-3248.4300000000003</v>
      </c>
    </row>
    <row r="5044" spans="1:1" x14ac:dyDescent="0.35">
      <c r="A5044" s="23">
        <v>5010.75</v>
      </c>
    </row>
    <row r="5045" spans="1:1" x14ac:dyDescent="0.35">
      <c r="A5045" s="21">
        <v>10361.25</v>
      </c>
    </row>
    <row r="5046" spans="1:1" x14ac:dyDescent="0.35">
      <c r="A5046" s="23">
        <v>7085.91</v>
      </c>
    </row>
    <row r="5047" spans="1:1" x14ac:dyDescent="0.35">
      <c r="A5047" s="21">
        <v>10365.75</v>
      </c>
    </row>
    <row r="5048" spans="1:1" x14ac:dyDescent="0.35">
      <c r="A5048" s="23">
        <v>6353.8799999999992</v>
      </c>
    </row>
    <row r="5049" spans="1:1" x14ac:dyDescent="0.35">
      <c r="A5049" s="21">
        <v>10368</v>
      </c>
    </row>
    <row r="5050" spans="1:1" x14ac:dyDescent="0.35">
      <c r="A5050" s="23">
        <v>2534.4000000000005</v>
      </c>
    </row>
    <row r="5051" spans="1:1" x14ac:dyDescent="0.35">
      <c r="A5051" s="21">
        <v>10374.75</v>
      </c>
    </row>
    <row r="5052" spans="1:1" x14ac:dyDescent="0.35">
      <c r="A5052" s="23">
        <v>2416.83</v>
      </c>
    </row>
    <row r="5053" spans="1:1" x14ac:dyDescent="0.35">
      <c r="A5053" s="21">
        <v>10392.75</v>
      </c>
    </row>
    <row r="5054" spans="1:1" x14ac:dyDescent="0.35">
      <c r="A5054" s="23">
        <v>4535.91</v>
      </c>
    </row>
    <row r="5055" spans="1:1" x14ac:dyDescent="0.35">
      <c r="A5055" s="21">
        <v>10395</v>
      </c>
    </row>
    <row r="5056" spans="1:1" x14ac:dyDescent="0.35">
      <c r="A5056" s="23">
        <v>6375.4</v>
      </c>
    </row>
    <row r="5057" spans="1:1" x14ac:dyDescent="0.35">
      <c r="A5057" s="21">
        <v>10397.25</v>
      </c>
    </row>
    <row r="5058" spans="1:1" x14ac:dyDescent="0.35">
      <c r="A5058" s="23">
        <v>7496.37</v>
      </c>
    </row>
    <row r="5059" spans="1:1" x14ac:dyDescent="0.35">
      <c r="A5059" s="21">
        <v>10399.5</v>
      </c>
    </row>
    <row r="5060" spans="1:1" x14ac:dyDescent="0.35">
      <c r="A5060" s="23">
        <v>3757.92</v>
      </c>
    </row>
    <row r="5061" spans="1:1" x14ac:dyDescent="0.35">
      <c r="A5061" s="21">
        <v>10424.25</v>
      </c>
    </row>
    <row r="5062" spans="1:1" x14ac:dyDescent="0.35">
      <c r="A5062" s="23">
        <v>3281.0699999999997</v>
      </c>
    </row>
    <row r="5063" spans="1:1" x14ac:dyDescent="0.35">
      <c r="A5063" s="21">
        <v>10431</v>
      </c>
    </row>
    <row r="5064" spans="1:1" x14ac:dyDescent="0.35">
      <c r="A5064" s="23">
        <v>8976.15</v>
      </c>
    </row>
    <row r="5065" spans="1:1" x14ac:dyDescent="0.35">
      <c r="A5065" s="21">
        <v>10435.5</v>
      </c>
    </row>
    <row r="5066" spans="1:1" x14ac:dyDescent="0.35">
      <c r="A5066" s="23">
        <v>4303.3799999999992</v>
      </c>
    </row>
    <row r="5067" spans="1:1" x14ac:dyDescent="0.35">
      <c r="A5067" s="21">
        <v>10471.5</v>
      </c>
    </row>
    <row r="5068" spans="1:1" x14ac:dyDescent="0.35">
      <c r="A5068" s="23">
        <v>-2139.7799999999988</v>
      </c>
    </row>
    <row r="5069" spans="1:1" x14ac:dyDescent="0.35">
      <c r="A5069" s="21">
        <v>10473.75</v>
      </c>
    </row>
    <row r="5070" spans="1:1" x14ac:dyDescent="0.35">
      <c r="A5070" s="23">
        <v>5089.6499999999996</v>
      </c>
    </row>
    <row r="5071" spans="1:1" x14ac:dyDescent="0.35">
      <c r="A5071" s="21">
        <v>10489.5</v>
      </c>
    </row>
    <row r="5072" spans="1:1" x14ac:dyDescent="0.35">
      <c r="A5072" s="23">
        <v>7856.46</v>
      </c>
    </row>
    <row r="5073" spans="1:1" x14ac:dyDescent="0.35">
      <c r="A5073" s="21">
        <v>10527.75</v>
      </c>
    </row>
    <row r="5074" spans="1:1" x14ac:dyDescent="0.35">
      <c r="A5074" s="23">
        <v>3835.3500000000004</v>
      </c>
    </row>
    <row r="5075" spans="1:1" x14ac:dyDescent="0.35">
      <c r="A5075" s="21">
        <v>10545.75</v>
      </c>
    </row>
    <row r="5076" spans="1:1" x14ac:dyDescent="0.35">
      <c r="A5076" s="23">
        <v>4471.99</v>
      </c>
    </row>
    <row r="5077" spans="1:1" x14ac:dyDescent="0.35">
      <c r="A5077" s="23">
        <v>7311.0300000000007</v>
      </c>
    </row>
    <row r="5078" spans="1:1" x14ac:dyDescent="0.35">
      <c r="A5078" s="21">
        <v>10548</v>
      </c>
    </row>
    <row r="5079" spans="1:1" x14ac:dyDescent="0.35">
      <c r="A5079" s="23">
        <v>1578.8000000000011</v>
      </c>
    </row>
    <row r="5080" spans="1:1" x14ac:dyDescent="0.35">
      <c r="A5080" s="21">
        <v>10550.25</v>
      </c>
    </row>
    <row r="5081" spans="1:1" x14ac:dyDescent="0.35">
      <c r="A5081" s="23">
        <v>6662.0599999999995</v>
      </c>
    </row>
    <row r="5082" spans="1:1" x14ac:dyDescent="0.35">
      <c r="A5082" s="21">
        <v>10552.5</v>
      </c>
    </row>
    <row r="5083" spans="1:1" x14ac:dyDescent="0.35">
      <c r="A5083" s="23">
        <v>6658.14</v>
      </c>
    </row>
    <row r="5084" spans="1:1" x14ac:dyDescent="0.35">
      <c r="A5084" s="21">
        <v>10554.75</v>
      </c>
    </row>
    <row r="5085" spans="1:1" x14ac:dyDescent="0.35">
      <c r="A5085" s="23">
        <v>5548.1900000000005</v>
      </c>
    </row>
    <row r="5086" spans="1:1" x14ac:dyDescent="0.35">
      <c r="A5086" s="21">
        <v>10559.25</v>
      </c>
    </row>
    <row r="5087" spans="1:1" x14ac:dyDescent="0.35">
      <c r="A5087" s="23">
        <v>298.05000000000109</v>
      </c>
    </row>
    <row r="5088" spans="1:1" x14ac:dyDescent="0.35">
      <c r="A5088" s="21">
        <v>10568.25</v>
      </c>
    </row>
    <row r="5089" spans="1:1" x14ac:dyDescent="0.35">
      <c r="A5089" s="23">
        <v>7435.11</v>
      </c>
    </row>
    <row r="5090" spans="1:1" x14ac:dyDescent="0.35">
      <c r="A5090" s="21">
        <v>10577.25</v>
      </c>
    </row>
    <row r="5091" spans="1:1" x14ac:dyDescent="0.35">
      <c r="A5091" s="23">
        <v>3382.8500000000004</v>
      </c>
    </row>
    <row r="5092" spans="1:1" x14ac:dyDescent="0.35">
      <c r="A5092" s="21">
        <v>10593</v>
      </c>
    </row>
    <row r="5093" spans="1:1" x14ac:dyDescent="0.35">
      <c r="A5093" s="23">
        <v>9254.75</v>
      </c>
    </row>
    <row r="5094" spans="1:1" x14ac:dyDescent="0.35">
      <c r="A5094" s="21">
        <v>10606.5</v>
      </c>
    </row>
    <row r="5095" spans="1:1" x14ac:dyDescent="0.35">
      <c r="A5095" s="23">
        <v>7648.74</v>
      </c>
    </row>
    <row r="5096" spans="1:1" x14ac:dyDescent="0.35">
      <c r="A5096" s="21">
        <v>10611</v>
      </c>
    </row>
    <row r="5097" spans="1:1" x14ac:dyDescent="0.35">
      <c r="A5097" s="23">
        <v>3835.4399999999996</v>
      </c>
    </row>
    <row r="5098" spans="1:1" x14ac:dyDescent="0.35">
      <c r="A5098" s="21">
        <v>10620</v>
      </c>
    </row>
    <row r="5099" spans="1:1" x14ac:dyDescent="0.35">
      <c r="A5099" s="23">
        <v>495.60000000000036</v>
      </c>
    </row>
    <row r="5100" spans="1:1" x14ac:dyDescent="0.35">
      <c r="A5100" s="23">
        <v>9212.85</v>
      </c>
    </row>
    <row r="5101" spans="1:1" x14ac:dyDescent="0.35">
      <c r="A5101" s="21">
        <v>10626.75</v>
      </c>
    </row>
    <row r="5102" spans="1:1" x14ac:dyDescent="0.35">
      <c r="A5102" s="23">
        <v>-5337.9400000000005</v>
      </c>
    </row>
    <row r="5103" spans="1:1" x14ac:dyDescent="0.35">
      <c r="A5103" s="21">
        <v>10629</v>
      </c>
    </row>
    <row r="5104" spans="1:1" x14ac:dyDescent="0.35">
      <c r="A5104" s="23">
        <v>4264.95</v>
      </c>
    </row>
    <row r="5105" spans="1:1" x14ac:dyDescent="0.35">
      <c r="A5105" s="21">
        <v>10631.25</v>
      </c>
    </row>
    <row r="5106" spans="1:1" x14ac:dyDescent="0.35">
      <c r="A5106" s="23">
        <v>3870.21</v>
      </c>
    </row>
    <row r="5107" spans="1:1" x14ac:dyDescent="0.35">
      <c r="A5107" s="21">
        <v>10633.5</v>
      </c>
    </row>
    <row r="5108" spans="1:1" x14ac:dyDescent="0.35">
      <c r="A5108" s="23">
        <v>-578.39999999999964</v>
      </c>
    </row>
    <row r="5109" spans="1:1" x14ac:dyDescent="0.35">
      <c r="A5109" s="21">
        <v>10660.5</v>
      </c>
    </row>
    <row r="5110" spans="1:1" x14ac:dyDescent="0.35">
      <c r="A5110" s="23">
        <v>4650.54</v>
      </c>
    </row>
    <row r="5111" spans="1:1" x14ac:dyDescent="0.35">
      <c r="A5111" s="21">
        <v>10671.75</v>
      </c>
    </row>
    <row r="5112" spans="1:1" x14ac:dyDescent="0.35">
      <c r="A5112" s="23">
        <v>6914.9699999999993</v>
      </c>
    </row>
    <row r="5113" spans="1:1" x14ac:dyDescent="0.35">
      <c r="A5113" s="21">
        <v>10674</v>
      </c>
    </row>
    <row r="5114" spans="1:1" x14ac:dyDescent="0.35">
      <c r="A5114" s="23">
        <v>9386.1</v>
      </c>
    </row>
    <row r="5115" spans="1:1" x14ac:dyDescent="0.35">
      <c r="A5115" s="21">
        <v>10680.75</v>
      </c>
    </row>
    <row r="5116" spans="1:1" x14ac:dyDescent="0.35">
      <c r="A5116" s="23">
        <v>9263</v>
      </c>
    </row>
    <row r="5117" spans="1:1" x14ac:dyDescent="0.35">
      <c r="A5117" s="21">
        <v>10694.25</v>
      </c>
    </row>
    <row r="5118" spans="1:1" x14ac:dyDescent="0.35">
      <c r="A5118" s="23">
        <v>7463.89</v>
      </c>
    </row>
    <row r="5119" spans="1:1" x14ac:dyDescent="0.35">
      <c r="A5119" s="23">
        <v>7523.1900000000005</v>
      </c>
    </row>
    <row r="5120" spans="1:1" x14ac:dyDescent="0.35">
      <c r="A5120" s="21">
        <v>10698.75</v>
      </c>
    </row>
    <row r="5121" spans="1:1" x14ac:dyDescent="0.35">
      <c r="A5121" s="23">
        <v>3366.5099999999993</v>
      </c>
    </row>
    <row r="5122" spans="1:1" x14ac:dyDescent="0.35">
      <c r="A5122" s="21">
        <v>10707.75</v>
      </c>
    </row>
    <row r="5123" spans="1:1" x14ac:dyDescent="0.35">
      <c r="A5123" s="23">
        <v>676.05000000000109</v>
      </c>
    </row>
    <row r="5124" spans="1:1" x14ac:dyDescent="0.35">
      <c r="A5124" s="21">
        <v>10714.5</v>
      </c>
    </row>
    <row r="5125" spans="1:1" x14ac:dyDescent="0.35">
      <c r="A5125" s="23">
        <v>6760.38</v>
      </c>
    </row>
    <row r="5126" spans="1:1" x14ac:dyDescent="0.35">
      <c r="A5126" s="21">
        <v>10725.75</v>
      </c>
    </row>
    <row r="5127" spans="1:1" x14ac:dyDescent="0.35">
      <c r="A5127" s="23">
        <v>4840.2299999999996</v>
      </c>
    </row>
    <row r="5128" spans="1:1" x14ac:dyDescent="0.35">
      <c r="A5128" s="21">
        <v>10728</v>
      </c>
    </row>
    <row r="5129" spans="1:1" x14ac:dyDescent="0.35">
      <c r="A5129" s="23">
        <v>-8063.880000000001</v>
      </c>
    </row>
    <row r="5130" spans="1:1" x14ac:dyDescent="0.35">
      <c r="A5130" s="21">
        <v>10741.5</v>
      </c>
    </row>
    <row r="5131" spans="1:1" x14ac:dyDescent="0.35">
      <c r="A5131" s="23">
        <v>6282.74</v>
      </c>
    </row>
    <row r="5132" spans="1:1" x14ac:dyDescent="0.35">
      <c r="A5132" s="21">
        <v>10743.75</v>
      </c>
    </row>
    <row r="5133" spans="1:1" x14ac:dyDescent="0.35">
      <c r="A5133" s="23">
        <v>2624.55</v>
      </c>
    </row>
    <row r="5134" spans="1:1" x14ac:dyDescent="0.35">
      <c r="A5134" s="21">
        <v>10750.5</v>
      </c>
    </row>
    <row r="5135" spans="1:1" x14ac:dyDescent="0.35">
      <c r="A5135" s="23">
        <v>6979.08</v>
      </c>
    </row>
    <row r="5136" spans="1:1" x14ac:dyDescent="0.35">
      <c r="A5136" s="21">
        <v>10752.75</v>
      </c>
    </row>
    <row r="5137" spans="1:1" x14ac:dyDescent="0.35">
      <c r="A5137" s="23">
        <v>4835.3</v>
      </c>
    </row>
    <row r="5138" spans="1:1" x14ac:dyDescent="0.35">
      <c r="A5138" s="21">
        <v>10761.75</v>
      </c>
    </row>
    <row r="5139" spans="1:1" x14ac:dyDescent="0.35">
      <c r="A5139" s="23">
        <v>8675.19</v>
      </c>
    </row>
    <row r="5140" spans="1:1" x14ac:dyDescent="0.35">
      <c r="A5140" s="21">
        <v>10775.25</v>
      </c>
    </row>
    <row r="5141" spans="1:1" x14ac:dyDescent="0.35">
      <c r="A5141" s="23">
        <v>6414.71</v>
      </c>
    </row>
    <row r="5142" spans="1:1" x14ac:dyDescent="0.35">
      <c r="A5142" s="21">
        <v>10784.25</v>
      </c>
    </row>
    <row r="5143" spans="1:1" x14ac:dyDescent="0.35">
      <c r="A5143" s="23">
        <v>4973.6099999999997</v>
      </c>
    </row>
    <row r="5144" spans="1:1" x14ac:dyDescent="0.35">
      <c r="A5144" s="21">
        <v>10793.25</v>
      </c>
    </row>
    <row r="5145" spans="1:1" x14ac:dyDescent="0.35">
      <c r="A5145" s="23">
        <v>5244.75</v>
      </c>
    </row>
    <row r="5146" spans="1:1" x14ac:dyDescent="0.35">
      <c r="A5146" s="23">
        <v>7593.75</v>
      </c>
    </row>
    <row r="5147" spans="1:1" x14ac:dyDescent="0.35">
      <c r="A5147" s="21">
        <v>10813.5</v>
      </c>
    </row>
    <row r="5148" spans="1:1" x14ac:dyDescent="0.35">
      <c r="A5148" s="23">
        <v>1976.1000000000004</v>
      </c>
    </row>
    <row r="5149" spans="1:1" x14ac:dyDescent="0.35">
      <c r="A5149" s="21">
        <v>10820.25</v>
      </c>
    </row>
    <row r="5150" spans="1:1" x14ac:dyDescent="0.35">
      <c r="A5150" s="23">
        <v>5752.65</v>
      </c>
    </row>
    <row r="5151" spans="1:1" x14ac:dyDescent="0.35">
      <c r="A5151" s="21">
        <v>10836</v>
      </c>
    </row>
    <row r="5152" spans="1:1" x14ac:dyDescent="0.35">
      <c r="A5152" s="23">
        <v>6185.5499999999993</v>
      </c>
    </row>
    <row r="5153" spans="1:1" x14ac:dyDescent="0.35">
      <c r="A5153" s="21">
        <v>10854</v>
      </c>
    </row>
    <row r="5154" spans="1:1" x14ac:dyDescent="0.35">
      <c r="A5154" s="23">
        <v>9483.9500000000007</v>
      </c>
    </row>
    <row r="5155" spans="1:1" x14ac:dyDescent="0.35">
      <c r="A5155" s="21">
        <v>10878.75</v>
      </c>
    </row>
    <row r="5156" spans="1:1" x14ac:dyDescent="0.35">
      <c r="A5156" s="23">
        <v>7845.15</v>
      </c>
    </row>
    <row r="5157" spans="1:1" x14ac:dyDescent="0.35">
      <c r="A5157" s="21">
        <v>10894.5</v>
      </c>
    </row>
    <row r="5158" spans="1:1" x14ac:dyDescent="0.35">
      <c r="A5158" s="23">
        <v>6796.96</v>
      </c>
    </row>
    <row r="5159" spans="1:1" x14ac:dyDescent="0.35">
      <c r="A5159" s="23">
        <v>7312.4400000000005</v>
      </c>
    </row>
    <row r="5160" spans="1:1" x14ac:dyDescent="0.35">
      <c r="A5160" s="21">
        <v>10899</v>
      </c>
    </row>
    <row r="5161" spans="1:1" x14ac:dyDescent="0.35">
      <c r="A5161" s="23">
        <v>5589.63</v>
      </c>
    </row>
    <row r="5162" spans="1:1" x14ac:dyDescent="0.35">
      <c r="A5162" s="21">
        <v>10919.25</v>
      </c>
    </row>
    <row r="5163" spans="1:1" x14ac:dyDescent="0.35">
      <c r="A5163" s="23">
        <v>5740.05</v>
      </c>
    </row>
    <row r="5164" spans="1:1" x14ac:dyDescent="0.35">
      <c r="A5164" s="23">
        <v>7468.53</v>
      </c>
    </row>
    <row r="5165" spans="1:1" x14ac:dyDescent="0.35">
      <c r="A5165" s="21">
        <v>10926</v>
      </c>
    </row>
    <row r="5166" spans="1:1" x14ac:dyDescent="0.35">
      <c r="A5166" s="23">
        <v>7224.0599999999995</v>
      </c>
    </row>
    <row r="5167" spans="1:1" x14ac:dyDescent="0.35">
      <c r="A5167" s="21">
        <v>10932.75</v>
      </c>
    </row>
    <row r="5168" spans="1:1" x14ac:dyDescent="0.35">
      <c r="A5168" s="23">
        <v>7690.59</v>
      </c>
    </row>
    <row r="5169" spans="1:1" x14ac:dyDescent="0.35">
      <c r="A5169" s="21">
        <v>10941.75</v>
      </c>
    </row>
    <row r="5170" spans="1:1" x14ac:dyDescent="0.35">
      <c r="A5170" s="23">
        <v>9330.5499999999993</v>
      </c>
    </row>
    <row r="5171" spans="1:1" x14ac:dyDescent="0.35">
      <c r="A5171" s="21">
        <v>10948.5</v>
      </c>
    </row>
    <row r="5172" spans="1:1" x14ac:dyDescent="0.35">
      <c r="A5172" s="23">
        <v>5677.8499999999995</v>
      </c>
    </row>
    <row r="5173" spans="1:1" x14ac:dyDescent="0.35">
      <c r="A5173" s="21">
        <v>10962</v>
      </c>
    </row>
    <row r="5174" spans="1:1" x14ac:dyDescent="0.35">
      <c r="A5174" s="23">
        <v>5133.87</v>
      </c>
    </row>
    <row r="5175" spans="1:1" x14ac:dyDescent="0.35">
      <c r="A5175" s="21">
        <v>10968.75</v>
      </c>
    </row>
    <row r="5176" spans="1:1" x14ac:dyDescent="0.35">
      <c r="A5176" s="23">
        <v>7360.39</v>
      </c>
    </row>
    <row r="5177" spans="1:1" x14ac:dyDescent="0.35">
      <c r="A5177" s="21">
        <v>10971</v>
      </c>
    </row>
    <row r="5178" spans="1:1" x14ac:dyDescent="0.35">
      <c r="A5178" s="23">
        <v>1641.3999999999996</v>
      </c>
    </row>
    <row r="5179" spans="1:1" x14ac:dyDescent="0.35">
      <c r="A5179" s="23">
        <v>4362.42</v>
      </c>
    </row>
    <row r="5180" spans="1:1" x14ac:dyDescent="0.35">
      <c r="A5180" s="23">
        <v>7120.68</v>
      </c>
    </row>
    <row r="5181" spans="1:1" x14ac:dyDescent="0.35">
      <c r="A5181" s="21">
        <v>10973.25</v>
      </c>
    </row>
    <row r="5182" spans="1:1" x14ac:dyDescent="0.35">
      <c r="A5182" s="23">
        <v>9356.75</v>
      </c>
    </row>
    <row r="5183" spans="1:1" x14ac:dyDescent="0.35">
      <c r="A5183" s="21">
        <v>10977.75</v>
      </c>
    </row>
    <row r="5184" spans="1:1" x14ac:dyDescent="0.35">
      <c r="A5184" s="23">
        <v>4525.0499999999993</v>
      </c>
    </row>
    <row r="5185" spans="1:1" x14ac:dyDescent="0.35">
      <c r="A5185" s="21">
        <v>10984.5</v>
      </c>
    </row>
    <row r="5186" spans="1:1" x14ac:dyDescent="0.35">
      <c r="A5186" s="23">
        <v>5061.33</v>
      </c>
    </row>
    <row r="5187" spans="1:1" x14ac:dyDescent="0.35">
      <c r="A5187" s="21">
        <v>10986.75</v>
      </c>
    </row>
    <row r="5188" spans="1:1" x14ac:dyDescent="0.35">
      <c r="A5188" s="23">
        <v>3474.3</v>
      </c>
    </row>
    <row r="5189" spans="1:1" x14ac:dyDescent="0.35">
      <c r="A5189" s="21">
        <v>10998</v>
      </c>
    </row>
    <row r="5190" spans="1:1" x14ac:dyDescent="0.35">
      <c r="A5190" s="23">
        <v>7736.8799999999992</v>
      </c>
    </row>
    <row r="5191" spans="1:1" x14ac:dyDescent="0.35">
      <c r="A5191" s="21">
        <v>11027.25</v>
      </c>
    </row>
    <row r="5192" spans="1:1" x14ac:dyDescent="0.35">
      <c r="A5192" s="23">
        <v>5355.45</v>
      </c>
    </row>
    <row r="5193" spans="1:1" x14ac:dyDescent="0.35">
      <c r="A5193" s="21">
        <v>11054.25</v>
      </c>
    </row>
    <row r="5194" spans="1:1" x14ac:dyDescent="0.35">
      <c r="A5194" s="23">
        <v>6898.85</v>
      </c>
    </row>
    <row r="5195" spans="1:1" x14ac:dyDescent="0.35">
      <c r="A5195" s="21">
        <v>11056.5</v>
      </c>
    </row>
    <row r="5196" spans="1:1" x14ac:dyDescent="0.35">
      <c r="A5196" s="23">
        <v>2977.59</v>
      </c>
    </row>
    <row r="5197" spans="1:1" x14ac:dyDescent="0.35">
      <c r="A5197" s="21">
        <v>11065.5</v>
      </c>
    </row>
    <row r="5198" spans="1:1" x14ac:dyDescent="0.35">
      <c r="A5198" s="23">
        <v>4029.9000000000005</v>
      </c>
    </row>
    <row r="5199" spans="1:1" x14ac:dyDescent="0.35">
      <c r="A5199" s="21">
        <v>11081.25</v>
      </c>
    </row>
    <row r="5200" spans="1:1" x14ac:dyDescent="0.35">
      <c r="A5200" s="23">
        <v>7038.03</v>
      </c>
    </row>
    <row r="5201" spans="1:1" x14ac:dyDescent="0.35">
      <c r="A5201" s="21">
        <v>11085.75</v>
      </c>
    </row>
    <row r="5202" spans="1:1" x14ac:dyDescent="0.35">
      <c r="A5202" s="23">
        <v>2708.1499999999996</v>
      </c>
    </row>
    <row r="5203" spans="1:1" x14ac:dyDescent="0.35">
      <c r="A5203" s="21">
        <v>11088</v>
      </c>
    </row>
    <row r="5204" spans="1:1" x14ac:dyDescent="0.35">
      <c r="A5204" s="23">
        <v>9233.2800000000007</v>
      </c>
    </row>
    <row r="5205" spans="1:1" x14ac:dyDescent="0.35">
      <c r="A5205" s="21">
        <v>11094.75</v>
      </c>
    </row>
    <row r="5206" spans="1:1" x14ac:dyDescent="0.35">
      <c r="A5206" s="23">
        <v>7444.3099999999995</v>
      </c>
    </row>
    <row r="5207" spans="1:1" x14ac:dyDescent="0.35">
      <c r="A5207" s="21">
        <v>11101.5</v>
      </c>
    </row>
    <row r="5208" spans="1:1" x14ac:dyDescent="0.35">
      <c r="A5208" s="23">
        <v>7342.68</v>
      </c>
    </row>
    <row r="5209" spans="1:1" x14ac:dyDescent="0.35">
      <c r="A5209" s="21">
        <v>11106</v>
      </c>
    </row>
    <row r="5210" spans="1:1" x14ac:dyDescent="0.35">
      <c r="A5210" s="23">
        <v>4238</v>
      </c>
    </row>
    <row r="5211" spans="1:1" x14ac:dyDescent="0.35">
      <c r="A5211" s="21">
        <v>11115</v>
      </c>
    </row>
    <row r="5212" spans="1:1" x14ac:dyDescent="0.35">
      <c r="A5212" s="23">
        <v>7203.62</v>
      </c>
    </row>
    <row r="5213" spans="1:1" x14ac:dyDescent="0.35">
      <c r="A5213" s="21">
        <v>11117.25</v>
      </c>
    </row>
    <row r="5214" spans="1:1" x14ac:dyDescent="0.35">
      <c r="A5214" s="23">
        <v>4242.45</v>
      </c>
    </row>
    <row r="5215" spans="1:1" x14ac:dyDescent="0.35">
      <c r="A5215" s="21">
        <v>11119.5</v>
      </c>
    </row>
    <row r="5216" spans="1:1" x14ac:dyDescent="0.35">
      <c r="A5216" s="23">
        <v>4244.7</v>
      </c>
    </row>
    <row r="5217" spans="1:1" x14ac:dyDescent="0.35">
      <c r="A5217" s="21">
        <v>11130.75</v>
      </c>
    </row>
    <row r="5218" spans="1:1" x14ac:dyDescent="0.35">
      <c r="A5218" s="23">
        <v>5573.11</v>
      </c>
    </row>
    <row r="5219" spans="1:1" x14ac:dyDescent="0.35">
      <c r="A5219" s="21">
        <v>11135.25</v>
      </c>
    </row>
    <row r="5220" spans="1:1" x14ac:dyDescent="0.35">
      <c r="A5220" s="23">
        <v>4090.7099999999991</v>
      </c>
    </row>
    <row r="5221" spans="1:1" x14ac:dyDescent="0.35">
      <c r="A5221" s="21">
        <v>11160</v>
      </c>
    </row>
    <row r="5222" spans="1:1" x14ac:dyDescent="0.35">
      <c r="A5222" s="23">
        <v>3571.2</v>
      </c>
    </row>
    <row r="5223" spans="1:1" x14ac:dyDescent="0.35">
      <c r="A5223" s="21">
        <v>11169</v>
      </c>
    </row>
    <row r="5224" spans="1:1" x14ac:dyDescent="0.35">
      <c r="A5224" s="23">
        <v>9211.24</v>
      </c>
    </row>
    <row r="5225" spans="1:1" x14ac:dyDescent="0.35">
      <c r="A5225" s="21">
        <v>11173.5</v>
      </c>
    </row>
    <row r="5226" spans="1:1" x14ac:dyDescent="0.35">
      <c r="A5226" s="23">
        <v>9157.5</v>
      </c>
    </row>
    <row r="5227" spans="1:1" x14ac:dyDescent="0.35">
      <c r="A5227" s="21">
        <v>11178</v>
      </c>
    </row>
    <row r="5228" spans="1:1" x14ac:dyDescent="0.35">
      <c r="A5228" s="23">
        <v>-3514.9799999999996</v>
      </c>
    </row>
    <row r="5229" spans="1:1" x14ac:dyDescent="0.35">
      <c r="A5229" s="23">
        <v>6275.68</v>
      </c>
    </row>
    <row r="5230" spans="1:1" x14ac:dyDescent="0.35">
      <c r="A5230" s="21">
        <v>11193.75</v>
      </c>
    </row>
    <row r="5231" spans="1:1" x14ac:dyDescent="0.35">
      <c r="A5231" s="23">
        <v>7259.18</v>
      </c>
    </row>
    <row r="5232" spans="1:1" x14ac:dyDescent="0.35">
      <c r="A5232" s="21">
        <v>11200.5</v>
      </c>
    </row>
    <row r="5233" spans="1:1" x14ac:dyDescent="0.35">
      <c r="A5233" s="23">
        <v>9250.02</v>
      </c>
    </row>
    <row r="5234" spans="1:1" x14ac:dyDescent="0.35">
      <c r="A5234" s="21">
        <v>11207.25</v>
      </c>
    </row>
    <row r="5235" spans="1:1" x14ac:dyDescent="0.35">
      <c r="A5235" s="23">
        <v>6410.15</v>
      </c>
    </row>
    <row r="5236" spans="1:1" x14ac:dyDescent="0.35">
      <c r="A5236" s="21">
        <v>11227.5</v>
      </c>
    </row>
    <row r="5237" spans="1:1" x14ac:dyDescent="0.35">
      <c r="A5237" s="23">
        <v>8602.5400000000009</v>
      </c>
    </row>
    <row r="5238" spans="1:1" x14ac:dyDescent="0.35">
      <c r="A5238" s="21">
        <v>11238.75</v>
      </c>
    </row>
    <row r="5239" spans="1:1" x14ac:dyDescent="0.35">
      <c r="A5239" s="23">
        <v>3554.04</v>
      </c>
    </row>
    <row r="5240" spans="1:1" x14ac:dyDescent="0.35">
      <c r="A5240" s="21">
        <v>11263.5</v>
      </c>
    </row>
    <row r="5241" spans="1:1" x14ac:dyDescent="0.35">
      <c r="A5241" s="23">
        <v>6424.5199999999995</v>
      </c>
    </row>
    <row r="5242" spans="1:1" x14ac:dyDescent="0.35">
      <c r="A5242" s="21">
        <v>11277</v>
      </c>
    </row>
    <row r="5243" spans="1:1" x14ac:dyDescent="0.35">
      <c r="A5243" s="23">
        <v>8311.2999999999993</v>
      </c>
    </row>
    <row r="5244" spans="1:1" x14ac:dyDescent="0.35">
      <c r="A5244" s="21">
        <v>11290.5</v>
      </c>
    </row>
    <row r="5245" spans="1:1" x14ac:dyDescent="0.35">
      <c r="A5245" s="23">
        <v>6340.84</v>
      </c>
    </row>
    <row r="5246" spans="1:1" x14ac:dyDescent="0.35">
      <c r="A5246" s="21">
        <v>11297.25</v>
      </c>
    </row>
    <row r="5247" spans="1:1" x14ac:dyDescent="0.35">
      <c r="A5247" s="23">
        <v>6442.8099999999995</v>
      </c>
    </row>
    <row r="5248" spans="1:1" x14ac:dyDescent="0.35">
      <c r="A5248" s="21">
        <v>11299.5</v>
      </c>
    </row>
    <row r="5249" spans="1:1" x14ac:dyDescent="0.35">
      <c r="A5249" s="23">
        <v>317.5</v>
      </c>
    </row>
    <row r="5250" spans="1:1" x14ac:dyDescent="0.35">
      <c r="A5250" s="21">
        <v>11306.25</v>
      </c>
    </row>
    <row r="5251" spans="1:1" x14ac:dyDescent="0.35">
      <c r="A5251" s="23">
        <v>9806.35</v>
      </c>
    </row>
    <row r="5252" spans="1:1" x14ac:dyDescent="0.35">
      <c r="A5252" s="21">
        <v>11333.25</v>
      </c>
    </row>
    <row r="5253" spans="1:1" x14ac:dyDescent="0.35">
      <c r="A5253" s="23">
        <v>5877.8</v>
      </c>
    </row>
    <row r="5254" spans="1:1" x14ac:dyDescent="0.35">
      <c r="A5254" s="21">
        <v>11340</v>
      </c>
    </row>
    <row r="5255" spans="1:1" x14ac:dyDescent="0.35">
      <c r="A5255" s="23">
        <v>6030.3499999999995</v>
      </c>
    </row>
    <row r="5256" spans="1:1" x14ac:dyDescent="0.35">
      <c r="A5256" s="21">
        <v>11346.75</v>
      </c>
    </row>
    <row r="5257" spans="1:1" x14ac:dyDescent="0.35">
      <c r="A5257" s="23">
        <v>5812.32</v>
      </c>
    </row>
    <row r="5258" spans="1:1" x14ac:dyDescent="0.35">
      <c r="A5258" s="21">
        <v>11380.5</v>
      </c>
    </row>
    <row r="5259" spans="1:1" x14ac:dyDescent="0.35">
      <c r="A5259" s="23">
        <v>4566.66</v>
      </c>
    </row>
    <row r="5260" spans="1:1" x14ac:dyDescent="0.35">
      <c r="A5260" s="21">
        <v>11389.5</v>
      </c>
    </row>
    <row r="5261" spans="1:1" x14ac:dyDescent="0.35">
      <c r="A5261" s="23">
        <v>7107.8600000000006</v>
      </c>
    </row>
    <row r="5262" spans="1:1" x14ac:dyDescent="0.35">
      <c r="A5262" s="23">
        <v>7192.11</v>
      </c>
    </row>
    <row r="5263" spans="1:1" x14ac:dyDescent="0.35">
      <c r="A5263" s="21">
        <v>11409.75</v>
      </c>
    </row>
    <row r="5264" spans="1:1" x14ac:dyDescent="0.35">
      <c r="A5264" s="23">
        <v>5844.63</v>
      </c>
    </row>
    <row r="5265" spans="1:1" x14ac:dyDescent="0.35">
      <c r="A5265" s="21">
        <v>11441.25</v>
      </c>
    </row>
    <row r="5266" spans="1:1" x14ac:dyDescent="0.35">
      <c r="A5266" s="23">
        <v>8568.09</v>
      </c>
    </row>
    <row r="5267" spans="1:1" x14ac:dyDescent="0.35">
      <c r="A5267" s="21">
        <v>11468.25</v>
      </c>
    </row>
    <row r="5268" spans="1:1" x14ac:dyDescent="0.35">
      <c r="A5268" s="23">
        <v>3550.67</v>
      </c>
    </row>
    <row r="5269" spans="1:1" x14ac:dyDescent="0.35">
      <c r="A5269" s="21">
        <v>11477.25</v>
      </c>
    </row>
    <row r="5270" spans="1:1" x14ac:dyDescent="0.35">
      <c r="A5270" s="23">
        <v>4218.99</v>
      </c>
    </row>
    <row r="5271" spans="1:1" x14ac:dyDescent="0.35">
      <c r="A5271" s="21">
        <v>11479.5</v>
      </c>
    </row>
    <row r="5272" spans="1:1" x14ac:dyDescent="0.35">
      <c r="A5272" s="23">
        <v>9253.1</v>
      </c>
    </row>
    <row r="5273" spans="1:1" x14ac:dyDescent="0.35">
      <c r="A5273" s="23">
        <v>9788.7999999999993</v>
      </c>
    </row>
    <row r="5274" spans="1:1" x14ac:dyDescent="0.35">
      <c r="A5274" s="21">
        <v>11522.25</v>
      </c>
    </row>
    <row r="5275" spans="1:1" x14ac:dyDescent="0.35">
      <c r="A5275" s="23">
        <v>9913.7000000000007</v>
      </c>
    </row>
    <row r="5276" spans="1:1" x14ac:dyDescent="0.35">
      <c r="A5276" s="21">
        <v>11526.75</v>
      </c>
    </row>
    <row r="5277" spans="1:1" x14ac:dyDescent="0.35">
      <c r="A5277" s="23">
        <v>7066.54</v>
      </c>
    </row>
    <row r="5278" spans="1:1" x14ac:dyDescent="0.35">
      <c r="A5278" s="23">
        <v>9450.27</v>
      </c>
    </row>
    <row r="5279" spans="1:1" x14ac:dyDescent="0.35">
      <c r="A5279" s="21">
        <v>11542.5</v>
      </c>
    </row>
    <row r="5280" spans="1:1" x14ac:dyDescent="0.35">
      <c r="A5280" s="23">
        <v>3688.5</v>
      </c>
    </row>
    <row r="5281" spans="1:1" x14ac:dyDescent="0.35">
      <c r="A5281" s="21">
        <v>11571.75</v>
      </c>
    </row>
    <row r="5282" spans="1:1" x14ac:dyDescent="0.35">
      <c r="A5282" s="23">
        <v>6080.47</v>
      </c>
    </row>
    <row r="5283" spans="1:1" x14ac:dyDescent="0.35">
      <c r="A5283" s="23">
        <v>8375.67</v>
      </c>
    </row>
    <row r="5284" spans="1:1" x14ac:dyDescent="0.35">
      <c r="A5284" s="21">
        <v>11578.5</v>
      </c>
    </row>
    <row r="5285" spans="1:1" x14ac:dyDescent="0.35">
      <c r="A5285" s="23">
        <v>4418.1000000000004</v>
      </c>
    </row>
    <row r="5286" spans="1:1" x14ac:dyDescent="0.35">
      <c r="A5286" s="23">
        <v>5415.42</v>
      </c>
    </row>
    <row r="5287" spans="1:1" x14ac:dyDescent="0.35">
      <c r="A5287" s="21">
        <v>11589.75</v>
      </c>
    </row>
    <row r="5288" spans="1:1" x14ac:dyDescent="0.35">
      <c r="A5288" s="23">
        <v>328.95000000000073</v>
      </c>
    </row>
    <row r="5289" spans="1:1" x14ac:dyDescent="0.35">
      <c r="A5289" s="23">
        <v>5063.01</v>
      </c>
    </row>
    <row r="5290" spans="1:1" x14ac:dyDescent="0.35">
      <c r="A5290" s="21">
        <v>11598.75</v>
      </c>
    </row>
    <row r="5291" spans="1:1" x14ac:dyDescent="0.35">
      <c r="A5291" s="23">
        <v>8162.25</v>
      </c>
    </row>
    <row r="5292" spans="1:1" x14ac:dyDescent="0.35">
      <c r="A5292" s="21">
        <v>11603.25</v>
      </c>
    </row>
    <row r="5293" spans="1:1" x14ac:dyDescent="0.35">
      <c r="A5293" s="23">
        <v>4262.7899999999991</v>
      </c>
    </row>
    <row r="5294" spans="1:1" x14ac:dyDescent="0.35">
      <c r="A5294" s="21">
        <v>11616.75</v>
      </c>
    </row>
    <row r="5295" spans="1:1" x14ac:dyDescent="0.35">
      <c r="A5295" s="23">
        <v>5008.17</v>
      </c>
    </row>
    <row r="5296" spans="1:1" x14ac:dyDescent="0.35">
      <c r="A5296" s="21">
        <v>11650.5</v>
      </c>
    </row>
    <row r="5297" spans="1:1" x14ac:dyDescent="0.35">
      <c r="A5297" s="23">
        <v>4214.6099999999997</v>
      </c>
    </row>
    <row r="5298" spans="1:1" x14ac:dyDescent="0.35">
      <c r="A5298" s="21">
        <v>11664</v>
      </c>
    </row>
    <row r="5299" spans="1:1" x14ac:dyDescent="0.35">
      <c r="A5299" s="23">
        <v>5089.41</v>
      </c>
    </row>
    <row r="5300" spans="1:1" x14ac:dyDescent="0.35">
      <c r="A5300" s="21">
        <v>11666.25</v>
      </c>
    </row>
    <row r="5301" spans="1:1" x14ac:dyDescent="0.35">
      <c r="A5301" s="23">
        <v>10259.1</v>
      </c>
    </row>
    <row r="5302" spans="1:1" x14ac:dyDescent="0.35">
      <c r="A5302" s="21">
        <v>11702.25</v>
      </c>
    </row>
    <row r="5303" spans="1:1" x14ac:dyDescent="0.35">
      <c r="A5303" s="23">
        <v>6568.49</v>
      </c>
    </row>
    <row r="5304" spans="1:1" x14ac:dyDescent="0.35">
      <c r="A5304" s="21">
        <v>11722.5</v>
      </c>
    </row>
    <row r="5305" spans="1:1" x14ac:dyDescent="0.35">
      <c r="A5305" s="23">
        <v>2694.25</v>
      </c>
    </row>
    <row r="5306" spans="1:1" x14ac:dyDescent="0.35">
      <c r="A5306" s="21">
        <v>11733.75</v>
      </c>
    </row>
    <row r="5307" spans="1:1" x14ac:dyDescent="0.35">
      <c r="A5307" s="23">
        <v>4311.0899999999992</v>
      </c>
    </row>
    <row r="5308" spans="1:1" x14ac:dyDescent="0.35">
      <c r="A5308" s="23">
        <v>7453.53</v>
      </c>
    </row>
    <row r="5309" spans="1:1" x14ac:dyDescent="0.35">
      <c r="A5309" s="21">
        <v>11745</v>
      </c>
    </row>
    <row r="5310" spans="1:1" x14ac:dyDescent="0.35">
      <c r="A5310" s="23">
        <v>-638.67000000000007</v>
      </c>
    </row>
    <row r="5311" spans="1:1" x14ac:dyDescent="0.35">
      <c r="A5311" s="23">
        <v>8261.1</v>
      </c>
    </row>
    <row r="5312" spans="1:1" x14ac:dyDescent="0.35">
      <c r="A5312" s="21">
        <v>11760.75</v>
      </c>
    </row>
    <row r="5313" spans="1:1" x14ac:dyDescent="0.35">
      <c r="A5313" s="23">
        <v>1838.6400000000012</v>
      </c>
    </row>
    <row r="5314" spans="1:1" x14ac:dyDescent="0.35">
      <c r="A5314" s="21">
        <v>11792.25</v>
      </c>
    </row>
    <row r="5315" spans="1:1" x14ac:dyDescent="0.35">
      <c r="A5315" s="23">
        <v>7652.63</v>
      </c>
    </row>
    <row r="5316" spans="1:1" x14ac:dyDescent="0.35">
      <c r="A5316" s="21">
        <v>11799</v>
      </c>
    </row>
    <row r="5317" spans="1:1" x14ac:dyDescent="0.35">
      <c r="A5317" s="23">
        <v>7238.3</v>
      </c>
    </row>
    <row r="5318" spans="1:1" x14ac:dyDescent="0.35">
      <c r="A5318" s="23">
        <v>7446.4800000000005</v>
      </c>
    </row>
    <row r="5319" spans="1:1" x14ac:dyDescent="0.35">
      <c r="A5319" s="21">
        <v>11830.5</v>
      </c>
    </row>
    <row r="5320" spans="1:1" x14ac:dyDescent="0.35">
      <c r="A5320" s="23">
        <v>6920.22</v>
      </c>
    </row>
    <row r="5321" spans="1:1" x14ac:dyDescent="0.35">
      <c r="A5321" s="21">
        <v>11841.75</v>
      </c>
    </row>
    <row r="5322" spans="1:1" x14ac:dyDescent="0.35">
      <c r="A5322" s="23">
        <v>4518.1500000000005</v>
      </c>
    </row>
    <row r="5323" spans="1:1" x14ac:dyDescent="0.35">
      <c r="A5323" s="21">
        <v>11848.5</v>
      </c>
    </row>
    <row r="5324" spans="1:1" x14ac:dyDescent="0.35">
      <c r="A5324" s="23">
        <v>8336.16</v>
      </c>
    </row>
    <row r="5325" spans="1:1" x14ac:dyDescent="0.35">
      <c r="A5325" s="21">
        <v>11850.75</v>
      </c>
    </row>
    <row r="5326" spans="1:1" x14ac:dyDescent="0.35">
      <c r="A5326" s="23">
        <v>7483.3</v>
      </c>
    </row>
    <row r="5327" spans="1:1" x14ac:dyDescent="0.35">
      <c r="A5327" s="21">
        <v>11862</v>
      </c>
    </row>
    <row r="5328" spans="1:1" x14ac:dyDescent="0.35">
      <c r="A5328" s="23">
        <v>8553.48</v>
      </c>
    </row>
    <row r="5329" spans="1:1" x14ac:dyDescent="0.35">
      <c r="A5329" s="21">
        <v>11880</v>
      </c>
    </row>
    <row r="5330" spans="1:1" x14ac:dyDescent="0.35">
      <c r="A5330" s="23">
        <v>3801.6000000000004</v>
      </c>
    </row>
    <row r="5331" spans="1:1" x14ac:dyDescent="0.35">
      <c r="A5331" s="21">
        <v>11891.25</v>
      </c>
    </row>
    <row r="5332" spans="1:1" x14ac:dyDescent="0.35">
      <c r="A5332" s="23">
        <v>9819.81</v>
      </c>
    </row>
    <row r="5333" spans="1:1" x14ac:dyDescent="0.35">
      <c r="A5333" s="21">
        <v>11902.5</v>
      </c>
    </row>
    <row r="5334" spans="1:1" x14ac:dyDescent="0.35">
      <c r="A5334" s="23">
        <v>5353.65</v>
      </c>
    </row>
    <row r="5335" spans="1:1" x14ac:dyDescent="0.35">
      <c r="A5335" s="21">
        <v>11907</v>
      </c>
    </row>
    <row r="5336" spans="1:1" x14ac:dyDescent="0.35">
      <c r="A5336" s="23">
        <v>6683.8200000000006</v>
      </c>
    </row>
    <row r="5337" spans="1:1" x14ac:dyDescent="0.35">
      <c r="A5337" s="21">
        <v>11940.75</v>
      </c>
    </row>
    <row r="5338" spans="1:1" x14ac:dyDescent="0.35">
      <c r="A5338" s="23">
        <v>-1724.33</v>
      </c>
    </row>
    <row r="5339" spans="1:1" x14ac:dyDescent="0.35">
      <c r="A5339" s="21">
        <v>11943</v>
      </c>
    </row>
    <row r="5340" spans="1:1" x14ac:dyDescent="0.35">
      <c r="A5340" s="23">
        <v>4137.1099999999997</v>
      </c>
    </row>
    <row r="5341" spans="1:1" x14ac:dyDescent="0.35">
      <c r="A5341" s="21">
        <v>11947.5</v>
      </c>
    </row>
    <row r="5342" spans="1:1" x14ac:dyDescent="0.35">
      <c r="A5342" s="23">
        <v>8947.380000000001</v>
      </c>
    </row>
    <row r="5343" spans="1:1" x14ac:dyDescent="0.35">
      <c r="A5343" s="21">
        <v>11954.25</v>
      </c>
    </row>
    <row r="5344" spans="1:1" x14ac:dyDescent="0.35">
      <c r="A5344" s="23">
        <v>7906.29</v>
      </c>
    </row>
    <row r="5345" spans="1:1" x14ac:dyDescent="0.35">
      <c r="A5345" s="21">
        <v>11983.5</v>
      </c>
    </row>
    <row r="5346" spans="1:1" x14ac:dyDescent="0.35">
      <c r="A5346" s="23">
        <v>7770.65</v>
      </c>
    </row>
    <row r="5347" spans="1:1" x14ac:dyDescent="0.35">
      <c r="A5347" s="21">
        <v>11985.75</v>
      </c>
    </row>
    <row r="5348" spans="1:1" x14ac:dyDescent="0.35">
      <c r="A5348" s="23">
        <v>8977.35</v>
      </c>
    </row>
    <row r="5349" spans="1:1" x14ac:dyDescent="0.35">
      <c r="A5349" s="21">
        <v>11992.5</v>
      </c>
    </row>
    <row r="5350" spans="1:1" x14ac:dyDescent="0.35">
      <c r="A5350" s="23">
        <v>-619.5</v>
      </c>
    </row>
    <row r="5351" spans="1:1" x14ac:dyDescent="0.35">
      <c r="A5351" s="23">
        <v>3412.5</v>
      </c>
    </row>
    <row r="5352" spans="1:1" x14ac:dyDescent="0.35">
      <c r="A5352" s="21">
        <v>12001.5</v>
      </c>
    </row>
    <row r="5353" spans="1:1" x14ac:dyDescent="0.35">
      <c r="A5353" s="23">
        <v>4575.9000000000005</v>
      </c>
    </row>
    <row r="5354" spans="1:1" x14ac:dyDescent="0.35">
      <c r="A5354" s="23">
        <v>8987.58</v>
      </c>
    </row>
    <row r="5355" spans="1:1" x14ac:dyDescent="0.35">
      <c r="A5355" s="21">
        <v>12003.75</v>
      </c>
    </row>
    <row r="5356" spans="1:1" x14ac:dyDescent="0.35">
      <c r="A5356" s="23">
        <v>10556.85</v>
      </c>
    </row>
    <row r="5357" spans="1:1" x14ac:dyDescent="0.35">
      <c r="A5357" s="21">
        <v>12012.75</v>
      </c>
    </row>
    <row r="5358" spans="1:1" x14ac:dyDescent="0.35">
      <c r="A5358" s="23">
        <v>337.14999999999964</v>
      </c>
    </row>
    <row r="5359" spans="1:1" x14ac:dyDescent="0.35">
      <c r="A5359" s="21">
        <v>12024</v>
      </c>
    </row>
    <row r="5360" spans="1:1" x14ac:dyDescent="0.35">
      <c r="A5360" s="23">
        <v>3734.1200000000008</v>
      </c>
    </row>
    <row r="5361" spans="1:1" x14ac:dyDescent="0.35">
      <c r="A5361" s="21">
        <v>12030.75</v>
      </c>
    </row>
    <row r="5362" spans="1:1" x14ac:dyDescent="0.35">
      <c r="A5362" s="23">
        <v>8466.27</v>
      </c>
    </row>
    <row r="5363" spans="1:1" x14ac:dyDescent="0.35">
      <c r="A5363" s="21">
        <v>12035.25</v>
      </c>
    </row>
    <row r="5364" spans="1:1" x14ac:dyDescent="0.35">
      <c r="A5364" s="23">
        <v>2936.8500000000004</v>
      </c>
    </row>
    <row r="5365" spans="1:1" x14ac:dyDescent="0.35">
      <c r="A5365" s="21">
        <v>12053.25</v>
      </c>
    </row>
    <row r="5366" spans="1:1" x14ac:dyDescent="0.35">
      <c r="A5366" s="23">
        <v>6874.15</v>
      </c>
    </row>
    <row r="5367" spans="1:1" x14ac:dyDescent="0.35">
      <c r="A5367" s="21">
        <v>12055.5</v>
      </c>
    </row>
    <row r="5368" spans="1:1" x14ac:dyDescent="0.35">
      <c r="A5368" s="23">
        <v>1888.92</v>
      </c>
    </row>
    <row r="5369" spans="1:1" x14ac:dyDescent="0.35">
      <c r="A5369" s="21">
        <v>12073.5</v>
      </c>
    </row>
    <row r="5370" spans="1:1" x14ac:dyDescent="0.35">
      <c r="A5370" s="23">
        <v>9733.02</v>
      </c>
    </row>
    <row r="5371" spans="1:1" x14ac:dyDescent="0.35">
      <c r="A5371" s="21">
        <v>12075.75</v>
      </c>
    </row>
    <row r="5372" spans="1:1" x14ac:dyDescent="0.35">
      <c r="A5372" s="23">
        <v>6909.05</v>
      </c>
    </row>
    <row r="5373" spans="1:1" x14ac:dyDescent="0.35">
      <c r="A5373" s="23">
        <v>10055.43</v>
      </c>
    </row>
    <row r="5374" spans="1:1" x14ac:dyDescent="0.35">
      <c r="A5374" s="21">
        <v>12096</v>
      </c>
    </row>
    <row r="5375" spans="1:1" x14ac:dyDescent="0.35">
      <c r="A5375" s="23">
        <v>5579.49</v>
      </c>
    </row>
    <row r="5376" spans="1:1" x14ac:dyDescent="0.35">
      <c r="A5376" s="21">
        <v>12105</v>
      </c>
    </row>
    <row r="5377" spans="1:1" x14ac:dyDescent="0.35">
      <c r="A5377" s="23">
        <v>8392.7999999999993</v>
      </c>
    </row>
    <row r="5378" spans="1:1" x14ac:dyDescent="0.35">
      <c r="A5378" s="23">
        <v>8449.68</v>
      </c>
    </row>
    <row r="5379" spans="1:1" x14ac:dyDescent="0.35">
      <c r="A5379" s="21">
        <v>12132</v>
      </c>
    </row>
    <row r="5380" spans="1:1" x14ac:dyDescent="0.35">
      <c r="A5380" s="23">
        <v>5482.0199999999995</v>
      </c>
    </row>
    <row r="5381" spans="1:1" x14ac:dyDescent="0.35">
      <c r="A5381" s="21">
        <v>12141</v>
      </c>
    </row>
    <row r="5382" spans="1:1" x14ac:dyDescent="0.35">
      <c r="A5382" s="23">
        <v>10447.65</v>
      </c>
    </row>
    <row r="5383" spans="1:1" x14ac:dyDescent="0.35">
      <c r="A5383" s="21">
        <v>12143.25</v>
      </c>
    </row>
    <row r="5384" spans="1:1" x14ac:dyDescent="0.35">
      <c r="A5384" s="23">
        <v>7882.6500000000005</v>
      </c>
    </row>
    <row r="5385" spans="1:1" x14ac:dyDescent="0.35">
      <c r="A5385" s="21">
        <v>12161.25</v>
      </c>
    </row>
    <row r="5386" spans="1:1" x14ac:dyDescent="0.35">
      <c r="A5386" s="23">
        <v>3885.6499999999996</v>
      </c>
    </row>
    <row r="5387" spans="1:1" x14ac:dyDescent="0.35">
      <c r="A5387" s="21">
        <v>12168</v>
      </c>
    </row>
    <row r="5388" spans="1:1" x14ac:dyDescent="0.35">
      <c r="A5388" s="23">
        <v>4610.3099999999995</v>
      </c>
    </row>
    <row r="5389" spans="1:1" x14ac:dyDescent="0.35">
      <c r="A5389" s="21">
        <v>12170.25</v>
      </c>
    </row>
    <row r="5390" spans="1:1" x14ac:dyDescent="0.35">
      <c r="A5390" s="23">
        <v>5914.83</v>
      </c>
    </row>
    <row r="5391" spans="1:1" x14ac:dyDescent="0.35">
      <c r="A5391" s="21">
        <v>12172.5</v>
      </c>
    </row>
    <row r="5392" spans="1:1" x14ac:dyDescent="0.35">
      <c r="A5392" s="23">
        <v>-657.95999999999913</v>
      </c>
    </row>
    <row r="5393" spans="1:1" x14ac:dyDescent="0.35">
      <c r="A5393" s="21">
        <v>12179.25</v>
      </c>
    </row>
    <row r="5394" spans="1:1" x14ac:dyDescent="0.35">
      <c r="A5394" s="23">
        <v>-9156.0499999999993</v>
      </c>
    </row>
    <row r="5395" spans="1:1" x14ac:dyDescent="0.35">
      <c r="A5395" s="21">
        <v>12192.75</v>
      </c>
    </row>
    <row r="5396" spans="1:1" x14ac:dyDescent="0.35">
      <c r="A5396" s="23">
        <v>10491.45</v>
      </c>
    </row>
    <row r="5397" spans="1:1" x14ac:dyDescent="0.35">
      <c r="A5397" s="21">
        <v>12201.75</v>
      </c>
    </row>
    <row r="5398" spans="1:1" x14ac:dyDescent="0.35">
      <c r="A5398" s="23">
        <v>4856.6099999999997</v>
      </c>
    </row>
    <row r="5399" spans="1:1" x14ac:dyDescent="0.35">
      <c r="A5399" s="21">
        <v>12219.75</v>
      </c>
    </row>
    <row r="5400" spans="1:1" x14ac:dyDescent="0.35">
      <c r="A5400" s="23">
        <v>8201.11</v>
      </c>
    </row>
    <row r="5401" spans="1:1" x14ac:dyDescent="0.35">
      <c r="A5401" s="21">
        <v>12231</v>
      </c>
    </row>
    <row r="5402" spans="1:1" x14ac:dyDescent="0.35">
      <c r="A5402" s="23">
        <v>5340.5999999999995</v>
      </c>
    </row>
    <row r="5403" spans="1:1" x14ac:dyDescent="0.35">
      <c r="A5403" s="21">
        <v>12237.75</v>
      </c>
    </row>
    <row r="5404" spans="1:1" x14ac:dyDescent="0.35">
      <c r="A5404" s="23">
        <v>9165.8700000000008</v>
      </c>
    </row>
    <row r="5405" spans="1:1" x14ac:dyDescent="0.35">
      <c r="A5405" s="21">
        <v>12269.25</v>
      </c>
    </row>
    <row r="5406" spans="1:1" x14ac:dyDescent="0.35">
      <c r="A5406" s="23">
        <v>-2066.3899999999994</v>
      </c>
    </row>
    <row r="5407" spans="1:1" x14ac:dyDescent="0.35">
      <c r="A5407" s="21">
        <v>12287.25</v>
      </c>
    </row>
    <row r="5408" spans="1:1" x14ac:dyDescent="0.35">
      <c r="A5408" s="23">
        <v>7752.13</v>
      </c>
    </row>
    <row r="5409" spans="1:1" x14ac:dyDescent="0.35">
      <c r="A5409" s="21">
        <v>12352.5</v>
      </c>
    </row>
    <row r="5410" spans="1:1" x14ac:dyDescent="0.35">
      <c r="A5410" s="23">
        <v>5777.91</v>
      </c>
    </row>
    <row r="5411" spans="1:1" x14ac:dyDescent="0.35">
      <c r="A5411" s="21">
        <v>12390.75</v>
      </c>
    </row>
    <row r="5412" spans="1:1" x14ac:dyDescent="0.35">
      <c r="A5412" s="23">
        <v>3958.75</v>
      </c>
    </row>
    <row r="5413" spans="1:1" x14ac:dyDescent="0.35">
      <c r="A5413" s="21">
        <v>12395.25</v>
      </c>
    </row>
    <row r="5414" spans="1:1" x14ac:dyDescent="0.35">
      <c r="A5414" s="23">
        <v>3916.2299999999996</v>
      </c>
    </row>
    <row r="5415" spans="1:1" x14ac:dyDescent="0.35">
      <c r="A5415" s="21">
        <v>12404.25</v>
      </c>
    </row>
    <row r="5416" spans="1:1" x14ac:dyDescent="0.35">
      <c r="A5416" s="23">
        <v>3965.4500000000007</v>
      </c>
    </row>
    <row r="5417" spans="1:1" x14ac:dyDescent="0.35">
      <c r="A5417" s="21">
        <v>12413.25</v>
      </c>
    </row>
    <row r="5418" spans="1:1" x14ac:dyDescent="0.35">
      <c r="A5418" s="23">
        <v>-670.10999999999876</v>
      </c>
    </row>
    <row r="5419" spans="1:1" x14ac:dyDescent="0.35">
      <c r="A5419" s="21">
        <v>12458.25</v>
      </c>
    </row>
    <row r="5420" spans="1:1" x14ac:dyDescent="0.35">
      <c r="A5420" s="23">
        <v>7413.91</v>
      </c>
    </row>
    <row r="5421" spans="1:1" x14ac:dyDescent="0.35">
      <c r="A5421" s="21">
        <v>12474</v>
      </c>
    </row>
    <row r="5422" spans="1:1" x14ac:dyDescent="0.35">
      <c r="A5422" s="23">
        <v>5613.3</v>
      </c>
    </row>
    <row r="5423" spans="1:1" x14ac:dyDescent="0.35">
      <c r="A5423" s="21">
        <v>12483</v>
      </c>
    </row>
    <row r="5424" spans="1:1" x14ac:dyDescent="0.35">
      <c r="A5424" s="23">
        <v>8101.42</v>
      </c>
    </row>
    <row r="5425" spans="1:1" x14ac:dyDescent="0.35">
      <c r="A5425" s="21">
        <v>12485.25</v>
      </c>
    </row>
    <row r="5426" spans="1:1" x14ac:dyDescent="0.35">
      <c r="A5426" s="23">
        <v>581.93000000000029</v>
      </c>
    </row>
    <row r="5427" spans="1:1" x14ac:dyDescent="0.35">
      <c r="A5427" s="23">
        <v>4545.8900000000003</v>
      </c>
    </row>
    <row r="5428" spans="1:1" x14ac:dyDescent="0.35">
      <c r="A5428" s="21">
        <v>12496.5</v>
      </c>
    </row>
    <row r="5429" spans="1:1" x14ac:dyDescent="0.35">
      <c r="A5429" s="23">
        <v>8789.82</v>
      </c>
    </row>
    <row r="5430" spans="1:1" x14ac:dyDescent="0.35">
      <c r="A5430" s="21">
        <v>12498.75</v>
      </c>
    </row>
    <row r="5431" spans="1:1" x14ac:dyDescent="0.35">
      <c r="A5431" s="23">
        <v>-2099.6399999999994</v>
      </c>
    </row>
    <row r="5432" spans="1:1" x14ac:dyDescent="0.35">
      <c r="A5432" s="21">
        <v>12519</v>
      </c>
    </row>
    <row r="5433" spans="1:1" x14ac:dyDescent="0.35">
      <c r="A5433" s="23">
        <v>9637.5600000000013</v>
      </c>
    </row>
    <row r="5434" spans="1:1" x14ac:dyDescent="0.35">
      <c r="A5434" s="21">
        <v>12521.25</v>
      </c>
    </row>
    <row r="5435" spans="1:1" x14ac:dyDescent="0.35">
      <c r="A5435" s="23">
        <v>11010.75</v>
      </c>
    </row>
    <row r="5436" spans="1:1" x14ac:dyDescent="0.35">
      <c r="A5436" s="21">
        <v>12528</v>
      </c>
    </row>
    <row r="5437" spans="1:1" x14ac:dyDescent="0.35">
      <c r="A5437" s="23">
        <v>10866.45</v>
      </c>
    </row>
    <row r="5438" spans="1:1" x14ac:dyDescent="0.35">
      <c r="A5438" s="21">
        <v>12577.5</v>
      </c>
    </row>
    <row r="5439" spans="1:1" x14ac:dyDescent="0.35">
      <c r="A5439" s="23">
        <v>5426.73</v>
      </c>
    </row>
    <row r="5440" spans="1:1" x14ac:dyDescent="0.35">
      <c r="A5440" s="21">
        <v>12604.5</v>
      </c>
    </row>
    <row r="5441" spans="1:1" x14ac:dyDescent="0.35">
      <c r="A5441" s="23">
        <v>9124.14</v>
      </c>
    </row>
    <row r="5442" spans="1:1" x14ac:dyDescent="0.35">
      <c r="A5442" s="21">
        <v>12636</v>
      </c>
    </row>
    <row r="5443" spans="1:1" x14ac:dyDescent="0.35">
      <c r="A5443" s="23">
        <v>7974.72</v>
      </c>
    </row>
    <row r="5444" spans="1:1" x14ac:dyDescent="0.35">
      <c r="A5444" s="21">
        <v>12660.75</v>
      </c>
    </row>
    <row r="5445" spans="1:1" x14ac:dyDescent="0.35">
      <c r="A5445" s="23">
        <v>3093.1499999999996</v>
      </c>
    </row>
    <row r="5446" spans="1:1" x14ac:dyDescent="0.35">
      <c r="A5446" s="21">
        <v>12667.5</v>
      </c>
    </row>
    <row r="5447" spans="1:1" x14ac:dyDescent="0.35">
      <c r="A5447" s="23">
        <v>10465.02</v>
      </c>
    </row>
    <row r="5448" spans="1:1" x14ac:dyDescent="0.35">
      <c r="A5448" s="21">
        <v>12721.5</v>
      </c>
    </row>
    <row r="5449" spans="1:1" x14ac:dyDescent="0.35">
      <c r="A5449" s="23">
        <v>801.47999999999956</v>
      </c>
    </row>
    <row r="5450" spans="1:1" x14ac:dyDescent="0.35">
      <c r="A5450" s="21">
        <v>12739.5</v>
      </c>
    </row>
    <row r="5451" spans="1:1" x14ac:dyDescent="0.35">
      <c r="A5451" s="23">
        <v>8710.5</v>
      </c>
    </row>
    <row r="5452" spans="1:1" x14ac:dyDescent="0.35">
      <c r="A5452" s="21">
        <v>12744</v>
      </c>
    </row>
    <row r="5453" spans="1:1" x14ac:dyDescent="0.35">
      <c r="A5453" s="23">
        <v>9812.880000000001</v>
      </c>
    </row>
    <row r="5454" spans="1:1" x14ac:dyDescent="0.35">
      <c r="A5454" s="21">
        <v>12759.75</v>
      </c>
    </row>
    <row r="5455" spans="1:1" x14ac:dyDescent="0.35">
      <c r="A5455" s="23">
        <v>8726.01</v>
      </c>
    </row>
    <row r="5456" spans="1:1" x14ac:dyDescent="0.35">
      <c r="A5456" s="21">
        <v>12813.75</v>
      </c>
    </row>
    <row r="5457" spans="1:1" x14ac:dyDescent="0.35">
      <c r="A5457" s="23">
        <v>8883.51</v>
      </c>
    </row>
    <row r="5458" spans="1:1" x14ac:dyDescent="0.35">
      <c r="A5458" s="21">
        <v>12827.25</v>
      </c>
    </row>
    <row r="5459" spans="1:1" x14ac:dyDescent="0.35">
      <c r="A5459" s="23">
        <v>10937.8</v>
      </c>
    </row>
    <row r="5460" spans="1:1" x14ac:dyDescent="0.35">
      <c r="A5460" s="21">
        <v>12836.25</v>
      </c>
    </row>
    <row r="5461" spans="1:1" x14ac:dyDescent="0.35">
      <c r="A5461" s="23">
        <v>365.05000000000109</v>
      </c>
    </row>
    <row r="5462" spans="1:1" x14ac:dyDescent="0.35">
      <c r="A5462" s="21">
        <v>12840.75</v>
      </c>
    </row>
    <row r="5463" spans="1:1" x14ac:dyDescent="0.35">
      <c r="A5463" s="23">
        <v>4451.59</v>
      </c>
    </row>
    <row r="5464" spans="1:1" x14ac:dyDescent="0.35">
      <c r="A5464" s="21">
        <v>12863.25</v>
      </c>
    </row>
    <row r="5465" spans="1:1" x14ac:dyDescent="0.35">
      <c r="A5465" s="23">
        <v>7524.6900000000005</v>
      </c>
    </row>
    <row r="5466" spans="1:1" x14ac:dyDescent="0.35">
      <c r="A5466" s="21">
        <v>12894.75</v>
      </c>
    </row>
    <row r="5467" spans="1:1" x14ac:dyDescent="0.35">
      <c r="A5467" s="23">
        <v>6853.7999999999993</v>
      </c>
    </row>
    <row r="5468" spans="1:1" x14ac:dyDescent="0.35">
      <c r="A5468" s="21">
        <v>12908.25</v>
      </c>
    </row>
    <row r="5469" spans="1:1" x14ac:dyDescent="0.35">
      <c r="A5469" s="23">
        <v>11106.25</v>
      </c>
    </row>
    <row r="5470" spans="1:1" x14ac:dyDescent="0.35">
      <c r="A5470" s="21">
        <v>12917.25</v>
      </c>
    </row>
    <row r="5471" spans="1:1" x14ac:dyDescent="0.35">
      <c r="A5471" s="23">
        <v>10503.09</v>
      </c>
    </row>
    <row r="5472" spans="1:1" x14ac:dyDescent="0.35">
      <c r="A5472" s="21">
        <v>12928.5</v>
      </c>
    </row>
    <row r="5473" spans="1:1" x14ac:dyDescent="0.35">
      <c r="A5473" s="23">
        <v>2972.3999999999996</v>
      </c>
    </row>
    <row r="5474" spans="1:1" x14ac:dyDescent="0.35">
      <c r="A5474" s="21">
        <v>12953.25</v>
      </c>
    </row>
    <row r="5475" spans="1:1" x14ac:dyDescent="0.35">
      <c r="A5475" s="23">
        <v>5201.55</v>
      </c>
    </row>
    <row r="5476" spans="1:1" x14ac:dyDescent="0.35">
      <c r="A5476" s="21">
        <v>12962.25</v>
      </c>
    </row>
    <row r="5477" spans="1:1" x14ac:dyDescent="0.35">
      <c r="A5477" s="23">
        <v>3023.2800000000007</v>
      </c>
    </row>
    <row r="5478" spans="1:1" x14ac:dyDescent="0.35">
      <c r="A5478" s="21">
        <v>12966.75</v>
      </c>
    </row>
    <row r="5479" spans="1:1" x14ac:dyDescent="0.35">
      <c r="A5479" s="23">
        <v>-2654.0399999999991</v>
      </c>
    </row>
    <row r="5480" spans="1:1" x14ac:dyDescent="0.35">
      <c r="A5480" s="21">
        <v>12969</v>
      </c>
    </row>
    <row r="5481" spans="1:1" x14ac:dyDescent="0.35">
      <c r="A5481" s="23">
        <v>7952.23</v>
      </c>
    </row>
    <row r="5482" spans="1:1" x14ac:dyDescent="0.35">
      <c r="A5482" s="21">
        <v>12982.5</v>
      </c>
    </row>
    <row r="5483" spans="1:1" x14ac:dyDescent="0.35">
      <c r="A5483" s="23">
        <v>5166.78</v>
      </c>
    </row>
    <row r="5484" spans="1:1" x14ac:dyDescent="0.35">
      <c r="A5484" s="21">
        <v>13002.75</v>
      </c>
    </row>
    <row r="5485" spans="1:1" x14ac:dyDescent="0.35">
      <c r="A5485" s="23">
        <v>4774.5299999999988</v>
      </c>
    </row>
    <row r="5486" spans="1:1" x14ac:dyDescent="0.35">
      <c r="A5486" s="21">
        <v>13014</v>
      </c>
    </row>
    <row r="5487" spans="1:1" x14ac:dyDescent="0.35">
      <c r="A5487" s="23">
        <v>8122.2</v>
      </c>
    </row>
    <row r="5488" spans="1:1" x14ac:dyDescent="0.35">
      <c r="A5488" s="21">
        <v>13029.75</v>
      </c>
    </row>
    <row r="5489" spans="1:1" x14ac:dyDescent="0.35">
      <c r="A5489" s="23">
        <v>605.90999999999985</v>
      </c>
    </row>
    <row r="5490" spans="1:1" x14ac:dyDescent="0.35">
      <c r="A5490" s="21">
        <v>13038.75</v>
      </c>
    </row>
    <row r="5491" spans="1:1" x14ac:dyDescent="0.35">
      <c r="A5491" s="23">
        <v>5377.7099999999991</v>
      </c>
    </row>
    <row r="5492" spans="1:1" x14ac:dyDescent="0.35">
      <c r="A5492" s="21">
        <v>13054.5</v>
      </c>
    </row>
    <row r="5493" spans="1:1" x14ac:dyDescent="0.35">
      <c r="A5493" s="23">
        <v>8550.18</v>
      </c>
    </row>
    <row r="5494" spans="1:1" x14ac:dyDescent="0.35">
      <c r="A5494" s="21">
        <v>13059</v>
      </c>
    </row>
    <row r="5495" spans="1:1" x14ac:dyDescent="0.35">
      <c r="A5495" s="23">
        <v>4797.8999999999996</v>
      </c>
    </row>
    <row r="5496" spans="1:1" x14ac:dyDescent="0.35">
      <c r="A5496" s="21">
        <v>13063.5</v>
      </c>
    </row>
    <row r="5497" spans="1:1" x14ac:dyDescent="0.35">
      <c r="A5497" s="23">
        <v>7451.5199999999995</v>
      </c>
    </row>
    <row r="5498" spans="1:1" x14ac:dyDescent="0.35">
      <c r="A5498" s="21">
        <v>13097.25</v>
      </c>
    </row>
    <row r="5499" spans="1:1" x14ac:dyDescent="0.35">
      <c r="A5499" s="23">
        <v>7491.65</v>
      </c>
    </row>
    <row r="5500" spans="1:1" x14ac:dyDescent="0.35">
      <c r="A5500" s="21">
        <v>13104</v>
      </c>
    </row>
    <row r="5501" spans="1:1" x14ac:dyDescent="0.35">
      <c r="A5501" s="23">
        <v>9221.9399999999987</v>
      </c>
    </row>
    <row r="5502" spans="1:1" x14ac:dyDescent="0.35">
      <c r="A5502" s="21">
        <v>13122</v>
      </c>
    </row>
    <row r="5503" spans="1:1" x14ac:dyDescent="0.35">
      <c r="A5503" s="23">
        <v>5733.96</v>
      </c>
    </row>
    <row r="5504" spans="1:1" x14ac:dyDescent="0.35">
      <c r="A5504" s="21">
        <v>13124.25</v>
      </c>
    </row>
    <row r="5505" spans="1:1" x14ac:dyDescent="0.35">
      <c r="A5505" s="23">
        <v>4147.59</v>
      </c>
    </row>
    <row r="5506" spans="1:1" x14ac:dyDescent="0.35">
      <c r="A5506" s="21">
        <v>13131</v>
      </c>
    </row>
    <row r="5507" spans="1:1" x14ac:dyDescent="0.35">
      <c r="A5507" s="23">
        <v>9104.16</v>
      </c>
    </row>
    <row r="5508" spans="1:1" x14ac:dyDescent="0.35">
      <c r="A5508" s="21">
        <v>13137.75</v>
      </c>
    </row>
    <row r="5509" spans="1:1" x14ac:dyDescent="0.35">
      <c r="A5509" s="23">
        <v>8775.27</v>
      </c>
    </row>
    <row r="5510" spans="1:1" x14ac:dyDescent="0.35">
      <c r="A5510" s="21">
        <v>13140</v>
      </c>
    </row>
    <row r="5511" spans="1:1" x14ac:dyDescent="0.35">
      <c r="A5511" s="23">
        <v>4986.63</v>
      </c>
    </row>
    <row r="5512" spans="1:1" x14ac:dyDescent="0.35">
      <c r="A5512" s="21">
        <v>13158</v>
      </c>
    </row>
    <row r="5513" spans="1:1" x14ac:dyDescent="0.35">
      <c r="A5513" s="23">
        <v>11570.65</v>
      </c>
    </row>
    <row r="5514" spans="1:1" x14ac:dyDescent="0.35">
      <c r="A5514" s="21">
        <v>13169.25</v>
      </c>
    </row>
    <row r="5515" spans="1:1" x14ac:dyDescent="0.35">
      <c r="A5515" s="23">
        <v>7510.8899999999994</v>
      </c>
    </row>
    <row r="5516" spans="1:1" x14ac:dyDescent="0.35">
      <c r="A5516" s="21">
        <v>13171.5</v>
      </c>
    </row>
    <row r="5517" spans="1:1" x14ac:dyDescent="0.35">
      <c r="A5517" s="23">
        <v>4087.3799999999992</v>
      </c>
    </row>
    <row r="5518" spans="1:1" x14ac:dyDescent="0.35">
      <c r="A5518" s="21">
        <v>13205.25</v>
      </c>
    </row>
    <row r="5519" spans="1:1" x14ac:dyDescent="0.35">
      <c r="A5519" s="23">
        <v>5038.45</v>
      </c>
    </row>
    <row r="5520" spans="1:1" x14ac:dyDescent="0.35">
      <c r="A5520" s="21">
        <v>13212</v>
      </c>
    </row>
    <row r="5521" spans="1:1" x14ac:dyDescent="0.35">
      <c r="A5521" s="23">
        <v>10742.4</v>
      </c>
    </row>
    <row r="5522" spans="1:1" x14ac:dyDescent="0.35">
      <c r="A5522" s="21">
        <v>13225.5</v>
      </c>
    </row>
    <row r="5523" spans="1:1" x14ac:dyDescent="0.35">
      <c r="A5523" s="23">
        <v>4784.76</v>
      </c>
    </row>
    <row r="5524" spans="1:1" x14ac:dyDescent="0.35">
      <c r="A5524" s="21">
        <v>13252.5</v>
      </c>
    </row>
    <row r="5525" spans="1:1" x14ac:dyDescent="0.35">
      <c r="A5525" s="23">
        <v>9323.0400000000009</v>
      </c>
    </row>
    <row r="5526" spans="1:1" x14ac:dyDescent="0.35">
      <c r="A5526" s="21">
        <v>13263.75</v>
      </c>
    </row>
    <row r="5527" spans="1:1" x14ac:dyDescent="0.35">
      <c r="A5527" s="23">
        <v>8005.5999999999995</v>
      </c>
    </row>
    <row r="5528" spans="1:1" x14ac:dyDescent="0.35">
      <c r="A5528" s="21">
        <v>13279.5</v>
      </c>
    </row>
    <row r="5529" spans="1:1" x14ac:dyDescent="0.35">
      <c r="A5529" s="23">
        <v>7456.68</v>
      </c>
    </row>
    <row r="5530" spans="1:1" x14ac:dyDescent="0.35">
      <c r="A5530" s="21">
        <v>13284</v>
      </c>
    </row>
    <row r="5531" spans="1:1" x14ac:dyDescent="0.35">
      <c r="A5531" s="23">
        <v>8292.26</v>
      </c>
    </row>
    <row r="5532" spans="1:1" x14ac:dyDescent="0.35">
      <c r="A5532" s="21">
        <v>13315.5</v>
      </c>
    </row>
    <row r="5533" spans="1:1" x14ac:dyDescent="0.35">
      <c r="A5533" s="23">
        <v>11550.6</v>
      </c>
    </row>
    <row r="5534" spans="1:1" x14ac:dyDescent="0.35">
      <c r="A5534" s="21">
        <v>13329</v>
      </c>
    </row>
    <row r="5535" spans="1:1" x14ac:dyDescent="0.35">
      <c r="A5535" s="23">
        <v>7004.4000000000005</v>
      </c>
    </row>
    <row r="5536" spans="1:1" x14ac:dyDescent="0.35">
      <c r="A5536" s="21">
        <v>13362.75</v>
      </c>
    </row>
    <row r="5537" spans="1:1" x14ac:dyDescent="0.35">
      <c r="A5537" s="23">
        <v>3071.6999999999989</v>
      </c>
    </row>
    <row r="5538" spans="1:1" x14ac:dyDescent="0.35">
      <c r="A5538" s="21">
        <v>13392</v>
      </c>
    </row>
    <row r="5539" spans="1:1" x14ac:dyDescent="0.35">
      <c r="A5539" s="23">
        <v>848.15999999999985</v>
      </c>
    </row>
    <row r="5540" spans="1:1" x14ac:dyDescent="0.35">
      <c r="A5540" s="21">
        <v>13407.75</v>
      </c>
    </row>
    <row r="5541" spans="1:1" x14ac:dyDescent="0.35">
      <c r="A5541" s="23">
        <v>6059.07</v>
      </c>
    </row>
    <row r="5542" spans="1:1" x14ac:dyDescent="0.35">
      <c r="A5542" s="21">
        <v>13434.75</v>
      </c>
    </row>
    <row r="5543" spans="1:1" x14ac:dyDescent="0.35">
      <c r="A5543" s="23">
        <v>10343.549999999999</v>
      </c>
    </row>
    <row r="5544" spans="1:1" x14ac:dyDescent="0.35">
      <c r="A5544" s="21">
        <v>13459.5</v>
      </c>
    </row>
    <row r="5545" spans="1:1" x14ac:dyDescent="0.35">
      <c r="A5545" s="23">
        <v>7677.46</v>
      </c>
    </row>
    <row r="5546" spans="1:1" x14ac:dyDescent="0.35">
      <c r="A5546" s="21">
        <v>13461.75</v>
      </c>
    </row>
    <row r="5547" spans="1:1" x14ac:dyDescent="0.35">
      <c r="A5547" s="23">
        <v>-2261.2099999999991</v>
      </c>
    </row>
    <row r="5548" spans="1:1" x14ac:dyDescent="0.35">
      <c r="A5548" s="21">
        <v>13466.25</v>
      </c>
    </row>
    <row r="5549" spans="1:1" x14ac:dyDescent="0.35">
      <c r="A5549" s="23">
        <v>-2753.0699999999997</v>
      </c>
    </row>
    <row r="5550" spans="1:1" x14ac:dyDescent="0.35">
      <c r="A5550" s="23">
        <v>3625.119999999999</v>
      </c>
    </row>
    <row r="5551" spans="1:1" x14ac:dyDescent="0.35">
      <c r="A5551" s="21">
        <v>13475.25</v>
      </c>
    </row>
    <row r="5552" spans="1:1" x14ac:dyDescent="0.35">
      <c r="A5552" s="23">
        <v>-729.29999999999927</v>
      </c>
    </row>
    <row r="5553" spans="1:1" x14ac:dyDescent="0.35">
      <c r="A5553" s="21">
        <v>13477.5</v>
      </c>
    </row>
    <row r="5554" spans="1:1" x14ac:dyDescent="0.35">
      <c r="A5554" s="23">
        <v>3291.1000000000004</v>
      </c>
    </row>
    <row r="5555" spans="1:1" x14ac:dyDescent="0.35">
      <c r="A5555" s="21">
        <v>13527</v>
      </c>
    </row>
    <row r="5556" spans="1:1" x14ac:dyDescent="0.35">
      <c r="A5556" s="23">
        <v>5522.55</v>
      </c>
    </row>
    <row r="5557" spans="1:1" x14ac:dyDescent="0.35">
      <c r="A5557" s="21">
        <v>13529.25</v>
      </c>
    </row>
    <row r="5558" spans="1:1" x14ac:dyDescent="0.35">
      <c r="A5558" s="23">
        <v>3302.0500000000011</v>
      </c>
    </row>
    <row r="5559" spans="1:1" x14ac:dyDescent="0.35">
      <c r="A5559" s="21">
        <v>13533.75</v>
      </c>
    </row>
    <row r="5560" spans="1:1" x14ac:dyDescent="0.35">
      <c r="A5560" s="23">
        <v>382.55000000000109</v>
      </c>
    </row>
    <row r="5561" spans="1:1" x14ac:dyDescent="0.35">
      <c r="A5561" s="21">
        <v>13628.25</v>
      </c>
    </row>
    <row r="5562" spans="1:1" x14ac:dyDescent="0.35">
      <c r="A5562" s="23">
        <v>11239.93</v>
      </c>
    </row>
    <row r="5563" spans="1:1" x14ac:dyDescent="0.35">
      <c r="A5563" s="21">
        <v>13653</v>
      </c>
    </row>
    <row r="5564" spans="1:1" x14ac:dyDescent="0.35">
      <c r="A5564" s="23">
        <v>11927.85</v>
      </c>
    </row>
    <row r="5565" spans="1:1" x14ac:dyDescent="0.35">
      <c r="A5565" s="21">
        <v>13659.75</v>
      </c>
    </row>
    <row r="5566" spans="1:1" x14ac:dyDescent="0.35">
      <c r="A5566" s="23">
        <v>11473.83</v>
      </c>
    </row>
    <row r="5567" spans="1:1" x14ac:dyDescent="0.35">
      <c r="A5567" s="21">
        <v>13720.5</v>
      </c>
    </row>
    <row r="5568" spans="1:1" x14ac:dyDescent="0.35">
      <c r="A5568" s="23">
        <v>9162.14</v>
      </c>
    </row>
    <row r="5569" spans="1:1" x14ac:dyDescent="0.35">
      <c r="A5569" s="21">
        <v>13785.75</v>
      </c>
    </row>
    <row r="5570" spans="1:1" x14ac:dyDescent="0.35">
      <c r="A5570" s="23">
        <v>9027.51</v>
      </c>
    </row>
    <row r="5571" spans="1:1" x14ac:dyDescent="0.35">
      <c r="A5571" s="21">
        <v>13801.5</v>
      </c>
    </row>
    <row r="5572" spans="1:1" x14ac:dyDescent="0.35">
      <c r="A5572" s="23">
        <v>8071.18</v>
      </c>
    </row>
    <row r="5573" spans="1:1" x14ac:dyDescent="0.35">
      <c r="A5573" s="21">
        <v>13851</v>
      </c>
    </row>
    <row r="5574" spans="1:1" x14ac:dyDescent="0.35">
      <c r="A5574" s="23">
        <v>6482.0999999999995</v>
      </c>
    </row>
    <row r="5575" spans="1:1" x14ac:dyDescent="0.35">
      <c r="A5575" s="23">
        <v>7898.9</v>
      </c>
    </row>
    <row r="5576" spans="1:1" x14ac:dyDescent="0.35">
      <c r="A5576" s="21">
        <v>13875.75</v>
      </c>
    </row>
    <row r="5577" spans="1:1" x14ac:dyDescent="0.35">
      <c r="A5577" s="23">
        <v>3237.09</v>
      </c>
    </row>
    <row r="5578" spans="1:1" x14ac:dyDescent="0.35">
      <c r="A5578" s="21">
        <v>13938.75</v>
      </c>
    </row>
    <row r="5579" spans="1:1" x14ac:dyDescent="0.35">
      <c r="A5579" s="23">
        <v>4459.5500000000011</v>
      </c>
    </row>
    <row r="5580" spans="1:1" x14ac:dyDescent="0.35">
      <c r="A5580" s="21">
        <v>13941</v>
      </c>
    </row>
    <row r="5581" spans="1:1" x14ac:dyDescent="0.35">
      <c r="A5581" s="23">
        <v>9731.24</v>
      </c>
    </row>
    <row r="5582" spans="1:1" x14ac:dyDescent="0.35">
      <c r="A5582" s="21">
        <v>13956.75</v>
      </c>
    </row>
    <row r="5583" spans="1:1" x14ac:dyDescent="0.35">
      <c r="A5583" s="23">
        <v>5047.08</v>
      </c>
    </row>
    <row r="5584" spans="1:1" x14ac:dyDescent="0.35">
      <c r="A5584" s="21">
        <v>13990.5</v>
      </c>
    </row>
    <row r="5585" spans="1:1" x14ac:dyDescent="0.35">
      <c r="A5585" s="23">
        <v>6545.04</v>
      </c>
    </row>
    <row r="5586" spans="1:1" x14ac:dyDescent="0.35">
      <c r="A5586" s="21">
        <v>14028.75</v>
      </c>
    </row>
    <row r="5587" spans="1:1" x14ac:dyDescent="0.35">
      <c r="A5587" s="23">
        <v>9105.39</v>
      </c>
    </row>
    <row r="5588" spans="1:1" x14ac:dyDescent="0.35">
      <c r="A5588" s="21">
        <v>14035.5</v>
      </c>
    </row>
    <row r="5589" spans="1:1" x14ac:dyDescent="0.35">
      <c r="A5589" s="23">
        <v>2561.1800000000003</v>
      </c>
    </row>
    <row r="5590" spans="1:1" x14ac:dyDescent="0.35">
      <c r="A5590" s="21">
        <v>14055.75</v>
      </c>
    </row>
    <row r="5591" spans="1:1" x14ac:dyDescent="0.35">
      <c r="A5591" s="23">
        <v>8335.5499999999993</v>
      </c>
    </row>
    <row r="5592" spans="1:1" x14ac:dyDescent="0.35">
      <c r="A5592" s="21">
        <v>14123.25</v>
      </c>
    </row>
    <row r="5593" spans="1:1" x14ac:dyDescent="0.35">
      <c r="A5593" s="23">
        <v>658.3700000000008</v>
      </c>
    </row>
    <row r="5594" spans="1:1" x14ac:dyDescent="0.35">
      <c r="A5594" s="21">
        <v>14132.25</v>
      </c>
    </row>
    <row r="5595" spans="1:1" x14ac:dyDescent="0.35">
      <c r="A5595" s="23">
        <v>4466.5499999999993</v>
      </c>
    </row>
    <row r="5596" spans="1:1" x14ac:dyDescent="0.35">
      <c r="A5596" s="21">
        <v>14202</v>
      </c>
    </row>
    <row r="5597" spans="1:1" x14ac:dyDescent="0.35">
      <c r="A5597" s="23">
        <v>6609.7999999999993</v>
      </c>
    </row>
    <row r="5598" spans="1:1" x14ac:dyDescent="0.35">
      <c r="A5598" s="21">
        <v>14208.75</v>
      </c>
    </row>
    <row r="5599" spans="1:1" x14ac:dyDescent="0.35">
      <c r="A5599" s="23">
        <v>3471.5500000000011</v>
      </c>
    </row>
    <row r="5600" spans="1:1" x14ac:dyDescent="0.35">
      <c r="A5600" s="21">
        <v>14244.75</v>
      </c>
    </row>
    <row r="5601" spans="1:1" x14ac:dyDescent="0.35">
      <c r="A5601" s="23">
        <v>10670.55</v>
      </c>
    </row>
    <row r="5602" spans="1:1" x14ac:dyDescent="0.35">
      <c r="A5602" s="21">
        <v>14256</v>
      </c>
    </row>
    <row r="5603" spans="1:1" x14ac:dyDescent="0.35">
      <c r="A5603" s="23">
        <v>5108.3999999999996</v>
      </c>
    </row>
    <row r="5604" spans="1:1" x14ac:dyDescent="0.35">
      <c r="A5604" s="21">
        <v>14260.5</v>
      </c>
    </row>
    <row r="5605" spans="1:1" x14ac:dyDescent="0.35">
      <c r="A5605" s="23">
        <v>5159.43</v>
      </c>
    </row>
    <row r="5606" spans="1:1" x14ac:dyDescent="0.35">
      <c r="A5606" s="21">
        <v>14269.5</v>
      </c>
    </row>
    <row r="5607" spans="1:1" x14ac:dyDescent="0.35">
      <c r="A5607" s="23">
        <v>11502.14</v>
      </c>
    </row>
    <row r="5608" spans="1:1" x14ac:dyDescent="0.35">
      <c r="A5608" s="21">
        <v>14301</v>
      </c>
    </row>
    <row r="5609" spans="1:1" x14ac:dyDescent="0.35">
      <c r="A5609" s="23">
        <v>11011.08</v>
      </c>
    </row>
    <row r="5610" spans="1:1" x14ac:dyDescent="0.35">
      <c r="A5610" s="21">
        <v>14316.75</v>
      </c>
    </row>
    <row r="5611" spans="1:1" x14ac:dyDescent="0.35">
      <c r="A5611" s="23">
        <v>5258.3099999999995</v>
      </c>
    </row>
    <row r="5612" spans="1:1" x14ac:dyDescent="0.35">
      <c r="A5612" s="21">
        <v>14397.75</v>
      </c>
    </row>
    <row r="5613" spans="1:1" x14ac:dyDescent="0.35">
      <c r="A5613" s="23">
        <v>4605.75</v>
      </c>
    </row>
    <row r="5614" spans="1:1" x14ac:dyDescent="0.35">
      <c r="A5614" s="21">
        <v>14550.75</v>
      </c>
    </row>
    <row r="5615" spans="1:1" x14ac:dyDescent="0.35">
      <c r="A5615" s="23">
        <v>9764.1500000000015</v>
      </c>
    </row>
    <row r="5616" spans="1:1" x14ac:dyDescent="0.35">
      <c r="A5616" s="21">
        <v>14593.5</v>
      </c>
    </row>
    <row r="5617" spans="1:1" x14ac:dyDescent="0.35">
      <c r="A5617" s="23">
        <v>5362.4399999999987</v>
      </c>
    </row>
    <row r="5618" spans="1:1" x14ac:dyDescent="0.35">
      <c r="A5618" s="21">
        <v>14625</v>
      </c>
    </row>
    <row r="5619" spans="1:1" x14ac:dyDescent="0.35">
      <c r="A5619" s="23">
        <v>5238.6999999999989</v>
      </c>
    </row>
    <row r="5620" spans="1:1" x14ac:dyDescent="0.35">
      <c r="A5620" s="21">
        <v>14654.25</v>
      </c>
    </row>
    <row r="5621" spans="1:1" x14ac:dyDescent="0.35">
      <c r="A5621" s="23">
        <v>8720.9700000000012</v>
      </c>
    </row>
    <row r="5622" spans="1:1" x14ac:dyDescent="0.35">
      <c r="A5622" s="21">
        <v>14735.25</v>
      </c>
    </row>
    <row r="5623" spans="1:1" x14ac:dyDescent="0.35">
      <c r="A5623" s="23">
        <v>6627.15</v>
      </c>
    </row>
    <row r="5624" spans="1:1" x14ac:dyDescent="0.35">
      <c r="A5624" s="21">
        <v>14789.25</v>
      </c>
    </row>
    <row r="5625" spans="1:1" x14ac:dyDescent="0.35">
      <c r="A5625" s="23">
        <v>8767.58</v>
      </c>
    </row>
    <row r="5626" spans="1:1" x14ac:dyDescent="0.35">
      <c r="A5626" s="21">
        <v>14827.5</v>
      </c>
    </row>
    <row r="5627" spans="1:1" x14ac:dyDescent="0.35">
      <c r="A5627" s="23">
        <v>418.30000000000109</v>
      </c>
    </row>
    <row r="5628" spans="1:1" x14ac:dyDescent="0.35">
      <c r="A5628" s="21">
        <v>14859</v>
      </c>
    </row>
    <row r="5629" spans="1:1" x14ac:dyDescent="0.35">
      <c r="A5629" s="23">
        <v>2332.0200000000004</v>
      </c>
    </row>
    <row r="5630" spans="1:1" x14ac:dyDescent="0.35">
      <c r="A5630" s="21">
        <v>14933.25</v>
      </c>
    </row>
    <row r="5631" spans="1:1" x14ac:dyDescent="0.35">
      <c r="A5631" s="23">
        <v>11305</v>
      </c>
    </row>
    <row r="5632" spans="1:1" x14ac:dyDescent="0.35">
      <c r="A5632" s="21">
        <v>14971.5</v>
      </c>
    </row>
    <row r="5633" spans="1:1" x14ac:dyDescent="0.35">
      <c r="A5633" s="23">
        <v>5411.07</v>
      </c>
    </row>
    <row r="5634" spans="1:1" x14ac:dyDescent="0.35">
      <c r="A5634" s="21">
        <v>15014.25</v>
      </c>
    </row>
    <row r="5635" spans="1:1" x14ac:dyDescent="0.35">
      <c r="A5635" s="23">
        <v>3665.0500000000011</v>
      </c>
    </row>
    <row r="5636" spans="1:1" x14ac:dyDescent="0.35">
      <c r="A5636" s="21">
        <v>15036.75</v>
      </c>
    </row>
    <row r="5637" spans="1:1" x14ac:dyDescent="0.35">
      <c r="A5637" s="23">
        <v>10424.790000000001</v>
      </c>
    </row>
    <row r="5638" spans="1:1" x14ac:dyDescent="0.35">
      <c r="A5638" s="21">
        <v>15041.25</v>
      </c>
    </row>
    <row r="5639" spans="1:1" x14ac:dyDescent="0.35">
      <c r="A5639" s="23">
        <v>7906.5700000000006</v>
      </c>
    </row>
    <row r="5640" spans="1:1" x14ac:dyDescent="0.35">
      <c r="A5640" s="21">
        <v>15142.5</v>
      </c>
    </row>
    <row r="5641" spans="1:1" x14ac:dyDescent="0.35">
      <c r="A5641" s="23">
        <v>13133.8</v>
      </c>
    </row>
    <row r="5642" spans="1:1" x14ac:dyDescent="0.35">
      <c r="A5642" s="21">
        <v>15174</v>
      </c>
    </row>
    <row r="5643" spans="1:1" x14ac:dyDescent="0.35">
      <c r="A5643" s="23">
        <v>4851.6000000000004</v>
      </c>
    </row>
    <row r="5644" spans="1:1" x14ac:dyDescent="0.35">
      <c r="A5644" s="21">
        <v>15241.5</v>
      </c>
    </row>
    <row r="5645" spans="1:1" x14ac:dyDescent="0.35">
      <c r="A5645" s="23">
        <v>9071.52</v>
      </c>
    </row>
    <row r="5646" spans="1:1" x14ac:dyDescent="0.35">
      <c r="A5646" s="21">
        <v>15309</v>
      </c>
    </row>
    <row r="5647" spans="1:1" x14ac:dyDescent="0.35">
      <c r="A5647" s="23">
        <v>6916.3799999999992</v>
      </c>
    </row>
    <row r="5648" spans="1:1" x14ac:dyDescent="0.35">
      <c r="A5648" s="21">
        <v>15311.25</v>
      </c>
    </row>
    <row r="5649" spans="1:1" x14ac:dyDescent="0.35">
      <c r="A5649" s="23">
        <v>10277.43</v>
      </c>
    </row>
    <row r="5650" spans="1:1" x14ac:dyDescent="0.35">
      <c r="A5650" s="21">
        <v>15347.25</v>
      </c>
    </row>
    <row r="5651" spans="1:1" x14ac:dyDescent="0.35">
      <c r="A5651" s="23">
        <v>4909.25</v>
      </c>
    </row>
    <row r="5652" spans="1:1" x14ac:dyDescent="0.35">
      <c r="A5652" s="21">
        <v>15369.75</v>
      </c>
    </row>
    <row r="5653" spans="1:1" x14ac:dyDescent="0.35">
      <c r="A5653" s="23">
        <v>10165.23</v>
      </c>
    </row>
    <row r="5654" spans="1:1" x14ac:dyDescent="0.35">
      <c r="A5654" s="21">
        <v>15405.75</v>
      </c>
    </row>
    <row r="5655" spans="1:1" x14ac:dyDescent="0.35">
      <c r="A5655" s="23">
        <v>10841.130000000001</v>
      </c>
    </row>
    <row r="5656" spans="1:1" x14ac:dyDescent="0.35">
      <c r="A5656" s="21">
        <v>15423.75</v>
      </c>
    </row>
    <row r="5657" spans="1:1" x14ac:dyDescent="0.35">
      <c r="A5657" s="23">
        <v>5576.2199999999993</v>
      </c>
    </row>
    <row r="5658" spans="1:1" x14ac:dyDescent="0.35">
      <c r="A5658" s="21">
        <v>15475.5</v>
      </c>
    </row>
    <row r="5659" spans="1:1" x14ac:dyDescent="0.35">
      <c r="A5659" s="23">
        <v>8853.5</v>
      </c>
    </row>
    <row r="5660" spans="1:1" x14ac:dyDescent="0.35">
      <c r="A5660" s="23">
        <v>9778.49</v>
      </c>
    </row>
    <row r="5661" spans="1:1" x14ac:dyDescent="0.35">
      <c r="A5661" s="21">
        <v>15489</v>
      </c>
    </row>
    <row r="5662" spans="1:1" x14ac:dyDescent="0.35">
      <c r="A5662" s="23">
        <v>3786.2000000000007</v>
      </c>
    </row>
    <row r="5663" spans="1:1" x14ac:dyDescent="0.35">
      <c r="A5663" s="21">
        <v>15502.5</v>
      </c>
    </row>
    <row r="5664" spans="1:1" x14ac:dyDescent="0.35">
      <c r="A5664" s="23">
        <v>12604.5</v>
      </c>
    </row>
    <row r="5665" spans="1:1" x14ac:dyDescent="0.35">
      <c r="A5665" s="21">
        <v>15531.75</v>
      </c>
    </row>
    <row r="5666" spans="1:1" x14ac:dyDescent="0.35">
      <c r="A5666" s="23">
        <v>-2608.5099999999984</v>
      </c>
    </row>
    <row r="5667" spans="1:1" x14ac:dyDescent="0.35">
      <c r="A5667" s="21">
        <v>15554.25</v>
      </c>
    </row>
    <row r="5668" spans="1:1" x14ac:dyDescent="0.35">
      <c r="A5668" s="23">
        <v>5571.1999999999989</v>
      </c>
    </row>
    <row r="5669" spans="1:1" x14ac:dyDescent="0.35">
      <c r="A5669" s="21">
        <v>15711.75</v>
      </c>
    </row>
    <row r="5670" spans="1:1" x14ac:dyDescent="0.35">
      <c r="A5670" s="23">
        <v>5994.5500000000011</v>
      </c>
    </row>
    <row r="5671" spans="1:1" x14ac:dyDescent="0.35">
      <c r="A5671" s="21">
        <v>15714</v>
      </c>
    </row>
    <row r="5672" spans="1:1" x14ac:dyDescent="0.35">
      <c r="A5672" s="23">
        <v>6861.75</v>
      </c>
    </row>
    <row r="5673" spans="1:1" x14ac:dyDescent="0.35">
      <c r="A5673" s="21">
        <v>15822</v>
      </c>
    </row>
    <row r="5674" spans="1:1" x14ac:dyDescent="0.35">
      <c r="A5674" s="23">
        <v>10619.86</v>
      </c>
    </row>
    <row r="5675" spans="1:1" x14ac:dyDescent="0.35">
      <c r="A5675" s="21">
        <v>15826.5</v>
      </c>
    </row>
    <row r="5676" spans="1:1" x14ac:dyDescent="0.35">
      <c r="A5676" s="23">
        <v>3865.3000000000011</v>
      </c>
    </row>
    <row r="5677" spans="1:1" x14ac:dyDescent="0.35">
      <c r="A5677" s="21">
        <v>15851.25</v>
      </c>
    </row>
    <row r="5678" spans="1:1" x14ac:dyDescent="0.35">
      <c r="A5678" s="23">
        <v>9041.119999999999</v>
      </c>
    </row>
    <row r="5679" spans="1:1" x14ac:dyDescent="0.35">
      <c r="A5679" s="21">
        <v>15880.5</v>
      </c>
    </row>
    <row r="5680" spans="1:1" x14ac:dyDescent="0.35">
      <c r="A5680" s="23">
        <v>9452.7800000000007</v>
      </c>
    </row>
    <row r="5681" spans="1:1" x14ac:dyDescent="0.35">
      <c r="A5681" s="21">
        <v>15914.25</v>
      </c>
    </row>
    <row r="5682" spans="1:1" x14ac:dyDescent="0.35">
      <c r="A5682" s="23">
        <v>6392.1</v>
      </c>
    </row>
    <row r="5683" spans="1:1" x14ac:dyDescent="0.35">
      <c r="A5683" s="21">
        <v>16051.5</v>
      </c>
    </row>
    <row r="5684" spans="1:1" x14ac:dyDescent="0.35">
      <c r="A5684" s="23">
        <v>10770.46</v>
      </c>
    </row>
    <row r="5685" spans="1:1" x14ac:dyDescent="0.35">
      <c r="A5685" s="21">
        <v>16060.5</v>
      </c>
    </row>
    <row r="5686" spans="1:1" x14ac:dyDescent="0.35">
      <c r="A5686" s="23">
        <v>-3286.3499999999985</v>
      </c>
    </row>
    <row r="5687" spans="1:1" x14ac:dyDescent="0.35">
      <c r="A5687" s="21">
        <v>16137</v>
      </c>
    </row>
    <row r="5688" spans="1:1" x14ac:dyDescent="0.35">
      <c r="A5688" s="23">
        <v>12424.8</v>
      </c>
    </row>
    <row r="5689" spans="1:1" x14ac:dyDescent="0.35">
      <c r="A5689" s="21">
        <v>16155</v>
      </c>
    </row>
    <row r="5690" spans="1:1" x14ac:dyDescent="0.35">
      <c r="A5690" s="23">
        <v>11694.84</v>
      </c>
    </row>
    <row r="5691" spans="1:1" x14ac:dyDescent="0.35">
      <c r="A5691" s="21">
        <v>16240.5</v>
      </c>
    </row>
    <row r="5692" spans="1:1" x14ac:dyDescent="0.35">
      <c r="A5692" s="23">
        <v>8421.15</v>
      </c>
    </row>
    <row r="5693" spans="1:1" x14ac:dyDescent="0.35">
      <c r="A5693" s="21">
        <v>16319.25</v>
      </c>
    </row>
    <row r="5694" spans="1:1" x14ac:dyDescent="0.35">
      <c r="A5694" s="23">
        <v>5140.0499999999993</v>
      </c>
    </row>
    <row r="5695" spans="1:1" x14ac:dyDescent="0.35">
      <c r="A5695" s="21">
        <v>16488</v>
      </c>
    </row>
    <row r="5696" spans="1:1" x14ac:dyDescent="0.35">
      <c r="A5696" s="23">
        <v>10110.75</v>
      </c>
    </row>
    <row r="5697" spans="1:1" x14ac:dyDescent="0.35">
      <c r="A5697" s="21">
        <v>16506</v>
      </c>
    </row>
    <row r="5698" spans="1:1" x14ac:dyDescent="0.35">
      <c r="A5698" s="23">
        <v>11444.16</v>
      </c>
    </row>
    <row r="5699" spans="1:1" x14ac:dyDescent="0.35">
      <c r="A5699" s="21">
        <v>16544.25</v>
      </c>
    </row>
    <row r="5700" spans="1:1" x14ac:dyDescent="0.35">
      <c r="A5700" s="23">
        <v>13497.21</v>
      </c>
    </row>
    <row r="5701" spans="1:1" x14ac:dyDescent="0.35">
      <c r="A5701" s="21">
        <v>16575.75</v>
      </c>
    </row>
    <row r="5702" spans="1:1" x14ac:dyDescent="0.35">
      <c r="A5702" s="23">
        <v>2598.8100000000013</v>
      </c>
    </row>
    <row r="5703" spans="1:1" x14ac:dyDescent="0.35">
      <c r="A5703" s="21">
        <v>16587</v>
      </c>
    </row>
    <row r="5704" spans="1:1" x14ac:dyDescent="0.35">
      <c r="A5704" s="23">
        <v>6332.6</v>
      </c>
    </row>
    <row r="5705" spans="1:1" x14ac:dyDescent="0.35">
      <c r="A5705" s="21">
        <v>16724.25</v>
      </c>
    </row>
    <row r="5706" spans="1:1" x14ac:dyDescent="0.35">
      <c r="A5706" s="23">
        <v>13710.33</v>
      </c>
    </row>
    <row r="5707" spans="1:1" x14ac:dyDescent="0.35">
      <c r="A5707" s="21">
        <v>16731</v>
      </c>
    </row>
    <row r="5708" spans="1:1" x14ac:dyDescent="0.35">
      <c r="A5708" s="23">
        <v>11441.16</v>
      </c>
    </row>
    <row r="5709" spans="1:1" x14ac:dyDescent="0.35">
      <c r="A5709" s="21">
        <v>16744.5</v>
      </c>
    </row>
    <row r="5710" spans="1:1" x14ac:dyDescent="0.35">
      <c r="A5710" s="23">
        <v>-3428.489999999998</v>
      </c>
    </row>
    <row r="5711" spans="1:1" x14ac:dyDescent="0.35">
      <c r="A5711" s="23">
        <v>7834.83</v>
      </c>
    </row>
    <row r="5712" spans="1:1" x14ac:dyDescent="0.35">
      <c r="A5712" s="21">
        <v>16805.25</v>
      </c>
    </row>
    <row r="5713" spans="1:1" x14ac:dyDescent="0.35">
      <c r="A5713" s="23">
        <v>6414.85</v>
      </c>
    </row>
    <row r="5714" spans="1:1" x14ac:dyDescent="0.35">
      <c r="A5714" s="21">
        <v>16825.5</v>
      </c>
    </row>
    <row r="5715" spans="1:1" x14ac:dyDescent="0.35">
      <c r="A5715" s="23">
        <v>-12655.05</v>
      </c>
    </row>
    <row r="5716" spans="1:1" x14ac:dyDescent="0.35">
      <c r="A5716" s="21">
        <v>16861.5</v>
      </c>
    </row>
    <row r="5717" spans="1:1" x14ac:dyDescent="0.35">
      <c r="A5717" s="23">
        <v>6956.4</v>
      </c>
    </row>
    <row r="5718" spans="1:1" x14ac:dyDescent="0.35">
      <c r="A5718" s="21">
        <v>16962.75</v>
      </c>
    </row>
    <row r="5719" spans="1:1" x14ac:dyDescent="0.35">
      <c r="A5719" s="23">
        <v>8223.1999999999989</v>
      </c>
    </row>
    <row r="5720" spans="1:1" x14ac:dyDescent="0.35">
      <c r="A5720" s="21">
        <v>17052.75</v>
      </c>
    </row>
    <row r="5721" spans="1:1" x14ac:dyDescent="0.35">
      <c r="A5721" s="23">
        <v>6171.66</v>
      </c>
    </row>
    <row r="5722" spans="1:1" x14ac:dyDescent="0.35">
      <c r="A5722" s="21">
        <v>17095.5</v>
      </c>
    </row>
    <row r="5723" spans="1:1" x14ac:dyDescent="0.35">
      <c r="A5723" s="23">
        <v>4175.5</v>
      </c>
    </row>
    <row r="5724" spans="1:1" x14ac:dyDescent="0.35">
      <c r="A5724" s="21">
        <v>17118</v>
      </c>
    </row>
    <row r="5725" spans="1:1" x14ac:dyDescent="0.35">
      <c r="A5725" s="23">
        <v>13179.48</v>
      </c>
    </row>
    <row r="5726" spans="1:1" x14ac:dyDescent="0.35">
      <c r="A5726" s="21">
        <v>17277.75</v>
      </c>
    </row>
    <row r="5727" spans="1:1" x14ac:dyDescent="0.35">
      <c r="A5727" s="23">
        <v>11201.97</v>
      </c>
    </row>
    <row r="5728" spans="1:1" x14ac:dyDescent="0.35">
      <c r="A5728" s="21">
        <v>17448.75</v>
      </c>
    </row>
    <row r="5729" spans="1:1" x14ac:dyDescent="0.35">
      <c r="A5729" s="23">
        <v>11025.119999999999</v>
      </c>
    </row>
    <row r="5730" spans="1:1" x14ac:dyDescent="0.35">
      <c r="A5730" s="21">
        <v>17597.25</v>
      </c>
    </row>
    <row r="5731" spans="1:1" x14ac:dyDescent="0.35">
      <c r="A5731" s="23">
        <v>10985.43</v>
      </c>
    </row>
    <row r="5732" spans="1:1" x14ac:dyDescent="0.35">
      <c r="A5732" s="21">
        <v>17599.5</v>
      </c>
    </row>
    <row r="5733" spans="1:1" x14ac:dyDescent="0.35">
      <c r="A5733" s="23">
        <v>13550.58</v>
      </c>
    </row>
    <row r="5734" spans="1:1" x14ac:dyDescent="0.35">
      <c r="A5734" s="21">
        <v>17615.25</v>
      </c>
    </row>
    <row r="5735" spans="1:1" x14ac:dyDescent="0.35">
      <c r="A5735" s="23">
        <v>5548.2899999999991</v>
      </c>
    </row>
    <row r="5736" spans="1:1" x14ac:dyDescent="0.35">
      <c r="A5736" s="21">
        <v>17624.25</v>
      </c>
    </row>
    <row r="5737" spans="1:1" x14ac:dyDescent="0.35">
      <c r="A5737" s="23">
        <v>7078.1100000000006</v>
      </c>
    </row>
    <row r="5738" spans="1:1" x14ac:dyDescent="0.35">
      <c r="A5738" s="21">
        <v>17887.5</v>
      </c>
    </row>
    <row r="5739" spans="1:1" x14ac:dyDescent="0.35">
      <c r="A5739" s="23">
        <v>2682.7000000000007</v>
      </c>
    </row>
    <row r="5740" spans="1:1" x14ac:dyDescent="0.35">
      <c r="A5740" s="21">
        <v>17892</v>
      </c>
    </row>
    <row r="5741" spans="1:1" x14ac:dyDescent="0.35">
      <c r="A5741" s="23">
        <v>6828.4</v>
      </c>
    </row>
    <row r="5742" spans="1:1" x14ac:dyDescent="0.35">
      <c r="A5742" s="21">
        <v>17919</v>
      </c>
    </row>
    <row r="5743" spans="1:1" x14ac:dyDescent="0.35">
      <c r="A5743" s="23">
        <v>10992.92</v>
      </c>
    </row>
    <row r="5744" spans="1:1" x14ac:dyDescent="0.35">
      <c r="A5744" s="21">
        <v>17950.5</v>
      </c>
    </row>
    <row r="5745" spans="1:1" x14ac:dyDescent="0.35">
      <c r="A5745" s="23">
        <v>508.5</v>
      </c>
    </row>
    <row r="5746" spans="1:1" x14ac:dyDescent="0.35">
      <c r="A5746" s="21">
        <v>17986.5</v>
      </c>
    </row>
    <row r="5747" spans="1:1" x14ac:dyDescent="0.35">
      <c r="A5747" s="23">
        <v>11663.36</v>
      </c>
    </row>
    <row r="5748" spans="1:1" x14ac:dyDescent="0.35">
      <c r="A5748" s="21">
        <v>18051.75</v>
      </c>
    </row>
    <row r="5749" spans="1:1" x14ac:dyDescent="0.35">
      <c r="A5749" s="23">
        <v>9362.2999999999993</v>
      </c>
    </row>
    <row r="5750" spans="1:1" x14ac:dyDescent="0.35">
      <c r="A5750" s="21">
        <v>18067.5</v>
      </c>
    </row>
    <row r="5751" spans="1:1" x14ac:dyDescent="0.35">
      <c r="A5751" s="23">
        <v>2706.3000000000011</v>
      </c>
    </row>
    <row r="5752" spans="1:1" x14ac:dyDescent="0.35">
      <c r="A5752" s="21">
        <v>18202.5</v>
      </c>
    </row>
    <row r="5753" spans="1:1" x14ac:dyDescent="0.35">
      <c r="A5753" s="23">
        <v>8188.65</v>
      </c>
    </row>
    <row r="5754" spans="1:1" x14ac:dyDescent="0.35">
      <c r="A5754" s="21">
        <v>18364.5</v>
      </c>
    </row>
    <row r="5755" spans="1:1" x14ac:dyDescent="0.35">
      <c r="A5755" s="23">
        <v>12027.54</v>
      </c>
    </row>
    <row r="5756" spans="1:1" x14ac:dyDescent="0.35">
      <c r="A5756" s="21">
        <v>18465.75</v>
      </c>
    </row>
    <row r="5757" spans="1:1" x14ac:dyDescent="0.35">
      <c r="A5757" s="23">
        <v>11527.810000000001</v>
      </c>
    </row>
    <row r="5758" spans="1:1" x14ac:dyDescent="0.35">
      <c r="A5758" s="21">
        <v>18666</v>
      </c>
    </row>
    <row r="5759" spans="1:1" x14ac:dyDescent="0.35">
      <c r="A5759" s="23">
        <v>4290.1000000000004</v>
      </c>
    </row>
    <row r="5760" spans="1:1" x14ac:dyDescent="0.35">
      <c r="A5760" s="21">
        <v>18708.75</v>
      </c>
    </row>
    <row r="5761" spans="1:1" x14ac:dyDescent="0.35">
      <c r="A5761" s="23">
        <v>14013.990000000002</v>
      </c>
    </row>
    <row r="5762" spans="1:1" x14ac:dyDescent="0.35">
      <c r="A5762" s="21">
        <v>18940.5</v>
      </c>
    </row>
    <row r="5763" spans="1:1" x14ac:dyDescent="0.35">
      <c r="A5763" s="23">
        <v>13710.3</v>
      </c>
    </row>
    <row r="5764" spans="1:1" x14ac:dyDescent="0.35">
      <c r="A5764" s="21">
        <v>19352.25</v>
      </c>
    </row>
    <row r="5765" spans="1:1" x14ac:dyDescent="0.35">
      <c r="A5765" s="23">
        <v>8452.02</v>
      </c>
    </row>
    <row r="5766" spans="1:1" x14ac:dyDescent="0.35">
      <c r="A5766" s="21">
        <v>19410.75</v>
      </c>
    </row>
    <row r="5767" spans="1:1" x14ac:dyDescent="0.35">
      <c r="A5767" s="23">
        <v>13457.43</v>
      </c>
    </row>
    <row r="5768" spans="1:1" x14ac:dyDescent="0.35">
      <c r="A5768" s="21">
        <v>19512</v>
      </c>
    </row>
    <row r="5769" spans="1:1" x14ac:dyDescent="0.35">
      <c r="A5769" s="23">
        <v>6238.4</v>
      </c>
    </row>
    <row r="5770" spans="1:1" x14ac:dyDescent="0.35">
      <c r="A5770" s="21">
        <v>19552.5</v>
      </c>
    </row>
    <row r="5771" spans="1:1" x14ac:dyDescent="0.35">
      <c r="A5771" s="23">
        <v>6251.7000000000007</v>
      </c>
    </row>
    <row r="5772" spans="1:1" x14ac:dyDescent="0.35">
      <c r="A5772" s="21">
        <v>19849.5</v>
      </c>
    </row>
    <row r="5773" spans="1:1" x14ac:dyDescent="0.35">
      <c r="A5773" s="23">
        <v>12999.18</v>
      </c>
    </row>
    <row r="5774" spans="1:1" x14ac:dyDescent="0.35">
      <c r="A5774" s="21">
        <v>20072.25</v>
      </c>
    </row>
    <row r="5775" spans="1:1" x14ac:dyDescent="0.35">
      <c r="A5775" s="23">
        <v>11901.64</v>
      </c>
    </row>
    <row r="5776" spans="1:1" x14ac:dyDescent="0.35">
      <c r="A5776" s="21">
        <v>20130.75</v>
      </c>
    </row>
    <row r="5777" spans="1:1" x14ac:dyDescent="0.35">
      <c r="A5777" s="23">
        <v>8082.119999999999</v>
      </c>
    </row>
    <row r="5778" spans="1:1" x14ac:dyDescent="0.35">
      <c r="A5778" s="21">
        <v>20247.75</v>
      </c>
    </row>
    <row r="5779" spans="1:1" x14ac:dyDescent="0.35">
      <c r="A5779" s="23">
        <v>7728.9500000000007</v>
      </c>
    </row>
    <row r="5780" spans="1:1" x14ac:dyDescent="0.35">
      <c r="A5780" s="21">
        <v>20522.25</v>
      </c>
    </row>
    <row r="5781" spans="1:1" x14ac:dyDescent="0.35">
      <c r="A5781" s="23">
        <v>9234.0499999999993</v>
      </c>
    </row>
    <row r="5782" spans="1:1" x14ac:dyDescent="0.35">
      <c r="A5782" s="21">
        <v>20772</v>
      </c>
    </row>
    <row r="5783" spans="1:1" x14ac:dyDescent="0.35">
      <c r="A5783" s="23">
        <v>-1067.7799999999988</v>
      </c>
    </row>
    <row r="5784" spans="1:1" x14ac:dyDescent="0.35">
      <c r="A5784" s="21">
        <v>21028.5</v>
      </c>
    </row>
    <row r="5785" spans="1:1" x14ac:dyDescent="0.35">
      <c r="A5785" s="23">
        <v>7611.3599999999988</v>
      </c>
    </row>
    <row r="5786" spans="1:1" x14ac:dyDescent="0.35">
      <c r="A5786" s="21">
        <v>21354.75</v>
      </c>
    </row>
    <row r="5787" spans="1:1" x14ac:dyDescent="0.35">
      <c r="A5787" s="23">
        <v>15459.39</v>
      </c>
    </row>
    <row r="5788" spans="1:1" x14ac:dyDescent="0.35">
      <c r="A5788" s="21">
        <v>21615.75</v>
      </c>
    </row>
    <row r="5789" spans="1:1" x14ac:dyDescent="0.35">
      <c r="A5789" s="23">
        <v>14158.23</v>
      </c>
    </row>
    <row r="5790" spans="1:1" x14ac:dyDescent="0.35">
      <c r="A5790" s="21">
        <v>22236.75</v>
      </c>
    </row>
    <row r="5791" spans="1:1" x14ac:dyDescent="0.35">
      <c r="A5791" s="23">
        <v>7030.02</v>
      </c>
    </row>
    <row r="5792" spans="1:1" x14ac:dyDescent="0.35">
      <c r="A5792" s="21">
        <v>22722.75</v>
      </c>
    </row>
    <row r="5793" spans="1:1" x14ac:dyDescent="0.35">
      <c r="A5793" s="23">
        <v>643.15000000000146</v>
      </c>
    </row>
    <row r="5794" spans="1:1" x14ac:dyDescent="0.35">
      <c r="A5794" s="21">
        <v>23721.75</v>
      </c>
    </row>
    <row r="5795" spans="1:1" x14ac:dyDescent="0.35">
      <c r="A5795" s="23">
        <v>16446.39</v>
      </c>
    </row>
    <row r="5796" spans="1:1" x14ac:dyDescent="0.35">
      <c r="A5796" s="21">
        <v>24450.75</v>
      </c>
    </row>
    <row r="5797" spans="1:1" x14ac:dyDescent="0.35">
      <c r="A5797" s="23">
        <v>698.35000000000218</v>
      </c>
    </row>
    <row r="5798" spans="1:1" x14ac:dyDescent="0.35">
      <c r="A5798" s="21">
        <v>28588.5</v>
      </c>
    </row>
    <row r="5799" spans="1:1" x14ac:dyDescent="0.35">
      <c r="A5799" s="23">
        <v>6984.9000000000015</v>
      </c>
    </row>
    <row r="5800" spans="1:1" x14ac:dyDescent="0.35">
      <c r="A5800" s="21">
        <v>33484.5</v>
      </c>
    </row>
    <row r="5801" spans="1:1" x14ac:dyDescent="0.35">
      <c r="A5801" s="23">
        <v>5019.7000000000007</v>
      </c>
    </row>
    <row r="5802" spans="1:1" x14ac:dyDescent="0.35">
      <c r="A5802" s="21" t="s">
        <v>8091</v>
      </c>
    </row>
  </sheetData>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3A63E-E9FE-4C9C-8DC7-54AF459BC9DF}">
  <dimension ref="A3:B29"/>
  <sheetViews>
    <sheetView topLeftCell="A3" workbookViewId="0">
      <selection activeCell="A3" sqref="A3:B28"/>
    </sheetView>
  </sheetViews>
  <sheetFormatPr defaultRowHeight="18" x14ac:dyDescent="0.35"/>
  <cols>
    <col min="1" max="1" width="22.33203125" bestFit="1" customWidth="1"/>
    <col min="2" max="2" width="11.4140625" bestFit="1" customWidth="1"/>
  </cols>
  <sheetData>
    <row r="3" spans="1:2" x14ac:dyDescent="0.35">
      <c r="A3" s="20" t="s">
        <v>8090</v>
      </c>
      <c r="B3" t="s">
        <v>8095</v>
      </c>
    </row>
    <row r="4" spans="1:2" x14ac:dyDescent="0.35">
      <c r="A4" s="21" t="s">
        <v>7970</v>
      </c>
      <c r="B4" s="22"/>
    </row>
    <row r="5" spans="1:2" x14ac:dyDescent="0.35">
      <c r="A5" s="23" t="s">
        <v>55</v>
      </c>
      <c r="B5" s="22">
        <v>410814</v>
      </c>
    </row>
    <row r="6" spans="1:2" x14ac:dyDescent="0.35">
      <c r="A6" s="23" t="s">
        <v>37</v>
      </c>
      <c r="B6" s="22">
        <v>143680</v>
      </c>
    </row>
    <row r="7" spans="1:2" x14ac:dyDescent="0.35">
      <c r="A7" s="23" t="s">
        <v>94</v>
      </c>
      <c r="B7" s="22">
        <v>53553</v>
      </c>
    </row>
    <row r="8" spans="1:2" x14ac:dyDescent="0.35">
      <c r="A8" s="23" t="s">
        <v>132</v>
      </c>
      <c r="B8" s="22">
        <v>53512</v>
      </c>
    </row>
    <row r="9" spans="1:2" x14ac:dyDescent="0.35">
      <c r="A9" s="23" t="s">
        <v>69</v>
      </c>
      <c r="B9" s="22">
        <v>232395</v>
      </c>
    </row>
    <row r="10" spans="1:2" x14ac:dyDescent="0.35">
      <c r="A10" s="23" t="s">
        <v>51</v>
      </c>
      <c r="B10" s="22">
        <v>160126</v>
      </c>
    </row>
    <row r="11" spans="1:2" x14ac:dyDescent="0.35">
      <c r="A11" s="23" t="s">
        <v>5</v>
      </c>
      <c r="B11" s="22">
        <v>166515</v>
      </c>
    </row>
    <row r="12" spans="1:2" x14ac:dyDescent="0.35">
      <c r="A12" s="23" t="s">
        <v>29</v>
      </c>
      <c r="B12" s="22">
        <v>321149</v>
      </c>
    </row>
    <row r="13" spans="1:2" x14ac:dyDescent="0.35">
      <c r="A13" s="23" t="s">
        <v>43</v>
      </c>
      <c r="B13" s="22">
        <v>31885</v>
      </c>
    </row>
    <row r="14" spans="1:2" x14ac:dyDescent="0.35">
      <c r="A14" s="23" t="s">
        <v>17</v>
      </c>
      <c r="B14" s="22">
        <v>480157</v>
      </c>
    </row>
    <row r="15" spans="1:2" x14ac:dyDescent="0.35">
      <c r="A15" s="23" t="s">
        <v>81</v>
      </c>
      <c r="B15" s="22">
        <v>187482</v>
      </c>
    </row>
    <row r="16" spans="1:2" x14ac:dyDescent="0.35">
      <c r="A16" s="21" t="s">
        <v>7974</v>
      </c>
      <c r="B16" s="22"/>
    </row>
    <row r="17" spans="1:2" x14ac:dyDescent="0.35">
      <c r="A17" s="23" t="s">
        <v>13</v>
      </c>
      <c r="B17" s="22">
        <v>25443</v>
      </c>
    </row>
    <row r="18" spans="1:2" x14ac:dyDescent="0.35">
      <c r="A18" s="23" t="s">
        <v>79</v>
      </c>
      <c r="B18" s="22">
        <v>47042</v>
      </c>
    </row>
    <row r="19" spans="1:2" x14ac:dyDescent="0.35">
      <c r="A19" s="23" t="s">
        <v>119</v>
      </c>
      <c r="B19" s="22">
        <v>63614</v>
      </c>
    </row>
    <row r="20" spans="1:2" x14ac:dyDescent="0.35">
      <c r="A20" s="23" t="s">
        <v>148</v>
      </c>
      <c r="B20" s="22">
        <v>203282</v>
      </c>
    </row>
    <row r="21" spans="1:2" x14ac:dyDescent="0.35">
      <c r="A21" s="23" t="s">
        <v>31</v>
      </c>
      <c r="B21" s="22">
        <v>27667</v>
      </c>
    </row>
    <row r="22" spans="1:2" x14ac:dyDescent="0.35">
      <c r="A22" s="23" t="s">
        <v>83</v>
      </c>
      <c r="B22" s="22">
        <v>189235</v>
      </c>
    </row>
    <row r="23" spans="1:2" x14ac:dyDescent="0.35">
      <c r="A23" s="23" t="s">
        <v>45</v>
      </c>
      <c r="B23" s="22">
        <v>214547</v>
      </c>
    </row>
    <row r="24" spans="1:2" x14ac:dyDescent="0.35">
      <c r="A24" s="21" t="s">
        <v>7983</v>
      </c>
      <c r="B24" s="22"/>
    </row>
    <row r="25" spans="1:2" x14ac:dyDescent="0.35">
      <c r="A25" s="23" t="s">
        <v>34</v>
      </c>
      <c r="B25" s="22">
        <v>89457</v>
      </c>
    </row>
    <row r="26" spans="1:2" x14ac:dyDescent="0.35">
      <c r="A26" s="23" t="s">
        <v>75</v>
      </c>
      <c r="B26" s="22">
        <v>393313</v>
      </c>
    </row>
    <row r="27" spans="1:2" x14ac:dyDescent="0.35">
      <c r="A27" s="23" t="s">
        <v>67</v>
      </c>
      <c r="B27" s="22">
        <v>175698</v>
      </c>
    </row>
    <row r="28" spans="1:2" x14ac:dyDescent="0.35">
      <c r="A28" s="23" t="s">
        <v>60</v>
      </c>
      <c r="B28" s="22">
        <v>114599</v>
      </c>
    </row>
    <row r="29" spans="1:2" x14ac:dyDescent="0.35">
      <c r="A29" s="21" t="s">
        <v>8091</v>
      </c>
      <c r="B29" s="22">
        <v>3785165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C33DF-DD9A-49F1-A04F-75C99DA46A3E}">
  <dimension ref="A2:G154"/>
  <sheetViews>
    <sheetView topLeftCell="A149" zoomScale="146" workbookViewId="0">
      <selection activeCell="A153" sqref="A153"/>
    </sheetView>
  </sheetViews>
  <sheetFormatPr defaultRowHeight="18" x14ac:dyDescent="0.35"/>
  <cols>
    <col min="1" max="1" width="11.4140625" bestFit="1" customWidth="1"/>
    <col min="2" max="2" width="12.33203125" bestFit="1" customWidth="1"/>
    <col min="3" max="3" width="28.25" customWidth="1"/>
    <col min="4" max="4" width="11.5" customWidth="1"/>
    <col min="5" max="5" width="14.58203125" customWidth="1"/>
  </cols>
  <sheetData>
    <row r="2" spans="1:7" x14ac:dyDescent="0.35">
      <c r="A2" t="s">
        <v>8159</v>
      </c>
      <c r="B2" t="s">
        <v>8164</v>
      </c>
      <c r="C2" t="s">
        <v>8165</v>
      </c>
    </row>
    <row r="3" spans="1:7" x14ac:dyDescent="0.35">
      <c r="A3" t="s">
        <v>8166</v>
      </c>
      <c r="B3" t="s">
        <v>8167</v>
      </c>
      <c r="C3" t="s">
        <v>8168</v>
      </c>
      <c r="D3" t="s">
        <v>8174</v>
      </c>
    </row>
    <row r="4" spans="1:7" x14ac:dyDescent="0.35">
      <c r="A4" t="s">
        <v>8160</v>
      </c>
      <c r="B4" t="s">
        <v>8169</v>
      </c>
      <c r="C4" t="s">
        <v>8170</v>
      </c>
      <c r="D4" t="s">
        <v>8171</v>
      </c>
      <c r="E4" t="s">
        <v>8175</v>
      </c>
      <c r="F4" t="s">
        <v>8172</v>
      </c>
      <c r="G4" t="s">
        <v>8173</v>
      </c>
    </row>
    <row r="5" spans="1:7" x14ac:dyDescent="0.35">
      <c r="A5" t="s">
        <v>8161</v>
      </c>
      <c r="B5" t="s">
        <v>8176</v>
      </c>
    </row>
    <row r="6" spans="1:7" x14ac:dyDescent="0.35">
      <c r="A6" t="s">
        <v>8162</v>
      </c>
      <c r="B6" t="s">
        <v>8169</v>
      </c>
    </row>
    <row r="7" spans="1:7" x14ac:dyDescent="0.35">
      <c r="A7" t="s">
        <v>8163</v>
      </c>
      <c r="C7" t="s">
        <v>8189</v>
      </c>
      <c r="D7" t="s">
        <v>8190</v>
      </c>
    </row>
    <row r="8" spans="1:7" x14ac:dyDescent="0.35">
      <c r="A8" t="s">
        <v>8194</v>
      </c>
      <c r="B8" t="s">
        <v>8198</v>
      </c>
    </row>
    <row r="9" spans="1:7" x14ac:dyDescent="0.35">
      <c r="A9" t="s">
        <v>8195</v>
      </c>
      <c r="B9" t="s">
        <v>8198</v>
      </c>
    </row>
    <row r="10" spans="1:7" x14ac:dyDescent="0.35">
      <c r="A10" t="s">
        <v>8179</v>
      </c>
      <c r="D10" t="s">
        <v>8177</v>
      </c>
      <c r="E10" t="s">
        <v>8178</v>
      </c>
    </row>
    <row r="11" spans="1:7" x14ac:dyDescent="0.35">
      <c r="A11" s="11"/>
      <c r="B11" s="12"/>
      <c r="C11" s="13"/>
      <c r="D11">
        <v>12</v>
      </c>
      <c r="E11">
        <v>2</v>
      </c>
    </row>
    <row r="12" spans="1:7" x14ac:dyDescent="0.35">
      <c r="A12" s="14"/>
      <c r="B12" s="15"/>
      <c r="C12" s="16"/>
      <c r="D12">
        <v>45</v>
      </c>
      <c r="E12">
        <v>3</v>
      </c>
    </row>
    <row r="13" spans="1:7" x14ac:dyDescent="0.35">
      <c r="A13" s="14"/>
      <c r="B13" s="15"/>
      <c r="C13" s="16"/>
      <c r="D13">
        <v>67</v>
      </c>
      <c r="E13">
        <v>19</v>
      </c>
    </row>
    <row r="14" spans="1:7" x14ac:dyDescent="0.35">
      <c r="A14" s="14"/>
      <c r="B14" s="15"/>
      <c r="C14" s="16"/>
      <c r="D14">
        <v>400</v>
      </c>
      <c r="E14">
        <v>15</v>
      </c>
    </row>
    <row r="15" spans="1:7" x14ac:dyDescent="0.35">
      <c r="A15" s="14"/>
      <c r="B15" s="15"/>
      <c r="C15" s="16"/>
      <c r="D15">
        <v>500</v>
      </c>
      <c r="E15">
        <v>79</v>
      </c>
    </row>
    <row r="16" spans="1:7" x14ac:dyDescent="0.35">
      <c r="A16" s="14"/>
      <c r="B16" s="15"/>
      <c r="C16" s="16"/>
    </row>
    <row r="17" spans="1:3" x14ac:dyDescent="0.35">
      <c r="A17" s="14"/>
      <c r="B17" s="15"/>
      <c r="C17" s="16"/>
    </row>
    <row r="18" spans="1:3" x14ac:dyDescent="0.35">
      <c r="A18" s="14"/>
      <c r="B18" s="15"/>
      <c r="C18" s="16"/>
    </row>
    <row r="19" spans="1:3" x14ac:dyDescent="0.35">
      <c r="A19" s="14"/>
      <c r="B19" s="15"/>
      <c r="C19" s="16"/>
    </row>
    <row r="20" spans="1:3" x14ac:dyDescent="0.35">
      <c r="A20" s="14"/>
      <c r="B20" s="15"/>
      <c r="C20" s="16"/>
    </row>
    <row r="21" spans="1:3" x14ac:dyDescent="0.35">
      <c r="A21" s="14"/>
      <c r="B21" s="15"/>
      <c r="C21" s="16"/>
    </row>
    <row r="22" spans="1:3" x14ac:dyDescent="0.35">
      <c r="A22" s="14"/>
      <c r="B22" s="15"/>
      <c r="C22" s="16"/>
    </row>
    <row r="23" spans="1:3" x14ac:dyDescent="0.35">
      <c r="A23" s="14"/>
      <c r="B23" s="15"/>
      <c r="C23" s="16"/>
    </row>
    <row r="24" spans="1:3" x14ac:dyDescent="0.35">
      <c r="A24" s="14"/>
      <c r="B24" s="15"/>
      <c r="C24" s="16"/>
    </row>
    <row r="25" spans="1:3" x14ac:dyDescent="0.35">
      <c r="A25" s="14"/>
      <c r="B25" s="15"/>
      <c r="C25" s="16"/>
    </row>
    <row r="26" spans="1:3" x14ac:dyDescent="0.35">
      <c r="A26" s="14"/>
      <c r="B26" s="15"/>
      <c r="C26" s="16"/>
    </row>
    <row r="27" spans="1:3" x14ac:dyDescent="0.35">
      <c r="A27" s="14"/>
      <c r="B27" s="15"/>
      <c r="C27" s="16"/>
    </row>
    <row r="28" spans="1:3" x14ac:dyDescent="0.35">
      <c r="A28" s="17"/>
      <c r="B28" s="18"/>
      <c r="C28" s="19"/>
    </row>
    <row r="30" spans="1:3" x14ac:dyDescent="0.35">
      <c r="A30" t="s">
        <v>8180</v>
      </c>
    </row>
    <row r="31" spans="1:3" x14ac:dyDescent="0.35">
      <c r="A31" s="20" t="s">
        <v>8090</v>
      </c>
      <c r="B31" t="s">
        <v>8181</v>
      </c>
    </row>
    <row r="32" spans="1:3" x14ac:dyDescent="0.35">
      <c r="A32" s="21" t="s">
        <v>8097</v>
      </c>
      <c r="B32" s="22">
        <v>1021944.2900000004</v>
      </c>
    </row>
    <row r="33" spans="1:3" x14ac:dyDescent="0.35">
      <c r="A33" s="21" t="s">
        <v>8098</v>
      </c>
      <c r="B33" s="22">
        <v>1331373.57</v>
      </c>
    </row>
    <row r="34" spans="1:3" x14ac:dyDescent="0.35">
      <c r="A34" s="21" t="s">
        <v>8099</v>
      </c>
      <c r="B34" s="22">
        <v>617392.18999999971</v>
      </c>
      <c r="C34" s="22"/>
    </row>
    <row r="35" spans="1:3" x14ac:dyDescent="0.35">
      <c r="A35" s="21" t="s">
        <v>8100</v>
      </c>
      <c r="B35" s="22">
        <v>612386.27</v>
      </c>
      <c r="C35" s="22"/>
    </row>
    <row r="36" spans="1:3" x14ac:dyDescent="0.35">
      <c r="A36" s="21" t="s">
        <v>8101</v>
      </c>
      <c r="B36" s="22">
        <v>907732.33000000042</v>
      </c>
      <c r="C36" s="22"/>
    </row>
    <row r="37" spans="1:3" x14ac:dyDescent="0.35">
      <c r="A37" s="21" t="s">
        <v>8102</v>
      </c>
      <c r="B37" s="22">
        <v>1004299.8999999994</v>
      </c>
      <c r="C37" s="22"/>
    </row>
    <row r="38" spans="1:3" x14ac:dyDescent="0.35">
      <c r="A38" s="21" t="s">
        <v>8103</v>
      </c>
      <c r="B38" s="22">
        <v>1335352.3700000006</v>
      </c>
      <c r="C38" s="22"/>
    </row>
    <row r="39" spans="1:3" x14ac:dyDescent="0.35">
      <c r="A39" s="21" t="s">
        <v>8104</v>
      </c>
      <c r="B39" s="22">
        <v>867630.51000000094</v>
      </c>
      <c r="C39" s="22"/>
    </row>
    <row r="40" spans="1:3" x14ac:dyDescent="0.35">
      <c r="A40" s="21" t="s">
        <v>8105</v>
      </c>
      <c r="B40" s="22">
        <v>978995.5499999997</v>
      </c>
      <c r="C40" s="22"/>
    </row>
    <row r="41" spans="1:3" x14ac:dyDescent="0.35">
      <c r="A41" s="21" t="s">
        <v>8106</v>
      </c>
      <c r="B41" s="22">
        <v>7397.4800000000005</v>
      </c>
      <c r="C41" s="22"/>
    </row>
    <row r="42" spans="1:3" x14ac:dyDescent="0.35">
      <c r="A42" s="21" t="s">
        <v>8091</v>
      </c>
      <c r="B42" s="22">
        <v>8684504.4600000009</v>
      </c>
      <c r="C42" s="22"/>
    </row>
    <row r="43" spans="1:3" x14ac:dyDescent="0.35">
      <c r="C43" s="22"/>
    </row>
    <row r="44" spans="1:3" x14ac:dyDescent="0.35">
      <c r="C44" s="22"/>
    </row>
    <row r="45" spans="1:3" x14ac:dyDescent="0.35">
      <c r="C45" s="22"/>
    </row>
    <row r="47" spans="1:3" x14ac:dyDescent="0.35">
      <c r="A47" s="21" t="s">
        <v>8182</v>
      </c>
    </row>
    <row r="48" spans="1:3" x14ac:dyDescent="0.35">
      <c r="A48" s="21" t="s">
        <v>8184</v>
      </c>
    </row>
    <row r="50" spans="1:3" x14ac:dyDescent="0.35">
      <c r="A50" t="s">
        <v>8187</v>
      </c>
    </row>
    <row r="51" spans="1:3" x14ac:dyDescent="0.35">
      <c r="A51" t="s">
        <v>8188</v>
      </c>
    </row>
    <row r="52" spans="1:3" x14ac:dyDescent="0.35">
      <c r="A52" s="11"/>
      <c r="B52" s="12"/>
      <c r="C52" s="13"/>
    </row>
    <row r="53" spans="1:3" x14ac:dyDescent="0.35">
      <c r="A53" s="14"/>
      <c r="B53" s="15"/>
      <c r="C53" s="16"/>
    </row>
    <row r="54" spans="1:3" x14ac:dyDescent="0.35">
      <c r="A54" s="14"/>
      <c r="B54" s="15"/>
      <c r="C54" s="16"/>
    </row>
    <row r="55" spans="1:3" x14ac:dyDescent="0.35">
      <c r="A55" s="14"/>
      <c r="B55" s="15"/>
      <c r="C55" s="16"/>
    </row>
    <row r="56" spans="1:3" x14ac:dyDescent="0.35">
      <c r="A56" s="14"/>
      <c r="B56" s="15"/>
      <c r="C56" s="16"/>
    </row>
    <row r="57" spans="1:3" x14ac:dyDescent="0.35">
      <c r="A57" s="14"/>
      <c r="B57" s="15"/>
      <c r="C57" s="16"/>
    </row>
    <row r="58" spans="1:3" x14ac:dyDescent="0.35">
      <c r="A58" s="14"/>
      <c r="B58" s="15"/>
      <c r="C58" s="16"/>
    </row>
    <row r="59" spans="1:3" x14ac:dyDescent="0.35">
      <c r="A59" s="14"/>
      <c r="B59" s="15"/>
      <c r="C59" s="16"/>
    </row>
    <row r="60" spans="1:3" x14ac:dyDescent="0.35">
      <c r="A60" s="14"/>
      <c r="B60" s="15"/>
      <c r="C60" s="16"/>
    </row>
    <row r="61" spans="1:3" x14ac:dyDescent="0.35">
      <c r="A61" s="14"/>
      <c r="B61" s="15"/>
      <c r="C61" s="16"/>
    </row>
    <row r="62" spans="1:3" x14ac:dyDescent="0.35">
      <c r="A62" s="14"/>
      <c r="B62" s="15"/>
      <c r="C62" s="16"/>
    </row>
    <row r="63" spans="1:3" x14ac:dyDescent="0.35">
      <c r="A63" s="14"/>
      <c r="B63" s="15"/>
      <c r="C63" s="16"/>
    </row>
    <row r="64" spans="1:3" x14ac:dyDescent="0.35">
      <c r="A64" s="14"/>
      <c r="B64" s="15"/>
      <c r="C64" s="16"/>
    </row>
    <row r="65" spans="1:4" x14ac:dyDescent="0.35">
      <c r="A65" s="14"/>
      <c r="B65" s="15"/>
      <c r="C65" s="16"/>
    </row>
    <row r="66" spans="1:4" x14ac:dyDescent="0.35">
      <c r="A66" s="14"/>
      <c r="B66" s="15"/>
      <c r="C66" s="16"/>
    </row>
    <row r="67" spans="1:4" x14ac:dyDescent="0.35">
      <c r="A67" s="14"/>
      <c r="B67" s="15"/>
      <c r="C67" s="16"/>
    </row>
    <row r="68" spans="1:4" x14ac:dyDescent="0.35">
      <c r="A68" s="14"/>
      <c r="B68" s="15"/>
      <c r="C68" s="16"/>
    </row>
    <row r="69" spans="1:4" x14ac:dyDescent="0.35">
      <c r="A69" s="17"/>
      <c r="B69" s="18"/>
      <c r="C69" s="19"/>
    </row>
    <row r="71" spans="1:4" x14ac:dyDescent="0.35">
      <c r="A71" t="s">
        <v>8191</v>
      </c>
    </row>
    <row r="76" spans="1:4" x14ac:dyDescent="0.35">
      <c r="D76" t="s">
        <v>8177</v>
      </c>
    </row>
    <row r="77" spans="1:4" x14ac:dyDescent="0.35">
      <c r="D77">
        <v>1</v>
      </c>
    </row>
    <row r="78" spans="1:4" x14ac:dyDescent="0.35">
      <c r="D78">
        <v>2</v>
      </c>
    </row>
    <row r="79" spans="1:4" x14ac:dyDescent="0.35">
      <c r="D79">
        <v>3</v>
      </c>
    </row>
    <row r="80" spans="1:4" x14ac:dyDescent="0.35">
      <c r="D80">
        <v>4</v>
      </c>
    </row>
    <row r="81" spans="2:4" x14ac:dyDescent="0.35">
      <c r="D81">
        <v>5</v>
      </c>
    </row>
    <row r="82" spans="2:4" x14ac:dyDescent="0.35">
      <c r="D82">
        <v>6</v>
      </c>
    </row>
    <row r="83" spans="2:4" x14ac:dyDescent="0.35">
      <c r="D83">
        <v>500</v>
      </c>
    </row>
    <row r="84" spans="2:4" x14ac:dyDescent="0.35">
      <c r="D84">
        <v>600</v>
      </c>
    </row>
    <row r="87" spans="2:4" x14ac:dyDescent="0.35">
      <c r="B87" t="s">
        <v>8192</v>
      </c>
      <c r="C87" t="s">
        <v>8193</v>
      </c>
    </row>
    <row r="92" spans="2:4" x14ac:dyDescent="0.35">
      <c r="B92" t="s">
        <v>8199</v>
      </c>
      <c r="C92" t="s">
        <v>8200</v>
      </c>
      <c r="D92" t="s">
        <v>8201</v>
      </c>
    </row>
    <row r="93" spans="2:4" x14ac:dyDescent="0.35">
      <c r="B93" t="s">
        <v>8077</v>
      </c>
      <c r="C93" t="s">
        <v>8202</v>
      </c>
      <c r="D93">
        <v>1</v>
      </c>
    </row>
    <row r="94" spans="2:4" x14ac:dyDescent="0.35">
      <c r="B94" t="s">
        <v>8077</v>
      </c>
      <c r="C94" t="s">
        <v>8203</v>
      </c>
      <c r="D94">
        <v>2</v>
      </c>
    </row>
    <row r="95" spans="2:4" x14ac:dyDescent="0.35">
      <c r="B95" t="s">
        <v>8077</v>
      </c>
      <c r="C95" t="s">
        <v>8204</v>
      </c>
      <c r="D95">
        <v>3</v>
      </c>
    </row>
    <row r="96" spans="2:4" x14ac:dyDescent="0.35">
      <c r="B96" t="s">
        <v>8205</v>
      </c>
      <c r="C96" t="s">
        <v>8206</v>
      </c>
      <c r="D96">
        <v>1</v>
      </c>
    </row>
    <row r="97" spans="1:7" x14ac:dyDescent="0.35">
      <c r="B97" t="s">
        <v>8205</v>
      </c>
      <c r="C97" t="s">
        <v>8079</v>
      </c>
      <c r="D97">
        <v>23</v>
      </c>
    </row>
    <row r="98" spans="1:7" x14ac:dyDescent="0.35">
      <c r="B98" t="s">
        <v>8205</v>
      </c>
      <c r="C98" t="s">
        <v>8207</v>
      </c>
      <c r="D98">
        <v>4</v>
      </c>
    </row>
    <row r="99" spans="1:7" x14ac:dyDescent="0.35">
      <c r="B99" t="s">
        <v>8205</v>
      </c>
      <c r="C99" t="s">
        <v>8208</v>
      </c>
      <c r="D99">
        <v>5</v>
      </c>
    </row>
    <row r="102" spans="1:7" x14ac:dyDescent="0.35">
      <c r="F102" t="s">
        <v>8214</v>
      </c>
      <c r="G102" t="s">
        <v>8215</v>
      </c>
    </row>
    <row r="103" spans="1:7" x14ac:dyDescent="0.35">
      <c r="A103" t="s">
        <v>8209</v>
      </c>
      <c r="F103" t="s">
        <v>8216</v>
      </c>
      <c r="G103">
        <v>0</v>
      </c>
    </row>
    <row r="105" spans="1:7" x14ac:dyDescent="0.35">
      <c r="A105" t="s">
        <v>8210</v>
      </c>
    </row>
    <row r="106" spans="1:7" x14ac:dyDescent="0.35">
      <c r="B106" t="s">
        <v>8069</v>
      </c>
      <c r="C106" t="s">
        <v>8211</v>
      </c>
      <c r="D106" t="s">
        <v>8213</v>
      </c>
      <c r="E106" t="s">
        <v>8212</v>
      </c>
    </row>
    <row r="107" spans="1:7" x14ac:dyDescent="0.35">
      <c r="B107">
        <v>2022</v>
      </c>
      <c r="C107">
        <v>1000</v>
      </c>
    </row>
    <row r="108" spans="1:7" x14ac:dyDescent="0.35">
      <c r="B108">
        <v>2023</v>
      </c>
      <c r="C108">
        <v>5000</v>
      </c>
      <c r="D108">
        <v>1000</v>
      </c>
      <c r="E108" s="29">
        <f>(C108-D108)/D108</f>
        <v>4</v>
      </c>
    </row>
    <row r="109" spans="1:7" x14ac:dyDescent="0.35">
      <c r="B109">
        <v>2024</v>
      </c>
      <c r="C109">
        <v>4000</v>
      </c>
      <c r="D109">
        <v>5000</v>
      </c>
      <c r="E109" s="29">
        <f>(C109-D109)/D109</f>
        <v>-0.2</v>
      </c>
    </row>
    <row r="110" spans="1:7" x14ac:dyDescent="0.35">
      <c r="B110">
        <v>2025</v>
      </c>
      <c r="C110">
        <v>3000</v>
      </c>
      <c r="D110">
        <v>4000</v>
      </c>
      <c r="E110" s="29">
        <f>(C110-D110)/D110</f>
        <v>-0.25</v>
      </c>
    </row>
    <row r="152" spans="1:2" x14ac:dyDescent="0.35">
      <c r="A152" s="20" t="s">
        <v>8090</v>
      </c>
      <c r="B152" t="s">
        <v>8219</v>
      </c>
    </row>
    <row r="153" spans="1:2" x14ac:dyDescent="0.35">
      <c r="A153" s="21" t="s">
        <v>7999</v>
      </c>
      <c r="B153" s="22">
        <v>5</v>
      </c>
    </row>
    <row r="154" spans="1:2" x14ac:dyDescent="0.35">
      <c r="A154" s="21" t="s">
        <v>8091</v>
      </c>
      <c r="B154" s="22">
        <v>5</v>
      </c>
    </row>
  </sheetData>
  <pageMargins left="0.7" right="0.7" top="0.75" bottom="0.75" header="0.3" footer="0.3"/>
  <drawing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B40B6-940A-47DF-A746-24A0AAAA6361}">
  <dimension ref="A1:F36"/>
  <sheetViews>
    <sheetView topLeftCell="A20" zoomScale="147" workbookViewId="0">
      <selection activeCell="A9" sqref="A9"/>
    </sheetView>
  </sheetViews>
  <sheetFormatPr defaultRowHeight="18" x14ac:dyDescent="0.35"/>
  <cols>
    <col min="1" max="1" width="11.4140625" bestFit="1" customWidth="1"/>
    <col min="2" max="2" width="11.75" bestFit="1" customWidth="1"/>
    <col min="3" max="3" width="10.75" bestFit="1" customWidth="1"/>
    <col min="4" max="4" width="11.5" bestFit="1" customWidth="1"/>
  </cols>
  <sheetData>
    <row r="1" spans="1:6" x14ac:dyDescent="0.35">
      <c r="A1" s="27" t="s">
        <v>8137</v>
      </c>
    </row>
    <row r="2" spans="1:6" x14ac:dyDescent="0.35">
      <c r="A2" s="27" t="s">
        <v>8138</v>
      </c>
    </row>
    <row r="3" spans="1:6" x14ac:dyDescent="0.35">
      <c r="A3" s="27" t="s">
        <v>8139</v>
      </c>
    </row>
    <row r="4" spans="1:6" x14ac:dyDescent="0.35">
      <c r="A4" s="27" t="s">
        <v>8140</v>
      </c>
    </row>
    <row r="5" spans="1:6" x14ac:dyDescent="0.35">
      <c r="A5" s="27" t="s">
        <v>8141</v>
      </c>
    </row>
    <row r="6" spans="1:6" x14ac:dyDescent="0.35">
      <c r="F6" s="22">
        <v>44706434.5</v>
      </c>
    </row>
    <row r="8" spans="1:6" x14ac:dyDescent="0.35">
      <c r="A8" t="s">
        <v>8142</v>
      </c>
      <c r="B8" t="s">
        <v>8095</v>
      </c>
      <c r="C8" t="s">
        <v>8143</v>
      </c>
      <c r="F8" s="22">
        <v>3784539</v>
      </c>
    </row>
    <row r="9" spans="1:6" x14ac:dyDescent="0.35">
      <c r="A9" s="22">
        <v>18960003</v>
      </c>
      <c r="B9" s="22">
        <v>1599297</v>
      </c>
      <c r="C9" s="22">
        <v>3308</v>
      </c>
    </row>
    <row r="12" spans="1:6" x14ac:dyDescent="0.35">
      <c r="A12" s="20" t="s">
        <v>8090</v>
      </c>
      <c r="B12" t="s">
        <v>8092</v>
      </c>
    </row>
    <row r="13" spans="1:6" x14ac:dyDescent="0.35">
      <c r="A13" s="21" t="s">
        <v>993</v>
      </c>
      <c r="B13" s="22">
        <v>33484.5</v>
      </c>
    </row>
    <row r="14" spans="1:6" x14ac:dyDescent="0.35">
      <c r="A14" s="21" t="s">
        <v>1331</v>
      </c>
      <c r="B14" s="22">
        <v>22722.75</v>
      </c>
    </row>
    <row r="15" spans="1:6" x14ac:dyDescent="0.35">
      <c r="A15" s="21" t="s">
        <v>1399</v>
      </c>
      <c r="B15" s="22">
        <v>24450.75</v>
      </c>
    </row>
    <row r="16" spans="1:6" x14ac:dyDescent="0.35">
      <c r="A16" s="21" t="s">
        <v>5063</v>
      </c>
      <c r="B16" s="22">
        <v>28588.5</v>
      </c>
    </row>
    <row r="17" spans="1:4" x14ac:dyDescent="0.35">
      <c r="A17" s="21" t="s">
        <v>7579</v>
      </c>
      <c r="B17" s="22">
        <v>23721.75</v>
      </c>
    </row>
    <row r="18" spans="1:4" x14ac:dyDescent="0.35">
      <c r="A18" s="21" t="s">
        <v>8091</v>
      </c>
      <c r="B18" s="22">
        <v>26593.65</v>
      </c>
    </row>
    <row r="21" spans="1:4" x14ac:dyDescent="0.35">
      <c r="A21" s="27" t="s">
        <v>8139</v>
      </c>
    </row>
    <row r="23" spans="1:4" x14ac:dyDescent="0.35">
      <c r="A23" t="s">
        <v>8144</v>
      </c>
    </row>
    <row r="24" spans="1:4" x14ac:dyDescent="0.35">
      <c r="A24" t="s">
        <v>2</v>
      </c>
      <c r="B24" t="s">
        <v>8145</v>
      </c>
      <c r="C24" t="s">
        <v>8146</v>
      </c>
    </row>
    <row r="25" spans="1:4" x14ac:dyDescent="0.35">
      <c r="A25" s="25">
        <v>374</v>
      </c>
      <c r="B25" s="25">
        <v>5609.25</v>
      </c>
      <c r="C25">
        <v>5.26</v>
      </c>
    </row>
    <row r="28" spans="1:4" x14ac:dyDescent="0.35">
      <c r="B28" t="s">
        <v>8147</v>
      </c>
      <c r="C28">
        <f>374*5.26</f>
        <v>1967.24</v>
      </c>
    </row>
    <row r="29" spans="1:4" x14ac:dyDescent="0.35">
      <c r="B29" t="s">
        <v>8151</v>
      </c>
    </row>
    <row r="30" spans="1:4" x14ac:dyDescent="0.35">
      <c r="B30" t="s">
        <v>8152</v>
      </c>
    </row>
    <row r="32" spans="1:4" x14ac:dyDescent="0.35">
      <c r="B32" t="s">
        <v>8155</v>
      </c>
      <c r="C32" t="s">
        <v>8153</v>
      </c>
      <c r="D32" t="s">
        <v>8154</v>
      </c>
    </row>
    <row r="33" spans="2:4" x14ac:dyDescent="0.35">
      <c r="B33" s="22">
        <v>10275498.539999986</v>
      </c>
      <c r="C33" s="22">
        <v>8684504.4599999823</v>
      </c>
      <c r="D33" s="22">
        <v>18960003</v>
      </c>
    </row>
    <row r="35" spans="2:4" x14ac:dyDescent="0.35">
      <c r="B35" t="s">
        <v>8156</v>
      </c>
      <c r="C35" t="s">
        <v>8157</v>
      </c>
    </row>
    <row r="36" spans="2:4" x14ac:dyDescent="0.35">
      <c r="C36">
        <f>C33/D33*100</f>
        <v>45.804341170199088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Sheet3</vt:lpstr>
      <vt:lpstr>Sheet9</vt:lpstr>
      <vt:lpstr>Sheet11</vt:lpstr>
      <vt:lpstr>KPIS</vt:lpstr>
      <vt:lpstr>Sheet8</vt:lpstr>
      <vt:lpstr>Sheet7</vt:lpstr>
      <vt:lpstr>Sheet2</vt:lpstr>
      <vt:lpstr>Data Models</vt:lpstr>
      <vt:lpstr>Shipments</vt:lpstr>
      <vt:lpstr>Sheet1</vt:lpstr>
      <vt:lpstr>Dimension Data</vt:lpstr>
      <vt:lpstr>Pivot Tables</vt:lpstr>
      <vt:lpstr>Dashboard,report,KPIS</vt:lpstr>
      <vt:lpstr>Calendar</vt:lpstr>
      <vt:lpstr>DASHBOARD</vt:lpstr>
      <vt:lpstr>Sheet5</vt:lpstr>
      <vt:lpstr>Sheet6</vt:lpstr>
      <vt:lpstr>Pivot Charts</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Chetana Vasave</cp:lastModifiedBy>
  <dcterms:created xsi:type="dcterms:W3CDTF">2024-09-18T00:59:29Z</dcterms:created>
  <dcterms:modified xsi:type="dcterms:W3CDTF">2026-02-10T08:30:37Z</dcterms:modified>
</cp:coreProperties>
</file>